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rbach\Desktop\"/>
    </mc:Choice>
  </mc:AlternateContent>
  <xr:revisionPtr revIDLastSave="0" documentId="8_{162A7F91-A779-440A-802F-F3C5E79B961A}" xr6:coauthVersionLast="47" xr6:coauthVersionMax="47" xr10:uidLastSave="{00000000-0000-0000-0000-000000000000}"/>
  <bookViews>
    <workbookView xWindow="-120" yWindow="-120" windowWidth="29040" windowHeight="15840" xr2:uid="{00000000-000D-0000-FFFF-FFFF00000000}"/>
  </bookViews>
  <sheets>
    <sheet name="Survey" sheetId="1" r:id="rId1"/>
    <sheet name="Validation" sheetId="2" r:id="rId2"/>
    <sheet name="Changes" sheetId="23" r:id="rId3"/>
    <sheet name="Closed, merged or sold funds" sheetId="24" r:id="rId4"/>
    <sheet name="Fund Holdings" sheetId="22" r:id="rId5"/>
    <sheet name="Definitions" sheetId="20" r:id="rId6"/>
    <sheet name="Guidance" sheetId="21" r:id="rId7"/>
    <sheet name="Drop-Down" sheetId="15" r:id="rId8"/>
  </sheets>
  <externalReferences>
    <externalReference r:id="rId9"/>
    <externalReference r:id="rId10"/>
  </externalReferences>
  <definedNames>
    <definedName name="_xlnm._FilterDatabase" localSheetId="5" hidden="1">Definitions!$A$1:$J$159</definedName>
    <definedName name="_xlnm._FilterDatabase" localSheetId="0" hidden="1">Survey!$A$2:$FE$451</definedName>
    <definedName name="_xlnm._FilterDatabase" localSheetId="1" hidden="1">Validation!$A$3:$EH$3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Survey!$EX$4:$FD$101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"10/27/2022 18:49:19"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5" i="2" l="1"/>
  <c r="BN6" i="2"/>
  <c r="BN7" i="2"/>
  <c r="BN8" i="2"/>
  <c r="BN9" i="2"/>
  <c r="BN10" i="2"/>
  <c r="BN11" i="2"/>
  <c r="BN12" i="2"/>
  <c r="BN13" i="2"/>
  <c r="BN14" i="2"/>
  <c r="BN15"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O76" i="2" s="1"/>
  <c r="BK76" i="2" s="1"/>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N507" i="2"/>
  <c r="BN508" i="2"/>
  <c r="BN509" i="2"/>
  <c r="BN510" i="2"/>
  <c r="BN511" i="2"/>
  <c r="BN512" i="2"/>
  <c r="BN513" i="2"/>
  <c r="BN514" i="2"/>
  <c r="BN515" i="2"/>
  <c r="BN516" i="2"/>
  <c r="BN517" i="2"/>
  <c r="BN518" i="2"/>
  <c r="BN519" i="2"/>
  <c r="BN520" i="2"/>
  <c r="BN521" i="2"/>
  <c r="BN522" i="2"/>
  <c r="BN523" i="2"/>
  <c r="BN524" i="2"/>
  <c r="BN525" i="2"/>
  <c r="BN526" i="2"/>
  <c r="BN527" i="2"/>
  <c r="BN528" i="2"/>
  <c r="BN529" i="2"/>
  <c r="BN530" i="2"/>
  <c r="BN531" i="2"/>
  <c r="BN532" i="2"/>
  <c r="BN533" i="2"/>
  <c r="BN534" i="2"/>
  <c r="BN535" i="2"/>
  <c r="BN536" i="2"/>
  <c r="BN537" i="2"/>
  <c r="BN538" i="2"/>
  <c r="BN539" i="2"/>
  <c r="BN540" i="2"/>
  <c r="BN541" i="2"/>
  <c r="BN542" i="2"/>
  <c r="BN543" i="2"/>
  <c r="BN544" i="2"/>
  <c r="BN545" i="2"/>
  <c r="BN546" i="2"/>
  <c r="BN547" i="2"/>
  <c r="BN548" i="2"/>
  <c r="BN549" i="2"/>
  <c r="BN550" i="2"/>
  <c r="BN551" i="2"/>
  <c r="BN552" i="2"/>
  <c r="BN553" i="2"/>
  <c r="BN554" i="2"/>
  <c r="BN555" i="2"/>
  <c r="BN556" i="2"/>
  <c r="BN557" i="2"/>
  <c r="BN558" i="2"/>
  <c r="BN559" i="2"/>
  <c r="BN560" i="2"/>
  <c r="BN561" i="2"/>
  <c r="BN562" i="2"/>
  <c r="BN563" i="2"/>
  <c r="BN564" i="2"/>
  <c r="BN565" i="2"/>
  <c r="BN566" i="2"/>
  <c r="BN567" i="2"/>
  <c r="BN568" i="2"/>
  <c r="BN569" i="2"/>
  <c r="BN570" i="2"/>
  <c r="BN571" i="2"/>
  <c r="BN572" i="2"/>
  <c r="BN573" i="2"/>
  <c r="BN574" i="2"/>
  <c r="BN575" i="2"/>
  <c r="BN576" i="2"/>
  <c r="BN577" i="2"/>
  <c r="BN578" i="2"/>
  <c r="BN579" i="2"/>
  <c r="BN580" i="2"/>
  <c r="BN581" i="2"/>
  <c r="BN582" i="2"/>
  <c r="BN583" i="2"/>
  <c r="BN584" i="2"/>
  <c r="BN585" i="2"/>
  <c r="BN586" i="2"/>
  <c r="BN587" i="2"/>
  <c r="BN588" i="2"/>
  <c r="BN589" i="2"/>
  <c r="BN590" i="2"/>
  <c r="BN591" i="2"/>
  <c r="BN592" i="2"/>
  <c r="BN593" i="2"/>
  <c r="BN594" i="2"/>
  <c r="BN595" i="2"/>
  <c r="BN596" i="2"/>
  <c r="BN597" i="2"/>
  <c r="BN598" i="2"/>
  <c r="BN599" i="2"/>
  <c r="BN600" i="2"/>
  <c r="BN601" i="2"/>
  <c r="BN602" i="2"/>
  <c r="BN603" i="2"/>
  <c r="BN604" i="2"/>
  <c r="BN605" i="2"/>
  <c r="BN606" i="2"/>
  <c r="BN607" i="2"/>
  <c r="BN608" i="2"/>
  <c r="BN609" i="2"/>
  <c r="BN610" i="2"/>
  <c r="BN611" i="2"/>
  <c r="BN612" i="2"/>
  <c r="BN613" i="2"/>
  <c r="BN614" i="2"/>
  <c r="BN615" i="2"/>
  <c r="BN616" i="2"/>
  <c r="BN617" i="2"/>
  <c r="BN618" i="2"/>
  <c r="BN619" i="2"/>
  <c r="BN620" i="2"/>
  <c r="BN621" i="2"/>
  <c r="BN622" i="2"/>
  <c r="BN623" i="2"/>
  <c r="BN624" i="2"/>
  <c r="BN625" i="2"/>
  <c r="BN626" i="2"/>
  <c r="BN627" i="2"/>
  <c r="BN628" i="2"/>
  <c r="BN629" i="2"/>
  <c r="BN630" i="2"/>
  <c r="BN631" i="2"/>
  <c r="BN632" i="2"/>
  <c r="BN633" i="2"/>
  <c r="BN634" i="2"/>
  <c r="BN635" i="2"/>
  <c r="BN636" i="2"/>
  <c r="BN637" i="2"/>
  <c r="BN638" i="2"/>
  <c r="BN639" i="2"/>
  <c r="BN640" i="2"/>
  <c r="BN641" i="2"/>
  <c r="BN642" i="2"/>
  <c r="BN643" i="2"/>
  <c r="BN644" i="2"/>
  <c r="BN645" i="2"/>
  <c r="BN646" i="2"/>
  <c r="BN647" i="2"/>
  <c r="BN648" i="2"/>
  <c r="BN649" i="2"/>
  <c r="BN650" i="2"/>
  <c r="BN651" i="2"/>
  <c r="BN652" i="2"/>
  <c r="BN653" i="2"/>
  <c r="BN654" i="2"/>
  <c r="BN655" i="2"/>
  <c r="BN656" i="2"/>
  <c r="BN657" i="2"/>
  <c r="BN658" i="2"/>
  <c r="BN659" i="2"/>
  <c r="BN660" i="2"/>
  <c r="BN661" i="2"/>
  <c r="BN662" i="2"/>
  <c r="BN663" i="2"/>
  <c r="BN664" i="2"/>
  <c r="BN665" i="2"/>
  <c r="BN666" i="2"/>
  <c r="BN667" i="2"/>
  <c r="BN668" i="2"/>
  <c r="BN669" i="2"/>
  <c r="BN670" i="2"/>
  <c r="BN671" i="2"/>
  <c r="BN672" i="2"/>
  <c r="BN673" i="2"/>
  <c r="BN674" i="2"/>
  <c r="BN675" i="2"/>
  <c r="BN676" i="2"/>
  <c r="BN677" i="2"/>
  <c r="BN678" i="2"/>
  <c r="BN679" i="2"/>
  <c r="BN680" i="2"/>
  <c r="BN681" i="2"/>
  <c r="BN682" i="2"/>
  <c r="BN683" i="2"/>
  <c r="BN684" i="2"/>
  <c r="BN685" i="2"/>
  <c r="BN686" i="2"/>
  <c r="BN687" i="2"/>
  <c r="BN688" i="2"/>
  <c r="BN689" i="2"/>
  <c r="BN690" i="2"/>
  <c r="BN691" i="2"/>
  <c r="BN692" i="2"/>
  <c r="BN693" i="2"/>
  <c r="BN694" i="2"/>
  <c r="BN695" i="2"/>
  <c r="BN4" i="2"/>
  <c r="CK5" i="2"/>
  <c r="CK6" i="2"/>
  <c r="CK7" i="2"/>
  <c r="CK8" i="2"/>
  <c r="CK9" i="2"/>
  <c r="CK10" i="2"/>
  <c r="CK11" i="2"/>
  <c r="CK12" i="2"/>
  <c r="CK13"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88" i="2"/>
  <c r="CK89" i="2"/>
  <c r="CK90" i="2"/>
  <c r="CK91" i="2"/>
  <c r="CK92" i="2"/>
  <c r="CK93" i="2"/>
  <c r="CK94" i="2"/>
  <c r="CK95" i="2"/>
  <c r="CK96" i="2"/>
  <c r="CK97" i="2"/>
  <c r="CK98" i="2"/>
  <c r="CK99" i="2"/>
  <c r="CK100" i="2"/>
  <c r="CK101" i="2"/>
  <c r="CK102" i="2"/>
  <c r="CK103" i="2"/>
  <c r="CK104" i="2"/>
  <c r="CK105" i="2"/>
  <c r="CK106" i="2"/>
  <c r="CK107" i="2"/>
  <c r="CK108" i="2"/>
  <c r="CK109" i="2"/>
  <c r="CK110" i="2"/>
  <c r="CK111" i="2"/>
  <c r="CK112" i="2"/>
  <c r="CK113" i="2"/>
  <c r="CK114" i="2"/>
  <c r="CK115" i="2"/>
  <c r="CK116" i="2"/>
  <c r="CK117" i="2"/>
  <c r="CK118" i="2"/>
  <c r="CK119" i="2"/>
  <c r="CK120" i="2"/>
  <c r="CK121" i="2"/>
  <c r="CK122" i="2"/>
  <c r="CK123" i="2"/>
  <c r="CK124" i="2"/>
  <c r="CK125" i="2"/>
  <c r="CK126" i="2"/>
  <c r="CK127" i="2"/>
  <c r="CK128" i="2"/>
  <c r="CK129" i="2"/>
  <c r="CK130" i="2"/>
  <c r="CK131" i="2"/>
  <c r="CK132" i="2"/>
  <c r="CK133" i="2"/>
  <c r="CK134" i="2"/>
  <c r="CK135" i="2"/>
  <c r="CK136" i="2"/>
  <c r="CK137" i="2"/>
  <c r="CK138" i="2"/>
  <c r="CK139" i="2"/>
  <c r="CK140" i="2"/>
  <c r="CK141" i="2"/>
  <c r="CK142" i="2"/>
  <c r="CK143" i="2"/>
  <c r="CK144" i="2"/>
  <c r="CK145" i="2"/>
  <c r="CK146" i="2"/>
  <c r="CK147" i="2"/>
  <c r="CK148" i="2"/>
  <c r="CK149" i="2"/>
  <c r="CK150" i="2"/>
  <c r="CK151" i="2"/>
  <c r="CK152" i="2"/>
  <c r="CK153"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5" i="2"/>
  <c r="CK186" i="2"/>
  <c r="CK187" i="2"/>
  <c r="CK188" i="2"/>
  <c r="CK189" i="2"/>
  <c r="CK190" i="2"/>
  <c r="CK191" i="2"/>
  <c r="CK192" i="2"/>
  <c r="CK193" i="2"/>
  <c r="CK194" i="2"/>
  <c r="CK195" i="2"/>
  <c r="CK196" i="2"/>
  <c r="CK197" i="2"/>
  <c r="CK198" i="2"/>
  <c r="CK199" i="2"/>
  <c r="CK200" i="2"/>
  <c r="CK201" i="2"/>
  <c r="CK202" i="2"/>
  <c r="CK203" i="2"/>
  <c r="CK204" i="2"/>
  <c r="CK205" i="2"/>
  <c r="CK206" i="2"/>
  <c r="CK207" i="2"/>
  <c r="CK208" i="2"/>
  <c r="CK209" i="2"/>
  <c r="CK210"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N240" i="2" s="1"/>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K273" i="2"/>
  <c r="CK274" i="2"/>
  <c r="CK275" i="2"/>
  <c r="CK276" i="2"/>
  <c r="CK277" i="2"/>
  <c r="CK278" i="2"/>
  <c r="CK279" i="2"/>
  <c r="CK280" i="2"/>
  <c r="CK281" i="2"/>
  <c r="CK282" i="2"/>
  <c r="CK283" i="2"/>
  <c r="CK284" i="2"/>
  <c r="CK285" i="2"/>
  <c r="CK286" i="2"/>
  <c r="CK287" i="2"/>
  <c r="CK288" i="2"/>
  <c r="CK289" i="2"/>
  <c r="CK290" i="2"/>
  <c r="CK291" i="2"/>
  <c r="CK292" i="2"/>
  <c r="CK293" i="2"/>
  <c r="CK294" i="2"/>
  <c r="CK295" i="2"/>
  <c r="CK296" i="2"/>
  <c r="CK297" i="2"/>
  <c r="CK298" i="2"/>
  <c r="CK299" i="2"/>
  <c r="CK300" i="2"/>
  <c r="CK301" i="2"/>
  <c r="CK302" i="2"/>
  <c r="CK303"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68" i="2"/>
  <c r="CK369" i="2"/>
  <c r="CK370" i="2"/>
  <c r="CK371" i="2"/>
  <c r="CK372" i="2"/>
  <c r="CK373" i="2"/>
  <c r="CK374" i="2"/>
  <c r="CK375" i="2"/>
  <c r="CK376" i="2"/>
  <c r="CK377" i="2"/>
  <c r="CK378" i="2"/>
  <c r="CK379" i="2"/>
  <c r="CK380" i="2"/>
  <c r="CK381" i="2"/>
  <c r="CK382" i="2"/>
  <c r="CK383" i="2"/>
  <c r="CK384" i="2"/>
  <c r="CK385" i="2"/>
  <c r="CK386" i="2"/>
  <c r="CK387" i="2"/>
  <c r="CK388" i="2"/>
  <c r="CK389" i="2"/>
  <c r="CK390" i="2"/>
  <c r="CK391" i="2"/>
  <c r="CK392" i="2"/>
  <c r="CK393" i="2"/>
  <c r="CK394" i="2"/>
  <c r="CK395" i="2"/>
  <c r="CK396" i="2"/>
  <c r="CK397" i="2"/>
  <c r="CK398" i="2"/>
  <c r="CK399" i="2"/>
  <c r="CK400" i="2"/>
  <c r="CK401" i="2"/>
  <c r="CK402" i="2"/>
  <c r="CK403" i="2"/>
  <c r="CK404" i="2"/>
  <c r="CK405" i="2"/>
  <c r="CK406" i="2"/>
  <c r="CK407" i="2"/>
  <c r="CK408" i="2"/>
  <c r="CK409" i="2"/>
  <c r="CK410" i="2"/>
  <c r="CK411" i="2"/>
  <c r="CK412" i="2"/>
  <c r="CK413" i="2"/>
  <c r="CK414" i="2"/>
  <c r="CK415" i="2"/>
  <c r="CK416" i="2"/>
  <c r="CK417" i="2"/>
  <c r="CK418" i="2"/>
  <c r="CK419" i="2"/>
  <c r="CK420" i="2"/>
  <c r="CK421" i="2"/>
  <c r="CK422" i="2"/>
  <c r="CK423" i="2"/>
  <c r="CK424" i="2"/>
  <c r="CK425" i="2"/>
  <c r="CK426" i="2"/>
  <c r="CK427" i="2"/>
  <c r="CK428" i="2"/>
  <c r="CK429" i="2"/>
  <c r="CK430" i="2"/>
  <c r="CK431" i="2"/>
  <c r="CK432" i="2"/>
  <c r="CK433" i="2"/>
  <c r="CK434" i="2"/>
  <c r="CK435" i="2"/>
  <c r="CK436" i="2"/>
  <c r="CK437" i="2"/>
  <c r="CK438" i="2"/>
  <c r="CK439" i="2"/>
  <c r="CK440" i="2"/>
  <c r="CK441" i="2"/>
  <c r="CK442" i="2"/>
  <c r="CK443" i="2"/>
  <c r="CK444" i="2"/>
  <c r="CK445" i="2"/>
  <c r="CK446" i="2"/>
  <c r="CK447" i="2"/>
  <c r="CK448" i="2"/>
  <c r="CK449" i="2"/>
  <c r="CK450" i="2"/>
  <c r="CK451" i="2"/>
  <c r="CK452" i="2"/>
  <c r="CK453" i="2"/>
  <c r="CK454" i="2"/>
  <c r="CK455" i="2"/>
  <c r="CK456" i="2"/>
  <c r="CK457" i="2"/>
  <c r="CK458" i="2"/>
  <c r="CK459" i="2"/>
  <c r="CK460" i="2"/>
  <c r="CK461" i="2"/>
  <c r="CK462" i="2"/>
  <c r="CK463" i="2"/>
  <c r="CK464" i="2"/>
  <c r="CK465" i="2"/>
  <c r="CK466" i="2"/>
  <c r="CK467" i="2"/>
  <c r="CK468" i="2"/>
  <c r="CK469" i="2"/>
  <c r="CK470" i="2"/>
  <c r="CK471" i="2"/>
  <c r="CK472" i="2"/>
  <c r="CK473" i="2"/>
  <c r="CK474" i="2"/>
  <c r="CK475" i="2"/>
  <c r="CK476" i="2"/>
  <c r="CK477" i="2"/>
  <c r="CK478" i="2"/>
  <c r="CK479" i="2"/>
  <c r="CK480" i="2"/>
  <c r="CK481" i="2"/>
  <c r="CK482" i="2"/>
  <c r="CK483" i="2"/>
  <c r="CK484" i="2"/>
  <c r="CK485" i="2"/>
  <c r="CK486" i="2"/>
  <c r="CK487" i="2"/>
  <c r="CK488" i="2"/>
  <c r="CK489" i="2"/>
  <c r="CK490" i="2"/>
  <c r="CK491" i="2"/>
  <c r="CK492" i="2"/>
  <c r="CK493" i="2"/>
  <c r="CK494" i="2"/>
  <c r="CK495" i="2"/>
  <c r="CK496" i="2"/>
  <c r="CK497" i="2"/>
  <c r="CK498" i="2"/>
  <c r="CK499" i="2"/>
  <c r="CK500" i="2"/>
  <c r="CK501" i="2"/>
  <c r="CK502" i="2"/>
  <c r="CK503" i="2"/>
  <c r="CK504" i="2"/>
  <c r="CK505" i="2"/>
  <c r="CK506" i="2"/>
  <c r="CK507" i="2"/>
  <c r="CK508" i="2"/>
  <c r="CK509" i="2"/>
  <c r="CK510" i="2"/>
  <c r="CK511" i="2"/>
  <c r="CK512" i="2"/>
  <c r="CK513" i="2"/>
  <c r="CK514" i="2"/>
  <c r="CK515" i="2"/>
  <c r="CK516" i="2"/>
  <c r="CK517" i="2"/>
  <c r="CK518" i="2"/>
  <c r="CK519" i="2"/>
  <c r="CK520" i="2"/>
  <c r="CK521" i="2"/>
  <c r="CK522" i="2"/>
  <c r="CK523" i="2"/>
  <c r="CK524" i="2"/>
  <c r="CK525" i="2"/>
  <c r="CK526" i="2"/>
  <c r="CK527" i="2"/>
  <c r="CK528" i="2"/>
  <c r="CK529" i="2"/>
  <c r="CK530" i="2"/>
  <c r="CK531" i="2"/>
  <c r="CK532" i="2"/>
  <c r="CK533" i="2"/>
  <c r="CK534" i="2"/>
  <c r="CK535" i="2"/>
  <c r="CK536" i="2"/>
  <c r="CK537" i="2"/>
  <c r="CK538" i="2"/>
  <c r="CK539" i="2"/>
  <c r="CK540" i="2"/>
  <c r="CK541" i="2"/>
  <c r="CK542" i="2"/>
  <c r="CK543" i="2"/>
  <c r="CK544" i="2"/>
  <c r="CK545" i="2"/>
  <c r="CK546" i="2"/>
  <c r="CK547" i="2"/>
  <c r="CK548" i="2"/>
  <c r="CK549" i="2"/>
  <c r="CK550" i="2"/>
  <c r="CK551" i="2"/>
  <c r="CK552" i="2"/>
  <c r="CK553" i="2"/>
  <c r="CK554" i="2"/>
  <c r="CK555" i="2"/>
  <c r="CK556" i="2"/>
  <c r="CK557" i="2"/>
  <c r="CK558" i="2"/>
  <c r="CK559" i="2"/>
  <c r="CK560" i="2"/>
  <c r="CN560" i="2" s="1"/>
  <c r="CK561" i="2"/>
  <c r="CK562" i="2"/>
  <c r="CK563" i="2"/>
  <c r="CK564" i="2"/>
  <c r="CK565" i="2"/>
  <c r="CK566" i="2"/>
  <c r="CK567" i="2"/>
  <c r="CK568" i="2"/>
  <c r="CK569" i="2"/>
  <c r="CK570" i="2"/>
  <c r="CK571" i="2"/>
  <c r="CK572" i="2"/>
  <c r="CK573" i="2"/>
  <c r="CK574" i="2"/>
  <c r="CK575" i="2"/>
  <c r="CK576" i="2"/>
  <c r="CK577" i="2"/>
  <c r="CK578" i="2"/>
  <c r="CK579" i="2"/>
  <c r="CK580" i="2"/>
  <c r="CK581" i="2"/>
  <c r="CK582" i="2"/>
  <c r="CK583" i="2"/>
  <c r="CK584" i="2"/>
  <c r="CK585" i="2"/>
  <c r="CK586" i="2"/>
  <c r="CK587" i="2"/>
  <c r="CK588" i="2"/>
  <c r="CK589" i="2"/>
  <c r="CK590" i="2"/>
  <c r="CK591" i="2"/>
  <c r="CK592" i="2"/>
  <c r="CK593" i="2"/>
  <c r="CK594" i="2"/>
  <c r="CK595" i="2"/>
  <c r="CK596" i="2"/>
  <c r="CK597" i="2"/>
  <c r="CK598" i="2"/>
  <c r="CK599" i="2"/>
  <c r="CK600" i="2"/>
  <c r="CK601" i="2"/>
  <c r="CK602" i="2"/>
  <c r="CK603" i="2"/>
  <c r="CK604" i="2"/>
  <c r="CK605" i="2"/>
  <c r="CK606" i="2"/>
  <c r="CK607" i="2"/>
  <c r="CK608" i="2"/>
  <c r="CK609" i="2"/>
  <c r="CK610" i="2"/>
  <c r="CK611" i="2"/>
  <c r="CK612" i="2"/>
  <c r="CK613" i="2"/>
  <c r="CK614" i="2"/>
  <c r="CK615" i="2"/>
  <c r="CK616" i="2"/>
  <c r="CK617" i="2"/>
  <c r="CK618" i="2"/>
  <c r="CK619" i="2"/>
  <c r="CK620" i="2"/>
  <c r="CK621" i="2"/>
  <c r="CK622" i="2"/>
  <c r="CK623" i="2"/>
  <c r="CK624" i="2"/>
  <c r="CK625" i="2"/>
  <c r="CK626" i="2"/>
  <c r="CK627" i="2"/>
  <c r="CK628" i="2"/>
  <c r="CK629" i="2"/>
  <c r="CK630" i="2"/>
  <c r="CK631" i="2"/>
  <c r="CK632" i="2"/>
  <c r="CK633" i="2"/>
  <c r="CK634" i="2"/>
  <c r="CK635" i="2"/>
  <c r="CK636" i="2"/>
  <c r="CK637" i="2"/>
  <c r="CK638" i="2"/>
  <c r="CK639" i="2"/>
  <c r="CK640" i="2"/>
  <c r="CK641" i="2"/>
  <c r="CK642" i="2"/>
  <c r="CK643" i="2"/>
  <c r="CK644" i="2"/>
  <c r="CK645" i="2"/>
  <c r="CK646" i="2"/>
  <c r="CK647" i="2"/>
  <c r="CK648" i="2"/>
  <c r="CK649" i="2"/>
  <c r="CK650" i="2"/>
  <c r="CK651" i="2"/>
  <c r="CK652" i="2"/>
  <c r="CK653" i="2"/>
  <c r="CK654" i="2"/>
  <c r="CK655" i="2"/>
  <c r="CK656" i="2"/>
  <c r="CK657" i="2"/>
  <c r="CK658" i="2"/>
  <c r="CK659" i="2"/>
  <c r="CK660" i="2"/>
  <c r="CK661" i="2"/>
  <c r="CK662" i="2"/>
  <c r="CK663" i="2"/>
  <c r="CK664" i="2"/>
  <c r="CK665" i="2"/>
  <c r="CK666" i="2"/>
  <c r="CK667" i="2"/>
  <c r="CK668" i="2"/>
  <c r="CK669" i="2"/>
  <c r="CK670" i="2"/>
  <c r="CK671" i="2"/>
  <c r="CK672" i="2"/>
  <c r="CK673" i="2"/>
  <c r="CK674" i="2"/>
  <c r="CK675" i="2"/>
  <c r="CK676" i="2"/>
  <c r="CK677" i="2"/>
  <c r="CK678" i="2"/>
  <c r="CK679" i="2"/>
  <c r="CK680" i="2"/>
  <c r="CK681" i="2"/>
  <c r="CK682" i="2"/>
  <c r="CK683" i="2"/>
  <c r="CK684" i="2"/>
  <c r="CK685" i="2"/>
  <c r="CK686" i="2"/>
  <c r="CK687" i="2"/>
  <c r="CK688" i="2"/>
  <c r="CK689" i="2"/>
  <c r="CK690" i="2"/>
  <c r="CK691" i="2"/>
  <c r="CK692" i="2"/>
  <c r="CK693" i="2"/>
  <c r="CK694" i="2"/>
  <c r="CK695" i="2"/>
  <c r="CK4" i="2"/>
  <c r="BY5" i="2"/>
  <c r="BY6" i="2"/>
  <c r="BY7" i="2"/>
  <c r="BY8" i="2"/>
  <c r="BY9" i="2"/>
  <c r="BY10" i="2"/>
  <c r="BY11" i="2"/>
  <c r="BY12" i="2"/>
  <c r="BY13" i="2"/>
  <c r="BY14" i="2"/>
  <c r="BY15" i="2"/>
  <c r="BY16" i="2"/>
  <c r="BY17" i="2"/>
  <c r="BY18" i="2"/>
  <c r="BY19" i="2"/>
  <c r="BY20" i="2"/>
  <c r="BY21" i="2"/>
  <c r="BY22" i="2"/>
  <c r="BY23" i="2"/>
  <c r="BY24" i="2"/>
  <c r="BY25" i="2"/>
  <c r="BY26" i="2"/>
  <c r="BY27" i="2"/>
  <c r="BY28" i="2"/>
  <c r="BY29" i="2"/>
  <c r="BY30" i="2"/>
  <c r="BY31" i="2"/>
  <c r="BY32" i="2"/>
  <c r="BY33" i="2"/>
  <c r="BY34" i="2"/>
  <c r="BY35" i="2"/>
  <c r="BY36" i="2"/>
  <c r="BY37" i="2"/>
  <c r="BY38" i="2"/>
  <c r="BY39" i="2"/>
  <c r="BY40" i="2"/>
  <c r="BY41" i="2"/>
  <c r="BY42" i="2"/>
  <c r="BY43" i="2"/>
  <c r="BY44"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76" i="2"/>
  <c r="BY77" i="2"/>
  <c r="BY78" i="2"/>
  <c r="BY79" i="2"/>
  <c r="BY80" i="2"/>
  <c r="BY81" i="2"/>
  <c r="BY82" i="2"/>
  <c r="BY83" i="2"/>
  <c r="BY84" i="2"/>
  <c r="BY85" i="2"/>
  <c r="BY86" i="2"/>
  <c r="BY87" i="2"/>
  <c r="BY88" i="2"/>
  <c r="BY89" i="2"/>
  <c r="BY90" i="2"/>
  <c r="BY91" i="2"/>
  <c r="BY92" i="2"/>
  <c r="BY93" i="2"/>
  <c r="BY94" i="2"/>
  <c r="BY95" i="2"/>
  <c r="BY96" i="2"/>
  <c r="BY97" i="2"/>
  <c r="BY98" i="2"/>
  <c r="BY99" i="2"/>
  <c r="BY100" i="2"/>
  <c r="BY101" i="2"/>
  <c r="BY102" i="2"/>
  <c r="BY103" i="2"/>
  <c r="BY104" i="2"/>
  <c r="BY105" i="2"/>
  <c r="BY106" i="2"/>
  <c r="BY107" i="2"/>
  <c r="BY108" i="2"/>
  <c r="BY109" i="2"/>
  <c r="BY110" i="2"/>
  <c r="BY111" i="2"/>
  <c r="BY112" i="2"/>
  <c r="BY113" i="2"/>
  <c r="BY114" i="2"/>
  <c r="BY115" i="2"/>
  <c r="BY116" i="2"/>
  <c r="BY117" i="2"/>
  <c r="BY118" i="2"/>
  <c r="BY119" i="2"/>
  <c r="BY120" i="2"/>
  <c r="BY121" i="2"/>
  <c r="BY122" i="2"/>
  <c r="BY123" i="2"/>
  <c r="BY124" i="2"/>
  <c r="BY125" i="2"/>
  <c r="BY126" i="2"/>
  <c r="BY127" i="2"/>
  <c r="BY128" i="2"/>
  <c r="BY129" i="2"/>
  <c r="BY130" i="2"/>
  <c r="BY131" i="2"/>
  <c r="BY132" i="2"/>
  <c r="BY133" i="2"/>
  <c r="BY134" i="2"/>
  <c r="BY135" i="2"/>
  <c r="BY136" i="2"/>
  <c r="BY137" i="2"/>
  <c r="BY138" i="2"/>
  <c r="BY139" i="2"/>
  <c r="BY140" i="2"/>
  <c r="BY141" i="2"/>
  <c r="BY142" i="2"/>
  <c r="BY143" i="2"/>
  <c r="BY144" i="2"/>
  <c r="BY145" i="2"/>
  <c r="BY146" i="2"/>
  <c r="BY147" i="2"/>
  <c r="BY148" i="2"/>
  <c r="BY149" i="2"/>
  <c r="BY150" i="2"/>
  <c r="BY151" i="2"/>
  <c r="BY152" i="2"/>
  <c r="BY153" i="2"/>
  <c r="BY154" i="2"/>
  <c r="BY155" i="2"/>
  <c r="BY156" i="2"/>
  <c r="BY157" i="2"/>
  <c r="BY158" i="2"/>
  <c r="BY159" i="2"/>
  <c r="BY160" i="2"/>
  <c r="BY161" i="2"/>
  <c r="BY162" i="2"/>
  <c r="BY163" i="2"/>
  <c r="BY164" i="2"/>
  <c r="BY165" i="2"/>
  <c r="BY166" i="2"/>
  <c r="BY167" i="2"/>
  <c r="BY168" i="2"/>
  <c r="BY169" i="2"/>
  <c r="BY170" i="2"/>
  <c r="BY171" i="2"/>
  <c r="BY172" i="2"/>
  <c r="BY173" i="2"/>
  <c r="BY174" i="2"/>
  <c r="BY175" i="2"/>
  <c r="BY176" i="2"/>
  <c r="BY177" i="2"/>
  <c r="BY178" i="2"/>
  <c r="BY179" i="2"/>
  <c r="BY180" i="2"/>
  <c r="BY181" i="2"/>
  <c r="BY182" i="2"/>
  <c r="BY183" i="2"/>
  <c r="BY184" i="2"/>
  <c r="BY185" i="2"/>
  <c r="BY186" i="2"/>
  <c r="BY187" i="2"/>
  <c r="BY188" i="2"/>
  <c r="BY189" i="2"/>
  <c r="BY190" i="2"/>
  <c r="BY191" i="2"/>
  <c r="BY192" i="2"/>
  <c r="BY193" i="2"/>
  <c r="BY194" i="2"/>
  <c r="BY195" i="2"/>
  <c r="BY196" i="2"/>
  <c r="BY197" i="2"/>
  <c r="BY198" i="2"/>
  <c r="BY199" i="2"/>
  <c r="BY200" i="2"/>
  <c r="BY201" i="2"/>
  <c r="BY202" i="2"/>
  <c r="BY203" i="2"/>
  <c r="BY204" i="2"/>
  <c r="BY205" i="2"/>
  <c r="BY206" i="2"/>
  <c r="BY207" i="2"/>
  <c r="BY208" i="2"/>
  <c r="BY209" i="2"/>
  <c r="BY210" i="2"/>
  <c r="BY211" i="2"/>
  <c r="BY212" i="2"/>
  <c r="BY213" i="2"/>
  <c r="BY214" i="2"/>
  <c r="BY215" i="2"/>
  <c r="BY216" i="2"/>
  <c r="BY217" i="2"/>
  <c r="BY218" i="2"/>
  <c r="BY219" i="2"/>
  <c r="BY220" i="2"/>
  <c r="BY221" i="2"/>
  <c r="BY222" i="2"/>
  <c r="BY223" i="2"/>
  <c r="BY224" i="2"/>
  <c r="BY225" i="2"/>
  <c r="BY226" i="2"/>
  <c r="BY227" i="2"/>
  <c r="BY228" i="2"/>
  <c r="BY229" i="2"/>
  <c r="BY230" i="2"/>
  <c r="BY231" i="2"/>
  <c r="BY232" i="2"/>
  <c r="BY233" i="2"/>
  <c r="BY234" i="2"/>
  <c r="BY235" i="2"/>
  <c r="BY236" i="2"/>
  <c r="BY237" i="2"/>
  <c r="BY238" i="2"/>
  <c r="BY239" i="2"/>
  <c r="BY240" i="2"/>
  <c r="BY241" i="2"/>
  <c r="BY242" i="2"/>
  <c r="BY243" i="2"/>
  <c r="BY244" i="2"/>
  <c r="BY245" i="2"/>
  <c r="BY246" i="2"/>
  <c r="BY247" i="2"/>
  <c r="BY248" i="2"/>
  <c r="BY249" i="2"/>
  <c r="BY250" i="2"/>
  <c r="BY251" i="2"/>
  <c r="BY252" i="2"/>
  <c r="BY253" i="2"/>
  <c r="BY254" i="2"/>
  <c r="BY255" i="2"/>
  <c r="BY256" i="2"/>
  <c r="BY257" i="2"/>
  <c r="BY258" i="2"/>
  <c r="BY259" i="2"/>
  <c r="BY260" i="2"/>
  <c r="BY261" i="2"/>
  <c r="BY262" i="2"/>
  <c r="BY263" i="2"/>
  <c r="BY264" i="2"/>
  <c r="BY265" i="2"/>
  <c r="BY266" i="2"/>
  <c r="BY267" i="2"/>
  <c r="BY268" i="2"/>
  <c r="BY269" i="2"/>
  <c r="BY270" i="2"/>
  <c r="BY271" i="2"/>
  <c r="BY272" i="2"/>
  <c r="BY273" i="2"/>
  <c r="BY274" i="2"/>
  <c r="BY275" i="2"/>
  <c r="BY276" i="2"/>
  <c r="BY277" i="2"/>
  <c r="BY278" i="2"/>
  <c r="BY279" i="2"/>
  <c r="BY280" i="2"/>
  <c r="BY281" i="2"/>
  <c r="BY282" i="2"/>
  <c r="BY283" i="2"/>
  <c r="BY284" i="2"/>
  <c r="BY285" i="2"/>
  <c r="BY286" i="2"/>
  <c r="BY287" i="2"/>
  <c r="BY288" i="2"/>
  <c r="BY289" i="2"/>
  <c r="BY290" i="2"/>
  <c r="BY291" i="2"/>
  <c r="BY292" i="2"/>
  <c r="BY293" i="2"/>
  <c r="BY294" i="2"/>
  <c r="BY295" i="2"/>
  <c r="BY296" i="2"/>
  <c r="BY297" i="2"/>
  <c r="BY298" i="2"/>
  <c r="BY299" i="2"/>
  <c r="BY300" i="2"/>
  <c r="BY301" i="2"/>
  <c r="BY302" i="2"/>
  <c r="BY303" i="2"/>
  <c r="BY304" i="2"/>
  <c r="BY305" i="2"/>
  <c r="BY306" i="2"/>
  <c r="BY307" i="2"/>
  <c r="BY308" i="2"/>
  <c r="BY309" i="2"/>
  <c r="BY310" i="2"/>
  <c r="BY311" i="2"/>
  <c r="BY312" i="2"/>
  <c r="BY313" i="2"/>
  <c r="BY314" i="2"/>
  <c r="BY315" i="2"/>
  <c r="BY316" i="2"/>
  <c r="BY317" i="2"/>
  <c r="BY318" i="2"/>
  <c r="BY319" i="2"/>
  <c r="BY320" i="2"/>
  <c r="BY321" i="2"/>
  <c r="BY322" i="2"/>
  <c r="BY323" i="2"/>
  <c r="BY324" i="2"/>
  <c r="BY325" i="2"/>
  <c r="BY326" i="2"/>
  <c r="BY327" i="2"/>
  <c r="BY328" i="2"/>
  <c r="BY329" i="2"/>
  <c r="BY330" i="2"/>
  <c r="BY331" i="2"/>
  <c r="BY332" i="2"/>
  <c r="BY333" i="2"/>
  <c r="BY334" i="2"/>
  <c r="BY335" i="2"/>
  <c r="BY336" i="2"/>
  <c r="BY337" i="2"/>
  <c r="BY338" i="2"/>
  <c r="BY339" i="2"/>
  <c r="BY340" i="2"/>
  <c r="BY341" i="2"/>
  <c r="BY342" i="2"/>
  <c r="BY343" i="2"/>
  <c r="BY344" i="2"/>
  <c r="BY345" i="2"/>
  <c r="BY346" i="2"/>
  <c r="BY347" i="2"/>
  <c r="BY348" i="2"/>
  <c r="BY349" i="2"/>
  <c r="BY350" i="2"/>
  <c r="BY351" i="2"/>
  <c r="BY352" i="2"/>
  <c r="BY353" i="2"/>
  <c r="BY354" i="2"/>
  <c r="BY355" i="2"/>
  <c r="BY356" i="2"/>
  <c r="BY357" i="2"/>
  <c r="BY358" i="2"/>
  <c r="BY359" i="2"/>
  <c r="BY360" i="2"/>
  <c r="BY361" i="2"/>
  <c r="BY362" i="2"/>
  <c r="BY363" i="2"/>
  <c r="BY364" i="2"/>
  <c r="BY365" i="2"/>
  <c r="BY366" i="2"/>
  <c r="BY367" i="2"/>
  <c r="BY368" i="2"/>
  <c r="BY369" i="2"/>
  <c r="BY370" i="2"/>
  <c r="BY371" i="2"/>
  <c r="BY372" i="2"/>
  <c r="BY373" i="2"/>
  <c r="BY374" i="2"/>
  <c r="BY375" i="2"/>
  <c r="BY376" i="2"/>
  <c r="BY377" i="2"/>
  <c r="BY378" i="2"/>
  <c r="BY379" i="2"/>
  <c r="BY380" i="2"/>
  <c r="BY381" i="2"/>
  <c r="BY382" i="2"/>
  <c r="BY383" i="2"/>
  <c r="BY384" i="2"/>
  <c r="BY385" i="2"/>
  <c r="BY386" i="2"/>
  <c r="BY387" i="2"/>
  <c r="BY388" i="2"/>
  <c r="BY389" i="2"/>
  <c r="BY390" i="2"/>
  <c r="BY391" i="2"/>
  <c r="BY392" i="2"/>
  <c r="BY393" i="2"/>
  <c r="BY394" i="2"/>
  <c r="BY395" i="2"/>
  <c r="BY396" i="2"/>
  <c r="BY397" i="2"/>
  <c r="BY398" i="2"/>
  <c r="BY399" i="2"/>
  <c r="BY400" i="2"/>
  <c r="BY401" i="2"/>
  <c r="BY402" i="2"/>
  <c r="BY403" i="2"/>
  <c r="BY404" i="2"/>
  <c r="BY405" i="2"/>
  <c r="BY406" i="2"/>
  <c r="BY407" i="2"/>
  <c r="BY408" i="2"/>
  <c r="BY409" i="2"/>
  <c r="BY410" i="2"/>
  <c r="BY411" i="2"/>
  <c r="BY412" i="2"/>
  <c r="BY413" i="2"/>
  <c r="BY414" i="2"/>
  <c r="BY415" i="2"/>
  <c r="BY416" i="2"/>
  <c r="BY417" i="2"/>
  <c r="BY418" i="2"/>
  <c r="BY419" i="2"/>
  <c r="BY420" i="2"/>
  <c r="BY421" i="2"/>
  <c r="BY422" i="2"/>
  <c r="BY423" i="2"/>
  <c r="BY424" i="2"/>
  <c r="BY425" i="2"/>
  <c r="BY426" i="2"/>
  <c r="BY427" i="2"/>
  <c r="BY428" i="2"/>
  <c r="BY429" i="2"/>
  <c r="BY430" i="2"/>
  <c r="BY431" i="2"/>
  <c r="BY432" i="2"/>
  <c r="BY433" i="2"/>
  <c r="BY434" i="2"/>
  <c r="BY435" i="2"/>
  <c r="BY436" i="2"/>
  <c r="BY437" i="2"/>
  <c r="BY438" i="2"/>
  <c r="BY439" i="2"/>
  <c r="BY440" i="2"/>
  <c r="BY441" i="2"/>
  <c r="BY442" i="2"/>
  <c r="BY443" i="2"/>
  <c r="BY444" i="2"/>
  <c r="BY445" i="2"/>
  <c r="BY446" i="2"/>
  <c r="BY447" i="2"/>
  <c r="BY448" i="2"/>
  <c r="BY449" i="2"/>
  <c r="BY450" i="2"/>
  <c r="BY451" i="2"/>
  <c r="BY452" i="2"/>
  <c r="BY453" i="2"/>
  <c r="BY454" i="2"/>
  <c r="BY455" i="2"/>
  <c r="BY456" i="2"/>
  <c r="BY457" i="2"/>
  <c r="BY458" i="2"/>
  <c r="BY459" i="2"/>
  <c r="BY460" i="2"/>
  <c r="BY461" i="2"/>
  <c r="BY462" i="2"/>
  <c r="BY463" i="2"/>
  <c r="BY464" i="2"/>
  <c r="BY465" i="2"/>
  <c r="BY466" i="2"/>
  <c r="BY467" i="2"/>
  <c r="BY468" i="2"/>
  <c r="BY469" i="2"/>
  <c r="BY470" i="2"/>
  <c r="BY471" i="2"/>
  <c r="BY472" i="2"/>
  <c r="BY473" i="2"/>
  <c r="BY474" i="2"/>
  <c r="BY475" i="2"/>
  <c r="BY476" i="2"/>
  <c r="BY477" i="2"/>
  <c r="BY478" i="2"/>
  <c r="BY479" i="2"/>
  <c r="BY480" i="2"/>
  <c r="BY481" i="2"/>
  <c r="BY482" i="2"/>
  <c r="BY483" i="2"/>
  <c r="BY484" i="2"/>
  <c r="BY485" i="2"/>
  <c r="BY486" i="2"/>
  <c r="BY487" i="2"/>
  <c r="BY488" i="2"/>
  <c r="BY489" i="2"/>
  <c r="BY490" i="2"/>
  <c r="BY491" i="2"/>
  <c r="BY492" i="2"/>
  <c r="BY493" i="2"/>
  <c r="BY494" i="2"/>
  <c r="BY495" i="2"/>
  <c r="BY496" i="2"/>
  <c r="BY497" i="2"/>
  <c r="BY498" i="2"/>
  <c r="BY499" i="2"/>
  <c r="BY500" i="2"/>
  <c r="BY501" i="2"/>
  <c r="BY502" i="2"/>
  <c r="BY503" i="2"/>
  <c r="BY504" i="2"/>
  <c r="BY505" i="2"/>
  <c r="BY506" i="2"/>
  <c r="BY507" i="2"/>
  <c r="BY508" i="2"/>
  <c r="BY509" i="2"/>
  <c r="BY510" i="2"/>
  <c r="BY511" i="2"/>
  <c r="BY512" i="2"/>
  <c r="BY513" i="2"/>
  <c r="BY514" i="2"/>
  <c r="BY515" i="2"/>
  <c r="BY516" i="2"/>
  <c r="BY517" i="2"/>
  <c r="BY518" i="2"/>
  <c r="BY519" i="2"/>
  <c r="BY520" i="2"/>
  <c r="BY521" i="2"/>
  <c r="BY522" i="2"/>
  <c r="BY523" i="2"/>
  <c r="BY524" i="2"/>
  <c r="BY525" i="2"/>
  <c r="BY526" i="2"/>
  <c r="BY527" i="2"/>
  <c r="BY528" i="2"/>
  <c r="BY529" i="2"/>
  <c r="BY530" i="2"/>
  <c r="BY531" i="2"/>
  <c r="BY532" i="2"/>
  <c r="BY533" i="2"/>
  <c r="BY534" i="2"/>
  <c r="BY535" i="2"/>
  <c r="BY536" i="2"/>
  <c r="BY537" i="2"/>
  <c r="BY538" i="2"/>
  <c r="BY539" i="2"/>
  <c r="BY540" i="2"/>
  <c r="BY541" i="2"/>
  <c r="BY542" i="2"/>
  <c r="BY543" i="2"/>
  <c r="BY544" i="2"/>
  <c r="BY545" i="2"/>
  <c r="BY546" i="2"/>
  <c r="BY547" i="2"/>
  <c r="BY548" i="2"/>
  <c r="BY549" i="2"/>
  <c r="BY550" i="2"/>
  <c r="BY551" i="2"/>
  <c r="BY552" i="2"/>
  <c r="BY553" i="2"/>
  <c r="BY554" i="2"/>
  <c r="BY555" i="2"/>
  <c r="BY556" i="2"/>
  <c r="BY557" i="2"/>
  <c r="BY558" i="2"/>
  <c r="BY559" i="2"/>
  <c r="BY560" i="2"/>
  <c r="BY561" i="2"/>
  <c r="BY562" i="2"/>
  <c r="BY563" i="2"/>
  <c r="BY564" i="2"/>
  <c r="BY565" i="2"/>
  <c r="BY566" i="2"/>
  <c r="BY567" i="2"/>
  <c r="BY568" i="2"/>
  <c r="BY569" i="2"/>
  <c r="BY570" i="2"/>
  <c r="BY571" i="2"/>
  <c r="BY572" i="2"/>
  <c r="BY573" i="2"/>
  <c r="BY574" i="2"/>
  <c r="BY575" i="2"/>
  <c r="BY576" i="2"/>
  <c r="BY577" i="2"/>
  <c r="BY578" i="2"/>
  <c r="BY579" i="2"/>
  <c r="BY580" i="2"/>
  <c r="BY581" i="2"/>
  <c r="BY582" i="2"/>
  <c r="BY583" i="2"/>
  <c r="BY584" i="2"/>
  <c r="BY585" i="2"/>
  <c r="BY586" i="2"/>
  <c r="BY587" i="2"/>
  <c r="BY588" i="2"/>
  <c r="BY589" i="2"/>
  <c r="BY590" i="2"/>
  <c r="BY591" i="2"/>
  <c r="BY592" i="2"/>
  <c r="BY593" i="2"/>
  <c r="BY594" i="2"/>
  <c r="BY595" i="2"/>
  <c r="BY596" i="2"/>
  <c r="BY597" i="2"/>
  <c r="BY598" i="2"/>
  <c r="BY599" i="2"/>
  <c r="BY600" i="2"/>
  <c r="BY601" i="2"/>
  <c r="BY602" i="2"/>
  <c r="BY603" i="2"/>
  <c r="BY604" i="2"/>
  <c r="BY605" i="2"/>
  <c r="BY606" i="2"/>
  <c r="BY607" i="2"/>
  <c r="BY608" i="2"/>
  <c r="BY609" i="2"/>
  <c r="BY610" i="2"/>
  <c r="BY611" i="2"/>
  <c r="BY612" i="2"/>
  <c r="BY613" i="2"/>
  <c r="BY614" i="2"/>
  <c r="BY615" i="2"/>
  <c r="BY616" i="2"/>
  <c r="BY617" i="2"/>
  <c r="BY618" i="2"/>
  <c r="BY619" i="2"/>
  <c r="BY620" i="2"/>
  <c r="BY621" i="2"/>
  <c r="BY622" i="2"/>
  <c r="BY623" i="2"/>
  <c r="BY624" i="2"/>
  <c r="BY625" i="2"/>
  <c r="BY626" i="2"/>
  <c r="BY627" i="2"/>
  <c r="BY628" i="2"/>
  <c r="BY629" i="2"/>
  <c r="BY630" i="2"/>
  <c r="BY631" i="2"/>
  <c r="BY632" i="2"/>
  <c r="BY633" i="2"/>
  <c r="BY634" i="2"/>
  <c r="BY635" i="2"/>
  <c r="BY636" i="2"/>
  <c r="BY637" i="2"/>
  <c r="BY638" i="2"/>
  <c r="BY639" i="2"/>
  <c r="BY640" i="2"/>
  <c r="BY641" i="2"/>
  <c r="BY642" i="2"/>
  <c r="BY643" i="2"/>
  <c r="BY644" i="2"/>
  <c r="BY645" i="2"/>
  <c r="BY646" i="2"/>
  <c r="BY647" i="2"/>
  <c r="BY648" i="2"/>
  <c r="BY649" i="2"/>
  <c r="BY650" i="2"/>
  <c r="BY651" i="2"/>
  <c r="BY652" i="2"/>
  <c r="BY653" i="2"/>
  <c r="BY654" i="2"/>
  <c r="BY655" i="2"/>
  <c r="BY656" i="2"/>
  <c r="BY657" i="2"/>
  <c r="BY658" i="2"/>
  <c r="BY659" i="2"/>
  <c r="BY660" i="2"/>
  <c r="BY661" i="2"/>
  <c r="BY662" i="2"/>
  <c r="BY663" i="2"/>
  <c r="BY664" i="2"/>
  <c r="BY665" i="2"/>
  <c r="BY666" i="2"/>
  <c r="BY667" i="2"/>
  <c r="BY668" i="2"/>
  <c r="BY669" i="2"/>
  <c r="BY670" i="2"/>
  <c r="BY671" i="2"/>
  <c r="BY672" i="2"/>
  <c r="BY673" i="2"/>
  <c r="BY674" i="2"/>
  <c r="BY675" i="2"/>
  <c r="BY676" i="2"/>
  <c r="BY677" i="2"/>
  <c r="BY678" i="2"/>
  <c r="BY679" i="2"/>
  <c r="BY680" i="2"/>
  <c r="BY681" i="2"/>
  <c r="BY682" i="2"/>
  <c r="BY683" i="2"/>
  <c r="BY684" i="2"/>
  <c r="BY685" i="2"/>
  <c r="BY686" i="2"/>
  <c r="BY687" i="2"/>
  <c r="BY688" i="2"/>
  <c r="BY689" i="2"/>
  <c r="BY690" i="2"/>
  <c r="BY691" i="2"/>
  <c r="BY692" i="2"/>
  <c r="BY693" i="2"/>
  <c r="BY694" i="2"/>
  <c r="BY695" i="2"/>
  <c r="CF5" i="2"/>
  <c r="CF6" i="2"/>
  <c r="CF7" i="2"/>
  <c r="CF8" i="2"/>
  <c r="CF9" i="2"/>
  <c r="CF10" i="2"/>
  <c r="CF11" i="2"/>
  <c r="CF12" i="2"/>
  <c r="CF13" i="2"/>
  <c r="CF14" i="2"/>
  <c r="CF15" i="2"/>
  <c r="CF16" i="2"/>
  <c r="CF17" i="2"/>
  <c r="CF18" i="2"/>
  <c r="CF19" i="2"/>
  <c r="CF20" i="2"/>
  <c r="CF21" i="2"/>
  <c r="CF22" i="2"/>
  <c r="CF23"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I65" i="2" s="1"/>
  <c r="CF66" i="2"/>
  <c r="CF67" i="2"/>
  <c r="CF68" i="2"/>
  <c r="CF69" i="2"/>
  <c r="CF70" i="2"/>
  <c r="CF71" i="2"/>
  <c r="CF72" i="2"/>
  <c r="CF73" i="2"/>
  <c r="CF74" i="2"/>
  <c r="CF75" i="2"/>
  <c r="CF76" i="2"/>
  <c r="CF77" i="2"/>
  <c r="CF78" i="2"/>
  <c r="CF79" i="2"/>
  <c r="CF80" i="2"/>
  <c r="CF81" i="2"/>
  <c r="CF82" i="2"/>
  <c r="CF83" i="2"/>
  <c r="CF84" i="2"/>
  <c r="CF85" i="2"/>
  <c r="CF86" i="2"/>
  <c r="CF87" i="2"/>
  <c r="CF88" i="2"/>
  <c r="CF89" i="2"/>
  <c r="CF90" i="2"/>
  <c r="CF91" i="2"/>
  <c r="CF92" i="2"/>
  <c r="CF93" i="2"/>
  <c r="CF94" i="2"/>
  <c r="CF95" i="2"/>
  <c r="CF96" i="2"/>
  <c r="CF97" i="2"/>
  <c r="CF98" i="2"/>
  <c r="CF99" i="2"/>
  <c r="CF100" i="2"/>
  <c r="CF101" i="2"/>
  <c r="CF102" i="2"/>
  <c r="CF103" i="2"/>
  <c r="CF104" i="2"/>
  <c r="CF105" i="2"/>
  <c r="CF106" i="2"/>
  <c r="CF107" i="2"/>
  <c r="CF108" i="2"/>
  <c r="CF109" i="2"/>
  <c r="CF110" i="2"/>
  <c r="CF111" i="2"/>
  <c r="CF112" i="2"/>
  <c r="CF113" i="2"/>
  <c r="CF114" i="2"/>
  <c r="CF115" i="2"/>
  <c r="CF116" i="2"/>
  <c r="CF117" i="2"/>
  <c r="CF118" i="2"/>
  <c r="CF119" i="2"/>
  <c r="CF120" i="2"/>
  <c r="CF121" i="2"/>
  <c r="CF122" i="2"/>
  <c r="CF123" i="2"/>
  <c r="CF124" i="2"/>
  <c r="CF125" i="2"/>
  <c r="CF126" i="2"/>
  <c r="CF127" i="2"/>
  <c r="CF128" i="2"/>
  <c r="CF129" i="2"/>
  <c r="CF130" i="2"/>
  <c r="CF131" i="2"/>
  <c r="CF132" i="2"/>
  <c r="CF133" i="2"/>
  <c r="CF134" i="2"/>
  <c r="CF135" i="2"/>
  <c r="CF136" i="2"/>
  <c r="CF137" i="2"/>
  <c r="CF138" i="2"/>
  <c r="CF139" i="2"/>
  <c r="CF140" i="2"/>
  <c r="CF141" i="2"/>
  <c r="CF142" i="2"/>
  <c r="CF143" i="2"/>
  <c r="CF144" i="2"/>
  <c r="CF145" i="2"/>
  <c r="CF146" i="2"/>
  <c r="CF147" i="2"/>
  <c r="CF148" i="2"/>
  <c r="CF149" i="2"/>
  <c r="CF150" i="2"/>
  <c r="CF151" i="2"/>
  <c r="CF152" i="2"/>
  <c r="CF153" i="2"/>
  <c r="CF154" i="2"/>
  <c r="CF155" i="2"/>
  <c r="CF156" i="2"/>
  <c r="CF157" i="2"/>
  <c r="CF158" i="2"/>
  <c r="CF159" i="2"/>
  <c r="CF160" i="2"/>
  <c r="CF161" i="2"/>
  <c r="CF162" i="2"/>
  <c r="CF163" i="2"/>
  <c r="CF164" i="2"/>
  <c r="CF165" i="2"/>
  <c r="CF166" i="2"/>
  <c r="CF167" i="2"/>
  <c r="CF168" i="2"/>
  <c r="CF169" i="2"/>
  <c r="CF170" i="2"/>
  <c r="CF171" i="2"/>
  <c r="CF172" i="2"/>
  <c r="CF173" i="2"/>
  <c r="CF174" i="2"/>
  <c r="CF175" i="2"/>
  <c r="CF176" i="2"/>
  <c r="CF177" i="2"/>
  <c r="CF178" i="2"/>
  <c r="CF179" i="2"/>
  <c r="CF180" i="2"/>
  <c r="CF181" i="2"/>
  <c r="CF182" i="2"/>
  <c r="CF183" i="2"/>
  <c r="CF184" i="2"/>
  <c r="CF185" i="2"/>
  <c r="CF186" i="2"/>
  <c r="CF187" i="2"/>
  <c r="CF188" i="2"/>
  <c r="CF189" i="2"/>
  <c r="CF190" i="2"/>
  <c r="CF191" i="2"/>
  <c r="CF192" i="2"/>
  <c r="CF193" i="2"/>
  <c r="CF194" i="2"/>
  <c r="CF195" i="2"/>
  <c r="CF196" i="2"/>
  <c r="CF197" i="2"/>
  <c r="CF198" i="2"/>
  <c r="CF199" i="2"/>
  <c r="CF200" i="2"/>
  <c r="CF201" i="2"/>
  <c r="CF202" i="2"/>
  <c r="CF203" i="2"/>
  <c r="CF204" i="2"/>
  <c r="CF205" i="2"/>
  <c r="CF206" i="2"/>
  <c r="CF207" i="2"/>
  <c r="CF208" i="2"/>
  <c r="CF209" i="2"/>
  <c r="CF210" i="2"/>
  <c r="CF211" i="2"/>
  <c r="CF212" i="2"/>
  <c r="CF213" i="2"/>
  <c r="CF214" i="2"/>
  <c r="CF215" i="2"/>
  <c r="CF216" i="2"/>
  <c r="CF217" i="2"/>
  <c r="CF218" i="2"/>
  <c r="CF219" i="2"/>
  <c r="CF220" i="2"/>
  <c r="CF221" i="2"/>
  <c r="CF222" i="2"/>
  <c r="CF223" i="2"/>
  <c r="CF224" i="2"/>
  <c r="CF225"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53" i="2"/>
  <c r="CF254" i="2"/>
  <c r="CF255" i="2"/>
  <c r="CF256" i="2"/>
  <c r="CF257" i="2"/>
  <c r="CF258" i="2"/>
  <c r="CF259" i="2"/>
  <c r="CF260" i="2"/>
  <c r="CF261" i="2"/>
  <c r="CF262" i="2"/>
  <c r="CF263" i="2"/>
  <c r="CF264" i="2"/>
  <c r="CF265" i="2"/>
  <c r="CF266" i="2"/>
  <c r="CF267" i="2"/>
  <c r="CF268" i="2"/>
  <c r="CF269" i="2"/>
  <c r="CF270" i="2"/>
  <c r="CF271" i="2"/>
  <c r="CF272" i="2"/>
  <c r="CF273" i="2"/>
  <c r="CF274" i="2"/>
  <c r="CF275" i="2"/>
  <c r="CF276" i="2"/>
  <c r="CF277" i="2"/>
  <c r="CF278" i="2"/>
  <c r="CF279" i="2"/>
  <c r="CF280" i="2"/>
  <c r="CF281" i="2"/>
  <c r="CF282" i="2"/>
  <c r="CF283" i="2"/>
  <c r="CF284" i="2"/>
  <c r="CF285" i="2"/>
  <c r="CF286" i="2"/>
  <c r="CF287" i="2"/>
  <c r="CF288" i="2"/>
  <c r="CF289" i="2"/>
  <c r="CF290" i="2"/>
  <c r="CF291" i="2"/>
  <c r="CF292" i="2"/>
  <c r="CF293" i="2"/>
  <c r="CF294" i="2"/>
  <c r="CF295" i="2"/>
  <c r="CF296" i="2"/>
  <c r="CF297" i="2"/>
  <c r="CF298" i="2"/>
  <c r="CF299" i="2"/>
  <c r="CF300" i="2"/>
  <c r="CF301" i="2"/>
  <c r="CF302" i="2"/>
  <c r="CF303" i="2"/>
  <c r="CF304" i="2"/>
  <c r="CF305" i="2"/>
  <c r="CF306" i="2"/>
  <c r="CF307" i="2"/>
  <c r="CF308" i="2"/>
  <c r="CF309" i="2"/>
  <c r="CF310" i="2"/>
  <c r="CF311" i="2"/>
  <c r="CF312" i="2"/>
  <c r="CF313" i="2"/>
  <c r="CF314"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62" i="2"/>
  <c r="CF363" i="2"/>
  <c r="CF364" i="2"/>
  <c r="CF365" i="2"/>
  <c r="CF366" i="2"/>
  <c r="CF367" i="2"/>
  <c r="CF368" i="2"/>
  <c r="CF369" i="2"/>
  <c r="CF370" i="2"/>
  <c r="CF371" i="2"/>
  <c r="CF372" i="2"/>
  <c r="CF373" i="2"/>
  <c r="CF374" i="2"/>
  <c r="CF375" i="2"/>
  <c r="CF376" i="2"/>
  <c r="CF377" i="2"/>
  <c r="CF378" i="2"/>
  <c r="CF379" i="2"/>
  <c r="CF380" i="2"/>
  <c r="CF381" i="2"/>
  <c r="CF382" i="2"/>
  <c r="CF383" i="2"/>
  <c r="CF384" i="2"/>
  <c r="CF385" i="2"/>
  <c r="CF386" i="2"/>
  <c r="CF387" i="2"/>
  <c r="CF388" i="2"/>
  <c r="CF389" i="2"/>
  <c r="CF390" i="2"/>
  <c r="CF391" i="2"/>
  <c r="CF392" i="2"/>
  <c r="CF393" i="2"/>
  <c r="CF394" i="2"/>
  <c r="CF395" i="2"/>
  <c r="CF396" i="2"/>
  <c r="CF397" i="2"/>
  <c r="CF398" i="2"/>
  <c r="CF399" i="2"/>
  <c r="CF400" i="2"/>
  <c r="CF401" i="2"/>
  <c r="CF402" i="2"/>
  <c r="CF403" i="2"/>
  <c r="CF404" i="2"/>
  <c r="CF405" i="2"/>
  <c r="CF406" i="2"/>
  <c r="CF407" i="2"/>
  <c r="CF408" i="2"/>
  <c r="CF409" i="2"/>
  <c r="CF410" i="2"/>
  <c r="CF411" i="2"/>
  <c r="CF412" i="2"/>
  <c r="CF413" i="2"/>
  <c r="CF414" i="2"/>
  <c r="CF415" i="2"/>
  <c r="CF416" i="2"/>
  <c r="CF417" i="2"/>
  <c r="CF418" i="2"/>
  <c r="CF419" i="2"/>
  <c r="CF420" i="2"/>
  <c r="CF421" i="2"/>
  <c r="CF422" i="2"/>
  <c r="CF423" i="2"/>
  <c r="CF424" i="2"/>
  <c r="CF425" i="2"/>
  <c r="CF426" i="2"/>
  <c r="CF427" i="2"/>
  <c r="CF428" i="2"/>
  <c r="CF429" i="2"/>
  <c r="CF430" i="2"/>
  <c r="CF431" i="2"/>
  <c r="CF432" i="2"/>
  <c r="CF433" i="2"/>
  <c r="CF434" i="2"/>
  <c r="CF435" i="2"/>
  <c r="CF436" i="2"/>
  <c r="CF437" i="2"/>
  <c r="CF438" i="2"/>
  <c r="CF439" i="2"/>
  <c r="CF440" i="2"/>
  <c r="CF441" i="2"/>
  <c r="CF442" i="2"/>
  <c r="CF443" i="2"/>
  <c r="CF444" i="2"/>
  <c r="CF445" i="2"/>
  <c r="CF446" i="2"/>
  <c r="CF447" i="2"/>
  <c r="CF448" i="2"/>
  <c r="CF449" i="2"/>
  <c r="CF450" i="2"/>
  <c r="CF451" i="2"/>
  <c r="CF452" i="2"/>
  <c r="CF453" i="2"/>
  <c r="CF454" i="2"/>
  <c r="CF455" i="2"/>
  <c r="CF456" i="2"/>
  <c r="CF457" i="2"/>
  <c r="CF458" i="2"/>
  <c r="CF459" i="2"/>
  <c r="CF460" i="2"/>
  <c r="CF461" i="2"/>
  <c r="CF462" i="2"/>
  <c r="CF463" i="2"/>
  <c r="CF464" i="2"/>
  <c r="CF465" i="2"/>
  <c r="CF466" i="2"/>
  <c r="CF467" i="2"/>
  <c r="CF468" i="2"/>
  <c r="CF469" i="2"/>
  <c r="CF470" i="2"/>
  <c r="CF471" i="2"/>
  <c r="CF472" i="2"/>
  <c r="CF473" i="2"/>
  <c r="CF474" i="2"/>
  <c r="CF475" i="2"/>
  <c r="CF476" i="2"/>
  <c r="CF477" i="2"/>
  <c r="CF478" i="2"/>
  <c r="CF479" i="2"/>
  <c r="CF480" i="2"/>
  <c r="CF481" i="2"/>
  <c r="CF482" i="2"/>
  <c r="CF483" i="2"/>
  <c r="CF484" i="2"/>
  <c r="CF485" i="2"/>
  <c r="CF486" i="2"/>
  <c r="CF487" i="2"/>
  <c r="CF488" i="2"/>
  <c r="CF489" i="2"/>
  <c r="CF490" i="2"/>
  <c r="CF491" i="2"/>
  <c r="CF492" i="2"/>
  <c r="CF493" i="2"/>
  <c r="CF494" i="2"/>
  <c r="CF495" i="2"/>
  <c r="CF496" i="2"/>
  <c r="CF497" i="2"/>
  <c r="CF498" i="2"/>
  <c r="CF499" i="2"/>
  <c r="CF500" i="2"/>
  <c r="CF501" i="2"/>
  <c r="CF502" i="2"/>
  <c r="CF503" i="2"/>
  <c r="CF504" i="2"/>
  <c r="CF505" i="2"/>
  <c r="CF506" i="2"/>
  <c r="CF507" i="2"/>
  <c r="CF508" i="2"/>
  <c r="CF509" i="2"/>
  <c r="CF510" i="2"/>
  <c r="CF511" i="2"/>
  <c r="CF512" i="2"/>
  <c r="CF513" i="2"/>
  <c r="CF514" i="2"/>
  <c r="CF515" i="2"/>
  <c r="CF516" i="2"/>
  <c r="CF517" i="2"/>
  <c r="CF518" i="2"/>
  <c r="CF519" i="2"/>
  <c r="CF520" i="2"/>
  <c r="CF521" i="2"/>
  <c r="CF522" i="2"/>
  <c r="CF523" i="2"/>
  <c r="CF524" i="2"/>
  <c r="CF525" i="2"/>
  <c r="CF526" i="2"/>
  <c r="CF527" i="2"/>
  <c r="CF528" i="2"/>
  <c r="CF529" i="2"/>
  <c r="CF530" i="2"/>
  <c r="CF531" i="2"/>
  <c r="CF532" i="2"/>
  <c r="CF533" i="2"/>
  <c r="CF534" i="2"/>
  <c r="CF535" i="2"/>
  <c r="CF536" i="2"/>
  <c r="CF537" i="2"/>
  <c r="CF538" i="2"/>
  <c r="CF539" i="2"/>
  <c r="CF540" i="2"/>
  <c r="CF541" i="2"/>
  <c r="CF542" i="2"/>
  <c r="CF543" i="2"/>
  <c r="CF544" i="2"/>
  <c r="CF545" i="2"/>
  <c r="CF546" i="2"/>
  <c r="CF547" i="2"/>
  <c r="CF548" i="2"/>
  <c r="CF549" i="2"/>
  <c r="CF550" i="2"/>
  <c r="CF551" i="2"/>
  <c r="CF552" i="2"/>
  <c r="CF553" i="2"/>
  <c r="CF554" i="2"/>
  <c r="CF555" i="2"/>
  <c r="CF556" i="2"/>
  <c r="CF557" i="2"/>
  <c r="CF558" i="2"/>
  <c r="CF559" i="2"/>
  <c r="CF560" i="2"/>
  <c r="CF561" i="2"/>
  <c r="CF562" i="2"/>
  <c r="CF563" i="2"/>
  <c r="CF564" i="2"/>
  <c r="CF565" i="2"/>
  <c r="CF566" i="2"/>
  <c r="CF567" i="2"/>
  <c r="CF568" i="2"/>
  <c r="CF569" i="2"/>
  <c r="CF570" i="2"/>
  <c r="CF571" i="2"/>
  <c r="CF572" i="2"/>
  <c r="CF573" i="2"/>
  <c r="CF574" i="2"/>
  <c r="CF575" i="2"/>
  <c r="CF576" i="2"/>
  <c r="CF577" i="2"/>
  <c r="CF578" i="2"/>
  <c r="CF579" i="2"/>
  <c r="CF580" i="2"/>
  <c r="CF581" i="2"/>
  <c r="CF582" i="2"/>
  <c r="CF583" i="2"/>
  <c r="CF584" i="2"/>
  <c r="CF585" i="2"/>
  <c r="CF586" i="2"/>
  <c r="CF587" i="2"/>
  <c r="CF588" i="2"/>
  <c r="CF589" i="2"/>
  <c r="CF590" i="2"/>
  <c r="CF591" i="2"/>
  <c r="CF592" i="2"/>
  <c r="CF593" i="2"/>
  <c r="CF594" i="2"/>
  <c r="CF595" i="2"/>
  <c r="CF596" i="2"/>
  <c r="CF597" i="2"/>
  <c r="CF598" i="2"/>
  <c r="CF599" i="2"/>
  <c r="CF600" i="2"/>
  <c r="CF601" i="2"/>
  <c r="CF602" i="2"/>
  <c r="CF603" i="2"/>
  <c r="CF604" i="2"/>
  <c r="CF605" i="2"/>
  <c r="CF606" i="2"/>
  <c r="CF607" i="2"/>
  <c r="CF608" i="2"/>
  <c r="CF609" i="2"/>
  <c r="CF610" i="2"/>
  <c r="CF611" i="2"/>
  <c r="CF612" i="2"/>
  <c r="CF613" i="2"/>
  <c r="CF614" i="2"/>
  <c r="CF615" i="2"/>
  <c r="CF616" i="2"/>
  <c r="CF617" i="2"/>
  <c r="CF618" i="2"/>
  <c r="CF619" i="2"/>
  <c r="CF620" i="2"/>
  <c r="CF621" i="2"/>
  <c r="CF622" i="2"/>
  <c r="CF623" i="2"/>
  <c r="CF624" i="2"/>
  <c r="CF625" i="2"/>
  <c r="CF626" i="2"/>
  <c r="CF627" i="2"/>
  <c r="CF628" i="2"/>
  <c r="CF629" i="2"/>
  <c r="CF630" i="2"/>
  <c r="CF631" i="2"/>
  <c r="CF632" i="2"/>
  <c r="CF633" i="2"/>
  <c r="CF634" i="2"/>
  <c r="CF635" i="2"/>
  <c r="CF636" i="2"/>
  <c r="CF637" i="2"/>
  <c r="CF638" i="2"/>
  <c r="CF639" i="2"/>
  <c r="CF640" i="2"/>
  <c r="CF641" i="2"/>
  <c r="CF642" i="2"/>
  <c r="CF643" i="2"/>
  <c r="CF644" i="2"/>
  <c r="CF645" i="2"/>
  <c r="CF646" i="2"/>
  <c r="CF647" i="2"/>
  <c r="CF648" i="2"/>
  <c r="CF649" i="2"/>
  <c r="CF650" i="2"/>
  <c r="CF651" i="2"/>
  <c r="CF652" i="2"/>
  <c r="CF653" i="2"/>
  <c r="CF654" i="2"/>
  <c r="CF655" i="2"/>
  <c r="CF656" i="2"/>
  <c r="CF657" i="2"/>
  <c r="CF658" i="2"/>
  <c r="CF659" i="2"/>
  <c r="CF660" i="2"/>
  <c r="CF661" i="2"/>
  <c r="CF662" i="2"/>
  <c r="CF663" i="2"/>
  <c r="CF664" i="2"/>
  <c r="CF665" i="2"/>
  <c r="CF666" i="2"/>
  <c r="CF667" i="2"/>
  <c r="CF668" i="2"/>
  <c r="CF669" i="2"/>
  <c r="CF670" i="2"/>
  <c r="CF671" i="2"/>
  <c r="CF672" i="2"/>
  <c r="CF673" i="2"/>
  <c r="CF674" i="2"/>
  <c r="CF675" i="2"/>
  <c r="CF676" i="2"/>
  <c r="CF677" i="2"/>
  <c r="CF678" i="2"/>
  <c r="CF679" i="2"/>
  <c r="CF680" i="2"/>
  <c r="CF681" i="2"/>
  <c r="CF682" i="2"/>
  <c r="CF683" i="2"/>
  <c r="CF684" i="2"/>
  <c r="CF685" i="2"/>
  <c r="CF686" i="2"/>
  <c r="CF687" i="2"/>
  <c r="CF688" i="2"/>
  <c r="CF689" i="2"/>
  <c r="CF690" i="2"/>
  <c r="CF691" i="2"/>
  <c r="CF692" i="2"/>
  <c r="CF693" i="2"/>
  <c r="CF694" i="2"/>
  <c r="CF695" i="2"/>
  <c r="CF4" i="2"/>
  <c r="BY4" i="2"/>
  <c r="BX5" i="2"/>
  <c r="CA5" i="2" s="1"/>
  <c r="BX6" i="2"/>
  <c r="BX7" i="2"/>
  <c r="BX8" i="2"/>
  <c r="BZ8" i="2" s="1"/>
  <c r="BX9" i="2"/>
  <c r="BX10" i="2"/>
  <c r="BZ10" i="2" s="1"/>
  <c r="BX11" i="2"/>
  <c r="BX12" i="2"/>
  <c r="BX13" i="2"/>
  <c r="BX14" i="2"/>
  <c r="BX15" i="2"/>
  <c r="BX16" i="2"/>
  <c r="BZ16" i="2" s="1"/>
  <c r="BX17" i="2"/>
  <c r="BX18" i="2"/>
  <c r="BX19" i="2"/>
  <c r="BX20" i="2"/>
  <c r="BX21" i="2"/>
  <c r="BX22" i="2"/>
  <c r="BX23" i="2"/>
  <c r="BX24" i="2"/>
  <c r="BX25" i="2"/>
  <c r="BX26" i="2"/>
  <c r="BX27" i="2"/>
  <c r="BZ27" i="2" s="1"/>
  <c r="BX28" i="2"/>
  <c r="BX29" i="2"/>
  <c r="BX30" i="2"/>
  <c r="BX31" i="2"/>
  <c r="BX32" i="2"/>
  <c r="BX33" i="2"/>
  <c r="BX34" i="2"/>
  <c r="BX35" i="2"/>
  <c r="BX36" i="2"/>
  <c r="BX37" i="2"/>
  <c r="BX38" i="2"/>
  <c r="BX39" i="2"/>
  <c r="BX40" i="2"/>
  <c r="BX41" i="2"/>
  <c r="BX42" i="2"/>
  <c r="BX43" i="2"/>
  <c r="BX44" i="2"/>
  <c r="BX45" i="2"/>
  <c r="BX46" i="2"/>
  <c r="BX47" i="2"/>
  <c r="BX48" i="2"/>
  <c r="BX49" i="2"/>
  <c r="BX50" i="2"/>
  <c r="BX51" i="2"/>
  <c r="BX52" i="2"/>
  <c r="BX53" i="2"/>
  <c r="BX54" i="2"/>
  <c r="BX55" i="2"/>
  <c r="BX56" i="2"/>
  <c r="BX57" i="2"/>
  <c r="BX58" i="2"/>
  <c r="BX59" i="2"/>
  <c r="BX60" i="2"/>
  <c r="BX61" i="2"/>
  <c r="BX62" i="2"/>
  <c r="BX63" i="2"/>
  <c r="BX64" i="2"/>
  <c r="BX65" i="2"/>
  <c r="BX66" i="2"/>
  <c r="BX67" i="2"/>
  <c r="BX68" i="2"/>
  <c r="BX69" i="2"/>
  <c r="BX70" i="2"/>
  <c r="BX71" i="2"/>
  <c r="BX72" i="2"/>
  <c r="BX73" i="2"/>
  <c r="BX74" i="2"/>
  <c r="BX75" i="2"/>
  <c r="BX76" i="2"/>
  <c r="BX77" i="2"/>
  <c r="BX78" i="2"/>
  <c r="BX79" i="2"/>
  <c r="BX80" i="2"/>
  <c r="BX81" i="2"/>
  <c r="BX82" i="2"/>
  <c r="BZ82" i="2" s="1"/>
  <c r="BX83" i="2"/>
  <c r="BX84" i="2"/>
  <c r="BX85" i="2"/>
  <c r="BX86" i="2"/>
  <c r="BX87" i="2"/>
  <c r="BX88" i="2"/>
  <c r="BX89" i="2"/>
  <c r="BX90" i="2"/>
  <c r="CA90" i="2" s="1"/>
  <c r="BX91" i="2"/>
  <c r="BX92" i="2"/>
  <c r="BX93" i="2"/>
  <c r="BX94" i="2"/>
  <c r="BX95" i="2"/>
  <c r="BX96" i="2"/>
  <c r="BX97" i="2"/>
  <c r="BX98" i="2"/>
  <c r="BX99" i="2"/>
  <c r="BX100" i="2"/>
  <c r="BX101" i="2"/>
  <c r="BX102" i="2"/>
  <c r="BX103" i="2"/>
  <c r="BX104" i="2"/>
  <c r="BX105" i="2"/>
  <c r="BX106" i="2"/>
  <c r="CA106" i="2" s="1"/>
  <c r="BX107" i="2"/>
  <c r="BX108" i="2"/>
  <c r="BX109" i="2"/>
  <c r="BX110" i="2"/>
  <c r="BX111" i="2"/>
  <c r="BX112" i="2"/>
  <c r="BX113" i="2"/>
  <c r="BX114" i="2"/>
  <c r="BX115" i="2"/>
  <c r="BX116" i="2"/>
  <c r="BX117" i="2"/>
  <c r="BX118" i="2"/>
  <c r="BX119" i="2"/>
  <c r="BX120" i="2"/>
  <c r="BX121" i="2"/>
  <c r="BX122" i="2"/>
  <c r="BX123" i="2"/>
  <c r="BX124" i="2"/>
  <c r="BX125" i="2"/>
  <c r="BX126" i="2"/>
  <c r="BX127" i="2"/>
  <c r="BX128" i="2"/>
  <c r="BX129" i="2"/>
  <c r="BX130" i="2"/>
  <c r="BX131" i="2"/>
  <c r="BX132" i="2"/>
  <c r="BX133" i="2"/>
  <c r="BX134" i="2"/>
  <c r="BX135" i="2"/>
  <c r="BX136" i="2"/>
  <c r="BX137" i="2"/>
  <c r="BX138" i="2"/>
  <c r="BX139" i="2"/>
  <c r="BX140" i="2"/>
  <c r="BX141" i="2"/>
  <c r="BX142" i="2"/>
  <c r="BX143" i="2"/>
  <c r="BX144" i="2"/>
  <c r="BX145" i="2"/>
  <c r="BX146" i="2"/>
  <c r="BX147" i="2"/>
  <c r="BX148" i="2"/>
  <c r="BX149" i="2"/>
  <c r="BX150" i="2"/>
  <c r="BX151" i="2"/>
  <c r="BX152" i="2"/>
  <c r="BX153" i="2"/>
  <c r="BX154" i="2"/>
  <c r="BX155" i="2"/>
  <c r="BX156" i="2"/>
  <c r="BX157" i="2"/>
  <c r="BX158" i="2"/>
  <c r="BX159" i="2"/>
  <c r="BX160" i="2"/>
  <c r="BX161" i="2"/>
  <c r="BX162" i="2"/>
  <c r="BX163" i="2"/>
  <c r="BX164" i="2"/>
  <c r="BX165" i="2"/>
  <c r="BX166" i="2"/>
  <c r="BX167" i="2"/>
  <c r="BX168" i="2"/>
  <c r="BX169" i="2"/>
  <c r="BX170" i="2"/>
  <c r="BX171" i="2"/>
  <c r="BX172" i="2"/>
  <c r="BX173" i="2"/>
  <c r="BX174" i="2"/>
  <c r="BX175" i="2"/>
  <c r="BX176" i="2"/>
  <c r="BX177" i="2"/>
  <c r="BX178" i="2"/>
  <c r="BX179" i="2"/>
  <c r="BX180" i="2"/>
  <c r="BX181" i="2"/>
  <c r="BX182" i="2"/>
  <c r="BX183" i="2"/>
  <c r="BX184" i="2"/>
  <c r="BX185" i="2"/>
  <c r="BX186" i="2"/>
  <c r="BX187" i="2"/>
  <c r="BX188" i="2"/>
  <c r="BX189" i="2"/>
  <c r="BX190" i="2"/>
  <c r="BX191" i="2"/>
  <c r="BX192" i="2"/>
  <c r="BX193" i="2"/>
  <c r="BX194" i="2"/>
  <c r="BX195" i="2"/>
  <c r="BX196" i="2"/>
  <c r="BX197" i="2"/>
  <c r="BX198" i="2"/>
  <c r="BX199" i="2"/>
  <c r="BX200" i="2"/>
  <c r="BX201" i="2"/>
  <c r="BX202" i="2"/>
  <c r="BX203" i="2"/>
  <c r="BX204" i="2"/>
  <c r="BX205" i="2"/>
  <c r="BX206" i="2"/>
  <c r="BX207" i="2"/>
  <c r="BX208" i="2"/>
  <c r="BX209" i="2"/>
  <c r="BX210" i="2"/>
  <c r="BX211" i="2"/>
  <c r="BX212" i="2"/>
  <c r="BX213" i="2"/>
  <c r="BX214" i="2"/>
  <c r="BX215" i="2"/>
  <c r="BX216" i="2"/>
  <c r="BX217" i="2"/>
  <c r="BX218" i="2"/>
  <c r="BX219" i="2"/>
  <c r="BX220" i="2"/>
  <c r="BX221" i="2"/>
  <c r="BX222" i="2"/>
  <c r="BX223" i="2"/>
  <c r="BX224" i="2"/>
  <c r="BX225" i="2"/>
  <c r="BX226" i="2"/>
  <c r="BX227" i="2"/>
  <c r="BX228" i="2"/>
  <c r="BX229" i="2"/>
  <c r="BX230" i="2"/>
  <c r="BX231" i="2"/>
  <c r="BX232" i="2"/>
  <c r="BX233" i="2"/>
  <c r="BX234" i="2"/>
  <c r="BX235" i="2"/>
  <c r="BX236" i="2"/>
  <c r="BX237" i="2"/>
  <c r="BX238" i="2"/>
  <c r="BX239" i="2"/>
  <c r="BX240" i="2"/>
  <c r="BX241" i="2"/>
  <c r="BX242" i="2"/>
  <c r="BX243" i="2"/>
  <c r="BX244" i="2"/>
  <c r="BX245" i="2"/>
  <c r="BX246" i="2"/>
  <c r="BX247" i="2"/>
  <c r="BX248" i="2"/>
  <c r="BX249" i="2"/>
  <c r="BX250" i="2"/>
  <c r="BX251" i="2"/>
  <c r="BX252" i="2"/>
  <c r="BX253" i="2"/>
  <c r="BX254" i="2"/>
  <c r="BX255" i="2"/>
  <c r="BX256" i="2"/>
  <c r="BX257" i="2"/>
  <c r="BX258" i="2"/>
  <c r="BX259" i="2"/>
  <c r="BX260" i="2"/>
  <c r="BX261" i="2"/>
  <c r="BX262" i="2"/>
  <c r="BX263" i="2"/>
  <c r="BX264" i="2"/>
  <c r="BX265" i="2"/>
  <c r="BX266" i="2"/>
  <c r="BX267" i="2"/>
  <c r="BX268" i="2"/>
  <c r="BX269" i="2"/>
  <c r="BX270" i="2"/>
  <c r="BX271" i="2"/>
  <c r="BX272" i="2"/>
  <c r="BX273" i="2"/>
  <c r="BX274" i="2"/>
  <c r="BX275" i="2"/>
  <c r="BX276" i="2"/>
  <c r="BX277" i="2"/>
  <c r="BX278" i="2"/>
  <c r="BX279" i="2"/>
  <c r="BX280" i="2"/>
  <c r="BX281" i="2"/>
  <c r="BX282" i="2"/>
  <c r="BX283" i="2"/>
  <c r="BX284" i="2"/>
  <c r="BX285" i="2"/>
  <c r="BX286" i="2"/>
  <c r="BX287" i="2"/>
  <c r="BX288" i="2"/>
  <c r="BX289" i="2"/>
  <c r="BX290" i="2"/>
  <c r="BX291" i="2"/>
  <c r="BX292" i="2"/>
  <c r="BX293" i="2"/>
  <c r="BX294" i="2"/>
  <c r="BX295" i="2"/>
  <c r="BX296" i="2"/>
  <c r="BX297" i="2"/>
  <c r="BX298" i="2"/>
  <c r="BX299" i="2"/>
  <c r="BX300" i="2"/>
  <c r="BX301" i="2"/>
  <c r="BX302" i="2"/>
  <c r="BX303" i="2"/>
  <c r="BX304" i="2"/>
  <c r="BX305" i="2"/>
  <c r="BX306" i="2"/>
  <c r="BX307" i="2"/>
  <c r="BX308" i="2"/>
  <c r="BX309" i="2"/>
  <c r="BX310" i="2"/>
  <c r="BX311" i="2"/>
  <c r="BX312" i="2"/>
  <c r="BX313" i="2"/>
  <c r="BX314" i="2"/>
  <c r="BX315" i="2"/>
  <c r="BX316" i="2"/>
  <c r="BX317" i="2"/>
  <c r="BX318" i="2"/>
  <c r="BX319" i="2"/>
  <c r="BX320" i="2"/>
  <c r="BX321" i="2"/>
  <c r="BX322" i="2"/>
  <c r="BX323" i="2"/>
  <c r="BX324" i="2"/>
  <c r="BX325" i="2"/>
  <c r="BX326" i="2"/>
  <c r="BX327" i="2"/>
  <c r="BX328" i="2"/>
  <c r="BX329" i="2"/>
  <c r="BX330" i="2"/>
  <c r="BX331" i="2"/>
  <c r="BX332" i="2"/>
  <c r="BX333" i="2"/>
  <c r="BX334" i="2"/>
  <c r="BX335" i="2"/>
  <c r="BX336" i="2"/>
  <c r="BX337" i="2"/>
  <c r="BX338" i="2"/>
  <c r="BX339" i="2"/>
  <c r="BX340" i="2"/>
  <c r="BX341" i="2"/>
  <c r="BX342" i="2"/>
  <c r="BX343" i="2"/>
  <c r="BX344" i="2"/>
  <c r="BX345" i="2"/>
  <c r="BX346" i="2"/>
  <c r="BX347" i="2"/>
  <c r="BX348" i="2"/>
  <c r="BX349" i="2"/>
  <c r="BX350" i="2"/>
  <c r="BX351" i="2"/>
  <c r="BX352" i="2"/>
  <c r="BX353" i="2"/>
  <c r="BX354" i="2"/>
  <c r="BX355" i="2"/>
  <c r="BX356" i="2"/>
  <c r="BX357" i="2"/>
  <c r="BX358" i="2"/>
  <c r="BX359" i="2"/>
  <c r="BX360" i="2"/>
  <c r="BX361" i="2"/>
  <c r="BX362" i="2"/>
  <c r="BX363" i="2"/>
  <c r="BX364" i="2"/>
  <c r="BX365" i="2"/>
  <c r="BX366" i="2"/>
  <c r="BX367" i="2"/>
  <c r="BX368" i="2"/>
  <c r="BX369" i="2"/>
  <c r="BX370" i="2"/>
  <c r="BX371" i="2"/>
  <c r="BX372" i="2"/>
  <c r="BX373" i="2"/>
  <c r="BX374" i="2"/>
  <c r="BX375" i="2"/>
  <c r="BX376" i="2"/>
  <c r="BX377" i="2"/>
  <c r="BX378" i="2"/>
  <c r="BX379" i="2"/>
  <c r="BX380" i="2"/>
  <c r="BX381" i="2"/>
  <c r="BX382" i="2"/>
  <c r="BX383" i="2"/>
  <c r="BX384" i="2"/>
  <c r="BX385" i="2"/>
  <c r="BX386" i="2"/>
  <c r="BX387" i="2"/>
  <c r="BX388" i="2"/>
  <c r="BX389" i="2"/>
  <c r="BX390" i="2"/>
  <c r="BX391" i="2"/>
  <c r="BX392" i="2"/>
  <c r="BX393" i="2"/>
  <c r="BX394" i="2"/>
  <c r="BX395" i="2"/>
  <c r="BX396" i="2"/>
  <c r="BX397" i="2"/>
  <c r="BX398" i="2"/>
  <c r="BX399" i="2"/>
  <c r="BX400" i="2"/>
  <c r="BX401" i="2"/>
  <c r="BX402" i="2"/>
  <c r="BX403" i="2"/>
  <c r="BX404" i="2"/>
  <c r="BX405" i="2"/>
  <c r="BX406" i="2"/>
  <c r="BX407" i="2"/>
  <c r="BX408" i="2"/>
  <c r="BX409" i="2"/>
  <c r="BX410" i="2"/>
  <c r="BX411" i="2"/>
  <c r="BX412" i="2"/>
  <c r="BX413" i="2"/>
  <c r="BX414" i="2"/>
  <c r="BX415" i="2"/>
  <c r="BX416" i="2"/>
  <c r="BX417" i="2"/>
  <c r="BX418" i="2"/>
  <c r="BX419" i="2"/>
  <c r="BX420" i="2"/>
  <c r="BX421" i="2"/>
  <c r="BX422" i="2"/>
  <c r="BX423" i="2"/>
  <c r="BX424" i="2"/>
  <c r="BX425" i="2"/>
  <c r="BX426" i="2"/>
  <c r="BX427" i="2"/>
  <c r="BX428" i="2"/>
  <c r="BX429" i="2"/>
  <c r="BX430" i="2"/>
  <c r="BX431" i="2"/>
  <c r="BX432" i="2"/>
  <c r="BX433" i="2"/>
  <c r="BX434" i="2"/>
  <c r="BX435" i="2"/>
  <c r="BX436" i="2"/>
  <c r="BX437" i="2"/>
  <c r="BX438" i="2"/>
  <c r="BX439" i="2"/>
  <c r="BX440" i="2"/>
  <c r="BX441" i="2"/>
  <c r="BX442" i="2"/>
  <c r="BX443" i="2"/>
  <c r="BX444" i="2"/>
  <c r="BX445" i="2"/>
  <c r="BX446" i="2"/>
  <c r="BX447" i="2"/>
  <c r="BX448" i="2"/>
  <c r="BX449" i="2"/>
  <c r="BX450" i="2"/>
  <c r="BX451" i="2"/>
  <c r="BX452" i="2"/>
  <c r="BX453" i="2"/>
  <c r="BX454" i="2"/>
  <c r="BX455" i="2"/>
  <c r="BX456" i="2"/>
  <c r="BX457" i="2"/>
  <c r="BX458" i="2"/>
  <c r="BX459" i="2"/>
  <c r="BX460" i="2"/>
  <c r="BX461" i="2"/>
  <c r="BX462" i="2"/>
  <c r="BX463" i="2"/>
  <c r="BX464" i="2"/>
  <c r="BX465" i="2"/>
  <c r="BX466" i="2"/>
  <c r="BX467" i="2"/>
  <c r="BX468" i="2"/>
  <c r="BX469" i="2"/>
  <c r="BX470" i="2"/>
  <c r="BX471" i="2"/>
  <c r="BX472" i="2"/>
  <c r="BX473" i="2"/>
  <c r="BX474" i="2"/>
  <c r="BX475" i="2"/>
  <c r="BX476" i="2"/>
  <c r="BX477" i="2"/>
  <c r="BX478" i="2"/>
  <c r="BX479" i="2"/>
  <c r="BX480" i="2"/>
  <c r="BX481" i="2"/>
  <c r="BX482" i="2"/>
  <c r="BX483" i="2"/>
  <c r="BX484" i="2"/>
  <c r="BX485" i="2"/>
  <c r="BX486" i="2"/>
  <c r="BX487" i="2"/>
  <c r="BX488" i="2"/>
  <c r="BX489" i="2"/>
  <c r="BX490" i="2"/>
  <c r="BX491" i="2"/>
  <c r="BX492" i="2"/>
  <c r="BX493" i="2"/>
  <c r="BX494" i="2"/>
  <c r="BX495" i="2"/>
  <c r="BX496" i="2"/>
  <c r="BX497" i="2"/>
  <c r="BX498" i="2"/>
  <c r="BX499" i="2"/>
  <c r="BX500" i="2"/>
  <c r="BX501" i="2"/>
  <c r="BX502" i="2"/>
  <c r="BX503" i="2"/>
  <c r="BX504" i="2"/>
  <c r="BX505" i="2"/>
  <c r="BX506" i="2"/>
  <c r="BX507" i="2"/>
  <c r="BX508" i="2"/>
  <c r="BX509" i="2"/>
  <c r="BX510" i="2"/>
  <c r="BX511" i="2"/>
  <c r="BX512" i="2"/>
  <c r="BX513" i="2"/>
  <c r="BX514" i="2"/>
  <c r="BX515" i="2"/>
  <c r="BX516" i="2"/>
  <c r="BX517" i="2"/>
  <c r="BX518" i="2"/>
  <c r="BX519" i="2"/>
  <c r="BX520" i="2"/>
  <c r="BX521" i="2"/>
  <c r="BX522" i="2"/>
  <c r="BX523" i="2"/>
  <c r="BX524" i="2"/>
  <c r="BX525" i="2"/>
  <c r="BX526" i="2"/>
  <c r="BX527" i="2"/>
  <c r="BX528" i="2"/>
  <c r="BX529" i="2"/>
  <c r="BX530" i="2"/>
  <c r="BX531" i="2"/>
  <c r="BX532" i="2"/>
  <c r="BX533" i="2"/>
  <c r="BX534" i="2"/>
  <c r="BX535" i="2"/>
  <c r="BX536" i="2"/>
  <c r="BX537" i="2"/>
  <c r="BX538" i="2"/>
  <c r="BX539" i="2"/>
  <c r="BX540" i="2"/>
  <c r="BX541" i="2"/>
  <c r="BX542" i="2"/>
  <c r="BX543" i="2"/>
  <c r="BX544" i="2"/>
  <c r="BX545" i="2"/>
  <c r="BX546" i="2"/>
  <c r="BX547" i="2"/>
  <c r="BX548" i="2"/>
  <c r="BX549" i="2"/>
  <c r="BX550" i="2"/>
  <c r="BX551" i="2"/>
  <c r="BX552" i="2"/>
  <c r="BX553" i="2"/>
  <c r="BX554" i="2"/>
  <c r="BX555" i="2"/>
  <c r="BX556" i="2"/>
  <c r="BX557" i="2"/>
  <c r="BX558" i="2"/>
  <c r="BX559" i="2"/>
  <c r="BX560" i="2"/>
  <c r="BX561" i="2"/>
  <c r="BX562" i="2"/>
  <c r="BX563" i="2"/>
  <c r="BX564" i="2"/>
  <c r="BX565" i="2"/>
  <c r="BX566" i="2"/>
  <c r="BX567" i="2"/>
  <c r="BX568" i="2"/>
  <c r="BX569" i="2"/>
  <c r="BX570" i="2"/>
  <c r="BX571" i="2"/>
  <c r="BX572" i="2"/>
  <c r="BX573" i="2"/>
  <c r="BX574" i="2"/>
  <c r="BX575" i="2"/>
  <c r="BX576" i="2"/>
  <c r="BX577" i="2"/>
  <c r="BX578" i="2"/>
  <c r="BX579" i="2"/>
  <c r="BX580" i="2"/>
  <c r="BX581" i="2"/>
  <c r="BX582" i="2"/>
  <c r="BX583" i="2"/>
  <c r="BX584" i="2"/>
  <c r="BX585" i="2"/>
  <c r="BX586" i="2"/>
  <c r="BX587" i="2"/>
  <c r="BX588" i="2"/>
  <c r="BX589" i="2"/>
  <c r="BX590" i="2"/>
  <c r="BX591" i="2"/>
  <c r="BX592" i="2"/>
  <c r="BX593" i="2"/>
  <c r="BX594" i="2"/>
  <c r="BX595" i="2"/>
  <c r="BX596" i="2"/>
  <c r="BX597" i="2"/>
  <c r="BX598" i="2"/>
  <c r="BX599" i="2"/>
  <c r="BX600" i="2"/>
  <c r="BX601" i="2"/>
  <c r="BX602" i="2"/>
  <c r="BX603" i="2"/>
  <c r="BX604" i="2"/>
  <c r="BX605" i="2"/>
  <c r="BX606" i="2"/>
  <c r="BX607" i="2"/>
  <c r="BX608" i="2"/>
  <c r="BX609" i="2"/>
  <c r="BX610" i="2"/>
  <c r="BX611" i="2"/>
  <c r="BX612" i="2"/>
  <c r="BX613" i="2"/>
  <c r="BX614" i="2"/>
  <c r="BX615" i="2"/>
  <c r="BX616" i="2"/>
  <c r="BX617" i="2"/>
  <c r="BX618" i="2"/>
  <c r="BX619" i="2"/>
  <c r="BX620" i="2"/>
  <c r="BX621" i="2"/>
  <c r="BX622" i="2"/>
  <c r="BX623" i="2"/>
  <c r="BX624" i="2"/>
  <c r="BX625" i="2"/>
  <c r="BX626" i="2"/>
  <c r="BX627" i="2"/>
  <c r="BX628" i="2"/>
  <c r="BX629" i="2"/>
  <c r="BX630" i="2"/>
  <c r="BX631" i="2"/>
  <c r="BX632" i="2"/>
  <c r="BX633" i="2"/>
  <c r="BX634" i="2"/>
  <c r="BX635" i="2"/>
  <c r="BX636" i="2"/>
  <c r="BX637" i="2"/>
  <c r="BX638" i="2"/>
  <c r="BX639" i="2"/>
  <c r="BX640" i="2"/>
  <c r="BX641" i="2"/>
  <c r="BX642" i="2"/>
  <c r="BX643" i="2"/>
  <c r="BX644" i="2"/>
  <c r="BX645" i="2"/>
  <c r="BX646" i="2"/>
  <c r="BX647" i="2"/>
  <c r="BX648" i="2"/>
  <c r="BX649" i="2"/>
  <c r="BX650" i="2"/>
  <c r="BX651" i="2"/>
  <c r="BX652" i="2"/>
  <c r="BX653" i="2"/>
  <c r="BX654" i="2"/>
  <c r="BX655" i="2"/>
  <c r="BX656" i="2"/>
  <c r="BX657" i="2"/>
  <c r="BX658" i="2"/>
  <c r="BX659" i="2"/>
  <c r="BX660" i="2"/>
  <c r="BX661" i="2"/>
  <c r="BX662" i="2"/>
  <c r="BX663" i="2"/>
  <c r="BX664" i="2"/>
  <c r="BX665" i="2"/>
  <c r="BX666" i="2"/>
  <c r="BX667" i="2"/>
  <c r="BX668" i="2"/>
  <c r="BX669" i="2"/>
  <c r="BX670" i="2"/>
  <c r="BX671" i="2"/>
  <c r="BX672" i="2"/>
  <c r="BX673" i="2"/>
  <c r="BX674" i="2"/>
  <c r="BX675" i="2"/>
  <c r="BX676" i="2"/>
  <c r="BX677" i="2"/>
  <c r="BX678" i="2"/>
  <c r="BX679" i="2"/>
  <c r="BX680" i="2"/>
  <c r="BX681" i="2"/>
  <c r="BX682" i="2"/>
  <c r="BX683" i="2"/>
  <c r="BX684" i="2"/>
  <c r="BX685" i="2"/>
  <c r="BX686" i="2"/>
  <c r="BX687" i="2"/>
  <c r="BX688" i="2"/>
  <c r="BX689" i="2"/>
  <c r="BX690" i="2"/>
  <c r="BX691" i="2"/>
  <c r="BX692" i="2"/>
  <c r="BX693" i="2"/>
  <c r="BX694" i="2"/>
  <c r="BX695" i="2"/>
  <c r="BX4" i="2"/>
  <c r="C5" i="2"/>
  <c r="H5" i="2"/>
  <c r="G5" i="2" s="1"/>
  <c r="J5" i="2"/>
  <c r="K5" i="2"/>
  <c r="M5" i="2"/>
  <c r="N5" i="2"/>
  <c r="P5" i="2"/>
  <c r="Q5" i="2"/>
  <c r="S5" i="2"/>
  <c r="T5" i="2"/>
  <c r="R5" i="2" s="1"/>
  <c r="V5" i="2" a="1"/>
  <c r="V5" i="2" s="1"/>
  <c r="W5" i="2" a="1"/>
  <c r="W5" i="2" s="1"/>
  <c r="Y5" i="2" s="1"/>
  <c r="X5" i="2"/>
  <c r="AA5" i="2" a="1"/>
  <c r="AA5" i="2" s="1"/>
  <c r="AB5" i="2" s="1"/>
  <c r="AC5" i="2"/>
  <c r="AD5" i="2"/>
  <c r="AF5" i="2"/>
  <c r="AG5" i="2"/>
  <c r="AI5" i="2"/>
  <c r="AJ5" i="2"/>
  <c r="AL5" i="2"/>
  <c r="AM5" i="2"/>
  <c r="AO5" i="2"/>
  <c r="AP5" i="2"/>
  <c r="AR5" i="2"/>
  <c r="AS5" i="2"/>
  <c r="AU5" i="2"/>
  <c r="AV5" i="2"/>
  <c r="AX5" i="2"/>
  <c r="AY5" i="2"/>
  <c r="BA5" i="2"/>
  <c r="BB5" i="2"/>
  <c r="BD5" i="2"/>
  <c r="BE5" i="2"/>
  <c r="BF5" i="2"/>
  <c r="BG5" i="2"/>
  <c r="BI5" i="2"/>
  <c r="BJ5" i="2"/>
  <c r="BL5" i="2"/>
  <c r="BM5" i="2"/>
  <c r="BO5" i="2" s="1"/>
  <c r="BP5" i="2"/>
  <c r="BR5" i="2"/>
  <c r="BS5" i="2"/>
  <c r="BT5" i="2"/>
  <c r="BV5" i="2"/>
  <c r="BU5" i="2" s="1"/>
  <c r="CC5" i="2"/>
  <c r="CD5" i="2"/>
  <c r="CG5" i="2" a="1"/>
  <c r="CG5" i="2" s="1"/>
  <c r="CH5" i="2" s="1"/>
  <c r="CE5" i="2" s="1"/>
  <c r="CL5" i="2" a="1"/>
  <c r="CL5" i="2" s="1"/>
  <c r="CM5" i="2" s="1"/>
  <c r="CJ5" i="2" s="1"/>
  <c r="CP5" i="2"/>
  <c r="CQ5" i="2"/>
  <c r="CS5" i="2"/>
  <c r="CT5" i="2"/>
  <c r="CV5" i="2" a="1"/>
  <c r="CV5" i="2" s="1"/>
  <c r="CW5" i="2"/>
  <c r="DA5" i="2"/>
  <c r="DB5" i="2"/>
  <c r="DD5" i="2"/>
  <c r="DE5" i="2"/>
  <c r="DG5" i="2"/>
  <c r="DI5" i="2" s="1"/>
  <c r="DJ5" i="2"/>
  <c r="DL5" i="2"/>
  <c r="DM5" i="2" s="1"/>
  <c r="DP5" i="2"/>
  <c r="C6" i="2"/>
  <c r="H6" i="2"/>
  <c r="G6" i="2" s="1"/>
  <c r="J6" i="2"/>
  <c r="K6" i="2"/>
  <c r="M6" i="2"/>
  <c r="N6" i="2"/>
  <c r="P6" i="2"/>
  <c r="Q6" i="2"/>
  <c r="S6" i="2"/>
  <c r="T6" i="2"/>
  <c r="V6" i="2" a="1"/>
  <c r="V6" i="2" s="1"/>
  <c r="W6" i="2" a="1"/>
  <c r="W6" i="2" s="1"/>
  <c r="X6" i="2"/>
  <c r="AA6" i="2" a="1"/>
  <c r="AA6" i="2" s="1"/>
  <c r="AB6" i="2" s="1"/>
  <c r="AC6" i="2"/>
  <c r="AD6" i="2"/>
  <c r="AF6" i="2"/>
  <c r="AG6" i="2"/>
  <c r="AI6" i="2"/>
  <c r="AJ6" i="2"/>
  <c r="AL6" i="2"/>
  <c r="AM6" i="2"/>
  <c r="AO6" i="2"/>
  <c r="AN6" i="2" s="1"/>
  <c r="AP6" i="2"/>
  <c r="AR6" i="2"/>
  <c r="AS6" i="2"/>
  <c r="AU6" i="2"/>
  <c r="AV6" i="2"/>
  <c r="AX6" i="2"/>
  <c r="AY6" i="2"/>
  <c r="BA6" i="2"/>
  <c r="BB6" i="2"/>
  <c r="BD6" i="2"/>
  <c r="BE6" i="2"/>
  <c r="BF6" i="2"/>
  <c r="BG6" i="2"/>
  <c r="BI6" i="2"/>
  <c r="BJ6" i="2"/>
  <c r="BL6" i="2"/>
  <c r="BM6" i="2"/>
  <c r="BP6" i="2"/>
  <c r="BR6" i="2"/>
  <c r="BS6" i="2"/>
  <c r="BT6" i="2"/>
  <c r="BU6" i="2"/>
  <c r="BV6" i="2"/>
  <c r="BZ6" i="2"/>
  <c r="CA6" i="2"/>
  <c r="CC6" i="2"/>
  <c r="CD6" i="2"/>
  <c r="CG6" i="2" a="1"/>
  <c r="CG6" i="2" s="1"/>
  <c r="CH6" i="2" s="1"/>
  <c r="CE6" i="2" s="1"/>
  <c r="CL6" i="2" a="1"/>
  <c r="CL6" i="2" s="1"/>
  <c r="CP6" i="2"/>
  <c r="CQ6" i="2"/>
  <c r="CS6" i="2"/>
  <c r="CT6" i="2"/>
  <c r="CV6" i="2" a="1"/>
  <c r="CV6" i="2" s="1"/>
  <c r="CW6" i="2"/>
  <c r="DA6" i="2"/>
  <c r="DB6" i="2"/>
  <c r="DD6" i="2"/>
  <c r="DE6" i="2"/>
  <c r="DG6" i="2"/>
  <c r="DJ6" i="2"/>
  <c r="DL6" i="2"/>
  <c r="DK6" i="2" s="1"/>
  <c r="DP6" i="2"/>
  <c r="DO6" i="2" s="1"/>
  <c r="C7" i="2"/>
  <c r="H7" i="2"/>
  <c r="G7" i="2" s="1"/>
  <c r="J7" i="2"/>
  <c r="K7" i="2"/>
  <c r="I7" i="2" s="1"/>
  <c r="M7" i="2"/>
  <c r="N7" i="2"/>
  <c r="L7" i="2" s="1"/>
  <c r="P7" i="2"/>
  <c r="Q7" i="2"/>
  <c r="S7" i="2"/>
  <c r="T7" i="2"/>
  <c r="V7" i="2" a="1"/>
  <c r="V7" i="2" s="1"/>
  <c r="W7" i="2" a="1"/>
  <c r="W7" i="2" s="1"/>
  <c r="X7" i="2"/>
  <c r="AA7" i="2" a="1"/>
  <c r="AA7" i="2" s="1"/>
  <c r="AB7" i="2" s="1"/>
  <c r="AC7" i="2"/>
  <c r="AD7" i="2"/>
  <c r="AF7" i="2"/>
  <c r="AG7" i="2"/>
  <c r="AI7" i="2"/>
  <c r="AJ7" i="2"/>
  <c r="AL7" i="2"/>
  <c r="AM7" i="2"/>
  <c r="AO7" i="2"/>
  <c r="AP7" i="2"/>
  <c r="AR7" i="2"/>
  <c r="AS7" i="2"/>
  <c r="AU7" i="2"/>
  <c r="AV7" i="2"/>
  <c r="AT7" i="2" s="1"/>
  <c r="AX7" i="2"/>
  <c r="AY7" i="2"/>
  <c r="BA7" i="2"/>
  <c r="BB7" i="2"/>
  <c r="BD7" i="2"/>
  <c r="BE7" i="2"/>
  <c r="BF7" i="2"/>
  <c r="BG7" i="2"/>
  <c r="BI7" i="2"/>
  <c r="BJ7" i="2"/>
  <c r="BL7" i="2"/>
  <c r="BM7" i="2"/>
  <c r="BO7" i="2" s="1"/>
  <c r="BP7" i="2"/>
  <c r="BR7" i="2"/>
  <c r="BS7" i="2"/>
  <c r="BT7" i="2"/>
  <c r="BV7" i="2"/>
  <c r="BU7" i="2" s="1"/>
  <c r="BZ7" i="2"/>
  <c r="CA7" i="2"/>
  <c r="CC7" i="2"/>
  <c r="CD7" i="2"/>
  <c r="CG7" i="2" a="1"/>
  <c r="CG7" i="2" s="1"/>
  <c r="CL7" i="2" a="1"/>
  <c r="CL7" i="2" s="1"/>
  <c r="CP7" i="2"/>
  <c r="CQ7" i="2"/>
  <c r="CS7" i="2"/>
  <c r="CT7" i="2"/>
  <c r="CV7" i="2" a="1"/>
  <c r="CV7" i="2" s="1"/>
  <c r="CW7" i="2"/>
  <c r="DA7" i="2"/>
  <c r="DB7" i="2"/>
  <c r="DD7" i="2"/>
  <c r="DE7" i="2"/>
  <c r="DG7" i="2"/>
  <c r="DH7" i="2" s="1"/>
  <c r="DJ7" i="2"/>
  <c r="DL7" i="2"/>
  <c r="DM7" i="2" s="1"/>
  <c r="DP7" i="2"/>
  <c r="C8" i="2"/>
  <c r="H8" i="2"/>
  <c r="G8" i="2" s="1"/>
  <c r="J8" i="2"/>
  <c r="K8" i="2"/>
  <c r="M8" i="2"/>
  <c r="N8" i="2"/>
  <c r="P8" i="2"/>
  <c r="Q8" i="2"/>
  <c r="S8" i="2"/>
  <c r="T8" i="2"/>
  <c r="R8" i="2" s="1"/>
  <c r="V8" i="2" a="1"/>
  <c r="V8" i="2" s="1"/>
  <c r="W8" i="2" a="1"/>
  <c r="W8" i="2" s="1"/>
  <c r="X8" i="2"/>
  <c r="AA8" i="2" a="1"/>
  <c r="AA8" i="2" s="1"/>
  <c r="AB8" i="2" s="1"/>
  <c r="AC8" i="2"/>
  <c r="AD8" i="2"/>
  <c r="AF8" i="2"/>
  <c r="AG8" i="2"/>
  <c r="AI8" i="2"/>
  <c r="AJ8" i="2"/>
  <c r="AL8" i="2"/>
  <c r="AM8" i="2"/>
  <c r="AO8" i="2"/>
  <c r="AP8" i="2"/>
  <c r="AR8" i="2"/>
  <c r="AS8" i="2"/>
  <c r="AU8" i="2"/>
  <c r="AV8" i="2"/>
  <c r="AX8" i="2"/>
  <c r="AY8" i="2"/>
  <c r="BA8" i="2"/>
  <c r="BB8" i="2"/>
  <c r="BD8" i="2"/>
  <c r="BE8" i="2"/>
  <c r="BF8" i="2"/>
  <c r="BG8" i="2"/>
  <c r="BI8" i="2"/>
  <c r="BJ8" i="2"/>
  <c r="BL8" i="2"/>
  <c r="BM8" i="2"/>
  <c r="BP8" i="2"/>
  <c r="BR8" i="2"/>
  <c r="BS8" i="2"/>
  <c r="BT8" i="2"/>
  <c r="BV8" i="2"/>
  <c r="BU8" i="2" s="1"/>
  <c r="CC8" i="2"/>
  <c r="CD8" i="2"/>
  <c r="CG8" i="2" a="1"/>
  <c r="CG8" i="2" s="1"/>
  <c r="CH8" i="2" s="1"/>
  <c r="CE8" i="2" s="1"/>
  <c r="CL8" i="2" a="1"/>
  <c r="CL8" i="2" s="1"/>
  <c r="CM8" i="2" s="1"/>
  <c r="CJ8" i="2" s="1"/>
  <c r="CP8" i="2"/>
  <c r="CQ8" i="2"/>
  <c r="CS8" i="2"/>
  <c r="CT8" i="2"/>
  <c r="CV8" i="2" a="1"/>
  <c r="CV8" i="2" s="1"/>
  <c r="CW8" i="2"/>
  <c r="DA8" i="2"/>
  <c r="DB8" i="2"/>
  <c r="DD8" i="2"/>
  <c r="DE8" i="2"/>
  <c r="DG8" i="2"/>
  <c r="DJ8" i="2"/>
  <c r="DL8" i="2"/>
  <c r="DM8" i="2" s="1"/>
  <c r="DP8" i="2"/>
  <c r="DO8" i="2" s="1"/>
  <c r="C9" i="2"/>
  <c r="H9" i="2"/>
  <c r="G9" i="2" s="1"/>
  <c r="J9" i="2"/>
  <c r="K9" i="2"/>
  <c r="M9" i="2"/>
  <c r="N9" i="2"/>
  <c r="P9" i="2"/>
  <c r="Q9" i="2"/>
  <c r="S9" i="2"/>
  <c r="T9" i="2"/>
  <c r="V9" i="2" a="1"/>
  <c r="V9" i="2" s="1"/>
  <c r="W9" i="2" a="1"/>
  <c r="W9" i="2" s="1"/>
  <c r="X9" i="2"/>
  <c r="AA9" i="2" a="1"/>
  <c r="AA9" i="2" s="1"/>
  <c r="AB9" i="2" s="1"/>
  <c r="AC9" i="2"/>
  <c r="AD9" i="2"/>
  <c r="AF9" i="2"/>
  <c r="AE9" i="2" s="1"/>
  <c r="AG9" i="2"/>
  <c r="AI9" i="2"/>
  <c r="AJ9" i="2"/>
  <c r="AL9" i="2"/>
  <c r="AM9" i="2"/>
  <c r="AO9" i="2"/>
  <c r="AP9" i="2"/>
  <c r="AR9" i="2"/>
  <c r="AS9" i="2"/>
  <c r="AU9" i="2"/>
  <c r="AV9" i="2"/>
  <c r="AX9" i="2"/>
  <c r="AY9" i="2"/>
  <c r="BA9" i="2"/>
  <c r="BB9" i="2"/>
  <c r="BD9" i="2"/>
  <c r="BE9" i="2"/>
  <c r="BF9" i="2"/>
  <c r="BG9" i="2"/>
  <c r="BI9" i="2"/>
  <c r="BJ9" i="2"/>
  <c r="BL9" i="2"/>
  <c r="BM9" i="2"/>
  <c r="BP9" i="2"/>
  <c r="BR9" i="2"/>
  <c r="BS9" i="2"/>
  <c r="BT9" i="2"/>
  <c r="BV9" i="2"/>
  <c r="BU9" i="2" s="1"/>
  <c r="BZ9" i="2"/>
  <c r="CA9" i="2"/>
  <c r="CC9" i="2"/>
  <c r="CD9" i="2"/>
  <c r="CG9" i="2" a="1"/>
  <c r="CG9" i="2" s="1"/>
  <c r="CH9" i="2" s="1"/>
  <c r="CE9" i="2" s="1"/>
  <c r="CL9" i="2" a="1"/>
  <c r="CL9" i="2" s="1"/>
  <c r="CM9" i="2" s="1"/>
  <c r="CJ9" i="2" s="1"/>
  <c r="CP9" i="2"/>
  <c r="CQ9" i="2"/>
  <c r="CS9" i="2"/>
  <c r="CT9" i="2"/>
  <c r="CV9" i="2" a="1"/>
  <c r="CV9" i="2" s="1"/>
  <c r="CW9" i="2"/>
  <c r="DA9" i="2"/>
  <c r="DB9" i="2"/>
  <c r="DD9" i="2"/>
  <c r="DE9" i="2"/>
  <c r="DG9" i="2"/>
  <c r="DJ9" i="2"/>
  <c r="DL9" i="2"/>
  <c r="DK9" i="2" s="1"/>
  <c r="DO9" i="2"/>
  <c r="DP9" i="2"/>
  <c r="DQ9" i="2" s="1"/>
  <c r="C10" i="2"/>
  <c r="H10" i="2"/>
  <c r="G10" i="2" s="1"/>
  <c r="J10" i="2"/>
  <c r="K10" i="2"/>
  <c r="M10" i="2"/>
  <c r="N10" i="2"/>
  <c r="P10" i="2"/>
  <c r="Q10" i="2"/>
  <c r="S10" i="2"/>
  <c r="T10" i="2"/>
  <c r="V10" i="2" a="1"/>
  <c r="V10" i="2" s="1"/>
  <c r="W10" i="2" a="1"/>
  <c r="W10" i="2" s="1"/>
  <c r="X10" i="2"/>
  <c r="AA10" i="2" a="1"/>
  <c r="AA10" i="2" s="1"/>
  <c r="AB10" i="2" s="1"/>
  <c r="AC10" i="2"/>
  <c r="AD10" i="2"/>
  <c r="AF10" i="2"/>
  <c r="AG10" i="2"/>
  <c r="AI10" i="2"/>
  <c r="AJ10" i="2"/>
  <c r="AL10" i="2"/>
  <c r="AM10" i="2"/>
  <c r="AO10" i="2"/>
  <c r="AP10" i="2"/>
  <c r="AR10" i="2"/>
  <c r="AS10" i="2"/>
  <c r="AU10" i="2"/>
  <c r="AV10" i="2"/>
  <c r="AX10" i="2"/>
  <c r="AY10" i="2"/>
  <c r="BA10" i="2"/>
  <c r="BB10" i="2"/>
  <c r="BD10" i="2"/>
  <c r="BE10" i="2"/>
  <c r="BF10" i="2"/>
  <c r="BG10" i="2"/>
  <c r="BI10" i="2"/>
  <c r="BJ10" i="2"/>
  <c r="BL10" i="2"/>
  <c r="BM10" i="2"/>
  <c r="BP10" i="2"/>
  <c r="BR10" i="2"/>
  <c r="BS10" i="2"/>
  <c r="BT10" i="2"/>
  <c r="BV10" i="2"/>
  <c r="BU10" i="2" s="1"/>
  <c r="CC10" i="2"/>
  <c r="CD10" i="2"/>
  <c r="CG10" i="2" a="1"/>
  <c r="CG10" i="2" s="1"/>
  <c r="CL10" i="2" a="1"/>
  <c r="CL10" i="2" s="1"/>
  <c r="CM10" i="2" s="1"/>
  <c r="CJ10" i="2" s="1"/>
  <c r="CP10" i="2"/>
  <c r="CQ10" i="2"/>
  <c r="CS10" i="2"/>
  <c r="CT10" i="2"/>
  <c r="CV10" i="2" a="1"/>
  <c r="CV10" i="2" s="1"/>
  <c r="CW10" i="2"/>
  <c r="DA10" i="2"/>
  <c r="DB10" i="2"/>
  <c r="CZ10" i="2" s="1"/>
  <c r="DD10" i="2"/>
  <c r="DE10" i="2"/>
  <c r="DG10" i="2"/>
  <c r="DI10" i="2" s="1"/>
  <c r="DJ10" i="2"/>
  <c r="DL10" i="2"/>
  <c r="DM10" i="2" s="1"/>
  <c r="DP10" i="2"/>
  <c r="DO10" i="2" s="1"/>
  <c r="C11" i="2"/>
  <c r="H11" i="2"/>
  <c r="G11" i="2" s="1"/>
  <c r="J11" i="2"/>
  <c r="K11" i="2"/>
  <c r="I11" i="2" s="1"/>
  <c r="M11" i="2"/>
  <c r="N11" i="2"/>
  <c r="P11" i="2"/>
  <c r="Q11" i="2"/>
  <c r="S11" i="2"/>
  <c r="T11" i="2"/>
  <c r="V11" i="2" a="1"/>
  <c r="V11" i="2" s="1"/>
  <c r="W11" i="2" a="1"/>
  <c r="W11" i="2" s="1"/>
  <c r="X11" i="2"/>
  <c r="AA11" i="2" a="1"/>
  <c r="AA11" i="2" s="1"/>
  <c r="AB11" i="2" s="1"/>
  <c r="AC11" i="2"/>
  <c r="AD11" i="2"/>
  <c r="AF11" i="2"/>
  <c r="AG11" i="2"/>
  <c r="AI11" i="2"/>
  <c r="AJ11" i="2"/>
  <c r="AL11" i="2"/>
  <c r="AM11" i="2"/>
  <c r="AO11" i="2"/>
  <c r="AP11" i="2"/>
  <c r="AR11" i="2"/>
  <c r="AS11" i="2"/>
  <c r="AU11" i="2"/>
  <c r="AV11" i="2"/>
  <c r="AX11" i="2"/>
  <c r="AY11" i="2"/>
  <c r="BA11" i="2"/>
  <c r="BB11" i="2"/>
  <c r="BD11" i="2"/>
  <c r="BE11" i="2"/>
  <c r="BF11" i="2"/>
  <c r="BG11" i="2"/>
  <c r="BI11" i="2"/>
  <c r="BH11" i="2" s="1"/>
  <c r="BJ11" i="2"/>
  <c r="BL11" i="2"/>
  <c r="BM11" i="2"/>
  <c r="BO11" i="2" s="1"/>
  <c r="BP11" i="2"/>
  <c r="BR11" i="2"/>
  <c r="BS11" i="2"/>
  <c r="BT11" i="2"/>
  <c r="BV11" i="2"/>
  <c r="BU11" i="2" s="1"/>
  <c r="CC11" i="2"/>
  <c r="CD11" i="2"/>
  <c r="CG11" i="2" a="1"/>
  <c r="CG11" i="2" s="1"/>
  <c r="CH11" i="2" s="1"/>
  <c r="CE11" i="2" s="1"/>
  <c r="CL11" i="2" a="1"/>
  <c r="CL11" i="2" s="1"/>
  <c r="CM11" i="2" s="1"/>
  <c r="CJ11" i="2" s="1"/>
  <c r="CP11" i="2"/>
  <c r="CQ11" i="2"/>
  <c r="CS11" i="2"/>
  <c r="CT11" i="2"/>
  <c r="CV11" i="2" a="1"/>
  <c r="CV11" i="2" s="1"/>
  <c r="CW11" i="2"/>
  <c r="DA11" i="2"/>
  <c r="DB11" i="2"/>
  <c r="DD11" i="2"/>
  <c r="DE11" i="2"/>
  <c r="DG11" i="2"/>
  <c r="DH11" i="2" s="1"/>
  <c r="DJ11" i="2"/>
  <c r="DL11" i="2"/>
  <c r="DP11" i="2"/>
  <c r="C12" i="2"/>
  <c r="H12" i="2"/>
  <c r="G12" i="2" s="1"/>
  <c r="J12" i="2"/>
  <c r="K12" i="2"/>
  <c r="M12" i="2"/>
  <c r="N12" i="2"/>
  <c r="P12" i="2"/>
  <c r="Q12" i="2"/>
  <c r="S12" i="2"/>
  <c r="R12" i="2" s="1"/>
  <c r="T12" i="2"/>
  <c r="V12" i="2" a="1"/>
  <c r="V12" i="2" s="1"/>
  <c r="W12" i="2" a="1"/>
  <c r="W12" i="2" s="1"/>
  <c r="X12" i="2"/>
  <c r="AA12" i="2" a="1"/>
  <c r="AA12" i="2" s="1"/>
  <c r="AB12" i="2" s="1"/>
  <c r="AC12" i="2"/>
  <c r="AD12" i="2"/>
  <c r="AF12" i="2"/>
  <c r="AG12" i="2"/>
  <c r="AI12" i="2"/>
  <c r="AJ12" i="2"/>
  <c r="AL12" i="2"/>
  <c r="AM12" i="2"/>
  <c r="AO12" i="2"/>
  <c r="AP12" i="2"/>
  <c r="AR12" i="2"/>
  <c r="AS12" i="2"/>
  <c r="AU12" i="2"/>
  <c r="AV12" i="2"/>
  <c r="AX12" i="2"/>
  <c r="AY12" i="2"/>
  <c r="BA12" i="2"/>
  <c r="BB12" i="2"/>
  <c r="BD12" i="2"/>
  <c r="BE12" i="2"/>
  <c r="BF12" i="2"/>
  <c r="BG12" i="2"/>
  <c r="BI12" i="2"/>
  <c r="BJ12" i="2"/>
  <c r="BL12" i="2"/>
  <c r="BM12" i="2"/>
  <c r="BP12" i="2"/>
  <c r="BR12" i="2"/>
  <c r="BS12" i="2"/>
  <c r="BT12" i="2"/>
  <c r="BV12" i="2"/>
  <c r="BU12" i="2" s="1"/>
  <c r="CC12" i="2"/>
  <c r="CD12" i="2"/>
  <c r="CG12" i="2" a="1"/>
  <c r="CG12" i="2" s="1"/>
  <c r="CH12" i="2" s="1"/>
  <c r="CE12" i="2" s="1"/>
  <c r="CL12" i="2" a="1"/>
  <c r="CL12" i="2" s="1"/>
  <c r="CM12" i="2" s="1"/>
  <c r="CJ12" i="2" s="1"/>
  <c r="CP12" i="2"/>
  <c r="CQ12" i="2"/>
  <c r="CS12" i="2"/>
  <c r="CT12" i="2"/>
  <c r="CV12" i="2" a="1"/>
  <c r="CV12" i="2" s="1"/>
  <c r="CY12" i="2" s="1"/>
  <c r="CW12" i="2"/>
  <c r="DA12" i="2"/>
  <c r="DB12" i="2"/>
  <c r="DD12" i="2"/>
  <c r="DE12" i="2"/>
  <c r="DG12" i="2"/>
  <c r="DJ12" i="2"/>
  <c r="DL12" i="2"/>
  <c r="DP12" i="2"/>
  <c r="DO12" i="2" s="1"/>
  <c r="DQ12" i="2"/>
  <c r="C13" i="2"/>
  <c r="H13" i="2"/>
  <c r="G13" i="2" s="1"/>
  <c r="J13" i="2"/>
  <c r="K13" i="2"/>
  <c r="M13" i="2"/>
  <c r="N13" i="2"/>
  <c r="P13" i="2"/>
  <c r="Q13" i="2"/>
  <c r="S13" i="2"/>
  <c r="R13" i="2" s="1"/>
  <c r="T13" i="2"/>
  <c r="V13" i="2" a="1"/>
  <c r="V13" i="2" s="1"/>
  <c r="W13" i="2" a="1"/>
  <c r="W13" i="2" s="1"/>
  <c r="Y13" i="2" s="1"/>
  <c r="X13" i="2"/>
  <c r="AA13" i="2" a="1"/>
  <c r="AA13" i="2" s="1"/>
  <c r="AB13" i="2" s="1"/>
  <c r="AC13" i="2"/>
  <c r="AD13" i="2"/>
  <c r="AF13" i="2"/>
  <c r="AG13" i="2"/>
  <c r="AI13" i="2"/>
  <c r="AJ13" i="2"/>
  <c r="AH13" i="2" s="1"/>
  <c r="AL13" i="2"/>
  <c r="AM13" i="2"/>
  <c r="AO13" i="2"/>
  <c r="AP13" i="2"/>
  <c r="AR13" i="2"/>
  <c r="AS13" i="2"/>
  <c r="AU13" i="2"/>
  <c r="AV13" i="2"/>
  <c r="AX13" i="2"/>
  <c r="AY13" i="2"/>
  <c r="BA13" i="2"/>
  <c r="BB13" i="2"/>
  <c r="BD13" i="2"/>
  <c r="BE13" i="2"/>
  <c r="BF13" i="2"/>
  <c r="BG13" i="2"/>
  <c r="BI13" i="2"/>
  <c r="BJ13" i="2"/>
  <c r="BL13" i="2"/>
  <c r="BM13" i="2"/>
  <c r="BO13" i="2" s="1"/>
  <c r="BP13" i="2"/>
  <c r="BR13" i="2"/>
  <c r="BS13" i="2"/>
  <c r="BT13" i="2"/>
  <c r="BV13" i="2"/>
  <c r="BU13" i="2" s="1"/>
  <c r="BZ13" i="2"/>
  <c r="CA13" i="2"/>
  <c r="CC13" i="2"/>
  <c r="CD13" i="2"/>
  <c r="CG13" i="2" a="1"/>
  <c r="CG13" i="2" s="1"/>
  <c r="CH13" i="2" s="1"/>
  <c r="CE13" i="2" s="1"/>
  <c r="CL13" i="2" a="1"/>
  <c r="CL13" i="2" s="1"/>
  <c r="CP13" i="2"/>
  <c r="CO13" i="2" s="1"/>
  <c r="CQ13" i="2"/>
  <c r="CS13" i="2"/>
  <c r="CT13" i="2"/>
  <c r="CV13" i="2" a="1"/>
  <c r="CV13" i="2" s="1"/>
  <c r="CW13" i="2"/>
  <c r="DA13" i="2"/>
  <c r="DB13" i="2"/>
  <c r="DD13" i="2"/>
  <c r="DE13" i="2"/>
  <c r="DG13" i="2"/>
  <c r="DI13" i="2" s="1"/>
  <c r="DJ13" i="2"/>
  <c r="DL13" i="2"/>
  <c r="DP13" i="2"/>
  <c r="DR13" i="2" s="1"/>
  <c r="C14" i="2"/>
  <c r="H14" i="2"/>
  <c r="G14" i="2" s="1"/>
  <c r="J14" i="2"/>
  <c r="K14" i="2"/>
  <c r="M14" i="2"/>
  <c r="N14" i="2"/>
  <c r="P14" i="2"/>
  <c r="Q14" i="2"/>
  <c r="S14" i="2"/>
  <c r="T14" i="2"/>
  <c r="V14" i="2" a="1"/>
  <c r="V14" i="2" s="1"/>
  <c r="W14" i="2" a="1"/>
  <c r="W14" i="2" s="1"/>
  <c r="X14" i="2"/>
  <c r="AA14" i="2" a="1"/>
  <c r="AA14" i="2" s="1"/>
  <c r="AB14" i="2" s="1"/>
  <c r="AC14" i="2"/>
  <c r="AD14" i="2"/>
  <c r="AF14" i="2"/>
  <c r="AG14" i="2"/>
  <c r="AI14" i="2"/>
  <c r="AJ14" i="2"/>
  <c r="AL14" i="2"/>
  <c r="AM14" i="2"/>
  <c r="AO14" i="2"/>
  <c r="AP14" i="2"/>
  <c r="AR14" i="2"/>
  <c r="AS14" i="2"/>
  <c r="AU14" i="2"/>
  <c r="AV14" i="2"/>
  <c r="AX14" i="2"/>
  <c r="AY14" i="2"/>
  <c r="BA14" i="2"/>
  <c r="BB14" i="2"/>
  <c r="BD14" i="2"/>
  <c r="BE14" i="2"/>
  <c r="BF14" i="2"/>
  <c r="BG14" i="2"/>
  <c r="BI14" i="2"/>
  <c r="BJ14" i="2"/>
  <c r="BL14" i="2"/>
  <c r="BM14" i="2"/>
  <c r="BO14" i="2" s="1"/>
  <c r="BP14" i="2"/>
  <c r="BR14" i="2"/>
  <c r="BS14" i="2"/>
  <c r="BT14" i="2"/>
  <c r="BV14" i="2"/>
  <c r="BU14" i="2" s="1"/>
  <c r="CC14" i="2"/>
  <c r="CD14" i="2"/>
  <c r="CG14" i="2" a="1"/>
  <c r="CG14" i="2" s="1"/>
  <c r="CL14" i="2" a="1"/>
  <c r="CL14" i="2" s="1"/>
  <c r="CP14" i="2"/>
  <c r="CQ14" i="2"/>
  <c r="CS14" i="2"/>
  <c r="CT14" i="2"/>
  <c r="CV14" i="2" a="1"/>
  <c r="CV14" i="2" s="1"/>
  <c r="CW14" i="2"/>
  <c r="DA14" i="2"/>
  <c r="DB14" i="2"/>
  <c r="DD14" i="2"/>
  <c r="DE14" i="2"/>
  <c r="DG14" i="2"/>
  <c r="DJ14" i="2"/>
  <c r="DK14" i="2"/>
  <c r="DL14" i="2"/>
  <c r="DP14" i="2"/>
  <c r="C15" i="2"/>
  <c r="H15" i="2"/>
  <c r="G15" i="2" s="1"/>
  <c r="J15" i="2"/>
  <c r="K15" i="2"/>
  <c r="M15" i="2"/>
  <c r="N15" i="2"/>
  <c r="P15" i="2"/>
  <c r="Q15" i="2"/>
  <c r="S15" i="2"/>
  <c r="T15" i="2"/>
  <c r="V15" i="2" a="1"/>
  <c r="V15" i="2" s="1"/>
  <c r="W15" i="2" a="1"/>
  <c r="W15" i="2" s="1"/>
  <c r="X15" i="2"/>
  <c r="AA15" i="2" a="1"/>
  <c r="AA15" i="2" s="1"/>
  <c r="AB15" i="2" s="1"/>
  <c r="AC15" i="2"/>
  <c r="AD15" i="2"/>
  <c r="AF15" i="2"/>
  <c r="AG15" i="2"/>
  <c r="AI15" i="2"/>
  <c r="AH15" i="2" s="1"/>
  <c r="AJ15" i="2"/>
  <c r="AL15" i="2"/>
  <c r="AK15" i="2" s="1"/>
  <c r="AM15" i="2"/>
  <c r="AO15" i="2"/>
  <c r="AP15" i="2"/>
  <c r="AR15" i="2"/>
  <c r="AS15" i="2"/>
  <c r="AU15" i="2"/>
  <c r="AV15" i="2"/>
  <c r="AW15" i="2"/>
  <c r="AX15" i="2"/>
  <c r="AY15" i="2"/>
  <c r="BA15" i="2"/>
  <c r="BB15" i="2"/>
  <c r="BD15" i="2"/>
  <c r="BE15" i="2"/>
  <c r="BF15" i="2"/>
  <c r="BG15" i="2"/>
  <c r="BI15" i="2"/>
  <c r="BJ15" i="2"/>
  <c r="BL15" i="2"/>
  <c r="BM15" i="2"/>
  <c r="BO15" i="2" s="1"/>
  <c r="BP15" i="2"/>
  <c r="BR15" i="2"/>
  <c r="BS15" i="2"/>
  <c r="BT15" i="2"/>
  <c r="BV15" i="2"/>
  <c r="BU15" i="2" s="1"/>
  <c r="BZ15" i="2"/>
  <c r="CA15" i="2"/>
  <c r="CC15" i="2"/>
  <c r="CD15" i="2"/>
  <c r="CG15" i="2" a="1"/>
  <c r="CG15" i="2" s="1"/>
  <c r="CH15" i="2" s="1"/>
  <c r="CE15" i="2" s="1"/>
  <c r="CL15" i="2" a="1"/>
  <c r="CL15" i="2" s="1"/>
  <c r="CP15" i="2"/>
  <c r="CQ15" i="2"/>
  <c r="CS15" i="2"/>
  <c r="CT15" i="2"/>
  <c r="CV15" i="2" a="1"/>
  <c r="CV15" i="2" s="1"/>
  <c r="CW15" i="2"/>
  <c r="DA15" i="2"/>
  <c r="DB15" i="2"/>
  <c r="DD15" i="2"/>
  <c r="DE15" i="2"/>
  <c r="DG15" i="2"/>
  <c r="DJ15" i="2"/>
  <c r="DL15" i="2"/>
  <c r="DK15" i="2" s="1"/>
  <c r="DP15" i="2"/>
  <c r="DO15" i="2" s="1"/>
  <c r="DR15" i="2"/>
  <c r="C16" i="2"/>
  <c r="H16" i="2"/>
  <c r="G16" i="2" s="1"/>
  <c r="J16" i="2"/>
  <c r="K16" i="2"/>
  <c r="M16" i="2"/>
  <c r="N16" i="2"/>
  <c r="P16" i="2"/>
  <c r="Q16" i="2"/>
  <c r="S16" i="2"/>
  <c r="T16" i="2"/>
  <c r="V16" i="2" a="1"/>
  <c r="V16" i="2" s="1"/>
  <c r="W16" i="2" a="1"/>
  <c r="W16" i="2" s="1"/>
  <c r="X16" i="2"/>
  <c r="AA16" i="2" a="1"/>
  <c r="AA16" i="2" s="1"/>
  <c r="AB16" i="2" s="1"/>
  <c r="AC16" i="2"/>
  <c r="AD16" i="2"/>
  <c r="AF16" i="2"/>
  <c r="AE16" i="2" s="1"/>
  <c r="AG16" i="2"/>
  <c r="AI16" i="2"/>
  <c r="AJ16" i="2"/>
  <c r="AL16" i="2"/>
  <c r="AM16" i="2"/>
  <c r="AO16" i="2"/>
  <c r="AP16" i="2"/>
  <c r="AR16" i="2"/>
  <c r="AS16" i="2"/>
  <c r="AU16" i="2"/>
  <c r="AV16" i="2"/>
  <c r="AX16" i="2"/>
  <c r="AY16" i="2"/>
  <c r="BA16" i="2"/>
  <c r="BB16" i="2"/>
  <c r="BD16" i="2"/>
  <c r="BE16" i="2"/>
  <c r="BF16" i="2"/>
  <c r="BG16" i="2"/>
  <c r="BI16" i="2"/>
  <c r="BJ16" i="2"/>
  <c r="BL16" i="2"/>
  <c r="BM16" i="2"/>
  <c r="BP16" i="2"/>
  <c r="BR16" i="2"/>
  <c r="BS16" i="2"/>
  <c r="BT16" i="2"/>
  <c r="BV16" i="2"/>
  <c r="BU16" i="2" s="1"/>
  <c r="CA16" i="2"/>
  <c r="CC16" i="2"/>
  <c r="CD16" i="2"/>
  <c r="CG16" i="2" a="1"/>
  <c r="CG16" i="2" s="1"/>
  <c r="CH16" i="2" s="1"/>
  <c r="CE16" i="2" s="1"/>
  <c r="CL16" i="2" a="1"/>
  <c r="CL16" i="2" s="1"/>
  <c r="CM16" i="2" s="1"/>
  <c r="CJ16" i="2" s="1"/>
  <c r="CP16" i="2"/>
  <c r="CQ16" i="2"/>
  <c r="CS16" i="2"/>
  <c r="CT16" i="2"/>
  <c r="CV16" i="2" a="1"/>
  <c r="CV16" i="2" s="1"/>
  <c r="CW16" i="2"/>
  <c r="DA16" i="2"/>
  <c r="DB16" i="2"/>
  <c r="DD16" i="2"/>
  <c r="DE16" i="2"/>
  <c r="DG16" i="2"/>
  <c r="DJ16" i="2"/>
  <c r="DL16" i="2"/>
  <c r="DP16" i="2"/>
  <c r="DO16" i="2" s="1"/>
  <c r="C17" i="2"/>
  <c r="H17" i="2"/>
  <c r="G17" i="2" s="1"/>
  <c r="J17" i="2"/>
  <c r="K17" i="2"/>
  <c r="M17" i="2"/>
  <c r="N17" i="2"/>
  <c r="P17" i="2"/>
  <c r="Q17" i="2"/>
  <c r="S17" i="2"/>
  <c r="T17" i="2"/>
  <c r="V17" i="2" a="1"/>
  <c r="V17" i="2" s="1"/>
  <c r="W17" i="2" a="1"/>
  <c r="W17" i="2" s="1"/>
  <c r="X17" i="2"/>
  <c r="AA17" i="2" a="1"/>
  <c r="AA17" i="2" s="1"/>
  <c r="AB17" i="2" s="1"/>
  <c r="AC17" i="2"/>
  <c r="AD17" i="2"/>
  <c r="AF17" i="2"/>
  <c r="AG17" i="2"/>
  <c r="AI17" i="2"/>
  <c r="AJ17" i="2"/>
  <c r="AL17" i="2"/>
  <c r="AM17" i="2"/>
  <c r="AO17" i="2"/>
  <c r="AP17" i="2"/>
  <c r="AR17" i="2"/>
  <c r="AS17" i="2"/>
  <c r="AU17" i="2"/>
  <c r="AV17" i="2"/>
  <c r="AX17" i="2"/>
  <c r="AY17" i="2"/>
  <c r="AW17" i="2" s="1"/>
  <c r="BA17" i="2"/>
  <c r="BB17" i="2"/>
  <c r="BD17" i="2"/>
  <c r="BE17" i="2"/>
  <c r="BF17" i="2"/>
  <c r="BG17" i="2"/>
  <c r="BI17" i="2"/>
  <c r="BJ17" i="2"/>
  <c r="BL17" i="2"/>
  <c r="BM17" i="2"/>
  <c r="BO17" i="2" s="1"/>
  <c r="BP17" i="2"/>
  <c r="BR17" i="2"/>
  <c r="BS17" i="2"/>
  <c r="BT17" i="2"/>
  <c r="BV17" i="2"/>
  <c r="BU17" i="2" s="1"/>
  <c r="BZ17" i="2"/>
  <c r="CC17" i="2"/>
  <c r="CD17" i="2"/>
  <c r="CG17" i="2" a="1"/>
  <c r="CG17" i="2" s="1"/>
  <c r="CH17" i="2" s="1"/>
  <c r="CE17" i="2" s="1"/>
  <c r="CL17" i="2" a="1"/>
  <c r="CL17" i="2" s="1"/>
  <c r="CP17" i="2"/>
  <c r="CQ17" i="2"/>
  <c r="CS17" i="2"/>
  <c r="CT17" i="2"/>
  <c r="CV17" i="2" a="1"/>
  <c r="CV17" i="2" s="1"/>
  <c r="CW17" i="2"/>
  <c r="DA17" i="2"/>
  <c r="DB17" i="2"/>
  <c r="DD17" i="2"/>
  <c r="DE17" i="2"/>
  <c r="DG17" i="2"/>
  <c r="DI17" i="2" s="1"/>
  <c r="DH17" i="2"/>
  <c r="DJ17" i="2"/>
  <c r="DL17" i="2"/>
  <c r="DP17" i="2"/>
  <c r="DO17" i="2" s="1"/>
  <c r="C18" i="2"/>
  <c r="H18" i="2"/>
  <c r="G18" i="2" s="1"/>
  <c r="J18" i="2"/>
  <c r="K18" i="2"/>
  <c r="M18" i="2"/>
  <c r="N18" i="2"/>
  <c r="P18" i="2"/>
  <c r="Q18" i="2"/>
  <c r="S18" i="2"/>
  <c r="T18" i="2"/>
  <c r="V18" i="2" a="1"/>
  <c r="V18" i="2" s="1"/>
  <c r="W18" i="2" a="1"/>
  <c r="W18" i="2" s="1"/>
  <c r="X18" i="2"/>
  <c r="AA18" i="2" a="1"/>
  <c r="AA18" i="2" s="1"/>
  <c r="AB18" i="2" s="1"/>
  <c r="AC18" i="2"/>
  <c r="AD18" i="2"/>
  <c r="AF18" i="2"/>
  <c r="AG18" i="2"/>
  <c r="AI18" i="2"/>
  <c r="AJ18" i="2"/>
  <c r="AL18" i="2"/>
  <c r="AM18" i="2"/>
  <c r="AO18" i="2"/>
  <c r="AP18" i="2"/>
  <c r="AR18" i="2"/>
  <c r="AS18" i="2"/>
  <c r="AU18" i="2"/>
  <c r="AV18" i="2"/>
  <c r="AX18" i="2"/>
  <c r="AY18" i="2"/>
  <c r="BA18" i="2"/>
  <c r="BB18" i="2"/>
  <c r="BD18" i="2"/>
  <c r="BE18" i="2"/>
  <c r="BF18" i="2"/>
  <c r="BG18" i="2"/>
  <c r="BI18" i="2"/>
  <c r="BJ18" i="2"/>
  <c r="BL18" i="2"/>
  <c r="BM18" i="2"/>
  <c r="BP18" i="2"/>
  <c r="BR18" i="2"/>
  <c r="BS18" i="2"/>
  <c r="BT18" i="2"/>
  <c r="BV18" i="2"/>
  <c r="BU18" i="2" s="1"/>
  <c r="CC18" i="2"/>
  <c r="CB18" i="2" s="1"/>
  <c r="CD18" i="2"/>
  <c r="CG18" i="2" a="1"/>
  <c r="CG18" i="2" s="1"/>
  <c r="CL18" i="2" a="1"/>
  <c r="CL18" i="2" s="1"/>
  <c r="CP18" i="2"/>
  <c r="CQ18" i="2"/>
  <c r="CO18" i="2" s="1"/>
  <c r="CS18" i="2"/>
  <c r="CT18" i="2"/>
  <c r="CV18" i="2" a="1"/>
  <c r="CV18" i="2" s="1"/>
  <c r="CW18" i="2"/>
  <c r="DA18" i="2"/>
  <c r="DB18" i="2"/>
  <c r="DD18" i="2"/>
  <c r="DE18" i="2"/>
  <c r="DG18" i="2"/>
  <c r="DI18" i="2" s="1"/>
  <c r="DJ18" i="2"/>
  <c r="DL18" i="2"/>
  <c r="DP18" i="2"/>
  <c r="DO18" i="2" s="1"/>
  <c r="DQ18" i="2"/>
  <c r="C19" i="2"/>
  <c r="H19" i="2"/>
  <c r="G19" i="2" s="1"/>
  <c r="J19" i="2"/>
  <c r="K19" i="2"/>
  <c r="I19" i="2" s="1"/>
  <c r="M19" i="2"/>
  <c r="N19" i="2"/>
  <c r="L19" i="2" s="1"/>
  <c r="P19" i="2"/>
  <c r="Q19" i="2"/>
  <c r="S19" i="2"/>
  <c r="T19" i="2"/>
  <c r="V19" i="2" a="1"/>
  <c r="V19" i="2" s="1"/>
  <c r="W19" i="2" a="1"/>
  <c r="W19" i="2" s="1"/>
  <c r="X19" i="2"/>
  <c r="AA19" i="2" a="1"/>
  <c r="AA19" i="2" s="1"/>
  <c r="AB19" i="2" s="1"/>
  <c r="AC19" i="2"/>
  <c r="AD19" i="2"/>
  <c r="AF19" i="2"/>
  <c r="AG19" i="2"/>
  <c r="AI19" i="2"/>
  <c r="AJ19" i="2"/>
  <c r="AL19" i="2"/>
  <c r="AM19" i="2"/>
  <c r="AO19" i="2"/>
  <c r="AP19" i="2"/>
  <c r="AR19" i="2"/>
  <c r="AS19" i="2"/>
  <c r="AU19" i="2"/>
  <c r="AV19" i="2"/>
  <c r="AX19" i="2"/>
  <c r="AY19" i="2"/>
  <c r="BA19" i="2"/>
  <c r="BB19" i="2"/>
  <c r="BD19" i="2"/>
  <c r="BE19" i="2"/>
  <c r="BF19" i="2"/>
  <c r="BG19" i="2"/>
  <c r="BC19" i="2" s="1" a="1"/>
  <c r="BC19" i="2" s="1"/>
  <c r="BI19" i="2"/>
  <c r="BJ19" i="2"/>
  <c r="BL19" i="2"/>
  <c r="BM19" i="2"/>
  <c r="BO19" i="2" s="1"/>
  <c r="BP19" i="2"/>
  <c r="BR19" i="2"/>
  <c r="BS19" i="2"/>
  <c r="BT19" i="2"/>
  <c r="BV19" i="2"/>
  <c r="BU19" i="2" s="1"/>
  <c r="CC19" i="2"/>
  <c r="CD19" i="2"/>
  <c r="CG19" i="2" a="1"/>
  <c r="CG19" i="2" s="1"/>
  <c r="CL19" i="2" a="1"/>
  <c r="CL19" i="2" s="1"/>
  <c r="CN19" i="2" s="1"/>
  <c r="CM19" i="2"/>
  <c r="CJ19" i="2" s="1"/>
  <c r="CP19" i="2"/>
  <c r="CQ19" i="2"/>
  <c r="CS19" i="2"/>
  <c r="CR19" i="2" s="1"/>
  <c r="CT19" i="2"/>
  <c r="CV19" i="2" a="1"/>
  <c r="CV19" i="2" s="1"/>
  <c r="CW19" i="2"/>
  <c r="DA19" i="2"/>
  <c r="DB19" i="2"/>
  <c r="DD19" i="2"/>
  <c r="DE19" i="2"/>
  <c r="DG19" i="2"/>
  <c r="DJ19" i="2"/>
  <c r="DL19" i="2"/>
  <c r="DM19" i="2" s="1"/>
  <c r="DP19" i="2"/>
  <c r="C20" i="2"/>
  <c r="H20" i="2"/>
  <c r="G20" i="2" s="1"/>
  <c r="J20" i="2"/>
  <c r="K20" i="2"/>
  <c r="M20" i="2"/>
  <c r="N20" i="2"/>
  <c r="P20" i="2"/>
  <c r="O20" i="2" s="1"/>
  <c r="Q20" i="2"/>
  <c r="S20" i="2"/>
  <c r="T20" i="2"/>
  <c r="V20" i="2" a="1"/>
  <c r="V20" i="2" s="1"/>
  <c r="W20" i="2" a="1"/>
  <c r="W20" i="2" s="1"/>
  <c r="X20" i="2"/>
  <c r="AA20" i="2" a="1"/>
  <c r="AA20" i="2" s="1"/>
  <c r="AB20" i="2" s="1"/>
  <c r="AC20" i="2"/>
  <c r="AD20" i="2"/>
  <c r="AF20" i="2"/>
  <c r="AG20" i="2"/>
  <c r="AI20" i="2"/>
  <c r="AJ20" i="2"/>
  <c r="AL20" i="2"/>
  <c r="AM20" i="2"/>
  <c r="AO20" i="2"/>
  <c r="AP20" i="2"/>
  <c r="AR20" i="2"/>
  <c r="AS20" i="2"/>
  <c r="AU20" i="2"/>
  <c r="AV20" i="2"/>
  <c r="AX20" i="2"/>
  <c r="AY20" i="2"/>
  <c r="BA20" i="2"/>
  <c r="BB20" i="2"/>
  <c r="BD20" i="2"/>
  <c r="BE20" i="2"/>
  <c r="BF20" i="2"/>
  <c r="BG20" i="2"/>
  <c r="BI20" i="2"/>
  <c r="BJ20" i="2"/>
  <c r="BL20" i="2"/>
  <c r="BM20" i="2"/>
  <c r="BP20" i="2"/>
  <c r="BR20" i="2"/>
  <c r="BS20" i="2"/>
  <c r="BT20" i="2"/>
  <c r="BV20" i="2"/>
  <c r="BU20" i="2" s="1"/>
  <c r="CC20" i="2"/>
  <c r="CD20" i="2"/>
  <c r="CG20" i="2" a="1"/>
  <c r="CG20" i="2" s="1"/>
  <c r="CH20" i="2" s="1"/>
  <c r="CE20" i="2" s="1"/>
  <c r="CL20" i="2" a="1"/>
  <c r="CL20" i="2" s="1"/>
  <c r="CM20" i="2" s="1"/>
  <c r="CJ20" i="2" s="1"/>
  <c r="CP20" i="2"/>
  <c r="CQ20" i="2"/>
  <c r="CS20" i="2"/>
  <c r="CT20" i="2"/>
  <c r="CV20" i="2" a="1"/>
  <c r="CV20" i="2" s="1"/>
  <c r="CW20" i="2"/>
  <c r="DA20" i="2"/>
  <c r="DB20" i="2"/>
  <c r="DD20" i="2"/>
  <c r="DE20" i="2"/>
  <c r="DF20" i="2"/>
  <c r="DG20" i="2"/>
  <c r="DH20" i="2" s="1"/>
  <c r="DI20" i="2"/>
  <c r="DJ20" i="2"/>
  <c r="DL20" i="2"/>
  <c r="DM20" i="2"/>
  <c r="DP20" i="2"/>
  <c r="C21" i="2"/>
  <c r="H21" i="2"/>
  <c r="G21" i="2" s="1"/>
  <c r="J21" i="2"/>
  <c r="K21" i="2"/>
  <c r="I21" i="2" s="1"/>
  <c r="M21" i="2"/>
  <c r="N21" i="2"/>
  <c r="P21" i="2"/>
  <c r="Q21" i="2"/>
  <c r="S21" i="2"/>
  <c r="T21" i="2"/>
  <c r="V21" i="2" a="1"/>
  <c r="V21" i="2" s="1"/>
  <c r="W21" i="2" a="1"/>
  <c r="W21" i="2" s="1"/>
  <c r="X21" i="2"/>
  <c r="AA21" i="2" a="1"/>
  <c r="AA21" i="2" s="1"/>
  <c r="AB21" i="2" s="1"/>
  <c r="AC21" i="2"/>
  <c r="AD21" i="2"/>
  <c r="AF21" i="2"/>
  <c r="AG21" i="2"/>
  <c r="AI21" i="2"/>
  <c r="AJ21" i="2"/>
  <c r="AL21" i="2"/>
  <c r="AM21" i="2"/>
  <c r="AO21" i="2"/>
  <c r="AP21" i="2"/>
  <c r="AR21" i="2"/>
  <c r="AS21" i="2"/>
  <c r="AU21" i="2"/>
  <c r="AV21" i="2"/>
  <c r="AX21" i="2"/>
  <c r="AY21" i="2"/>
  <c r="BA21" i="2"/>
  <c r="BB21" i="2"/>
  <c r="BD21" i="2"/>
  <c r="BE21" i="2"/>
  <c r="BF21" i="2"/>
  <c r="BG21" i="2"/>
  <c r="BI21" i="2"/>
  <c r="BJ21" i="2"/>
  <c r="BL21" i="2"/>
  <c r="BM21" i="2"/>
  <c r="BO21" i="2" s="1"/>
  <c r="BP21" i="2"/>
  <c r="BR21" i="2"/>
  <c r="BS21" i="2"/>
  <c r="BT21" i="2"/>
  <c r="BV21" i="2"/>
  <c r="BU21" i="2" s="1"/>
  <c r="CC21" i="2"/>
  <c r="CD21" i="2"/>
  <c r="CG21" i="2" a="1"/>
  <c r="CG21" i="2" s="1"/>
  <c r="CH21" i="2" s="1"/>
  <c r="CE21" i="2" s="1"/>
  <c r="CL21" i="2" a="1"/>
  <c r="CL21" i="2"/>
  <c r="CP21" i="2"/>
  <c r="CQ21" i="2"/>
  <c r="CS21" i="2"/>
  <c r="CT21" i="2"/>
  <c r="CV21" i="2" a="1"/>
  <c r="CV21" i="2" s="1"/>
  <c r="CW21" i="2"/>
  <c r="DA21" i="2"/>
  <c r="DB21" i="2"/>
  <c r="DD21" i="2"/>
  <c r="DE21" i="2"/>
  <c r="DG21" i="2"/>
  <c r="DJ21" i="2"/>
  <c r="DL21" i="2"/>
  <c r="DP21" i="2"/>
  <c r="C22" i="2"/>
  <c r="H22" i="2"/>
  <c r="G22" i="2" s="1"/>
  <c r="J22" i="2"/>
  <c r="K22" i="2"/>
  <c r="M22" i="2"/>
  <c r="N22" i="2"/>
  <c r="P22" i="2"/>
  <c r="Q22" i="2"/>
  <c r="S22" i="2"/>
  <c r="T22" i="2"/>
  <c r="V22" i="2" a="1"/>
  <c r="V22" i="2" s="1"/>
  <c r="W22" i="2" a="1"/>
  <c r="W22" i="2" s="1"/>
  <c r="X22" i="2"/>
  <c r="AA22" i="2" a="1"/>
  <c r="AA22" i="2" s="1"/>
  <c r="AB22" i="2" s="1"/>
  <c r="AC22" i="2"/>
  <c r="AD22" i="2"/>
  <c r="AF22" i="2"/>
  <c r="AG22" i="2"/>
  <c r="AI22" i="2"/>
  <c r="AJ22" i="2"/>
  <c r="AL22" i="2"/>
  <c r="AK22" i="2" s="1"/>
  <c r="AM22" i="2"/>
  <c r="AO22" i="2"/>
  <c r="AP22" i="2"/>
  <c r="AR22" i="2"/>
  <c r="AS22" i="2"/>
  <c r="AU22" i="2"/>
  <c r="AV22" i="2"/>
  <c r="AX22" i="2"/>
  <c r="AY22" i="2"/>
  <c r="BA22" i="2"/>
  <c r="BB22" i="2"/>
  <c r="BD22" i="2"/>
  <c r="BE22" i="2"/>
  <c r="BF22" i="2"/>
  <c r="BG22" i="2"/>
  <c r="BI22" i="2"/>
  <c r="BJ22" i="2"/>
  <c r="BL22" i="2"/>
  <c r="BM22" i="2"/>
  <c r="BO22" i="2" s="1"/>
  <c r="BP22" i="2"/>
  <c r="BR22" i="2"/>
  <c r="BS22" i="2"/>
  <c r="BT22" i="2"/>
  <c r="BV22" i="2"/>
  <c r="BU22" i="2" s="1"/>
  <c r="CC22" i="2"/>
  <c r="CD22" i="2"/>
  <c r="CG22" i="2" a="1"/>
  <c r="CG22" i="2" s="1"/>
  <c r="CH22" i="2" s="1"/>
  <c r="CE22" i="2" s="1"/>
  <c r="CL22" i="2" a="1"/>
  <c r="CL22" i="2" s="1"/>
  <c r="CP22" i="2"/>
  <c r="CQ22" i="2"/>
  <c r="CS22" i="2"/>
  <c r="CT22" i="2"/>
  <c r="CV22" i="2" a="1"/>
  <c r="CV22" i="2" s="1"/>
  <c r="CW22" i="2"/>
  <c r="DA22" i="2"/>
  <c r="DB22" i="2"/>
  <c r="DD22" i="2"/>
  <c r="DE22" i="2"/>
  <c r="DG22" i="2"/>
  <c r="DJ22" i="2"/>
  <c r="DL22" i="2"/>
  <c r="DP22" i="2"/>
  <c r="C23" i="2"/>
  <c r="H23" i="2"/>
  <c r="G23" i="2" s="1"/>
  <c r="J23" i="2"/>
  <c r="K23" i="2"/>
  <c r="M23" i="2"/>
  <c r="N23" i="2"/>
  <c r="P23" i="2"/>
  <c r="Q23" i="2"/>
  <c r="S23" i="2"/>
  <c r="R23" i="2" s="1"/>
  <c r="T23" i="2"/>
  <c r="V23" i="2" a="1"/>
  <c r="V23" i="2" s="1"/>
  <c r="W23" i="2" a="1"/>
  <c r="W23" i="2" s="1"/>
  <c r="X23" i="2"/>
  <c r="AA23" i="2" a="1"/>
  <c r="AA23" i="2" s="1"/>
  <c r="AB23" i="2" s="1"/>
  <c r="AC23" i="2"/>
  <c r="AD23" i="2"/>
  <c r="AF23" i="2"/>
  <c r="AG23" i="2"/>
  <c r="AI23" i="2"/>
  <c r="AJ23" i="2"/>
  <c r="AL23" i="2"/>
  <c r="AM23" i="2"/>
  <c r="AO23" i="2"/>
  <c r="AP23" i="2"/>
  <c r="AR23" i="2"/>
  <c r="AQ23" i="2" s="1"/>
  <c r="AS23" i="2"/>
  <c r="AU23" i="2"/>
  <c r="AV23" i="2"/>
  <c r="AX23" i="2"/>
  <c r="AY23" i="2"/>
  <c r="BA23" i="2"/>
  <c r="BB23" i="2"/>
  <c r="AZ23" i="2" s="1"/>
  <c r="BD23" i="2"/>
  <c r="BE23" i="2"/>
  <c r="BF23" i="2"/>
  <c r="BG23" i="2"/>
  <c r="BI23" i="2"/>
  <c r="BJ23" i="2"/>
  <c r="BL23" i="2"/>
  <c r="BM23" i="2"/>
  <c r="BO23" i="2" s="1"/>
  <c r="BP23" i="2"/>
  <c r="BR23" i="2"/>
  <c r="BS23" i="2"/>
  <c r="BT23" i="2"/>
  <c r="BV23" i="2"/>
  <c r="BU23" i="2" s="1"/>
  <c r="BZ23" i="2"/>
  <c r="CA23" i="2"/>
  <c r="CC23" i="2"/>
  <c r="CD23" i="2"/>
  <c r="CG23" i="2" a="1"/>
  <c r="CG23" i="2" s="1"/>
  <c r="CL23" i="2" a="1"/>
  <c r="CL23" i="2" s="1"/>
  <c r="CM23" i="2" s="1"/>
  <c r="CJ23" i="2" s="1"/>
  <c r="CP23" i="2"/>
  <c r="CQ23" i="2"/>
  <c r="CS23" i="2"/>
  <c r="CT23" i="2"/>
  <c r="CV23" i="2" a="1"/>
  <c r="CV23" i="2" s="1"/>
  <c r="CW23" i="2"/>
  <c r="DA23" i="2"/>
  <c r="DB23" i="2"/>
  <c r="DD23" i="2"/>
  <c r="DE23" i="2"/>
  <c r="DG23" i="2"/>
  <c r="DI23" i="2" s="1"/>
  <c r="DJ23" i="2"/>
  <c r="DL23" i="2"/>
  <c r="DK23" i="2" s="1"/>
  <c r="DP23" i="2"/>
  <c r="C24" i="2"/>
  <c r="H24" i="2"/>
  <c r="G24" i="2" s="1"/>
  <c r="J24" i="2"/>
  <c r="K24" i="2"/>
  <c r="M24" i="2"/>
  <c r="N24" i="2"/>
  <c r="P24" i="2"/>
  <c r="Q24" i="2"/>
  <c r="S24" i="2"/>
  <c r="T24" i="2"/>
  <c r="V24" i="2" a="1"/>
  <c r="V24" i="2" s="1"/>
  <c r="W24" i="2" a="1"/>
  <c r="W24" i="2" s="1"/>
  <c r="X24" i="2"/>
  <c r="AA24" i="2" a="1"/>
  <c r="AA24" i="2" s="1"/>
  <c r="AB24" i="2" s="1"/>
  <c r="AC24" i="2"/>
  <c r="AD24" i="2"/>
  <c r="AF24" i="2"/>
  <c r="AG24" i="2"/>
  <c r="AI24" i="2"/>
  <c r="AJ24" i="2"/>
  <c r="AL24" i="2"/>
  <c r="AK24" i="2" s="1"/>
  <c r="AM24" i="2"/>
  <c r="AO24" i="2"/>
  <c r="AP24" i="2"/>
  <c r="AR24" i="2"/>
  <c r="AS24" i="2"/>
  <c r="AU24" i="2"/>
  <c r="AV24" i="2"/>
  <c r="AX24" i="2"/>
  <c r="AY24" i="2"/>
  <c r="BA24" i="2"/>
  <c r="BB24" i="2"/>
  <c r="BD24" i="2"/>
  <c r="BE24" i="2"/>
  <c r="BF24" i="2"/>
  <c r="BG24" i="2"/>
  <c r="BI24" i="2"/>
  <c r="BJ24" i="2"/>
  <c r="BL24" i="2"/>
  <c r="BM24" i="2"/>
  <c r="BO24" i="2" s="1"/>
  <c r="BP24" i="2"/>
  <c r="BR24" i="2"/>
  <c r="BS24" i="2"/>
  <c r="BT24" i="2"/>
  <c r="BV24" i="2"/>
  <c r="BU24" i="2" s="1"/>
  <c r="BZ24" i="2"/>
  <c r="CC24" i="2"/>
  <c r="CD24" i="2"/>
  <c r="CG24" i="2" a="1"/>
  <c r="CG24" i="2" s="1"/>
  <c r="CL24" i="2" a="1"/>
  <c r="CL24" i="2" s="1"/>
  <c r="CP24" i="2"/>
  <c r="CQ24" i="2"/>
  <c r="CS24" i="2"/>
  <c r="CT24" i="2"/>
  <c r="CV24" i="2" a="1"/>
  <c r="CV24" i="2"/>
  <c r="CW24" i="2"/>
  <c r="DA24" i="2"/>
  <c r="DB24" i="2"/>
  <c r="DD24" i="2"/>
  <c r="DE24" i="2"/>
  <c r="DG24" i="2"/>
  <c r="DH24" i="2" s="1"/>
  <c r="DJ24" i="2"/>
  <c r="DL24" i="2"/>
  <c r="DM24" i="2" s="1"/>
  <c r="DP24" i="2"/>
  <c r="DO24" i="2" s="1"/>
  <c r="C25" i="2"/>
  <c r="H25" i="2"/>
  <c r="G25" i="2" s="1"/>
  <c r="J25" i="2"/>
  <c r="K25" i="2"/>
  <c r="M25" i="2"/>
  <c r="N25" i="2"/>
  <c r="P25" i="2"/>
  <c r="Q25" i="2"/>
  <c r="S25" i="2"/>
  <c r="T25" i="2"/>
  <c r="V25" i="2" a="1"/>
  <c r="V25" i="2" s="1"/>
  <c r="W25" i="2" a="1"/>
  <c r="W25" i="2" s="1"/>
  <c r="X25" i="2"/>
  <c r="AA25" i="2" a="1"/>
  <c r="AA25" i="2" s="1"/>
  <c r="AB25" i="2" s="1"/>
  <c r="AC25" i="2"/>
  <c r="AD25" i="2"/>
  <c r="AF25" i="2"/>
  <c r="AG25" i="2"/>
  <c r="AI25" i="2"/>
  <c r="AJ25" i="2"/>
  <c r="AL25" i="2"/>
  <c r="AM25" i="2"/>
  <c r="AO25" i="2"/>
  <c r="AP25" i="2"/>
  <c r="AR25" i="2"/>
  <c r="AS25" i="2"/>
  <c r="AU25" i="2"/>
  <c r="AV25" i="2"/>
  <c r="AX25" i="2"/>
  <c r="AY25" i="2"/>
  <c r="BA25" i="2"/>
  <c r="BB25" i="2"/>
  <c r="BD25" i="2"/>
  <c r="BE25" i="2"/>
  <c r="BF25" i="2"/>
  <c r="BG25" i="2"/>
  <c r="BI25" i="2"/>
  <c r="BJ25" i="2"/>
  <c r="BL25" i="2"/>
  <c r="BM25" i="2"/>
  <c r="BO25" i="2" s="1"/>
  <c r="BP25" i="2"/>
  <c r="BR25" i="2"/>
  <c r="BS25" i="2"/>
  <c r="BT25" i="2"/>
  <c r="BV25" i="2"/>
  <c r="BU25" i="2" s="1"/>
  <c r="CC25" i="2"/>
  <c r="CD25" i="2"/>
  <c r="CG25" i="2" a="1"/>
  <c r="CG25" i="2" s="1"/>
  <c r="CL25" i="2" a="1"/>
  <c r="CL25" i="2" s="1"/>
  <c r="CN25" i="2" s="1"/>
  <c r="CP25" i="2"/>
  <c r="CQ25" i="2"/>
  <c r="CS25" i="2"/>
  <c r="CT25" i="2"/>
  <c r="CV25" i="2" a="1"/>
  <c r="CV25" i="2" s="1"/>
  <c r="CW25" i="2"/>
  <c r="DA25" i="2"/>
  <c r="DB25" i="2"/>
  <c r="DD25" i="2"/>
  <c r="DE25" i="2"/>
  <c r="DG25" i="2"/>
  <c r="DJ25" i="2"/>
  <c r="DL25" i="2"/>
  <c r="DK25" i="2" s="1"/>
  <c r="DP25" i="2"/>
  <c r="DO25" i="2" s="1"/>
  <c r="C26" i="2"/>
  <c r="H26" i="2"/>
  <c r="G26" i="2" s="1"/>
  <c r="J26" i="2"/>
  <c r="K26" i="2"/>
  <c r="M26" i="2"/>
  <c r="N26" i="2"/>
  <c r="P26" i="2"/>
  <c r="Q26" i="2"/>
  <c r="S26" i="2"/>
  <c r="T26" i="2"/>
  <c r="V26" i="2" a="1"/>
  <c r="V26" i="2" s="1"/>
  <c r="W26" i="2" a="1"/>
  <c r="W26" i="2" s="1"/>
  <c r="X26" i="2"/>
  <c r="AA26" i="2" a="1"/>
  <c r="AA26" i="2" s="1"/>
  <c r="AB26" i="2" s="1"/>
  <c r="AC26" i="2"/>
  <c r="AD26" i="2"/>
  <c r="AF26" i="2"/>
  <c r="AG26" i="2"/>
  <c r="AI26" i="2"/>
  <c r="AJ26" i="2"/>
  <c r="AL26" i="2"/>
  <c r="AM26" i="2"/>
  <c r="AO26" i="2"/>
  <c r="AP26" i="2"/>
  <c r="AR26" i="2"/>
  <c r="AS26" i="2"/>
  <c r="AU26" i="2"/>
  <c r="AV26" i="2"/>
  <c r="AX26" i="2"/>
  <c r="AY26" i="2"/>
  <c r="BA26" i="2"/>
  <c r="BB26" i="2"/>
  <c r="BD26" i="2"/>
  <c r="BE26" i="2"/>
  <c r="BF26" i="2"/>
  <c r="BG26" i="2"/>
  <c r="BI26" i="2"/>
  <c r="BJ26" i="2"/>
  <c r="BL26" i="2"/>
  <c r="BM26" i="2"/>
  <c r="BP26" i="2"/>
  <c r="BR26" i="2"/>
  <c r="BS26" i="2"/>
  <c r="BT26" i="2"/>
  <c r="BV26" i="2"/>
  <c r="BU26" i="2" s="1"/>
  <c r="CC26" i="2"/>
  <c r="CD26" i="2"/>
  <c r="CG26" i="2" a="1"/>
  <c r="CG26" i="2" s="1"/>
  <c r="CL26" i="2" a="1"/>
  <c r="CL26" i="2" s="1"/>
  <c r="CM26" i="2" s="1"/>
  <c r="CJ26" i="2" s="1"/>
  <c r="CN26" i="2"/>
  <c r="CP26" i="2"/>
  <c r="CQ26" i="2"/>
  <c r="CS26" i="2"/>
  <c r="CT26" i="2"/>
  <c r="CV26" i="2" a="1"/>
  <c r="CV26" i="2" s="1"/>
  <c r="CW26" i="2"/>
  <c r="CX26" i="2" s="1"/>
  <c r="CU26" i="2" s="1"/>
  <c r="DA26" i="2"/>
  <c r="DB26" i="2"/>
  <c r="DD26" i="2"/>
  <c r="DE26" i="2"/>
  <c r="DG26" i="2"/>
  <c r="DJ26" i="2"/>
  <c r="DL26" i="2"/>
  <c r="DP26" i="2"/>
  <c r="DQ26" i="2" s="1"/>
  <c r="C27" i="2"/>
  <c r="H27" i="2"/>
  <c r="G27" i="2" s="1"/>
  <c r="J27" i="2"/>
  <c r="K27" i="2"/>
  <c r="M27" i="2"/>
  <c r="N27" i="2"/>
  <c r="P27" i="2"/>
  <c r="Q27" i="2"/>
  <c r="S27" i="2"/>
  <c r="T27" i="2"/>
  <c r="V27" i="2" a="1"/>
  <c r="V27" i="2" s="1"/>
  <c r="W27" i="2" a="1"/>
  <c r="W27" i="2" s="1"/>
  <c r="X27" i="2"/>
  <c r="AA27" i="2" a="1"/>
  <c r="AA27" i="2"/>
  <c r="AB27" i="2" s="1"/>
  <c r="AC27" i="2"/>
  <c r="AD27" i="2"/>
  <c r="AF27" i="2"/>
  <c r="AG27" i="2"/>
  <c r="AI27" i="2"/>
  <c r="AJ27" i="2"/>
  <c r="AL27" i="2"/>
  <c r="AM27" i="2"/>
  <c r="AK27" i="2" s="1"/>
  <c r="AO27" i="2"/>
  <c r="AP27" i="2"/>
  <c r="AR27" i="2"/>
  <c r="AS27" i="2"/>
  <c r="AU27" i="2"/>
  <c r="AV27" i="2"/>
  <c r="AX27" i="2"/>
  <c r="AY27" i="2"/>
  <c r="BA27" i="2"/>
  <c r="BB27" i="2"/>
  <c r="BD27" i="2"/>
  <c r="BE27" i="2"/>
  <c r="BF27" i="2"/>
  <c r="BG27" i="2"/>
  <c r="BI27" i="2"/>
  <c r="BJ27" i="2"/>
  <c r="BL27" i="2"/>
  <c r="BM27" i="2"/>
  <c r="BO27" i="2" s="1"/>
  <c r="BK27" i="2" s="1"/>
  <c r="BP27" i="2"/>
  <c r="BR27" i="2"/>
  <c r="BS27" i="2"/>
  <c r="BT27" i="2"/>
  <c r="BV27" i="2"/>
  <c r="BU27" i="2" s="1"/>
  <c r="CA27" i="2"/>
  <c r="BW27" i="2" s="1"/>
  <c r="CC27" i="2"/>
  <c r="CD27" i="2"/>
  <c r="CG27" i="2" a="1"/>
  <c r="CG27" i="2" s="1"/>
  <c r="CH27" i="2" s="1"/>
  <c r="CE27" i="2" s="1"/>
  <c r="CL27" i="2" a="1"/>
  <c r="CL27" i="2" s="1"/>
  <c r="CM27" i="2" s="1"/>
  <c r="CJ27" i="2" s="1"/>
  <c r="CP27" i="2"/>
  <c r="CQ27" i="2"/>
  <c r="CS27" i="2"/>
  <c r="CT27" i="2"/>
  <c r="CV27" i="2" a="1"/>
  <c r="CV27" i="2" s="1"/>
  <c r="CW27" i="2"/>
  <c r="DA27" i="2"/>
  <c r="DB27" i="2"/>
  <c r="DD27" i="2"/>
  <c r="DE27" i="2"/>
  <c r="DG27" i="2"/>
  <c r="DJ27" i="2"/>
  <c r="DL27" i="2"/>
  <c r="DP27" i="2"/>
  <c r="DO27" i="2" s="1"/>
  <c r="C28" i="2"/>
  <c r="H28" i="2"/>
  <c r="G28" i="2" s="1"/>
  <c r="J28" i="2"/>
  <c r="K28" i="2"/>
  <c r="M28" i="2"/>
  <c r="N28" i="2"/>
  <c r="P28" i="2"/>
  <c r="Q28" i="2"/>
  <c r="S28" i="2"/>
  <c r="T28" i="2"/>
  <c r="V28" i="2" a="1"/>
  <c r="V28" i="2" s="1"/>
  <c r="W28" i="2" a="1"/>
  <c r="W28" i="2" s="1"/>
  <c r="X28" i="2"/>
  <c r="AA28" i="2" a="1"/>
  <c r="AA28" i="2" s="1"/>
  <c r="AB28" i="2" s="1"/>
  <c r="AC28" i="2"/>
  <c r="AD28" i="2"/>
  <c r="AF28" i="2"/>
  <c r="AG28" i="2"/>
  <c r="AI28" i="2"/>
  <c r="AJ28" i="2"/>
  <c r="AL28" i="2"/>
  <c r="AM28" i="2"/>
  <c r="AO28" i="2"/>
  <c r="AP28" i="2"/>
  <c r="AR28" i="2"/>
  <c r="AS28" i="2"/>
  <c r="AU28" i="2"/>
  <c r="AV28" i="2"/>
  <c r="AX28" i="2"/>
  <c r="AW28" i="2" s="1"/>
  <c r="AY28" i="2"/>
  <c r="BA28" i="2"/>
  <c r="BB28" i="2"/>
  <c r="BD28" i="2"/>
  <c r="BE28" i="2"/>
  <c r="BF28" i="2"/>
  <c r="BG28" i="2"/>
  <c r="BI28" i="2"/>
  <c r="BJ28" i="2"/>
  <c r="BL28" i="2"/>
  <c r="BM28" i="2"/>
  <c r="BP28" i="2"/>
  <c r="BR28" i="2"/>
  <c r="BS28" i="2"/>
  <c r="BT28" i="2"/>
  <c r="BV28" i="2"/>
  <c r="BU28" i="2" s="1"/>
  <c r="CC28" i="2"/>
  <c r="CD28" i="2"/>
  <c r="CG28" i="2" a="1"/>
  <c r="CG28" i="2" s="1"/>
  <c r="CL28" i="2" a="1"/>
  <c r="CL28" i="2" s="1"/>
  <c r="CM28" i="2" s="1"/>
  <c r="CJ28" i="2" s="1"/>
  <c r="CP28" i="2"/>
  <c r="CQ28" i="2"/>
  <c r="CS28" i="2"/>
  <c r="CT28" i="2"/>
  <c r="CV28" i="2" a="1"/>
  <c r="CV28" i="2" s="1"/>
  <c r="CW28" i="2"/>
  <c r="DA28" i="2"/>
  <c r="DB28" i="2"/>
  <c r="DD28" i="2"/>
  <c r="DE28" i="2"/>
  <c r="DG28" i="2"/>
  <c r="DJ28" i="2"/>
  <c r="DL28" i="2"/>
  <c r="DK28" i="2" s="1"/>
  <c r="DP28" i="2"/>
  <c r="DQ28" i="2" s="1"/>
  <c r="C29" i="2"/>
  <c r="H29" i="2"/>
  <c r="G29" i="2" s="1"/>
  <c r="J29" i="2"/>
  <c r="K29" i="2"/>
  <c r="M29" i="2"/>
  <c r="N29" i="2"/>
  <c r="P29" i="2"/>
  <c r="Q29" i="2"/>
  <c r="S29" i="2"/>
  <c r="T29" i="2"/>
  <c r="V29" i="2" a="1"/>
  <c r="V29" i="2" s="1"/>
  <c r="W29" i="2" a="1"/>
  <c r="W29" i="2" s="1"/>
  <c r="X29" i="2"/>
  <c r="AA29" i="2" a="1"/>
  <c r="AA29" i="2" s="1"/>
  <c r="AB29" i="2" s="1"/>
  <c r="AC29" i="2"/>
  <c r="AD29" i="2"/>
  <c r="AF29" i="2"/>
  <c r="AG29" i="2"/>
  <c r="AI29" i="2"/>
  <c r="AJ29" i="2"/>
  <c r="AL29" i="2"/>
  <c r="AM29" i="2"/>
  <c r="AO29" i="2"/>
  <c r="AP29" i="2"/>
  <c r="AR29" i="2"/>
  <c r="AS29" i="2"/>
  <c r="AU29" i="2"/>
  <c r="AV29" i="2"/>
  <c r="AX29" i="2"/>
  <c r="AY29" i="2"/>
  <c r="BA29" i="2"/>
  <c r="BB29" i="2"/>
  <c r="BD29" i="2"/>
  <c r="BE29" i="2"/>
  <c r="BF29" i="2"/>
  <c r="BG29" i="2"/>
  <c r="BI29" i="2"/>
  <c r="BJ29" i="2"/>
  <c r="BL29" i="2"/>
  <c r="BM29" i="2"/>
  <c r="BO29" i="2" s="1"/>
  <c r="BP29" i="2"/>
  <c r="BR29" i="2"/>
  <c r="BS29" i="2"/>
  <c r="BT29" i="2"/>
  <c r="BV29" i="2"/>
  <c r="BU29" i="2" s="1"/>
  <c r="CC29" i="2"/>
  <c r="CD29" i="2"/>
  <c r="CG29" i="2" a="1"/>
  <c r="CG29" i="2" s="1"/>
  <c r="CH29" i="2" s="1"/>
  <c r="CE29" i="2" s="1"/>
  <c r="CL29" i="2" a="1"/>
  <c r="CL29" i="2" s="1"/>
  <c r="CM29" i="2" s="1"/>
  <c r="CJ29" i="2" s="1"/>
  <c r="CP29" i="2"/>
  <c r="CQ29" i="2"/>
  <c r="CS29" i="2"/>
  <c r="CT29" i="2"/>
  <c r="CV29" i="2" a="1"/>
  <c r="CV29" i="2" s="1"/>
  <c r="CW29" i="2"/>
  <c r="DA29" i="2"/>
  <c r="DB29" i="2"/>
  <c r="DD29" i="2"/>
  <c r="DE29" i="2"/>
  <c r="DG29" i="2"/>
  <c r="DJ29" i="2"/>
  <c r="DL29" i="2"/>
  <c r="DK29" i="2" s="1"/>
  <c r="DP29" i="2"/>
  <c r="DO29" i="2" s="1"/>
  <c r="C30" i="2"/>
  <c r="H30" i="2"/>
  <c r="G30" i="2" s="1"/>
  <c r="J30" i="2"/>
  <c r="K30" i="2"/>
  <c r="M30" i="2"/>
  <c r="N30" i="2"/>
  <c r="P30" i="2"/>
  <c r="Q30" i="2"/>
  <c r="S30" i="2"/>
  <c r="T30" i="2"/>
  <c r="V30" i="2" a="1"/>
  <c r="V30" i="2" s="1"/>
  <c r="W30" i="2" a="1"/>
  <c r="W30" i="2" s="1"/>
  <c r="X30" i="2"/>
  <c r="AA30" i="2" a="1"/>
  <c r="AA30" i="2" s="1"/>
  <c r="AB30" i="2" s="1"/>
  <c r="AC30" i="2"/>
  <c r="AD30" i="2"/>
  <c r="AF30" i="2"/>
  <c r="AG30" i="2"/>
  <c r="AI30" i="2"/>
  <c r="AJ30" i="2"/>
  <c r="AL30" i="2"/>
  <c r="AM30" i="2"/>
  <c r="AO30" i="2"/>
  <c r="AP30" i="2"/>
  <c r="AR30" i="2"/>
  <c r="AS30" i="2"/>
  <c r="AU30" i="2"/>
  <c r="AV30" i="2"/>
  <c r="AX30" i="2"/>
  <c r="AY30" i="2"/>
  <c r="BA30" i="2"/>
  <c r="BB30" i="2"/>
  <c r="BD30" i="2"/>
  <c r="BE30" i="2"/>
  <c r="BF30" i="2"/>
  <c r="BG30" i="2"/>
  <c r="BI30" i="2"/>
  <c r="BJ30" i="2"/>
  <c r="BL30" i="2"/>
  <c r="BM30" i="2"/>
  <c r="BO30" i="2" s="1"/>
  <c r="BP30" i="2"/>
  <c r="BR30" i="2"/>
  <c r="BS30" i="2"/>
  <c r="BT30" i="2"/>
  <c r="BV30" i="2"/>
  <c r="BU30" i="2" s="1"/>
  <c r="BZ30" i="2"/>
  <c r="CA30" i="2"/>
  <c r="CC30" i="2"/>
  <c r="CD30" i="2"/>
  <c r="CG30" i="2" a="1"/>
  <c r="CG30" i="2" s="1"/>
  <c r="CH30" i="2" s="1"/>
  <c r="CE30" i="2" s="1"/>
  <c r="CL30" i="2" a="1"/>
  <c r="CL30" i="2" s="1"/>
  <c r="CM30" i="2" s="1"/>
  <c r="CJ30" i="2" s="1"/>
  <c r="CP30" i="2"/>
  <c r="CQ30" i="2"/>
  <c r="CS30" i="2"/>
  <c r="CT30" i="2"/>
  <c r="CR30" i="2" s="1"/>
  <c r="CV30" i="2" a="1"/>
  <c r="CV30" i="2" s="1"/>
  <c r="CW30" i="2"/>
  <c r="DA30" i="2"/>
  <c r="DB30" i="2"/>
  <c r="DD30" i="2"/>
  <c r="DE30" i="2"/>
  <c r="DG30" i="2"/>
  <c r="DJ30" i="2"/>
  <c r="DL30" i="2"/>
  <c r="DK30" i="2" s="1"/>
  <c r="DP30" i="2"/>
  <c r="C31" i="2"/>
  <c r="H31" i="2"/>
  <c r="G31" i="2" s="1"/>
  <c r="J31" i="2"/>
  <c r="K31" i="2"/>
  <c r="M31" i="2"/>
  <c r="N31" i="2"/>
  <c r="P31" i="2"/>
  <c r="Q31" i="2"/>
  <c r="S31" i="2"/>
  <c r="T31" i="2"/>
  <c r="V31" i="2" a="1"/>
  <c r="V31" i="2" s="1"/>
  <c r="W31" i="2" a="1"/>
  <c r="W31" i="2" s="1"/>
  <c r="X31" i="2"/>
  <c r="AA31" i="2" a="1"/>
  <c r="AA31" i="2" s="1"/>
  <c r="AB31" i="2" s="1"/>
  <c r="AC31" i="2"/>
  <c r="AD31" i="2"/>
  <c r="AF31" i="2"/>
  <c r="AG31" i="2"/>
  <c r="AI31" i="2"/>
  <c r="AJ31" i="2"/>
  <c r="AL31" i="2"/>
  <c r="AM31" i="2"/>
  <c r="AO31" i="2"/>
  <c r="AP31" i="2"/>
  <c r="AR31" i="2"/>
  <c r="AS31" i="2"/>
  <c r="AU31" i="2"/>
  <c r="AV31" i="2"/>
  <c r="AX31" i="2"/>
  <c r="AY31" i="2"/>
  <c r="BA31" i="2"/>
  <c r="BB31" i="2"/>
  <c r="BD31" i="2"/>
  <c r="BE31" i="2"/>
  <c r="BF31" i="2"/>
  <c r="BG31" i="2"/>
  <c r="BI31" i="2"/>
  <c r="BJ31" i="2"/>
  <c r="BL31" i="2"/>
  <c r="BM31" i="2"/>
  <c r="BO31" i="2" s="1"/>
  <c r="BP31" i="2"/>
  <c r="BR31" i="2"/>
  <c r="BS31" i="2"/>
  <c r="BT31" i="2"/>
  <c r="BV31" i="2"/>
  <c r="BU31" i="2" s="1"/>
  <c r="BZ31" i="2"/>
  <c r="CC31" i="2"/>
  <c r="CD31" i="2"/>
  <c r="CG31" i="2" a="1"/>
  <c r="CG31" i="2" s="1"/>
  <c r="CH31" i="2" s="1"/>
  <c r="CE31" i="2" s="1"/>
  <c r="CL31" i="2" a="1"/>
  <c r="CL31" i="2" s="1"/>
  <c r="CM31" i="2" s="1"/>
  <c r="CJ31" i="2" s="1"/>
  <c r="CP31" i="2"/>
  <c r="CQ31" i="2"/>
  <c r="CS31" i="2"/>
  <c r="CT31" i="2"/>
  <c r="CV31" i="2" a="1"/>
  <c r="CV31" i="2" s="1"/>
  <c r="CW31" i="2"/>
  <c r="DA31" i="2"/>
  <c r="DB31" i="2"/>
  <c r="DD31" i="2"/>
  <c r="DE31" i="2"/>
  <c r="DG31" i="2"/>
  <c r="DI31" i="2" s="1"/>
  <c r="DJ31" i="2"/>
  <c r="DL31" i="2"/>
  <c r="DK31" i="2" s="1"/>
  <c r="DP31" i="2"/>
  <c r="C32" i="2"/>
  <c r="H32" i="2"/>
  <c r="G32" i="2" s="1"/>
  <c r="J32" i="2"/>
  <c r="K32" i="2"/>
  <c r="M32" i="2"/>
  <c r="N32" i="2"/>
  <c r="P32" i="2"/>
  <c r="Q32" i="2"/>
  <c r="S32" i="2"/>
  <c r="T32" i="2"/>
  <c r="V32" i="2" a="1"/>
  <c r="V32" i="2" s="1"/>
  <c r="W32" i="2" a="1"/>
  <c r="W32" i="2" s="1"/>
  <c r="X32" i="2"/>
  <c r="AA32" i="2" a="1"/>
  <c r="AA32" i="2" s="1"/>
  <c r="AB32" i="2" s="1"/>
  <c r="AC32" i="2"/>
  <c r="AD32" i="2"/>
  <c r="AF32" i="2"/>
  <c r="AG32" i="2"/>
  <c r="AI32" i="2"/>
  <c r="AJ32" i="2"/>
  <c r="AL32" i="2"/>
  <c r="AM32" i="2"/>
  <c r="AO32" i="2"/>
  <c r="AP32" i="2"/>
  <c r="AR32" i="2"/>
  <c r="AS32" i="2"/>
  <c r="AU32" i="2"/>
  <c r="AV32" i="2"/>
  <c r="AX32" i="2"/>
  <c r="AY32" i="2"/>
  <c r="BA32" i="2"/>
  <c r="BB32" i="2"/>
  <c r="BD32" i="2"/>
  <c r="BE32" i="2"/>
  <c r="BF32" i="2"/>
  <c r="BG32" i="2"/>
  <c r="BI32" i="2"/>
  <c r="BJ32" i="2"/>
  <c r="BL32" i="2"/>
  <c r="BM32" i="2"/>
  <c r="BO32" i="2" s="1"/>
  <c r="BP32" i="2"/>
  <c r="BR32" i="2"/>
  <c r="BS32" i="2"/>
  <c r="BT32" i="2"/>
  <c r="BV32" i="2"/>
  <c r="BU32" i="2" s="1"/>
  <c r="CC32" i="2"/>
  <c r="CD32" i="2"/>
  <c r="CG32" i="2" a="1"/>
  <c r="CG32" i="2" s="1"/>
  <c r="CL32" i="2" a="1"/>
  <c r="CL32" i="2" s="1"/>
  <c r="CM32" i="2" s="1"/>
  <c r="CJ32" i="2" s="1"/>
  <c r="CP32" i="2"/>
  <c r="CQ32" i="2"/>
  <c r="CS32" i="2"/>
  <c r="CT32" i="2"/>
  <c r="CR32" i="2" s="1"/>
  <c r="CV32" i="2" a="1"/>
  <c r="CV32" i="2" s="1"/>
  <c r="CW32" i="2"/>
  <c r="DA32" i="2"/>
  <c r="DB32" i="2"/>
  <c r="DD32" i="2"/>
  <c r="DE32" i="2"/>
  <c r="DC32" i="2" s="1"/>
  <c r="DG32" i="2"/>
  <c r="DH32" i="2" s="1"/>
  <c r="DJ32" i="2"/>
  <c r="DL32" i="2"/>
  <c r="DP32" i="2"/>
  <c r="DO32" i="2" s="1"/>
  <c r="C33" i="2"/>
  <c r="H33" i="2"/>
  <c r="G33" i="2" s="1"/>
  <c r="J33" i="2"/>
  <c r="K33" i="2"/>
  <c r="M33" i="2"/>
  <c r="N33" i="2"/>
  <c r="L33" i="2" s="1"/>
  <c r="P33" i="2"/>
  <c r="Q33" i="2"/>
  <c r="S33" i="2"/>
  <c r="T33" i="2"/>
  <c r="V33" i="2" a="1"/>
  <c r="V33" i="2" s="1"/>
  <c r="W33" i="2" a="1"/>
  <c r="W33" i="2" s="1"/>
  <c r="X33" i="2"/>
  <c r="AA33" i="2" a="1"/>
  <c r="AA33" i="2" s="1"/>
  <c r="AB33" i="2" s="1"/>
  <c r="AC33" i="2"/>
  <c r="AD33" i="2"/>
  <c r="AF33" i="2"/>
  <c r="AG33" i="2"/>
  <c r="AI33" i="2"/>
  <c r="AJ33" i="2"/>
  <c r="AL33" i="2"/>
  <c r="AM33" i="2"/>
  <c r="AO33" i="2"/>
  <c r="AP33" i="2"/>
  <c r="AR33" i="2"/>
  <c r="AS33" i="2"/>
  <c r="AU33" i="2"/>
  <c r="AV33" i="2"/>
  <c r="AX33" i="2"/>
  <c r="AY33" i="2"/>
  <c r="BA33" i="2"/>
  <c r="BB33" i="2"/>
  <c r="BD33" i="2"/>
  <c r="BE33" i="2"/>
  <c r="BF33" i="2"/>
  <c r="BG33" i="2"/>
  <c r="BI33" i="2"/>
  <c r="BJ33" i="2"/>
  <c r="BL33" i="2"/>
  <c r="BM33" i="2"/>
  <c r="BO33" i="2" s="1"/>
  <c r="BP33" i="2"/>
  <c r="BR33" i="2"/>
  <c r="BS33" i="2"/>
  <c r="BT33" i="2"/>
  <c r="BV33" i="2"/>
  <c r="BU33" i="2" s="1"/>
  <c r="BZ33" i="2"/>
  <c r="CC33" i="2"/>
  <c r="CB33" i="2" s="1"/>
  <c r="CD33" i="2"/>
  <c r="CG33" i="2" a="1"/>
  <c r="CG33" i="2" s="1"/>
  <c r="CH33" i="2" s="1"/>
  <c r="CE33" i="2" s="1"/>
  <c r="CL33" i="2" a="1"/>
  <c r="CL33" i="2" s="1"/>
  <c r="CM33" i="2" s="1"/>
  <c r="CJ33" i="2" s="1"/>
  <c r="CP33" i="2"/>
  <c r="CQ33" i="2"/>
  <c r="CS33" i="2"/>
  <c r="CT33" i="2"/>
  <c r="CV33" i="2" a="1"/>
  <c r="CV33" i="2" s="1"/>
  <c r="CW33" i="2"/>
  <c r="DA33" i="2"/>
  <c r="DB33" i="2"/>
  <c r="DD33" i="2"/>
  <c r="DE33" i="2"/>
  <c r="DG33" i="2"/>
  <c r="DJ33" i="2"/>
  <c r="DL33" i="2"/>
  <c r="DN33" i="2" s="1"/>
  <c r="DP33" i="2"/>
  <c r="DR33" i="2" s="1"/>
  <c r="C34" i="2"/>
  <c r="H34" i="2"/>
  <c r="G34" i="2" s="1"/>
  <c r="J34" i="2"/>
  <c r="K34" i="2"/>
  <c r="M34" i="2"/>
  <c r="N34" i="2"/>
  <c r="L34" i="2" s="1"/>
  <c r="P34" i="2"/>
  <c r="Q34" i="2"/>
  <c r="S34" i="2"/>
  <c r="T34" i="2"/>
  <c r="V34" i="2" a="1"/>
  <c r="V34" i="2" s="1"/>
  <c r="W34" i="2" a="1"/>
  <c r="W34" i="2" s="1"/>
  <c r="X34" i="2"/>
  <c r="AA34" i="2" a="1"/>
  <c r="AA34" i="2" s="1"/>
  <c r="AB34" i="2" s="1"/>
  <c r="AC34" i="2"/>
  <c r="AD34" i="2"/>
  <c r="AF34" i="2"/>
  <c r="AG34" i="2"/>
  <c r="AI34" i="2"/>
  <c r="AJ34" i="2"/>
  <c r="AL34" i="2"/>
  <c r="AM34" i="2"/>
  <c r="AO34" i="2"/>
  <c r="AN34" i="2" s="1"/>
  <c r="AP34" i="2"/>
  <c r="AR34" i="2"/>
  <c r="AS34" i="2"/>
  <c r="AU34" i="2"/>
  <c r="AV34" i="2"/>
  <c r="AX34" i="2"/>
  <c r="AY34" i="2"/>
  <c r="BA34" i="2"/>
  <c r="AZ34" i="2" s="1"/>
  <c r="BB34" i="2"/>
  <c r="BD34" i="2"/>
  <c r="BE34" i="2"/>
  <c r="BF34" i="2"/>
  <c r="BG34" i="2"/>
  <c r="BI34" i="2"/>
  <c r="BJ34" i="2"/>
  <c r="BL34" i="2"/>
  <c r="BM34" i="2"/>
  <c r="BP34" i="2"/>
  <c r="BR34" i="2"/>
  <c r="BS34" i="2"/>
  <c r="BT34" i="2"/>
  <c r="BV34" i="2"/>
  <c r="BU34" i="2" s="1"/>
  <c r="CC34" i="2"/>
  <c r="CD34" i="2"/>
  <c r="CG34" i="2" a="1"/>
  <c r="CG34" i="2" s="1"/>
  <c r="CL34" i="2" a="1"/>
  <c r="CL34" i="2" s="1"/>
  <c r="CP34" i="2"/>
  <c r="CQ34" i="2"/>
  <c r="CS34" i="2"/>
  <c r="CT34" i="2"/>
  <c r="CV34" i="2" a="1"/>
  <c r="CV34" i="2" s="1"/>
  <c r="CW34" i="2"/>
  <c r="DA34" i="2"/>
  <c r="DB34" i="2"/>
  <c r="DD34" i="2"/>
  <c r="DE34" i="2"/>
  <c r="DG34" i="2"/>
  <c r="DJ34" i="2"/>
  <c r="DL34" i="2"/>
  <c r="DK34" i="2" s="1"/>
  <c r="DP34" i="2"/>
  <c r="C35" i="2"/>
  <c r="H35" i="2"/>
  <c r="G35" i="2" s="1"/>
  <c r="J35" i="2"/>
  <c r="K35" i="2"/>
  <c r="M35" i="2"/>
  <c r="N35" i="2"/>
  <c r="P35" i="2"/>
  <c r="Q35" i="2"/>
  <c r="S35" i="2"/>
  <c r="T35" i="2"/>
  <c r="V35" i="2" a="1"/>
  <c r="V35" i="2" s="1"/>
  <c r="W35" i="2" a="1"/>
  <c r="W35" i="2" s="1"/>
  <c r="X35" i="2"/>
  <c r="AA35" i="2" a="1"/>
  <c r="AA35" i="2" s="1"/>
  <c r="AB35" i="2" s="1"/>
  <c r="AC35" i="2"/>
  <c r="AD35" i="2"/>
  <c r="AF35" i="2"/>
  <c r="AG35" i="2"/>
  <c r="AI35" i="2"/>
  <c r="AJ35" i="2"/>
  <c r="AL35" i="2"/>
  <c r="AK35" i="2" s="1"/>
  <c r="AM35" i="2"/>
  <c r="AO35" i="2"/>
  <c r="AP35" i="2"/>
  <c r="AR35" i="2"/>
  <c r="AS35" i="2"/>
  <c r="AU35" i="2"/>
  <c r="AT35" i="2" s="1"/>
  <c r="AV35" i="2"/>
  <c r="AX35" i="2"/>
  <c r="AY35" i="2"/>
  <c r="BA35" i="2"/>
  <c r="BB35" i="2"/>
  <c r="BD35" i="2"/>
  <c r="BE35" i="2"/>
  <c r="BF35" i="2"/>
  <c r="BG35" i="2"/>
  <c r="BI35" i="2"/>
  <c r="BJ35" i="2"/>
  <c r="BL35" i="2"/>
  <c r="BM35" i="2"/>
  <c r="BO35" i="2" s="1"/>
  <c r="BP35" i="2"/>
  <c r="BR35" i="2"/>
  <c r="BS35" i="2"/>
  <c r="BT35" i="2"/>
  <c r="BV35" i="2"/>
  <c r="BU35" i="2" s="1"/>
  <c r="BZ35" i="2"/>
  <c r="CA35" i="2"/>
  <c r="CC35" i="2"/>
  <c r="CD35" i="2"/>
  <c r="CG35" i="2" a="1"/>
  <c r="CG35" i="2" s="1"/>
  <c r="CH35" i="2" s="1"/>
  <c r="CE35" i="2" s="1"/>
  <c r="CI35" i="2"/>
  <c r="CL35" i="2" a="1"/>
  <c r="CL35" i="2" s="1"/>
  <c r="CM35" i="2" s="1"/>
  <c r="CJ35" i="2" s="1"/>
  <c r="CP35" i="2"/>
  <c r="CO35" i="2" s="1"/>
  <c r="CQ35" i="2"/>
  <c r="CS35" i="2"/>
  <c r="CT35" i="2"/>
  <c r="CV35" i="2" a="1"/>
  <c r="CV35" i="2" s="1"/>
  <c r="CW35" i="2"/>
  <c r="DA35" i="2"/>
  <c r="DB35" i="2"/>
  <c r="DC35" i="2"/>
  <c r="DD35" i="2"/>
  <c r="DE35" i="2"/>
  <c r="DG35" i="2"/>
  <c r="DH35" i="2" s="1"/>
  <c r="DJ35" i="2"/>
  <c r="DL35" i="2"/>
  <c r="DP35" i="2"/>
  <c r="C36" i="2"/>
  <c r="H36" i="2"/>
  <c r="G36" i="2" s="1"/>
  <c r="J36" i="2"/>
  <c r="K36" i="2"/>
  <c r="M36" i="2"/>
  <c r="N36" i="2"/>
  <c r="P36" i="2"/>
  <c r="Q36" i="2"/>
  <c r="S36" i="2"/>
  <c r="T36" i="2"/>
  <c r="V36" i="2" a="1"/>
  <c r="V36" i="2" s="1"/>
  <c r="W36" i="2" a="1"/>
  <c r="W36" i="2" s="1"/>
  <c r="Y36" i="2" s="1"/>
  <c r="X36" i="2"/>
  <c r="AA36" i="2" a="1"/>
  <c r="AA36" i="2" s="1"/>
  <c r="AB36" i="2" s="1"/>
  <c r="AC36" i="2"/>
  <c r="AD36" i="2"/>
  <c r="AF36" i="2"/>
  <c r="AG36" i="2"/>
  <c r="AI36" i="2"/>
  <c r="AJ36" i="2"/>
  <c r="AL36" i="2"/>
  <c r="AM36" i="2"/>
  <c r="AO36" i="2"/>
  <c r="AP36" i="2"/>
  <c r="AR36" i="2"/>
  <c r="AS36" i="2"/>
  <c r="AU36" i="2"/>
  <c r="AV36" i="2"/>
  <c r="AX36" i="2"/>
  <c r="AY36" i="2"/>
  <c r="BA36" i="2"/>
  <c r="BB36" i="2"/>
  <c r="BD36" i="2"/>
  <c r="BE36" i="2"/>
  <c r="BF36" i="2"/>
  <c r="BG36" i="2"/>
  <c r="BI36" i="2"/>
  <c r="BJ36" i="2"/>
  <c r="BL36" i="2"/>
  <c r="BM36" i="2"/>
  <c r="BP36" i="2"/>
  <c r="BR36" i="2"/>
  <c r="BS36" i="2"/>
  <c r="BT36" i="2"/>
  <c r="BV36" i="2"/>
  <c r="BU36" i="2" s="1"/>
  <c r="CC36" i="2"/>
  <c r="CD36" i="2"/>
  <c r="CG36" i="2" a="1"/>
  <c r="CG36" i="2" s="1"/>
  <c r="CH36" i="2" s="1"/>
  <c r="CE36" i="2" s="1"/>
  <c r="CL36" i="2" a="1"/>
  <c r="CL36" i="2" s="1"/>
  <c r="CM36" i="2" s="1"/>
  <c r="CJ36" i="2" s="1"/>
  <c r="CP36" i="2"/>
  <c r="CQ36" i="2"/>
  <c r="CS36" i="2"/>
  <c r="CT36" i="2"/>
  <c r="CV36" i="2" a="1"/>
  <c r="CV36" i="2" s="1"/>
  <c r="CW36" i="2"/>
  <c r="DA36" i="2"/>
  <c r="DB36" i="2"/>
  <c r="DD36" i="2"/>
  <c r="DC36" i="2" s="1"/>
  <c r="DE36" i="2"/>
  <c r="DG36" i="2"/>
  <c r="DJ36" i="2"/>
  <c r="DL36" i="2"/>
  <c r="DP36" i="2"/>
  <c r="DO36" i="2" s="1"/>
  <c r="DQ36" i="2"/>
  <c r="C37" i="2"/>
  <c r="H37" i="2"/>
  <c r="G37" i="2" s="1"/>
  <c r="J37" i="2"/>
  <c r="K37" i="2"/>
  <c r="M37" i="2"/>
  <c r="N37" i="2"/>
  <c r="P37" i="2"/>
  <c r="Q37" i="2"/>
  <c r="S37" i="2"/>
  <c r="T37" i="2"/>
  <c r="V37" i="2" a="1"/>
  <c r="V37" i="2" s="1"/>
  <c r="W37" i="2" a="1"/>
  <c r="W37" i="2" s="1"/>
  <c r="X37" i="2"/>
  <c r="AA37" i="2" a="1"/>
  <c r="AA37" i="2" s="1"/>
  <c r="AB37" i="2" s="1"/>
  <c r="AC37" i="2"/>
  <c r="AD37" i="2"/>
  <c r="AF37" i="2"/>
  <c r="AG37" i="2"/>
  <c r="AI37" i="2"/>
  <c r="AJ37" i="2"/>
  <c r="AL37" i="2"/>
  <c r="AM37" i="2"/>
  <c r="AO37" i="2"/>
  <c r="AP37" i="2"/>
  <c r="AR37" i="2"/>
  <c r="AS37" i="2"/>
  <c r="AU37" i="2"/>
  <c r="AV37" i="2"/>
  <c r="AX37" i="2"/>
  <c r="AY37" i="2"/>
  <c r="BA37" i="2"/>
  <c r="BB37" i="2"/>
  <c r="BD37" i="2"/>
  <c r="BE37" i="2"/>
  <c r="BF37" i="2"/>
  <c r="BG37" i="2"/>
  <c r="BI37" i="2"/>
  <c r="BJ37" i="2"/>
  <c r="BL37" i="2"/>
  <c r="BM37" i="2"/>
  <c r="BO37" i="2" s="1"/>
  <c r="BP37" i="2"/>
  <c r="BR37" i="2"/>
  <c r="BS37" i="2"/>
  <c r="BT37" i="2"/>
  <c r="BV37" i="2"/>
  <c r="BU37" i="2" s="1"/>
  <c r="BZ37" i="2"/>
  <c r="CA37" i="2"/>
  <c r="CC37" i="2"/>
  <c r="CD37" i="2"/>
  <c r="CG37" i="2" a="1"/>
  <c r="CG37" i="2" s="1"/>
  <c r="CH37" i="2" s="1"/>
  <c r="CE37" i="2" s="1"/>
  <c r="CL37" i="2" a="1"/>
  <c r="CL37" i="2" s="1"/>
  <c r="CP37" i="2"/>
  <c r="CQ37" i="2"/>
  <c r="CS37" i="2"/>
  <c r="CT37" i="2"/>
  <c r="CV37" i="2" a="1"/>
  <c r="CV37" i="2" s="1"/>
  <c r="CW37" i="2"/>
  <c r="DA37" i="2"/>
  <c r="DB37" i="2"/>
  <c r="DD37" i="2"/>
  <c r="DC37" i="2" s="1"/>
  <c r="DE37" i="2"/>
  <c r="DG37" i="2"/>
  <c r="DJ37" i="2"/>
  <c r="DL37" i="2"/>
  <c r="DK37" i="2" s="1"/>
  <c r="DP37" i="2"/>
  <c r="DO37" i="2" s="1"/>
  <c r="C38" i="2"/>
  <c r="H38" i="2"/>
  <c r="G38" i="2" s="1"/>
  <c r="J38" i="2"/>
  <c r="K38" i="2"/>
  <c r="M38" i="2"/>
  <c r="N38" i="2"/>
  <c r="P38" i="2"/>
  <c r="Q38" i="2"/>
  <c r="S38" i="2"/>
  <c r="T38" i="2"/>
  <c r="V38" i="2" a="1"/>
  <c r="V38" i="2" s="1"/>
  <c r="Y38" i="2" s="1"/>
  <c r="W38" i="2" a="1"/>
  <c r="W38" i="2" s="1"/>
  <c r="X38" i="2"/>
  <c r="AA38" i="2" a="1"/>
  <c r="AA38" i="2" s="1"/>
  <c r="AB38" i="2" s="1"/>
  <c r="AC38" i="2"/>
  <c r="AD38" i="2"/>
  <c r="AF38" i="2"/>
  <c r="AG38" i="2"/>
  <c r="AI38" i="2"/>
  <c r="AJ38" i="2"/>
  <c r="AL38" i="2"/>
  <c r="AM38" i="2"/>
  <c r="AO38" i="2"/>
  <c r="AP38" i="2"/>
  <c r="AN38" i="2" s="1"/>
  <c r="AR38" i="2"/>
  <c r="AS38" i="2"/>
  <c r="AU38" i="2"/>
  <c r="AV38" i="2"/>
  <c r="AX38" i="2"/>
  <c r="AY38" i="2"/>
  <c r="AW38" i="2" s="1"/>
  <c r="BA38" i="2"/>
  <c r="BB38" i="2"/>
  <c r="AZ38" i="2" s="1"/>
  <c r="BD38" i="2"/>
  <c r="BE38" i="2"/>
  <c r="BF38" i="2"/>
  <c r="BG38" i="2"/>
  <c r="BI38" i="2"/>
  <c r="BJ38" i="2"/>
  <c r="BL38" i="2"/>
  <c r="BM38" i="2"/>
  <c r="BO38" i="2" s="1"/>
  <c r="BP38" i="2"/>
  <c r="BR38" i="2"/>
  <c r="BS38" i="2"/>
  <c r="BT38" i="2"/>
  <c r="BV38" i="2"/>
  <c r="BU38" i="2" s="1"/>
  <c r="BZ38" i="2"/>
  <c r="CA38" i="2"/>
  <c r="CC38" i="2"/>
  <c r="CD38" i="2"/>
  <c r="CG38" i="2" a="1"/>
  <c r="CG38" i="2" s="1"/>
  <c r="CH38" i="2" s="1"/>
  <c r="CE38" i="2" s="1"/>
  <c r="CL38" i="2" a="1"/>
  <c r="CL38" i="2" s="1"/>
  <c r="CM38" i="2" s="1"/>
  <c r="CJ38" i="2" s="1"/>
  <c r="CP38" i="2"/>
  <c r="CQ38" i="2"/>
  <c r="CS38" i="2"/>
  <c r="CT38" i="2"/>
  <c r="CV38" i="2" a="1"/>
  <c r="CV38" i="2"/>
  <c r="CY38" i="2" s="1"/>
  <c r="CW38" i="2"/>
  <c r="DA38" i="2"/>
  <c r="DB38" i="2"/>
  <c r="DD38" i="2"/>
  <c r="DE38" i="2"/>
  <c r="DG38" i="2"/>
  <c r="DI38" i="2" s="1"/>
  <c r="DJ38" i="2"/>
  <c r="DL38" i="2"/>
  <c r="DK38" i="2" s="1"/>
  <c r="DP38" i="2"/>
  <c r="DO38" i="2" s="1"/>
  <c r="C39" i="2"/>
  <c r="H39" i="2"/>
  <c r="G39" i="2" s="1"/>
  <c r="J39" i="2"/>
  <c r="K39" i="2"/>
  <c r="M39" i="2"/>
  <c r="N39" i="2"/>
  <c r="P39" i="2"/>
  <c r="Q39" i="2"/>
  <c r="S39" i="2"/>
  <c r="T39" i="2"/>
  <c r="V39" i="2" a="1"/>
  <c r="V39" i="2" s="1"/>
  <c r="W39" i="2" a="1"/>
  <c r="W39" i="2" s="1"/>
  <c r="X39" i="2"/>
  <c r="AA39" i="2" a="1"/>
  <c r="AA39" i="2" s="1"/>
  <c r="AB39" i="2" s="1"/>
  <c r="AC39" i="2"/>
  <c r="AD39" i="2"/>
  <c r="AF39" i="2"/>
  <c r="AG39" i="2"/>
  <c r="AI39" i="2"/>
  <c r="AJ39" i="2"/>
  <c r="AL39" i="2"/>
  <c r="AM39" i="2"/>
  <c r="AO39" i="2"/>
  <c r="AN39" i="2" s="1"/>
  <c r="AP39" i="2"/>
  <c r="AR39" i="2"/>
  <c r="AS39" i="2"/>
  <c r="AU39" i="2"/>
  <c r="AV39" i="2"/>
  <c r="AX39" i="2"/>
  <c r="AY39" i="2"/>
  <c r="BA39" i="2"/>
  <c r="AZ39" i="2" s="1"/>
  <c r="BB39" i="2"/>
  <c r="BD39" i="2"/>
  <c r="BE39" i="2"/>
  <c r="BF39" i="2"/>
  <c r="BG39" i="2"/>
  <c r="BI39" i="2"/>
  <c r="BJ39" i="2"/>
  <c r="BL39" i="2"/>
  <c r="BM39" i="2"/>
  <c r="BO39" i="2" s="1"/>
  <c r="BP39" i="2"/>
  <c r="BR39" i="2"/>
  <c r="BS39" i="2"/>
  <c r="BT39" i="2"/>
  <c r="BV39" i="2"/>
  <c r="BU39" i="2" s="1"/>
  <c r="BZ39" i="2"/>
  <c r="CA39" i="2"/>
  <c r="CC39" i="2"/>
  <c r="CD39" i="2"/>
  <c r="CG39" i="2" a="1"/>
  <c r="CG39" i="2" s="1"/>
  <c r="CL39" i="2" a="1"/>
  <c r="CL39" i="2" s="1"/>
  <c r="CM39" i="2" s="1"/>
  <c r="CJ39" i="2" s="1"/>
  <c r="CP39" i="2"/>
  <c r="CQ39" i="2"/>
  <c r="CS39" i="2"/>
  <c r="CT39" i="2"/>
  <c r="CV39" i="2" a="1"/>
  <c r="CV39" i="2" s="1"/>
  <c r="CW39" i="2"/>
  <c r="DA39" i="2"/>
  <c r="DB39" i="2"/>
  <c r="DD39" i="2"/>
  <c r="DE39" i="2"/>
  <c r="DG39" i="2"/>
  <c r="DH39" i="2" s="1"/>
  <c r="DJ39" i="2"/>
  <c r="DL39" i="2"/>
  <c r="DP39" i="2"/>
  <c r="C40" i="2"/>
  <c r="H40" i="2"/>
  <c r="G40" i="2" s="1"/>
  <c r="J40" i="2"/>
  <c r="K40" i="2"/>
  <c r="M40" i="2"/>
  <c r="N40" i="2"/>
  <c r="P40" i="2"/>
  <c r="Q40" i="2"/>
  <c r="S40" i="2"/>
  <c r="T40" i="2"/>
  <c r="V40" i="2" a="1"/>
  <c r="V40" i="2" s="1"/>
  <c r="W40" i="2" a="1"/>
  <c r="W40" i="2" s="1"/>
  <c r="X40" i="2"/>
  <c r="AA40" i="2" a="1"/>
  <c r="AA40" i="2" s="1"/>
  <c r="AB40" i="2" s="1"/>
  <c r="AC40" i="2"/>
  <c r="AD40" i="2"/>
  <c r="AF40" i="2"/>
  <c r="AG40" i="2"/>
  <c r="AI40" i="2"/>
  <c r="AH40" i="2" s="1"/>
  <c r="AJ40" i="2"/>
  <c r="AL40" i="2"/>
  <c r="AM40" i="2"/>
  <c r="AO40" i="2"/>
  <c r="AP40" i="2"/>
  <c r="AR40" i="2"/>
  <c r="AS40" i="2"/>
  <c r="AU40" i="2"/>
  <c r="AV40" i="2"/>
  <c r="AT40" i="2" s="1"/>
  <c r="AX40" i="2"/>
  <c r="AW40" i="2" s="1"/>
  <c r="AY40" i="2"/>
  <c r="BA40" i="2"/>
  <c r="BB40" i="2"/>
  <c r="BD40" i="2"/>
  <c r="BE40" i="2"/>
  <c r="BF40" i="2"/>
  <c r="BG40" i="2"/>
  <c r="BI40" i="2"/>
  <c r="BH40" i="2" s="1"/>
  <c r="BJ40" i="2"/>
  <c r="BL40" i="2"/>
  <c r="BM40" i="2"/>
  <c r="BO40" i="2" s="1"/>
  <c r="BP40" i="2"/>
  <c r="BR40" i="2"/>
  <c r="BS40" i="2"/>
  <c r="BT40" i="2"/>
  <c r="BU40" i="2"/>
  <c r="BV40" i="2"/>
  <c r="BZ40" i="2"/>
  <c r="CC40" i="2"/>
  <c r="CB40" i="2" s="1"/>
  <c r="CD40" i="2"/>
  <c r="CG40" i="2" a="1"/>
  <c r="CG40" i="2" s="1"/>
  <c r="CH40" i="2" s="1"/>
  <c r="CE40" i="2" s="1"/>
  <c r="CL40" i="2" a="1"/>
  <c r="CL40" i="2"/>
  <c r="CM40" i="2" s="1"/>
  <c r="CJ40" i="2" s="1"/>
  <c r="CP40" i="2"/>
  <c r="CQ40" i="2"/>
  <c r="CS40" i="2"/>
  <c r="CT40" i="2"/>
  <c r="CV40" i="2" a="1"/>
  <c r="CV40" i="2" s="1"/>
  <c r="CW40" i="2"/>
  <c r="CX40" i="2" s="1"/>
  <c r="CU40" i="2" s="1"/>
  <c r="DA40" i="2"/>
  <c r="DB40" i="2"/>
  <c r="DD40" i="2"/>
  <c r="DE40" i="2"/>
  <c r="DG40" i="2"/>
  <c r="DH40" i="2" s="1"/>
  <c r="DJ40" i="2"/>
  <c r="DL40" i="2"/>
  <c r="DP40" i="2"/>
  <c r="DO40" i="2" s="1"/>
  <c r="C41" i="2"/>
  <c r="H41" i="2"/>
  <c r="G41" i="2" s="1"/>
  <c r="J41" i="2"/>
  <c r="K41" i="2"/>
  <c r="M41" i="2"/>
  <c r="N41" i="2"/>
  <c r="P41" i="2"/>
  <c r="Q41" i="2"/>
  <c r="S41" i="2"/>
  <c r="T41" i="2"/>
  <c r="V41" i="2" a="1"/>
  <c r="V41" i="2" s="1"/>
  <c r="W41" i="2" a="1"/>
  <c r="W41" i="2" s="1"/>
  <c r="X41" i="2"/>
  <c r="AA41" i="2" a="1"/>
  <c r="AA41" i="2" s="1"/>
  <c r="AB41" i="2" s="1"/>
  <c r="AC41" i="2"/>
  <c r="AD41" i="2"/>
  <c r="AF41" i="2"/>
  <c r="AG41" i="2"/>
  <c r="AI41" i="2"/>
  <c r="AJ41" i="2"/>
  <c r="AL41" i="2"/>
  <c r="AM41" i="2"/>
  <c r="AO41" i="2"/>
  <c r="AP41" i="2"/>
  <c r="AR41" i="2"/>
  <c r="AS41" i="2"/>
  <c r="AU41" i="2"/>
  <c r="AV41" i="2"/>
  <c r="AX41" i="2"/>
  <c r="AY41" i="2"/>
  <c r="BA41" i="2"/>
  <c r="BB41" i="2"/>
  <c r="BD41" i="2"/>
  <c r="BE41" i="2"/>
  <c r="BF41" i="2"/>
  <c r="BG41" i="2"/>
  <c r="BI41" i="2"/>
  <c r="BJ41" i="2"/>
  <c r="BL41" i="2"/>
  <c r="BM41" i="2"/>
  <c r="BO41" i="2" s="1"/>
  <c r="BP41" i="2"/>
  <c r="BR41" i="2"/>
  <c r="BS41" i="2"/>
  <c r="BT41" i="2"/>
  <c r="BV41" i="2"/>
  <c r="BU41" i="2" s="1"/>
  <c r="CA41" i="2"/>
  <c r="BZ41" i="2"/>
  <c r="CC41" i="2"/>
  <c r="CD41" i="2"/>
  <c r="CG41" i="2" a="1"/>
  <c r="CG41" i="2" s="1"/>
  <c r="CL41" i="2" a="1"/>
  <c r="CL41" i="2" s="1"/>
  <c r="CM41" i="2" s="1"/>
  <c r="CJ41" i="2" s="1"/>
  <c r="CP41" i="2"/>
  <c r="CQ41" i="2"/>
  <c r="CO41" i="2" s="1"/>
  <c r="CS41" i="2"/>
  <c r="CT41" i="2"/>
  <c r="CV41" i="2" a="1"/>
  <c r="CV41" i="2" s="1"/>
  <c r="CW41" i="2"/>
  <c r="DA41" i="2"/>
  <c r="DB41" i="2"/>
  <c r="DD41" i="2"/>
  <c r="DE41" i="2"/>
  <c r="DG41" i="2"/>
  <c r="DJ41" i="2"/>
  <c r="DL41" i="2"/>
  <c r="DM41" i="2" s="1"/>
  <c r="DN41" i="2"/>
  <c r="DP41" i="2"/>
  <c r="C42" i="2"/>
  <c r="H42" i="2"/>
  <c r="G42" i="2" s="1"/>
  <c r="J42" i="2"/>
  <c r="K42" i="2"/>
  <c r="M42" i="2"/>
  <c r="N42" i="2"/>
  <c r="P42" i="2"/>
  <c r="Q42" i="2"/>
  <c r="S42" i="2"/>
  <c r="T42" i="2"/>
  <c r="V42" i="2" a="1"/>
  <c r="V42" i="2" s="1"/>
  <c r="W42" i="2" a="1"/>
  <c r="W42" i="2" s="1"/>
  <c r="X42" i="2"/>
  <c r="AA42" i="2" a="1"/>
  <c r="AA42" i="2" s="1"/>
  <c r="AB42" i="2" s="1"/>
  <c r="AC42" i="2"/>
  <c r="AD42" i="2"/>
  <c r="AF42" i="2"/>
  <c r="AG42" i="2"/>
  <c r="AI42" i="2"/>
  <c r="AJ42" i="2"/>
  <c r="AL42" i="2"/>
  <c r="AM42" i="2"/>
  <c r="AO42" i="2"/>
  <c r="AP42" i="2"/>
  <c r="AR42" i="2"/>
  <c r="AS42" i="2"/>
  <c r="AU42" i="2"/>
  <c r="AV42" i="2"/>
  <c r="AX42" i="2"/>
  <c r="AY42" i="2"/>
  <c r="BA42" i="2"/>
  <c r="BB42" i="2"/>
  <c r="BD42" i="2"/>
  <c r="BE42" i="2"/>
  <c r="BF42" i="2"/>
  <c r="BG42" i="2"/>
  <c r="BI42" i="2"/>
  <c r="BJ42" i="2"/>
  <c r="BL42" i="2"/>
  <c r="BM42" i="2"/>
  <c r="BP42" i="2"/>
  <c r="BR42" i="2"/>
  <c r="BS42" i="2"/>
  <c r="BT42" i="2"/>
  <c r="BV42" i="2"/>
  <c r="BU42" i="2" s="1"/>
  <c r="CC42" i="2"/>
  <c r="CD42" i="2"/>
  <c r="CG42" i="2" a="1"/>
  <c r="CG42" i="2" s="1"/>
  <c r="CL42" i="2" a="1"/>
  <c r="CL42" i="2" s="1"/>
  <c r="CM42" i="2" s="1"/>
  <c r="CJ42" i="2" s="1"/>
  <c r="CP42" i="2"/>
  <c r="CQ42" i="2"/>
  <c r="CS42" i="2"/>
  <c r="CT42" i="2"/>
  <c r="CV42" i="2" a="1"/>
  <c r="CV42" i="2" s="1"/>
  <c r="CW42" i="2"/>
  <c r="DA42" i="2"/>
  <c r="DB42" i="2"/>
  <c r="DD42" i="2"/>
  <c r="DE42" i="2"/>
  <c r="DG42" i="2"/>
  <c r="DH42" i="2" s="1"/>
  <c r="DJ42" i="2"/>
  <c r="DL42" i="2"/>
  <c r="DP42" i="2"/>
  <c r="C43" i="2"/>
  <c r="H43" i="2"/>
  <c r="G43" i="2" s="1"/>
  <c r="J43" i="2"/>
  <c r="K43" i="2"/>
  <c r="M43" i="2"/>
  <c r="N43" i="2"/>
  <c r="L43" i="2" s="1"/>
  <c r="P43" i="2"/>
  <c r="Q43" i="2"/>
  <c r="S43" i="2"/>
  <c r="T43" i="2"/>
  <c r="V43" i="2" a="1"/>
  <c r="V43" i="2" s="1"/>
  <c r="W43" i="2" a="1"/>
  <c r="W43" i="2" s="1"/>
  <c r="X43" i="2"/>
  <c r="AA43" i="2" a="1"/>
  <c r="AA43" i="2" s="1"/>
  <c r="AB43" i="2" s="1"/>
  <c r="AC43" i="2"/>
  <c r="AD43" i="2"/>
  <c r="AF43" i="2"/>
  <c r="AG43" i="2"/>
  <c r="AI43" i="2"/>
  <c r="AJ43" i="2"/>
  <c r="AL43" i="2"/>
  <c r="AM43" i="2"/>
  <c r="AO43" i="2"/>
  <c r="AP43" i="2"/>
  <c r="AR43" i="2"/>
  <c r="AS43" i="2"/>
  <c r="AU43" i="2"/>
  <c r="AV43" i="2"/>
  <c r="AX43" i="2"/>
  <c r="AY43" i="2"/>
  <c r="BA43" i="2"/>
  <c r="BB43" i="2"/>
  <c r="BD43" i="2"/>
  <c r="BE43" i="2"/>
  <c r="BF43" i="2"/>
  <c r="BG43" i="2"/>
  <c r="BI43" i="2"/>
  <c r="BJ43" i="2"/>
  <c r="BL43" i="2"/>
  <c r="BM43" i="2"/>
  <c r="BO43" i="2"/>
  <c r="BP43" i="2"/>
  <c r="BR43" i="2"/>
  <c r="BS43" i="2"/>
  <c r="BT43" i="2"/>
  <c r="BV43" i="2"/>
  <c r="BU43" i="2" s="1"/>
  <c r="CC43" i="2"/>
  <c r="CD43" i="2"/>
  <c r="CG43" i="2" a="1"/>
  <c r="CG43" i="2" s="1"/>
  <c r="CL43" i="2" a="1"/>
  <c r="CL43" i="2" s="1"/>
  <c r="CM43" i="2" s="1"/>
  <c r="CJ43" i="2" s="1"/>
  <c r="CP43" i="2"/>
  <c r="CQ43" i="2"/>
  <c r="CS43" i="2"/>
  <c r="CT43" i="2"/>
  <c r="CV43" i="2" a="1"/>
  <c r="CV43" i="2" s="1"/>
  <c r="CW43" i="2"/>
  <c r="DA43" i="2"/>
  <c r="DB43" i="2"/>
  <c r="DD43" i="2"/>
  <c r="DE43" i="2"/>
  <c r="DG43" i="2"/>
  <c r="DH43" i="2" s="1"/>
  <c r="DJ43" i="2"/>
  <c r="DL43" i="2"/>
  <c r="DK43" i="2" s="1"/>
  <c r="DP43" i="2"/>
  <c r="DQ43" i="2" s="1"/>
  <c r="C44" i="2"/>
  <c r="H44" i="2"/>
  <c r="G44" i="2" s="1"/>
  <c r="J44" i="2"/>
  <c r="K44" i="2"/>
  <c r="M44" i="2"/>
  <c r="N44" i="2"/>
  <c r="P44" i="2"/>
  <c r="Q44" i="2"/>
  <c r="S44" i="2"/>
  <c r="T44" i="2"/>
  <c r="V44" i="2" a="1"/>
  <c r="V44" i="2" s="1"/>
  <c r="W44" i="2" a="1"/>
  <c r="W44" i="2" s="1"/>
  <c r="X44" i="2"/>
  <c r="AA44" i="2" a="1"/>
  <c r="AA44" i="2" s="1"/>
  <c r="AB44" i="2" s="1"/>
  <c r="AC44" i="2"/>
  <c r="AD44" i="2"/>
  <c r="AF44" i="2"/>
  <c r="AG44" i="2"/>
  <c r="AI44" i="2"/>
  <c r="AJ44" i="2"/>
  <c r="AL44" i="2"/>
  <c r="AM44" i="2"/>
  <c r="AO44" i="2"/>
  <c r="AP44" i="2"/>
  <c r="AR44" i="2"/>
  <c r="AS44" i="2"/>
  <c r="AU44" i="2"/>
  <c r="AV44" i="2"/>
  <c r="AX44" i="2"/>
  <c r="AY44" i="2"/>
  <c r="BA44" i="2"/>
  <c r="BB44" i="2"/>
  <c r="BD44" i="2"/>
  <c r="BE44" i="2"/>
  <c r="BF44" i="2"/>
  <c r="BG44" i="2"/>
  <c r="BI44" i="2"/>
  <c r="BJ44" i="2"/>
  <c r="BH44" i="2" s="1"/>
  <c r="BL44" i="2"/>
  <c r="BM44" i="2"/>
  <c r="BP44" i="2"/>
  <c r="BR44" i="2"/>
  <c r="BS44" i="2"/>
  <c r="BT44" i="2"/>
  <c r="BV44" i="2"/>
  <c r="BU44" i="2" s="1"/>
  <c r="CC44" i="2"/>
  <c r="CD44" i="2"/>
  <c r="CG44" i="2" a="1"/>
  <c r="CG44" i="2" s="1"/>
  <c r="CH44" i="2" s="1"/>
  <c r="CE44" i="2" s="1"/>
  <c r="CL44" i="2" a="1"/>
  <c r="CL44" i="2" s="1"/>
  <c r="CM44" i="2" s="1"/>
  <c r="CJ44" i="2" s="1"/>
  <c r="CP44" i="2"/>
  <c r="CQ44" i="2"/>
  <c r="CS44" i="2"/>
  <c r="CT44" i="2"/>
  <c r="CR44" i="2" s="1"/>
  <c r="CV44" i="2" a="1"/>
  <c r="CV44" i="2" s="1"/>
  <c r="CW44" i="2"/>
  <c r="DA44" i="2"/>
  <c r="DB44" i="2"/>
  <c r="DD44" i="2"/>
  <c r="DE44" i="2"/>
  <c r="DG44" i="2"/>
  <c r="DJ44" i="2"/>
  <c r="DF44" i="2" s="1"/>
  <c r="DL44" i="2"/>
  <c r="DK44" i="2" s="1"/>
  <c r="DP44" i="2"/>
  <c r="C45" i="2"/>
  <c r="H45" i="2"/>
  <c r="G45" i="2" s="1"/>
  <c r="J45" i="2"/>
  <c r="K45" i="2"/>
  <c r="M45" i="2"/>
  <c r="N45" i="2"/>
  <c r="P45" i="2"/>
  <c r="Q45" i="2"/>
  <c r="S45" i="2"/>
  <c r="T45" i="2"/>
  <c r="V45" i="2" a="1"/>
  <c r="V45" i="2" s="1"/>
  <c r="W45" i="2" a="1"/>
  <c r="W45" i="2"/>
  <c r="X45" i="2"/>
  <c r="AA45" i="2" a="1"/>
  <c r="AA45" i="2" s="1"/>
  <c r="AB45" i="2" s="1"/>
  <c r="AC45" i="2"/>
  <c r="AD45" i="2"/>
  <c r="AF45" i="2"/>
  <c r="AG45" i="2"/>
  <c r="AI45" i="2"/>
  <c r="AJ45" i="2"/>
  <c r="AL45" i="2"/>
  <c r="AM45" i="2"/>
  <c r="AO45" i="2"/>
  <c r="AP45" i="2"/>
  <c r="AR45" i="2"/>
  <c r="AS45" i="2"/>
  <c r="AU45" i="2"/>
  <c r="AV45" i="2"/>
  <c r="AX45" i="2"/>
  <c r="AY45" i="2"/>
  <c r="BA45" i="2"/>
  <c r="BB45" i="2"/>
  <c r="BD45" i="2"/>
  <c r="BE45" i="2"/>
  <c r="BF45" i="2"/>
  <c r="BG45" i="2"/>
  <c r="BI45" i="2"/>
  <c r="BJ45" i="2"/>
  <c r="BL45" i="2"/>
  <c r="BM45" i="2"/>
  <c r="BO45" i="2" s="1"/>
  <c r="BP45" i="2"/>
  <c r="BR45" i="2"/>
  <c r="BS45" i="2"/>
  <c r="BT45" i="2"/>
  <c r="BV45" i="2"/>
  <c r="BU45" i="2" s="1"/>
  <c r="CA45" i="2"/>
  <c r="BZ45" i="2"/>
  <c r="CC45" i="2"/>
  <c r="CD45" i="2"/>
  <c r="CG45" i="2" a="1"/>
  <c r="CG45" i="2" s="1"/>
  <c r="CH45" i="2" s="1"/>
  <c r="CE45" i="2" s="1"/>
  <c r="CL45" i="2" a="1"/>
  <c r="CL45" i="2" s="1"/>
  <c r="CM45" i="2" s="1"/>
  <c r="CJ45" i="2" s="1"/>
  <c r="CP45" i="2"/>
  <c r="CQ45" i="2"/>
  <c r="CS45" i="2"/>
  <c r="CT45" i="2"/>
  <c r="CV45" i="2" a="1"/>
  <c r="CV45" i="2" s="1"/>
  <c r="CW45" i="2"/>
  <c r="DA45" i="2"/>
  <c r="DB45" i="2"/>
  <c r="DD45" i="2"/>
  <c r="DE45" i="2"/>
  <c r="DG45" i="2"/>
  <c r="DJ45" i="2"/>
  <c r="DL45" i="2"/>
  <c r="DM45" i="2" s="1"/>
  <c r="DP45" i="2"/>
  <c r="DQ45" i="2" s="1"/>
  <c r="C46" i="2"/>
  <c r="H46" i="2"/>
  <c r="G46" i="2" s="1"/>
  <c r="J46" i="2"/>
  <c r="K46" i="2"/>
  <c r="M46" i="2"/>
  <c r="N46" i="2"/>
  <c r="P46" i="2"/>
  <c r="Q46" i="2"/>
  <c r="O46" i="2" s="1"/>
  <c r="S46" i="2"/>
  <c r="T46" i="2"/>
  <c r="V46" i="2" a="1"/>
  <c r="V46" i="2" s="1"/>
  <c r="W46" i="2" a="1"/>
  <c r="W46" i="2" s="1"/>
  <c r="X46" i="2"/>
  <c r="AA46" i="2" a="1"/>
  <c r="AA46" i="2" s="1"/>
  <c r="AB46" i="2" s="1"/>
  <c r="AC46" i="2"/>
  <c r="AD46" i="2"/>
  <c r="AF46" i="2"/>
  <c r="AG46" i="2"/>
  <c r="AI46" i="2"/>
  <c r="AJ46" i="2"/>
  <c r="AL46" i="2"/>
  <c r="AM46" i="2"/>
  <c r="AO46" i="2"/>
  <c r="AP46" i="2"/>
  <c r="AR46" i="2"/>
  <c r="AS46" i="2"/>
  <c r="AU46" i="2"/>
  <c r="AV46" i="2"/>
  <c r="AX46" i="2"/>
  <c r="AY46" i="2"/>
  <c r="AW46" i="2" s="1"/>
  <c r="BA46" i="2"/>
  <c r="BB46" i="2"/>
  <c r="BD46" i="2"/>
  <c r="BE46" i="2"/>
  <c r="BF46" i="2"/>
  <c r="BG46" i="2"/>
  <c r="BI46" i="2"/>
  <c r="BJ46" i="2"/>
  <c r="BL46" i="2"/>
  <c r="BM46" i="2"/>
  <c r="BO46" i="2" s="1"/>
  <c r="BP46" i="2"/>
  <c r="BR46" i="2"/>
  <c r="BS46" i="2"/>
  <c r="BT46" i="2"/>
  <c r="BV46" i="2"/>
  <c r="BU46" i="2" s="1"/>
  <c r="BZ46" i="2"/>
  <c r="CC46" i="2"/>
  <c r="CD46" i="2"/>
  <c r="CG46" i="2" a="1"/>
  <c r="CG46" i="2" s="1"/>
  <c r="CL46" i="2" a="1"/>
  <c r="CL46" i="2" s="1"/>
  <c r="CP46" i="2"/>
  <c r="CQ46" i="2"/>
  <c r="CS46" i="2"/>
  <c r="CT46" i="2"/>
  <c r="CR46" i="2" s="1"/>
  <c r="CV46" i="2" a="1"/>
  <c r="CV46" i="2" s="1"/>
  <c r="CW46" i="2"/>
  <c r="DA46" i="2"/>
  <c r="DB46" i="2"/>
  <c r="DD46" i="2"/>
  <c r="DE46" i="2"/>
  <c r="DG46" i="2"/>
  <c r="DJ46" i="2"/>
  <c r="DL46" i="2"/>
  <c r="DO46" i="2"/>
  <c r="DP46" i="2"/>
  <c r="DQ46" i="2" s="1"/>
  <c r="C47" i="2"/>
  <c r="H47" i="2"/>
  <c r="G47" i="2" s="1"/>
  <c r="J47" i="2"/>
  <c r="K47" i="2"/>
  <c r="I47" i="2" s="1"/>
  <c r="M47" i="2"/>
  <c r="N47" i="2"/>
  <c r="P47" i="2"/>
  <c r="Q47" i="2"/>
  <c r="S47" i="2"/>
  <c r="T47" i="2"/>
  <c r="V47" i="2" a="1"/>
  <c r="V47" i="2" s="1"/>
  <c r="W47" i="2" a="1"/>
  <c r="W47" i="2" s="1"/>
  <c r="X47" i="2"/>
  <c r="AA47" i="2" a="1"/>
  <c r="AA47" i="2" s="1"/>
  <c r="AB47" i="2" s="1"/>
  <c r="AC47" i="2"/>
  <c r="AD47" i="2"/>
  <c r="AF47" i="2"/>
  <c r="AG47" i="2"/>
  <c r="AI47" i="2"/>
  <c r="AJ47" i="2"/>
  <c r="AL47" i="2"/>
  <c r="AM47" i="2"/>
  <c r="AK47" i="2" s="1"/>
  <c r="AO47" i="2"/>
  <c r="AP47" i="2"/>
  <c r="AR47" i="2"/>
  <c r="AS47" i="2"/>
  <c r="AU47" i="2"/>
  <c r="AV47" i="2"/>
  <c r="AX47" i="2"/>
  <c r="AY47" i="2"/>
  <c r="BA47" i="2"/>
  <c r="BB47" i="2"/>
  <c r="BD47" i="2"/>
  <c r="BE47" i="2"/>
  <c r="BF47" i="2"/>
  <c r="BG47" i="2"/>
  <c r="BI47" i="2"/>
  <c r="BJ47" i="2"/>
  <c r="BH47" i="2" s="1"/>
  <c r="BL47" i="2"/>
  <c r="BM47" i="2"/>
  <c r="BO47" i="2" s="1"/>
  <c r="BP47" i="2"/>
  <c r="BR47" i="2"/>
  <c r="BS47" i="2"/>
  <c r="BT47" i="2"/>
  <c r="BV47" i="2"/>
  <c r="BU47" i="2" s="1"/>
  <c r="BZ47" i="2"/>
  <c r="CA47" i="2"/>
  <c r="CC47" i="2"/>
  <c r="CD47" i="2"/>
  <c r="CG47" i="2" a="1"/>
  <c r="CG47" i="2" s="1"/>
  <c r="CH47" i="2" s="1"/>
  <c r="CE47" i="2" s="1"/>
  <c r="CL47" i="2" a="1"/>
  <c r="CL47" i="2" s="1"/>
  <c r="CM47" i="2" s="1"/>
  <c r="CJ47" i="2" s="1"/>
  <c r="CP47" i="2"/>
  <c r="CQ47" i="2"/>
  <c r="CS47" i="2"/>
  <c r="CT47" i="2"/>
  <c r="CV47" i="2" a="1"/>
  <c r="CV47" i="2" s="1"/>
  <c r="CW47" i="2"/>
  <c r="DA47" i="2"/>
  <c r="DB47" i="2"/>
  <c r="DD47" i="2"/>
  <c r="DE47" i="2"/>
  <c r="DG47" i="2"/>
  <c r="DI47" i="2" s="1"/>
  <c r="DJ47" i="2"/>
  <c r="DL47" i="2"/>
  <c r="DK47" i="2" s="1"/>
  <c r="DP47" i="2"/>
  <c r="C48" i="2"/>
  <c r="H48" i="2"/>
  <c r="G48" i="2" s="1"/>
  <c r="J48" i="2"/>
  <c r="K48" i="2"/>
  <c r="M48" i="2"/>
  <c r="N48" i="2"/>
  <c r="P48" i="2"/>
  <c r="Q48" i="2"/>
  <c r="S48" i="2"/>
  <c r="T48" i="2"/>
  <c r="V48" i="2" a="1"/>
  <c r="V48" i="2" s="1"/>
  <c r="W48" i="2" a="1"/>
  <c r="W48" i="2" s="1"/>
  <c r="X48" i="2"/>
  <c r="AA48" i="2" a="1"/>
  <c r="AA48" i="2" s="1"/>
  <c r="AB48" i="2" s="1"/>
  <c r="AC48" i="2"/>
  <c r="AD48" i="2"/>
  <c r="AF48" i="2"/>
  <c r="AG48" i="2"/>
  <c r="AI48" i="2"/>
  <c r="AJ48" i="2"/>
  <c r="AL48" i="2"/>
  <c r="AM48" i="2"/>
  <c r="AO48" i="2"/>
  <c r="AP48" i="2"/>
  <c r="AR48" i="2"/>
  <c r="AS48" i="2"/>
  <c r="AU48" i="2"/>
  <c r="AV48" i="2"/>
  <c r="AX48" i="2"/>
  <c r="AW48" i="2" s="1"/>
  <c r="AY48" i="2"/>
  <c r="BA48" i="2"/>
  <c r="BB48" i="2"/>
  <c r="BD48" i="2"/>
  <c r="BE48" i="2"/>
  <c r="BF48" i="2"/>
  <c r="BG48" i="2"/>
  <c r="BI48" i="2"/>
  <c r="BJ48" i="2"/>
  <c r="BH48" i="2" s="1"/>
  <c r="BL48" i="2"/>
  <c r="BM48" i="2"/>
  <c r="BO48" i="2" s="1"/>
  <c r="BP48" i="2"/>
  <c r="BR48" i="2"/>
  <c r="BS48" i="2"/>
  <c r="BT48" i="2"/>
  <c r="BV48" i="2"/>
  <c r="BU48" i="2" s="1"/>
  <c r="BZ48" i="2"/>
  <c r="CC48" i="2"/>
  <c r="CD48" i="2"/>
  <c r="CG48" i="2" a="1"/>
  <c r="CG48" i="2" s="1"/>
  <c r="CL48" i="2" a="1"/>
  <c r="CL48" i="2" s="1"/>
  <c r="CM48" i="2" s="1"/>
  <c r="CJ48" i="2" s="1"/>
  <c r="CP48" i="2"/>
  <c r="CQ48" i="2"/>
  <c r="CS48" i="2"/>
  <c r="CT48" i="2"/>
  <c r="CV48" i="2" a="1"/>
  <c r="CV48" i="2" s="1"/>
  <c r="CW48" i="2"/>
  <c r="DA48" i="2"/>
  <c r="DB48" i="2"/>
  <c r="DD48" i="2"/>
  <c r="DE48" i="2"/>
  <c r="DG48" i="2"/>
  <c r="DJ48" i="2"/>
  <c r="DF48" i="2" s="1"/>
  <c r="DL48" i="2"/>
  <c r="DM48" i="2" s="1"/>
  <c r="DP48" i="2"/>
  <c r="C49" i="2"/>
  <c r="H49" i="2"/>
  <c r="G49" i="2" s="1"/>
  <c r="J49" i="2"/>
  <c r="K49" i="2"/>
  <c r="M49" i="2"/>
  <c r="N49" i="2"/>
  <c r="L49" i="2" s="1"/>
  <c r="P49" i="2"/>
  <c r="Q49" i="2"/>
  <c r="S49" i="2"/>
  <c r="T49" i="2"/>
  <c r="V49" i="2" a="1"/>
  <c r="V49" i="2" s="1"/>
  <c r="W49" i="2" a="1"/>
  <c r="W49" i="2" s="1"/>
  <c r="X49" i="2"/>
  <c r="AA49" i="2" a="1"/>
  <c r="AA49" i="2" s="1"/>
  <c r="AB49" i="2" s="1"/>
  <c r="AC49" i="2"/>
  <c r="AD49" i="2"/>
  <c r="AF49" i="2"/>
  <c r="AG49" i="2"/>
  <c r="AI49" i="2"/>
  <c r="AJ49" i="2"/>
  <c r="AL49" i="2"/>
  <c r="AM49" i="2"/>
  <c r="AO49" i="2"/>
  <c r="AP49" i="2"/>
  <c r="AR49" i="2"/>
  <c r="AS49" i="2"/>
  <c r="AU49" i="2"/>
  <c r="AT49" i="2" s="1"/>
  <c r="AV49" i="2"/>
  <c r="AX49" i="2"/>
  <c r="AY49" i="2"/>
  <c r="BA49" i="2"/>
  <c r="BB49" i="2"/>
  <c r="BD49" i="2"/>
  <c r="BE49" i="2"/>
  <c r="BF49" i="2"/>
  <c r="BG49" i="2"/>
  <c r="BI49" i="2"/>
  <c r="BJ49" i="2"/>
  <c r="BL49" i="2"/>
  <c r="BM49" i="2"/>
  <c r="BO49" i="2" s="1"/>
  <c r="BP49" i="2"/>
  <c r="BR49" i="2"/>
  <c r="BS49" i="2"/>
  <c r="BT49" i="2"/>
  <c r="BV49" i="2"/>
  <c r="BU49" i="2" s="1"/>
  <c r="CC49" i="2"/>
  <c r="CD49" i="2"/>
  <c r="CG49" i="2" a="1"/>
  <c r="CG49" i="2" s="1"/>
  <c r="CH49" i="2" s="1"/>
  <c r="CE49" i="2" s="1"/>
  <c r="CL49" i="2" a="1"/>
  <c r="CL49" i="2" s="1"/>
  <c r="CP49" i="2"/>
  <c r="CQ49" i="2"/>
  <c r="CS49" i="2"/>
  <c r="CT49" i="2"/>
  <c r="CV49" i="2" a="1"/>
  <c r="CV49" i="2" s="1"/>
  <c r="CW49" i="2"/>
  <c r="DA49" i="2"/>
  <c r="DB49" i="2"/>
  <c r="DD49" i="2"/>
  <c r="DE49" i="2"/>
  <c r="DG49" i="2"/>
  <c r="DH49" i="2" s="1"/>
  <c r="DI49" i="2"/>
  <c r="DJ49" i="2"/>
  <c r="DF49" i="2" s="1"/>
  <c r="DL49" i="2"/>
  <c r="DP49" i="2"/>
  <c r="C50" i="2"/>
  <c r="H50" i="2"/>
  <c r="G50" i="2" s="1"/>
  <c r="J50" i="2"/>
  <c r="K50" i="2"/>
  <c r="M50" i="2"/>
  <c r="N50" i="2"/>
  <c r="P50" i="2"/>
  <c r="Q50" i="2"/>
  <c r="S50" i="2"/>
  <c r="T50" i="2"/>
  <c r="V50" i="2" a="1"/>
  <c r="V50" i="2" s="1"/>
  <c r="W50" i="2" a="1"/>
  <c r="W50" i="2" s="1"/>
  <c r="X50" i="2"/>
  <c r="AA50" i="2" a="1"/>
  <c r="AA50" i="2" s="1"/>
  <c r="AB50" i="2" s="1"/>
  <c r="AC50" i="2"/>
  <c r="AD50" i="2"/>
  <c r="AF50" i="2"/>
  <c r="AG50" i="2"/>
  <c r="AE50" i="2" s="1"/>
  <c r="AI50" i="2"/>
  <c r="AJ50" i="2"/>
  <c r="AL50" i="2"/>
  <c r="AM50" i="2"/>
  <c r="AO50" i="2"/>
  <c r="AP50" i="2"/>
  <c r="AN50" i="2" s="1"/>
  <c r="AR50" i="2"/>
  <c r="AS50" i="2"/>
  <c r="AU50" i="2"/>
  <c r="AV50" i="2"/>
  <c r="AX50" i="2"/>
  <c r="AY50" i="2"/>
  <c r="BA50" i="2"/>
  <c r="BB50" i="2"/>
  <c r="BD50" i="2"/>
  <c r="BE50" i="2"/>
  <c r="BF50" i="2"/>
  <c r="BG50" i="2"/>
  <c r="BI50" i="2"/>
  <c r="BJ50" i="2"/>
  <c r="BH50" i="2" s="1"/>
  <c r="BL50" i="2"/>
  <c r="BM50" i="2"/>
  <c r="BP50" i="2"/>
  <c r="BR50" i="2"/>
  <c r="BS50" i="2"/>
  <c r="BT50" i="2"/>
  <c r="BV50" i="2"/>
  <c r="BU50" i="2" s="1"/>
  <c r="CC50" i="2"/>
  <c r="CD50" i="2"/>
  <c r="CG50" i="2" a="1"/>
  <c r="CG50" i="2" s="1"/>
  <c r="CL50" i="2" a="1"/>
  <c r="CL50" i="2" s="1"/>
  <c r="CM50" i="2" s="1"/>
  <c r="CJ50" i="2" s="1"/>
  <c r="CP50" i="2"/>
  <c r="CQ50" i="2"/>
  <c r="CS50" i="2"/>
  <c r="CT50" i="2"/>
  <c r="CV50" i="2" a="1"/>
  <c r="CV50" i="2" s="1"/>
  <c r="CW50" i="2"/>
  <c r="DA50" i="2"/>
  <c r="DB50" i="2"/>
  <c r="DD50" i="2"/>
  <c r="DE50" i="2"/>
  <c r="DG50" i="2"/>
  <c r="DJ50" i="2"/>
  <c r="DL50" i="2"/>
  <c r="DN50" i="2" s="1"/>
  <c r="DP50" i="2"/>
  <c r="DR50" i="2" s="1"/>
  <c r="C51" i="2"/>
  <c r="H51" i="2"/>
  <c r="G51" i="2" s="1"/>
  <c r="J51" i="2"/>
  <c r="K51" i="2"/>
  <c r="M51" i="2"/>
  <c r="N51" i="2"/>
  <c r="P51" i="2"/>
  <c r="O51" i="2" s="1"/>
  <c r="Q51" i="2"/>
  <c r="S51" i="2"/>
  <c r="T51" i="2"/>
  <c r="V51" i="2" a="1"/>
  <c r="V51" i="2" s="1"/>
  <c r="W51" i="2" a="1"/>
  <c r="W51" i="2" s="1"/>
  <c r="X51" i="2"/>
  <c r="AA51" i="2" a="1"/>
  <c r="AA51" i="2" s="1"/>
  <c r="AB51" i="2" s="1"/>
  <c r="AC51" i="2"/>
  <c r="AD51" i="2"/>
  <c r="AF51" i="2"/>
  <c r="AG51" i="2"/>
  <c r="AI51" i="2"/>
  <c r="AJ51" i="2"/>
  <c r="AL51" i="2"/>
  <c r="AM51" i="2"/>
  <c r="AO51" i="2"/>
  <c r="AP51" i="2"/>
  <c r="AR51" i="2"/>
  <c r="AS51" i="2"/>
  <c r="AU51" i="2"/>
  <c r="AV51" i="2"/>
  <c r="AX51" i="2"/>
  <c r="AY51" i="2"/>
  <c r="BA51" i="2"/>
  <c r="BB51" i="2"/>
  <c r="BD51" i="2"/>
  <c r="BE51" i="2"/>
  <c r="BF51" i="2"/>
  <c r="BG51" i="2"/>
  <c r="BI51" i="2"/>
  <c r="BJ51" i="2"/>
  <c r="BL51" i="2"/>
  <c r="BM51" i="2"/>
  <c r="BO51" i="2" s="1"/>
  <c r="BP51" i="2"/>
  <c r="BR51" i="2"/>
  <c r="BS51" i="2"/>
  <c r="BT51" i="2"/>
  <c r="BV51" i="2"/>
  <c r="BU51" i="2" s="1"/>
  <c r="BZ51" i="2"/>
  <c r="CA51" i="2"/>
  <c r="CC51" i="2"/>
  <c r="CD51" i="2"/>
  <c r="CG51" i="2" a="1"/>
  <c r="CG51" i="2" s="1"/>
  <c r="CH51" i="2" s="1"/>
  <c r="CE51" i="2" s="1"/>
  <c r="CL51" i="2" a="1"/>
  <c r="CL51" i="2" s="1"/>
  <c r="CM51" i="2" s="1"/>
  <c r="CJ51" i="2" s="1"/>
  <c r="CP51" i="2"/>
  <c r="CQ51" i="2"/>
  <c r="CS51" i="2"/>
  <c r="CT51" i="2"/>
  <c r="CV51" i="2" a="1"/>
  <c r="CV51" i="2" s="1"/>
  <c r="CW51" i="2"/>
  <c r="DA51" i="2"/>
  <c r="DB51" i="2"/>
  <c r="DD51" i="2"/>
  <c r="DE51" i="2"/>
  <c r="DG51" i="2"/>
  <c r="DJ51" i="2"/>
  <c r="DL51" i="2"/>
  <c r="DP51" i="2"/>
  <c r="DO51" i="2" s="1"/>
  <c r="C52" i="2"/>
  <c r="H52" i="2"/>
  <c r="G52" i="2" s="1"/>
  <c r="J52" i="2"/>
  <c r="K52" i="2"/>
  <c r="M52" i="2"/>
  <c r="N52" i="2"/>
  <c r="P52" i="2"/>
  <c r="Q52" i="2"/>
  <c r="S52" i="2"/>
  <c r="T52" i="2"/>
  <c r="V52" i="2" a="1"/>
  <c r="V52" i="2" s="1"/>
  <c r="W52" i="2" a="1"/>
  <c r="W52" i="2" s="1"/>
  <c r="X52" i="2"/>
  <c r="AA52" i="2" a="1"/>
  <c r="AA52" i="2" s="1"/>
  <c r="AB52" i="2" s="1"/>
  <c r="AC52" i="2"/>
  <c r="AD52" i="2"/>
  <c r="AF52" i="2"/>
  <c r="AG52" i="2"/>
  <c r="AI52" i="2"/>
  <c r="AJ52" i="2"/>
  <c r="AL52" i="2"/>
  <c r="AM52" i="2"/>
  <c r="AO52" i="2"/>
  <c r="AP52" i="2"/>
  <c r="AR52" i="2"/>
  <c r="AS52" i="2"/>
  <c r="AU52" i="2"/>
  <c r="AV52" i="2"/>
  <c r="AX52" i="2"/>
  <c r="AY52" i="2"/>
  <c r="BA52" i="2"/>
  <c r="BB52" i="2"/>
  <c r="BD52" i="2"/>
  <c r="BE52" i="2"/>
  <c r="BF52" i="2"/>
  <c r="BG52" i="2"/>
  <c r="BI52" i="2"/>
  <c r="BJ52" i="2"/>
  <c r="BL52" i="2"/>
  <c r="BM52" i="2"/>
  <c r="BP52" i="2"/>
  <c r="BR52" i="2"/>
  <c r="BS52" i="2"/>
  <c r="BT52" i="2"/>
  <c r="BV52" i="2"/>
  <c r="BU52" i="2" s="1"/>
  <c r="CC52" i="2"/>
  <c r="CB52" i="2" s="1"/>
  <c r="CD52" i="2"/>
  <c r="CG52" i="2" a="1"/>
  <c r="CG52" i="2" s="1"/>
  <c r="CH52" i="2" s="1"/>
  <c r="CE52" i="2" s="1"/>
  <c r="CL52" i="2" a="1"/>
  <c r="CL52" i="2" s="1"/>
  <c r="CP52" i="2"/>
  <c r="CQ52" i="2"/>
  <c r="CS52" i="2"/>
  <c r="CT52" i="2"/>
  <c r="CV52" i="2" a="1"/>
  <c r="CV52" i="2" s="1"/>
  <c r="CW52" i="2"/>
  <c r="DA52" i="2"/>
  <c r="CZ52" i="2" s="1"/>
  <c r="DB52" i="2"/>
  <c r="DD52" i="2"/>
  <c r="DE52" i="2"/>
  <c r="DG52" i="2"/>
  <c r="DI52" i="2" s="1"/>
  <c r="DJ52" i="2"/>
  <c r="DF52" i="2" s="1"/>
  <c r="DL52" i="2"/>
  <c r="DP52" i="2"/>
  <c r="DQ52" i="2" s="1"/>
  <c r="C53" i="2"/>
  <c r="H53" i="2"/>
  <c r="G53" i="2" s="1"/>
  <c r="J53" i="2"/>
  <c r="K53" i="2"/>
  <c r="M53" i="2"/>
  <c r="N53" i="2"/>
  <c r="P53" i="2"/>
  <c r="Q53" i="2"/>
  <c r="S53" i="2"/>
  <c r="T53" i="2"/>
  <c r="V53" i="2" a="1"/>
  <c r="V53" i="2" s="1"/>
  <c r="W53" i="2" a="1"/>
  <c r="W53" i="2" s="1"/>
  <c r="X53" i="2"/>
  <c r="AA53" i="2" a="1"/>
  <c r="AA53" i="2" s="1"/>
  <c r="AB53" i="2" s="1"/>
  <c r="AC53" i="2"/>
  <c r="AD53" i="2"/>
  <c r="AF53" i="2"/>
  <c r="AG53" i="2"/>
  <c r="AI53" i="2"/>
  <c r="AH53" i="2" s="1"/>
  <c r="AJ53" i="2"/>
  <c r="AL53" i="2"/>
  <c r="AM53" i="2"/>
  <c r="AO53" i="2"/>
  <c r="AP53" i="2"/>
  <c r="AR53" i="2"/>
  <c r="AS53" i="2"/>
  <c r="AU53" i="2"/>
  <c r="AV53" i="2"/>
  <c r="AX53" i="2"/>
  <c r="AY53" i="2"/>
  <c r="BA53" i="2"/>
  <c r="BB53" i="2"/>
  <c r="BD53" i="2"/>
  <c r="BE53" i="2"/>
  <c r="BF53" i="2"/>
  <c r="BG53" i="2"/>
  <c r="BI53" i="2"/>
  <c r="BJ53" i="2"/>
  <c r="BL53" i="2"/>
  <c r="BM53" i="2"/>
  <c r="BO53" i="2" s="1"/>
  <c r="BP53" i="2"/>
  <c r="BR53" i="2"/>
  <c r="BS53" i="2"/>
  <c r="BT53" i="2"/>
  <c r="BV53" i="2"/>
  <c r="BU53" i="2" s="1"/>
  <c r="CC53" i="2"/>
  <c r="CD53" i="2"/>
  <c r="CG53" i="2" a="1"/>
  <c r="CG53" i="2" s="1"/>
  <c r="CL53" i="2" a="1"/>
  <c r="CL53" i="2" s="1"/>
  <c r="CM53" i="2" s="1"/>
  <c r="CJ53" i="2" s="1"/>
  <c r="CP53" i="2"/>
  <c r="CQ53" i="2"/>
  <c r="CS53" i="2"/>
  <c r="CT53" i="2"/>
  <c r="CV53" i="2" a="1"/>
  <c r="CV53" i="2" s="1"/>
  <c r="CW53" i="2"/>
  <c r="DA53" i="2"/>
  <c r="DB53" i="2"/>
  <c r="DD53" i="2"/>
  <c r="DE53" i="2"/>
  <c r="DG53" i="2"/>
  <c r="DJ53" i="2"/>
  <c r="DL53" i="2"/>
  <c r="DK53" i="2" s="1"/>
  <c r="DP53" i="2"/>
  <c r="C54" i="2"/>
  <c r="H54" i="2"/>
  <c r="G54" i="2" s="1"/>
  <c r="J54" i="2"/>
  <c r="K54" i="2"/>
  <c r="M54" i="2"/>
  <c r="N54" i="2"/>
  <c r="P54" i="2"/>
  <c r="Q54" i="2"/>
  <c r="S54" i="2"/>
  <c r="T54" i="2"/>
  <c r="V54" i="2" a="1"/>
  <c r="V54" i="2" s="1"/>
  <c r="W54" i="2" a="1"/>
  <c r="W54" i="2" s="1"/>
  <c r="X54" i="2"/>
  <c r="AA54" i="2" a="1"/>
  <c r="AA54" i="2" s="1"/>
  <c r="AB54" i="2" s="1"/>
  <c r="AC54" i="2"/>
  <c r="AD54" i="2"/>
  <c r="AF54" i="2"/>
  <c r="AG54" i="2"/>
  <c r="AI54" i="2"/>
  <c r="AJ54" i="2"/>
  <c r="AL54" i="2"/>
  <c r="AM54" i="2"/>
  <c r="AO54" i="2"/>
  <c r="AP54" i="2"/>
  <c r="AR54" i="2"/>
  <c r="AS54" i="2"/>
  <c r="AU54" i="2"/>
  <c r="AV54" i="2"/>
  <c r="AX54" i="2"/>
  <c r="AY54" i="2"/>
  <c r="BA54" i="2"/>
  <c r="BB54" i="2"/>
  <c r="BD54" i="2"/>
  <c r="BE54" i="2"/>
  <c r="BF54" i="2"/>
  <c r="BG54" i="2"/>
  <c r="BI54" i="2"/>
  <c r="BJ54" i="2"/>
  <c r="BL54" i="2"/>
  <c r="BM54" i="2"/>
  <c r="BO54" i="2" s="1"/>
  <c r="BP54" i="2"/>
  <c r="BR54" i="2"/>
  <c r="BS54" i="2"/>
  <c r="BT54" i="2"/>
  <c r="BV54" i="2"/>
  <c r="BU54" i="2" s="1"/>
  <c r="CA54" i="2"/>
  <c r="BZ54" i="2"/>
  <c r="CC54" i="2"/>
  <c r="CD54" i="2"/>
  <c r="CG54" i="2" a="1"/>
  <c r="CG54" i="2" s="1"/>
  <c r="CL54" i="2" a="1"/>
  <c r="CL54" i="2" s="1"/>
  <c r="CM54" i="2" s="1"/>
  <c r="CJ54" i="2" s="1"/>
  <c r="CP54" i="2"/>
  <c r="CQ54" i="2"/>
  <c r="CS54" i="2"/>
  <c r="CT54" i="2"/>
  <c r="CV54" i="2" a="1"/>
  <c r="CV54" i="2" s="1"/>
  <c r="CW54" i="2"/>
  <c r="DA54" i="2"/>
  <c r="DB54" i="2"/>
  <c r="DD54" i="2"/>
  <c r="DC54" i="2" s="1"/>
  <c r="DE54" i="2"/>
  <c r="DG54" i="2"/>
  <c r="DJ54" i="2"/>
  <c r="DL54" i="2"/>
  <c r="DM54" i="2" s="1"/>
  <c r="DP54" i="2"/>
  <c r="DQ54" i="2" s="1"/>
  <c r="C55" i="2"/>
  <c r="H55" i="2"/>
  <c r="G55" i="2" s="1"/>
  <c r="J55" i="2"/>
  <c r="K55" i="2"/>
  <c r="M55" i="2"/>
  <c r="N55" i="2"/>
  <c r="P55" i="2"/>
  <c r="Q55" i="2"/>
  <c r="S55" i="2"/>
  <c r="R55" i="2" s="1"/>
  <c r="T55" i="2"/>
  <c r="V55" i="2" a="1"/>
  <c r="V55" i="2" s="1"/>
  <c r="W55" i="2" a="1"/>
  <c r="W55" i="2" s="1"/>
  <c r="X55" i="2"/>
  <c r="AA55" i="2" a="1"/>
  <c r="AA55" i="2" s="1"/>
  <c r="AB55" i="2" s="1"/>
  <c r="AC55" i="2"/>
  <c r="AD55" i="2"/>
  <c r="AE55" i="2"/>
  <c r="AF55" i="2"/>
  <c r="AG55" i="2"/>
  <c r="AI55" i="2"/>
  <c r="AJ55" i="2"/>
  <c r="AL55" i="2"/>
  <c r="AM55" i="2"/>
  <c r="AO55" i="2"/>
  <c r="AP55" i="2"/>
  <c r="AR55" i="2"/>
  <c r="AS55" i="2"/>
  <c r="AU55" i="2"/>
  <c r="AV55" i="2"/>
  <c r="AX55" i="2"/>
  <c r="AY55" i="2"/>
  <c r="BA55" i="2"/>
  <c r="BB55" i="2"/>
  <c r="BD55" i="2"/>
  <c r="BE55" i="2"/>
  <c r="BF55" i="2"/>
  <c r="BG55" i="2"/>
  <c r="BI55" i="2"/>
  <c r="BJ55" i="2"/>
  <c r="BL55" i="2"/>
  <c r="BM55" i="2"/>
  <c r="BO55" i="2" s="1"/>
  <c r="BP55" i="2"/>
  <c r="BR55" i="2"/>
  <c r="BS55" i="2"/>
  <c r="BT55" i="2"/>
  <c r="BV55" i="2"/>
  <c r="BU55" i="2" s="1"/>
  <c r="BZ55" i="2"/>
  <c r="CA55" i="2"/>
  <c r="CC55" i="2"/>
  <c r="CD55" i="2"/>
  <c r="CG55" i="2" a="1"/>
  <c r="CG55" i="2" s="1"/>
  <c r="CH55" i="2" s="1"/>
  <c r="CE55" i="2" s="1"/>
  <c r="CL55" i="2" a="1"/>
  <c r="CL55" i="2" s="1"/>
  <c r="CM55" i="2" s="1"/>
  <c r="CJ55" i="2" s="1"/>
  <c r="CP55" i="2"/>
  <c r="CO55" i="2" s="1"/>
  <c r="CQ55" i="2"/>
  <c r="CS55" i="2"/>
  <c r="CT55" i="2"/>
  <c r="CV55" i="2" a="1"/>
  <c r="CV55" i="2" s="1"/>
  <c r="CW55" i="2"/>
  <c r="DA55" i="2"/>
  <c r="DB55" i="2"/>
  <c r="DD55" i="2"/>
  <c r="DE55" i="2"/>
  <c r="DG55" i="2"/>
  <c r="DJ55" i="2"/>
  <c r="DL55" i="2"/>
  <c r="DK55" i="2" s="1"/>
  <c r="DP55" i="2"/>
  <c r="C56" i="2"/>
  <c r="H56" i="2"/>
  <c r="G56" i="2" s="1"/>
  <c r="J56" i="2"/>
  <c r="K56" i="2"/>
  <c r="M56" i="2"/>
  <c r="N56" i="2"/>
  <c r="P56" i="2"/>
  <c r="Q56" i="2"/>
  <c r="S56" i="2"/>
  <c r="T56" i="2"/>
  <c r="V56" i="2" a="1"/>
  <c r="V56" i="2" s="1"/>
  <c r="W56" i="2" a="1"/>
  <c r="W56" i="2" s="1"/>
  <c r="X56" i="2"/>
  <c r="AA56" i="2" a="1"/>
  <c r="AA56" i="2" s="1"/>
  <c r="AB56" i="2" s="1"/>
  <c r="AC56" i="2"/>
  <c r="AD56" i="2"/>
  <c r="AF56" i="2"/>
  <c r="AG56" i="2"/>
  <c r="AI56" i="2"/>
  <c r="AJ56" i="2"/>
  <c r="AL56" i="2"/>
  <c r="AM56" i="2"/>
  <c r="AO56" i="2"/>
  <c r="AN56" i="2" s="1"/>
  <c r="AP56" i="2"/>
  <c r="AR56" i="2"/>
  <c r="AS56" i="2"/>
  <c r="AU56" i="2"/>
  <c r="AV56" i="2"/>
  <c r="AX56" i="2"/>
  <c r="AY56" i="2"/>
  <c r="BA56" i="2"/>
  <c r="BB56" i="2"/>
  <c r="BD56" i="2"/>
  <c r="BE56" i="2"/>
  <c r="BF56" i="2"/>
  <c r="BG56" i="2"/>
  <c r="BI56" i="2"/>
  <c r="BH56" i="2" s="1"/>
  <c r="BJ56" i="2"/>
  <c r="BL56" i="2"/>
  <c r="BM56" i="2"/>
  <c r="BO56" i="2" s="1"/>
  <c r="BP56" i="2"/>
  <c r="BR56" i="2"/>
  <c r="BS56" i="2"/>
  <c r="BT56" i="2"/>
  <c r="BV56" i="2"/>
  <c r="BU56" i="2" s="1"/>
  <c r="BZ56" i="2"/>
  <c r="CC56" i="2"/>
  <c r="CD56" i="2"/>
  <c r="CG56" i="2" a="1"/>
  <c r="CG56" i="2" s="1"/>
  <c r="CH56" i="2" s="1"/>
  <c r="CE56" i="2" s="1"/>
  <c r="CL56" i="2" a="1"/>
  <c r="CL56" i="2" s="1"/>
  <c r="CM56" i="2" s="1"/>
  <c r="CJ56" i="2" s="1"/>
  <c r="CP56" i="2"/>
  <c r="CQ56" i="2"/>
  <c r="CS56" i="2"/>
  <c r="CT56" i="2"/>
  <c r="CV56" i="2" a="1"/>
  <c r="CV56" i="2" s="1"/>
  <c r="CW56" i="2"/>
  <c r="DA56" i="2"/>
  <c r="DB56" i="2"/>
  <c r="DD56" i="2"/>
  <c r="DE56" i="2"/>
  <c r="DG56" i="2"/>
  <c r="DH56" i="2" s="1"/>
  <c r="DI56" i="2"/>
  <c r="DJ56" i="2"/>
  <c r="DL56" i="2"/>
  <c r="DP56" i="2"/>
  <c r="DO56" i="2" s="1"/>
  <c r="C57" i="2"/>
  <c r="H57" i="2"/>
  <c r="G57" i="2" s="1"/>
  <c r="J57" i="2"/>
  <c r="K57" i="2"/>
  <c r="M57" i="2"/>
  <c r="N57" i="2"/>
  <c r="P57" i="2"/>
  <c r="Q57" i="2"/>
  <c r="S57" i="2"/>
  <c r="T57" i="2"/>
  <c r="V57" i="2" a="1"/>
  <c r="V57" i="2" s="1"/>
  <c r="W57" i="2" a="1"/>
  <c r="W57" i="2" s="1"/>
  <c r="X57" i="2"/>
  <c r="AA57" i="2" a="1"/>
  <c r="AA57" i="2" s="1"/>
  <c r="AB57" i="2" s="1"/>
  <c r="AC57" i="2"/>
  <c r="AD57" i="2"/>
  <c r="AF57" i="2"/>
  <c r="AG57" i="2"/>
  <c r="AI57" i="2"/>
  <c r="AH57" i="2" s="1"/>
  <c r="AJ57" i="2"/>
  <c r="AL57" i="2"/>
  <c r="AM57" i="2"/>
  <c r="AO57" i="2"/>
  <c r="AP57" i="2"/>
  <c r="AR57" i="2"/>
  <c r="AS57" i="2"/>
  <c r="AU57" i="2"/>
  <c r="AV57" i="2"/>
  <c r="AX57" i="2"/>
  <c r="AW57" i="2" s="1"/>
  <c r="AY57" i="2"/>
  <c r="BA57" i="2"/>
  <c r="BB57" i="2"/>
  <c r="BD57" i="2"/>
  <c r="BE57" i="2"/>
  <c r="BF57" i="2"/>
  <c r="BG57" i="2"/>
  <c r="BI57" i="2"/>
  <c r="BH57" i="2" s="1"/>
  <c r="BJ57" i="2"/>
  <c r="BL57" i="2"/>
  <c r="BM57" i="2"/>
  <c r="BO57" i="2" s="1"/>
  <c r="BP57" i="2"/>
  <c r="BR57" i="2"/>
  <c r="BS57" i="2"/>
  <c r="BT57" i="2"/>
  <c r="BV57" i="2"/>
  <c r="BU57" i="2" s="1"/>
  <c r="BZ57" i="2"/>
  <c r="CC57" i="2"/>
  <c r="CB57" i="2" s="1"/>
  <c r="CD57" i="2"/>
  <c r="CG57" i="2" a="1"/>
  <c r="CG57" i="2" s="1"/>
  <c r="CH57" i="2" s="1"/>
  <c r="CE57" i="2" s="1"/>
  <c r="CL57" i="2" a="1"/>
  <c r="CL57" i="2" s="1"/>
  <c r="CN57" i="2" s="1"/>
  <c r="CP57" i="2"/>
  <c r="CQ57" i="2"/>
  <c r="CS57" i="2"/>
  <c r="CT57" i="2"/>
  <c r="CV57" i="2" a="1"/>
  <c r="CV57" i="2" s="1"/>
  <c r="CW57" i="2"/>
  <c r="DA57" i="2"/>
  <c r="DB57" i="2"/>
  <c r="DD57" i="2"/>
  <c r="DE57" i="2"/>
  <c r="DC57" i="2" s="1"/>
  <c r="DG57" i="2"/>
  <c r="DH57" i="2" s="1"/>
  <c r="DJ57" i="2"/>
  <c r="DL57" i="2"/>
  <c r="DK57" i="2" s="1"/>
  <c r="DP57" i="2"/>
  <c r="C58" i="2"/>
  <c r="H58" i="2"/>
  <c r="G58" i="2" s="1"/>
  <c r="J58" i="2"/>
  <c r="K58" i="2"/>
  <c r="M58" i="2"/>
  <c r="N58" i="2"/>
  <c r="P58" i="2"/>
  <c r="Q58" i="2"/>
  <c r="S58" i="2"/>
  <c r="T58" i="2"/>
  <c r="R58" i="2" s="1"/>
  <c r="V58" i="2" a="1"/>
  <c r="V58" i="2" s="1"/>
  <c r="W58" i="2" a="1"/>
  <c r="W58" i="2" s="1"/>
  <c r="X58" i="2"/>
  <c r="AA58" i="2" a="1"/>
  <c r="AA58" i="2" s="1"/>
  <c r="AB58" i="2" s="1"/>
  <c r="AC58" i="2"/>
  <c r="AD58" i="2"/>
  <c r="AF58" i="2"/>
  <c r="AG58" i="2"/>
  <c r="AI58" i="2"/>
  <c r="AJ58" i="2"/>
  <c r="AL58" i="2"/>
  <c r="AM58" i="2"/>
  <c r="AO58" i="2"/>
  <c r="AP58" i="2"/>
  <c r="AR58" i="2"/>
  <c r="AS58" i="2"/>
  <c r="AU58" i="2"/>
  <c r="AV58" i="2"/>
  <c r="AX58" i="2"/>
  <c r="AY58" i="2"/>
  <c r="BA58" i="2"/>
  <c r="BB58" i="2"/>
  <c r="BD58" i="2"/>
  <c r="BE58" i="2"/>
  <c r="BF58" i="2"/>
  <c r="BG58" i="2"/>
  <c r="BI58" i="2"/>
  <c r="BJ58" i="2"/>
  <c r="BL58" i="2"/>
  <c r="BM58" i="2"/>
  <c r="BP58" i="2"/>
  <c r="BR58" i="2"/>
  <c r="BS58" i="2"/>
  <c r="BT58" i="2"/>
  <c r="BV58" i="2"/>
  <c r="BU58" i="2" s="1"/>
  <c r="CC58" i="2"/>
  <c r="CD58" i="2"/>
  <c r="CG58" i="2" a="1"/>
  <c r="CG58" i="2" s="1"/>
  <c r="CH58" i="2" s="1"/>
  <c r="CE58" i="2" s="1"/>
  <c r="CL58" i="2" a="1"/>
  <c r="CL58" i="2" s="1"/>
  <c r="CP58" i="2"/>
  <c r="CQ58" i="2"/>
  <c r="CS58" i="2"/>
  <c r="CT58" i="2"/>
  <c r="CV58" i="2" a="1"/>
  <c r="CV58" i="2" s="1"/>
  <c r="CW58" i="2"/>
  <c r="DA58" i="2"/>
  <c r="DB58" i="2"/>
  <c r="DD58" i="2"/>
  <c r="DE58" i="2"/>
  <c r="DG58" i="2"/>
  <c r="DJ58" i="2"/>
  <c r="DL58" i="2"/>
  <c r="DP58" i="2"/>
  <c r="DQ58" i="2" s="1"/>
  <c r="C59" i="2"/>
  <c r="H59" i="2"/>
  <c r="G59" i="2" s="1"/>
  <c r="J59" i="2"/>
  <c r="K59" i="2"/>
  <c r="M59" i="2"/>
  <c r="N59" i="2"/>
  <c r="P59" i="2"/>
  <c r="O59" i="2" s="1"/>
  <c r="Q59" i="2"/>
  <c r="S59" i="2"/>
  <c r="T59" i="2"/>
  <c r="V59" i="2" a="1"/>
  <c r="V59" i="2" s="1"/>
  <c r="W59" i="2" a="1"/>
  <c r="W59" i="2" s="1"/>
  <c r="X59" i="2"/>
  <c r="AA59" i="2" a="1"/>
  <c r="AA59" i="2" s="1"/>
  <c r="AB59" i="2" s="1"/>
  <c r="AC59" i="2"/>
  <c r="AD59" i="2"/>
  <c r="AF59" i="2"/>
  <c r="AG59" i="2"/>
  <c r="AI59" i="2"/>
  <c r="AJ59" i="2"/>
  <c r="AL59" i="2"/>
  <c r="AM59" i="2"/>
  <c r="AO59" i="2"/>
  <c r="AP59" i="2"/>
  <c r="AR59" i="2"/>
  <c r="AQ59" i="2" s="1"/>
  <c r="AS59" i="2"/>
  <c r="AT59" i="2"/>
  <c r="AU59" i="2"/>
  <c r="AV59" i="2"/>
  <c r="AX59" i="2"/>
  <c r="AY59" i="2"/>
  <c r="BA59" i="2"/>
  <c r="BB59" i="2"/>
  <c r="BD59" i="2"/>
  <c r="BE59" i="2"/>
  <c r="BF59" i="2"/>
  <c r="BG59" i="2"/>
  <c r="BI59" i="2"/>
  <c r="BJ59" i="2"/>
  <c r="BL59" i="2"/>
  <c r="BM59" i="2"/>
  <c r="BO59" i="2" s="1"/>
  <c r="BP59" i="2"/>
  <c r="BR59" i="2"/>
  <c r="BS59" i="2"/>
  <c r="BT59" i="2"/>
  <c r="BV59" i="2"/>
  <c r="BU59" i="2" s="1"/>
  <c r="CA59" i="2"/>
  <c r="CC59" i="2"/>
  <c r="CD59" i="2"/>
  <c r="CG59" i="2" a="1"/>
  <c r="CG59" i="2" s="1"/>
  <c r="CI59" i="2" s="1"/>
  <c r="CL59" i="2" a="1"/>
  <c r="CL59" i="2" s="1"/>
  <c r="CM59" i="2" s="1"/>
  <c r="CJ59" i="2" s="1"/>
  <c r="CP59" i="2"/>
  <c r="CQ59" i="2"/>
  <c r="CS59" i="2"/>
  <c r="CT59" i="2"/>
  <c r="CV59" i="2" a="1"/>
  <c r="CV59" i="2" s="1"/>
  <c r="CW59" i="2"/>
  <c r="DA59" i="2"/>
  <c r="DB59" i="2"/>
  <c r="DD59" i="2"/>
  <c r="DE59" i="2"/>
  <c r="DG59" i="2"/>
  <c r="DI59" i="2" s="1"/>
  <c r="DJ59" i="2"/>
  <c r="DL59" i="2"/>
  <c r="DP59" i="2"/>
  <c r="DQ59" i="2" s="1"/>
  <c r="C60" i="2"/>
  <c r="H60" i="2"/>
  <c r="G60" i="2" s="1"/>
  <c r="J60" i="2"/>
  <c r="K60" i="2"/>
  <c r="M60" i="2"/>
  <c r="N60" i="2"/>
  <c r="O60" i="2"/>
  <c r="P60" i="2"/>
  <c r="Q60" i="2"/>
  <c r="S60" i="2"/>
  <c r="T60" i="2"/>
  <c r="V60" i="2" a="1"/>
  <c r="V60" i="2" s="1"/>
  <c r="W60" i="2" a="1"/>
  <c r="W60" i="2" s="1"/>
  <c r="X60" i="2"/>
  <c r="AA60" i="2" a="1"/>
  <c r="AA60" i="2" s="1"/>
  <c r="AB60" i="2" s="1"/>
  <c r="AC60" i="2"/>
  <c r="AD60" i="2"/>
  <c r="AF60" i="2"/>
  <c r="AG60" i="2"/>
  <c r="AI60" i="2"/>
  <c r="AJ60" i="2"/>
  <c r="AL60" i="2"/>
  <c r="AM60" i="2"/>
  <c r="AO60" i="2"/>
  <c r="AP60" i="2"/>
  <c r="AR60" i="2"/>
  <c r="AS60" i="2"/>
  <c r="AU60" i="2"/>
  <c r="AV60" i="2"/>
  <c r="AX60" i="2"/>
  <c r="AY60" i="2"/>
  <c r="BA60" i="2"/>
  <c r="AZ60" i="2" s="1"/>
  <c r="BB60" i="2"/>
  <c r="BD60" i="2"/>
  <c r="BE60" i="2"/>
  <c r="BF60" i="2"/>
  <c r="BG60" i="2"/>
  <c r="BI60" i="2"/>
  <c r="BJ60" i="2"/>
  <c r="BL60" i="2"/>
  <c r="BM60" i="2"/>
  <c r="BP60" i="2"/>
  <c r="BR60" i="2"/>
  <c r="BS60" i="2"/>
  <c r="BT60" i="2"/>
  <c r="BV60" i="2"/>
  <c r="BU60" i="2" s="1"/>
  <c r="CC60" i="2"/>
  <c r="CD60" i="2"/>
  <c r="CG60" i="2" a="1"/>
  <c r="CG60" i="2" s="1"/>
  <c r="CH60" i="2" s="1"/>
  <c r="CE60" i="2" s="1"/>
  <c r="CL60" i="2" a="1"/>
  <c r="CL60" i="2" s="1"/>
  <c r="CP60" i="2"/>
  <c r="CQ60" i="2"/>
  <c r="CS60" i="2"/>
  <c r="CT60" i="2"/>
  <c r="CV60" i="2" a="1"/>
  <c r="CV60" i="2" s="1"/>
  <c r="CW60" i="2"/>
  <c r="DA60" i="2"/>
  <c r="DB60" i="2"/>
  <c r="DD60" i="2"/>
  <c r="DE60" i="2"/>
  <c r="DG60" i="2"/>
  <c r="DI60" i="2" s="1"/>
  <c r="DJ60" i="2"/>
  <c r="DL60" i="2"/>
  <c r="DP60" i="2"/>
  <c r="DQ60" i="2" s="1"/>
  <c r="C61" i="2"/>
  <c r="H61" i="2"/>
  <c r="G61" i="2" s="1"/>
  <c r="J61" i="2"/>
  <c r="K61" i="2"/>
  <c r="M61" i="2"/>
  <c r="N61" i="2"/>
  <c r="P61" i="2"/>
  <c r="Q61" i="2"/>
  <c r="S61" i="2"/>
  <c r="T61" i="2"/>
  <c r="V61" i="2" a="1"/>
  <c r="V61" i="2" s="1"/>
  <c r="W61" i="2" a="1"/>
  <c r="W61" i="2" s="1"/>
  <c r="X61" i="2"/>
  <c r="AA61" i="2" a="1"/>
  <c r="AA61" i="2" s="1"/>
  <c r="AB61" i="2" s="1"/>
  <c r="AC61" i="2"/>
  <c r="AD61" i="2"/>
  <c r="AF61" i="2"/>
  <c r="AG61" i="2"/>
  <c r="AI61" i="2"/>
  <c r="AJ61" i="2"/>
  <c r="AL61" i="2"/>
  <c r="AM61" i="2"/>
  <c r="AO61" i="2"/>
  <c r="AP61" i="2"/>
  <c r="AR61" i="2"/>
  <c r="AS61" i="2"/>
  <c r="AU61" i="2"/>
  <c r="AV61" i="2"/>
  <c r="AX61" i="2"/>
  <c r="AY61" i="2"/>
  <c r="BA61" i="2"/>
  <c r="BB61" i="2"/>
  <c r="BD61" i="2"/>
  <c r="BE61" i="2"/>
  <c r="BF61" i="2"/>
  <c r="BG61" i="2"/>
  <c r="BI61" i="2"/>
  <c r="BJ61" i="2"/>
  <c r="BH61" i="2" s="1"/>
  <c r="BL61" i="2"/>
  <c r="BM61" i="2"/>
  <c r="BO61" i="2" s="1"/>
  <c r="BP61" i="2"/>
  <c r="BR61" i="2"/>
  <c r="BS61" i="2"/>
  <c r="BT61" i="2"/>
  <c r="BV61" i="2"/>
  <c r="BU61" i="2" s="1"/>
  <c r="CA61" i="2"/>
  <c r="CC61" i="2"/>
  <c r="CD61" i="2"/>
  <c r="CG61" i="2" a="1"/>
  <c r="CG61" i="2" s="1"/>
  <c r="CH61" i="2" s="1"/>
  <c r="CE61" i="2" s="1"/>
  <c r="CL61" i="2" a="1"/>
  <c r="CL61" i="2" s="1"/>
  <c r="CP61" i="2"/>
  <c r="CQ61" i="2"/>
  <c r="CS61" i="2"/>
  <c r="CT61" i="2"/>
  <c r="CV61" i="2" a="1"/>
  <c r="CV61" i="2" s="1"/>
  <c r="CW61" i="2"/>
  <c r="DA61" i="2"/>
  <c r="DB61" i="2"/>
  <c r="DD61" i="2"/>
  <c r="DE61" i="2"/>
  <c r="DG61" i="2"/>
  <c r="DH61" i="2" s="1"/>
  <c r="DJ61" i="2"/>
  <c r="DL61" i="2"/>
  <c r="DN61" i="2" s="1"/>
  <c r="DP61" i="2"/>
  <c r="DQ61" i="2" s="1"/>
  <c r="C62" i="2"/>
  <c r="H62" i="2"/>
  <c r="G62" i="2" s="1"/>
  <c r="J62" i="2"/>
  <c r="K62" i="2"/>
  <c r="M62" i="2"/>
  <c r="N62" i="2"/>
  <c r="P62" i="2"/>
  <c r="Q62" i="2"/>
  <c r="S62" i="2"/>
  <c r="T62" i="2"/>
  <c r="V62" i="2" a="1"/>
  <c r="V62" i="2" s="1"/>
  <c r="W62" i="2" a="1"/>
  <c r="W62" i="2" s="1"/>
  <c r="X62" i="2"/>
  <c r="AA62" i="2" a="1"/>
  <c r="AA62" i="2" s="1"/>
  <c r="AB62" i="2" s="1"/>
  <c r="AC62" i="2"/>
  <c r="AD62" i="2"/>
  <c r="AF62" i="2"/>
  <c r="AG62" i="2"/>
  <c r="AI62" i="2"/>
  <c r="AJ62" i="2"/>
  <c r="AL62" i="2"/>
  <c r="AM62" i="2"/>
  <c r="AO62" i="2"/>
  <c r="AP62" i="2"/>
  <c r="AR62" i="2"/>
  <c r="AQ62" i="2" s="1"/>
  <c r="AS62" i="2"/>
  <c r="AU62" i="2"/>
  <c r="AV62" i="2"/>
  <c r="AX62" i="2"/>
  <c r="AY62" i="2"/>
  <c r="BA62" i="2"/>
  <c r="BB62" i="2"/>
  <c r="BD62" i="2"/>
  <c r="BE62" i="2"/>
  <c r="BF62" i="2"/>
  <c r="BG62" i="2"/>
  <c r="BI62" i="2"/>
  <c r="BJ62" i="2"/>
  <c r="BL62" i="2"/>
  <c r="BM62" i="2"/>
  <c r="BO62" i="2" s="1"/>
  <c r="BP62" i="2"/>
  <c r="BR62" i="2"/>
  <c r="BS62" i="2"/>
  <c r="BT62" i="2"/>
  <c r="BV62" i="2"/>
  <c r="BU62" i="2" s="1"/>
  <c r="CC62" i="2"/>
  <c r="CD62" i="2"/>
  <c r="CG62" i="2" a="1"/>
  <c r="CG62" i="2" s="1"/>
  <c r="CL62" i="2" a="1"/>
  <c r="CL62" i="2" s="1"/>
  <c r="CM62" i="2"/>
  <c r="CJ62" i="2" s="1"/>
  <c r="CP62" i="2"/>
  <c r="CQ62" i="2"/>
  <c r="CS62" i="2"/>
  <c r="CT62" i="2"/>
  <c r="CV62" i="2" a="1"/>
  <c r="CV62" i="2" s="1"/>
  <c r="CW62" i="2"/>
  <c r="DA62" i="2"/>
  <c r="DB62" i="2"/>
  <c r="DD62" i="2"/>
  <c r="DE62" i="2"/>
  <c r="DG62" i="2"/>
  <c r="DI62" i="2" s="1"/>
  <c r="DJ62" i="2"/>
  <c r="DL62" i="2"/>
  <c r="DN62" i="2" s="1"/>
  <c r="DP62" i="2"/>
  <c r="DQ62" i="2" s="1"/>
  <c r="C63" i="2"/>
  <c r="H63" i="2"/>
  <c r="G63" i="2" s="1"/>
  <c r="J63" i="2"/>
  <c r="K63" i="2"/>
  <c r="M63" i="2"/>
  <c r="N63" i="2"/>
  <c r="P63" i="2"/>
  <c r="Q63" i="2"/>
  <c r="S63" i="2"/>
  <c r="T63" i="2"/>
  <c r="V63" i="2" a="1"/>
  <c r="V63" i="2" s="1"/>
  <c r="W63" i="2" a="1"/>
  <c r="W63" i="2" s="1"/>
  <c r="X63" i="2"/>
  <c r="AA63" i="2" a="1"/>
  <c r="AA63" i="2" s="1"/>
  <c r="AB63" i="2" s="1"/>
  <c r="Z63" i="2" s="1"/>
  <c r="AC63" i="2"/>
  <c r="AD63" i="2"/>
  <c r="AF63" i="2"/>
  <c r="AG63" i="2"/>
  <c r="AI63" i="2"/>
  <c r="AJ63" i="2"/>
  <c r="AL63" i="2"/>
  <c r="AM63" i="2"/>
  <c r="AO63" i="2"/>
  <c r="AP63" i="2"/>
  <c r="AR63" i="2"/>
  <c r="AS63" i="2"/>
  <c r="AU63" i="2"/>
  <c r="AV63" i="2"/>
  <c r="AX63" i="2"/>
  <c r="AY63" i="2"/>
  <c r="BA63" i="2"/>
  <c r="BB63" i="2"/>
  <c r="BD63" i="2"/>
  <c r="BE63" i="2"/>
  <c r="BF63" i="2"/>
  <c r="BG63" i="2"/>
  <c r="BI63" i="2"/>
  <c r="BJ63" i="2"/>
  <c r="BL63" i="2"/>
  <c r="BM63" i="2"/>
  <c r="BO63" i="2"/>
  <c r="BP63" i="2"/>
  <c r="BR63" i="2"/>
  <c r="BS63" i="2"/>
  <c r="BT63" i="2"/>
  <c r="BU63" i="2"/>
  <c r="BV63" i="2"/>
  <c r="CC63" i="2"/>
  <c r="CD63" i="2"/>
  <c r="CG63" i="2" a="1"/>
  <c r="CG63" i="2" s="1"/>
  <c r="CL63" i="2" a="1"/>
  <c r="CL63" i="2" s="1"/>
  <c r="CP63" i="2"/>
  <c r="CQ63" i="2"/>
  <c r="CS63" i="2"/>
  <c r="CR63" i="2" s="1"/>
  <c r="CT63" i="2"/>
  <c r="CV63" i="2" a="1"/>
  <c r="CV63" i="2" s="1"/>
  <c r="CW63" i="2"/>
  <c r="DA63" i="2"/>
  <c r="DB63" i="2"/>
  <c r="DD63" i="2"/>
  <c r="DE63" i="2"/>
  <c r="DG63" i="2"/>
  <c r="DI63" i="2" s="1"/>
  <c r="DJ63" i="2"/>
  <c r="DL63" i="2"/>
  <c r="DP63" i="2"/>
  <c r="C64" i="2"/>
  <c r="H64" i="2"/>
  <c r="G64" i="2" s="1"/>
  <c r="J64" i="2"/>
  <c r="K64" i="2"/>
  <c r="M64" i="2"/>
  <c r="N64" i="2"/>
  <c r="P64" i="2"/>
  <c r="Q64" i="2"/>
  <c r="S64" i="2"/>
  <c r="R64" i="2" s="1"/>
  <c r="T64" i="2"/>
  <c r="V64" i="2" a="1"/>
  <c r="V64" i="2" s="1"/>
  <c r="W64" i="2" a="1"/>
  <c r="W64" i="2" s="1"/>
  <c r="X64" i="2"/>
  <c r="AA64" i="2" a="1"/>
  <c r="AA64" i="2" s="1"/>
  <c r="AB64" i="2" s="1"/>
  <c r="AC64" i="2"/>
  <c r="AD64" i="2"/>
  <c r="AF64" i="2"/>
  <c r="AE64" i="2" s="1"/>
  <c r="AG64" i="2"/>
  <c r="AI64" i="2"/>
  <c r="AJ64" i="2"/>
  <c r="AL64" i="2"/>
  <c r="AM64" i="2"/>
  <c r="AO64" i="2"/>
  <c r="AP64" i="2"/>
  <c r="AR64" i="2"/>
  <c r="AQ64" i="2" s="1"/>
  <c r="AS64" i="2"/>
  <c r="AU64" i="2"/>
  <c r="AV64" i="2"/>
  <c r="AX64" i="2"/>
  <c r="AY64" i="2"/>
  <c r="BA64" i="2"/>
  <c r="BB64" i="2"/>
  <c r="BD64" i="2"/>
  <c r="BE64" i="2"/>
  <c r="BF64" i="2"/>
  <c r="BG64" i="2"/>
  <c r="BI64" i="2"/>
  <c r="BJ64" i="2"/>
  <c r="BL64" i="2"/>
  <c r="BM64" i="2"/>
  <c r="BO64" i="2"/>
  <c r="BP64" i="2"/>
  <c r="BR64" i="2"/>
  <c r="BS64" i="2"/>
  <c r="BT64" i="2"/>
  <c r="BV64" i="2"/>
  <c r="BU64" i="2" s="1"/>
  <c r="CC64" i="2"/>
  <c r="CD64" i="2"/>
  <c r="CG64" i="2" a="1"/>
  <c r="CG64" i="2" s="1"/>
  <c r="CH64" i="2" s="1"/>
  <c r="CE64" i="2" s="1"/>
  <c r="CL64" i="2" a="1"/>
  <c r="CL64" i="2" s="1"/>
  <c r="CM64" i="2" s="1"/>
  <c r="CJ64" i="2" s="1"/>
  <c r="CP64" i="2"/>
  <c r="CQ64" i="2"/>
  <c r="CS64" i="2"/>
  <c r="CT64" i="2"/>
  <c r="CV64" i="2" a="1"/>
  <c r="CV64" i="2" s="1"/>
  <c r="CW64" i="2"/>
  <c r="DA64" i="2"/>
  <c r="DB64" i="2"/>
  <c r="DD64" i="2"/>
  <c r="DE64" i="2"/>
  <c r="DG64" i="2"/>
  <c r="DJ64" i="2"/>
  <c r="DL64" i="2"/>
  <c r="DP64" i="2"/>
  <c r="DQ64" i="2" s="1"/>
  <c r="C65" i="2"/>
  <c r="H65" i="2"/>
  <c r="G65" i="2" s="1"/>
  <c r="J65" i="2"/>
  <c r="K65" i="2"/>
  <c r="M65" i="2"/>
  <c r="N65" i="2"/>
  <c r="P65" i="2"/>
  <c r="Q65" i="2"/>
  <c r="S65" i="2"/>
  <c r="T65" i="2"/>
  <c r="V65" i="2" a="1"/>
  <c r="V65" i="2" s="1"/>
  <c r="Y65" i="2" s="1"/>
  <c r="W65" i="2" a="1"/>
  <c r="W65" i="2" s="1"/>
  <c r="X65" i="2"/>
  <c r="AA65" i="2" a="1"/>
  <c r="AA65" i="2" s="1"/>
  <c r="AB65" i="2" s="1"/>
  <c r="AC65" i="2"/>
  <c r="AD65" i="2"/>
  <c r="AF65" i="2"/>
  <c r="AG65" i="2"/>
  <c r="AI65" i="2"/>
  <c r="AJ65" i="2"/>
  <c r="AL65" i="2"/>
  <c r="AM65" i="2"/>
  <c r="AO65" i="2"/>
  <c r="AP65" i="2"/>
  <c r="AR65" i="2"/>
  <c r="AS65" i="2"/>
  <c r="AU65" i="2"/>
  <c r="AV65" i="2"/>
  <c r="AX65" i="2"/>
  <c r="AW65" i="2" s="1"/>
  <c r="AY65" i="2"/>
  <c r="BA65" i="2"/>
  <c r="BB65" i="2"/>
  <c r="BD65" i="2"/>
  <c r="BE65" i="2"/>
  <c r="BF65" i="2"/>
  <c r="BG65" i="2"/>
  <c r="BI65" i="2"/>
  <c r="BJ65" i="2"/>
  <c r="BL65" i="2"/>
  <c r="BM65" i="2"/>
  <c r="BO65" i="2" s="1"/>
  <c r="BP65" i="2"/>
  <c r="BR65" i="2"/>
  <c r="BS65" i="2"/>
  <c r="BT65" i="2"/>
  <c r="BV65" i="2"/>
  <c r="BU65" i="2" s="1"/>
  <c r="BZ65" i="2"/>
  <c r="CA65" i="2"/>
  <c r="CC65" i="2"/>
  <c r="CD65" i="2"/>
  <c r="CG65" i="2" a="1"/>
  <c r="CG65" i="2" s="1"/>
  <c r="CH65" i="2" s="1"/>
  <c r="CE65" i="2" s="1"/>
  <c r="CL65" i="2" a="1"/>
  <c r="CL65" i="2" s="1"/>
  <c r="CP65" i="2"/>
  <c r="CQ65" i="2"/>
  <c r="CS65" i="2"/>
  <c r="CT65" i="2"/>
  <c r="CV65" i="2" a="1"/>
  <c r="CV65" i="2" s="1"/>
  <c r="CW65" i="2"/>
  <c r="DA65" i="2"/>
  <c r="DB65" i="2"/>
  <c r="DD65" i="2"/>
  <c r="DE65" i="2"/>
  <c r="DG65" i="2"/>
  <c r="DI65" i="2" s="1"/>
  <c r="DH65" i="2"/>
  <c r="DJ65" i="2"/>
  <c r="DL65" i="2"/>
  <c r="DP65" i="2"/>
  <c r="C66" i="2"/>
  <c r="H66" i="2"/>
  <c r="G66" i="2" s="1"/>
  <c r="J66" i="2"/>
  <c r="K66" i="2"/>
  <c r="M66" i="2"/>
  <c r="N66" i="2"/>
  <c r="P66" i="2"/>
  <c r="Q66" i="2"/>
  <c r="S66" i="2"/>
  <c r="T66" i="2"/>
  <c r="V66" i="2" a="1"/>
  <c r="V66" i="2" s="1"/>
  <c r="W66" i="2" a="1"/>
  <c r="W66" i="2" s="1"/>
  <c r="X66" i="2"/>
  <c r="AA66" i="2" a="1"/>
  <c r="AA66" i="2" s="1"/>
  <c r="AB66" i="2" s="1"/>
  <c r="AC66" i="2"/>
  <c r="AD66" i="2"/>
  <c r="AF66" i="2"/>
  <c r="AG66" i="2"/>
  <c r="AI66" i="2"/>
  <c r="AJ66" i="2"/>
  <c r="AL66" i="2"/>
  <c r="AM66" i="2"/>
  <c r="AO66" i="2"/>
  <c r="AP66" i="2"/>
  <c r="AR66" i="2"/>
  <c r="AS66" i="2"/>
  <c r="AU66" i="2"/>
  <c r="AT66" i="2" s="1"/>
  <c r="AV66" i="2"/>
  <c r="AX66" i="2"/>
  <c r="AY66" i="2"/>
  <c r="BA66" i="2"/>
  <c r="BB66" i="2"/>
  <c r="BD66" i="2"/>
  <c r="BE66" i="2"/>
  <c r="BF66" i="2"/>
  <c r="BG66" i="2"/>
  <c r="BI66" i="2"/>
  <c r="BJ66" i="2"/>
  <c r="BL66" i="2"/>
  <c r="BM66" i="2"/>
  <c r="BP66" i="2"/>
  <c r="BR66" i="2"/>
  <c r="BS66" i="2"/>
  <c r="BT66" i="2"/>
  <c r="BV66" i="2"/>
  <c r="BU66" i="2" s="1"/>
  <c r="CC66" i="2"/>
  <c r="CD66" i="2"/>
  <c r="CG66" i="2" a="1"/>
  <c r="CG66" i="2" s="1"/>
  <c r="CL66" i="2" a="1"/>
  <c r="CL66" i="2" s="1"/>
  <c r="CP66" i="2"/>
  <c r="CQ66" i="2"/>
  <c r="CS66" i="2"/>
  <c r="CT66" i="2"/>
  <c r="CV66" i="2" a="1"/>
  <c r="CV66" i="2" s="1"/>
  <c r="CW66" i="2"/>
  <c r="DA66" i="2"/>
  <c r="DB66" i="2"/>
  <c r="DD66" i="2"/>
  <c r="DE66" i="2"/>
  <c r="DG66" i="2"/>
  <c r="DI66" i="2" s="1"/>
  <c r="DJ66" i="2"/>
  <c r="DL66" i="2"/>
  <c r="DK66" i="2" s="1"/>
  <c r="DP66" i="2"/>
  <c r="DO66" i="2" s="1"/>
  <c r="C67" i="2"/>
  <c r="H67" i="2"/>
  <c r="G67" i="2" s="1"/>
  <c r="J67" i="2"/>
  <c r="K67" i="2"/>
  <c r="I67" i="2" s="1"/>
  <c r="M67" i="2"/>
  <c r="N67" i="2"/>
  <c r="P67" i="2"/>
  <c r="Q67" i="2"/>
  <c r="S67" i="2"/>
  <c r="T67" i="2"/>
  <c r="V67" i="2" a="1"/>
  <c r="V67" i="2" s="1"/>
  <c r="W67" i="2" a="1"/>
  <c r="W67" i="2" s="1"/>
  <c r="X67" i="2"/>
  <c r="AA67" i="2" a="1"/>
  <c r="AA67" i="2" s="1"/>
  <c r="AB67" i="2" s="1"/>
  <c r="AC67" i="2"/>
  <c r="AD67" i="2"/>
  <c r="AF67" i="2"/>
  <c r="AG67" i="2"/>
  <c r="AI67" i="2"/>
  <c r="AJ67" i="2"/>
  <c r="AL67" i="2"/>
  <c r="AM67" i="2"/>
  <c r="AO67" i="2"/>
  <c r="AP67" i="2"/>
  <c r="AR67" i="2"/>
  <c r="AS67" i="2"/>
  <c r="AU67" i="2"/>
  <c r="AV67" i="2"/>
  <c r="AX67" i="2"/>
  <c r="AY67" i="2"/>
  <c r="BA67" i="2"/>
  <c r="BB67" i="2"/>
  <c r="BD67" i="2"/>
  <c r="BE67" i="2"/>
  <c r="BF67" i="2"/>
  <c r="BG67" i="2"/>
  <c r="BI67" i="2"/>
  <c r="BJ67" i="2"/>
  <c r="BL67" i="2"/>
  <c r="BM67" i="2"/>
  <c r="BP67" i="2"/>
  <c r="BR67" i="2"/>
  <c r="BS67" i="2"/>
  <c r="BT67" i="2"/>
  <c r="BV67" i="2"/>
  <c r="BU67" i="2" s="1"/>
  <c r="CC67" i="2"/>
  <c r="CD67" i="2"/>
  <c r="CG67" i="2" a="1"/>
  <c r="CG67" i="2" s="1"/>
  <c r="CH67" i="2" s="1"/>
  <c r="CE67" i="2" s="1"/>
  <c r="CL67" i="2" a="1"/>
  <c r="CL67" i="2" s="1"/>
  <c r="CN67" i="2" s="1"/>
  <c r="CP67" i="2"/>
  <c r="CQ67" i="2"/>
  <c r="CS67" i="2"/>
  <c r="CT67" i="2"/>
  <c r="CV67" i="2" a="1"/>
  <c r="CV67" i="2" s="1"/>
  <c r="CW67" i="2"/>
  <c r="DA67" i="2"/>
  <c r="DB67" i="2"/>
  <c r="DD67" i="2"/>
  <c r="DE67" i="2"/>
  <c r="DG67" i="2"/>
  <c r="DJ67" i="2"/>
  <c r="DL67" i="2"/>
  <c r="DN67" i="2" s="1"/>
  <c r="DP67" i="2"/>
  <c r="C68" i="2"/>
  <c r="H68" i="2"/>
  <c r="G68" i="2" s="1"/>
  <c r="J68" i="2"/>
  <c r="K68" i="2"/>
  <c r="M68" i="2"/>
  <c r="N68" i="2"/>
  <c r="P68" i="2"/>
  <c r="O68" i="2" s="1"/>
  <c r="Q68" i="2"/>
  <c r="R68" i="2"/>
  <c r="S68" i="2"/>
  <c r="T68" i="2"/>
  <c r="V68" i="2" a="1"/>
  <c r="V68" i="2" s="1"/>
  <c r="W68" i="2" a="1"/>
  <c r="W68" i="2" s="1"/>
  <c r="X68" i="2"/>
  <c r="AA68" i="2" a="1"/>
  <c r="AA68" i="2" s="1"/>
  <c r="AB68" i="2" s="1"/>
  <c r="Z68" i="2" s="1"/>
  <c r="AC68" i="2"/>
  <c r="AD68" i="2"/>
  <c r="AF68" i="2"/>
  <c r="AG68" i="2"/>
  <c r="AI68" i="2"/>
  <c r="AJ68" i="2"/>
  <c r="AL68" i="2"/>
  <c r="AM68" i="2"/>
  <c r="AO68" i="2"/>
  <c r="AP68" i="2"/>
  <c r="AR68" i="2"/>
  <c r="AS68" i="2"/>
  <c r="AU68" i="2"/>
  <c r="AV68" i="2"/>
  <c r="AX68" i="2"/>
  <c r="AY68" i="2"/>
  <c r="BA68" i="2"/>
  <c r="AZ68" i="2" s="1"/>
  <c r="BB68" i="2"/>
  <c r="BD68" i="2"/>
  <c r="BE68" i="2"/>
  <c r="BF68" i="2"/>
  <c r="BG68" i="2"/>
  <c r="BI68" i="2"/>
  <c r="BJ68" i="2"/>
  <c r="BL68" i="2"/>
  <c r="BM68" i="2"/>
  <c r="BP68" i="2"/>
  <c r="BR68" i="2"/>
  <c r="BS68" i="2"/>
  <c r="BT68" i="2"/>
  <c r="BV68" i="2"/>
  <c r="BU68" i="2" s="1"/>
  <c r="CC68" i="2"/>
  <c r="CD68" i="2"/>
  <c r="CG68" i="2" a="1"/>
  <c r="CG68" i="2" s="1"/>
  <c r="CL68" i="2" a="1"/>
  <c r="CL68" i="2" s="1"/>
  <c r="CM68" i="2" s="1"/>
  <c r="CJ68" i="2" s="1"/>
  <c r="CP68" i="2"/>
  <c r="CQ68" i="2"/>
  <c r="CS68" i="2"/>
  <c r="CT68" i="2"/>
  <c r="CV68" i="2" a="1"/>
  <c r="CV68" i="2" s="1"/>
  <c r="CW68" i="2"/>
  <c r="DA68" i="2"/>
  <c r="DB68" i="2"/>
  <c r="DD68" i="2"/>
  <c r="DE68" i="2"/>
  <c r="DG68" i="2"/>
  <c r="DJ68" i="2"/>
  <c r="DL68" i="2"/>
  <c r="DP68" i="2"/>
  <c r="C69" i="2"/>
  <c r="H69" i="2"/>
  <c r="G69" i="2" s="1"/>
  <c r="J69" i="2"/>
  <c r="K69" i="2"/>
  <c r="M69" i="2"/>
  <c r="N69" i="2"/>
  <c r="P69" i="2"/>
  <c r="O69" i="2" s="1"/>
  <c r="Q69" i="2"/>
  <c r="S69" i="2"/>
  <c r="T69" i="2"/>
  <c r="V69" i="2" a="1"/>
  <c r="V69" i="2" s="1"/>
  <c r="W69" i="2" a="1"/>
  <c r="W69" i="2" s="1"/>
  <c r="X69" i="2"/>
  <c r="AA69" i="2" a="1"/>
  <c r="AA69" i="2" s="1"/>
  <c r="AB69" i="2" s="1"/>
  <c r="AC69" i="2"/>
  <c r="AD69" i="2"/>
  <c r="AF69" i="2"/>
  <c r="AG69" i="2"/>
  <c r="AI69" i="2"/>
  <c r="AJ69" i="2"/>
  <c r="AL69" i="2"/>
  <c r="AM69" i="2"/>
  <c r="AO69" i="2"/>
  <c r="AP69" i="2"/>
  <c r="AR69" i="2"/>
  <c r="AS69" i="2"/>
  <c r="AU69" i="2"/>
  <c r="AV69" i="2"/>
  <c r="AX69" i="2"/>
  <c r="AY69" i="2"/>
  <c r="BA69" i="2"/>
  <c r="BB69" i="2"/>
  <c r="BD69" i="2"/>
  <c r="BE69" i="2"/>
  <c r="BF69" i="2"/>
  <c r="BG69" i="2"/>
  <c r="BI69" i="2"/>
  <c r="BJ69" i="2"/>
  <c r="BL69" i="2"/>
  <c r="BM69" i="2"/>
  <c r="BO69" i="2" s="1"/>
  <c r="BP69" i="2"/>
  <c r="BR69" i="2"/>
  <c r="BS69" i="2"/>
  <c r="BT69" i="2"/>
  <c r="BV69" i="2"/>
  <c r="BU69" i="2" s="1"/>
  <c r="BZ69" i="2"/>
  <c r="CA69" i="2"/>
  <c r="CC69" i="2"/>
  <c r="CD69" i="2"/>
  <c r="CG69" i="2" a="1"/>
  <c r="CG69" i="2" s="1"/>
  <c r="CL69" i="2" a="1"/>
  <c r="CL69" i="2" s="1"/>
  <c r="CP69" i="2"/>
  <c r="CQ69" i="2"/>
  <c r="CS69" i="2"/>
  <c r="CT69" i="2"/>
  <c r="CV69" i="2" a="1"/>
  <c r="CV69" i="2" s="1"/>
  <c r="CW69" i="2"/>
  <c r="DA69" i="2"/>
  <c r="DB69" i="2"/>
  <c r="DD69" i="2"/>
  <c r="DE69" i="2"/>
  <c r="DG69" i="2"/>
  <c r="DJ69" i="2"/>
  <c r="DL69" i="2"/>
  <c r="DP69" i="2"/>
  <c r="DQ69" i="2" s="1"/>
  <c r="C70" i="2"/>
  <c r="H70" i="2"/>
  <c r="G70" i="2" s="1"/>
  <c r="J70" i="2"/>
  <c r="K70" i="2"/>
  <c r="M70" i="2"/>
  <c r="N70" i="2"/>
  <c r="P70" i="2"/>
  <c r="Q70" i="2"/>
  <c r="S70" i="2"/>
  <c r="T70" i="2"/>
  <c r="V70" i="2" a="1"/>
  <c r="V70" i="2" s="1"/>
  <c r="W70" i="2" a="1"/>
  <c r="W70" i="2" s="1"/>
  <c r="X70" i="2"/>
  <c r="AA70" i="2" a="1"/>
  <c r="AA70" i="2" s="1"/>
  <c r="AB70" i="2" s="1"/>
  <c r="AC70" i="2"/>
  <c r="AD70" i="2"/>
  <c r="AF70" i="2"/>
  <c r="AG70" i="2"/>
  <c r="AI70" i="2"/>
  <c r="AJ70" i="2"/>
  <c r="AL70" i="2"/>
  <c r="AM70" i="2"/>
  <c r="AO70" i="2"/>
  <c r="AP70" i="2"/>
  <c r="AR70" i="2"/>
  <c r="AS70" i="2"/>
  <c r="AU70" i="2"/>
  <c r="AT70" i="2" s="1"/>
  <c r="AV70" i="2"/>
  <c r="AX70" i="2"/>
  <c r="AY70" i="2"/>
  <c r="BA70" i="2"/>
  <c r="BB70" i="2"/>
  <c r="BD70" i="2"/>
  <c r="BE70" i="2"/>
  <c r="BF70" i="2"/>
  <c r="BG70" i="2"/>
  <c r="BI70" i="2"/>
  <c r="BJ70" i="2"/>
  <c r="BL70" i="2"/>
  <c r="BM70" i="2"/>
  <c r="BO70" i="2" s="1"/>
  <c r="BP70" i="2"/>
  <c r="BR70" i="2"/>
  <c r="BS70" i="2"/>
  <c r="BT70" i="2"/>
  <c r="BV70" i="2"/>
  <c r="BU70" i="2" s="1"/>
  <c r="CC70" i="2"/>
  <c r="CB70" i="2" s="1"/>
  <c r="CD70" i="2"/>
  <c r="CG70" i="2" a="1"/>
  <c r="CG70" i="2" s="1"/>
  <c r="CH70" i="2" s="1"/>
  <c r="CE70" i="2" s="1"/>
  <c r="CL70" i="2" a="1"/>
  <c r="CL70" i="2" s="1"/>
  <c r="CM70" i="2" s="1"/>
  <c r="CJ70" i="2" s="1"/>
  <c r="CP70" i="2"/>
  <c r="CQ70" i="2"/>
  <c r="CS70" i="2"/>
  <c r="CT70" i="2"/>
  <c r="CV70" i="2" a="1"/>
  <c r="CV70" i="2" s="1"/>
  <c r="CW70" i="2"/>
  <c r="DA70" i="2"/>
  <c r="DB70" i="2"/>
  <c r="DD70" i="2"/>
  <c r="DE70" i="2"/>
  <c r="DG70" i="2"/>
  <c r="DH70" i="2" s="1"/>
  <c r="DJ70" i="2"/>
  <c r="DL70" i="2"/>
  <c r="DP70" i="2"/>
  <c r="DR70" i="2"/>
  <c r="C71" i="2"/>
  <c r="H71" i="2"/>
  <c r="G71" i="2" s="1"/>
  <c r="J71" i="2"/>
  <c r="K71" i="2"/>
  <c r="M71" i="2"/>
  <c r="N71" i="2"/>
  <c r="P71" i="2"/>
  <c r="Q71" i="2"/>
  <c r="S71" i="2"/>
  <c r="T71" i="2"/>
  <c r="V71" i="2" a="1"/>
  <c r="V71" i="2" s="1"/>
  <c r="W71" i="2" a="1"/>
  <c r="W71" i="2" s="1"/>
  <c r="X71" i="2"/>
  <c r="AA71" i="2" a="1"/>
  <c r="AA71" i="2" s="1"/>
  <c r="AB71" i="2" s="1"/>
  <c r="AC71" i="2"/>
  <c r="AD71" i="2"/>
  <c r="AF71" i="2"/>
  <c r="AE71" i="2" s="1"/>
  <c r="AG71" i="2"/>
  <c r="AI71" i="2"/>
  <c r="AJ71" i="2"/>
  <c r="AL71" i="2"/>
  <c r="AM71" i="2"/>
  <c r="AO71" i="2"/>
  <c r="AP71" i="2"/>
  <c r="AR71" i="2"/>
  <c r="AS71" i="2"/>
  <c r="AU71" i="2"/>
  <c r="AV71" i="2"/>
  <c r="AX71" i="2"/>
  <c r="AY71" i="2"/>
  <c r="BA71" i="2"/>
  <c r="BB71" i="2"/>
  <c r="BD71" i="2"/>
  <c r="BE71" i="2"/>
  <c r="BF71" i="2"/>
  <c r="BG71" i="2"/>
  <c r="BI71" i="2"/>
  <c r="BJ71" i="2"/>
  <c r="BL71" i="2"/>
  <c r="BM71" i="2"/>
  <c r="BO71" i="2" s="1"/>
  <c r="BP71" i="2"/>
  <c r="BR71" i="2"/>
  <c r="BS71" i="2"/>
  <c r="BT71" i="2"/>
  <c r="BV71" i="2"/>
  <c r="BU71" i="2" s="1"/>
  <c r="BZ71" i="2"/>
  <c r="CC71" i="2"/>
  <c r="CD71" i="2"/>
  <c r="CG71" i="2" a="1"/>
  <c r="CG71" i="2" s="1"/>
  <c r="CL71" i="2" a="1"/>
  <c r="CL71" i="2" s="1"/>
  <c r="CM71" i="2"/>
  <c r="CJ71" i="2" s="1"/>
  <c r="CN71" i="2"/>
  <c r="CP71" i="2"/>
  <c r="CQ71" i="2"/>
  <c r="CS71" i="2"/>
  <c r="CT71" i="2"/>
  <c r="CV71" i="2" a="1"/>
  <c r="CV71" i="2" s="1"/>
  <c r="CW71" i="2"/>
  <c r="DA71" i="2"/>
  <c r="DB71" i="2"/>
  <c r="DD71" i="2"/>
  <c r="DE71" i="2"/>
  <c r="DG71" i="2"/>
  <c r="DH71" i="2" s="1"/>
  <c r="DJ71" i="2"/>
  <c r="DF71" i="2" s="1"/>
  <c r="DL71" i="2"/>
  <c r="DP71" i="2"/>
  <c r="C72" i="2"/>
  <c r="H72" i="2"/>
  <c r="G72" i="2" s="1"/>
  <c r="J72" i="2"/>
  <c r="K72" i="2"/>
  <c r="M72" i="2"/>
  <c r="N72" i="2"/>
  <c r="L72" i="2" s="1"/>
  <c r="P72" i="2"/>
  <c r="Q72" i="2"/>
  <c r="S72" i="2"/>
  <c r="T72" i="2"/>
  <c r="V72" i="2" a="1"/>
  <c r="V72" i="2" s="1"/>
  <c r="W72" i="2" a="1"/>
  <c r="W72" i="2" s="1"/>
  <c r="X72" i="2"/>
  <c r="AA72" i="2" a="1"/>
  <c r="AA72" i="2" s="1"/>
  <c r="AB72" i="2" s="1"/>
  <c r="AC72" i="2"/>
  <c r="AD72" i="2"/>
  <c r="AF72" i="2"/>
  <c r="AG72" i="2"/>
  <c r="AI72" i="2"/>
  <c r="AJ72" i="2"/>
  <c r="AL72" i="2"/>
  <c r="AM72" i="2"/>
  <c r="AK72" i="2" s="1"/>
  <c r="AO72" i="2"/>
  <c r="AP72" i="2"/>
  <c r="AR72" i="2"/>
  <c r="AS72" i="2"/>
  <c r="AU72" i="2"/>
  <c r="AV72" i="2"/>
  <c r="AX72" i="2"/>
  <c r="AY72" i="2"/>
  <c r="BA72" i="2"/>
  <c r="BB72" i="2"/>
  <c r="BD72" i="2"/>
  <c r="BE72" i="2"/>
  <c r="BF72" i="2"/>
  <c r="BG72" i="2"/>
  <c r="BI72" i="2"/>
  <c r="BJ72" i="2"/>
  <c r="BL72" i="2"/>
  <c r="BM72" i="2"/>
  <c r="BO72" i="2" s="1"/>
  <c r="BP72" i="2"/>
  <c r="BR72" i="2"/>
  <c r="BS72" i="2"/>
  <c r="BT72" i="2"/>
  <c r="BV72" i="2"/>
  <c r="BU72" i="2" s="1"/>
  <c r="BZ72" i="2"/>
  <c r="CA72" i="2"/>
  <c r="CC72" i="2"/>
  <c r="CD72" i="2"/>
  <c r="CG72" i="2" a="1"/>
  <c r="CG72" i="2" s="1"/>
  <c r="CH72" i="2" s="1"/>
  <c r="CE72" i="2" s="1"/>
  <c r="CL72" i="2" a="1"/>
  <c r="CL72" i="2" s="1"/>
  <c r="CP72" i="2"/>
  <c r="CQ72" i="2"/>
  <c r="CS72" i="2"/>
  <c r="CT72" i="2"/>
  <c r="CV72" i="2" a="1"/>
  <c r="CV72" i="2" s="1"/>
  <c r="CW72" i="2"/>
  <c r="DA72" i="2"/>
  <c r="DB72" i="2"/>
  <c r="DD72" i="2"/>
  <c r="DE72" i="2"/>
  <c r="DG72" i="2"/>
  <c r="DJ72" i="2"/>
  <c r="DL72" i="2"/>
  <c r="DP72" i="2"/>
  <c r="DQ72" i="2" s="1"/>
  <c r="C73" i="2"/>
  <c r="H73" i="2"/>
  <c r="G73" i="2" s="1"/>
  <c r="J73" i="2"/>
  <c r="K73" i="2"/>
  <c r="M73" i="2"/>
  <c r="N73" i="2"/>
  <c r="P73" i="2"/>
  <c r="Q73" i="2"/>
  <c r="S73" i="2"/>
  <c r="T73" i="2"/>
  <c r="V73" i="2" a="1"/>
  <c r="V73" i="2" s="1"/>
  <c r="W73" i="2" a="1"/>
  <c r="W73" i="2" s="1"/>
  <c r="X73" i="2"/>
  <c r="AA73" i="2" a="1"/>
  <c r="AA73" i="2" s="1"/>
  <c r="AB73" i="2" s="1"/>
  <c r="AC73" i="2"/>
  <c r="AD73" i="2"/>
  <c r="AF73" i="2"/>
  <c r="AG73" i="2"/>
  <c r="AI73" i="2"/>
  <c r="AJ73" i="2"/>
  <c r="AL73" i="2"/>
  <c r="AM73" i="2"/>
  <c r="AK73" i="2" s="1"/>
  <c r="AO73" i="2"/>
  <c r="AP73" i="2"/>
  <c r="AR73" i="2"/>
  <c r="AS73" i="2"/>
  <c r="AU73" i="2"/>
  <c r="AV73" i="2"/>
  <c r="AX73" i="2"/>
  <c r="AY73" i="2"/>
  <c r="BA73" i="2"/>
  <c r="BB73" i="2"/>
  <c r="BD73" i="2"/>
  <c r="BE73" i="2"/>
  <c r="BF73" i="2"/>
  <c r="BG73" i="2"/>
  <c r="BI73" i="2"/>
  <c r="BJ73" i="2"/>
  <c r="BH73" i="2" s="1"/>
  <c r="BL73" i="2"/>
  <c r="BM73" i="2"/>
  <c r="BO73" i="2" s="1"/>
  <c r="BP73" i="2"/>
  <c r="BR73" i="2"/>
  <c r="BS73" i="2"/>
  <c r="BT73" i="2"/>
  <c r="BV73" i="2"/>
  <c r="BU73" i="2" s="1"/>
  <c r="BZ73" i="2"/>
  <c r="CA73" i="2"/>
  <c r="CC73" i="2"/>
  <c r="CD73" i="2"/>
  <c r="CG73" i="2" a="1"/>
  <c r="CG73" i="2" s="1"/>
  <c r="CH73" i="2" s="1"/>
  <c r="CE73" i="2" s="1"/>
  <c r="CL73" i="2" a="1"/>
  <c r="CL73" i="2" s="1"/>
  <c r="CP73" i="2"/>
  <c r="CQ73" i="2"/>
  <c r="CS73" i="2"/>
  <c r="CT73" i="2"/>
  <c r="CV73" i="2" a="1"/>
  <c r="CV73" i="2" s="1"/>
  <c r="CW73" i="2"/>
  <c r="DA73" i="2"/>
  <c r="DB73" i="2"/>
  <c r="DD73" i="2"/>
  <c r="DE73" i="2"/>
  <c r="DG73" i="2"/>
  <c r="DH73" i="2" s="1"/>
  <c r="DJ73" i="2"/>
  <c r="DL73" i="2"/>
  <c r="DP73" i="2"/>
  <c r="C74" i="2"/>
  <c r="H74" i="2"/>
  <c r="G74" i="2" s="1"/>
  <c r="J74" i="2"/>
  <c r="K74" i="2"/>
  <c r="M74" i="2"/>
  <c r="N74" i="2"/>
  <c r="P74" i="2"/>
  <c r="Q74" i="2"/>
  <c r="S74" i="2"/>
  <c r="T74" i="2"/>
  <c r="V74" i="2" a="1"/>
  <c r="V74" i="2" s="1"/>
  <c r="W74" i="2" a="1"/>
  <c r="W74" i="2" s="1"/>
  <c r="X74" i="2"/>
  <c r="AA74" i="2" a="1"/>
  <c r="AA74" i="2" s="1"/>
  <c r="AB74" i="2" s="1"/>
  <c r="AC74" i="2"/>
  <c r="Z74" i="2" s="1"/>
  <c r="AD74" i="2"/>
  <c r="AF74" i="2"/>
  <c r="AG74" i="2"/>
  <c r="AI74" i="2"/>
  <c r="AJ74" i="2"/>
  <c r="AL74" i="2"/>
  <c r="AK74" i="2" s="1"/>
  <c r="AM74" i="2"/>
  <c r="AO74" i="2"/>
  <c r="AP74" i="2"/>
  <c r="AR74" i="2"/>
  <c r="AS74" i="2"/>
  <c r="AU74" i="2"/>
  <c r="AV74" i="2"/>
  <c r="AX74" i="2"/>
  <c r="AY74" i="2"/>
  <c r="BA74" i="2"/>
  <c r="BB74" i="2"/>
  <c r="BD74" i="2"/>
  <c r="BE74" i="2"/>
  <c r="BF74" i="2"/>
  <c r="BG74" i="2"/>
  <c r="BI74" i="2"/>
  <c r="BJ74" i="2"/>
  <c r="BL74" i="2"/>
  <c r="BM74" i="2"/>
  <c r="BP74" i="2"/>
  <c r="BR74" i="2"/>
  <c r="BS74" i="2"/>
  <c r="BT74" i="2"/>
  <c r="BV74" i="2"/>
  <c r="BU74" i="2" s="1"/>
  <c r="CC74" i="2"/>
  <c r="CD74" i="2"/>
  <c r="CG74" i="2" a="1"/>
  <c r="CG74" i="2" s="1"/>
  <c r="CL74" i="2" a="1"/>
  <c r="CL74" i="2" s="1"/>
  <c r="CP74" i="2"/>
  <c r="CQ74" i="2"/>
  <c r="CS74" i="2"/>
  <c r="CT74" i="2"/>
  <c r="CV74" i="2" a="1"/>
  <c r="CV74" i="2" s="1"/>
  <c r="CW74" i="2"/>
  <c r="DA74" i="2"/>
  <c r="CZ74" i="2" s="1"/>
  <c r="DB74" i="2"/>
  <c r="DD74" i="2"/>
  <c r="DE74" i="2"/>
  <c r="DG74" i="2"/>
  <c r="DI74" i="2" s="1"/>
  <c r="DJ74" i="2"/>
  <c r="DL74" i="2"/>
  <c r="DM74" i="2" s="1"/>
  <c r="DP74" i="2"/>
  <c r="DQ74" i="2" s="1"/>
  <c r="C75" i="2"/>
  <c r="H75" i="2"/>
  <c r="G75" i="2" s="1"/>
  <c r="J75" i="2"/>
  <c r="K75" i="2"/>
  <c r="M75" i="2"/>
  <c r="N75" i="2"/>
  <c r="P75" i="2"/>
  <c r="Q75" i="2"/>
  <c r="S75" i="2"/>
  <c r="R75" i="2" s="1"/>
  <c r="T75" i="2"/>
  <c r="V75" i="2" a="1"/>
  <c r="V75" i="2" s="1"/>
  <c r="W75" i="2" a="1"/>
  <c r="W75" i="2" s="1"/>
  <c r="X75" i="2"/>
  <c r="AA75" i="2" a="1"/>
  <c r="AA75" i="2" s="1"/>
  <c r="AB75" i="2" s="1"/>
  <c r="AC75" i="2"/>
  <c r="AD75" i="2"/>
  <c r="AF75" i="2"/>
  <c r="AE75" i="2" s="1"/>
  <c r="AG75" i="2"/>
  <c r="AI75" i="2"/>
  <c r="AJ75" i="2"/>
  <c r="AL75" i="2"/>
  <c r="AM75" i="2"/>
  <c r="AO75" i="2"/>
  <c r="AP75" i="2"/>
  <c r="AR75" i="2"/>
  <c r="AS75" i="2"/>
  <c r="AU75" i="2"/>
  <c r="AV75" i="2"/>
  <c r="AX75" i="2"/>
  <c r="AY75" i="2"/>
  <c r="BA75" i="2"/>
  <c r="BB75" i="2"/>
  <c r="BD75" i="2"/>
  <c r="BE75" i="2"/>
  <c r="BF75" i="2"/>
  <c r="BG75" i="2"/>
  <c r="BI75" i="2"/>
  <c r="BJ75" i="2"/>
  <c r="BL75" i="2"/>
  <c r="BM75" i="2"/>
  <c r="BP75" i="2"/>
  <c r="BR75" i="2"/>
  <c r="BS75" i="2"/>
  <c r="BT75" i="2"/>
  <c r="BV75" i="2"/>
  <c r="BU75" i="2" s="1"/>
  <c r="CC75" i="2"/>
  <c r="CB75" i="2" s="1"/>
  <c r="CD75" i="2"/>
  <c r="CG75" i="2" a="1"/>
  <c r="CG75" i="2" s="1"/>
  <c r="CH75" i="2" s="1"/>
  <c r="CE75" i="2" s="1"/>
  <c r="CL75" i="2" a="1"/>
  <c r="CL75" i="2" s="1"/>
  <c r="CM75" i="2" s="1"/>
  <c r="CJ75" i="2" s="1"/>
  <c r="CP75" i="2"/>
  <c r="CQ75" i="2"/>
  <c r="CS75" i="2"/>
  <c r="CT75" i="2"/>
  <c r="CV75" i="2" a="1"/>
  <c r="CV75" i="2" s="1"/>
  <c r="CW75" i="2"/>
  <c r="DA75" i="2"/>
  <c r="DB75" i="2"/>
  <c r="DD75" i="2"/>
  <c r="DE75" i="2"/>
  <c r="DG75" i="2"/>
  <c r="DJ75" i="2"/>
  <c r="DL75" i="2"/>
  <c r="DP75" i="2"/>
  <c r="DQ75" i="2" s="1"/>
  <c r="C76" i="2"/>
  <c r="H76" i="2"/>
  <c r="G76" i="2" s="1"/>
  <c r="J76" i="2"/>
  <c r="K76" i="2"/>
  <c r="M76" i="2"/>
  <c r="N76" i="2"/>
  <c r="P76" i="2"/>
  <c r="Q76" i="2"/>
  <c r="S76" i="2"/>
  <c r="R76" i="2" s="1"/>
  <c r="T76" i="2"/>
  <c r="V76" i="2" a="1"/>
  <c r="V76" i="2" s="1"/>
  <c r="W76" i="2" a="1"/>
  <c r="W76" i="2" s="1"/>
  <c r="X76" i="2"/>
  <c r="AA76" i="2" a="1"/>
  <c r="AA76" i="2" s="1"/>
  <c r="AB76" i="2" s="1"/>
  <c r="AC76" i="2"/>
  <c r="AD76" i="2"/>
  <c r="AF76" i="2"/>
  <c r="AG76" i="2"/>
  <c r="AI76" i="2"/>
  <c r="AJ76" i="2"/>
  <c r="AL76" i="2"/>
  <c r="AM76" i="2"/>
  <c r="AO76" i="2"/>
  <c r="AP76" i="2"/>
  <c r="AR76" i="2"/>
  <c r="AQ76" i="2" s="1"/>
  <c r="AS76" i="2"/>
  <c r="AU76" i="2"/>
  <c r="AV76" i="2"/>
  <c r="AX76" i="2"/>
  <c r="AY76" i="2"/>
  <c r="BA76" i="2"/>
  <c r="BB76" i="2"/>
  <c r="BD76" i="2"/>
  <c r="BE76" i="2"/>
  <c r="BF76" i="2"/>
  <c r="BG76" i="2"/>
  <c r="BI76" i="2"/>
  <c r="BJ76" i="2"/>
  <c r="BL76" i="2"/>
  <c r="BM76" i="2"/>
  <c r="BP76" i="2"/>
  <c r="BR76" i="2"/>
  <c r="BS76" i="2"/>
  <c r="BT76" i="2"/>
  <c r="BV76" i="2"/>
  <c r="BU76" i="2" s="1"/>
  <c r="CC76" i="2"/>
  <c r="CD76" i="2"/>
  <c r="CG76" i="2" a="1"/>
  <c r="CG76" i="2" s="1"/>
  <c r="CI76" i="2" s="1"/>
  <c r="CL76" i="2" a="1"/>
  <c r="CL76" i="2" s="1"/>
  <c r="CM76" i="2" s="1"/>
  <c r="CJ76" i="2" s="1"/>
  <c r="CP76" i="2"/>
  <c r="CQ76" i="2"/>
  <c r="CS76" i="2"/>
  <c r="CT76" i="2"/>
  <c r="CV76" i="2" a="1"/>
  <c r="CV76" i="2" s="1"/>
  <c r="CW76" i="2"/>
  <c r="DA76" i="2"/>
  <c r="DB76" i="2"/>
  <c r="DD76" i="2"/>
  <c r="DE76" i="2"/>
  <c r="DG76" i="2"/>
  <c r="DH76" i="2" s="1"/>
  <c r="DJ76" i="2"/>
  <c r="DL76" i="2"/>
  <c r="DN76" i="2" s="1"/>
  <c r="DP76" i="2"/>
  <c r="DO76" i="2" s="1"/>
  <c r="C77" i="2"/>
  <c r="H77" i="2"/>
  <c r="G77" i="2" s="1"/>
  <c r="J77" i="2"/>
  <c r="K77" i="2"/>
  <c r="M77" i="2"/>
  <c r="N77" i="2"/>
  <c r="P77" i="2"/>
  <c r="Q77" i="2"/>
  <c r="S77" i="2"/>
  <c r="T77" i="2"/>
  <c r="V77" i="2" a="1"/>
  <c r="V77" i="2" s="1"/>
  <c r="W77" i="2" a="1"/>
  <c r="W77" i="2" s="1"/>
  <c r="X77" i="2"/>
  <c r="AA77" i="2" a="1"/>
  <c r="AA77" i="2" s="1"/>
  <c r="AB77" i="2" s="1"/>
  <c r="AC77" i="2"/>
  <c r="AD77" i="2"/>
  <c r="AF77" i="2"/>
  <c r="AG77" i="2"/>
  <c r="AI77" i="2"/>
  <c r="AJ77" i="2"/>
  <c r="AL77" i="2"/>
  <c r="AM77" i="2"/>
  <c r="AO77" i="2"/>
  <c r="AP77" i="2"/>
  <c r="AR77" i="2"/>
  <c r="AS77" i="2"/>
  <c r="AU77" i="2"/>
  <c r="AV77" i="2"/>
  <c r="AX77" i="2"/>
  <c r="AY77" i="2"/>
  <c r="BA77" i="2"/>
  <c r="BB77" i="2"/>
  <c r="BD77" i="2"/>
  <c r="BE77" i="2"/>
  <c r="BF77" i="2"/>
  <c r="BG77" i="2"/>
  <c r="BI77" i="2"/>
  <c r="BJ77" i="2"/>
  <c r="BL77" i="2"/>
  <c r="BM77" i="2"/>
  <c r="BO77" i="2" s="1"/>
  <c r="BP77" i="2"/>
  <c r="BR77" i="2"/>
  <c r="BS77" i="2"/>
  <c r="BT77" i="2"/>
  <c r="BV77" i="2"/>
  <c r="BU77" i="2" s="1"/>
  <c r="BZ77" i="2"/>
  <c r="CA77" i="2"/>
  <c r="CC77" i="2"/>
  <c r="CD77" i="2"/>
  <c r="CG77" i="2" a="1"/>
  <c r="CG77" i="2" s="1"/>
  <c r="CI77" i="2" s="1"/>
  <c r="CL77" i="2" a="1"/>
  <c r="CL77" i="2" s="1"/>
  <c r="CM77" i="2" s="1"/>
  <c r="CJ77" i="2" s="1"/>
  <c r="CP77" i="2"/>
  <c r="CQ77" i="2"/>
  <c r="CS77" i="2"/>
  <c r="CT77" i="2"/>
  <c r="CV77" i="2" a="1"/>
  <c r="CV77" i="2" s="1"/>
  <c r="CW77" i="2"/>
  <c r="DA77" i="2"/>
  <c r="DB77" i="2"/>
  <c r="DD77" i="2"/>
  <c r="DE77" i="2"/>
  <c r="DG77" i="2"/>
  <c r="DH77" i="2" s="1"/>
  <c r="DJ77" i="2"/>
  <c r="DF77" i="2" s="1"/>
  <c r="DL77" i="2"/>
  <c r="DK77" i="2" s="1"/>
  <c r="DP77" i="2"/>
  <c r="DQ77" i="2" s="1"/>
  <c r="C78" i="2"/>
  <c r="H78" i="2"/>
  <c r="G78" i="2" s="1"/>
  <c r="J78" i="2"/>
  <c r="K78" i="2"/>
  <c r="M78" i="2"/>
  <c r="N78" i="2"/>
  <c r="P78" i="2"/>
  <c r="Q78" i="2"/>
  <c r="S78" i="2"/>
  <c r="T78" i="2"/>
  <c r="V78" i="2" a="1"/>
  <c r="V78" i="2" s="1"/>
  <c r="W78" i="2" a="1"/>
  <c r="W78" i="2" s="1"/>
  <c r="X78" i="2"/>
  <c r="AA78" i="2" a="1"/>
  <c r="AA78" i="2" s="1"/>
  <c r="AB78" i="2" s="1"/>
  <c r="AC78" i="2"/>
  <c r="AD78" i="2"/>
  <c r="AF78" i="2"/>
  <c r="AG78" i="2"/>
  <c r="AI78" i="2"/>
  <c r="AJ78" i="2"/>
  <c r="AL78" i="2"/>
  <c r="AM78" i="2"/>
  <c r="AO78" i="2"/>
  <c r="AP78" i="2"/>
  <c r="AR78" i="2"/>
  <c r="AS78" i="2"/>
  <c r="AU78" i="2"/>
  <c r="AV78" i="2"/>
  <c r="AX78" i="2"/>
  <c r="AY78" i="2"/>
  <c r="BA78" i="2"/>
  <c r="BB78" i="2"/>
  <c r="BD78" i="2"/>
  <c r="BE78" i="2"/>
  <c r="BF78" i="2"/>
  <c r="BG78" i="2"/>
  <c r="BI78" i="2"/>
  <c r="BJ78" i="2"/>
  <c r="BL78" i="2"/>
  <c r="BM78" i="2"/>
  <c r="BP78" i="2"/>
  <c r="BR78" i="2"/>
  <c r="BS78" i="2"/>
  <c r="BT78" i="2"/>
  <c r="BV78" i="2"/>
  <c r="BU78" i="2" s="1"/>
  <c r="CC78" i="2"/>
  <c r="CB78" i="2" s="1"/>
  <c r="CD78" i="2"/>
  <c r="CG78" i="2" a="1"/>
  <c r="CG78" i="2" s="1"/>
  <c r="CL78" i="2" a="1"/>
  <c r="CL78" i="2" s="1"/>
  <c r="CP78" i="2"/>
  <c r="CQ78" i="2"/>
  <c r="CS78" i="2"/>
  <c r="CT78" i="2"/>
  <c r="CV78" i="2" a="1"/>
  <c r="CV78" i="2" s="1"/>
  <c r="CW78" i="2"/>
  <c r="DA78" i="2"/>
  <c r="DB78" i="2"/>
  <c r="DD78" i="2"/>
  <c r="DE78" i="2"/>
  <c r="DG78" i="2"/>
  <c r="DJ78" i="2"/>
  <c r="DL78" i="2"/>
  <c r="DK78" i="2" s="1"/>
  <c r="DP78" i="2"/>
  <c r="C79" i="2"/>
  <c r="H79" i="2"/>
  <c r="G79" i="2" s="1"/>
  <c r="J79" i="2"/>
  <c r="K79" i="2"/>
  <c r="M79" i="2"/>
  <c r="N79" i="2"/>
  <c r="P79" i="2"/>
  <c r="Q79" i="2"/>
  <c r="S79" i="2"/>
  <c r="T79" i="2"/>
  <c r="V79" i="2" a="1"/>
  <c r="V79" i="2" s="1"/>
  <c r="W79" i="2" a="1"/>
  <c r="W79" i="2" s="1"/>
  <c r="Y79" i="2" s="1"/>
  <c r="X79" i="2"/>
  <c r="AA79" i="2" a="1"/>
  <c r="AA79" i="2" s="1"/>
  <c r="AB79" i="2" s="1"/>
  <c r="AC79" i="2"/>
  <c r="AD79" i="2"/>
  <c r="AF79" i="2"/>
  <c r="AG79" i="2"/>
  <c r="AI79" i="2"/>
  <c r="AJ79" i="2"/>
  <c r="AL79" i="2"/>
  <c r="AM79" i="2"/>
  <c r="AO79" i="2"/>
  <c r="AP79" i="2"/>
  <c r="AR79" i="2"/>
  <c r="AS79" i="2"/>
  <c r="AU79" i="2"/>
  <c r="AV79" i="2"/>
  <c r="AX79" i="2"/>
  <c r="AY79" i="2"/>
  <c r="BA79" i="2"/>
  <c r="BB79" i="2"/>
  <c r="BD79" i="2"/>
  <c r="BE79" i="2"/>
  <c r="BF79" i="2"/>
  <c r="BG79" i="2"/>
  <c r="BI79" i="2"/>
  <c r="BJ79" i="2"/>
  <c r="BL79" i="2"/>
  <c r="BM79" i="2"/>
  <c r="BO79" i="2" s="1"/>
  <c r="BP79" i="2"/>
  <c r="BR79" i="2"/>
  <c r="BS79" i="2"/>
  <c r="BT79" i="2"/>
  <c r="BV79" i="2"/>
  <c r="BU79" i="2" s="1"/>
  <c r="CC79" i="2"/>
  <c r="CB79" i="2" s="1"/>
  <c r="CD79" i="2"/>
  <c r="CG79" i="2" a="1"/>
  <c r="CG79" i="2" s="1"/>
  <c r="CL79" i="2" a="1"/>
  <c r="CL79" i="2" s="1"/>
  <c r="CP79" i="2"/>
  <c r="CQ79" i="2"/>
  <c r="CS79" i="2"/>
  <c r="CT79" i="2"/>
  <c r="CV79" i="2" a="1"/>
  <c r="CV79" i="2" s="1"/>
  <c r="CW79" i="2"/>
  <c r="DA79" i="2"/>
  <c r="DB79" i="2"/>
  <c r="DD79" i="2"/>
  <c r="DE79" i="2"/>
  <c r="DG79" i="2"/>
  <c r="DJ79" i="2"/>
  <c r="DL79" i="2"/>
  <c r="DM79" i="2" s="1"/>
  <c r="DP79" i="2"/>
  <c r="DO79" i="2" s="1"/>
  <c r="C80" i="2"/>
  <c r="H80" i="2"/>
  <c r="G80" i="2" s="1"/>
  <c r="J80" i="2"/>
  <c r="K80" i="2"/>
  <c r="M80" i="2"/>
  <c r="N80" i="2"/>
  <c r="P80" i="2"/>
  <c r="Q80" i="2"/>
  <c r="S80" i="2"/>
  <c r="T80" i="2"/>
  <c r="V80" i="2" a="1"/>
  <c r="V80" i="2" s="1"/>
  <c r="W80" i="2" a="1"/>
  <c r="W80" i="2" s="1"/>
  <c r="X80" i="2"/>
  <c r="AA80" i="2" a="1"/>
  <c r="AA80" i="2" s="1"/>
  <c r="AB80" i="2" s="1"/>
  <c r="AC80" i="2"/>
  <c r="AD80" i="2"/>
  <c r="AF80" i="2"/>
  <c r="AG80" i="2"/>
  <c r="AI80" i="2"/>
  <c r="AJ80" i="2"/>
  <c r="AL80" i="2"/>
  <c r="AM80" i="2"/>
  <c r="AO80" i="2"/>
  <c r="AP80" i="2"/>
  <c r="AR80" i="2"/>
  <c r="AQ80" i="2" s="1"/>
  <c r="AS80" i="2"/>
  <c r="AU80" i="2"/>
  <c r="AV80" i="2"/>
  <c r="AX80" i="2"/>
  <c r="AY80" i="2"/>
  <c r="BA80" i="2"/>
  <c r="BB80" i="2"/>
  <c r="BD80" i="2"/>
  <c r="BE80" i="2"/>
  <c r="BF80" i="2"/>
  <c r="BG80" i="2"/>
  <c r="BI80" i="2"/>
  <c r="BJ80" i="2"/>
  <c r="BL80" i="2"/>
  <c r="BM80" i="2"/>
  <c r="BO80" i="2" s="1"/>
  <c r="BP80" i="2"/>
  <c r="BR80" i="2"/>
  <c r="BS80" i="2"/>
  <c r="BT80" i="2"/>
  <c r="BV80" i="2"/>
  <c r="BU80" i="2" s="1"/>
  <c r="CA80" i="2"/>
  <c r="CC80" i="2"/>
  <c r="CB80" i="2" s="1"/>
  <c r="CD80" i="2"/>
  <c r="CG80" i="2" a="1"/>
  <c r="CG80" i="2" s="1"/>
  <c r="CH80" i="2" s="1"/>
  <c r="CE80" i="2" s="1"/>
  <c r="CL80" i="2" a="1"/>
  <c r="CL80" i="2" s="1"/>
  <c r="CP80" i="2"/>
  <c r="CQ80" i="2"/>
  <c r="CS80" i="2"/>
  <c r="CT80" i="2"/>
  <c r="CV80" i="2" a="1"/>
  <c r="CV80" i="2" s="1"/>
  <c r="CW80" i="2"/>
  <c r="DA80" i="2"/>
  <c r="DB80" i="2"/>
  <c r="DD80" i="2"/>
  <c r="DE80" i="2"/>
  <c r="DG80" i="2"/>
  <c r="DJ80" i="2"/>
  <c r="DL80" i="2"/>
  <c r="DK80" i="2" s="1"/>
  <c r="DP80" i="2"/>
  <c r="DO80" i="2" s="1"/>
  <c r="C81" i="2"/>
  <c r="H81" i="2"/>
  <c r="G81" i="2" s="1"/>
  <c r="J81" i="2"/>
  <c r="K81" i="2"/>
  <c r="M81" i="2"/>
  <c r="N81" i="2"/>
  <c r="P81" i="2"/>
  <c r="Q81" i="2"/>
  <c r="S81" i="2"/>
  <c r="T81" i="2"/>
  <c r="V81" i="2" a="1"/>
  <c r="V81" i="2" s="1"/>
  <c r="W81" i="2" a="1"/>
  <c r="W81" i="2" s="1"/>
  <c r="X81" i="2"/>
  <c r="AA81" i="2" a="1"/>
  <c r="AA81" i="2" s="1"/>
  <c r="AB81" i="2" s="1"/>
  <c r="AC81" i="2"/>
  <c r="AD81" i="2"/>
  <c r="AF81" i="2"/>
  <c r="AG81" i="2"/>
  <c r="AI81" i="2"/>
  <c r="AJ81" i="2"/>
  <c r="AL81" i="2"/>
  <c r="AM81" i="2"/>
  <c r="AO81" i="2"/>
  <c r="AP81" i="2"/>
  <c r="AR81" i="2"/>
  <c r="AS81" i="2"/>
  <c r="AU81" i="2"/>
  <c r="AV81" i="2"/>
  <c r="AX81" i="2"/>
  <c r="AY81" i="2"/>
  <c r="BA81" i="2"/>
  <c r="AZ81" i="2" s="1"/>
  <c r="BB81" i="2"/>
  <c r="BD81" i="2"/>
  <c r="BE81" i="2"/>
  <c r="BF81" i="2"/>
  <c r="BG81" i="2"/>
  <c r="BI81" i="2"/>
  <c r="BJ81" i="2"/>
  <c r="BL81" i="2"/>
  <c r="BM81" i="2"/>
  <c r="BP81" i="2"/>
  <c r="BR81" i="2"/>
  <c r="BS81" i="2"/>
  <c r="BT81" i="2"/>
  <c r="BV81" i="2"/>
  <c r="BU81" i="2" s="1"/>
  <c r="CA81" i="2"/>
  <c r="BZ81" i="2"/>
  <c r="CC81" i="2"/>
  <c r="CD81" i="2"/>
  <c r="CG81" i="2" a="1"/>
  <c r="CG81" i="2" s="1"/>
  <c r="CL81" i="2" a="1"/>
  <c r="CL81" i="2" s="1"/>
  <c r="CP81" i="2"/>
  <c r="CQ81" i="2"/>
  <c r="CS81" i="2"/>
  <c r="CT81" i="2"/>
  <c r="CV81" i="2" a="1"/>
  <c r="CV81" i="2" s="1"/>
  <c r="CW81" i="2"/>
  <c r="DA81" i="2"/>
  <c r="DB81" i="2"/>
  <c r="DD81" i="2"/>
  <c r="DE81" i="2"/>
  <c r="DG81" i="2"/>
  <c r="DJ81" i="2"/>
  <c r="DL81" i="2"/>
  <c r="DK81" i="2" s="1"/>
  <c r="DP81" i="2"/>
  <c r="DR81" i="2" s="1"/>
  <c r="C82" i="2"/>
  <c r="H82" i="2"/>
  <c r="G82" i="2" s="1"/>
  <c r="J82" i="2"/>
  <c r="K82" i="2"/>
  <c r="M82" i="2"/>
  <c r="N82" i="2"/>
  <c r="P82" i="2"/>
  <c r="Q82" i="2"/>
  <c r="S82" i="2"/>
  <c r="T82" i="2"/>
  <c r="V82" i="2" a="1"/>
  <c r="V82" i="2" s="1"/>
  <c r="W82" i="2" a="1"/>
  <c r="W82" i="2" s="1"/>
  <c r="X82" i="2"/>
  <c r="AA82" i="2" a="1"/>
  <c r="AA82" i="2" s="1"/>
  <c r="AB82" i="2" s="1"/>
  <c r="AC82" i="2"/>
  <c r="AD82" i="2"/>
  <c r="AF82" i="2"/>
  <c r="AG82" i="2"/>
  <c r="AI82" i="2"/>
  <c r="AJ82" i="2"/>
  <c r="AL82" i="2"/>
  <c r="AM82" i="2"/>
  <c r="AO82" i="2"/>
  <c r="AP82" i="2"/>
  <c r="AR82" i="2"/>
  <c r="AS82" i="2"/>
  <c r="AU82" i="2"/>
  <c r="AV82" i="2"/>
  <c r="AX82" i="2"/>
  <c r="AY82" i="2"/>
  <c r="BA82" i="2"/>
  <c r="BB82" i="2"/>
  <c r="BD82" i="2"/>
  <c r="BE82" i="2"/>
  <c r="BF82" i="2"/>
  <c r="BG82" i="2"/>
  <c r="BI82" i="2"/>
  <c r="BJ82" i="2"/>
  <c r="BL82" i="2"/>
  <c r="BM82" i="2"/>
  <c r="BP82" i="2"/>
  <c r="BR82" i="2"/>
  <c r="BS82" i="2"/>
  <c r="BT82" i="2"/>
  <c r="BV82" i="2"/>
  <c r="BU82" i="2" s="1"/>
  <c r="CC82" i="2"/>
  <c r="CD82" i="2"/>
  <c r="CG82" i="2" a="1"/>
  <c r="CG82" i="2" s="1"/>
  <c r="CI82" i="2" s="1"/>
  <c r="CL82" i="2" a="1"/>
  <c r="CL82" i="2" s="1"/>
  <c r="CM82" i="2" s="1"/>
  <c r="CJ82" i="2" s="1"/>
  <c r="CP82" i="2"/>
  <c r="CQ82" i="2"/>
  <c r="CS82" i="2"/>
  <c r="CR82" i="2" s="1"/>
  <c r="CT82" i="2"/>
  <c r="CV82" i="2" a="1"/>
  <c r="CV82" i="2" s="1"/>
  <c r="CW82" i="2"/>
  <c r="DA82" i="2"/>
  <c r="DB82" i="2"/>
  <c r="DD82" i="2"/>
  <c r="DE82" i="2"/>
  <c r="DG82" i="2"/>
  <c r="DH82" i="2" s="1"/>
  <c r="DJ82" i="2"/>
  <c r="DL82" i="2"/>
  <c r="DP82" i="2"/>
  <c r="DO82" i="2" s="1"/>
  <c r="C83" i="2"/>
  <c r="H83" i="2"/>
  <c r="G83" i="2" s="1"/>
  <c r="J83" i="2"/>
  <c r="K83" i="2"/>
  <c r="M83" i="2"/>
  <c r="N83" i="2"/>
  <c r="P83" i="2"/>
  <c r="Q83" i="2"/>
  <c r="S83" i="2"/>
  <c r="T83" i="2"/>
  <c r="V83" i="2" a="1"/>
  <c r="V83" i="2" s="1"/>
  <c r="W83" i="2" a="1"/>
  <c r="W83" i="2" s="1"/>
  <c r="X83" i="2"/>
  <c r="AA83" i="2" a="1"/>
  <c r="AA83" i="2" s="1"/>
  <c r="AB83" i="2" s="1"/>
  <c r="AC83" i="2"/>
  <c r="AD83" i="2"/>
  <c r="AF83" i="2"/>
  <c r="AG83" i="2"/>
  <c r="AI83" i="2"/>
  <c r="AJ83" i="2"/>
  <c r="AL83" i="2"/>
  <c r="AM83" i="2"/>
  <c r="AO83" i="2"/>
  <c r="AP83" i="2"/>
  <c r="AR83" i="2"/>
  <c r="AS83" i="2"/>
  <c r="AU83" i="2"/>
  <c r="AV83" i="2"/>
  <c r="AX83" i="2"/>
  <c r="AY83" i="2"/>
  <c r="BA83" i="2"/>
  <c r="BB83" i="2"/>
  <c r="BD83" i="2"/>
  <c r="BE83" i="2"/>
  <c r="BF83" i="2"/>
  <c r="BG83" i="2"/>
  <c r="BI83" i="2"/>
  <c r="BJ83" i="2"/>
  <c r="BL83" i="2"/>
  <c r="BM83" i="2"/>
  <c r="BO83" i="2"/>
  <c r="BP83" i="2"/>
  <c r="BR83" i="2"/>
  <c r="BS83" i="2"/>
  <c r="BT83" i="2"/>
  <c r="BV83" i="2"/>
  <c r="BU83" i="2" s="1"/>
  <c r="CC83" i="2"/>
  <c r="CD83" i="2"/>
  <c r="CG83" i="2" a="1"/>
  <c r="CG83" i="2" s="1"/>
  <c r="CL83" i="2" a="1"/>
  <c r="CL83" i="2" s="1"/>
  <c r="CM83" i="2" s="1"/>
  <c r="CJ83" i="2" s="1"/>
  <c r="CP83" i="2"/>
  <c r="CQ83" i="2"/>
  <c r="CS83" i="2"/>
  <c r="CT83" i="2"/>
  <c r="CV83" i="2" a="1"/>
  <c r="CV83" i="2" s="1"/>
  <c r="CW83" i="2"/>
  <c r="DA83" i="2"/>
  <c r="CZ83" i="2" s="1"/>
  <c r="DB83" i="2"/>
  <c r="DD83" i="2"/>
  <c r="DE83" i="2"/>
  <c r="DG83" i="2"/>
  <c r="DJ83" i="2"/>
  <c r="DL83" i="2"/>
  <c r="DK83" i="2" s="1"/>
  <c r="DP83" i="2"/>
  <c r="C84" i="2"/>
  <c r="H84" i="2"/>
  <c r="G84" i="2" s="1"/>
  <c r="J84" i="2"/>
  <c r="K84" i="2"/>
  <c r="M84" i="2"/>
  <c r="N84" i="2"/>
  <c r="P84" i="2"/>
  <c r="Q84" i="2"/>
  <c r="S84" i="2"/>
  <c r="T84" i="2"/>
  <c r="V84" i="2" a="1"/>
  <c r="V84" i="2" s="1"/>
  <c r="W84" i="2" a="1"/>
  <c r="W84" i="2" s="1"/>
  <c r="X84" i="2"/>
  <c r="AA84" i="2" a="1"/>
  <c r="AA84" i="2" s="1"/>
  <c r="AB84" i="2" s="1"/>
  <c r="AC84" i="2"/>
  <c r="AD84" i="2"/>
  <c r="AF84" i="2"/>
  <c r="AG84" i="2"/>
  <c r="AI84" i="2"/>
  <c r="AJ84" i="2"/>
  <c r="AL84" i="2"/>
  <c r="AM84" i="2"/>
  <c r="AO84" i="2"/>
  <c r="AP84" i="2"/>
  <c r="AR84" i="2"/>
  <c r="AS84" i="2"/>
  <c r="AU84" i="2"/>
  <c r="AT84" i="2" s="1"/>
  <c r="AV84" i="2"/>
  <c r="AX84" i="2"/>
  <c r="AY84" i="2"/>
  <c r="BA84" i="2"/>
  <c r="BB84" i="2"/>
  <c r="BD84" i="2"/>
  <c r="BE84" i="2"/>
  <c r="BF84" i="2"/>
  <c r="BG84" i="2"/>
  <c r="BI84" i="2"/>
  <c r="BJ84" i="2"/>
  <c r="BL84" i="2"/>
  <c r="BM84" i="2"/>
  <c r="BP84" i="2"/>
  <c r="BR84" i="2"/>
  <c r="BS84" i="2"/>
  <c r="BT84" i="2"/>
  <c r="BV84" i="2"/>
  <c r="BU84" i="2" s="1"/>
  <c r="CC84" i="2"/>
  <c r="CB84" i="2" s="1"/>
  <c r="CD84" i="2"/>
  <c r="CG84" i="2" a="1"/>
  <c r="CG84" i="2" s="1"/>
  <c r="CH84" i="2" s="1"/>
  <c r="CE84" i="2" s="1"/>
  <c r="CL84" i="2" a="1"/>
  <c r="CL84" i="2" s="1"/>
  <c r="CP84" i="2"/>
  <c r="CQ84" i="2"/>
  <c r="CS84" i="2"/>
  <c r="CT84" i="2"/>
  <c r="CV84" i="2" a="1"/>
  <c r="CV84" i="2" s="1"/>
  <c r="CW84" i="2"/>
  <c r="DA84" i="2"/>
  <c r="DB84" i="2"/>
  <c r="DD84" i="2"/>
  <c r="DE84" i="2"/>
  <c r="DG84" i="2"/>
  <c r="DH84" i="2" s="1"/>
  <c r="DJ84" i="2"/>
  <c r="DL84" i="2"/>
  <c r="DM84" i="2" s="1"/>
  <c r="DP84" i="2"/>
  <c r="C85" i="2"/>
  <c r="H85" i="2"/>
  <c r="G85" i="2" s="1"/>
  <c r="J85" i="2"/>
  <c r="K85" i="2"/>
  <c r="M85" i="2"/>
  <c r="N85" i="2"/>
  <c r="P85" i="2"/>
  <c r="Q85" i="2"/>
  <c r="S85" i="2"/>
  <c r="T85" i="2"/>
  <c r="V85" i="2" a="1"/>
  <c r="V85" i="2" s="1"/>
  <c r="W85" i="2" a="1"/>
  <c r="W85" i="2" s="1"/>
  <c r="X85" i="2"/>
  <c r="AA85" i="2" a="1"/>
  <c r="AA85" i="2" s="1"/>
  <c r="AB85" i="2" s="1"/>
  <c r="AC85" i="2"/>
  <c r="AD85" i="2"/>
  <c r="AF85" i="2"/>
  <c r="AG85" i="2"/>
  <c r="AI85" i="2"/>
  <c r="AJ85" i="2"/>
  <c r="AL85" i="2"/>
  <c r="AM85" i="2"/>
  <c r="AO85" i="2"/>
  <c r="AP85" i="2"/>
  <c r="AR85" i="2"/>
  <c r="AS85" i="2"/>
  <c r="AQ85" i="2" s="1"/>
  <c r="AU85" i="2"/>
  <c r="AV85" i="2"/>
  <c r="AX85" i="2"/>
  <c r="AY85" i="2"/>
  <c r="BA85" i="2"/>
  <c r="BB85" i="2"/>
  <c r="BD85" i="2"/>
  <c r="BE85" i="2"/>
  <c r="BF85" i="2"/>
  <c r="BG85" i="2"/>
  <c r="BI85" i="2"/>
  <c r="BJ85" i="2"/>
  <c r="BL85" i="2"/>
  <c r="BM85" i="2"/>
  <c r="BP85" i="2"/>
  <c r="BR85" i="2"/>
  <c r="BS85" i="2"/>
  <c r="BT85" i="2"/>
  <c r="BV85" i="2"/>
  <c r="BU85" i="2" s="1"/>
  <c r="BZ85" i="2"/>
  <c r="CC85" i="2"/>
  <c r="CD85" i="2"/>
  <c r="CG85" i="2" a="1"/>
  <c r="CG85" i="2" s="1"/>
  <c r="CH85" i="2" s="1"/>
  <c r="CE85" i="2" s="1"/>
  <c r="CL85" i="2" a="1"/>
  <c r="CL85" i="2" s="1"/>
  <c r="CM85" i="2" s="1"/>
  <c r="CJ85" i="2" s="1"/>
  <c r="CP85" i="2"/>
  <c r="CQ85" i="2"/>
  <c r="CR85" i="2"/>
  <c r="CS85" i="2"/>
  <c r="CT85" i="2"/>
  <c r="CV85" i="2" a="1"/>
  <c r="CV85" i="2" s="1"/>
  <c r="CW85" i="2"/>
  <c r="DA85" i="2"/>
  <c r="DB85" i="2"/>
  <c r="DD85" i="2"/>
  <c r="DC85" i="2" s="1"/>
  <c r="DE85" i="2"/>
  <c r="DG85" i="2"/>
  <c r="DJ85" i="2"/>
  <c r="DL85" i="2"/>
  <c r="DK85" i="2" s="1"/>
  <c r="DP85" i="2"/>
  <c r="DQ85" i="2" s="1"/>
  <c r="DR85" i="2"/>
  <c r="C86" i="2"/>
  <c r="H86" i="2"/>
  <c r="G86" i="2" s="1"/>
  <c r="J86" i="2"/>
  <c r="K86" i="2"/>
  <c r="M86" i="2"/>
  <c r="N86" i="2"/>
  <c r="P86" i="2"/>
  <c r="Q86" i="2"/>
  <c r="S86" i="2"/>
  <c r="T86" i="2"/>
  <c r="V86" i="2" a="1"/>
  <c r="V86" i="2" s="1"/>
  <c r="W86" i="2" a="1"/>
  <c r="W86" i="2" s="1"/>
  <c r="X86" i="2"/>
  <c r="AA86" i="2" a="1"/>
  <c r="AA86" i="2" s="1"/>
  <c r="AB86" i="2" s="1"/>
  <c r="AC86" i="2"/>
  <c r="AD86" i="2"/>
  <c r="AF86" i="2"/>
  <c r="AG86" i="2"/>
  <c r="AI86" i="2"/>
  <c r="AJ86" i="2"/>
  <c r="AL86" i="2"/>
  <c r="AM86" i="2"/>
  <c r="AO86" i="2"/>
  <c r="AP86" i="2"/>
  <c r="AR86" i="2"/>
  <c r="AS86" i="2"/>
  <c r="AU86" i="2"/>
  <c r="AV86" i="2"/>
  <c r="AX86" i="2"/>
  <c r="AY86" i="2"/>
  <c r="BA86" i="2"/>
  <c r="BB86" i="2"/>
  <c r="BD86" i="2"/>
  <c r="BE86" i="2"/>
  <c r="BF86" i="2"/>
  <c r="BG86" i="2"/>
  <c r="BI86" i="2"/>
  <c r="BJ86" i="2"/>
  <c r="BL86" i="2"/>
  <c r="BM86" i="2"/>
  <c r="BO86" i="2" s="1"/>
  <c r="BP86" i="2"/>
  <c r="BR86" i="2"/>
  <c r="BS86" i="2"/>
  <c r="BT86" i="2"/>
  <c r="BV86" i="2"/>
  <c r="BU86" i="2" s="1"/>
  <c r="BZ86" i="2"/>
  <c r="CA86" i="2"/>
  <c r="CC86" i="2"/>
  <c r="CD86" i="2"/>
  <c r="CG86" i="2" a="1"/>
  <c r="CG86" i="2" s="1"/>
  <c r="CL86" i="2" a="1"/>
  <c r="CL86" i="2" s="1"/>
  <c r="CP86" i="2"/>
  <c r="CQ86" i="2"/>
  <c r="CS86" i="2"/>
  <c r="CT86" i="2"/>
  <c r="CV86" i="2" a="1"/>
  <c r="CV86" i="2" s="1"/>
  <c r="CW86" i="2"/>
  <c r="DA86" i="2"/>
  <c r="DB86" i="2"/>
  <c r="DD86" i="2"/>
  <c r="DE86" i="2"/>
  <c r="DG86" i="2"/>
  <c r="DJ86" i="2"/>
  <c r="DL86" i="2"/>
  <c r="DK86" i="2" s="1"/>
  <c r="DP86" i="2"/>
  <c r="C87" i="2"/>
  <c r="H87" i="2"/>
  <c r="G87" i="2" s="1"/>
  <c r="J87" i="2"/>
  <c r="K87" i="2"/>
  <c r="M87" i="2"/>
  <c r="N87" i="2"/>
  <c r="P87" i="2"/>
  <c r="Q87" i="2"/>
  <c r="S87" i="2"/>
  <c r="T87" i="2"/>
  <c r="V87" i="2" a="1"/>
  <c r="V87" i="2" s="1"/>
  <c r="W87" i="2" a="1"/>
  <c r="W87" i="2" s="1"/>
  <c r="X87" i="2"/>
  <c r="AA87" i="2" a="1"/>
  <c r="AA87" i="2" s="1"/>
  <c r="AB87" i="2" s="1"/>
  <c r="AC87" i="2"/>
  <c r="AD87" i="2"/>
  <c r="AF87" i="2"/>
  <c r="AG87" i="2"/>
  <c r="AI87" i="2"/>
  <c r="AJ87" i="2"/>
  <c r="AL87" i="2"/>
  <c r="AM87" i="2"/>
  <c r="AO87" i="2"/>
  <c r="AP87" i="2"/>
  <c r="AR87" i="2"/>
  <c r="AS87" i="2"/>
  <c r="AU87" i="2"/>
  <c r="AV87" i="2"/>
  <c r="AX87" i="2"/>
  <c r="AY87" i="2"/>
  <c r="BA87" i="2"/>
  <c r="BB87" i="2"/>
  <c r="BD87" i="2"/>
  <c r="BE87" i="2"/>
  <c r="BF87" i="2"/>
  <c r="BG87" i="2"/>
  <c r="BI87" i="2"/>
  <c r="BJ87" i="2"/>
  <c r="BL87" i="2"/>
  <c r="BM87" i="2"/>
  <c r="BO87" i="2" s="1"/>
  <c r="BP87" i="2"/>
  <c r="BR87" i="2"/>
  <c r="BS87" i="2"/>
  <c r="BT87" i="2"/>
  <c r="BV87" i="2"/>
  <c r="BU87" i="2" s="1"/>
  <c r="BZ87" i="2"/>
  <c r="CA87" i="2"/>
  <c r="CC87" i="2"/>
  <c r="CD87" i="2"/>
  <c r="CG87" i="2" a="1"/>
  <c r="CG87" i="2" s="1"/>
  <c r="CL87" i="2" a="1"/>
  <c r="CL87" i="2" s="1"/>
  <c r="CP87" i="2"/>
  <c r="CQ87" i="2"/>
  <c r="CS87" i="2"/>
  <c r="CT87" i="2"/>
  <c r="CV87" i="2" a="1"/>
  <c r="CV87" i="2" s="1"/>
  <c r="CY87" i="2" s="1"/>
  <c r="CW87" i="2"/>
  <c r="DA87" i="2"/>
  <c r="DB87" i="2"/>
  <c r="DD87" i="2"/>
  <c r="DE87" i="2"/>
  <c r="DG87" i="2"/>
  <c r="DJ87" i="2"/>
  <c r="DL87" i="2"/>
  <c r="DP87" i="2"/>
  <c r="DO87" i="2" s="1"/>
  <c r="C88" i="2"/>
  <c r="H88" i="2"/>
  <c r="G88" i="2" s="1"/>
  <c r="J88" i="2"/>
  <c r="K88" i="2"/>
  <c r="I88" i="2" s="1"/>
  <c r="M88" i="2"/>
  <c r="N88" i="2"/>
  <c r="P88" i="2"/>
  <c r="Q88" i="2"/>
  <c r="S88" i="2"/>
  <c r="T88" i="2"/>
  <c r="V88" i="2" a="1"/>
  <c r="V88" i="2" s="1"/>
  <c r="W88" i="2" a="1"/>
  <c r="W88" i="2" s="1"/>
  <c r="X88" i="2"/>
  <c r="AA88" i="2" a="1"/>
  <c r="AA88" i="2" s="1"/>
  <c r="AB88" i="2" s="1"/>
  <c r="AC88" i="2"/>
  <c r="AD88" i="2"/>
  <c r="AF88" i="2"/>
  <c r="AE88" i="2" s="1"/>
  <c r="AG88" i="2"/>
  <c r="AI88" i="2"/>
  <c r="AJ88" i="2"/>
  <c r="AL88" i="2"/>
  <c r="AM88" i="2"/>
  <c r="AO88" i="2"/>
  <c r="AP88" i="2"/>
  <c r="AR88" i="2"/>
  <c r="AS88" i="2"/>
  <c r="AU88" i="2"/>
  <c r="AV88" i="2"/>
  <c r="AX88" i="2"/>
  <c r="AY88" i="2"/>
  <c r="BA88" i="2"/>
  <c r="BB88" i="2"/>
  <c r="BD88" i="2"/>
  <c r="BE88" i="2"/>
  <c r="BF88" i="2"/>
  <c r="BG88" i="2"/>
  <c r="BI88" i="2"/>
  <c r="BJ88" i="2"/>
  <c r="BL88" i="2"/>
  <c r="BM88" i="2"/>
  <c r="BO88" i="2" s="1"/>
  <c r="BP88" i="2"/>
  <c r="BR88" i="2"/>
  <c r="BS88" i="2"/>
  <c r="BT88" i="2"/>
  <c r="BV88" i="2"/>
  <c r="BU88" i="2" s="1"/>
  <c r="BZ88" i="2"/>
  <c r="CA88" i="2"/>
  <c r="CC88" i="2"/>
  <c r="CD88" i="2"/>
  <c r="CG88" i="2" a="1"/>
  <c r="CG88" i="2" s="1"/>
  <c r="CH88" i="2" s="1"/>
  <c r="CE88" i="2" s="1"/>
  <c r="CL88" i="2" a="1"/>
  <c r="CL88" i="2" s="1"/>
  <c r="CM88" i="2" s="1"/>
  <c r="CJ88" i="2" s="1"/>
  <c r="CP88" i="2"/>
  <c r="CQ88" i="2"/>
  <c r="CS88" i="2"/>
  <c r="CT88" i="2"/>
  <c r="CV88" i="2" a="1"/>
  <c r="CV88" i="2" s="1"/>
  <c r="CY88" i="2" s="1"/>
  <c r="CW88" i="2"/>
  <c r="DA88" i="2"/>
  <c r="DB88" i="2"/>
  <c r="DD88" i="2"/>
  <c r="DE88" i="2"/>
  <c r="DG88" i="2"/>
  <c r="DJ88" i="2"/>
  <c r="DL88" i="2"/>
  <c r="DN88" i="2" s="1"/>
  <c r="DP88" i="2"/>
  <c r="DQ88" i="2" s="1"/>
  <c r="C89" i="2"/>
  <c r="H89" i="2"/>
  <c r="G89" i="2" s="1"/>
  <c r="J89" i="2"/>
  <c r="K89" i="2"/>
  <c r="M89" i="2"/>
  <c r="N89" i="2"/>
  <c r="P89" i="2"/>
  <c r="Q89" i="2"/>
  <c r="S89" i="2"/>
  <c r="T89" i="2"/>
  <c r="V89" i="2" a="1"/>
  <c r="V89" i="2" s="1"/>
  <c r="W89" i="2" a="1"/>
  <c r="W89" i="2" s="1"/>
  <c r="X89" i="2"/>
  <c r="AA89" i="2" a="1"/>
  <c r="AA89" i="2" s="1"/>
  <c r="AB89" i="2" s="1"/>
  <c r="Z89" i="2" s="1"/>
  <c r="AC89" i="2"/>
  <c r="AD89" i="2"/>
  <c r="AF89" i="2"/>
  <c r="AG89" i="2"/>
  <c r="AI89" i="2"/>
  <c r="AJ89" i="2"/>
  <c r="AL89" i="2"/>
  <c r="AM89" i="2"/>
  <c r="AO89" i="2"/>
  <c r="AP89" i="2"/>
  <c r="AR89" i="2"/>
  <c r="AS89" i="2"/>
  <c r="AU89" i="2"/>
  <c r="AV89" i="2"/>
  <c r="AX89" i="2"/>
  <c r="AY89" i="2"/>
  <c r="BA89" i="2"/>
  <c r="BB89" i="2"/>
  <c r="BD89" i="2"/>
  <c r="BE89" i="2"/>
  <c r="BF89" i="2"/>
  <c r="BG89" i="2"/>
  <c r="BI89" i="2"/>
  <c r="BJ89" i="2"/>
  <c r="BL89" i="2"/>
  <c r="BM89" i="2"/>
  <c r="BO89" i="2" s="1"/>
  <c r="BP89" i="2"/>
  <c r="BR89" i="2"/>
  <c r="BS89" i="2"/>
  <c r="BT89" i="2"/>
  <c r="BV89" i="2"/>
  <c r="BU89" i="2" s="1"/>
  <c r="BZ89" i="2"/>
  <c r="CC89" i="2"/>
  <c r="CD89" i="2"/>
  <c r="CG89" i="2" a="1"/>
  <c r="CG89" i="2" s="1"/>
  <c r="CL89" i="2" a="1"/>
  <c r="CL89" i="2" s="1"/>
  <c r="CP89" i="2"/>
  <c r="CQ89" i="2"/>
  <c r="CS89" i="2"/>
  <c r="CT89" i="2"/>
  <c r="CV89" i="2" a="1"/>
  <c r="CV89" i="2" s="1"/>
  <c r="CX89" i="2" s="1"/>
  <c r="CU89" i="2" s="1"/>
  <c r="CW89" i="2"/>
  <c r="DA89" i="2"/>
  <c r="DB89" i="2"/>
  <c r="DD89" i="2"/>
  <c r="DE89" i="2"/>
  <c r="DG89" i="2"/>
  <c r="DI89" i="2" s="1"/>
  <c r="DJ89" i="2"/>
  <c r="DL89" i="2"/>
  <c r="DM89" i="2" s="1"/>
  <c r="DP89" i="2"/>
  <c r="C90" i="2"/>
  <c r="H90" i="2"/>
  <c r="G90" i="2" s="1"/>
  <c r="J90" i="2"/>
  <c r="K90" i="2"/>
  <c r="M90" i="2"/>
  <c r="N90" i="2"/>
  <c r="P90" i="2"/>
  <c r="Q90" i="2"/>
  <c r="O90" i="2" s="1"/>
  <c r="S90" i="2"/>
  <c r="T90" i="2"/>
  <c r="V90" i="2" a="1"/>
  <c r="V90" i="2" s="1"/>
  <c r="W90" i="2" a="1"/>
  <c r="W90" i="2" s="1"/>
  <c r="X90" i="2"/>
  <c r="AA90" i="2" a="1"/>
  <c r="AA90" i="2" s="1"/>
  <c r="AB90" i="2" s="1"/>
  <c r="AC90" i="2"/>
  <c r="AD90" i="2"/>
  <c r="AF90" i="2"/>
  <c r="AG90" i="2"/>
  <c r="AI90" i="2"/>
  <c r="AJ90" i="2"/>
  <c r="AL90" i="2"/>
  <c r="AM90" i="2"/>
  <c r="AO90" i="2"/>
  <c r="AP90" i="2"/>
  <c r="AR90" i="2"/>
  <c r="AS90" i="2"/>
  <c r="AU90" i="2"/>
  <c r="AV90" i="2"/>
  <c r="AX90" i="2"/>
  <c r="AY90" i="2"/>
  <c r="BA90" i="2"/>
  <c r="BB90" i="2"/>
  <c r="BD90" i="2"/>
  <c r="BE90" i="2"/>
  <c r="BF90" i="2"/>
  <c r="BG90" i="2"/>
  <c r="BI90" i="2"/>
  <c r="BH90" i="2" s="1"/>
  <c r="BJ90" i="2"/>
  <c r="BL90" i="2"/>
  <c r="BM90" i="2"/>
  <c r="BO90" i="2" s="1"/>
  <c r="BP90" i="2"/>
  <c r="BR90" i="2"/>
  <c r="BS90" i="2"/>
  <c r="BT90" i="2"/>
  <c r="BV90" i="2"/>
  <c r="BU90" i="2" s="1"/>
  <c r="CC90" i="2"/>
  <c r="CD90" i="2"/>
  <c r="CG90" i="2" a="1"/>
  <c r="CG90" i="2" s="1"/>
  <c r="CH90" i="2" s="1"/>
  <c r="CE90" i="2" s="1"/>
  <c r="CL90" i="2" a="1"/>
  <c r="CL90" i="2" s="1"/>
  <c r="CN90" i="2" s="1"/>
  <c r="CP90" i="2"/>
  <c r="CQ90" i="2"/>
  <c r="CS90" i="2"/>
  <c r="CT90" i="2"/>
  <c r="CV90" i="2" a="1"/>
  <c r="CV90" i="2" s="1"/>
  <c r="CW90" i="2"/>
  <c r="DA90" i="2"/>
  <c r="DB90" i="2"/>
  <c r="DD90" i="2"/>
  <c r="DE90" i="2"/>
  <c r="DG90" i="2"/>
  <c r="DH90" i="2" s="1"/>
  <c r="DJ90" i="2"/>
  <c r="DL90" i="2"/>
  <c r="DP90" i="2"/>
  <c r="DQ90" i="2" s="1"/>
  <c r="C91" i="2"/>
  <c r="H91" i="2"/>
  <c r="G91" i="2" s="1"/>
  <c r="J91" i="2"/>
  <c r="K91" i="2"/>
  <c r="M91" i="2"/>
  <c r="N91" i="2"/>
  <c r="P91" i="2"/>
  <c r="Q91" i="2"/>
  <c r="S91" i="2"/>
  <c r="T91" i="2"/>
  <c r="V91" i="2" a="1"/>
  <c r="V91" i="2" s="1"/>
  <c r="W91" i="2" a="1"/>
  <c r="W91" i="2" s="1"/>
  <c r="X91" i="2"/>
  <c r="AA91" i="2" a="1"/>
  <c r="AA91" i="2" s="1"/>
  <c r="AB91" i="2" s="1"/>
  <c r="AC91" i="2"/>
  <c r="AD91" i="2"/>
  <c r="AF91" i="2"/>
  <c r="AG91" i="2"/>
  <c r="AI91" i="2"/>
  <c r="AJ91" i="2"/>
  <c r="AL91" i="2"/>
  <c r="AM91" i="2"/>
  <c r="AO91" i="2"/>
  <c r="AP91" i="2"/>
  <c r="AR91" i="2"/>
  <c r="AS91" i="2"/>
  <c r="AU91" i="2"/>
  <c r="AV91" i="2"/>
  <c r="AX91" i="2"/>
  <c r="AY91" i="2"/>
  <c r="BA91" i="2"/>
  <c r="BB91" i="2"/>
  <c r="BD91" i="2"/>
  <c r="BE91" i="2"/>
  <c r="BF91" i="2"/>
  <c r="BG91" i="2"/>
  <c r="BI91" i="2"/>
  <c r="BJ91" i="2"/>
  <c r="BL91" i="2"/>
  <c r="BM91" i="2"/>
  <c r="BO91" i="2" s="1"/>
  <c r="BP91" i="2"/>
  <c r="BR91" i="2"/>
  <c r="BS91" i="2"/>
  <c r="BT91" i="2"/>
  <c r="BV91" i="2"/>
  <c r="BU91" i="2" s="1"/>
  <c r="CC91" i="2"/>
  <c r="CD91" i="2"/>
  <c r="CG91" i="2" a="1"/>
  <c r="CG91" i="2" s="1"/>
  <c r="CH91" i="2" s="1"/>
  <c r="CE91" i="2" s="1"/>
  <c r="CL91" i="2" a="1"/>
  <c r="CL91" i="2" s="1"/>
  <c r="CP91" i="2"/>
  <c r="CQ91" i="2"/>
  <c r="CS91" i="2"/>
  <c r="CT91" i="2"/>
  <c r="CV91" i="2" a="1"/>
  <c r="CV91" i="2" s="1"/>
  <c r="CW91" i="2"/>
  <c r="DA91" i="2"/>
  <c r="DB91" i="2"/>
  <c r="DD91" i="2"/>
  <c r="DE91" i="2"/>
  <c r="DG91" i="2"/>
  <c r="DJ91" i="2"/>
  <c r="DL91" i="2"/>
  <c r="DN91" i="2" s="1"/>
  <c r="DP91" i="2"/>
  <c r="C92" i="2"/>
  <c r="H92" i="2"/>
  <c r="G92" i="2" s="1"/>
  <c r="J92" i="2"/>
  <c r="K92" i="2"/>
  <c r="M92" i="2"/>
  <c r="N92" i="2"/>
  <c r="P92" i="2"/>
  <c r="Q92" i="2"/>
  <c r="S92" i="2"/>
  <c r="T92" i="2"/>
  <c r="V92" i="2" a="1"/>
  <c r="V92" i="2" s="1"/>
  <c r="W92" i="2" a="1"/>
  <c r="W92" i="2" s="1"/>
  <c r="X92" i="2"/>
  <c r="AA92" i="2" a="1"/>
  <c r="AA92" i="2" s="1"/>
  <c r="AB92" i="2" s="1"/>
  <c r="AC92" i="2"/>
  <c r="AD92" i="2"/>
  <c r="AF92" i="2"/>
  <c r="AG92" i="2"/>
  <c r="AI92" i="2"/>
  <c r="AJ92" i="2"/>
  <c r="AL92" i="2"/>
  <c r="AM92" i="2"/>
  <c r="AO92" i="2"/>
  <c r="AP92" i="2"/>
  <c r="AR92" i="2"/>
  <c r="AS92" i="2"/>
  <c r="AU92" i="2"/>
  <c r="AV92" i="2"/>
  <c r="AX92" i="2"/>
  <c r="AY92" i="2"/>
  <c r="BA92" i="2"/>
  <c r="BB92" i="2"/>
  <c r="BD92" i="2"/>
  <c r="BE92" i="2"/>
  <c r="BF92" i="2"/>
  <c r="BG92" i="2"/>
  <c r="BI92" i="2"/>
  <c r="BJ92" i="2"/>
  <c r="BL92" i="2"/>
  <c r="BM92" i="2"/>
  <c r="BP92" i="2"/>
  <c r="BR92" i="2"/>
  <c r="BS92" i="2"/>
  <c r="BT92" i="2"/>
  <c r="BV92" i="2"/>
  <c r="BU92" i="2" s="1"/>
  <c r="CC92" i="2"/>
  <c r="CD92" i="2"/>
  <c r="CG92" i="2" a="1"/>
  <c r="CG92" i="2" s="1"/>
  <c r="CH92" i="2" s="1"/>
  <c r="CE92" i="2" s="1"/>
  <c r="CL92" i="2" a="1"/>
  <c r="CL92" i="2" s="1"/>
  <c r="CM92" i="2" s="1"/>
  <c r="CJ92" i="2" s="1"/>
  <c r="CP92" i="2"/>
  <c r="CQ92" i="2"/>
  <c r="CS92" i="2"/>
  <c r="CT92" i="2"/>
  <c r="CV92" i="2" a="1"/>
  <c r="CV92" i="2" s="1"/>
  <c r="CW92" i="2"/>
  <c r="DA92" i="2"/>
  <c r="DB92" i="2"/>
  <c r="DD92" i="2"/>
  <c r="DE92" i="2"/>
  <c r="DG92" i="2"/>
  <c r="DI92" i="2" s="1"/>
  <c r="DH92" i="2"/>
  <c r="DJ92" i="2"/>
  <c r="DL92" i="2"/>
  <c r="DN92" i="2" s="1"/>
  <c r="DP92" i="2"/>
  <c r="C93" i="2"/>
  <c r="H93" i="2"/>
  <c r="G93" i="2" s="1"/>
  <c r="J93" i="2"/>
  <c r="K93" i="2"/>
  <c r="M93" i="2"/>
  <c r="N93" i="2"/>
  <c r="P93" i="2"/>
  <c r="Q93" i="2"/>
  <c r="S93" i="2"/>
  <c r="T93" i="2"/>
  <c r="R93" i="2" s="1"/>
  <c r="V93" i="2" a="1"/>
  <c r="V93" i="2" s="1"/>
  <c r="W93" i="2" a="1"/>
  <c r="W93" i="2" s="1"/>
  <c r="X93" i="2"/>
  <c r="AA93" i="2" a="1"/>
  <c r="AA93" i="2" s="1"/>
  <c r="AB93" i="2" s="1"/>
  <c r="AC93" i="2"/>
  <c r="AD93" i="2"/>
  <c r="AF93" i="2"/>
  <c r="AG93" i="2"/>
  <c r="AE93" i="2" s="1"/>
  <c r="AI93" i="2"/>
  <c r="AJ93" i="2"/>
  <c r="AL93" i="2"/>
  <c r="AM93" i="2"/>
  <c r="AO93" i="2"/>
  <c r="AP93" i="2"/>
  <c r="AR93" i="2"/>
  <c r="AS93" i="2"/>
  <c r="AU93" i="2"/>
  <c r="AV93" i="2"/>
  <c r="AX93" i="2"/>
  <c r="AY93" i="2"/>
  <c r="BA93" i="2"/>
  <c r="BB93" i="2"/>
  <c r="BD93" i="2"/>
  <c r="BE93" i="2"/>
  <c r="BF93" i="2"/>
  <c r="BG93" i="2"/>
  <c r="BI93" i="2"/>
  <c r="BJ93" i="2"/>
  <c r="BL93" i="2"/>
  <c r="BM93" i="2"/>
  <c r="BO93" i="2" s="1"/>
  <c r="BP93" i="2"/>
  <c r="BR93" i="2"/>
  <c r="BS93" i="2"/>
  <c r="BT93" i="2"/>
  <c r="BV93" i="2"/>
  <c r="BU93" i="2" s="1"/>
  <c r="CC93" i="2"/>
  <c r="CD93" i="2"/>
  <c r="CG93" i="2" a="1"/>
  <c r="CG93" i="2" s="1"/>
  <c r="CL93" i="2" a="1"/>
  <c r="CL93" i="2" s="1"/>
  <c r="CM93" i="2" s="1"/>
  <c r="CJ93" i="2" s="1"/>
  <c r="CP93" i="2"/>
  <c r="CQ93" i="2"/>
  <c r="CS93" i="2"/>
  <c r="CT93" i="2"/>
  <c r="CV93" i="2" a="1"/>
  <c r="CV93" i="2" s="1"/>
  <c r="CW93" i="2"/>
  <c r="DA93" i="2"/>
  <c r="DB93" i="2"/>
  <c r="DD93" i="2"/>
  <c r="DE93" i="2"/>
  <c r="DG93" i="2"/>
  <c r="DI93" i="2" s="1"/>
  <c r="DH93" i="2"/>
  <c r="DJ93" i="2"/>
  <c r="DL93" i="2"/>
  <c r="DK93" i="2" s="1"/>
  <c r="DP93" i="2"/>
  <c r="DR93" i="2" s="1"/>
  <c r="C94" i="2"/>
  <c r="H94" i="2"/>
  <c r="G94" i="2" s="1"/>
  <c r="J94" i="2"/>
  <c r="K94" i="2"/>
  <c r="M94" i="2"/>
  <c r="N94" i="2"/>
  <c r="P94" i="2"/>
  <c r="O94" i="2" s="1"/>
  <c r="Q94" i="2"/>
  <c r="S94" i="2"/>
  <c r="T94" i="2"/>
  <c r="V94" i="2" a="1"/>
  <c r="V94" i="2" s="1"/>
  <c r="W94" i="2" a="1"/>
  <c r="W94" i="2" s="1"/>
  <c r="X94" i="2"/>
  <c r="AA94" i="2" a="1"/>
  <c r="AA94" i="2" s="1"/>
  <c r="AB94" i="2" s="1"/>
  <c r="AC94" i="2"/>
  <c r="AD94" i="2"/>
  <c r="AF94" i="2"/>
  <c r="AG94" i="2"/>
  <c r="AI94" i="2"/>
  <c r="AJ94" i="2"/>
  <c r="AL94" i="2"/>
  <c r="AM94" i="2"/>
  <c r="AO94" i="2"/>
  <c r="AP94" i="2"/>
  <c r="AR94" i="2"/>
  <c r="AS94" i="2"/>
  <c r="AU94" i="2"/>
  <c r="AV94" i="2"/>
  <c r="AX94" i="2"/>
  <c r="AY94" i="2"/>
  <c r="BA94" i="2"/>
  <c r="BB94" i="2"/>
  <c r="BD94" i="2"/>
  <c r="BE94" i="2"/>
  <c r="BF94" i="2"/>
  <c r="BG94" i="2"/>
  <c r="BI94" i="2"/>
  <c r="BJ94" i="2"/>
  <c r="BL94" i="2"/>
  <c r="BM94" i="2"/>
  <c r="BP94" i="2"/>
  <c r="BR94" i="2"/>
  <c r="BS94" i="2"/>
  <c r="BT94" i="2"/>
  <c r="BV94" i="2"/>
  <c r="BU94" i="2" s="1"/>
  <c r="CA94" i="2"/>
  <c r="BZ94" i="2"/>
  <c r="CC94" i="2"/>
  <c r="CD94" i="2"/>
  <c r="CG94" i="2" a="1"/>
  <c r="CG94" i="2" s="1"/>
  <c r="CL94" i="2" a="1"/>
  <c r="CL94" i="2" s="1"/>
  <c r="CP94" i="2"/>
  <c r="CQ94" i="2"/>
  <c r="CS94" i="2"/>
  <c r="CT94" i="2"/>
  <c r="CV94" i="2" a="1"/>
  <c r="CV94" i="2" s="1"/>
  <c r="CW94" i="2"/>
  <c r="DA94" i="2"/>
  <c r="DB94" i="2"/>
  <c r="DD94" i="2"/>
  <c r="DE94" i="2"/>
  <c r="DG94" i="2"/>
  <c r="DH94" i="2" s="1"/>
  <c r="DJ94" i="2"/>
  <c r="DL94" i="2"/>
  <c r="DP94" i="2"/>
  <c r="C95" i="2"/>
  <c r="H95" i="2"/>
  <c r="G95" i="2" s="1"/>
  <c r="J95" i="2"/>
  <c r="K95" i="2"/>
  <c r="M95" i="2"/>
  <c r="N95" i="2"/>
  <c r="P95" i="2"/>
  <c r="Q95" i="2"/>
  <c r="S95" i="2"/>
  <c r="T95" i="2"/>
  <c r="V95" i="2" a="1"/>
  <c r="V95" i="2" s="1"/>
  <c r="W95" i="2" a="1"/>
  <c r="W95" i="2" s="1"/>
  <c r="X95" i="2"/>
  <c r="AA95" i="2" a="1"/>
  <c r="AA95" i="2" s="1"/>
  <c r="AB95" i="2" s="1"/>
  <c r="AC95" i="2"/>
  <c r="AD95" i="2"/>
  <c r="AF95" i="2"/>
  <c r="AG95" i="2"/>
  <c r="AI95" i="2"/>
  <c r="AJ95" i="2"/>
  <c r="AL95" i="2"/>
  <c r="AK95" i="2" s="1"/>
  <c r="AM95" i="2"/>
  <c r="AO95" i="2"/>
  <c r="AP95" i="2"/>
  <c r="AR95" i="2"/>
  <c r="AS95" i="2"/>
  <c r="AU95" i="2"/>
  <c r="AV95" i="2"/>
  <c r="AX95" i="2"/>
  <c r="AY95" i="2"/>
  <c r="BA95" i="2"/>
  <c r="BB95" i="2"/>
  <c r="BD95" i="2"/>
  <c r="BE95" i="2"/>
  <c r="BF95" i="2"/>
  <c r="BG95" i="2"/>
  <c r="BI95" i="2"/>
  <c r="BH95" i="2" s="1"/>
  <c r="BJ95" i="2"/>
  <c r="BL95" i="2"/>
  <c r="BM95" i="2"/>
  <c r="BO95" i="2" s="1"/>
  <c r="BP95" i="2"/>
  <c r="BR95" i="2"/>
  <c r="BS95" i="2"/>
  <c r="BT95" i="2"/>
  <c r="BV95" i="2"/>
  <c r="BU95" i="2" s="1"/>
  <c r="CA95" i="2"/>
  <c r="CC95" i="2"/>
  <c r="CD95" i="2"/>
  <c r="CG95" i="2" a="1"/>
  <c r="CG95" i="2" s="1"/>
  <c r="CH95" i="2" s="1"/>
  <c r="CE95" i="2" s="1"/>
  <c r="CL95" i="2" a="1"/>
  <c r="CL95" i="2" s="1"/>
  <c r="CM95" i="2" s="1"/>
  <c r="CJ95" i="2" s="1"/>
  <c r="CP95" i="2"/>
  <c r="CQ95" i="2"/>
  <c r="CS95" i="2"/>
  <c r="CT95" i="2"/>
  <c r="CV95" i="2" a="1"/>
  <c r="CV95" i="2" s="1"/>
  <c r="CW95" i="2"/>
  <c r="DA95" i="2"/>
  <c r="DB95" i="2"/>
  <c r="DD95" i="2"/>
  <c r="DE95" i="2"/>
  <c r="DG95" i="2"/>
  <c r="DJ95" i="2"/>
  <c r="DL95" i="2"/>
  <c r="DP95" i="2"/>
  <c r="DQ95" i="2" s="1"/>
  <c r="C96" i="2"/>
  <c r="H96" i="2"/>
  <c r="G96" i="2" s="1"/>
  <c r="J96" i="2"/>
  <c r="K96" i="2"/>
  <c r="M96" i="2"/>
  <c r="N96" i="2"/>
  <c r="L96" i="2" s="1"/>
  <c r="P96" i="2"/>
  <c r="Q96" i="2"/>
  <c r="S96" i="2"/>
  <c r="T96" i="2"/>
  <c r="V96" i="2" a="1"/>
  <c r="V96" i="2" s="1"/>
  <c r="W96" i="2" a="1"/>
  <c r="W96" i="2" s="1"/>
  <c r="X96" i="2"/>
  <c r="AA96" i="2" a="1"/>
  <c r="AA96" i="2" s="1"/>
  <c r="AB96" i="2" s="1"/>
  <c r="AC96" i="2"/>
  <c r="AD96" i="2"/>
  <c r="AF96" i="2"/>
  <c r="AG96" i="2"/>
  <c r="AI96" i="2"/>
  <c r="AJ96" i="2"/>
  <c r="AL96" i="2"/>
  <c r="AM96" i="2"/>
  <c r="AO96" i="2"/>
  <c r="AP96" i="2"/>
  <c r="AR96" i="2"/>
  <c r="AS96" i="2"/>
  <c r="AU96" i="2"/>
  <c r="AV96" i="2"/>
  <c r="AX96" i="2"/>
  <c r="AY96" i="2"/>
  <c r="AW96" i="2" s="1"/>
  <c r="BA96" i="2"/>
  <c r="BB96" i="2"/>
  <c r="BD96" i="2"/>
  <c r="BE96" i="2"/>
  <c r="BF96" i="2"/>
  <c r="BG96" i="2"/>
  <c r="BI96" i="2"/>
  <c r="BJ96" i="2"/>
  <c r="BL96" i="2"/>
  <c r="BM96" i="2"/>
  <c r="BO96" i="2" s="1"/>
  <c r="BP96" i="2"/>
  <c r="BR96" i="2"/>
  <c r="BS96" i="2"/>
  <c r="BT96" i="2"/>
  <c r="BV96" i="2"/>
  <c r="BU96" i="2" s="1"/>
  <c r="CA96" i="2"/>
  <c r="BZ96" i="2"/>
  <c r="CC96" i="2"/>
  <c r="CD96" i="2"/>
  <c r="CG96" i="2" a="1"/>
  <c r="CG96" i="2" s="1"/>
  <c r="CL96" i="2" a="1"/>
  <c r="CL96" i="2" s="1"/>
  <c r="CP96" i="2"/>
  <c r="CQ96" i="2"/>
  <c r="CS96" i="2"/>
  <c r="CT96" i="2"/>
  <c r="CV96" i="2" a="1"/>
  <c r="CV96" i="2" s="1"/>
  <c r="CW96" i="2"/>
  <c r="DA96" i="2"/>
  <c r="DB96" i="2"/>
  <c r="DD96" i="2"/>
  <c r="DE96" i="2"/>
  <c r="DG96" i="2"/>
  <c r="DJ96" i="2"/>
  <c r="DL96" i="2"/>
  <c r="DN96" i="2" s="1"/>
  <c r="DP96" i="2"/>
  <c r="DQ96" i="2" s="1"/>
  <c r="C97" i="2"/>
  <c r="H97" i="2"/>
  <c r="G97" i="2" s="1"/>
  <c r="J97" i="2"/>
  <c r="K97" i="2"/>
  <c r="M97" i="2"/>
  <c r="N97" i="2"/>
  <c r="P97" i="2"/>
  <c r="Q97" i="2"/>
  <c r="S97" i="2"/>
  <c r="T97" i="2"/>
  <c r="V97" i="2" a="1"/>
  <c r="V97" i="2" s="1"/>
  <c r="W97" i="2" a="1"/>
  <c r="W97" i="2" s="1"/>
  <c r="X97" i="2"/>
  <c r="AA97" i="2" a="1"/>
  <c r="AA97" i="2" s="1"/>
  <c r="AB97" i="2" s="1"/>
  <c r="AC97" i="2"/>
  <c r="AD97" i="2"/>
  <c r="AF97" i="2"/>
  <c r="AG97" i="2"/>
  <c r="AI97" i="2"/>
  <c r="AJ97" i="2"/>
  <c r="AL97" i="2"/>
  <c r="AM97" i="2"/>
  <c r="AO97" i="2"/>
  <c r="AP97" i="2"/>
  <c r="AR97" i="2"/>
  <c r="AS97" i="2"/>
  <c r="AU97" i="2"/>
  <c r="AV97" i="2"/>
  <c r="AX97" i="2"/>
  <c r="AY97" i="2"/>
  <c r="BA97" i="2"/>
  <c r="BB97" i="2"/>
  <c r="BD97" i="2"/>
  <c r="BE97" i="2"/>
  <c r="BF97" i="2"/>
  <c r="BG97" i="2"/>
  <c r="BI97" i="2"/>
  <c r="BJ97" i="2"/>
  <c r="BL97" i="2"/>
  <c r="BM97" i="2"/>
  <c r="BO97" i="2" s="1"/>
  <c r="BP97" i="2"/>
  <c r="BR97" i="2"/>
  <c r="BS97" i="2"/>
  <c r="BT97" i="2"/>
  <c r="BV97" i="2"/>
  <c r="BU97" i="2" s="1"/>
  <c r="CA97" i="2"/>
  <c r="CC97" i="2"/>
  <c r="CD97" i="2"/>
  <c r="CG97" i="2" a="1"/>
  <c r="CG97" i="2" s="1"/>
  <c r="CH97" i="2" s="1"/>
  <c r="CE97" i="2" s="1"/>
  <c r="CL97" i="2" a="1"/>
  <c r="CL97" i="2" s="1"/>
  <c r="CN97" i="2" s="1"/>
  <c r="CP97" i="2"/>
  <c r="CQ97" i="2"/>
  <c r="CS97" i="2"/>
  <c r="CT97" i="2"/>
  <c r="CV97" i="2" a="1"/>
  <c r="CV97" i="2" s="1"/>
  <c r="CW97" i="2"/>
  <c r="DA97" i="2"/>
  <c r="DB97" i="2"/>
  <c r="DD97" i="2"/>
  <c r="DE97" i="2"/>
  <c r="DG97" i="2"/>
  <c r="DH97" i="2" s="1"/>
  <c r="DJ97" i="2"/>
  <c r="DF97" i="2" s="1"/>
  <c r="DL97" i="2"/>
  <c r="DN97" i="2" s="1"/>
  <c r="DP97" i="2"/>
  <c r="C98" i="2"/>
  <c r="H98" i="2"/>
  <c r="G98" i="2" s="1"/>
  <c r="J98" i="2"/>
  <c r="K98" i="2"/>
  <c r="M98" i="2"/>
  <c r="N98" i="2"/>
  <c r="P98" i="2"/>
  <c r="Q98" i="2"/>
  <c r="S98" i="2"/>
  <c r="T98" i="2"/>
  <c r="V98" i="2" a="1"/>
  <c r="V98" i="2" s="1"/>
  <c r="W98" i="2" a="1"/>
  <c r="W98" i="2" s="1"/>
  <c r="X98" i="2"/>
  <c r="AA98" i="2" a="1"/>
  <c r="AA98" i="2" s="1"/>
  <c r="AB98" i="2" s="1"/>
  <c r="AC98" i="2"/>
  <c r="AD98" i="2"/>
  <c r="AF98" i="2"/>
  <c r="AG98" i="2"/>
  <c r="AI98" i="2"/>
  <c r="AJ98" i="2"/>
  <c r="AL98" i="2"/>
  <c r="AM98" i="2"/>
  <c r="AO98" i="2"/>
  <c r="AP98" i="2"/>
  <c r="AR98" i="2"/>
  <c r="AS98" i="2"/>
  <c r="AU98" i="2"/>
  <c r="AV98" i="2"/>
  <c r="AX98" i="2"/>
  <c r="AY98" i="2"/>
  <c r="BA98" i="2"/>
  <c r="BB98" i="2"/>
  <c r="BD98" i="2"/>
  <c r="BE98" i="2"/>
  <c r="BF98" i="2"/>
  <c r="BG98" i="2"/>
  <c r="BI98" i="2"/>
  <c r="BJ98" i="2"/>
  <c r="BL98" i="2"/>
  <c r="BM98" i="2"/>
  <c r="BP98" i="2"/>
  <c r="BR98" i="2"/>
  <c r="BS98" i="2"/>
  <c r="BT98" i="2"/>
  <c r="BV98" i="2"/>
  <c r="BU98" i="2" s="1"/>
  <c r="CC98" i="2"/>
  <c r="CD98" i="2"/>
  <c r="CG98" i="2" a="1"/>
  <c r="CG98" i="2" s="1"/>
  <c r="CH98" i="2" s="1"/>
  <c r="CE98" i="2" s="1"/>
  <c r="CL98" i="2" a="1"/>
  <c r="CL98" i="2" s="1"/>
  <c r="CN98" i="2" s="1"/>
  <c r="CP98" i="2"/>
  <c r="CQ98" i="2"/>
  <c r="CS98" i="2"/>
  <c r="CT98" i="2"/>
  <c r="CV98" i="2" a="1"/>
  <c r="CV98" i="2" s="1"/>
  <c r="CW98" i="2"/>
  <c r="DA98" i="2"/>
  <c r="DB98" i="2"/>
  <c r="DD98" i="2"/>
  <c r="DE98" i="2"/>
  <c r="DG98" i="2"/>
  <c r="DJ98" i="2"/>
  <c r="DL98" i="2"/>
  <c r="DK98" i="2" s="1"/>
  <c r="DP98" i="2"/>
  <c r="DQ98" i="2" s="1"/>
  <c r="C99" i="2"/>
  <c r="G99" i="2"/>
  <c r="H99" i="2"/>
  <c r="J99" i="2"/>
  <c r="K99" i="2"/>
  <c r="M99" i="2"/>
  <c r="N99" i="2"/>
  <c r="P99" i="2"/>
  <c r="Q99" i="2"/>
  <c r="S99" i="2"/>
  <c r="R99" i="2" s="1"/>
  <c r="T99" i="2"/>
  <c r="V99" i="2" a="1"/>
  <c r="V99" i="2"/>
  <c r="W99" i="2" a="1"/>
  <c r="W99" i="2" s="1"/>
  <c r="X99" i="2"/>
  <c r="AA99" i="2" a="1"/>
  <c r="AA99" i="2" s="1"/>
  <c r="AB99" i="2" s="1"/>
  <c r="AC99" i="2"/>
  <c r="AD99" i="2"/>
  <c r="AF99" i="2"/>
  <c r="AG99" i="2"/>
  <c r="AI99" i="2"/>
  <c r="AJ99" i="2"/>
  <c r="AL99" i="2"/>
  <c r="AM99" i="2"/>
  <c r="AO99" i="2"/>
  <c r="AP99" i="2"/>
  <c r="AR99" i="2"/>
  <c r="AS99" i="2"/>
  <c r="AU99" i="2"/>
  <c r="AV99" i="2"/>
  <c r="AX99" i="2"/>
  <c r="AY99" i="2"/>
  <c r="BA99" i="2"/>
  <c r="BB99" i="2"/>
  <c r="BD99" i="2"/>
  <c r="BE99" i="2"/>
  <c r="BF99" i="2"/>
  <c r="BG99" i="2"/>
  <c r="BI99" i="2"/>
  <c r="BJ99" i="2"/>
  <c r="BL99" i="2"/>
  <c r="BM99" i="2"/>
  <c r="BO99" i="2" s="1"/>
  <c r="BP99" i="2"/>
  <c r="BR99" i="2"/>
  <c r="BS99" i="2"/>
  <c r="BT99" i="2"/>
  <c r="BV99" i="2"/>
  <c r="BU99" i="2" s="1"/>
  <c r="BZ99" i="2"/>
  <c r="CA99" i="2"/>
  <c r="CC99" i="2"/>
  <c r="CD99" i="2"/>
  <c r="CG99" i="2" a="1"/>
  <c r="CG99" i="2" s="1"/>
  <c r="CI99" i="2" s="1"/>
  <c r="CL99" i="2" a="1"/>
  <c r="CL99" i="2" s="1"/>
  <c r="CM99" i="2" s="1"/>
  <c r="CJ99" i="2" s="1"/>
  <c r="CN99" i="2"/>
  <c r="CP99" i="2"/>
  <c r="CQ99" i="2"/>
  <c r="CS99" i="2"/>
  <c r="CT99" i="2"/>
  <c r="CV99" i="2" a="1"/>
  <c r="CV99" i="2" s="1"/>
  <c r="CW99" i="2"/>
  <c r="DA99" i="2"/>
  <c r="DB99" i="2"/>
  <c r="DD99" i="2"/>
  <c r="DE99" i="2"/>
  <c r="DG99" i="2"/>
  <c r="DI99" i="2" s="1"/>
  <c r="DJ99" i="2"/>
  <c r="DL99" i="2"/>
  <c r="DK99" i="2" s="1"/>
  <c r="DP99" i="2"/>
  <c r="C100" i="2"/>
  <c r="H100" i="2"/>
  <c r="G100" i="2" s="1"/>
  <c r="J100" i="2"/>
  <c r="K100" i="2"/>
  <c r="M100" i="2"/>
  <c r="N100" i="2"/>
  <c r="P100" i="2"/>
  <c r="Q100" i="2"/>
  <c r="S100" i="2"/>
  <c r="T100" i="2"/>
  <c r="V100" i="2" a="1"/>
  <c r="V100" i="2" s="1"/>
  <c r="W100" i="2" a="1"/>
  <c r="W100" i="2" s="1"/>
  <c r="X100" i="2"/>
  <c r="AA100" i="2" a="1"/>
  <c r="AA100" i="2" s="1"/>
  <c r="AB100" i="2" s="1"/>
  <c r="AC100" i="2"/>
  <c r="AD100" i="2"/>
  <c r="AF100" i="2"/>
  <c r="AG100" i="2"/>
  <c r="AI100" i="2"/>
  <c r="AJ100" i="2"/>
  <c r="AL100" i="2"/>
  <c r="AM100" i="2"/>
  <c r="AO100" i="2"/>
  <c r="AP100" i="2"/>
  <c r="AR100" i="2"/>
  <c r="AS100" i="2"/>
  <c r="AU100" i="2"/>
  <c r="AV100" i="2"/>
  <c r="AX100" i="2"/>
  <c r="AY100" i="2"/>
  <c r="BA100" i="2"/>
  <c r="BB100" i="2"/>
  <c r="BD100" i="2"/>
  <c r="BE100" i="2"/>
  <c r="BF100" i="2"/>
  <c r="BG100" i="2"/>
  <c r="BI100" i="2"/>
  <c r="BJ100" i="2"/>
  <c r="BL100" i="2"/>
  <c r="BM100" i="2"/>
  <c r="BP100" i="2"/>
  <c r="BR100" i="2"/>
  <c r="BS100" i="2"/>
  <c r="BT100" i="2"/>
  <c r="BV100" i="2"/>
  <c r="BU100" i="2" s="1"/>
  <c r="CC100" i="2"/>
  <c r="CD100" i="2"/>
  <c r="CG100" i="2" a="1"/>
  <c r="CG100" i="2" s="1"/>
  <c r="CH100" i="2" s="1"/>
  <c r="CE100" i="2" s="1"/>
  <c r="CL100" i="2" a="1"/>
  <c r="CL100" i="2" s="1"/>
  <c r="CM100" i="2" s="1"/>
  <c r="CJ100" i="2" s="1"/>
  <c r="CP100" i="2"/>
  <c r="CQ100" i="2"/>
  <c r="CS100" i="2"/>
  <c r="CT100" i="2"/>
  <c r="CV100" i="2" a="1"/>
  <c r="CV100" i="2" s="1"/>
  <c r="CW100" i="2"/>
  <c r="DA100" i="2"/>
  <c r="DB100" i="2"/>
  <c r="DD100" i="2"/>
  <c r="DE100" i="2"/>
  <c r="DG100" i="2"/>
  <c r="DI100" i="2" s="1"/>
  <c r="DJ100" i="2"/>
  <c r="DL100" i="2"/>
  <c r="DM100" i="2" s="1"/>
  <c r="DP100" i="2"/>
  <c r="DR100" i="2" s="1"/>
  <c r="C101" i="2"/>
  <c r="H101" i="2"/>
  <c r="G101" i="2" s="1"/>
  <c r="J101" i="2"/>
  <c r="K101" i="2"/>
  <c r="M101" i="2"/>
  <c r="N101" i="2"/>
  <c r="P101" i="2"/>
  <c r="Q101" i="2"/>
  <c r="S101" i="2"/>
  <c r="T101" i="2"/>
  <c r="V101" i="2" a="1"/>
  <c r="V101" i="2" s="1"/>
  <c r="W101" i="2" a="1"/>
  <c r="W101" i="2" s="1"/>
  <c r="X101" i="2"/>
  <c r="AA101" i="2" a="1"/>
  <c r="AA101" i="2" s="1"/>
  <c r="AB101" i="2" s="1"/>
  <c r="AC101" i="2"/>
  <c r="AD101" i="2"/>
  <c r="AF101" i="2"/>
  <c r="AG101" i="2"/>
  <c r="AI101" i="2"/>
  <c r="AJ101" i="2"/>
  <c r="AL101" i="2"/>
  <c r="AM101" i="2"/>
  <c r="AO101" i="2"/>
  <c r="AP101" i="2"/>
  <c r="AR101" i="2"/>
  <c r="AS101" i="2"/>
  <c r="AU101" i="2"/>
  <c r="AT101" i="2" s="1"/>
  <c r="AV101" i="2"/>
  <c r="AX101" i="2"/>
  <c r="AY101" i="2"/>
  <c r="BA101" i="2"/>
  <c r="BB101" i="2"/>
  <c r="BD101" i="2"/>
  <c r="BE101" i="2"/>
  <c r="BF101" i="2"/>
  <c r="BG101" i="2"/>
  <c r="BI101" i="2"/>
  <c r="BJ101" i="2"/>
  <c r="BL101" i="2"/>
  <c r="BM101" i="2"/>
  <c r="BO101" i="2" s="1"/>
  <c r="BP101" i="2"/>
  <c r="BR101" i="2"/>
  <c r="BS101" i="2"/>
  <c r="BT101" i="2"/>
  <c r="BV101" i="2"/>
  <c r="BU101" i="2" s="1"/>
  <c r="BZ101" i="2"/>
  <c r="CC101" i="2"/>
  <c r="CD101" i="2"/>
  <c r="CG101" i="2" a="1"/>
  <c r="CG101" i="2" s="1"/>
  <c r="CL101" i="2" a="1"/>
  <c r="CL101" i="2" s="1"/>
  <c r="CM101" i="2" s="1"/>
  <c r="CJ101" i="2" s="1"/>
  <c r="CP101" i="2"/>
  <c r="CQ101" i="2"/>
  <c r="CS101" i="2"/>
  <c r="CT101" i="2"/>
  <c r="CV101" i="2" a="1"/>
  <c r="CV101" i="2" s="1"/>
  <c r="CW101" i="2"/>
  <c r="DA101" i="2"/>
  <c r="DB101" i="2"/>
  <c r="CZ101" i="2" s="1"/>
  <c r="DD101" i="2"/>
  <c r="DE101" i="2"/>
  <c r="DG101" i="2"/>
  <c r="DJ101" i="2"/>
  <c r="DL101" i="2"/>
  <c r="DP101" i="2"/>
  <c r="DR101" i="2" s="1"/>
  <c r="C102" i="2"/>
  <c r="H102" i="2"/>
  <c r="G102" i="2" s="1"/>
  <c r="J102" i="2"/>
  <c r="K102" i="2"/>
  <c r="M102" i="2"/>
  <c r="N102" i="2"/>
  <c r="P102" i="2"/>
  <c r="Q102" i="2"/>
  <c r="S102" i="2"/>
  <c r="T102" i="2"/>
  <c r="V102" i="2" a="1"/>
  <c r="V102" i="2" s="1"/>
  <c r="W102" i="2" a="1"/>
  <c r="W102" i="2" s="1"/>
  <c r="X102" i="2"/>
  <c r="AA102" i="2" a="1"/>
  <c r="AA102" i="2" s="1"/>
  <c r="AB102" i="2" s="1"/>
  <c r="AC102" i="2"/>
  <c r="AD102" i="2"/>
  <c r="AF102" i="2"/>
  <c r="AG102" i="2"/>
  <c r="AI102" i="2"/>
  <c r="AJ102" i="2"/>
  <c r="AL102" i="2"/>
  <c r="AM102" i="2"/>
  <c r="AO102" i="2"/>
  <c r="AP102" i="2"/>
  <c r="AR102" i="2"/>
  <c r="AS102" i="2"/>
  <c r="AU102" i="2"/>
  <c r="AV102" i="2"/>
  <c r="AX102" i="2"/>
  <c r="AY102" i="2"/>
  <c r="BA102" i="2"/>
  <c r="BB102" i="2"/>
  <c r="BD102" i="2"/>
  <c r="BE102" i="2"/>
  <c r="BF102" i="2"/>
  <c r="BG102" i="2"/>
  <c r="BI102" i="2"/>
  <c r="BJ102" i="2"/>
  <c r="BL102" i="2"/>
  <c r="BM102" i="2"/>
  <c r="BO102" i="2" s="1"/>
  <c r="BP102" i="2"/>
  <c r="BR102" i="2"/>
  <c r="BS102" i="2"/>
  <c r="BT102" i="2"/>
  <c r="BV102" i="2"/>
  <c r="BU102" i="2" s="1"/>
  <c r="CC102" i="2"/>
  <c r="CD102" i="2"/>
  <c r="CG102" i="2" a="1"/>
  <c r="CG102" i="2" s="1"/>
  <c r="CH102" i="2" s="1"/>
  <c r="CE102" i="2" s="1"/>
  <c r="CL102" i="2" a="1"/>
  <c r="CL102" i="2" s="1"/>
  <c r="CP102" i="2"/>
  <c r="CQ102" i="2"/>
  <c r="CS102" i="2"/>
  <c r="CT102" i="2"/>
  <c r="CV102" i="2" a="1"/>
  <c r="CV102" i="2" s="1"/>
  <c r="CY102" i="2" s="1"/>
  <c r="CW102" i="2"/>
  <c r="DA102" i="2"/>
  <c r="DB102" i="2"/>
  <c r="DD102" i="2"/>
  <c r="DE102" i="2"/>
  <c r="DG102" i="2"/>
  <c r="DH102" i="2" s="1"/>
  <c r="DJ102" i="2"/>
  <c r="DL102" i="2"/>
  <c r="DM102" i="2" s="1"/>
  <c r="DP102" i="2"/>
  <c r="DR102" i="2" s="1"/>
  <c r="C103" i="2"/>
  <c r="H103" i="2"/>
  <c r="G103" i="2" s="1"/>
  <c r="J103" i="2"/>
  <c r="K103" i="2"/>
  <c r="M103" i="2"/>
  <c r="N103" i="2"/>
  <c r="P103" i="2"/>
  <c r="Q103" i="2"/>
  <c r="S103" i="2"/>
  <c r="T103" i="2"/>
  <c r="V103" i="2" a="1"/>
  <c r="V103" i="2" s="1"/>
  <c r="W103" i="2" a="1"/>
  <c r="W103" i="2" s="1"/>
  <c r="Y103" i="2" s="1"/>
  <c r="X103" i="2"/>
  <c r="AA103" i="2" a="1"/>
  <c r="AA103" i="2" s="1"/>
  <c r="AB103" i="2" s="1"/>
  <c r="AC103" i="2"/>
  <c r="AD103" i="2"/>
  <c r="AF103" i="2"/>
  <c r="AG103" i="2"/>
  <c r="AI103" i="2"/>
  <c r="AJ103" i="2"/>
  <c r="AL103" i="2"/>
  <c r="AM103" i="2"/>
  <c r="AO103" i="2"/>
  <c r="AP103" i="2"/>
  <c r="AR103" i="2"/>
  <c r="AS103" i="2"/>
  <c r="AU103" i="2"/>
  <c r="AV103" i="2"/>
  <c r="AX103" i="2"/>
  <c r="AY103" i="2"/>
  <c r="BA103" i="2"/>
  <c r="BB103" i="2"/>
  <c r="BD103" i="2"/>
  <c r="BE103" i="2"/>
  <c r="BF103" i="2"/>
  <c r="BG103" i="2"/>
  <c r="BI103" i="2"/>
  <c r="BJ103" i="2"/>
  <c r="BL103" i="2"/>
  <c r="BM103" i="2"/>
  <c r="BO103" i="2" s="1"/>
  <c r="BP103" i="2"/>
  <c r="BR103" i="2"/>
  <c r="BS103" i="2"/>
  <c r="BT103" i="2"/>
  <c r="BV103" i="2"/>
  <c r="BU103" i="2" s="1"/>
  <c r="BZ103" i="2"/>
  <c r="CA103" i="2"/>
  <c r="CC103" i="2"/>
  <c r="CD103" i="2"/>
  <c r="CG103" i="2" a="1"/>
  <c r="CG103" i="2" s="1"/>
  <c r="CH103" i="2" s="1"/>
  <c r="CE103" i="2" s="1"/>
  <c r="CL103" i="2" a="1"/>
  <c r="CL103" i="2" s="1"/>
  <c r="CP103" i="2"/>
  <c r="CO103" i="2" s="1"/>
  <c r="CQ103" i="2"/>
  <c r="CS103" i="2"/>
  <c r="CT103" i="2"/>
  <c r="CV103" i="2" a="1"/>
  <c r="CV103" i="2"/>
  <c r="CW103" i="2"/>
  <c r="DA103" i="2"/>
  <c r="DB103" i="2"/>
  <c r="CZ103" i="2" s="1"/>
  <c r="DD103" i="2"/>
  <c r="DE103" i="2"/>
  <c r="DG103" i="2"/>
  <c r="DJ103" i="2"/>
  <c r="DL103" i="2"/>
  <c r="DP103" i="2"/>
  <c r="DO103" i="2" s="1"/>
  <c r="C104" i="2"/>
  <c r="H104" i="2"/>
  <c r="G104" i="2" s="1"/>
  <c r="J104" i="2"/>
  <c r="K104" i="2"/>
  <c r="I104" i="2" s="1"/>
  <c r="M104" i="2"/>
  <c r="N104" i="2"/>
  <c r="P104" i="2"/>
  <c r="Q104" i="2"/>
  <c r="S104" i="2"/>
  <c r="T104" i="2"/>
  <c r="V104" i="2" a="1"/>
  <c r="V104" i="2" s="1"/>
  <c r="W104" i="2" a="1"/>
  <c r="W104" i="2" s="1"/>
  <c r="X104" i="2"/>
  <c r="AA104" i="2" a="1"/>
  <c r="AA104" i="2" s="1"/>
  <c r="AB104" i="2" s="1"/>
  <c r="AC104" i="2"/>
  <c r="AD104" i="2"/>
  <c r="AF104" i="2"/>
  <c r="AG104" i="2"/>
  <c r="AI104" i="2"/>
  <c r="AJ104" i="2"/>
  <c r="AL104" i="2"/>
  <c r="AM104" i="2"/>
  <c r="AO104" i="2"/>
  <c r="AP104" i="2"/>
  <c r="AR104" i="2"/>
  <c r="AS104" i="2"/>
  <c r="AU104" i="2"/>
  <c r="AV104" i="2"/>
  <c r="AX104" i="2"/>
  <c r="AW104" i="2" s="1"/>
  <c r="AY104" i="2"/>
  <c r="BA104" i="2"/>
  <c r="BB104" i="2"/>
  <c r="BD104" i="2"/>
  <c r="BE104" i="2"/>
  <c r="BF104" i="2"/>
  <c r="BG104" i="2"/>
  <c r="BI104" i="2"/>
  <c r="BJ104" i="2"/>
  <c r="BL104" i="2"/>
  <c r="BM104" i="2"/>
  <c r="BO104" i="2" s="1"/>
  <c r="BP104" i="2"/>
  <c r="BR104" i="2"/>
  <c r="BS104" i="2"/>
  <c r="BT104" i="2"/>
  <c r="BU104" i="2"/>
  <c r="BV104" i="2"/>
  <c r="CC104" i="2"/>
  <c r="CB104" i="2" s="1"/>
  <c r="CD104" i="2"/>
  <c r="CG104" i="2" a="1"/>
  <c r="CG104" i="2" s="1"/>
  <c r="CL104" i="2" a="1"/>
  <c r="CL104" i="2" s="1"/>
  <c r="CP104" i="2"/>
  <c r="CQ104" i="2"/>
  <c r="CS104" i="2"/>
  <c r="CT104" i="2"/>
  <c r="CV104" i="2" a="1"/>
  <c r="CV104" i="2" s="1"/>
  <c r="CW104" i="2"/>
  <c r="DA104" i="2"/>
  <c r="DB104" i="2"/>
  <c r="DD104" i="2"/>
  <c r="DE104" i="2"/>
  <c r="DG104" i="2"/>
  <c r="DH104" i="2" s="1"/>
  <c r="DI104" i="2"/>
  <c r="DJ104" i="2"/>
  <c r="DL104" i="2"/>
  <c r="DP104" i="2"/>
  <c r="DQ104" i="2" s="1"/>
  <c r="C105" i="2"/>
  <c r="H105" i="2"/>
  <c r="G105" i="2" s="1"/>
  <c r="J105" i="2"/>
  <c r="K105" i="2"/>
  <c r="M105" i="2"/>
  <c r="N105" i="2"/>
  <c r="P105" i="2"/>
  <c r="Q105" i="2"/>
  <c r="S105" i="2"/>
  <c r="T105" i="2"/>
  <c r="V105" i="2" a="1"/>
  <c r="V105" i="2" s="1"/>
  <c r="W105" i="2" a="1"/>
  <c r="W105" i="2"/>
  <c r="X105" i="2"/>
  <c r="AA105" i="2" a="1"/>
  <c r="AA105" i="2" s="1"/>
  <c r="AB105" i="2" s="1"/>
  <c r="AC105" i="2"/>
  <c r="AD105" i="2"/>
  <c r="AF105" i="2"/>
  <c r="AG105" i="2"/>
  <c r="AI105" i="2"/>
  <c r="AJ105" i="2"/>
  <c r="AL105" i="2"/>
  <c r="AM105" i="2"/>
  <c r="AO105" i="2"/>
  <c r="AP105" i="2"/>
  <c r="AR105" i="2"/>
  <c r="AS105" i="2"/>
  <c r="AU105" i="2"/>
  <c r="AV105" i="2"/>
  <c r="AX105" i="2"/>
  <c r="AW105" i="2" s="1"/>
  <c r="AY105" i="2"/>
  <c r="BA105" i="2"/>
  <c r="BB105" i="2"/>
  <c r="BD105" i="2"/>
  <c r="BE105" i="2"/>
  <c r="BF105" i="2"/>
  <c r="BG105" i="2"/>
  <c r="BI105" i="2"/>
  <c r="BH105" i="2" s="1"/>
  <c r="BJ105" i="2"/>
  <c r="BL105" i="2"/>
  <c r="BM105" i="2"/>
  <c r="BO105" i="2" s="1"/>
  <c r="BP105" i="2"/>
  <c r="BR105" i="2"/>
  <c r="BS105" i="2"/>
  <c r="BT105" i="2"/>
  <c r="BV105" i="2"/>
  <c r="BU105" i="2" s="1"/>
  <c r="BZ105" i="2"/>
  <c r="CA105" i="2"/>
  <c r="CC105" i="2"/>
  <c r="CD105" i="2"/>
  <c r="CG105" i="2" a="1"/>
  <c r="CG105" i="2" s="1"/>
  <c r="CH105" i="2" s="1"/>
  <c r="CE105" i="2" s="1"/>
  <c r="CL105" i="2" a="1"/>
  <c r="CL105" i="2"/>
  <c r="CN105" i="2" s="1"/>
  <c r="CP105" i="2"/>
  <c r="CQ105" i="2"/>
  <c r="CS105" i="2"/>
  <c r="CT105" i="2"/>
  <c r="CV105" i="2" a="1"/>
  <c r="CV105" i="2" s="1"/>
  <c r="CW105" i="2"/>
  <c r="DA105" i="2"/>
  <c r="DB105" i="2"/>
  <c r="DD105" i="2"/>
  <c r="DE105" i="2"/>
  <c r="DG105" i="2"/>
  <c r="DJ105" i="2"/>
  <c r="DL105" i="2"/>
  <c r="DP105" i="2"/>
  <c r="DQ105" i="2"/>
  <c r="C106" i="2"/>
  <c r="H106" i="2"/>
  <c r="G106" i="2" s="1"/>
  <c r="J106" i="2"/>
  <c r="I106" i="2" s="1"/>
  <c r="K106" i="2"/>
  <c r="M106" i="2"/>
  <c r="N106" i="2"/>
  <c r="P106" i="2"/>
  <c r="Q106" i="2"/>
  <c r="S106" i="2"/>
  <c r="T106" i="2"/>
  <c r="V106" i="2" a="1"/>
  <c r="V106" i="2" s="1"/>
  <c r="W106" i="2" a="1"/>
  <c r="W106" i="2"/>
  <c r="X106" i="2"/>
  <c r="AA106" i="2" a="1"/>
  <c r="AA106" i="2" s="1"/>
  <c r="AB106" i="2" s="1"/>
  <c r="AC106" i="2"/>
  <c r="AD106" i="2"/>
  <c r="AF106" i="2"/>
  <c r="AG106" i="2"/>
  <c r="AI106" i="2"/>
  <c r="AJ106" i="2"/>
  <c r="AL106" i="2"/>
  <c r="AM106" i="2"/>
  <c r="AO106" i="2"/>
  <c r="AP106" i="2"/>
  <c r="AR106" i="2"/>
  <c r="AS106" i="2"/>
  <c r="AU106" i="2"/>
  <c r="AV106" i="2"/>
  <c r="AX106" i="2"/>
  <c r="AY106" i="2"/>
  <c r="BA106" i="2"/>
  <c r="BB106" i="2"/>
  <c r="BD106" i="2"/>
  <c r="BE106" i="2"/>
  <c r="BF106" i="2"/>
  <c r="BG106" i="2"/>
  <c r="BI106" i="2"/>
  <c r="BJ106" i="2"/>
  <c r="BL106" i="2"/>
  <c r="BM106" i="2"/>
  <c r="BP106" i="2"/>
  <c r="BR106" i="2"/>
  <c r="BS106" i="2"/>
  <c r="BT106" i="2"/>
  <c r="BV106" i="2"/>
  <c r="BU106" i="2" s="1"/>
  <c r="BZ106" i="2"/>
  <c r="CC106" i="2"/>
  <c r="CD106" i="2"/>
  <c r="CG106" i="2" a="1"/>
  <c r="CG106" i="2" s="1"/>
  <c r="CL106" i="2" a="1"/>
  <c r="CL106" i="2" s="1"/>
  <c r="CP106" i="2"/>
  <c r="CQ106" i="2"/>
  <c r="CS106" i="2"/>
  <c r="CT106" i="2"/>
  <c r="CV106" i="2" a="1"/>
  <c r="CV106" i="2" s="1"/>
  <c r="CW106" i="2"/>
  <c r="DA106" i="2"/>
  <c r="DB106" i="2"/>
  <c r="DD106" i="2"/>
  <c r="DE106" i="2"/>
  <c r="DG106" i="2"/>
  <c r="DJ106" i="2"/>
  <c r="DL106" i="2"/>
  <c r="DK106" i="2" s="1"/>
  <c r="DM106" i="2"/>
  <c r="DP106" i="2"/>
  <c r="DR106" i="2" s="1"/>
  <c r="C107" i="2"/>
  <c r="H107" i="2"/>
  <c r="G107" i="2" s="1"/>
  <c r="J107" i="2"/>
  <c r="K107" i="2"/>
  <c r="M107" i="2"/>
  <c r="N107" i="2"/>
  <c r="P107" i="2"/>
  <c r="Q107" i="2"/>
  <c r="S107" i="2"/>
  <c r="T107" i="2"/>
  <c r="V107" i="2" a="1"/>
  <c r="V107" i="2" s="1"/>
  <c r="W107" i="2" a="1"/>
  <c r="W107" i="2" s="1"/>
  <c r="X107" i="2"/>
  <c r="AA107" i="2" a="1"/>
  <c r="AA107" i="2" s="1"/>
  <c r="AB107" i="2" s="1"/>
  <c r="AC107" i="2"/>
  <c r="AD107" i="2"/>
  <c r="AF107" i="2"/>
  <c r="AG107" i="2"/>
  <c r="AI107" i="2"/>
  <c r="AJ107" i="2"/>
  <c r="AL107" i="2"/>
  <c r="AM107" i="2"/>
  <c r="AO107" i="2"/>
  <c r="AP107" i="2"/>
  <c r="AR107" i="2"/>
  <c r="AS107" i="2"/>
  <c r="AU107" i="2"/>
  <c r="AV107" i="2"/>
  <c r="AX107" i="2"/>
  <c r="AY107" i="2"/>
  <c r="BA107" i="2"/>
  <c r="BB107" i="2"/>
  <c r="BD107" i="2"/>
  <c r="BE107" i="2"/>
  <c r="BF107" i="2"/>
  <c r="BG107" i="2"/>
  <c r="BI107" i="2"/>
  <c r="BJ107" i="2"/>
  <c r="BL107" i="2"/>
  <c r="BM107" i="2"/>
  <c r="BO107" i="2" s="1"/>
  <c r="BP107" i="2"/>
  <c r="BR107" i="2"/>
  <c r="BS107" i="2"/>
  <c r="BT107" i="2"/>
  <c r="BV107" i="2"/>
  <c r="BU107" i="2" s="1"/>
  <c r="BZ107" i="2"/>
  <c r="CA107" i="2"/>
  <c r="CC107" i="2"/>
  <c r="CD107" i="2"/>
  <c r="CG107" i="2" a="1"/>
  <c r="CG107" i="2" s="1"/>
  <c r="CI107" i="2" s="1"/>
  <c r="CL107" i="2" a="1"/>
  <c r="CL107" i="2" s="1"/>
  <c r="CM107" i="2" s="1"/>
  <c r="CJ107" i="2" s="1"/>
  <c r="CP107" i="2"/>
  <c r="CQ107" i="2"/>
  <c r="CS107" i="2"/>
  <c r="CT107" i="2"/>
  <c r="CV107" i="2" a="1"/>
  <c r="CV107" i="2" s="1"/>
  <c r="CW107" i="2"/>
  <c r="DA107" i="2"/>
  <c r="DB107" i="2"/>
  <c r="DD107" i="2"/>
  <c r="DE107" i="2"/>
  <c r="DG107" i="2"/>
  <c r="DH107" i="2" s="1"/>
  <c r="DJ107" i="2"/>
  <c r="DL107" i="2"/>
  <c r="DM107" i="2" s="1"/>
  <c r="DP107" i="2"/>
  <c r="C108" i="2"/>
  <c r="H108" i="2"/>
  <c r="G108" i="2" s="1"/>
  <c r="J108" i="2"/>
  <c r="K108" i="2"/>
  <c r="M108" i="2"/>
  <c r="N108" i="2"/>
  <c r="P108" i="2"/>
  <c r="Q108" i="2"/>
  <c r="S108" i="2"/>
  <c r="T108" i="2"/>
  <c r="V108" i="2" a="1"/>
  <c r="V108" i="2" s="1"/>
  <c r="W108" i="2" a="1"/>
  <c r="W108" i="2" s="1"/>
  <c r="X108" i="2"/>
  <c r="AA108" i="2" a="1"/>
  <c r="AA108" i="2" s="1"/>
  <c r="AB108" i="2" s="1"/>
  <c r="AC108" i="2"/>
  <c r="AD108" i="2"/>
  <c r="AF108" i="2"/>
  <c r="AG108" i="2"/>
  <c r="AI108" i="2"/>
  <c r="AJ108" i="2"/>
  <c r="AL108" i="2"/>
  <c r="AM108" i="2"/>
  <c r="AO108" i="2"/>
  <c r="AP108" i="2"/>
  <c r="AR108" i="2"/>
  <c r="AS108" i="2"/>
  <c r="AU108" i="2"/>
  <c r="AV108" i="2"/>
  <c r="AX108" i="2"/>
  <c r="AY108" i="2"/>
  <c r="BA108" i="2"/>
  <c r="BB108" i="2"/>
  <c r="BD108" i="2"/>
  <c r="BE108" i="2"/>
  <c r="BF108" i="2"/>
  <c r="BG108" i="2"/>
  <c r="BI108" i="2"/>
  <c r="BJ108" i="2"/>
  <c r="BL108" i="2"/>
  <c r="BM108" i="2"/>
  <c r="BP108" i="2"/>
  <c r="BR108" i="2"/>
  <c r="BS108" i="2"/>
  <c r="BT108" i="2"/>
  <c r="BV108" i="2"/>
  <c r="BU108" i="2" s="1"/>
  <c r="CC108" i="2"/>
  <c r="CD108" i="2"/>
  <c r="CG108" i="2" a="1"/>
  <c r="CG108" i="2" s="1"/>
  <c r="CH108" i="2" s="1"/>
  <c r="CE108" i="2" s="1"/>
  <c r="CL108" i="2" a="1"/>
  <c r="CL108" i="2" s="1"/>
  <c r="CM108" i="2" s="1"/>
  <c r="CJ108" i="2" s="1"/>
  <c r="CP108" i="2"/>
  <c r="CQ108" i="2"/>
  <c r="CS108" i="2"/>
  <c r="CT108" i="2"/>
  <c r="CV108" i="2" a="1"/>
  <c r="CV108" i="2" s="1"/>
  <c r="CW108" i="2"/>
  <c r="DA108" i="2"/>
  <c r="DB108" i="2"/>
  <c r="DD108" i="2"/>
  <c r="DE108" i="2"/>
  <c r="DG108" i="2"/>
  <c r="DI108" i="2" s="1"/>
  <c r="DJ108" i="2"/>
  <c r="DL108" i="2"/>
  <c r="DP108" i="2"/>
  <c r="DR108" i="2" s="1"/>
  <c r="C109" i="2"/>
  <c r="H109" i="2"/>
  <c r="G109" i="2" s="1"/>
  <c r="J109" i="2"/>
  <c r="K109" i="2"/>
  <c r="M109" i="2"/>
  <c r="N109" i="2"/>
  <c r="P109" i="2"/>
  <c r="Q109" i="2"/>
  <c r="S109" i="2"/>
  <c r="T109" i="2"/>
  <c r="V109" i="2" a="1"/>
  <c r="V109" i="2" s="1"/>
  <c r="W109" i="2" a="1"/>
  <c r="W109" i="2" s="1"/>
  <c r="X109" i="2"/>
  <c r="AA109" i="2" a="1"/>
  <c r="AA109" i="2" s="1"/>
  <c r="AB109" i="2" s="1"/>
  <c r="AC109" i="2"/>
  <c r="AD109" i="2"/>
  <c r="AF109" i="2"/>
  <c r="AG109" i="2"/>
  <c r="AI109" i="2"/>
  <c r="AJ109" i="2"/>
  <c r="AL109" i="2"/>
  <c r="AM109" i="2"/>
  <c r="AO109" i="2"/>
  <c r="AP109" i="2"/>
  <c r="AR109" i="2"/>
  <c r="AS109" i="2"/>
  <c r="AU109" i="2"/>
  <c r="AV109" i="2"/>
  <c r="AX109" i="2"/>
  <c r="AY109" i="2"/>
  <c r="BA109" i="2"/>
  <c r="BB109" i="2"/>
  <c r="BD109" i="2"/>
  <c r="BE109" i="2"/>
  <c r="BF109" i="2"/>
  <c r="BG109" i="2"/>
  <c r="BI109" i="2"/>
  <c r="BJ109" i="2"/>
  <c r="BL109" i="2"/>
  <c r="BM109" i="2"/>
  <c r="BO109" i="2" s="1"/>
  <c r="BP109" i="2"/>
  <c r="BR109" i="2"/>
  <c r="BS109" i="2"/>
  <c r="BT109" i="2"/>
  <c r="BV109" i="2"/>
  <c r="BU109" i="2" s="1"/>
  <c r="CC109" i="2"/>
  <c r="CD109" i="2"/>
  <c r="CG109" i="2" a="1"/>
  <c r="CG109" i="2" s="1"/>
  <c r="CL109" i="2" a="1"/>
  <c r="CL109" i="2" s="1"/>
  <c r="CM109" i="2" s="1"/>
  <c r="CJ109" i="2" s="1"/>
  <c r="CP109" i="2"/>
  <c r="CQ109" i="2"/>
  <c r="CS109" i="2"/>
  <c r="CT109" i="2"/>
  <c r="CV109" i="2" a="1"/>
  <c r="CV109" i="2" s="1"/>
  <c r="CW109" i="2"/>
  <c r="DA109" i="2"/>
  <c r="DB109" i="2"/>
  <c r="DD109" i="2"/>
  <c r="DE109" i="2"/>
  <c r="DG109" i="2"/>
  <c r="DH109" i="2" s="1"/>
  <c r="DJ109" i="2"/>
  <c r="DL109" i="2"/>
  <c r="DP109" i="2"/>
  <c r="C110" i="2"/>
  <c r="H110" i="2"/>
  <c r="G110" i="2" s="1"/>
  <c r="J110" i="2"/>
  <c r="K110" i="2"/>
  <c r="M110" i="2"/>
  <c r="N110" i="2"/>
  <c r="P110" i="2"/>
  <c r="Q110" i="2"/>
  <c r="S110" i="2"/>
  <c r="T110" i="2"/>
  <c r="V110" i="2" a="1"/>
  <c r="V110" i="2" s="1"/>
  <c r="W110" i="2" a="1"/>
  <c r="W110" i="2" s="1"/>
  <c r="X110" i="2"/>
  <c r="AA110" i="2" a="1"/>
  <c r="AA110" i="2" s="1"/>
  <c r="AB110" i="2" s="1"/>
  <c r="AC110" i="2"/>
  <c r="AD110" i="2"/>
  <c r="AF110" i="2"/>
  <c r="AG110" i="2"/>
  <c r="AI110" i="2"/>
  <c r="AJ110" i="2"/>
  <c r="AL110" i="2"/>
  <c r="AM110" i="2"/>
  <c r="AO110" i="2"/>
  <c r="AP110" i="2"/>
  <c r="AR110" i="2"/>
  <c r="AS110" i="2"/>
  <c r="AU110" i="2"/>
  <c r="AV110" i="2"/>
  <c r="AX110" i="2"/>
  <c r="AW110" i="2" s="1"/>
  <c r="AY110" i="2"/>
  <c r="BA110" i="2"/>
  <c r="BB110" i="2"/>
  <c r="BD110" i="2"/>
  <c r="BE110" i="2"/>
  <c r="BF110" i="2"/>
  <c r="BG110" i="2"/>
  <c r="BI110" i="2"/>
  <c r="BH110" i="2" s="1"/>
  <c r="BJ110" i="2"/>
  <c r="BL110" i="2"/>
  <c r="BM110" i="2"/>
  <c r="BP110" i="2"/>
  <c r="BR110" i="2"/>
  <c r="BS110" i="2"/>
  <c r="BT110" i="2"/>
  <c r="BU110" i="2"/>
  <c r="BV110" i="2"/>
  <c r="BZ110" i="2"/>
  <c r="CC110" i="2"/>
  <c r="CD110" i="2"/>
  <c r="CG110" i="2" a="1"/>
  <c r="CG110" i="2" s="1"/>
  <c r="CL110" i="2" a="1"/>
  <c r="CL110" i="2" s="1"/>
  <c r="CP110" i="2"/>
  <c r="CQ110" i="2"/>
  <c r="CS110" i="2"/>
  <c r="CT110" i="2"/>
  <c r="CV110" i="2" a="1"/>
  <c r="CV110" i="2" s="1"/>
  <c r="CW110" i="2"/>
  <c r="DA110" i="2"/>
  <c r="DB110" i="2"/>
  <c r="DD110" i="2"/>
  <c r="DE110" i="2"/>
  <c r="DC110" i="2" s="1"/>
  <c r="DG110" i="2"/>
  <c r="DI110" i="2" s="1"/>
  <c r="DJ110" i="2"/>
  <c r="DL110" i="2"/>
  <c r="DM110" i="2" s="1"/>
  <c r="DP110" i="2"/>
  <c r="DO110" i="2" s="1"/>
  <c r="DQ110" i="2"/>
  <c r="C111" i="2"/>
  <c r="H111" i="2"/>
  <c r="G111" i="2" s="1"/>
  <c r="J111" i="2"/>
  <c r="K111" i="2"/>
  <c r="M111" i="2"/>
  <c r="N111" i="2"/>
  <c r="L111" i="2" s="1"/>
  <c r="P111" i="2"/>
  <c r="Q111" i="2"/>
  <c r="S111" i="2"/>
  <c r="T111" i="2"/>
  <c r="V111" i="2" a="1"/>
  <c r="V111" i="2" s="1"/>
  <c r="W111" i="2" a="1"/>
  <c r="W111" i="2" s="1"/>
  <c r="X111" i="2"/>
  <c r="AA111" i="2" a="1"/>
  <c r="AA111" i="2" s="1"/>
  <c r="AB111" i="2" s="1"/>
  <c r="AC111" i="2"/>
  <c r="AD111" i="2"/>
  <c r="AF111" i="2"/>
  <c r="AG111" i="2"/>
  <c r="AI111" i="2"/>
  <c r="AJ111" i="2"/>
  <c r="AL111" i="2"/>
  <c r="AM111" i="2"/>
  <c r="AO111" i="2"/>
  <c r="AP111" i="2"/>
  <c r="AR111" i="2"/>
  <c r="AS111" i="2"/>
  <c r="AU111" i="2"/>
  <c r="AV111" i="2"/>
  <c r="AX111" i="2"/>
  <c r="AY111" i="2"/>
  <c r="BA111" i="2"/>
  <c r="BB111" i="2"/>
  <c r="BD111" i="2"/>
  <c r="BE111" i="2"/>
  <c r="BF111" i="2"/>
  <c r="BG111" i="2"/>
  <c r="BI111" i="2"/>
  <c r="BJ111" i="2"/>
  <c r="BL111" i="2"/>
  <c r="BM111" i="2"/>
  <c r="BO111" i="2" s="1"/>
  <c r="BP111" i="2"/>
  <c r="BR111" i="2"/>
  <c r="BS111" i="2"/>
  <c r="BT111" i="2"/>
  <c r="BV111" i="2"/>
  <c r="BU111" i="2" s="1"/>
  <c r="BZ111" i="2"/>
  <c r="CA111" i="2"/>
  <c r="CC111" i="2"/>
  <c r="CD111" i="2"/>
  <c r="CG111" i="2" a="1"/>
  <c r="CG111" i="2" s="1"/>
  <c r="CH111" i="2" s="1"/>
  <c r="CE111" i="2" s="1"/>
  <c r="CL111" i="2" a="1"/>
  <c r="CL111" i="2" s="1"/>
  <c r="CM111" i="2" s="1"/>
  <c r="CJ111" i="2" s="1"/>
  <c r="CP111" i="2"/>
  <c r="CQ111" i="2"/>
  <c r="CS111" i="2"/>
  <c r="CT111" i="2"/>
  <c r="CV111" i="2" a="1"/>
  <c r="CV111" i="2"/>
  <c r="CW111" i="2"/>
  <c r="DA111" i="2"/>
  <c r="DB111" i="2"/>
  <c r="DD111" i="2"/>
  <c r="DE111" i="2"/>
  <c r="DG111" i="2"/>
  <c r="DH111" i="2" s="1"/>
  <c r="DJ111" i="2"/>
  <c r="DL111" i="2"/>
  <c r="DN111" i="2" s="1"/>
  <c r="DP111" i="2"/>
  <c r="C112" i="2"/>
  <c r="H112" i="2"/>
  <c r="G112" i="2" s="1"/>
  <c r="J112" i="2"/>
  <c r="K112" i="2"/>
  <c r="M112" i="2"/>
  <c r="L112" i="2" s="1"/>
  <c r="N112" i="2"/>
  <c r="P112" i="2"/>
  <c r="Q112" i="2"/>
  <c r="S112" i="2"/>
  <c r="T112" i="2"/>
  <c r="V112" i="2" a="1"/>
  <c r="V112" i="2" s="1"/>
  <c r="W112" i="2" a="1"/>
  <c r="W112" i="2" s="1"/>
  <c r="X112" i="2"/>
  <c r="AA112" i="2" a="1"/>
  <c r="AA112" i="2" s="1"/>
  <c r="AB112" i="2" s="1"/>
  <c r="AC112" i="2"/>
  <c r="AD112" i="2"/>
  <c r="AF112" i="2"/>
  <c r="AG112" i="2"/>
  <c r="AI112" i="2"/>
  <c r="AJ112" i="2"/>
  <c r="AL112" i="2"/>
  <c r="AM112" i="2"/>
  <c r="AO112" i="2"/>
  <c r="AP112" i="2"/>
  <c r="AR112" i="2"/>
  <c r="AS112" i="2"/>
  <c r="AU112" i="2"/>
  <c r="AV112" i="2"/>
  <c r="AX112" i="2"/>
  <c r="AY112" i="2"/>
  <c r="BA112" i="2"/>
  <c r="BB112" i="2"/>
  <c r="BD112" i="2"/>
  <c r="BE112" i="2"/>
  <c r="BF112" i="2"/>
  <c r="BG112" i="2"/>
  <c r="BI112" i="2"/>
  <c r="BJ112" i="2"/>
  <c r="BL112" i="2"/>
  <c r="BM112" i="2"/>
  <c r="BO112" i="2" s="1"/>
  <c r="BP112" i="2"/>
  <c r="BR112" i="2"/>
  <c r="BS112" i="2"/>
  <c r="BT112" i="2"/>
  <c r="BV112" i="2"/>
  <c r="BU112" i="2" s="1"/>
  <c r="BZ112" i="2"/>
  <c r="CA112" i="2"/>
  <c r="BW112" i="2" s="1"/>
  <c r="CC112" i="2"/>
  <c r="CD112" i="2"/>
  <c r="CG112" i="2" a="1"/>
  <c r="CG112" i="2" s="1"/>
  <c r="CL112" i="2" a="1"/>
  <c r="CL112" i="2" s="1"/>
  <c r="CP112" i="2"/>
  <c r="CQ112" i="2"/>
  <c r="CS112" i="2"/>
  <c r="CT112" i="2"/>
  <c r="CV112" i="2" a="1"/>
  <c r="CV112" i="2" s="1"/>
  <c r="CW112" i="2"/>
  <c r="DA112" i="2"/>
  <c r="DB112" i="2"/>
  <c r="DD112" i="2"/>
  <c r="DE112" i="2"/>
  <c r="DC112" i="2" s="1"/>
  <c r="DG112" i="2"/>
  <c r="DJ112" i="2"/>
  <c r="DL112" i="2"/>
  <c r="DN112" i="2" s="1"/>
  <c r="DP112" i="2"/>
  <c r="DO112" i="2" s="1"/>
  <c r="DQ112" i="2"/>
  <c r="C113" i="2"/>
  <c r="H113" i="2"/>
  <c r="G113" i="2" s="1"/>
  <c r="J113" i="2"/>
  <c r="K113" i="2"/>
  <c r="M113" i="2"/>
  <c r="N113" i="2"/>
  <c r="P113" i="2"/>
  <c r="Q113" i="2"/>
  <c r="S113" i="2"/>
  <c r="T113" i="2"/>
  <c r="V113" i="2" a="1"/>
  <c r="V113" i="2" s="1"/>
  <c r="W113" i="2" a="1"/>
  <c r="W113" i="2"/>
  <c r="X113" i="2"/>
  <c r="AA113" i="2" a="1"/>
  <c r="AA113" i="2" s="1"/>
  <c r="AB113" i="2" s="1"/>
  <c r="AC113" i="2"/>
  <c r="AD113" i="2"/>
  <c r="AF113" i="2"/>
  <c r="AG113" i="2"/>
  <c r="AI113" i="2"/>
  <c r="AJ113" i="2"/>
  <c r="AL113" i="2"/>
  <c r="AM113" i="2"/>
  <c r="AO113" i="2"/>
  <c r="AP113" i="2"/>
  <c r="AR113" i="2"/>
  <c r="AS113" i="2"/>
  <c r="AU113" i="2"/>
  <c r="AV113" i="2"/>
  <c r="AX113" i="2"/>
  <c r="AY113" i="2"/>
  <c r="BA113" i="2"/>
  <c r="BB113" i="2"/>
  <c r="BD113" i="2"/>
  <c r="BE113" i="2"/>
  <c r="BF113" i="2"/>
  <c r="BG113" i="2"/>
  <c r="BI113" i="2"/>
  <c r="BJ113" i="2"/>
  <c r="BL113" i="2"/>
  <c r="BM113" i="2"/>
  <c r="BP113" i="2"/>
  <c r="BR113" i="2"/>
  <c r="BS113" i="2"/>
  <c r="BT113" i="2"/>
  <c r="BV113" i="2"/>
  <c r="BU113" i="2" s="1"/>
  <c r="CA113" i="2"/>
  <c r="BZ113" i="2"/>
  <c r="CC113" i="2"/>
  <c r="CD113" i="2"/>
  <c r="CG113" i="2" a="1"/>
  <c r="CG113" i="2" s="1"/>
  <c r="CL113" i="2" a="1"/>
  <c r="CL113" i="2" s="1"/>
  <c r="CN113" i="2" s="1"/>
  <c r="CP113" i="2"/>
  <c r="CQ113" i="2"/>
  <c r="CS113" i="2"/>
  <c r="CT113" i="2"/>
  <c r="CR113" i="2" s="1"/>
  <c r="CV113" i="2" a="1"/>
  <c r="CV113" i="2" s="1"/>
  <c r="CW113" i="2"/>
  <c r="DA113" i="2"/>
  <c r="DB113" i="2"/>
  <c r="DD113" i="2"/>
  <c r="DE113" i="2"/>
  <c r="DG113" i="2"/>
  <c r="DH113" i="2" s="1"/>
  <c r="DI113" i="2"/>
  <c r="DJ113" i="2"/>
  <c r="DL113" i="2"/>
  <c r="DP113" i="2"/>
  <c r="DR113" i="2" s="1"/>
  <c r="C114" i="2"/>
  <c r="H114" i="2"/>
  <c r="G114" i="2" s="1"/>
  <c r="J114" i="2"/>
  <c r="K114" i="2"/>
  <c r="M114" i="2"/>
  <c r="N114" i="2"/>
  <c r="P114" i="2"/>
  <c r="Q114" i="2"/>
  <c r="S114" i="2"/>
  <c r="T114" i="2"/>
  <c r="V114" i="2" a="1"/>
  <c r="V114" i="2" s="1"/>
  <c r="W114" i="2" a="1"/>
  <c r="W114" i="2" s="1"/>
  <c r="X114" i="2"/>
  <c r="AA114" i="2" a="1"/>
  <c r="AA114" i="2" s="1"/>
  <c r="AB114" i="2" s="1"/>
  <c r="AC114" i="2"/>
  <c r="AD114" i="2"/>
  <c r="AF114" i="2"/>
  <c r="AG114" i="2"/>
  <c r="AI114" i="2"/>
  <c r="AH114" i="2" s="1"/>
  <c r="AJ114" i="2"/>
  <c r="AL114" i="2"/>
  <c r="AM114" i="2"/>
  <c r="AO114" i="2"/>
  <c r="AP114" i="2"/>
  <c r="AR114" i="2"/>
  <c r="AS114" i="2"/>
  <c r="AU114" i="2"/>
  <c r="AT114" i="2" s="1"/>
  <c r="AV114" i="2"/>
  <c r="AX114" i="2"/>
  <c r="AY114" i="2"/>
  <c r="BA114" i="2"/>
  <c r="BB114" i="2"/>
  <c r="BD114" i="2"/>
  <c r="BE114" i="2"/>
  <c r="BF114" i="2"/>
  <c r="BG114" i="2"/>
  <c r="BI114" i="2"/>
  <c r="BJ114" i="2"/>
  <c r="BL114" i="2"/>
  <c r="BM114" i="2"/>
  <c r="BO114" i="2" s="1"/>
  <c r="BP114" i="2"/>
  <c r="BR114" i="2"/>
  <c r="BS114" i="2"/>
  <c r="BT114" i="2"/>
  <c r="BV114" i="2"/>
  <c r="BU114" i="2" s="1"/>
  <c r="CC114" i="2"/>
  <c r="CD114" i="2"/>
  <c r="CG114" i="2" a="1"/>
  <c r="CG114" i="2" s="1"/>
  <c r="CH114" i="2" s="1"/>
  <c r="CE114" i="2" s="1"/>
  <c r="CL114" i="2" a="1"/>
  <c r="CL114" i="2" s="1"/>
  <c r="CM114" i="2" s="1"/>
  <c r="CJ114" i="2" s="1"/>
  <c r="CP114" i="2"/>
  <c r="CQ114" i="2"/>
  <c r="CS114" i="2"/>
  <c r="CT114" i="2"/>
  <c r="CV114" i="2" a="1"/>
  <c r="CV114" i="2" s="1"/>
  <c r="CW114" i="2"/>
  <c r="DA114" i="2"/>
  <c r="DB114" i="2"/>
  <c r="DD114" i="2"/>
  <c r="DE114" i="2"/>
  <c r="DG114" i="2"/>
  <c r="DI114" i="2" s="1"/>
  <c r="DH114" i="2"/>
  <c r="DJ114" i="2"/>
  <c r="DL114" i="2"/>
  <c r="DK114" i="2" s="1"/>
  <c r="DP114" i="2"/>
  <c r="DQ114" i="2" s="1"/>
  <c r="C115" i="2"/>
  <c r="H115" i="2"/>
  <c r="G115" i="2" s="1"/>
  <c r="J115" i="2"/>
  <c r="K115" i="2"/>
  <c r="M115" i="2"/>
  <c r="N115" i="2"/>
  <c r="P115" i="2"/>
  <c r="Q115" i="2"/>
  <c r="S115" i="2"/>
  <c r="T115" i="2"/>
  <c r="V115" i="2" a="1"/>
  <c r="V115" i="2" s="1"/>
  <c r="W115" i="2" a="1"/>
  <c r="W115" i="2" s="1"/>
  <c r="X115" i="2"/>
  <c r="AA115" i="2" a="1"/>
  <c r="AA115" i="2" s="1"/>
  <c r="AB115" i="2" s="1"/>
  <c r="AC115" i="2"/>
  <c r="AD115" i="2"/>
  <c r="AF115" i="2"/>
  <c r="AG115" i="2"/>
  <c r="AI115" i="2"/>
  <c r="AJ115" i="2"/>
  <c r="AL115" i="2"/>
  <c r="AK115" i="2" s="1"/>
  <c r="AM115" i="2"/>
  <c r="AO115" i="2"/>
  <c r="AP115" i="2"/>
  <c r="AR115" i="2"/>
  <c r="AS115" i="2"/>
  <c r="AU115" i="2"/>
  <c r="AV115" i="2"/>
  <c r="AX115" i="2"/>
  <c r="AY115" i="2"/>
  <c r="BA115" i="2"/>
  <c r="BB115" i="2"/>
  <c r="BD115" i="2"/>
  <c r="BE115" i="2"/>
  <c r="BF115" i="2"/>
  <c r="BG115" i="2"/>
  <c r="BI115" i="2"/>
  <c r="BJ115" i="2"/>
  <c r="BL115" i="2"/>
  <c r="BM115" i="2"/>
  <c r="BO115" i="2" s="1"/>
  <c r="BP115" i="2"/>
  <c r="BR115" i="2"/>
  <c r="BS115" i="2"/>
  <c r="BT115" i="2"/>
  <c r="BU115" i="2"/>
  <c r="BV115" i="2"/>
  <c r="CC115" i="2"/>
  <c r="CD115" i="2"/>
  <c r="CG115" i="2" a="1"/>
  <c r="CG115" i="2" s="1"/>
  <c r="CL115" i="2" a="1"/>
  <c r="CL115" i="2" s="1"/>
  <c r="CN115" i="2" s="1"/>
  <c r="CP115" i="2"/>
  <c r="CQ115" i="2"/>
  <c r="CS115" i="2"/>
  <c r="CT115" i="2"/>
  <c r="CV115" i="2" a="1"/>
  <c r="CV115" i="2" s="1"/>
  <c r="CW115" i="2"/>
  <c r="DA115" i="2"/>
  <c r="DB115" i="2"/>
  <c r="DD115" i="2"/>
  <c r="DE115" i="2"/>
  <c r="DG115" i="2"/>
  <c r="DJ115" i="2"/>
  <c r="DL115" i="2"/>
  <c r="DP115" i="2"/>
  <c r="C116" i="2"/>
  <c r="H116" i="2"/>
  <c r="G116" i="2" s="1"/>
  <c r="J116" i="2"/>
  <c r="K116" i="2"/>
  <c r="M116" i="2"/>
  <c r="N116" i="2"/>
  <c r="P116" i="2"/>
  <c r="Q116" i="2"/>
  <c r="S116" i="2"/>
  <c r="T116" i="2"/>
  <c r="V116" i="2" a="1"/>
  <c r="V116" i="2" s="1"/>
  <c r="W116" i="2" a="1"/>
  <c r="W116" i="2" s="1"/>
  <c r="X116" i="2"/>
  <c r="AA116" i="2" a="1"/>
  <c r="AA116" i="2" s="1"/>
  <c r="AB116" i="2" s="1"/>
  <c r="AC116" i="2"/>
  <c r="AD116" i="2"/>
  <c r="AF116" i="2"/>
  <c r="AG116" i="2"/>
  <c r="AI116" i="2"/>
  <c r="AJ116" i="2"/>
  <c r="AL116" i="2"/>
  <c r="AM116" i="2"/>
  <c r="AO116" i="2"/>
  <c r="AP116" i="2"/>
  <c r="AR116" i="2"/>
  <c r="AS116" i="2"/>
  <c r="AU116" i="2"/>
  <c r="AV116" i="2"/>
  <c r="AX116" i="2"/>
  <c r="AY116" i="2"/>
  <c r="BA116" i="2"/>
  <c r="BB116" i="2"/>
  <c r="BD116" i="2"/>
  <c r="BE116" i="2"/>
  <c r="BF116" i="2"/>
  <c r="BG116" i="2"/>
  <c r="BI116" i="2"/>
  <c r="BJ116" i="2"/>
  <c r="BL116" i="2"/>
  <c r="BM116" i="2"/>
  <c r="BP116" i="2"/>
  <c r="BR116" i="2"/>
  <c r="BS116" i="2"/>
  <c r="BT116" i="2"/>
  <c r="BV116" i="2"/>
  <c r="BU116" i="2" s="1"/>
  <c r="CC116" i="2"/>
  <c r="CD116" i="2"/>
  <c r="CG116" i="2" a="1"/>
  <c r="CG116" i="2" s="1"/>
  <c r="CH116" i="2" s="1"/>
  <c r="CE116" i="2" s="1"/>
  <c r="CL116" i="2" a="1"/>
  <c r="CL116" i="2" s="1"/>
  <c r="CM116" i="2" s="1"/>
  <c r="CJ116" i="2" s="1"/>
  <c r="CP116" i="2"/>
  <c r="CQ116" i="2"/>
  <c r="CS116" i="2"/>
  <c r="CT116" i="2"/>
  <c r="CR116" i="2" s="1"/>
  <c r="CV116" i="2" a="1"/>
  <c r="CV116" i="2" s="1"/>
  <c r="CW116" i="2"/>
  <c r="DA116" i="2"/>
  <c r="DB116" i="2"/>
  <c r="DD116" i="2"/>
  <c r="DE116" i="2"/>
  <c r="DG116" i="2"/>
  <c r="DH116" i="2" s="1"/>
  <c r="DI116" i="2"/>
  <c r="DJ116" i="2"/>
  <c r="DL116" i="2"/>
  <c r="DM116" i="2" s="1"/>
  <c r="DP116" i="2"/>
  <c r="DO116" i="2" s="1"/>
  <c r="C117" i="2"/>
  <c r="H117" i="2"/>
  <c r="G117" i="2" s="1"/>
  <c r="J117" i="2"/>
  <c r="K117" i="2"/>
  <c r="M117" i="2"/>
  <c r="L117" i="2" s="1"/>
  <c r="N117" i="2"/>
  <c r="P117" i="2"/>
  <c r="Q117" i="2"/>
  <c r="S117" i="2"/>
  <c r="T117" i="2"/>
  <c r="V117" i="2" a="1"/>
  <c r="V117" i="2" s="1"/>
  <c r="W117" i="2" a="1"/>
  <c r="W117" i="2" s="1"/>
  <c r="X117" i="2"/>
  <c r="AA117" i="2" a="1"/>
  <c r="AA117" i="2"/>
  <c r="AB117" i="2" s="1"/>
  <c r="AC117" i="2"/>
  <c r="AD117" i="2"/>
  <c r="AF117" i="2"/>
  <c r="AG117" i="2"/>
  <c r="AI117" i="2"/>
  <c r="AJ117" i="2"/>
  <c r="AL117" i="2"/>
  <c r="AM117" i="2"/>
  <c r="AO117" i="2"/>
  <c r="AP117" i="2"/>
  <c r="AR117" i="2"/>
  <c r="AS117" i="2"/>
  <c r="AU117" i="2"/>
  <c r="AV117" i="2"/>
  <c r="AX117" i="2"/>
  <c r="AY117" i="2"/>
  <c r="BA117" i="2"/>
  <c r="BB117" i="2"/>
  <c r="BD117" i="2"/>
  <c r="BE117" i="2"/>
  <c r="BF117" i="2"/>
  <c r="BG117" i="2"/>
  <c r="BI117" i="2"/>
  <c r="BJ117" i="2"/>
  <c r="BL117" i="2"/>
  <c r="BM117" i="2"/>
  <c r="BO117" i="2" s="1"/>
  <c r="BP117" i="2"/>
  <c r="BR117" i="2"/>
  <c r="BS117" i="2"/>
  <c r="BT117" i="2"/>
  <c r="BV117" i="2"/>
  <c r="BU117" i="2" s="1"/>
  <c r="BZ117" i="2"/>
  <c r="CC117" i="2"/>
  <c r="CD117" i="2"/>
  <c r="CG117" i="2" a="1"/>
  <c r="CG117" i="2" s="1"/>
  <c r="CI117" i="2" s="1"/>
  <c r="CL117" i="2" a="1"/>
  <c r="CL117" i="2" s="1"/>
  <c r="CN117" i="2" s="1"/>
  <c r="CP117" i="2"/>
  <c r="CQ117" i="2"/>
  <c r="CS117" i="2"/>
  <c r="CT117" i="2"/>
  <c r="CV117" i="2" a="1"/>
  <c r="CV117" i="2" s="1"/>
  <c r="CW117" i="2"/>
  <c r="DA117" i="2"/>
  <c r="DB117" i="2"/>
  <c r="DD117" i="2"/>
  <c r="DE117" i="2"/>
  <c r="DG117" i="2"/>
  <c r="DJ117" i="2"/>
  <c r="DL117" i="2"/>
  <c r="DP117" i="2"/>
  <c r="DR117" i="2" s="1"/>
  <c r="C118" i="2"/>
  <c r="H118" i="2"/>
  <c r="G118" i="2" s="1"/>
  <c r="J118" i="2"/>
  <c r="K118" i="2"/>
  <c r="M118" i="2"/>
  <c r="N118" i="2"/>
  <c r="P118" i="2"/>
  <c r="Q118" i="2"/>
  <c r="S118" i="2"/>
  <c r="T118" i="2"/>
  <c r="V118" i="2" a="1"/>
  <c r="V118" i="2" s="1"/>
  <c r="W118" i="2" a="1"/>
  <c r="W118" i="2" s="1"/>
  <c r="X118" i="2"/>
  <c r="AA118" i="2" a="1"/>
  <c r="AA118" i="2" s="1"/>
  <c r="AB118" i="2" s="1"/>
  <c r="AC118" i="2"/>
  <c r="AD118" i="2"/>
  <c r="AF118" i="2"/>
  <c r="AG118" i="2"/>
  <c r="AI118" i="2"/>
  <c r="AJ118" i="2"/>
  <c r="AL118" i="2"/>
  <c r="AM118" i="2"/>
  <c r="AO118" i="2"/>
  <c r="AP118" i="2"/>
  <c r="AR118" i="2"/>
  <c r="AS118" i="2"/>
  <c r="AU118" i="2"/>
  <c r="AV118" i="2"/>
  <c r="AX118" i="2"/>
  <c r="AY118" i="2"/>
  <c r="BA118" i="2"/>
  <c r="BB118" i="2"/>
  <c r="BD118" i="2"/>
  <c r="BE118" i="2"/>
  <c r="BF118" i="2"/>
  <c r="BG118" i="2"/>
  <c r="BI118" i="2"/>
  <c r="BJ118" i="2"/>
  <c r="BL118" i="2"/>
  <c r="BM118" i="2"/>
  <c r="BO118" i="2" s="1"/>
  <c r="BP118" i="2"/>
  <c r="BR118" i="2"/>
  <c r="BS118" i="2"/>
  <c r="BT118" i="2"/>
  <c r="BV118" i="2"/>
  <c r="BU118" i="2" s="1"/>
  <c r="BZ118" i="2"/>
  <c r="CA118" i="2"/>
  <c r="CC118" i="2"/>
  <c r="CD118" i="2"/>
  <c r="CG118" i="2" a="1"/>
  <c r="CG118" i="2" s="1"/>
  <c r="CI118" i="2" s="1"/>
  <c r="CL118" i="2" a="1"/>
  <c r="CL118" i="2" s="1"/>
  <c r="CM118" i="2" s="1"/>
  <c r="CJ118" i="2" s="1"/>
  <c r="CP118" i="2"/>
  <c r="CQ118" i="2"/>
  <c r="CS118" i="2"/>
  <c r="CT118" i="2"/>
  <c r="CV118" i="2" a="1"/>
  <c r="CV118" i="2" s="1"/>
  <c r="CW118" i="2"/>
  <c r="DA118" i="2"/>
  <c r="DB118" i="2"/>
  <c r="DD118" i="2"/>
  <c r="DE118" i="2"/>
  <c r="DG118" i="2"/>
  <c r="DH118" i="2" s="1"/>
  <c r="DJ118" i="2"/>
  <c r="DL118" i="2"/>
  <c r="DN118" i="2" s="1"/>
  <c r="DP118" i="2"/>
  <c r="C119" i="2"/>
  <c r="H119" i="2"/>
  <c r="G119" i="2" s="1"/>
  <c r="J119" i="2"/>
  <c r="K119" i="2"/>
  <c r="M119" i="2"/>
  <c r="N119" i="2"/>
  <c r="P119" i="2"/>
  <c r="Q119" i="2"/>
  <c r="S119" i="2"/>
  <c r="T119" i="2"/>
  <c r="V119" i="2" a="1"/>
  <c r="V119" i="2" s="1"/>
  <c r="W119" i="2" a="1"/>
  <c r="W119" i="2" s="1"/>
  <c r="X119" i="2"/>
  <c r="AA119" i="2" a="1"/>
  <c r="AA119" i="2" s="1"/>
  <c r="AB119" i="2" s="1"/>
  <c r="AC119" i="2"/>
  <c r="AD119" i="2"/>
  <c r="AF119" i="2"/>
  <c r="AG119" i="2"/>
  <c r="AI119" i="2"/>
  <c r="AJ119" i="2"/>
  <c r="AL119" i="2"/>
  <c r="AM119" i="2"/>
  <c r="AO119" i="2"/>
  <c r="AP119" i="2"/>
  <c r="AR119" i="2"/>
  <c r="AS119" i="2"/>
  <c r="AU119" i="2"/>
  <c r="AV119" i="2"/>
  <c r="AX119" i="2"/>
  <c r="AY119" i="2"/>
  <c r="BA119" i="2"/>
  <c r="BB119" i="2"/>
  <c r="BD119" i="2"/>
  <c r="BE119" i="2"/>
  <c r="BF119" i="2"/>
  <c r="BG119" i="2"/>
  <c r="BI119" i="2"/>
  <c r="BJ119" i="2"/>
  <c r="BL119" i="2"/>
  <c r="BM119" i="2"/>
  <c r="BP119" i="2"/>
  <c r="BR119" i="2"/>
  <c r="BS119" i="2"/>
  <c r="BT119" i="2"/>
  <c r="BV119" i="2"/>
  <c r="BU119" i="2" s="1"/>
  <c r="BZ119" i="2"/>
  <c r="CA119" i="2"/>
  <c r="CC119" i="2"/>
  <c r="CD119" i="2"/>
  <c r="CG119" i="2" a="1"/>
  <c r="CG119" i="2" s="1"/>
  <c r="CL119" i="2" a="1"/>
  <c r="CL119" i="2" s="1"/>
  <c r="CP119" i="2"/>
  <c r="CQ119" i="2"/>
  <c r="CO119" i="2" s="1"/>
  <c r="CS119" i="2"/>
  <c r="CT119" i="2"/>
  <c r="CV119" i="2" a="1"/>
  <c r="CV119" i="2" s="1"/>
  <c r="CW119" i="2"/>
  <c r="DA119" i="2"/>
  <c r="CZ119" i="2" s="1"/>
  <c r="DB119" i="2"/>
  <c r="DD119" i="2"/>
  <c r="DE119" i="2"/>
  <c r="DG119" i="2"/>
  <c r="DJ119" i="2"/>
  <c r="DF119" i="2" s="1"/>
  <c r="DL119" i="2"/>
  <c r="DP119" i="2"/>
  <c r="DO119" i="2" s="1"/>
  <c r="C120" i="2"/>
  <c r="H120" i="2"/>
  <c r="G120" i="2" s="1"/>
  <c r="J120" i="2"/>
  <c r="K120" i="2"/>
  <c r="M120" i="2"/>
  <c r="N120" i="2"/>
  <c r="L120" i="2" s="1"/>
  <c r="P120" i="2"/>
  <c r="Q120" i="2"/>
  <c r="S120" i="2"/>
  <c r="T120" i="2"/>
  <c r="V120" i="2" a="1"/>
  <c r="V120" i="2" s="1"/>
  <c r="W120" i="2" a="1"/>
  <c r="W120" i="2" s="1"/>
  <c r="X120" i="2"/>
  <c r="AA120" i="2" a="1"/>
  <c r="AA120" i="2" s="1"/>
  <c r="AB120" i="2" s="1"/>
  <c r="AC120" i="2"/>
  <c r="AD120" i="2"/>
  <c r="AF120" i="2"/>
  <c r="AG120" i="2"/>
  <c r="AI120" i="2"/>
  <c r="AJ120" i="2"/>
  <c r="AL120" i="2"/>
  <c r="AM120" i="2"/>
  <c r="AO120" i="2"/>
  <c r="AP120" i="2"/>
  <c r="AR120" i="2"/>
  <c r="AS120" i="2"/>
  <c r="AU120" i="2"/>
  <c r="AV120" i="2"/>
  <c r="AX120" i="2"/>
  <c r="AY120" i="2"/>
  <c r="BA120" i="2"/>
  <c r="BB120" i="2"/>
  <c r="BD120" i="2"/>
  <c r="BE120" i="2"/>
  <c r="BF120" i="2"/>
  <c r="BG120" i="2"/>
  <c r="BI120" i="2"/>
  <c r="BJ120" i="2"/>
  <c r="BL120" i="2"/>
  <c r="BM120" i="2"/>
  <c r="BO120" i="2"/>
  <c r="BP120" i="2"/>
  <c r="BR120" i="2"/>
  <c r="BS120" i="2"/>
  <c r="BT120" i="2"/>
  <c r="BV120" i="2"/>
  <c r="BU120" i="2" s="1"/>
  <c r="CC120" i="2"/>
  <c r="CD120" i="2"/>
  <c r="CG120" i="2" a="1"/>
  <c r="CG120" i="2" s="1"/>
  <c r="CH120" i="2" s="1"/>
  <c r="CE120" i="2" s="1"/>
  <c r="CL120" i="2" a="1"/>
  <c r="CL120" i="2" s="1"/>
  <c r="CM120" i="2" s="1"/>
  <c r="CJ120" i="2" s="1"/>
  <c r="CP120" i="2"/>
  <c r="CQ120" i="2"/>
  <c r="CS120" i="2"/>
  <c r="CT120" i="2"/>
  <c r="CV120" i="2" a="1"/>
  <c r="CV120" i="2" s="1"/>
  <c r="CW120" i="2"/>
  <c r="DA120" i="2"/>
  <c r="DB120" i="2"/>
  <c r="DD120" i="2"/>
  <c r="DE120" i="2"/>
  <c r="DC120" i="2" s="1"/>
  <c r="DG120" i="2"/>
  <c r="DH120" i="2" s="1"/>
  <c r="DJ120" i="2"/>
  <c r="DL120" i="2"/>
  <c r="DK120" i="2" s="1"/>
  <c r="DP120" i="2"/>
  <c r="DQ120" i="2" s="1"/>
  <c r="C121" i="2"/>
  <c r="H121" i="2"/>
  <c r="G121" i="2" s="1"/>
  <c r="J121" i="2"/>
  <c r="K121" i="2"/>
  <c r="M121" i="2"/>
  <c r="N121" i="2"/>
  <c r="L121" i="2" s="1"/>
  <c r="P121" i="2"/>
  <c r="Q121" i="2"/>
  <c r="S121" i="2"/>
  <c r="T121" i="2"/>
  <c r="V121" i="2" a="1"/>
  <c r="V121" i="2" s="1"/>
  <c r="W121" i="2" a="1"/>
  <c r="W121" i="2" s="1"/>
  <c r="X121" i="2"/>
  <c r="AA121" i="2" a="1"/>
  <c r="AA121" i="2" s="1"/>
  <c r="AB121" i="2" s="1"/>
  <c r="AC121" i="2"/>
  <c r="AD121" i="2"/>
  <c r="AF121" i="2"/>
  <c r="AG121" i="2"/>
  <c r="AI121" i="2"/>
  <c r="AJ121" i="2"/>
  <c r="AL121" i="2"/>
  <c r="AM121" i="2"/>
  <c r="AO121" i="2"/>
  <c r="AP121" i="2"/>
  <c r="AR121" i="2"/>
  <c r="AS121" i="2"/>
  <c r="AU121" i="2"/>
  <c r="AV121" i="2"/>
  <c r="AX121" i="2"/>
  <c r="AY121" i="2"/>
  <c r="BA121" i="2"/>
  <c r="BB121" i="2"/>
  <c r="BD121" i="2"/>
  <c r="BE121" i="2"/>
  <c r="BF121" i="2"/>
  <c r="BG121" i="2"/>
  <c r="BI121" i="2"/>
  <c r="BJ121" i="2"/>
  <c r="BL121" i="2"/>
  <c r="BM121" i="2"/>
  <c r="BO121" i="2" s="1"/>
  <c r="BP121" i="2"/>
  <c r="BR121" i="2"/>
  <c r="BS121" i="2"/>
  <c r="BT121" i="2"/>
  <c r="BV121" i="2"/>
  <c r="BU121" i="2" s="1"/>
  <c r="BZ121" i="2"/>
  <c r="CC121" i="2"/>
  <c r="CD121" i="2"/>
  <c r="CG121" i="2" a="1"/>
  <c r="CG121" i="2" s="1"/>
  <c r="CL121" i="2" a="1"/>
  <c r="CL121" i="2" s="1"/>
  <c r="CM121" i="2" s="1"/>
  <c r="CJ121" i="2" s="1"/>
  <c r="CP121" i="2"/>
  <c r="CQ121" i="2"/>
  <c r="CS121" i="2"/>
  <c r="CT121" i="2"/>
  <c r="CV121" i="2" a="1"/>
  <c r="CV121" i="2" s="1"/>
  <c r="CW121" i="2"/>
  <c r="DA121" i="2"/>
  <c r="DB121" i="2"/>
  <c r="CZ121" i="2" s="1"/>
  <c r="DD121" i="2"/>
  <c r="DE121" i="2"/>
  <c r="DG121" i="2"/>
  <c r="DH121" i="2" s="1"/>
  <c r="DJ121" i="2"/>
  <c r="DL121" i="2"/>
  <c r="DM121" i="2" s="1"/>
  <c r="DP121" i="2"/>
  <c r="DO121" i="2" s="1"/>
  <c r="C122" i="2"/>
  <c r="H122" i="2"/>
  <c r="G122" i="2" s="1"/>
  <c r="J122" i="2"/>
  <c r="K122" i="2"/>
  <c r="M122" i="2"/>
  <c r="N122" i="2"/>
  <c r="P122" i="2"/>
  <c r="Q122" i="2"/>
  <c r="S122" i="2"/>
  <c r="T122" i="2"/>
  <c r="V122" i="2" a="1"/>
  <c r="V122" i="2" s="1"/>
  <c r="W122" i="2" a="1"/>
  <c r="W122" i="2" s="1"/>
  <c r="X122" i="2"/>
  <c r="AA122" i="2" a="1"/>
  <c r="AA122" i="2" s="1"/>
  <c r="AB122" i="2" s="1"/>
  <c r="AC122" i="2"/>
  <c r="AD122" i="2"/>
  <c r="AF122" i="2"/>
  <c r="AG122" i="2"/>
  <c r="AI122" i="2"/>
  <c r="AJ122" i="2"/>
  <c r="AL122" i="2"/>
  <c r="AM122" i="2"/>
  <c r="AO122" i="2"/>
  <c r="AP122" i="2"/>
  <c r="AR122" i="2"/>
  <c r="AS122" i="2"/>
  <c r="AU122" i="2"/>
  <c r="AV122" i="2"/>
  <c r="AX122" i="2"/>
  <c r="AY122" i="2"/>
  <c r="BA122" i="2"/>
  <c r="BB122" i="2"/>
  <c r="BD122" i="2"/>
  <c r="BE122" i="2"/>
  <c r="BF122" i="2"/>
  <c r="BG122" i="2"/>
  <c r="BI122" i="2"/>
  <c r="BJ122" i="2"/>
  <c r="BL122" i="2"/>
  <c r="BM122" i="2"/>
  <c r="BO122" i="2" s="1"/>
  <c r="BP122" i="2"/>
  <c r="BR122" i="2"/>
  <c r="BS122" i="2"/>
  <c r="BT122" i="2"/>
  <c r="BV122" i="2"/>
  <c r="BU122" i="2" s="1"/>
  <c r="CC122" i="2"/>
  <c r="CD122" i="2"/>
  <c r="CG122" i="2" a="1"/>
  <c r="CG122" i="2" s="1"/>
  <c r="CH122" i="2" s="1"/>
  <c r="CE122" i="2" s="1"/>
  <c r="CL122" i="2" a="1"/>
  <c r="CL122" i="2" s="1"/>
  <c r="CM122" i="2" s="1"/>
  <c r="CJ122" i="2" s="1"/>
  <c r="CP122" i="2"/>
  <c r="CQ122" i="2"/>
  <c r="CS122" i="2"/>
  <c r="CT122" i="2"/>
  <c r="CV122" i="2" a="1"/>
  <c r="CV122" i="2" s="1"/>
  <c r="CW122" i="2"/>
  <c r="DA122" i="2"/>
  <c r="DB122" i="2"/>
  <c r="DD122" i="2"/>
  <c r="DE122" i="2"/>
  <c r="DG122" i="2"/>
  <c r="DJ122" i="2"/>
  <c r="DK122" i="2"/>
  <c r="DL122" i="2"/>
  <c r="DM122" i="2" s="1"/>
  <c r="DP122" i="2"/>
  <c r="C123" i="2"/>
  <c r="H123" i="2"/>
  <c r="G123" i="2" s="1"/>
  <c r="J123" i="2"/>
  <c r="K123" i="2"/>
  <c r="M123" i="2"/>
  <c r="N123" i="2"/>
  <c r="P123" i="2"/>
  <c r="Q123" i="2"/>
  <c r="S123" i="2"/>
  <c r="T123" i="2"/>
  <c r="V123" i="2" a="1"/>
  <c r="V123" i="2" s="1"/>
  <c r="W123" i="2" a="1"/>
  <c r="W123" i="2" s="1"/>
  <c r="X123" i="2"/>
  <c r="AA123" i="2" a="1"/>
  <c r="AA123" i="2" s="1"/>
  <c r="AB123" i="2" s="1"/>
  <c r="AC123" i="2"/>
  <c r="AD123" i="2"/>
  <c r="AF123" i="2"/>
  <c r="AG123" i="2"/>
  <c r="AI123" i="2"/>
  <c r="AJ123" i="2"/>
  <c r="AL123" i="2"/>
  <c r="AM123" i="2"/>
  <c r="AO123" i="2"/>
  <c r="AP123" i="2"/>
  <c r="AN123" i="2" s="1"/>
  <c r="AR123" i="2"/>
  <c r="AS123" i="2"/>
  <c r="AU123" i="2"/>
  <c r="AT123" i="2" s="1"/>
  <c r="AV123" i="2"/>
  <c r="AX123" i="2"/>
  <c r="AY123" i="2"/>
  <c r="BA123" i="2"/>
  <c r="BB123" i="2"/>
  <c r="BD123" i="2"/>
  <c r="BE123" i="2"/>
  <c r="BF123" i="2"/>
  <c r="BG123" i="2"/>
  <c r="BI123" i="2"/>
  <c r="BJ123" i="2"/>
  <c r="BL123" i="2"/>
  <c r="BM123" i="2"/>
  <c r="BO123" i="2" s="1"/>
  <c r="BP123" i="2"/>
  <c r="BR123" i="2"/>
  <c r="BS123" i="2"/>
  <c r="BT123" i="2"/>
  <c r="BV123" i="2"/>
  <c r="BU123" i="2" s="1"/>
  <c r="CC123" i="2"/>
  <c r="CD123" i="2"/>
  <c r="CG123" i="2" a="1"/>
  <c r="CG123" i="2" s="1"/>
  <c r="CH123" i="2" s="1"/>
  <c r="CE123" i="2" s="1"/>
  <c r="CL123" i="2" a="1"/>
  <c r="CL123" i="2" s="1"/>
  <c r="CM123" i="2" s="1"/>
  <c r="CJ123" i="2" s="1"/>
  <c r="CP123" i="2"/>
  <c r="CQ123" i="2"/>
  <c r="CS123" i="2"/>
  <c r="CT123" i="2"/>
  <c r="CV123" i="2" a="1"/>
  <c r="CV123" i="2" s="1"/>
  <c r="CW123" i="2"/>
  <c r="DA123" i="2"/>
  <c r="DB123" i="2"/>
  <c r="DD123" i="2"/>
  <c r="DE123" i="2"/>
  <c r="DG123" i="2"/>
  <c r="DI123" i="2" s="1"/>
  <c r="DH123" i="2"/>
  <c r="DJ123" i="2"/>
  <c r="DL123" i="2"/>
  <c r="DK123" i="2" s="1"/>
  <c r="DP123" i="2"/>
  <c r="C124" i="2"/>
  <c r="H124" i="2"/>
  <c r="G124" i="2" s="1"/>
  <c r="J124" i="2"/>
  <c r="K124" i="2"/>
  <c r="M124" i="2"/>
  <c r="N124" i="2"/>
  <c r="L124" i="2" s="1"/>
  <c r="P124" i="2"/>
  <c r="Q124" i="2"/>
  <c r="S124" i="2"/>
  <c r="T124" i="2"/>
  <c r="V124" i="2" a="1"/>
  <c r="V124" i="2" s="1"/>
  <c r="W124" i="2" a="1"/>
  <c r="W124" i="2" s="1"/>
  <c r="Y124" i="2" s="1"/>
  <c r="X124" i="2"/>
  <c r="AA124" i="2" a="1"/>
  <c r="AA124" i="2" s="1"/>
  <c r="AB124" i="2" s="1"/>
  <c r="AC124" i="2"/>
  <c r="AD124" i="2"/>
  <c r="AF124" i="2"/>
  <c r="AG124" i="2"/>
  <c r="AI124" i="2"/>
  <c r="AJ124" i="2"/>
  <c r="AL124" i="2"/>
  <c r="AM124" i="2"/>
  <c r="AO124" i="2"/>
  <c r="AP124" i="2"/>
  <c r="AR124" i="2"/>
  <c r="AS124" i="2"/>
  <c r="AU124" i="2"/>
  <c r="AV124" i="2"/>
  <c r="AX124" i="2"/>
  <c r="AY124" i="2"/>
  <c r="BA124" i="2"/>
  <c r="BB124" i="2"/>
  <c r="BD124" i="2"/>
  <c r="BE124" i="2"/>
  <c r="BF124" i="2"/>
  <c r="BG124" i="2"/>
  <c r="BI124" i="2"/>
  <c r="BJ124" i="2"/>
  <c r="BL124" i="2"/>
  <c r="BM124" i="2"/>
  <c r="BP124" i="2"/>
  <c r="BR124" i="2"/>
  <c r="BS124" i="2"/>
  <c r="BT124" i="2"/>
  <c r="BV124" i="2"/>
  <c r="BU124" i="2" s="1"/>
  <c r="CC124" i="2"/>
  <c r="CD124" i="2"/>
  <c r="CG124" i="2" a="1"/>
  <c r="CG124" i="2" s="1"/>
  <c r="CH124" i="2" s="1"/>
  <c r="CE124" i="2" s="1"/>
  <c r="CL124" i="2" a="1"/>
  <c r="CL124" i="2" s="1"/>
  <c r="CM124" i="2" s="1"/>
  <c r="CJ124" i="2" s="1"/>
  <c r="CP124" i="2"/>
  <c r="CQ124" i="2"/>
  <c r="CS124" i="2"/>
  <c r="CT124" i="2"/>
  <c r="CV124" i="2" a="1"/>
  <c r="CV124" i="2" s="1"/>
  <c r="CW124" i="2"/>
  <c r="DA124" i="2"/>
  <c r="DB124" i="2"/>
  <c r="DD124" i="2"/>
  <c r="DE124" i="2"/>
  <c r="DG124" i="2"/>
  <c r="DH124" i="2" s="1"/>
  <c r="DJ124" i="2"/>
  <c r="DL124" i="2"/>
  <c r="DP124" i="2"/>
  <c r="C125" i="2"/>
  <c r="H125" i="2"/>
  <c r="G125" i="2" s="1"/>
  <c r="J125" i="2"/>
  <c r="K125" i="2"/>
  <c r="M125" i="2"/>
  <c r="N125" i="2"/>
  <c r="L125" i="2" s="1"/>
  <c r="P125" i="2"/>
  <c r="Q125" i="2"/>
  <c r="S125" i="2"/>
  <c r="T125" i="2"/>
  <c r="V125" i="2" a="1"/>
  <c r="V125" i="2" s="1"/>
  <c r="W125" i="2" a="1"/>
  <c r="W125" i="2" s="1"/>
  <c r="X125" i="2"/>
  <c r="AA125" i="2" a="1"/>
  <c r="AA125" i="2" s="1"/>
  <c r="AB125" i="2" s="1"/>
  <c r="AC125" i="2"/>
  <c r="AD125" i="2"/>
  <c r="AF125" i="2"/>
  <c r="AG125" i="2"/>
  <c r="AI125" i="2"/>
  <c r="AJ125" i="2"/>
  <c r="AL125" i="2"/>
  <c r="AM125" i="2"/>
  <c r="AO125" i="2"/>
  <c r="AP125" i="2"/>
  <c r="AR125" i="2"/>
  <c r="AS125" i="2"/>
  <c r="AU125" i="2"/>
  <c r="AV125" i="2"/>
  <c r="AX125" i="2"/>
  <c r="AY125" i="2"/>
  <c r="BA125" i="2"/>
  <c r="BB125" i="2"/>
  <c r="AZ125" i="2" s="1"/>
  <c r="BD125" i="2"/>
  <c r="BE125" i="2"/>
  <c r="BF125" i="2"/>
  <c r="BG125" i="2"/>
  <c r="BI125" i="2"/>
  <c r="BJ125" i="2"/>
  <c r="BL125" i="2"/>
  <c r="BM125" i="2"/>
  <c r="BO125" i="2" s="1"/>
  <c r="BP125" i="2"/>
  <c r="BR125" i="2"/>
  <c r="BS125" i="2"/>
  <c r="BT125" i="2"/>
  <c r="BV125" i="2"/>
  <c r="BU125" i="2" s="1"/>
  <c r="BZ125" i="2"/>
  <c r="CA125" i="2"/>
  <c r="CC125" i="2"/>
  <c r="CD125" i="2"/>
  <c r="CG125" i="2" a="1"/>
  <c r="CG125" i="2" s="1"/>
  <c r="CH125" i="2" s="1"/>
  <c r="CE125" i="2" s="1"/>
  <c r="CL125" i="2" a="1"/>
  <c r="CL125" i="2" s="1"/>
  <c r="CP125" i="2"/>
  <c r="CQ125" i="2"/>
  <c r="CS125" i="2"/>
  <c r="CT125" i="2"/>
  <c r="CV125" i="2" a="1"/>
  <c r="CV125" i="2" s="1"/>
  <c r="CW125" i="2"/>
  <c r="DA125" i="2"/>
  <c r="DB125" i="2"/>
  <c r="DD125" i="2"/>
  <c r="DE125" i="2"/>
  <c r="DG125" i="2"/>
  <c r="DH125" i="2" s="1"/>
  <c r="DJ125" i="2"/>
  <c r="DL125" i="2"/>
  <c r="DP125" i="2"/>
  <c r="DQ125" i="2" s="1"/>
  <c r="C126" i="2"/>
  <c r="H126" i="2"/>
  <c r="G126" i="2" s="1"/>
  <c r="J126" i="2"/>
  <c r="K126" i="2"/>
  <c r="M126" i="2"/>
  <c r="N126" i="2"/>
  <c r="P126" i="2"/>
  <c r="Q126" i="2"/>
  <c r="S126" i="2"/>
  <c r="T126" i="2"/>
  <c r="V126" i="2" a="1"/>
  <c r="V126" i="2" s="1"/>
  <c r="W126" i="2" a="1"/>
  <c r="W126" i="2" s="1"/>
  <c r="X126" i="2"/>
  <c r="AA126" i="2" a="1"/>
  <c r="AA126" i="2" s="1"/>
  <c r="AB126" i="2" s="1"/>
  <c r="AC126" i="2"/>
  <c r="AD126" i="2"/>
  <c r="AF126" i="2"/>
  <c r="AG126" i="2"/>
  <c r="AI126" i="2"/>
  <c r="AJ126" i="2"/>
  <c r="AL126" i="2"/>
  <c r="AM126" i="2"/>
  <c r="AO126" i="2"/>
  <c r="AP126" i="2"/>
  <c r="AR126" i="2"/>
  <c r="AS126" i="2"/>
  <c r="AU126" i="2"/>
  <c r="AV126" i="2"/>
  <c r="AX126" i="2"/>
  <c r="AW126" i="2" s="1"/>
  <c r="AY126" i="2"/>
  <c r="BA126" i="2"/>
  <c r="BB126" i="2"/>
  <c r="BD126" i="2"/>
  <c r="BE126" i="2"/>
  <c r="BF126" i="2"/>
  <c r="BG126" i="2"/>
  <c r="BI126" i="2"/>
  <c r="BJ126" i="2"/>
  <c r="BL126" i="2"/>
  <c r="BM126" i="2"/>
  <c r="BO126" i="2" s="1"/>
  <c r="BP126" i="2"/>
  <c r="BR126" i="2"/>
  <c r="BS126" i="2"/>
  <c r="BT126" i="2"/>
  <c r="BV126" i="2"/>
  <c r="BU126" i="2" s="1"/>
  <c r="BZ126" i="2"/>
  <c r="CA126" i="2"/>
  <c r="CC126" i="2"/>
  <c r="CD126" i="2"/>
  <c r="CG126" i="2" a="1"/>
  <c r="CG126" i="2" s="1"/>
  <c r="CH126" i="2" s="1"/>
  <c r="CE126" i="2" s="1"/>
  <c r="CL126" i="2" a="1"/>
  <c r="CL126" i="2" s="1"/>
  <c r="CP126" i="2"/>
  <c r="CQ126" i="2"/>
  <c r="CS126" i="2"/>
  <c r="CT126" i="2"/>
  <c r="CV126" i="2" a="1"/>
  <c r="CV126" i="2" s="1"/>
  <c r="CW126" i="2"/>
  <c r="DA126" i="2"/>
  <c r="DB126" i="2"/>
  <c r="DD126" i="2"/>
  <c r="DE126" i="2"/>
  <c r="DG126" i="2"/>
  <c r="DJ126" i="2"/>
  <c r="DL126" i="2"/>
  <c r="DP126" i="2"/>
  <c r="DO126" i="2" s="1"/>
  <c r="C127" i="2"/>
  <c r="H127" i="2"/>
  <c r="G127" i="2" s="1"/>
  <c r="J127" i="2"/>
  <c r="K127" i="2"/>
  <c r="M127" i="2"/>
  <c r="N127" i="2"/>
  <c r="P127" i="2"/>
  <c r="Q127" i="2"/>
  <c r="S127" i="2"/>
  <c r="T127" i="2"/>
  <c r="V127" i="2" a="1"/>
  <c r="V127" i="2"/>
  <c r="W127" i="2" a="1"/>
  <c r="W127" i="2" s="1"/>
  <c r="X127" i="2"/>
  <c r="AA127" i="2" a="1"/>
  <c r="AA127" i="2" s="1"/>
  <c r="AB127" i="2" s="1"/>
  <c r="AC127" i="2"/>
  <c r="AD127" i="2"/>
  <c r="AF127" i="2"/>
  <c r="AG127" i="2"/>
  <c r="AI127" i="2"/>
  <c r="AJ127" i="2"/>
  <c r="AL127" i="2"/>
  <c r="AM127" i="2"/>
  <c r="AO127" i="2"/>
  <c r="AP127" i="2"/>
  <c r="AR127" i="2"/>
  <c r="AS127" i="2"/>
  <c r="AU127" i="2"/>
  <c r="AV127" i="2"/>
  <c r="AX127" i="2"/>
  <c r="AY127" i="2"/>
  <c r="BA127" i="2"/>
  <c r="BB127" i="2"/>
  <c r="BD127" i="2"/>
  <c r="BE127" i="2"/>
  <c r="BF127" i="2"/>
  <c r="BG127" i="2"/>
  <c r="BI127" i="2"/>
  <c r="BJ127" i="2"/>
  <c r="BL127" i="2"/>
  <c r="BM127" i="2"/>
  <c r="BO127" i="2" s="1"/>
  <c r="BP127" i="2"/>
  <c r="BR127" i="2"/>
  <c r="BS127" i="2"/>
  <c r="BT127" i="2"/>
  <c r="BV127" i="2"/>
  <c r="BU127" i="2" s="1"/>
  <c r="BZ127" i="2"/>
  <c r="CA127" i="2"/>
  <c r="CC127" i="2"/>
  <c r="CD127" i="2"/>
  <c r="CG127" i="2" a="1"/>
  <c r="CG127" i="2" s="1"/>
  <c r="CL127" i="2" a="1"/>
  <c r="CL127" i="2" s="1"/>
  <c r="CM127" i="2" s="1"/>
  <c r="CJ127" i="2" s="1"/>
  <c r="CP127" i="2"/>
  <c r="CQ127" i="2"/>
  <c r="CS127" i="2"/>
  <c r="CR127" i="2" s="1"/>
  <c r="CT127" i="2"/>
  <c r="CV127" i="2" a="1"/>
  <c r="CV127" i="2" s="1"/>
  <c r="CW127" i="2"/>
  <c r="DA127" i="2"/>
  <c r="DB127" i="2"/>
  <c r="DD127" i="2"/>
  <c r="DE127" i="2"/>
  <c r="DG127" i="2"/>
  <c r="DJ127" i="2"/>
  <c r="DL127" i="2"/>
  <c r="DM127" i="2" s="1"/>
  <c r="DP127" i="2"/>
  <c r="DO127" i="2" s="1"/>
  <c r="DQ127" i="2"/>
  <c r="C128" i="2"/>
  <c r="H128" i="2"/>
  <c r="G128" i="2" s="1"/>
  <c r="J128" i="2"/>
  <c r="K128" i="2"/>
  <c r="M128" i="2"/>
  <c r="N128" i="2"/>
  <c r="P128" i="2"/>
  <c r="Q128" i="2"/>
  <c r="S128" i="2"/>
  <c r="T128" i="2"/>
  <c r="V128" i="2" a="1"/>
  <c r="V128" i="2" s="1"/>
  <c r="W128" i="2" a="1"/>
  <c r="W128" i="2" s="1"/>
  <c r="X128" i="2"/>
  <c r="AA128" i="2" a="1"/>
  <c r="AA128" i="2" s="1"/>
  <c r="AB128" i="2" s="1"/>
  <c r="AC128" i="2"/>
  <c r="AD128" i="2"/>
  <c r="AF128" i="2"/>
  <c r="AG128" i="2"/>
  <c r="AI128" i="2"/>
  <c r="AJ128" i="2"/>
  <c r="AL128" i="2"/>
  <c r="AM128" i="2"/>
  <c r="AO128" i="2"/>
  <c r="AP128" i="2"/>
  <c r="AR128" i="2"/>
  <c r="AS128" i="2"/>
  <c r="AU128" i="2"/>
  <c r="AV128" i="2"/>
  <c r="AX128" i="2"/>
  <c r="AY128" i="2"/>
  <c r="BA128" i="2"/>
  <c r="BB128" i="2"/>
  <c r="BD128" i="2"/>
  <c r="BE128" i="2"/>
  <c r="BF128" i="2"/>
  <c r="BG128" i="2"/>
  <c r="BI128" i="2"/>
  <c r="BJ128" i="2"/>
  <c r="BL128" i="2"/>
  <c r="BM128" i="2"/>
  <c r="BP128" i="2"/>
  <c r="BR128" i="2"/>
  <c r="BS128" i="2"/>
  <c r="BT128" i="2"/>
  <c r="BV128" i="2"/>
  <c r="BU128" i="2" s="1"/>
  <c r="BZ128" i="2"/>
  <c r="CC128" i="2"/>
  <c r="CD128" i="2"/>
  <c r="CG128" i="2" a="1"/>
  <c r="CG128" i="2" s="1"/>
  <c r="CL128" i="2" a="1"/>
  <c r="CL128" i="2" s="1"/>
  <c r="CP128" i="2"/>
  <c r="CQ128" i="2"/>
  <c r="CS128" i="2"/>
  <c r="CT128" i="2"/>
  <c r="CV128" i="2" a="1"/>
  <c r="CV128" i="2" s="1"/>
  <c r="CW128" i="2"/>
  <c r="DA128" i="2"/>
  <c r="CZ128" i="2" s="1"/>
  <c r="DB128" i="2"/>
  <c r="DD128" i="2"/>
  <c r="DE128" i="2"/>
  <c r="DG128" i="2"/>
  <c r="DJ128" i="2"/>
  <c r="DL128" i="2"/>
  <c r="DP128" i="2"/>
  <c r="DO128" i="2" s="1"/>
  <c r="C129" i="2"/>
  <c r="H129" i="2"/>
  <c r="G129" i="2" s="1"/>
  <c r="J129" i="2"/>
  <c r="K129" i="2"/>
  <c r="M129" i="2"/>
  <c r="N129" i="2"/>
  <c r="P129" i="2"/>
  <c r="Q129" i="2"/>
  <c r="S129" i="2"/>
  <c r="R129" i="2" s="1"/>
  <c r="T129" i="2"/>
  <c r="V129" i="2" a="1"/>
  <c r="V129" i="2" s="1"/>
  <c r="W129" i="2" a="1"/>
  <c r="W129" i="2" s="1"/>
  <c r="X129" i="2"/>
  <c r="AA129" i="2" a="1"/>
  <c r="AA129" i="2" s="1"/>
  <c r="AB129" i="2" s="1"/>
  <c r="AC129" i="2"/>
  <c r="AD129" i="2"/>
  <c r="AF129" i="2"/>
  <c r="AG129" i="2"/>
  <c r="AI129" i="2"/>
  <c r="AH129" i="2" s="1"/>
  <c r="AJ129" i="2"/>
  <c r="AL129" i="2"/>
  <c r="AM129" i="2"/>
  <c r="AO129" i="2"/>
  <c r="AP129" i="2"/>
  <c r="AR129" i="2"/>
  <c r="AS129" i="2"/>
  <c r="AU129" i="2"/>
  <c r="AT129" i="2" s="1"/>
  <c r="AV129" i="2"/>
  <c r="AX129" i="2"/>
  <c r="AY129" i="2"/>
  <c r="BA129" i="2"/>
  <c r="BB129" i="2"/>
  <c r="BD129" i="2"/>
  <c r="BE129" i="2"/>
  <c r="BF129" i="2"/>
  <c r="BG129" i="2"/>
  <c r="BI129" i="2"/>
  <c r="BJ129" i="2"/>
  <c r="BL129" i="2"/>
  <c r="BM129" i="2"/>
  <c r="BO129" i="2" s="1"/>
  <c r="BP129" i="2"/>
  <c r="BR129" i="2"/>
  <c r="BS129" i="2"/>
  <c r="BT129" i="2"/>
  <c r="BV129" i="2"/>
  <c r="BU129" i="2" s="1"/>
  <c r="CA129" i="2"/>
  <c r="BZ129" i="2"/>
  <c r="CC129" i="2"/>
  <c r="CD129" i="2"/>
  <c r="CG129" i="2" a="1"/>
  <c r="CG129" i="2" s="1"/>
  <c r="CH129" i="2" s="1"/>
  <c r="CE129" i="2" s="1"/>
  <c r="CL129" i="2" a="1"/>
  <c r="CL129" i="2" s="1"/>
  <c r="CM129" i="2" s="1"/>
  <c r="CJ129" i="2" s="1"/>
  <c r="CP129" i="2"/>
  <c r="CQ129" i="2"/>
  <c r="CS129" i="2"/>
  <c r="CT129" i="2"/>
  <c r="CV129" i="2" a="1"/>
  <c r="CV129" i="2" s="1"/>
  <c r="CW129" i="2"/>
  <c r="DA129" i="2"/>
  <c r="CZ129" i="2" s="1"/>
  <c r="DB129" i="2"/>
  <c r="DD129" i="2"/>
  <c r="DE129" i="2"/>
  <c r="DG129" i="2"/>
  <c r="DH129" i="2" s="1"/>
  <c r="DJ129" i="2"/>
  <c r="DK129" i="2"/>
  <c r="DL129" i="2"/>
  <c r="DM129" i="2" s="1"/>
  <c r="DP129" i="2"/>
  <c r="C130" i="2"/>
  <c r="H130" i="2"/>
  <c r="G130" i="2" s="1"/>
  <c r="J130" i="2"/>
  <c r="K130" i="2"/>
  <c r="I130" i="2" s="1"/>
  <c r="M130" i="2"/>
  <c r="N130" i="2"/>
  <c r="P130" i="2"/>
  <c r="Q130" i="2"/>
  <c r="S130" i="2"/>
  <c r="T130" i="2"/>
  <c r="V130" i="2" a="1"/>
  <c r="V130" i="2"/>
  <c r="W130" i="2" a="1"/>
  <c r="W130" i="2" s="1"/>
  <c r="X130" i="2"/>
  <c r="AA130" i="2" a="1"/>
  <c r="AA130" i="2" s="1"/>
  <c r="AB130" i="2" s="1"/>
  <c r="Z130" i="2" s="1"/>
  <c r="AC130" i="2"/>
  <c r="AD130" i="2"/>
  <c r="AF130" i="2"/>
  <c r="AG130" i="2"/>
  <c r="AI130" i="2"/>
  <c r="AJ130" i="2"/>
  <c r="AL130" i="2"/>
  <c r="AK130" i="2" s="1"/>
  <c r="AM130" i="2"/>
  <c r="AO130" i="2"/>
  <c r="AP130" i="2"/>
  <c r="AR130" i="2"/>
  <c r="AS130" i="2"/>
  <c r="AU130" i="2"/>
  <c r="AV130" i="2"/>
  <c r="AX130" i="2"/>
  <c r="AY130" i="2"/>
  <c r="BA130" i="2"/>
  <c r="BB130" i="2"/>
  <c r="BD130" i="2"/>
  <c r="BE130" i="2"/>
  <c r="BF130" i="2"/>
  <c r="BG130" i="2"/>
  <c r="BI130" i="2"/>
  <c r="BH130" i="2" s="1"/>
  <c r="BJ130" i="2"/>
  <c r="BL130" i="2"/>
  <c r="BM130" i="2"/>
  <c r="BO130" i="2" s="1"/>
  <c r="BP130" i="2"/>
  <c r="BR130" i="2"/>
  <c r="BS130" i="2"/>
  <c r="BT130" i="2"/>
  <c r="BV130" i="2"/>
  <c r="BU130" i="2" s="1"/>
  <c r="CC130" i="2"/>
  <c r="CD130" i="2"/>
  <c r="CG130" i="2" a="1"/>
  <c r="CG130" i="2" s="1"/>
  <c r="CL130" i="2" a="1"/>
  <c r="CL130" i="2" s="1"/>
  <c r="CM130" i="2" s="1"/>
  <c r="CJ130" i="2" s="1"/>
  <c r="CP130" i="2"/>
  <c r="CQ130" i="2"/>
  <c r="CS130" i="2"/>
  <c r="CT130" i="2"/>
  <c r="CV130" i="2" a="1"/>
  <c r="CV130" i="2" s="1"/>
  <c r="CW130" i="2"/>
  <c r="DA130" i="2"/>
  <c r="DB130" i="2"/>
  <c r="DD130" i="2"/>
  <c r="DE130" i="2"/>
  <c r="DG130" i="2"/>
  <c r="DH130" i="2" s="1"/>
  <c r="DJ130" i="2"/>
  <c r="DL130" i="2"/>
  <c r="DK130" i="2" s="1"/>
  <c r="DP130" i="2"/>
  <c r="DQ130" i="2" s="1"/>
  <c r="C131" i="2"/>
  <c r="H131" i="2"/>
  <c r="G131" i="2" s="1"/>
  <c r="J131" i="2"/>
  <c r="K131" i="2"/>
  <c r="M131" i="2"/>
  <c r="N131" i="2"/>
  <c r="P131" i="2"/>
  <c r="Q131" i="2"/>
  <c r="S131" i="2"/>
  <c r="T131" i="2"/>
  <c r="V131" i="2" a="1"/>
  <c r="V131" i="2" s="1"/>
  <c r="W131" i="2" a="1"/>
  <c r="W131" i="2" s="1"/>
  <c r="X131" i="2"/>
  <c r="AA131" i="2" a="1"/>
  <c r="AA131" i="2" s="1"/>
  <c r="AB131" i="2" s="1"/>
  <c r="AC131" i="2"/>
  <c r="AD131" i="2"/>
  <c r="AF131" i="2"/>
  <c r="AG131" i="2"/>
  <c r="AI131" i="2"/>
  <c r="AJ131" i="2"/>
  <c r="AL131" i="2"/>
  <c r="AM131" i="2"/>
  <c r="AO131" i="2"/>
  <c r="AP131" i="2"/>
  <c r="AR131" i="2"/>
  <c r="AS131" i="2"/>
  <c r="AU131" i="2"/>
  <c r="AV131" i="2"/>
  <c r="AX131" i="2"/>
  <c r="AY131" i="2"/>
  <c r="AZ131" i="2"/>
  <c r="BA131" i="2"/>
  <c r="BB131" i="2"/>
  <c r="BD131" i="2"/>
  <c r="BE131" i="2"/>
  <c r="BF131" i="2"/>
  <c r="BG131" i="2"/>
  <c r="BI131" i="2"/>
  <c r="BJ131" i="2"/>
  <c r="BL131" i="2"/>
  <c r="BM131" i="2"/>
  <c r="BO131" i="2"/>
  <c r="BP131" i="2"/>
  <c r="BR131" i="2"/>
  <c r="BS131" i="2"/>
  <c r="BT131" i="2"/>
  <c r="BV131" i="2"/>
  <c r="BU131" i="2" s="1"/>
  <c r="CC131" i="2"/>
  <c r="CD131" i="2"/>
  <c r="CB131" i="2" s="1"/>
  <c r="CG131" i="2" a="1"/>
  <c r="CG131" i="2" s="1"/>
  <c r="CL131" i="2" a="1"/>
  <c r="CL131" i="2" s="1"/>
  <c r="CM131" i="2" s="1"/>
  <c r="CJ131" i="2" s="1"/>
  <c r="CP131" i="2"/>
  <c r="CQ131" i="2"/>
  <c r="CS131" i="2"/>
  <c r="CT131" i="2"/>
  <c r="CV131" i="2" a="1"/>
  <c r="CV131" i="2"/>
  <c r="CW131" i="2"/>
  <c r="CX131" i="2" s="1"/>
  <c r="CU131" i="2" s="1"/>
  <c r="DA131" i="2"/>
  <c r="DB131" i="2"/>
  <c r="DD131" i="2"/>
  <c r="DE131" i="2"/>
  <c r="DG131" i="2"/>
  <c r="DJ131" i="2"/>
  <c r="DL131" i="2"/>
  <c r="DP131" i="2"/>
  <c r="DO131" i="2" s="1"/>
  <c r="C132" i="2"/>
  <c r="H132" i="2"/>
  <c r="G132" i="2" s="1"/>
  <c r="J132" i="2"/>
  <c r="K132" i="2"/>
  <c r="M132" i="2"/>
  <c r="N132" i="2"/>
  <c r="P132" i="2"/>
  <c r="Q132" i="2"/>
  <c r="S132" i="2"/>
  <c r="T132" i="2"/>
  <c r="V132" i="2" a="1"/>
  <c r="V132" i="2" s="1"/>
  <c r="W132" i="2" a="1"/>
  <c r="W132" i="2" s="1"/>
  <c r="X132" i="2"/>
  <c r="AA132" i="2" a="1"/>
  <c r="AA132" i="2" s="1"/>
  <c r="AB132" i="2" s="1"/>
  <c r="AC132" i="2"/>
  <c r="AD132" i="2"/>
  <c r="AF132" i="2"/>
  <c r="AG132" i="2"/>
  <c r="AI132" i="2"/>
  <c r="AJ132" i="2"/>
  <c r="AL132" i="2"/>
  <c r="AM132" i="2"/>
  <c r="AO132" i="2"/>
  <c r="AP132" i="2"/>
  <c r="AR132" i="2"/>
  <c r="AS132" i="2"/>
  <c r="AU132" i="2"/>
  <c r="AV132" i="2"/>
  <c r="AX132" i="2"/>
  <c r="AY132" i="2"/>
  <c r="BA132" i="2"/>
  <c r="BB132" i="2"/>
  <c r="BD132" i="2"/>
  <c r="BE132" i="2"/>
  <c r="BF132" i="2"/>
  <c r="BG132" i="2"/>
  <c r="BI132" i="2"/>
  <c r="BJ132" i="2"/>
  <c r="BL132" i="2"/>
  <c r="BM132" i="2"/>
  <c r="BP132" i="2"/>
  <c r="BR132" i="2"/>
  <c r="BS132" i="2"/>
  <c r="BT132" i="2"/>
  <c r="BV132" i="2"/>
  <c r="BU132" i="2" s="1"/>
  <c r="CC132" i="2"/>
  <c r="CD132" i="2"/>
  <c r="CG132" i="2" a="1"/>
  <c r="CG132" i="2" s="1"/>
  <c r="CH132" i="2" s="1"/>
  <c r="CE132" i="2" s="1"/>
  <c r="CL132" i="2" a="1"/>
  <c r="CL132" i="2" s="1"/>
  <c r="CN132" i="2" s="1"/>
  <c r="CP132" i="2"/>
  <c r="CQ132" i="2"/>
  <c r="CS132" i="2"/>
  <c r="CT132" i="2"/>
  <c r="CV132" i="2" a="1"/>
  <c r="CV132" i="2" s="1"/>
  <c r="CW132" i="2"/>
  <c r="DA132" i="2"/>
  <c r="DB132" i="2"/>
  <c r="DD132" i="2"/>
  <c r="DE132" i="2"/>
  <c r="DG132" i="2"/>
  <c r="DJ132" i="2"/>
  <c r="DL132" i="2"/>
  <c r="DP132" i="2"/>
  <c r="C133" i="2"/>
  <c r="H133" i="2"/>
  <c r="G133" i="2" s="1"/>
  <c r="J133" i="2"/>
  <c r="K133" i="2"/>
  <c r="M133" i="2"/>
  <c r="N133" i="2"/>
  <c r="P133" i="2"/>
  <c r="Q133" i="2"/>
  <c r="S133" i="2"/>
  <c r="T133" i="2"/>
  <c r="V133" i="2" a="1"/>
  <c r="V133" i="2" s="1"/>
  <c r="W133" i="2" a="1"/>
  <c r="W133" i="2" s="1"/>
  <c r="X133" i="2"/>
  <c r="AA133" i="2" a="1"/>
  <c r="AA133" i="2" s="1"/>
  <c r="AB133" i="2" s="1"/>
  <c r="AC133" i="2"/>
  <c r="AD133" i="2"/>
  <c r="AF133" i="2"/>
  <c r="AG133" i="2"/>
  <c r="AI133" i="2"/>
  <c r="AJ133" i="2"/>
  <c r="AL133" i="2"/>
  <c r="AM133" i="2"/>
  <c r="AO133" i="2"/>
  <c r="AN133" i="2" s="1"/>
  <c r="AP133" i="2"/>
  <c r="AR133" i="2"/>
  <c r="AS133" i="2"/>
  <c r="AU133" i="2"/>
  <c r="AV133" i="2"/>
  <c r="AX133" i="2"/>
  <c r="AY133" i="2"/>
  <c r="BA133" i="2"/>
  <c r="BB133" i="2"/>
  <c r="BD133" i="2"/>
  <c r="BE133" i="2"/>
  <c r="BF133" i="2"/>
  <c r="BG133" i="2"/>
  <c r="BI133" i="2"/>
  <c r="BJ133" i="2"/>
  <c r="BL133" i="2"/>
  <c r="BM133" i="2"/>
  <c r="BO133" i="2" s="1"/>
  <c r="BP133" i="2"/>
  <c r="BR133" i="2"/>
  <c r="BS133" i="2"/>
  <c r="BT133" i="2"/>
  <c r="BV133" i="2"/>
  <c r="BU133" i="2" s="1"/>
  <c r="BZ133" i="2"/>
  <c r="CA133" i="2"/>
  <c r="CC133" i="2"/>
  <c r="CD133" i="2"/>
  <c r="CB133" i="2" s="1"/>
  <c r="CG133" i="2" a="1"/>
  <c r="CG133" i="2" s="1"/>
  <c r="CL133" i="2" a="1"/>
  <c r="CL133" i="2" s="1"/>
  <c r="CP133" i="2"/>
  <c r="CQ133" i="2"/>
  <c r="CS133" i="2"/>
  <c r="CT133" i="2"/>
  <c r="CV133" i="2" a="1"/>
  <c r="CV133" i="2" s="1"/>
  <c r="CY133" i="2" s="1"/>
  <c r="CW133" i="2"/>
  <c r="DA133" i="2"/>
  <c r="DB133" i="2"/>
  <c r="DD133" i="2"/>
  <c r="DE133" i="2"/>
  <c r="DG133" i="2"/>
  <c r="DH133" i="2" s="1"/>
  <c r="DJ133" i="2"/>
  <c r="DL133" i="2"/>
  <c r="DK133" i="2" s="1"/>
  <c r="DP133" i="2"/>
  <c r="DO133" i="2" s="1"/>
  <c r="DQ133" i="2"/>
  <c r="C134" i="2"/>
  <c r="H134" i="2"/>
  <c r="G134" i="2" s="1"/>
  <c r="J134" i="2"/>
  <c r="K134" i="2"/>
  <c r="M134" i="2"/>
  <c r="N134" i="2"/>
  <c r="P134" i="2"/>
  <c r="O134" i="2" s="1"/>
  <c r="Q134" i="2"/>
  <c r="S134" i="2"/>
  <c r="T134" i="2"/>
  <c r="V134" i="2" a="1"/>
  <c r="V134" i="2" s="1"/>
  <c r="W134" i="2" a="1"/>
  <c r="W134" i="2" s="1"/>
  <c r="X134" i="2"/>
  <c r="AA134" i="2" a="1"/>
  <c r="AA134" i="2" s="1"/>
  <c r="AB134" i="2" s="1"/>
  <c r="AC134" i="2"/>
  <c r="AD134" i="2"/>
  <c r="AF134" i="2"/>
  <c r="AG134" i="2"/>
  <c r="AI134" i="2"/>
  <c r="AH134" i="2" s="1"/>
  <c r="AJ134" i="2"/>
  <c r="AL134" i="2"/>
  <c r="AM134" i="2"/>
  <c r="AO134" i="2"/>
  <c r="AP134" i="2"/>
  <c r="AR134" i="2"/>
  <c r="AS134" i="2"/>
  <c r="AU134" i="2"/>
  <c r="AV134" i="2"/>
  <c r="AX134" i="2"/>
  <c r="AW134" i="2" s="1"/>
  <c r="AY134" i="2"/>
  <c r="BA134" i="2"/>
  <c r="BB134" i="2"/>
  <c r="BD134" i="2"/>
  <c r="BE134" i="2"/>
  <c r="BF134" i="2"/>
  <c r="BG134" i="2"/>
  <c r="BI134" i="2"/>
  <c r="BJ134" i="2"/>
  <c r="BL134" i="2"/>
  <c r="BM134" i="2"/>
  <c r="BO134" i="2" s="1"/>
  <c r="BP134" i="2"/>
  <c r="BR134" i="2"/>
  <c r="BS134" i="2"/>
  <c r="BT134" i="2"/>
  <c r="BV134" i="2"/>
  <c r="BU134" i="2" s="1"/>
  <c r="BZ134" i="2"/>
  <c r="CA134" i="2"/>
  <c r="CC134" i="2"/>
  <c r="CD134" i="2"/>
  <c r="CG134" i="2" a="1"/>
  <c r="CG134" i="2" s="1"/>
  <c r="CI134" i="2" s="1"/>
  <c r="CL134" i="2" a="1"/>
  <c r="CL134" i="2" s="1"/>
  <c r="CP134" i="2"/>
  <c r="CQ134" i="2"/>
  <c r="CS134" i="2"/>
  <c r="CT134" i="2"/>
  <c r="CV134" i="2" a="1"/>
  <c r="CV134" i="2" s="1"/>
  <c r="CW134" i="2"/>
  <c r="DA134" i="2"/>
  <c r="DB134" i="2"/>
  <c r="DD134" i="2"/>
  <c r="DE134" i="2"/>
  <c r="DG134" i="2"/>
  <c r="DH134" i="2" s="1"/>
  <c r="DJ134" i="2"/>
  <c r="DL134" i="2"/>
  <c r="DN134" i="2" s="1"/>
  <c r="DP134" i="2"/>
  <c r="DO134" i="2" s="1"/>
  <c r="C135" i="2"/>
  <c r="H135" i="2"/>
  <c r="G135" i="2" s="1"/>
  <c r="J135" i="2"/>
  <c r="K135" i="2"/>
  <c r="M135" i="2"/>
  <c r="N135" i="2"/>
  <c r="P135" i="2"/>
  <c r="Q135" i="2"/>
  <c r="S135" i="2"/>
  <c r="T135" i="2"/>
  <c r="V135" i="2" a="1"/>
  <c r="V135" i="2" s="1"/>
  <c r="W135" i="2" a="1"/>
  <c r="W135" i="2" s="1"/>
  <c r="X135" i="2"/>
  <c r="AA135" i="2" a="1"/>
  <c r="AA135" i="2" s="1"/>
  <c r="AB135" i="2" s="1"/>
  <c r="AC135" i="2"/>
  <c r="AD135" i="2"/>
  <c r="AF135" i="2"/>
  <c r="AG135" i="2"/>
  <c r="AI135" i="2"/>
  <c r="AJ135" i="2"/>
  <c r="AL135" i="2"/>
  <c r="AM135" i="2"/>
  <c r="AO135" i="2"/>
  <c r="AP135" i="2"/>
  <c r="AN135" i="2" s="1"/>
  <c r="AR135" i="2"/>
  <c r="AS135" i="2"/>
  <c r="AU135" i="2"/>
  <c r="AV135" i="2"/>
  <c r="AX135" i="2"/>
  <c r="AY135" i="2"/>
  <c r="BA135" i="2"/>
  <c r="BB135" i="2"/>
  <c r="BD135" i="2"/>
  <c r="BE135" i="2"/>
  <c r="BF135" i="2"/>
  <c r="BG135" i="2"/>
  <c r="BI135" i="2"/>
  <c r="BH135" i="2" s="1"/>
  <c r="BJ135" i="2"/>
  <c r="BL135" i="2"/>
  <c r="BM135" i="2"/>
  <c r="BO135" i="2" s="1"/>
  <c r="BP135" i="2"/>
  <c r="BR135" i="2"/>
  <c r="BS135" i="2"/>
  <c r="BT135" i="2"/>
  <c r="BV135" i="2"/>
  <c r="BU135" i="2" s="1"/>
  <c r="BZ135" i="2"/>
  <c r="CA135" i="2"/>
  <c r="CC135" i="2"/>
  <c r="CD135" i="2"/>
  <c r="CG135" i="2" a="1"/>
  <c r="CG135" i="2" s="1"/>
  <c r="CH135" i="2" s="1"/>
  <c r="CE135" i="2" s="1"/>
  <c r="CL135" i="2" a="1"/>
  <c r="CL135" i="2" s="1"/>
  <c r="CM135" i="2" s="1"/>
  <c r="CJ135" i="2" s="1"/>
  <c r="CP135" i="2"/>
  <c r="CQ135" i="2"/>
  <c r="CS135" i="2"/>
  <c r="CT135" i="2"/>
  <c r="CV135" i="2" a="1"/>
  <c r="CV135" i="2" s="1"/>
  <c r="CW135" i="2"/>
  <c r="DA135" i="2"/>
  <c r="DB135" i="2"/>
  <c r="DD135" i="2"/>
  <c r="DE135" i="2"/>
  <c r="DG135" i="2"/>
  <c r="DJ135" i="2"/>
  <c r="DL135" i="2"/>
  <c r="DK135" i="2" s="1"/>
  <c r="DP135" i="2"/>
  <c r="DR135" i="2" s="1"/>
  <c r="C136" i="2"/>
  <c r="G136" i="2"/>
  <c r="H136" i="2"/>
  <c r="J136" i="2"/>
  <c r="K136" i="2"/>
  <c r="M136" i="2"/>
  <c r="N136" i="2"/>
  <c r="P136" i="2"/>
  <c r="Q136" i="2"/>
  <c r="S136" i="2"/>
  <c r="T136" i="2"/>
  <c r="V136" i="2" a="1"/>
  <c r="V136" i="2" s="1"/>
  <c r="W136" i="2" a="1"/>
  <c r="W136" i="2" s="1"/>
  <c r="X136" i="2"/>
  <c r="AA136" i="2" a="1"/>
  <c r="AA136" i="2" s="1"/>
  <c r="AB136" i="2" s="1"/>
  <c r="AC136" i="2"/>
  <c r="AD136" i="2"/>
  <c r="AF136" i="2"/>
  <c r="AG136" i="2"/>
  <c r="AI136" i="2"/>
  <c r="AJ136" i="2"/>
  <c r="AL136" i="2"/>
  <c r="AM136" i="2"/>
  <c r="AO136" i="2"/>
  <c r="AP136" i="2"/>
  <c r="AR136" i="2"/>
  <c r="AS136" i="2"/>
  <c r="AU136" i="2"/>
  <c r="AV136" i="2"/>
  <c r="AX136" i="2"/>
  <c r="AY136" i="2"/>
  <c r="BA136" i="2"/>
  <c r="BB136" i="2"/>
  <c r="BD136" i="2"/>
  <c r="BE136" i="2"/>
  <c r="BF136" i="2"/>
  <c r="BG136" i="2"/>
  <c r="BI136" i="2"/>
  <c r="BJ136" i="2"/>
  <c r="BL136" i="2"/>
  <c r="BM136" i="2"/>
  <c r="BP136" i="2"/>
  <c r="BR136" i="2"/>
  <c r="BS136" i="2"/>
  <c r="BT136" i="2"/>
  <c r="BV136" i="2"/>
  <c r="BU136" i="2" s="1"/>
  <c r="BZ136" i="2"/>
  <c r="CC136" i="2"/>
  <c r="CD136" i="2"/>
  <c r="CG136" i="2" a="1"/>
  <c r="CG136" i="2" s="1"/>
  <c r="CH136" i="2" s="1"/>
  <c r="CE136" i="2" s="1"/>
  <c r="CL136" i="2" a="1"/>
  <c r="CL136" i="2" s="1"/>
  <c r="CP136" i="2"/>
  <c r="CQ136" i="2"/>
  <c r="CS136" i="2"/>
  <c r="CT136" i="2"/>
  <c r="CV136" i="2" a="1"/>
  <c r="CV136" i="2" s="1"/>
  <c r="CW136" i="2"/>
  <c r="DA136" i="2"/>
  <c r="DB136" i="2"/>
  <c r="DD136" i="2"/>
  <c r="DE136" i="2"/>
  <c r="DG136" i="2"/>
  <c r="DJ136" i="2"/>
  <c r="DL136" i="2"/>
  <c r="DM136" i="2" s="1"/>
  <c r="DP136" i="2"/>
  <c r="C137" i="2"/>
  <c r="H137" i="2"/>
  <c r="G137" i="2" s="1"/>
  <c r="J137" i="2"/>
  <c r="K137" i="2"/>
  <c r="M137" i="2"/>
  <c r="N137" i="2"/>
  <c r="P137" i="2"/>
  <c r="Q137" i="2"/>
  <c r="S137" i="2"/>
  <c r="T137" i="2"/>
  <c r="V137" i="2" a="1"/>
  <c r="V137" i="2" s="1"/>
  <c r="W137" i="2" a="1"/>
  <c r="W137" i="2" s="1"/>
  <c r="X137" i="2"/>
  <c r="AA137" i="2" a="1"/>
  <c r="AA137" i="2" s="1"/>
  <c r="AB137" i="2" s="1"/>
  <c r="AC137" i="2"/>
  <c r="AD137" i="2"/>
  <c r="AF137" i="2"/>
  <c r="AG137" i="2"/>
  <c r="AI137" i="2"/>
  <c r="AH137" i="2" s="1"/>
  <c r="AJ137" i="2"/>
  <c r="AL137" i="2"/>
  <c r="AM137" i="2"/>
  <c r="AO137" i="2"/>
  <c r="AP137" i="2"/>
  <c r="AR137" i="2"/>
  <c r="AS137" i="2"/>
  <c r="AU137" i="2"/>
  <c r="AV137" i="2"/>
  <c r="AX137" i="2"/>
  <c r="AY137" i="2"/>
  <c r="BA137" i="2"/>
  <c r="BB137" i="2"/>
  <c r="BD137" i="2"/>
  <c r="BE137" i="2"/>
  <c r="BF137" i="2"/>
  <c r="BG137" i="2"/>
  <c r="BI137" i="2"/>
  <c r="BJ137" i="2"/>
  <c r="BL137" i="2"/>
  <c r="BM137" i="2"/>
  <c r="BO137" i="2" s="1"/>
  <c r="BP137" i="2"/>
  <c r="BR137" i="2"/>
  <c r="BS137" i="2"/>
  <c r="BT137" i="2"/>
  <c r="BV137" i="2"/>
  <c r="BU137" i="2" s="1"/>
  <c r="CA137" i="2"/>
  <c r="BZ137" i="2"/>
  <c r="CC137" i="2"/>
  <c r="CD137" i="2"/>
  <c r="CG137" i="2" a="1"/>
  <c r="CG137" i="2" s="1"/>
  <c r="CL137" i="2" a="1"/>
  <c r="CL137" i="2" s="1"/>
  <c r="CM137" i="2" s="1"/>
  <c r="CJ137" i="2" s="1"/>
  <c r="CP137" i="2"/>
  <c r="CQ137" i="2"/>
  <c r="CS137" i="2"/>
  <c r="CT137" i="2"/>
  <c r="CV137" i="2" a="1"/>
  <c r="CV137" i="2" s="1"/>
  <c r="CW137" i="2"/>
  <c r="DA137" i="2"/>
  <c r="CZ137" i="2" s="1"/>
  <c r="DB137" i="2"/>
  <c r="DD137" i="2"/>
  <c r="DE137" i="2"/>
  <c r="DG137" i="2"/>
  <c r="DJ137" i="2"/>
  <c r="DL137" i="2"/>
  <c r="DK137" i="2" s="1"/>
  <c r="DP137" i="2"/>
  <c r="C138" i="2"/>
  <c r="H138" i="2"/>
  <c r="G138" i="2" s="1"/>
  <c r="J138" i="2"/>
  <c r="K138" i="2"/>
  <c r="M138" i="2"/>
  <c r="N138" i="2"/>
  <c r="P138" i="2"/>
  <c r="Q138" i="2"/>
  <c r="S138" i="2"/>
  <c r="T138" i="2"/>
  <c r="V138" i="2" a="1"/>
  <c r="V138" i="2" s="1"/>
  <c r="W138" i="2" a="1"/>
  <c r="W138" i="2" s="1"/>
  <c r="X138" i="2"/>
  <c r="AA138" i="2" a="1"/>
  <c r="AA138" i="2" s="1"/>
  <c r="AB138" i="2" s="1"/>
  <c r="AC138" i="2"/>
  <c r="AD138" i="2"/>
  <c r="AF138" i="2"/>
  <c r="AG138" i="2"/>
  <c r="AI138" i="2"/>
  <c r="AJ138" i="2"/>
  <c r="AL138" i="2"/>
  <c r="AK138" i="2" s="1"/>
  <c r="AM138" i="2"/>
  <c r="AO138" i="2"/>
  <c r="AP138" i="2"/>
  <c r="AR138" i="2"/>
  <c r="AS138" i="2"/>
  <c r="AU138" i="2"/>
  <c r="AV138" i="2"/>
  <c r="AX138" i="2"/>
  <c r="AY138" i="2"/>
  <c r="BA138" i="2"/>
  <c r="BB138" i="2"/>
  <c r="BD138" i="2"/>
  <c r="BE138" i="2"/>
  <c r="BF138" i="2"/>
  <c r="BG138" i="2"/>
  <c r="BI138" i="2"/>
  <c r="BJ138" i="2"/>
  <c r="BL138" i="2"/>
  <c r="BM138" i="2"/>
  <c r="BO138" i="2" s="1"/>
  <c r="BP138" i="2"/>
  <c r="BR138" i="2"/>
  <c r="BS138" i="2"/>
  <c r="BT138" i="2"/>
  <c r="BV138" i="2"/>
  <c r="BU138" i="2" s="1"/>
  <c r="CC138" i="2"/>
  <c r="CD138" i="2"/>
  <c r="CI138" i="2"/>
  <c r="CG138" i="2" a="1"/>
  <c r="CG138" i="2" s="1"/>
  <c r="CH138" i="2" s="1"/>
  <c r="CE138" i="2" s="1"/>
  <c r="CL138" i="2" a="1"/>
  <c r="CL138" i="2" s="1"/>
  <c r="CM138" i="2" s="1"/>
  <c r="CJ138" i="2" s="1"/>
  <c r="CP138" i="2"/>
  <c r="CQ138" i="2"/>
  <c r="CS138" i="2"/>
  <c r="CR138" i="2" s="1"/>
  <c r="CT138" i="2"/>
  <c r="CV138" i="2" a="1"/>
  <c r="CV138" i="2" s="1"/>
  <c r="CW138" i="2"/>
  <c r="DA138" i="2"/>
  <c r="DB138" i="2"/>
  <c r="DD138" i="2"/>
  <c r="DE138" i="2"/>
  <c r="DG138" i="2"/>
  <c r="DJ138" i="2"/>
  <c r="DL138" i="2"/>
  <c r="DK138" i="2" s="1"/>
  <c r="DP138" i="2"/>
  <c r="C139" i="2"/>
  <c r="H139" i="2"/>
  <c r="G139" i="2" s="1"/>
  <c r="J139" i="2"/>
  <c r="K139" i="2"/>
  <c r="I139" i="2" s="1"/>
  <c r="M139" i="2"/>
  <c r="N139" i="2"/>
  <c r="P139" i="2"/>
  <c r="Q139" i="2"/>
  <c r="S139" i="2"/>
  <c r="T139" i="2"/>
  <c r="V139" i="2" a="1"/>
  <c r="V139" i="2"/>
  <c r="W139" i="2" a="1"/>
  <c r="W139" i="2" s="1"/>
  <c r="X139" i="2"/>
  <c r="AA139" i="2" a="1"/>
  <c r="AA139" i="2" s="1"/>
  <c r="AB139" i="2" s="1"/>
  <c r="AC139" i="2"/>
  <c r="AD139" i="2"/>
  <c r="AF139" i="2"/>
  <c r="AG139" i="2"/>
  <c r="AI139" i="2"/>
  <c r="AJ139" i="2"/>
  <c r="AL139" i="2"/>
  <c r="AM139" i="2"/>
  <c r="AO139" i="2"/>
  <c r="AP139" i="2"/>
  <c r="AR139" i="2"/>
  <c r="AS139" i="2"/>
  <c r="AU139" i="2"/>
  <c r="AV139" i="2"/>
  <c r="AX139" i="2"/>
  <c r="AY139" i="2"/>
  <c r="BA139" i="2"/>
  <c r="BB139" i="2"/>
  <c r="BD139" i="2"/>
  <c r="BE139" i="2"/>
  <c r="BF139" i="2"/>
  <c r="BG139" i="2"/>
  <c r="BI139" i="2"/>
  <c r="BJ139" i="2"/>
  <c r="BL139" i="2"/>
  <c r="BM139" i="2"/>
  <c r="BO139" i="2" s="1"/>
  <c r="BP139" i="2"/>
  <c r="BR139" i="2"/>
  <c r="BS139" i="2"/>
  <c r="BT139" i="2"/>
  <c r="BV139" i="2"/>
  <c r="BU139" i="2" s="1"/>
  <c r="CC139" i="2"/>
  <c r="CD139" i="2"/>
  <c r="CG139" i="2" a="1"/>
  <c r="CG139" i="2" s="1"/>
  <c r="CH139" i="2" s="1"/>
  <c r="CE139" i="2" s="1"/>
  <c r="CL139" i="2" a="1"/>
  <c r="CL139" i="2" s="1"/>
  <c r="CP139" i="2"/>
  <c r="CQ139" i="2"/>
  <c r="CS139" i="2"/>
  <c r="CT139" i="2"/>
  <c r="CV139" i="2" a="1"/>
  <c r="CV139" i="2" s="1"/>
  <c r="CW139" i="2"/>
  <c r="DA139" i="2"/>
  <c r="DB139" i="2"/>
  <c r="DD139" i="2"/>
  <c r="DE139" i="2"/>
  <c r="DG139" i="2"/>
  <c r="DI139" i="2" s="1"/>
  <c r="DJ139" i="2"/>
  <c r="DL139" i="2"/>
  <c r="DM139" i="2" s="1"/>
  <c r="DP139" i="2"/>
  <c r="DO139" i="2" s="1"/>
  <c r="C140" i="2"/>
  <c r="H140" i="2"/>
  <c r="G140" i="2" s="1"/>
  <c r="J140" i="2"/>
  <c r="K140" i="2"/>
  <c r="M140" i="2"/>
  <c r="N140" i="2"/>
  <c r="P140" i="2"/>
  <c r="Q140" i="2"/>
  <c r="S140" i="2"/>
  <c r="T140" i="2"/>
  <c r="V140" i="2" a="1"/>
  <c r="V140" i="2" s="1"/>
  <c r="W140" i="2" a="1"/>
  <c r="W140" i="2" s="1"/>
  <c r="X140" i="2"/>
  <c r="AA140" i="2" a="1"/>
  <c r="AA140" i="2" s="1"/>
  <c r="AB140" i="2" s="1"/>
  <c r="AC140" i="2"/>
  <c r="AD140" i="2"/>
  <c r="AF140" i="2"/>
  <c r="AG140" i="2"/>
  <c r="AI140" i="2"/>
  <c r="AJ140" i="2"/>
  <c r="AL140" i="2"/>
  <c r="AM140" i="2"/>
  <c r="AO140" i="2"/>
  <c r="AP140" i="2"/>
  <c r="AR140" i="2"/>
  <c r="AS140" i="2"/>
  <c r="AU140" i="2"/>
  <c r="AV140" i="2"/>
  <c r="AX140" i="2"/>
  <c r="AY140" i="2"/>
  <c r="BA140" i="2"/>
  <c r="BB140" i="2"/>
  <c r="BD140" i="2"/>
  <c r="BE140" i="2"/>
  <c r="BF140" i="2"/>
  <c r="BG140" i="2"/>
  <c r="BI140" i="2"/>
  <c r="BJ140" i="2"/>
  <c r="BL140" i="2"/>
  <c r="BM140" i="2"/>
  <c r="BP140" i="2"/>
  <c r="BR140" i="2"/>
  <c r="BS140" i="2"/>
  <c r="BT140" i="2"/>
  <c r="BV140" i="2"/>
  <c r="BU140" i="2" s="1"/>
  <c r="CC140" i="2"/>
  <c r="CB140" i="2" s="1"/>
  <c r="CD140" i="2"/>
  <c r="CG140" i="2" a="1"/>
  <c r="CG140" i="2"/>
  <c r="CH140" i="2" s="1"/>
  <c r="CE140" i="2" s="1"/>
  <c r="CL140" i="2" a="1"/>
  <c r="CL140" i="2"/>
  <c r="CM140" i="2" s="1"/>
  <c r="CJ140" i="2" s="1"/>
  <c r="CP140" i="2"/>
  <c r="CQ140" i="2"/>
  <c r="CS140" i="2"/>
  <c r="CT140" i="2"/>
  <c r="CV140" i="2" a="1"/>
  <c r="CV140" i="2" s="1"/>
  <c r="CW140" i="2"/>
  <c r="CX140" i="2" s="1"/>
  <c r="CU140" i="2" s="1"/>
  <c r="DA140" i="2"/>
  <c r="DB140" i="2"/>
  <c r="DD140" i="2"/>
  <c r="DE140" i="2"/>
  <c r="DG140" i="2"/>
  <c r="DI140" i="2" s="1"/>
  <c r="DJ140" i="2"/>
  <c r="DL140" i="2"/>
  <c r="DM140" i="2" s="1"/>
  <c r="DP140" i="2"/>
  <c r="DQ140" i="2" s="1"/>
  <c r="C141" i="2"/>
  <c r="H141" i="2"/>
  <c r="G141" i="2" s="1"/>
  <c r="J141" i="2"/>
  <c r="K141" i="2"/>
  <c r="M141" i="2"/>
  <c r="N141" i="2"/>
  <c r="P141" i="2"/>
  <c r="Q141" i="2"/>
  <c r="S141" i="2"/>
  <c r="T141" i="2"/>
  <c r="V141" i="2" a="1"/>
  <c r="V141" i="2" s="1"/>
  <c r="W141" i="2" a="1"/>
  <c r="W141" i="2" s="1"/>
  <c r="X141" i="2"/>
  <c r="AA141" i="2" a="1"/>
  <c r="AA141" i="2" s="1"/>
  <c r="AB141" i="2" s="1"/>
  <c r="AC141" i="2"/>
  <c r="AD141" i="2"/>
  <c r="AF141" i="2"/>
  <c r="AG141" i="2"/>
  <c r="AI141" i="2"/>
  <c r="AJ141" i="2"/>
  <c r="AL141" i="2"/>
  <c r="AM141" i="2"/>
  <c r="AO141" i="2"/>
  <c r="AP141" i="2"/>
  <c r="AR141" i="2"/>
  <c r="AS141" i="2"/>
  <c r="AQ141" i="2" s="1"/>
  <c r="AU141" i="2"/>
  <c r="AV141" i="2"/>
  <c r="AX141" i="2"/>
  <c r="AY141" i="2"/>
  <c r="BA141" i="2"/>
  <c r="BB141" i="2"/>
  <c r="BD141" i="2"/>
  <c r="BE141" i="2"/>
  <c r="BF141" i="2"/>
  <c r="BG141" i="2"/>
  <c r="BI141" i="2"/>
  <c r="BJ141" i="2"/>
  <c r="BL141" i="2"/>
  <c r="BM141" i="2"/>
  <c r="BP141" i="2"/>
  <c r="BR141" i="2"/>
  <c r="BS141" i="2"/>
  <c r="BT141" i="2"/>
  <c r="BV141" i="2"/>
  <c r="BU141" i="2" s="1"/>
  <c r="BZ141" i="2"/>
  <c r="CC141" i="2"/>
  <c r="CD141" i="2"/>
  <c r="CG141" i="2" a="1"/>
  <c r="CG141" i="2" s="1"/>
  <c r="CH141" i="2" s="1"/>
  <c r="CE141" i="2" s="1"/>
  <c r="CL141" i="2" a="1"/>
  <c r="CL141" i="2" s="1"/>
  <c r="CN141" i="2" s="1"/>
  <c r="CP141" i="2"/>
  <c r="CQ141" i="2"/>
  <c r="CS141" i="2"/>
  <c r="CT141" i="2"/>
  <c r="CV141" i="2" a="1"/>
  <c r="CV141" i="2" s="1"/>
  <c r="CW141" i="2"/>
  <c r="DA141" i="2"/>
  <c r="DB141" i="2"/>
  <c r="DD141" i="2"/>
  <c r="DE141" i="2"/>
  <c r="DG141" i="2"/>
  <c r="DH141" i="2" s="1"/>
  <c r="DJ141" i="2"/>
  <c r="DL141" i="2"/>
  <c r="DP141" i="2"/>
  <c r="C142" i="2"/>
  <c r="G142" i="2"/>
  <c r="H142" i="2"/>
  <c r="J142" i="2"/>
  <c r="K142" i="2"/>
  <c r="M142" i="2"/>
  <c r="N142" i="2"/>
  <c r="P142" i="2"/>
  <c r="Q142" i="2"/>
  <c r="S142" i="2"/>
  <c r="R142" i="2" s="1"/>
  <c r="T142" i="2"/>
  <c r="V142" i="2" a="1"/>
  <c r="V142" i="2" s="1"/>
  <c r="W142" i="2" a="1"/>
  <c r="W142" i="2" s="1"/>
  <c r="X142" i="2"/>
  <c r="AA142" i="2" a="1"/>
  <c r="AA142" i="2" s="1"/>
  <c r="AB142" i="2" s="1"/>
  <c r="AC142" i="2"/>
  <c r="AD142" i="2"/>
  <c r="AF142" i="2"/>
  <c r="AG142" i="2"/>
  <c r="AI142" i="2"/>
  <c r="AJ142" i="2"/>
  <c r="AL142" i="2"/>
  <c r="AM142" i="2"/>
  <c r="AO142" i="2"/>
  <c r="AP142" i="2"/>
  <c r="AR142" i="2"/>
  <c r="AS142" i="2"/>
  <c r="AU142" i="2"/>
  <c r="AV142" i="2"/>
  <c r="AX142" i="2"/>
  <c r="AY142" i="2"/>
  <c r="BA142" i="2"/>
  <c r="BB142" i="2"/>
  <c r="BD142" i="2"/>
  <c r="BE142" i="2"/>
  <c r="BF142" i="2"/>
  <c r="BG142" i="2"/>
  <c r="BI142" i="2"/>
  <c r="BJ142" i="2"/>
  <c r="BL142" i="2"/>
  <c r="BM142" i="2"/>
  <c r="BP142" i="2"/>
  <c r="BR142" i="2"/>
  <c r="BS142" i="2"/>
  <c r="BT142" i="2"/>
  <c r="BV142" i="2"/>
  <c r="BU142" i="2" s="1"/>
  <c r="BZ142" i="2"/>
  <c r="CA142" i="2"/>
  <c r="CC142" i="2"/>
  <c r="CD142" i="2"/>
  <c r="CG142" i="2" a="1"/>
  <c r="CG142" i="2" s="1"/>
  <c r="CL142" i="2" a="1"/>
  <c r="CL142" i="2" s="1"/>
  <c r="CM142" i="2" s="1"/>
  <c r="CJ142" i="2" s="1"/>
  <c r="CP142" i="2"/>
  <c r="CQ142" i="2"/>
  <c r="CS142" i="2"/>
  <c r="CT142" i="2"/>
  <c r="CV142" i="2" a="1"/>
  <c r="CV142" i="2" s="1"/>
  <c r="CW142" i="2"/>
  <c r="DA142" i="2"/>
  <c r="DB142" i="2"/>
  <c r="DD142" i="2"/>
  <c r="DE142" i="2"/>
  <c r="DG142" i="2"/>
  <c r="DJ142" i="2"/>
  <c r="DL142" i="2"/>
  <c r="DP142" i="2"/>
  <c r="DQ142" i="2" s="1"/>
  <c r="C143" i="2"/>
  <c r="H143" i="2"/>
  <c r="G143" i="2" s="1"/>
  <c r="J143" i="2"/>
  <c r="K143" i="2"/>
  <c r="M143" i="2"/>
  <c r="N143" i="2"/>
  <c r="P143" i="2"/>
  <c r="Q143" i="2"/>
  <c r="S143" i="2"/>
  <c r="T143" i="2"/>
  <c r="V143" i="2" a="1"/>
  <c r="V143" i="2" s="1"/>
  <c r="W143" i="2" a="1"/>
  <c r="W143" i="2" s="1"/>
  <c r="Y143" i="2" s="1"/>
  <c r="X143" i="2"/>
  <c r="AA143" i="2" a="1"/>
  <c r="AA143" i="2" s="1"/>
  <c r="AB143" i="2" s="1"/>
  <c r="AC143" i="2"/>
  <c r="AD143" i="2"/>
  <c r="AF143" i="2"/>
  <c r="AG143" i="2"/>
  <c r="AI143" i="2"/>
  <c r="AJ143" i="2"/>
  <c r="AL143" i="2"/>
  <c r="AM143" i="2"/>
  <c r="AO143" i="2"/>
  <c r="AP143" i="2"/>
  <c r="AR143" i="2"/>
  <c r="AS143" i="2"/>
  <c r="AU143" i="2"/>
  <c r="AV143" i="2"/>
  <c r="AX143" i="2"/>
  <c r="AY143" i="2"/>
  <c r="BA143" i="2"/>
  <c r="BB143" i="2"/>
  <c r="BD143" i="2"/>
  <c r="BE143" i="2"/>
  <c r="BF143" i="2"/>
  <c r="BG143" i="2"/>
  <c r="BI143" i="2"/>
  <c r="BJ143" i="2"/>
  <c r="BL143" i="2"/>
  <c r="BM143" i="2"/>
  <c r="BO143" i="2" s="1"/>
  <c r="BP143" i="2"/>
  <c r="BR143" i="2"/>
  <c r="BS143" i="2"/>
  <c r="BT143" i="2"/>
  <c r="BV143" i="2"/>
  <c r="BU143" i="2" s="1"/>
  <c r="BZ143" i="2"/>
  <c r="CA143" i="2"/>
  <c r="CC143" i="2"/>
  <c r="CD143" i="2"/>
  <c r="CG143" i="2" a="1"/>
  <c r="CG143" i="2"/>
  <c r="CH143" i="2" s="1"/>
  <c r="CE143" i="2" s="1"/>
  <c r="CL143" i="2" a="1"/>
  <c r="CL143" i="2" s="1"/>
  <c r="CM143" i="2" s="1"/>
  <c r="CJ143" i="2" s="1"/>
  <c r="CP143" i="2"/>
  <c r="CQ143" i="2"/>
  <c r="CS143" i="2"/>
  <c r="CT143" i="2"/>
  <c r="CV143" i="2" a="1"/>
  <c r="CV143" i="2" s="1"/>
  <c r="CY143" i="2" s="1"/>
  <c r="CW143" i="2"/>
  <c r="DA143" i="2"/>
  <c r="DB143" i="2"/>
  <c r="DD143" i="2"/>
  <c r="DE143" i="2"/>
  <c r="DG143" i="2"/>
  <c r="DH143" i="2" s="1"/>
  <c r="DJ143" i="2"/>
  <c r="DL143" i="2"/>
  <c r="DP143" i="2"/>
  <c r="C144" i="2"/>
  <c r="H144" i="2"/>
  <c r="G144" i="2" s="1"/>
  <c r="J144" i="2"/>
  <c r="K144" i="2"/>
  <c r="M144" i="2"/>
  <c r="N144" i="2"/>
  <c r="P144" i="2"/>
  <c r="Q144" i="2"/>
  <c r="S144" i="2"/>
  <c r="T144" i="2"/>
  <c r="V144" i="2" a="1"/>
  <c r="V144" i="2" s="1"/>
  <c r="W144" i="2" a="1"/>
  <c r="W144" i="2" s="1"/>
  <c r="X144" i="2"/>
  <c r="AA144" i="2" a="1"/>
  <c r="AA144" i="2" s="1"/>
  <c r="AB144" i="2" s="1"/>
  <c r="AC144" i="2"/>
  <c r="AD144" i="2"/>
  <c r="AF144" i="2"/>
  <c r="AG144" i="2"/>
  <c r="AI144" i="2"/>
  <c r="AJ144" i="2"/>
  <c r="AL144" i="2"/>
  <c r="AM144" i="2"/>
  <c r="AO144" i="2"/>
  <c r="AP144" i="2"/>
  <c r="AR144" i="2"/>
  <c r="AS144" i="2"/>
  <c r="AU144" i="2"/>
  <c r="AV144" i="2"/>
  <c r="AX144" i="2"/>
  <c r="AY144" i="2"/>
  <c r="BA144" i="2"/>
  <c r="BB144" i="2"/>
  <c r="BD144" i="2"/>
  <c r="BE144" i="2"/>
  <c r="BF144" i="2"/>
  <c r="BG144" i="2"/>
  <c r="BI144" i="2"/>
  <c r="BJ144" i="2"/>
  <c r="BL144" i="2"/>
  <c r="BM144" i="2"/>
  <c r="BO144" i="2" s="1"/>
  <c r="BP144" i="2"/>
  <c r="BR144" i="2"/>
  <c r="BS144" i="2"/>
  <c r="BT144" i="2"/>
  <c r="BV144" i="2"/>
  <c r="BU144" i="2" s="1"/>
  <c r="CC144" i="2"/>
  <c r="CD144" i="2"/>
  <c r="CG144" i="2" a="1"/>
  <c r="CG144" i="2" s="1"/>
  <c r="CH144" i="2" s="1"/>
  <c r="CE144" i="2" s="1"/>
  <c r="CL144" i="2" a="1"/>
  <c r="CL144" i="2" s="1"/>
  <c r="CM144" i="2" s="1"/>
  <c r="CJ144" i="2" s="1"/>
  <c r="CP144" i="2"/>
  <c r="CO144" i="2" s="1"/>
  <c r="CQ144" i="2"/>
  <c r="CS144" i="2"/>
  <c r="CT144" i="2"/>
  <c r="CV144" i="2" a="1"/>
  <c r="CV144" i="2"/>
  <c r="CW144" i="2"/>
  <c r="DA144" i="2"/>
  <c r="DB144" i="2"/>
  <c r="DD144" i="2"/>
  <c r="DE144" i="2"/>
  <c r="DG144" i="2"/>
  <c r="DJ144" i="2"/>
  <c r="DL144" i="2"/>
  <c r="DP144" i="2"/>
  <c r="DQ144" i="2" s="1"/>
  <c r="C145" i="2"/>
  <c r="H145" i="2"/>
  <c r="G145" i="2" s="1"/>
  <c r="J145" i="2"/>
  <c r="K145" i="2"/>
  <c r="M145" i="2"/>
  <c r="N145" i="2"/>
  <c r="P145" i="2"/>
  <c r="Q145" i="2"/>
  <c r="S145" i="2"/>
  <c r="T145" i="2"/>
  <c r="V145" i="2" a="1"/>
  <c r="V145" i="2" s="1"/>
  <c r="W145" i="2" a="1"/>
  <c r="W145" i="2" s="1"/>
  <c r="X145" i="2"/>
  <c r="AA145" i="2" a="1"/>
  <c r="AA145" i="2" s="1"/>
  <c r="AB145" i="2" s="1"/>
  <c r="AC145" i="2"/>
  <c r="AD145" i="2"/>
  <c r="AF145" i="2"/>
  <c r="AG145" i="2"/>
  <c r="AI145" i="2"/>
  <c r="AJ145" i="2"/>
  <c r="AL145" i="2"/>
  <c r="AM145" i="2"/>
  <c r="AO145" i="2"/>
  <c r="AP145" i="2"/>
  <c r="AR145" i="2"/>
  <c r="AS145" i="2"/>
  <c r="AQ145" i="2" s="1"/>
  <c r="AU145" i="2"/>
  <c r="AV145" i="2"/>
  <c r="AX145" i="2"/>
  <c r="AY145" i="2"/>
  <c r="BA145" i="2"/>
  <c r="BB145" i="2"/>
  <c r="BD145" i="2"/>
  <c r="BE145" i="2"/>
  <c r="BF145" i="2"/>
  <c r="BG145" i="2"/>
  <c r="BI145" i="2"/>
  <c r="BH145" i="2" s="1"/>
  <c r="BJ145" i="2"/>
  <c r="BL145" i="2"/>
  <c r="BM145" i="2"/>
  <c r="BO145" i="2" s="1"/>
  <c r="BP145" i="2"/>
  <c r="BR145" i="2"/>
  <c r="BS145" i="2"/>
  <c r="BT145" i="2"/>
  <c r="BV145" i="2"/>
  <c r="BU145" i="2" s="1"/>
  <c r="CC145" i="2"/>
  <c r="CD145" i="2"/>
  <c r="CG145" i="2" a="1"/>
  <c r="CG145" i="2" s="1"/>
  <c r="CH145" i="2" s="1"/>
  <c r="CE145" i="2" s="1"/>
  <c r="CL145" i="2" a="1"/>
  <c r="CL145" i="2" s="1"/>
  <c r="CP145" i="2"/>
  <c r="CQ145" i="2"/>
  <c r="CS145" i="2"/>
  <c r="CT145" i="2"/>
  <c r="CV145" i="2" a="1"/>
  <c r="CV145" i="2" s="1"/>
  <c r="CW145" i="2"/>
  <c r="DA145" i="2"/>
  <c r="DB145" i="2"/>
  <c r="DD145" i="2"/>
  <c r="DE145" i="2"/>
  <c r="DG145" i="2"/>
  <c r="DJ145" i="2"/>
  <c r="DL145" i="2"/>
  <c r="DP145" i="2"/>
  <c r="DO145" i="2" s="1"/>
  <c r="DQ145" i="2"/>
  <c r="DR145" i="2"/>
  <c r="C146" i="2"/>
  <c r="H146" i="2"/>
  <c r="G146" i="2" s="1"/>
  <c r="J146" i="2"/>
  <c r="K146" i="2"/>
  <c r="M146" i="2"/>
  <c r="N146" i="2"/>
  <c r="L146" i="2" s="1"/>
  <c r="P146" i="2"/>
  <c r="Q146" i="2"/>
  <c r="S146" i="2"/>
  <c r="T146" i="2"/>
  <c r="V146" i="2" a="1"/>
  <c r="V146" i="2" s="1"/>
  <c r="W146" i="2" a="1"/>
  <c r="W146" i="2" s="1"/>
  <c r="X146" i="2"/>
  <c r="AA146" i="2" a="1"/>
  <c r="AA146" i="2" s="1"/>
  <c r="AB146" i="2" s="1"/>
  <c r="AC146" i="2"/>
  <c r="AD146" i="2"/>
  <c r="AF146" i="2"/>
  <c r="AG146" i="2"/>
  <c r="AI146" i="2"/>
  <c r="AJ146" i="2"/>
  <c r="AL146" i="2"/>
  <c r="AM146" i="2"/>
  <c r="AO146" i="2"/>
  <c r="AP146" i="2"/>
  <c r="AR146" i="2"/>
  <c r="AS146" i="2"/>
  <c r="AU146" i="2"/>
  <c r="AT146" i="2" s="1"/>
  <c r="AV146" i="2"/>
  <c r="AX146" i="2"/>
  <c r="AY146" i="2"/>
  <c r="BA146" i="2"/>
  <c r="BB146" i="2"/>
  <c r="BD146" i="2"/>
  <c r="BE146" i="2"/>
  <c r="BF146" i="2"/>
  <c r="BG146" i="2"/>
  <c r="BI146" i="2"/>
  <c r="BJ146" i="2"/>
  <c r="BL146" i="2"/>
  <c r="BM146" i="2"/>
  <c r="BO146" i="2" s="1"/>
  <c r="BP146" i="2"/>
  <c r="BR146" i="2"/>
  <c r="BS146" i="2"/>
  <c r="BT146" i="2"/>
  <c r="BV146" i="2"/>
  <c r="BU146" i="2" s="1"/>
  <c r="CA146" i="2"/>
  <c r="CC146" i="2"/>
  <c r="CD146" i="2"/>
  <c r="CG146" i="2" a="1"/>
  <c r="CG146" i="2"/>
  <c r="CH146" i="2" s="1"/>
  <c r="CE146" i="2" s="1"/>
  <c r="CL146" i="2" a="1"/>
  <c r="CL146" i="2" s="1"/>
  <c r="CP146" i="2"/>
  <c r="CQ146" i="2"/>
  <c r="CS146" i="2"/>
  <c r="CT146" i="2"/>
  <c r="CV146" i="2" a="1"/>
  <c r="CV146" i="2" s="1"/>
  <c r="CW146" i="2"/>
  <c r="DA146" i="2"/>
  <c r="DB146" i="2"/>
  <c r="DD146" i="2"/>
  <c r="DE146" i="2"/>
  <c r="DG146" i="2"/>
  <c r="DJ146" i="2"/>
  <c r="DL146" i="2"/>
  <c r="DM146" i="2" s="1"/>
  <c r="DP146" i="2"/>
  <c r="DQ146" i="2" s="1"/>
  <c r="C147" i="2"/>
  <c r="H147" i="2"/>
  <c r="G147" i="2" s="1"/>
  <c r="J147" i="2"/>
  <c r="K147" i="2"/>
  <c r="M147" i="2"/>
  <c r="N147" i="2"/>
  <c r="P147" i="2"/>
  <c r="Q147" i="2"/>
  <c r="S147" i="2"/>
  <c r="T147" i="2"/>
  <c r="V147" i="2" a="1"/>
  <c r="V147" i="2" s="1"/>
  <c r="W147" i="2" a="1"/>
  <c r="W147" i="2" s="1"/>
  <c r="X147" i="2"/>
  <c r="AA147" i="2" a="1"/>
  <c r="AA147" i="2" s="1"/>
  <c r="AB147" i="2" s="1"/>
  <c r="AC147" i="2"/>
  <c r="AD147" i="2"/>
  <c r="AF147" i="2"/>
  <c r="AG147" i="2"/>
  <c r="AI147" i="2"/>
  <c r="AJ147" i="2"/>
  <c r="AL147" i="2"/>
  <c r="AM147" i="2"/>
  <c r="AO147" i="2"/>
  <c r="AN147" i="2" s="1"/>
  <c r="AP147" i="2"/>
  <c r="AR147" i="2"/>
  <c r="AS147" i="2"/>
  <c r="AU147" i="2"/>
  <c r="AV147" i="2"/>
  <c r="AX147" i="2"/>
  <c r="AY147" i="2"/>
  <c r="BA147" i="2"/>
  <c r="AZ147" i="2" s="1"/>
  <c r="BB147" i="2"/>
  <c r="BD147" i="2"/>
  <c r="BE147" i="2"/>
  <c r="BF147" i="2"/>
  <c r="BG147" i="2"/>
  <c r="BI147" i="2"/>
  <c r="BJ147" i="2"/>
  <c r="BL147" i="2"/>
  <c r="BM147" i="2"/>
  <c r="BO147" i="2" s="1"/>
  <c r="BP147" i="2"/>
  <c r="BR147" i="2"/>
  <c r="BS147" i="2"/>
  <c r="BT147" i="2"/>
  <c r="BV147" i="2"/>
  <c r="BU147" i="2" s="1"/>
  <c r="BZ147" i="2"/>
  <c r="CA147" i="2"/>
  <c r="CC147" i="2"/>
  <c r="CD147" i="2"/>
  <c r="CG147" i="2" a="1"/>
  <c r="CG147" i="2" s="1"/>
  <c r="CL147" i="2" a="1"/>
  <c r="CL147" i="2" s="1"/>
  <c r="CP147" i="2"/>
  <c r="CQ147" i="2"/>
  <c r="CS147" i="2"/>
  <c r="CT147" i="2"/>
  <c r="CV147" i="2" a="1"/>
  <c r="CV147" i="2" s="1"/>
  <c r="CW147" i="2"/>
  <c r="DA147" i="2"/>
  <c r="DB147" i="2"/>
  <c r="DD147" i="2"/>
  <c r="DE147" i="2"/>
  <c r="DG147" i="2"/>
  <c r="DJ147" i="2"/>
  <c r="DL147" i="2"/>
  <c r="DP147" i="2"/>
  <c r="C148" i="2"/>
  <c r="H148" i="2"/>
  <c r="G148" i="2" s="1"/>
  <c r="J148" i="2"/>
  <c r="K148" i="2"/>
  <c r="M148" i="2"/>
  <c r="N148" i="2"/>
  <c r="P148" i="2"/>
  <c r="Q148" i="2"/>
  <c r="S148" i="2"/>
  <c r="T148" i="2"/>
  <c r="V148" i="2" a="1"/>
  <c r="V148" i="2" s="1"/>
  <c r="W148" i="2" a="1"/>
  <c r="W148" i="2" s="1"/>
  <c r="X148" i="2"/>
  <c r="AA148" i="2" a="1"/>
  <c r="AA148" i="2" s="1"/>
  <c r="AB148" i="2" s="1"/>
  <c r="AC148" i="2"/>
  <c r="AD148" i="2"/>
  <c r="AF148" i="2"/>
  <c r="AG148" i="2"/>
  <c r="AI148" i="2"/>
  <c r="AJ148" i="2"/>
  <c r="AL148" i="2"/>
  <c r="AM148" i="2"/>
  <c r="AO148" i="2"/>
  <c r="AP148" i="2"/>
  <c r="AR148" i="2"/>
  <c r="AS148" i="2"/>
  <c r="AU148" i="2"/>
  <c r="AV148" i="2"/>
  <c r="AX148" i="2"/>
  <c r="AY148" i="2"/>
  <c r="BA148" i="2"/>
  <c r="BB148" i="2"/>
  <c r="BD148" i="2"/>
  <c r="BE148" i="2"/>
  <c r="BF148" i="2"/>
  <c r="BG148" i="2"/>
  <c r="BI148" i="2"/>
  <c r="BJ148" i="2"/>
  <c r="BL148" i="2"/>
  <c r="BM148" i="2"/>
  <c r="BP148" i="2"/>
  <c r="BR148" i="2"/>
  <c r="BS148" i="2"/>
  <c r="BT148" i="2"/>
  <c r="BV148" i="2"/>
  <c r="BU148" i="2" s="1"/>
  <c r="CC148" i="2"/>
  <c r="CD148" i="2"/>
  <c r="CG148" i="2" a="1"/>
  <c r="CG148" i="2" s="1"/>
  <c r="CH148" i="2" s="1"/>
  <c r="CE148" i="2" s="1"/>
  <c r="CL148" i="2" a="1"/>
  <c r="CL148" i="2" s="1"/>
  <c r="CP148" i="2"/>
  <c r="CQ148" i="2"/>
  <c r="CS148" i="2"/>
  <c r="CT148" i="2"/>
  <c r="CV148" i="2" a="1"/>
  <c r="CV148" i="2" s="1"/>
  <c r="CW148" i="2"/>
  <c r="DA148" i="2"/>
  <c r="DB148" i="2"/>
  <c r="DD148" i="2"/>
  <c r="DE148" i="2"/>
  <c r="DG148" i="2"/>
  <c r="DH148" i="2" s="1"/>
  <c r="DJ148" i="2"/>
  <c r="DL148" i="2"/>
  <c r="DN148" i="2" s="1"/>
  <c r="DP148" i="2"/>
  <c r="C149" i="2"/>
  <c r="H149" i="2"/>
  <c r="G149" i="2" s="1"/>
  <c r="J149" i="2"/>
  <c r="K149" i="2"/>
  <c r="M149" i="2"/>
  <c r="N149" i="2"/>
  <c r="P149" i="2"/>
  <c r="Q149" i="2"/>
  <c r="S149" i="2"/>
  <c r="T149" i="2"/>
  <c r="V149" i="2" a="1"/>
  <c r="V149" i="2" s="1"/>
  <c r="W149" i="2" a="1"/>
  <c r="W149" i="2" s="1"/>
  <c r="X149" i="2"/>
  <c r="AA149" i="2" a="1"/>
  <c r="AA149" i="2" s="1"/>
  <c r="AB149" i="2" s="1"/>
  <c r="AC149" i="2"/>
  <c r="AD149" i="2"/>
  <c r="AF149" i="2"/>
  <c r="AG149" i="2"/>
  <c r="AE149" i="2" s="1"/>
  <c r="AI149" i="2"/>
  <c r="AJ149" i="2"/>
  <c r="AL149" i="2"/>
  <c r="AM149" i="2"/>
  <c r="AO149" i="2"/>
  <c r="AP149" i="2"/>
  <c r="AR149" i="2"/>
  <c r="AS149" i="2"/>
  <c r="AU149" i="2"/>
  <c r="AV149" i="2"/>
  <c r="AX149" i="2"/>
  <c r="AY149" i="2"/>
  <c r="BA149" i="2"/>
  <c r="BB149" i="2"/>
  <c r="BD149" i="2"/>
  <c r="BE149" i="2"/>
  <c r="BF149" i="2"/>
  <c r="BG149" i="2"/>
  <c r="BI149" i="2"/>
  <c r="BJ149" i="2"/>
  <c r="BL149" i="2"/>
  <c r="BM149" i="2"/>
  <c r="BP149" i="2"/>
  <c r="BR149" i="2"/>
  <c r="BS149" i="2"/>
  <c r="BT149" i="2"/>
  <c r="BV149" i="2"/>
  <c r="BU149" i="2" s="1"/>
  <c r="CA149" i="2"/>
  <c r="BZ149" i="2"/>
  <c r="CC149" i="2"/>
  <c r="CD149" i="2"/>
  <c r="CG149" i="2" a="1"/>
  <c r="CG149" i="2" s="1"/>
  <c r="CH149" i="2" s="1"/>
  <c r="CE149" i="2" s="1"/>
  <c r="CL149" i="2" a="1"/>
  <c r="CL149" i="2" s="1"/>
  <c r="CP149" i="2"/>
  <c r="CQ149" i="2"/>
  <c r="CS149" i="2"/>
  <c r="CT149" i="2"/>
  <c r="CV149" i="2" a="1"/>
  <c r="CV149" i="2" s="1"/>
  <c r="CW149" i="2"/>
  <c r="DA149" i="2"/>
  <c r="DB149" i="2"/>
  <c r="DD149" i="2"/>
  <c r="DE149" i="2"/>
  <c r="DG149" i="2"/>
  <c r="DJ149" i="2"/>
  <c r="DL149" i="2"/>
  <c r="DN149" i="2" s="1"/>
  <c r="DP149" i="2"/>
  <c r="DR149" i="2" s="1"/>
  <c r="C150" i="2"/>
  <c r="H150" i="2"/>
  <c r="G150" i="2" s="1"/>
  <c r="J150" i="2"/>
  <c r="K150" i="2"/>
  <c r="M150" i="2"/>
  <c r="N150" i="2"/>
  <c r="P150" i="2"/>
  <c r="Q150" i="2"/>
  <c r="S150" i="2"/>
  <c r="T150" i="2"/>
  <c r="V150" i="2" a="1"/>
  <c r="V150" i="2" s="1"/>
  <c r="W150" i="2" a="1"/>
  <c r="W150" i="2"/>
  <c r="X150" i="2"/>
  <c r="AA150" i="2" a="1"/>
  <c r="AA150" i="2" s="1"/>
  <c r="AB150" i="2" s="1"/>
  <c r="AC150" i="2"/>
  <c r="AD150" i="2"/>
  <c r="AF150" i="2"/>
  <c r="AG150" i="2"/>
  <c r="AI150" i="2"/>
  <c r="AJ150" i="2"/>
  <c r="AL150" i="2"/>
  <c r="AM150" i="2"/>
  <c r="AO150" i="2"/>
  <c r="AP150" i="2"/>
  <c r="AR150" i="2"/>
  <c r="AS150" i="2"/>
  <c r="AU150" i="2"/>
  <c r="AV150" i="2"/>
  <c r="AX150" i="2"/>
  <c r="AY150" i="2"/>
  <c r="BA150" i="2"/>
  <c r="BB150" i="2"/>
  <c r="BD150" i="2"/>
  <c r="BE150" i="2"/>
  <c r="BF150" i="2"/>
  <c r="BG150" i="2"/>
  <c r="BI150" i="2"/>
  <c r="BJ150" i="2"/>
  <c r="BL150" i="2"/>
  <c r="BM150" i="2"/>
  <c r="BP150" i="2"/>
  <c r="BR150" i="2"/>
  <c r="BS150" i="2"/>
  <c r="BT150" i="2"/>
  <c r="BV150" i="2"/>
  <c r="BU150" i="2" s="1"/>
  <c r="BZ150" i="2"/>
  <c r="CA150" i="2"/>
  <c r="CC150" i="2"/>
  <c r="CD150" i="2"/>
  <c r="CG150" i="2" a="1"/>
  <c r="CG150" i="2" s="1"/>
  <c r="CI150" i="2" s="1"/>
  <c r="CL150" i="2" a="1"/>
  <c r="CL150" i="2" s="1"/>
  <c r="CM150" i="2" s="1"/>
  <c r="CJ150" i="2" s="1"/>
  <c r="CP150" i="2"/>
  <c r="CQ150" i="2"/>
  <c r="CS150" i="2"/>
  <c r="CT150" i="2"/>
  <c r="CV150" i="2" a="1"/>
  <c r="CV150" i="2" s="1"/>
  <c r="CW150" i="2"/>
  <c r="DA150" i="2"/>
  <c r="DB150" i="2"/>
  <c r="DD150" i="2"/>
  <c r="DE150" i="2"/>
  <c r="DG150" i="2"/>
  <c r="DJ150" i="2"/>
  <c r="DL150" i="2"/>
  <c r="DP150" i="2"/>
  <c r="DQ150" i="2" s="1"/>
  <c r="C151" i="2"/>
  <c r="H151" i="2"/>
  <c r="G151" i="2" s="1"/>
  <c r="J151" i="2"/>
  <c r="K151" i="2"/>
  <c r="M151" i="2"/>
  <c r="N151" i="2"/>
  <c r="P151" i="2"/>
  <c r="Q151" i="2"/>
  <c r="S151" i="2"/>
  <c r="T151" i="2"/>
  <c r="V151" i="2" a="1"/>
  <c r="V151" i="2" s="1"/>
  <c r="W151" i="2" a="1"/>
  <c r="W151" i="2" s="1"/>
  <c r="X151" i="2"/>
  <c r="AA151" i="2" a="1"/>
  <c r="AA151" i="2" s="1"/>
  <c r="AB151" i="2" s="1"/>
  <c r="AC151" i="2"/>
  <c r="AD151" i="2"/>
  <c r="AF151" i="2"/>
  <c r="AG151" i="2"/>
  <c r="AI151" i="2"/>
  <c r="AJ151" i="2"/>
  <c r="AL151" i="2"/>
  <c r="AM151" i="2"/>
  <c r="AO151" i="2"/>
  <c r="AP151" i="2"/>
  <c r="AR151" i="2"/>
  <c r="AS151" i="2"/>
  <c r="AU151" i="2"/>
  <c r="AV151" i="2"/>
  <c r="AX151" i="2"/>
  <c r="AY151" i="2"/>
  <c r="BA151" i="2"/>
  <c r="BB151" i="2"/>
  <c r="BD151" i="2"/>
  <c r="BE151" i="2"/>
  <c r="BF151" i="2"/>
  <c r="BG151" i="2"/>
  <c r="BI151" i="2"/>
  <c r="BJ151" i="2"/>
  <c r="BL151" i="2"/>
  <c r="BM151" i="2"/>
  <c r="BO151" i="2" s="1"/>
  <c r="BP151" i="2"/>
  <c r="BR151" i="2"/>
  <c r="BS151" i="2"/>
  <c r="BT151" i="2"/>
  <c r="BV151" i="2"/>
  <c r="BU151" i="2" s="1"/>
  <c r="BZ151" i="2"/>
  <c r="CC151" i="2"/>
  <c r="CD151" i="2"/>
  <c r="CG151" i="2" a="1"/>
  <c r="CG151" i="2" s="1"/>
  <c r="CL151" i="2" a="1"/>
  <c r="CL151" i="2" s="1"/>
  <c r="CM151" i="2" s="1"/>
  <c r="CJ151" i="2" s="1"/>
  <c r="CP151" i="2"/>
  <c r="CQ151" i="2"/>
  <c r="CS151" i="2"/>
  <c r="CT151" i="2"/>
  <c r="CV151" i="2" a="1"/>
  <c r="CV151" i="2" s="1"/>
  <c r="CW151" i="2"/>
  <c r="DA151" i="2"/>
  <c r="DB151" i="2"/>
  <c r="DD151" i="2"/>
  <c r="DE151" i="2"/>
  <c r="DG151" i="2"/>
  <c r="DJ151" i="2"/>
  <c r="DL151" i="2"/>
  <c r="DP151" i="2"/>
  <c r="DR151" i="2" s="1"/>
  <c r="C152" i="2"/>
  <c r="H152" i="2"/>
  <c r="G152" i="2" s="1"/>
  <c r="J152" i="2"/>
  <c r="K152" i="2"/>
  <c r="M152" i="2"/>
  <c r="N152" i="2"/>
  <c r="P152" i="2"/>
  <c r="Q152" i="2"/>
  <c r="S152" i="2"/>
  <c r="T152" i="2"/>
  <c r="V152" i="2" a="1"/>
  <c r="V152" i="2" s="1"/>
  <c r="W152" i="2" a="1"/>
  <c r="W152" i="2" s="1"/>
  <c r="X152" i="2"/>
  <c r="AA152" i="2" a="1"/>
  <c r="AA152" i="2" s="1"/>
  <c r="AB152" i="2" s="1"/>
  <c r="AC152" i="2"/>
  <c r="AD152" i="2"/>
  <c r="AF152" i="2"/>
  <c r="AG152" i="2"/>
  <c r="AI152" i="2"/>
  <c r="AJ152" i="2"/>
  <c r="AL152" i="2"/>
  <c r="AM152" i="2"/>
  <c r="AO152" i="2"/>
  <c r="AP152" i="2"/>
  <c r="AR152" i="2"/>
  <c r="AS152" i="2"/>
  <c r="AU152" i="2"/>
  <c r="AV152" i="2"/>
  <c r="AX152" i="2"/>
  <c r="AY152" i="2"/>
  <c r="BA152" i="2"/>
  <c r="BB152" i="2"/>
  <c r="BD152" i="2"/>
  <c r="BE152" i="2"/>
  <c r="BF152" i="2"/>
  <c r="BG152" i="2"/>
  <c r="BI152" i="2"/>
  <c r="BJ152" i="2"/>
  <c r="BL152" i="2"/>
  <c r="BM152" i="2"/>
  <c r="BO152" i="2" s="1"/>
  <c r="BP152" i="2"/>
  <c r="BR152" i="2"/>
  <c r="BS152" i="2"/>
  <c r="BT152" i="2"/>
  <c r="BV152" i="2"/>
  <c r="BU152" i="2" s="1"/>
  <c r="CC152" i="2"/>
  <c r="CD152" i="2"/>
  <c r="CG152" i="2" a="1"/>
  <c r="CG152" i="2" s="1"/>
  <c r="CH152" i="2" s="1"/>
  <c r="CE152" i="2" s="1"/>
  <c r="CL152" i="2" a="1"/>
  <c r="CL152" i="2" s="1"/>
  <c r="CM152" i="2" s="1"/>
  <c r="CJ152" i="2" s="1"/>
  <c r="CP152" i="2"/>
  <c r="CQ152" i="2"/>
  <c r="CS152" i="2"/>
  <c r="CT152" i="2"/>
  <c r="CV152" i="2" a="1"/>
  <c r="CV152" i="2" s="1"/>
  <c r="CW152" i="2"/>
  <c r="DA152" i="2"/>
  <c r="DB152" i="2"/>
  <c r="DD152" i="2"/>
  <c r="DE152" i="2"/>
  <c r="DG152" i="2"/>
  <c r="DH152" i="2" s="1"/>
  <c r="DJ152" i="2"/>
  <c r="DL152" i="2"/>
  <c r="DN152" i="2" s="1"/>
  <c r="DP152" i="2"/>
  <c r="DO152" i="2" s="1"/>
  <c r="C153" i="2"/>
  <c r="H153" i="2"/>
  <c r="G153" i="2" s="1"/>
  <c r="J153" i="2"/>
  <c r="I153" i="2" s="1"/>
  <c r="K153" i="2"/>
  <c r="M153" i="2"/>
  <c r="N153" i="2"/>
  <c r="P153" i="2"/>
  <c r="Q153" i="2"/>
  <c r="S153" i="2"/>
  <c r="T153" i="2"/>
  <c r="V153" i="2" a="1"/>
  <c r="V153" i="2" s="1"/>
  <c r="W153" i="2" a="1"/>
  <c r="W153" i="2" s="1"/>
  <c r="X153" i="2"/>
  <c r="AA153" i="2" a="1"/>
  <c r="AA153" i="2" s="1"/>
  <c r="AB153" i="2" s="1"/>
  <c r="AC153" i="2"/>
  <c r="AD153" i="2"/>
  <c r="AF153" i="2"/>
  <c r="AG153" i="2"/>
  <c r="AI153" i="2"/>
  <c r="AJ153" i="2"/>
  <c r="AL153" i="2"/>
  <c r="AM153" i="2"/>
  <c r="AO153" i="2"/>
  <c r="AP153" i="2"/>
  <c r="AR153" i="2"/>
  <c r="AS153" i="2"/>
  <c r="AU153" i="2"/>
  <c r="AV153" i="2"/>
  <c r="AX153" i="2"/>
  <c r="AY153" i="2"/>
  <c r="BA153" i="2"/>
  <c r="BB153" i="2"/>
  <c r="BD153" i="2"/>
  <c r="BE153" i="2"/>
  <c r="BF153" i="2"/>
  <c r="BG153" i="2"/>
  <c r="BI153" i="2"/>
  <c r="BJ153" i="2"/>
  <c r="BL153" i="2"/>
  <c r="BM153" i="2"/>
  <c r="BO153" i="2" s="1"/>
  <c r="BP153" i="2"/>
  <c r="BR153" i="2"/>
  <c r="BS153" i="2"/>
  <c r="BT153" i="2"/>
  <c r="BV153" i="2"/>
  <c r="BU153" i="2" s="1"/>
  <c r="BZ153" i="2"/>
  <c r="CC153" i="2"/>
  <c r="CD153" i="2"/>
  <c r="CG153" i="2" a="1"/>
  <c r="CG153" i="2" s="1"/>
  <c r="CL153" i="2" a="1"/>
  <c r="CL153" i="2" s="1"/>
  <c r="CP153" i="2"/>
  <c r="CO153" i="2" s="1"/>
  <c r="CQ153" i="2"/>
  <c r="CS153" i="2"/>
  <c r="CT153" i="2"/>
  <c r="CV153" i="2" a="1"/>
  <c r="CV153" i="2" s="1"/>
  <c r="CW153" i="2"/>
  <c r="DA153" i="2"/>
  <c r="DB153" i="2"/>
  <c r="DD153" i="2"/>
  <c r="DE153" i="2"/>
  <c r="DG153" i="2"/>
  <c r="DI153" i="2" s="1"/>
  <c r="DJ153" i="2"/>
  <c r="DL153" i="2"/>
  <c r="DK153" i="2" s="1"/>
  <c r="DP153" i="2"/>
  <c r="C154" i="2"/>
  <c r="H154" i="2"/>
  <c r="G154" i="2" s="1"/>
  <c r="J154" i="2"/>
  <c r="K154" i="2"/>
  <c r="M154" i="2"/>
  <c r="N154" i="2"/>
  <c r="P154" i="2"/>
  <c r="Q154" i="2"/>
  <c r="S154" i="2"/>
  <c r="T154" i="2"/>
  <c r="V154" i="2" a="1"/>
  <c r="V154" i="2" s="1"/>
  <c r="W154" i="2" a="1"/>
  <c r="W154" i="2" s="1"/>
  <c r="X154" i="2"/>
  <c r="AA154" i="2" a="1"/>
  <c r="AA154" i="2" s="1"/>
  <c r="AB154" i="2" s="1"/>
  <c r="AC154" i="2"/>
  <c r="AD154" i="2"/>
  <c r="AF154" i="2"/>
  <c r="AG154" i="2"/>
  <c r="AI154" i="2"/>
  <c r="AJ154" i="2"/>
  <c r="AH154" i="2" s="1"/>
  <c r="AL154" i="2"/>
  <c r="AM154" i="2"/>
  <c r="AK154" i="2" s="1"/>
  <c r="AO154" i="2"/>
  <c r="AP154" i="2"/>
  <c r="AR154" i="2"/>
  <c r="AS154" i="2"/>
  <c r="AU154" i="2"/>
  <c r="AV154" i="2"/>
  <c r="AX154" i="2"/>
  <c r="AY154" i="2"/>
  <c r="BA154" i="2"/>
  <c r="BB154" i="2"/>
  <c r="BD154" i="2"/>
  <c r="BE154" i="2"/>
  <c r="BF154" i="2"/>
  <c r="BG154" i="2"/>
  <c r="BI154" i="2"/>
  <c r="BJ154" i="2"/>
  <c r="BL154" i="2"/>
  <c r="BM154" i="2"/>
  <c r="BP154" i="2"/>
  <c r="BR154" i="2"/>
  <c r="BS154" i="2"/>
  <c r="BT154" i="2"/>
  <c r="BV154" i="2"/>
  <c r="BU154" i="2" s="1"/>
  <c r="CC154" i="2"/>
  <c r="CD154" i="2"/>
  <c r="CG154" i="2" a="1"/>
  <c r="CG154" i="2"/>
  <c r="CH154" i="2" s="1"/>
  <c r="CE154" i="2" s="1"/>
  <c r="CL154" i="2" a="1"/>
  <c r="CL154" i="2" s="1"/>
  <c r="CP154" i="2"/>
  <c r="CQ154" i="2"/>
  <c r="CS154" i="2"/>
  <c r="CT154" i="2"/>
  <c r="CV154" i="2" a="1"/>
  <c r="CV154" i="2" s="1"/>
  <c r="CW154" i="2"/>
  <c r="DA154" i="2"/>
  <c r="DB154" i="2"/>
  <c r="DD154" i="2"/>
  <c r="DE154" i="2"/>
  <c r="DG154" i="2"/>
  <c r="DI154" i="2" s="1"/>
  <c r="DH154" i="2"/>
  <c r="DJ154" i="2"/>
  <c r="DL154" i="2"/>
  <c r="DP154" i="2"/>
  <c r="DR154" i="2" s="1"/>
  <c r="C155" i="2"/>
  <c r="H155" i="2"/>
  <c r="G155" i="2" s="1"/>
  <c r="J155" i="2"/>
  <c r="K155" i="2"/>
  <c r="M155" i="2"/>
  <c r="N155" i="2"/>
  <c r="P155" i="2"/>
  <c r="Q155" i="2"/>
  <c r="S155" i="2"/>
  <c r="T155" i="2"/>
  <c r="V155" i="2" a="1"/>
  <c r="V155" i="2" s="1"/>
  <c r="W155" i="2" a="1"/>
  <c r="W155" i="2" s="1"/>
  <c r="X155" i="2"/>
  <c r="AA155" i="2" a="1"/>
  <c r="AA155" i="2" s="1"/>
  <c r="AB155" i="2" s="1"/>
  <c r="AC155" i="2"/>
  <c r="AD155" i="2"/>
  <c r="AF155" i="2"/>
  <c r="AG155" i="2"/>
  <c r="AI155" i="2"/>
  <c r="AJ155" i="2"/>
  <c r="AL155" i="2"/>
  <c r="AM155" i="2"/>
  <c r="AO155" i="2"/>
  <c r="AP155" i="2"/>
  <c r="AR155" i="2"/>
  <c r="AS155" i="2"/>
  <c r="AU155" i="2"/>
  <c r="AV155" i="2"/>
  <c r="AX155" i="2"/>
  <c r="AY155" i="2"/>
  <c r="BA155" i="2"/>
  <c r="BB155" i="2"/>
  <c r="BD155" i="2"/>
  <c r="BE155" i="2"/>
  <c r="BF155" i="2"/>
  <c r="BG155" i="2"/>
  <c r="BI155" i="2"/>
  <c r="BJ155" i="2"/>
  <c r="BL155" i="2"/>
  <c r="BM155" i="2"/>
  <c r="BO155" i="2" s="1"/>
  <c r="BP155" i="2"/>
  <c r="BR155" i="2"/>
  <c r="BS155" i="2"/>
  <c r="BT155" i="2"/>
  <c r="BV155" i="2"/>
  <c r="BU155" i="2" s="1"/>
  <c r="BZ155" i="2"/>
  <c r="CC155" i="2"/>
  <c r="CD155" i="2"/>
  <c r="CG155" i="2" a="1"/>
  <c r="CG155" i="2" s="1"/>
  <c r="CL155" i="2" a="1"/>
  <c r="CL155" i="2" s="1"/>
  <c r="CM155" i="2" s="1"/>
  <c r="CJ155" i="2" s="1"/>
  <c r="CP155" i="2"/>
  <c r="CQ155" i="2"/>
  <c r="CS155" i="2"/>
  <c r="CR155" i="2" s="1"/>
  <c r="CT155" i="2"/>
  <c r="CV155" i="2" a="1"/>
  <c r="CV155" i="2" s="1"/>
  <c r="CW155" i="2"/>
  <c r="DA155" i="2"/>
  <c r="DB155" i="2"/>
  <c r="DD155" i="2"/>
  <c r="DE155" i="2"/>
  <c r="DG155" i="2"/>
  <c r="DJ155" i="2"/>
  <c r="DL155" i="2"/>
  <c r="DP155" i="2"/>
  <c r="C156" i="2"/>
  <c r="H156" i="2"/>
  <c r="G156" i="2" s="1"/>
  <c r="J156" i="2"/>
  <c r="K156" i="2"/>
  <c r="M156" i="2"/>
  <c r="N156" i="2"/>
  <c r="P156" i="2"/>
  <c r="Q156" i="2"/>
  <c r="S156" i="2"/>
  <c r="T156" i="2"/>
  <c r="V156" i="2" a="1"/>
  <c r="V156" i="2" s="1"/>
  <c r="W156" i="2" a="1"/>
  <c r="W156" i="2" s="1"/>
  <c r="X156" i="2"/>
  <c r="AA156" i="2" a="1"/>
  <c r="AA156" i="2" s="1"/>
  <c r="AB156" i="2" s="1"/>
  <c r="AC156" i="2"/>
  <c r="AD156" i="2"/>
  <c r="AF156" i="2"/>
  <c r="AG156" i="2"/>
  <c r="AI156" i="2"/>
  <c r="AJ156" i="2"/>
  <c r="AL156" i="2"/>
  <c r="AM156" i="2"/>
  <c r="AO156" i="2"/>
  <c r="AP156" i="2"/>
  <c r="AR156" i="2"/>
  <c r="AS156" i="2"/>
  <c r="AU156" i="2"/>
  <c r="AV156" i="2"/>
  <c r="AT156" i="2" s="1"/>
  <c r="AX156" i="2"/>
  <c r="AY156" i="2"/>
  <c r="BA156" i="2"/>
  <c r="BB156" i="2"/>
  <c r="BD156" i="2"/>
  <c r="BE156" i="2"/>
  <c r="BF156" i="2"/>
  <c r="BG156" i="2"/>
  <c r="BI156" i="2"/>
  <c r="BJ156" i="2"/>
  <c r="BL156" i="2"/>
  <c r="BM156" i="2"/>
  <c r="BP156" i="2"/>
  <c r="BR156" i="2"/>
  <c r="BS156" i="2"/>
  <c r="BT156" i="2"/>
  <c r="BV156" i="2"/>
  <c r="BU156" i="2" s="1"/>
  <c r="CC156" i="2"/>
  <c r="CD156" i="2"/>
  <c r="CG156" i="2" a="1"/>
  <c r="CG156" i="2" s="1"/>
  <c r="CH156" i="2" s="1"/>
  <c r="CE156" i="2" s="1"/>
  <c r="CL156" i="2" a="1"/>
  <c r="CL156" i="2" s="1"/>
  <c r="CM156" i="2" s="1"/>
  <c r="CJ156" i="2" s="1"/>
  <c r="CP156" i="2"/>
  <c r="CQ156" i="2"/>
  <c r="CS156" i="2"/>
  <c r="CT156" i="2"/>
  <c r="CV156" i="2" a="1"/>
  <c r="CV156" i="2" s="1"/>
  <c r="CW156" i="2"/>
  <c r="DA156" i="2"/>
  <c r="DB156" i="2"/>
  <c r="DD156" i="2"/>
  <c r="DE156" i="2"/>
  <c r="DG156" i="2"/>
  <c r="DJ156" i="2"/>
  <c r="DL156" i="2"/>
  <c r="DK156" i="2" s="1"/>
  <c r="DP156" i="2"/>
  <c r="DR156" i="2" s="1"/>
  <c r="C157" i="2"/>
  <c r="H157" i="2"/>
  <c r="G157" i="2" s="1"/>
  <c r="J157" i="2"/>
  <c r="K157" i="2"/>
  <c r="M157" i="2"/>
  <c r="N157" i="2"/>
  <c r="P157" i="2"/>
  <c r="Q157" i="2"/>
  <c r="S157" i="2"/>
  <c r="T157" i="2"/>
  <c r="V157" i="2" a="1"/>
  <c r="V157" i="2" s="1"/>
  <c r="W157" i="2" a="1"/>
  <c r="W157" i="2" s="1"/>
  <c r="X157" i="2"/>
  <c r="AA157" i="2" a="1"/>
  <c r="AA157" i="2" s="1"/>
  <c r="AB157" i="2" s="1"/>
  <c r="AC157" i="2"/>
  <c r="AD157" i="2"/>
  <c r="AF157" i="2"/>
  <c r="AG157" i="2"/>
  <c r="AI157" i="2"/>
  <c r="AJ157" i="2"/>
  <c r="AL157" i="2"/>
  <c r="AK157" i="2" s="1"/>
  <c r="AM157" i="2"/>
  <c r="AO157" i="2"/>
  <c r="AP157" i="2"/>
  <c r="AR157" i="2"/>
  <c r="AS157" i="2"/>
  <c r="AU157" i="2"/>
  <c r="AV157" i="2"/>
  <c r="AX157" i="2"/>
  <c r="AW157" i="2" s="1"/>
  <c r="AY157" i="2"/>
  <c r="BA157" i="2"/>
  <c r="BB157" i="2"/>
  <c r="BD157" i="2"/>
  <c r="BE157" i="2"/>
  <c r="BF157" i="2"/>
  <c r="BG157" i="2"/>
  <c r="BI157" i="2"/>
  <c r="BJ157" i="2"/>
  <c r="BL157" i="2"/>
  <c r="BM157" i="2"/>
  <c r="BO157" i="2" s="1"/>
  <c r="BP157" i="2"/>
  <c r="BR157" i="2"/>
  <c r="BS157" i="2"/>
  <c r="BT157" i="2"/>
  <c r="BV157" i="2"/>
  <c r="BU157" i="2" s="1"/>
  <c r="CA157" i="2"/>
  <c r="CC157" i="2"/>
  <c r="CD157" i="2"/>
  <c r="CG157" i="2" a="1"/>
  <c r="CG157" i="2" s="1"/>
  <c r="CH157" i="2" s="1"/>
  <c r="CE157" i="2" s="1"/>
  <c r="CL157" i="2" a="1"/>
  <c r="CL157" i="2" s="1"/>
  <c r="CM157" i="2" s="1"/>
  <c r="CJ157" i="2" s="1"/>
  <c r="CP157" i="2"/>
  <c r="CQ157" i="2"/>
  <c r="CS157" i="2"/>
  <c r="CT157" i="2"/>
  <c r="CV157" i="2" a="1"/>
  <c r="CV157" i="2" s="1"/>
  <c r="CW157" i="2"/>
  <c r="CX157" i="2" s="1"/>
  <c r="CU157" i="2" s="1"/>
  <c r="DA157" i="2"/>
  <c r="DB157" i="2"/>
  <c r="DD157" i="2"/>
  <c r="DE157" i="2"/>
  <c r="DG157" i="2"/>
  <c r="DH157" i="2" s="1"/>
  <c r="DJ157" i="2"/>
  <c r="DL157" i="2"/>
  <c r="DN157" i="2" s="1"/>
  <c r="DM157" i="2"/>
  <c r="DP157" i="2"/>
  <c r="DO157" i="2" s="1"/>
  <c r="C158" i="2"/>
  <c r="H158" i="2"/>
  <c r="G158" i="2" s="1"/>
  <c r="J158" i="2"/>
  <c r="K158" i="2"/>
  <c r="M158" i="2"/>
  <c r="N158" i="2"/>
  <c r="P158" i="2"/>
  <c r="Q158" i="2"/>
  <c r="S158" i="2"/>
  <c r="T158" i="2"/>
  <c r="V158" i="2" a="1"/>
  <c r="V158" i="2" s="1"/>
  <c r="W158" i="2" a="1"/>
  <c r="W158" i="2" s="1"/>
  <c r="X158" i="2"/>
  <c r="AA158" i="2" a="1"/>
  <c r="AA158" i="2" s="1"/>
  <c r="AB158" i="2" s="1"/>
  <c r="AC158" i="2"/>
  <c r="AD158" i="2"/>
  <c r="AF158" i="2"/>
  <c r="AG158" i="2"/>
  <c r="AI158" i="2"/>
  <c r="AH158" i="2" s="1"/>
  <c r="AJ158" i="2"/>
  <c r="AL158" i="2"/>
  <c r="AM158" i="2"/>
  <c r="AO158" i="2"/>
  <c r="AP158" i="2"/>
  <c r="AR158" i="2"/>
  <c r="AS158" i="2"/>
  <c r="AU158" i="2"/>
  <c r="AV158" i="2"/>
  <c r="AX158" i="2"/>
  <c r="AY158" i="2"/>
  <c r="BA158" i="2"/>
  <c r="BB158" i="2"/>
  <c r="BD158" i="2"/>
  <c r="BE158" i="2"/>
  <c r="BF158" i="2"/>
  <c r="BG158" i="2"/>
  <c r="BI158" i="2"/>
  <c r="BJ158" i="2"/>
  <c r="BL158" i="2"/>
  <c r="BM158" i="2"/>
  <c r="BO158" i="2" s="1"/>
  <c r="BP158" i="2"/>
  <c r="BR158" i="2"/>
  <c r="BS158" i="2"/>
  <c r="BT158" i="2"/>
  <c r="BV158" i="2"/>
  <c r="BU158" i="2" s="1"/>
  <c r="BZ158" i="2"/>
  <c r="CA158" i="2"/>
  <c r="CC158" i="2"/>
  <c r="CD158" i="2"/>
  <c r="CG158" i="2" a="1"/>
  <c r="CG158" i="2" s="1"/>
  <c r="CH158" i="2" s="1"/>
  <c r="CE158" i="2" s="1"/>
  <c r="CL158" i="2" a="1"/>
  <c r="CL158" i="2" s="1"/>
  <c r="CP158" i="2"/>
  <c r="CQ158" i="2"/>
  <c r="CS158" i="2"/>
  <c r="CT158" i="2"/>
  <c r="CV158" i="2" a="1"/>
  <c r="CV158" i="2" s="1"/>
  <c r="CW158" i="2"/>
  <c r="DA158" i="2"/>
  <c r="DB158" i="2"/>
  <c r="DD158" i="2"/>
  <c r="DE158" i="2"/>
  <c r="DG158" i="2"/>
  <c r="DH158" i="2" s="1"/>
  <c r="DJ158" i="2"/>
  <c r="DL158" i="2"/>
  <c r="DK158" i="2" s="1"/>
  <c r="DP158" i="2"/>
  <c r="DO158" i="2" s="1"/>
  <c r="C159" i="2"/>
  <c r="H159" i="2"/>
  <c r="G159" i="2" s="1"/>
  <c r="J159" i="2"/>
  <c r="K159" i="2"/>
  <c r="M159" i="2"/>
  <c r="N159" i="2"/>
  <c r="P159" i="2"/>
  <c r="Q159" i="2"/>
  <c r="S159" i="2"/>
  <c r="R159" i="2" s="1"/>
  <c r="T159" i="2"/>
  <c r="V159" i="2" a="1"/>
  <c r="V159" i="2" s="1"/>
  <c r="W159" i="2" a="1"/>
  <c r="W159" i="2" s="1"/>
  <c r="X159" i="2"/>
  <c r="AA159" i="2" a="1"/>
  <c r="AA159" i="2" s="1"/>
  <c r="AB159" i="2" s="1"/>
  <c r="AC159" i="2"/>
  <c r="AD159" i="2"/>
  <c r="AF159" i="2"/>
  <c r="AG159" i="2"/>
  <c r="AI159" i="2"/>
  <c r="AJ159" i="2"/>
  <c r="AL159" i="2"/>
  <c r="AM159" i="2"/>
  <c r="AO159" i="2"/>
  <c r="AP159" i="2"/>
  <c r="AR159" i="2"/>
  <c r="AS159" i="2"/>
  <c r="AU159" i="2"/>
  <c r="AV159" i="2"/>
  <c r="AX159" i="2"/>
  <c r="AY159" i="2"/>
  <c r="BA159" i="2"/>
  <c r="BB159" i="2"/>
  <c r="BD159" i="2"/>
  <c r="BE159" i="2"/>
  <c r="BF159" i="2"/>
  <c r="BG159" i="2"/>
  <c r="BI159" i="2"/>
  <c r="BJ159" i="2"/>
  <c r="BL159" i="2"/>
  <c r="BM159" i="2"/>
  <c r="BO159" i="2" s="1"/>
  <c r="BP159" i="2"/>
  <c r="BR159" i="2"/>
  <c r="BS159" i="2"/>
  <c r="BT159" i="2"/>
  <c r="BV159" i="2"/>
  <c r="BU159" i="2" s="1"/>
  <c r="BZ159" i="2"/>
  <c r="CA159" i="2"/>
  <c r="CC159" i="2"/>
  <c r="CD159" i="2"/>
  <c r="CG159" i="2" a="1"/>
  <c r="CG159" i="2" s="1"/>
  <c r="CI159" i="2" s="1"/>
  <c r="CL159" i="2" a="1"/>
  <c r="CL159" i="2" s="1"/>
  <c r="CP159" i="2"/>
  <c r="CQ159" i="2"/>
  <c r="CS159" i="2"/>
  <c r="CT159" i="2"/>
  <c r="CV159" i="2" a="1"/>
  <c r="CV159" i="2" s="1"/>
  <c r="CW159" i="2"/>
  <c r="DA159" i="2"/>
  <c r="DB159" i="2"/>
  <c r="CZ159" i="2" s="1"/>
  <c r="DD159" i="2"/>
  <c r="DE159" i="2"/>
  <c r="DG159" i="2"/>
  <c r="DH159" i="2" s="1"/>
  <c r="DJ159" i="2"/>
  <c r="DL159" i="2"/>
  <c r="DN159" i="2" s="1"/>
  <c r="DP159" i="2"/>
  <c r="C160" i="2"/>
  <c r="H160" i="2"/>
  <c r="G160" i="2" s="1"/>
  <c r="J160" i="2"/>
  <c r="K160" i="2"/>
  <c r="M160" i="2"/>
  <c r="N160" i="2"/>
  <c r="P160" i="2"/>
  <c r="Q160" i="2"/>
  <c r="S160" i="2"/>
  <c r="T160" i="2"/>
  <c r="V160" i="2" a="1"/>
  <c r="V160" i="2" s="1"/>
  <c r="W160" i="2" a="1"/>
  <c r="W160" i="2" s="1"/>
  <c r="X160" i="2"/>
  <c r="AA160" i="2" a="1"/>
  <c r="AA160" i="2" s="1"/>
  <c r="AB160" i="2" s="1"/>
  <c r="AC160" i="2"/>
  <c r="AD160" i="2"/>
  <c r="AF160" i="2"/>
  <c r="AG160" i="2"/>
  <c r="AI160" i="2"/>
  <c r="AJ160" i="2"/>
  <c r="AL160" i="2"/>
  <c r="AM160" i="2"/>
  <c r="AO160" i="2"/>
  <c r="AP160" i="2"/>
  <c r="AR160" i="2"/>
  <c r="AS160" i="2"/>
  <c r="AU160" i="2"/>
  <c r="AV160" i="2"/>
  <c r="AX160" i="2"/>
  <c r="AY160" i="2"/>
  <c r="BA160" i="2"/>
  <c r="BB160" i="2"/>
  <c r="BD160" i="2"/>
  <c r="BE160" i="2"/>
  <c r="BF160" i="2"/>
  <c r="BG160" i="2"/>
  <c r="BI160" i="2"/>
  <c r="BJ160" i="2"/>
  <c r="BL160" i="2"/>
  <c r="BM160" i="2"/>
  <c r="BO160" i="2" s="1"/>
  <c r="BP160" i="2"/>
  <c r="BR160" i="2"/>
  <c r="BS160" i="2"/>
  <c r="BT160" i="2"/>
  <c r="BV160" i="2"/>
  <c r="BU160" i="2" s="1"/>
  <c r="BZ160" i="2"/>
  <c r="CA160" i="2"/>
  <c r="BW160" i="2" s="1"/>
  <c r="CC160" i="2"/>
  <c r="CD160" i="2"/>
  <c r="CG160" i="2" a="1"/>
  <c r="CG160" i="2" s="1"/>
  <c r="CL160" i="2" a="1"/>
  <c r="CL160" i="2" s="1"/>
  <c r="CP160" i="2"/>
  <c r="CQ160" i="2"/>
  <c r="CS160" i="2"/>
  <c r="CT160" i="2"/>
  <c r="CV160" i="2" a="1"/>
  <c r="CV160" i="2" s="1"/>
  <c r="CW160" i="2"/>
  <c r="DA160" i="2"/>
  <c r="CZ160" i="2" s="1"/>
  <c r="DB160" i="2"/>
  <c r="DD160" i="2"/>
  <c r="DE160" i="2"/>
  <c r="DG160" i="2"/>
  <c r="DI160" i="2" s="1"/>
  <c r="DH160" i="2"/>
  <c r="DJ160" i="2"/>
  <c r="DL160" i="2"/>
  <c r="DN160" i="2" s="1"/>
  <c r="DP160" i="2"/>
  <c r="DO160" i="2" s="1"/>
  <c r="C161" i="2"/>
  <c r="H161" i="2"/>
  <c r="G161" i="2" s="1"/>
  <c r="J161" i="2"/>
  <c r="K161" i="2"/>
  <c r="M161" i="2"/>
  <c r="N161" i="2"/>
  <c r="P161" i="2"/>
  <c r="Q161" i="2"/>
  <c r="S161" i="2"/>
  <c r="T161" i="2"/>
  <c r="V161" i="2" a="1"/>
  <c r="V161" i="2" s="1"/>
  <c r="W161" i="2" a="1"/>
  <c r="W161" i="2" s="1"/>
  <c r="X161" i="2"/>
  <c r="AA161" i="2" a="1"/>
  <c r="AA161" i="2" s="1"/>
  <c r="AB161" i="2" s="1"/>
  <c r="AC161" i="2"/>
  <c r="AD161" i="2"/>
  <c r="AF161" i="2"/>
  <c r="AG161" i="2"/>
  <c r="AI161" i="2"/>
  <c r="AJ161" i="2"/>
  <c r="AL161" i="2"/>
  <c r="AM161" i="2"/>
  <c r="AO161" i="2"/>
  <c r="AP161" i="2"/>
  <c r="AR161" i="2"/>
  <c r="AS161" i="2"/>
  <c r="AU161" i="2"/>
  <c r="AV161" i="2"/>
  <c r="AX161" i="2"/>
  <c r="AY161" i="2"/>
  <c r="BA161" i="2"/>
  <c r="BB161" i="2"/>
  <c r="BD161" i="2"/>
  <c r="BE161" i="2"/>
  <c r="BF161" i="2"/>
  <c r="BG161" i="2"/>
  <c r="BI161" i="2"/>
  <c r="BJ161" i="2"/>
  <c r="BL161" i="2"/>
  <c r="BM161" i="2"/>
  <c r="BP161" i="2"/>
  <c r="BR161" i="2"/>
  <c r="BS161" i="2"/>
  <c r="BT161" i="2"/>
  <c r="BV161" i="2"/>
  <c r="BU161" i="2" s="1"/>
  <c r="BZ161" i="2"/>
  <c r="CC161" i="2"/>
  <c r="CD161" i="2"/>
  <c r="CG161" i="2" a="1"/>
  <c r="CG161" i="2" s="1"/>
  <c r="CL161" i="2" a="1"/>
  <c r="CL161" i="2" s="1"/>
  <c r="CP161" i="2"/>
  <c r="CQ161" i="2"/>
  <c r="CS161" i="2"/>
  <c r="CR161" i="2" s="1"/>
  <c r="CT161" i="2"/>
  <c r="CV161" i="2" a="1"/>
  <c r="CV161" i="2" s="1"/>
  <c r="CW161" i="2"/>
  <c r="DA161" i="2"/>
  <c r="DB161" i="2"/>
  <c r="DD161" i="2"/>
  <c r="DE161" i="2"/>
  <c r="DG161" i="2"/>
  <c r="DJ161" i="2"/>
  <c r="DL161" i="2"/>
  <c r="DK161" i="2" s="1"/>
  <c r="DP161" i="2"/>
  <c r="C162" i="2"/>
  <c r="H162" i="2"/>
  <c r="G162" i="2" s="1"/>
  <c r="J162" i="2"/>
  <c r="K162" i="2"/>
  <c r="M162" i="2"/>
  <c r="N162" i="2"/>
  <c r="P162" i="2"/>
  <c r="Q162" i="2"/>
  <c r="S162" i="2"/>
  <c r="T162" i="2"/>
  <c r="V162" i="2" a="1"/>
  <c r="V162" i="2" s="1"/>
  <c r="W162" i="2" a="1"/>
  <c r="W162" i="2" s="1"/>
  <c r="X162" i="2"/>
  <c r="AA162" i="2" a="1"/>
  <c r="AA162" i="2" s="1"/>
  <c r="AB162" i="2" s="1"/>
  <c r="AC162" i="2"/>
  <c r="AD162" i="2"/>
  <c r="AF162" i="2"/>
  <c r="AG162" i="2"/>
  <c r="AI162" i="2"/>
  <c r="AJ162" i="2"/>
  <c r="AL162" i="2"/>
  <c r="AM162" i="2"/>
  <c r="AO162" i="2"/>
  <c r="AP162" i="2"/>
  <c r="AR162" i="2"/>
  <c r="AS162" i="2"/>
  <c r="AU162" i="2"/>
  <c r="AV162" i="2"/>
  <c r="AX162" i="2"/>
  <c r="AY162" i="2"/>
  <c r="BA162" i="2"/>
  <c r="BB162" i="2"/>
  <c r="BD162" i="2"/>
  <c r="BE162" i="2"/>
  <c r="BF162" i="2"/>
  <c r="BG162" i="2"/>
  <c r="BI162" i="2"/>
  <c r="BJ162" i="2"/>
  <c r="BL162" i="2"/>
  <c r="BM162" i="2"/>
  <c r="BO162" i="2" s="1"/>
  <c r="BP162" i="2"/>
  <c r="BR162" i="2"/>
  <c r="BS162" i="2"/>
  <c r="BT162" i="2"/>
  <c r="BV162" i="2"/>
  <c r="BU162" i="2" s="1"/>
  <c r="BZ162" i="2"/>
  <c r="CC162" i="2"/>
  <c r="CD162" i="2"/>
  <c r="CG162" i="2" a="1"/>
  <c r="CG162" i="2" s="1"/>
  <c r="CL162" i="2" a="1"/>
  <c r="CL162" i="2" s="1"/>
  <c r="CM162" i="2" s="1"/>
  <c r="CJ162" i="2" s="1"/>
  <c r="CP162" i="2"/>
  <c r="CQ162" i="2"/>
  <c r="CS162" i="2"/>
  <c r="CT162" i="2"/>
  <c r="CV162" i="2" a="1"/>
  <c r="CV162" i="2" s="1"/>
  <c r="CW162" i="2"/>
  <c r="DA162" i="2"/>
  <c r="DB162" i="2"/>
  <c r="DD162" i="2"/>
  <c r="DE162" i="2"/>
  <c r="DG162" i="2"/>
  <c r="DI162" i="2" s="1"/>
  <c r="DJ162" i="2"/>
  <c r="DF162" i="2" s="1"/>
  <c r="DL162" i="2"/>
  <c r="DK162" i="2" s="1"/>
  <c r="DP162" i="2"/>
  <c r="DO162" i="2" s="1"/>
  <c r="C163" i="2"/>
  <c r="H163" i="2"/>
  <c r="G163" i="2" s="1"/>
  <c r="J163" i="2"/>
  <c r="K163" i="2"/>
  <c r="M163" i="2"/>
  <c r="N163" i="2"/>
  <c r="P163" i="2"/>
  <c r="Q163" i="2"/>
  <c r="S163" i="2"/>
  <c r="T163" i="2"/>
  <c r="V163" i="2" a="1"/>
  <c r="V163" i="2" s="1"/>
  <c r="W163" i="2" a="1"/>
  <c r="W163" i="2" s="1"/>
  <c r="X163" i="2"/>
  <c r="AA163" i="2" a="1"/>
  <c r="AA163" i="2" s="1"/>
  <c r="AB163" i="2" s="1"/>
  <c r="AC163" i="2"/>
  <c r="AD163" i="2"/>
  <c r="AF163" i="2"/>
  <c r="AG163" i="2"/>
  <c r="AI163" i="2"/>
  <c r="AJ163" i="2"/>
  <c r="AL163" i="2"/>
  <c r="AM163" i="2"/>
  <c r="AO163" i="2"/>
  <c r="AP163" i="2"/>
  <c r="AR163" i="2"/>
  <c r="AS163" i="2"/>
  <c r="AU163" i="2"/>
  <c r="AV163" i="2"/>
  <c r="AX163" i="2"/>
  <c r="AY163" i="2"/>
  <c r="BA163" i="2"/>
  <c r="BB163" i="2"/>
  <c r="BD163" i="2"/>
  <c r="BE163" i="2"/>
  <c r="BF163" i="2"/>
  <c r="BG163" i="2"/>
  <c r="BI163" i="2"/>
  <c r="BJ163" i="2"/>
  <c r="BL163" i="2"/>
  <c r="BM163" i="2"/>
  <c r="BO163" i="2" s="1"/>
  <c r="BP163" i="2"/>
  <c r="BR163" i="2"/>
  <c r="BS163" i="2"/>
  <c r="BT163" i="2"/>
  <c r="BV163" i="2"/>
  <c r="BU163" i="2" s="1"/>
  <c r="CC163" i="2"/>
  <c r="CD163" i="2"/>
  <c r="CG163" i="2" a="1"/>
  <c r="CG163" i="2" s="1"/>
  <c r="CH163" i="2" s="1"/>
  <c r="CE163" i="2" s="1"/>
  <c r="CL163" i="2" a="1"/>
  <c r="CL163" i="2" s="1"/>
  <c r="CP163" i="2"/>
  <c r="CQ163" i="2"/>
  <c r="CS163" i="2"/>
  <c r="CT163" i="2"/>
  <c r="CV163" i="2" a="1"/>
  <c r="CV163" i="2" s="1"/>
  <c r="CW163" i="2"/>
  <c r="DA163" i="2"/>
  <c r="DB163" i="2"/>
  <c r="DD163" i="2"/>
  <c r="DE163" i="2"/>
  <c r="DG163" i="2"/>
  <c r="DI163" i="2" s="1"/>
  <c r="DJ163" i="2"/>
  <c r="DL163" i="2"/>
  <c r="DP163" i="2"/>
  <c r="C164" i="2"/>
  <c r="H164" i="2"/>
  <c r="G164" i="2" s="1"/>
  <c r="J164" i="2"/>
  <c r="K164" i="2"/>
  <c r="M164" i="2"/>
  <c r="N164" i="2"/>
  <c r="P164" i="2"/>
  <c r="Q164" i="2"/>
  <c r="S164" i="2"/>
  <c r="T164" i="2"/>
  <c r="V164" i="2" a="1"/>
  <c r="V164" i="2" s="1"/>
  <c r="W164" i="2" a="1"/>
  <c r="W164" i="2" s="1"/>
  <c r="X164" i="2"/>
  <c r="AA164" i="2" a="1"/>
  <c r="AA164" i="2" s="1"/>
  <c r="AB164" i="2" s="1"/>
  <c r="AC164" i="2"/>
  <c r="AD164" i="2"/>
  <c r="AF164" i="2"/>
  <c r="AE164" i="2" s="1"/>
  <c r="AG164" i="2"/>
  <c r="AI164" i="2"/>
  <c r="AJ164" i="2"/>
  <c r="AL164" i="2"/>
  <c r="AM164" i="2"/>
  <c r="AO164" i="2"/>
  <c r="AP164" i="2"/>
  <c r="AR164" i="2"/>
  <c r="AS164" i="2"/>
  <c r="AU164" i="2"/>
  <c r="AV164" i="2"/>
  <c r="AX164" i="2"/>
  <c r="AY164" i="2"/>
  <c r="BA164" i="2"/>
  <c r="BB164" i="2"/>
  <c r="BD164" i="2"/>
  <c r="BE164" i="2"/>
  <c r="BF164" i="2"/>
  <c r="BG164" i="2"/>
  <c r="BI164" i="2"/>
  <c r="BJ164" i="2"/>
  <c r="BL164" i="2"/>
  <c r="BM164" i="2"/>
  <c r="BP164" i="2"/>
  <c r="BR164" i="2"/>
  <c r="BS164" i="2"/>
  <c r="BT164" i="2"/>
  <c r="BV164" i="2"/>
  <c r="BU164" i="2" s="1"/>
  <c r="CC164" i="2"/>
  <c r="CD164" i="2"/>
  <c r="CG164" i="2" a="1"/>
  <c r="CG164" i="2" s="1"/>
  <c r="CH164" i="2" s="1"/>
  <c r="CE164" i="2" s="1"/>
  <c r="CL164" i="2" a="1"/>
  <c r="CL164" i="2" s="1"/>
  <c r="CM164" i="2" s="1"/>
  <c r="CJ164" i="2" s="1"/>
  <c r="CP164" i="2"/>
  <c r="CQ164" i="2"/>
  <c r="CS164" i="2"/>
  <c r="CT164" i="2"/>
  <c r="CV164" i="2" a="1"/>
  <c r="CV164" i="2" s="1"/>
  <c r="CW164" i="2"/>
  <c r="DA164" i="2"/>
  <c r="DB164" i="2"/>
  <c r="DD164" i="2"/>
  <c r="DE164" i="2"/>
  <c r="DG164" i="2"/>
  <c r="DI164" i="2" s="1"/>
  <c r="DH164" i="2"/>
  <c r="DJ164" i="2"/>
  <c r="DL164" i="2"/>
  <c r="DK164" i="2" s="1"/>
  <c r="DP164" i="2"/>
  <c r="DO164" i="2" s="1"/>
  <c r="C165" i="2"/>
  <c r="H165" i="2"/>
  <c r="G165" i="2" s="1"/>
  <c r="J165" i="2"/>
  <c r="K165" i="2"/>
  <c r="I165" i="2" s="1"/>
  <c r="M165" i="2"/>
  <c r="N165" i="2"/>
  <c r="P165" i="2"/>
  <c r="Q165" i="2"/>
  <c r="S165" i="2"/>
  <c r="T165" i="2"/>
  <c r="V165" i="2" a="1"/>
  <c r="V165" i="2" s="1"/>
  <c r="W165" i="2" a="1"/>
  <c r="W165" i="2" s="1"/>
  <c r="X165" i="2"/>
  <c r="AA165" i="2" a="1"/>
  <c r="AA165" i="2" s="1"/>
  <c r="AB165" i="2" s="1"/>
  <c r="AC165" i="2"/>
  <c r="AD165" i="2"/>
  <c r="AF165" i="2"/>
  <c r="AG165" i="2"/>
  <c r="AI165" i="2"/>
  <c r="AJ165" i="2"/>
  <c r="AL165" i="2"/>
  <c r="AK165" i="2" s="1"/>
  <c r="AM165" i="2"/>
  <c r="AO165" i="2"/>
  <c r="AP165" i="2"/>
  <c r="AR165" i="2"/>
  <c r="AS165" i="2"/>
  <c r="AU165" i="2"/>
  <c r="AV165" i="2"/>
  <c r="AX165" i="2"/>
  <c r="AY165" i="2"/>
  <c r="AW165" i="2" s="1"/>
  <c r="BA165" i="2"/>
  <c r="BB165" i="2"/>
  <c r="BD165" i="2"/>
  <c r="BE165" i="2"/>
  <c r="BF165" i="2"/>
  <c r="BG165" i="2"/>
  <c r="BI165" i="2"/>
  <c r="BJ165" i="2"/>
  <c r="BL165" i="2"/>
  <c r="BM165" i="2"/>
  <c r="BO165" i="2"/>
  <c r="BP165" i="2"/>
  <c r="BR165" i="2"/>
  <c r="BS165" i="2"/>
  <c r="BT165" i="2"/>
  <c r="BV165" i="2"/>
  <c r="BU165" i="2" s="1"/>
  <c r="CA165" i="2"/>
  <c r="CC165" i="2"/>
  <c r="CD165" i="2"/>
  <c r="CG165" i="2" a="1"/>
  <c r="CG165" i="2" s="1"/>
  <c r="CL165" i="2" a="1"/>
  <c r="CL165" i="2" s="1"/>
  <c r="CM165" i="2" s="1"/>
  <c r="CJ165" i="2" s="1"/>
  <c r="CP165" i="2"/>
  <c r="CQ165" i="2"/>
  <c r="CS165" i="2"/>
  <c r="CT165" i="2"/>
  <c r="CV165" i="2" a="1"/>
  <c r="CV165" i="2" s="1"/>
  <c r="CW165" i="2"/>
  <c r="DA165" i="2"/>
  <c r="DB165" i="2"/>
  <c r="DD165" i="2"/>
  <c r="DE165" i="2"/>
  <c r="DG165" i="2"/>
  <c r="DH165" i="2" s="1"/>
  <c r="DJ165" i="2"/>
  <c r="DL165" i="2"/>
  <c r="DN165" i="2" s="1"/>
  <c r="DP165" i="2"/>
  <c r="DO165" i="2" s="1"/>
  <c r="C166" i="2"/>
  <c r="H166" i="2"/>
  <c r="G166" i="2" s="1"/>
  <c r="J166" i="2"/>
  <c r="K166" i="2"/>
  <c r="M166" i="2"/>
  <c r="N166" i="2"/>
  <c r="P166" i="2"/>
  <c r="Q166" i="2"/>
  <c r="S166" i="2"/>
  <c r="T166" i="2"/>
  <c r="V166" i="2" a="1"/>
  <c r="V166" i="2" s="1"/>
  <c r="W166" i="2" a="1"/>
  <c r="W166" i="2" s="1"/>
  <c r="X166" i="2"/>
  <c r="AA166" i="2" a="1"/>
  <c r="AA166" i="2" s="1"/>
  <c r="AB166" i="2" s="1"/>
  <c r="AC166" i="2"/>
  <c r="AD166" i="2"/>
  <c r="AF166" i="2"/>
  <c r="AG166" i="2"/>
  <c r="AI166" i="2"/>
  <c r="AH166" i="2" s="1"/>
  <c r="AJ166" i="2"/>
  <c r="AL166" i="2"/>
  <c r="AM166" i="2"/>
  <c r="AO166" i="2"/>
  <c r="AP166" i="2"/>
  <c r="AR166" i="2"/>
  <c r="AS166" i="2"/>
  <c r="AU166" i="2"/>
  <c r="AT166" i="2" s="1"/>
  <c r="AV166" i="2"/>
  <c r="AX166" i="2"/>
  <c r="AY166" i="2"/>
  <c r="BA166" i="2"/>
  <c r="BB166" i="2"/>
  <c r="BD166" i="2"/>
  <c r="BE166" i="2"/>
  <c r="BF166" i="2"/>
  <c r="BG166" i="2"/>
  <c r="BI166" i="2"/>
  <c r="BJ166" i="2"/>
  <c r="BL166" i="2"/>
  <c r="BM166" i="2"/>
  <c r="BO166" i="2" s="1"/>
  <c r="BK166" i="2" s="1"/>
  <c r="BP166" i="2"/>
  <c r="BR166" i="2"/>
  <c r="BS166" i="2"/>
  <c r="BT166" i="2"/>
  <c r="BV166" i="2"/>
  <c r="BU166" i="2" s="1"/>
  <c r="BZ166" i="2"/>
  <c r="CA166" i="2"/>
  <c r="CC166" i="2"/>
  <c r="CB166" i="2" s="1"/>
  <c r="CD166" i="2"/>
  <c r="CG166" i="2" a="1"/>
  <c r="CG166" i="2" s="1"/>
  <c r="CH166" i="2" s="1"/>
  <c r="CE166" i="2" s="1"/>
  <c r="CL166" i="2" a="1"/>
  <c r="CL166" i="2" s="1"/>
  <c r="CP166" i="2"/>
  <c r="CQ166" i="2"/>
  <c r="CS166" i="2"/>
  <c r="CT166" i="2"/>
  <c r="CV166" i="2" a="1"/>
  <c r="CV166" i="2" s="1"/>
  <c r="CW166" i="2"/>
  <c r="DA166" i="2"/>
  <c r="DB166" i="2"/>
  <c r="DD166" i="2"/>
  <c r="DE166" i="2"/>
  <c r="DG166" i="2"/>
  <c r="DH166" i="2" s="1"/>
  <c r="DJ166" i="2"/>
  <c r="DL166" i="2"/>
  <c r="DP166" i="2"/>
  <c r="DO166" i="2" s="1"/>
  <c r="C167" i="2"/>
  <c r="H167" i="2"/>
  <c r="G167" i="2" s="1"/>
  <c r="J167" i="2"/>
  <c r="K167" i="2"/>
  <c r="M167" i="2"/>
  <c r="N167" i="2"/>
  <c r="P167" i="2"/>
  <c r="Q167" i="2"/>
  <c r="S167" i="2"/>
  <c r="T167" i="2"/>
  <c r="V167" i="2" a="1"/>
  <c r="V167" i="2" s="1"/>
  <c r="W167" i="2" a="1"/>
  <c r="W167" i="2" s="1"/>
  <c r="X167" i="2"/>
  <c r="AA167" i="2" a="1"/>
  <c r="AA167" i="2" s="1"/>
  <c r="AB167" i="2" s="1"/>
  <c r="AC167" i="2"/>
  <c r="AD167" i="2"/>
  <c r="AF167" i="2"/>
  <c r="AG167" i="2"/>
  <c r="AI167" i="2"/>
  <c r="AJ167" i="2"/>
  <c r="AL167" i="2"/>
  <c r="AM167" i="2"/>
  <c r="AO167" i="2"/>
  <c r="AP167" i="2"/>
  <c r="AR167" i="2"/>
  <c r="AS167" i="2"/>
  <c r="AU167" i="2"/>
  <c r="AV167" i="2"/>
  <c r="AX167" i="2"/>
  <c r="AY167" i="2"/>
  <c r="BA167" i="2"/>
  <c r="BB167" i="2"/>
  <c r="BD167" i="2"/>
  <c r="BE167" i="2"/>
  <c r="BF167" i="2"/>
  <c r="BG167" i="2"/>
  <c r="BI167" i="2"/>
  <c r="BJ167" i="2"/>
  <c r="BL167" i="2"/>
  <c r="BM167" i="2"/>
  <c r="BO167" i="2" s="1"/>
  <c r="BP167" i="2"/>
  <c r="BR167" i="2"/>
  <c r="BS167" i="2"/>
  <c r="BT167" i="2"/>
  <c r="BV167" i="2"/>
  <c r="BU167" i="2" s="1"/>
  <c r="BZ167" i="2"/>
  <c r="CA167" i="2"/>
  <c r="CC167" i="2"/>
  <c r="CD167" i="2"/>
  <c r="CB167" i="2" s="1"/>
  <c r="CG167" i="2" a="1"/>
  <c r="CG167" i="2" s="1"/>
  <c r="CL167" i="2" a="1"/>
  <c r="CL167" i="2" s="1"/>
  <c r="CM167" i="2" s="1"/>
  <c r="CJ167" i="2" s="1"/>
  <c r="CP167" i="2"/>
  <c r="CQ167" i="2"/>
  <c r="CS167" i="2"/>
  <c r="CR167" i="2" s="1"/>
  <c r="CT167" i="2"/>
  <c r="CV167" i="2" a="1"/>
  <c r="CV167" i="2" s="1"/>
  <c r="CW167" i="2"/>
  <c r="DA167" i="2"/>
  <c r="DB167" i="2"/>
  <c r="DD167" i="2"/>
  <c r="DE167" i="2"/>
  <c r="DG167" i="2"/>
  <c r="DH167" i="2" s="1"/>
  <c r="DJ167" i="2"/>
  <c r="DL167" i="2"/>
  <c r="DN167" i="2" s="1"/>
  <c r="DP167" i="2"/>
  <c r="C168" i="2"/>
  <c r="H168" i="2"/>
  <c r="G168" i="2" s="1"/>
  <c r="J168" i="2"/>
  <c r="K168" i="2"/>
  <c r="M168" i="2"/>
  <c r="L168" i="2" s="1"/>
  <c r="N168" i="2"/>
  <c r="P168" i="2"/>
  <c r="Q168" i="2"/>
  <c r="S168" i="2"/>
  <c r="T168" i="2"/>
  <c r="V168" i="2" a="1"/>
  <c r="V168" i="2" s="1"/>
  <c r="W168" i="2" a="1"/>
  <c r="W168" i="2" s="1"/>
  <c r="X168" i="2"/>
  <c r="AA168" i="2" a="1"/>
  <c r="AA168" i="2" s="1"/>
  <c r="AB168" i="2" s="1"/>
  <c r="AC168" i="2"/>
  <c r="AD168" i="2"/>
  <c r="AF168" i="2"/>
  <c r="AG168" i="2"/>
  <c r="AI168" i="2"/>
  <c r="AH168" i="2" s="1"/>
  <c r="AJ168" i="2"/>
  <c r="AL168" i="2"/>
  <c r="AM168" i="2"/>
  <c r="AO168" i="2"/>
  <c r="AP168" i="2"/>
  <c r="AR168" i="2"/>
  <c r="AS168" i="2"/>
  <c r="AU168" i="2"/>
  <c r="AV168" i="2"/>
  <c r="AX168" i="2"/>
  <c r="AY168" i="2"/>
  <c r="BA168" i="2"/>
  <c r="BB168" i="2"/>
  <c r="BD168" i="2"/>
  <c r="BE168" i="2"/>
  <c r="BF168" i="2"/>
  <c r="BG168" i="2"/>
  <c r="BI168" i="2"/>
  <c r="BJ168" i="2"/>
  <c r="BL168" i="2"/>
  <c r="BM168" i="2"/>
  <c r="BO168" i="2" s="1"/>
  <c r="BP168" i="2"/>
  <c r="BR168" i="2"/>
  <c r="BS168" i="2"/>
  <c r="BT168" i="2"/>
  <c r="BV168" i="2"/>
  <c r="BU168" i="2" s="1"/>
  <c r="BZ168" i="2"/>
  <c r="CA168" i="2"/>
  <c r="CC168" i="2"/>
  <c r="CD168" i="2"/>
  <c r="CG168" i="2" a="1"/>
  <c r="CG168" i="2" s="1"/>
  <c r="CL168" i="2" a="1"/>
  <c r="CL168" i="2" s="1"/>
  <c r="CP168" i="2"/>
  <c r="CQ168" i="2"/>
  <c r="CS168" i="2"/>
  <c r="CT168" i="2"/>
  <c r="CV168" i="2" a="1"/>
  <c r="CV168" i="2" s="1"/>
  <c r="CW168" i="2"/>
  <c r="DA168" i="2"/>
  <c r="CZ168" i="2" s="1"/>
  <c r="DB168" i="2"/>
  <c r="DD168" i="2"/>
  <c r="DE168" i="2"/>
  <c r="DG168" i="2"/>
  <c r="DJ168" i="2"/>
  <c r="DL168" i="2"/>
  <c r="DK168" i="2" s="1"/>
  <c r="DP168" i="2"/>
  <c r="DO168" i="2" s="1"/>
  <c r="C169" i="2"/>
  <c r="H169" i="2"/>
  <c r="G169" i="2" s="1"/>
  <c r="J169" i="2"/>
  <c r="K169" i="2"/>
  <c r="M169" i="2"/>
  <c r="N169" i="2"/>
  <c r="P169" i="2"/>
  <c r="Q169" i="2"/>
  <c r="S169" i="2"/>
  <c r="T169" i="2"/>
  <c r="V169" i="2" a="1"/>
  <c r="V169" i="2" s="1"/>
  <c r="W169" i="2" a="1"/>
  <c r="W169" i="2" s="1"/>
  <c r="X169" i="2"/>
  <c r="AA169" i="2" a="1"/>
  <c r="AA169" i="2"/>
  <c r="AB169" i="2" s="1"/>
  <c r="AC169" i="2"/>
  <c r="AD169" i="2"/>
  <c r="AF169" i="2"/>
  <c r="AG169" i="2"/>
  <c r="AI169" i="2"/>
  <c r="AJ169" i="2"/>
  <c r="AL169" i="2"/>
  <c r="AM169" i="2"/>
  <c r="AO169" i="2"/>
  <c r="AP169" i="2"/>
  <c r="AR169" i="2"/>
  <c r="AQ169" i="2" s="1"/>
  <c r="AS169" i="2"/>
  <c r="AU169" i="2"/>
  <c r="AV169" i="2"/>
  <c r="AX169" i="2"/>
  <c r="AY169" i="2"/>
  <c r="BA169" i="2"/>
  <c r="BB169" i="2"/>
  <c r="BD169" i="2"/>
  <c r="BE169" i="2"/>
  <c r="BF169" i="2"/>
  <c r="BG169" i="2"/>
  <c r="BI169" i="2"/>
  <c r="BJ169" i="2"/>
  <c r="BL169" i="2"/>
  <c r="BM169" i="2"/>
  <c r="BP169" i="2"/>
  <c r="BR169" i="2"/>
  <c r="BS169" i="2"/>
  <c r="BT169" i="2"/>
  <c r="BV169" i="2"/>
  <c r="BU169" i="2" s="1"/>
  <c r="CC169" i="2"/>
  <c r="CD169" i="2"/>
  <c r="CG169" i="2" a="1"/>
  <c r="CG169" i="2" s="1"/>
  <c r="CL169" i="2" a="1"/>
  <c r="CL169" i="2" s="1"/>
  <c r="CM169" i="2" s="1"/>
  <c r="CJ169" i="2" s="1"/>
  <c r="CP169" i="2"/>
  <c r="CQ169" i="2"/>
  <c r="CS169" i="2"/>
  <c r="CT169" i="2"/>
  <c r="CV169" i="2" a="1"/>
  <c r="CV169" i="2" s="1"/>
  <c r="CW169" i="2"/>
  <c r="DA169" i="2"/>
  <c r="DB169" i="2"/>
  <c r="DD169" i="2"/>
  <c r="DE169" i="2"/>
  <c r="DG169" i="2"/>
  <c r="DJ169" i="2"/>
  <c r="DL169" i="2"/>
  <c r="DM169" i="2" s="1"/>
  <c r="DP169" i="2"/>
  <c r="DO169" i="2" s="1"/>
  <c r="C170" i="2"/>
  <c r="H170" i="2"/>
  <c r="G170" i="2" s="1"/>
  <c r="J170" i="2"/>
  <c r="K170" i="2"/>
  <c r="M170" i="2"/>
  <c r="N170" i="2"/>
  <c r="P170" i="2"/>
  <c r="O170" i="2" s="1"/>
  <c r="Q170" i="2"/>
  <c r="S170" i="2"/>
  <c r="T170" i="2"/>
  <c r="V170" i="2" a="1"/>
  <c r="V170" i="2"/>
  <c r="W170" i="2" a="1"/>
  <c r="W170" i="2"/>
  <c r="X170" i="2"/>
  <c r="AA170" i="2" a="1"/>
  <c r="AA170" i="2" s="1"/>
  <c r="AB170" i="2" s="1"/>
  <c r="AC170" i="2"/>
  <c r="AD170" i="2"/>
  <c r="AF170" i="2"/>
  <c r="AG170" i="2"/>
  <c r="AI170" i="2"/>
  <c r="AJ170" i="2"/>
  <c r="AL170" i="2"/>
  <c r="AM170" i="2"/>
  <c r="AO170" i="2"/>
  <c r="AP170" i="2"/>
  <c r="AR170" i="2"/>
  <c r="AS170" i="2"/>
  <c r="AU170" i="2"/>
  <c r="AV170" i="2"/>
  <c r="AX170" i="2"/>
  <c r="AY170" i="2"/>
  <c r="BA170" i="2"/>
  <c r="BB170" i="2"/>
  <c r="BD170" i="2"/>
  <c r="BE170" i="2"/>
  <c r="BF170" i="2"/>
  <c r="BG170" i="2"/>
  <c r="BI170" i="2"/>
  <c r="BJ170" i="2"/>
  <c r="BL170" i="2"/>
  <c r="BM170" i="2"/>
  <c r="BO170" i="2" s="1"/>
  <c r="BP170" i="2"/>
  <c r="BR170" i="2"/>
  <c r="BS170" i="2"/>
  <c r="BT170" i="2"/>
  <c r="BV170" i="2"/>
  <c r="BU170" i="2" s="1"/>
  <c r="BZ170" i="2"/>
  <c r="CC170" i="2"/>
  <c r="CD170" i="2"/>
  <c r="CG170" i="2" a="1"/>
  <c r="CG170" i="2" s="1"/>
  <c r="CL170" i="2" a="1"/>
  <c r="CL170" i="2" s="1"/>
  <c r="CM170" i="2" s="1"/>
  <c r="CJ170" i="2" s="1"/>
  <c r="CP170" i="2"/>
  <c r="CQ170" i="2"/>
  <c r="CS170" i="2"/>
  <c r="CT170" i="2"/>
  <c r="CV170" i="2" a="1"/>
  <c r="CV170" i="2" s="1"/>
  <c r="CW170" i="2"/>
  <c r="DA170" i="2"/>
  <c r="DB170" i="2"/>
  <c r="CZ170" i="2" s="1"/>
  <c r="DD170" i="2"/>
  <c r="DE170" i="2"/>
  <c r="DG170" i="2"/>
  <c r="DJ170" i="2"/>
  <c r="DL170" i="2"/>
  <c r="DP170" i="2"/>
  <c r="C171" i="2"/>
  <c r="H171" i="2"/>
  <c r="G171" i="2" s="1"/>
  <c r="J171" i="2"/>
  <c r="K171" i="2"/>
  <c r="M171" i="2"/>
  <c r="N171" i="2"/>
  <c r="P171" i="2"/>
  <c r="Q171" i="2"/>
  <c r="S171" i="2"/>
  <c r="T171" i="2"/>
  <c r="R171" i="2" s="1"/>
  <c r="V171" i="2" a="1"/>
  <c r="V171" i="2" s="1"/>
  <c r="W171" i="2" a="1"/>
  <c r="W171" i="2" s="1"/>
  <c r="X171" i="2"/>
  <c r="AA171" i="2" a="1"/>
  <c r="AA171" i="2"/>
  <c r="AB171" i="2" s="1"/>
  <c r="AC171" i="2"/>
  <c r="AD171" i="2"/>
  <c r="AF171" i="2"/>
  <c r="AG171" i="2"/>
  <c r="AI171" i="2"/>
  <c r="AJ171" i="2"/>
  <c r="AL171" i="2"/>
  <c r="AM171" i="2"/>
  <c r="AO171" i="2"/>
  <c r="AP171" i="2"/>
  <c r="AR171" i="2"/>
  <c r="AQ171" i="2" s="1"/>
  <c r="AS171" i="2"/>
  <c r="AU171" i="2"/>
  <c r="AV171" i="2"/>
  <c r="AX171" i="2"/>
  <c r="AY171" i="2"/>
  <c r="BA171" i="2"/>
  <c r="AZ171" i="2" s="1"/>
  <c r="BB171" i="2"/>
  <c r="BD171" i="2"/>
  <c r="BE171" i="2"/>
  <c r="BF171" i="2"/>
  <c r="BG171" i="2"/>
  <c r="BI171" i="2"/>
  <c r="BJ171" i="2"/>
  <c r="BL171" i="2"/>
  <c r="BM171" i="2"/>
  <c r="BO171" i="2" s="1"/>
  <c r="BP171" i="2"/>
  <c r="BR171" i="2"/>
  <c r="BS171" i="2"/>
  <c r="BT171" i="2"/>
  <c r="BV171" i="2"/>
  <c r="BU171" i="2" s="1"/>
  <c r="CA171" i="2"/>
  <c r="CC171" i="2"/>
  <c r="CD171" i="2"/>
  <c r="CG171" i="2" a="1"/>
  <c r="CG171" i="2" s="1"/>
  <c r="CH171" i="2" s="1"/>
  <c r="CE171" i="2" s="1"/>
  <c r="CL171" i="2" a="1"/>
  <c r="CL171" i="2" s="1"/>
  <c r="CP171" i="2"/>
  <c r="CQ171" i="2"/>
  <c r="CS171" i="2"/>
  <c r="CT171" i="2"/>
  <c r="CR171" i="2" s="1"/>
  <c r="CV171" i="2" a="1"/>
  <c r="CV171" i="2" s="1"/>
  <c r="CW171" i="2"/>
  <c r="DA171" i="2"/>
  <c r="DB171" i="2"/>
  <c r="DD171" i="2"/>
  <c r="DE171" i="2"/>
  <c r="DG171" i="2"/>
  <c r="DI171" i="2"/>
  <c r="DJ171" i="2"/>
  <c r="DL171" i="2"/>
  <c r="DP171" i="2"/>
  <c r="C172" i="2"/>
  <c r="H172" i="2"/>
  <c r="G172" i="2" s="1"/>
  <c r="J172" i="2"/>
  <c r="K172" i="2"/>
  <c r="M172" i="2"/>
  <c r="N172" i="2"/>
  <c r="P172" i="2"/>
  <c r="Q172" i="2"/>
  <c r="S172" i="2"/>
  <c r="T172" i="2"/>
  <c r="V172" i="2" a="1"/>
  <c r="V172" i="2" s="1"/>
  <c r="W172" i="2" a="1"/>
  <c r="W172" i="2" s="1"/>
  <c r="X172" i="2"/>
  <c r="AA172" i="2" a="1"/>
  <c r="AA172" i="2" s="1"/>
  <c r="AB172" i="2" s="1"/>
  <c r="AC172" i="2"/>
  <c r="AD172" i="2"/>
  <c r="AF172" i="2"/>
  <c r="AG172" i="2"/>
  <c r="AI172" i="2"/>
  <c r="AJ172" i="2"/>
  <c r="AL172" i="2"/>
  <c r="AM172" i="2"/>
  <c r="AO172" i="2"/>
  <c r="AP172" i="2"/>
  <c r="AR172" i="2"/>
  <c r="AS172" i="2"/>
  <c r="AU172" i="2"/>
  <c r="AV172" i="2"/>
  <c r="AX172" i="2"/>
  <c r="AY172" i="2"/>
  <c r="BA172" i="2"/>
  <c r="AZ172" i="2" s="1"/>
  <c r="BB172" i="2"/>
  <c r="BD172" i="2"/>
  <c r="BE172" i="2"/>
  <c r="BF172" i="2"/>
  <c r="BG172" i="2"/>
  <c r="BI172" i="2"/>
  <c r="BJ172" i="2"/>
  <c r="BL172" i="2"/>
  <c r="BM172" i="2"/>
  <c r="BP172" i="2"/>
  <c r="BR172" i="2"/>
  <c r="BS172" i="2"/>
  <c r="BT172" i="2"/>
  <c r="BV172" i="2"/>
  <c r="BU172" i="2" s="1"/>
  <c r="CC172" i="2"/>
  <c r="CD172" i="2"/>
  <c r="CG172" i="2" a="1"/>
  <c r="CG172" i="2" s="1"/>
  <c r="CH172" i="2" s="1"/>
  <c r="CE172" i="2" s="1"/>
  <c r="CL172" i="2" a="1"/>
  <c r="CL172" i="2" s="1"/>
  <c r="CM172" i="2" s="1"/>
  <c r="CJ172" i="2" s="1"/>
  <c r="CP172" i="2"/>
  <c r="CQ172" i="2"/>
  <c r="CS172" i="2"/>
  <c r="CT172" i="2"/>
  <c r="CV172" i="2" a="1"/>
  <c r="CV172" i="2"/>
  <c r="CW172" i="2"/>
  <c r="DA172" i="2"/>
  <c r="DB172" i="2"/>
  <c r="DD172" i="2"/>
  <c r="DE172" i="2"/>
  <c r="DG172" i="2"/>
  <c r="DH172" i="2" s="1"/>
  <c r="DJ172" i="2"/>
  <c r="DL172" i="2"/>
  <c r="DP172" i="2"/>
  <c r="DR172" i="2" s="1"/>
  <c r="C173" i="2"/>
  <c r="H173" i="2"/>
  <c r="G173" i="2" s="1"/>
  <c r="J173" i="2"/>
  <c r="K173" i="2"/>
  <c r="M173" i="2"/>
  <c r="N173" i="2"/>
  <c r="P173" i="2"/>
  <c r="Q173" i="2"/>
  <c r="S173" i="2"/>
  <c r="T173" i="2"/>
  <c r="V173" i="2" a="1"/>
  <c r="V173" i="2" s="1"/>
  <c r="W173" i="2" a="1"/>
  <c r="W173" i="2" s="1"/>
  <c r="X173" i="2"/>
  <c r="AA173" i="2" a="1"/>
  <c r="AA173" i="2" s="1"/>
  <c r="AB173" i="2" s="1"/>
  <c r="AC173" i="2"/>
  <c r="AD173" i="2"/>
  <c r="AF173" i="2"/>
  <c r="AG173" i="2"/>
  <c r="AI173" i="2"/>
  <c r="AJ173" i="2"/>
  <c r="AL173" i="2"/>
  <c r="AM173" i="2"/>
  <c r="AO173" i="2"/>
  <c r="AP173" i="2"/>
  <c r="AR173" i="2"/>
  <c r="AS173" i="2"/>
  <c r="AU173" i="2"/>
  <c r="AV173" i="2"/>
  <c r="AX173" i="2"/>
  <c r="AW173" i="2" s="1"/>
  <c r="AY173" i="2"/>
  <c r="BA173" i="2"/>
  <c r="BB173" i="2"/>
  <c r="BD173" i="2"/>
  <c r="BE173" i="2"/>
  <c r="BF173" i="2"/>
  <c r="BG173" i="2"/>
  <c r="BI173" i="2"/>
  <c r="BJ173" i="2"/>
  <c r="BL173" i="2"/>
  <c r="BM173" i="2"/>
  <c r="BO173" i="2" s="1"/>
  <c r="BP173" i="2"/>
  <c r="BR173" i="2"/>
  <c r="BS173" i="2"/>
  <c r="BT173" i="2"/>
  <c r="BV173" i="2"/>
  <c r="BU173" i="2" s="1"/>
  <c r="BZ173" i="2"/>
  <c r="CC173" i="2"/>
  <c r="CD173" i="2"/>
  <c r="CG173" i="2" a="1"/>
  <c r="CG173" i="2" s="1"/>
  <c r="CL173" i="2" a="1"/>
  <c r="CL173" i="2" s="1"/>
  <c r="CM173" i="2" s="1"/>
  <c r="CJ173" i="2" s="1"/>
  <c r="CP173" i="2"/>
  <c r="CQ173" i="2"/>
  <c r="CS173" i="2"/>
  <c r="CT173" i="2"/>
  <c r="CV173" i="2" a="1"/>
  <c r="CV173" i="2" s="1"/>
  <c r="CW173" i="2"/>
  <c r="DA173" i="2"/>
  <c r="DB173" i="2"/>
  <c r="DD173" i="2"/>
  <c r="DE173" i="2"/>
  <c r="DG173" i="2"/>
  <c r="DH173" i="2" s="1"/>
  <c r="DJ173" i="2"/>
  <c r="DL173" i="2"/>
  <c r="DK173" i="2" s="1"/>
  <c r="DP173" i="2"/>
  <c r="DO173" i="2" s="1"/>
  <c r="C174" i="2"/>
  <c r="H174" i="2"/>
  <c r="G174" i="2" s="1"/>
  <c r="J174" i="2"/>
  <c r="K174" i="2"/>
  <c r="M174" i="2"/>
  <c r="N174" i="2"/>
  <c r="P174" i="2"/>
  <c r="Q174" i="2"/>
  <c r="S174" i="2"/>
  <c r="T174" i="2"/>
  <c r="V174" i="2" a="1"/>
  <c r="V174" i="2" s="1"/>
  <c r="W174" i="2" a="1"/>
  <c r="W174" i="2" s="1"/>
  <c r="X174" i="2"/>
  <c r="AA174" i="2" a="1"/>
  <c r="AA174" i="2" s="1"/>
  <c r="AB174" i="2" s="1"/>
  <c r="AC174" i="2"/>
  <c r="AD174" i="2"/>
  <c r="AF174" i="2"/>
  <c r="AG174" i="2"/>
  <c r="AI174" i="2"/>
  <c r="AJ174" i="2"/>
  <c r="AH174" i="2" s="1"/>
  <c r="AL174" i="2"/>
  <c r="AM174" i="2"/>
  <c r="AO174" i="2"/>
  <c r="AP174" i="2"/>
  <c r="AR174" i="2"/>
  <c r="AS174" i="2"/>
  <c r="AU174" i="2"/>
  <c r="AV174" i="2"/>
  <c r="AT174" i="2" s="1"/>
  <c r="AX174" i="2"/>
  <c r="AY174" i="2"/>
  <c r="BA174" i="2"/>
  <c r="BB174" i="2"/>
  <c r="BD174" i="2"/>
  <c r="BE174" i="2"/>
  <c r="BF174" i="2"/>
  <c r="BG174" i="2"/>
  <c r="BI174" i="2"/>
  <c r="BJ174" i="2"/>
  <c r="BL174" i="2"/>
  <c r="BM174" i="2"/>
  <c r="BO174" i="2" s="1"/>
  <c r="BP174" i="2"/>
  <c r="BR174" i="2"/>
  <c r="BS174" i="2"/>
  <c r="BT174" i="2"/>
  <c r="BV174" i="2"/>
  <c r="BU174" i="2" s="1"/>
  <c r="BZ174" i="2"/>
  <c r="CA174" i="2"/>
  <c r="CC174" i="2"/>
  <c r="CD174" i="2"/>
  <c r="CG174" i="2" a="1"/>
  <c r="CG174" i="2" s="1"/>
  <c r="CH174" i="2" s="1"/>
  <c r="CE174" i="2" s="1"/>
  <c r="CL174" i="2" a="1"/>
  <c r="CL174" i="2" s="1"/>
  <c r="CM174" i="2" s="1"/>
  <c r="CJ174" i="2" s="1"/>
  <c r="CP174" i="2"/>
  <c r="CQ174" i="2"/>
  <c r="CS174" i="2"/>
  <c r="CT174" i="2"/>
  <c r="CV174" i="2" a="1"/>
  <c r="CV174" i="2" s="1"/>
  <c r="CW174" i="2"/>
  <c r="DA174" i="2"/>
  <c r="DB174" i="2"/>
  <c r="DD174" i="2"/>
  <c r="DE174" i="2"/>
  <c r="DG174" i="2"/>
  <c r="DH174" i="2" s="1"/>
  <c r="DJ174" i="2"/>
  <c r="DL174" i="2"/>
  <c r="DP174" i="2"/>
  <c r="DO174" i="2" s="1"/>
  <c r="C175" i="2"/>
  <c r="H175" i="2"/>
  <c r="G175" i="2" s="1"/>
  <c r="J175" i="2"/>
  <c r="K175" i="2"/>
  <c r="I175" i="2" s="1"/>
  <c r="M175" i="2"/>
  <c r="N175" i="2"/>
  <c r="P175" i="2"/>
  <c r="Q175" i="2"/>
  <c r="S175" i="2"/>
  <c r="T175" i="2"/>
  <c r="V175" i="2" a="1"/>
  <c r="V175" i="2" s="1"/>
  <c r="W175" i="2" a="1"/>
  <c r="W175" i="2" s="1"/>
  <c r="X175" i="2"/>
  <c r="AA175" i="2" a="1"/>
  <c r="AA175" i="2" s="1"/>
  <c r="AB175" i="2" s="1"/>
  <c r="Z175" i="2" s="1"/>
  <c r="AC175" i="2"/>
  <c r="AD175" i="2"/>
  <c r="AF175" i="2"/>
  <c r="AG175" i="2"/>
  <c r="AI175" i="2"/>
  <c r="AJ175" i="2"/>
  <c r="AL175" i="2"/>
  <c r="AM175" i="2"/>
  <c r="AO175" i="2"/>
  <c r="AP175" i="2"/>
  <c r="AR175" i="2"/>
  <c r="AS175" i="2"/>
  <c r="AU175" i="2"/>
  <c r="AV175" i="2"/>
  <c r="AX175" i="2"/>
  <c r="AW175" i="2" s="1"/>
  <c r="AY175" i="2"/>
  <c r="BA175" i="2"/>
  <c r="BB175" i="2"/>
  <c r="BD175" i="2"/>
  <c r="BE175" i="2"/>
  <c r="BF175" i="2"/>
  <c r="BG175" i="2"/>
  <c r="BI175" i="2"/>
  <c r="BJ175" i="2"/>
  <c r="BL175" i="2"/>
  <c r="BM175" i="2"/>
  <c r="BO175" i="2"/>
  <c r="BP175" i="2"/>
  <c r="BR175" i="2"/>
  <c r="BS175" i="2"/>
  <c r="BT175" i="2"/>
  <c r="BV175" i="2"/>
  <c r="BU175" i="2" s="1"/>
  <c r="CC175" i="2"/>
  <c r="CD175" i="2"/>
  <c r="CG175" i="2" a="1"/>
  <c r="CG175" i="2" s="1"/>
  <c r="CL175" i="2" a="1"/>
  <c r="CL175" i="2" s="1"/>
  <c r="CP175" i="2"/>
  <c r="CQ175" i="2"/>
  <c r="CS175" i="2"/>
  <c r="CT175" i="2"/>
  <c r="CV175" i="2" a="1"/>
  <c r="CV175" i="2" s="1"/>
  <c r="CW175" i="2"/>
  <c r="DA175" i="2"/>
  <c r="DB175" i="2"/>
  <c r="DD175" i="2"/>
  <c r="DE175" i="2"/>
  <c r="DG175" i="2"/>
  <c r="DJ175" i="2"/>
  <c r="DL175" i="2"/>
  <c r="DN175" i="2" s="1"/>
  <c r="DP175" i="2"/>
  <c r="DR175" i="2" s="1"/>
  <c r="C176" i="2"/>
  <c r="H176" i="2"/>
  <c r="G176" i="2" s="1"/>
  <c r="J176" i="2"/>
  <c r="K176" i="2"/>
  <c r="M176" i="2"/>
  <c r="N176" i="2"/>
  <c r="P176" i="2"/>
  <c r="Q176" i="2"/>
  <c r="S176" i="2"/>
  <c r="T176" i="2"/>
  <c r="V176" i="2" a="1"/>
  <c r="V176" i="2" s="1"/>
  <c r="W176" i="2" a="1"/>
  <c r="W176" i="2" s="1"/>
  <c r="X176" i="2"/>
  <c r="AA176" i="2" a="1"/>
  <c r="AA176" i="2" s="1"/>
  <c r="AB176" i="2" s="1"/>
  <c r="AC176" i="2"/>
  <c r="AD176" i="2"/>
  <c r="AF176" i="2"/>
  <c r="AG176" i="2"/>
  <c r="AI176" i="2"/>
  <c r="AJ176" i="2"/>
  <c r="AL176" i="2"/>
  <c r="AM176" i="2"/>
  <c r="AO176" i="2"/>
  <c r="AP176" i="2"/>
  <c r="AR176" i="2"/>
  <c r="AS176" i="2"/>
  <c r="AU176" i="2"/>
  <c r="AV176" i="2"/>
  <c r="AX176" i="2"/>
  <c r="AY176" i="2"/>
  <c r="BA176" i="2"/>
  <c r="BB176" i="2"/>
  <c r="BD176" i="2"/>
  <c r="BE176" i="2"/>
  <c r="BF176" i="2"/>
  <c r="BG176" i="2"/>
  <c r="BI176" i="2"/>
  <c r="BJ176" i="2"/>
  <c r="BL176" i="2"/>
  <c r="BM176" i="2"/>
  <c r="BO176" i="2" s="1"/>
  <c r="BP176" i="2"/>
  <c r="BR176" i="2"/>
  <c r="BS176" i="2"/>
  <c r="BT176" i="2"/>
  <c r="BV176" i="2"/>
  <c r="BU176" i="2" s="1"/>
  <c r="BZ176" i="2"/>
  <c r="CA176" i="2"/>
  <c r="CC176" i="2"/>
  <c r="CD176" i="2"/>
  <c r="CG176" i="2" a="1"/>
  <c r="CG176" i="2" s="1"/>
  <c r="CL176" i="2" a="1"/>
  <c r="CL176" i="2" s="1"/>
  <c r="CP176" i="2"/>
  <c r="CQ176" i="2"/>
  <c r="CS176" i="2"/>
  <c r="CT176" i="2"/>
  <c r="CV176" i="2" a="1"/>
  <c r="CV176" i="2" s="1"/>
  <c r="CW176" i="2"/>
  <c r="DA176" i="2"/>
  <c r="DB176" i="2"/>
  <c r="DD176" i="2"/>
  <c r="DE176" i="2"/>
  <c r="DG176" i="2"/>
  <c r="DH176" i="2"/>
  <c r="DI176" i="2"/>
  <c r="DJ176" i="2"/>
  <c r="DF176" i="2" s="1"/>
  <c r="DL176" i="2"/>
  <c r="DM176" i="2" s="1"/>
  <c r="DP176" i="2"/>
  <c r="DQ176" i="2" s="1"/>
  <c r="C177" i="2"/>
  <c r="H177" i="2"/>
  <c r="G177" i="2" s="1"/>
  <c r="J177" i="2"/>
  <c r="K177" i="2"/>
  <c r="M177" i="2"/>
  <c r="N177" i="2"/>
  <c r="P177" i="2"/>
  <c r="Q177" i="2"/>
  <c r="S177" i="2"/>
  <c r="T177" i="2"/>
  <c r="V177" i="2" a="1"/>
  <c r="V177" i="2" s="1"/>
  <c r="W177" i="2" a="1"/>
  <c r="W177" i="2" s="1"/>
  <c r="X177" i="2"/>
  <c r="AA177" i="2" a="1"/>
  <c r="AA177" i="2" s="1"/>
  <c r="AB177" i="2" s="1"/>
  <c r="AC177" i="2"/>
  <c r="AD177" i="2"/>
  <c r="AF177" i="2"/>
  <c r="AG177" i="2"/>
  <c r="AI177" i="2"/>
  <c r="AJ177" i="2"/>
  <c r="AL177" i="2"/>
  <c r="AM177" i="2"/>
  <c r="AO177" i="2"/>
  <c r="AP177" i="2"/>
  <c r="AR177" i="2"/>
  <c r="AS177" i="2"/>
  <c r="AQ177" i="2" s="1"/>
  <c r="AU177" i="2"/>
  <c r="AV177" i="2"/>
  <c r="AX177" i="2"/>
  <c r="AY177" i="2"/>
  <c r="BA177" i="2"/>
  <c r="BB177" i="2"/>
  <c r="BD177" i="2"/>
  <c r="BE177" i="2"/>
  <c r="BF177" i="2"/>
  <c r="BG177" i="2"/>
  <c r="BI177" i="2"/>
  <c r="BJ177" i="2"/>
  <c r="BL177" i="2"/>
  <c r="BM177" i="2"/>
  <c r="BO177" i="2" s="1"/>
  <c r="BP177" i="2"/>
  <c r="BR177" i="2"/>
  <c r="BS177" i="2"/>
  <c r="BT177" i="2"/>
  <c r="BV177" i="2"/>
  <c r="BU177" i="2" s="1"/>
  <c r="CA177" i="2"/>
  <c r="BZ177" i="2"/>
  <c r="CC177" i="2"/>
  <c r="CD177" i="2"/>
  <c r="CB177" i="2" s="1"/>
  <c r="CG177" i="2" a="1"/>
  <c r="CG177" i="2" s="1"/>
  <c r="CL177" i="2" a="1"/>
  <c r="CL177" i="2" s="1"/>
  <c r="CP177" i="2"/>
  <c r="CQ177" i="2"/>
  <c r="CS177" i="2"/>
  <c r="CT177" i="2"/>
  <c r="CV177" i="2" a="1"/>
  <c r="CV177" i="2" s="1"/>
  <c r="CW177" i="2"/>
  <c r="DA177" i="2"/>
  <c r="DB177" i="2"/>
  <c r="DD177" i="2"/>
  <c r="DE177" i="2"/>
  <c r="DG177" i="2"/>
  <c r="DJ177" i="2"/>
  <c r="DL177" i="2"/>
  <c r="DP177" i="2"/>
  <c r="C178" i="2"/>
  <c r="H178" i="2"/>
  <c r="G178" i="2" s="1"/>
  <c r="J178" i="2"/>
  <c r="K178" i="2"/>
  <c r="M178" i="2"/>
  <c r="N178" i="2"/>
  <c r="P178" i="2"/>
  <c r="Q178" i="2"/>
  <c r="O178" i="2" s="1"/>
  <c r="S178" i="2"/>
  <c r="T178" i="2"/>
  <c r="V178" i="2" a="1"/>
  <c r="V178" i="2" s="1"/>
  <c r="W178" i="2" a="1"/>
  <c r="W178" i="2" s="1"/>
  <c r="X178" i="2"/>
  <c r="AA178" i="2" a="1"/>
  <c r="AA178" i="2" s="1"/>
  <c r="AB178" i="2" s="1"/>
  <c r="AC178" i="2"/>
  <c r="AD178" i="2"/>
  <c r="AF178" i="2"/>
  <c r="AG178" i="2"/>
  <c r="AI178" i="2"/>
  <c r="AJ178" i="2"/>
  <c r="AL178" i="2"/>
  <c r="AM178" i="2"/>
  <c r="AO178" i="2"/>
  <c r="AP178" i="2"/>
  <c r="AN178" i="2" s="1"/>
  <c r="AR178" i="2"/>
  <c r="AS178" i="2"/>
  <c r="AU178" i="2"/>
  <c r="AV178" i="2"/>
  <c r="AX178" i="2"/>
  <c r="AY178" i="2"/>
  <c r="BA178" i="2"/>
  <c r="BB178" i="2"/>
  <c r="BD178" i="2"/>
  <c r="BE178" i="2"/>
  <c r="BF178" i="2"/>
  <c r="BG178" i="2"/>
  <c r="BI178" i="2"/>
  <c r="BJ178" i="2"/>
  <c r="BL178" i="2"/>
  <c r="BM178" i="2"/>
  <c r="BO178" i="2" s="1"/>
  <c r="BP178" i="2"/>
  <c r="BR178" i="2"/>
  <c r="BS178" i="2"/>
  <c r="BT178" i="2"/>
  <c r="BV178" i="2"/>
  <c r="BU178" i="2" s="1"/>
  <c r="BZ178" i="2"/>
  <c r="CC178" i="2"/>
  <c r="CD178" i="2"/>
  <c r="CG178" i="2" a="1"/>
  <c r="CG178" i="2" s="1"/>
  <c r="CL178" i="2" a="1"/>
  <c r="CL178" i="2" s="1"/>
  <c r="CP178" i="2"/>
  <c r="CQ178" i="2"/>
  <c r="CS178" i="2"/>
  <c r="CT178" i="2"/>
  <c r="CV178" i="2" a="1"/>
  <c r="CV178" i="2" s="1"/>
  <c r="CW178" i="2"/>
  <c r="DA178" i="2"/>
  <c r="CZ178" i="2" s="1"/>
  <c r="DB178" i="2"/>
  <c r="DD178" i="2"/>
  <c r="DE178" i="2"/>
  <c r="DG178" i="2"/>
  <c r="DI178" i="2" s="1"/>
  <c r="DH178" i="2"/>
  <c r="DJ178" i="2"/>
  <c r="DL178" i="2"/>
  <c r="DP178" i="2"/>
  <c r="C179" i="2"/>
  <c r="H179" i="2"/>
  <c r="G179" i="2" s="1"/>
  <c r="J179" i="2"/>
  <c r="K179" i="2"/>
  <c r="M179" i="2"/>
  <c r="N179" i="2"/>
  <c r="P179" i="2"/>
  <c r="Q179" i="2"/>
  <c r="S179" i="2"/>
  <c r="T179" i="2"/>
  <c r="V179" i="2" a="1"/>
  <c r="V179" i="2" s="1"/>
  <c r="W179" i="2" a="1"/>
  <c r="W179" i="2" s="1"/>
  <c r="X179" i="2"/>
  <c r="AA179" i="2" a="1"/>
  <c r="AA179" i="2" s="1"/>
  <c r="AB179" i="2" s="1"/>
  <c r="AC179" i="2"/>
  <c r="AD179" i="2"/>
  <c r="AF179" i="2"/>
  <c r="AG179" i="2"/>
  <c r="AI179" i="2"/>
  <c r="AJ179" i="2"/>
  <c r="AL179" i="2"/>
  <c r="AK179" i="2" s="1"/>
  <c r="AM179" i="2"/>
  <c r="AO179" i="2"/>
  <c r="AP179" i="2"/>
  <c r="AR179" i="2"/>
  <c r="AS179" i="2"/>
  <c r="AU179" i="2"/>
  <c r="AV179" i="2"/>
  <c r="AX179" i="2"/>
  <c r="AY179" i="2"/>
  <c r="BA179" i="2"/>
  <c r="BB179" i="2"/>
  <c r="BD179" i="2"/>
  <c r="BE179" i="2"/>
  <c r="BF179" i="2"/>
  <c r="BG179" i="2"/>
  <c r="BI179" i="2"/>
  <c r="BJ179" i="2"/>
  <c r="BL179" i="2"/>
  <c r="BM179" i="2"/>
  <c r="BO179" i="2" s="1"/>
  <c r="BP179" i="2"/>
  <c r="BR179" i="2"/>
  <c r="BS179" i="2"/>
  <c r="BT179" i="2"/>
  <c r="BQ179" i="2" s="1"/>
  <c r="BV179" i="2"/>
  <c r="BU179" i="2" s="1"/>
  <c r="CC179" i="2"/>
  <c r="CD179" i="2"/>
  <c r="CG179" i="2" a="1"/>
  <c r="CG179" i="2" s="1"/>
  <c r="CH179" i="2" s="1"/>
  <c r="CE179" i="2" s="1"/>
  <c r="CL179" i="2" a="1"/>
  <c r="CL179" i="2" s="1"/>
  <c r="CM179" i="2" s="1"/>
  <c r="CJ179" i="2" s="1"/>
  <c r="CP179" i="2"/>
  <c r="CQ179" i="2"/>
  <c r="CS179" i="2"/>
  <c r="CT179" i="2"/>
  <c r="CR179" i="2" s="1"/>
  <c r="CV179" i="2" a="1"/>
  <c r="CV179" i="2" s="1"/>
  <c r="CW179" i="2"/>
  <c r="DA179" i="2"/>
  <c r="CZ179" i="2" s="1"/>
  <c r="DB179" i="2"/>
  <c r="DD179" i="2"/>
  <c r="DE179" i="2"/>
  <c r="DG179" i="2"/>
  <c r="DJ179" i="2"/>
  <c r="DL179" i="2"/>
  <c r="DK179" i="2" s="1"/>
  <c r="DP179" i="2"/>
  <c r="DR179" i="2" s="1"/>
  <c r="C180" i="2"/>
  <c r="H180" i="2"/>
  <c r="G180" i="2" s="1"/>
  <c r="J180" i="2"/>
  <c r="K180" i="2"/>
  <c r="I180" i="2" s="1"/>
  <c r="M180" i="2"/>
  <c r="N180" i="2"/>
  <c r="P180" i="2"/>
  <c r="Q180" i="2"/>
  <c r="S180" i="2"/>
  <c r="R180" i="2" s="1"/>
  <c r="T180" i="2"/>
  <c r="V180" i="2" a="1"/>
  <c r="V180" i="2" s="1"/>
  <c r="W180" i="2" a="1"/>
  <c r="W180" i="2" s="1"/>
  <c r="X180" i="2"/>
  <c r="AA180" i="2" a="1"/>
  <c r="AA180" i="2" s="1"/>
  <c r="AB180" i="2" s="1"/>
  <c r="AC180" i="2"/>
  <c r="AD180" i="2"/>
  <c r="AF180" i="2"/>
  <c r="AG180" i="2"/>
  <c r="AI180" i="2"/>
  <c r="AJ180" i="2"/>
  <c r="AH180" i="2" s="1"/>
  <c r="AL180" i="2"/>
  <c r="AK180" i="2" s="1"/>
  <c r="AM180" i="2"/>
  <c r="AO180" i="2"/>
  <c r="AP180" i="2"/>
  <c r="AR180" i="2"/>
  <c r="AS180" i="2"/>
  <c r="AU180" i="2"/>
  <c r="AV180" i="2"/>
  <c r="AX180" i="2"/>
  <c r="AY180" i="2"/>
  <c r="BA180" i="2"/>
  <c r="BB180" i="2"/>
  <c r="BD180" i="2"/>
  <c r="BE180" i="2"/>
  <c r="BF180" i="2"/>
  <c r="BG180" i="2"/>
  <c r="BI180" i="2"/>
  <c r="BJ180" i="2"/>
  <c r="BL180" i="2"/>
  <c r="BM180" i="2"/>
  <c r="BP180" i="2"/>
  <c r="BR180" i="2"/>
  <c r="BS180" i="2"/>
  <c r="BT180" i="2"/>
  <c r="BV180" i="2"/>
  <c r="BU180" i="2" s="1"/>
  <c r="CC180" i="2"/>
  <c r="CD180" i="2"/>
  <c r="CG180" i="2" a="1"/>
  <c r="CG180" i="2" s="1"/>
  <c r="CH180" i="2" s="1"/>
  <c r="CE180" i="2" s="1"/>
  <c r="CL180" i="2" a="1"/>
  <c r="CL180" i="2" s="1"/>
  <c r="CM180" i="2" s="1"/>
  <c r="CJ180" i="2" s="1"/>
  <c r="CP180" i="2"/>
  <c r="CQ180" i="2"/>
  <c r="CS180" i="2"/>
  <c r="CT180" i="2"/>
  <c r="CV180" i="2" a="1"/>
  <c r="CV180" i="2" s="1"/>
  <c r="CW180" i="2"/>
  <c r="DA180" i="2"/>
  <c r="DB180" i="2"/>
  <c r="DD180" i="2"/>
  <c r="DE180" i="2"/>
  <c r="DG180" i="2"/>
  <c r="DH180" i="2" s="1"/>
  <c r="DI180" i="2"/>
  <c r="DJ180" i="2"/>
  <c r="DL180" i="2"/>
  <c r="DN180" i="2" s="1"/>
  <c r="DP180" i="2"/>
  <c r="DR180" i="2" s="1"/>
  <c r="C181" i="2"/>
  <c r="H181" i="2"/>
  <c r="G181" i="2" s="1"/>
  <c r="J181" i="2"/>
  <c r="K181" i="2"/>
  <c r="M181" i="2"/>
  <c r="N181" i="2"/>
  <c r="P181" i="2"/>
  <c r="Q181" i="2"/>
  <c r="S181" i="2"/>
  <c r="T181" i="2"/>
  <c r="V181" i="2" a="1"/>
  <c r="V181" i="2" s="1"/>
  <c r="W181" i="2" a="1"/>
  <c r="W181" i="2" s="1"/>
  <c r="X181" i="2"/>
  <c r="AA181" i="2" a="1"/>
  <c r="AA181" i="2" s="1"/>
  <c r="AB181" i="2" s="1"/>
  <c r="AC181" i="2"/>
  <c r="AD181" i="2"/>
  <c r="AF181" i="2"/>
  <c r="AG181" i="2"/>
  <c r="AI181" i="2"/>
  <c r="AJ181" i="2"/>
  <c r="AL181" i="2"/>
  <c r="AM181" i="2"/>
  <c r="AO181" i="2"/>
  <c r="AN181" i="2" s="1"/>
  <c r="AP181" i="2"/>
  <c r="AR181" i="2"/>
  <c r="AS181" i="2"/>
  <c r="AU181" i="2"/>
  <c r="AV181" i="2"/>
  <c r="AX181" i="2"/>
  <c r="AY181" i="2"/>
  <c r="BA181" i="2"/>
  <c r="BB181" i="2"/>
  <c r="BD181" i="2"/>
  <c r="BE181" i="2"/>
  <c r="BF181" i="2"/>
  <c r="BG181" i="2"/>
  <c r="BI181" i="2"/>
  <c r="BJ181" i="2"/>
  <c r="BL181" i="2"/>
  <c r="BM181" i="2"/>
  <c r="BO181" i="2" s="1"/>
  <c r="BP181" i="2"/>
  <c r="BR181" i="2"/>
  <c r="BS181" i="2"/>
  <c r="BT181" i="2"/>
  <c r="BV181" i="2"/>
  <c r="BU181" i="2" s="1"/>
  <c r="CA181" i="2"/>
  <c r="CC181" i="2"/>
  <c r="CD181" i="2"/>
  <c r="CG181" i="2" a="1"/>
  <c r="CG181" i="2" s="1"/>
  <c r="CH181" i="2" s="1"/>
  <c r="CE181" i="2" s="1"/>
  <c r="CL181" i="2" a="1"/>
  <c r="CL181" i="2" s="1"/>
  <c r="CP181" i="2"/>
  <c r="CQ181" i="2"/>
  <c r="CS181" i="2"/>
  <c r="CT181" i="2"/>
  <c r="CV181" i="2" a="1"/>
  <c r="CV181" i="2" s="1"/>
  <c r="CW181" i="2"/>
  <c r="DA181" i="2"/>
  <c r="DB181" i="2"/>
  <c r="DD181" i="2"/>
  <c r="DE181" i="2"/>
  <c r="DC181" i="2" s="1"/>
  <c r="DG181" i="2"/>
  <c r="DH181" i="2" s="1"/>
  <c r="DJ181" i="2"/>
  <c r="DL181" i="2"/>
  <c r="DP181" i="2"/>
  <c r="C182" i="2"/>
  <c r="H182" i="2"/>
  <c r="G182" i="2" s="1"/>
  <c r="J182" i="2"/>
  <c r="K182" i="2"/>
  <c r="I182" i="2" s="1"/>
  <c r="M182" i="2"/>
  <c r="N182" i="2"/>
  <c r="P182" i="2"/>
  <c r="Q182" i="2"/>
  <c r="S182" i="2"/>
  <c r="T182" i="2"/>
  <c r="V182" i="2" a="1"/>
  <c r="V182" i="2" s="1"/>
  <c r="W182" i="2" a="1"/>
  <c r="W182" i="2" s="1"/>
  <c r="X182" i="2"/>
  <c r="AA182" i="2" a="1"/>
  <c r="AA182" i="2" s="1"/>
  <c r="AB182" i="2" s="1"/>
  <c r="AC182" i="2"/>
  <c r="AD182" i="2"/>
  <c r="AF182" i="2"/>
  <c r="AG182" i="2"/>
  <c r="AI182" i="2"/>
  <c r="AJ182" i="2"/>
  <c r="AL182" i="2"/>
  <c r="AM182" i="2"/>
  <c r="AO182" i="2"/>
  <c r="AP182" i="2"/>
  <c r="AR182" i="2"/>
  <c r="AS182" i="2"/>
  <c r="AU182" i="2"/>
  <c r="AV182" i="2"/>
  <c r="AX182" i="2"/>
  <c r="AY182" i="2"/>
  <c r="BA182" i="2"/>
  <c r="BB182" i="2"/>
  <c r="BD182" i="2"/>
  <c r="BE182" i="2"/>
  <c r="BF182" i="2"/>
  <c r="BG182" i="2"/>
  <c r="BI182" i="2"/>
  <c r="BJ182" i="2"/>
  <c r="BL182" i="2"/>
  <c r="BM182" i="2"/>
  <c r="BO182" i="2" s="1"/>
  <c r="BP182" i="2"/>
  <c r="BR182" i="2"/>
  <c r="BS182" i="2"/>
  <c r="BT182" i="2"/>
  <c r="BV182" i="2"/>
  <c r="BU182" i="2" s="1"/>
  <c r="CC182" i="2"/>
  <c r="CD182" i="2"/>
  <c r="CG182" i="2" a="1"/>
  <c r="CG182" i="2" s="1"/>
  <c r="CL182" i="2" a="1"/>
  <c r="CL182" i="2" s="1"/>
  <c r="CP182" i="2"/>
  <c r="CQ182" i="2"/>
  <c r="CS182" i="2"/>
  <c r="CT182" i="2"/>
  <c r="CV182" i="2" a="1"/>
  <c r="CV182" i="2"/>
  <c r="CW182" i="2"/>
  <c r="DA182" i="2"/>
  <c r="DB182" i="2"/>
  <c r="DD182" i="2"/>
  <c r="DE182" i="2"/>
  <c r="DG182" i="2"/>
  <c r="DH182" i="2" s="1"/>
  <c r="DJ182" i="2"/>
  <c r="DL182" i="2"/>
  <c r="DP182" i="2"/>
  <c r="DQ182" i="2" s="1"/>
  <c r="C183" i="2"/>
  <c r="H183" i="2"/>
  <c r="G183" i="2" s="1"/>
  <c r="J183" i="2"/>
  <c r="K183" i="2"/>
  <c r="I183" i="2" s="1"/>
  <c r="M183" i="2"/>
  <c r="N183" i="2"/>
  <c r="P183" i="2"/>
  <c r="Q183" i="2"/>
  <c r="S183" i="2"/>
  <c r="T183" i="2"/>
  <c r="V183" i="2" a="1"/>
  <c r="V183" i="2"/>
  <c r="W183" i="2" a="1"/>
  <c r="W183" i="2" s="1"/>
  <c r="X183" i="2"/>
  <c r="AA183" i="2" a="1"/>
  <c r="AA183" i="2" s="1"/>
  <c r="AB183" i="2" s="1"/>
  <c r="AC183" i="2"/>
  <c r="AD183" i="2"/>
  <c r="AF183" i="2"/>
  <c r="AG183" i="2"/>
  <c r="AI183" i="2"/>
  <c r="AJ183" i="2"/>
  <c r="AL183" i="2"/>
  <c r="AM183" i="2"/>
  <c r="AO183" i="2"/>
  <c r="AP183" i="2"/>
  <c r="AR183" i="2"/>
  <c r="AS183" i="2"/>
  <c r="AU183" i="2"/>
  <c r="AV183" i="2"/>
  <c r="AX183" i="2"/>
  <c r="AY183" i="2"/>
  <c r="BA183" i="2"/>
  <c r="BB183" i="2"/>
  <c r="BD183" i="2"/>
  <c r="BE183" i="2"/>
  <c r="BF183" i="2"/>
  <c r="BG183" i="2"/>
  <c r="BI183" i="2"/>
  <c r="BJ183" i="2"/>
  <c r="BL183" i="2"/>
  <c r="BM183" i="2"/>
  <c r="BO183" i="2" s="1"/>
  <c r="BP183" i="2"/>
  <c r="BR183" i="2"/>
  <c r="BS183" i="2"/>
  <c r="BT183" i="2"/>
  <c r="BV183" i="2"/>
  <c r="BU183" i="2" s="1"/>
  <c r="CA183" i="2"/>
  <c r="BZ183" i="2"/>
  <c r="CC183" i="2"/>
  <c r="CD183" i="2"/>
  <c r="CG183" i="2" a="1"/>
  <c r="CG183" i="2" s="1"/>
  <c r="CL183" i="2" a="1"/>
  <c r="CL183" i="2" s="1"/>
  <c r="CP183" i="2"/>
  <c r="CQ183" i="2"/>
  <c r="CS183" i="2"/>
  <c r="CT183" i="2"/>
  <c r="CV183" i="2" a="1"/>
  <c r="CV183" i="2" s="1"/>
  <c r="CW183" i="2"/>
  <c r="DA183" i="2"/>
  <c r="DB183" i="2"/>
  <c r="DD183" i="2"/>
  <c r="DE183" i="2"/>
  <c r="DG183" i="2"/>
  <c r="DJ183" i="2"/>
  <c r="DL183" i="2"/>
  <c r="DM183" i="2" s="1"/>
  <c r="DP183" i="2"/>
  <c r="DO183" i="2" s="1"/>
  <c r="C184" i="2"/>
  <c r="H184" i="2"/>
  <c r="G184" i="2" s="1"/>
  <c r="J184" i="2"/>
  <c r="K184" i="2"/>
  <c r="M184" i="2"/>
  <c r="N184" i="2"/>
  <c r="P184" i="2"/>
  <c r="Q184" i="2"/>
  <c r="S184" i="2"/>
  <c r="T184" i="2"/>
  <c r="V184" i="2" a="1"/>
  <c r="V184" i="2" s="1"/>
  <c r="W184" i="2" a="1"/>
  <c r="W184" i="2" s="1"/>
  <c r="X184" i="2"/>
  <c r="AA184" i="2" a="1"/>
  <c r="AA184" i="2" s="1"/>
  <c r="AB184" i="2" s="1"/>
  <c r="AC184" i="2"/>
  <c r="AD184" i="2"/>
  <c r="AF184" i="2"/>
  <c r="AG184" i="2"/>
  <c r="AI184" i="2"/>
  <c r="AJ184" i="2"/>
  <c r="AL184" i="2"/>
  <c r="AM184" i="2"/>
  <c r="AO184" i="2"/>
  <c r="AP184" i="2"/>
  <c r="AR184" i="2"/>
  <c r="AS184" i="2"/>
  <c r="AU184" i="2"/>
  <c r="AV184" i="2"/>
  <c r="AX184" i="2"/>
  <c r="AY184" i="2"/>
  <c r="BA184" i="2"/>
  <c r="BB184" i="2"/>
  <c r="BD184" i="2"/>
  <c r="BE184" i="2"/>
  <c r="BF184" i="2"/>
  <c r="BG184" i="2"/>
  <c r="BI184" i="2"/>
  <c r="BJ184" i="2"/>
  <c r="BL184" i="2"/>
  <c r="BM184" i="2"/>
  <c r="BP184" i="2"/>
  <c r="BR184" i="2"/>
  <c r="BS184" i="2"/>
  <c r="BT184" i="2"/>
  <c r="BV184" i="2"/>
  <c r="BU184" i="2" s="1"/>
  <c r="BZ184" i="2"/>
  <c r="CA184" i="2"/>
  <c r="CC184" i="2"/>
  <c r="CD184" i="2"/>
  <c r="CG184" i="2" a="1"/>
  <c r="CG184" i="2" s="1"/>
  <c r="CH184" i="2" s="1"/>
  <c r="CE184" i="2" s="1"/>
  <c r="CL184" i="2" a="1"/>
  <c r="CL184" i="2"/>
  <c r="CM184" i="2" s="1"/>
  <c r="CJ184" i="2" s="1"/>
  <c r="CP184" i="2"/>
  <c r="CQ184" i="2"/>
  <c r="CS184" i="2"/>
  <c r="CT184" i="2"/>
  <c r="CV184" i="2" a="1"/>
  <c r="CV184" i="2"/>
  <c r="CW184" i="2"/>
  <c r="DA184" i="2"/>
  <c r="DB184" i="2"/>
  <c r="DD184" i="2"/>
  <c r="DC184" i="2" s="1"/>
  <c r="DE184" i="2"/>
  <c r="DG184" i="2"/>
  <c r="DJ184" i="2"/>
  <c r="DF184" i="2" s="1"/>
  <c r="DL184" i="2"/>
  <c r="DN184" i="2" s="1"/>
  <c r="DP184" i="2"/>
  <c r="DR184" i="2" s="1"/>
  <c r="C185" i="2"/>
  <c r="H185" i="2"/>
  <c r="G185" i="2" s="1"/>
  <c r="J185" i="2"/>
  <c r="K185" i="2"/>
  <c r="M185" i="2"/>
  <c r="N185" i="2"/>
  <c r="P185" i="2"/>
  <c r="Q185" i="2"/>
  <c r="S185" i="2"/>
  <c r="T185" i="2"/>
  <c r="V185" i="2" a="1"/>
  <c r="V185" i="2" s="1"/>
  <c r="W185" i="2" a="1"/>
  <c r="W185" i="2" s="1"/>
  <c r="X185" i="2"/>
  <c r="AA185" i="2" a="1"/>
  <c r="AA185" i="2" s="1"/>
  <c r="AB185" i="2" s="1"/>
  <c r="AC185" i="2"/>
  <c r="AD185" i="2"/>
  <c r="AF185" i="2"/>
  <c r="AG185" i="2"/>
  <c r="AI185" i="2"/>
  <c r="AJ185" i="2"/>
  <c r="AL185" i="2"/>
  <c r="AM185" i="2"/>
  <c r="AO185" i="2"/>
  <c r="AP185" i="2"/>
  <c r="AR185" i="2"/>
  <c r="AS185" i="2"/>
  <c r="AU185" i="2"/>
  <c r="AT185" i="2" s="1"/>
  <c r="AV185" i="2"/>
  <c r="AX185" i="2"/>
  <c r="AY185" i="2"/>
  <c r="BA185" i="2"/>
  <c r="BB185" i="2"/>
  <c r="BD185" i="2"/>
  <c r="BE185" i="2"/>
  <c r="BF185" i="2"/>
  <c r="BG185" i="2"/>
  <c r="BI185" i="2"/>
  <c r="BJ185" i="2"/>
  <c r="BL185" i="2"/>
  <c r="BM185" i="2"/>
  <c r="BO185" i="2" s="1"/>
  <c r="BP185" i="2"/>
  <c r="BR185" i="2"/>
  <c r="BS185" i="2"/>
  <c r="BT185" i="2"/>
  <c r="BV185" i="2"/>
  <c r="BU185" i="2" s="1"/>
  <c r="CA185" i="2"/>
  <c r="BZ185" i="2"/>
  <c r="CC185" i="2"/>
  <c r="CD185" i="2"/>
  <c r="CG185" i="2" a="1"/>
  <c r="CG185" i="2" s="1"/>
  <c r="CL185" i="2" a="1"/>
  <c r="CL185" i="2" s="1"/>
  <c r="CP185" i="2"/>
  <c r="CQ185" i="2"/>
  <c r="CS185" i="2"/>
  <c r="CT185" i="2"/>
  <c r="CV185" i="2" a="1"/>
  <c r="CV185" i="2" s="1"/>
  <c r="CW185" i="2"/>
  <c r="CX185" i="2" s="1"/>
  <c r="CU185" i="2" s="1"/>
  <c r="DA185" i="2"/>
  <c r="DB185" i="2"/>
  <c r="DD185" i="2"/>
  <c r="DE185" i="2"/>
  <c r="DG185" i="2"/>
  <c r="DJ185" i="2"/>
  <c r="DL185" i="2"/>
  <c r="DK185" i="2" s="1"/>
  <c r="DP185" i="2"/>
  <c r="C186" i="2"/>
  <c r="H186" i="2"/>
  <c r="G186" i="2" s="1"/>
  <c r="J186" i="2"/>
  <c r="K186" i="2"/>
  <c r="M186" i="2"/>
  <c r="N186" i="2"/>
  <c r="P186" i="2"/>
  <c r="Q186" i="2"/>
  <c r="S186" i="2"/>
  <c r="T186" i="2"/>
  <c r="V186" i="2" a="1"/>
  <c r="V186" i="2" s="1"/>
  <c r="W186" i="2" a="1"/>
  <c r="W186" i="2" s="1"/>
  <c r="X186" i="2"/>
  <c r="AA186" i="2" a="1"/>
  <c r="AA186" i="2" s="1"/>
  <c r="AB186" i="2" s="1"/>
  <c r="AC186" i="2"/>
  <c r="AD186" i="2"/>
  <c r="AF186" i="2"/>
  <c r="AG186" i="2"/>
  <c r="AI186" i="2"/>
  <c r="AJ186" i="2"/>
  <c r="AL186" i="2"/>
  <c r="AM186" i="2"/>
  <c r="AO186" i="2"/>
  <c r="AP186" i="2"/>
  <c r="AR186" i="2"/>
  <c r="AS186" i="2"/>
  <c r="AU186" i="2"/>
  <c r="AV186" i="2"/>
  <c r="AX186" i="2"/>
  <c r="AY186" i="2"/>
  <c r="BA186" i="2"/>
  <c r="BB186" i="2"/>
  <c r="AZ186" i="2" s="1"/>
  <c r="BD186" i="2"/>
  <c r="BE186" i="2"/>
  <c r="BF186" i="2"/>
  <c r="BG186" i="2"/>
  <c r="BI186" i="2"/>
  <c r="BJ186" i="2"/>
  <c r="BL186" i="2"/>
  <c r="BM186" i="2"/>
  <c r="BP186" i="2"/>
  <c r="BR186" i="2"/>
  <c r="BS186" i="2"/>
  <c r="BT186" i="2"/>
  <c r="BV186" i="2"/>
  <c r="BU186" i="2" s="1"/>
  <c r="CC186" i="2"/>
  <c r="CD186" i="2"/>
  <c r="CG186" i="2" a="1"/>
  <c r="CG186" i="2" s="1"/>
  <c r="CH186" i="2" s="1"/>
  <c r="CE186" i="2" s="1"/>
  <c r="CL186" i="2" a="1"/>
  <c r="CL186" i="2" s="1"/>
  <c r="CP186" i="2"/>
  <c r="CQ186" i="2"/>
  <c r="CS186" i="2"/>
  <c r="CT186" i="2"/>
  <c r="CV186" i="2" a="1"/>
  <c r="CV186" i="2" s="1"/>
  <c r="CW186" i="2"/>
  <c r="DA186" i="2"/>
  <c r="CZ186" i="2" s="1"/>
  <c r="DB186" i="2"/>
  <c r="DD186" i="2"/>
  <c r="DE186" i="2"/>
  <c r="DG186" i="2"/>
  <c r="DH186" i="2"/>
  <c r="DI186" i="2"/>
  <c r="DJ186" i="2"/>
  <c r="DL186" i="2"/>
  <c r="DP186" i="2"/>
  <c r="DQ186" i="2" s="1"/>
  <c r="C187" i="2"/>
  <c r="H187" i="2"/>
  <c r="G187" i="2" s="1"/>
  <c r="J187" i="2"/>
  <c r="K187" i="2"/>
  <c r="I187" i="2" s="1"/>
  <c r="M187" i="2"/>
  <c r="N187" i="2"/>
  <c r="P187" i="2"/>
  <c r="Q187" i="2"/>
  <c r="S187" i="2"/>
  <c r="T187" i="2"/>
  <c r="V187" i="2" a="1"/>
  <c r="V187" i="2" s="1"/>
  <c r="W187" i="2" a="1"/>
  <c r="W187" i="2" s="1"/>
  <c r="Y187" i="2" s="1"/>
  <c r="X187" i="2"/>
  <c r="AA187" i="2" a="1"/>
  <c r="AA187" i="2"/>
  <c r="AB187" i="2" s="1"/>
  <c r="AC187" i="2"/>
  <c r="AD187" i="2"/>
  <c r="AF187" i="2"/>
  <c r="AG187" i="2"/>
  <c r="AI187" i="2"/>
  <c r="AJ187" i="2"/>
  <c r="AL187" i="2"/>
  <c r="AM187" i="2"/>
  <c r="AO187" i="2"/>
  <c r="AP187" i="2"/>
  <c r="AR187" i="2"/>
  <c r="AS187" i="2"/>
  <c r="AU187" i="2"/>
  <c r="AV187" i="2"/>
  <c r="AX187" i="2"/>
  <c r="AY187" i="2"/>
  <c r="AW187" i="2" s="1"/>
  <c r="BA187" i="2"/>
  <c r="BB187" i="2"/>
  <c r="BD187" i="2"/>
  <c r="BE187" i="2"/>
  <c r="BF187" i="2"/>
  <c r="BG187" i="2"/>
  <c r="BI187" i="2"/>
  <c r="BJ187" i="2"/>
  <c r="BL187" i="2"/>
  <c r="BM187" i="2"/>
  <c r="BO187" i="2" s="1"/>
  <c r="BP187" i="2"/>
  <c r="BR187" i="2"/>
  <c r="BS187" i="2"/>
  <c r="BT187" i="2"/>
  <c r="BQ187" i="2" s="1"/>
  <c r="BV187" i="2"/>
  <c r="BU187" i="2" s="1"/>
  <c r="CC187" i="2"/>
  <c r="CD187" i="2"/>
  <c r="CG187" i="2" a="1"/>
  <c r="CG187" i="2" s="1"/>
  <c r="CH187" i="2" s="1"/>
  <c r="CE187" i="2" s="1"/>
  <c r="CL187" i="2" a="1"/>
  <c r="CL187" i="2" s="1"/>
  <c r="CM187" i="2" s="1"/>
  <c r="CJ187" i="2" s="1"/>
  <c r="CP187" i="2"/>
  <c r="CQ187" i="2"/>
  <c r="CS187" i="2"/>
  <c r="CT187" i="2"/>
  <c r="CV187" i="2" a="1"/>
  <c r="CV187" i="2" s="1"/>
  <c r="CW187" i="2"/>
  <c r="DA187" i="2"/>
  <c r="DB187" i="2"/>
  <c r="DD187" i="2"/>
  <c r="DE187" i="2"/>
  <c r="DG187" i="2"/>
  <c r="DH187" i="2" s="1"/>
  <c r="DJ187" i="2"/>
  <c r="DL187" i="2"/>
  <c r="DK187" i="2" s="1"/>
  <c r="DP187" i="2"/>
  <c r="C188" i="2"/>
  <c r="H188" i="2"/>
  <c r="G188" i="2" s="1"/>
  <c r="J188" i="2"/>
  <c r="K188" i="2"/>
  <c r="M188" i="2"/>
  <c r="N188" i="2"/>
  <c r="P188" i="2"/>
  <c r="Q188" i="2"/>
  <c r="S188" i="2"/>
  <c r="T188" i="2"/>
  <c r="V188" i="2" a="1"/>
  <c r="V188" i="2" s="1"/>
  <c r="W188" i="2" a="1"/>
  <c r="W188" i="2" s="1"/>
  <c r="X188" i="2"/>
  <c r="AA188" i="2" a="1"/>
  <c r="AA188" i="2" s="1"/>
  <c r="AB188" i="2" s="1"/>
  <c r="AC188" i="2"/>
  <c r="AD188" i="2"/>
  <c r="AF188" i="2"/>
  <c r="AG188" i="2"/>
  <c r="AI188" i="2"/>
  <c r="AJ188" i="2"/>
  <c r="AL188" i="2"/>
  <c r="AM188" i="2"/>
  <c r="AO188" i="2"/>
  <c r="AP188" i="2"/>
  <c r="AR188" i="2"/>
  <c r="AS188" i="2"/>
  <c r="AU188" i="2"/>
  <c r="AV188" i="2"/>
  <c r="AX188" i="2"/>
  <c r="AW188" i="2" s="1"/>
  <c r="AY188" i="2"/>
  <c r="BA188" i="2"/>
  <c r="BB188" i="2"/>
  <c r="BD188" i="2"/>
  <c r="BE188" i="2"/>
  <c r="BF188" i="2"/>
  <c r="BG188" i="2"/>
  <c r="BI188" i="2"/>
  <c r="BJ188" i="2"/>
  <c r="BL188" i="2"/>
  <c r="BM188" i="2"/>
  <c r="BP188" i="2"/>
  <c r="BR188" i="2"/>
  <c r="BS188" i="2"/>
  <c r="BT188" i="2"/>
  <c r="BV188" i="2"/>
  <c r="BU188" i="2" s="1"/>
  <c r="CC188" i="2"/>
  <c r="CD188" i="2"/>
  <c r="CG188" i="2" a="1"/>
  <c r="CG188" i="2" s="1"/>
  <c r="CL188" i="2" a="1"/>
  <c r="CL188" i="2" s="1"/>
  <c r="CM188" i="2" s="1"/>
  <c r="CJ188" i="2" s="1"/>
  <c r="CP188" i="2"/>
  <c r="CQ188" i="2"/>
  <c r="CS188" i="2"/>
  <c r="CT188" i="2"/>
  <c r="CV188" i="2" a="1"/>
  <c r="CV188" i="2" s="1"/>
  <c r="CW188" i="2"/>
  <c r="DA188" i="2"/>
  <c r="DB188" i="2"/>
  <c r="DD188" i="2"/>
  <c r="DC188" i="2" s="1"/>
  <c r="DE188" i="2"/>
  <c r="DG188" i="2"/>
  <c r="DJ188" i="2"/>
  <c r="DL188" i="2"/>
  <c r="DK188" i="2" s="1"/>
  <c r="DP188" i="2"/>
  <c r="DR188" i="2" s="1"/>
  <c r="C189" i="2"/>
  <c r="H189" i="2"/>
  <c r="G189" i="2" s="1"/>
  <c r="J189" i="2"/>
  <c r="K189" i="2"/>
  <c r="M189" i="2"/>
  <c r="N189" i="2"/>
  <c r="P189" i="2"/>
  <c r="Q189" i="2"/>
  <c r="S189" i="2"/>
  <c r="T189" i="2"/>
  <c r="V189" i="2" a="1"/>
  <c r="V189" i="2" s="1"/>
  <c r="W189" i="2" a="1"/>
  <c r="W189" i="2" s="1"/>
  <c r="X189" i="2"/>
  <c r="AA189" i="2" a="1"/>
  <c r="AA189" i="2" s="1"/>
  <c r="AB189" i="2" s="1"/>
  <c r="AC189" i="2"/>
  <c r="AD189" i="2"/>
  <c r="AF189" i="2"/>
  <c r="AG189" i="2"/>
  <c r="AI189" i="2"/>
  <c r="AJ189" i="2"/>
  <c r="AL189" i="2"/>
  <c r="AM189" i="2"/>
  <c r="AO189" i="2"/>
  <c r="AP189" i="2"/>
  <c r="AR189" i="2"/>
  <c r="AS189" i="2"/>
  <c r="AU189" i="2"/>
  <c r="AV189" i="2"/>
  <c r="AX189" i="2"/>
  <c r="AY189" i="2"/>
  <c r="BA189" i="2"/>
  <c r="BB189" i="2"/>
  <c r="BD189" i="2"/>
  <c r="BE189" i="2"/>
  <c r="BF189" i="2"/>
  <c r="BG189" i="2"/>
  <c r="BI189" i="2"/>
  <c r="BJ189" i="2"/>
  <c r="BH189" i="2" s="1"/>
  <c r="BL189" i="2"/>
  <c r="BM189" i="2"/>
  <c r="BO189" i="2" s="1"/>
  <c r="BP189" i="2"/>
  <c r="BR189" i="2"/>
  <c r="BS189" i="2"/>
  <c r="BT189" i="2"/>
  <c r="BV189" i="2"/>
  <c r="BU189" i="2" s="1"/>
  <c r="BZ189" i="2"/>
  <c r="CC189" i="2"/>
  <c r="CD189" i="2"/>
  <c r="CG189" i="2" a="1"/>
  <c r="CG189" i="2"/>
  <c r="CH189" i="2" s="1"/>
  <c r="CE189" i="2" s="1"/>
  <c r="CL189" i="2" a="1"/>
  <c r="CL189" i="2" s="1"/>
  <c r="CM189" i="2" s="1"/>
  <c r="CJ189" i="2" s="1"/>
  <c r="CP189" i="2"/>
  <c r="CQ189" i="2"/>
  <c r="CS189" i="2"/>
  <c r="CT189" i="2"/>
  <c r="CV189" i="2" a="1"/>
  <c r="CV189" i="2" s="1"/>
  <c r="CW189" i="2"/>
  <c r="DA189" i="2"/>
  <c r="DB189" i="2"/>
  <c r="DD189" i="2"/>
  <c r="DE189" i="2"/>
  <c r="DG189" i="2"/>
  <c r="DI189" i="2" s="1"/>
  <c r="DJ189" i="2"/>
  <c r="DL189" i="2"/>
  <c r="DM189" i="2" s="1"/>
  <c r="DP189" i="2"/>
  <c r="DO189" i="2" s="1"/>
  <c r="C190" i="2"/>
  <c r="H190" i="2"/>
  <c r="G190" i="2" s="1"/>
  <c r="J190" i="2"/>
  <c r="K190" i="2"/>
  <c r="M190" i="2"/>
  <c r="N190" i="2"/>
  <c r="L190" i="2" s="1"/>
  <c r="P190" i="2"/>
  <c r="Q190" i="2"/>
  <c r="S190" i="2"/>
  <c r="T190" i="2"/>
  <c r="V190" i="2" a="1"/>
  <c r="V190" i="2" s="1"/>
  <c r="W190" i="2" a="1"/>
  <c r="W190" i="2" s="1"/>
  <c r="X190" i="2"/>
  <c r="AA190" i="2" a="1"/>
  <c r="AA190" i="2" s="1"/>
  <c r="AB190" i="2" s="1"/>
  <c r="AC190" i="2"/>
  <c r="AD190" i="2"/>
  <c r="AF190" i="2"/>
  <c r="AG190" i="2"/>
  <c r="AI190" i="2"/>
  <c r="AJ190" i="2"/>
  <c r="AL190" i="2"/>
  <c r="AM190" i="2"/>
  <c r="AO190" i="2"/>
  <c r="AP190" i="2"/>
  <c r="AR190" i="2"/>
  <c r="AS190" i="2"/>
  <c r="AU190" i="2"/>
  <c r="AV190" i="2"/>
  <c r="AX190" i="2"/>
  <c r="AY190" i="2"/>
  <c r="BA190" i="2"/>
  <c r="BB190" i="2"/>
  <c r="BD190" i="2"/>
  <c r="BE190" i="2"/>
  <c r="BF190" i="2"/>
  <c r="BG190" i="2"/>
  <c r="BI190" i="2"/>
  <c r="BJ190" i="2"/>
  <c r="BL190" i="2"/>
  <c r="BM190" i="2"/>
  <c r="BO190" i="2"/>
  <c r="BP190" i="2"/>
  <c r="BR190" i="2"/>
  <c r="BS190" i="2"/>
  <c r="BT190" i="2"/>
  <c r="BV190" i="2"/>
  <c r="BU190" i="2" s="1"/>
  <c r="BZ190" i="2"/>
  <c r="CC190" i="2"/>
  <c r="CD190" i="2"/>
  <c r="CG190" i="2" a="1"/>
  <c r="CG190" i="2" s="1"/>
  <c r="CL190" i="2" a="1"/>
  <c r="CL190" i="2" s="1"/>
  <c r="CP190" i="2"/>
  <c r="CQ190" i="2"/>
  <c r="CS190" i="2"/>
  <c r="CT190" i="2"/>
  <c r="CV190" i="2" a="1"/>
  <c r="CV190" i="2"/>
  <c r="CW190" i="2"/>
  <c r="DA190" i="2"/>
  <c r="DB190" i="2"/>
  <c r="DD190" i="2"/>
  <c r="DE190" i="2"/>
  <c r="DG190" i="2"/>
  <c r="DI190" i="2" s="1"/>
  <c r="DJ190" i="2"/>
  <c r="DL190" i="2"/>
  <c r="DP190" i="2"/>
  <c r="C191" i="2"/>
  <c r="H191" i="2"/>
  <c r="G191" i="2" s="1"/>
  <c r="J191" i="2"/>
  <c r="K191" i="2"/>
  <c r="M191" i="2"/>
  <c r="N191" i="2"/>
  <c r="P191" i="2"/>
  <c r="Q191" i="2"/>
  <c r="S191" i="2"/>
  <c r="T191" i="2"/>
  <c r="V191" i="2" a="1"/>
  <c r="V191" i="2" s="1"/>
  <c r="W191" i="2" a="1"/>
  <c r="W191" i="2" s="1"/>
  <c r="X191" i="2"/>
  <c r="AA191" i="2" a="1"/>
  <c r="AA191" i="2" s="1"/>
  <c r="AB191" i="2" s="1"/>
  <c r="AC191" i="2"/>
  <c r="AD191" i="2"/>
  <c r="AF191" i="2"/>
  <c r="AG191" i="2"/>
  <c r="AI191" i="2"/>
  <c r="AJ191" i="2"/>
  <c r="AH191" i="2" s="1"/>
  <c r="AL191" i="2"/>
  <c r="AM191" i="2"/>
  <c r="AO191" i="2"/>
  <c r="AP191" i="2"/>
  <c r="AR191" i="2"/>
  <c r="AS191" i="2"/>
  <c r="AU191" i="2"/>
  <c r="AV191" i="2"/>
  <c r="AX191" i="2"/>
  <c r="AY191" i="2"/>
  <c r="BA191" i="2"/>
  <c r="BB191" i="2"/>
  <c r="BD191" i="2"/>
  <c r="BE191" i="2"/>
  <c r="BF191" i="2"/>
  <c r="BG191" i="2"/>
  <c r="BI191" i="2"/>
  <c r="BH191" i="2" s="1"/>
  <c r="BJ191" i="2"/>
  <c r="BL191" i="2"/>
  <c r="BM191" i="2"/>
  <c r="BO191" i="2" s="1"/>
  <c r="BP191" i="2"/>
  <c r="BR191" i="2"/>
  <c r="BS191" i="2"/>
  <c r="BT191" i="2"/>
  <c r="BV191" i="2"/>
  <c r="BU191" i="2" s="1"/>
  <c r="CC191" i="2"/>
  <c r="CD191" i="2"/>
  <c r="CG191" i="2" a="1"/>
  <c r="CG191" i="2" s="1"/>
  <c r="CL191" i="2" a="1"/>
  <c r="CL191" i="2" s="1"/>
  <c r="CP191" i="2"/>
  <c r="CQ191" i="2"/>
  <c r="CS191" i="2"/>
  <c r="CT191" i="2"/>
  <c r="CV191" i="2" a="1"/>
  <c r="CV191" i="2" s="1"/>
  <c r="CW191" i="2"/>
  <c r="DA191" i="2"/>
  <c r="DB191" i="2"/>
  <c r="DD191" i="2"/>
  <c r="DE191" i="2"/>
  <c r="DG191" i="2"/>
  <c r="DH191" i="2" s="1"/>
  <c r="DJ191" i="2"/>
  <c r="DF191" i="2" s="1"/>
  <c r="DL191" i="2"/>
  <c r="DP191" i="2"/>
  <c r="DQ191" i="2" s="1"/>
  <c r="C192" i="2"/>
  <c r="H192" i="2"/>
  <c r="G192" i="2" s="1"/>
  <c r="J192" i="2"/>
  <c r="K192" i="2"/>
  <c r="M192" i="2"/>
  <c r="N192" i="2"/>
  <c r="L192" i="2" s="1"/>
  <c r="P192" i="2"/>
  <c r="Q192" i="2"/>
  <c r="S192" i="2"/>
  <c r="T192" i="2"/>
  <c r="V192" i="2" a="1"/>
  <c r="V192" i="2" s="1"/>
  <c r="W192" i="2" a="1"/>
  <c r="W192" i="2" s="1"/>
  <c r="X192" i="2"/>
  <c r="AA192" i="2" a="1"/>
  <c r="AA192" i="2" s="1"/>
  <c r="AB192" i="2" s="1"/>
  <c r="AC192" i="2"/>
  <c r="AD192" i="2"/>
  <c r="AF192" i="2"/>
  <c r="AG192" i="2"/>
  <c r="AI192" i="2"/>
  <c r="AJ192" i="2"/>
  <c r="AL192" i="2"/>
  <c r="AM192" i="2"/>
  <c r="AO192" i="2"/>
  <c r="AP192" i="2"/>
  <c r="AR192" i="2"/>
  <c r="AS192" i="2"/>
  <c r="AU192" i="2"/>
  <c r="AV192" i="2"/>
  <c r="AX192" i="2"/>
  <c r="AY192" i="2"/>
  <c r="BA192" i="2"/>
  <c r="BB192" i="2"/>
  <c r="BD192" i="2"/>
  <c r="BE192" i="2"/>
  <c r="BF192" i="2"/>
  <c r="BG192" i="2"/>
  <c r="BI192" i="2"/>
  <c r="BJ192" i="2"/>
  <c r="BL192" i="2"/>
  <c r="BM192" i="2"/>
  <c r="BP192" i="2"/>
  <c r="BR192" i="2"/>
  <c r="BS192" i="2"/>
  <c r="BT192" i="2"/>
  <c r="BV192" i="2"/>
  <c r="BU192" i="2" s="1"/>
  <c r="CC192" i="2"/>
  <c r="CD192" i="2"/>
  <c r="CG192" i="2" a="1"/>
  <c r="CG192" i="2" s="1"/>
  <c r="CH192" i="2" s="1"/>
  <c r="CE192" i="2" s="1"/>
  <c r="CL192" i="2" a="1"/>
  <c r="CL192" i="2" s="1"/>
  <c r="CM192" i="2" s="1"/>
  <c r="CJ192" i="2" s="1"/>
  <c r="CP192" i="2"/>
  <c r="CQ192" i="2"/>
  <c r="CS192" i="2"/>
  <c r="CT192" i="2"/>
  <c r="CV192" i="2" a="1"/>
  <c r="CV192" i="2" s="1"/>
  <c r="CW192" i="2"/>
  <c r="DA192" i="2"/>
  <c r="DB192" i="2"/>
  <c r="DD192" i="2"/>
  <c r="DE192" i="2"/>
  <c r="DG192" i="2"/>
  <c r="DJ192" i="2"/>
  <c r="DL192" i="2"/>
  <c r="DK192" i="2" s="1"/>
  <c r="DP192" i="2"/>
  <c r="DQ192" i="2" s="1"/>
  <c r="C193" i="2"/>
  <c r="H193" i="2"/>
  <c r="G193" i="2" s="1"/>
  <c r="J193" i="2"/>
  <c r="K193" i="2"/>
  <c r="M193" i="2"/>
  <c r="N193" i="2"/>
  <c r="L193" i="2" s="1"/>
  <c r="P193" i="2"/>
  <c r="Q193" i="2"/>
  <c r="S193" i="2"/>
  <c r="R193" i="2" s="1"/>
  <c r="T193" i="2"/>
  <c r="V193" i="2" a="1"/>
  <c r="V193" i="2" s="1"/>
  <c r="W193" i="2" a="1"/>
  <c r="W193" i="2"/>
  <c r="X193" i="2"/>
  <c r="AA193" i="2" a="1"/>
  <c r="AA193" i="2"/>
  <c r="AB193" i="2" s="1"/>
  <c r="AC193" i="2"/>
  <c r="AD193" i="2"/>
  <c r="AF193" i="2"/>
  <c r="AE193" i="2" s="1"/>
  <c r="AG193" i="2"/>
  <c r="AI193" i="2"/>
  <c r="AJ193" i="2"/>
  <c r="AL193" i="2"/>
  <c r="AM193" i="2"/>
  <c r="AO193" i="2"/>
  <c r="AP193" i="2"/>
  <c r="AR193" i="2"/>
  <c r="AS193" i="2"/>
  <c r="AU193" i="2"/>
  <c r="AV193" i="2"/>
  <c r="AX193" i="2"/>
  <c r="AY193" i="2"/>
  <c r="BA193" i="2"/>
  <c r="BB193" i="2"/>
  <c r="BD193" i="2"/>
  <c r="BE193" i="2"/>
  <c r="BF193" i="2"/>
  <c r="BG193" i="2"/>
  <c r="BI193" i="2"/>
  <c r="BJ193" i="2"/>
  <c r="BL193" i="2"/>
  <c r="BM193" i="2"/>
  <c r="BO193" i="2" s="1"/>
  <c r="BP193" i="2"/>
  <c r="BR193" i="2"/>
  <c r="BS193" i="2"/>
  <c r="BT193" i="2"/>
  <c r="BV193" i="2"/>
  <c r="BU193" i="2" s="1"/>
  <c r="BZ193" i="2"/>
  <c r="CA193" i="2"/>
  <c r="CC193" i="2"/>
  <c r="CB193" i="2" s="1"/>
  <c r="CD193" i="2"/>
  <c r="CG193" i="2" a="1"/>
  <c r="CG193" i="2" s="1"/>
  <c r="CL193" i="2" a="1"/>
  <c r="CL193" i="2" s="1"/>
  <c r="CP193" i="2"/>
  <c r="CQ193" i="2"/>
  <c r="CS193" i="2"/>
  <c r="CT193" i="2"/>
  <c r="CV193" i="2" a="1"/>
  <c r="CV193" i="2" s="1"/>
  <c r="CW193" i="2"/>
  <c r="DA193" i="2"/>
  <c r="DB193" i="2"/>
  <c r="DD193" i="2"/>
  <c r="DE193" i="2"/>
  <c r="DG193" i="2"/>
  <c r="DI193" i="2" s="1"/>
  <c r="DJ193" i="2"/>
  <c r="DL193" i="2"/>
  <c r="DP193" i="2"/>
  <c r="DO193" i="2" s="1"/>
  <c r="C194" i="2"/>
  <c r="H194" i="2"/>
  <c r="G194" i="2" s="1"/>
  <c r="J194" i="2"/>
  <c r="K194" i="2"/>
  <c r="M194" i="2"/>
  <c r="N194" i="2"/>
  <c r="P194" i="2"/>
  <c r="Q194" i="2"/>
  <c r="S194" i="2"/>
  <c r="T194" i="2"/>
  <c r="V194" i="2" a="1"/>
  <c r="V194" i="2" s="1"/>
  <c r="W194" i="2" a="1"/>
  <c r="W194" i="2" s="1"/>
  <c r="X194" i="2"/>
  <c r="AA194" i="2" a="1"/>
  <c r="AA194" i="2" s="1"/>
  <c r="AB194" i="2" s="1"/>
  <c r="AC194" i="2"/>
  <c r="AD194" i="2"/>
  <c r="Z194" i="2" s="1"/>
  <c r="AF194" i="2"/>
  <c r="AG194" i="2"/>
  <c r="AI194" i="2"/>
  <c r="AJ194" i="2"/>
  <c r="AL194" i="2"/>
  <c r="AM194" i="2"/>
  <c r="AO194" i="2"/>
  <c r="AP194" i="2"/>
  <c r="AR194" i="2"/>
  <c r="AS194" i="2"/>
  <c r="AU194" i="2"/>
  <c r="AV194" i="2"/>
  <c r="AX194" i="2"/>
  <c r="AY194" i="2"/>
  <c r="BA194" i="2"/>
  <c r="BB194" i="2"/>
  <c r="BD194" i="2"/>
  <c r="BE194" i="2"/>
  <c r="BF194" i="2"/>
  <c r="BG194" i="2"/>
  <c r="BI194" i="2"/>
  <c r="BJ194" i="2"/>
  <c r="BL194" i="2"/>
  <c r="BM194" i="2"/>
  <c r="BP194" i="2"/>
  <c r="BR194" i="2"/>
  <c r="BS194" i="2"/>
  <c r="BT194" i="2"/>
  <c r="BV194" i="2"/>
  <c r="BU194" i="2" s="1"/>
  <c r="BZ194" i="2"/>
  <c r="CA194" i="2"/>
  <c r="CC194" i="2"/>
  <c r="CD194" i="2"/>
  <c r="CG194" i="2" a="1"/>
  <c r="CG194" i="2" s="1"/>
  <c r="CL194" i="2" a="1"/>
  <c r="CL194" i="2" s="1"/>
  <c r="CP194" i="2"/>
  <c r="CQ194" i="2"/>
  <c r="CS194" i="2"/>
  <c r="CT194" i="2"/>
  <c r="CV194" i="2" a="1"/>
  <c r="CV194" i="2" s="1"/>
  <c r="CW194" i="2"/>
  <c r="DA194" i="2"/>
  <c r="DB194" i="2"/>
  <c r="DD194" i="2"/>
  <c r="DE194" i="2"/>
  <c r="DG194" i="2"/>
  <c r="DH194" i="2" s="1"/>
  <c r="DJ194" i="2"/>
  <c r="DL194" i="2"/>
  <c r="DN194" i="2" s="1"/>
  <c r="DP194" i="2"/>
  <c r="DO194" i="2" s="1"/>
  <c r="C195" i="2"/>
  <c r="H195" i="2"/>
  <c r="G195" i="2" s="1"/>
  <c r="J195" i="2"/>
  <c r="K195" i="2"/>
  <c r="M195" i="2"/>
  <c r="L195" i="2" s="1"/>
  <c r="N195" i="2"/>
  <c r="P195" i="2"/>
  <c r="Q195" i="2"/>
  <c r="S195" i="2"/>
  <c r="T195" i="2"/>
  <c r="V195" i="2" a="1"/>
  <c r="V195" i="2" s="1"/>
  <c r="W195" i="2" a="1"/>
  <c r="W195" i="2" s="1"/>
  <c r="X195" i="2"/>
  <c r="AA195" i="2" a="1"/>
  <c r="AA195" i="2" s="1"/>
  <c r="AB195" i="2" s="1"/>
  <c r="AC195" i="2"/>
  <c r="AD195" i="2"/>
  <c r="AF195" i="2"/>
  <c r="AG195" i="2"/>
  <c r="AI195" i="2"/>
  <c r="AJ195" i="2"/>
  <c r="AL195" i="2"/>
  <c r="AM195" i="2"/>
  <c r="AO195" i="2"/>
  <c r="AP195" i="2"/>
  <c r="AR195" i="2"/>
  <c r="AS195" i="2"/>
  <c r="AU195" i="2"/>
  <c r="AV195" i="2"/>
  <c r="AX195" i="2"/>
  <c r="AY195" i="2"/>
  <c r="BA195" i="2"/>
  <c r="BB195" i="2"/>
  <c r="BD195" i="2"/>
  <c r="BE195" i="2"/>
  <c r="BF195" i="2"/>
  <c r="BG195" i="2"/>
  <c r="BI195" i="2"/>
  <c r="BJ195" i="2"/>
  <c r="BL195" i="2"/>
  <c r="BM195" i="2"/>
  <c r="BO195" i="2" s="1"/>
  <c r="BP195" i="2"/>
  <c r="BR195" i="2"/>
  <c r="BS195" i="2"/>
  <c r="BT195" i="2"/>
  <c r="BV195" i="2"/>
  <c r="BU195" i="2" s="1"/>
  <c r="BZ195" i="2"/>
  <c r="CA195" i="2"/>
  <c r="CC195" i="2"/>
  <c r="CD195" i="2"/>
  <c r="CG195" i="2" a="1"/>
  <c r="CG195" i="2" s="1"/>
  <c r="CL195" i="2" a="1"/>
  <c r="CL195" i="2" s="1"/>
  <c r="CP195" i="2"/>
  <c r="CQ195" i="2"/>
  <c r="CS195" i="2"/>
  <c r="CT195" i="2"/>
  <c r="CV195" i="2" a="1"/>
  <c r="CV195" i="2" s="1"/>
  <c r="CW195" i="2"/>
  <c r="DA195" i="2"/>
  <c r="DB195" i="2"/>
  <c r="DD195" i="2"/>
  <c r="DE195" i="2"/>
  <c r="DG195" i="2"/>
  <c r="DH195" i="2" s="1"/>
  <c r="DJ195" i="2"/>
  <c r="DF195" i="2" s="1"/>
  <c r="DL195" i="2"/>
  <c r="DK195" i="2" s="1"/>
  <c r="DN195" i="2"/>
  <c r="DP195" i="2"/>
  <c r="DO195" i="2" s="1"/>
  <c r="C196" i="2"/>
  <c r="H196" i="2"/>
  <c r="G196" i="2" s="1"/>
  <c r="J196" i="2"/>
  <c r="K196" i="2"/>
  <c r="M196" i="2"/>
  <c r="N196" i="2"/>
  <c r="P196" i="2"/>
  <c r="Q196" i="2"/>
  <c r="S196" i="2"/>
  <c r="T196" i="2"/>
  <c r="V196" i="2" a="1"/>
  <c r="V196" i="2" s="1"/>
  <c r="W196" i="2" a="1"/>
  <c r="W196" i="2" s="1"/>
  <c r="X196" i="2"/>
  <c r="AA196" i="2" a="1"/>
  <c r="AA196" i="2" s="1"/>
  <c r="AB196" i="2" s="1"/>
  <c r="AC196" i="2"/>
  <c r="AD196" i="2"/>
  <c r="AF196" i="2"/>
  <c r="AG196" i="2"/>
  <c r="AI196" i="2"/>
  <c r="AJ196" i="2"/>
  <c r="AL196" i="2"/>
  <c r="AM196" i="2"/>
  <c r="AO196" i="2"/>
  <c r="AP196" i="2"/>
  <c r="AR196" i="2"/>
  <c r="AS196" i="2"/>
  <c r="AU196" i="2"/>
  <c r="AV196" i="2"/>
  <c r="AX196" i="2"/>
  <c r="AY196" i="2"/>
  <c r="BA196" i="2"/>
  <c r="BB196" i="2"/>
  <c r="BD196" i="2"/>
  <c r="BE196" i="2"/>
  <c r="BF196" i="2"/>
  <c r="BG196" i="2"/>
  <c r="BI196" i="2"/>
  <c r="BJ196" i="2"/>
  <c r="BL196" i="2"/>
  <c r="BM196" i="2"/>
  <c r="BP196" i="2"/>
  <c r="BR196" i="2"/>
  <c r="BS196" i="2"/>
  <c r="BT196" i="2"/>
  <c r="BV196" i="2"/>
  <c r="BU196" i="2" s="1"/>
  <c r="CC196" i="2"/>
  <c r="CD196" i="2"/>
  <c r="CG196" i="2" a="1"/>
  <c r="CG196" i="2" s="1"/>
  <c r="CL196" i="2" a="1"/>
  <c r="CL196" i="2" s="1"/>
  <c r="CM196" i="2" s="1"/>
  <c r="CJ196" i="2" s="1"/>
  <c r="CP196" i="2"/>
  <c r="CQ196" i="2"/>
  <c r="CS196" i="2"/>
  <c r="CT196" i="2"/>
  <c r="CV196" i="2" a="1"/>
  <c r="CV196" i="2" s="1"/>
  <c r="CW196" i="2"/>
  <c r="DA196" i="2"/>
  <c r="DB196" i="2"/>
  <c r="DD196" i="2"/>
  <c r="DE196" i="2"/>
  <c r="DG196" i="2"/>
  <c r="DJ196" i="2"/>
  <c r="DL196" i="2"/>
  <c r="DP196" i="2"/>
  <c r="DQ196" i="2" s="1"/>
  <c r="C197" i="2"/>
  <c r="H197" i="2"/>
  <c r="G197" i="2" s="1"/>
  <c r="J197" i="2"/>
  <c r="K197" i="2"/>
  <c r="M197" i="2"/>
  <c r="N197" i="2"/>
  <c r="P197" i="2"/>
  <c r="Q197" i="2"/>
  <c r="S197" i="2"/>
  <c r="T197" i="2"/>
  <c r="V197" i="2" a="1"/>
  <c r="V197" i="2" s="1"/>
  <c r="W197" i="2" a="1"/>
  <c r="W197" i="2" s="1"/>
  <c r="X197" i="2"/>
  <c r="AA197" i="2" a="1"/>
  <c r="AA197" i="2" s="1"/>
  <c r="AB197" i="2" s="1"/>
  <c r="AC197" i="2"/>
  <c r="AD197" i="2"/>
  <c r="AF197" i="2"/>
  <c r="AG197" i="2"/>
  <c r="AI197" i="2"/>
  <c r="AJ197" i="2"/>
  <c r="AL197" i="2"/>
  <c r="AM197" i="2"/>
  <c r="AO197" i="2"/>
  <c r="AP197" i="2"/>
  <c r="AR197" i="2"/>
  <c r="AS197" i="2"/>
  <c r="AU197" i="2"/>
  <c r="AV197" i="2"/>
  <c r="AX197" i="2"/>
  <c r="AY197" i="2"/>
  <c r="BA197" i="2"/>
  <c r="BB197" i="2"/>
  <c r="AZ197" i="2" s="1"/>
  <c r="BD197" i="2"/>
  <c r="BE197" i="2"/>
  <c r="BF197" i="2"/>
  <c r="BG197" i="2"/>
  <c r="BI197" i="2"/>
  <c r="BJ197" i="2"/>
  <c r="BL197" i="2"/>
  <c r="BM197" i="2"/>
  <c r="BO197" i="2" s="1"/>
  <c r="BK197" i="2" s="1"/>
  <c r="BP197" i="2"/>
  <c r="BR197" i="2"/>
  <c r="BS197" i="2"/>
  <c r="BT197" i="2"/>
  <c r="BV197" i="2"/>
  <c r="BU197" i="2" s="1"/>
  <c r="BZ197" i="2"/>
  <c r="CC197" i="2"/>
  <c r="CD197" i="2"/>
  <c r="CG197" i="2" a="1"/>
  <c r="CG197" i="2" s="1"/>
  <c r="CH197" i="2" s="1"/>
  <c r="CE197" i="2" s="1"/>
  <c r="CL197" i="2" a="1"/>
  <c r="CL197" i="2" s="1"/>
  <c r="CM197" i="2" s="1"/>
  <c r="CJ197" i="2" s="1"/>
  <c r="CP197" i="2"/>
  <c r="CQ197" i="2"/>
  <c r="CS197" i="2"/>
  <c r="CT197" i="2"/>
  <c r="CV197" i="2" a="1"/>
  <c r="CV197" i="2" s="1"/>
  <c r="CW197" i="2"/>
  <c r="CX197" i="2" s="1"/>
  <c r="CU197" i="2" s="1"/>
  <c r="DA197" i="2"/>
  <c r="CZ197" i="2" s="1"/>
  <c r="DB197" i="2"/>
  <c r="DD197" i="2"/>
  <c r="DE197" i="2"/>
  <c r="DG197" i="2"/>
  <c r="DJ197" i="2"/>
  <c r="DL197" i="2"/>
  <c r="DP197" i="2"/>
  <c r="C198" i="2"/>
  <c r="H198" i="2"/>
  <c r="G198" i="2" s="1"/>
  <c r="J198" i="2"/>
  <c r="K198" i="2"/>
  <c r="M198" i="2"/>
  <c r="N198" i="2"/>
  <c r="P198" i="2"/>
  <c r="Q198" i="2"/>
  <c r="S198" i="2"/>
  <c r="T198" i="2"/>
  <c r="V198" i="2" a="1"/>
  <c r="V198" i="2" s="1"/>
  <c r="W198" i="2" a="1"/>
  <c r="W198" i="2" s="1"/>
  <c r="X198" i="2"/>
  <c r="AA198" i="2" a="1"/>
  <c r="AA198" i="2" s="1"/>
  <c r="AB198" i="2" s="1"/>
  <c r="AC198" i="2"/>
  <c r="AD198" i="2"/>
  <c r="AF198" i="2"/>
  <c r="AG198" i="2"/>
  <c r="AI198" i="2"/>
  <c r="AJ198" i="2"/>
  <c r="AL198" i="2"/>
  <c r="AM198" i="2"/>
  <c r="AO198" i="2"/>
  <c r="AP198" i="2"/>
  <c r="AR198" i="2"/>
  <c r="AS198" i="2"/>
  <c r="AU198" i="2"/>
  <c r="AT198" i="2" s="1"/>
  <c r="AV198" i="2"/>
  <c r="AX198" i="2"/>
  <c r="AY198" i="2"/>
  <c r="BA198" i="2"/>
  <c r="BB198" i="2"/>
  <c r="BD198" i="2"/>
  <c r="BE198" i="2"/>
  <c r="BF198" i="2"/>
  <c r="BG198" i="2"/>
  <c r="BI198" i="2"/>
  <c r="BJ198" i="2"/>
  <c r="BL198" i="2"/>
  <c r="BM198" i="2"/>
  <c r="BO198" i="2" s="1"/>
  <c r="BP198" i="2"/>
  <c r="BR198" i="2"/>
  <c r="BS198" i="2"/>
  <c r="BT198" i="2"/>
  <c r="BV198" i="2"/>
  <c r="BU198" i="2" s="1"/>
  <c r="CC198" i="2"/>
  <c r="CD198" i="2"/>
  <c r="CB198" i="2" s="1"/>
  <c r="CG198" i="2" a="1"/>
  <c r="CG198" i="2" s="1"/>
  <c r="CL198" i="2" a="1"/>
  <c r="CL198" i="2" s="1"/>
  <c r="CP198" i="2"/>
  <c r="CQ198" i="2"/>
  <c r="CS198" i="2"/>
  <c r="CT198" i="2"/>
  <c r="CV198" i="2" a="1"/>
  <c r="CV198" i="2" s="1"/>
  <c r="CW198" i="2"/>
  <c r="CX198" i="2" s="1"/>
  <c r="CU198" i="2" s="1"/>
  <c r="DA198" i="2"/>
  <c r="DB198" i="2"/>
  <c r="DD198" i="2"/>
  <c r="DE198" i="2"/>
  <c r="DG198" i="2"/>
  <c r="DH198" i="2" s="1"/>
  <c r="DJ198" i="2"/>
  <c r="DL198" i="2"/>
  <c r="DN198" i="2" s="1"/>
  <c r="DP198" i="2"/>
  <c r="DQ198" i="2" s="1"/>
  <c r="C199" i="2"/>
  <c r="H199" i="2"/>
  <c r="G199" i="2" s="1"/>
  <c r="J199" i="2"/>
  <c r="K199" i="2"/>
  <c r="M199" i="2"/>
  <c r="N199" i="2"/>
  <c r="P199" i="2"/>
  <c r="Q199" i="2"/>
  <c r="S199" i="2"/>
  <c r="T199" i="2"/>
  <c r="V199" i="2" a="1"/>
  <c r="V199" i="2" s="1"/>
  <c r="W199" i="2" a="1"/>
  <c r="W199" i="2" s="1"/>
  <c r="X199" i="2"/>
  <c r="AA199" i="2" a="1"/>
  <c r="AA199" i="2" s="1"/>
  <c r="AB199" i="2" s="1"/>
  <c r="AC199" i="2"/>
  <c r="AD199" i="2"/>
  <c r="AF199" i="2"/>
  <c r="AG199" i="2"/>
  <c r="AI199" i="2"/>
  <c r="AJ199" i="2"/>
  <c r="AL199" i="2"/>
  <c r="AM199" i="2"/>
  <c r="AO199" i="2"/>
  <c r="AP199" i="2"/>
  <c r="AR199" i="2"/>
  <c r="AS199" i="2"/>
  <c r="AU199" i="2"/>
  <c r="AV199" i="2"/>
  <c r="AX199" i="2"/>
  <c r="AY199" i="2"/>
  <c r="BA199" i="2"/>
  <c r="BB199" i="2"/>
  <c r="BD199" i="2"/>
  <c r="BE199" i="2"/>
  <c r="BF199" i="2"/>
  <c r="BG199" i="2"/>
  <c r="BI199" i="2"/>
  <c r="BJ199" i="2"/>
  <c r="BL199" i="2"/>
  <c r="BM199" i="2"/>
  <c r="BO199" i="2" s="1"/>
  <c r="BP199" i="2"/>
  <c r="BR199" i="2"/>
  <c r="BS199" i="2"/>
  <c r="BT199" i="2"/>
  <c r="BV199" i="2"/>
  <c r="BU199" i="2" s="1"/>
  <c r="CC199" i="2"/>
  <c r="CD199" i="2"/>
  <c r="CG199" i="2" a="1"/>
  <c r="CG199" i="2" s="1"/>
  <c r="CH199" i="2" s="1"/>
  <c r="CE199" i="2" s="1"/>
  <c r="CL199" i="2" a="1"/>
  <c r="CL199" i="2" s="1"/>
  <c r="CN199" i="2" s="1"/>
  <c r="CP199" i="2"/>
  <c r="CQ199" i="2"/>
  <c r="CS199" i="2"/>
  <c r="CT199" i="2"/>
  <c r="CV199" i="2" a="1"/>
  <c r="CV199" i="2" s="1"/>
  <c r="CW199" i="2"/>
  <c r="DA199" i="2"/>
  <c r="DB199" i="2"/>
  <c r="DD199" i="2"/>
  <c r="DE199" i="2"/>
  <c r="DG199" i="2"/>
  <c r="DJ199" i="2"/>
  <c r="DL199" i="2"/>
  <c r="DK199" i="2" s="1"/>
  <c r="DM199" i="2"/>
  <c r="DP199" i="2"/>
  <c r="C200" i="2"/>
  <c r="H200" i="2"/>
  <c r="G200" i="2" s="1"/>
  <c r="J200" i="2"/>
  <c r="K200" i="2"/>
  <c r="M200" i="2"/>
  <c r="N200" i="2"/>
  <c r="L200" i="2" s="1"/>
  <c r="P200" i="2"/>
  <c r="Q200" i="2"/>
  <c r="S200" i="2"/>
  <c r="T200" i="2"/>
  <c r="V200" i="2" a="1"/>
  <c r="V200" i="2" s="1"/>
  <c r="W200" i="2" a="1"/>
  <c r="W200" i="2"/>
  <c r="X200" i="2"/>
  <c r="AA200" i="2" a="1"/>
  <c r="AA200" i="2" s="1"/>
  <c r="AB200" i="2" s="1"/>
  <c r="AC200" i="2"/>
  <c r="AD200" i="2"/>
  <c r="AF200" i="2"/>
  <c r="AG200" i="2"/>
  <c r="AI200" i="2"/>
  <c r="AJ200" i="2"/>
  <c r="AL200" i="2"/>
  <c r="AM200" i="2"/>
  <c r="AO200" i="2"/>
  <c r="AP200" i="2"/>
  <c r="AR200" i="2"/>
  <c r="AS200" i="2"/>
  <c r="AU200" i="2"/>
  <c r="AV200" i="2"/>
  <c r="AX200" i="2"/>
  <c r="AY200" i="2"/>
  <c r="BA200" i="2"/>
  <c r="BB200" i="2"/>
  <c r="BD200" i="2"/>
  <c r="BE200" i="2"/>
  <c r="BF200" i="2"/>
  <c r="BG200" i="2"/>
  <c r="BI200" i="2"/>
  <c r="BJ200" i="2"/>
  <c r="BL200" i="2"/>
  <c r="BM200" i="2"/>
  <c r="BO200" i="2" s="1"/>
  <c r="BP200" i="2"/>
  <c r="BR200" i="2"/>
  <c r="BS200" i="2"/>
  <c r="BT200" i="2"/>
  <c r="BV200" i="2"/>
  <c r="BU200" i="2" s="1"/>
  <c r="CA200" i="2"/>
  <c r="BZ200" i="2"/>
  <c r="CC200" i="2"/>
  <c r="CD200" i="2"/>
  <c r="CG200" i="2" a="1"/>
  <c r="CG200" i="2" s="1"/>
  <c r="CL200" i="2" a="1"/>
  <c r="CL200" i="2" s="1"/>
  <c r="CM200" i="2" s="1"/>
  <c r="CJ200" i="2" s="1"/>
  <c r="CP200" i="2"/>
  <c r="CQ200" i="2"/>
  <c r="CS200" i="2"/>
  <c r="CT200" i="2"/>
  <c r="CV200" i="2" a="1"/>
  <c r="CV200" i="2" s="1"/>
  <c r="CW200" i="2"/>
  <c r="DA200" i="2"/>
  <c r="DB200" i="2"/>
  <c r="DD200" i="2"/>
  <c r="DE200" i="2"/>
  <c r="DG200" i="2"/>
  <c r="DH200" i="2" s="1"/>
  <c r="DJ200" i="2"/>
  <c r="DK200" i="2"/>
  <c r="DL200" i="2"/>
  <c r="DM200" i="2" s="1"/>
  <c r="DP200" i="2"/>
  <c r="DO200" i="2" s="1"/>
  <c r="C201" i="2"/>
  <c r="H201" i="2"/>
  <c r="G201" i="2" s="1"/>
  <c r="J201" i="2"/>
  <c r="K201" i="2"/>
  <c r="M201" i="2"/>
  <c r="N201" i="2"/>
  <c r="P201" i="2"/>
  <c r="Q201" i="2"/>
  <c r="S201" i="2"/>
  <c r="T201" i="2"/>
  <c r="V201" i="2" a="1"/>
  <c r="V201" i="2" s="1"/>
  <c r="W201" i="2" a="1"/>
  <c r="W201" i="2" s="1"/>
  <c r="X201" i="2"/>
  <c r="AA201" i="2" a="1"/>
  <c r="AA201" i="2" s="1"/>
  <c r="AB201" i="2" s="1"/>
  <c r="AC201" i="2"/>
  <c r="AD201" i="2"/>
  <c r="AF201" i="2"/>
  <c r="AG201" i="2"/>
  <c r="AI201" i="2"/>
  <c r="AJ201" i="2"/>
  <c r="AL201" i="2"/>
  <c r="AM201" i="2"/>
  <c r="AO201" i="2"/>
  <c r="AN201" i="2" s="1"/>
  <c r="AP201" i="2"/>
  <c r="AR201" i="2"/>
  <c r="AS201" i="2"/>
  <c r="AU201" i="2"/>
  <c r="AV201" i="2"/>
  <c r="AX201" i="2"/>
  <c r="AY201" i="2"/>
  <c r="BA201" i="2"/>
  <c r="BB201" i="2"/>
  <c r="BD201" i="2"/>
  <c r="BE201" i="2"/>
  <c r="BF201" i="2"/>
  <c r="BG201" i="2"/>
  <c r="BI201" i="2"/>
  <c r="BJ201" i="2"/>
  <c r="BL201" i="2"/>
  <c r="BM201" i="2"/>
  <c r="BO201" i="2" s="1"/>
  <c r="BP201" i="2"/>
  <c r="BR201" i="2"/>
  <c r="BS201" i="2"/>
  <c r="BT201" i="2"/>
  <c r="BV201" i="2"/>
  <c r="BU201" i="2" s="1"/>
  <c r="BZ201" i="2"/>
  <c r="CA201" i="2"/>
  <c r="CC201" i="2"/>
  <c r="CD201" i="2"/>
  <c r="CG201" i="2" a="1"/>
  <c r="CG201" i="2" s="1"/>
  <c r="CL201" i="2" a="1"/>
  <c r="CL201" i="2" s="1"/>
  <c r="CM201" i="2" s="1"/>
  <c r="CJ201" i="2" s="1"/>
  <c r="CP201" i="2"/>
  <c r="CQ201" i="2"/>
  <c r="CS201" i="2"/>
  <c r="CT201" i="2"/>
  <c r="CV201" i="2" a="1"/>
  <c r="CV201" i="2" s="1"/>
  <c r="CW201" i="2"/>
  <c r="CX201" i="2" s="1"/>
  <c r="CU201" i="2" s="1"/>
  <c r="DA201" i="2"/>
  <c r="DB201" i="2"/>
  <c r="DD201" i="2"/>
  <c r="DE201" i="2"/>
  <c r="DG201" i="2"/>
  <c r="DI201" i="2" s="1"/>
  <c r="DJ201" i="2"/>
  <c r="DL201" i="2"/>
  <c r="DP201" i="2"/>
  <c r="DO201" i="2" s="1"/>
  <c r="C202" i="2"/>
  <c r="H202" i="2"/>
  <c r="G202" i="2" s="1"/>
  <c r="J202" i="2"/>
  <c r="K202" i="2"/>
  <c r="M202" i="2"/>
  <c r="N202" i="2"/>
  <c r="P202" i="2"/>
  <c r="Q202" i="2"/>
  <c r="S202" i="2"/>
  <c r="T202" i="2"/>
  <c r="V202" i="2" a="1"/>
  <c r="V202" i="2" s="1"/>
  <c r="W202" i="2" a="1"/>
  <c r="W202" i="2" s="1"/>
  <c r="X202" i="2"/>
  <c r="AA202" i="2" a="1"/>
  <c r="AA202" i="2" s="1"/>
  <c r="AB202" i="2" s="1"/>
  <c r="AC202" i="2"/>
  <c r="AD202" i="2"/>
  <c r="AF202" i="2"/>
  <c r="AG202" i="2"/>
  <c r="AI202" i="2"/>
  <c r="AH202" i="2" s="1"/>
  <c r="AJ202" i="2"/>
  <c r="AL202" i="2"/>
  <c r="AM202" i="2"/>
  <c r="AO202" i="2"/>
  <c r="AP202" i="2"/>
  <c r="AR202" i="2"/>
  <c r="AS202" i="2"/>
  <c r="AU202" i="2"/>
  <c r="AV202" i="2"/>
  <c r="AX202" i="2"/>
  <c r="AY202" i="2"/>
  <c r="BA202" i="2"/>
  <c r="BB202" i="2"/>
  <c r="BD202" i="2"/>
  <c r="BE202" i="2"/>
  <c r="BF202" i="2"/>
  <c r="BG202" i="2"/>
  <c r="BI202" i="2"/>
  <c r="BJ202" i="2"/>
  <c r="BL202" i="2"/>
  <c r="BM202" i="2"/>
  <c r="BP202" i="2"/>
  <c r="BR202" i="2"/>
  <c r="BS202" i="2"/>
  <c r="BT202" i="2"/>
  <c r="BV202" i="2"/>
  <c r="BU202" i="2" s="1"/>
  <c r="BZ202" i="2"/>
  <c r="CA202" i="2"/>
  <c r="CC202" i="2"/>
  <c r="CD202" i="2"/>
  <c r="CG202" i="2" a="1"/>
  <c r="CG202" i="2"/>
  <c r="CH202" i="2" s="1"/>
  <c r="CE202" i="2" s="1"/>
  <c r="CL202" i="2" a="1"/>
  <c r="CL202" i="2" s="1"/>
  <c r="CP202" i="2"/>
  <c r="CQ202" i="2"/>
  <c r="CS202" i="2"/>
  <c r="CT202" i="2"/>
  <c r="CV202" i="2" a="1"/>
  <c r="CV202" i="2" s="1"/>
  <c r="CW202" i="2"/>
  <c r="DA202" i="2"/>
  <c r="CZ202" i="2" s="1"/>
  <c r="DB202" i="2"/>
  <c r="DD202" i="2"/>
  <c r="DE202" i="2"/>
  <c r="DG202" i="2"/>
  <c r="DI202" i="2" s="1"/>
  <c r="DJ202" i="2"/>
  <c r="DL202" i="2"/>
  <c r="DM202" i="2" s="1"/>
  <c r="DP202" i="2"/>
  <c r="DO202" i="2" s="1"/>
  <c r="DQ202" i="2"/>
  <c r="C203" i="2"/>
  <c r="H203" i="2"/>
  <c r="G203" i="2" s="1"/>
  <c r="J203" i="2"/>
  <c r="K203" i="2"/>
  <c r="M203" i="2"/>
  <c r="N203" i="2"/>
  <c r="P203" i="2"/>
  <c r="Q203" i="2"/>
  <c r="S203" i="2"/>
  <c r="T203" i="2"/>
  <c r="V203" i="2" a="1"/>
  <c r="V203" i="2" s="1"/>
  <c r="W203" i="2" a="1"/>
  <c r="W203" i="2" s="1"/>
  <c r="X203" i="2"/>
  <c r="AA203" i="2" a="1"/>
  <c r="AA203" i="2" s="1"/>
  <c r="AB203" i="2" s="1"/>
  <c r="AC203" i="2"/>
  <c r="AD203" i="2"/>
  <c r="AF203" i="2"/>
  <c r="AG203" i="2"/>
  <c r="AI203" i="2"/>
  <c r="AJ203" i="2"/>
  <c r="AH203" i="2" s="1"/>
  <c r="AL203" i="2"/>
  <c r="AM203" i="2"/>
  <c r="AO203" i="2"/>
  <c r="AP203" i="2"/>
  <c r="AR203" i="2"/>
  <c r="AS203" i="2"/>
  <c r="AU203" i="2"/>
  <c r="AV203" i="2"/>
  <c r="AX203" i="2"/>
  <c r="AY203" i="2"/>
  <c r="BA203" i="2"/>
  <c r="AZ203" i="2" s="1"/>
  <c r="BB203" i="2"/>
  <c r="BD203" i="2"/>
  <c r="BE203" i="2"/>
  <c r="BF203" i="2"/>
  <c r="BG203" i="2"/>
  <c r="BI203" i="2"/>
  <c r="BJ203" i="2"/>
  <c r="BL203" i="2"/>
  <c r="BM203" i="2"/>
  <c r="BO203" i="2" s="1"/>
  <c r="BP203" i="2"/>
  <c r="BR203" i="2"/>
  <c r="BS203" i="2"/>
  <c r="BT203" i="2"/>
  <c r="BV203" i="2"/>
  <c r="BU203" i="2" s="1"/>
  <c r="BZ203" i="2"/>
  <c r="CA203" i="2"/>
  <c r="CC203" i="2"/>
  <c r="CD203" i="2"/>
  <c r="CG203" i="2" a="1"/>
  <c r="CG203" i="2" s="1"/>
  <c r="CL203" i="2" a="1"/>
  <c r="CL203" i="2" s="1"/>
  <c r="CN203" i="2" s="1"/>
  <c r="CP203" i="2"/>
  <c r="CQ203" i="2"/>
  <c r="CS203" i="2"/>
  <c r="CT203" i="2"/>
  <c r="CV203" i="2" a="1"/>
  <c r="CV203" i="2" s="1"/>
  <c r="CW203" i="2"/>
  <c r="DA203" i="2"/>
  <c r="DB203" i="2"/>
  <c r="DD203" i="2"/>
  <c r="DE203" i="2"/>
  <c r="DG203" i="2"/>
  <c r="DJ203" i="2"/>
  <c r="DL203" i="2"/>
  <c r="DP203" i="2"/>
  <c r="DR203" i="2" s="1"/>
  <c r="C204" i="2"/>
  <c r="H204" i="2"/>
  <c r="G204" i="2" s="1"/>
  <c r="J204" i="2"/>
  <c r="K204" i="2"/>
  <c r="M204" i="2"/>
  <c r="N204" i="2"/>
  <c r="P204" i="2"/>
  <c r="Q204" i="2"/>
  <c r="S204" i="2"/>
  <c r="T204" i="2"/>
  <c r="V204" i="2" a="1"/>
  <c r="V204" i="2" s="1"/>
  <c r="W204" i="2" a="1"/>
  <c r="W204" i="2" s="1"/>
  <c r="Y204" i="2" s="1"/>
  <c r="X204" i="2"/>
  <c r="AA204" i="2" a="1"/>
  <c r="AA204" i="2" s="1"/>
  <c r="AB204" i="2" s="1"/>
  <c r="AC204" i="2"/>
  <c r="AD204" i="2"/>
  <c r="AF204" i="2"/>
  <c r="AG204" i="2"/>
  <c r="AI204" i="2"/>
  <c r="AJ204" i="2"/>
  <c r="AL204" i="2"/>
  <c r="AM204" i="2"/>
  <c r="AO204" i="2"/>
  <c r="AP204" i="2"/>
  <c r="AR204" i="2"/>
  <c r="AS204" i="2"/>
  <c r="AU204" i="2"/>
  <c r="AV204" i="2"/>
  <c r="AX204" i="2"/>
  <c r="AY204" i="2"/>
  <c r="BA204" i="2"/>
  <c r="AZ204" i="2" s="1"/>
  <c r="BB204" i="2"/>
  <c r="BD204" i="2"/>
  <c r="BE204" i="2"/>
  <c r="BF204" i="2"/>
  <c r="BG204" i="2"/>
  <c r="BI204" i="2"/>
  <c r="BJ204" i="2"/>
  <c r="BL204" i="2"/>
  <c r="BM204" i="2"/>
  <c r="BP204" i="2"/>
  <c r="BR204" i="2"/>
  <c r="BS204" i="2"/>
  <c r="BT204" i="2"/>
  <c r="BV204" i="2"/>
  <c r="BU204" i="2" s="1"/>
  <c r="CC204" i="2"/>
  <c r="CD204" i="2"/>
  <c r="CG204" i="2" a="1"/>
  <c r="CG204" i="2" s="1"/>
  <c r="CH204" i="2" s="1"/>
  <c r="CE204" i="2" s="1"/>
  <c r="CL204" i="2" a="1"/>
  <c r="CL204" i="2" s="1"/>
  <c r="CM204" i="2" s="1"/>
  <c r="CJ204" i="2" s="1"/>
  <c r="CP204" i="2"/>
  <c r="CQ204" i="2"/>
  <c r="CS204" i="2"/>
  <c r="CT204" i="2"/>
  <c r="CV204" i="2" a="1"/>
  <c r="CV204" i="2" s="1"/>
  <c r="CW204" i="2"/>
  <c r="DA204" i="2"/>
  <c r="CZ204" i="2" s="1"/>
  <c r="DB204" i="2"/>
  <c r="DD204" i="2"/>
  <c r="DE204" i="2"/>
  <c r="DG204" i="2"/>
  <c r="DJ204" i="2"/>
  <c r="DL204" i="2"/>
  <c r="DM204" i="2" s="1"/>
  <c r="DP204" i="2"/>
  <c r="DQ204" i="2" s="1"/>
  <c r="C205" i="2"/>
  <c r="H205" i="2"/>
  <c r="G205" i="2" s="1"/>
  <c r="J205" i="2"/>
  <c r="K205" i="2"/>
  <c r="M205" i="2"/>
  <c r="N205" i="2"/>
  <c r="L205" i="2" s="1"/>
  <c r="P205" i="2"/>
  <c r="Q205" i="2"/>
  <c r="S205" i="2"/>
  <c r="T205" i="2"/>
  <c r="V205" i="2" a="1"/>
  <c r="V205" i="2" s="1"/>
  <c r="W205" i="2" a="1"/>
  <c r="W205" i="2" s="1"/>
  <c r="X205" i="2"/>
  <c r="AA205" i="2" a="1"/>
  <c r="AA205" i="2" s="1"/>
  <c r="AB205" i="2" s="1"/>
  <c r="AC205" i="2"/>
  <c r="AD205" i="2"/>
  <c r="AF205" i="2"/>
  <c r="AG205" i="2"/>
  <c r="AI205" i="2"/>
  <c r="AJ205" i="2"/>
  <c r="AL205" i="2"/>
  <c r="AM205" i="2"/>
  <c r="AO205" i="2"/>
  <c r="AP205" i="2"/>
  <c r="AR205" i="2"/>
  <c r="AS205" i="2"/>
  <c r="AU205" i="2"/>
  <c r="AV205" i="2"/>
  <c r="AX205" i="2"/>
  <c r="AY205" i="2"/>
  <c r="BA205" i="2"/>
  <c r="BB205" i="2"/>
  <c r="BD205" i="2"/>
  <c r="BE205" i="2"/>
  <c r="BF205" i="2"/>
  <c r="BG205" i="2"/>
  <c r="BI205" i="2"/>
  <c r="BJ205" i="2"/>
  <c r="BL205" i="2"/>
  <c r="BM205" i="2"/>
  <c r="BO205" i="2" s="1"/>
  <c r="BP205" i="2"/>
  <c r="BR205" i="2"/>
  <c r="BS205" i="2"/>
  <c r="BT205" i="2"/>
  <c r="BV205" i="2"/>
  <c r="BU205" i="2" s="1"/>
  <c r="BZ205" i="2"/>
  <c r="CC205" i="2"/>
  <c r="CD205" i="2"/>
  <c r="CG205" i="2" a="1"/>
  <c r="CG205" i="2" s="1"/>
  <c r="CL205" i="2" a="1"/>
  <c r="CL205" i="2" s="1"/>
  <c r="CM205" i="2" s="1"/>
  <c r="CJ205" i="2" s="1"/>
  <c r="CP205" i="2"/>
  <c r="CQ205" i="2"/>
  <c r="CO205" i="2" s="1"/>
  <c r="CS205" i="2"/>
  <c r="CT205" i="2"/>
  <c r="CV205" i="2" a="1"/>
  <c r="CV205" i="2" s="1"/>
  <c r="CW205" i="2"/>
  <c r="DA205" i="2"/>
  <c r="DB205" i="2"/>
  <c r="DD205" i="2"/>
  <c r="DE205" i="2"/>
  <c r="DG205" i="2"/>
  <c r="DH205" i="2"/>
  <c r="DJ205" i="2"/>
  <c r="DL205" i="2"/>
  <c r="DK205" i="2" s="1"/>
  <c r="DP205" i="2"/>
  <c r="DO205" i="2" s="1"/>
  <c r="C206" i="2"/>
  <c r="H206" i="2"/>
  <c r="G206" i="2" s="1"/>
  <c r="J206" i="2"/>
  <c r="K206" i="2"/>
  <c r="M206" i="2"/>
  <c r="N206" i="2"/>
  <c r="P206" i="2"/>
  <c r="Q206" i="2"/>
  <c r="S206" i="2"/>
  <c r="T206" i="2"/>
  <c r="R206" i="2" s="1"/>
  <c r="V206" i="2" a="1"/>
  <c r="V206" i="2"/>
  <c r="W206" i="2" a="1"/>
  <c r="W206" i="2" s="1"/>
  <c r="X206" i="2"/>
  <c r="AA206" i="2" a="1"/>
  <c r="AA206" i="2" s="1"/>
  <c r="AB206" i="2" s="1"/>
  <c r="AC206" i="2"/>
  <c r="AD206" i="2"/>
  <c r="AF206" i="2"/>
  <c r="AG206" i="2"/>
  <c r="AI206" i="2"/>
  <c r="AJ206" i="2"/>
  <c r="AL206" i="2"/>
  <c r="AM206" i="2"/>
  <c r="AO206" i="2"/>
  <c r="AP206" i="2"/>
  <c r="AR206" i="2"/>
  <c r="AS206" i="2"/>
  <c r="AU206" i="2"/>
  <c r="AV206" i="2"/>
  <c r="AX206" i="2"/>
  <c r="AY206" i="2"/>
  <c r="BA206" i="2"/>
  <c r="BB206" i="2"/>
  <c r="BD206" i="2"/>
  <c r="BE206" i="2"/>
  <c r="BF206" i="2"/>
  <c r="BG206" i="2"/>
  <c r="BI206" i="2"/>
  <c r="BJ206" i="2"/>
  <c r="BL206" i="2"/>
  <c r="BM206" i="2"/>
  <c r="BO206" i="2" s="1"/>
  <c r="BP206" i="2"/>
  <c r="BR206" i="2"/>
  <c r="BS206" i="2"/>
  <c r="BT206" i="2"/>
  <c r="BV206" i="2"/>
  <c r="BU206" i="2" s="1"/>
  <c r="CC206" i="2"/>
  <c r="CD206" i="2"/>
  <c r="CG206" i="2" a="1"/>
  <c r="CG206" i="2" s="1"/>
  <c r="CH206" i="2" s="1"/>
  <c r="CE206" i="2" s="1"/>
  <c r="CL206" i="2" a="1"/>
  <c r="CL206" i="2" s="1"/>
  <c r="CM206" i="2" s="1"/>
  <c r="CJ206" i="2" s="1"/>
  <c r="CP206" i="2"/>
  <c r="CQ206" i="2"/>
  <c r="CS206" i="2"/>
  <c r="CT206" i="2"/>
  <c r="CV206" i="2" a="1"/>
  <c r="CV206" i="2" s="1"/>
  <c r="CW206" i="2"/>
  <c r="DA206" i="2"/>
  <c r="DB206" i="2"/>
  <c r="DD206" i="2"/>
  <c r="DE206" i="2"/>
  <c r="DG206" i="2"/>
  <c r="DH206" i="2" s="1"/>
  <c r="DJ206" i="2"/>
  <c r="DL206" i="2"/>
  <c r="DN206" i="2" s="1"/>
  <c r="DP206" i="2"/>
  <c r="DQ206" i="2" s="1"/>
  <c r="C207" i="2"/>
  <c r="H207" i="2"/>
  <c r="G207" i="2" s="1"/>
  <c r="J207" i="2"/>
  <c r="K207" i="2"/>
  <c r="M207" i="2"/>
  <c r="N207" i="2"/>
  <c r="P207" i="2"/>
  <c r="Q207" i="2"/>
  <c r="S207" i="2"/>
  <c r="T207" i="2"/>
  <c r="V207" i="2" a="1"/>
  <c r="V207" i="2" s="1"/>
  <c r="W207" i="2" a="1"/>
  <c r="W207" i="2" s="1"/>
  <c r="X207" i="2"/>
  <c r="AA207" i="2" a="1"/>
  <c r="AA207" i="2" s="1"/>
  <c r="AB207" i="2" s="1"/>
  <c r="AC207" i="2"/>
  <c r="AD207" i="2"/>
  <c r="AF207" i="2"/>
  <c r="AG207" i="2"/>
  <c r="AI207" i="2"/>
  <c r="AJ207" i="2"/>
  <c r="AL207" i="2"/>
  <c r="AM207" i="2"/>
  <c r="AO207" i="2"/>
  <c r="AP207" i="2"/>
  <c r="AR207" i="2"/>
  <c r="AS207" i="2"/>
  <c r="AU207" i="2"/>
  <c r="AV207" i="2"/>
  <c r="AX207" i="2"/>
  <c r="AY207" i="2"/>
  <c r="BA207" i="2"/>
  <c r="BB207" i="2"/>
  <c r="BD207" i="2"/>
  <c r="BE207" i="2"/>
  <c r="BF207" i="2"/>
  <c r="BG207" i="2"/>
  <c r="BI207" i="2"/>
  <c r="BJ207" i="2"/>
  <c r="BL207" i="2"/>
  <c r="BM207" i="2"/>
  <c r="BO207" i="2" s="1"/>
  <c r="BP207" i="2"/>
  <c r="BR207" i="2"/>
  <c r="BS207" i="2"/>
  <c r="BT207" i="2"/>
  <c r="BV207" i="2"/>
  <c r="BU207" i="2" s="1"/>
  <c r="CC207" i="2"/>
  <c r="CB207" i="2" s="1"/>
  <c r="CD207" i="2"/>
  <c r="CG207" i="2" a="1"/>
  <c r="CG207" i="2" s="1"/>
  <c r="CL207" i="2" a="1"/>
  <c r="CL207" i="2" s="1"/>
  <c r="CP207" i="2"/>
  <c r="CQ207" i="2"/>
  <c r="CS207" i="2"/>
  <c r="CT207" i="2"/>
  <c r="CV207" i="2" a="1"/>
  <c r="CV207" i="2" s="1"/>
  <c r="CW207" i="2"/>
  <c r="DA207" i="2"/>
  <c r="CZ207" i="2" s="1"/>
  <c r="DB207" i="2"/>
  <c r="DD207" i="2"/>
  <c r="DE207" i="2"/>
  <c r="DG207" i="2"/>
  <c r="DH207" i="2" s="1"/>
  <c r="DJ207" i="2"/>
  <c r="DL207" i="2"/>
  <c r="DM207" i="2" s="1"/>
  <c r="DP207" i="2"/>
  <c r="DO207" i="2" s="1"/>
  <c r="C208" i="2"/>
  <c r="H208" i="2"/>
  <c r="G208" i="2" s="1"/>
  <c r="J208" i="2"/>
  <c r="K208" i="2"/>
  <c r="M208" i="2"/>
  <c r="N208" i="2"/>
  <c r="P208" i="2"/>
  <c r="Q208" i="2"/>
  <c r="S208" i="2"/>
  <c r="T208" i="2"/>
  <c r="V208" i="2" a="1"/>
  <c r="V208" i="2" s="1"/>
  <c r="W208" i="2" a="1"/>
  <c r="W208" i="2" s="1"/>
  <c r="X208" i="2"/>
  <c r="AA208" i="2" a="1"/>
  <c r="AA208" i="2" s="1"/>
  <c r="AB208" i="2" s="1"/>
  <c r="AC208" i="2"/>
  <c r="AD208" i="2"/>
  <c r="AF208" i="2"/>
  <c r="AG208" i="2"/>
  <c r="AI208" i="2"/>
  <c r="AJ208" i="2"/>
  <c r="AL208" i="2"/>
  <c r="AM208" i="2"/>
  <c r="AO208" i="2"/>
  <c r="AP208" i="2"/>
  <c r="AR208" i="2"/>
  <c r="AS208" i="2"/>
  <c r="AU208" i="2"/>
  <c r="AV208" i="2"/>
  <c r="AX208" i="2"/>
  <c r="AY208" i="2"/>
  <c r="BA208" i="2"/>
  <c r="BB208" i="2"/>
  <c r="BD208" i="2"/>
  <c r="BE208" i="2"/>
  <c r="BF208" i="2"/>
  <c r="BG208" i="2"/>
  <c r="BI208" i="2"/>
  <c r="BJ208" i="2"/>
  <c r="BL208" i="2"/>
  <c r="BM208" i="2"/>
  <c r="BO208" i="2" s="1"/>
  <c r="BP208" i="2"/>
  <c r="BR208" i="2"/>
  <c r="BS208" i="2"/>
  <c r="BT208" i="2"/>
  <c r="BV208" i="2"/>
  <c r="BU208" i="2" s="1"/>
  <c r="CA208" i="2"/>
  <c r="CC208" i="2"/>
  <c r="CD208" i="2"/>
  <c r="CG208" i="2" a="1"/>
  <c r="CG208" i="2" s="1"/>
  <c r="CL208" i="2" a="1"/>
  <c r="CL208" i="2"/>
  <c r="CM208" i="2" s="1"/>
  <c r="CJ208" i="2" s="1"/>
  <c r="CP208" i="2"/>
  <c r="CQ208" i="2"/>
  <c r="CS208" i="2"/>
  <c r="CT208" i="2"/>
  <c r="CV208" i="2" a="1"/>
  <c r="CV208" i="2" s="1"/>
  <c r="CW208" i="2"/>
  <c r="DA208" i="2"/>
  <c r="DB208" i="2"/>
  <c r="DD208" i="2"/>
  <c r="DE208" i="2"/>
  <c r="DG208" i="2"/>
  <c r="DJ208" i="2"/>
  <c r="DL208" i="2"/>
  <c r="DM208" i="2" s="1"/>
  <c r="DP208" i="2"/>
  <c r="DQ208" i="2" s="1"/>
  <c r="C209" i="2"/>
  <c r="H209" i="2"/>
  <c r="G209" i="2" s="1"/>
  <c r="J209" i="2"/>
  <c r="K209" i="2"/>
  <c r="M209" i="2"/>
  <c r="N209" i="2"/>
  <c r="P209" i="2"/>
  <c r="Q209" i="2"/>
  <c r="S209" i="2"/>
  <c r="T209" i="2"/>
  <c r="V209" i="2" a="1"/>
  <c r="V209" i="2" s="1"/>
  <c r="W209" i="2" a="1"/>
  <c r="W209" i="2" s="1"/>
  <c r="X209" i="2"/>
  <c r="AA209" i="2" a="1"/>
  <c r="AA209" i="2" s="1"/>
  <c r="AB209" i="2" s="1"/>
  <c r="AC209" i="2"/>
  <c r="AD209" i="2"/>
  <c r="AF209" i="2"/>
  <c r="AG209" i="2"/>
  <c r="AI209" i="2"/>
  <c r="AJ209" i="2"/>
  <c r="AH209" i="2" s="1"/>
  <c r="AL209" i="2"/>
  <c r="AM209" i="2"/>
  <c r="AO209" i="2"/>
  <c r="AP209" i="2"/>
  <c r="AR209" i="2"/>
  <c r="AS209" i="2"/>
  <c r="AU209" i="2"/>
  <c r="AV209" i="2"/>
  <c r="AX209" i="2"/>
  <c r="AY209" i="2"/>
  <c r="BA209" i="2"/>
  <c r="BB209" i="2"/>
  <c r="BD209" i="2"/>
  <c r="BE209" i="2"/>
  <c r="BF209" i="2"/>
  <c r="BG209" i="2"/>
  <c r="BI209" i="2"/>
  <c r="BJ209" i="2"/>
  <c r="BL209" i="2"/>
  <c r="BM209" i="2"/>
  <c r="BO209" i="2" s="1"/>
  <c r="BK209" i="2" s="1"/>
  <c r="BP209" i="2"/>
  <c r="BR209" i="2"/>
  <c r="BS209" i="2"/>
  <c r="BT209" i="2"/>
  <c r="BV209" i="2"/>
  <c r="BU209" i="2" s="1"/>
  <c r="BZ209" i="2"/>
  <c r="CA209" i="2"/>
  <c r="CC209" i="2"/>
  <c r="CB209" i="2" s="1"/>
  <c r="CD209" i="2"/>
  <c r="CG209" i="2" a="1"/>
  <c r="CG209" i="2" s="1"/>
  <c r="CL209" i="2" a="1"/>
  <c r="CL209" i="2" s="1"/>
  <c r="CP209" i="2"/>
  <c r="CQ209" i="2"/>
  <c r="CS209" i="2"/>
  <c r="CT209" i="2"/>
  <c r="CV209" i="2" a="1"/>
  <c r="CV209" i="2" s="1"/>
  <c r="CW209" i="2"/>
  <c r="DA209" i="2"/>
  <c r="DB209" i="2"/>
  <c r="DD209" i="2"/>
  <c r="DE209" i="2"/>
  <c r="DG209" i="2"/>
  <c r="DI209" i="2" s="1"/>
  <c r="DJ209" i="2"/>
  <c r="DL209" i="2"/>
  <c r="DK209" i="2" s="1"/>
  <c r="DP209" i="2"/>
  <c r="DO209" i="2" s="1"/>
  <c r="C210" i="2"/>
  <c r="H210" i="2"/>
  <c r="G210" i="2" s="1"/>
  <c r="J210" i="2"/>
  <c r="K210" i="2"/>
  <c r="M210" i="2"/>
  <c r="N210" i="2"/>
  <c r="P210" i="2"/>
  <c r="Q210" i="2"/>
  <c r="S210" i="2"/>
  <c r="T210" i="2"/>
  <c r="V210" i="2" a="1"/>
  <c r="V210" i="2" s="1"/>
  <c r="W210" i="2" a="1"/>
  <c r="W210" i="2" s="1"/>
  <c r="X210" i="2"/>
  <c r="AA210" i="2" a="1"/>
  <c r="AA210" i="2" s="1"/>
  <c r="AB210" i="2" s="1"/>
  <c r="AC210" i="2"/>
  <c r="AD210" i="2"/>
  <c r="AF210" i="2"/>
  <c r="AG210" i="2"/>
  <c r="AI210" i="2"/>
  <c r="AJ210" i="2"/>
  <c r="AL210" i="2"/>
  <c r="AM210" i="2"/>
  <c r="AO210" i="2"/>
  <c r="AP210" i="2"/>
  <c r="AR210" i="2"/>
  <c r="AS210" i="2"/>
  <c r="AU210" i="2"/>
  <c r="AV210" i="2"/>
  <c r="AX210" i="2"/>
  <c r="AY210" i="2"/>
  <c r="BA210" i="2"/>
  <c r="BB210" i="2"/>
  <c r="BD210" i="2"/>
  <c r="BE210" i="2"/>
  <c r="BF210" i="2"/>
  <c r="BG210" i="2"/>
  <c r="BI210" i="2"/>
  <c r="BJ210" i="2"/>
  <c r="BL210" i="2"/>
  <c r="BM210" i="2"/>
  <c r="BP210" i="2"/>
  <c r="BR210" i="2"/>
  <c r="BS210" i="2"/>
  <c r="BT210" i="2"/>
  <c r="BV210" i="2"/>
  <c r="BU210" i="2" s="1"/>
  <c r="BZ210" i="2"/>
  <c r="CA210" i="2"/>
  <c r="CC210" i="2"/>
  <c r="CD210" i="2"/>
  <c r="CG210" i="2" a="1"/>
  <c r="CG210" i="2" s="1"/>
  <c r="CI210" i="2" s="1"/>
  <c r="CL210" i="2" a="1"/>
  <c r="CL210" i="2" s="1"/>
  <c r="CM210" i="2" s="1"/>
  <c r="CJ210" i="2" s="1"/>
  <c r="CP210" i="2"/>
  <c r="CQ210" i="2"/>
  <c r="CS210" i="2"/>
  <c r="CT210" i="2"/>
  <c r="CV210" i="2" a="1"/>
  <c r="CV210" i="2" s="1"/>
  <c r="CW210" i="2"/>
  <c r="DA210" i="2"/>
  <c r="DB210" i="2"/>
  <c r="DD210" i="2"/>
  <c r="DE210" i="2"/>
  <c r="DG210" i="2"/>
  <c r="DH210" i="2" s="1"/>
  <c r="DJ210" i="2"/>
  <c r="DL210" i="2"/>
  <c r="DM210" i="2" s="1"/>
  <c r="DP210" i="2"/>
  <c r="C211" i="2"/>
  <c r="H211" i="2"/>
  <c r="G211" i="2" s="1"/>
  <c r="J211" i="2"/>
  <c r="K211" i="2"/>
  <c r="M211" i="2"/>
  <c r="N211" i="2"/>
  <c r="P211" i="2"/>
  <c r="Q211" i="2"/>
  <c r="S211" i="2"/>
  <c r="T211" i="2"/>
  <c r="V211" i="2" a="1"/>
  <c r="V211" i="2" s="1"/>
  <c r="W211" i="2" a="1"/>
  <c r="W211" i="2"/>
  <c r="X211" i="2"/>
  <c r="AA211" i="2" a="1"/>
  <c r="AA211" i="2" s="1"/>
  <c r="AB211" i="2" s="1"/>
  <c r="AC211" i="2"/>
  <c r="AD211" i="2"/>
  <c r="AF211" i="2"/>
  <c r="AG211" i="2"/>
  <c r="AI211" i="2"/>
  <c r="AJ211" i="2"/>
  <c r="AL211" i="2"/>
  <c r="AM211" i="2"/>
  <c r="AO211" i="2"/>
  <c r="AP211" i="2"/>
  <c r="AR211" i="2"/>
  <c r="AS211" i="2"/>
  <c r="AU211" i="2"/>
  <c r="AV211" i="2"/>
  <c r="AX211" i="2"/>
  <c r="AY211" i="2"/>
  <c r="BA211" i="2"/>
  <c r="BB211" i="2"/>
  <c r="BD211" i="2"/>
  <c r="BE211" i="2"/>
  <c r="BF211" i="2"/>
  <c r="BG211" i="2"/>
  <c r="BI211" i="2"/>
  <c r="BJ211" i="2"/>
  <c r="BL211" i="2"/>
  <c r="BM211" i="2"/>
  <c r="BO211" i="2" s="1"/>
  <c r="BP211" i="2"/>
  <c r="BR211" i="2"/>
  <c r="BS211" i="2"/>
  <c r="BT211" i="2"/>
  <c r="BV211" i="2"/>
  <c r="BU211" i="2" s="1"/>
  <c r="BZ211" i="2"/>
  <c r="CA211" i="2"/>
  <c r="CC211" i="2"/>
  <c r="CD211" i="2"/>
  <c r="CG211" i="2" a="1"/>
  <c r="CG211" i="2" s="1"/>
  <c r="CH211" i="2" s="1"/>
  <c r="CE211" i="2" s="1"/>
  <c r="CL211" i="2" a="1"/>
  <c r="CL211" i="2" s="1"/>
  <c r="CP211" i="2"/>
  <c r="CQ211" i="2"/>
  <c r="CS211" i="2"/>
  <c r="CT211" i="2"/>
  <c r="CV211" i="2" a="1"/>
  <c r="CV211" i="2" s="1"/>
  <c r="CW211" i="2"/>
  <c r="DA211" i="2"/>
  <c r="DB211" i="2"/>
  <c r="DD211" i="2"/>
  <c r="DE211" i="2"/>
  <c r="DG211" i="2"/>
  <c r="DH211" i="2" s="1"/>
  <c r="DJ211" i="2"/>
  <c r="DL211" i="2"/>
  <c r="DK211" i="2" s="1"/>
  <c r="DP211" i="2"/>
  <c r="C212" i="2"/>
  <c r="H212" i="2"/>
  <c r="G212" i="2" s="1"/>
  <c r="J212" i="2"/>
  <c r="K212" i="2"/>
  <c r="M212" i="2"/>
  <c r="N212" i="2"/>
  <c r="P212" i="2"/>
  <c r="Q212" i="2"/>
  <c r="S212" i="2"/>
  <c r="T212" i="2"/>
  <c r="V212" i="2" a="1"/>
  <c r="V212" i="2" s="1"/>
  <c r="W212" i="2" a="1"/>
  <c r="W212" i="2" s="1"/>
  <c r="X212" i="2"/>
  <c r="AA212" i="2" a="1"/>
  <c r="AA212" i="2" s="1"/>
  <c r="AB212" i="2" s="1"/>
  <c r="AC212" i="2"/>
  <c r="AD212" i="2"/>
  <c r="AF212" i="2"/>
  <c r="AG212" i="2"/>
  <c r="AI212" i="2"/>
  <c r="AJ212" i="2"/>
  <c r="AL212" i="2"/>
  <c r="AM212" i="2"/>
  <c r="AO212" i="2"/>
  <c r="AP212" i="2"/>
  <c r="AR212" i="2"/>
  <c r="AS212" i="2"/>
  <c r="AU212" i="2"/>
  <c r="AV212" i="2"/>
  <c r="AX212" i="2"/>
  <c r="AY212" i="2"/>
  <c r="BA212" i="2"/>
  <c r="BB212" i="2"/>
  <c r="BD212" i="2"/>
  <c r="BE212" i="2"/>
  <c r="BF212" i="2"/>
  <c r="BG212" i="2"/>
  <c r="BI212" i="2"/>
  <c r="BJ212" i="2"/>
  <c r="BL212" i="2"/>
  <c r="BM212" i="2"/>
  <c r="BP212" i="2"/>
  <c r="BR212" i="2"/>
  <c r="BS212" i="2"/>
  <c r="BT212" i="2"/>
  <c r="BV212" i="2"/>
  <c r="BU212" i="2" s="1"/>
  <c r="CC212" i="2"/>
  <c r="CD212" i="2"/>
  <c r="CG212" i="2" a="1"/>
  <c r="CG212" i="2" s="1"/>
  <c r="CH212" i="2" s="1"/>
  <c r="CE212" i="2" s="1"/>
  <c r="CL212" i="2" a="1"/>
  <c r="CL212" i="2" s="1"/>
  <c r="CM212" i="2" s="1"/>
  <c r="CJ212" i="2" s="1"/>
  <c r="CP212" i="2"/>
  <c r="CQ212" i="2"/>
  <c r="CS212" i="2"/>
  <c r="CR212" i="2" s="1"/>
  <c r="CT212" i="2"/>
  <c r="CV212" i="2" a="1"/>
  <c r="CV212" i="2" s="1"/>
  <c r="CW212" i="2"/>
  <c r="DA212" i="2"/>
  <c r="CZ212" i="2" s="1"/>
  <c r="DB212" i="2"/>
  <c r="DD212" i="2"/>
  <c r="DE212" i="2"/>
  <c r="DG212" i="2"/>
  <c r="DJ212" i="2"/>
  <c r="DL212" i="2"/>
  <c r="DP212" i="2"/>
  <c r="DQ212" i="2" s="1"/>
  <c r="C213" i="2"/>
  <c r="H213" i="2"/>
  <c r="G213" i="2" s="1"/>
  <c r="J213" i="2"/>
  <c r="K213" i="2"/>
  <c r="M213" i="2"/>
  <c r="N213" i="2"/>
  <c r="P213" i="2"/>
  <c r="Q213" i="2"/>
  <c r="S213" i="2"/>
  <c r="T213" i="2"/>
  <c r="V213" i="2" a="1"/>
  <c r="V213" i="2" s="1"/>
  <c r="W213" i="2" a="1"/>
  <c r="W213" i="2" s="1"/>
  <c r="X213" i="2"/>
  <c r="AA213" i="2" a="1"/>
  <c r="AA213" i="2" s="1"/>
  <c r="AB213" i="2" s="1"/>
  <c r="AC213" i="2"/>
  <c r="AD213" i="2"/>
  <c r="AF213" i="2"/>
  <c r="AG213" i="2"/>
  <c r="AI213" i="2"/>
  <c r="AJ213" i="2"/>
  <c r="AL213" i="2"/>
  <c r="AM213" i="2"/>
  <c r="AO213" i="2"/>
  <c r="AP213" i="2"/>
  <c r="AR213" i="2"/>
  <c r="AS213" i="2"/>
  <c r="AU213" i="2"/>
  <c r="AT213" i="2" s="1"/>
  <c r="AV213" i="2"/>
  <c r="AX213" i="2"/>
  <c r="AY213" i="2"/>
  <c r="BA213" i="2"/>
  <c r="BB213" i="2"/>
  <c r="BD213" i="2"/>
  <c r="BE213" i="2"/>
  <c r="BF213" i="2"/>
  <c r="BG213" i="2"/>
  <c r="BI213" i="2"/>
  <c r="BJ213" i="2"/>
  <c r="BL213" i="2"/>
  <c r="BM213" i="2"/>
  <c r="BO213" i="2" s="1"/>
  <c r="BP213" i="2"/>
  <c r="BR213" i="2"/>
  <c r="BS213" i="2"/>
  <c r="BT213" i="2"/>
  <c r="BV213" i="2"/>
  <c r="BU213" i="2" s="1"/>
  <c r="BZ213" i="2"/>
  <c r="CC213" i="2"/>
  <c r="CD213" i="2"/>
  <c r="CG213" i="2" a="1"/>
  <c r="CG213" i="2" s="1"/>
  <c r="CH213" i="2" s="1"/>
  <c r="CE213" i="2" s="1"/>
  <c r="CL213" i="2" a="1"/>
  <c r="CL213" i="2" s="1"/>
  <c r="CM213" i="2" s="1"/>
  <c r="CJ213" i="2" s="1"/>
  <c r="CP213" i="2"/>
  <c r="CQ213" i="2"/>
  <c r="CS213" i="2"/>
  <c r="CT213" i="2"/>
  <c r="CV213" i="2" a="1"/>
  <c r="CV213" i="2" s="1"/>
  <c r="CW213" i="2"/>
  <c r="DA213" i="2"/>
  <c r="DB213" i="2"/>
  <c r="DD213" i="2"/>
  <c r="DE213" i="2"/>
  <c r="DG213" i="2"/>
  <c r="DH213" i="2" s="1"/>
  <c r="DJ213" i="2"/>
  <c r="DL213" i="2"/>
  <c r="DP213" i="2"/>
  <c r="DO213" i="2" s="1"/>
  <c r="C214" i="2"/>
  <c r="H214" i="2"/>
  <c r="G214" i="2" s="1"/>
  <c r="I214" i="2"/>
  <c r="J214" i="2"/>
  <c r="K214" i="2"/>
  <c r="M214" i="2"/>
  <c r="N214" i="2"/>
  <c r="P214" i="2"/>
  <c r="Q214" i="2"/>
  <c r="S214" i="2"/>
  <c r="T214" i="2"/>
  <c r="R214" i="2" s="1"/>
  <c r="V214" i="2" a="1"/>
  <c r="V214" i="2" s="1"/>
  <c r="W214" i="2" a="1"/>
  <c r="W214" i="2" s="1"/>
  <c r="X214" i="2"/>
  <c r="AA214" i="2" a="1"/>
  <c r="AA214" i="2" s="1"/>
  <c r="AB214" i="2" s="1"/>
  <c r="AC214" i="2"/>
  <c r="AD214" i="2"/>
  <c r="AF214" i="2"/>
  <c r="AG214" i="2"/>
  <c r="AI214" i="2"/>
  <c r="AJ214" i="2"/>
  <c r="AL214" i="2"/>
  <c r="AK214" i="2" s="1"/>
  <c r="AM214" i="2"/>
  <c r="AO214" i="2"/>
  <c r="AP214" i="2"/>
  <c r="AR214" i="2"/>
  <c r="AS214" i="2"/>
  <c r="AU214" i="2"/>
  <c r="AV214" i="2"/>
  <c r="AT214" i="2" s="1"/>
  <c r="AX214" i="2"/>
  <c r="AY214" i="2"/>
  <c r="BA214" i="2"/>
  <c r="BB214" i="2"/>
  <c r="BD214" i="2"/>
  <c r="BE214" i="2"/>
  <c r="BF214" i="2"/>
  <c r="BG214" i="2"/>
  <c r="BI214" i="2"/>
  <c r="BJ214" i="2"/>
  <c r="BL214" i="2"/>
  <c r="BM214" i="2"/>
  <c r="BO214" i="2" s="1"/>
  <c r="BP214" i="2"/>
  <c r="BR214" i="2"/>
  <c r="BS214" i="2"/>
  <c r="BT214" i="2"/>
  <c r="BV214" i="2"/>
  <c r="BU214" i="2" s="1"/>
  <c r="CC214" i="2"/>
  <c r="CD214" i="2"/>
  <c r="CG214" i="2" a="1"/>
  <c r="CG214" i="2" s="1"/>
  <c r="CH214" i="2" s="1"/>
  <c r="CE214" i="2" s="1"/>
  <c r="CL214" i="2" a="1"/>
  <c r="CL214" i="2" s="1"/>
  <c r="CM214" i="2" s="1"/>
  <c r="CJ214" i="2" s="1"/>
  <c r="CP214" i="2"/>
  <c r="CQ214" i="2"/>
  <c r="CS214" i="2"/>
  <c r="CT214" i="2"/>
  <c r="CV214" i="2" a="1"/>
  <c r="CV214" i="2" s="1"/>
  <c r="CW214" i="2"/>
  <c r="DA214" i="2"/>
  <c r="DB214" i="2"/>
  <c r="DD214" i="2"/>
  <c r="DE214" i="2"/>
  <c r="DG214" i="2"/>
  <c r="DJ214" i="2"/>
  <c r="DL214" i="2"/>
  <c r="DP214" i="2"/>
  <c r="DQ214" i="2" s="1"/>
  <c r="C215" i="2"/>
  <c r="H215" i="2"/>
  <c r="G215" i="2" s="1"/>
  <c r="J215" i="2"/>
  <c r="K215" i="2"/>
  <c r="M215" i="2"/>
  <c r="N215" i="2"/>
  <c r="P215" i="2"/>
  <c r="Q215" i="2"/>
  <c r="S215" i="2"/>
  <c r="T215" i="2"/>
  <c r="V215" i="2" a="1"/>
  <c r="V215" i="2" s="1"/>
  <c r="W215" i="2" a="1"/>
  <c r="W215" i="2" s="1"/>
  <c r="X215" i="2"/>
  <c r="AA215" i="2" a="1"/>
  <c r="AA215" i="2" s="1"/>
  <c r="AB215" i="2" s="1"/>
  <c r="AC215" i="2"/>
  <c r="AD215" i="2"/>
  <c r="AF215" i="2"/>
  <c r="AG215" i="2"/>
  <c r="AI215" i="2"/>
  <c r="AJ215" i="2"/>
  <c r="AL215" i="2"/>
  <c r="AM215" i="2"/>
  <c r="AO215" i="2"/>
  <c r="AP215" i="2"/>
  <c r="AR215" i="2"/>
  <c r="AS215" i="2"/>
  <c r="AU215" i="2"/>
  <c r="AT215" i="2" s="1"/>
  <c r="AV215" i="2"/>
  <c r="AX215" i="2"/>
  <c r="AY215" i="2"/>
  <c r="BA215" i="2"/>
  <c r="BB215" i="2"/>
  <c r="BD215" i="2"/>
  <c r="BE215" i="2"/>
  <c r="BF215" i="2"/>
  <c r="BG215" i="2"/>
  <c r="BI215" i="2"/>
  <c r="BJ215" i="2"/>
  <c r="BL215" i="2"/>
  <c r="BM215" i="2"/>
  <c r="BO215" i="2"/>
  <c r="BP215" i="2"/>
  <c r="BR215" i="2"/>
  <c r="BS215" i="2"/>
  <c r="BT215" i="2"/>
  <c r="BV215" i="2"/>
  <c r="BU215" i="2" s="1"/>
  <c r="CC215" i="2"/>
  <c r="CD215" i="2"/>
  <c r="CG215" i="2" a="1"/>
  <c r="CG215" i="2" s="1"/>
  <c r="CH215" i="2" s="1"/>
  <c r="CE215" i="2" s="1"/>
  <c r="CL215" i="2" a="1"/>
  <c r="CL215" i="2" s="1"/>
  <c r="CN215" i="2" s="1"/>
  <c r="CP215" i="2"/>
  <c r="CQ215" i="2"/>
  <c r="CO215" i="2" s="1"/>
  <c r="CS215" i="2"/>
  <c r="CT215" i="2"/>
  <c r="CV215" i="2" a="1"/>
  <c r="CV215" i="2" s="1"/>
  <c r="CW215" i="2"/>
  <c r="DA215" i="2"/>
  <c r="DB215" i="2"/>
  <c r="DD215" i="2"/>
  <c r="DE215" i="2"/>
  <c r="DG215" i="2"/>
  <c r="DI215" i="2" s="1"/>
  <c r="DJ215" i="2"/>
  <c r="DL215" i="2"/>
  <c r="DK215" i="2" s="1"/>
  <c r="DP215" i="2"/>
  <c r="DR215" i="2" s="1"/>
  <c r="C216" i="2"/>
  <c r="H216" i="2"/>
  <c r="G216" i="2" s="1"/>
  <c r="J216" i="2"/>
  <c r="K216" i="2"/>
  <c r="M216" i="2"/>
  <c r="N216" i="2"/>
  <c r="P216" i="2"/>
  <c r="Q216" i="2"/>
  <c r="S216" i="2"/>
  <c r="T216" i="2"/>
  <c r="V216" i="2" a="1"/>
  <c r="V216" i="2" s="1"/>
  <c r="W216" i="2" a="1"/>
  <c r="W216" i="2" s="1"/>
  <c r="X216" i="2"/>
  <c r="AA216" i="2" a="1"/>
  <c r="AA216" i="2" s="1"/>
  <c r="AB216" i="2" s="1"/>
  <c r="AC216" i="2"/>
  <c r="AD216" i="2"/>
  <c r="AF216" i="2"/>
  <c r="AE216" i="2" s="1"/>
  <c r="AG216" i="2"/>
  <c r="AI216" i="2"/>
  <c r="AJ216" i="2"/>
  <c r="AL216" i="2"/>
  <c r="AM216" i="2"/>
  <c r="AO216" i="2"/>
  <c r="AP216" i="2"/>
  <c r="AR216" i="2"/>
  <c r="AS216" i="2"/>
  <c r="AU216" i="2"/>
  <c r="AT216" i="2" s="1"/>
  <c r="AV216" i="2"/>
  <c r="AX216" i="2"/>
  <c r="AY216" i="2"/>
  <c r="BA216" i="2"/>
  <c r="BB216" i="2"/>
  <c r="BD216" i="2"/>
  <c r="BE216" i="2"/>
  <c r="BF216" i="2"/>
  <c r="BG216" i="2"/>
  <c r="BI216" i="2"/>
  <c r="BJ216" i="2"/>
  <c r="BL216" i="2"/>
  <c r="BM216" i="2"/>
  <c r="BO216" i="2" s="1"/>
  <c r="BP216" i="2"/>
  <c r="BR216" i="2"/>
  <c r="BS216" i="2"/>
  <c r="BT216" i="2"/>
  <c r="BV216" i="2"/>
  <c r="BU216" i="2" s="1"/>
  <c r="CA216" i="2"/>
  <c r="CC216" i="2"/>
  <c r="CD216" i="2"/>
  <c r="CG216" i="2" a="1"/>
  <c r="CG216" i="2" s="1"/>
  <c r="CL216" i="2" a="1"/>
  <c r="CL216" i="2" s="1"/>
  <c r="CP216" i="2"/>
  <c r="CQ216" i="2"/>
  <c r="CS216" i="2"/>
  <c r="CT216" i="2"/>
  <c r="CV216" i="2" a="1"/>
  <c r="CV216" i="2" s="1"/>
  <c r="CW216" i="2"/>
  <c r="DA216" i="2"/>
  <c r="DB216" i="2"/>
  <c r="DD216" i="2"/>
  <c r="DE216" i="2"/>
  <c r="DG216" i="2"/>
  <c r="DJ216" i="2"/>
  <c r="DF216" i="2" s="1"/>
  <c r="DL216" i="2"/>
  <c r="DP216" i="2"/>
  <c r="DO216" i="2" s="1"/>
  <c r="C217" i="2"/>
  <c r="H217" i="2"/>
  <c r="G217" i="2" s="1"/>
  <c r="J217" i="2"/>
  <c r="K217" i="2"/>
  <c r="M217" i="2"/>
  <c r="N217" i="2"/>
  <c r="P217" i="2"/>
  <c r="Q217" i="2"/>
  <c r="O217" i="2" s="1"/>
  <c r="S217" i="2"/>
  <c r="T217" i="2"/>
  <c r="V217" i="2" a="1"/>
  <c r="V217" i="2" s="1"/>
  <c r="W217" i="2" a="1"/>
  <c r="W217" i="2" s="1"/>
  <c r="X217" i="2"/>
  <c r="AA217" i="2" a="1"/>
  <c r="AA217" i="2" s="1"/>
  <c r="AB217" i="2" s="1"/>
  <c r="AC217" i="2"/>
  <c r="AD217" i="2"/>
  <c r="AF217" i="2"/>
  <c r="AG217" i="2"/>
  <c r="AI217" i="2"/>
  <c r="AJ217" i="2"/>
  <c r="AL217" i="2"/>
  <c r="AM217" i="2"/>
  <c r="AO217" i="2"/>
  <c r="AP217" i="2"/>
  <c r="AR217" i="2"/>
  <c r="AS217" i="2"/>
  <c r="AU217" i="2"/>
  <c r="AV217" i="2"/>
  <c r="AX217" i="2"/>
  <c r="AY217" i="2"/>
  <c r="BA217" i="2"/>
  <c r="BB217" i="2"/>
  <c r="BD217" i="2"/>
  <c r="BE217" i="2"/>
  <c r="BF217" i="2"/>
  <c r="BG217" i="2"/>
  <c r="BI217" i="2"/>
  <c r="BJ217" i="2"/>
  <c r="BL217" i="2"/>
  <c r="BM217" i="2"/>
  <c r="BO217" i="2" s="1"/>
  <c r="BP217" i="2"/>
  <c r="BR217" i="2"/>
  <c r="BS217" i="2"/>
  <c r="BT217" i="2"/>
  <c r="BV217" i="2"/>
  <c r="BU217" i="2" s="1"/>
  <c r="BZ217" i="2"/>
  <c r="CA217" i="2"/>
  <c r="CC217" i="2"/>
  <c r="CD217" i="2"/>
  <c r="CG217" i="2" a="1"/>
  <c r="CG217" i="2" s="1"/>
  <c r="CH217" i="2" s="1"/>
  <c r="CE217" i="2" s="1"/>
  <c r="CL217" i="2" a="1"/>
  <c r="CL217" i="2" s="1"/>
  <c r="CM217" i="2" s="1"/>
  <c r="CJ217" i="2" s="1"/>
  <c r="CP217" i="2"/>
  <c r="CQ217" i="2"/>
  <c r="CS217" i="2"/>
  <c r="CT217" i="2"/>
  <c r="CV217" i="2" a="1"/>
  <c r="CV217" i="2" s="1"/>
  <c r="CW217" i="2"/>
  <c r="DA217" i="2"/>
  <c r="DB217" i="2"/>
  <c r="DD217" i="2"/>
  <c r="DE217" i="2"/>
  <c r="DG217" i="2"/>
  <c r="DH217" i="2" s="1"/>
  <c r="DJ217" i="2"/>
  <c r="DL217" i="2"/>
  <c r="DN217" i="2" s="1"/>
  <c r="DP217" i="2"/>
  <c r="C218" i="2"/>
  <c r="H218" i="2"/>
  <c r="G218" i="2" s="1"/>
  <c r="J218" i="2"/>
  <c r="K218" i="2"/>
  <c r="M218" i="2"/>
  <c r="N218" i="2"/>
  <c r="P218" i="2"/>
  <c r="Q218" i="2"/>
  <c r="S218" i="2"/>
  <c r="T218" i="2"/>
  <c r="V218" i="2" a="1"/>
  <c r="V218" i="2" s="1"/>
  <c r="W218" i="2" a="1"/>
  <c r="W218" i="2" s="1"/>
  <c r="X218" i="2"/>
  <c r="AA218" i="2" a="1"/>
  <c r="AA218" i="2" s="1"/>
  <c r="AB218" i="2" s="1"/>
  <c r="AC218" i="2"/>
  <c r="AD218" i="2"/>
  <c r="AF218" i="2"/>
  <c r="AG218" i="2"/>
  <c r="AI218" i="2"/>
  <c r="AJ218" i="2"/>
  <c r="AL218" i="2"/>
  <c r="AM218" i="2"/>
  <c r="AK218" i="2" s="1"/>
  <c r="AO218" i="2"/>
  <c r="AP218" i="2"/>
  <c r="AR218" i="2"/>
  <c r="AS218" i="2"/>
  <c r="AU218" i="2"/>
  <c r="AV218" i="2"/>
  <c r="AX218" i="2"/>
  <c r="AY218" i="2"/>
  <c r="BA218" i="2"/>
  <c r="BB218" i="2"/>
  <c r="BD218" i="2"/>
  <c r="BE218" i="2"/>
  <c r="BF218" i="2"/>
  <c r="BG218" i="2"/>
  <c r="BI218" i="2"/>
  <c r="BJ218" i="2"/>
  <c r="BH218" i="2" s="1"/>
  <c r="BL218" i="2"/>
  <c r="BM218" i="2"/>
  <c r="BP218" i="2"/>
  <c r="BR218" i="2"/>
  <c r="BS218" i="2"/>
  <c r="BT218" i="2"/>
  <c r="BV218" i="2"/>
  <c r="BU218" i="2" s="1"/>
  <c r="BZ218" i="2"/>
  <c r="CA218" i="2"/>
  <c r="CC218" i="2"/>
  <c r="CD218" i="2"/>
  <c r="CG218" i="2" a="1"/>
  <c r="CG218" i="2" s="1"/>
  <c r="CL218" i="2" a="1"/>
  <c r="CL218" i="2" s="1"/>
  <c r="CM218" i="2" s="1"/>
  <c r="CJ218" i="2" s="1"/>
  <c r="CP218" i="2"/>
  <c r="CQ218" i="2"/>
  <c r="CS218" i="2"/>
  <c r="CT218" i="2"/>
  <c r="CV218" i="2" a="1"/>
  <c r="CV218" i="2" s="1"/>
  <c r="CW218" i="2"/>
  <c r="DA218" i="2"/>
  <c r="DB218" i="2"/>
  <c r="DD218" i="2"/>
  <c r="DE218" i="2"/>
  <c r="DG218" i="2"/>
  <c r="DH218" i="2" s="1"/>
  <c r="DJ218" i="2"/>
  <c r="DL218" i="2"/>
  <c r="DP218" i="2"/>
  <c r="DQ218" i="2" s="1"/>
  <c r="C219" i="2"/>
  <c r="H219" i="2"/>
  <c r="G219" i="2" s="1"/>
  <c r="J219" i="2"/>
  <c r="K219" i="2"/>
  <c r="M219" i="2"/>
  <c r="N219" i="2"/>
  <c r="P219" i="2"/>
  <c r="Q219" i="2"/>
  <c r="S219" i="2"/>
  <c r="T219" i="2"/>
  <c r="V219" i="2" a="1"/>
  <c r="V219" i="2" s="1"/>
  <c r="W219" i="2" a="1"/>
  <c r="W219" i="2" s="1"/>
  <c r="X219" i="2"/>
  <c r="AA219" i="2" a="1"/>
  <c r="AA219" i="2" s="1"/>
  <c r="AB219" i="2" s="1"/>
  <c r="AC219" i="2"/>
  <c r="AD219" i="2"/>
  <c r="AF219" i="2"/>
  <c r="AG219" i="2"/>
  <c r="AI219" i="2"/>
  <c r="AJ219" i="2"/>
  <c r="AL219" i="2"/>
  <c r="AM219" i="2"/>
  <c r="AO219" i="2"/>
  <c r="AP219" i="2"/>
  <c r="AR219" i="2"/>
  <c r="AS219" i="2"/>
  <c r="AU219" i="2"/>
  <c r="AV219" i="2"/>
  <c r="AX219" i="2"/>
  <c r="AY219" i="2"/>
  <c r="BA219" i="2"/>
  <c r="BB219" i="2"/>
  <c r="BD219" i="2"/>
  <c r="BE219" i="2"/>
  <c r="BF219" i="2"/>
  <c r="BG219" i="2"/>
  <c r="BI219" i="2"/>
  <c r="BJ219" i="2"/>
  <c r="BL219" i="2"/>
  <c r="BM219" i="2"/>
  <c r="BP219" i="2"/>
  <c r="BR219" i="2"/>
  <c r="BS219" i="2"/>
  <c r="BT219" i="2"/>
  <c r="BV219" i="2"/>
  <c r="BU219" i="2" s="1"/>
  <c r="BZ219" i="2"/>
  <c r="CA219" i="2"/>
  <c r="CC219" i="2"/>
  <c r="CD219" i="2"/>
  <c r="CG219" i="2" a="1"/>
  <c r="CG219" i="2" s="1"/>
  <c r="CL219" i="2" a="1"/>
  <c r="CL219" i="2" s="1"/>
  <c r="CP219" i="2"/>
  <c r="CQ219" i="2"/>
  <c r="CS219" i="2"/>
  <c r="CT219" i="2"/>
  <c r="CV219" i="2" a="1"/>
  <c r="CV219" i="2" s="1"/>
  <c r="CW219" i="2"/>
  <c r="DA219" i="2"/>
  <c r="DB219" i="2"/>
  <c r="DD219" i="2"/>
  <c r="DE219" i="2"/>
  <c r="DG219" i="2"/>
  <c r="DJ219" i="2"/>
  <c r="DL219" i="2"/>
  <c r="DM219" i="2" s="1"/>
  <c r="DP219" i="2"/>
  <c r="DO219" i="2" s="1"/>
  <c r="C220" i="2"/>
  <c r="H220" i="2"/>
  <c r="G220" i="2" s="1"/>
  <c r="J220" i="2"/>
  <c r="K220" i="2"/>
  <c r="M220" i="2"/>
  <c r="N220" i="2"/>
  <c r="P220" i="2"/>
  <c r="Q220" i="2"/>
  <c r="S220" i="2"/>
  <c r="T220" i="2"/>
  <c r="V220" i="2" a="1"/>
  <c r="V220" i="2" s="1"/>
  <c r="W220" i="2" a="1"/>
  <c r="W220" i="2" s="1"/>
  <c r="X220" i="2"/>
  <c r="AA220" i="2" a="1"/>
  <c r="AA220" i="2" s="1"/>
  <c r="AB220" i="2" s="1"/>
  <c r="AC220" i="2"/>
  <c r="AD220" i="2"/>
  <c r="AF220" i="2"/>
  <c r="AG220" i="2"/>
  <c r="AI220" i="2"/>
  <c r="AJ220" i="2"/>
  <c r="AL220" i="2"/>
  <c r="AM220" i="2"/>
  <c r="AO220" i="2"/>
  <c r="AP220" i="2"/>
  <c r="AR220" i="2"/>
  <c r="AS220" i="2"/>
  <c r="AU220" i="2"/>
  <c r="AV220" i="2"/>
  <c r="AX220" i="2"/>
  <c r="AY220" i="2"/>
  <c r="BA220" i="2"/>
  <c r="AZ220" i="2" s="1"/>
  <c r="BB220" i="2"/>
  <c r="BD220" i="2"/>
  <c r="BE220" i="2"/>
  <c r="BF220" i="2"/>
  <c r="BG220" i="2"/>
  <c r="BI220" i="2"/>
  <c r="BJ220" i="2"/>
  <c r="BL220" i="2"/>
  <c r="BM220" i="2"/>
  <c r="BP220" i="2"/>
  <c r="BR220" i="2"/>
  <c r="BS220" i="2"/>
  <c r="BT220" i="2"/>
  <c r="BV220" i="2"/>
  <c r="BU220" i="2" s="1"/>
  <c r="CC220" i="2"/>
  <c r="CD220" i="2"/>
  <c r="CG220" i="2" a="1"/>
  <c r="CG220" i="2" s="1"/>
  <c r="CL220" i="2" a="1"/>
  <c r="CL220" i="2" s="1"/>
  <c r="CM220" i="2" s="1"/>
  <c r="CJ220" i="2" s="1"/>
  <c r="CP220" i="2"/>
  <c r="CQ220" i="2"/>
  <c r="CS220" i="2"/>
  <c r="CR220" i="2" s="1"/>
  <c r="CT220" i="2"/>
  <c r="CV220" i="2" a="1"/>
  <c r="CV220" i="2" s="1"/>
  <c r="CW220" i="2"/>
  <c r="DA220" i="2"/>
  <c r="DB220" i="2"/>
  <c r="DD220" i="2"/>
  <c r="DE220" i="2"/>
  <c r="DG220" i="2"/>
  <c r="DI220" i="2" s="1"/>
  <c r="DJ220" i="2"/>
  <c r="DL220" i="2"/>
  <c r="DK220" i="2" s="1"/>
  <c r="DP220" i="2"/>
  <c r="DO220" i="2" s="1"/>
  <c r="C221" i="2"/>
  <c r="H221" i="2"/>
  <c r="G221" i="2" s="1"/>
  <c r="J221" i="2"/>
  <c r="K221" i="2"/>
  <c r="I221" i="2" s="1"/>
  <c r="M221" i="2"/>
  <c r="N221" i="2"/>
  <c r="P221" i="2"/>
  <c r="Q221" i="2"/>
  <c r="S221" i="2"/>
  <c r="T221" i="2"/>
  <c r="V221" i="2" a="1"/>
  <c r="V221" i="2"/>
  <c r="W221" i="2" a="1"/>
  <c r="W221" i="2" s="1"/>
  <c r="X221" i="2"/>
  <c r="AA221" i="2" a="1"/>
  <c r="AA221" i="2" s="1"/>
  <c r="AB221" i="2" s="1"/>
  <c r="AC221" i="2"/>
  <c r="AD221" i="2"/>
  <c r="AF221" i="2"/>
  <c r="AG221" i="2"/>
  <c r="AI221" i="2"/>
  <c r="AJ221" i="2"/>
  <c r="AL221" i="2"/>
  <c r="AM221" i="2"/>
  <c r="AO221" i="2"/>
  <c r="AP221" i="2"/>
  <c r="AR221" i="2"/>
  <c r="AS221" i="2"/>
  <c r="AU221" i="2"/>
  <c r="AV221" i="2"/>
  <c r="AX221" i="2"/>
  <c r="AY221" i="2"/>
  <c r="BA221" i="2"/>
  <c r="AZ221" i="2" s="1"/>
  <c r="BB221" i="2"/>
  <c r="BD221" i="2"/>
  <c r="BE221" i="2"/>
  <c r="BF221" i="2"/>
  <c r="BG221" i="2"/>
  <c r="BI221" i="2"/>
  <c r="BJ221" i="2"/>
  <c r="BL221" i="2"/>
  <c r="BM221" i="2"/>
  <c r="BO221" i="2" s="1"/>
  <c r="BP221" i="2"/>
  <c r="BR221" i="2"/>
  <c r="BS221" i="2"/>
  <c r="BT221" i="2"/>
  <c r="BV221" i="2"/>
  <c r="BU221" i="2" s="1"/>
  <c r="CC221" i="2"/>
  <c r="CD221" i="2"/>
  <c r="CG221" i="2" a="1"/>
  <c r="CG221" i="2" s="1"/>
  <c r="CH221" i="2" s="1"/>
  <c r="CE221" i="2" s="1"/>
  <c r="CL221" i="2" a="1"/>
  <c r="CL221" i="2" s="1"/>
  <c r="CM221" i="2" s="1"/>
  <c r="CJ221" i="2" s="1"/>
  <c r="CP221" i="2"/>
  <c r="CQ221" i="2"/>
  <c r="CS221" i="2"/>
  <c r="CT221" i="2"/>
  <c r="CV221" i="2" a="1"/>
  <c r="CV221" i="2" s="1"/>
  <c r="CW221" i="2"/>
  <c r="DA221" i="2"/>
  <c r="DB221" i="2"/>
  <c r="DD221" i="2"/>
  <c r="DE221" i="2"/>
  <c r="DG221" i="2"/>
  <c r="DH221" i="2" s="1"/>
  <c r="DJ221" i="2"/>
  <c r="DL221" i="2"/>
  <c r="DK221" i="2" s="1"/>
  <c r="DP221" i="2"/>
  <c r="DR221" i="2" s="1"/>
  <c r="C222" i="2"/>
  <c r="H222" i="2"/>
  <c r="G222" i="2" s="1"/>
  <c r="J222" i="2"/>
  <c r="K222" i="2"/>
  <c r="I222" i="2" s="1"/>
  <c r="M222" i="2"/>
  <c r="N222" i="2"/>
  <c r="P222" i="2"/>
  <c r="O222" i="2" s="1"/>
  <c r="Q222" i="2"/>
  <c r="S222" i="2"/>
  <c r="T222" i="2"/>
  <c r="V222" i="2" a="1"/>
  <c r="V222" i="2" s="1"/>
  <c r="W222" i="2" a="1"/>
  <c r="W222" i="2" s="1"/>
  <c r="X222" i="2"/>
  <c r="AA222" i="2" a="1"/>
  <c r="AA222" i="2" s="1"/>
  <c r="AB222" i="2" s="1"/>
  <c r="AC222" i="2"/>
  <c r="AD222" i="2"/>
  <c r="AF222" i="2"/>
  <c r="AG222" i="2"/>
  <c r="AI222" i="2"/>
  <c r="AJ222" i="2"/>
  <c r="AL222" i="2"/>
  <c r="AM222" i="2"/>
  <c r="AO222" i="2"/>
  <c r="AP222" i="2"/>
  <c r="AR222" i="2"/>
  <c r="AS222" i="2"/>
  <c r="AU222" i="2"/>
  <c r="AV222" i="2"/>
  <c r="AX222" i="2"/>
  <c r="AY222" i="2"/>
  <c r="BA222" i="2"/>
  <c r="AZ222" i="2" s="1"/>
  <c r="BB222" i="2"/>
  <c r="BD222" i="2"/>
  <c r="BE222" i="2"/>
  <c r="BF222" i="2"/>
  <c r="BG222" i="2"/>
  <c r="BI222" i="2"/>
  <c r="BJ222" i="2"/>
  <c r="BL222" i="2"/>
  <c r="BM222" i="2"/>
  <c r="BO222" i="2" s="1"/>
  <c r="BP222" i="2"/>
  <c r="BR222" i="2"/>
  <c r="BS222" i="2"/>
  <c r="BT222" i="2"/>
  <c r="BV222" i="2"/>
  <c r="BU222" i="2" s="1"/>
  <c r="CC222" i="2"/>
  <c r="CD222" i="2"/>
  <c r="CG222" i="2" a="1"/>
  <c r="CG222" i="2" s="1"/>
  <c r="CH222" i="2" s="1"/>
  <c r="CE222" i="2" s="1"/>
  <c r="CL222" i="2" a="1"/>
  <c r="CL222" i="2" s="1"/>
  <c r="CM222" i="2" s="1"/>
  <c r="CJ222" i="2" s="1"/>
  <c r="CP222" i="2"/>
  <c r="CQ222" i="2"/>
  <c r="CS222" i="2"/>
  <c r="CT222" i="2"/>
  <c r="CV222" i="2" a="1"/>
  <c r="CV222" i="2" s="1"/>
  <c r="CY222" i="2" s="1"/>
  <c r="CW222" i="2"/>
  <c r="DA222" i="2"/>
  <c r="DB222" i="2"/>
  <c r="DD222" i="2"/>
  <c r="DE222" i="2"/>
  <c r="DG222" i="2"/>
  <c r="DJ222" i="2"/>
  <c r="DL222" i="2"/>
  <c r="DN222" i="2" s="1"/>
  <c r="DP222" i="2"/>
  <c r="DO222" i="2" s="1"/>
  <c r="C223" i="2"/>
  <c r="H223" i="2"/>
  <c r="G223" i="2" s="1"/>
  <c r="J223" i="2"/>
  <c r="K223" i="2"/>
  <c r="M223" i="2"/>
  <c r="N223" i="2"/>
  <c r="P223" i="2"/>
  <c r="Q223" i="2"/>
  <c r="S223" i="2"/>
  <c r="T223" i="2"/>
  <c r="V223" i="2" a="1"/>
  <c r="V223" i="2" s="1"/>
  <c r="W223" i="2" a="1"/>
  <c r="W223" i="2"/>
  <c r="X223" i="2"/>
  <c r="AA223" i="2" a="1"/>
  <c r="AA223" i="2" s="1"/>
  <c r="AB223" i="2" s="1"/>
  <c r="AC223" i="2"/>
  <c r="AD223" i="2"/>
  <c r="AF223" i="2"/>
  <c r="AG223" i="2"/>
  <c r="AI223" i="2"/>
  <c r="AJ223" i="2"/>
  <c r="AL223" i="2"/>
  <c r="AM223" i="2"/>
  <c r="AO223" i="2"/>
  <c r="AP223" i="2"/>
  <c r="AR223" i="2"/>
  <c r="AS223" i="2"/>
  <c r="AU223" i="2"/>
  <c r="AV223" i="2"/>
  <c r="AX223" i="2"/>
  <c r="AY223" i="2"/>
  <c r="BA223" i="2"/>
  <c r="BB223" i="2"/>
  <c r="BD223" i="2"/>
  <c r="BE223" i="2"/>
  <c r="BF223" i="2"/>
  <c r="BG223" i="2"/>
  <c r="BI223" i="2"/>
  <c r="BJ223" i="2"/>
  <c r="BL223" i="2"/>
  <c r="BM223" i="2"/>
  <c r="BO223" i="2" s="1"/>
  <c r="BP223" i="2"/>
  <c r="BR223" i="2"/>
  <c r="BS223" i="2"/>
  <c r="BT223" i="2"/>
  <c r="BV223" i="2"/>
  <c r="BU223" i="2" s="1"/>
  <c r="BZ223" i="2"/>
  <c r="CC223" i="2"/>
  <c r="CD223" i="2"/>
  <c r="CG223" i="2" a="1"/>
  <c r="CG223" i="2" s="1"/>
  <c r="CH223" i="2" s="1"/>
  <c r="CE223" i="2" s="1"/>
  <c r="CL223" i="2" a="1"/>
  <c r="CL223" i="2" s="1"/>
  <c r="CP223" i="2"/>
  <c r="CQ223" i="2"/>
  <c r="CS223" i="2"/>
  <c r="CT223" i="2"/>
  <c r="CV223" i="2" a="1"/>
  <c r="CV223" i="2" s="1"/>
  <c r="CW223" i="2"/>
  <c r="DA223" i="2"/>
  <c r="DB223" i="2"/>
  <c r="DD223" i="2"/>
  <c r="DE223" i="2"/>
  <c r="DG223" i="2"/>
  <c r="DJ223" i="2"/>
  <c r="DL223" i="2"/>
  <c r="DM223" i="2" s="1"/>
  <c r="DP223" i="2"/>
  <c r="DO223" i="2" s="1"/>
  <c r="DQ223" i="2"/>
  <c r="C224" i="2"/>
  <c r="H224" i="2"/>
  <c r="G224" i="2" s="1"/>
  <c r="J224" i="2"/>
  <c r="K224" i="2"/>
  <c r="M224" i="2"/>
  <c r="N224" i="2"/>
  <c r="P224" i="2"/>
  <c r="Q224" i="2"/>
  <c r="S224" i="2"/>
  <c r="T224" i="2"/>
  <c r="V224" i="2" a="1"/>
  <c r="V224" i="2" s="1"/>
  <c r="W224" i="2" a="1"/>
  <c r="W224" i="2" s="1"/>
  <c r="X224" i="2"/>
  <c r="AA224" i="2" a="1"/>
  <c r="AA224" i="2" s="1"/>
  <c r="AB224" i="2" s="1"/>
  <c r="AC224" i="2"/>
  <c r="AD224" i="2"/>
  <c r="AF224" i="2"/>
  <c r="AG224" i="2"/>
  <c r="AI224" i="2"/>
  <c r="AJ224" i="2"/>
  <c r="AL224" i="2"/>
  <c r="AM224" i="2"/>
  <c r="AO224" i="2"/>
  <c r="AP224" i="2"/>
  <c r="AR224" i="2"/>
  <c r="AS224" i="2"/>
  <c r="AU224" i="2"/>
  <c r="AV224" i="2"/>
  <c r="AT224" i="2" s="1"/>
  <c r="AX224" i="2"/>
  <c r="AY224" i="2"/>
  <c r="BA224" i="2"/>
  <c r="BB224" i="2"/>
  <c r="BD224" i="2"/>
  <c r="BE224" i="2"/>
  <c r="BF224" i="2"/>
  <c r="BG224" i="2"/>
  <c r="BI224" i="2"/>
  <c r="BJ224" i="2"/>
  <c r="BL224" i="2"/>
  <c r="BM224" i="2"/>
  <c r="BO224" i="2" s="1"/>
  <c r="BP224" i="2"/>
  <c r="BR224" i="2"/>
  <c r="BS224" i="2"/>
  <c r="BT224" i="2"/>
  <c r="BV224" i="2"/>
  <c r="BU224" i="2" s="1"/>
  <c r="CC224" i="2"/>
  <c r="CD224" i="2"/>
  <c r="CG224" i="2" a="1"/>
  <c r="CG224" i="2" s="1"/>
  <c r="CH224" i="2" s="1"/>
  <c r="CE224" i="2" s="1"/>
  <c r="CL224" i="2" a="1"/>
  <c r="CL224" i="2" s="1"/>
  <c r="CP224" i="2"/>
  <c r="CO224" i="2" s="1"/>
  <c r="CQ224" i="2"/>
  <c r="CS224" i="2"/>
  <c r="CT224" i="2"/>
  <c r="CV224" i="2" a="1"/>
  <c r="CV224" i="2" s="1"/>
  <c r="CW224" i="2"/>
  <c r="DA224" i="2"/>
  <c r="DB224" i="2"/>
  <c r="DD224" i="2"/>
  <c r="DC224" i="2" s="1"/>
  <c r="DE224" i="2"/>
  <c r="DG224" i="2"/>
  <c r="DH224" i="2" s="1"/>
  <c r="DJ224" i="2"/>
  <c r="DF224" i="2" s="1"/>
  <c r="DL224" i="2"/>
  <c r="DK224" i="2" s="1"/>
  <c r="DP224" i="2"/>
  <c r="C225" i="2"/>
  <c r="H225" i="2"/>
  <c r="G225" i="2" s="1"/>
  <c r="J225" i="2"/>
  <c r="K225" i="2"/>
  <c r="M225" i="2"/>
  <c r="N225" i="2"/>
  <c r="P225" i="2"/>
  <c r="Q225" i="2"/>
  <c r="S225" i="2"/>
  <c r="T225" i="2"/>
  <c r="V225" i="2" a="1"/>
  <c r="V225" i="2" s="1"/>
  <c r="W225" i="2" a="1"/>
  <c r="W225" i="2" s="1"/>
  <c r="X225" i="2"/>
  <c r="AA225" i="2" a="1"/>
  <c r="AA225" i="2" s="1"/>
  <c r="AB225" i="2" s="1"/>
  <c r="AC225" i="2"/>
  <c r="AD225" i="2"/>
  <c r="AF225" i="2"/>
  <c r="AG225" i="2"/>
  <c r="AI225" i="2"/>
  <c r="AJ225" i="2"/>
  <c r="AL225" i="2"/>
  <c r="AM225" i="2"/>
  <c r="AN225" i="2"/>
  <c r="AO225" i="2"/>
  <c r="AP225" i="2"/>
  <c r="AR225" i="2"/>
  <c r="AS225" i="2"/>
  <c r="AU225" i="2"/>
  <c r="AV225" i="2"/>
  <c r="AX225" i="2"/>
  <c r="AY225" i="2"/>
  <c r="BA225" i="2"/>
  <c r="BB225" i="2"/>
  <c r="AZ225" i="2" s="1"/>
  <c r="BD225" i="2"/>
  <c r="BE225" i="2"/>
  <c r="BF225" i="2"/>
  <c r="BG225" i="2"/>
  <c r="BI225" i="2"/>
  <c r="BJ225" i="2"/>
  <c r="BL225" i="2"/>
  <c r="BM225" i="2"/>
  <c r="BO225" i="2" s="1"/>
  <c r="BP225" i="2"/>
  <c r="BR225" i="2"/>
  <c r="BS225" i="2"/>
  <c r="BT225" i="2"/>
  <c r="BV225" i="2"/>
  <c r="BU225" i="2" s="1"/>
  <c r="CC225" i="2"/>
  <c r="CD225" i="2"/>
  <c r="CG225" i="2" a="1"/>
  <c r="CG225" i="2" s="1"/>
  <c r="CL225" i="2" a="1"/>
  <c r="CL225" i="2" s="1"/>
  <c r="CM225" i="2" s="1"/>
  <c r="CJ225" i="2" s="1"/>
  <c r="CP225" i="2"/>
  <c r="CQ225" i="2"/>
  <c r="CS225" i="2"/>
  <c r="CT225" i="2"/>
  <c r="CV225" i="2" a="1"/>
  <c r="CV225" i="2" s="1"/>
  <c r="CW225" i="2"/>
  <c r="DA225" i="2"/>
  <c r="DB225" i="2"/>
  <c r="DD225" i="2"/>
  <c r="DE225" i="2"/>
  <c r="DG225" i="2"/>
  <c r="DI225" i="2" s="1"/>
  <c r="DJ225" i="2"/>
  <c r="DL225" i="2"/>
  <c r="DN225" i="2" s="1"/>
  <c r="DP225" i="2"/>
  <c r="C226" i="2"/>
  <c r="H226" i="2"/>
  <c r="G226" i="2" s="1"/>
  <c r="J226" i="2"/>
  <c r="K226" i="2"/>
  <c r="M226" i="2"/>
  <c r="N226" i="2"/>
  <c r="P226" i="2"/>
  <c r="Q226" i="2"/>
  <c r="S226" i="2"/>
  <c r="T226" i="2"/>
  <c r="V226" i="2" a="1"/>
  <c r="V226" i="2" s="1"/>
  <c r="W226" i="2" a="1"/>
  <c r="W226" i="2" s="1"/>
  <c r="Y226" i="2" s="1"/>
  <c r="X226" i="2"/>
  <c r="AA226" i="2" a="1"/>
  <c r="AA226" i="2" s="1"/>
  <c r="AB226" i="2" s="1"/>
  <c r="AC226" i="2"/>
  <c r="AD226" i="2"/>
  <c r="AF226" i="2"/>
  <c r="AG226" i="2"/>
  <c r="AI226" i="2"/>
  <c r="AJ226" i="2"/>
  <c r="AL226" i="2"/>
  <c r="AM226" i="2"/>
  <c r="AO226" i="2"/>
  <c r="AP226" i="2"/>
  <c r="AR226" i="2"/>
  <c r="AS226" i="2"/>
  <c r="AU226" i="2"/>
  <c r="AV226" i="2"/>
  <c r="AX226" i="2"/>
  <c r="AY226" i="2"/>
  <c r="BA226" i="2"/>
  <c r="BB226" i="2"/>
  <c r="BD226" i="2"/>
  <c r="BE226" i="2"/>
  <c r="BF226" i="2"/>
  <c r="BG226" i="2"/>
  <c r="BI226" i="2"/>
  <c r="BJ226" i="2"/>
  <c r="BL226" i="2"/>
  <c r="BM226" i="2"/>
  <c r="BO226" i="2" s="1"/>
  <c r="BP226" i="2"/>
  <c r="BR226" i="2"/>
  <c r="BS226" i="2"/>
  <c r="BT226" i="2"/>
  <c r="BV226" i="2"/>
  <c r="BU226" i="2" s="1"/>
  <c r="BZ226" i="2"/>
  <c r="CA226" i="2"/>
  <c r="CC226" i="2"/>
  <c r="CD226" i="2"/>
  <c r="CG226" i="2" a="1"/>
  <c r="CG226" i="2" s="1"/>
  <c r="CL226" i="2" a="1"/>
  <c r="CL226" i="2" s="1"/>
  <c r="CM226" i="2" s="1"/>
  <c r="CJ226" i="2" s="1"/>
  <c r="CP226" i="2"/>
  <c r="CQ226" i="2"/>
  <c r="CS226" i="2"/>
  <c r="CT226" i="2"/>
  <c r="CV226" i="2" a="1"/>
  <c r="CV226" i="2" s="1"/>
  <c r="CW226" i="2"/>
  <c r="DA226" i="2"/>
  <c r="DB226" i="2"/>
  <c r="DD226" i="2"/>
  <c r="DE226" i="2"/>
  <c r="DG226" i="2"/>
  <c r="DJ226" i="2"/>
  <c r="DL226" i="2"/>
  <c r="DK226" i="2" s="1"/>
  <c r="DP226" i="2"/>
  <c r="DO226" i="2" s="1"/>
  <c r="C227" i="2"/>
  <c r="H227" i="2"/>
  <c r="G227" i="2" s="1"/>
  <c r="J227" i="2"/>
  <c r="K227" i="2"/>
  <c r="M227" i="2"/>
  <c r="N227" i="2"/>
  <c r="P227" i="2"/>
  <c r="Q227" i="2"/>
  <c r="S227" i="2"/>
  <c r="T227" i="2"/>
  <c r="V227" i="2" a="1"/>
  <c r="V227" i="2" s="1"/>
  <c r="W227" i="2" a="1"/>
  <c r="W227" i="2" s="1"/>
  <c r="X227" i="2"/>
  <c r="AA227" i="2" a="1"/>
  <c r="AA227" i="2" s="1"/>
  <c r="AB227" i="2" s="1"/>
  <c r="AC227" i="2"/>
  <c r="AD227" i="2"/>
  <c r="AF227" i="2"/>
  <c r="AG227" i="2"/>
  <c r="AI227" i="2"/>
  <c r="AJ227" i="2"/>
  <c r="AL227" i="2"/>
  <c r="AM227" i="2"/>
  <c r="AO227" i="2"/>
  <c r="AP227" i="2"/>
  <c r="AR227" i="2"/>
  <c r="AS227" i="2"/>
  <c r="AU227" i="2"/>
  <c r="AV227" i="2"/>
  <c r="AX227" i="2"/>
  <c r="AY227" i="2"/>
  <c r="BA227" i="2"/>
  <c r="BB227" i="2"/>
  <c r="BD227" i="2"/>
  <c r="BE227" i="2"/>
  <c r="BF227" i="2"/>
  <c r="BG227" i="2"/>
  <c r="BI227" i="2"/>
  <c r="BH227" i="2" s="1"/>
  <c r="BJ227" i="2"/>
  <c r="BL227" i="2"/>
  <c r="BM227" i="2"/>
  <c r="BO227" i="2" s="1"/>
  <c r="BP227" i="2"/>
  <c r="BR227" i="2"/>
  <c r="BS227" i="2"/>
  <c r="BT227" i="2"/>
  <c r="BV227" i="2"/>
  <c r="BU227" i="2" s="1"/>
  <c r="BZ227" i="2"/>
  <c r="CA227" i="2"/>
  <c r="CC227" i="2"/>
  <c r="CD227" i="2"/>
  <c r="CG227" i="2" a="1"/>
  <c r="CG227" i="2" s="1"/>
  <c r="CL227" i="2" a="1"/>
  <c r="CL227" i="2"/>
  <c r="CM227" i="2" s="1"/>
  <c r="CJ227" i="2" s="1"/>
  <c r="CP227" i="2"/>
  <c r="CQ227" i="2"/>
  <c r="CS227" i="2"/>
  <c r="CT227" i="2"/>
  <c r="CV227" i="2" a="1"/>
  <c r="CV227" i="2" s="1"/>
  <c r="CW227" i="2"/>
  <c r="DA227" i="2"/>
  <c r="DB227" i="2"/>
  <c r="DD227" i="2"/>
  <c r="DE227" i="2"/>
  <c r="DG227" i="2"/>
  <c r="DJ227" i="2"/>
  <c r="DL227" i="2"/>
  <c r="DK227" i="2" s="1"/>
  <c r="DP227" i="2"/>
  <c r="C228" i="2"/>
  <c r="H228" i="2"/>
  <c r="G228" i="2" s="1"/>
  <c r="J228" i="2"/>
  <c r="K228" i="2"/>
  <c r="M228" i="2"/>
  <c r="N228" i="2"/>
  <c r="P228" i="2"/>
  <c r="Q228" i="2"/>
  <c r="S228" i="2"/>
  <c r="T228" i="2"/>
  <c r="V228" i="2" a="1"/>
  <c r="V228" i="2" s="1"/>
  <c r="W228" i="2" a="1"/>
  <c r="W228" i="2" s="1"/>
  <c r="X228" i="2"/>
  <c r="AA228" i="2" a="1"/>
  <c r="AA228" i="2" s="1"/>
  <c r="AB228" i="2" s="1"/>
  <c r="AC228" i="2"/>
  <c r="AD228" i="2"/>
  <c r="AF228" i="2"/>
  <c r="AG228" i="2"/>
  <c r="AI228" i="2"/>
  <c r="AJ228" i="2"/>
  <c r="AL228" i="2"/>
  <c r="AM228" i="2"/>
  <c r="AO228" i="2"/>
  <c r="AP228" i="2"/>
  <c r="AR228" i="2"/>
  <c r="AS228" i="2"/>
  <c r="AU228" i="2"/>
  <c r="AV228" i="2"/>
  <c r="AX228" i="2"/>
  <c r="AY228" i="2"/>
  <c r="BA228" i="2"/>
  <c r="BB228" i="2"/>
  <c r="BD228" i="2"/>
  <c r="BE228" i="2"/>
  <c r="BF228" i="2"/>
  <c r="BG228" i="2"/>
  <c r="BI228" i="2"/>
  <c r="BJ228" i="2"/>
  <c r="BL228" i="2"/>
  <c r="BM228" i="2"/>
  <c r="BP228" i="2"/>
  <c r="BR228" i="2"/>
  <c r="BS228" i="2"/>
  <c r="BT228" i="2"/>
  <c r="BV228" i="2"/>
  <c r="BU228" i="2" s="1"/>
  <c r="CC228" i="2"/>
  <c r="CD228" i="2"/>
  <c r="CG228" i="2" a="1"/>
  <c r="CG228" i="2" s="1"/>
  <c r="CH228" i="2" s="1"/>
  <c r="CE228" i="2" s="1"/>
  <c r="CL228" i="2" a="1"/>
  <c r="CL228" i="2" s="1"/>
  <c r="CM228" i="2" s="1"/>
  <c r="CJ228" i="2" s="1"/>
  <c r="CP228" i="2"/>
  <c r="CQ228" i="2"/>
  <c r="CS228" i="2"/>
  <c r="CT228" i="2"/>
  <c r="CV228" i="2" a="1"/>
  <c r="CV228" i="2" s="1"/>
  <c r="CY228" i="2" s="1"/>
  <c r="CW228" i="2"/>
  <c r="DA228" i="2"/>
  <c r="DB228" i="2"/>
  <c r="DD228" i="2"/>
  <c r="DE228" i="2"/>
  <c r="DG228" i="2"/>
  <c r="DJ228" i="2"/>
  <c r="DL228" i="2"/>
  <c r="DP228" i="2"/>
  <c r="DO228" i="2" s="1"/>
  <c r="C229" i="2"/>
  <c r="H229" i="2"/>
  <c r="G229" i="2" s="1"/>
  <c r="J229" i="2"/>
  <c r="K229" i="2"/>
  <c r="I229" i="2" s="1"/>
  <c r="M229" i="2"/>
  <c r="N229" i="2"/>
  <c r="P229" i="2"/>
  <c r="Q229" i="2"/>
  <c r="S229" i="2"/>
  <c r="T229" i="2"/>
  <c r="V229" i="2" a="1"/>
  <c r="V229" i="2"/>
  <c r="W229" i="2" a="1"/>
  <c r="W229" i="2" s="1"/>
  <c r="X229" i="2"/>
  <c r="AA229" i="2" a="1"/>
  <c r="AA229" i="2" s="1"/>
  <c r="AB229" i="2" s="1"/>
  <c r="AC229" i="2"/>
  <c r="AD229" i="2"/>
  <c r="AF229" i="2"/>
  <c r="AG229" i="2"/>
  <c r="AI229" i="2"/>
  <c r="AH229" i="2" s="1"/>
  <c r="AJ229" i="2"/>
  <c r="AL229" i="2"/>
  <c r="AM229" i="2"/>
  <c r="AO229" i="2"/>
  <c r="AP229" i="2"/>
  <c r="AN229" i="2" s="1"/>
  <c r="AR229" i="2"/>
  <c r="AS229" i="2"/>
  <c r="AU229" i="2"/>
  <c r="AV229" i="2"/>
  <c r="AX229" i="2"/>
  <c r="AY229" i="2"/>
  <c r="BA229" i="2"/>
  <c r="BB229" i="2"/>
  <c r="BD229" i="2"/>
  <c r="BE229" i="2"/>
  <c r="BF229" i="2"/>
  <c r="BG229" i="2"/>
  <c r="BI229" i="2"/>
  <c r="BJ229" i="2"/>
  <c r="BL229" i="2"/>
  <c r="BM229" i="2"/>
  <c r="BO229" i="2" s="1"/>
  <c r="BP229" i="2"/>
  <c r="BR229" i="2"/>
  <c r="BS229" i="2"/>
  <c r="BT229" i="2"/>
  <c r="BV229" i="2"/>
  <c r="BU229" i="2" s="1"/>
  <c r="CC229" i="2"/>
  <c r="CD229" i="2"/>
  <c r="CG229" i="2" a="1"/>
  <c r="CG229" i="2" s="1"/>
  <c r="CL229" i="2" a="1"/>
  <c r="CL229" i="2" s="1"/>
  <c r="CP229" i="2"/>
  <c r="CQ229" i="2"/>
  <c r="CS229" i="2"/>
  <c r="CT229" i="2"/>
  <c r="CV229" i="2" a="1"/>
  <c r="CV229" i="2" s="1"/>
  <c r="CW229" i="2"/>
  <c r="DA229" i="2"/>
  <c r="DB229" i="2"/>
  <c r="DD229" i="2"/>
  <c r="DE229" i="2"/>
  <c r="DG229" i="2"/>
  <c r="DJ229" i="2"/>
  <c r="DL229" i="2"/>
  <c r="DK229" i="2" s="1"/>
  <c r="DP229" i="2"/>
  <c r="DR229" i="2" s="1"/>
  <c r="C230" i="2"/>
  <c r="H230" i="2"/>
  <c r="G230" i="2" s="1"/>
  <c r="J230" i="2"/>
  <c r="K230" i="2"/>
  <c r="M230" i="2"/>
  <c r="N230" i="2"/>
  <c r="P230" i="2"/>
  <c r="Q230" i="2"/>
  <c r="S230" i="2"/>
  <c r="T230" i="2"/>
  <c r="V230" i="2" a="1"/>
  <c r="V230" i="2" s="1"/>
  <c r="W230" i="2" a="1"/>
  <c r="W230" i="2" s="1"/>
  <c r="X230" i="2"/>
  <c r="AA230" i="2" a="1"/>
  <c r="AA230" i="2" s="1"/>
  <c r="AB230" i="2" s="1"/>
  <c r="AC230" i="2"/>
  <c r="AD230" i="2"/>
  <c r="AF230" i="2"/>
  <c r="AG230" i="2"/>
  <c r="AI230" i="2"/>
  <c r="AJ230" i="2"/>
  <c r="AL230" i="2"/>
  <c r="AM230" i="2"/>
  <c r="AO230" i="2"/>
  <c r="AP230" i="2"/>
  <c r="AR230" i="2"/>
  <c r="AS230" i="2"/>
  <c r="AU230" i="2"/>
  <c r="AV230" i="2"/>
  <c r="AX230" i="2"/>
  <c r="AY230" i="2"/>
  <c r="BA230" i="2"/>
  <c r="BB230" i="2"/>
  <c r="BD230" i="2"/>
  <c r="BE230" i="2"/>
  <c r="BF230" i="2"/>
  <c r="BG230" i="2"/>
  <c r="BI230" i="2"/>
  <c r="BJ230" i="2"/>
  <c r="BL230" i="2"/>
  <c r="BM230" i="2"/>
  <c r="BO230" i="2" s="1"/>
  <c r="BP230" i="2"/>
  <c r="BR230" i="2"/>
  <c r="BS230" i="2"/>
  <c r="BT230" i="2"/>
  <c r="BV230" i="2"/>
  <c r="BU230" i="2" s="1"/>
  <c r="CC230" i="2"/>
  <c r="CD230" i="2"/>
  <c r="CG230" i="2" a="1"/>
  <c r="CG230" i="2" s="1"/>
  <c r="CH230" i="2" s="1"/>
  <c r="CE230" i="2" s="1"/>
  <c r="CI230" i="2"/>
  <c r="CL230" i="2" a="1"/>
  <c r="CL230" i="2" s="1"/>
  <c r="CM230" i="2" s="1"/>
  <c r="CJ230" i="2" s="1"/>
  <c r="CP230" i="2"/>
  <c r="CQ230" i="2"/>
  <c r="CS230" i="2"/>
  <c r="CT230" i="2"/>
  <c r="CV230" i="2" a="1"/>
  <c r="CV230" i="2" s="1"/>
  <c r="CW230" i="2"/>
  <c r="DA230" i="2"/>
  <c r="DB230" i="2"/>
  <c r="DD230" i="2"/>
  <c r="DE230" i="2"/>
  <c r="DG230" i="2"/>
  <c r="DJ230" i="2"/>
  <c r="DL230" i="2"/>
  <c r="DP230" i="2"/>
  <c r="C231" i="2"/>
  <c r="H231" i="2"/>
  <c r="G231" i="2" s="1"/>
  <c r="J231" i="2"/>
  <c r="K231" i="2"/>
  <c r="M231" i="2"/>
  <c r="N231" i="2"/>
  <c r="P231" i="2"/>
  <c r="Q231" i="2"/>
  <c r="S231" i="2"/>
  <c r="T231" i="2"/>
  <c r="V231" i="2" a="1"/>
  <c r="V231" i="2" s="1"/>
  <c r="W231" i="2" a="1"/>
  <c r="W231" i="2" s="1"/>
  <c r="X231" i="2"/>
  <c r="AA231" i="2" a="1"/>
  <c r="AA231" i="2" s="1"/>
  <c r="AB231" i="2" s="1"/>
  <c r="AC231" i="2"/>
  <c r="AD231" i="2"/>
  <c r="AF231" i="2"/>
  <c r="AG231" i="2"/>
  <c r="AI231" i="2"/>
  <c r="AJ231" i="2"/>
  <c r="AL231" i="2"/>
  <c r="AM231" i="2"/>
  <c r="AO231" i="2"/>
  <c r="AP231" i="2"/>
  <c r="AR231" i="2"/>
  <c r="AS231" i="2"/>
  <c r="AU231" i="2"/>
  <c r="AV231" i="2"/>
  <c r="AX231" i="2"/>
  <c r="AY231" i="2"/>
  <c r="BA231" i="2"/>
  <c r="BB231" i="2"/>
  <c r="BD231" i="2"/>
  <c r="BE231" i="2"/>
  <c r="BF231" i="2"/>
  <c r="BG231" i="2"/>
  <c r="BI231" i="2"/>
  <c r="BJ231" i="2"/>
  <c r="BL231" i="2"/>
  <c r="BM231" i="2"/>
  <c r="BO231" i="2"/>
  <c r="BP231" i="2"/>
  <c r="BR231" i="2"/>
  <c r="BS231" i="2"/>
  <c r="BT231" i="2"/>
  <c r="BV231" i="2"/>
  <c r="BU231" i="2" s="1"/>
  <c r="CC231" i="2"/>
  <c r="CD231" i="2"/>
  <c r="CG231" i="2" a="1"/>
  <c r="CG231" i="2" s="1"/>
  <c r="CH231" i="2" s="1"/>
  <c r="CE231" i="2" s="1"/>
  <c r="CL231" i="2" a="1"/>
  <c r="CL231" i="2" s="1"/>
  <c r="CN231" i="2" s="1"/>
  <c r="CP231" i="2"/>
  <c r="CQ231" i="2"/>
  <c r="CS231" i="2"/>
  <c r="CT231" i="2"/>
  <c r="CV231" i="2" a="1"/>
  <c r="CV231" i="2" s="1"/>
  <c r="CW231" i="2"/>
  <c r="DA231" i="2"/>
  <c r="DB231" i="2"/>
  <c r="DD231" i="2"/>
  <c r="DE231" i="2"/>
  <c r="DG231" i="2"/>
  <c r="DJ231" i="2"/>
  <c r="DL231" i="2"/>
  <c r="DK231" i="2" s="1"/>
  <c r="DP231" i="2"/>
  <c r="DO231" i="2" s="1"/>
  <c r="DR231" i="2"/>
  <c r="C232" i="2"/>
  <c r="H232" i="2"/>
  <c r="G232" i="2" s="1"/>
  <c r="J232" i="2"/>
  <c r="K232" i="2"/>
  <c r="M232" i="2"/>
  <c r="N232" i="2"/>
  <c r="P232" i="2"/>
  <c r="Q232" i="2"/>
  <c r="S232" i="2"/>
  <c r="T232" i="2"/>
  <c r="V232" i="2" a="1"/>
  <c r="V232" i="2" s="1"/>
  <c r="W232" i="2" a="1"/>
  <c r="W232" i="2" s="1"/>
  <c r="X232" i="2"/>
  <c r="AA232" i="2" a="1"/>
  <c r="AA232" i="2" s="1"/>
  <c r="AB232" i="2" s="1"/>
  <c r="AC232" i="2"/>
  <c r="AD232" i="2"/>
  <c r="Z232" i="2" s="1"/>
  <c r="AF232" i="2"/>
  <c r="AG232" i="2"/>
  <c r="AI232" i="2"/>
  <c r="AJ232" i="2"/>
  <c r="AL232" i="2"/>
  <c r="AM232" i="2"/>
  <c r="AO232" i="2"/>
  <c r="AP232" i="2"/>
  <c r="AR232" i="2"/>
  <c r="AS232" i="2"/>
  <c r="AU232" i="2"/>
  <c r="AV232" i="2"/>
  <c r="AX232" i="2"/>
  <c r="AY232" i="2"/>
  <c r="BA232" i="2"/>
  <c r="BB232" i="2"/>
  <c r="BD232" i="2"/>
  <c r="BE232" i="2"/>
  <c r="BF232" i="2"/>
  <c r="BG232" i="2"/>
  <c r="BI232" i="2"/>
  <c r="BJ232" i="2"/>
  <c r="BL232" i="2"/>
  <c r="BM232" i="2"/>
  <c r="BO232" i="2" s="1"/>
  <c r="BP232" i="2"/>
  <c r="BR232" i="2"/>
  <c r="BS232" i="2"/>
  <c r="BT232" i="2"/>
  <c r="BV232" i="2"/>
  <c r="BU232" i="2" s="1"/>
  <c r="CA232" i="2"/>
  <c r="BZ232" i="2"/>
  <c r="CC232" i="2"/>
  <c r="CD232" i="2"/>
  <c r="CG232" i="2" a="1"/>
  <c r="CG232" i="2" s="1"/>
  <c r="CL232" i="2" a="1"/>
  <c r="CL232" i="2" s="1"/>
  <c r="CP232" i="2"/>
  <c r="CQ232" i="2"/>
  <c r="CS232" i="2"/>
  <c r="CT232" i="2"/>
  <c r="CV232" i="2" a="1"/>
  <c r="CV232" i="2" s="1"/>
  <c r="CW232" i="2"/>
  <c r="DA232" i="2"/>
  <c r="DB232" i="2"/>
  <c r="DD232" i="2"/>
  <c r="DE232" i="2"/>
  <c r="DG232" i="2"/>
  <c r="DH232" i="2" s="1"/>
  <c r="DJ232" i="2"/>
  <c r="DL232" i="2"/>
  <c r="DP232" i="2"/>
  <c r="DO232" i="2" s="1"/>
  <c r="C233" i="2"/>
  <c r="H233" i="2"/>
  <c r="G233" i="2" s="1"/>
  <c r="J233" i="2"/>
  <c r="K233" i="2"/>
  <c r="M233" i="2"/>
  <c r="N233" i="2"/>
  <c r="P233" i="2"/>
  <c r="Q233" i="2"/>
  <c r="S233" i="2"/>
  <c r="T233" i="2"/>
  <c r="V233" i="2" a="1"/>
  <c r="V233" i="2" s="1"/>
  <c r="W233" i="2" a="1"/>
  <c r="W233" i="2" s="1"/>
  <c r="X233" i="2"/>
  <c r="AA233" i="2" a="1"/>
  <c r="AA233" i="2" s="1"/>
  <c r="AB233" i="2" s="1"/>
  <c r="AC233" i="2"/>
  <c r="AD233" i="2"/>
  <c r="AF233" i="2"/>
  <c r="AG233" i="2"/>
  <c r="AI233" i="2"/>
  <c r="AJ233" i="2"/>
  <c r="AL233" i="2"/>
  <c r="AM233" i="2"/>
  <c r="AO233" i="2"/>
  <c r="AP233" i="2"/>
  <c r="AR233" i="2"/>
  <c r="AS233" i="2"/>
  <c r="AU233" i="2"/>
  <c r="AV233" i="2"/>
  <c r="AX233" i="2"/>
  <c r="AY233" i="2"/>
  <c r="BA233" i="2"/>
  <c r="BB233" i="2"/>
  <c r="BD233" i="2"/>
  <c r="BE233" i="2"/>
  <c r="BF233" i="2"/>
  <c r="BG233" i="2"/>
  <c r="BI233" i="2"/>
  <c r="BJ233" i="2"/>
  <c r="BL233" i="2"/>
  <c r="BM233" i="2"/>
  <c r="BO233" i="2" s="1"/>
  <c r="BP233" i="2"/>
  <c r="BR233" i="2"/>
  <c r="BS233" i="2"/>
  <c r="BT233" i="2"/>
  <c r="BV233" i="2"/>
  <c r="BU233" i="2" s="1"/>
  <c r="BZ233" i="2"/>
  <c r="CA233" i="2"/>
  <c r="CC233" i="2"/>
  <c r="CD233" i="2"/>
  <c r="CG233" i="2" a="1"/>
  <c r="CG233" i="2" s="1"/>
  <c r="CL233" i="2" a="1"/>
  <c r="CL233" i="2" s="1"/>
  <c r="CN233" i="2" s="1"/>
  <c r="CP233" i="2"/>
  <c r="CQ233" i="2"/>
  <c r="CS233" i="2"/>
  <c r="CT233" i="2"/>
  <c r="CV233" i="2" a="1"/>
  <c r="CV233" i="2" s="1"/>
  <c r="CW233" i="2"/>
  <c r="DA233" i="2"/>
  <c r="CZ233" i="2" s="1"/>
  <c r="DB233" i="2"/>
  <c r="DD233" i="2"/>
  <c r="DE233" i="2"/>
  <c r="DG233" i="2"/>
  <c r="DI233" i="2" s="1"/>
  <c r="DH233" i="2"/>
  <c r="DJ233" i="2"/>
  <c r="DL233" i="2"/>
  <c r="DP233" i="2"/>
  <c r="DO233" i="2" s="1"/>
  <c r="C234" i="2"/>
  <c r="H234" i="2"/>
  <c r="G234" i="2" s="1"/>
  <c r="J234" i="2"/>
  <c r="K234" i="2"/>
  <c r="M234" i="2"/>
  <c r="N234" i="2"/>
  <c r="P234" i="2"/>
  <c r="Q234" i="2"/>
  <c r="S234" i="2"/>
  <c r="T234" i="2"/>
  <c r="R234" i="2" s="1"/>
  <c r="V234" i="2" a="1"/>
  <c r="V234" i="2" s="1"/>
  <c r="W234" i="2" a="1"/>
  <c r="W234" i="2" s="1"/>
  <c r="X234" i="2"/>
  <c r="AA234" i="2" a="1"/>
  <c r="AA234" i="2" s="1"/>
  <c r="AB234" i="2" s="1"/>
  <c r="AC234" i="2"/>
  <c r="AD234" i="2"/>
  <c r="AF234" i="2"/>
  <c r="AG234" i="2"/>
  <c r="AI234" i="2"/>
  <c r="AJ234" i="2"/>
  <c r="AL234" i="2"/>
  <c r="AM234" i="2"/>
  <c r="AO234" i="2"/>
  <c r="AP234" i="2"/>
  <c r="AR234" i="2"/>
  <c r="AS234" i="2"/>
  <c r="AU234" i="2"/>
  <c r="AV234" i="2"/>
  <c r="AX234" i="2"/>
  <c r="AY234" i="2"/>
  <c r="BA234" i="2"/>
  <c r="BB234" i="2"/>
  <c r="BD234" i="2"/>
  <c r="BE234" i="2"/>
  <c r="BF234" i="2"/>
  <c r="BG234" i="2"/>
  <c r="BI234" i="2"/>
  <c r="BJ234" i="2"/>
  <c r="BL234" i="2"/>
  <c r="BM234" i="2"/>
  <c r="BP234" i="2"/>
  <c r="BR234" i="2"/>
  <c r="BS234" i="2"/>
  <c r="BT234" i="2"/>
  <c r="BV234" i="2"/>
  <c r="BU234" i="2" s="1"/>
  <c r="CA234" i="2"/>
  <c r="BZ234" i="2"/>
  <c r="CC234" i="2"/>
  <c r="CD234" i="2"/>
  <c r="CG234" i="2" a="1"/>
  <c r="CG234" i="2" s="1"/>
  <c r="CH234" i="2" s="1"/>
  <c r="CE234" i="2" s="1"/>
  <c r="CL234" i="2" a="1"/>
  <c r="CL234" i="2" s="1"/>
  <c r="CP234" i="2"/>
  <c r="CQ234" i="2"/>
  <c r="CS234" i="2"/>
  <c r="CT234" i="2"/>
  <c r="CV234" i="2" a="1"/>
  <c r="CV234" i="2" s="1"/>
  <c r="CW234" i="2"/>
  <c r="DA234" i="2"/>
  <c r="DB234" i="2"/>
  <c r="DD234" i="2"/>
  <c r="DE234" i="2"/>
  <c r="DG234" i="2"/>
  <c r="DJ234" i="2"/>
  <c r="DL234" i="2"/>
  <c r="DP234" i="2"/>
  <c r="C235" i="2"/>
  <c r="H235" i="2"/>
  <c r="G235" i="2" s="1"/>
  <c r="J235" i="2"/>
  <c r="K235" i="2"/>
  <c r="M235" i="2"/>
  <c r="N235" i="2"/>
  <c r="P235" i="2"/>
  <c r="O235" i="2" s="1"/>
  <c r="Q235" i="2"/>
  <c r="S235" i="2"/>
  <c r="T235" i="2"/>
  <c r="V235" i="2" a="1"/>
  <c r="V235" i="2" s="1"/>
  <c r="W235" i="2" a="1"/>
  <c r="W235" i="2" s="1"/>
  <c r="X235" i="2"/>
  <c r="AA235" i="2" a="1"/>
  <c r="AA235" i="2" s="1"/>
  <c r="AB235" i="2" s="1"/>
  <c r="AC235" i="2"/>
  <c r="AD235" i="2"/>
  <c r="AF235" i="2"/>
  <c r="AG235" i="2"/>
  <c r="AI235" i="2"/>
  <c r="AJ235" i="2"/>
  <c r="AL235" i="2"/>
  <c r="AM235" i="2"/>
  <c r="AO235" i="2"/>
  <c r="AP235" i="2"/>
  <c r="AR235" i="2"/>
  <c r="AS235" i="2"/>
  <c r="AU235" i="2"/>
  <c r="AV235" i="2"/>
  <c r="AX235" i="2"/>
  <c r="AY235" i="2"/>
  <c r="BA235" i="2"/>
  <c r="BB235" i="2"/>
  <c r="BD235" i="2"/>
  <c r="BE235" i="2"/>
  <c r="BF235" i="2"/>
  <c r="BG235" i="2"/>
  <c r="BI235" i="2"/>
  <c r="BJ235" i="2"/>
  <c r="BL235" i="2"/>
  <c r="BM235" i="2"/>
  <c r="BO235" i="2" s="1"/>
  <c r="BP235" i="2"/>
  <c r="BR235" i="2"/>
  <c r="BS235" i="2"/>
  <c r="BT235" i="2"/>
  <c r="BV235" i="2"/>
  <c r="BU235" i="2" s="1"/>
  <c r="BZ235" i="2"/>
  <c r="CA235" i="2"/>
  <c r="CC235" i="2"/>
  <c r="CD235" i="2"/>
  <c r="CG235" i="2" a="1"/>
  <c r="CG235" i="2"/>
  <c r="CI235" i="2" s="1"/>
  <c r="CL235" i="2" a="1"/>
  <c r="CL235" i="2" s="1"/>
  <c r="CM235" i="2" s="1"/>
  <c r="CJ235" i="2" s="1"/>
  <c r="CP235" i="2"/>
  <c r="CQ235" i="2"/>
  <c r="CO235" i="2" s="1"/>
  <c r="CS235" i="2"/>
  <c r="CT235" i="2"/>
  <c r="CV235" i="2" a="1"/>
  <c r="CV235" i="2" s="1"/>
  <c r="CW235" i="2"/>
  <c r="DA235" i="2"/>
  <c r="DB235" i="2"/>
  <c r="DD235" i="2"/>
  <c r="DE235" i="2"/>
  <c r="DG235" i="2"/>
  <c r="DI235" i="2" s="1"/>
  <c r="DJ235" i="2"/>
  <c r="DL235" i="2"/>
  <c r="DK235" i="2" s="1"/>
  <c r="DP235" i="2"/>
  <c r="DO235" i="2" s="1"/>
  <c r="C236" i="2"/>
  <c r="H236" i="2"/>
  <c r="G236" i="2" s="1"/>
  <c r="J236" i="2"/>
  <c r="K236" i="2"/>
  <c r="I236" i="2" s="1"/>
  <c r="M236" i="2"/>
  <c r="N236" i="2"/>
  <c r="P236" i="2"/>
  <c r="Q236" i="2"/>
  <c r="S236" i="2"/>
  <c r="T236" i="2"/>
  <c r="V236" i="2" a="1"/>
  <c r="V236" i="2" s="1"/>
  <c r="W236" i="2" a="1"/>
  <c r="W236" i="2" s="1"/>
  <c r="X236" i="2"/>
  <c r="AA236" i="2" a="1"/>
  <c r="AA236" i="2" s="1"/>
  <c r="AB236" i="2" s="1"/>
  <c r="AC236" i="2"/>
  <c r="AD236" i="2"/>
  <c r="AF236" i="2"/>
  <c r="AG236" i="2"/>
  <c r="AI236" i="2"/>
  <c r="AJ236" i="2"/>
  <c r="AL236" i="2"/>
  <c r="AM236" i="2"/>
  <c r="AO236" i="2"/>
  <c r="AP236" i="2"/>
  <c r="AR236" i="2"/>
  <c r="AS236" i="2"/>
  <c r="AU236" i="2"/>
  <c r="AV236" i="2"/>
  <c r="AX236" i="2"/>
  <c r="AY236" i="2"/>
  <c r="BA236" i="2"/>
  <c r="BB236" i="2"/>
  <c r="BD236" i="2"/>
  <c r="BE236" i="2"/>
  <c r="BF236" i="2"/>
  <c r="BG236" i="2"/>
  <c r="BI236" i="2"/>
  <c r="BJ236" i="2"/>
  <c r="BL236" i="2"/>
  <c r="BM236" i="2"/>
  <c r="BP236" i="2"/>
  <c r="BR236" i="2"/>
  <c r="BS236" i="2"/>
  <c r="BT236" i="2"/>
  <c r="BV236" i="2"/>
  <c r="BU236" i="2" s="1"/>
  <c r="CC236" i="2"/>
  <c r="CD236" i="2"/>
  <c r="CG236" i="2" a="1"/>
  <c r="CG236" i="2" s="1"/>
  <c r="CL236" i="2" a="1"/>
  <c r="CL236" i="2" s="1"/>
  <c r="CM236" i="2" s="1"/>
  <c r="CJ236" i="2" s="1"/>
  <c r="CP236" i="2"/>
  <c r="CQ236" i="2"/>
  <c r="CS236" i="2"/>
  <c r="CT236" i="2"/>
  <c r="CV236" i="2" a="1"/>
  <c r="CV236" i="2" s="1"/>
  <c r="CW236" i="2"/>
  <c r="DA236" i="2"/>
  <c r="DB236" i="2"/>
  <c r="DD236" i="2"/>
  <c r="DC236" i="2" s="1"/>
  <c r="DE236" i="2"/>
  <c r="DG236" i="2"/>
  <c r="DJ236" i="2"/>
  <c r="DL236" i="2"/>
  <c r="DK236" i="2" s="1"/>
  <c r="DM236" i="2"/>
  <c r="DP236" i="2"/>
  <c r="DR236" i="2" s="1"/>
  <c r="C237" i="2"/>
  <c r="H237" i="2"/>
  <c r="G237" i="2" s="1"/>
  <c r="J237" i="2"/>
  <c r="K237" i="2"/>
  <c r="I237" i="2" s="1"/>
  <c r="M237" i="2"/>
  <c r="L237" i="2" s="1"/>
  <c r="N237" i="2"/>
  <c r="P237" i="2"/>
  <c r="Q237" i="2"/>
  <c r="S237" i="2"/>
  <c r="T237" i="2"/>
  <c r="V237" i="2" a="1"/>
  <c r="V237" i="2" s="1"/>
  <c r="W237" i="2" a="1"/>
  <c r="W237" i="2" s="1"/>
  <c r="X237" i="2"/>
  <c r="AA237" i="2" a="1"/>
  <c r="AA237" i="2" s="1"/>
  <c r="AB237" i="2" s="1"/>
  <c r="AC237" i="2"/>
  <c r="AD237" i="2"/>
  <c r="AF237" i="2"/>
  <c r="AG237" i="2"/>
  <c r="AI237" i="2"/>
  <c r="AJ237" i="2"/>
  <c r="AL237" i="2"/>
  <c r="AM237" i="2"/>
  <c r="AO237" i="2"/>
  <c r="AP237" i="2"/>
  <c r="AR237" i="2"/>
  <c r="AS237" i="2"/>
  <c r="AU237" i="2"/>
  <c r="AV237" i="2"/>
  <c r="AT237" i="2" s="1"/>
  <c r="AX237" i="2"/>
  <c r="AY237" i="2"/>
  <c r="BA237" i="2"/>
  <c r="BB237" i="2"/>
  <c r="BD237" i="2"/>
  <c r="BE237" i="2"/>
  <c r="BF237" i="2"/>
  <c r="BG237" i="2"/>
  <c r="BI237" i="2"/>
  <c r="BJ237" i="2"/>
  <c r="BL237" i="2"/>
  <c r="BM237" i="2"/>
  <c r="BO237" i="2" s="1"/>
  <c r="BP237" i="2"/>
  <c r="BR237" i="2"/>
  <c r="BS237" i="2"/>
  <c r="BT237" i="2"/>
  <c r="BV237" i="2"/>
  <c r="BU237" i="2" s="1"/>
  <c r="BZ237" i="2"/>
  <c r="CC237" i="2"/>
  <c r="CD237" i="2"/>
  <c r="CG237" i="2" a="1"/>
  <c r="CG237" i="2" s="1"/>
  <c r="CH237" i="2" s="1"/>
  <c r="CE237" i="2" s="1"/>
  <c r="CL237" i="2" a="1"/>
  <c r="CL237" i="2" s="1"/>
  <c r="CP237" i="2"/>
  <c r="CQ237" i="2"/>
  <c r="CS237" i="2"/>
  <c r="CT237" i="2"/>
  <c r="CV237" i="2" a="1"/>
  <c r="CV237" i="2"/>
  <c r="CW237" i="2"/>
  <c r="DA237" i="2"/>
  <c r="DB237" i="2"/>
  <c r="DD237" i="2"/>
  <c r="DE237" i="2"/>
  <c r="DG237" i="2"/>
  <c r="DI237" i="2" s="1"/>
  <c r="DH237" i="2"/>
  <c r="DJ237" i="2"/>
  <c r="DL237" i="2"/>
  <c r="DK237" i="2" s="1"/>
  <c r="DM237" i="2"/>
  <c r="DP237" i="2"/>
  <c r="C238" i="2"/>
  <c r="H238" i="2"/>
  <c r="G238" i="2" s="1"/>
  <c r="J238" i="2"/>
  <c r="K238" i="2"/>
  <c r="M238" i="2"/>
  <c r="N238" i="2"/>
  <c r="P238" i="2"/>
  <c r="Q238" i="2"/>
  <c r="S238" i="2"/>
  <c r="R238" i="2" s="1"/>
  <c r="T238" i="2"/>
  <c r="V238" i="2" a="1"/>
  <c r="V238" i="2" s="1"/>
  <c r="W238" i="2" a="1"/>
  <c r="W238" i="2" s="1"/>
  <c r="X238" i="2"/>
  <c r="AA238" i="2" a="1"/>
  <c r="AA238" i="2" s="1"/>
  <c r="AB238" i="2" s="1"/>
  <c r="AC238" i="2"/>
  <c r="AD238" i="2"/>
  <c r="AF238" i="2"/>
  <c r="AG238" i="2"/>
  <c r="AI238" i="2"/>
  <c r="AJ238" i="2"/>
  <c r="AL238" i="2"/>
  <c r="AM238" i="2"/>
  <c r="AO238" i="2"/>
  <c r="AN238" i="2" s="1"/>
  <c r="AP238" i="2"/>
  <c r="AR238" i="2"/>
  <c r="AS238" i="2"/>
  <c r="AU238" i="2"/>
  <c r="AV238" i="2"/>
  <c r="AX238" i="2"/>
  <c r="AY238" i="2"/>
  <c r="BA238" i="2"/>
  <c r="AZ238" i="2" s="1"/>
  <c r="BB238" i="2"/>
  <c r="BD238" i="2"/>
  <c r="BE238" i="2"/>
  <c r="BF238" i="2"/>
  <c r="BG238" i="2"/>
  <c r="BI238" i="2"/>
  <c r="BJ238" i="2"/>
  <c r="BL238" i="2"/>
  <c r="BM238" i="2"/>
  <c r="BO238" i="2" s="1"/>
  <c r="BP238" i="2"/>
  <c r="BR238" i="2"/>
  <c r="BS238" i="2"/>
  <c r="BT238" i="2"/>
  <c r="BV238" i="2"/>
  <c r="BU238" i="2" s="1"/>
  <c r="CC238" i="2"/>
  <c r="CD238" i="2"/>
  <c r="CG238" i="2" a="1"/>
  <c r="CG238" i="2" s="1"/>
  <c r="CL238" i="2" a="1"/>
  <c r="CL238" i="2" s="1"/>
  <c r="CP238" i="2"/>
  <c r="CQ238" i="2"/>
  <c r="CS238" i="2"/>
  <c r="CT238" i="2"/>
  <c r="CV238" i="2" a="1"/>
  <c r="CV238" i="2" s="1"/>
  <c r="CW238" i="2"/>
  <c r="DA238" i="2"/>
  <c r="DB238" i="2"/>
  <c r="DD238" i="2"/>
  <c r="DC238" i="2" s="1"/>
  <c r="DE238" i="2"/>
  <c r="DG238" i="2"/>
  <c r="DH238" i="2" s="1"/>
  <c r="DJ238" i="2"/>
  <c r="DL238" i="2"/>
  <c r="DP238" i="2"/>
  <c r="DO238" i="2" s="1"/>
  <c r="C239" i="2"/>
  <c r="H239" i="2"/>
  <c r="G239" i="2" s="1"/>
  <c r="J239" i="2"/>
  <c r="I239" i="2" s="1"/>
  <c r="K239" i="2"/>
  <c r="M239" i="2"/>
  <c r="N239" i="2"/>
  <c r="P239" i="2"/>
  <c r="Q239" i="2"/>
  <c r="S239" i="2"/>
  <c r="T239" i="2"/>
  <c r="V239" i="2" a="1"/>
  <c r="V239" i="2" s="1"/>
  <c r="W239" i="2" a="1"/>
  <c r="W239" i="2"/>
  <c r="X239" i="2"/>
  <c r="AA239" i="2" a="1"/>
  <c r="AA239" i="2" s="1"/>
  <c r="AB239" i="2" s="1"/>
  <c r="AC239" i="2"/>
  <c r="AD239" i="2"/>
  <c r="AF239" i="2"/>
  <c r="AG239" i="2"/>
  <c r="AI239" i="2"/>
  <c r="AJ239" i="2"/>
  <c r="AL239" i="2"/>
  <c r="AM239" i="2"/>
  <c r="AO239" i="2"/>
  <c r="AP239" i="2"/>
  <c r="AR239" i="2"/>
  <c r="AS239" i="2"/>
  <c r="AU239" i="2"/>
  <c r="AV239" i="2"/>
  <c r="AX239" i="2"/>
  <c r="AY239" i="2"/>
  <c r="BA239" i="2"/>
  <c r="BB239" i="2"/>
  <c r="BD239" i="2"/>
  <c r="BE239" i="2"/>
  <c r="BF239" i="2"/>
  <c r="BG239" i="2"/>
  <c r="BI239" i="2"/>
  <c r="BJ239" i="2"/>
  <c r="BL239" i="2"/>
  <c r="BM239" i="2"/>
  <c r="BO239" i="2" s="1"/>
  <c r="BP239" i="2"/>
  <c r="BR239" i="2"/>
  <c r="BS239" i="2"/>
  <c r="BT239" i="2"/>
  <c r="BV239" i="2"/>
  <c r="BU239" i="2" s="1"/>
  <c r="CC239" i="2"/>
  <c r="CD239" i="2"/>
  <c r="CG239" i="2" a="1"/>
  <c r="CG239" i="2" s="1"/>
  <c r="CH239" i="2" s="1"/>
  <c r="CE239" i="2" s="1"/>
  <c r="CL239" i="2" a="1"/>
  <c r="CL239" i="2" s="1"/>
  <c r="CN239" i="2" s="1"/>
  <c r="CP239" i="2"/>
  <c r="CO239" i="2" s="1"/>
  <c r="CQ239" i="2"/>
  <c r="CS239" i="2"/>
  <c r="CT239" i="2"/>
  <c r="CV239" i="2" a="1"/>
  <c r="CV239" i="2" s="1"/>
  <c r="CW239" i="2"/>
  <c r="DA239" i="2"/>
  <c r="DB239" i="2"/>
  <c r="DD239" i="2"/>
  <c r="DE239" i="2"/>
  <c r="DG239" i="2"/>
  <c r="DJ239" i="2"/>
  <c r="DL239" i="2"/>
  <c r="DK239" i="2" s="1"/>
  <c r="DP239" i="2"/>
  <c r="C240" i="2"/>
  <c r="H240" i="2"/>
  <c r="G240" i="2" s="1"/>
  <c r="J240" i="2"/>
  <c r="K240" i="2"/>
  <c r="M240" i="2"/>
  <c r="N240" i="2"/>
  <c r="P240" i="2"/>
  <c r="Q240" i="2"/>
  <c r="S240" i="2"/>
  <c r="T240" i="2"/>
  <c r="V240" i="2" a="1"/>
  <c r="V240" i="2" s="1"/>
  <c r="W240" i="2" a="1"/>
  <c r="W240" i="2" s="1"/>
  <c r="X240" i="2"/>
  <c r="AA240" i="2" a="1"/>
  <c r="AA240" i="2"/>
  <c r="AB240" i="2" s="1"/>
  <c r="AC240" i="2"/>
  <c r="AD240" i="2"/>
  <c r="AF240" i="2"/>
  <c r="AE240" i="2" s="1"/>
  <c r="AG240" i="2"/>
  <c r="AI240" i="2"/>
  <c r="AJ240" i="2"/>
  <c r="AL240" i="2"/>
  <c r="AM240" i="2"/>
  <c r="AO240" i="2"/>
  <c r="AP240" i="2"/>
  <c r="AR240" i="2"/>
  <c r="AS240" i="2"/>
  <c r="AU240" i="2"/>
  <c r="AV240" i="2"/>
  <c r="AX240" i="2"/>
  <c r="AY240" i="2"/>
  <c r="BA240" i="2"/>
  <c r="BB240" i="2"/>
  <c r="BD240" i="2"/>
  <c r="BE240" i="2"/>
  <c r="BF240" i="2"/>
  <c r="BG240" i="2"/>
  <c r="BI240" i="2"/>
  <c r="BJ240" i="2"/>
  <c r="BL240" i="2"/>
  <c r="BM240" i="2"/>
  <c r="BO240" i="2" s="1"/>
  <c r="BP240" i="2"/>
  <c r="BR240" i="2"/>
  <c r="BS240" i="2"/>
  <c r="BT240" i="2"/>
  <c r="BV240" i="2"/>
  <c r="BU240" i="2" s="1"/>
  <c r="CA240" i="2"/>
  <c r="BZ240" i="2"/>
  <c r="CC240" i="2"/>
  <c r="CD240" i="2"/>
  <c r="CB240" i="2" s="1"/>
  <c r="CG240" i="2" a="1"/>
  <c r="CG240" i="2"/>
  <c r="CL240" i="2" a="1"/>
  <c r="CL240" i="2" s="1"/>
  <c r="CM240" i="2" s="1"/>
  <c r="CJ240" i="2" s="1"/>
  <c r="CP240" i="2"/>
  <c r="CQ240" i="2"/>
  <c r="CS240" i="2"/>
  <c r="CT240" i="2"/>
  <c r="CV240" i="2" a="1"/>
  <c r="CV240" i="2" s="1"/>
  <c r="CW240" i="2"/>
  <c r="DA240" i="2"/>
  <c r="DB240" i="2"/>
  <c r="DD240" i="2"/>
  <c r="DC240" i="2" s="1"/>
  <c r="DE240" i="2"/>
  <c r="DG240" i="2"/>
  <c r="DI240" i="2" s="1"/>
  <c r="DH240" i="2"/>
  <c r="DJ240" i="2"/>
  <c r="DF240" i="2" s="1"/>
  <c r="DL240" i="2"/>
  <c r="DM240" i="2"/>
  <c r="DP240" i="2"/>
  <c r="DO240" i="2" s="1"/>
  <c r="C241" i="2"/>
  <c r="H241" i="2"/>
  <c r="G241" i="2" s="1"/>
  <c r="J241" i="2"/>
  <c r="K241" i="2"/>
  <c r="M241" i="2"/>
  <c r="N241" i="2"/>
  <c r="P241" i="2"/>
  <c r="O241" i="2" s="1"/>
  <c r="Q241" i="2"/>
  <c r="S241" i="2"/>
  <c r="R241" i="2" s="1"/>
  <c r="T241" i="2"/>
  <c r="V241" i="2" a="1"/>
  <c r="V241" i="2" s="1"/>
  <c r="W241" i="2" a="1"/>
  <c r="W241" i="2" s="1"/>
  <c r="X241" i="2"/>
  <c r="AA241" i="2" a="1"/>
  <c r="AA241" i="2" s="1"/>
  <c r="AB241" i="2" s="1"/>
  <c r="AC241" i="2"/>
  <c r="AD241" i="2"/>
  <c r="AF241" i="2"/>
  <c r="AG241" i="2"/>
  <c r="AI241" i="2"/>
  <c r="AJ241" i="2"/>
  <c r="AH241" i="2" s="1"/>
  <c r="AL241" i="2"/>
  <c r="AM241" i="2"/>
  <c r="AO241" i="2"/>
  <c r="AN241" i="2" s="1"/>
  <c r="AP241" i="2"/>
  <c r="AR241" i="2"/>
  <c r="AQ241" i="2" s="1"/>
  <c r="AS241" i="2"/>
  <c r="AU241" i="2"/>
  <c r="AV241" i="2"/>
  <c r="AT241" i="2" s="1"/>
  <c r="AX241" i="2"/>
  <c r="AY241" i="2"/>
  <c r="BA241" i="2"/>
  <c r="AZ241" i="2" s="1"/>
  <c r="BB241" i="2"/>
  <c r="BD241" i="2"/>
  <c r="BE241" i="2"/>
  <c r="BF241" i="2"/>
  <c r="BG241" i="2"/>
  <c r="BI241" i="2"/>
  <c r="BJ241" i="2"/>
  <c r="BL241" i="2"/>
  <c r="BM241" i="2"/>
  <c r="BO241" i="2" s="1"/>
  <c r="BP241" i="2"/>
  <c r="BR241" i="2"/>
  <c r="BS241" i="2"/>
  <c r="BT241" i="2"/>
  <c r="BV241" i="2"/>
  <c r="BU241" i="2" s="1"/>
  <c r="BZ241" i="2"/>
  <c r="CA241" i="2"/>
  <c r="BW241" i="2" s="1"/>
  <c r="CC241" i="2"/>
  <c r="CD241" i="2"/>
  <c r="CG241" i="2" a="1"/>
  <c r="CG241" i="2" s="1"/>
  <c r="CL241" i="2" a="1"/>
  <c r="CL241" i="2" s="1"/>
  <c r="CP241" i="2"/>
  <c r="CQ241" i="2"/>
  <c r="CO241" i="2" s="1"/>
  <c r="CS241" i="2"/>
  <c r="CT241" i="2"/>
  <c r="CV241" i="2" a="1"/>
  <c r="CV241" i="2"/>
  <c r="CW241" i="2"/>
  <c r="DA241" i="2"/>
  <c r="DB241" i="2"/>
  <c r="DD241" i="2"/>
  <c r="DE241" i="2"/>
  <c r="DG241" i="2"/>
  <c r="DJ241" i="2"/>
  <c r="DL241" i="2"/>
  <c r="DP241" i="2"/>
  <c r="DO241" i="2" s="1"/>
  <c r="C242" i="2"/>
  <c r="H242" i="2"/>
  <c r="G242" i="2" s="1"/>
  <c r="J242" i="2"/>
  <c r="K242" i="2"/>
  <c r="M242" i="2"/>
  <c r="N242" i="2"/>
  <c r="P242" i="2"/>
  <c r="Q242" i="2"/>
  <c r="S242" i="2"/>
  <c r="T242" i="2"/>
  <c r="V242" i="2" a="1"/>
  <c r="V242" i="2" s="1"/>
  <c r="W242" i="2" a="1"/>
  <c r="W242" i="2" s="1"/>
  <c r="X242" i="2"/>
  <c r="AA242" i="2" a="1"/>
  <c r="AA242" i="2" s="1"/>
  <c r="AB242" i="2" s="1"/>
  <c r="AC242" i="2"/>
  <c r="AD242" i="2"/>
  <c r="AF242" i="2"/>
  <c r="AG242" i="2"/>
  <c r="AI242" i="2"/>
  <c r="AJ242" i="2"/>
  <c r="AL242" i="2"/>
  <c r="AM242" i="2"/>
  <c r="AO242" i="2"/>
  <c r="AP242" i="2"/>
  <c r="AR242" i="2"/>
  <c r="AS242" i="2"/>
  <c r="AU242" i="2"/>
  <c r="AV242" i="2"/>
  <c r="AX242" i="2"/>
  <c r="AY242" i="2"/>
  <c r="BA242" i="2"/>
  <c r="BB242" i="2"/>
  <c r="BD242" i="2"/>
  <c r="BE242" i="2"/>
  <c r="BF242" i="2"/>
  <c r="BG242" i="2"/>
  <c r="BI242" i="2"/>
  <c r="BJ242" i="2"/>
  <c r="BL242" i="2"/>
  <c r="BM242" i="2"/>
  <c r="BP242" i="2"/>
  <c r="BR242" i="2"/>
  <c r="BS242" i="2"/>
  <c r="BT242" i="2"/>
  <c r="BV242" i="2"/>
  <c r="BU242" i="2" s="1"/>
  <c r="CA242" i="2"/>
  <c r="BZ242" i="2"/>
  <c r="CC242" i="2"/>
  <c r="CD242" i="2"/>
  <c r="CB242" i="2" s="1"/>
  <c r="CG242" i="2" a="1"/>
  <c r="CG242" i="2" s="1"/>
  <c r="CL242" i="2" a="1"/>
  <c r="CL242" i="2" s="1"/>
  <c r="CP242" i="2"/>
  <c r="CQ242" i="2"/>
  <c r="CS242" i="2"/>
  <c r="CT242" i="2"/>
  <c r="CV242" i="2" a="1"/>
  <c r="CV242" i="2" s="1"/>
  <c r="CW242" i="2"/>
  <c r="DA242" i="2"/>
  <c r="DB242" i="2"/>
  <c r="DD242" i="2"/>
  <c r="DE242" i="2"/>
  <c r="DG242" i="2"/>
  <c r="DJ242" i="2"/>
  <c r="DL242" i="2"/>
  <c r="DP242" i="2"/>
  <c r="DR242" i="2" s="1"/>
  <c r="C243" i="2"/>
  <c r="H243" i="2"/>
  <c r="G243" i="2" s="1"/>
  <c r="J243" i="2"/>
  <c r="K243" i="2"/>
  <c r="M243" i="2"/>
  <c r="N243" i="2"/>
  <c r="P243" i="2"/>
  <c r="O243" i="2" s="1"/>
  <c r="Q243" i="2"/>
  <c r="S243" i="2"/>
  <c r="T243" i="2"/>
  <c r="V243" i="2" a="1"/>
  <c r="V243" i="2"/>
  <c r="W243" i="2" a="1"/>
  <c r="W243" i="2" s="1"/>
  <c r="X243" i="2"/>
  <c r="AA243" i="2" a="1"/>
  <c r="AA243" i="2" s="1"/>
  <c r="AB243" i="2" s="1"/>
  <c r="AC243" i="2"/>
  <c r="AD243" i="2"/>
  <c r="AF243" i="2"/>
  <c r="AG243" i="2"/>
  <c r="AI243" i="2"/>
  <c r="AH243" i="2" s="1"/>
  <c r="AJ243" i="2"/>
  <c r="AL243" i="2"/>
  <c r="AM243" i="2"/>
  <c r="AO243" i="2"/>
  <c r="AP243" i="2"/>
  <c r="AR243" i="2"/>
  <c r="AS243" i="2"/>
  <c r="AU243" i="2"/>
  <c r="AV243" i="2"/>
  <c r="AX243" i="2"/>
  <c r="AY243" i="2"/>
  <c r="BA243" i="2"/>
  <c r="BB243" i="2"/>
  <c r="BD243" i="2"/>
  <c r="BE243" i="2"/>
  <c r="BF243" i="2"/>
  <c r="BG243" i="2"/>
  <c r="BI243" i="2"/>
  <c r="BJ243" i="2"/>
  <c r="BL243" i="2"/>
  <c r="BM243" i="2"/>
  <c r="BO243" i="2" s="1"/>
  <c r="BP243" i="2"/>
  <c r="BR243" i="2"/>
  <c r="BS243" i="2"/>
  <c r="BT243" i="2"/>
  <c r="BV243" i="2"/>
  <c r="BU243" i="2" s="1"/>
  <c r="BZ243" i="2"/>
  <c r="CA243" i="2"/>
  <c r="CC243" i="2"/>
  <c r="CD243" i="2"/>
  <c r="CG243" i="2" a="1"/>
  <c r="CG243" i="2" s="1"/>
  <c r="CL243" i="2" a="1"/>
  <c r="CL243" i="2" s="1"/>
  <c r="CM243" i="2" s="1"/>
  <c r="CJ243" i="2" s="1"/>
  <c r="CP243" i="2"/>
  <c r="CQ243" i="2"/>
  <c r="CS243" i="2"/>
  <c r="CT243" i="2"/>
  <c r="CV243" i="2" a="1"/>
  <c r="CV243" i="2" s="1"/>
  <c r="CW243" i="2"/>
  <c r="DA243" i="2"/>
  <c r="DB243" i="2"/>
  <c r="DD243" i="2"/>
  <c r="DE243" i="2"/>
  <c r="DG243" i="2"/>
  <c r="DJ243" i="2"/>
  <c r="DL243" i="2"/>
  <c r="DK243" i="2" s="1"/>
  <c r="DP243" i="2"/>
  <c r="DO243" i="2" s="1"/>
  <c r="C244" i="2"/>
  <c r="H244" i="2"/>
  <c r="G244" i="2" s="1"/>
  <c r="J244" i="2"/>
  <c r="K244" i="2"/>
  <c r="M244" i="2"/>
  <c r="N244" i="2"/>
  <c r="P244" i="2"/>
  <c r="Q244" i="2"/>
  <c r="S244" i="2"/>
  <c r="T244" i="2"/>
  <c r="V244" i="2" a="1"/>
  <c r="V244" i="2" s="1"/>
  <c r="W244" i="2" a="1"/>
  <c r="W244" i="2" s="1"/>
  <c r="X244" i="2"/>
  <c r="AA244" i="2" a="1"/>
  <c r="AA244" i="2" s="1"/>
  <c r="AB244" i="2" s="1"/>
  <c r="AC244" i="2"/>
  <c r="AD244" i="2"/>
  <c r="AF244" i="2"/>
  <c r="AG244" i="2"/>
  <c r="AI244" i="2"/>
  <c r="AJ244" i="2"/>
  <c r="AL244" i="2"/>
  <c r="AK244" i="2" s="1"/>
  <c r="AM244" i="2"/>
  <c r="AO244" i="2"/>
  <c r="AP244" i="2"/>
  <c r="AR244" i="2"/>
  <c r="AS244" i="2"/>
  <c r="AU244" i="2"/>
  <c r="AV244" i="2"/>
  <c r="AX244" i="2"/>
  <c r="AY244" i="2"/>
  <c r="BA244" i="2"/>
  <c r="BB244" i="2"/>
  <c r="BD244" i="2"/>
  <c r="BE244" i="2"/>
  <c r="BF244" i="2"/>
  <c r="BG244" i="2"/>
  <c r="BI244" i="2"/>
  <c r="BJ244" i="2"/>
  <c r="BL244" i="2"/>
  <c r="BM244" i="2"/>
  <c r="BP244" i="2"/>
  <c r="BR244" i="2"/>
  <c r="BS244" i="2"/>
  <c r="BT244" i="2"/>
  <c r="BV244" i="2"/>
  <c r="BU244" i="2" s="1"/>
  <c r="CC244" i="2"/>
  <c r="CD244" i="2"/>
  <c r="CG244" i="2" a="1"/>
  <c r="CG244" i="2" s="1"/>
  <c r="CL244" i="2" a="1"/>
  <c r="CL244" i="2" s="1"/>
  <c r="CM244" i="2" s="1"/>
  <c r="CJ244" i="2" s="1"/>
  <c r="CP244" i="2"/>
  <c r="CQ244" i="2"/>
  <c r="CS244" i="2"/>
  <c r="CT244" i="2"/>
  <c r="CV244" i="2" a="1"/>
  <c r="CV244" i="2" s="1"/>
  <c r="CW244" i="2"/>
  <c r="DA244" i="2"/>
  <c r="DB244" i="2"/>
  <c r="DD244" i="2"/>
  <c r="DE244" i="2"/>
  <c r="DG244" i="2"/>
  <c r="DJ244" i="2"/>
  <c r="DL244" i="2"/>
  <c r="DP244" i="2"/>
  <c r="C245" i="2"/>
  <c r="H245" i="2"/>
  <c r="G245" i="2" s="1"/>
  <c r="J245" i="2"/>
  <c r="K245" i="2"/>
  <c r="M245" i="2"/>
  <c r="N245" i="2"/>
  <c r="P245" i="2"/>
  <c r="Q245" i="2"/>
  <c r="S245" i="2"/>
  <c r="T245" i="2"/>
  <c r="V245" i="2" a="1"/>
  <c r="V245" i="2" s="1"/>
  <c r="W245" i="2" a="1"/>
  <c r="W245" i="2" s="1"/>
  <c r="X245" i="2"/>
  <c r="AA245" i="2" a="1"/>
  <c r="AA245" i="2" s="1"/>
  <c r="AB245" i="2" s="1"/>
  <c r="AC245" i="2"/>
  <c r="AD245" i="2"/>
  <c r="AF245" i="2"/>
  <c r="AG245" i="2"/>
  <c r="AI245" i="2"/>
  <c r="AJ245" i="2"/>
  <c r="AL245" i="2"/>
  <c r="AM245" i="2"/>
  <c r="AO245" i="2"/>
  <c r="AP245" i="2"/>
  <c r="AR245" i="2"/>
  <c r="AS245" i="2"/>
  <c r="AU245" i="2"/>
  <c r="AV245" i="2"/>
  <c r="AX245" i="2"/>
  <c r="AY245" i="2"/>
  <c r="BA245" i="2"/>
  <c r="BB245" i="2"/>
  <c r="AZ245" i="2" s="1"/>
  <c r="BD245" i="2"/>
  <c r="BE245" i="2"/>
  <c r="BF245" i="2"/>
  <c r="BG245" i="2"/>
  <c r="BI245" i="2"/>
  <c r="BJ245" i="2"/>
  <c r="BL245" i="2"/>
  <c r="BM245" i="2"/>
  <c r="BO245" i="2" s="1"/>
  <c r="BP245" i="2"/>
  <c r="BR245" i="2"/>
  <c r="BS245" i="2"/>
  <c r="BT245" i="2"/>
  <c r="BV245" i="2"/>
  <c r="BU245" i="2" s="1"/>
  <c r="BZ245" i="2"/>
  <c r="CC245" i="2"/>
  <c r="CD245" i="2"/>
  <c r="CG245" i="2" a="1"/>
  <c r="CG245" i="2" s="1"/>
  <c r="CH245" i="2" s="1"/>
  <c r="CE245" i="2" s="1"/>
  <c r="CL245" i="2" a="1"/>
  <c r="CL245" i="2" s="1"/>
  <c r="CM245" i="2" s="1"/>
  <c r="CJ245" i="2" s="1"/>
  <c r="CP245" i="2"/>
  <c r="CQ245" i="2"/>
  <c r="CS245" i="2"/>
  <c r="CT245" i="2"/>
  <c r="CV245" i="2" a="1"/>
  <c r="CV245" i="2" s="1"/>
  <c r="CW245" i="2"/>
  <c r="DA245" i="2"/>
  <c r="DB245" i="2"/>
  <c r="DD245" i="2"/>
  <c r="DE245" i="2"/>
  <c r="DG245" i="2"/>
  <c r="DJ245" i="2"/>
  <c r="DL245" i="2"/>
  <c r="DK245" i="2" s="1"/>
  <c r="DM245" i="2"/>
  <c r="DN245" i="2"/>
  <c r="DP245" i="2"/>
  <c r="C246" i="2"/>
  <c r="H246" i="2"/>
  <c r="G246" i="2" s="1"/>
  <c r="J246" i="2"/>
  <c r="K246" i="2"/>
  <c r="M246" i="2"/>
  <c r="N246" i="2"/>
  <c r="L246" i="2" s="1"/>
  <c r="P246" i="2"/>
  <c r="O246" i="2" s="1"/>
  <c r="Q246" i="2"/>
  <c r="R246" i="2"/>
  <c r="S246" i="2"/>
  <c r="T246" i="2"/>
  <c r="V246" i="2" a="1"/>
  <c r="V246" i="2" s="1"/>
  <c r="W246" i="2" a="1"/>
  <c r="W246" i="2" s="1"/>
  <c r="X246" i="2"/>
  <c r="AA246" i="2" a="1"/>
  <c r="AA246" i="2" s="1"/>
  <c r="AB246" i="2" s="1"/>
  <c r="AC246" i="2"/>
  <c r="AD246" i="2"/>
  <c r="AF246" i="2"/>
  <c r="AE246" i="2" s="1"/>
  <c r="AG246" i="2"/>
  <c r="AI246" i="2"/>
  <c r="AJ246" i="2"/>
  <c r="AL246" i="2"/>
  <c r="AM246" i="2"/>
  <c r="AO246" i="2"/>
  <c r="AP246" i="2"/>
  <c r="AR246" i="2"/>
  <c r="AS246" i="2"/>
  <c r="AU246" i="2"/>
  <c r="AV246" i="2"/>
  <c r="AX246" i="2"/>
  <c r="AY246" i="2"/>
  <c r="BA246" i="2"/>
  <c r="BB246" i="2"/>
  <c r="BD246" i="2"/>
  <c r="BE246" i="2"/>
  <c r="BF246" i="2"/>
  <c r="BG246" i="2"/>
  <c r="BI246" i="2"/>
  <c r="BJ246" i="2"/>
  <c r="BL246" i="2"/>
  <c r="BM246" i="2"/>
  <c r="BO246" i="2" s="1"/>
  <c r="BP246" i="2"/>
  <c r="BR246" i="2"/>
  <c r="BS246" i="2"/>
  <c r="BT246" i="2"/>
  <c r="BV246" i="2"/>
  <c r="BU246" i="2" s="1"/>
  <c r="CC246" i="2"/>
  <c r="CD246" i="2"/>
  <c r="CG246" i="2" a="1"/>
  <c r="CG246" i="2" s="1"/>
  <c r="CL246" i="2" a="1"/>
  <c r="CL246" i="2" s="1"/>
  <c r="CP246" i="2"/>
  <c r="CQ246" i="2"/>
  <c r="CS246" i="2"/>
  <c r="CT246" i="2"/>
  <c r="CV246" i="2" a="1"/>
  <c r="CV246" i="2" s="1"/>
  <c r="CW246" i="2"/>
  <c r="DA246" i="2"/>
  <c r="DB246" i="2"/>
  <c r="DD246" i="2"/>
  <c r="DE246" i="2"/>
  <c r="DC246" i="2" s="1"/>
  <c r="DG246" i="2"/>
  <c r="DH246" i="2" s="1"/>
  <c r="DJ246" i="2"/>
  <c r="DK246" i="2"/>
  <c r="DL246" i="2"/>
  <c r="DN246" i="2" s="1"/>
  <c r="DM246" i="2"/>
  <c r="DP246" i="2"/>
  <c r="DO246" i="2" s="1"/>
  <c r="C247" i="2"/>
  <c r="H247" i="2"/>
  <c r="G247" i="2" s="1"/>
  <c r="J247" i="2"/>
  <c r="K247" i="2"/>
  <c r="I247" i="2" s="1"/>
  <c r="M247" i="2"/>
  <c r="N247" i="2"/>
  <c r="P247" i="2"/>
  <c r="Q247" i="2"/>
  <c r="S247" i="2"/>
  <c r="T247" i="2"/>
  <c r="V247" i="2" a="1"/>
  <c r="V247" i="2"/>
  <c r="W247" i="2" a="1"/>
  <c r="W247" i="2" s="1"/>
  <c r="X247" i="2"/>
  <c r="AA247" i="2" a="1"/>
  <c r="AA247" i="2" s="1"/>
  <c r="AB247" i="2" s="1"/>
  <c r="AC247" i="2"/>
  <c r="AD247" i="2"/>
  <c r="AF247" i="2"/>
  <c r="AE247" i="2" s="1"/>
  <c r="AG247" i="2"/>
  <c r="AI247" i="2"/>
  <c r="AJ247" i="2"/>
  <c r="AL247" i="2"/>
  <c r="AM247" i="2"/>
  <c r="AO247" i="2"/>
  <c r="AP247" i="2"/>
  <c r="AR247" i="2"/>
  <c r="AS247" i="2"/>
  <c r="AU247" i="2"/>
  <c r="AV247" i="2"/>
  <c r="AX247" i="2"/>
  <c r="AY247" i="2"/>
  <c r="BA247" i="2"/>
  <c r="BB247" i="2"/>
  <c r="BD247" i="2"/>
  <c r="BE247" i="2"/>
  <c r="BF247" i="2"/>
  <c r="BG247" i="2"/>
  <c r="BI247" i="2"/>
  <c r="BJ247" i="2"/>
  <c r="BL247" i="2"/>
  <c r="BM247" i="2"/>
  <c r="BO247" i="2" s="1"/>
  <c r="BP247" i="2"/>
  <c r="BR247" i="2"/>
  <c r="BS247" i="2"/>
  <c r="BT247" i="2"/>
  <c r="BV247" i="2"/>
  <c r="BU247" i="2" s="1"/>
  <c r="CC247" i="2"/>
  <c r="CD247" i="2"/>
  <c r="CG247" i="2" a="1"/>
  <c r="CG247" i="2" s="1"/>
  <c r="CH247" i="2" s="1"/>
  <c r="CE247" i="2" s="1"/>
  <c r="CL247" i="2" a="1"/>
  <c r="CL247" i="2" s="1"/>
  <c r="CP247" i="2"/>
  <c r="CQ247" i="2"/>
  <c r="CS247" i="2"/>
  <c r="CT247" i="2"/>
  <c r="CV247" i="2" a="1"/>
  <c r="CV247" i="2" s="1"/>
  <c r="CW247" i="2"/>
  <c r="DA247" i="2"/>
  <c r="DB247" i="2"/>
  <c r="DD247" i="2"/>
  <c r="DE247" i="2"/>
  <c r="DG247" i="2"/>
  <c r="DI247" i="2" s="1"/>
  <c r="DJ247" i="2"/>
  <c r="DL247" i="2"/>
  <c r="DK247" i="2" s="1"/>
  <c r="DP247" i="2"/>
  <c r="DO247" i="2" s="1"/>
  <c r="C248" i="2"/>
  <c r="H248" i="2"/>
  <c r="G248" i="2" s="1"/>
  <c r="J248" i="2"/>
  <c r="K248" i="2"/>
  <c r="M248" i="2"/>
  <c r="N248" i="2"/>
  <c r="L248" i="2" s="1"/>
  <c r="P248" i="2"/>
  <c r="Q248" i="2"/>
  <c r="S248" i="2"/>
  <c r="R248" i="2" s="1"/>
  <c r="T248" i="2"/>
  <c r="V248" i="2" a="1"/>
  <c r="V248" i="2"/>
  <c r="W248" i="2" a="1"/>
  <c r="W248" i="2" s="1"/>
  <c r="X248" i="2"/>
  <c r="AA248" i="2" a="1"/>
  <c r="AA248" i="2" s="1"/>
  <c r="AB248" i="2" s="1"/>
  <c r="AC248" i="2"/>
  <c r="AD248" i="2"/>
  <c r="AF248" i="2"/>
  <c r="AG248" i="2"/>
  <c r="AE248" i="2" s="1"/>
  <c r="AI248" i="2"/>
  <c r="AH248" i="2" s="1"/>
  <c r="AJ248" i="2"/>
  <c r="AL248" i="2"/>
  <c r="AM248" i="2"/>
  <c r="AO248" i="2"/>
  <c r="AP248" i="2"/>
  <c r="AR248" i="2"/>
  <c r="AS248" i="2"/>
  <c r="AU248" i="2"/>
  <c r="AT248" i="2" s="1"/>
  <c r="AV248" i="2"/>
  <c r="AX248" i="2"/>
  <c r="AY248" i="2"/>
  <c r="BA248" i="2"/>
  <c r="BB248" i="2"/>
  <c r="BD248" i="2"/>
  <c r="BE248" i="2"/>
  <c r="BF248" i="2"/>
  <c r="BG248" i="2"/>
  <c r="BI248" i="2"/>
  <c r="BJ248" i="2"/>
  <c r="BL248" i="2"/>
  <c r="BM248" i="2"/>
  <c r="BO248" i="2" s="1"/>
  <c r="BP248" i="2"/>
  <c r="BR248" i="2"/>
  <c r="BS248" i="2"/>
  <c r="BT248" i="2"/>
  <c r="BV248" i="2"/>
  <c r="BU248" i="2" s="1"/>
  <c r="CA248" i="2"/>
  <c r="BZ248" i="2"/>
  <c r="CC248" i="2"/>
  <c r="CB248" i="2" s="1"/>
  <c r="CD248" i="2"/>
  <c r="CG248" i="2" a="1"/>
  <c r="CG248" i="2" s="1"/>
  <c r="CL248" i="2" a="1"/>
  <c r="CL248" i="2" s="1"/>
  <c r="CP248" i="2"/>
  <c r="CQ248" i="2"/>
  <c r="CS248" i="2"/>
  <c r="CT248" i="2"/>
  <c r="CV248" i="2" a="1"/>
  <c r="CV248" i="2" s="1"/>
  <c r="CW248" i="2"/>
  <c r="DA248" i="2"/>
  <c r="DB248" i="2"/>
  <c r="DD248" i="2"/>
  <c r="DE248" i="2"/>
  <c r="DC248" i="2" s="1"/>
  <c r="DG248" i="2"/>
  <c r="DJ248" i="2"/>
  <c r="DK248" i="2"/>
  <c r="DL248" i="2"/>
  <c r="DP248" i="2"/>
  <c r="C249" i="2"/>
  <c r="H249" i="2"/>
  <c r="G249" i="2" s="1"/>
  <c r="J249" i="2"/>
  <c r="K249" i="2"/>
  <c r="M249" i="2"/>
  <c r="N249" i="2"/>
  <c r="P249" i="2"/>
  <c r="Q249" i="2"/>
  <c r="S249" i="2"/>
  <c r="T249" i="2"/>
  <c r="V249" i="2" a="1"/>
  <c r="V249" i="2" s="1"/>
  <c r="W249" i="2" a="1"/>
  <c r="W249" i="2" s="1"/>
  <c r="X249" i="2"/>
  <c r="AA249" i="2" a="1"/>
  <c r="AA249" i="2" s="1"/>
  <c r="AB249" i="2" s="1"/>
  <c r="AC249" i="2"/>
  <c r="AD249" i="2"/>
  <c r="AF249" i="2"/>
  <c r="AG249" i="2"/>
  <c r="AI249" i="2"/>
  <c r="AH249" i="2" s="1"/>
  <c r="AJ249" i="2"/>
  <c r="AL249" i="2"/>
  <c r="AM249" i="2"/>
  <c r="AO249" i="2"/>
  <c r="AP249" i="2"/>
  <c r="AR249" i="2"/>
  <c r="AS249" i="2"/>
  <c r="AU249" i="2"/>
  <c r="AV249" i="2"/>
  <c r="AX249" i="2"/>
  <c r="AY249" i="2"/>
  <c r="BA249" i="2"/>
  <c r="BB249" i="2"/>
  <c r="BD249" i="2"/>
  <c r="BE249" i="2"/>
  <c r="BF249" i="2"/>
  <c r="BG249" i="2"/>
  <c r="BI249" i="2"/>
  <c r="BJ249" i="2"/>
  <c r="BL249" i="2"/>
  <c r="BM249" i="2"/>
  <c r="BO249" i="2" s="1"/>
  <c r="BP249" i="2"/>
  <c r="BR249" i="2"/>
  <c r="BS249" i="2"/>
  <c r="BQ249" i="2" s="1"/>
  <c r="BT249" i="2"/>
  <c r="BV249" i="2"/>
  <c r="BU249" i="2" s="1"/>
  <c r="BZ249" i="2"/>
  <c r="CA249" i="2"/>
  <c r="CC249" i="2"/>
  <c r="CD249" i="2"/>
  <c r="CG249" i="2" a="1"/>
  <c r="CG249" i="2" s="1"/>
  <c r="CL249" i="2" a="1"/>
  <c r="CL249" i="2" s="1"/>
  <c r="CN249" i="2" s="1"/>
  <c r="CP249" i="2"/>
  <c r="CQ249" i="2"/>
  <c r="CS249" i="2"/>
  <c r="CR249" i="2" s="1"/>
  <c r="CT249" i="2"/>
  <c r="CV249" i="2" a="1"/>
  <c r="CV249" i="2"/>
  <c r="CW249" i="2"/>
  <c r="DA249" i="2"/>
  <c r="DB249" i="2"/>
  <c r="DD249" i="2"/>
  <c r="DE249" i="2"/>
  <c r="DG249" i="2"/>
  <c r="DH249" i="2" s="1"/>
  <c r="DI249" i="2"/>
  <c r="DJ249" i="2"/>
  <c r="DF249" i="2" s="1"/>
  <c r="DL249" i="2"/>
  <c r="DN249" i="2" s="1"/>
  <c r="DP249" i="2"/>
  <c r="C250" i="2"/>
  <c r="H250" i="2"/>
  <c r="G250" i="2" s="1"/>
  <c r="J250" i="2"/>
  <c r="I250" i="2" s="1"/>
  <c r="K250" i="2"/>
  <c r="M250" i="2"/>
  <c r="N250" i="2"/>
  <c r="P250" i="2"/>
  <c r="Q250" i="2"/>
  <c r="S250" i="2"/>
  <c r="T250" i="2"/>
  <c r="V250" i="2" a="1"/>
  <c r="V250" i="2" s="1"/>
  <c r="W250" i="2" a="1"/>
  <c r="W250" i="2" s="1"/>
  <c r="X250" i="2"/>
  <c r="AA250" i="2" a="1"/>
  <c r="AA250" i="2" s="1"/>
  <c r="AB250" i="2" s="1"/>
  <c r="AC250" i="2"/>
  <c r="AD250" i="2"/>
  <c r="AF250" i="2"/>
  <c r="AG250" i="2"/>
  <c r="AI250" i="2"/>
  <c r="AJ250" i="2"/>
  <c r="AL250" i="2"/>
  <c r="AM250" i="2"/>
  <c r="AO250" i="2"/>
  <c r="AP250" i="2"/>
  <c r="AR250" i="2"/>
  <c r="AS250" i="2"/>
  <c r="AU250" i="2"/>
  <c r="AV250" i="2"/>
  <c r="AX250" i="2"/>
  <c r="AY250" i="2"/>
  <c r="BA250" i="2"/>
  <c r="BB250" i="2"/>
  <c r="BD250" i="2"/>
  <c r="BE250" i="2"/>
  <c r="BF250" i="2"/>
  <c r="BG250" i="2"/>
  <c r="BI250" i="2"/>
  <c r="BJ250" i="2"/>
  <c r="BL250" i="2"/>
  <c r="BM250" i="2"/>
  <c r="BP250" i="2"/>
  <c r="BR250" i="2"/>
  <c r="BS250" i="2"/>
  <c r="BT250" i="2"/>
  <c r="BV250" i="2"/>
  <c r="BU250" i="2" s="1"/>
  <c r="CA250" i="2"/>
  <c r="BZ250" i="2"/>
  <c r="CC250" i="2"/>
  <c r="CB250" i="2" s="1"/>
  <c r="CD250" i="2"/>
  <c r="CG250" i="2" a="1"/>
  <c r="CG250" i="2" s="1"/>
  <c r="CN250" i="2"/>
  <c r="CL250" i="2" a="1"/>
  <c r="CL250" i="2" s="1"/>
  <c r="CM250" i="2"/>
  <c r="CJ250" i="2" s="1"/>
  <c r="CP250" i="2"/>
  <c r="CQ250" i="2"/>
  <c r="CS250" i="2"/>
  <c r="CT250" i="2"/>
  <c r="CV250" i="2" a="1"/>
  <c r="CV250" i="2" s="1"/>
  <c r="CW250" i="2"/>
  <c r="DA250" i="2"/>
  <c r="DB250" i="2"/>
  <c r="DD250" i="2"/>
  <c r="DE250" i="2"/>
  <c r="DG250" i="2"/>
  <c r="DJ250" i="2"/>
  <c r="DL250" i="2"/>
  <c r="DK250" i="2" s="1"/>
  <c r="DM250" i="2"/>
  <c r="DN250" i="2"/>
  <c r="DP250" i="2"/>
  <c r="DO250" i="2" s="1"/>
  <c r="C251" i="2"/>
  <c r="H251" i="2"/>
  <c r="G251" i="2" s="1"/>
  <c r="J251" i="2"/>
  <c r="K251" i="2"/>
  <c r="M251" i="2"/>
  <c r="N251" i="2"/>
  <c r="P251" i="2"/>
  <c r="Q251" i="2"/>
  <c r="O251" i="2" s="1"/>
  <c r="S251" i="2"/>
  <c r="R251" i="2" s="1"/>
  <c r="T251" i="2"/>
  <c r="V251" i="2" a="1"/>
  <c r="V251" i="2" s="1"/>
  <c r="W251" i="2" a="1"/>
  <c r="W251" i="2" s="1"/>
  <c r="X251" i="2"/>
  <c r="AA251" i="2" a="1"/>
  <c r="AA251" i="2" s="1"/>
  <c r="AB251" i="2" s="1"/>
  <c r="AC251" i="2"/>
  <c r="AD251" i="2"/>
  <c r="AF251" i="2"/>
  <c r="AG251" i="2"/>
  <c r="AI251" i="2"/>
  <c r="AJ251" i="2"/>
  <c r="AL251" i="2"/>
  <c r="AM251" i="2"/>
  <c r="AO251" i="2"/>
  <c r="AP251" i="2"/>
  <c r="AR251" i="2"/>
  <c r="AQ251" i="2" s="1"/>
  <c r="AS251" i="2"/>
  <c r="AU251" i="2"/>
  <c r="AV251" i="2"/>
  <c r="AX251" i="2"/>
  <c r="AY251" i="2"/>
  <c r="BA251" i="2"/>
  <c r="BB251" i="2"/>
  <c r="AZ251" i="2" s="1"/>
  <c r="BD251" i="2"/>
  <c r="BE251" i="2"/>
  <c r="BF251" i="2"/>
  <c r="BG251" i="2"/>
  <c r="BI251" i="2"/>
  <c r="BJ251" i="2"/>
  <c r="BL251" i="2"/>
  <c r="BM251" i="2"/>
  <c r="BO251" i="2" s="1"/>
  <c r="BP251" i="2"/>
  <c r="BR251" i="2"/>
  <c r="BS251" i="2"/>
  <c r="BT251" i="2"/>
  <c r="BV251" i="2"/>
  <c r="BU251" i="2" s="1"/>
  <c r="BZ251" i="2"/>
  <c r="CA251" i="2"/>
  <c r="CC251" i="2"/>
  <c r="CD251" i="2"/>
  <c r="CG251" i="2" a="1"/>
  <c r="CG251" i="2" s="1"/>
  <c r="CL251" i="2" a="1"/>
  <c r="CL251" i="2" s="1"/>
  <c r="CM251" i="2" s="1"/>
  <c r="CJ251" i="2" s="1"/>
  <c r="CP251" i="2"/>
  <c r="CQ251" i="2"/>
  <c r="CS251" i="2"/>
  <c r="CT251" i="2"/>
  <c r="CV251" i="2" a="1"/>
  <c r="CV251" i="2" s="1"/>
  <c r="CW251" i="2"/>
  <c r="DA251" i="2"/>
  <c r="DB251" i="2"/>
  <c r="DD251" i="2"/>
  <c r="DE251" i="2"/>
  <c r="DG251" i="2"/>
  <c r="DJ251" i="2"/>
  <c r="DL251" i="2"/>
  <c r="DP251" i="2"/>
  <c r="C252" i="2"/>
  <c r="H252" i="2"/>
  <c r="G252" i="2" s="1"/>
  <c r="J252" i="2"/>
  <c r="K252" i="2"/>
  <c r="M252" i="2"/>
  <c r="N252" i="2"/>
  <c r="P252" i="2"/>
  <c r="Q252" i="2"/>
  <c r="S252" i="2"/>
  <c r="T252" i="2"/>
  <c r="V252" i="2" a="1"/>
  <c r="V252" i="2" s="1"/>
  <c r="W252" i="2" a="1"/>
  <c r="W252" i="2" s="1"/>
  <c r="X252" i="2"/>
  <c r="AA252" i="2" a="1"/>
  <c r="AA252" i="2" s="1"/>
  <c r="AB252" i="2" s="1"/>
  <c r="AC252" i="2"/>
  <c r="AD252" i="2"/>
  <c r="AF252" i="2"/>
  <c r="AG252" i="2"/>
  <c r="AI252" i="2"/>
  <c r="AH252" i="2" s="1"/>
  <c r="AJ252" i="2"/>
  <c r="AL252" i="2"/>
  <c r="AM252" i="2"/>
  <c r="AO252" i="2"/>
  <c r="AP252" i="2"/>
  <c r="AR252" i="2"/>
  <c r="AS252" i="2"/>
  <c r="AU252" i="2"/>
  <c r="AV252" i="2"/>
  <c r="AX252" i="2"/>
  <c r="AY252" i="2"/>
  <c r="BA252" i="2"/>
  <c r="BB252" i="2"/>
  <c r="BD252" i="2"/>
  <c r="BE252" i="2"/>
  <c r="BF252" i="2"/>
  <c r="BG252" i="2"/>
  <c r="BI252" i="2"/>
  <c r="BJ252" i="2"/>
  <c r="BL252" i="2"/>
  <c r="BM252" i="2"/>
  <c r="BP252" i="2"/>
  <c r="BR252" i="2"/>
  <c r="BS252" i="2"/>
  <c r="BT252" i="2"/>
  <c r="BV252" i="2"/>
  <c r="BU252" i="2" s="1"/>
  <c r="CC252" i="2"/>
  <c r="CD252" i="2"/>
  <c r="CG252" i="2" a="1"/>
  <c r="CG252" i="2" s="1"/>
  <c r="CH252" i="2" s="1"/>
  <c r="CE252" i="2" s="1"/>
  <c r="CL252" i="2" a="1"/>
  <c r="CL252" i="2" s="1"/>
  <c r="CM252" i="2" s="1"/>
  <c r="CJ252" i="2" s="1"/>
  <c r="CP252" i="2"/>
  <c r="CQ252" i="2"/>
  <c r="CS252" i="2"/>
  <c r="CT252" i="2"/>
  <c r="CV252" i="2" a="1"/>
  <c r="CV252" i="2" s="1"/>
  <c r="CW252" i="2"/>
  <c r="DA252" i="2"/>
  <c r="DB252" i="2"/>
  <c r="DD252" i="2"/>
  <c r="DE252" i="2"/>
  <c r="DG252" i="2"/>
  <c r="DH252" i="2" s="1"/>
  <c r="DJ252" i="2"/>
  <c r="DL252" i="2"/>
  <c r="DP252" i="2"/>
  <c r="DR252" i="2" s="1"/>
  <c r="C253" i="2"/>
  <c r="H253" i="2"/>
  <c r="G253" i="2" s="1"/>
  <c r="J253" i="2"/>
  <c r="I253" i="2" s="1"/>
  <c r="K253" i="2"/>
  <c r="M253" i="2"/>
  <c r="N253" i="2"/>
  <c r="P253" i="2"/>
  <c r="Q253" i="2"/>
  <c r="S253" i="2"/>
  <c r="T253" i="2"/>
  <c r="V253" i="2" a="1"/>
  <c r="V253" i="2" s="1"/>
  <c r="W253" i="2" a="1"/>
  <c r="W253" i="2" s="1"/>
  <c r="X253" i="2"/>
  <c r="AA253" i="2" a="1"/>
  <c r="AA253" i="2" s="1"/>
  <c r="AB253" i="2" s="1"/>
  <c r="AC253" i="2"/>
  <c r="AD253" i="2"/>
  <c r="AF253" i="2"/>
  <c r="AG253" i="2"/>
  <c r="AI253" i="2"/>
  <c r="AH253" i="2" s="1"/>
  <c r="AJ253" i="2"/>
  <c r="AL253" i="2"/>
  <c r="AM253" i="2"/>
  <c r="AO253" i="2"/>
  <c r="AP253" i="2"/>
  <c r="AR253" i="2"/>
  <c r="AS253" i="2"/>
  <c r="AU253" i="2"/>
  <c r="AV253" i="2"/>
  <c r="AX253" i="2"/>
  <c r="AY253" i="2"/>
  <c r="BA253" i="2"/>
  <c r="BB253" i="2"/>
  <c r="BD253" i="2"/>
  <c r="BE253" i="2"/>
  <c r="BF253" i="2"/>
  <c r="BG253" i="2"/>
  <c r="BI253" i="2"/>
  <c r="BJ253" i="2"/>
  <c r="BL253" i="2"/>
  <c r="BM253" i="2"/>
  <c r="BO253" i="2" s="1"/>
  <c r="BP253" i="2"/>
  <c r="BR253" i="2"/>
  <c r="BS253" i="2"/>
  <c r="BT253" i="2"/>
  <c r="BV253" i="2"/>
  <c r="BU253" i="2" s="1"/>
  <c r="CA253" i="2"/>
  <c r="CC253" i="2"/>
  <c r="CD253" i="2"/>
  <c r="CG253" i="2" a="1"/>
  <c r="CG253" i="2" s="1"/>
  <c r="CL253" i="2" a="1"/>
  <c r="CL253" i="2" s="1"/>
  <c r="CM253" i="2" s="1"/>
  <c r="CJ253" i="2" s="1"/>
  <c r="CP253" i="2"/>
  <c r="CQ253" i="2"/>
  <c r="CS253" i="2"/>
  <c r="CT253" i="2"/>
  <c r="CR253" i="2" s="1"/>
  <c r="CV253" i="2" a="1"/>
  <c r="CV253" i="2" s="1"/>
  <c r="CW253" i="2"/>
  <c r="DA253" i="2"/>
  <c r="CZ253" i="2" s="1"/>
  <c r="DB253" i="2"/>
  <c r="DD253" i="2"/>
  <c r="DE253" i="2"/>
  <c r="DG253" i="2"/>
  <c r="DI253" i="2" s="1"/>
  <c r="DH253" i="2"/>
  <c r="DJ253" i="2"/>
  <c r="DL253" i="2"/>
  <c r="DN253" i="2" s="1"/>
  <c r="DP253" i="2"/>
  <c r="C254" i="2"/>
  <c r="H254" i="2"/>
  <c r="G254" i="2" s="1"/>
  <c r="J254" i="2"/>
  <c r="K254" i="2"/>
  <c r="I254" i="2" s="1"/>
  <c r="M254" i="2"/>
  <c r="N254" i="2"/>
  <c r="P254" i="2"/>
  <c r="Q254" i="2"/>
  <c r="S254" i="2"/>
  <c r="T254" i="2"/>
  <c r="V254" i="2" a="1"/>
  <c r="V254" i="2" s="1"/>
  <c r="W254" i="2" a="1"/>
  <c r="W254" i="2" s="1"/>
  <c r="Y254" i="2" s="1"/>
  <c r="X254" i="2"/>
  <c r="AA254" i="2" a="1"/>
  <c r="AA254" i="2" s="1"/>
  <c r="AB254" i="2" s="1"/>
  <c r="AC254" i="2"/>
  <c r="AD254" i="2"/>
  <c r="AF254" i="2"/>
  <c r="AG254" i="2"/>
  <c r="AI254" i="2"/>
  <c r="AJ254" i="2"/>
  <c r="AL254" i="2"/>
  <c r="AM254" i="2"/>
  <c r="AO254" i="2"/>
  <c r="AP254" i="2"/>
  <c r="AR254" i="2"/>
  <c r="AS254" i="2"/>
  <c r="AU254" i="2"/>
  <c r="AV254" i="2"/>
  <c r="AX254" i="2"/>
  <c r="AY254" i="2"/>
  <c r="BA254" i="2"/>
  <c r="BB254" i="2"/>
  <c r="BD254" i="2"/>
  <c r="BE254" i="2"/>
  <c r="BF254" i="2"/>
  <c r="BG254" i="2"/>
  <c r="BI254" i="2"/>
  <c r="BJ254" i="2"/>
  <c r="BL254" i="2"/>
  <c r="BM254" i="2"/>
  <c r="BO254" i="2" s="1"/>
  <c r="BP254" i="2"/>
  <c r="BR254" i="2"/>
  <c r="BS254" i="2"/>
  <c r="BT254" i="2"/>
  <c r="BV254" i="2"/>
  <c r="BU254" i="2" s="1"/>
  <c r="CC254" i="2"/>
  <c r="CD254" i="2"/>
  <c r="CG254" i="2" a="1"/>
  <c r="CG254" i="2" s="1"/>
  <c r="CL254" i="2" a="1"/>
  <c r="CL254" i="2" s="1"/>
  <c r="CP254" i="2"/>
  <c r="CQ254" i="2"/>
  <c r="CS254" i="2"/>
  <c r="CT254" i="2"/>
  <c r="CV254" i="2" a="1"/>
  <c r="CV254" i="2" s="1"/>
  <c r="CW254" i="2"/>
  <c r="DA254" i="2"/>
  <c r="CZ254" i="2" s="1"/>
  <c r="DB254" i="2"/>
  <c r="DD254" i="2"/>
  <c r="DE254" i="2"/>
  <c r="DG254" i="2"/>
  <c r="DI254" i="2" s="1"/>
  <c r="DJ254" i="2"/>
  <c r="DL254" i="2"/>
  <c r="DM254" i="2" s="1"/>
  <c r="DP254" i="2"/>
  <c r="C255" i="2"/>
  <c r="H255" i="2"/>
  <c r="G255" i="2" s="1"/>
  <c r="J255" i="2"/>
  <c r="K255" i="2"/>
  <c r="M255" i="2"/>
  <c r="N255" i="2"/>
  <c r="P255" i="2"/>
  <c r="Q255" i="2"/>
  <c r="S255" i="2"/>
  <c r="T255" i="2"/>
  <c r="V255" i="2" a="1"/>
  <c r="V255" i="2" s="1"/>
  <c r="W255" i="2" a="1"/>
  <c r="W255" i="2" s="1"/>
  <c r="X255" i="2"/>
  <c r="AA255" i="2" a="1"/>
  <c r="AA255" i="2" s="1"/>
  <c r="AB255" i="2" s="1"/>
  <c r="AC255" i="2"/>
  <c r="AD255" i="2"/>
  <c r="AF255" i="2"/>
  <c r="AE255" i="2" s="1"/>
  <c r="AG255" i="2"/>
  <c r="AI255" i="2"/>
  <c r="AJ255" i="2"/>
  <c r="AL255" i="2"/>
  <c r="AM255" i="2"/>
  <c r="AO255" i="2"/>
  <c r="AP255" i="2"/>
  <c r="AR255" i="2"/>
  <c r="AS255" i="2"/>
  <c r="AU255" i="2"/>
  <c r="AV255" i="2"/>
  <c r="AX255" i="2"/>
  <c r="AY255" i="2"/>
  <c r="BA255" i="2"/>
  <c r="BB255" i="2"/>
  <c r="BD255" i="2"/>
  <c r="BE255" i="2"/>
  <c r="BF255" i="2"/>
  <c r="BG255" i="2"/>
  <c r="BI255" i="2"/>
  <c r="BJ255" i="2"/>
  <c r="BL255" i="2"/>
  <c r="BM255" i="2"/>
  <c r="BO255" i="2" s="1"/>
  <c r="BP255" i="2"/>
  <c r="BR255" i="2"/>
  <c r="BS255" i="2"/>
  <c r="BT255" i="2"/>
  <c r="BV255" i="2"/>
  <c r="BU255" i="2" s="1"/>
  <c r="BZ255" i="2"/>
  <c r="CA255" i="2"/>
  <c r="BW255" i="2" s="1"/>
  <c r="CC255" i="2"/>
  <c r="CD255" i="2"/>
  <c r="CG255" i="2" a="1"/>
  <c r="CG255" i="2" s="1"/>
  <c r="CH255" i="2" s="1"/>
  <c r="CE255" i="2" s="1"/>
  <c r="CL255" i="2" a="1"/>
  <c r="CL255" i="2" s="1"/>
  <c r="CP255" i="2"/>
  <c r="CQ255" i="2"/>
  <c r="CS255" i="2"/>
  <c r="CT255" i="2"/>
  <c r="CR255" i="2" s="1"/>
  <c r="CV255" i="2" a="1"/>
  <c r="CV255" i="2" s="1"/>
  <c r="CW255" i="2"/>
  <c r="DA255" i="2"/>
  <c r="DB255" i="2"/>
  <c r="DD255" i="2"/>
  <c r="DE255" i="2"/>
  <c r="DG255" i="2"/>
  <c r="DH255" i="2" s="1"/>
  <c r="DJ255" i="2"/>
  <c r="DL255" i="2"/>
  <c r="DP255" i="2"/>
  <c r="C256" i="2"/>
  <c r="H256" i="2"/>
  <c r="G256" i="2" s="1"/>
  <c r="J256" i="2"/>
  <c r="K256" i="2"/>
  <c r="M256" i="2"/>
  <c r="N256" i="2"/>
  <c r="P256" i="2"/>
  <c r="Q256" i="2"/>
  <c r="S256" i="2"/>
  <c r="T256" i="2"/>
  <c r="V256" i="2" a="1"/>
  <c r="V256" i="2" s="1"/>
  <c r="W256" i="2" a="1"/>
  <c r="W256" i="2" s="1"/>
  <c r="X256" i="2"/>
  <c r="AA256" i="2" a="1"/>
  <c r="AA256" i="2" s="1"/>
  <c r="AB256" i="2" s="1"/>
  <c r="AC256" i="2"/>
  <c r="AD256" i="2"/>
  <c r="AF256" i="2"/>
  <c r="AG256" i="2"/>
  <c r="AI256" i="2"/>
  <c r="AJ256" i="2"/>
  <c r="AL256" i="2"/>
  <c r="AM256" i="2"/>
  <c r="AO256" i="2"/>
  <c r="AP256" i="2"/>
  <c r="AR256" i="2"/>
  <c r="AS256" i="2"/>
  <c r="AU256" i="2"/>
  <c r="AV256" i="2"/>
  <c r="AX256" i="2"/>
  <c r="AY256" i="2"/>
  <c r="BA256" i="2"/>
  <c r="BB256" i="2"/>
  <c r="BD256" i="2"/>
  <c r="BE256" i="2"/>
  <c r="BF256" i="2"/>
  <c r="BG256" i="2"/>
  <c r="BI256" i="2"/>
  <c r="BJ256" i="2"/>
  <c r="BL256" i="2"/>
  <c r="BM256" i="2"/>
  <c r="BO256" i="2" s="1"/>
  <c r="BK256" i="2" s="1"/>
  <c r="BP256" i="2"/>
  <c r="BR256" i="2"/>
  <c r="BS256" i="2"/>
  <c r="BT256" i="2"/>
  <c r="BV256" i="2"/>
  <c r="BU256" i="2" s="1"/>
  <c r="BZ256" i="2"/>
  <c r="CA256" i="2"/>
  <c r="CC256" i="2"/>
  <c r="CD256" i="2"/>
  <c r="CG256" i="2" a="1"/>
  <c r="CG256" i="2"/>
  <c r="CL256" i="2" a="1"/>
  <c r="CL256" i="2" s="1"/>
  <c r="CP256" i="2"/>
  <c r="CQ256" i="2"/>
  <c r="CS256" i="2"/>
  <c r="CT256" i="2"/>
  <c r="CV256" i="2" a="1"/>
  <c r="CV256" i="2" s="1"/>
  <c r="CW256" i="2"/>
  <c r="DA256" i="2"/>
  <c r="DB256" i="2"/>
  <c r="DD256" i="2"/>
  <c r="DE256" i="2"/>
  <c r="DG256" i="2"/>
  <c r="DJ256" i="2"/>
  <c r="DL256" i="2"/>
  <c r="DN256" i="2" s="1"/>
  <c r="DP256" i="2"/>
  <c r="C257" i="2"/>
  <c r="H257" i="2"/>
  <c r="G257" i="2" s="1"/>
  <c r="J257" i="2"/>
  <c r="K257" i="2"/>
  <c r="M257" i="2"/>
  <c r="N257" i="2"/>
  <c r="P257" i="2"/>
  <c r="Q257" i="2"/>
  <c r="S257" i="2"/>
  <c r="T257" i="2"/>
  <c r="V257" i="2" a="1"/>
  <c r="V257" i="2" s="1"/>
  <c r="W257" i="2" a="1"/>
  <c r="W257" i="2" s="1"/>
  <c r="X257" i="2"/>
  <c r="AA257" i="2" a="1"/>
  <c r="AA257" i="2" s="1"/>
  <c r="AB257" i="2" s="1"/>
  <c r="AC257" i="2"/>
  <c r="AD257" i="2"/>
  <c r="AF257" i="2"/>
  <c r="AE257" i="2" s="1"/>
  <c r="AG257" i="2"/>
  <c r="AI257" i="2"/>
  <c r="AJ257" i="2"/>
  <c r="AH257" i="2" s="1"/>
  <c r="AL257" i="2"/>
  <c r="AM257" i="2"/>
  <c r="AO257" i="2"/>
  <c r="AP257" i="2"/>
  <c r="AR257" i="2"/>
  <c r="AS257" i="2"/>
  <c r="AU257" i="2"/>
  <c r="AV257" i="2"/>
  <c r="AX257" i="2"/>
  <c r="AY257" i="2"/>
  <c r="BA257" i="2"/>
  <c r="BB257" i="2"/>
  <c r="BD257" i="2"/>
  <c r="BE257" i="2"/>
  <c r="BF257" i="2"/>
  <c r="BG257" i="2"/>
  <c r="BI257" i="2"/>
  <c r="BJ257" i="2"/>
  <c r="BL257" i="2"/>
  <c r="BM257" i="2"/>
  <c r="BO257" i="2" s="1"/>
  <c r="BP257" i="2"/>
  <c r="BR257" i="2"/>
  <c r="BS257" i="2"/>
  <c r="BT257" i="2"/>
  <c r="BV257" i="2"/>
  <c r="BU257" i="2" s="1"/>
  <c r="BZ257" i="2"/>
  <c r="CA257" i="2"/>
  <c r="CC257" i="2"/>
  <c r="CD257" i="2"/>
  <c r="CG257" i="2" a="1"/>
  <c r="CG257" i="2" s="1"/>
  <c r="CL257" i="2" a="1"/>
  <c r="CL257" i="2" s="1"/>
  <c r="CM257" i="2" s="1"/>
  <c r="CJ257" i="2" s="1"/>
  <c r="CO257" i="2"/>
  <c r="CP257" i="2"/>
  <c r="CQ257" i="2"/>
  <c r="CS257" i="2"/>
  <c r="CT257" i="2"/>
  <c r="CV257" i="2" a="1"/>
  <c r="CV257" i="2" s="1"/>
  <c r="CW257" i="2"/>
  <c r="DA257" i="2"/>
  <c r="DB257" i="2"/>
  <c r="DD257" i="2"/>
  <c r="DE257" i="2"/>
  <c r="DG257" i="2"/>
  <c r="DI257" i="2" s="1"/>
  <c r="DJ257" i="2"/>
  <c r="DF257" i="2" s="1"/>
  <c r="DL257" i="2"/>
  <c r="DP257" i="2"/>
  <c r="DO257" i="2" s="1"/>
  <c r="C258" i="2"/>
  <c r="H258" i="2"/>
  <c r="G258" i="2" s="1"/>
  <c r="J258" i="2"/>
  <c r="K258" i="2"/>
  <c r="M258" i="2"/>
  <c r="N258" i="2"/>
  <c r="L258" i="2" s="1"/>
  <c r="P258" i="2"/>
  <c r="Q258" i="2"/>
  <c r="S258" i="2"/>
  <c r="T258" i="2"/>
  <c r="V258" i="2" a="1"/>
  <c r="V258" i="2" s="1"/>
  <c r="W258" i="2" a="1"/>
  <c r="W258" i="2" s="1"/>
  <c r="X258" i="2"/>
  <c r="AA258" i="2" a="1"/>
  <c r="AA258" i="2" s="1"/>
  <c r="AB258" i="2" s="1"/>
  <c r="AC258" i="2"/>
  <c r="AD258" i="2"/>
  <c r="AF258" i="2"/>
  <c r="AG258" i="2"/>
  <c r="AI258" i="2"/>
  <c r="AJ258" i="2"/>
  <c r="AL258" i="2"/>
  <c r="AM258" i="2"/>
  <c r="AO258" i="2"/>
  <c r="AP258" i="2"/>
  <c r="AR258" i="2"/>
  <c r="AS258" i="2"/>
  <c r="AU258" i="2"/>
  <c r="AV258" i="2"/>
  <c r="AX258" i="2"/>
  <c r="AY258" i="2"/>
  <c r="BA258" i="2"/>
  <c r="BB258" i="2"/>
  <c r="BD258" i="2"/>
  <c r="BE258" i="2"/>
  <c r="BF258" i="2"/>
  <c r="BG258" i="2"/>
  <c r="BI258" i="2"/>
  <c r="BJ258" i="2"/>
  <c r="BL258" i="2"/>
  <c r="BM258" i="2"/>
  <c r="BP258" i="2"/>
  <c r="BR258" i="2"/>
  <c r="BS258" i="2"/>
  <c r="BT258" i="2"/>
  <c r="BV258" i="2"/>
  <c r="BU258" i="2" s="1"/>
  <c r="BZ258" i="2"/>
  <c r="CA258" i="2"/>
  <c r="CC258" i="2"/>
  <c r="CD258" i="2"/>
  <c r="CG258" i="2" a="1"/>
  <c r="CG258" i="2" s="1"/>
  <c r="CH258" i="2" s="1"/>
  <c r="CE258" i="2" s="1"/>
  <c r="CI258" i="2"/>
  <c r="CL258" i="2" a="1"/>
  <c r="CL258" i="2" s="1"/>
  <c r="CP258" i="2"/>
  <c r="CQ258" i="2"/>
  <c r="CS258" i="2"/>
  <c r="CT258" i="2"/>
  <c r="CV258" i="2" a="1"/>
  <c r="CV258" i="2" s="1"/>
  <c r="CW258" i="2"/>
  <c r="DA258" i="2"/>
  <c r="DB258" i="2"/>
  <c r="DD258" i="2"/>
  <c r="DE258" i="2"/>
  <c r="DG258" i="2"/>
  <c r="DH258" i="2" s="1"/>
  <c r="DI258" i="2"/>
  <c r="DJ258" i="2"/>
  <c r="DL258" i="2"/>
  <c r="DK258" i="2" s="1"/>
  <c r="DP258" i="2"/>
  <c r="DO258" i="2" s="1"/>
  <c r="C259" i="2"/>
  <c r="H259" i="2"/>
  <c r="G259" i="2" s="1"/>
  <c r="J259" i="2"/>
  <c r="K259" i="2"/>
  <c r="M259" i="2"/>
  <c r="L259" i="2" s="1"/>
  <c r="N259" i="2"/>
  <c r="P259" i="2"/>
  <c r="Q259" i="2"/>
  <c r="S259" i="2"/>
  <c r="T259" i="2"/>
  <c r="V259" i="2" a="1"/>
  <c r="V259" i="2" s="1"/>
  <c r="W259" i="2" a="1"/>
  <c r="W259" i="2" s="1"/>
  <c r="X259" i="2"/>
  <c r="AA259" i="2" a="1"/>
  <c r="AA259" i="2" s="1"/>
  <c r="AB259" i="2" s="1"/>
  <c r="AC259" i="2"/>
  <c r="AD259" i="2"/>
  <c r="AF259" i="2"/>
  <c r="AG259" i="2"/>
  <c r="AI259" i="2"/>
  <c r="AJ259" i="2"/>
  <c r="AL259" i="2"/>
  <c r="AM259" i="2"/>
  <c r="AO259" i="2"/>
  <c r="AP259" i="2"/>
  <c r="AR259" i="2"/>
  <c r="AS259" i="2"/>
  <c r="AU259" i="2"/>
  <c r="AV259" i="2"/>
  <c r="AX259" i="2"/>
  <c r="AY259" i="2"/>
  <c r="BA259" i="2"/>
  <c r="BB259" i="2"/>
  <c r="BD259" i="2"/>
  <c r="BE259" i="2"/>
  <c r="BF259" i="2"/>
  <c r="BG259" i="2"/>
  <c r="BI259" i="2"/>
  <c r="BJ259" i="2"/>
  <c r="BL259" i="2"/>
  <c r="BM259" i="2"/>
  <c r="BO259" i="2" s="1"/>
  <c r="BP259" i="2"/>
  <c r="BR259" i="2"/>
  <c r="BS259" i="2"/>
  <c r="BT259" i="2"/>
  <c r="BV259" i="2"/>
  <c r="BU259" i="2" s="1"/>
  <c r="BZ259" i="2"/>
  <c r="CA259" i="2"/>
  <c r="CC259" i="2"/>
  <c r="CD259" i="2"/>
  <c r="CG259" i="2" a="1"/>
  <c r="CG259" i="2" s="1"/>
  <c r="CH259" i="2" s="1"/>
  <c r="CE259" i="2" s="1"/>
  <c r="CL259" i="2" a="1"/>
  <c r="CL259" i="2" s="1"/>
  <c r="CM259" i="2" s="1"/>
  <c r="CJ259" i="2" s="1"/>
  <c r="CN259" i="2"/>
  <c r="CP259" i="2"/>
  <c r="CQ259" i="2"/>
  <c r="CS259" i="2"/>
  <c r="CT259" i="2"/>
  <c r="CV259" i="2" a="1"/>
  <c r="CV259" i="2" s="1"/>
  <c r="CW259" i="2"/>
  <c r="DA259" i="2"/>
  <c r="DB259" i="2"/>
  <c r="DD259" i="2"/>
  <c r="DE259" i="2"/>
  <c r="DG259" i="2"/>
  <c r="DI259" i="2" s="1"/>
  <c r="DJ259" i="2"/>
  <c r="DL259" i="2"/>
  <c r="DK259" i="2" s="1"/>
  <c r="DP259" i="2"/>
  <c r="DQ259" i="2" s="1"/>
  <c r="C260" i="2"/>
  <c r="H260" i="2"/>
  <c r="G260" i="2" s="1"/>
  <c r="J260" i="2"/>
  <c r="K260" i="2"/>
  <c r="M260" i="2"/>
  <c r="N260" i="2"/>
  <c r="P260" i="2"/>
  <c r="Q260" i="2"/>
  <c r="S260" i="2"/>
  <c r="T260" i="2"/>
  <c r="V260" i="2" a="1"/>
  <c r="V260" i="2" s="1"/>
  <c r="W260" i="2" a="1"/>
  <c r="W260" i="2" s="1"/>
  <c r="X260" i="2"/>
  <c r="AA260" i="2" a="1"/>
  <c r="AA260" i="2" s="1"/>
  <c r="AB260" i="2" s="1"/>
  <c r="AC260" i="2"/>
  <c r="AD260" i="2"/>
  <c r="AF260" i="2"/>
  <c r="AG260" i="2"/>
  <c r="AI260" i="2"/>
  <c r="AJ260" i="2"/>
  <c r="AL260" i="2"/>
  <c r="AM260" i="2"/>
  <c r="AO260" i="2"/>
  <c r="AP260" i="2"/>
  <c r="AR260" i="2"/>
  <c r="AS260" i="2"/>
  <c r="AU260" i="2"/>
  <c r="AV260" i="2"/>
  <c r="AX260" i="2"/>
  <c r="AY260" i="2"/>
  <c r="BA260" i="2"/>
  <c r="BB260" i="2"/>
  <c r="BD260" i="2"/>
  <c r="BE260" i="2"/>
  <c r="BF260" i="2"/>
  <c r="BG260" i="2"/>
  <c r="BI260" i="2"/>
  <c r="BJ260" i="2"/>
  <c r="BL260" i="2"/>
  <c r="BM260" i="2"/>
  <c r="BP260" i="2"/>
  <c r="BR260" i="2"/>
  <c r="BS260" i="2"/>
  <c r="BT260" i="2"/>
  <c r="BV260" i="2"/>
  <c r="BU260" i="2" s="1"/>
  <c r="CC260" i="2"/>
  <c r="CD260" i="2"/>
  <c r="CG260" i="2" a="1"/>
  <c r="CG260" i="2" s="1"/>
  <c r="CH260" i="2" s="1"/>
  <c r="CE260" i="2" s="1"/>
  <c r="CL260" i="2" a="1"/>
  <c r="CL260" i="2" s="1"/>
  <c r="CP260" i="2"/>
  <c r="CQ260" i="2"/>
  <c r="CS260" i="2"/>
  <c r="CT260" i="2"/>
  <c r="CV260" i="2" a="1"/>
  <c r="CV260" i="2" s="1"/>
  <c r="CW260" i="2"/>
  <c r="DA260" i="2"/>
  <c r="DB260" i="2"/>
  <c r="DD260" i="2"/>
  <c r="DE260" i="2"/>
  <c r="DG260" i="2"/>
  <c r="DJ260" i="2"/>
  <c r="DL260" i="2"/>
  <c r="DK260" i="2" s="1"/>
  <c r="DP260" i="2"/>
  <c r="DR260" i="2" s="1"/>
  <c r="C261" i="2"/>
  <c r="H261" i="2"/>
  <c r="G261" i="2" s="1"/>
  <c r="J261" i="2"/>
  <c r="K261" i="2"/>
  <c r="M261" i="2"/>
  <c r="N261" i="2"/>
  <c r="P261" i="2"/>
  <c r="Q261" i="2"/>
  <c r="S261" i="2"/>
  <c r="T261" i="2"/>
  <c r="V261" i="2" a="1"/>
  <c r="V261" i="2" s="1"/>
  <c r="W261" i="2" a="1"/>
  <c r="W261" i="2" s="1"/>
  <c r="X261" i="2"/>
  <c r="AA261" i="2" a="1"/>
  <c r="AA261" i="2" s="1"/>
  <c r="AB261" i="2" s="1"/>
  <c r="AC261" i="2"/>
  <c r="AD261" i="2"/>
  <c r="AF261" i="2"/>
  <c r="AG261" i="2"/>
  <c r="AI261" i="2"/>
  <c r="AJ261" i="2"/>
  <c r="AL261" i="2"/>
  <c r="AM261" i="2"/>
  <c r="AO261" i="2"/>
  <c r="AP261" i="2"/>
  <c r="AR261" i="2"/>
  <c r="AS261" i="2"/>
  <c r="AU261" i="2"/>
  <c r="AV261" i="2"/>
  <c r="AX261" i="2"/>
  <c r="AY261" i="2"/>
  <c r="BA261" i="2"/>
  <c r="BB261" i="2"/>
  <c r="BD261" i="2"/>
  <c r="BE261" i="2"/>
  <c r="BF261" i="2"/>
  <c r="BG261" i="2"/>
  <c r="BI261" i="2"/>
  <c r="BJ261" i="2"/>
  <c r="BL261" i="2"/>
  <c r="BM261" i="2"/>
  <c r="BO261" i="2" s="1"/>
  <c r="BP261" i="2"/>
  <c r="BR261" i="2"/>
  <c r="BS261" i="2"/>
  <c r="BT261" i="2"/>
  <c r="BV261" i="2"/>
  <c r="BU261" i="2" s="1"/>
  <c r="BZ261" i="2"/>
  <c r="CA261" i="2"/>
  <c r="CC261" i="2"/>
  <c r="CD261" i="2"/>
  <c r="CB261" i="2" s="1"/>
  <c r="CG261" i="2" a="1"/>
  <c r="CG261" i="2" s="1"/>
  <c r="CH261" i="2" s="1"/>
  <c r="CE261" i="2" s="1"/>
  <c r="CL261" i="2" a="1"/>
  <c r="CL261" i="2" s="1"/>
  <c r="CP261" i="2"/>
  <c r="CQ261" i="2"/>
  <c r="CS261" i="2"/>
  <c r="CT261" i="2"/>
  <c r="CV261" i="2" a="1"/>
  <c r="CV261" i="2" s="1"/>
  <c r="CW261" i="2"/>
  <c r="CX261" i="2" s="1"/>
  <c r="CU261" i="2" s="1"/>
  <c r="DA261" i="2"/>
  <c r="DB261" i="2"/>
  <c r="DD261" i="2"/>
  <c r="DE261" i="2"/>
  <c r="DG261" i="2"/>
  <c r="DJ261" i="2"/>
  <c r="DL261" i="2"/>
  <c r="DK261" i="2" s="1"/>
  <c r="DP261" i="2"/>
  <c r="DR261" i="2" s="1"/>
  <c r="C262" i="2"/>
  <c r="H262" i="2"/>
  <c r="G262" i="2" s="1"/>
  <c r="J262" i="2"/>
  <c r="K262" i="2"/>
  <c r="M262" i="2"/>
  <c r="N262" i="2"/>
  <c r="P262" i="2"/>
  <c r="Q262" i="2"/>
  <c r="S262" i="2"/>
  <c r="T262" i="2"/>
  <c r="V262" i="2" a="1"/>
  <c r="V262" i="2" s="1"/>
  <c r="W262" i="2" a="1"/>
  <c r="W262" i="2" s="1"/>
  <c r="X262" i="2"/>
  <c r="AA262" i="2" a="1"/>
  <c r="AA262" i="2" s="1"/>
  <c r="AB262" i="2" s="1"/>
  <c r="AC262" i="2"/>
  <c r="AD262" i="2"/>
  <c r="AF262" i="2"/>
  <c r="AG262" i="2"/>
  <c r="AI262" i="2"/>
  <c r="AH262" i="2" s="1"/>
  <c r="AJ262" i="2"/>
  <c r="AL262" i="2"/>
  <c r="AM262" i="2"/>
  <c r="AO262" i="2"/>
  <c r="AP262" i="2"/>
  <c r="AR262" i="2"/>
  <c r="AS262" i="2"/>
  <c r="AU262" i="2"/>
  <c r="AV262" i="2"/>
  <c r="AX262" i="2"/>
  <c r="AY262" i="2"/>
  <c r="BA262" i="2"/>
  <c r="BB262" i="2"/>
  <c r="BD262" i="2"/>
  <c r="BE262" i="2"/>
  <c r="BF262" i="2"/>
  <c r="BG262" i="2"/>
  <c r="BI262" i="2"/>
  <c r="BJ262" i="2"/>
  <c r="BL262" i="2"/>
  <c r="BM262" i="2"/>
  <c r="BO262" i="2" s="1"/>
  <c r="BP262" i="2"/>
  <c r="BR262" i="2"/>
  <c r="BS262" i="2"/>
  <c r="BT262" i="2"/>
  <c r="BV262" i="2"/>
  <c r="BU262" i="2" s="1"/>
  <c r="BZ262" i="2"/>
  <c r="CA262" i="2"/>
  <c r="CC262" i="2"/>
  <c r="CD262" i="2"/>
  <c r="CG262" i="2" a="1"/>
  <c r="CG262" i="2" s="1"/>
  <c r="CI262" i="2" s="1"/>
  <c r="CL262" i="2" a="1"/>
  <c r="CL262" i="2" s="1"/>
  <c r="CP262" i="2"/>
  <c r="CQ262" i="2"/>
  <c r="CS262" i="2"/>
  <c r="CT262" i="2"/>
  <c r="CV262" i="2" a="1"/>
  <c r="CV262" i="2" s="1"/>
  <c r="CW262" i="2"/>
  <c r="DA262" i="2"/>
  <c r="CZ262" i="2" s="1"/>
  <c r="DB262" i="2"/>
  <c r="DD262" i="2"/>
  <c r="DE262" i="2"/>
  <c r="DG262" i="2"/>
  <c r="DH262" i="2" s="1"/>
  <c r="DJ262" i="2"/>
  <c r="DL262" i="2"/>
  <c r="DP262" i="2"/>
  <c r="DO262" i="2" s="1"/>
  <c r="C263" i="2"/>
  <c r="H263" i="2"/>
  <c r="G263" i="2" s="1"/>
  <c r="J263" i="2"/>
  <c r="K263" i="2"/>
  <c r="M263" i="2"/>
  <c r="N263" i="2"/>
  <c r="P263" i="2"/>
  <c r="Q263" i="2"/>
  <c r="S263" i="2"/>
  <c r="T263" i="2"/>
  <c r="V263" i="2" a="1"/>
  <c r="V263" i="2" s="1"/>
  <c r="W263" i="2" a="1"/>
  <c r="W263" i="2" s="1"/>
  <c r="X263" i="2"/>
  <c r="AA263" i="2" a="1"/>
  <c r="AA263" i="2" s="1"/>
  <c r="AB263" i="2" s="1"/>
  <c r="AC263" i="2"/>
  <c r="AD263" i="2"/>
  <c r="AF263" i="2"/>
  <c r="AG263" i="2"/>
  <c r="AI263" i="2"/>
  <c r="AJ263" i="2"/>
  <c r="AL263" i="2"/>
  <c r="AM263" i="2"/>
  <c r="AO263" i="2"/>
  <c r="AP263" i="2"/>
  <c r="AR263" i="2"/>
  <c r="AS263" i="2"/>
  <c r="AU263" i="2"/>
  <c r="AV263" i="2"/>
  <c r="AX263" i="2"/>
  <c r="AY263" i="2"/>
  <c r="BA263" i="2"/>
  <c r="BB263" i="2"/>
  <c r="BD263" i="2"/>
  <c r="BE263" i="2"/>
  <c r="BF263" i="2"/>
  <c r="BG263" i="2"/>
  <c r="BI263" i="2"/>
  <c r="BJ263" i="2"/>
  <c r="BH263" i="2" s="1"/>
  <c r="BL263" i="2"/>
  <c r="BM263" i="2"/>
  <c r="BO263" i="2" s="1"/>
  <c r="BP263" i="2"/>
  <c r="BR263" i="2"/>
  <c r="BS263" i="2"/>
  <c r="BT263" i="2"/>
  <c r="BV263" i="2"/>
  <c r="BU263" i="2" s="1"/>
  <c r="BZ263" i="2"/>
  <c r="CA263" i="2"/>
  <c r="CC263" i="2"/>
  <c r="CD263" i="2"/>
  <c r="CG263" i="2" a="1"/>
  <c r="CG263" i="2" s="1"/>
  <c r="CH263" i="2" s="1"/>
  <c r="CE263" i="2" s="1"/>
  <c r="CL263" i="2" a="1"/>
  <c r="CL263" i="2" s="1"/>
  <c r="CM263" i="2" s="1"/>
  <c r="CJ263" i="2" s="1"/>
  <c r="CP263" i="2"/>
  <c r="CQ263" i="2"/>
  <c r="CS263" i="2"/>
  <c r="CT263" i="2"/>
  <c r="CV263" i="2" a="1"/>
  <c r="CV263" i="2" s="1"/>
  <c r="CW263" i="2"/>
  <c r="DA263" i="2"/>
  <c r="DB263" i="2"/>
  <c r="DD263" i="2"/>
  <c r="DE263" i="2"/>
  <c r="DG263" i="2"/>
  <c r="DH263" i="2" s="1"/>
  <c r="DJ263" i="2"/>
  <c r="DF263" i="2" s="1"/>
  <c r="DL263" i="2"/>
  <c r="DP263" i="2"/>
  <c r="DO263" i="2" s="1"/>
  <c r="C264" i="2"/>
  <c r="H264" i="2"/>
  <c r="G264" i="2" s="1"/>
  <c r="J264" i="2"/>
  <c r="K264" i="2"/>
  <c r="M264" i="2"/>
  <c r="N264" i="2"/>
  <c r="P264" i="2"/>
  <c r="Q264" i="2"/>
  <c r="S264" i="2"/>
  <c r="T264" i="2"/>
  <c r="V264" i="2" a="1"/>
  <c r="V264" i="2" s="1"/>
  <c r="W264" i="2" a="1"/>
  <c r="W264" i="2" s="1"/>
  <c r="X264" i="2"/>
  <c r="AA264" i="2" a="1"/>
  <c r="AA264" i="2" s="1"/>
  <c r="AB264" i="2" s="1"/>
  <c r="AC264" i="2"/>
  <c r="AD264" i="2"/>
  <c r="AF264" i="2"/>
  <c r="AG264" i="2"/>
  <c r="AI264" i="2"/>
  <c r="AJ264" i="2"/>
  <c r="AL264" i="2"/>
  <c r="AM264" i="2"/>
  <c r="AO264" i="2"/>
  <c r="AP264" i="2"/>
  <c r="AR264" i="2"/>
  <c r="AS264" i="2"/>
  <c r="AQ264" i="2" s="1"/>
  <c r="AU264" i="2"/>
  <c r="AV264" i="2"/>
  <c r="AX264" i="2"/>
  <c r="AY264" i="2"/>
  <c r="BA264" i="2"/>
  <c r="AZ264" i="2" s="1"/>
  <c r="BB264" i="2"/>
  <c r="BD264" i="2"/>
  <c r="BE264" i="2"/>
  <c r="BF264" i="2"/>
  <c r="BG264" i="2"/>
  <c r="BI264" i="2"/>
  <c r="BJ264" i="2"/>
  <c r="BL264" i="2"/>
  <c r="BK264" i="2" s="1"/>
  <c r="BM264" i="2"/>
  <c r="BO264" i="2" s="1"/>
  <c r="BP264" i="2"/>
  <c r="BR264" i="2"/>
  <c r="BS264" i="2"/>
  <c r="BT264" i="2"/>
  <c r="BV264" i="2"/>
  <c r="BU264" i="2" s="1"/>
  <c r="CA264" i="2"/>
  <c r="BZ264" i="2"/>
  <c r="CC264" i="2"/>
  <c r="CD264" i="2"/>
  <c r="CG264" i="2" a="1"/>
  <c r="CG264" i="2" s="1"/>
  <c r="CL264" i="2" a="1"/>
  <c r="CL264" i="2" s="1"/>
  <c r="CP264" i="2"/>
  <c r="CQ264" i="2"/>
  <c r="CS264" i="2"/>
  <c r="CT264" i="2"/>
  <c r="CV264" i="2" a="1"/>
  <c r="CV264" i="2" s="1"/>
  <c r="CW264" i="2"/>
  <c r="DA264" i="2"/>
  <c r="DB264" i="2"/>
  <c r="DD264" i="2"/>
  <c r="DE264" i="2"/>
  <c r="DG264" i="2"/>
  <c r="DH264" i="2" s="1"/>
  <c r="DJ264" i="2"/>
  <c r="DL264" i="2"/>
  <c r="DM264" i="2" s="1"/>
  <c r="DP264" i="2"/>
  <c r="DO264" i="2" s="1"/>
  <c r="C265" i="2"/>
  <c r="H265" i="2"/>
  <c r="G265" i="2" s="1"/>
  <c r="J265" i="2"/>
  <c r="K265" i="2"/>
  <c r="M265" i="2"/>
  <c r="N265" i="2"/>
  <c r="P265" i="2"/>
  <c r="Q265" i="2"/>
  <c r="S265" i="2"/>
  <c r="T265" i="2"/>
  <c r="V265" i="2" a="1"/>
  <c r="V265" i="2" s="1"/>
  <c r="W265" i="2" a="1"/>
  <c r="W265" i="2" s="1"/>
  <c r="X265" i="2"/>
  <c r="AA265" i="2" a="1"/>
  <c r="AA265" i="2" s="1"/>
  <c r="AB265" i="2" s="1"/>
  <c r="AC265" i="2"/>
  <c r="AD265" i="2"/>
  <c r="AF265" i="2"/>
  <c r="AG265" i="2"/>
  <c r="AI265" i="2"/>
  <c r="AJ265" i="2"/>
  <c r="AL265" i="2"/>
  <c r="AM265" i="2"/>
  <c r="AO265" i="2"/>
  <c r="AP265" i="2"/>
  <c r="AR265" i="2"/>
  <c r="AS265" i="2"/>
  <c r="AU265" i="2"/>
  <c r="AV265" i="2"/>
  <c r="AX265" i="2"/>
  <c r="AY265" i="2"/>
  <c r="BA265" i="2"/>
  <c r="BB265" i="2"/>
  <c r="BD265" i="2"/>
  <c r="BE265" i="2"/>
  <c r="BF265" i="2"/>
  <c r="BG265" i="2"/>
  <c r="BI265" i="2"/>
  <c r="BJ265" i="2"/>
  <c r="BL265" i="2"/>
  <c r="BM265" i="2"/>
  <c r="BO265" i="2" s="1"/>
  <c r="BP265" i="2"/>
  <c r="BR265" i="2"/>
  <c r="BS265" i="2"/>
  <c r="BT265" i="2"/>
  <c r="BV265" i="2"/>
  <c r="BU265" i="2" s="1"/>
  <c r="BZ265" i="2"/>
  <c r="CA265" i="2"/>
  <c r="CC265" i="2"/>
  <c r="CD265" i="2"/>
  <c r="CG265" i="2" a="1"/>
  <c r="CG265" i="2" s="1"/>
  <c r="CH265" i="2" s="1"/>
  <c r="CE265" i="2" s="1"/>
  <c r="CL265" i="2" a="1"/>
  <c r="CL265" i="2" s="1"/>
  <c r="CM265" i="2" s="1"/>
  <c r="CJ265" i="2" s="1"/>
  <c r="CP265" i="2"/>
  <c r="CQ265" i="2"/>
  <c r="CS265" i="2"/>
  <c r="CT265" i="2"/>
  <c r="CV265" i="2" a="1"/>
  <c r="CV265" i="2" s="1"/>
  <c r="CW265" i="2"/>
  <c r="DA265" i="2"/>
  <c r="DB265" i="2"/>
  <c r="DD265" i="2"/>
  <c r="DE265" i="2"/>
  <c r="DG265" i="2"/>
  <c r="DJ265" i="2"/>
  <c r="DL265" i="2"/>
  <c r="DM265" i="2" s="1"/>
  <c r="DN265" i="2"/>
  <c r="DP265" i="2"/>
  <c r="C266" i="2"/>
  <c r="H266" i="2"/>
  <c r="G266" i="2" s="1"/>
  <c r="J266" i="2"/>
  <c r="K266" i="2"/>
  <c r="M266" i="2"/>
  <c r="N266" i="2"/>
  <c r="P266" i="2"/>
  <c r="Q266" i="2"/>
  <c r="S266" i="2"/>
  <c r="T266" i="2"/>
  <c r="V266" i="2" a="1"/>
  <c r="V266" i="2" s="1"/>
  <c r="W266" i="2" a="1"/>
  <c r="W266" i="2" s="1"/>
  <c r="X266" i="2"/>
  <c r="AA266" i="2" a="1"/>
  <c r="AA266" i="2" s="1"/>
  <c r="AB266" i="2" s="1"/>
  <c r="AC266" i="2"/>
  <c r="AD266" i="2"/>
  <c r="AF266" i="2"/>
  <c r="AG266" i="2"/>
  <c r="AI266" i="2"/>
  <c r="AJ266" i="2"/>
  <c r="AL266" i="2"/>
  <c r="AM266" i="2"/>
  <c r="AO266" i="2"/>
  <c r="AP266" i="2"/>
  <c r="AR266" i="2"/>
  <c r="AS266" i="2"/>
  <c r="AU266" i="2"/>
  <c r="AV266" i="2"/>
  <c r="AX266" i="2"/>
  <c r="AY266" i="2"/>
  <c r="BA266" i="2"/>
  <c r="BB266" i="2"/>
  <c r="BD266" i="2"/>
  <c r="BE266" i="2"/>
  <c r="BF266" i="2"/>
  <c r="BG266" i="2"/>
  <c r="BI266" i="2"/>
  <c r="BJ266" i="2"/>
  <c r="BL266" i="2"/>
  <c r="BM266" i="2"/>
  <c r="BO266" i="2" s="1"/>
  <c r="BP266" i="2"/>
  <c r="BR266" i="2"/>
  <c r="BS266" i="2"/>
  <c r="BT266" i="2"/>
  <c r="BV266" i="2"/>
  <c r="BU266" i="2" s="1"/>
  <c r="BZ266" i="2"/>
  <c r="CA266" i="2"/>
  <c r="CC266" i="2"/>
  <c r="CD266" i="2"/>
  <c r="CG266" i="2" a="1"/>
  <c r="CG266" i="2" s="1"/>
  <c r="CH266" i="2" s="1"/>
  <c r="CE266" i="2" s="1"/>
  <c r="CL266" i="2" a="1"/>
  <c r="CL266" i="2" s="1"/>
  <c r="CM266" i="2" s="1"/>
  <c r="CJ266" i="2" s="1"/>
  <c r="CP266" i="2"/>
  <c r="CO266" i="2" s="1"/>
  <c r="CQ266" i="2"/>
  <c r="CS266" i="2"/>
  <c r="CT266" i="2"/>
  <c r="CV266" i="2" a="1"/>
  <c r="CV266" i="2" s="1"/>
  <c r="CW266" i="2"/>
  <c r="DA266" i="2"/>
  <c r="CZ266" i="2" s="1"/>
  <c r="DB266" i="2"/>
  <c r="DD266" i="2"/>
  <c r="DE266" i="2"/>
  <c r="DG266" i="2"/>
  <c r="DI266" i="2" s="1"/>
  <c r="DJ266" i="2"/>
  <c r="DL266" i="2"/>
  <c r="DK266" i="2" s="1"/>
  <c r="DP266" i="2"/>
  <c r="C267" i="2"/>
  <c r="H267" i="2"/>
  <c r="G267" i="2" s="1"/>
  <c r="J267" i="2"/>
  <c r="K267" i="2"/>
  <c r="M267" i="2"/>
  <c r="N267" i="2"/>
  <c r="L267" i="2" s="1"/>
  <c r="P267" i="2"/>
  <c r="Q267" i="2"/>
  <c r="S267" i="2"/>
  <c r="T267" i="2"/>
  <c r="V267" i="2" a="1"/>
  <c r="V267" i="2" s="1"/>
  <c r="W267" i="2" a="1"/>
  <c r="W267" i="2" s="1"/>
  <c r="X267" i="2"/>
  <c r="AA267" i="2" a="1"/>
  <c r="AA267" i="2" s="1"/>
  <c r="AB267" i="2" s="1"/>
  <c r="AC267" i="2"/>
  <c r="AD267" i="2"/>
  <c r="AF267" i="2"/>
  <c r="AG267" i="2"/>
  <c r="AI267" i="2"/>
  <c r="AJ267" i="2"/>
  <c r="AL267" i="2"/>
  <c r="AM267" i="2"/>
  <c r="AO267" i="2"/>
  <c r="AP267" i="2"/>
  <c r="AR267" i="2"/>
  <c r="AS267" i="2"/>
  <c r="AU267" i="2"/>
  <c r="AV267" i="2"/>
  <c r="AX267" i="2"/>
  <c r="AY267" i="2"/>
  <c r="BA267" i="2"/>
  <c r="BB267" i="2"/>
  <c r="BD267" i="2"/>
  <c r="BE267" i="2"/>
  <c r="BF267" i="2"/>
  <c r="BG267" i="2"/>
  <c r="BI267" i="2"/>
  <c r="BJ267" i="2"/>
  <c r="BL267" i="2"/>
  <c r="BM267" i="2"/>
  <c r="BO267" i="2" s="1"/>
  <c r="BP267" i="2"/>
  <c r="BR267" i="2"/>
  <c r="BS267" i="2"/>
  <c r="BT267" i="2"/>
  <c r="BV267" i="2"/>
  <c r="BU267" i="2" s="1"/>
  <c r="CC267" i="2"/>
  <c r="CB267" i="2" s="1"/>
  <c r="CD267" i="2"/>
  <c r="CG267" i="2" a="1"/>
  <c r="CG267" i="2" s="1"/>
  <c r="CH267" i="2" s="1"/>
  <c r="CE267" i="2" s="1"/>
  <c r="CL267" i="2" a="1"/>
  <c r="CL267" i="2" s="1"/>
  <c r="CP267" i="2"/>
  <c r="CQ267" i="2"/>
  <c r="CS267" i="2"/>
  <c r="CT267" i="2"/>
  <c r="CV267" i="2" a="1"/>
  <c r="CV267" i="2" s="1"/>
  <c r="CW267" i="2"/>
  <c r="DA267" i="2"/>
  <c r="CZ267" i="2" s="1"/>
  <c r="DB267" i="2"/>
  <c r="DD267" i="2"/>
  <c r="DE267" i="2"/>
  <c r="DG267" i="2"/>
  <c r="DH267" i="2" s="1"/>
  <c r="DJ267" i="2"/>
  <c r="DL267" i="2"/>
  <c r="DP267" i="2"/>
  <c r="DR267" i="2" s="1"/>
  <c r="DQ267" i="2"/>
  <c r="C268" i="2"/>
  <c r="H268" i="2"/>
  <c r="G268" i="2" s="1"/>
  <c r="J268" i="2"/>
  <c r="K268" i="2"/>
  <c r="M268" i="2"/>
  <c r="N268" i="2"/>
  <c r="P268" i="2"/>
  <c r="Q268" i="2"/>
  <c r="S268" i="2"/>
  <c r="T268" i="2"/>
  <c r="V268" i="2" a="1"/>
  <c r="V268" i="2" s="1"/>
  <c r="W268" i="2" a="1"/>
  <c r="W268" i="2" s="1"/>
  <c r="X268" i="2"/>
  <c r="AA268" i="2" a="1"/>
  <c r="AA268" i="2" s="1"/>
  <c r="AB268" i="2" s="1"/>
  <c r="AC268" i="2"/>
  <c r="AD268" i="2"/>
  <c r="AF268" i="2"/>
  <c r="AG268" i="2"/>
  <c r="AI268" i="2"/>
  <c r="AJ268" i="2"/>
  <c r="AL268" i="2"/>
  <c r="AM268" i="2"/>
  <c r="AO268" i="2"/>
  <c r="AP268" i="2"/>
  <c r="AR268" i="2"/>
  <c r="AS268" i="2"/>
  <c r="AU268" i="2"/>
  <c r="AV268" i="2"/>
  <c r="AX268" i="2"/>
  <c r="AY268" i="2"/>
  <c r="BA268" i="2"/>
  <c r="BB268" i="2"/>
  <c r="BD268" i="2"/>
  <c r="BE268" i="2"/>
  <c r="BF268" i="2"/>
  <c r="BG268" i="2"/>
  <c r="BI268" i="2"/>
  <c r="BJ268" i="2"/>
  <c r="BL268" i="2"/>
  <c r="BM268" i="2"/>
  <c r="BP268" i="2"/>
  <c r="BR268" i="2"/>
  <c r="BS268" i="2"/>
  <c r="BT268" i="2"/>
  <c r="BV268" i="2"/>
  <c r="BU268" i="2" s="1"/>
  <c r="CC268" i="2"/>
  <c r="CD268" i="2"/>
  <c r="CG268" i="2" a="1"/>
  <c r="CG268" i="2" s="1"/>
  <c r="CH268" i="2" s="1"/>
  <c r="CE268" i="2" s="1"/>
  <c r="CL268" i="2" a="1"/>
  <c r="CL268" i="2" s="1"/>
  <c r="CM268" i="2" s="1"/>
  <c r="CJ268" i="2" s="1"/>
  <c r="CP268" i="2"/>
  <c r="CQ268" i="2"/>
  <c r="CS268" i="2"/>
  <c r="CT268" i="2"/>
  <c r="CV268" i="2" a="1"/>
  <c r="CV268" i="2" s="1"/>
  <c r="CW268" i="2"/>
  <c r="DA268" i="2"/>
  <c r="DB268" i="2"/>
  <c r="DD268" i="2"/>
  <c r="DE268" i="2"/>
  <c r="DG268" i="2"/>
  <c r="DH268" i="2" s="1"/>
  <c r="DJ268" i="2"/>
  <c r="DL268" i="2"/>
  <c r="DP268" i="2"/>
  <c r="C269" i="2"/>
  <c r="H269" i="2"/>
  <c r="G269" i="2" s="1"/>
  <c r="J269" i="2"/>
  <c r="K269" i="2"/>
  <c r="M269" i="2"/>
  <c r="N269" i="2"/>
  <c r="P269" i="2"/>
  <c r="Q269" i="2"/>
  <c r="S269" i="2"/>
  <c r="T269" i="2"/>
  <c r="V269" i="2" a="1"/>
  <c r="V269" i="2" s="1"/>
  <c r="W269" i="2" a="1"/>
  <c r="W269" i="2" s="1"/>
  <c r="X269" i="2"/>
  <c r="AA269" i="2" a="1"/>
  <c r="AA269" i="2" s="1"/>
  <c r="AB269" i="2" s="1"/>
  <c r="AC269" i="2"/>
  <c r="AD269" i="2"/>
  <c r="AF269" i="2"/>
  <c r="AG269" i="2"/>
  <c r="AI269" i="2"/>
  <c r="AJ269" i="2"/>
  <c r="AL269" i="2"/>
  <c r="AM269" i="2"/>
  <c r="AO269" i="2"/>
  <c r="AP269" i="2"/>
  <c r="AR269" i="2"/>
  <c r="AS269" i="2"/>
  <c r="AU269" i="2"/>
  <c r="AV269" i="2"/>
  <c r="AX269" i="2"/>
  <c r="AY269" i="2"/>
  <c r="BA269" i="2"/>
  <c r="BB269" i="2"/>
  <c r="BD269" i="2"/>
  <c r="BE269" i="2"/>
  <c r="BF269" i="2"/>
  <c r="BG269" i="2"/>
  <c r="BI269" i="2"/>
  <c r="BH269" i="2" s="1"/>
  <c r="BJ269" i="2"/>
  <c r="BL269" i="2"/>
  <c r="BM269" i="2"/>
  <c r="BO269" i="2" s="1"/>
  <c r="BP269" i="2"/>
  <c r="BR269" i="2"/>
  <c r="BS269" i="2"/>
  <c r="BT269" i="2"/>
  <c r="BV269" i="2"/>
  <c r="BU269" i="2" s="1"/>
  <c r="CA269" i="2"/>
  <c r="BZ269" i="2"/>
  <c r="CC269" i="2"/>
  <c r="CD269" i="2"/>
  <c r="CG269" i="2" a="1"/>
  <c r="CG269" i="2"/>
  <c r="CL269" i="2" a="1"/>
  <c r="CL269" i="2" s="1"/>
  <c r="CM269" i="2" s="1"/>
  <c r="CJ269" i="2" s="1"/>
  <c r="CP269" i="2"/>
  <c r="CQ269" i="2"/>
  <c r="CS269" i="2"/>
  <c r="CT269" i="2"/>
  <c r="CV269" i="2" a="1"/>
  <c r="CV269" i="2" s="1"/>
  <c r="CW269" i="2"/>
  <c r="DA269" i="2"/>
  <c r="DB269" i="2"/>
  <c r="DD269" i="2"/>
  <c r="DE269" i="2"/>
  <c r="DG269" i="2"/>
  <c r="DH269" i="2" s="1"/>
  <c r="DJ269" i="2"/>
  <c r="DL269" i="2"/>
  <c r="DM269" i="2" s="1"/>
  <c r="DP269" i="2"/>
  <c r="DQ269" i="2" s="1"/>
  <c r="C270" i="2"/>
  <c r="H270" i="2"/>
  <c r="G270" i="2" s="1"/>
  <c r="J270" i="2"/>
  <c r="K270" i="2"/>
  <c r="M270" i="2"/>
  <c r="N270" i="2"/>
  <c r="P270" i="2"/>
  <c r="O270" i="2" s="1"/>
  <c r="Q270" i="2"/>
  <c r="S270" i="2"/>
  <c r="T270" i="2"/>
  <c r="V270" i="2" a="1"/>
  <c r="V270" i="2" s="1"/>
  <c r="W270" i="2" a="1"/>
  <c r="W270" i="2" s="1"/>
  <c r="X270" i="2"/>
  <c r="AA270" i="2" a="1"/>
  <c r="AA270" i="2" s="1"/>
  <c r="AB270" i="2" s="1"/>
  <c r="AC270" i="2"/>
  <c r="AD270" i="2"/>
  <c r="AF270" i="2"/>
  <c r="AG270" i="2"/>
  <c r="AI270" i="2"/>
  <c r="AJ270" i="2"/>
  <c r="AL270" i="2"/>
  <c r="AM270" i="2"/>
  <c r="AO270" i="2"/>
  <c r="AP270" i="2"/>
  <c r="AR270" i="2"/>
  <c r="AQ270" i="2" s="1"/>
  <c r="AS270" i="2"/>
  <c r="AU270" i="2"/>
  <c r="AV270" i="2"/>
  <c r="AX270" i="2"/>
  <c r="AY270" i="2"/>
  <c r="BA270" i="2"/>
  <c r="BB270" i="2"/>
  <c r="BD270" i="2"/>
  <c r="BE270" i="2"/>
  <c r="BF270" i="2"/>
  <c r="BG270" i="2"/>
  <c r="BI270" i="2"/>
  <c r="BJ270" i="2"/>
  <c r="BL270" i="2"/>
  <c r="BM270" i="2"/>
  <c r="BO270" i="2" s="1"/>
  <c r="BP270" i="2"/>
  <c r="BR270" i="2"/>
  <c r="BS270" i="2"/>
  <c r="BT270" i="2"/>
  <c r="BV270" i="2"/>
  <c r="BU270" i="2" s="1"/>
  <c r="BZ270" i="2"/>
  <c r="CA270" i="2"/>
  <c r="CC270" i="2"/>
  <c r="CD270" i="2"/>
  <c r="CG270" i="2" a="1"/>
  <c r="CG270" i="2" s="1"/>
  <c r="CH270" i="2" s="1"/>
  <c r="CE270" i="2" s="1"/>
  <c r="CL270" i="2" a="1"/>
  <c r="CL270" i="2" s="1"/>
  <c r="CP270" i="2"/>
  <c r="CQ270" i="2"/>
  <c r="CS270" i="2"/>
  <c r="CT270" i="2"/>
  <c r="CV270" i="2" a="1"/>
  <c r="CV270" i="2" s="1"/>
  <c r="CW270" i="2"/>
  <c r="DA270" i="2"/>
  <c r="DB270" i="2"/>
  <c r="DD270" i="2"/>
  <c r="DE270" i="2"/>
  <c r="DG270" i="2"/>
  <c r="DH270" i="2" s="1"/>
  <c r="DJ270" i="2"/>
  <c r="DL270" i="2"/>
  <c r="DK270" i="2" s="1"/>
  <c r="DP270" i="2"/>
  <c r="DO270" i="2" s="1"/>
  <c r="C271" i="2"/>
  <c r="H271" i="2"/>
  <c r="G271" i="2" s="1"/>
  <c r="J271" i="2"/>
  <c r="K271" i="2"/>
  <c r="M271" i="2"/>
  <c r="N271" i="2"/>
  <c r="P271" i="2"/>
  <c r="Q271" i="2"/>
  <c r="S271" i="2"/>
  <c r="T271" i="2"/>
  <c r="V271" i="2" a="1"/>
  <c r="V271" i="2" s="1"/>
  <c r="W271" i="2" a="1"/>
  <c r="W271" i="2" s="1"/>
  <c r="X271" i="2"/>
  <c r="AA271" i="2" a="1"/>
  <c r="AA271" i="2" s="1"/>
  <c r="AB271" i="2" s="1"/>
  <c r="AC271" i="2"/>
  <c r="AD271" i="2"/>
  <c r="AF271" i="2"/>
  <c r="AG271" i="2"/>
  <c r="AI271" i="2"/>
  <c r="AJ271" i="2"/>
  <c r="AL271" i="2"/>
  <c r="AM271" i="2"/>
  <c r="AO271" i="2"/>
  <c r="AP271" i="2"/>
  <c r="AR271" i="2"/>
  <c r="AS271" i="2"/>
  <c r="AU271" i="2"/>
  <c r="AV271" i="2"/>
  <c r="AX271" i="2"/>
  <c r="AY271" i="2"/>
  <c r="BA271" i="2"/>
  <c r="BB271" i="2"/>
  <c r="BD271" i="2"/>
  <c r="BE271" i="2"/>
  <c r="BF271" i="2"/>
  <c r="BG271" i="2"/>
  <c r="BI271" i="2"/>
  <c r="BJ271" i="2"/>
  <c r="BL271" i="2"/>
  <c r="BM271" i="2"/>
  <c r="BO271" i="2" s="1"/>
  <c r="BP271" i="2"/>
  <c r="BR271" i="2"/>
  <c r="BS271" i="2"/>
  <c r="BT271" i="2"/>
  <c r="BV271" i="2"/>
  <c r="BU271" i="2" s="1"/>
  <c r="BZ271" i="2"/>
  <c r="CA271" i="2"/>
  <c r="CC271" i="2"/>
  <c r="CB271" i="2" s="1"/>
  <c r="CD271" i="2"/>
  <c r="CG271" i="2" a="1"/>
  <c r="CG271" i="2" s="1"/>
  <c r="CI271" i="2" s="1"/>
  <c r="CL271" i="2" a="1"/>
  <c r="CL271" i="2" s="1"/>
  <c r="CM271" i="2" s="1"/>
  <c r="CJ271" i="2" s="1"/>
  <c r="CP271" i="2"/>
  <c r="CQ271" i="2"/>
  <c r="CS271" i="2"/>
  <c r="CT271" i="2"/>
  <c r="CV271" i="2" a="1"/>
  <c r="CV271" i="2" s="1"/>
  <c r="CW271" i="2"/>
  <c r="DA271" i="2"/>
  <c r="DB271" i="2"/>
  <c r="DD271" i="2"/>
  <c r="DE271" i="2"/>
  <c r="DG271" i="2"/>
  <c r="DH271" i="2" s="1"/>
  <c r="DJ271" i="2"/>
  <c r="DL271" i="2"/>
  <c r="DM271" i="2" s="1"/>
  <c r="DP271" i="2"/>
  <c r="DQ271" i="2" s="1"/>
  <c r="C272" i="2"/>
  <c r="H272" i="2"/>
  <c r="G272" i="2" s="1"/>
  <c r="J272" i="2"/>
  <c r="K272" i="2"/>
  <c r="M272" i="2"/>
  <c r="N272" i="2"/>
  <c r="P272" i="2"/>
  <c r="O272" i="2" s="1"/>
  <c r="Q272" i="2"/>
  <c r="S272" i="2"/>
  <c r="T272" i="2"/>
  <c r="V272" i="2" a="1"/>
  <c r="V272" i="2" s="1"/>
  <c r="W272" i="2" a="1"/>
  <c r="W272" i="2" s="1"/>
  <c r="X272" i="2"/>
  <c r="AA272" i="2" a="1"/>
  <c r="AA272" i="2" s="1"/>
  <c r="AB272" i="2" s="1"/>
  <c r="AC272" i="2"/>
  <c r="AD272" i="2"/>
  <c r="AF272" i="2"/>
  <c r="AG272" i="2"/>
  <c r="AI272" i="2"/>
  <c r="AJ272" i="2"/>
  <c r="AL272" i="2"/>
  <c r="AM272" i="2"/>
  <c r="AO272" i="2"/>
  <c r="AP272" i="2"/>
  <c r="AR272" i="2"/>
  <c r="AQ272" i="2" s="1"/>
  <c r="AS272" i="2"/>
  <c r="AU272" i="2"/>
  <c r="AV272" i="2"/>
  <c r="AX272" i="2"/>
  <c r="AW272" i="2" s="1"/>
  <c r="AY272" i="2"/>
  <c r="BA272" i="2"/>
  <c r="BB272" i="2"/>
  <c r="BD272" i="2"/>
  <c r="BE272" i="2"/>
  <c r="BF272" i="2"/>
  <c r="BG272" i="2"/>
  <c r="BI272" i="2"/>
  <c r="BH272" i="2" s="1"/>
  <c r="BJ272" i="2"/>
  <c r="BL272" i="2"/>
  <c r="BM272" i="2"/>
  <c r="BO272" i="2" s="1"/>
  <c r="BP272" i="2"/>
  <c r="BR272" i="2"/>
  <c r="BS272" i="2"/>
  <c r="BT272" i="2"/>
  <c r="BU272" i="2"/>
  <c r="BV272" i="2"/>
  <c r="CA272" i="2"/>
  <c r="BZ272" i="2"/>
  <c r="CC272" i="2"/>
  <c r="CD272" i="2"/>
  <c r="CG272" i="2" a="1"/>
  <c r="CG272" i="2" s="1"/>
  <c r="CH272" i="2" s="1"/>
  <c r="CE272" i="2" s="1"/>
  <c r="CL272" i="2" a="1"/>
  <c r="CL272" i="2" s="1"/>
  <c r="CP272" i="2"/>
  <c r="CQ272" i="2"/>
  <c r="CS272" i="2"/>
  <c r="CT272" i="2"/>
  <c r="CV272" i="2" a="1"/>
  <c r="CV272" i="2" s="1"/>
  <c r="CW272" i="2"/>
  <c r="DA272" i="2"/>
  <c r="DB272" i="2"/>
  <c r="DD272" i="2"/>
  <c r="DE272" i="2"/>
  <c r="DG272" i="2"/>
  <c r="DH272" i="2" s="1"/>
  <c r="DJ272" i="2"/>
  <c r="DL272" i="2"/>
  <c r="DK272" i="2" s="1"/>
  <c r="DP272" i="2"/>
  <c r="C273" i="2"/>
  <c r="H273" i="2"/>
  <c r="G273" i="2" s="1"/>
  <c r="J273" i="2"/>
  <c r="K273" i="2"/>
  <c r="M273" i="2"/>
  <c r="N273" i="2"/>
  <c r="P273" i="2"/>
  <c r="Q273" i="2"/>
  <c r="S273" i="2"/>
  <c r="T273" i="2"/>
  <c r="V273" i="2" a="1"/>
  <c r="V273" i="2" s="1"/>
  <c r="W273" i="2" a="1"/>
  <c r="W273" i="2" s="1"/>
  <c r="X273" i="2"/>
  <c r="AA273" i="2" a="1"/>
  <c r="AA273" i="2" s="1"/>
  <c r="AB273" i="2" s="1"/>
  <c r="AC273" i="2"/>
  <c r="AD273" i="2"/>
  <c r="AF273" i="2"/>
  <c r="AG273" i="2"/>
  <c r="AI273" i="2"/>
  <c r="AJ273" i="2"/>
  <c r="AL273" i="2"/>
  <c r="AM273" i="2"/>
  <c r="AO273" i="2"/>
  <c r="AP273" i="2"/>
  <c r="AR273" i="2"/>
  <c r="AS273" i="2"/>
  <c r="AU273" i="2"/>
  <c r="AV273" i="2"/>
  <c r="AX273" i="2"/>
  <c r="AY273" i="2"/>
  <c r="BA273" i="2"/>
  <c r="BB273" i="2"/>
  <c r="BD273" i="2"/>
  <c r="BE273" i="2"/>
  <c r="BF273" i="2"/>
  <c r="BG273" i="2"/>
  <c r="BI273" i="2"/>
  <c r="BJ273" i="2"/>
  <c r="BH273" i="2" s="1"/>
  <c r="BL273" i="2"/>
  <c r="BM273" i="2"/>
  <c r="BO273" i="2" s="1"/>
  <c r="BP273" i="2"/>
  <c r="BR273" i="2"/>
  <c r="BS273" i="2"/>
  <c r="BT273" i="2"/>
  <c r="BV273" i="2"/>
  <c r="BU273" i="2" s="1"/>
  <c r="BZ273" i="2"/>
  <c r="CA273" i="2"/>
  <c r="CC273" i="2"/>
  <c r="CD273" i="2"/>
  <c r="CG273" i="2" a="1"/>
  <c r="CG273" i="2" s="1"/>
  <c r="CL273" i="2" a="1"/>
  <c r="CL273" i="2" s="1"/>
  <c r="CM273" i="2" s="1"/>
  <c r="CJ273" i="2" s="1"/>
  <c r="CP273" i="2"/>
  <c r="CQ273" i="2"/>
  <c r="CS273" i="2"/>
  <c r="CT273" i="2"/>
  <c r="CV273" i="2" a="1"/>
  <c r="CV273" i="2" s="1"/>
  <c r="CW273" i="2"/>
  <c r="DA273" i="2"/>
  <c r="DB273" i="2"/>
  <c r="DD273" i="2"/>
  <c r="DE273" i="2"/>
  <c r="DG273" i="2"/>
  <c r="DJ273" i="2"/>
  <c r="DL273" i="2"/>
  <c r="DP273" i="2"/>
  <c r="DQ273" i="2" s="1"/>
  <c r="C274" i="2"/>
  <c r="H274" i="2"/>
  <c r="G274" i="2" s="1"/>
  <c r="J274" i="2"/>
  <c r="K274" i="2"/>
  <c r="M274" i="2"/>
  <c r="N274" i="2"/>
  <c r="P274" i="2"/>
  <c r="Q274" i="2"/>
  <c r="S274" i="2"/>
  <c r="T274" i="2"/>
  <c r="V274" i="2" a="1"/>
  <c r="V274" i="2" s="1"/>
  <c r="W274" i="2" a="1"/>
  <c r="W274" i="2" s="1"/>
  <c r="X274" i="2"/>
  <c r="AA274" i="2" a="1"/>
  <c r="AA274" i="2" s="1"/>
  <c r="AB274" i="2" s="1"/>
  <c r="AC274" i="2"/>
  <c r="AD274" i="2"/>
  <c r="AF274" i="2"/>
  <c r="AG274" i="2"/>
  <c r="AI274" i="2"/>
  <c r="AJ274" i="2"/>
  <c r="AL274" i="2"/>
  <c r="AM274" i="2"/>
  <c r="AO274" i="2"/>
  <c r="AP274" i="2"/>
  <c r="AR274" i="2"/>
  <c r="AQ274" i="2" s="1"/>
  <c r="AS274" i="2"/>
  <c r="AU274" i="2"/>
  <c r="AV274" i="2"/>
  <c r="AX274" i="2"/>
  <c r="AY274" i="2"/>
  <c r="BA274" i="2"/>
  <c r="BB274" i="2"/>
  <c r="BD274" i="2"/>
  <c r="BE274" i="2"/>
  <c r="BF274" i="2"/>
  <c r="BG274" i="2"/>
  <c r="BI274" i="2"/>
  <c r="BJ274" i="2"/>
  <c r="BH274" i="2" s="1"/>
  <c r="BL274" i="2"/>
  <c r="BM274" i="2"/>
  <c r="BO274" i="2" s="1"/>
  <c r="BP274" i="2"/>
  <c r="BR274" i="2"/>
  <c r="BS274" i="2"/>
  <c r="BT274" i="2"/>
  <c r="BV274" i="2"/>
  <c r="BU274" i="2" s="1"/>
  <c r="BZ274" i="2"/>
  <c r="CA274" i="2"/>
  <c r="CC274" i="2"/>
  <c r="CD274" i="2"/>
  <c r="CG274" i="2" a="1"/>
  <c r="CG274" i="2" s="1"/>
  <c r="CL274" i="2" a="1"/>
  <c r="CL274" i="2" s="1"/>
  <c r="CM274" i="2" s="1"/>
  <c r="CJ274" i="2" s="1"/>
  <c r="CP274" i="2"/>
  <c r="CQ274" i="2"/>
  <c r="CS274" i="2"/>
  <c r="CT274" i="2"/>
  <c r="CV274" i="2" a="1"/>
  <c r="CV274" i="2" s="1"/>
  <c r="CY274" i="2" s="1"/>
  <c r="CW274" i="2"/>
  <c r="DA274" i="2"/>
  <c r="DB274" i="2"/>
  <c r="DD274" i="2"/>
  <c r="DE274" i="2"/>
  <c r="DG274" i="2"/>
  <c r="DJ274" i="2"/>
  <c r="DL274" i="2"/>
  <c r="DK274" i="2" s="1"/>
  <c r="DP274" i="2"/>
  <c r="DO274" i="2" s="1"/>
  <c r="C275" i="2"/>
  <c r="H275" i="2"/>
  <c r="G275" i="2" s="1"/>
  <c r="J275" i="2"/>
  <c r="K275" i="2"/>
  <c r="M275" i="2"/>
  <c r="N275" i="2"/>
  <c r="P275" i="2"/>
  <c r="Q275" i="2"/>
  <c r="S275" i="2"/>
  <c r="T275" i="2"/>
  <c r="V275" i="2" a="1"/>
  <c r="V275" i="2" s="1"/>
  <c r="W275" i="2" a="1"/>
  <c r="W275" i="2" s="1"/>
  <c r="X275" i="2"/>
  <c r="AA275" i="2" a="1"/>
  <c r="AA275" i="2" s="1"/>
  <c r="AB275" i="2" s="1"/>
  <c r="AC275" i="2"/>
  <c r="AD275" i="2"/>
  <c r="AF275" i="2"/>
  <c r="AG275" i="2"/>
  <c r="AI275" i="2"/>
  <c r="AJ275" i="2"/>
  <c r="AL275" i="2"/>
  <c r="AM275" i="2"/>
  <c r="AO275" i="2"/>
  <c r="AP275" i="2"/>
  <c r="AR275" i="2"/>
  <c r="AS275" i="2"/>
  <c r="AU275" i="2"/>
  <c r="AV275" i="2"/>
  <c r="AX275" i="2"/>
  <c r="AY275" i="2"/>
  <c r="BA275" i="2"/>
  <c r="AZ275" i="2" s="1"/>
  <c r="BB275" i="2"/>
  <c r="BD275" i="2"/>
  <c r="BE275" i="2"/>
  <c r="BF275" i="2"/>
  <c r="BG275" i="2"/>
  <c r="BI275" i="2"/>
  <c r="BJ275" i="2"/>
  <c r="BL275" i="2"/>
  <c r="BM275" i="2"/>
  <c r="BO275" i="2" s="1"/>
  <c r="BP275" i="2"/>
  <c r="BR275" i="2"/>
  <c r="BS275" i="2"/>
  <c r="BT275" i="2"/>
  <c r="BV275" i="2"/>
  <c r="BU275" i="2" s="1"/>
  <c r="CC275" i="2"/>
  <c r="CD275" i="2"/>
  <c r="CB275" i="2" s="1"/>
  <c r="CG275" i="2" a="1"/>
  <c r="CG275" i="2" s="1"/>
  <c r="CH275" i="2" s="1"/>
  <c r="CE275" i="2" s="1"/>
  <c r="CL275" i="2" a="1"/>
  <c r="CL275" i="2" s="1"/>
  <c r="CM275" i="2" s="1"/>
  <c r="CJ275" i="2" s="1"/>
  <c r="CP275" i="2"/>
  <c r="CQ275" i="2"/>
  <c r="CS275" i="2"/>
  <c r="CT275" i="2"/>
  <c r="CV275" i="2" a="1"/>
  <c r="CV275" i="2" s="1"/>
  <c r="CW275" i="2"/>
  <c r="DA275" i="2"/>
  <c r="DB275" i="2"/>
  <c r="CZ275" i="2" s="1"/>
  <c r="DD275" i="2"/>
  <c r="DE275" i="2"/>
  <c r="DG275" i="2"/>
  <c r="DJ275" i="2"/>
  <c r="DL275" i="2"/>
  <c r="DK275" i="2" s="1"/>
  <c r="DP275" i="2"/>
  <c r="DQ275" i="2" s="1"/>
  <c r="C276" i="2"/>
  <c r="H276" i="2"/>
  <c r="G276" i="2" s="1"/>
  <c r="J276" i="2"/>
  <c r="K276" i="2"/>
  <c r="M276" i="2"/>
  <c r="N276" i="2"/>
  <c r="P276" i="2"/>
  <c r="O276" i="2" s="1"/>
  <c r="Q276" i="2"/>
  <c r="S276" i="2"/>
  <c r="T276" i="2"/>
  <c r="V276" i="2" a="1"/>
  <c r="V276" i="2" s="1"/>
  <c r="W276" i="2" a="1"/>
  <c r="W276" i="2"/>
  <c r="Y276" i="2" s="1"/>
  <c r="X276" i="2"/>
  <c r="AA276" i="2" a="1"/>
  <c r="AA276" i="2" s="1"/>
  <c r="AB276" i="2" s="1"/>
  <c r="AC276" i="2"/>
  <c r="AD276" i="2"/>
  <c r="AF276" i="2"/>
  <c r="AG276" i="2"/>
  <c r="AI276" i="2"/>
  <c r="AJ276" i="2"/>
  <c r="AL276" i="2"/>
  <c r="AM276" i="2"/>
  <c r="AO276" i="2"/>
  <c r="AP276" i="2"/>
  <c r="AR276" i="2"/>
  <c r="AS276" i="2"/>
  <c r="AU276" i="2"/>
  <c r="AV276" i="2"/>
  <c r="AX276" i="2"/>
  <c r="AY276" i="2"/>
  <c r="BA276" i="2"/>
  <c r="BB276" i="2"/>
  <c r="BD276" i="2"/>
  <c r="BE276" i="2"/>
  <c r="BF276" i="2"/>
  <c r="BG276" i="2"/>
  <c r="BI276" i="2"/>
  <c r="BJ276" i="2"/>
  <c r="BL276" i="2"/>
  <c r="BM276" i="2"/>
  <c r="BP276" i="2"/>
  <c r="BR276" i="2"/>
  <c r="BS276" i="2"/>
  <c r="BT276" i="2"/>
  <c r="BV276" i="2"/>
  <c r="BU276" i="2" s="1"/>
  <c r="CC276" i="2"/>
  <c r="CD276" i="2"/>
  <c r="CG276" i="2" a="1"/>
  <c r="CG276" i="2" s="1"/>
  <c r="CH276" i="2" s="1"/>
  <c r="CE276" i="2" s="1"/>
  <c r="CL276" i="2" a="1"/>
  <c r="CL276" i="2" s="1"/>
  <c r="CM276" i="2" s="1"/>
  <c r="CJ276" i="2" s="1"/>
  <c r="CP276" i="2"/>
  <c r="CQ276" i="2"/>
  <c r="CS276" i="2"/>
  <c r="CT276" i="2"/>
  <c r="CV276" i="2" a="1"/>
  <c r="CV276" i="2" s="1"/>
  <c r="CW276" i="2"/>
  <c r="DA276" i="2"/>
  <c r="DB276" i="2"/>
  <c r="DD276" i="2"/>
  <c r="DE276" i="2"/>
  <c r="DG276" i="2"/>
  <c r="DJ276" i="2"/>
  <c r="DL276" i="2"/>
  <c r="DM276" i="2" s="1"/>
  <c r="DP276" i="2"/>
  <c r="DQ276" i="2" s="1"/>
  <c r="C277" i="2"/>
  <c r="H277" i="2"/>
  <c r="G277" i="2" s="1"/>
  <c r="J277" i="2"/>
  <c r="K277" i="2"/>
  <c r="M277" i="2"/>
  <c r="N277" i="2"/>
  <c r="P277" i="2"/>
  <c r="Q277" i="2"/>
  <c r="S277" i="2"/>
  <c r="T277" i="2"/>
  <c r="V277" i="2" a="1"/>
  <c r="V277" i="2" s="1"/>
  <c r="W277" i="2" a="1"/>
  <c r="W277" i="2" s="1"/>
  <c r="X277" i="2"/>
  <c r="AA277" i="2" a="1"/>
  <c r="AA277" i="2" s="1"/>
  <c r="AB277" i="2" s="1"/>
  <c r="AC277" i="2"/>
  <c r="AD277" i="2"/>
  <c r="AF277" i="2"/>
  <c r="AG277" i="2"/>
  <c r="AI277" i="2"/>
  <c r="AJ277" i="2"/>
  <c r="AL277" i="2"/>
  <c r="AM277" i="2"/>
  <c r="AO277" i="2"/>
  <c r="AP277" i="2"/>
  <c r="AR277" i="2"/>
  <c r="AS277" i="2"/>
  <c r="AU277" i="2"/>
  <c r="AV277" i="2"/>
  <c r="AX277" i="2"/>
  <c r="AY277" i="2"/>
  <c r="BA277" i="2"/>
  <c r="BB277" i="2"/>
  <c r="BD277" i="2"/>
  <c r="BE277" i="2"/>
  <c r="BF277" i="2"/>
  <c r="BG277" i="2"/>
  <c r="BI277" i="2"/>
  <c r="BH277" i="2" s="1"/>
  <c r="BJ277" i="2"/>
  <c r="BL277" i="2"/>
  <c r="BM277" i="2"/>
  <c r="BO277" i="2" s="1"/>
  <c r="BP277" i="2"/>
  <c r="BR277" i="2"/>
  <c r="BS277" i="2"/>
  <c r="BT277" i="2"/>
  <c r="BV277" i="2"/>
  <c r="BU277" i="2" s="1"/>
  <c r="CA277" i="2"/>
  <c r="BZ277" i="2"/>
  <c r="CC277" i="2"/>
  <c r="CD277" i="2"/>
  <c r="CG277" i="2" a="1"/>
  <c r="CG277" i="2" s="1"/>
  <c r="CL277" i="2" a="1"/>
  <c r="CL277" i="2" s="1"/>
  <c r="CN277" i="2" s="1"/>
  <c r="CP277" i="2"/>
  <c r="CQ277" i="2"/>
  <c r="CS277" i="2"/>
  <c r="CT277" i="2"/>
  <c r="CV277" i="2" a="1"/>
  <c r="CV277" i="2" s="1"/>
  <c r="CW277" i="2"/>
  <c r="DA277" i="2"/>
  <c r="DB277" i="2"/>
  <c r="DD277" i="2"/>
  <c r="DE277" i="2"/>
  <c r="DG277" i="2"/>
  <c r="DH277" i="2" s="1"/>
  <c r="DJ277" i="2"/>
  <c r="DF277" i="2" s="1"/>
  <c r="DK277" i="2"/>
  <c r="DL277" i="2"/>
  <c r="DM277" i="2" s="1"/>
  <c r="DP277" i="2"/>
  <c r="DQ277" i="2" s="1"/>
  <c r="C278" i="2"/>
  <c r="H278" i="2"/>
  <c r="G278" i="2" s="1"/>
  <c r="J278" i="2"/>
  <c r="K278" i="2"/>
  <c r="M278" i="2"/>
  <c r="N278" i="2"/>
  <c r="P278" i="2"/>
  <c r="Q278" i="2"/>
  <c r="O278" i="2" s="1"/>
  <c r="S278" i="2"/>
  <c r="T278" i="2"/>
  <c r="V278" i="2" a="1"/>
  <c r="V278" i="2" s="1"/>
  <c r="W278" i="2" a="1"/>
  <c r="W278" i="2" s="1"/>
  <c r="Y278" i="2" s="1"/>
  <c r="X278" i="2"/>
  <c r="AA278" i="2" a="1"/>
  <c r="AA278" i="2" s="1"/>
  <c r="AB278" i="2" s="1"/>
  <c r="AC278" i="2"/>
  <c r="AD278" i="2"/>
  <c r="AF278" i="2"/>
  <c r="AG278" i="2"/>
  <c r="AI278" i="2"/>
  <c r="AH278" i="2" s="1"/>
  <c r="AJ278" i="2"/>
  <c r="AL278" i="2"/>
  <c r="AM278" i="2"/>
  <c r="AO278" i="2"/>
  <c r="AP278" i="2"/>
  <c r="AR278" i="2"/>
  <c r="AS278" i="2"/>
  <c r="AU278" i="2"/>
  <c r="AV278" i="2"/>
  <c r="AX278" i="2"/>
  <c r="AY278" i="2"/>
  <c r="BA278" i="2"/>
  <c r="BB278" i="2"/>
  <c r="BD278" i="2"/>
  <c r="BE278" i="2"/>
  <c r="BF278" i="2"/>
  <c r="BG278" i="2"/>
  <c r="BI278" i="2"/>
  <c r="BJ278" i="2"/>
  <c r="BL278" i="2"/>
  <c r="BM278" i="2"/>
  <c r="BO278" i="2"/>
  <c r="BP278" i="2"/>
  <c r="BR278" i="2"/>
  <c r="BS278" i="2"/>
  <c r="BT278" i="2"/>
  <c r="BV278" i="2"/>
  <c r="BU278" i="2" s="1"/>
  <c r="BZ278" i="2"/>
  <c r="CA278" i="2"/>
  <c r="CC278" i="2"/>
  <c r="CB278" i="2" s="1"/>
  <c r="CD278" i="2"/>
  <c r="CG278" i="2" a="1"/>
  <c r="CG278" i="2" s="1"/>
  <c r="CH278" i="2" s="1"/>
  <c r="CE278" i="2" s="1"/>
  <c r="CL278" i="2" a="1"/>
  <c r="CL278" i="2" s="1"/>
  <c r="CM278" i="2" s="1"/>
  <c r="CJ278" i="2" s="1"/>
  <c r="CP278" i="2"/>
  <c r="CQ278" i="2"/>
  <c r="CS278" i="2"/>
  <c r="CT278" i="2"/>
  <c r="CV278" i="2" a="1"/>
  <c r="CV278" i="2" s="1"/>
  <c r="CY278" i="2" s="1"/>
  <c r="CW278" i="2"/>
  <c r="DA278" i="2"/>
  <c r="DB278" i="2"/>
  <c r="DD278" i="2"/>
  <c r="DE278" i="2"/>
  <c r="DG278" i="2"/>
  <c r="DH278" i="2" s="1"/>
  <c r="DI278" i="2"/>
  <c r="DJ278" i="2"/>
  <c r="DF278" i="2" s="1"/>
  <c r="DL278" i="2"/>
  <c r="DK278" i="2" s="1"/>
  <c r="DP278" i="2"/>
  <c r="DO278" i="2" s="1"/>
  <c r="C279" i="2"/>
  <c r="H279" i="2"/>
  <c r="G279" i="2" s="1"/>
  <c r="J279" i="2"/>
  <c r="K279" i="2"/>
  <c r="M279" i="2"/>
  <c r="N279" i="2"/>
  <c r="P279" i="2"/>
  <c r="Q279" i="2"/>
  <c r="S279" i="2"/>
  <c r="T279" i="2"/>
  <c r="V279" i="2" a="1"/>
  <c r="V279" i="2" s="1"/>
  <c r="W279" i="2" a="1"/>
  <c r="W279" i="2" s="1"/>
  <c r="X279" i="2"/>
  <c r="AA279" i="2" a="1"/>
  <c r="AA279" i="2" s="1"/>
  <c r="AB279" i="2" s="1"/>
  <c r="AC279" i="2"/>
  <c r="AD279" i="2"/>
  <c r="AF279" i="2"/>
  <c r="AG279" i="2"/>
  <c r="AI279" i="2"/>
  <c r="AJ279" i="2"/>
  <c r="AL279" i="2"/>
  <c r="AM279" i="2"/>
  <c r="AO279" i="2"/>
  <c r="AP279" i="2"/>
  <c r="AR279" i="2"/>
  <c r="AQ279" i="2" s="1"/>
  <c r="AS279" i="2"/>
  <c r="AU279" i="2"/>
  <c r="AV279" i="2"/>
  <c r="AX279" i="2"/>
  <c r="AY279" i="2"/>
  <c r="BA279" i="2"/>
  <c r="BB279" i="2"/>
  <c r="BD279" i="2"/>
  <c r="BE279" i="2"/>
  <c r="BF279" i="2"/>
  <c r="BG279" i="2"/>
  <c r="BI279" i="2"/>
  <c r="BJ279" i="2"/>
  <c r="BL279" i="2"/>
  <c r="BM279" i="2"/>
  <c r="BO279" i="2" s="1"/>
  <c r="BP279" i="2"/>
  <c r="BR279" i="2"/>
  <c r="BS279" i="2"/>
  <c r="BT279" i="2"/>
  <c r="BV279" i="2"/>
  <c r="BU279" i="2" s="1"/>
  <c r="BZ279" i="2"/>
  <c r="CA279" i="2"/>
  <c r="CC279" i="2"/>
  <c r="CB279" i="2" s="1"/>
  <c r="CD279" i="2"/>
  <c r="CG279" i="2" a="1"/>
  <c r="CG279" i="2" s="1"/>
  <c r="CH279" i="2" s="1"/>
  <c r="CE279" i="2" s="1"/>
  <c r="CL279" i="2" a="1"/>
  <c r="CL279" i="2" s="1"/>
  <c r="CP279" i="2"/>
  <c r="CQ279" i="2"/>
  <c r="CS279" i="2"/>
  <c r="CT279" i="2"/>
  <c r="CV279" i="2" a="1"/>
  <c r="CV279" i="2" s="1"/>
  <c r="CY279" i="2" s="1"/>
  <c r="CW279" i="2"/>
  <c r="DA279" i="2"/>
  <c r="DB279" i="2"/>
  <c r="DD279" i="2"/>
  <c r="DE279" i="2"/>
  <c r="DG279" i="2"/>
  <c r="DJ279" i="2"/>
  <c r="DL279" i="2"/>
  <c r="DM279" i="2" s="1"/>
  <c r="DP279" i="2"/>
  <c r="DO279" i="2" s="1"/>
  <c r="DQ279" i="2"/>
  <c r="DR279" i="2"/>
  <c r="C280" i="2"/>
  <c r="H280" i="2"/>
  <c r="G280" i="2" s="1"/>
  <c r="J280" i="2"/>
  <c r="K280" i="2"/>
  <c r="M280" i="2"/>
  <c r="N280" i="2"/>
  <c r="P280" i="2"/>
  <c r="Q280" i="2"/>
  <c r="S280" i="2"/>
  <c r="T280" i="2"/>
  <c r="V280" i="2" a="1"/>
  <c r="V280" i="2" s="1"/>
  <c r="W280" i="2" a="1"/>
  <c r="W280" i="2" s="1"/>
  <c r="X280" i="2"/>
  <c r="AA280" i="2" a="1"/>
  <c r="AA280" i="2" s="1"/>
  <c r="AB280" i="2" s="1"/>
  <c r="AC280" i="2"/>
  <c r="AD280" i="2"/>
  <c r="AF280" i="2"/>
  <c r="AG280" i="2"/>
  <c r="AI280" i="2"/>
  <c r="AJ280" i="2"/>
  <c r="AL280" i="2"/>
  <c r="AM280" i="2"/>
  <c r="AO280" i="2"/>
  <c r="AP280" i="2"/>
  <c r="AR280" i="2"/>
  <c r="AS280" i="2"/>
  <c r="AU280" i="2"/>
  <c r="AV280" i="2"/>
  <c r="AX280" i="2"/>
  <c r="AW280" i="2" s="1"/>
  <c r="AY280" i="2"/>
  <c r="BA280" i="2"/>
  <c r="BB280" i="2"/>
  <c r="BD280" i="2"/>
  <c r="BE280" i="2"/>
  <c r="BF280" i="2"/>
  <c r="BG280" i="2"/>
  <c r="BI280" i="2"/>
  <c r="BJ280" i="2"/>
  <c r="BL280" i="2"/>
  <c r="BM280" i="2"/>
  <c r="BO280" i="2" s="1"/>
  <c r="BP280" i="2"/>
  <c r="BR280" i="2"/>
  <c r="BS280" i="2"/>
  <c r="BT280" i="2"/>
  <c r="BV280" i="2"/>
  <c r="BU280" i="2" s="1"/>
  <c r="CA280" i="2"/>
  <c r="BZ280" i="2"/>
  <c r="CC280" i="2"/>
  <c r="CD280" i="2"/>
  <c r="CG280" i="2" a="1"/>
  <c r="CG280" i="2" s="1"/>
  <c r="CH280" i="2" s="1"/>
  <c r="CE280" i="2" s="1"/>
  <c r="CL280" i="2" a="1"/>
  <c r="CL280" i="2" s="1"/>
  <c r="CM280" i="2" s="1"/>
  <c r="CJ280" i="2" s="1"/>
  <c r="CP280" i="2"/>
  <c r="CQ280" i="2"/>
  <c r="CS280" i="2"/>
  <c r="CT280" i="2"/>
  <c r="CR280" i="2" s="1"/>
  <c r="CV280" i="2" a="1"/>
  <c r="CV280" i="2" s="1"/>
  <c r="CW280" i="2"/>
  <c r="DA280" i="2"/>
  <c r="DB280" i="2"/>
  <c r="DD280" i="2"/>
  <c r="DE280" i="2"/>
  <c r="DG280" i="2"/>
  <c r="DH280" i="2" s="1"/>
  <c r="DJ280" i="2"/>
  <c r="DF280" i="2" s="1"/>
  <c r="DL280" i="2"/>
  <c r="DP280" i="2"/>
  <c r="C281" i="2"/>
  <c r="H281" i="2"/>
  <c r="G281" i="2" s="1"/>
  <c r="J281" i="2"/>
  <c r="K281" i="2"/>
  <c r="M281" i="2"/>
  <c r="N281" i="2"/>
  <c r="P281" i="2"/>
  <c r="Q281" i="2"/>
  <c r="O281" i="2" s="1"/>
  <c r="S281" i="2"/>
  <c r="T281" i="2"/>
  <c r="V281" i="2" a="1"/>
  <c r="V281" i="2" s="1"/>
  <c r="W281" i="2" a="1"/>
  <c r="W281" i="2" s="1"/>
  <c r="X281" i="2"/>
  <c r="AA281" i="2" a="1"/>
  <c r="AA281" i="2" s="1"/>
  <c r="AB281" i="2" s="1"/>
  <c r="AC281" i="2"/>
  <c r="AD281" i="2"/>
  <c r="AF281" i="2"/>
  <c r="AG281" i="2"/>
  <c r="AI281" i="2"/>
  <c r="AJ281" i="2"/>
  <c r="AL281" i="2"/>
  <c r="AM281" i="2"/>
  <c r="AO281" i="2"/>
  <c r="AP281" i="2"/>
  <c r="AR281" i="2"/>
  <c r="AQ281" i="2" s="1"/>
  <c r="AS281" i="2"/>
  <c r="AU281" i="2"/>
  <c r="AV281" i="2"/>
  <c r="AX281" i="2"/>
  <c r="AY281" i="2"/>
  <c r="BA281" i="2"/>
  <c r="BB281" i="2"/>
  <c r="BD281" i="2"/>
  <c r="BE281" i="2"/>
  <c r="BF281" i="2"/>
  <c r="BG281" i="2"/>
  <c r="BI281" i="2"/>
  <c r="BJ281" i="2"/>
  <c r="BL281" i="2"/>
  <c r="BM281" i="2"/>
  <c r="BO281" i="2" s="1"/>
  <c r="BP281" i="2"/>
  <c r="BR281" i="2"/>
  <c r="BS281" i="2"/>
  <c r="BT281" i="2"/>
  <c r="BV281" i="2"/>
  <c r="BU281" i="2" s="1"/>
  <c r="BZ281" i="2"/>
  <c r="CA281" i="2"/>
  <c r="CC281" i="2"/>
  <c r="CD281" i="2"/>
  <c r="CG281" i="2" a="1"/>
  <c r="CG281" i="2"/>
  <c r="CL281" i="2" a="1"/>
  <c r="CL281" i="2" s="1"/>
  <c r="CM281" i="2" s="1"/>
  <c r="CJ281" i="2" s="1"/>
  <c r="CP281" i="2"/>
  <c r="CQ281" i="2"/>
  <c r="CS281" i="2"/>
  <c r="CT281" i="2"/>
  <c r="CV281" i="2" a="1"/>
  <c r="CV281" i="2" s="1"/>
  <c r="CW281" i="2"/>
  <c r="DA281" i="2"/>
  <c r="DB281" i="2"/>
  <c r="DD281" i="2"/>
  <c r="DE281" i="2"/>
  <c r="DG281" i="2"/>
  <c r="DJ281" i="2"/>
  <c r="DL281" i="2"/>
  <c r="DM281" i="2" s="1"/>
  <c r="DP281" i="2"/>
  <c r="DQ281" i="2" s="1"/>
  <c r="C282" i="2"/>
  <c r="H282" i="2"/>
  <c r="G282" i="2" s="1"/>
  <c r="J282" i="2"/>
  <c r="K282" i="2"/>
  <c r="M282" i="2"/>
  <c r="N282" i="2"/>
  <c r="P282" i="2"/>
  <c r="Q282" i="2"/>
  <c r="S282" i="2"/>
  <c r="T282" i="2"/>
  <c r="V282" i="2" a="1"/>
  <c r="V282" i="2" s="1"/>
  <c r="W282" i="2" a="1"/>
  <c r="W282" i="2" s="1"/>
  <c r="X282" i="2"/>
  <c r="AA282" i="2" a="1"/>
  <c r="AA282" i="2" s="1"/>
  <c r="AB282" i="2" s="1"/>
  <c r="AC282" i="2"/>
  <c r="AD282" i="2"/>
  <c r="AF282" i="2"/>
  <c r="AG282" i="2"/>
  <c r="AI282" i="2"/>
  <c r="AJ282" i="2"/>
  <c r="AL282" i="2"/>
  <c r="AM282" i="2"/>
  <c r="AO282" i="2"/>
  <c r="AP282" i="2"/>
  <c r="AR282" i="2"/>
  <c r="AS282" i="2"/>
  <c r="AU282" i="2"/>
  <c r="AV282" i="2"/>
  <c r="AX282" i="2"/>
  <c r="AY282" i="2"/>
  <c r="BA282" i="2"/>
  <c r="BB282" i="2"/>
  <c r="BD282" i="2"/>
  <c r="BE282" i="2"/>
  <c r="BF282" i="2"/>
  <c r="BG282" i="2"/>
  <c r="BI282" i="2"/>
  <c r="BJ282" i="2"/>
  <c r="BL282" i="2"/>
  <c r="BM282" i="2"/>
  <c r="BO282" i="2" s="1"/>
  <c r="BP282" i="2"/>
  <c r="BR282" i="2"/>
  <c r="BS282" i="2"/>
  <c r="BT282" i="2"/>
  <c r="BV282" i="2"/>
  <c r="BU282" i="2" s="1"/>
  <c r="BZ282" i="2"/>
  <c r="CA282" i="2"/>
  <c r="CC282" i="2"/>
  <c r="CD282" i="2"/>
  <c r="CG282" i="2" a="1"/>
  <c r="CG282" i="2" s="1"/>
  <c r="CL282" i="2" a="1"/>
  <c r="CL282" i="2" s="1"/>
  <c r="CM282" i="2" s="1"/>
  <c r="CJ282" i="2" s="1"/>
  <c r="CP282" i="2"/>
  <c r="CQ282" i="2"/>
  <c r="CS282" i="2"/>
  <c r="CT282" i="2"/>
  <c r="CV282" i="2" a="1"/>
  <c r="CV282" i="2" s="1"/>
  <c r="CW282" i="2"/>
  <c r="DA282" i="2"/>
  <c r="DB282" i="2"/>
  <c r="DD282" i="2"/>
  <c r="DE282" i="2"/>
  <c r="DG282" i="2"/>
  <c r="DJ282" i="2"/>
  <c r="DL282" i="2"/>
  <c r="DK282" i="2" s="1"/>
  <c r="DP282" i="2"/>
  <c r="DO282" i="2" s="1"/>
  <c r="C283" i="2"/>
  <c r="H283" i="2"/>
  <c r="G283" i="2" s="1"/>
  <c r="J283" i="2"/>
  <c r="K283" i="2"/>
  <c r="M283" i="2"/>
  <c r="N283" i="2"/>
  <c r="P283" i="2"/>
  <c r="Q283" i="2"/>
  <c r="O283" i="2" s="1"/>
  <c r="S283" i="2"/>
  <c r="T283" i="2"/>
  <c r="V283" i="2" a="1"/>
  <c r="V283" i="2" s="1"/>
  <c r="W283" i="2" a="1"/>
  <c r="W283" i="2" s="1"/>
  <c r="X283" i="2"/>
  <c r="AA283" i="2" a="1"/>
  <c r="AA283" i="2" s="1"/>
  <c r="AB283" i="2" s="1"/>
  <c r="AC283" i="2"/>
  <c r="AD283" i="2"/>
  <c r="AF283" i="2"/>
  <c r="AG283" i="2"/>
  <c r="AI283" i="2"/>
  <c r="AJ283" i="2"/>
  <c r="AL283" i="2"/>
  <c r="AM283" i="2"/>
  <c r="AO283" i="2"/>
  <c r="AP283" i="2"/>
  <c r="AR283" i="2"/>
  <c r="AS283" i="2"/>
  <c r="AU283" i="2"/>
  <c r="AV283" i="2"/>
  <c r="AX283" i="2"/>
  <c r="AY283" i="2"/>
  <c r="BA283" i="2"/>
  <c r="BB283" i="2"/>
  <c r="BD283" i="2"/>
  <c r="BE283" i="2"/>
  <c r="BF283" i="2"/>
  <c r="BG283" i="2"/>
  <c r="BI283" i="2"/>
  <c r="BH283" i="2" s="1"/>
  <c r="BJ283" i="2"/>
  <c r="BL283" i="2"/>
  <c r="BM283" i="2"/>
  <c r="BO283" i="2" s="1"/>
  <c r="BP283" i="2"/>
  <c r="BR283" i="2"/>
  <c r="BS283" i="2"/>
  <c r="BT283" i="2"/>
  <c r="BQ283" i="2" s="1"/>
  <c r="BV283" i="2"/>
  <c r="BU283" i="2" s="1"/>
  <c r="CC283" i="2"/>
  <c r="CD283" i="2"/>
  <c r="CG283" i="2" a="1"/>
  <c r="CG283" i="2" s="1"/>
  <c r="CH283" i="2" s="1"/>
  <c r="CE283" i="2" s="1"/>
  <c r="CL283" i="2" a="1"/>
  <c r="CL283" i="2" s="1"/>
  <c r="CM283" i="2" s="1"/>
  <c r="CJ283" i="2" s="1"/>
  <c r="CP283" i="2"/>
  <c r="CQ283" i="2"/>
  <c r="CS283" i="2"/>
  <c r="CT283" i="2"/>
  <c r="CV283" i="2" a="1"/>
  <c r="CV283" i="2" s="1"/>
  <c r="CW283" i="2"/>
  <c r="DA283" i="2"/>
  <c r="CZ283" i="2" s="1"/>
  <c r="DB283" i="2"/>
  <c r="DD283" i="2"/>
  <c r="DE283" i="2"/>
  <c r="DG283" i="2"/>
  <c r="DH283" i="2" s="1"/>
  <c r="DI283" i="2"/>
  <c r="DJ283" i="2"/>
  <c r="DL283" i="2"/>
  <c r="DN283" i="2" s="1"/>
  <c r="DP283" i="2"/>
  <c r="DQ283" i="2" s="1"/>
  <c r="C284" i="2"/>
  <c r="H284" i="2"/>
  <c r="G284" i="2" s="1"/>
  <c r="J284" i="2"/>
  <c r="K284" i="2"/>
  <c r="I284" i="2" s="1"/>
  <c r="M284" i="2"/>
  <c r="N284" i="2"/>
  <c r="P284" i="2"/>
  <c r="Q284" i="2"/>
  <c r="S284" i="2"/>
  <c r="T284" i="2"/>
  <c r="V284" i="2" a="1"/>
  <c r="V284" i="2" s="1"/>
  <c r="W284" i="2" a="1"/>
  <c r="W284" i="2" s="1"/>
  <c r="Y284" i="2" s="1"/>
  <c r="U284" i="2" s="1"/>
  <c r="X284" i="2"/>
  <c r="AA284" i="2" a="1"/>
  <c r="AA284" i="2" s="1"/>
  <c r="AB284" i="2" s="1"/>
  <c r="AC284" i="2"/>
  <c r="AD284" i="2"/>
  <c r="AF284" i="2"/>
  <c r="AG284" i="2"/>
  <c r="AI284" i="2"/>
  <c r="AJ284" i="2"/>
  <c r="AL284" i="2"/>
  <c r="AM284" i="2"/>
  <c r="AO284" i="2"/>
  <c r="AP284" i="2"/>
  <c r="AR284" i="2"/>
  <c r="AS284" i="2"/>
  <c r="AU284" i="2"/>
  <c r="AV284" i="2"/>
  <c r="AX284" i="2"/>
  <c r="AY284" i="2"/>
  <c r="BA284" i="2"/>
  <c r="BB284" i="2"/>
  <c r="BD284" i="2"/>
  <c r="BE284" i="2"/>
  <c r="BF284" i="2"/>
  <c r="BG284" i="2"/>
  <c r="BI284" i="2"/>
  <c r="BJ284" i="2"/>
  <c r="BL284" i="2"/>
  <c r="BM284" i="2"/>
  <c r="BP284" i="2"/>
  <c r="BR284" i="2"/>
  <c r="BS284" i="2"/>
  <c r="BT284" i="2"/>
  <c r="BV284" i="2"/>
  <c r="BU284" i="2" s="1"/>
  <c r="CC284" i="2"/>
  <c r="CD284" i="2"/>
  <c r="CG284" i="2" a="1"/>
  <c r="CG284" i="2" s="1"/>
  <c r="CH284" i="2" s="1"/>
  <c r="CE284" i="2" s="1"/>
  <c r="CL284" i="2" a="1"/>
  <c r="CL284" i="2" s="1"/>
  <c r="CN284" i="2" s="1"/>
  <c r="CP284" i="2"/>
  <c r="CQ284" i="2"/>
  <c r="CS284" i="2"/>
  <c r="CT284" i="2"/>
  <c r="CV284" i="2" a="1"/>
  <c r="CV284" i="2" s="1"/>
  <c r="CW284" i="2"/>
  <c r="DA284" i="2"/>
  <c r="DB284" i="2"/>
  <c r="DD284" i="2"/>
  <c r="DE284" i="2"/>
  <c r="DG284" i="2"/>
  <c r="DJ284" i="2"/>
  <c r="DL284" i="2"/>
  <c r="DM284" i="2" s="1"/>
  <c r="DP284" i="2"/>
  <c r="C285" i="2"/>
  <c r="H285" i="2"/>
  <c r="G285" i="2" s="1"/>
  <c r="J285" i="2"/>
  <c r="K285" i="2"/>
  <c r="M285" i="2"/>
  <c r="N285" i="2"/>
  <c r="P285" i="2"/>
  <c r="Q285" i="2"/>
  <c r="S285" i="2"/>
  <c r="T285" i="2"/>
  <c r="V285" i="2" a="1"/>
  <c r="V285" i="2" s="1"/>
  <c r="W285" i="2" a="1"/>
  <c r="W285" i="2" s="1"/>
  <c r="X285" i="2"/>
  <c r="AA285" i="2" a="1"/>
  <c r="AA285" i="2" s="1"/>
  <c r="AB285" i="2" s="1"/>
  <c r="AC285" i="2"/>
  <c r="AD285" i="2"/>
  <c r="AF285" i="2"/>
  <c r="AG285" i="2"/>
  <c r="AI285" i="2"/>
  <c r="AJ285" i="2"/>
  <c r="AL285" i="2"/>
  <c r="AM285" i="2"/>
  <c r="AO285" i="2"/>
  <c r="AP285" i="2"/>
  <c r="AR285" i="2"/>
  <c r="AS285" i="2"/>
  <c r="AU285" i="2"/>
  <c r="AV285" i="2"/>
  <c r="AX285" i="2"/>
  <c r="AY285" i="2"/>
  <c r="BA285" i="2"/>
  <c r="BB285" i="2"/>
  <c r="BD285" i="2"/>
  <c r="BE285" i="2"/>
  <c r="BF285" i="2"/>
  <c r="BG285" i="2"/>
  <c r="BI285" i="2"/>
  <c r="BJ285" i="2"/>
  <c r="BL285" i="2"/>
  <c r="BM285" i="2"/>
  <c r="BO285" i="2" s="1"/>
  <c r="BP285" i="2"/>
  <c r="BR285" i="2"/>
  <c r="BS285" i="2"/>
  <c r="BT285" i="2"/>
  <c r="BV285" i="2"/>
  <c r="BU285" i="2" s="1"/>
  <c r="CC285" i="2"/>
  <c r="CD285" i="2"/>
  <c r="CG285" i="2" a="1"/>
  <c r="CG285" i="2" s="1"/>
  <c r="CH285" i="2" s="1"/>
  <c r="CE285" i="2" s="1"/>
  <c r="CL285" i="2" a="1"/>
  <c r="CL285" i="2" s="1"/>
  <c r="CP285" i="2"/>
  <c r="CQ285" i="2"/>
  <c r="CS285" i="2"/>
  <c r="CR285" i="2" s="1"/>
  <c r="CT285" i="2"/>
  <c r="CV285" i="2" a="1"/>
  <c r="CV285" i="2" s="1"/>
  <c r="CW285" i="2"/>
  <c r="DA285" i="2"/>
  <c r="DB285" i="2"/>
  <c r="DD285" i="2"/>
  <c r="DE285" i="2"/>
  <c r="DG285" i="2"/>
  <c r="DH285" i="2" s="1"/>
  <c r="DJ285" i="2"/>
  <c r="DL285" i="2"/>
  <c r="DM285" i="2" s="1"/>
  <c r="DP285" i="2"/>
  <c r="DQ285" i="2" s="1"/>
  <c r="C286" i="2"/>
  <c r="H286" i="2"/>
  <c r="G286" i="2" s="1"/>
  <c r="J286" i="2"/>
  <c r="K286" i="2"/>
  <c r="M286" i="2"/>
  <c r="N286" i="2"/>
  <c r="P286" i="2"/>
  <c r="Q286" i="2"/>
  <c r="S286" i="2"/>
  <c r="T286" i="2"/>
  <c r="V286" i="2" a="1"/>
  <c r="V286" i="2" s="1"/>
  <c r="W286" i="2" a="1"/>
  <c r="W286" i="2" s="1"/>
  <c r="X286" i="2"/>
  <c r="AA286" i="2" a="1"/>
  <c r="AA286" i="2" s="1"/>
  <c r="AB286" i="2" s="1"/>
  <c r="AC286" i="2"/>
  <c r="AD286" i="2"/>
  <c r="AF286" i="2"/>
  <c r="AG286" i="2"/>
  <c r="AI286" i="2"/>
  <c r="AJ286" i="2"/>
  <c r="AL286" i="2"/>
  <c r="AM286" i="2"/>
  <c r="AO286" i="2"/>
  <c r="AP286" i="2"/>
  <c r="AR286" i="2"/>
  <c r="AS286" i="2"/>
  <c r="AU286" i="2"/>
  <c r="AV286" i="2"/>
  <c r="AX286" i="2"/>
  <c r="AY286" i="2"/>
  <c r="BA286" i="2"/>
  <c r="BB286" i="2"/>
  <c r="BD286" i="2"/>
  <c r="BE286" i="2"/>
  <c r="BF286" i="2"/>
  <c r="BG286" i="2"/>
  <c r="BI286" i="2"/>
  <c r="BJ286" i="2"/>
  <c r="BL286" i="2"/>
  <c r="BM286" i="2"/>
  <c r="BO286" i="2" s="1"/>
  <c r="BP286" i="2"/>
  <c r="BR286" i="2"/>
  <c r="BS286" i="2"/>
  <c r="BT286" i="2"/>
  <c r="BV286" i="2"/>
  <c r="BU286" i="2" s="1"/>
  <c r="BZ286" i="2"/>
  <c r="CA286" i="2"/>
  <c r="CC286" i="2"/>
  <c r="CD286" i="2"/>
  <c r="CG286" i="2" a="1"/>
  <c r="CG286" i="2" s="1"/>
  <c r="CL286" i="2" a="1"/>
  <c r="CL286" i="2" s="1"/>
  <c r="CP286" i="2"/>
  <c r="CQ286" i="2"/>
  <c r="CS286" i="2"/>
  <c r="CT286" i="2"/>
  <c r="CV286" i="2" a="1"/>
  <c r="CV286" i="2" s="1"/>
  <c r="CW286" i="2"/>
  <c r="DA286" i="2"/>
  <c r="CZ286" i="2" s="1"/>
  <c r="DB286" i="2"/>
  <c r="DD286" i="2"/>
  <c r="DC286" i="2" s="1"/>
  <c r="DE286" i="2"/>
  <c r="DG286" i="2"/>
  <c r="DH286" i="2" s="1"/>
  <c r="DJ286" i="2"/>
  <c r="DF286" i="2" s="1"/>
  <c r="DL286" i="2"/>
  <c r="DP286" i="2"/>
  <c r="DO286" i="2" s="1"/>
  <c r="C287" i="2"/>
  <c r="H287" i="2"/>
  <c r="G287" i="2" s="1"/>
  <c r="J287" i="2"/>
  <c r="K287" i="2"/>
  <c r="M287" i="2"/>
  <c r="N287" i="2"/>
  <c r="L287" i="2" s="1"/>
  <c r="P287" i="2"/>
  <c r="Q287" i="2"/>
  <c r="S287" i="2"/>
  <c r="T287" i="2"/>
  <c r="V287" i="2" a="1"/>
  <c r="V287" i="2" s="1"/>
  <c r="W287" i="2" a="1"/>
  <c r="W287" i="2" s="1"/>
  <c r="X287" i="2"/>
  <c r="AA287" i="2" a="1"/>
  <c r="AA287" i="2" s="1"/>
  <c r="AB287" i="2" s="1"/>
  <c r="AC287" i="2"/>
  <c r="AD287" i="2"/>
  <c r="AF287" i="2"/>
  <c r="AG287" i="2"/>
  <c r="AI287" i="2"/>
  <c r="AJ287" i="2"/>
  <c r="AL287" i="2"/>
  <c r="AM287" i="2"/>
  <c r="AO287" i="2"/>
  <c r="AP287" i="2"/>
  <c r="AR287" i="2"/>
  <c r="AS287" i="2"/>
  <c r="AU287" i="2"/>
  <c r="AV287" i="2"/>
  <c r="AX287" i="2"/>
  <c r="AY287" i="2"/>
  <c r="BA287" i="2"/>
  <c r="BB287" i="2"/>
  <c r="BD287" i="2"/>
  <c r="BE287" i="2"/>
  <c r="BF287" i="2"/>
  <c r="BG287" i="2"/>
  <c r="BI287" i="2"/>
  <c r="BJ287" i="2"/>
  <c r="BL287" i="2"/>
  <c r="BM287" i="2"/>
  <c r="BO287" i="2" s="1"/>
  <c r="BP287" i="2"/>
  <c r="BR287" i="2"/>
  <c r="BS287" i="2"/>
  <c r="BT287" i="2"/>
  <c r="BV287" i="2"/>
  <c r="BU287" i="2" s="1"/>
  <c r="BZ287" i="2"/>
  <c r="CA287" i="2"/>
  <c r="CC287" i="2"/>
  <c r="CD287" i="2"/>
  <c r="CG287" i="2" a="1"/>
  <c r="CG287" i="2" s="1"/>
  <c r="CL287" i="2" a="1"/>
  <c r="CL287" i="2" s="1"/>
  <c r="CP287" i="2"/>
  <c r="CQ287" i="2"/>
  <c r="CS287" i="2"/>
  <c r="CT287" i="2"/>
  <c r="CV287" i="2" a="1"/>
  <c r="CV287" i="2"/>
  <c r="CW287" i="2"/>
  <c r="DA287" i="2"/>
  <c r="DB287" i="2"/>
  <c r="DD287" i="2"/>
  <c r="DE287" i="2"/>
  <c r="DG287" i="2"/>
  <c r="DJ287" i="2"/>
  <c r="DL287" i="2"/>
  <c r="DM287" i="2" s="1"/>
  <c r="DP287" i="2"/>
  <c r="DO287" i="2" s="1"/>
  <c r="C288" i="2"/>
  <c r="H288" i="2"/>
  <c r="G288" i="2" s="1"/>
  <c r="J288" i="2"/>
  <c r="K288" i="2"/>
  <c r="I288" i="2" s="1"/>
  <c r="M288" i="2"/>
  <c r="N288" i="2"/>
  <c r="P288" i="2"/>
  <c r="Q288" i="2"/>
  <c r="S288" i="2"/>
  <c r="T288" i="2"/>
  <c r="V288" i="2" a="1"/>
  <c r="V288" i="2" s="1"/>
  <c r="W288" i="2" a="1"/>
  <c r="W288" i="2" s="1"/>
  <c r="Y288" i="2" s="1"/>
  <c r="X288" i="2"/>
  <c r="AA288" i="2" a="1"/>
  <c r="AA288" i="2" s="1"/>
  <c r="AB288" i="2" s="1"/>
  <c r="AC288" i="2"/>
  <c r="AD288" i="2"/>
  <c r="AF288" i="2"/>
  <c r="AG288" i="2"/>
  <c r="AI288" i="2"/>
  <c r="AJ288" i="2"/>
  <c r="AL288" i="2"/>
  <c r="AM288" i="2"/>
  <c r="AO288" i="2"/>
  <c r="AP288" i="2"/>
  <c r="AR288" i="2"/>
  <c r="AS288" i="2"/>
  <c r="AU288" i="2"/>
  <c r="AV288" i="2"/>
  <c r="AX288" i="2"/>
  <c r="AY288" i="2"/>
  <c r="BA288" i="2"/>
  <c r="BB288" i="2"/>
  <c r="BD288" i="2"/>
  <c r="BE288" i="2"/>
  <c r="BF288" i="2"/>
  <c r="BG288" i="2"/>
  <c r="BI288" i="2"/>
  <c r="BJ288" i="2"/>
  <c r="BL288" i="2"/>
  <c r="BM288" i="2"/>
  <c r="BO288" i="2" s="1"/>
  <c r="BP288" i="2"/>
  <c r="BR288" i="2"/>
  <c r="BS288" i="2"/>
  <c r="BT288" i="2"/>
  <c r="BV288" i="2"/>
  <c r="BU288" i="2" s="1"/>
  <c r="CA288" i="2"/>
  <c r="BZ288" i="2"/>
  <c r="CC288" i="2"/>
  <c r="CD288" i="2"/>
  <c r="CG288" i="2" a="1"/>
  <c r="CG288" i="2" s="1"/>
  <c r="CL288" i="2" a="1"/>
  <c r="CL288" i="2" s="1"/>
  <c r="CP288" i="2"/>
  <c r="CQ288" i="2"/>
  <c r="CS288" i="2"/>
  <c r="CT288" i="2"/>
  <c r="CV288" i="2" a="1"/>
  <c r="CV288" i="2" s="1"/>
  <c r="CW288" i="2"/>
  <c r="DA288" i="2"/>
  <c r="DB288" i="2"/>
  <c r="DD288" i="2"/>
  <c r="DE288" i="2"/>
  <c r="DG288" i="2"/>
  <c r="DH288" i="2" s="1"/>
  <c r="DJ288" i="2"/>
  <c r="DL288" i="2"/>
  <c r="DK288" i="2" s="1"/>
  <c r="DO288" i="2"/>
  <c r="DP288" i="2"/>
  <c r="C289" i="2"/>
  <c r="H289" i="2"/>
  <c r="G289" i="2" s="1"/>
  <c r="J289" i="2"/>
  <c r="K289" i="2"/>
  <c r="M289" i="2"/>
  <c r="N289" i="2"/>
  <c r="P289" i="2"/>
  <c r="O289" i="2" s="1"/>
  <c r="Q289" i="2"/>
  <c r="S289" i="2"/>
  <c r="T289" i="2"/>
  <c r="V289" i="2" a="1"/>
  <c r="V289" i="2" s="1"/>
  <c r="W289" i="2" a="1"/>
  <c r="W289" i="2" s="1"/>
  <c r="X289" i="2"/>
  <c r="AA289" i="2" a="1"/>
  <c r="AA289" i="2" s="1"/>
  <c r="AB289" i="2" s="1"/>
  <c r="AC289" i="2"/>
  <c r="AD289" i="2"/>
  <c r="AF289" i="2"/>
  <c r="AG289" i="2"/>
  <c r="AI289" i="2"/>
  <c r="AJ289" i="2"/>
  <c r="AL289" i="2"/>
  <c r="AK289" i="2" s="1"/>
  <c r="AM289" i="2"/>
  <c r="AO289" i="2"/>
  <c r="AP289" i="2"/>
  <c r="AR289" i="2"/>
  <c r="AS289" i="2"/>
  <c r="AU289" i="2"/>
  <c r="AV289" i="2"/>
  <c r="AX289" i="2"/>
  <c r="AY289" i="2"/>
  <c r="BA289" i="2"/>
  <c r="AZ289" i="2" s="1"/>
  <c r="BB289" i="2"/>
  <c r="BD289" i="2"/>
  <c r="BE289" i="2"/>
  <c r="BF289" i="2"/>
  <c r="BG289" i="2"/>
  <c r="BI289" i="2"/>
  <c r="BJ289" i="2"/>
  <c r="BL289" i="2"/>
  <c r="BM289" i="2"/>
  <c r="BP289" i="2"/>
  <c r="BR289" i="2"/>
  <c r="BS289" i="2"/>
  <c r="BT289" i="2"/>
  <c r="BV289" i="2"/>
  <c r="BU289" i="2" s="1"/>
  <c r="BZ289" i="2"/>
  <c r="CA289" i="2"/>
  <c r="CC289" i="2"/>
  <c r="CD289" i="2"/>
  <c r="CG289" i="2" a="1"/>
  <c r="CG289" i="2" s="1"/>
  <c r="CL289" i="2" a="1"/>
  <c r="CL289" i="2" s="1"/>
  <c r="CP289" i="2"/>
  <c r="CQ289" i="2"/>
  <c r="CS289" i="2"/>
  <c r="CT289" i="2"/>
  <c r="CR289" i="2" s="1"/>
  <c r="CV289" i="2" a="1"/>
  <c r="CV289" i="2" s="1"/>
  <c r="CW289" i="2"/>
  <c r="DA289" i="2"/>
  <c r="DB289" i="2"/>
  <c r="DD289" i="2"/>
  <c r="DC289" i="2" s="1"/>
  <c r="DE289" i="2"/>
  <c r="DG289" i="2"/>
  <c r="DJ289" i="2"/>
  <c r="DF289" i="2" s="1"/>
  <c r="DL289" i="2"/>
  <c r="DP289" i="2"/>
  <c r="DQ289" i="2" s="1"/>
  <c r="C290" i="2"/>
  <c r="G290" i="2"/>
  <c r="H290" i="2"/>
  <c r="J290" i="2"/>
  <c r="K290" i="2"/>
  <c r="M290" i="2"/>
  <c r="N290" i="2"/>
  <c r="L290" i="2" s="1"/>
  <c r="P290" i="2"/>
  <c r="Q290" i="2"/>
  <c r="S290" i="2"/>
  <c r="T290" i="2"/>
  <c r="V290" i="2" a="1"/>
  <c r="V290" i="2" s="1"/>
  <c r="W290" i="2" a="1"/>
  <c r="W290" i="2" s="1"/>
  <c r="X290" i="2"/>
  <c r="AA290" i="2" a="1"/>
  <c r="AA290" i="2" s="1"/>
  <c r="AB290" i="2" s="1"/>
  <c r="AC290" i="2"/>
  <c r="AD290" i="2"/>
  <c r="AF290" i="2"/>
  <c r="AG290" i="2"/>
  <c r="AI290" i="2"/>
  <c r="AJ290" i="2"/>
  <c r="AL290" i="2"/>
  <c r="AM290" i="2"/>
  <c r="AO290" i="2"/>
  <c r="AP290" i="2"/>
  <c r="AR290" i="2"/>
  <c r="AS290" i="2"/>
  <c r="AU290" i="2"/>
  <c r="AV290" i="2"/>
  <c r="AX290" i="2"/>
  <c r="AY290" i="2"/>
  <c r="AW290" i="2" s="1"/>
  <c r="BA290" i="2"/>
  <c r="BB290" i="2"/>
  <c r="BD290" i="2"/>
  <c r="BE290" i="2"/>
  <c r="BF290" i="2"/>
  <c r="BG290" i="2"/>
  <c r="BI290" i="2"/>
  <c r="BJ290" i="2"/>
  <c r="BH290" i="2" s="1"/>
  <c r="BL290" i="2"/>
  <c r="BM290" i="2"/>
  <c r="BO290" i="2" s="1"/>
  <c r="BP290" i="2"/>
  <c r="BR290" i="2"/>
  <c r="BS290" i="2"/>
  <c r="BT290" i="2"/>
  <c r="BV290" i="2"/>
  <c r="BU290" i="2" s="1"/>
  <c r="BZ290" i="2"/>
  <c r="CA290" i="2"/>
  <c r="CC290" i="2"/>
  <c r="CD290" i="2"/>
  <c r="CG290" i="2" a="1"/>
  <c r="CG290" i="2" s="1"/>
  <c r="CH290" i="2" s="1"/>
  <c r="CE290" i="2" s="1"/>
  <c r="CL290" i="2" a="1"/>
  <c r="CL290" i="2" s="1"/>
  <c r="CM290" i="2" s="1"/>
  <c r="CJ290" i="2" s="1"/>
  <c r="CP290" i="2"/>
  <c r="CQ290" i="2"/>
  <c r="CS290" i="2"/>
  <c r="CT290" i="2"/>
  <c r="CV290" i="2" a="1"/>
  <c r="CV290" i="2"/>
  <c r="CW290" i="2"/>
  <c r="DA290" i="2"/>
  <c r="DB290" i="2"/>
  <c r="DD290" i="2"/>
  <c r="DE290" i="2"/>
  <c r="DG290" i="2"/>
  <c r="DH290" i="2" s="1"/>
  <c r="DJ290" i="2"/>
  <c r="DL290" i="2"/>
  <c r="DP290" i="2"/>
  <c r="DO290" i="2" s="1"/>
  <c r="C291" i="2"/>
  <c r="H291" i="2"/>
  <c r="G291" i="2" s="1"/>
  <c r="J291" i="2"/>
  <c r="K291" i="2"/>
  <c r="M291" i="2"/>
  <c r="N291" i="2"/>
  <c r="P291" i="2"/>
  <c r="Q291" i="2"/>
  <c r="S291" i="2"/>
  <c r="T291" i="2"/>
  <c r="V291" i="2" a="1"/>
  <c r="V291" i="2" s="1"/>
  <c r="W291" i="2" a="1"/>
  <c r="W291" i="2" s="1"/>
  <c r="X291" i="2"/>
  <c r="AA291" i="2" a="1"/>
  <c r="AA291" i="2" s="1"/>
  <c r="AB291" i="2" s="1"/>
  <c r="AC291" i="2"/>
  <c r="AD291" i="2"/>
  <c r="AF291" i="2"/>
  <c r="AG291" i="2"/>
  <c r="AI291" i="2"/>
  <c r="AJ291" i="2"/>
  <c r="AL291" i="2"/>
  <c r="AM291" i="2"/>
  <c r="AO291" i="2"/>
  <c r="AP291" i="2"/>
  <c r="AR291" i="2"/>
  <c r="AS291" i="2"/>
  <c r="AU291" i="2"/>
  <c r="AV291" i="2"/>
  <c r="AX291" i="2"/>
  <c r="AW291" i="2" s="1"/>
  <c r="AY291" i="2"/>
  <c r="BA291" i="2"/>
  <c r="BB291" i="2"/>
  <c r="BD291" i="2"/>
  <c r="BE291" i="2"/>
  <c r="BF291" i="2"/>
  <c r="BG291" i="2"/>
  <c r="BI291" i="2"/>
  <c r="BJ291" i="2"/>
  <c r="BL291" i="2"/>
  <c r="BM291" i="2"/>
  <c r="BO291" i="2" s="1"/>
  <c r="BP291" i="2"/>
  <c r="BR291" i="2"/>
  <c r="BS291" i="2"/>
  <c r="BT291" i="2"/>
  <c r="BV291" i="2"/>
  <c r="BU291" i="2" s="1"/>
  <c r="CC291" i="2"/>
  <c r="CD291" i="2"/>
  <c r="CG291" i="2" a="1"/>
  <c r="CG291" i="2" s="1"/>
  <c r="CH291" i="2" s="1"/>
  <c r="CE291" i="2" s="1"/>
  <c r="CL291" i="2" a="1"/>
  <c r="CL291" i="2" s="1"/>
  <c r="CM291" i="2" s="1"/>
  <c r="CJ291" i="2" s="1"/>
  <c r="CP291" i="2"/>
  <c r="CQ291" i="2"/>
  <c r="CS291" i="2"/>
  <c r="CT291" i="2"/>
  <c r="CV291" i="2" a="1"/>
  <c r="CV291" i="2" s="1"/>
  <c r="CW291" i="2"/>
  <c r="DA291" i="2"/>
  <c r="DB291" i="2"/>
  <c r="DD291" i="2"/>
  <c r="DE291" i="2"/>
  <c r="DG291" i="2"/>
  <c r="DJ291" i="2"/>
  <c r="DL291" i="2"/>
  <c r="DN291" i="2" s="1"/>
  <c r="DP291" i="2"/>
  <c r="DQ291" i="2" s="1"/>
  <c r="C292" i="2"/>
  <c r="H292" i="2"/>
  <c r="G292" i="2" s="1"/>
  <c r="J292" i="2"/>
  <c r="K292" i="2"/>
  <c r="M292" i="2"/>
  <c r="N292" i="2"/>
  <c r="P292" i="2"/>
  <c r="Q292" i="2"/>
  <c r="S292" i="2"/>
  <c r="T292" i="2"/>
  <c r="V292" i="2" a="1"/>
  <c r="V292" i="2" s="1"/>
  <c r="W292" i="2" a="1"/>
  <c r="W292" i="2" s="1"/>
  <c r="X292" i="2"/>
  <c r="AA292" i="2" a="1"/>
  <c r="AA292" i="2" s="1"/>
  <c r="AB292" i="2" s="1"/>
  <c r="AC292" i="2"/>
  <c r="AD292" i="2"/>
  <c r="AF292" i="2"/>
  <c r="AG292" i="2"/>
  <c r="AI292" i="2"/>
  <c r="AJ292" i="2"/>
  <c r="AL292" i="2"/>
  <c r="AM292" i="2"/>
  <c r="AO292" i="2"/>
  <c r="AP292" i="2"/>
  <c r="AR292" i="2"/>
  <c r="AS292" i="2"/>
  <c r="AU292" i="2"/>
  <c r="AV292" i="2"/>
  <c r="AX292" i="2"/>
  <c r="AY292" i="2"/>
  <c r="BA292" i="2"/>
  <c r="BB292" i="2"/>
  <c r="BD292" i="2"/>
  <c r="BE292" i="2"/>
  <c r="BF292" i="2"/>
  <c r="BG292" i="2"/>
  <c r="BI292" i="2"/>
  <c r="BJ292" i="2"/>
  <c r="BL292" i="2"/>
  <c r="BM292" i="2"/>
  <c r="BP292" i="2"/>
  <c r="BR292" i="2"/>
  <c r="BS292" i="2"/>
  <c r="BT292" i="2"/>
  <c r="BV292" i="2"/>
  <c r="BU292" i="2" s="1"/>
  <c r="CC292" i="2"/>
  <c r="CD292" i="2"/>
  <c r="CG292" i="2" a="1"/>
  <c r="CG292" i="2" s="1"/>
  <c r="CH292" i="2" s="1"/>
  <c r="CE292" i="2" s="1"/>
  <c r="CL292" i="2" a="1"/>
  <c r="CL292" i="2" s="1"/>
  <c r="CP292" i="2"/>
  <c r="CQ292" i="2"/>
  <c r="CS292" i="2"/>
  <c r="CT292" i="2"/>
  <c r="CV292" i="2" a="1"/>
  <c r="CV292" i="2" s="1"/>
  <c r="CW292" i="2"/>
  <c r="DA292" i="2"/>
  <c r="DB292" i="2"/>
  <c r="DD292" i="2"/>
  <c r="DE292" i="2"/>
  <c r="DG292" i="2"/>
  <c r="DJ292" i="2"/>
  <c r="DL292" i="2"/>
  <c r="DP292" i="2"/>
  <c r="C293" i="2"/>
  <c r="H293" i="2"/>
  <c r="G293" i="2" s="1"/>
  <c r="J293" i="2"/>
  <c r="K293" i="2"/>
  <c r="M293" i="2"/>
  <c r="N293" i="2"/>
  <c r="P293" i="2"/>
  <c r="Q293" i="2"/>
  <c r="S293" i="2"/>
  <c r="T293" i="2"/>
  <c r="V293" i="2" a="1"/>
  <c r="V293" i="2" s="1"/>
  <c r="W293" i="2" a="1"/>
  <c r="W293" i="2" s="1"/>
  <c r="X293" i="2"/>
  <c r="AA293" i="2" a="1"/>
  <c r="AA293" i="2" s="1"/>
  <c r="AB293" i="2" s="1"/>
  <c r="AC293" i="2"/>
  <c r="AD293" i="2"/>
  <c r="AF293" i="2"/>
  <c r="AG293" i="2"/>
  <c r="AI293" i="2"/>
  <c r="AJ293" i="2"/>
  <c r="AL293" i="2"/>
  <c r="AM293" i="2"/>
  <c r="AO293" i="2"/>
  <c r="AP293" i="2"/>
  <c r="AR293" i="2"/>
  <c r="AS293" i="2"/>
  <c r="AQ293" i="2" s="1"/>
  <c r="AU293" i="2"/>
  <c r="AV293" i="2"/>
  <c r="AX293" i="2"/>
  <c r="AY293" i="2"/>
  <c r="BA293" i="2"/>
  <c r="BB293" i="2"/>
  <c r="BD293" i="2"/>
  <c r="BE293" i="2"/>
  <c r="BF293" i="2"/>
  <c r="BG293" i="2"/>
  <c r="BI293" i="2"/>
  <c r="BJ293" i="2"/>
  <c r="BL293" i="2"/>
  <c r="BM293" i="2"/>
  <c r="BO293" i="2" s="1"/>
  <c r="BP293" i="2"/>
  <c r="BR293" i="2"/>
  <c r="BS293" i="2"/>
  <c r="BT293" i="2"/>
  <c r="BV293" i="2"/>
  <c r="BU293" i="2" s="1"/>
  <c r="CA293" i="2"/>
  <c r="BZ293" i="2"/>
  <c r="CC293" i="2"/>
  <c r="CD293" i="2"/>
  <c r="CG293" i="2" a="1"/>
  <c r="CG293" i="2" s="1"/>
  <c r="CH293" i="2" s="1"/>
  <c r="CE293" i="2" s="1"/>
  <c r="CL293" i="2" a="1"/>
  <c r="CL293" i="2" s="1"/>
  <c r="CP293" i="2"/>
  <c r="CQ293" i="2"/>
  <c r="CS293" i="2"/>
  <c r="CT293" i="2"/>
  <c r="CV293" i="2" a="1"/>
  <c r="CV293" i="2" s="1"/>
  <c r="CW293" i="2"/>
  <c r="DA293" i="2"/>
  <c r="DB293" i="2"/>
  <c r="DD293" i="2"/>
  <c r="DE293" i="2"/>
  <c r="DG293" i="2"/>
  <c r="DJ293" i="2"/>
  <c r="DL293" i="2"/>
  <c r="DP293" i="2"/>
  <c r="DQ293" i="2" s="1"/>
  <c r="C294" i="2"/>
  <c r="H294" i="2"/>
  <c r="G294" i="2" s="1"/>
  <c r="J294" i="2"/>
  <c r="K294" i="2"/>
  <c r="M294" i="2"/>
  <c r="N294" i="2"/>
  <c r="P294" i="2"/>
  <c r="Q294" i="2"/>
  <c r="S294" i="2"/>
  <c r="T294" i="2"/>
  <c r="V294" i="2" a="1"/>
  <c r="V294" i="2" s="1"/>
  <c r="W294" i="2" a="1"/>
  <c r="W294" i="2" s="1"/>
  <c r="X294" i="2"/>
  <c r="AA294" i="2" a="1"/>
  <c r="AA294" i="2" s="1"/>
  <c r="AB294" i="2" s="1"/>
  <c r="AC294" i="2"/>
  <c r="AD294" i="2"/>
  <c r="AF294" i="2"/>
  <c r="AE294" i="2" s="1"/>
  <c r="AG294" i="2"/>
  <c r="AI294" i="2"/>
  <c r="AJ294" i="2"/>
  <c r="AL294" i="2"/>
  <c r="AM294" i="2"/>
  <c r="AO294" i="2"/>
  <c r="AP294" i="2"/>
  <c r="AR294" i="2"/>
  <c r="AQ294" i="2" s="1"/>
  <c r="AS294" i="2"/>
  <c r="AU294" i="2"/>
  <c r="AV294" i="2"/>
  <c r="AX294" i="2"/>
  <c r="AY294" i="2"/>
  <c r="AW294" i="2" s="1"/>
  <c r="BA294" i="2"/>
  <c r="AZ294" i="2" s="1"/>
  <c r="BB294" i="2"/>
  <c r="BD294" i="2"/>
  <c r="BE294" i="2"/>
  <c r="BF294" i="2"/>
  <c r="BG294" i="2"/>
  <c r="BI294" i="2"/>
  <c r="BJ294" i="2"/>
  <c r="BL294" i="2"/>
  <c r="BM294" i="2"/>
  <c r="BO294" i="2" s="1"/>
  <c r="BP294" i="2"/>
  <c r="BR294" i="2"/>
  <c r="BS294" i="2"/>
  <c r="BT294" i="2"/>
  <c r="BV294" i="2"/>
  <c r="BU294" i="2" s="1"/>
  <c r="BZ294" i="2"/>
  <c r="CA294" i="2"/>
  <c r="CC294" i="2"/>
  <c r="CD294" i="2"/>
  <c r="CG294" i="2" a="1"/>
  <c r="CG294" i="2"/>
  <c r="CL294" i="2" a="1"/>
  <c r="CL294" i="2" s="1"/>
  <c r="CM294" i="2" s="1"/>
  <c r="CJ294" i="2" s="1"/>
  <c r="CP294" i="2"/>
  <c r="CQ294" i="2"/>
  <c r="CS294" i="2"/>
  <c r="CT294" i="2"/>
  <c r="CV294" i="2" a="1"/>
  <c r="CV294" i="2" s="1"/>
  <c r="CW294" i="2"/>
  <c r="DA294" i="2"/>
  <c r="DB294" i="2"/>
  <c r="DD294" i="2"/>
  <c r="DE294" i="2"/>
  <c r="DG294" i="2"/>
  <c r="DJ294" i="2"/>
  <c r="DL294" i="2"/>
  <c r="DK294" i="2" s="1"/>
  <c r="DP294" i="2"/>
  <c r="C295" i="2"/>
  <c r="H295" i="2"/>
  <c r="G295" i="2" s="1"/>
  <c r="J295" i="2"/>
  <c r="K295" i="2"/>
  <c r="M295" i="2"/>
  <c r="N295" i="2"/>
  <c r="P295" i="2"/>
  <c r="Q295" i="2"/>
  <c r="S295" i="2"/>
  <c r="T295" i="2"/>
  <c r="V295" i="2" a="1"/>
  <c r="V295" i="2" s="1"/>
  <c r="W295" i="2" a="1"/>
  <c r="W295" i="2" s="1"/>
  <c r="X295" i="2"/>
  <c r="AA295" i="2" a="1"/>
  <c r="AA295" i="2" s="1"/>
  <c r="AB295" i="2" s="1"/>
  <c r="AC295" i="2"/>
  <c r="AD295" i="2"/>
  <c r="AF295" i="2"/>
  <c r="AG295" i="2"/>
  <c r="AI295" i="2"/>
  <c r="AH295" i="2" s="1"/>
  <c r="AJ295" i="2"/>
  <c r="AL295" i="2"/>
  <c r="AM295" i="2"/>
  <c r="AO295" i="2"/>
  <c r="AP295" i="2"/>
  <c r="AN295" i="2" s="1"/>
  <c r="AR295" i="2"/>
  <c r="AS295" i="2"/>
  <c r="AU295" i="2"/>
  <c r="AV295" i="2"/>
  <c r="AX295" i="2"/>
  <c r="AY295" i="2"/>
  <c r="BA295" i="2"/>
  <c r="BB295" i="2"/>
  <c r="BD295" i="2"/>
  <c r="BE295" i="2"/>
  <c r="BF295" i="2"/>
  <c r="BG295" i="2"/>
  <c r="BI295" i="2"/>
  <c r="BJ295" i="2"/>
  <c r="BL295" i="2"/>
  <c r="BM295" i="2"/>
  <c r="BO295" i="2" s="1"/>
  <c r="BP295" i="2"/>
  <c r="BR295" i="2"/>
  <c r="BS295" i="2"/>
  <c r="BT295" i="2"/>
  <c r="BV295" i="2"/>
  <c r="BU295" i="2" s="1"/>
  <c r="CC295" i="2"/>
  <c r="CD295" i="2"/>
  <c r="CG295" i="2" a="1"/>
  <c r="CG295" i="2" s="1"/>
  <c r="CH295" i="2" s="1"/>
  <c r="CE295" i="2" s="1"/>
  <c r="CL295" i="2" a="1"/>
  <c r="CL295" i="2" s="1"/>
  <c r="CP295" i="2"/>
  <c r="CQ295" i="2"/>
  <c r="CS295" i="2"/>
  <c r="CT295" i="2"/>
  <c r="CV295" i="2" a="1"/>
  <c r="CV295" i="2" s="1"/>
  <c r="CW295" i="2"/>
  <c r="DA295" i="2"/>
  <c r="DB295" i="2"/>
  <c r="DD295" i="2"/>
  <c r="DE295" i="2"/>
  <c r="DG295" i="2"/>
  <c r="DI295" i="2" s="1"/>
  <c r="DJ295" i="2"/>
  <c r="DF295" i="2" s="1"/>
  <c r="DL295" i="2"/>
  <c r="DK295" i="2" s="1"/>
  <c r="DM295" i="2"/>
  <c r="DP295" i="2"/>
  <c r="DO295" i="2" s="1"/>
  <c r="C296" i="2"/>
  <c r="H296" i="2"/>
  <c r="G296" i="2" s="1"/>
  <c r="J296" i="2"/>
  <c r="K296" i="2"/>
  <c r="M296" i="2"/>
  <c r="N296" i="2"/>
  <c r="P296" i="2"/>
  <c r="Q296" i="2"/>
  <c r="S296" i="2"/>
  <c r="T296" i="2"/>
  <c r="V296" i="2" a="1"/>
  <c r="V296" i="2" s="1"/>
  <c r="W296" i="2" a="1"/>
  <c r="W296" i="2"/>
  <c r="X296" i="2"/>
  <c r="AA296" i="2" a="1"/>
  <c r="AA296" i="2" s="1"/>
  <c r="AB296" i="2" s="1"/>
  <c r="AC296" i="2"/>
  <c r="AD296" i="2"/>
  <c r="AF296" i="2"/>
  <c r="AG296" i="2"/>
  <c r="AI296" i="2"/>
  <c r="AJ296" i="2"/>
  <c r="AL296" i="2"/>
  <c r="AM296" i="2"/>
  <c r="AO296" i="2"/>
  <c r="AP296" i="2"/>
  <c r="AR296" i="2"/>
  <c r="AS296" i="2"/>
  <c r="AU296" i="2"/>
  <c r="AV296" i="2"/>
  <c r="AX296" i="2"/>
  <c r="AY296" i="2"/>
  <c r="BA296" i="2"/>
  <c r="BB296" i="2"/>
  <c r="BD296" i="2"/>
  <c r="BE296" i="2"/>
  <c r="BF296" i="2"/>
  <c r="BG296" i="2"/>
  <c r="BI296" i="2"/>
  <c r="BJ296" i="2"/>
  <c r="BL296" i="2"/>
  <c r="BM296" i="2"/>
  <c r="BO296" i="2" s="1"/>
  <c r="BP296" i="2"/>
  <c r="BR296" i="2"/>
  <c r="BS296" i="2"/>
  <c r="BT296" i="2"/>
  <c r="BV296" i="2"/>
  <c r="BU296" i="2" s="1"/>
  <c r="CC296" i="2"/>
  <c r="CD296" i="2"/>
  <c r="CG296" i="2" a="1"/>
  <c r="CG296" i="2" s="1"/>
  <c r="CL296" i="2" a="1"/>
  <c r="CL296" i="2" s="1"/>
  <c r="CP296" i="2"/>
  <c r="CQ296" i="2"/>
  <c r="CS296" i="2"/>
  <c r="CR296" i="2" s="1"/>
  <c r="CT296" i="2"/>
  <c r="CV296" i="2" a="1"/>
  <c r="CV296" i="2" s="1"/>
  <c r="CW296" i="2"/>
  <c r="DA296" i="2"/>
  <c r="DB296" i="2"/>
  <c r="DD296" i="2"/>
  <c r="DE296" i="2"/>
  <c r="DG296" i="2"/>
  <c r="DJ296" i="2"/>
  <c r="DL296" i="2"/>
  <c r="DP296" i="2"/>
  <c r="DR296" i="2" s="1"/>
  <c r="C297" i="2"/>
  <c r="H297" i="2"/>
  <c r="G297" i="2" s="1"/>
  <c r="J297" i="2"/>
  <c r="K297" i="2"/>
  <c r="M297" i="2"/>
  <c r="N297" i="2"/>
  <c r="P297" i="2"/>
  <c r="Q297" i="2"/>
  <c r="S297" i="2"/>
  <c r="T297" i="2"/>
  <c r="V297" i="2" a="1"/>
  <c r="V297" i="2" s="1"/>
  <c r="W297" i="2" a="1"/>
  <c r="W297" i="2" s="1"/>
  <c r="X297" i="2"/>
  <c r="AA297" i="2" a="1"/>
  <c r="AA297" i="2" s="1"/>
  <c r="AB297" i="2" s="1"/>
  <c r="AC297" i="2"/>
  <c r="AD297" i="2"/>
  <c r="AF297" i="2"/>
  <c r="AG297" i="2"/>
  <c r="AI297" i="2"/>
  <c r="AJ297" i="2"/>
  <c r="AL297" i="2"/>
  <c r="AM297" i="2"/>
  <c r="AO297" i="2"/>
  <c r="AP297" i="2"/>
  <c r="AR297" i="2"/>
  <c r="AS297" i="2"/>
  <c r="AU297" i="2"/>
  <c r="AV297" i="2"/>
  <c r="AX297" i="2"/>
  <c r="AY297" i="2"/>
  <c r="BA297" i="2"/>
  <c r="BB297" i="2"/>
  <c r="BD297" i="2"/>
  <c r="BE297" i="2"/>
  <c r="BF297" i="2"/>
  <c r="BG297" i="2"/>
  <c r="BI297" i="2"/>
  <c r="BJ297" i="2"/>
  <c r="BL297" i="2"/>
  <c r="BM297" i="2"/>
  <c r="BO297" i="2" s="1"/>
  <c r="BP297" i="2"/>
  <c r="BR297" i="2"/>
  <c r="BS297" i="2"/>
  <c r="BT297" i="2"/>
  <c r="BV297" i="2"/>
  <c r="BU297" i="2" s="1"/>
  <c r="BZ297" i="2"/>
  <c r="CA297" i="2"/>
  <c r="CC297" i="2"/>
  <c r="CD297" i="2"/>
  <c r="CG297" i="2" a="1"/>
  <c r="CG297" i="2" s="1"/>
  <c r="CL297" i="2" a="1"/>
  <c r="CL297" i="2" s="1"/>
  <c r="CM297" i="2" s="1"/>
  <c r="CJ297" i="2" s="1"/>
  <c r="CP297" i="2"/>
  <c r="CQ297" i="2"/>
  <c r="CS297" i="2"/>
  <c r="CR297" i="2" s="1"/>
  <c r="CT297" i="2"/>
  <c r="CV297" i="2" a="1"/>
  <c r="CV297" i="2" s="1"/>
  <c r="CW297" i="2"/>
  <c r="DA297" i="2"/>
  <c r="CZ297" i="2" s="1"/>
  <c r="DB297" i="2"/>
  <c r="DD297" i="2"/>
  <c r="DC297" i="2" s="1"/>
  <c r="DE297" i="2"/>
  <c r="DG297" i="2"/>
  <c r="DJ297" i="2"/>
  <c r="DL297" i="2"/>
  <c r="DK297" i="2" s="1"/>
  <c r="DP297" i="2"/>
  <c r="C298" i="2"/>
  <c r="H298" i="2"/>
  <c r="G298" i="2" s="1"/>
  <c r="J298" i="2"/>
  <c r="K298" i="2"/>
  <c r="M298" i="2"/>
  <c r="N298" i="2"/>
  <c r="P298" i="2"/>
  <c r="Q298" i="2"/>
  <c r="S298" i="2"/>
  <c r="T298" i="2"/>
  <c r="V298" i="2" a="1"/>
  <c r="V298" i="2" s="1"/>
  <c r="W298" i="2" a="1"/>
  <c r="W298" i="2" s="1"/>
  <c r="X298" i="2"/>
  <c r="AA298" i="2" a="1"/>
  <c r="AA298" i="2" s="1"/>
  <c r="AB298" i="2" s="1"/>
  <c r="AC298" i="2"/>
  <c r="AD298" i="2"/>
  <c r="AF298" i="2"/>
  <c r="AG298" i="2"/>
  <c r="AI298" i="2"/>
  <c r="AJ298" i="2"/>
  <c r="AL298" i="2"/>
  <c r="AM298" i="2"/>
  <c r="AO298" i="2"/>
  <c r="AP298" i="2"/>
  <c r="AR298" i="2"/>
  <c r="AQ298" i="2" s="1"/>
  <c r="AS298" i="2"/>
  <c r="AU298" i="2"/>
  <c r="AV298" i="2"/>
  <c r="AX298" i="2"/>
  <c r="AY298" i="2"/>
  <c r="BA298" i="2"/>
  <c r="BB298" i="2"/>
  <c r="BD298" i="2"/>
  <c r="BE298" i="2"/>
  <c r="BF298" i="2"/>
  <c r="BG298" i="2"/>
  <c r="BI298" i="2"/>
  <c r="BJ298" i="2"/>
  <c r="BL298" i="2"/>
  <c r="BM298" i="2"/>
  <c r="BP298" i="2"/>
  <c r="BR298" i="2"/>
  <c r="BS298" i="2"/>
  <c r="BT298" i="2"/>
  <c r="BV298" i="2"/>
  <c r="BU298" i="2" s="1"/>
  <c r="BZ298" i="2"/>
  <c r="CC298" i="2"/>
  <c r="CD298" i="2"/>
  <c r="CI298" i="2"/>
  <c r="CG298" i="2" a="1"/>
  <c r="CG298" i="2" s="1"/>
  <c r="CH298" i="2" s="1"/>
  <c r="CE298" i="2" s="1"/>
  <c r="CL298" i="2" a="1"/>
  <c r="CL298" i="2" s="1"/>
  <c r="CM298" i="2" s="1"/>
  <c r="CJ298" i="2" s="1"/>
  <c r="CP298" i="2"/>
  <c r="CQ298" i="2"/>
  <c r="CS298" i="2"/>
  <c r="CT298" i="2"/>
  <c r="CV298" i="2" a="1"/>
  <c r="CV298" i="2" s="1"/>
  <c r="CW298" i="2"/>
  <c r="DA298" i="2"/>
  <c r="DB298" i="2"/>
  <c r="DD298" i="2"/>
  <c r="DE298" i="2"/>
  <c r="DG298" i="2"/>
  <c r="DJ298" i="2"/>
  <c r="DL298" i="2"/>
  <c r="DP298" i="2"/>
  <c r="C299" i="2"/>
  <c r="H299" i="2"/>
  <c r="G299" i="2" s="1"/>
  <c r="J299" i="2"/>
  <c r="K299" i="2"/>
  <c r="M299" i="2"/>
  <c r="N299" i="2"/>
  <c r="P299" i="2"/>
  <c r="Q299" i="2"/>
  <c r="S299" i="2"/>
  <c r="T299" i="2"/>
  <c r="V299" i="2" a="1"/>
  <c r="V299" i="2" s="1"/>
  <c r="W299" i="2" a="1"/>
  <c r="W299" i="2" s="1"/>
  <c r="X299" i="2"/>
  <c r="AA299" i="2" a="1"/>
  <c r="AA299" i="2" s="1"/>
  <c r="AB299" i="2" s="1"/>
  <c r="AC299" i="2"/>
  <c r="AD299" i="2"/>
  <c r="AF299" i="2"/>
  <c r="AG299" i="2"/>
  <c r="AI299" i="2"/>
  <c r="AJ299" i="2"/>
  <c r="AL299" i="2"/>
  <c r="AM299" i="2"/>
  <c r="AO299" i="2"/>
  <c r="AP299" i="2"/>
  <c r="AR299" i="2"/>
  <c r="AS299" i="2"/>
  <c r="AU299" i="2"/>
  <c r="AV299" i="2"/>
  <c r="AX299" i="2"/>
  <c r="AY299" i="2"/>
  <c r="BA299" i="2"/>
  <c r="BB299" i="2"/>
  <c r="BD299" i="2"/>
  <c r="BE299" i="2"/>
  <c r="BF299" i="2"/>
  <c r="BG299" i="2"/>
  <c r="BI299" i="2"/>
  <c r="BJ299" i="2"/>
  <c r="BL299" i="2"/>
  <c r="BM299" i="2"/>
  <c r="BO299" i="2" s="1"/>
  <c r="BP299" i="2"/>
  <c r="BR299" i="2"/>
  <c r="BS299" i="2"/>
  <c r="BT299" i="2"/>
  <c r="BV299" i="2"/>
  <c r="BU299" i="2" s="1"/>
  <c r="CC299" i="2"/>
  <c r="CD299" i="2"/>
  <c r="CG299" i="2" a="1"/>
  <c r="CG299" i="2" s="1"/>
  <c r="CL299" i="2" a="1"/>
  <c r="CL299" i="2" s="1"/>
  <c r="CM299" i="2" s="1"/>
  <c r="CJ299" i="2" s="1"/>
  <c r="CP299" i="2"/>
  <c r="CQ299" i="2"/>
  <c r="CS299" i="2"/>
  <c r="CR299" i="2" s="1"/>
  <c r="CT299" i="2"/>
  <c r="CV299" i="2" a="1"/>
  <c r="CV299" i="2" s="1"/>
  <c r="CW299" i="2"/>
  <c r="DA299" i="2"/>
  <c r="DB299" i="2"/>
  <c r="DD299" i="2"/>
  <c r="DE299" i="2"/>
  <c r="DG299" i="2"/>
  <c r="DJ299" i="2"/>
  <c r="DL299" i="2"/>
  <c r="DM299" i="2" s="1"/>
  <c r="DP299" i="2"/>
  <c r="C300" i="2"/>
  <c r="H300" i="2"/>
  <c r="G300" i="2" s="1"/>
  <c r="J300" i="2"/>
  <c r="K300" i="2"/>
  <c r="M300" i="2"/>
  <c r="N300" i="2"/>
  <c r="P300" i="2"/>
  <c r="O300" i="2" s="1"/>
  <c r="Q300" i="2"/>
  <c r="S300" i="2"/>
  <c r="T300" i="2"/>
  <c r="V300" i="2" a="1"/>
  <c r="V300" i="2" s="1"/>
  <c r="W300" i="2" a="1"/>
  <c r="W300" i="2" s="1"/>
  <c r="X300" i="2"/>
  <c r="AA300" i="2" a="1"/>
  <c r="AA300" i="2" s="1"/>
  <c r="AB300" i="2" s="1"/>
  <c r="AC300" i="2"/>
  <c r="AD300" i="2"/>
  <c r="AF300" i="2"/>
  <c r="AG300" i="2"/>
  <c r="AI300" i="2"/>
  <c r="AJ300" i="2"/>
  <c r="AL300" i="2"/>
  <c r="AM300" i="2"/>
  <c r="AO300" i="2"/>
  <c r="AP300" i="2"/>
  <c r="AR300" i="2"/>
  <c r="AS300" i="2"/>
  <c r="AU300" i="2"/>
  <c r="AV300" i="2"/>
  <c r="AX300" i="2"/>
  <c r="AY300" i="2"/>
  <c r="BA300" i="2"/>
  <c r="BB300" i="2"/>
  <c r="BD300" i="2"/>
  <c r="BE300" i="2"/>
  <c r="BF300" i="2"/>
  <c r="BG300" i="2"/>
  <c r="BI300" i="2"/>
  <c r="BJ300" i="2"/>
  <c r="BL300" i="2"/>
  <c r="BM300" i="2"/>
  <c r="BP300" i="2"/>
  <c r="BR300" i="2"/>
  <c r="BS300" i="2"/>
  <c r="BT300" i="2"/>
  <c r="BV300" i="2"/>
  <c r="BU300" i="2" s="1"/>
  <c r="CC300" i="2"/>
  <c r="CD300" i="2"/>
  <c r="CG300" i="2" a="1"/>
  <c r="CG300" i="2" s="1"/>
  <c r="CH300" i="2" s="1"/>
  <c r="CE300" i="2" s="1"/>
  <c r="CL300" i="2" a="1"/>
  <c r="CL300" i="2" s="1"/>
  <c r="CM300" i="2" s="1"/>
  <c r="CJ300" i="2" s="1"/>
  <c r="CP300" i="2"/>
  <c r="CQ300" i="2"/>
  <c r="CS300" i="2"/>
  <c r="CT300" i="2"/>
  <c r="CV300" i="2" a="1"/>
  <c r="CV300" i="2" s="1"/>
  <c r="CY300" i="2" s="1"/>
  <c r="CW300" i="2"/>
  <c r="DA300" i="2"/>
  <c r="DB300" i="2"/>
  <c r="DD300" i="2"/>
  <c r="DE300" i="2"/>
  <c r="DG300" i="2"/>
  <c r="DJ300" i="2"/>
  <c r="DL300" i="2"/>
  <c r="DK300" i="2" s="1"/>
  <c r="DP300" i="2"/>
  <c r="DQ300" i="2" s="1"/>
  <c r="C301" i="2"/>
  <c r="H301" i="2"/>
  <c r="G301" i="2" s="1"/>
  <c r="J301" i="2"/>
  <c r="K301" i="2"/>
  <c r="M301" i="2"/>
  <c r="N301" i="2"/>
  <c r="P301" i="2"/>
  <c r="Q301" i="2"/>
  <c r="S301" i="2"/>
  <c r="R301" i="2" s="1"/>
  <c r="T301" i="2"/>
  <c r="V301" i="2" a="1"/>
  <c r="V301" i="2" s="1"/>
  <c r="W301" i="2" a="1"/>
  <c r="W301" i="2" s="1"/>
  <c r="X301" i="2"/>
  <c r="AA301" i="2" a="1"/>
  <c r="AA301" i="2" s="1"/>
  <c r="AB301" i="2" s="1"/>
  <c r="AC301" i="2"/>
  <c r="AD301" i="2"/>
  <c r="AF301" i="2"/>
  <c r="AG301" i="2"/>
  <c r="AI301" i="2"/>
  <c r="AJ301" i="2"/>
  <c r="AL301" i="2"/>
  <c r="AM301" i="2"/>
  <c r="AO301" i="2"/>
  <c r="AP301" i="2"/>
  <c r="AR301" i="2"/>
  <c r="AQ301" i="2" s="1"/>
  <c r="AS301" i="2"/>
  <c r="AU301" i="2"/>
  <c r="AV301" i="2"/>
  <c r="AX301" i="2"/>
  <c r="AY301" i="2"/>
  <c r="BA301" i="2"/>
  <c r="BB301" i="2"/>
  <c r="BD301" i="2"/>
  <c r="BE301" i="2"/>
  <c r="BF301" i="2"/>
  <c r="BG301" i="2"/>
  <c r="BI301" i="2"/>
  <c r="BJ301" i="2"/>
  <c r="BL301" i="2"/>
  <c r="BM301" i="2"/>
  <c r="BO301" i="2" s="1"/>
  <c r="BP301" i="2"/>
  <c r="BR301" i="2"/>
  <c r="BS301" i="2"/>
  <c r="BT301" i="2"/>
  <c r="BV301" i="2"/>
  <c r="BU301" i="2" s="1"/>
  <c r="CC301" i="2"/>
  <c r="CD301" i="2"/>
  <c r="CG301" i="2" a="1"/>
  <c r="CG301" i="2" s="1"/>
  <c r="CH301" i="2" s="1"/>
  <c r="CE301" i="2" s="1"/>
  <c r="CL301" i="2" a="1"/>
  <c r="CL301" i="2" s="1"/>
  <c r="CP301" i="2"/>
  <c r="CQ301" i="2"/>
  <c r="CS301" i="2"/>
  <c r="CT301" i="2"/>
  <c r="CV301" i="2" a="1"/>
  <c r="CV301" i="2" s="1"/>
  <c r="CW301" i="2"/>
  <c r="DA301" i="2"/>
  <c r="DB301" i="2"/>
  <c r="DD301" i="2"/>
  <c r="DE301" i="2"/>
  <c r="DG301" i="2"/>
  <c r="DJ301" i="2"/>
  <c r="DL301" i="2"/>
  <c r="DP301" i="2"/>
  <c r="DO301" i="2" s="1"/>
  <c r="C302" i="2"/>
  <c r="H302" i="2"/>
  <c r="G302" i="2" s="1"/>
  <c r="J302" i="2"/>
  <c r="K302" i="2"/>
  <c r="M302" i="2"/>
  <c r="N302" i="2"/>
  <c r="P302" i="2"/>
  <c r="Q302" i="2"/>
  <c r="S302" i="2"/>
  <c r="T302" i="2"/>
  <c r="V302" i="2" a="1"/>
  <c r="V302" i="2" s="1"/>
  <c r="W302" i="2" a="1"/>
  <c r="W302" i="2" s="1"/>
  <c r="Y302" i="2" s="1"/>
  <c r="X302" i="2"/>
  <c r="AA302" i="2" a="1"/>
  <c r="AA302" i="2" s="1"/>
  <c r="AB302" i="2" s="1"/>
  <c r="AC302" i="2"/>
  <c r="AD302" i="2"/>
  <c r="AF302" i="2"/>
  <c r="AG302" i="2"/>
  <c r="AI302" i="2"/>
  <c r="AJ302" i="2"/>
  <c r="AL302" i="2"/>
  <c r="AM302" i="2"/>
  <c r="AO302" i="2"/>
  <c r="AP302" i="2"/>
  <c r="AR302" i="2"/>
  <c r="AS302" i="2"/>
  <c r="AU302" i="2"/>
  <c r="AV302" i="2"/>
  <c r="AX302" i="2"/>
  <c r="AY302" i="2"/>
  <c r="BA302" i="2"/>
  <c r="BB302" i="2"/>
  <c r="BD302" i="2"/>
  <c r="BE302" i="2"/>
  <c r="BF302" i="2"/>
  <c r="BG302" i="2"/>
  <c r="BI302" i="2"/>
  <c r="BJ302" i="2"/>
  <c r="BL302" i="2"/>
  <c r="BM302" i="2"/>
  <c r="BO302" i="2" s="1"/>
  <c r="BP302" i="2"/>
  <c r="BR302" i="2"/>
  <c r="BS302" i="2"/>
  <c r="BT302" i="2"/>
  <c r="BV302" i="2"/>
  <c r="BU302" i="2" s="1"/>
  <c r="BZ302" i="2"/>
  <c r="CA302" i="2"/>
  <c r="CC302" i="2"/>
  <c r="CB302" i="2" s="1"/>
  <c r="CD302" i="2"/>
  <c r="CG302" i="2" a="1"/>
  <c r="CG302" i="2" s="1"/>
  <c r="CL302" i="2" a="1"/>
  <c r="CL302" i="2" s="1"/>
  <c r="CM302" i="2" s="1"/>
  <c r="CJ302" i="2" s="1"/>
  <c r="CP302" i="2"/>
  <c r="CQ302" i="2"/>
  <c r="CS302" i="2"/>
  <c r="CT302" i="2"/>
  <c r="CV302" i="2" a="1"/>
  <c r="CV302" i="2" s="1"/>
  <c r="CY302" i="2" s="1"/>
  <c r="CW302" i="2"/>
  <c r="DA302" i="2"/>
  <c r="CZ302" i="2" s="1"/>
  <c r="DB302" i="2"/>
  <c r="DD302" i="2"/>
  <c r="DE302" i="2"/>
  <c r="DG302" i="2"/>
  <c r="DH302" i="2" s="1"/>
  <c r="DJ302" i="2"/>
  <c r="DK302" i="2"/>
  <c r="DL302" i="2"/>
  <c r="DN302" i="2" s="1"/>
  <c r="DP302" i="2"/>
  <c r="DO302" i="2" s="1"/>
  <c r="C303" i="2"/>
  <c r="H303" i="2"/>
  <c r="G303" i="2" s="1"/>
  <c r="J303" i="2"/>
  <c r="K303" i="2"/>
  <c r="M303" i="2"/>
  <c r="N303" i="2"/>
  <c r="P303" i="2"/>
  <c r="Q303" i="2"/>
  <c r="S303" i="2"/>
  <c r="T303" i="2"/>
  <c r="V303" i="2" a="1"/>
  <c r="V303" i="2" s="1"/>
  <c r="W303" i="2" a="1"/>
  <c r="W303" i="2"/>
  <c r="X303" i="2"/>
  <c r="AA303" i="2" a="1"/>
  <c r="AA303" i="2" s="1"/>
  <c r="AB303" i="2" s="1"/>
  <c r="AC303" i="2"/>
  <c r="AD303" i="2"/>
  <c r="AF303" i="2"/>
  <c r="AG303" i="2"/>
  <c r="AI303" i="2"/>
  <c r="AJ303" i="2"/>
  <c r="AL303" i="2"/>
  <c r="AM303" i="2"/>
  <c r="AO303" i="2"/>
  <c r="AP303" i="2"/>
  <c r="AR303" i="2"/>
  <c r="AS303" i="2"/>
  <c r="AU303" i="2"/>
  <c r="AV303" i="2"/>
  <c r="AX303" i="2"/>
  <c r="AY303" i="2"/>
  <c r="BA303" i="2"/>
  <c r="BB303" i="2"/>
  <c r="BD303" i="2"/>
  <c r="BE303" i="2"/>
  <c r="BF303" i="2"/>
  <c r="BG303" i="2"/>
  <c r="BI303" i="2"/>
  <c r="BJ303" i="2"/>
  <c r="BL303" i="2"/>
  <c r="BM303" i="2"/>
  <c r="BO303" i="2" s="1"/>
  <c r="BP303" i="2"/>
  <c r="BR303" i="2"/>
  <c r="BS303" i="2"/>
  <c r="BT303" i="2"/>
  <c r="BV303" i="2"/>
  <c r="BU303" i="2" s="1"/>
  <c r="BZ303" i="2"/>
  <c r="CA303" i="2"/>
  <c r="CC303" i="2"/>
  <c r="CD303" i="2"/>
  <c r="CB303" i="2" s="1"/>
  <c r="CG303" i="2" a="1"/>
  <c r="CG303" i="2" s="1"/>
  <c r="CL303" i="2" a="1"/>
  <c r="CL303" i="2" s="1"/>
  <c r="CP303" i="2"/>
  <c r="CQ303" i="2"/>
  <c r="CS303" i="2"/>
  <c r="CT303" i="2"/>
  <c r="CV303" i="2" a="1"/>
  <c r="CV303" i="2" s="1"/>
  <c r="CW303" i="2"/>
  <c r="DA303" i="2"/>
  <c r="CZ303" i="2" s="1"/>
  <c r="DB303" i="2"/>
  <c r="DD303" i="2"/>
  <c r="DE303" i="2"/>
  <c r="DG303" i="2"/>
  <c r="DJ303" i="2"/>
  <c r="DL303" i="2"/>
  <c r="DP303" i="2"/>
  <c r="C304" i="2"/>
  <c r="H304" i="2"/>
  <c r="G304" i="2" s="1"/>
  <c r="J304" i="2"/>
  <c r="I304" i="2" s="1"/>
  <c r="K304" i="2"/>
  <c r="M304" i="2"/>
  <c r="N304" i="2"/>
  <c r="P304" i="2"/>
  <c r="Q304" i="2"/>
  <c r="S304" i="2"/>
  <c r="T304" i="2"/>
  <c r="V304" i="2" a="1"/>
  <c r="V304" i="2" s="1"/>
  <c r="W304" i="2" a="1"/>
  <c r="W304" i="2" s="1"/>
  <c r="X304" i="2"/>
  <c r="AA304" i="2" a="1"/>
  <c r="AA304" i="2" s="1"/>
  <c r="AB304" i="2" s="1"/>
  <c r="AC304" i="2"/>
  <c r="AD304" i="2"/>
  <c r="AF304" i="2"/>
  <c r="AG304" i="2"/>
  <c r="AI304" i="2"/>
  <c r="AJ304" i="2"/>
  <c r="AL304" i="2"/>
  <c r="AM304" i="2"/>
  <c r="AO304" i="2"/>
  <c r="AP304" i="2"/>
  <c r="AR304" i="2"/>
  <c r="AQ304" i="2" s="1"/>
  <c r="AS304" i="2"/>
  <c r="AU304" i="2"/>
  <c r="AV304" i="2"/>
  <c r="AX304" i="2"/>
  <c r="AY304" i="2"/>
  <c r="BA304" i="2"/>
  <c r="BB304" i="2"/>
  <c r="BD304" i="2"/>
  <c r="BE304" i="2"/>
  <c r="BF304" i="2"/>
  <c r="BG304" i="2"/>
  <c r="BI304" i="2"/>
  <c r="BJ304" i="2"/>
  <c r="BL304" i="2"/>
  <c r="BM304" i="2"/>
  <c r="BP304" i="2"/>
  <c r="BR304" i="2"/>
  <c r="BS304" i="2"/>
  <c r="BT304" i="2"/>
  <c r="BV304" i="2"/>
  <c r="BU304" i="2" s="1"/>
  <c r="CC304" i="2"/>
  <c r="CD304" i="2"/>
  <c r="CG304" i="2" a="1"/>
  <c r="CG304" i="2" s="1"/>
  <c r="CL304" i="2" a="1"/>
  <c r="CL304" i="2" s="1"/>
  <c r="CP304" i="2"/>
  <c r="CQ304" i="2"/>
  <c r="CS304" i="2"/>
  <c r="CT304" i="2"/>
  <c r="CV304" i="2" a="1"/>
  <c r="CV304" i="2" s="1"/>
  <c r="CW304" i="2"/>
  <c r="DA304" i="2"/>
  <c r="DB304" i="2"/>
  <c r="DD304" i="2"/>
  <c r="DE304" i="2"/>
  <c r="DG304" i="2"/>
  <c r="DI304" i="2" s="1"/>
  <c r="DJ304" i="2"/>
  <c r="DL304" i="2"/>
  <c r="DK304" i="2" s="1"/>
  <c r="DP304" i="2"/>
  <c r="C305" i="2"/>
  <c r="H305" i="2"/>
  <c r="G305" i="2" s="1"/>
  <c r="J305" i="2"/>
  <c r="K305" i="2"/>
  <c r="M305" i="2"/>
  <c r="N305" i="2"/>
  <c r="P305" i="2"/>
  <c r="Q305" i="2"/>
  <c r="S305" i="2"/>
  <c r="R305" i="2" s="1"/>
  <c r="T305" i="2"/>
  <c r="V305" i="2" a="1"/>
  <c r="V305" i="2" s="1"/>
  <c r="W305" i="2" a="1"/>
  <c r="W305" i="2" s="1"/>
  <c r="X305" i="2"/>
  <c r="AA305" i="2" a="1"/>
  <c r="AA305" i="2" s="1"/>
  <c r="AB305" i="2" s="1"/>
  <c r="AC305" i="2"/>
  <c r="AD305" i="2"/>
  <c r="AF305" i="2"/>
  <c r="AE305" i="2" s="1"/>
  <c r="AG305" i="2"/>
  <c r="AI305" i="2"/>
  <c r="AJ305" i="2"/>
  <c r="AL305" i="2"/>
  <c r="AM305" i="2"/>
  <c r="AO305" i="2"/>
  <c r="AP305" i="2"/>
  <c r="AR305" i="2"/>
  <c r="AS305" i="2"/>
  <c r="AU305" i="2"/>
  <c r="AT305" i="2" s="1"/>
  <c r="AV305" i="2"/>
  <c r="AX305" i="2"/>
  <c r="AY305" i="2"/>
  <c r="BA305" i="2"/>
  <c r="BB305" i="2"/>
  <c r="BD305" i="2"/>
  <c r="BE305" i="2"/>
  <c r="BF305" i="2"/>
  <c r="BG305" i="2"/>
  <c r="BI305" i="2"/>
  <c r="BJ305" i="2"/>
  <c r="BL305" i="2"/>
  <c r="BM305" i="2"/>
  <c r="BO305" i="2" s="1"/>
  <c r="BP305" i="2"/>
  <c r="BR305" i="2"/>
  <c r="BS305" i="2"/>
  <c r="BT305" i="2"/>
  <c r="BV305" i="2"/>
  <c r="BU305" i="2" s="1"/>
  <c r="CA305" i="2"/>
  <c r="BZ305" i="2"/>
  <c r="CC305" i="2"/>
  <c r="CD305" i="2"/>
  <c r="CG305" i="2" a="1"/>
  <c r="CG305" i="2" s="1"/>
  <c r="CL305" i="2" a="1"/>
  <c r="CL305" i="2" s="1"/>
  <c r="CP305" i="2"/>
  <c r="CQ305" i="2"/>
  <c r="CS305" i="2"/>
  <c r="CT305" i="2"/>
  <c r="CV305" i="2" a="1"/>
  <c r="CV305" i="2" s="1"/>
  <c r="CW305" i="2"/>
  <c r="DA305" i="2"/>
  <c r="DB305" i="2"/>
  <c r="DD305" i="2"/>
  <c r="DE305" i="2"/>
  <c r="DG305" i="2"/>
  <c r="DJ305" i="2"/>
  <c r="DL305" i="2"/>
  <c r="DP305" i="2"/>
  <c r="DQ305" i="2" s="1"/>
  <c r="C306" i="2"/>
  <c r="H306" i="2"/>
  <c r="G306" i="2" s="1"/>
  <c r="J306" i="2"/>
  <c r="K306" i="2"/>
  <c r="M306" i="2"/>
  <c r="N306" i="2"/>
  <c r="P306" i="2"/>
  <c r="Q306" i="2"/>
  <c r="S306" i="2"/>
  <c r="T306" i="2"/>
  <c r="V306" i="2" a="1"/>
  <c r="V306" i="2" s="1"/>
  <c r="W306" i="2" a="1"/>
  <c r="W306" i="2" s="1"/>
  <c r="X306" i="2"/>
  <c r="AA306" i="2" a="1"/>
  <c r="AA306" i="2" s="1"/>
  <c r="AB306" i="2" s="1"/>
  <c r="AC306" i="2"/>
  <c r="AD306" i="2"/>
  <c r="AF306" i="2"/>
  <c r="AG306" i="2"/>
  <c r="AI306" i="2"/>
  <c r="AJ306" i="2"/>
  <c r="AL306" i="2"/>
  <c r="AM306" i="2"/>
  <c r="AO306" i="2"/>
  <c r="AP306" i="2"/>
  <c r="AR306" i="2"/>
  <c r="AS306" i="2"/>
  <c r="AU306" i="2"/>
  <c r="AV306" i="2"/>
  <c r="AX306" i="2"/>
  <c r="AY306" i="2"/>
  <c r="BA306" i="2"/>
  <c r="BB306" i="2"/>
  <c r="BD306" i="2"/>
  <c r="BE306" i="2"/>
  <c r="BF306" i="2"/>
  <c r="BG306" i="2"/>
  <c r="BI306" i="2"/>
  <c r="BH306" i="2" s="1"/>
  <c r="BJ306" i="2"/>
  <c r="BL306" i="2"/>
  <c r="BM306" i="2"/>
  <c r="BP306" i="2"/>
  <c r="BR306" i="2"/>
  <c r="BS306" i="2"/>
  <c r="BT306" i="2"/>
  <c r="BU306" i="2"/>
  <c r="BV306" i="2"/>
  <c r="BZ306" i="2"/>
  <c r="CA306" i="2"/>
  <c r="CC306" i="2"/>
  <c r="CD306" i="2"/>
  <c r="CG306" i="2" a="1"/>
  <c r="CG306" i="2" s="1"/>
  <c r="CL306" i="2" a="1"/>
  <c r="CL306" i="2" s="1"/>
  <c r="CM306" i="2" s="1"/>
  <c r="CJ306" i="2" s="1"/>
  <c r="CP306" i="2"/>
  <c r="CQ306" i="2"/>
  <c r="CS306" i="2"/>
  <c r="CT306" i="2"/>
  <c r="CV306" i="2" a="1"/>
  <c r="CV306" i="2" s="1"/>
  <c r="CW306" i="2"/>
  <c r="DA306" i="2"/>
  <c r="DB306" i="2"/>
  <c r="DD306" i="2"/>
  <c r="DE306" i="2"/>
  <c r="DG306" i="2"/>
  <c r="DJ306" i="2"/>
  <c r="DL306" i="2"/>
  <c r="DK306" i="2" s="1"/>
  <c r="DP306" i="2"/>
  <c r="DO306" i="2" s="1"/>
  <c r="DR306" i="2"/>
  <c r="C307" i="2"/>
  <c r="H307" i="2"/>
  <c r="G307" i="2" s="1"/>
  <c r="J307" i="2"/>
  <c r="K307" i="2"/>
  <c r="M307" i="2"/>
  <c r="N307" i="2"/>
  <c r="P307" i="2"/>
  <c r="Q307" i="2"/>
  <c r="S307" i="2"/>
  <c r="T307" i="2"/>
  <c r="V307" i="2" a="1"/>
  <c r="V307" i="2" s="1"/>
  <c r="W307" i="2" a="1"/>
  <c r="W307" i="2" s="1"/>
  <c r="X307" i="2"/>
  <c r="AA307" i="2" a="1"/>
  <c r="AA307" i="2" s="1"/>
  <c r="AB307" i="2" s="1"/>
  <c r="AC307" i="2"/>
  <c r="AD307" i="2"/>
  <c r="AF307" i="2"/>
  <c r="AG307" i="2"/>
  <c r="AI307" i="2"/>
  <c r="AJ307" i="2"/>
  <c r="AL307" i="2"/>
  <c r="AM307" i="2"/>
  <c r="AO307" i="2"/>
  <c r="AP307" i="2"/>
  <c r="AR307" i="2"/>
  <c r="AS307" i="2"/>
  <c r="AU307" i="2"/>
  <c r="AV307" i="2"/>
  <c r="AX307" i="2"/>
  <c r="AW307" i="2" s="1"/>
  <c r="AY307" i="2"/>
  <c r="BA307" i="2"/>
  <c r="BB307" i="2"/>
  <c r="BD307" i="2"/>
  <c r="BE307" i="2"/>
  <c r="BF307" i="2"/>
  <c r="BG307" i="2"/>
  <c r="BI307" i="2"/>
  <c r="BJ307" i="2"/>
  <c r="BL307" i="2"/>
  <c r="BM307" i="2"/>
  <c r="BO307" i="2" s="1"/>
  <c r="BP307" i="2"/>
  <c r="BR307" i="2"/>
  <c r="BS307" i="2"/>
  <c r="BT307" i="2"/>
  <c r="BV307" i="2"/>
  <c r="BU307" i="2" s="1"/>
  <c r="BZ307" i="2"/>
  <c r="CA307" i="2"/>
  <c r="CC307" i="2"/>
  <c r="CD307" i="2"/>
  <c r="CG307" i="2" a="1"/>
  <c r="CG307" i="2" s="1"/>
  <c r="CL307" i="2" a="1"/>
  <c r="CL307" i="2" s="1"/>
  <c r="CM307" i="2" s="1"/>
  <c r="CJ307" i="2" s="1"/>
  <c r="CP307" i="2"/>
  <c r="CQ307" i="2"/>
  <c r="CS307" i="2"/>
  <c r="CT307" i="2"/>
  <c r="CV307" i="2" a="1"/>
  <c r="CV307" i="2" s="1"/>
  <c r="CW307" i="2"/>
  <c r="DA307" i="2"/>
  <c r="DB307" i="2"/>
  <c r="DD307" i="2"/>
  <c r="DE307" i="2"/>
  <c r="DG307" i="2"/>
  <c r="DJ307" i="2"/>
  <c r="DL307" i="2"/>
  <c r="DM307" i="2" s="1"/>
  <c r="DP307" i="2"/>
  <c r="DQ307" i="2" s="1"/>
  <c r="C308" i="2"/>
  <c r="H308" i="2"/>
  <c r="G308" i="2" s="1"/>
  <c r="J308" i="2"/>
  <c r="K308" i="2"/>
  <c r="M308" i="2"/>
  <c r="N308" i="2"/>
  <c r="P308" i="2"/>
  <c r="O308" i="2" s="1"/>
  <c r="Q308" i="2"/>
  <c r="S308" i="2"/>
  <c r="T308" i="2"/>
  <c r="V308" i="2" a="1"/>
  <c r="V308" i="2" s="1"/>
  <c r="W308" i="2" a="1"/>
  <c r="W308" i="2" s="1"/>
  <c r="X308" i="2"/>
  <c r="AA308" i="2" a="1"/>
  <c r="AA308" i="2" s="1"/>
  <c r="AB308" i="2" s="1"/>
  <c r="AC308" i="2"/>
  <c r="AD308" i="2"/>
  <c r="AF308" i="2"/>
  <c r="AG308" i="2"/>
  <c r="AI308" i="2"/>
  <c r="AJ308" i="2"/>
  <c r="AL308" i="2"/>
  <c r="AM308" i="2"/>
  <c r="AO308" i="2"/>
  <c r="AP308" i="2"/>
  <c r="AR308" i="2"/>
  <c r="AS308" i="2"/>
  <c r="AU308" i="2"/>
  <c r="AV308" i="2"/>
  <c r="AX308" i="2"/>
  <c r="AY308" i="2"/>
  <c r="BA308" i="2"/>
  <c r="BB308" i="2"/>
  <c r="BD308" i="2"/>
  <c r="BE308" i="2"/>
  <c r="BF308" i="2"/>
  <c r="BG308" i="2"/>
  <c r="BI308" i="2"/>
  <c r="BJ308" i="2"/>
  <c r="BL308" i="2"/>
  <c r="BM308" i="2"/>
  <c r="BP308" i="2"/>
  <c r="BR308" i="2"/>
  <c r="BS308" i="2"/>
  <c r="BT308" i="2"/>
  <c r="BV308" i="2"/>
  <c r="BU308" i="2" s="1"/>
  <c r="CC308" i="2"/>
  <c r="CD308" i="2"/>
  <c r="CG308" i="2" a="1"/>
  <c r="CG308" i="2" s="1"/>
  <c r="CH308" i="2" s="1"/>
  <c r="CE308" i="2" s="1"/>
  <c r="CL308" i="2" a="1"/>
  <c r="CL308" i="2" s="1"/>
  <c r="CP308" i="2"/>
  <c r="CQ308" i="2"/>
  <c r="CS308" i="2"/>
  <c r="CT308" i="2"/>
  <c r="CV308" i="2" a="1"/>
  <c r="CV308" i="2" s="1"/>
  <c r="CW308" i="2"/>
  <c r="DA308" i="2"/>
  <c r="DB308" i="2"/>
  <c r="DD308" i="2"/>
  <c r="DE308" i="2"/>
  <c r="DG308" i="2"/>
  <c r="DH308" i="2" s="1"/>
  <c r="DJ308" i="2"/>
  <c r="DL308" i="2"/>
  <c r="DM308" i="2" s="1"/>
  <c r="DP308" i="2"/>
  <c r="DO308" i="2" s="1"/>
  <c r="C309" i="2"/>
  <c r="H309" i="2"/>
  <c r="G309" i="2" s="1"/>
  <c r="J309" i="2"/>
  <c r="K309" i="2"/>
  <c r="M309" i="2"/>
  <c r="N309" i="2"/>
  <c r="P309" i="2"/>
  <c r="Q309" i="2"/>
  <c r="S309" i="2"/>
  <c r="T309" i="2"/>
  <c r="V309" i="2" a="1"/>
  <c r="V309" i="2" s="1"/>
  <c r="W309" i="2" a="1"/>
  <c r="W309" i="2" s="1"/>
  <c r="X309" i="2"/>
  <c r="AA309" i="2" a="1"/>
  <c r="AA309" i="2" s="1"/>
  <c r="AB309" i="2" s="1"/>
  <c r="AC309" i="2"/>
  <c r="AD309" i="2"/>
  <c r="AF309" i="2"/>
  <c r="AG309" i="2"/>
  <c r="AI309" i="2"/>
  <c r="AH309" i="2" s="1"/>
  <c r="AJ309" i="2"/>
  <c r="AL309" i="2"/>
  <c r="AM309" i="2"/>
  <c r="AO309" i="2"/>
  <c r="AP309" i="2"/>
  <c r="AR309" i="2"/>
  <c r="AS309" i="2"/>
  <c r="AU309" i="2"/>
  <c r="AV309" i="2"/>
  <c r="AX309" i="2"/>
  <c r="AY309" i="2"/>
  <c r="BA309" i="2"/>
  <c r="BB309" i="2"/>
  <c r="BD309" i="2"/>
  <c r="BE309" i="2"/>
  <c r="BF309" i="2"/>
  <c r="BG309" i="2"/>
  <c r="BI309" i="2"/>
  <c r="BJ309" i="2"/>
  <c r="BL309" i="2"/>
  <c r="BM309" i="2"/>
  <c r="BO309" i="2" s="1"/>
  <c r="BP309" i="2"/>
  <c r="BR309" i="2"/>
  <c r="BS309" i="2"/>
  <c r="BT309" i="2"/>
  <c r="BV309" i="2"/>
  <c r="BU309" i="2" s="1"/>
  <c r="BZ309" i="2"/>
  <c r="CC309" i="2"/>
  <c r="CD309" i="2"/>
  <c r="CG309" i="2" a="1"/>
  <c r="CG309" i="2" s="1"/>
  <c r="CL309" i="2" a="1"/>
  <c r="CL309" i="2" s="1"/>
  <c r="CP309" i="2"/>
  <c r="CQ309" i="2"/>
  <c r="CS309" i="2"/>
  <c r="CT309" i="2"/>
  <c r="CV309" i="2" a="1"/>
  <c r="CV309" i="2" s="1"/>
  <c r="CW309" i="2"/>
  <c r="DA309" i="2"/>
  <c r="DB309" i="2"/>
  <c r="DD309" i="2"/>
  <c r="DE309" i="2"/>
  <c r="DG309" i="2"/>
  <c r="DJ309" i="2"/>
  <c r="DL309" i="2"/>
  <c r="DK309" i="2" s="1"/>
  <c r="DP309" i="2"/>
  <c r="C310" i="2"/>
  <c r="H310" i="2"/>
  <c r="G310" i="2" s="1"/>
  <c r="J310" i="2"/>
  <c r="K310" i="2"/>
  <c r="M310" i="2"/>
  <c r="N310" i="2"/>
  <c r="P310" i="2"/>
  <c r="Q310" i="2"/>
  <c r="S310" i="2"/>
  <c r="T310" i="2"/>
  <c r="V310" i="2" a="1"/>
  <c r="V310" i="2" s="1"/>
  <c r="W310" i="2" a="1"/>
  <c r="W310" i="2" s="1"/>
  <c r="X310" i="2"/>
  <c r="AA310" i="2" a="1"/>
  <c r="AA310" i="2" s="1"/>
  <c r="AB310" i="2" s="1"/>
  <c r="AC310" i="2"/>
  <c r="AD310" i="2"/>
  <c r="AF310" i="2"/>
  <c r="AG310" i="2"/>
  <c r="AI310" i="2"/>
  <c r="AJ310" i="2"/>
  <c r="AL310" i="2"/>
  <c r="AM310" i="2"/>
  <c r="AO310" i="2"/>
  <c r="AP310" i="2"/>
  <c r="AR310" i="2"/>
  <c r="AS310" i="2"/>
  <c r="AU310" i="2"/>
  <c r="AV310" i="2"/>
  <c r="AX310" i="2"/>
  <c r="AY310" i="2"/>
  <c r="BA310" i="2"/>
  <c r="BB310" i="2"/>
  <c r="BD310" i="2"/>
  <c r="BE310" i="2"/>
  <c r="BF310" i="2"/>
  <c r="BG310" i="2"/>
  <c r="BI310" i="2"/>
  <c r="BJ310" i="2"/>
  <c r="BL310" i="2"/>
  <c r="BM310" i="2"/>
  <c r="BO310" i="2" s="1"/>
  <c r="BP310" i="2"/>
  <c r="BR310" i="2"/>
  <c r="BS310" i="2"/>
  <c r="BT310" i="2"/>
  <c r="BV310" i="2"/>
  <c r="BU310" i="2" s="1"/>
  <c r="BZ310" i="2"/>
  <c r="CC310" i="2"/>
  <c r="CD310" i="2"/>
  <c r="CG310" i="2" a="1"/>
  <c r="CG310" i="2" s="1"/>
  <c r="CL310" i="2" a="1"/>
  <c r="CL310" i="2" s="1"/>
  <c r="CM310" i="2" s="1"/>
  <c r="CJ310" i="2" s="1"/>
  <c r="CP310" i="2"/>
  <c r="CQ310" i="2"/>
  <c r="CS310" i="2"/>
  <c r="CT310" i="2"/>
  <c r="CV310" i="2" a="1"/>
  <c r="CV310" i="2" s="1"/>
  <c r="CW310" i="2"/>
  <c r="DA310" i="2"/>
  <c r="DB310" i="2"/>
  <c r="DD310" i="2"/>
  <c r="DC310" i="2" s="1"/>
  <c r="DE310" i="2"/>
  <c r="DG310" i="2"/>
  <c r="DI310" i="2" s="1"/>
  <c r="DH310" i="2"/>
  <c r="DJ310" i="2"/>
  <c r="DF310" i="2" s="1"/>
  <c r="DL310" i="2"/>
  <c r="DK310" i="2" s="1"/>
  <c r="DP310" i="2"/>
  <c r="C311" i="2"/>
  <c r="H311" i="2"/>
  <c r="G311" i="2" s="1"/>
  <c r="J311" i="2"/>
  <c r="K311" i="2"/>
  <c r="M311" i="2"/>
  <c r="N311" i="2"/>
  <c r="P311" i="2"/>
  <c r="Q311" i="2"/>
  <c r="S311" i="2"/>
  <c r="T311" i="2"/>
  <c r="V311" i="2" a="1"/>
  <c r="V311" i="2" s="1"/>
  <c r="W311" i="2" a="1"/>
  <c r="W311" i="2" s="1"/>
  <c r="X311" i="2"/>
  <c r="AA311" i="2" a="1"/>
  <c r="AA311" i="2" s="1"/>
  <c r="AB311" i="2" s="1"/>
  <c r="AC311" i="2"/>
  <c r="AD311" i="2"/>
  <c r="AF311" i="2"/>
  <c r="AG311" i="2"/>
  <c r="AI311" i="2"/>
  <c r="AJ311" i="2"/>
  <c r="AL311" i="2"/>
  <c r="AM311" i="2"/>
  <c r="AO311" i="2"/>
  <c r="AP311" i="2"/>
  <c r="AR311" i="2"/>
  <c r="AS311" i="2"/>
  <c r="AU311" i="2"/>
  <c r="AV311" i="2"/>
  <c r="AX311" i="2"/>
  <c r="AY311" i="2"/>
  <c r="BA311" i="2"/>
  <c r="BB311" i="2"/>
  <c r="BD311" i="2"/>
  <c r="BE311" i="2"/>
  <c r="BF311" i="2"/>
  <c r="BG311" i="2"/>
  <c r="BI311" i="2"/>
  <c r="BJ311" i="2"/>
  <c r="BL311" i="2"/>
  <c r="BM311" i="2"/>
  <c r="BO311" i="2" s="1"/>
  <c r="BP311" i="2"/>
  <c r="BR311" i="2"/>
  <c r="BS311" i="2"/>
  <c r="BT311" i="2"/>
  <c r="BV311" i="2"/>
  <c r="BU311" i="2" s="1"/>
  <c r="CC311" i="2"/>
  <c r="CD311" i="2"/>
  <c r="CG311" i="2" a="1"/>
  <c r="CG311" i="2" s="1"/>
  <c r="CH311" i="2" s="1"/>
  <c r="CE311" i="2" s="1"/>
  <c r="CL311" i="2" a="1"/>
  <c r="CL311" i="2" s="1"/>
  <c r="CP311" i="2"/>
  <c r="CQ311" i="2"/>
  <c r="CS311" i="2"/>
  <c r="CT311" i="2"/>
  <c r="CV311" i="2" a="1"/>
  <c r="CV311" i="2" s="1"/>
  <c r="CW311" i="2"/>
  <c r="CX311" i="2" s="1"/>
  <c r="CU311" i="2" s="1"/>
  <c r="DA311" i="2"/>
  <c r="DB311" i="2"/>
  <c r="DD311" i="2"/>
  <c r="DE311" i="2"/>
  <c r="DG311" i="2"/>
  <c r="DH311" i="2" s="1"/>
  <c r="DJ311" i="2"/>
  <c r="DL311" i="2"/>
  <c r="DP311" i="2"/>
  <c r="DQ311" i="2" s="1"/>
  <c r="C312" i="2"/>
  <c r="H312" i="2"/>
  <c r="G312" i="2" s="1"/>
  <c r="J312" i="2"/>
  <c r="K312" i="2"/>
  <c r="M312" i="2"/>
  <c r="N312" i="2"/>
  <c r="P312" i="2"/>
  <c r="Q312" i="2"/>
  <c r="S312" i="2"/>
  <c r="T312" i="2"/>
  <c r="V312" i="2" a="1"/>
  <c r="V312" i="2" s="1"/>
  <c r="W312" i="2" a="1"/>
  <c r="W312" i="2" s="1"/>
  <c r="X312" i="2"/>
  <c r="AA312" i="2" a="1"/>
  <c r="AA312" i="2" s="1"/>
  <c r="AB312" i="2" s="1"/>
  <c r="AC312" i="2"/>
  <c r="AD312" i="2"/>
  <c r="AF312" i="2"/>
  <c r="AG312" i="2"/>
  <c r="AI312" i="2"/>
  <c r="AJ312" i="2"/>
  <c r="AH312" i="2" s="1"/>
  <c r="AL312" i="2"/>
  <c r="AM312" i="2"/>
  <c r="AO312" i="2"/>
  <c r="AP312" i="2"/>
  <c r="AR312" i="2"/>
  <c r="AS312" i="2"/>
  <c r="AU312" i="2"/>
  <c r="AV312" i="2"/>
  <c r="AX312" i="2"/>
  <c r="AY312" i="2"/>
  <c r="BA312" i="2"/>
  <c r="BB312" i="2"/>
  <c r="BD312" i="2"/>
  <c r="BE312" i="2"/>
  <c r="BF312" i="2"/>
  <c r="BG312" i="2"/>
  <c r="BI312" i="2"/>
  <c r="BJ312" i="2"/>
  <c r="BL312" i="2"/>
  <c r="BM312" i="2"/>
  <c r="BO312" i="2" s="1"/>
  <c r="BP312" i="2"/>
  <c r="BR312" i="2"/>
  <c r="BS312" i="2"/>
  <c r="BT312" i="2"/>
  <c r="BU312" i="2"/>
  <c r="BV312" i="2"/>
  <c r="CC312" i="2"/>
  <c r="CD312" i="2"/>
  <c r="CG312" i="2" a="1"/>
  <c r="CG312" i="2" s="1"/>
  <c r="CL312" i="2" a="1"/>
  <c r="CL312" i="2" s="1"/>
  <c r="CP312" i="2"/>
  <c r="CQ312" i="2"/>
  <c r="CS312" i="2"/>
  <c r="CT312" i="2"/>
  <c r="CV312" i="2" a="1"/>
  <c r="CV312" i="2" s="1"/>
  <c r="CW312" i="2"/>
  <c r="DA312" i="2"/>
  <c r="DB312" i="2"/>
  <c r="DD312" i="2"/>
  <c r="DE312" i="2"/>
  <c r="DG312" i="2"/>
  <c r="DJ312" i="2"/>
  <c r="DL312" i="2"/>
  <c r="DK312" i="2" s="1"/>
  <c r="DP312" i="2"/>
  <c r="DQ312" i="2" s="1"/>
  <c r="C313" i="2"/>
  <c r="H313" i="2"/>
  <c r="G313" i="2" s="1"/>
  <c r="J313" i="2"/>
  <c r="K313" i="2"/>
  <c r="M313" i="2"/>
  <c r="N313" i="2"/>
  <c r="P313" i="2"/>
  <c r="Q313" i="2"/>
  <c r="S313" i="2"/>
  <c r="T313" i="2"/>
  <c r="V313" i="2" a="1"/>
  <c r="V313" i="2" s="1"/>
  <c r="W313" i="2" a="1"/>
  <c r="W313" i="2" s="1"/>
  <c r="X313" i="2"/>
  <c r="AA313" i="2" a="1"/>
  <c r="AA313" i="2" s="1"/>
  <c r="AB313" i="2" s="1"/>
  <c r="AC313" i="2"/>
  <c r="AD313" i="2"/>
  <c r="AF313" i="2"/>
  <c r="AG313" i="2"/>
  <c r="AI313" i="2"/>
  <c r="AJ313" i="2"/>
  <c r="AL313" i="2"/>
  <c r="AM313" i="2"/>
  <c r="AO313" i="2"/>
  <c r="AP313" i="2"/>
  <c r="AR313" i="2"/>
  <c r="AS313" i="2"/>
  <c r="AU313" i="2"/>
  <c r="AV313" i="2"/>
  <c r="AX313" i="2"/>
  <c r="AY313" i="2"/>
  <c r="BA313" i="2"/>
  <c r="BB313" i="2"/>
  <c r="BD313" i="2"/>
  <c r="BE313" i="2"/>
  <c r="BF313" i="2"/>
  <c r="BG313" i="2"/>
  <c r="BI313" i="2"/>
  <c r="BJ313" i="2"/>
  <c r="BL313" i="2"/>
  <c r="BM313" i="2"/>
  <c r="BO313" i="2" s="1"/>
  <c r="BP313" i="2"/>
  <c r="BR313" i="2"/>
  <c r="BS313" i="2"/>
  <c r="BT313" i="2"/>
  <c r="BV313" i="2"/>
  <c r="BU313" i="2" s="1"/>
  <c r="BZ313" i="2"/>
  <c r="CC313" i="2"/>
  <c r="CD313" i="2"/>
  <c r="CG313" i="2" a="1"/>
  <c r="CG313" i="2" s="1"/>
  <c r="CL313" i="2" a="1"/>
  <c r="CL313" i="2" s="1"/>
  <c r="CP313" i="2"/>
  <c r="CQ313" i="2"/>
  <c r="CS313" i="2"/>
  <c r="CT313" i="2"/>
  <c r="CV313" i="2" a="1"/>
  <c r="CV313" i="2" s="1"/>
  <c r="CW313" i="2"/>
  <c r="DA313" i="2"/>
  <c r="DB313" i="2"/>
  <c r="DD313" i="2"/>
  <c r="DE313" i="2"/>
  <c r="DG313" i="2"/>
  <c r="DH313" i="2" s="1"/>
  <c r="DJ313" i="2"/>
  <c r="DL313" i="2"/>
  <c r="DP313" i="2"/>
  <c r="DR313" i="2" s="1"/>
  <c r="C314" i="2"/>
  <c r="H314" i="2"/>
  <c r="G314" i="2" s="1"/>
  <c r="J314" i="2"/>
  <c r="K314" i="2"/>
  <c r="M314" i="2"/>
  <c r="N314" i="2"/>
  <c r="P314" i="2"/>
  <c r="Q314" i="2"/>
  <c r="S314" i="2"/>
  <c r="T314" i="2"/>
  <c r="V314" i="2" a="1"/>
  <c r="V314" i="2" s="1"/>
  <c r="W314" i="2" a="1"/>
  <c r="W314" i="2" s="1"/>
  <c r="X314" i="2"/>
  <c r="AA314" i="2" a="1"/>
  <c r="AA314" i="2" s="1"/>
  <c r="AB314" i="2" s="1"/>
  <c r="AC314" i="2"/>
  <c r="AD314" i="2"/>
  <c r="AF314" i="2"/>
  <c r="AG314" i="2"/>
  <c r="AI314" i="2"/>
  <c r="AJ314" i="2"/>
  <c r="AL314" i="2"/>
  <c r="AM314" i="2"/>
  <c r="AO314" i="2"/>
  <c r="AP314" i="2"/>
  <c r="AR314" i="2"/>
  <c r="AS314" i="2"/>
  <c r="AU314" i="2"/>
  <c r="AV314" i="2"/>
  <c r="AX314" i="2"/>
  <c r="AY314" i="2"/>
  <c r="BA314" i="2"/>
  <c r="BB314" i="2"/>
  <c r="BD314" i="2"/>
  <c r="BE314" i="2"/>
  <c r="BF314" i="2"/>
  <c r="BG314" i="2"/>
  <c r="BI314" i="2"/>
  <c r="BJ314" i="2"/>
  <c r="BL314" i="2"/>
  <c r="BM314" i="2"/>
  <c r="BP314" i="2"/>
  <c r="BR314" i="2"/>
  <c r="BS314" i="2"/>
  <c r="BT314" i="2"/>
  <c r="BV314" i="2"/>
  <c r="BU314" i="2" s="1"/>
  <c r="BZ314" i="2"/>
  <c r="CA314" i="2"/>
  <c r="CC314" i="2"/>
  <c r="CD314" i="2"/>
  <c r="CG314" i="2" a="1"/>
  <c r="CG314" i="2" s="1"/>
  <c r="CL314" i="2" a="1"/>
  <c r="CL314" i="2" s="1"/>
  <c r="CM314" i="2" s="1"/>
  <c r="CJ314" i="2" s="1"/>
  <c r="CP314" i="2"/>
  <c r="CQ314" i="2"/>
  <c r="CS314" i="2"/>
  <c r="CT314" i="2"/>
  <c r="CV314" i="2" a="1"/>
  <c r="CV314" i="2" s="1"/>
  <c r="CW314" i="2"/>
  <c r="DA314" i="2"/>
  <c r="DB314" i="2"/>
  <c r="DD314" i="2"/>
  <c r="DE314" i="2"/>
  <c r="DG314" i="2"/>
  <c r="DH314" i="2" s="1"/>
  <c r="DJ314" i="2"/>
  <c r="DL314" i="2"/>
  <c r="DK314" i="2" s="1"/>
  <c r="DP314" i="2"/>
  <c r="DO314" i="2" s="1"/>
  <c r="C315" i="2"/>
  <c r="H315" i="2"/>
  <c r="G315" i="2" s="1"/>
  <c r="J315" i="2"/>
  <c r="K315" i="2"/>
  <c r="M315" i="2"/>
  <c r="N315" i="2"/>
  <c r="L315" i="2" s="1"/>
  <c r="P315" i="2"/>
  <c r="Q315" i="2"/>
  <c r="S315" i="2"/>
  <c r="T315" i="2"/>
  <c r="V315" i="2" a="1"/>
  <c r="V315" i="2" s="1"/>
  <c r="W315" i="2" a="1"/>
  <c r="W315" i="2" s="1"/>
  <c r="X315" i="2"/>
  <c r="AA315" i="2" a="1"/>
  <c r="AA315" i="2" s="1"/>
  <c r="AB315" i="2" s="1"/>
  <c r="AC315" i="2"/>
  <c r="AD315" i="2"/>
  <c r="AF315" i="2"/>
  <c r="AG315" i="2"/>
  <c r="AI315" i="2"/>
  <c r="AJ315" i="2"/>
  <c r="AL315" i="2"/>
  <c r="AM315" i="2"/>
  <c r="AO315" i="2"/>
  <c r="AP315" i="2"/>
  <c r="AR315" i="2"/>
  <c r="AQ315" i="2" s="1"/>
  <c r="AS315" i="2"/>
  <c r="AU315" i="2"/>
  <c r="AV315" i="2"/>
  <c r="AX315" i="2"/>
  <c r="AY315" i="2"/>
  <c r="BA315" i="2"/>
  <c r="BB315" i="2"/>
  <c r="BD315" i="2"/>
  <c r="BE315" i="2"/>
  <c r="BF315" i="2"/>
  <c r="BG315" i="2"/>
  <c r="BI315" i="2"/>
  <c r="BJ315" i="2"/>
  <c r="BL315" i="2"/>
  <c r="BM315" i="2"/>
  <c r="BO315" i="2" s="1"/>
  <c r="BP315" i="2"/>
  <c r="BR315" i="2"/>
  <c r="BS315" i="2"/>
  <c r="BT315" i="2"/>
  <c r="BV315" i="2"/>
  <c r="BU315" i="2" s="1"/>
  <c r="BZ315" i="2"/>
  <c r="CA315" i="2"/>
  <c r="CC315" i="2"/>
  <c r="CD315" i="2"/>
  <c r="CG315" i="2" a="1"/>
  <c r="CG315" i="2" s="1"/>
  <c r="CL315" i="2" a="1"/>
  <c r="CL315" i="2" s="1"/>
  <c r="CM315" i="2" s="1"/>
  <c r="CJ315" i="2" s="1"/>
  <c r="CP315" i="2"/>
  <c r="CQ315" i="2"/>
  <c r="CS315" i="2"/>
  <c r="CT315" i="2"/>
  <c r="CV315" i="2" a="1"/>
  <c r="CV315" i="2" s="1"/>
  <c r="CW315" i="2"/>
  <c r="DA315" i="2"/>
  <c r="DB315" i="2"/>
  <c r="DD315" i="2"/>
  <c r="DE315" i="2"/>
  <c r="DG315" i="2"/>
  <c r="DJ315" i="2"/>
  <c r="DL315" i="2"/>
  <c r="DM315" i="2" s="1"/>
  <c r="DP315" i="2"/>
  <c r="C316" i="2"/>
  <c r="H316" i="2"/>
  <c r="G316" i="2" s="1"/>
  <c r="J316" i="2"/>
  <c r="K316" i="2"/>
  <c r="M316" i="2"/>
  <c r="N316" i="2"/>
  <c r="P316" i="2"/>
  <c r="Q316" i="2"/>
  <c r="S316" i="2"/>
  <c r="T316" i="2"/>
  <c r="V316" i="2" a="1"/>
  <c r="V316" i="2" s="1"/>
  <c r="W316" i="2" a="1"/>
  <c r="W316" i="2"/>
  <c r="X316" i="2"/>
  <c r="AA316" i="2" a="1"/>
  <c r="AA316" i="2" s="1"/>
  <c r="AB316" i="2" s="1"/>
  <c r="AC316" i="2"/>
  <c r="AD316" i="2"/>
  <c r="AF316" i="2"/>
  <c r="AG316" i="2"/>
  <c r="AI316" i="2"/>
  <c r="AJ316" i="2"/>
  <c r="AL316" i="2"/>
  <c r="AM316" i="2"/>
  <c r="AO316" i="2"/>
  <c r="AP316" i="2"/>
  <c r="AR316" i="2"/>
  <c r="AS316" i="2"/>
  <c r="AU316" i="2"/>
  <c r="AV316" i="2"/>
  <c r="AX316" i="2"/>
  <c r="AY316" i="2"/>
  <c r="BA316" i="2"/>
  <c r="BB316" i="2"/>
  <c r="BD316" i="2"/>
  <c r="BE316" i="2"/>
  <c r="BF316" i="2"/>
  <c r="BG316" i="2"/>
  <c r="BI316" i="2"/>
  <c r="BJ316" i="2"/>
  <c r="BL316" i="2"/>
  <c r="BM316" i="2"/>
  <c r="BP316" i="2"/>
  <c r="BR316" i="2"/>
  <c r="BS316" i="2"/>
  <c r="BT316" i="2"/>
  <c r="BV316" i="2"/>
  <c r="BU316" i="2" s="1"/>
  <c r="CC316" i="2"/>
  <c r="CD316" i="2"/>
  <c r="CG316" i="2" a="1"/>
  <c r="CG316" i="2" s="1"/>
  <c r="CH316" i="2" s="1"/>
  <c r="CE316" i="2" s="1"/>
  <c r="CL316" i="2" a="1"/>
  <c r="CL316" i="2" s="1"/>
  <c r="CM316" i="2" s="1"/>
  <c r="CJ316" i="2" s="1"/>
  <c r="CP316" i="2"/>
  <c r="CQ316" i="2"/>
  <c r="CS316" i="2"/>
  <c r="CT316" i="2"/>
  <c r="CV316" i="2" a="1"/>
  <c r="CV316" i="2"/>
  <c r="CW316" i="2"/>
  <c r="DA316" i="2"/>
  <c r="DB316" i="2"/>
  <c r="DD316" i="2"/>
  <c r="DE316" i="2"/>
  <c r="DG316" i="2"/>
  <c r="DJ316" i="2"/>
  <c r="DL316" i="2"/>
  <c r="DP316" i="2"/>
  <c r="DO316" i="2" s="1"/>
  <c r="C317" i="2"/>
  <c r="H317" i="2"/>
  <c r="G317" i="2" s="1"/>
  <c r="J317" i="2"/>
  <c r="K317" i="2"/>
  <c r="I317" i="2" s="1"/>
  <c r="M317" i="2"/>
  <c r="N317" i="2"/>
  <c r="P317" i="2"/>
  <c r="O317" i="2" s="1"/>
  <c r="Q317" i="2"/>
  <c r="S317" i="2"/>
  <c r="T317" i="2"/>
  <c r="V317" i="2" a="1"/>
  <c r="V317" i="2" s="1"/>
  <c r="W317" i="2" a="1"/>
  <c r="W317" i="2" s="1"/>
  <c r="X317" i="2"/>
  <c r="AA317" i="2" a="1"/>
  <c r="AA317" i="2" s="1"/>
  <c r="AB317" i="2" s="1"/>
  <c r="AC317" i="2"/>
  <c r="AD317" i="2"/>
  <c r="AF317" i="2"/>
  <c r="AG317" i="2"/>
  <c r="AI317" i="2"/>
  <c r="AJ317" i="2"/>
  <c r="AL317" i="2"/>
  <c r="AM317" i="2"/>
  <c r="AO317" i="2"/>
  <c r="AP317" i="2"/>
  <c r="AR317" i="2"/>
  <c r="AS317" i="2"/>
  <c r="AU317" i="2"/>
  <c r="AV317" i="2"/>
  <c r="AX317" i="2"/>
  <c r="AY317" i="2"/>
  <c r="BA317" i="2"/>
  <c r="BB317" i="2"/>
  <c r="BD317" i="2"/>
  <c r="BE317" i="2"/>
  <c r="BF317" i="2"/>
  <c r="BG317" i="2"/>
  <c r="BI317" i="2"/>
  <c r="BJ317" i="2"/>
  <c r="BL317" i="2"/>
  <c r="BM317" i="2"/>
  <c r="BP317" i="2"/>
  <c r="BR317" i="2"/>
  <c r="BS317" i="2"/>
  <c r="BT317" i="2"/>
  <c r="BV317" i="2"/>
  <c r="BU317" i="2" s="1"/>
  <c r="BZ317" i="2"/>
  <c r="CC317" i="2"/>
  <c r="CD317" i="2"/>
  <c r="CG317" i="2" a="1"/>
  <c r="CG317" i="2" s="1"/>
  <c r="CL317" i="2" a="1"/>
  <c r="CL317" i="2" s="1"/>
  <c r="CM317" i="2" s="1"/>
  <c r="CJ317" i="2" s="1"/>
  <c r="CP317" i="2"/>
  <c r="CQ317" i="2"/>
  <c r="CS317" i="2"/>
  <c r="CR317" i="2" s="1"/>
  <c r="CT317" i="2"/>
  <c r="CV317" i="2" a="1"/>
  <c r="CV317" i="2" s="1"/>
  <c r="CW317" i="2"/>
  <c r="DA317" i="2"/>
  <c r="DB317" i="2"/>
  <c r="DD317" i="2"/>
  <c r="DE317" i="2"/>
  <c r="DG317" i="2"/>
  <c r="DJ317" i="2"/>
  <c r="DL317" i="2"/>
  <c r="DP317" i="2"/>
  <c r="C318" i="2"/>
  <c r="H318" i="2"/>
  <c r="G318" i="2" s="1"/>
  <c r="J318" i="2"/>
  <c r="K318" i="2"/>
  <c r="M318" i="2"/>
  <c r="N318" i="2"/>
  <c r="P318" i="2"/>
  <c r="O318" i="2" s="1"/>
  <c r="Q318" i="2"/>
  <c r="S318" i="2"/>
  <c r="T318" i="2"/>
  <c r="V318" i="2" a="1"/>
  <c r="V318" i="2" s="1"/>
  <c r="W318" i="2" a="1"/>
  <c r="W318" i="2" s="1"/>
  <c r="X318" i="2"/>
  <c r="AA318" i="2" a="1"/>
  <c r="AA318" i="2" s="1"/>
  <c r="AB318" i="2" s="1"/>
  <c r="AC318" i="2"/>
  <c r="AD318" i="2"/>
  <c r="AF318" i="2"/>
  <c r="AG318" i="2"/>
  <c r="AI318" i="2"/>
  <c r="AJ318" i="2"/>
  <c r="AL318" i="2"/>
  <c r="AM318" i="2"/>
  <c r="AO318" i="2"/>
  <c r="AP318" i="2"/>
  <c r="AR318" i="2"/>
  <c r="AS318" i="2"/>
  <c r="AU318" i="2"/>
  <c r="AV318" i="2"/>
  <c r="AT318" i="2" s="1"/>
  <c r="AX318" i="2"/>
  <c r="AY318" i="2"/>
  <c r="BA318" i="2"/>
  <c r="BB318" i="2"/>
  <c r="BD318" i="2"/>
  <c r="BE318" i="2"/>
  <c r="BF318" i="2"/>
  <c r="BG318" i="2"/>
  <c r="BI318" i="2"/>
  <c r="BJ318" i="2"/>
  <c r="BL318" i="2"/>
  <c r="BM318" i="2"/>
  <c r="BO318" i="2"/>
  <c r="BP318" i="2"/>
  <c r="BR318" i="2"/>
  <c r="BS318" i="2"/>
  <c r="BT318" i="2"/>
  <c r="BV318" i="2"/>
  <c r="BU318" i="2" s="1"/>
  <c r="BZ318" i="2"/>
  <c r="CA318" i="2"/>
  <c r="CC318" i="2"/>
  <c r="CD318" i="2"/>
  <c r="CG318" i="2" a="1"/>
  <c r="CG318" i="2" s="1"/>
  <c r="CL318" i="2" a="1"/>
  <c r="CL318" i="2" s="1"/>
  <c r="CM318" i="2" s="1"/>
  <c r="CJ318" i="2" s="1"/>
  <c r="CP318" i="2"/>
  <c r="CQ318" i="2"/>
  <c r="CS318" i="2"/>
  <c r="CT318" i="2"/>
  <c r="CV318" i="2" a="1"/>
  <c r="CV318" i="2" s="1"/>
  <c r="CW318" i="2"/>
  <c r="DA318" i="2"/>
  <c r="DB318" i="2"/>
  <c r="DD318" i="2"/>
  <c r="DE318" i="2"/>
  <c r="DG318" i="2"/>
  <c r="DJ318" i="2"/>
  <c r="DL318" i="2"/>
  <c r="DK318" i="2" s="1"/>
  <c r="DP318" i="2"/>
  <c r="C319" i="2"/>
  <c r="H319" i="2"/>
  <c r="G319" i="2" s="1"/>
  <c r="J319" i="2"/>
  <c r="K319" i="2"/>
  <c r="M319" i="2"/>
  <c r="N319" i="2"/>
  <c r="P319" i="2"/>
  <c r="Q319" i="2"/>
  <c r="S319" i="2"/>
  <c r="T319" i="2"/>
  <c r="V319" i="2" a="1"/>
  <c r="V319" i="2" s="1"/>
  <c r="W319" i="2" a="1"/>
  <c r="W319" i="2" s="1"/>
  <c r="X319" i="2"/>
  <c r="AA319" i="2" a="1"/>
  <c r="AA319" i="2"/>
  <c r="AB319" i="2" s="1"/>
  <c r="AC319" i="2"/>
  <c r="AD319" i="2"/>
  <c r="AF319" i="2"/>
  <c r="AG319" i="2"/>
  <c r="AI319" i="2"/>
  <c r="AJ319" i="2"/>
  <c r="AL319" i="2"/>
  <c r="AM319" i="2"/>
  <c r="AO319" i="2"/>
  <c r="AP319" i="2"/>
  <c r="AR319" i="2"/>
  <c r="AS319" i="2"/>
  <c r="AU319" i="2"/>
  <c r="AV319" i="2"/>
  <c r="AX319" i="2"/>
  <c r="AY319" i="2"/>
  <c r="AW319" i="2" s="1"/>
  <c r="BA319" i="2"/>
  <c r="BB319" i="2"/>
  <c r="BD319" i="2"/>
  <c r="BE319" i="2"/>
  <c r="BF319" i="2"/>
  <c r="BG319" i="2"/>
  <c r="BI319" i="2"/>
  <c r="BJ319" i="2"/>
  <c r="BL319" i="2"/>
  <c r="BM319" i="2"/>
  <c r="BO319" i="2" s="1"/>
  <c r="BP319" i="2"/>
  <c r="BR319" i="2"/>
  <c r="BS319" i="2"/>
  <c r="BT319" i="2"/>
  <c r="BV319" i="2"/>
  <c r="BU319" i="2" s="1"/>
  <c r="CC319" i="2"/>
  <c r="CD319" i="2"/>
  <c r="CG319" i="2" a="1"/>
  <c r="CG319" i="2" s="1"/>
  <c r="CL319" i="2" a="1"/>
  <c r="CL319" i="2" s="1"/>
  <c r="CP319" i="2"/>
  <c r="CQ319" i="2"/>
  <c r="CS319" i="2"/>
  <c r="CT319" i="2"/>
  <c r="CV319" i="2" a="1"/>
  <c r="CV319" i="2" s="1"/>
  <c r="CW319" i="2"/>
  <c r="DA319" i="2"/>
  <c r="DB319" i="2"/>
  <c r="DD319" i="2"/>
  <c r="DE319" i="2"/>
  <c r="DG319" i="2"/>
  <c r="DH319" i="2"/>
  <c r="DI319" i="2"/>
  <c r="DJ319" i="2"/>
  <c r="DL319" i="2"/>
  <c r="DP319" i="2"/>
  <c r="DQ319" i="2" s="1"/>
  <c r="C320" i="2"/>
  <c r="H320" i="2"/>
  <c r="G320" i="2" s="1"/>
  <c r="J320" i="2"/>
  <c r="K320" i="2"/>
  <c r="I320" i="2" s="1"/>
  <c r="M320" i="2"/>
  <c r="N320" i="2"/>
  <c r="L320" i="2" s="1"/>
  <c r="P320" i="2"/>
  <c r="Q320" i="2"/>
  <c r="S320" i="2"/>
  <c r="T320" i="2"/>
  <c r="V320" i="2" a="1"/>
  <c r="V320" i="2" s="1"/>
  <c r="W320" i="2" a="1"/>
  <c r="W320" i="2" s="1"/>
  <c r="X320" i="2"/>
  <c r="AA320" i="2" a="1"/>
  <c r="AA320" i="2" s="1"/>
  <c r="AB320" i="2" s="1"/>
  <c r="AC320" i="2"/>
  <c r="AD320" i="2"/>
  <c r="AF320" i="2"/>
  <c r="AG320" i="2"/>
  <c r="AI320" i="2"/>
  <c r="AJ320" i="2"/>
  <c r="AL320" i="2"/>
  <c r="AM320" i="2"/>
  <c r="AO320" i="2"/>
  <c r="AP320" i="2"/>
  <c r="AR320" i="2"/>
  <c r="AS320" i="2"/>
  <c r="AU320" i="2"/>
  <c r="AV320" i="2"/>
  <c r="AX320" i="2"/>
  <c r="AY320" i="2"/>
  <c r="BA320" i="2"/>
  <c r="BB320" i="2"/>
  <c r="BD320" i="2"/>
  <c r="BE320" i="2"/>
  <c r="BF320" i="2"/>
  <c r="BG320" i="2"/>
  <c r="BI320" i="2"/>
  <c r="BJ320" i="2"/>
  <c r="BL320" i="2"/>
  <c r="BM320" i="2"/>
  <c r="BO320" i="2" s="1"/>
  <c r="BP320" i="2"/>
  <c r="BR320" i="2"/>
  <c r="BS320" i="2"/>
  <c r="BT320" i="2"/>
  <c r="BV320" i="2"/>
  <c r="BU320" i="2" s="1"/>
  <c r="CC320" i="2"/>
  <c r="CB320" i="2" s="1"/>
  <c r="CD320" i="2"/>
  <c r="CG320" i="2" a="1"/>
  <c r="CG320" i="2" s="1"/>
  <c r="CH320" i="2" s="1"/>
  <c r="CE320" i="2" s="1"/>
  <c r="CL320" i="2" a="1"/>
  <c r="CL320" i="2"/>
  <c r="CP320" i="2"/>
  <c r="CQ320" i="2"/>
  <c r="CS320" i="2"/>
  <c r="CT320" i="2"/>
  <c r="CV320" i="2" a="1"/>
  <c r="CV320" i="2" s="1"/>
  <c r="CW320" i="2"/>
  <c r="DA320" i="2"/>
  <c r="DB320" i="2"/>
  <c r="DD320" i="2"/>
  <c r="DE320" i="2"/>
  <c r="DG320" i="2"/>
  <c r="DH320" i="2" s="1"/>
  <c r="DI320" i="2"/>
  <c r="DJ320" i="2"/>
  <c r="DL320" i="2"/>
  <c r="DK320" i="2" s="1"/>
  <c r="DP320" i="2"/>
  <c r="DO320" i="2" s="1"/>
  <c r="C321" i="2"/>
  <c r="H321" i="2"/>
  <c r="G321" i="2" s="1"/>
  <c r="J321" i="2"/>
  <c r="K321" i="2"/>
  <c r="I321" i="2" s="1"/>
  <c r="M321" i="2"/>
  <c r="N321" i="2"/>
  <c r="P321" i="2"/>
  <c r="Q321" i="2"/>
  <c r="S321" i="2"/>
  <c r="T321" i="2"/>
  <c r="V321" i="2" a="1"/>
  <c r="V321" i="2" s="1"/>
  <c r="W321" i="2" a="1"/>
  <c r="W321" i="2" s="1"/>
  <c r="X321" i="2"/>
  <c r="AA321" i="2" a="1"/>
  <c r="AA321" i="2" s="1"/>
  <c r="AB321" i="2" s="1"/>
  <c r="AC321" i="2"/>
  <c r="AD321" i="2"/>
  <c r="AF321" i="2"/>
  <c r="AG321" i="2"/>
  <c r="AI321" i="2"/>
  <c r="AJ321" i="2"/>
  <c r="AL321" i="2"/>
  <c r="AM321" i="2"/>
  <c r="AO321" i="2"/>
  <c r="AP321" i="2"/>
  <c r="AR321" i="2"/>
  <c r="AS321" i="2"/>
  <c r="AU321" i="2"/>
  <c r="AV321" i="2"/>
  <c r="AX321" i="2"/>
  <c r="AY321" i="2"/>
  <c r="BA321" i="2"/>
  <c r="BB321" i="2"/>
  <c r="BD321" i="2"/>
  <c r="BE321" i="2"/>
  <c r="BF321" i="2"/>
  <c r="BG321" i="2"/>
  <c r="BI321" i="2"/>
  <c r="BJ321" i="2"/>
  <c r="BL321" i="2"/>
  <c r="BM321" i="2"/>
  <c r="BO321" i="2" s="1"/>
  <c r="BP321" i="2"/>
  <c r="BR321" i="2"/>
  <c r="BS321" i="2"/>
  <c r="BT321" i="2"/>
  <c r="BV321" i="2"/>
  <c r="BU321" i="2" s="1"/>
  <c r="BZ321" i="2"/>
  <c r="CC321" i="2"/>
  <c r="CD321" i="2"/>
  <c r="CG321" i="2" a="1"/>
  <c r="CG321" i="2" s="1"/>
  <c r="CL321" i="2" a="1"/>
  <c r="CL321" i="2" s="1"/>
  <c r="CM321" i="2" s="1"/>
  <c r="CJ321" i="2" s="1"/>
  <c r="CN321" i="2"/>
  <c r="CP321" i="2"/>
  <c r="CQ321" i="2"/>
  <c r="CS321" i="2"/>
  <c r="CT321" i="2"/>
  <c r="CV321" i="2" a="1"/>
  <c r="CV321" i="2" s="1"/>
  <c r="CW321" i="2"/>
  <c r="DA321" i="2"/>
  <c r="DB321" i="2"/>
  <c r="DD321" i="2"/>
  <c r="DE321" i="2"/>
  <c r="DG321" i="2"/>
  <c r="DH321" i="2" s="1"/>
  <c r="DJ321" i="2"/>
  <c r="DL321" i="2"/>
  <c r="DO321" i="2"/>
  <c r="DP321" i="2"/>
  <c r="C322" i="2"/>
  <c r="H322" i="2"/>
  <c r="G322" i="2" s="1"/>
  <c r="J322" i="2"/>
  <c r="K322" i="2"/>
  <c r="I322" i="2" s="1"/>
  <c r="M322" i="2"/>
  <c r="N322" i="2"/>
  <c r="P322" i="2"/>
  <c r="Q322" i="2"/>
  <c r="S322" i="2"/>
  <c r="T322" i="2"/>
  <c r="V322" i="2" a="1"/>
  <c r="V322" i="2"/>
  <c r="W322" i="2" a="1"/>
  <c r="W322" i="2" s="1"/>
  <c r="X322" i="2"/>
  <c r="AA322" i="2" a="1"/>
  <c r="AA322" i="2" s="1"/>
  <c r="AB322" i="2" s="1"/>
  <c r="AC322" i="2"/>
  <c r="AD322" i="2"/>
  <c r="AF322" i="2"/>
  <c r="AG322" i="2"/>
  <c r="AI322" i="2"/>
  <c r="AJ322" i="2"/>
  <c r="AL322" i="2"/>
  <c r="AM322" i="2"/>
  <c r="AO322" i="2"/>
  <c r="AP322" i="2"/>
  <c r="AR322" i="2"/>
  <c r="AS322" i="2"/>
  <c r="AU322" i="2"/>
  <c r="AV322" i="2"/>
  <c r="AX322" i="2"/>
  <c r="AY322" i="2"/>
  <c r="BA322" i="2"/>
  <c r="BB322" i="2"/>
  <c r="BD322" i="2"/>
  <c r="BE322" i="2"/>
  <c r="BF322" i="2"/>
  <c r="BG322" i="2"/>
  <c r="BI322" i="2"/>
  <c r="BJ322" i="2"/>
  <c r="BL322" i="2"/>
  <c r="BM322" i="2"/>
  <c r="BP322" i="2"/>
  <c r="BR322" i="2"/>
  <c r="BS322" i="2"/>
  <c r="BT322" i="2"/>
  <c r="BV322" i="2"/>
  <c r="BU322" i="2" s="1"/>
  <c r="BZ322" i="2"/>
  <c r="CA322" i="2"/>
  <c r="CC322" i="2"/>
  <c r="CD322" i="2"/>
  <c r="CG322" i="2" a="1"/>
  <c r="CG322" i="2" s="1"/>
  <c r="CL322" i="2" a="1"/>
  <c r="CL322" i="2" s="1"/>
  <c r="CM322" i="2" s="1"/>
  <c r="CJ322" i="2" s="1"/>
  <c r="CP322" i="2"/>
  <c r="CQ322" i="2"/>
  <c r="CS322" i="2"/>
  <c r="CT322" i="2"/>
  <c r="CV322" i="2" a="1"/>
  <c r="CV322" i="2" s="1"/>
  <c r="CW322" i="2"/>
  <c r="DA322" i="2"/>
  <c r="DB322" i="2"/>
  <c r="DD322" i="2"/>
  <c r="DE322" i="2"/>
  <c r="DC322" i="2" s="1"/>
  <c r="DG322" i="2"/>
  <c r="DH322" i="2" s="1"/>
  <c r="DJ322" i="2"/>
  <c r="DF322" i="2" s="1"/>
  <c r="DL322" i="2"/>
  <c r="DK322" i="2" s="1"/>
  <c r="DP322" i="2"/>
  <c r="DO322" i="2" s="1"/>
  <c r="C323" i="2"/>
  <c r="H323" i="2"/>
  <c r="G323" i="2" s="1"/>
  <c r="J323" i="2"/>
  <c r="K323" i="2"/>
  <c r="M323" i="2"/>
  <c r="N323" i="2"/>
  <c r="L323" i="2" s="1"/>
  <c r="P323" i="2"/>
  <c r="Q323" i="2"/>
  <c r="S323" i="2"/>
  <c r="T323" i="2"/>
  <c r="V323" i="2" a="1"/>
  <c r="V323" i="2" s="1"/>
  <c r="W323" i="2" a="1"/>
  <c r="W323" i="2" s="1"/>
  <c r="X323" i="2"/>
  <c r="AA323" i="2" a="1"/>
  <c r="AA323" i="2" s="1"/>
  <c r="AB323" i="2" s="1"/>
  <c r="AC323" i="2"/>
  <c r="AD323" i="2"/>
  <c r="AF323" i="2"/>
  <c r="AG323" i="2"/>
  <c r="AI323" i="2"/>
  <c r="AJ323" i="2"/>
  <c r="AL323" i="2"/>
  <c r="AM323" i="2"/>
  <c r="AO323" i="2"/>
  <c r="AP323" i="2"/>
  <c r="AR323" i="2"/>
  <c r="AS323" i="2"/>
  <c r="AU323" i="2"/>
  <c r="AV323" i="2"/>
  <c r="AX323" i="2"/>
  <c r="AY323" i="2"/>
  <c r="BA323" i="2"/>
  <c r="BB323" i="2"/>
  <c r="BD323" i="2"/>
  <c r="BE323" i="2"/>
  <c r="BF323" i="2"/>
  <c r="BG323" i="2"/>
  <c r="BI323" i="2"/>
  <c r="BJ323" i="2"/>
  <c r="BL323" i="2"/>
  <c r="BM323" i="2"/>
  <c r="BO323" i="2" s="1"/>
  <c r="BP323" i="2"/>
  <c r="BR323" i="2"/>
  <c r="BS323" i="2"/>
  <c r="BT323" i="2"/>
  <c r="BV323" i="2"/>
  <c r="BU323" i="2" s="1"/>
  <c r="BZ323" i="2"/>
  <c r="CA323" i="2"/>
  <c r="CC323" i="2"/>
  <c r="CD323" i="2"/>
  <c r="CG323" i="2" a="1"/>
  <c r="CG323" i="2" s="1"/>
  <c r="CL323" i="2" a="1"/>
  <c r="CL323" i="2" s="1"/>
  <c r="CP323" i="2"/>
  <c r="CQ323" i="2"/>
  <c r="CS323" i="2"/>
  <c r="CT323" i="2"/>
  <c r="CV323" i="2" a="1"/>
  <c r="CV323" i="2" s="1"/>
  <c r="CW323" i="2"/>
  <c r="DA323" i="2"/>
  <c r="DB323" i="2"/>
  <c r="DD323" i="2"/>
  <c r="DE323" i="2"/>
  <c r="DG323" i="2"/>
  <c r="DJ323" i="2"/>
  <c r="DL323" i="2"/>
  <c r="DM323" i="2" s="1"/>
  <c r="DP323" i="2"/>
  <c r="C324" i="2"/>
  <c r="H324" i="2"/>
  <c r="G324" i="2" s="1"/>
  <c r="J324" i="2"/>
  <c r="K324" i="2"/>
  <c r="M324" i="2"/>
  <c r="N324" i="2"/>
  <c r="P324" i="2"/>
  <c r="Q324" i="2"/>
  <c r="S324" i="2"/>
  <c r="T324" i="2"/>
  <c r="V324" i="2" a="1"/>
  <c r="V324" i="2" s="1"/>
  <c r="Y324" i="2" s="1"/>
  <c r="W324" i="2" a="1"/>
  <c r="W324" i="2" s="1"/>
  <c r="X324" i="2"/>
  <c r="AA324" i="2" a="1"/>
  <c r="AA324" i="2" s="1"/>
  <c r="AB324" i="2" s="1"/>
  <c r="AC324" i="2"/>
  <c r="AD324" i="2"/>
  <c r="AF324" i="2"/>
  <c r="AG324" i="2"/>
  <c r="AI324" i="2"/>
  <c r="AH324" i="2" s="1"/>
  <c r="AJ324" i="2"/>
  <c r="AL324" i="2"/>
  <c r="AM324" i="2"/>
  <c r="AO324" i="2"/>
  <c r="AP324" i="2"/>
  <c r="AR324" i="2"/>
  <c r="AS324" i="2"/>
  <c r="AU324" i="2"/>
  <c r="AV324" i="2"/>
  <c r="AX324" i="2"/>
  <c r="AY324" i="2"/>
  <c r="BA324" i="2"/>
  <c r="BB324" i="2"/>
  <c r="BD324" i="2"/>
  <c r="BE324" i="2"/>
  <c r="BF324" i="2"/>
  <c r="BG324" i="2"/>
  <c r="BI324" i="2"/>
  <c r="BJ324" i="2"/>
  <c r="BL324" i="2"/>
  <c r="BM324" i="2"/>
  <c r="BP324" i="2"/>
  <c r="BR324" i="2"/>
  <c r="BS324" i="2"/>
  <c r="BT324" i="2"/>
  <c r="BV324" i="2"/>
  <c r="BU324" i="2" s="1"/>
  <c r="CC324" i="2"/>
  <c r="CD324" i="2"/>
  <c r="CG324" i="2" a="1"/>
  <c r="CG324" i="2" s="1"/>
  <c r="CH324" i="2" s="1"/>
  <c r="CE324" i="2" s="1"/>
  <c r="CL324" i="2" a="1"/>
  <c r="CL324" i="2" s="1"/>
  <c r="CM324" i="2" s="1"/>
  <c r="CJ324" i="2" s="1"/>
  <c r="CP324" i="2"/>
  <c r="CQ324" i="2"/>
  <c r="CS324" i="2"/>
  <c r="CT324" i="2"/>
  <c r="CV324" i="2" a="1"/>
  <c r="CV324" i="2" s="1"/>
  <c r="CW324" i="2"/>
  <c r="DA324" i="2"/>
  <c r="DB324" i="2"/>
  <c r="DD324" i="2"/>
  <c r="DE324" i="2"/>
  <c r="DG324" i="2"/>
  <c r="DI324" i="2" s="1"/>
  <c r="DH324" i="2"/>
  <c r="DJ324" i="2"/>
  <c r="DF324" i="2" s="1"/>
  <c r="DL324" i="2"/>
  <c r="DM324" i="2" s="1"/>
  <c r="DP324" i="2"/>
  <c r="DO324" i="2" s="1"/>
  <c r="C325" i="2"/>
  <c r="H325" i="2"/>
  <c r="G325" i="2" s="1"/>
  <c r="J325" i="2"/>
  <c r="K325" i="2"/>
  <c r="M325" i="2"/>
  <c r="N325" i="2"/>
  <c r="P325" i="2"/>
  <c r="Q325" i="2"/>
  <c r="S325" i="2"/>
  <c r="T325" i="2"/>
  <c r="V325" i="2" a="1"/>
  <c r="V325" i="2" s="1"/>
  <c r="W325" i="2" a="1"/>
  <c r="W325" i="2" s="1"/>
  <c r="X325" i="2"/>
  <c r="AA325" i="2" a="1"/>
  <c r="AA325" i="2" s="1"/>
  <c r="AB325" i="2" s="1"/>
  <c r="AC325" i="2"/>
  <c r="AD325" i="2"/>
  <c r="AF325" i="2"/>
  <c r="AG325" i="2"/>
  <c r="AI325" i="2"/>
  <c r="AJ325" i="2"/>
  <c r="AL325" i="2"/>
  <c r="AM325" i="2"/>
  <c r="AO325" i="2"/>
  <c r="AP325" i="2"/>
  <c r="AR325" i="2"/>
  <c r="AS325" i="2"/>
  <c r="AU325" i="2"/>
  <c r="AV325" i="2"/>
  <c r="AX325" i="2"/>
  <c r="AY325" i="2"/>
  <c r="BA325" i="2"/>
  <c r="BB325" i="2"/>
  <c r="BD325" i="2"/>
  <c r="BE325" i="2"/>
  <c r="BF325" i="2"/>
  <c r="BG325" i="2"/>
  <c r="BI325" i="2"/>
  <c r="BJ325" i="2"/>
  <c r="BL325" i="2"/>
  <c r="BM325" i="2"/>
  <c r="BP325" i="2"/>
  <c r="BR325" i="2"/>
  <c r="BS325" i="2"/>
  <c r="BT325" i="2"/>
  <c r="BV325" i="2"/>
  <c r="BU325" i="2" s="1"/>
  <c r="BZ325" i="2"/>
  <c r="CC325" i="2"/>
  <c r="CD325" i="2"/>
  <c r="CG325" i="2" a="1"/>
  <c r="CG325" i="2" s="1"/>
  <c r="CH325" i="2" s="1"/>
  <c r="CE325" i="2" s="1"/>
  <c r="CL325" i="2" a="1"/>
  <c r="CL325" i="2" s="1"/>
  <c r="CP325" i="2"/>
  <c r="CQ325" i="2"/>
  <c r="CS325" i="2"/>
  <c r="CT325" i="2"/>
  <c r="CV325" i="2" a="1"/>
  <c r="CV325" i="2" s="1"/>
  <c r="CW325" i="2"/>
  <c r="CY325" i="2" s="1"/>
  <c r="DA325" i="2"/>
  <c r="DB325" i="2"/>
  <c r="DD325" i="2"/>
  <c r="DE325" i="2"/>
  <c r="DG325" i="2"/>
  <c r="DJ325" i="2"/>
  <c r="DL325" i="2"/>
  <c r="DN325" i="2" s="1"/>
  <c r="DP325" i="2"/>
  <c r="C326" i="2"/>
  <c r="H326" i="2"/>
  <c r="G326" i="2" s="1"/>
  <c r="J326" i="2"/>
  <c r="I326" i="2" s="1"/>
  <c r="K326" i="2"/>
  <c r="M326" i="2"/>
  <c r="N326" i="2"/>
  <c r="P326" i="2"/>
  <c r="Q326" i="2"/>
  <c r="S326" i="2"/>
  <c r="T326" i="2"/>
  <c r="V326" i="2" a="1"/>
  <c r="V326" i="2" s="1"/>
  <c r="W326" i="2" a="1"/>
  <c r="W326" i="2" s="1"/>
  <c r="X326" i="2"/>
  <c r="AA326" i="2" a="1"/>
  <c r="AA326" i="2" s="1"/>
  <c r="AB326" i="2" s="1"/>
  <c r="AC326" i="2"/>
  <c r="AD326" i="2"/>
  <c r="AF326" i="2"/>
  <c r="AG326" i="2"/>
  <c r="AI326" i="2"/>
  <c r="AJ326" i="2"/>
  <c r="AL326" i="2"/>
  <c r="AM326" i="2"/>
  <c r="AO326" i="2"/>
  <c r="AP326" i="2"/>
  <c r="AR326" i="2"/>
  <c r="AS326" i="2"/>
  <c r="AU326" i="2"/>
  <c r="AT326" i="2" s="1"/>
  <c r="AV326" i="2"/>
  <c r="AX326" i="2"/>
  <c r="AY326" i="2"/>
  <c r="BA326" i="2"/>
  <c r="BB326" i="2"/>
  <c r="BD326" i="2"/>
  <c r="BE326" i="2"/>
  <c r="BF326" i="2"/>
  <c r="BG326" i="2"/>
  <c r="BI326" i="2"/>
  <c r="BJ326" i="2"/>
  <c r="BL326" i="2"/>
  <c r="BM326" i="2"/>
  <c r="BO326" i="2" s="1"/>
  <c r="BP326" i="2"/>
  <c r="BR326" i="2"/>
  <c r="BS326" i="2"/>
  <c r="BT326" i="2"/>
  <c r="BV326" i="2"/>
  <c r="BU326" i="2" s="1"/>
  <c r="BZ326" i="2"/>
  <c r="CA326" i="2"/>
  <c r="CC326" i="2"/>
  <c r="CD326" i="2"/>
  <c r="CG326" i="2" a="1"/>
  <c r="CG326" i="2" s="1"/>
  <c r="CH326" i="2" s="1"/>
  <c r="CE326" i="2" s="1"/>
  <c r="CL326" i="2" a="1"/>
  <c r="CL326" i="2" s="1"/>
  <c r="CM326" i="2" s="1"/>
  <c r="CJ326" i="2" s="1"/>
  <c r="CP326" i="2"/>
  <c r="CQ326" i="2"/>
  <c r="CS326" i="2"/>
  <c r="CT326" i="2"/>
  <c r="CV326" i="2" a="1"/>
  <c r="CV326" i="2" s="1"/>
  <c r="CW326" i="2"/>
  <c r="DA326" i="2"/>
  <c r="DB326" i="2"/>
  <c r="CZ326" i="2" s="1"/>
  <c r="DD326" i="2"/>
  <c r="DE326" i="2"/>
  <c r="DG326" i="2"/>
  <c r="DI326" i="2" s="1"/>
  <c r="DJ326" i="2"/>
  <c r="DL326" i="2"/>
  <c r="DK326" i="2" s="1"/>
  <c r="DN326" i="2"/>
  <c r="DP326" i="2"/>
  <c r="C327" i="2"/>
  <c r="H327" i="2"/>
  <c r="G327" i="2" s="1"/>
  <c r="J327" i="2"/>
  <c r="K327" i="2"/>
  <c r="M327" i="2"/>
  <c r="N327" i="2"/>
  <c r="P327" i="2"/>
  <c r="O327" i="2" s="1"/>
  <c r="Q327" i="2"/>
  <c r="S327" i="2"/>
  <c r="T327" i="2"/>
  <c r="V327" i="2" a="1"/>
  <c r="V327" i="2" s="1"/>
  <c r="W327" i="2" a="1"/>
  <c r="W327" i="2" s="1"/>
  <c r="X327" i="2"/>
  <c r="AA327" i="2" a="1"/>
  <c r="AA327" i="2" s="1"/>
  <c r="AB327" i="2" s="1"/>
  <c r="AC327" i="2"/>
  <c r="AD327" i="2"/>
  <c r="AF327" i="2"/>
  <c r="AG327" i="2"/>
  <c r="AI327" i="2"/>
  <c r="AJ327" i="2"/>
  <c r="AL327" i="2"/>
  <c r="AM327" i="2"/>
  <c r="AO327" i="2"/>
  <c r="AP327" i="2"/>
  <c r="AR327" i="2"/>
  <c r="AS327" i="2"/>
  <c r="AU327" i="2"/>
  <c r="AV327" i="2"/>
  <c r="AX327" i="2"/>
  <c r="AY327" i="2"/>
  <c r="BA327" i="2"/>
  <c r="BB327" i="2"/>
  <c r="BD327" i="2"/>
  <c r="BE327" i="2"/>
  <c r="BF327" i="2"/>
  <c r="BG327" i="2"/>
  <c r="BI327" i="2"/>
  <c r="BJ327" i="2"/>
  <c r="BH327" i="2" s="1"/>
  <c r="BL327" i="2"/>
  <c r="BM327" i="2"/>
  <c r="BO327" i="2" s="1"/>
  <c r="BP327" i="2"/>
  <c r="BR327" i="2"/>
  <c r="BS327" i="2"/>
  <c r="BT327" i="2"/>
  <c r="BV327" i="2"/>
  <c r="BU327" i="2" s="1"/>
  <c r="CC327" i="2"/>
  <c r="CD327" i="2"/>
  <c r="CG327" i="2" a="1"/>
  <c r="CG327" i="2" s="1"/>
  <c r="CH327" i="2" s="1"/>
  <c r="CE327" i="2" s="1"/>
  <c r="CL327" i="2" a="1"/>
  <c r="CL327" i="2" s="1"/>
  <c r="CP327" i="2"/>
  <c r="CQ327" i="2"/>
  <c r="CS327" i="2"/>
  <c r="CT327" i="2"/>
  <c r="CV327" i="2" a="1"/>
  <c r="CV327" i="2" s="1"/>
  <c r="CW327" i="2"/>
  <c r="DA327" i="2"/>
  <c r="DB327" i="2"/>
  <c r="DD327" i="2"/>
  <c r="DE327" i="2"/>
  <c r="DG327" i="2"/>
  <c r="DJ327" i="2"/>
  <c r="DL327" i="2"/>
  <c r="DK327" i="2" s="1"/>
  <c r="DP327" i="2"/>
  <c r="DQ327" i="2" s="1"/>
  <c r="C328" i="2"/>
  <c r="H328" i="2"/>
  <c r="G328" i="2" s="1"/>
  <c r="J328" i="2"/>
  <c r="K328" i="2"/>
  <c r="M328" i="2"/>
  <c r="N328" i="2"/>
  <c r="P328" i="2"/>
  <c r="Q328" i="2"/>
  <c r="S328" i="2"/>
  <c r="T328" i="2"/>
  <c r="V328" i="2" a="1"/>
  <c r="V328" i="2" s="1"/>
  <c r="W328" i="2" a="1"/>
  <c r="W328" i="2" s="1"/>
  <c r="X328" i="2"/>
  <c r="AA328" i="2" a="1"/>
  <c r="AA328" i="2" s="1"/>
  <c r="AB328" i="2" s="1"/>
  <c r="AC328" i="2"/>
  <c r="AD328" i="2"/>
  <c r="AF328" i="2"/>
  <c r="AG328" i="2"/>
  <c r="AI328" i="2"/>
  <c r="AJ328" i="2"/>
  <c r="AL328" i="2"/>
  <c r="AM328" i="2"/>
  <c r="AO328" i="2"/>
  <c r="AP328" i="2"/>
  <c r="AR328" i="2"/>
  <c r="AS328" i="2"/>
  <c r="AU328" i="2"/>
  <c r="AT328" i="2" s="1"/>
  <c r="AV328" i="2"/>
  <c r="AX328" i="2"/>
  <c r="AY328" i="2"/>
  <c r="BA328" i="2"/>
  <c r="BB328" i="2"/>
  <c r="BD328" i="2"/>
  <c r="BE328" i="2"/>
  <c r="BF328" i="2"/>
  <c r="BG328" i="2"/>
  <c r="BI328" i="2"/>
  <c r="BJ328" i="2"/>
  <c r="BL328" i="2"/>
  <c r="BM328" i="2"/>
  <c r="BO328" i="2" s="1"/>
  <c r="BP328" i="2"/>
  <c r="BR328" i="2"/>
  <c r="BS328" i="2"/>
  <c r="BT328" i="2"/>
  <c r="BV328" i="2"/>
  <c r="BU328" i="2" s="1"/>
  <c r="CC328" i="2"/>
  <c r="CD328" i="2"/>
  <c r="CG328" i="2" a="1"/>
  <c r="CG328" i="2" s="1"/>
  <c r="CH328" i="2" s="1"/>
  <c r="CE328" i="2" s="1"/>
  <c r="CL328" i="2" a="1"/>
  <c r="CL328" i="2" s="1"/>
  <c r="CP328" i="2"/>
  <c r="CQ328" i="2"/>
  <c r="CS328" i="2"/>
  <c r="CT328" i="2"/>
  <c r="CV328" i="2" a="1"/>
  <c r="CV328" i="2"/>
  <c r="CW328" i="2"/>
  <c r="DA328" i="2"/>
  <c r="DB328" i="2"/>
  <c r="DD328" i="2"/>
  <c r="DE328" i="2"/>
  <c r="DG328" i="2"/>
  <c r="DH328" i="2" s="1"/>
  <c r="DJ328" i="2"/>
  <c r="DL328" i="2"/>
  <c r="DK328" i="2" s="1"/>
  <c r="DP328" i="2"/>
  <c r="DO328" i="2" s="1"/>
  <c r="DR328" i="2"/>
  <c r="C329" i="2"/>
  <c r="H329" i="2"/>
  <c r="G329" i="2" s="1"/>
  <c r="J329" i="2"/>
  <c r="K329" i="2"/>
  <c r="M329" i="2"/>
  <c r="N329" i="2"/>
  <c r="P329" i="2"/>
  <c r="Q329" i="2"/>
  <c r="S329" i="2"/>
  <c r="T329" i="2"/>
  <c r="V329" i="2" a="1"/>
  <c r="V329" i="2" s="1"/>
  <c r="W329" i="2" a="1"/>
  <c r="W329" i="2" s="1"/>
  <c r="X329" i="2"/>
  <c r="AA329" i="2" a="1"/>
  <c r="AA329" i="2" s="1"/>
  <c r="AB329" i="2" s="1"/>
  <c r="AC329" i="2"/>
  <c r="AD329" i="2"/>
  <c r="AF329" i="2"/>
  <c r="AG329" i="2"/>
  <c r="AI329" i="2"/>
  <c r="AJ329" i="2"/>
  <c r="AL329" i="2"/>
  <c r="AM329" i="2"/>
  <c r="AO329" i="2"/>
  <c r="AP329" i="2"/>
  <c r="AR329" i="2"/>
  <c r="AS329" i="2"/>
  <c r="AU329" i="2"/>
  <c r="AV329" i="2"/>
  <c r="AX329" i="2"/>
  <c r="AY329" i="2"/>
  <c r="BA329" i="2"/>
  <c r="BB329" i="2"/>
  <c r="BD329" i="2"/>
  <c r="BE329" i="2"/>
  <c r="BF329" i="2"/>
  <c r="BG329" i="2"/>
  <c r="BI329" i="2"/>
  <c r="BJ329" i="2"/>
  <c r="BL329" i="2"/>
  <c r="BM329" i="2"/>
  <c r="BO329" i="2" s="1"/>
  <c r="BP329" i="2"/>
  <c r="BR329" i="2"/>
  <c r="BS329" i="2"/>
  <c r="BT329" i="2"/>
  <c r="BQ329" i="2" s="1"/>
  <c r="BV329" i="2"/>
  <c r="BU329" i="2" s="1"/>
  <c r="BZ329" i="2"/>
  <c r="CC329" i="2"/>
  <c r="CD329" i="2"/>
  <c r="CG329" i="2" a="1"/>
  <c r="CG329" i="2" s="1"/>
  <c r="CL329" i="2" a="1"/>
  <c r="CL329" i="2" s="1"/>
  <c r="CP329" i="2"/>
  <c r="CQ329" i="2"/>
  <c r="CS329" i="2"/>
  <c r="CT329" i="2"/>
  <c r="CV329" i="2" a="1"/>
  <c r="CV329" i="2" s="1"/>
  <c r="CW329" i="2"/>
  <c r="DA329" i="2"/>
  <c r="DB329" i="2"/>
  <c r="DD329" i="2"/>
  <c r="DE329" i="2"/>
  <c r="DG329" i="2"/>
  <c r="DH329" i="2" s="1"/>
  <c r="DJ329" i="2"/>
  <c r="DL329" i="2"/>
  <c r="DN329" i="2" s="1"/>
  <c r="DP329" i="2"/>
  <c r="C330" i="2"/>
  <c r="H330" i="2"/>
  <c r="G330" i="2" s="1"/>
  <c r="J330" i="2"/>
  <c r="K330" i="2"/>
  <c r="I330" i="2" s="1"/>
  <c r="M330" i="2"/>
  <c r="N330" i="2"/>
  <c r="P330" i="2"/>
  <c r="Q330" i="2"/>
  <c r="S330" i="2"/>
  <c r="T330" i="2"/>
  <c r="R330" i="2" s="1"/>
  <c r="V330" i="2" a="1"/>
  <c r="V330" i="2" s="1"/>
  <c r="W330" i="2" a="1"/>
  <c r="W330" i="2" s="1"/>
  <c r="X330" i="2"/>
  <c r="AA330" i="2" a="1"/>
  <c r="AA330" i="2" s="1"/>
  <c r="AB330" i="2" s="1"/>
  <c r="AC330" i="2"/>
  <c r="AD330" i="2"/>
  <c r="AF330" i="2"/>
  <c r="AG330" i="2"/>
  <c r="AI330" i="2"/>
  <c r="AJ330" i="2"/>
  <c r="AH330" i="2" s="1"/>
  <c r="AL330" i="2"/>
  <c r="AM330" i="2"/>
  <c r="AO330" i="2"/>
  <c r="AN330" i="2" s="1"/>
  <c r="AP330" i="2"/>
  <c r="AR330" i="2"/>
  <c r="AS330" i="2"/>
  <c r="AU330" i="2"/>
  <c r="AV330" i="2"/>
  <c r="AX330" i="2"/>
  <c r="AW330" i="2" s="1"/>
  <c r="AY330" i="2"/>
  <c r="BA330" i="2"/>
  <c r="BB330" i="2"/>
  <c r="BD330" i="2"/>
  <c r="BE330" i="2"/>
  <c r="BF330" i="2"/>
  <c r="BG330" i="2"/>
  <c r="BI330" i="2"/>
  <c r="BJ330" i="2"/>
  <c r="BL330" i="2"/>
  <c r="BM330" i="2"/>
  <c r="BP330" i="2"/>
  <c r="BR330" i="2"/>
  <c r="BS330" i="2"/>
  <c r="BT330" i="2"/>
  <c r="BV330" i="2"/>
  <c r="BU330" i="2" s="1"/>
  <c r="BZ330" i="2"/>
  <c r="CA330" i="2"/>
  <c r="CC330" i="2"/>
  <c r="CD330" i="2"/>
  <c r="CG330" i="2" a="1"/>
  <c r="CG330" i="2" s="1"/>
  <c r="CL330" i="2" a="1"/>
  <c r="CL330" i="2" s="1"/>
  <c r="CM330" i="2" s="1"/>
  <c r="CJ330" i="2" s="1"/>
  <c r="CP330" i="2"/>
  <c r="CQ330" i="2"/>
  <c r="CS330" i="2"/>
  <c r="CT330" i="2"/>
  <c r="CV330" i="2" a="1"/>
  <c r="CV330" i="2" s="1"/>
  <c r="CW330" i="2"/>
  <c r="DA330" i="2"/>
  <c r="DB330" i="2"/>
  <c r="DD330" i="2"/>
  <c r="DE330" i="2"/>
  <c r="DC330" i="2" s="1"/>
  <c r="DG330" i="2"/>
  <c r="DI330" i="2" s="1"/>
  <c r="DH330" i="2"/>
  <c r="DJ330" i="2"/>
  <c r="DL330" i="2"/>
  <c r="DK330" i="2" s="1"/>
  <c r="DP330" i="2"/>
  <c r="DO330" i="2" s="1"/>
  <c r="DR330" i="2"/>
  <c r="C331" i="2"/>
  <c r="H331" i="2"/>
  <c r="G331" i="2" s="1"/>
  <c r="J331" i="2"/>
  <c r="K331" i="2"/>
  <c r="M331" i="2"/>
  <c r="N331" i="2"/>
  <c r="L331" i="2" s="1"/>
  <c r="P331" i="2"/>
  <c r="Q331" i="2"/>
  <c r="S331" i="2"/>
  <c r="T331" i="2"/>
  <c r="V331" i="2" a="1"/>
  <c r="V331" i="2" s="1"/>
  <c r="W331" i="2" a="1"/>
  <c r="W331" i="2" s="1"/>
  <c r="X331" i="2"/>
  <c r="AA331" i="2" a="1"/>
  <c r="AA331" i="2" s="1"/>
  <c r="AB331" i="2" s="1"/>
  <c r="AC331" i="2"/>
  <c r="AD331" i="2"/>
  <c r="AF331" i="2"/>
  <c r="AG331" i="2"/>
  <c r="AI331" i="2"/>
  <c r="AJ331" i="2"/>
  <c r="AL331" i="2"/>
  <c r="AM331" i="2"/>
  <c r="AO331" i="2"/>
  <c r="AP331" i="2"/>
  <c r="AR331" i="2"/>
  <c r="AQ331" i="2" s="1"/>
  <c r="AS331" i="2"/>
  <c r="AU331" i="2"/>
  <c r="AV331" i="2"/>
  <c r="AX331" i="2"/>
  <c r="AY331" i="2"/>
  <c r="BA331" i="2"/>
  <c r="BB331" i="2"/>
  <c r="BD331" i="2"/>
  <c r="BE331" i="2"/>
  <c r="BF331" i="2"/>
  <c r="BG331" i="2"/>
  <c r="BI331" i="2"/>
  <c r="BJ331" i="2"/>
  <c r="BL331" i="2"/>
  <c r="BM331" i="2"/>
  <c r="BO331" i="2" s="1"/>
  <c r="BP331" i="2"/>
  <c r="BR331" i="2"/>
  <c r="BS331" i="2"/>
  <c r="BT331" i="2"/>
  <c r="BV331" i="2"/>
  <c r="BU331" i="2" s="1"/>
  <c r="BZ331" i="2"/>
  <c r="CA331" i="2"/>
  <c r="CC331" i="2"/>
  <c r="CD331" i="2"/>
  <c r="CG331" i="2" a="1"/>
  <c r="CG331" i="2"/>
  <c r="CH331" i="2" s="1"/>
  <c r="CE331" i="2" s="1"/>
  <c r="CL331" i="2" a="1"/>
  <c r="CL331" i="2" s="1"/>
  <c r="CM331" i="2" s="1"/>
  <c r="CJ331" i="2" s="1"/>
  <c r="CP331" i="2"/>
  <c r="CQ331" i="2"/>
  <c r="CS331" i="2"/>
  <c r="CT331" i="2"/>
  <c r="CV331" i="2" a="1"/>
  <c r="CV331" i="2" s="1"/>
  <c r="CW331" i="2"/>
  <c r="DA331" i="2"/>
  <c r="DB331" i="2"/>
  <c r="DD331" i="2"/>
  <c r="DE331" i="2"/>
  <c r="DG331" i="2"/>
  <c r="DJ331" i="2"/>
  <c r="DL331" i="2"/>
  <c r="DM331" i="2" s="1"/>
  <c r="DP331" i="2"/>
  <c r="C332" i="2"/>
  <c r="H332" i="2"/>
  <c r="G332" i="2" s="1"/>
  <c r="J332" i="2"/>
  <c r="K332" i="2"/>
  <c r="M332" i="2"/>
  <c r="N332" i="2"/>
  <c r="P332" i="2"/>
  <c r="Q332" i="2"/>
  <c r="S332" i="2"/>
  <c r="T332" i="2"/>
  <c r="V332" i="2" a="1"/>
  <c r="V332" i="2" s="1"/>
  <c r="W332" i="2" a="1"/>
  <c r="W332" i="2" s="1"/>
  <c r="X332" i="2"/>
  <c r="AA332" i="2" a="1"/>
  <c r="AA332" i="2" s="1"/>
  <c r="AB332" i="2" s="1"/>
  <c r="AC332" i="2"/>
  <c r="AD332" i="2"/>
  <c r="AF332" i="2"/>
  <c r="AG332" i="2"/>
  <c r="AI332" i="2"/>
  <c r="AJ332" i="2"/>
  <c r="AL332" i="2"/>
  <c r="AM332" i="2"/>
  <c r="AO332" i="2"/>
  <c r="AP332" i="2"/>
  <c r="AR332" i="2"/>
  <c r="AS332" i="2"/>
  <c r="AU332" i="2"/>
  <c r="AV332" i="2"/>
  <c r="AX332" i="2"/>
  <c r="AY332" i="2"/>
  <c r="BA332" i="2"/>
  <c r="BB332" i="2"/>
  <c r="BD332" i="2"/>
  <c r="BE332" i="2"/>
  <c r="BF332" i="2"/>
  <c r="BG332" i="2"/>
  <c r="BI332" i="2"/>
  <c r="BJ332" i="2"/>
  <c r="BL332" i="2"/>
  <c r="BM332" i="2"/>
  <c r="BP332" i="2"/>
  <c r="BR332" i="2"/>
  <c r="BS332" i="2"/>
  <c r="BT332" i="2"/>
  <c r="BV332" i="2"/>
  <c r="BU332" i="2" s="1"/>
  <c r="CC332" i="2"/>
  <c r="CD332" i="2"/>
  <c r="CG332" i="2" a="1"/>
  <c r="CG332" i="2" s="1"/>
  <c r="CH332" i="2" s="1"/>
  <c r="CE332" i="2" s="1"/>
  <c r="CL332" i="2" a="1"/>
  <c r="CL332" i="2" s="1"/>
  <c r="CM332" i="2" s="1"/>
  <c r="CJ332" i="2" s="1"/>
  <c r="CP332" i="2"/>
  <c r="CQ332" i="2"/>
  <c r="CS332" i="2"/>
  <c r="CT332" i="2"/>
  <c r="CV332" i="2" a="1"/>
  <c r="CV332" i="2" s="1"/>
  <c r="CW332" i="2"/>
  <c r="DA332" i="2"/>
  <c r="DB332" i="2"/>
  <c r="DD332" i="2"/>
  <c r="DE332" i="2"/>
  <c r="DG332" i="2"/>
  <c r="DH332" i="2" s="1"/>
  <c r="DJ332" i="2"/>
  <c r="DL332" i="2"/>
  <c r="DK332" i="2" s="1"/>
  <c r="DM332" i="2"/>
  <c r="DP332" i="2"/>
  <c r="C333" i="2"/>
  <c r="H333" i="2"/>
  <c r="G333" i="2" s="1"/>
  <c r="J333" i="2"/>
  <c r="K333" i="2"/>
  <c r="M333" i="2"/>
  <c r="N333" i="2"/>
  <c r="P333" i="2"/>
  <c r="Q333" i="2"/>
  <c r="S333" i="2"/>
  <c r="T333" i="2"/>
  <c r="V333" i="2" a="1"/>
  <c r="V333" i="2" s="1"/>
  <c r="W333" i="2" a="1"/>
  <c r="W333" i="2" s="1"/>
  <c r="X333" i="2"/>
  <c r="AA333" i="2" a="1"/>
  <c r="AA333" i="2" s="1"/>
  <c r="AB333" i="2" s="1"/>
  <c r="AC333" i="2"/>
  <c r="AD333" i="2"/>
  <c r="AF333" i="2"/>
  <c r="AG333" i="2"/>
  <c r="AI333" i="2"/>
  <c r="AJ333" i="2"/>
  <c r="AL333" i="2"/>
  <c r="AM333" i="2"/>
  <c r="AO333" i="2"/>
  <c r="AP333" i="2"/>
  <c r="AR333" i="2"/>
  <c r="AS333" i="2"/>
  <c r="AU333" i="2"/>
  <c r="AV333" i="2"/>
  <c r="AX333" i="2"/>
  <c r="AY333" i="2"/>
  <c r="BA333" i="2"/>
  <c r="BB333" i="2"/>
  <c r="BD333" i="2"/>
  <c r="BE333" i="2"/>
  <c r="BF333" i="2"/>
  <c r="BG333" i="2"/>
  <c r="BI333" i="2"/>
  <c r="BH333" i="2" s="1"/>
  <c r="BJ333" i="2"/>
  <c r="BL333" i="2"/>
  <c r="BM333" i="2"/>
  <c r="BP333" i="2"/>
  <c r="BR333" i="2"/>
  <c r="BS333" i="2"/>
  <c r="BT333" i="2"/>
  <c r="BV333" i="2"/>
  <c r="BU333" i="2" s="1"/>
  <c r="CC333" i="2"/>
  <c r="CD333" i="2"/>
  <c r="CG333" i="2" a="1"/>
  <c r="CG333" i="2" s="1"/>
  <c r="CH333" i="2" s="1"/>
  <c r="CE333" i="2" s="1"/>
  <c r="CL333" i="2" a="1"/>
  <c r="CL333" i="2"/>
  <c r="CM333" i="2" s="1"/>
  <c r="CJ333" i="2" s="1"/>
  <c r="CP333" i="2"/>
  <c r="CQ333" i="2"/>
  <c r="CS333" i="2"/>
  <c r="CT333" i="2"/>
  <c r="CV333" i="2" a="1"/>
  <c r="CV333" i="2" s="1"/>
  <c r="CW333" i="2"/>
  <c r="DA333" i="2"/>
  <c r="DB333" i="2"/>
  <c r="DD333" i="2"/>
  <c r="DE333" i="2"/>
  <c r="DG333" i="2"/>
  <c r="DJ333" i="2"/>
  <c r="DL333" i="2"/>
  <c r="DK333" i="2" s="1"/>
  <c r="DP333" i="2"/>
  <c r="DR333" i="2" s="1"/>
  <c r="C334" i="2"/>
  <c r="H334" i="2"/>
  <c r="G334" i="2" s="1"/>
  <c r="J334" i="2"/>
  <c r="K334" i="2"/>
  <c r="M334" i="2"/>
  <c r="N334" i="2"/>
  <c r="L334" i="2" s="1"/>
  <c r="P334" i="2"/>
  <c r="Q334" i="2"/>
  <c r="S334" i="2"/>
  <c r="R334" i="2" s="1"/>
  <c r="T334" i="2"/>
  <c r="V334" i="2" a="1"/>
  <c r="V334" i="2" s="1"/>
  <c r="W334" i="2" a="1"/>
  <c r="W334" i="2" s="1"/>
  <c r="X334" i="2"/>
  <c r="AA334" i="2" a="1"/>
  <c r="AA334" i="2" s="1"/>
  <c r="AB334" i="2" s="1"/>
  <c r="AC334" i="2"/>
  <c r="AD334" i="2"/>
  <c r="AF334" i="2"/>
  <c r="AG334" i="2"/>
  <c r="AI334" i="2"/>
  <c r="AJ334" i="2"/>
  <c r="AL334" i="2"/>
  <c r="AM334" i="2"/>
  <c r="AO334" i="2"/>
  <c r="AP334" i="2"/>
  <c r="AR334" i="2"/>
  <c r="AS334" i="2"/>
  <c r="AU334" i="2"/>
  <c r="AV334" i="2"/>
  <c r="AT334" i="2" s="1"/>
  <c r="AX334" i="2"/>
  <c r="AY334" i="2"/>
  <c r="BA334" i="2"/>
  <c r="BB334" i="2"/>
  <c r="BD334" i="2"/>
  <c r="BE334" i="2"/>
  <c r="BF334" i="2"/>
  <c r="BG334" i="2"/>
  <c r="BI334" i="2"/>
  <c r="BJ334" i="2"/>
  <c r="BL334" i="2"/>
  <c r="BM334" i="2"/>
  <c r="BO334" i="2" s="1"/>
  <c r="BP334" i="2"/>
  <c r="BR334" i="2"/>
  <c r="BS334" i="2"/>
  <c r="BT334" i="2"/>
  <c r="BV334" i="2"/>
  <c r="BU334" i="2" s="1"/>
  <c r="CA334" i="2"/>
  <c r="CC334" i="2"/>
  <c r="CD334" i="2"/>
  <c r="CG334" i="2" a="1"/>
  <c r="CG334" i="2" s="1"/>
  <c r="CH334" i="2" s="1"/>
  <c r="CE334" i="2" s="1"/>
  <c r="CL334" i="2" a="1"/>
  <c r="CL334" i="2" s="1"/>
  <c r="CN334" i="2" s="1"/>
  <c r="CP334" i="2"/>
  <c r="CQ334" i="2"/>
  <c r="CS334" i="2"/>
  <c r="CT334" i="2"/>
  <c r="CV334" i="2" a="1"/>
  <c r="CV334" i="2" s="1"/>
  <c r="CY334" i="2" s="1"/>
  <c r="CW334" i="2"/>
  <c r="DA334" i="2"/>
  <c r="DB334" i="2"/>
  <c r="DD334" i="2"/>
  <c r="DE334" i="2"/>
  <c r="DG334" i="2"/>
  <c r="DI334" i="2" s="1"/>
  <c r="DJ334" i="2"/>
  <c r="DL334" i="2"/>
  <c r="DP334" i="2"/>
  <c r="C335" i="2"/>
  <c r="H335" i="2"/>
  <c r="G335" i="2" s="1"/>
  <c r="J335" i="2"/>
  <c r="K335" i="2"/>
  <c r="M335" i="2"/>
  <c r="N335" i="2"/>
  <c r="P335" i="2"/>
  <c r="Q335" i="2"/>
  <c r="S335" i="2"/>
  <c r="R335" i="2" s="1"/>
  <c r="T335" i="2"/>
  <c r="V335" i="2" a="1"/>
  <c r="V335" i="2" s="1"/>
  <c r="W335" i="2" a="1"/>
  <c r="W335" i="2" s="1"/>
  <c r="X335" i="2"/>
  <c r="AA335" i="2" a="1"/>
  <c r="AA335" i="2" s="1"/>
  <c r="AB335" i="2" s="1"/>
  <c r="AC335" i="2"/>
  <c r="AD335" i="2"/>
  <c r="AF335" i="2"/>
  <c r="AG335" i="2"/>
  <c r="AI335" i="2"/>
  <c r="AJ335" i="2"/>
  <c r="AL335" i="2"/>
  <c r="AM335" i="2"/>
  <c r="AO335" i="2"/>
  <c r="AN335" i="2" s="1"/>
  <c r="AP335" i="2"/>
  <c r="AR335" i="2"/>
  <c r="AS335" i="2"/>
  <c r="AU335" i="2"/>
  <c r="AV335" i="2"/>
  <c r="AX335" i="2"/>
  <c r="AY335" i="2"/>
  <c r="BA335" i="2"/>
  <c r="AZ335" i="2" s="1"/>
  <c r="BB335" i="2"/>
  <c r="BD335" i="2"/>
  <c r="BE335" i="2"/>
  <c r="BF335" i="2"/>
  <c r="BG335" i="2"/>
  <c r="BI335" i="2"/>
  <c r="BJ335" i="2"/>
  <c r="BL335" i="2"/>
  <c r="BM335" i="2"/>
  <c r="BO335" i="2" s="1"/>
  <c r="BP335" i="2"/>
  <c r="BR335" i="2"/>
  <c r="BS335" i="2"/>
  <c r="BT335" i="2"/>
  <c r="BV335" i="2"/>
  <c r="BU335" i="2" s="1"/>
  <c r="CA335" i="2"/>
  <c r="BZ335" i="2"/>
  <c r="CC335" i="2"/>
  <c r="CD335" i="2"/>
  <c r="CG335" i="2" a="1"/>
  <c r="CG335" i="2" s="1"/>
  <c r="CL335" i="2" a="1"/>
  <c r="CL335" i="2" s="1"/>
  <c r="CP335" i="2"/>
  <c r="CQ335" i="2"/>
  <c r="CS335" i="2"/>
  <c r="CT335" i="2"/>
  <c r="CV335" i="2" a="1"/>
  <c r="CV335" i="2" s="1"/>
  <c r="CW335" i="2"/>
  <c r="DA335" i="2"/>
  <c r="DB335" i="2"/>
  <c r="DD335" i="2"/>
  <c r="DE335" i="2"/>
  <c r="DG335" i="2"/>
  <c r="DI335" i="2" s="1"/>
  <c r="DJ335" i="2"/>
  <c r="DL335" i="2"/>
  <c r="DM335" i="2"/>
  <c r="DP335" i="2"/>
  <c r="DQ335" i="2"/>
  <c r="C336" i="2"/>
  <c r="H336" i="2"/>
  <c r="G336" i="2" s="1"/>
  <c r="J336" i="2"/>
  <c r="K336" i="2"/>
  <c r="M336" i="2"/>
  <c r="N336" i="2"/>
  <c r="P336" i="2"/>
  <c r="Q336" i="2"/>
  <c r="S336" i="2"/>
  <c r="T336" i="2"/>
  <c r="V336" i="2" a="1"/>
  <c r="V336" i="2" s="1"/>
  <c r="W336" i="2" a="1"/>
  <c r="W336" i="2" s="1"/>
  <c r="X336" i="2"/>
  <c r="AA336" i="2" a="1"/>
  <c r="AA336" i="2" s="1"/>
  <c r="AB336" i="2" s="1"/>
  <c r="AC336" i="2"/>
  <c r="AD336" i="2"/>
  <c r="AF336" i="2"/>
  <c r="AG336" i="2"/>
  <c r="AI336" i="2"/>
  <c r="AJ336" i="2"/>
  <c r="AL336" i="2"/>
  <c r="AM336" i="2"/>
  <c r="AO336" i="2"/>
  <c r="AP336" i="2"/>
  <c r="AR336" i="2"/>
  <c r="AS336" i="2"/>
  <c r="AU336" i="2"/>
  <c r="AV336" i="2"/>
  <c r="AX336" i="2"/>
  <c r="AY336" i="2"/>
  <c r="BA336" i="2"/>
  <c r="BB336" i="2"/>
  <c r="BD336" i="2"/>
  <c r="BE336" i="2"/>
  <c r="BF336" i="2"/>
  <c r="BG336" i="2"/>
  <c r="BI336" i="2"/>
  <c r="BJ336" i="2"/>
  <c r="BL336" i="2"/>
  <c r="BM336" i="2"/>
  <c r="BO336" i="2" s="1"/>
  <c r="BP336" i="2"/>
  <c r="BR336" i="2"/>
  <c r="BS336" i="2"/>
  <c r="BT336" i="2"/>
  <c r="BV336" i="2"/>
  <c r="BU336" i="2" s="1"/>
  <c r="BZ336" i="2"/>
  <c r="CA336" i="2"/>
  <c r="CC336" i="2"/>
  <c r="CD336" i="2"/>
  <c r="CG336" i="2" a="1"/>
  <c r="CG336" i="2" s="1"/>
  <c r="CH336" i="2" s="1"/>
  <c r="CE336" i="2" s="1"/>
  <c r="CL336" i="2" a="1"/>
  <c r="CL336" i="2" s="1"/>
  <c r="CN336" i="2" s="1"/>
  <c r="CP336" i="2"/>
  <c r="CO336" i="2" s="1"/>
  <c r="CQ336" i="2"/>
  <c r="CS336" i="2"/>
  <c r="CT336" i="2"/>
  <c r="CV336" i="2" a="1"/>
  <c r="CV336" i="2" s="1"/>
  <c r="CW336" i="2"/>
  <c r="DA336" i="2"/>
  <c r="DB336" i="2"/>
  <c r="DD336" i="2"/>
  <c r="DE336" i="2"/>
  <c r="DG336" i="2"/>
  <c r="DI336" i="2" s="1"/>
  <c r="DJ336" i="2"/>
  <c r="DL336" i="2"/>
  <c r="DP336" i="2"/>
  <c r="DO336" i="2" s="1"/>
  <c r="C337" i="2"/>
  <c r="H337" i="2"/>
  <c r="G337" i="2" s="1"/>
  <c r="J337" i="2"/>
  <c r="K337" i="2"/>
  <c r="M337" i="2"/>
  <c r="N337" i="2"/>
  <c r="P337" i="2"/>
  <c r="Q337" i="2"/>
  <c r="S337" i="2"/>
  <c r="T337" i="2"/>
  <c r="V337" i="2" a="1"/>
  <c r="V337" i="2" s="1"/>
  <c r="W337" i="2" a="1"/>
  <c r="W337" i="2" s="1"/>
  <c r="X337" i="2"/>
  <c r="AA337" i="2" a="1"/>
  <c r="AA337" i="2" s="1"/>
  <c r="AB337" i="2" s="1"/>
  <c r="AC337" i="2"/>
  <c r="AD337" i="2"/>
  <c r="AF337" i="2"/>
  <c r="AG337" i="2"/>
  <c r="AI337" i="2"/>
  <c r="AH337" i="2" s="1"/>
  <c r="AJ337" i="2"/>
  <c r="AL337" i="2"/>
  <c r="AM337" i="2"/>
  <c r="AO337" i="2"/>
  <c r="AP337" i="2"/>
  <c r="AR337" i="2"/>
  <c r="AS337" i="2"/>
  <c r="AU337" i="2"/>
  <c r="AV337" i="2"/>
  <c r="AX337" i="2"/>
  <c r="AY337" i="2"/>
  <c r="BA337" i="2"/>
  <c r="BB337" i="2"/>
  <c r="BD337" i="2"/>
  <c r="BE337" i="2"/>
  <c r="BF337" i="2"/>
  <c r="BG337" i="2"/>
  <c r="BI337" i="2"/>
  <c r="BJ337" i="2"/>
  <c r="BL337" i="2"/>
  <c r="BM337" i="2"/>
  <c r="BO337" i="2" s="1"/>
  <c r="BP337" i="2"/>
  <c r="BR337" i="2"/>
  <c r="BS337" i="2"/>
  <c r="BT337" i="2"/>
  <c r="BV337" i="2"/>
  <c r="BU337" i="2" s="1"/>
  <c r="CC337" i="2"/>
  <c r="CD337" i="2"/>
  <c r="CG337" i="2" a="1"/>
  <c r="CG337" i="2" s="1"/>
  <c r="CL337" i="2" a="1"/>
  <c r="CL337" i="2" s="1"/>
  <c r="CM337" i="2" s="1"/>
  <c r="CJ337" i="2" s="1"/>
  <c r="CP337" i="2"/>
  <c r="CQ337" i="2"/>
  <c r="CS337" i="2"/>
  <c r="CT337" i="2"/>
  <c r="CV337" i="2" a="1"/>
  <c r="CV337" i="2" s="1"/>
  <c r="CW337" i="2"/>
  <c r="DA337" i="2"/>
  <c r="DB337" i="2"/>
  <c r="DD337" i="2"/>
  <c r="DE337" i="2"/>
  <c r="DG337" i="2"/>
  <c r="DH337" i="2" s="1"/>
  <c r="DJ337" i="2"/>
  <c r="DL337" i="2"/>
  <c r="DM337" i="2"/>
  <c r="DP337" i="2"/>
  <c r="C338" i="2"/>
  <c r="H338" i="2"/>
  <c r="G338" i="2" s="1"/>
  <c r="J338" i="2"/>
  <c r="K338" i="2"/>
  <c r="M338" i="2"/>
  <c r="N338" i="2"/>
  <c r="P338" i="2"/>
  <c r="Q338" i="2"/>
  <c r="S338" i="2"/>
  <c r="T338" i="2"/>
  <c r="V338" i="2" a="1"/>
  <c r="V338" i="2" s="1"/>
  <c r="W338" i="2" a="1"/>
  <c r="W338" i="2" s="1"/>
  <c r="X338" i="2"/>
  <c r="AA338" i="2" a="1"/>
  <c r="AA338" i="2" s="1"/>
  <c r="AB338" i="2" s="1"/>
  <c r="AC338" i="2"/>
  <c r="AD338" i="2"/>
  <c r="AF338" i="2"/>
  <c r="AG338" i="2"/>
  <c r="AE338" i="2" s="1"/>
  <c r="AI338" i="2"/>
  <c r="AJ338" i="2"/>
  <c r="AL338" i="2"/>
  <c r="AM338" i="2"/>
  <c r="AO338" i="2"/>
  <c r="AP338" i="2"/>
  <c r="AR338" i="2"/>
  <c r="AS338" i="2"/>
  <c r="AU338" i="2"/>
  <c r="AV338" i="2"/>
  <c r="AX338" i="2"/>
  <c r="AY338" i="2"/>
  <c r="BA338" i="2"/>
  <c r="BB338" i="2"/>
  <c r="BD338" i="2"/>
  <c r="BE338" i="2"/>
  <c r="BF338" i="2"/>
  <c r="BG338" i="2"/>
  <c r="BI338" i="2"/>
  <c r="BJ338" i="2"/>
  <c r="BL338" i="2"/>
  <c r="BM338" i="2"/>
  <c r="BP338" i="2"/>
  <c r="BR338" i="2"/>
  <c r="BS338" i="2"/>
  <c r="BT338" i="2"/>
  <c r="BV338" i="2"/>
  <c r="BU338" i="2" s="1"/>
  <c r="BZ338" i="2"/>
  <c r="CC338" i="2"/>
  <c r="CD338" i="2"/>
  <c r="CG338" i="2" a="1"/>
  <c r="CG338" i="2" s="1"/>
  <c r="CI338" i="2" s="1"/>
  <c r="CL338" i="2" a="1"/>
  <c r="CL338" i="2" s="1"/>
  <c r="CP338" i="2"/>
  <c r="CQ338" i="2"/>
  <c r="CS338" i="2"/>
  <c r="CT338" i="2"/>
  <c r="CV338" i="2" a="1"/>
  <c r="CV338" i="2" s="1"/>
  <c r="CW338" i="2"/>
  <c r="DA338" i="2"/>
  <c r="DB338" i="2"/>
  <c r="DD338" i="2"/>
  <c r="DE338" i="2"/>
  <c r="DG338" i="2"/>
  <c r="DH338" i="2" s="1"/>
  <c r="DJ338" i="2"/>
  <c r="DL338" i="2"/>
  <c r="DP338" i="2"/>
  <c r="DR338" i="2" s="1"/>
  <c r="C339" i="2"/>
  <c r="H339" i="2"/>
  <c r="G339" i="2" s="1"/>
  <c r="J339" i="2"/>
  <c r="K339" i="2"/>
  <c r="M339" i="2"/>
  <c r="N339" i="2"/>
  <c r="P339" i="2"/>
  <c r="Q339" i="2"/>
  <c r="S339" i="2"/>
  <c r="T339" i="2"/>
  <c r="V339" i="2" a="1"/>
  <c r="V339" i="2" s="1"/>
  <c r="W339" i="2" a="1"/>
  <c r="W339" i="2" s="1"/>
  <c r="X339" i="2"/>
  <c r="AA339" i="2" a="1"/>
  <c r="AA339" i="2" s="1"/>
  <c r="AB339" i="2" s="1"/>
  <c r="AC339" i="2"/>
  <c r="AD339" i="2"/>
  <c r="AF339" i="2"/>
  <c r="AG339" i="2"/>
  <c r="AI339" i="2"/>
  <c r="AJ339" i="2"/>
  <c r="AL339" i="2"/>
  <c r="AM339" i="2"/>
  <c r="AO339" i="2"/>
  <c r="AP339" i="2"/>
  <c r="AR339" i="2"/>
  <c r="AS339" i="2"/>
  <c r="AU339" i="2"/>
  <c r="AV339" i="2"/>
  <c r="AX339" i="2"/>
  <c r="AY339" i="2"/>
  <c r="BA339" i="2"/>
  <c r="BB339" i="2"/>
  <c r="BD339" i="2"/>
  <c r="BE339" i="2"/>
  <c r="BF339" i="2"/>
  <c r="BG339" i="2"/>
  <c r="BI339" i="2"/>
  <c r="BJ339" i="2"/>
  <c r="BL339" i="2"/>
  <c r="BM339" i="2"/>
  <c r="BO339" i="2" s="1"/>
  <c r="BP339" i="2"/>
  <c r="BR339" i="2"/>
  <c r="BS339" i="2"/>
  <c r="BT339" i="2"/>
  <c r="BV339" i="2"/>
  <c r="BU339" i="2" s="1"/>
  <c r="BZ339" i="2"/>
  <c r="CA339" i="2"/>
  <c r="CC339" i="2"/>
  <c r="CD339" i="2"/>
  <c r="CG339" i="2" a="1"/>
  <c r="CG339" i="2" s="1"/>
  <c r="CL339" i="2" a="1"/>
  <c r="CL339" i="2" s="1"/>
  <c r="CM339" i="2" s="1"/>
  <c r="CJ339" i="2" s="1"/>
  <c r="CP339" i="2"/>
  <c r="CQ339" i="2"/>
  <c r="CS339" i="2"/>
  <c r="CT339" i="2"/>
  <c r="CR339" i="2" s="1"/>
  <c r="CV339" i="2" a="1"/>
  <c r="CV339" i="2" s="1"/>
  <c r="CW339" i="2"/>
  <c r="DA339" i="2"/>
  <c r="DB339" i="2"/>
  <c r="DD339" i="2"/>
  <c r="DE339" i="2"/>
  <c r="DC339" i="2" s="1"/>
  <c r="DG339" i="2"/>
  <c r="DJ339" i="2"/>
  <c r="DL339" i="2"/>
  <c r="DK339" i="2" s="1"/>
  <c r="DP339" i="2"/>
  <c r="C340" i="2"/>
  <c r="H340" i="2"/>
  <c r="G340" i="2" s="1"/>
  <c r="J340" i="2"/>
  <c r="K340" i="2"/>
  <c r="M340" i="2"/>
  <c r="N340" i="2"/>
  <c r="P340" i="2"/>
  <c r="Q340" i="2"/>
  <c r="S340" i="2"/>
  <c r="R340" i="2" s="1"/>
  <c r="T340" i="2"/>
  <c r="V340" i="2" a="1"/>
  <c r="V340" i="2" s="1"/>
  <c r="W340" i="2" a="1"/>
  <c r="W340" i="2" s="1"/>
  <c r="X340" i="2"/>
  <c r="AA340" i="2" a="1"/>
  <c r="AA340" i="2" s="1"/>
  <c r="AB340" i="2" s="1"/>
  <c r="AC340" i="2"/>
  <c r="AD340" i="2"/>
  <c r="AF340" i="2"/>
  <c r="AE340" i="2" s="1"/>
  <c r="AG340" i="2"/>
  <c r="AI340" i="2"/>
  <c r="AJ340" i="2"/>
  <c r="AL340" i="2"/>
  <c r="AM340" i="2"/>
  <c r="AO340" i="2"/>
  <c r="AP340" i="2"/>
  <c r="AQ340" i="2"/>
  <c r="AR340" i="2"/>
  <c r="AS340" i="2"/>
  <c r="AU340" i="2"/>
  <c r="AV340" i="2"/>
  <c r="AX340" i="2"/>
  <c r="AY340" i="2"/>
  <c r="BA340" i="2"/>
  <c r="BB340" i="2"/>
  <c r="BD340" i="2"/>
  <c r="BE340" i="2"/>
  <c r="BF340" i="2"/>
  <c r="BG340" i="2"/>
  <c r="BI340" i="2"/>
  <c r="BJ340" i="2"/>
  <c r="BL340" i="2"/>
  <c r="BM340" i="2"/>
  <c r="BP340" i="2"/>
  <c r="BR340" i="2"/>
  <c r="BS340" i="2"/>
  <c r="BT340" i="2"/>
  <c r="BV340" i="2"/>
  <c r="BU340" i="2" s="1"/>
  <c r="CC340" i="2"/>
  <c r="CD340" i="2"/>
  <c r="CG340" i="2" a="1"/>
  <c r="CG340" i="2" s="1"/>
  <c r="CH340" i="2" s="1"/>
  <c r="CE340" i="2" s="1"/>
  <c r="CL340" i="2" a="1"/>
  <c r="CL340" i="2" s="1"/>
  <c r="CM340" i="2" s="1"/>
  <c r="CJ340" i="2" s="1"/>
  <c r="CP340" i="2"/>
  <c r="CQ340" i="2"/>
  <c r="CS340" i="2"/>
  <c r="CT340" i="2"/>
  <c r="CV340" i="2" a="1"/>
  <c r="CV340" i="2" s="1"/>
  <c r="CW340" i="2"/>
  <c r="DA340" i="2"/>
  <c r="DB340" i="2"/>
  <c r="DD340" i="2"/>
  <c r="DE340" i="2"/>
  <c r="DG340" i="2"/>
  <c r="DI340" i="2" s="1"/>
  <c r="DJ340" i="2"/>
  <c r="DL340" i="2"/>
  <c r="DP340" i="2"/>
  <c r="DQ340" i="2" s="1"/>
  <c r="C341" i="2"/>
  <c r="G341" i="2"/>
  <c r="H341" i="2"/>
  <c r="J341" i="2"/>
  <c r="K341" i="2"/>
  <c r="M341" i="2"/>
  <c r="N341" i="2"/>
  <c r="P341" i="2"/>
  <c r="O341" i="2" s="1"/>
  <c r="Q341" i="2"/>
  <c r="S341" i="2"/>
  <c r="T341" i="2"/>
  <c r="V341" i="2" a="1"/>
  <c r="V341" i="2" s="1"/>
  <c r="W341" i="2" a="1"/>
  <c r="W341" i="2" s="1"/>
  <c r="X341" i="2"/>
  <c r="AA341" i="2" a="1"/>
  <c r="AA341" i="2" s="1"/>
  <c r="AB341" i="2" s="1"/>
  <c r="AC341" i="2"/>
  <c r="AD341" i="2"/>
  <c r="AF341" i="2"/>
  <c r="AG341" i="2"/>
  <c r="AI341" i="2"/>
  <c r="AJ341" i="2"/>
  <c r="AH341" i="2" s="1"/>
  <c r="AL341" i="2"/>
  <c r="AM341" i="2"/>
  <c r="AO341" i="2"/>
  <c r="AP341" i="2"/>
  <c r="AR341" i="2"/>
  <c r="AS341" i="2"/>
  <c r="AU341" i="2"/>
  <c r="AV341" i="2"/>
  <c r="AX341" i="2"/>
  <c r="AY341" i="2"/>
  <c r="BA341" i="2"/>
  <c r="BB341" i="2"/>
  <c r="BD341" i="2"/>
  <c r="BE341" i="2"/>
  <c r="BF341" i="2"/>
  <c r="BG341" i="2"/>
  <c r="BI341" i="2"/>
  <c r="BJ341" i="2"/>
  <c r="BL341" i="2"/>
  <c r="BM341" i="2"/>
  <c r="BO341" i="2" s="1"/>
  <c r="BP341" i="2"/>
  <c r="BR341" i="2"/>
  <c r="BS341" i="2"/>
  <c r="BT341" i="2"/>
  <c r="BV341" i="2"/>
  <c r="BU341" i="2" s="1"/>
  <c r="CA341" i="2"/>
  <c r="CC341" i="2"/>
  <c r="CD341" i="2"/>
  <c r="CG341" i="2" a="1"/>
  <c r="CG341" i="2" s="1"/>
  <c r="CL341" i="2" a="1"/>
  <c r="CL341" i="2" s="1"/>
  <c r="CM341" i="2" s="1"/>
  <c r="CJ341" i="2" s="1"/>
  <c r="CP341" i="2"/>
  <c r="CQ341" i="2"/>
  <c r="CS341" i="2"/>
  <c r="CT341" i="2"/>
  <c r="CV341" i="2" a="1"/>
  <c r="CV341" i="2" s="1"/>
  <c r="CW341" i="2"/>
  <c r="DA341" i="2"/>
  <c r="DB341" i="2"/>
  <c r="DD341" i="2"/>
  <c r="DE341" i="2"/>
  <c r="DG341" i="2"/>
  <c r="DH341" i="2" s="1"/>
  <c r="DJ341" i="2"/>
  <c r="DL341" i="2"/>
  <c r="DP341" i="2"/>
  <c r="DQ341" i="2" s="1"/>
  <c r="C342" i="2"/>
  <c r="H342" i="2"/>
  <c r="G342" i="2" s="1"/>
  <c r="J342" i="2"/>
  <c r="K342" i="2"/>
  <c r="M342" i="2"/>
  <c r="N342" i="2"/>
  <c r="P342" i="2"/>
  <c r="Q342" i="2"/>
  <c r="S342" i="2"/>
  <c r="T342" i="2"/>
  <c r="V342" i="2" a="1"/>
  <c r="V342" i="2" s="1"/>
  <c r="W342" i="2" a="1"/>
  <c r="W342" i="2" s="1"/>
  <c r="X342" i="2"/>
  <c r="AA342" i="2" a="1"/>
  <c r="AA342" i="2" s="1"/>
  <c r="AB342" i="2" s="1"/>
  <c r="AC342" i="2"/>
  <c r="AD342" i="2"/>
  <c r="AF342" i="2"/>
  <c r="AG342" i="2"/>
  <c r="AI342" i="2"/>
  <c r="AJ342" i="2"/>
  <c r="AL342" i="2"/>
  <c r="AM342" i="2"/>
  <c r="AO342" i="2"/>
  <c r="AP342" i="2"/>
  <c r="AR342" i="2"/>
  <c r="AS342" i="2"/>
  <c r="AU342" i="2"/>
  <c r="AV342" i="2"/>
  <c r="AX342" i="2"/>
  <c r="AY342" i="2"/>
  <c r="BA342" i="2"/>
  <c r="AZ342" i="2" s="1"/>
  <c r="BB342" i="2"/>
  <c r="BD342" i="2"/>
  <c r="BE342" i="2"/>
  <c r="BF342" i="2"/>
  <c r="BG342" i="2"/>
  <c r="BI342" i="2"/>
  <c r="BJ342" i="2"/>
  <c r="BL342" i="2"/>
  <c r="BM342" i="2"/>
  <c r="BO342" i="2" s="1"/>
  <c r="BP342" i="2"/>
  <c r="BR342" i="2"/>
  <c r="BS342" i="2"/>
  <c r="BT342" i="2"/>
  <c r="BV342" i="2"/>
  <c r="BU342" i="2" s="1"/>
  <c r="BZ342" i="2"/>
  <c r="CA342" i="2"/>
  <c r="CC342" i="2"/>
  <c r="CD342" i="2"/>
  <c r="CG342" i="2" a="1"/>
  <c r="CG342" i="2" s="1"/>
  <c r="CL342" i="2" a="1"/>
  <c r="CL342" i="2" s="1"/>
  <c r="CM342" i="2" s="1"/>
  <c r="CJ342" i="2" s="1"/>
  <c r="CP342" i="2"/>
  <c r="CO342" i="2" s="1"/>
  <c r="CQ342" i="2"/>
  <c r="CS342" i="2"/>
  <c r="CT342" i="2"/>
  <c r="CV342" i="2" a="1"/>
  <c r="CV342" i="2" s="1"/>
  <c r="CW342" i="2"/>
  <c r="DA342" i="2"/>
  <c r="DB342" i="2"/>
  <c r="DD342" i="2"/>
  <c r="DE342" i="2"/>
  <c r="DG342" i="2"/>
  <c r="DH342" i="2" s="1"/>
  <c r="DJ342" i="2"/>
  <c r="DL342" i="2"/>
  <c r="DK342" i="2" s="1"/>
  <c r="DP342" i="2"/>
  <c r="DO342" i="2" s="1"/>
  <c r="C343" i="2"/>
  <c r="H343" i="2"/>
  <c r="G343" i="2" s="1"/>
  <c r="J343" i="2"/>
  <c r="K343" i="2"/>
  <c r="M343" i="2"/>
  <c r="N343" i="2"/>
  <c r="P343" i="2"/>
  <c r="Q343" i="2"/>
  <c r="S343" i="2"/>
  <c r="T343" i="2"/>
  <c r="V343" i="2" a="1"/>
  <c r="V343" i="2" s="1"/>
  <c r="W343" i="2" a="1"/>
  <c r="W343" i="2" s="1"/>
  <c r="X343" i="2"/>
  <c r="AA343" i="2" a="1"/>
  <c r="AA343" i="2" s="1"/>
  <c r="AB343" i="2" s="1"/>
  <c r="AC343" i="2"/>
  <c r="AD343" i="2"/>
  <c r="AF343" i="2"/>
  <c r="AG343" i="2"/>
  <c r="AI343" i="2"/>
  <c r="AJ343" i="2"/>
  <c r="AL343" i="2"/>
  <c r="AM343" i="2"/>
  <c r="AO343" i="2"/>
  <c r="AP343" i="2"/>
  <c r="AR343" i="2"/>
  <c r="AS343" i="2"/>
  <c r="AU343" i="2"/>
  <c r="AV343" i="2"/>
  <c r="AX343" i="2"/>
  <c r="AY343" i="2"/>
  <c r="BA343" i="2"/>
  <c r="BB343" i="2"/>
  <c r="BD343" i="2"/>
  <c r="BE343" i="2"/>
  <c r="BF343" i="2"/>
  <c r="BG343" i="2"/>
  <c r="BI343" i="2"/>
  <c r="BJ343" i="2"/>
  <c r="BL343" i="2"/>
  <c r="BM343" i="2"/>
  <c r="BO343" i="2" s="1"/>
  <c r="BP343" i="2"/>
  <c r="BR343" i="2"/>
  <c r="BS343" i="2"/>
  <c r="BT343" i="2"/>
  <c r="BV343" i="2"/>
  <c r="BU343" i="2" s="1"/>
  <c r="BZ343" i="2"/>
  <c r="CA343" i="2"/>
  <c r="CC343" i="2"/>
  <c r="CD343" i="2"/>
  <c r="CG343" i="2" a="1"/>
  <c r="CG343" i="2" s="1"/>
  <c r="CH343" i="2" s="1"/>
  <c r="CE343" i="2" s="1"/>
  <c r="CL343" i="2" a="1"/>
  <c r="CL343" i="2" s="1"/>
  <c r="CP343" i="2"/>
  <c r="CQ343" i="2"/>
  <c r="CS343" i="2"/>
  <c r="CT343" i="2"/>
  <c r="CV343" i="2" a="1"/>
  <c r="CV343" i="2" s="1"/>
  <c r="CW343" i="2"/>
  <c r="DA343" i="2"/>
  <c r="DB343" i="2"/>
  <c r="DD343" i="2"/>
  <c r="DE343" i="2"/>
  <c r="DG343" i="2"/>
  <c r="DH343" i="2" s="1"/>
  <c r="DJ343" i="2"/>
  <c r="DL343" i="2"/>
  <c r="DM343" i="2" s="1"/>
  <c r="DP343" i="2"/>
  <c r="DO343" i="2" s="1"/>
  <c r="C344" i="2"/>
  <c r="H344" i="2"/>
  <c r="G344" i="2" s="1"/>
  <c r="J344" i="2"/>
  <c r="K344" i="2"/>
  <c r="M344" i="2"/>
  <c r="N344" i="2"/>
  <c r="P344" i="2"/>
  <c r="Q344" i="2"/>
  <c r="S344" i="2"/>
  <c r="T344" i="2"/>
  <c r="V344" i="2" a="1"/>
  <c r="V344" i="2" s="1"/>
  <c r="W344" i="2" a="1"/>
  <c r="W344" i="2" s="1"/>
  <c r="X344" i="2"/>
  <c r="AA344" i="2" a="1"/>
  <c r="AA344" i="2" s="1"/>
  <c r="AB344" i="2" s="1"/>
  <c r="AC344" i="2"/>
  <c r="AD344" i="2"/>
  <c r="AF344" i="2"/>
  <c r="AG344" i="2"/>
  <c r="AI344" i="2"/>
  <c r="AJ344" i="2"/>
  <c r="AL344" i="2"/>
  <c r="AM344" i="2"/>
  <c r="AO344" i="2"/>
  <c r="AP344" i="2"/>
  <c r="AR344" i="2"/>
  <c r="AQ344" i="2" s="1"/>
  <c r="AS344" i="2"/>
  <c r="AU344" i="2"/>
  <c r="AV344" i="2"/>
  <c r="AX344" i="2"/>
  <c r="AY344" i="2"/>
  <c r="BA344" i="2"/>
  <c r="BB344" i="2"/>
  <c r="BD344" i="2"/>
  <c r="BE344" i="2"/>
  <c r="BF344" i="2"/>
  <c r="BG344" i="2"/>
  <c r="BI344" i="2"/>
  <c r="BJ344" i="2"/>
  <c r="BL344" i="2"/>
  <c r="BM344" i="2"/>
  <c r="BO344" i="2" s="1"/>
  <c r="BP344" i="2"/>
  <c r="BR344" i="2"/>
  <c r="BS344" i="2"/>
  <c r="BT344" i="2"/>
  <c r="BV344" i="2"/>
  <c r="BU344" i="2" s="1"/>
  <c r="BZ344" i="2"/>
  <c r="CC344" i="2"/>
  <c r="CD344" i="2"/>
  <c r="CG344" i="2" a="1"/>
  <c r="CG344" i="2" s="1"/>
  <c r="CH344" i="2" s="1"/>
  <c r="CE344" i="2" s="1"/>
  <c r="CL344" i="2" a="1"/>
  <c r="CL344" i="2" s="1"/>
  <c r="CP344" i="2"/>
  <c r="CQ344" i="2"/>
  <c r="CS344" i="2"/>
  <c r="CT344" i="2"/>
  <c r="CV344" i="2" a="1"/>
  <c r="CV344" i="2" s="1"/>
  <c r="CW344" i="2"/>
  <c r="DA344" i="2"/>
  <c r="DB344" i="2"/>
  <c r="DD344" i="2"/>
  <c r="DE344" i="2"/>
  <c r="DG344" i="2"/>
  <c r="DJ344" i="2"/>
  <c r="DL344" i="2"/>
  <c r="DM344" i="2" s="1"/>
  <c r="DP344" i="2"/>
  <c r="C345" i="2"/>
  <c r="H345" i="2"/>
  <c r="G345" i="2" s="1"/>
  <c r="J345" i="2"/>
  <c r="K345" i="2"/>
  <c r="M345" i="2"/>
  <c r="N345" i="2"/>
  <c r="P345" i="2"/>
  <c r="Q345" i="2"/>
  <c r="S345" i="2"/>
  <c r="T345" i="2"/>
  <c r="V345" i="2" a="1"/>
  <c r="V345" i="2" s="1"/>
  <c r="W345" i="2" a="1"/>
  <c r="W345" i="2" s="1"/>
  <c r="X345" i="2"/>
  <c r="AA345" i="2" a="1"/>
  <c r="AA345" i="2" s="1"/>
  <c r="AB345" i="2" s="1"/>
  <c r="AC345" i="2"/>
  <c r="AD345" i="2"/>
  <c r="AF345" i="2"/>
  <c r="AE345" i="2" s="1"/>
  <c r="AG345" i="2"/>
  <c r="AI345" i="2"/>
  <c r="AJ345" i="2"/>
  <c r="AL345" i="2"/>
  <c r="AM345" i="2"/>
  <c r="AO345" i="2"/>
  <c r="AP345" i="2"/>
  <c r="AR345" i="2"/>
  <c r="AS345" i="2"/>
  <c r="AU345" i="2"/>
  <c r="AV345" i="2"/>
  <c r="AX345" i="2"/>
  <c r="AY345" i="2"/>
  <c r="BA345" i="2"/>
  <c r="BB345" i="2"/>
  <c r="BD345" i="2"/>
  <c r="BE345" i="2"/>
  <c r="BF345" i="2"/>
  <c r="BG345" i="2"/>
  <c r="BI345" i="2"/>
  <c r="BJ345" i="2"/>
  <c r="BL345" i="2"/>
  <c r="BM345" i="2"/>
  <c r="BO345" i="2" s="1"/>
  <c r="BP345" i="2"/>
  <c r="BR345" i="2"/>
  <c r="BS345" i="2"/>
  <c r="BT345" i="2"/>
  <c r="BV345" i="2"/>
  <c r="BU345" i="2" s="1"/>
  <c r="CA345" i="2"/>
  <c r="BZ345" i="2"/>
  <c r="CC345" i="2"/>
  <c r="CD345" i="2"/>
  <c r="CG345" i="2" a="1"/>
  <c r="CG345" i="2" s="1"/>
  <c r="CL345" i="2" a="1"/>
  <c r="CL345" i="2" s="1"/>
  <c r="CP345" i="2"/>
  <c r="CQ345" i="2"/>
  <c r="CS345" i="2"/>
  <c r="CT345" i="2"/>
  <c r="CV345" i="2" a="1"/>
  <c r="CV345" i="2" s="1"/>
  <c r="CW345" i="2"/>
  <c r="DA345" i="2"/>
  <c r="DB345" i="2"/>
  <c r="DD345" i="2"/>
  <c r="DE345" i="2"/>
  <c r="DG345" i="2"/>
  <c r="DJ345" i="2"/>
  <c r="DL345" i="2"/>
  <c r="DM345" i="2" s="1"/>
  <c r="DO345" i="2"/>
  <c r="DP345" i="2"/>
  <c r="DR345" i="2" s="1"/>
  <c r="DQ345" i="2"/>
  <c r="C346" i="2"/>
  <c r="G346" i="2"/>
  <c r="H346" i="2"/>
  <c r="J346" i="2"/>
  <c r="K346" i="2"/>
  <c r="M346" i="2"/>
  <c r="N346" i="2"/>
  <c r="L346" i="2" s="1"/>
  <c r="P346" i="2"/>
  <c r="Q346" i="2"/>
  <c r="S346" i="2"/>
  <c r="T346" i="2"/>
  <c r="V346" i="2" a="1"/>
  <c r="V346" i="2" s="1"/>
  <c r="W346" i="2" a="1"/>
  <c r="W346" i="2" s="1"/>
  <c r="X346" i="2"/>
  <c r="AA346" i="2" a="1"/>
  <c r="AA346" i="2" s="1"/>
  <c r="AB346" i="2" s="1"/>
  <c r="AC346" i="2"/>
  <c r="AD346" i="2"/>
  <c r="AF346" i="2"/>
  <c r="AG346" i="2"/>
  <c r="AI346" i="2"/>
  <c r="AJ346" i="2"/>
  <c r="AL346" i="2"/>
  <c r="AM346" i="2"/>
  <c r="AO346" i="2"/>
  <c r="AP346" i="2"/>
  <c r="AR346" i="2"/>
  <c r="AS346" i="2"/>
  <c r="AU346" i="2"/>
  <c r="AV346" i="2"/>
  <c r="AX346" i="2"/>
  <c r="AY346" i="2"/>
  <c r="AW346" i="2" s="1"/>
  <c r="BA346" i="2"/>
  <c r="BB346" i="2"/>
  <c r="BD346" i="2"/>
  <c r="BE346" i="2"/>
  <c r="BF346" i="2"/>
  <c r="BG346" i="2"/>
  <c r="BI346" i="2"/>
  <c r="BJ346" i="2"/>
  <c r="BL346" i="2"/>
  <c r="BM346" i="2"/>
  <c r="BO346" i="2" s="1"/>
  <c r="BP346" i="2"/>
  <c r="BR346" i="2"/>
  <c r="BS346" i="2"/>
  <c r="BT346" i="2"/>
  <c r="BV346" i="2"/>
  <c r="BU346" i="2" s="1"/>
  <c r="BZ346" i="2"/>
  <c r="CA346" i="2"/>
  <c r="CC346" i="2"/>
  <c r="CD346" i="2"/>
  <c r="CG346" i="2" a="1"/>
  <c r="CG346" i="2" s="1"/>
  <c r="CL346" i="2" a="1"/>
  <c r="CL346" i="2" s="1"/>
  <c r="CM346" i="2" s="1"/>
  <c r="CJ346" i="2" s="1"/>
  <c r="CP346" i="2"/>
  <c r="CQ346" i="2"/>
  <c r="CS346" i="2"/>
  <c r="CT346" i="2"/>
  <c r="CV346" i="2" a="1"/>
  <c r="CV346" i="2" s="1"/>
  <c r="CW346" i="2"/>
  <c r="DA346" i="2"/>
  <c r="DB346" i="2"/>
  <c r="CZ346" i="2" s="1"/>
  <c r="DD346" i="2"/>
  <c r="DC346" i="2" s="1"/>
  <c r="DE346" i="2"/>
  <c r="DG346" i="2"/>
  <c r="DI346" i="2" s="1"/>
  <c r="DJ346" i="2"/>
  <c r="DL346" i="2"/>
  <c r="DK346" i="2" s="1"/>
  <c r="DO346" i="2"/>
  <c r="DP346" i="2"/>
  <c r="C347" i="2"/>
  <c r="H347" i="2"/>
  <c r="G347" i="2" s="1"/>
  <c r="J347" i="2"/>
  <c r="K347" i="2"/>
  <c r="I347" i="2" s="1"/>
  <c r="M347" i="2"/>
  <c r="N347" i="2"/>
  <c r="L347" i="2" s="1"/>
  <c r="P347" i="2"/>
  <c r="O347" i="2" s="1"/>
  <c r="Q347" i="2"/>
  <c r="S347" i="2"/>
  <c r="T347" i="2"/>
  <c r="V347" i="2" a="1"/>
  <c r="V347" i="2" s="1"/>
  <c r="W347" i="2" a="1"/>
  <c r="W347" i="2" s="1"/>
  <c r="X347" i="2"/>
  <c r="AA347" i="2" a="1"/>
  <c r="AA347" i="2" s="1"/>
  <c r="AB347" i="2" s="1"/>
  <c r="AC347" i="2"/>
  <c r="AD347" i="2"/>
  <c r="AF347" i="2"/>
  <c r="AG347" i="2"/>
  <c r="AI347" i="2"/>
  <c r="AJ347" i="2"/>
  <c r="AH347" i="2" s="1"/>
  <c r="AL347" i="2"/>
  <c r="AM347" i="2"/>
  <c r="AO347" i="2"/>
  <c r="AP347" i="2"/>
  <c r="AR347" i="2"/>
  <c r="AS347" i="2"/>
  <c r="AU347" i="2"/>
  <c r="AV347" i="2"/>
  <c r="AX347" i="2"/>
  <c r="AY347" i="2"/>
  <c r="BA347" i="2"/>
  <c r="AZ347" i="2" s="1"/>
  <c r="BB347" i="2"/>
  <c r="BD347" i="2"/>
  <c r="BE347" i="2"/>
  <c r="BF347" i="2"/>
  <c r="BG347" i="2"/>
  <c r="BI347" i="2"/>
  <c r="BJ347" i="2"/>
  <c r="BL347" i="2"/>
  <c r="BM347" i="2"/>
  <c r="BO347" i="2" s="1"/>
  <c r="BP347" i="2"/>
  <c r="BR347" i="2"/>
  <c r="BS347" i="2"/>
  <c r="BT347" i="2"/>
  <c r="BV347" i="2"/>
  <c r="BU347" i="2" s="1"/>
  <c r="CC347" i="2"/>
  <c r="CD347" i="2"/>
  <c r="CG347" i="2" a="1"/>
  <c r="CG347" i="2" s="1"/>
  <c r="CL347" i="2" a="1"/>
  <c r="CL347" i="2" s="1"/>
  <c r="CP347" i="2"/>
  <c r="CQ347" i="2"/>
  <c r="CS347" i="2"/>
  <c r="CT347" i="2"/>
  <c r="CV347" i="2" a="1"/>
  <c r="CV347" i="2" s="1"/>
  <c r="CW347" i="2"/>
  <c r="DA347" i="2"/>
  <c r="DB347" i="2"/>
  <c r="DD347" i="2"/>
  <c r="DE347" i="2"/>
  <c r="DG347" i="2"/>
  <c r="DH347" i="2" s="1"/>
  <c r="DJ347" i="2"/>
  <c r="DL347" i="2"/>
  <c r="DP347" i="2"/>
  <c r="DQ347" i="2" s="1"/>
  <c r="C348" i="2"/>
  <c r="H348" i="2"/>
  <c r="G348" i="2" s="1"/>
  <c r="J348" i="2"/>
  <c r="K348" i="2"/>
  <c r="M348" i="2"/>
  <c r="N348" i="2"/>
  <c r="P348" i="2"/>
  <c r="Q348" i="2"/>
  <c r="S348" i="2"/>
  <c r="T348" i="2"/>
  <c r="V348" i="2" a="1"/>
  <c r="V348" i="2" s="1"/>
  <c r="W348" i="2" a="1"/>
  <c r="W348" i="2" s="1"/>
  <c r="X348" i="2"/>
  <c r="AA348" i="2" a="1"/>
  <c r="AA348" i="2" s="1"/>
  <c r="AB348" i="2" s="1"/>
  <c r="AC348" i="2"/>
  <c r="AD348" i="2"/>
  <c r="AF348" i="2"/>
  <c r="AG348" i="2"/>
  <c r="AI348" i="2"/>
  <c r="AH348" i="2" s="1"/>
  <c r="AJ348" i="2"/>
  <c r="AK348" i="2"/>
  <c r="AL348" i="2"/>
  <c r="AM348" i="2"/>
  <c r="AO348" i="2"/>
  <c r="AP348" i="2"/>
  <c r="AR348" i="2"/>
  <c r="AS348" i="2"/>
  <c r="AU348" i="2"/>
  <c r="AV348" i="2"/>
  <c r="AX348" i="2"/>
  <c r="AY348" i="2"/>
  <c r="BA348" i="2"/>
  <c r="BB348" i="2"/>
  <c r="BD348" i="2"/>
  <c r="BE348" i="2"/>
  <c r="BF348" i="2"/>
  <c r="BG348" i="2"/>
  <c r="BI348" i="2"/>
  <c r="BJ348" i="2"/>
  <c r="BL348" i="2"/>
  <c r="BM348" i="2"/>
  <c r="BP348" i="2"/>
  <c r="BR348" i="2"/>
  <c r="BS348" i="2"/>
  <c r="BT348" i="2"/>
  <c r="BV348" i="2"/>
  <c r="BU348" i="2" s="1"/>
  <c r="CC348" i="2"/>
  <c r="CD348" i="2"/>
  <c r="CG348" i="2" a="1"/>
  <c r="CG348" i="2" s="1"/>
  <c r="CH348" i="2" s="1"/>
  <c r="CE348" i="2" s="1"/>
  <c r="CL348" i="2" a="1"/>
  <c r="CL348" i="2"/>
  <c r="CM348" i="2" s="1"/>
  <c r="CJ348" i="2" s="1"/>
  <c r="CP348" i="2"/>
  <c r="CQ348" i="2"/>
  <c r="CS348" i="2"/>
  <c r="CT348" i="2"/>
  <c r="CV348" i="2" a="1"/>
  <c r="CV348" i="2" s="1"/>
  <c r="CW348" i="2"/>
  <c r="DA348" i="2"/>
  <c r="DB348" i="2"/>
  <c r="DD348" i="2"/>
  <c r="DE348" i="2"/>
  <c r="DG348" i="2"/>
  <c r="DJ348" i="2"/>
  <c r="DL348" i="2"/>
  <c r="DP348" i="2"/>
  <c r="DR348" i="2" s="1"/>
  <c r="C349" i="2"/>
  <c r="H349" i="2"/>
  <c r="G349" i="2" s="1"/>
  <c r="J349" i="2"/>
  <c r="I349" i="2" s="1"/>
  <c r="K349" i="2"/>
  <c r="M349" i="2"/>
  <c r="N349" i="2"/>
  <c r="P349" i="2"/>
  <c r="Q349" i="2"/>
  <c r="S349" i="2"/>
  <c r="T349" i="2"/>
  <c r="V349" i="2" a="1"/>
  <c r="V349" i="2" s="1"/>
  <c r="W349" i="2" a="1"/>
  <c r="W349" i="2" s="1"/>
  <c r="X349" i="2"/>
  <c r="AA349" i="2" a="1"/>
  <c r="AA349" i="2" s="1"/>
  <c r="AB349" i="2" s="1"/>
  <c r="AC349" i="2"/>
  <c r="AD349" i="2"/>
  <c r="AF349" i="2"/>
  <c r="AG349" i="2"/>
  <c r="AI349" i="2"/>
  <c r="AJ349" i="2"/>
  <c r="AL349" i="2"/>
  <c r="AM349" i="2"/>
  <c r="AO349" i="2"/>
  <c r="AP349" i="2"/>
  <c r="AR349" i="2"/>
  <c r="AS349" i="2"/>
  <c r="AU349" i="2"/>
  <c r="AV349" i="2"/>
  <c r="AX349" i="2"/>
  <c r="AY349" i="2"/>
  <c r="BA349" i="2"/>
  <c r="BB349" i="2"/>
  <c r="BD349" i="2"/>
  <c r="BE349" i="2"/>
  <c r="BF349" i="2"/>
  <c r="BG349" i="2"/>
  <c r="BI349" i="2"/>
  <c r="BJ349" i="2"/>
  <c r="BL349" i="2"/>
  <c r="BM349" i="2"/>
  <c r="BO349" i="2" s="1"/>
  <c r="BP349" i="2"/>
  <c r="BR349" i="2"/>
  <c r="BS349" i="2"/>
  <c r="BT349" i="2"/>
  <c r="BV349" i="2"/>
  <c r="BU349" i="2" s="1"/>
  <c r="CA349" i="2"/>
  <c r="BZ349" i="2"/>
  <c r="CC349" i="2"/>
  <c r="CD349" i="2"/>
  <c r="CG349" i="2" a="1"/>
  <c r="CG349" i="2" s="1"/>
  <c r="CL349" i="2" a="1"/>
  <c r="CL349" i="2" s="1"/>
  <c r="CM349" i="2" s="1"/>
  <c r="CJ349" i="2" s="1"/>
  <c r="CP349" i="2"/>
  <c r="CQ349" i="2"/>
  <c r="CS349" i="2"/>
  <c r="CT349" i="2"/>
  <c r="CV349" i="2" a="1"/>
  <c r="CV349" i="2" s="1"/>
  <c r="CW349" i="2"/>
  <c r="DA349" i="2"/>
  <c r="DB349" i="2"/>
  <c r="DD349" i="2"/>
  <c r="DE349" i="2"/>
  <c r="DG349" i="2"/>
  <c r="DH349" i="2" s="1"/>
  <c r="DJ349" i="2"/>
  <c r="DL349" i="2"/>
  <c r="DP349" i="2"/>
  <c r="DQ349" i="2" s="1"/>
  <c r="C350" i="2"/>
  <c r="H350" i="2"/>
  <c r="G350" i="2" s="1"/>
  <c r="J350" i="2"/>
  <c r="K350" i="2"/>
  <c r="M350" i="2"/>
  <c r="N350" i="2"/>
  <c r="P350" i="2"/>
  <c r="Q350" i="2"/>
  <c r="S350" i="2"/>
  <c r="T350" i="2"/>
  <c r="V350" i="2" a="1"/>
  <c r="V350" i="2" s="1"/>
  <c r="W350" i="2" a="1"/>
  <c r="W350" i="2" s="1"/>
  <c r="X350" i="2"/>
  <c r="AA350" i="2" a="1"/>
  <c r="AA350" i="2" s="1"/>
  <c r="AB350" i="2" s="1"/>
  <c r="AC350" i="2"/>
  <c r="AD350" i="2"/>
  <c r="AF350" i="2"/>
  <c r="AG350" i="2"/>
  <c r="AI350" i="2"/>
  <c r="AJ350" i="2"/>
  <c r="AL350" i="2"/>
  <c r="AM350" i="2"/>
  <c r="AO350" i="2"/>
  <c r="AP350" i="2"/>
  <c r="AR350" i="2"/>
  <c r="AS350" i="2"/>
  <c r="AU350" i="2"/>
  <c r="AV350" i="2"/>
  <c r="AX350" i="2"/>
  <c r="AY350" i="2"/>
  <c r="BA350" i="2"/>
  <c r="BB350" i="2"/>
  <c r="AZ350" i="2" s="1"/>
  <c r="BD350" i="2"/>
  <c r="BE350" i="2"/>
  <c r="BF350" i="2"/>
  <c r="BG350" i="2"/>
  <c r="BI350" i="2"/>
  <c r="BJ350" i="2"/>
  <c r="BL350" i="2"/>
  <c r="BM350" i="2"/>
  <c r="BO350" i="2" s="1"/>
  <c r="BK350" i="2" s="1"/>
  <c r="BP350" i="2"/>
  <c r="BR350" i="2"/>
  <c r="BS350" i="2"/>
  <c r="BT350" i="2"/>
  <c r="BV350" i="2"/>
  <c r="BU350" i="2" s="1"/>
  <c r="BZ350" i="2"/>
  <c r="CA350" i="2"/>
  <c r="CC350" i="2"/>
  <c r="CD350" i="2"/>
  <c r="CG350" i="2" a="1"/>
  <c r="CG350" i="2" s="1"/>
  <c r="CH350" i="2" s="1"/>
  <c r="CE350" i="2" s="1"/>
  <c r="CL350" i="2" a="1"/>
  <c r="CL350" i="2" s="1"/>
  <c r="CP350" i="2"/>
  <c r="CQ350" i="2"/>
  <c r="CS350" i="2"/>
  <c r="CT350" i="2"/>
  <c r="CV350" i="2" a="1"/>
  <c r="CV350" i="2" s="1"/>
  <c r="CW350" i="2"/>
  <c r="DA350" i="2"/>
  <c r="CZ350" i="2" s="1"/>
  <c r="DB350" i="2"/>
  <c r="DD350" i="2"/>
  <c r="DC350" i="2" s="1"/>
  <c r="DE350" i="2"/>
  <c r="DG350" i="2"/>
  <c r="DH350" i="2" s="1"/>
  <c r="DJ350" i="2"/>
  <c r="DL350" i="2"/>
  <c r="DP350" i="2"/>
  <c r="DO350" i="2" s="1"/>
  <c r="C351" i="2"/>
  <c r="H351" i="2"/>
  <c r="G351" i="2" s="1"/>
  <c r="J351" i="2"/>
  <c r="K351" i="2"/>
  <c r="M351" i="2"/>
  <c r="N351" i="2"/>
  <c r="P351" i="2"/>
  <c r="Q351" i="2"/>
  <c r="S351" i="2"/>
  <c r="T351" i="2"/>
  <c r="V351" i="2" a="1"/>
  <c r="V351" i="2" s="1"/>
  <c r="W351" i="2" a="1"/>
  <c r="W351" i="2" s="1"/>
  <c r="X351" i="2"/>
  <c r="AA351" i="2" a="1"/>
  <c r="AA351" i="2" s="1"/>
  <c r="AB351" i="2" s="1"/>
  <c r="AC351" i="2"/>
  <c r="AD351" i="2"/>
  <c r="AF351" i="2"/>
  <c r="AG351" i="2"/>
  <c r="AI351" i="2"/>
  <c r="AJ351" i="2"/>
  <c r="AL351" i="2"/>
  <c r="AM351" i="2"/>
  <c r="AO351" i="2"/>
  <c r="AP351" i="2"/>
  <c r="AR351" i="2"/>
  <c r="AS351" i="2"/>
  <c r="AU351" i="2"/>
  <c r="AV351" i="2"/>
  <c r="AX351" i="2"/>
  <c r="AY351" i="2"/>
  <c r="AW351" i="2" s="1"/>
  <c r="BA351" i="2"/>
  <c r="BB351" i="2"/>
  <c r="BD351" i="2"/>
  <c r="BE351" i="2"/>
  <c r="BF351" i="2"/>
  <c r="BG351" i="2"/>
  <c r="BI351" i="2"/>
  <c r="BJ351" i="2"/>
  <c r="BH351" i="2" s="1"/>
  <c r="BL351" i="2"/>
  <c r="BM351" i="2"/>
  <c r="BO351" i="2" s="1"/>
  <c r="BK351" i="2" s="1"/>
  <c r="BP351" i="2"/>
  <c r="BR351" i="2"/>
  <c r="BS351" i="2"/>
  <c r="BT351" i="2"/>
  <c r="BV351" i="2"/>
  <c r="BU351" i="2" s="1"/>
  <c r="BZ351" i="2"/>
  <c r="CA351" i="2"/>
  <c r="CC351" i="2"/>
  <c r="CB351" i="2" s="1"/>
  <c r="CD351" i="2"/>
  <c r="CG351" i="2" a="1"/>
  <c r="CG351" i="2" s="1"/>
  <c r="CH351" i="2" s="1"/>
  <c r="CE351" i="2" s="1"/>
  <c r="CL351" i="2" a="1"/>
  <c r="CL351" i="2" s="1"/>
  <c r="CP351" i="2"/>
  <c r="CQ351" i="2"/>
  <c r="CS351" i="2"/>
  <c r="CT351" i="2"/>
  <c r="CV351" i="2" a="1"/>
  <c r="CV351" i="2" s="1"/>
  <c r="CW351" i="2"/>
  <c r="DA351" i="2"/>
  <c r="DB351" i="2"/>
  <c r="DD351" i="2"/>
  <c r="DE351" i="2"/>
  <c r="DG351" i="2"/>
  <c r="DH351" i="2" s="1"/>
  <c r="DJ351" i="2"/>
  <c r="DL351" i="2"/>
  <c r="DM351" i="2" s="1"/>
  <c r="DP351" i="2"/>
  <c r="C352" i="2"/>
  <c r="H352" i="2"/>
  <c r="G352" i="2" s="1"/>
  <c r="J352" i="2"/>
  <c r="K352" i="2"/>
  <c r="M352" i="2"/>
  <c r="N352" i="2"/>
  <c r="P352" i="2"/>
  <c r="Q352" i="2"/>
  <c r="S352" i="2"/>
  <c r="T352" i="2"/>
  <c r="V352" i="2" a="1"/>
  <c r="V352" i="2" s="1"/>
  <c r="W352" i="2" a="1"/>
  <c r="W352" i="2"/>
  <c r="X352" i="2"/>
  <c r="AA352" i="2" a="1"/>
  <c r="AA352" i="2" s="1"/>
  <c r="AB352" i="2" s="1"/>
  <c r="AC352" i="2"/>
  <c r="AD352" i="2"/>
  <c r="AF352" i="2"/>
  <c r="AG352" i="2"/>
  <c r="AI352" i="2"/>
  <c r="AJ352" i="2"/>
  <c r="AL352" i="2"/>
  <c r="AM352" i="2"/>
  <c r="AO352" i="2"/>
  <c r="AP352" i="2"/>
  <c r="AR352" i="2"/>
  <c r="AS352" i="2"/>
  <c r="AU352" i="2"/>
  <c r="AV352" i="2"/>
  <c r="AX352" i="2"/>
  <c r="AY352" i="2"/>
  <c r="BA352" i="2"/>
  <c r="BB352" i="2"/>
  <c r="BD352" i="2"/>
  <c r="BE352" i="2"/>
  <c r="BF352" i="2"/>
  <c r="BG352" i="2"/>
  <c r="BI352" i="2"/>
  <c r="BJ352" i="2"/>
  <c r="BL352" i="2"/>
  <c r="BM352" i="2"/>
  <c r="BO352" i="2" s="1"/>
  <c r="BP352" i="2"/>
  <c r="BR352" i="2"/>
  <c r="BS352" i="2"/>
  <c r="BT352" i="2"/>
  <c r="BV352" i="2"/>
  <c r="BU352" i="2" s="1"/>
  <c r="BZ352" i="2"/>
  <c r="CC352" i="2"/>
  <c r="CD352" i="2"/>
  <c r="CG352" i="2" a="1"/>
  <c r="CG352" i="2" s="1"/>
  <c r="CH352" i="2" s="1"/>
  <c r="CE352" i="2" s="1"/>
  <c r="CL352" i="2" a="1"/>
  <c r="CL352" i="2"/>
  <c r="CP352" i="2"/>
  <c r="CQ352" i="2"/>
  <c r="CS352" i="2"/>
  <c r="CT352" i="2"/>
  <c r="CV352" i="2" a="1"/>
  <c r="CV352" i="2" s="1"/>
  <c r="CW352" i="2"/>
  <c r="DA352" i="2"/>
  <c r="DB352" i="2"/>
  <c r="DD352" i="2"/>
  <c r="DE352" i="2"/>
  <c r="DG352" i="2"/>
  <c r="DH352" i="2" s="1"/>
  <c r="DJ352" i="2"/>
  <c r="DL352" i="2"/>
  <c r="DN352" i="2" s="1"/>
  <c r="DP352" i="2"/>
  <c r="DO352" i="2" s="1"/>
  <c r="C353" i="2"/>
  <c r="H353" i="2"/>
  <c r="G353" i="2" s="1"/>
  <c r="J353" i="2"/>
  <c r="K353" i="2"/>
  <c r="M353" i="2"/>
  <c r="N353" i="2"/>
  <c r="P353" i="2"/>
  <c r="Q353" i="2"/>
  <c r="S353" i="2"/>
  <c r="T353" i="2"/>
  <c r="V353" i="2" a="1"/>
  <c r="V353" i="2" s="1"/>
  <c r="W353" i="2" a="1"/>
  <c r="W353" i="2" s="1"/>
  <c r="X353" i="2"/>
  <c r="AA353" i="2" a="1"/>
  <c r="AA353" i="2" s="1"/>
  <c r="AB353" i="2" s="1"/>
  <c r="AC353" i="2"/>
  <c r="AD353" i="2"/>
  <c r="AF353" i="2"/>
  <c r="AG353" i="2"/>
  <c r="AI353" i="2"/>
  <c r="AJ353" i="2"/>
  <c r="AL353" i="2"/>
  <c r="AM353" i="2"/>
  <c r="AO353" i="2"/>
  <c r="AP353" i="2"/>
  <c r="AR353" i="2"/>
  <c r="AS353" i="2"/>
  <c r="AU353" i="2"/>
  <c r="AV353" i="2"/>
  <c r="AX353" i="2"/>
  <c r="AY353" i="2"/>
  <c r="BA353" i="2"/>
  <c r="BB353" i="2"/>
  <c r="BD353" i="2"/>
  <c r="BE353" i="2"/>
  <c r="BF353" i="2"/>
  <c r="BG353" i="2"/>
  <c r="BI353" i="2"/>
  <c r="BJ353" i="2"/>
  <c r="BL353" i="2"/>
  <c r="BM353" i="2"/>
  <c r="BO353" i="2" s="1"/>
  <c r="BP353" i="2"/>
  <c r="BR353" i="2"/>
  <c r="BS353" i="2"/>
  <c r="BT353" i="2"/>
  <c r="BV353" i="2"/>
  <c r="BU353" i="2" s="1"/>
  <c r="CA353" i="2"/>
  <c r="BZ353" i="2"/>
  <c r="CC353" i="2"/>
  <c r="CD353" i="2"/>
  <c r="CG353" i="2" a="1"/>
  <c r="CG353" i="2" s="1"/>
  <c r="CL353" i="2" a="1"/>
  <c r="CL353" i="2" s="1"/>
  <c r="CP353" i="2"/>
  <c r="CQ353" i="2"/>
  <c r="CS353" i="2"/>
  <c r="CT353" i="2"/>
  <c r="CV353" i="2" a="1"/>
  <c r="CV353" i="2" s="1"/>
  <c r="CW353" i="2"/>
  <c r="DA353" i="2"/>
  <c r="DB353" i="2"/>
  <c r="DD353" i="2"/>
  <c r="DE353" i="2"/>
  <c r="DG353" i="2"/>
  <c r="DJ353" i="2"/>
  <c r="DL353" i="2"/>
  <c r="DM353" i="2" s="1"/>
  <c r="DP353" i="2"/>
  <c r="DQ353" i="2" s="1"/>
  <c r="C354" i="2"/>
  <c r="H354" i="2"/>
  <c r="G354" i="2" s="1"/>
  <c r="J354" i="2"/>
  <c r="K354" i="2"/>
  <c r="M354" i="2"/>
  <c r="N354" i="2"/>
  <c r="P354" i="2"/>
  <c r="Q354" i="2"/>
  <c r="S354" i="2"/>
  <c r="T354" i="2"/>
  <c r="V354" i="2" a="1"/>
  <c r="V354" i="2" s="1"/>
  <c r="W354" i="2" a="1"/>
  <c r="W354" i="2" s="1"/>
  <c r="X354" i="2"/>
  <c r="AA354" i="2" a="1"/>
  <c r="AA354" i="2" s="1"/>
  <c r="AB354" i="2" s="1"/>
  <c r="AC354" i="2"/>
  <c r="AD354" i="2"/>
  <c r="AF354" i="2"/>
  <c r="AG354" i="2"/>
  <c r="AI354" i="2"/>
  <c r="AJ354" i="2"/>
  <c r="AL354" i="2"/>
  <c r="AM354" i="2"/>
  <c r="AO354" i="2"/>
  <c r="AP354" i="2"/>
  <c r="AR354" i="2"/>
  <c r="AS354" i="2"/>
  <c r="AU354" i="2"/>
  <c r="AT354" i="2" s="1"/>
  <c r="AV354" i="2"/>
  <c r="AX354" i="2"/>
  <c r="AY354" i="2"/>
  <c r="BA354" i="2"/>
  <c r="BB354" i="2"/>
  <c r="BD354" i="2"/>
  <c r="BE354" i="2"/>
  <c r="BF354" i="2"/>
  <c r="BG354" i="2"/>
  <c r="BI354" i="2"/>
  <c r="BJ354" i="2"/>
  <c r="BL354" i="2"/>
  <c r="BM354" i="2"/>
  <c r="BO354" i="2" s="1"/>
  <c r="BP354" i="2"/>
  <c r="BR354" i="2"/>
  <c r="BS354" i="2"/>
  <c r="BT354" i="2"/>
  <c r="BV354" i="2"/>
  <c r="BU354" i="2" s="1"/>
  <c r="BZ354" i="2"/>
  <c r="CA354" i="2"/>
  <c r="CC354" i="2"/>
  <c r="CD354" i="2"/>
  <c r="CG354" i="2" a="1"/>
  <c r="CG354" i="2" s="1"/>
  <c r="CN354" i="2"/>
  <c r="CL354" i="2" a="1"/>
  <c r="CL354" i="2" s="1"/>
  <c r="CM354" i="2" s="1"/>
  <c r="CJ354" i="2" s="1"/>
  <c r="CP354" i="2"/>
  <c r="CQ354" i="2"/>
  <c r="CS354" i="2"/>
  <c r="CT354" i="2"/>
  <c r="CV354" i="2" a="1"/>
  <c r="CV354" i="2" s="1"/>
  <c r="CW354" i="2"/>
  <c r="DA354" i="2"/>
  <c r="DB354" i="2"/>
  <c r="DD354" i="2"/>
  <c r="DE354" i="2"/>
  <c r="DG354" i="2"/>
  <c r="DI354" i="2" s="1"/>
  <c r="DJ354" i="2"/>
  <c r="DL354" i="2"/>
  <c r="DK354" i="2" s="1"/>
  <c r="DP354" i="2"/>
  <c r="C355" i="2"/>
  <c r="H355" i="2"/>
  <c r="G355" i="2" s="1"/>
  <c r="J355" i="2"/>
  <c r="K355" i="2"/>
  <c r="M355" i="2"/>
  <c r="N355" i="2"/>
  <c r="P355" i="2"/>
  <c r="Q355" i="2"/>
  <c r="S355" i="2"/>
  <c r="R355" i="2" s="1"/>
  <c r="T355" i="2"/>
  <c r="V355" i="2" a="1"/>
  <c r="V355" i="2" s="1"/>
  <c r="W355" i="2" a="1"/>
  <c r="W355" i="2" s="1"/>
  <c r="X355" i="2"/>
  <c r="AA355" i="2" a="1"/>
  <c r="AA355" i="2" s="1"/>
  <c r="AB355" i="2" s="1"/>
  <c r="AC355" i="2"/>
  <c r="AD355" i="2"/>
  <c r="AF355" i="2"/>
  <c r="AG355" i="2"/>
  <c r="AI355" i="2"/>
  <c r="AJ355" i="2"/>
  <c r="AL355" i="2"/>
  <c r="AM355" i="2"/>
  <c r="AO355" i="2"/>
  <c r="AP355" i="2"/>
  <c r="AR355" i="2"/>
  <c r="AS355" i="2"/>
  <c r="AU355" i="2"/>
  <c r="AV355" i="2"/>
  <c r="AX355" i="2"/>
  <c r="AY355" i="2"/>
  <c r="BA355" i="2"/>
  <c r="BB355" i="2"/>
  <c r="BD355" i="2"/>
  <c r="BE355" i="2"/>
  <c r="BF355" i="2"/>
  <c r="BG355" i="2"/>
  <c r="BI355" i="2"/>
  <c r="BJ355" i="2"/>
  <c r="BL355" i="2"/>
  <c r="BM355" i="2"/>
  <c r="BO355" i="2" s="1"/>
  <c r="BP355" i="2"/>
  <c r="BR355" i="2"/>
  <c r="BS355" i="2"/>
  <c r="BT355" i="2"/>
  <c r="BV355" i="2"/>
  <c r="BU355" i="2" s="1"/>
  <c r="CC355" i="2"/>
  <c r="CD355" i="2"/>
  <c r="CG355" i="2" a="1"/>
  <c r="CG355" i="2" s="1"/>
  <c r="CL355" i="2" a="1"/>
  <c r="CL355" i="2" s="1"/>
  <c r="CP355" i="2"/>
  <c r="CQ355" i="2"/>
  <c r="CS355" i="2"/>
  <c r="CT355" i="2"/>
  <c r="CV355" i="2" a="1"/>
  <c r="CV355" i="2" s="1"/>
  <c r="CW355" i="2"/>
  <c r="DA355" i="2"/>
  <c r="DB355" i="2"/>
  <c r="DD355" i="2"/>
  <c r="DE355" i="2"/>
  <c r="DG355" i="2"/>
  <c r="DJ355" i="2"/>
  <c r="DL355" i="2"/>
  <c r="DK355" i="2" s="1"/>
  <c r="DP355" i="2"/>
  <c r="DQ355" i="2" s="1"/>
  <c r="C356" i="2"/>
  <c r="H356" i="2"/>
  <c r="G356" i="2" s="1"/>
  <c r="J356" i="2"/>
  <c r="K356" i="2"/>
  <c r="M356" i="2"/>
  <c r="L356" i="2" s="1"/>
  <c r="N356" i="2"/>
  <c r="P356" i="2"/>
  <c r="Q356" i="2"/>
  <c r="S356" i="2"/>
  <c r="T356" i="2"/>
  <c r="V356" i="2" a="1"/>
  <c r="V356" i="2" s="1"/>
  <c r="W356" i="2" a="1"/>
  <c r="W356" i="2" s="1"/>
  <c r="X356" i="2"/>
  <c r="AA356" i="2" a="1"/>
  <c r="AA356" i="2" s="1"/>
  <c r="AB356" i="2" s="1"/>
  <c r="AC356" i="2"/>
  <c r="AD356" i="2"/>
  <c r="AF356" i="2"/>
  <c r="AG356" i="2"/>
  <c r="AI356" i="2"/>
  <c r="AH356" i="2" s="1"/>
  <c r="AJ356" i="2"/>
  <c r="AL356" i="2"/>
  <c r="AM356" i="2"/>
  <c r="AO356" i="2"/>
  <c r="AP356" i="2"/>
  <c r="AR356" i="2"/>
  <c r="AS356" i="2"/>
  <c r="AT356" i="2"/>
  <c r="AU356" i="2"/>
  <c r="AV356" i="2"/>
  <c r="AX356" i="2"/>
  <c r="AY356" i="2"/>
  <c r="BA356" i="2"/>
  <c r="BB356" i="2"/>
  <c r="BD356" i="2"/>
  <c r="BE356" i="2"/>
  <c r="BF356" i="2"/>
  <c r="BG356" i="2"/>
  <c r="BI356" i="2"/>
  <c r="BJ356" i="2"/>
  <c r="BL356" i="2"/>
  <c r="BM356" i="2"/>
  <c r="BP356" i="2"/>
  <c r="BR356" i="2"/>
  <c r="BS356" i="2"/>
  <c r="BT356" i="2"/>
  <c r="BV356" i="2"/>
  <c r="BU356" i="2" s="1"/>
  <c r="CC356" i="2"/>
  <c r="CD356" i="2"/>
  <c r="CG356" i="2" a="1"/>
  <c r="CG356" i="2" s="1"/>
  <c r="CH356" i="2" s="1"/>
  <c r="CE356" i="2" s="1"/>
  <c r="CL356" i="2" a="1"/>
  <c r="CL356" i="2" s="1"/>
  <c r="CM356" i="2" s="1"/>
  <c r="CJ356" i="2" s="1"/>
  <c r="CP356" i="2"/>
  <c r="CQ356" i="2"/>
  <c r="CS356" i="2"/>
  <c r="CT356" i="2"/>
  <c r="CV356" i="2" a="1"/>
  <c r="CV356" i="2"/>
  <c r="CW356" i="2"/>
  <c r="DA356" i="2"/>
  <c r="DB356" i="2"/>
  <c r="DD356" i="2"/>
  <c r="DE356" i="2"/>
  <c r="DG356" i="2"/>
  <c r="DH356" i="2" s="1"/>
  <c r="DJ356" i="2"/>
  <c r="DF356" i="2" s="1"/>
  <c r="DL356" i="2"/>
  <c r="DP356" i="2"/>
  <c r="DQ356" i="2" s="1"/>
  <c r="C357" i="2"/>
  <c r="H357" i="2"/>
  <c r="G357" i="2" s="1"/>
  <c r="J357" i="2"/>
  <c r="K357" i="2"/>
  <c r="M357" i="2"/>
  <c r="N357" i="2"/>
  <c r="P357" i="2"/>
  <c r="Q357" i="2"/>
  <c r="S357" i="2"/>
  <c r="T357" i="2"/>
  <c r="V357" i="2" a="1"/>
  <c r="V357" i="2" s="1"/>
  <c r="W357" i="2" a="1"/>
  <c r="W357" i="2" s="1"/>
  <c r="X357" i="2"/>
  <c r="AA357" i="2" a="1"/>
  <c r="AA357" i="2" s="1"/>
  <c r="AB357" i="2" s="1"/>
  <c r="AC357" i="2"/>
  <c r="AD357" i="2"/>
  <c r="AF357" i="2"/>
  <c r="AG357" i="2"/>
  <c r="AI357" i="2"/>
  <c r="AJ357" i="2"/>
  <c r="AL357" i="2"/>
  <c r="AM357" i="2"/>
  <c r="AO357" i="2"/>
  <c r="AP357" i="2"/>
  <c r="AR357" i="2"/>
  <c r="AS357" i="2"/>
  <c r="AQ357" i="2" s="1"/>
  <c r="AU357" i="2"/>
  <c r="AV357" i="2"/>
  <c r="AX357" i="2"/>
  <c r="AY357" i="2"/>
  <c r="BA357" i="2"/>
  <c r="BB357" i="2"/>
  <c r="BD357" i="2"/>
  <c r="BE357" i="2"/>
  <c r="BF357" i="2"/>
  <c r="BG357" i="2"/>
  <c r="BI357" i="2"/>
  <c r="BJ357" i="2"/>
  <c r="BL357" i="2"/>
  <c r="BM357" i="2"/>
  <c r="BO357" i="2" s="1"/>
  <c r="BP357" i="2"/>
  <c r="BR357" i="2"/>
  <c r="BS357" i="2"/>
  <c r="BT357" i="2"/>
  <c r="BV357" i="2"/>
  <c r="BU357" i="2" s="1"/>
  <c r="BZ357" i="2"/>
  <c r="CC357" i="2"/>
  <c r="CD357" i="2"/>
  <c r="CG357" i="2" a="1"/>
  <c r="CG357" i="2" s="1"/>
  <c r="CH357" i="2" s="1"/>
  <c r="CE357" i="2" s="1"/>
  <c r="CL357" i="2" a="1"/>
  <c r="CL357" i="2" s="1"/>
  <c r="CM357" i="2" s="1"/>
  <c r="CJ357" i="2" s="1"/>
  <c r="CP357" i="2"/>
  <c r="CQ357" i="2"/>
  <c r="CS357" i="2"/>
  <c r="CT357" i="2"/>
  <c r="CV357" i="2" a="1"/>
  <c r="CV357" i="2" s="1"/>
  <c r="CW357" i="2"/>
  <c r="DA357" i="2"/>
  <c r="DB357" i="2"/>
  <c r="DD357" i="2"/>
  <c r="DE357" i="2"/>
  <c r="DG357" i="2"/>
  <c r="DH357" i="2" s="1"/>
  <c r="DJ357" i="2"/>
  <c r="DF357" i="2" s="1"/>
  <c r="DL357" i="2"/>
  <c r="DK357" i="2" s="1"/>
  <c r="DP357" i="2"/>
  <c r="C358" i="2"/>
  <c r="H358" i="2"/>
  <c r="G358" i="2" s="1"/>
  <c r="J358" i="2"/>
  <c r="K358" i="2"/>
  <c r="M358" i="2"/>
  <c r="N358" i="2"/>
  <c r="P358" i="2"/>
  <c r="Q358" i="2"/>
  <c r="S358" i="2"/>
  <c r="T358" i="2"/>
  <c r="V358" i="2" a="1"/>
  <c r="V358" i="2" s="1"/>
  <c r="W358" i="2" a="1"/>
  <c r="W358" i="2" s="1"/>
  <c r="X358" i="2"/>
  <c r="AA358" i="2" a="1"/>
  <c r="AA358" i="2" s="1"/>
  <c r="AB358" i="2" s="1"/>
  <c r="AC358" i="2"/>
  <c r="AD358" i="2"/>
  <c r="AF358" i="2"/>
  <c r="AG358" i="2"/>
  <c r="AI358" i="2"/>
  <c r="AJ358" i="2"/>
  <c r="AL358" i="2"/>
  <c r="AM358" i="2"/>
  <c r="AO358" i="2"/>
  <c r="AP358" i="2"/>
  <c r="AR358" i="2"/>
  <c r="AQ358" i="2" s="1"/>
  <c r="AS358" i="2"/>
  <c r="AU358" i="2"/>
  <c r="AT358" i="2" s="1"/>
  <c r="AV358" i="2"/>
  <c r="AX358" i="2"/>
  <c r="AY358" i="2"/>
  <c r="BA358" i="2"/>
  <c r="BB358" i="2"/>
  <c r="BD358" i="2"/>
  <c r="BE358" i="2"/>
  <c r="BF358" i="2"/>
  <c r="BG358" i="2"/>
  <c r="BI358" i="2"/>
  <c r="BJ358" i="2"/>
  <c r="BL358" i="2"/>
  <c r="BM358" i="2"/>
  <c r="BO358" i="2" s="1"/>
  <c r="BP358" i="2"/>
  <c r="BR358" i="2"/>
  <c r="BS358" i="2"/>
  <c r="BT358" i="2"/>
  <c r="BV358" i="2"/>
  <c r="BU358" i="2" s="1"/>
  <c r="BZ358" i="2"/>
  <c r="CA358" i="2"/>
  <c r="CC358" i="2"/>
  <c r="CD358" i="2"/>
  <c r="CI358" i="2"/>
  <c r="CG358" i="2" a="1"/>
  <c r="CG358" i="2" s="1"/>
  <c r="CH358" i="2" s="1"/>
  <c r="CE358" i="2" s="1"/>
  <c r="CL358" i="2" a="1"/>
  <c r="CL358" i="2" s="1"/>
  <c r="CM358" i="2" s="1"/>
  <c r="CJ358" i="2" s="1"/>
  <c r="CP358" i="2"/>
  <c r="CQ358" i="2"/>
  <c r="CS358" i="2"/>
  <c r="CT358" i="2"/>
  <c r="CV358" i="2" a="1"/>
  <c r="CV358" i="2" s="1"/>
  <c r="CW358" i="2"/>
  <c r="DA358" i="2"/>
  <c r="DB358" i="2"/>
  <c r="DD358" i="2"/>
  <c r="DE358" i="2"/>
  <c r="DG358" i="2"/>
  <c r="DJ358" i="2"/>
  <c r="DL358" i="2"/>
  <c r="DP358" i="2"/>
  <c r="DO358" i="2" s="1"/>
  <c r="C359" i="2"/>
  <c r="H359" i="2"/>
  <c r="G359" i="2" s="1"/>
  <c r="J359" i="2"/>
  <c r="K359" i="2"/>
  <c r="M359" i="2"/>
  <c r="N359" i="2"/>
  <c r="P359" i="2"/>
  <c r="Q359" i="2"/>
  <c r="S359" i="2"/>
  <c r="T359" i="2"/>
  <c r="V359" i="2" a="1"/>
  <c r="V359" i="2" s="1"/>
  <c r="W359" i="2" a="1"/>
  <c r="W359" i="2" s="1"/>
  <c r="X359" i="2"/>
  <c r="AA359" i="2" a="1"/>
  <c r="AA359" i="2" s="1"/>
  <c r="AB359" i="2" s="1"/>
  <c r="AC359" i="2"/>
  <c r="AD359" i="2"/>
  <c r="AF359" i="2"/>
  <c r="AG359" i="2"/>
  <c r="AI359" i="2"/>
  <c r="AJ359" i="2"/>
  <c r="AL359" i="2"/>
  <c r="AK359" i="2" s="1"/>
  <c r="AM359" i="2"/>
  <c r="AO359" i="2"/>
  <c r="AP359" i="2"/>
  <c r="AR359" i="2"/>
  <c r="AS359" i="2"/>
  <c r="AU359" i="2"/>
  <c r="AV359" i="2"/>
  <c r="AX359" i="2"/>
  <c r="AY359" i="2"/>
  <c r="BA359" i="2"/>
  <c r="BB359" i="2"/>
  <c r="BD359" i="2"/>
  <c r="BE359" i="2"/>
  <c r="BF359" i="2"/>
  <c r="BG359" i="2"/>
  <c r="BI359" i="2"/>
  <c r="BJ359" i="2"/>
  <c r="BL359" i="2"/>
  <c r="BM359" i="2"/>
  <c r="BO359" i="2" s="1"/>
  <c r="BP359" i="2"/>
  <c r="BR359" i="2"/>
  <c r="BS359" i="2"/>
  <c r="BT359" i="2"/>
  <c r="BV359" i="2"/>
  <c r="BU359" i="2" s="1"/>
  <c r="BZ359" i="2"/>
  <c r="CA359" i="2"/>
  <c r="CC359" i="2"/>
  <c r="CD359" i="2"/>
  <c r="CG359" i="2" a="1"/>
  <c r="CG359" i="2" s="1"/>
  <c r="CH359" i="2" s="1"/>
  <c r="CE359" i="2" s="1"/>
  <c r="CL359" i="2" a="1"/>
  <c r="CL359" i="2" s="1"/>
  <c r="CP359" i="2"/>
  <c r="CQ359" i="2"/>
  <c r="CS359" i="2"/>
  <c r="CT359" i="2"/>
  <c r="CV359" i="2" a="1"/>
  <c r="CV359" i="2" s="1"/>
  <c r="CW359" i="2"/>
  <c r="DA359" i="2"/>
  <c r="DB359" i="2"/>
  <c r="DD359" i="2"/>
  <c r="DE359" i="2"/>
  <c r="DG359" i="2"/>
  <c r="DJ359" i="2"/>
  <c r="DL359" i="2"/>
  <c r="DM359" i="2" s="1"/>
  <c r="DP359" i="2"/>
  <c r="C360" i="2"/>
  <c r="H360" i="2"/>
  <c r="G360" i="2" s="1"/>
  <c r="J360" i="2"/>
  <c r="K360" i="2"/>
  <c r="M360" i="2"/>
  <c r="N360" i="2"/>
  <c r="P360" i="2"/>
  <c r="Q360" i="2"/>
  <c r="S360" i="2"/>
  <c r="T360" i="2"/>
  <c r="V360" i="2" a="1"/>
  <c r="V360" i="2" s="1"/>
  <c r="W360" i="2" a="1"/>
  <c r="W360" i="2" s="1"/>
  <c r="X360" i="2"/>
  <c r="AA360" i="2" a="1"/>
  <c r="AA360" i="2" s="1"/>
  <c r="AB360" i="2" s="1"/>
  <c r="AC360" i="2"/>
  <c r="AD360" i="2"/>
  <c r="AF360" i="2"/>
  <c r="AG360" i="2"/>
  <c r="AI360" i="2"/>
  <c r="AJ360" i="2"/>
  <c r="AL360" i="2"/>
  <c r="AM360" i="2"/>
  <c r="AO360" i="2"/>
  <c r="AP360" i="2"/>
  <c r="AR360" i="2"/>
  <c r="AS360" i="2"/>
  <c r="AU360" i="2"/>
  <c r="AV360" i="2"/>
  <c r="AX360" i="2"/>
  <c r="AW360" i="2" s="1"/>
  <c r="AY360" i="2"/>
  <c r="BA360" i="2"/>
  <c r="BB360" i="2"/>
  <c r="BD360" i="2"/>
  <c r="BE360" i="2"/>
  <c r="BF360" i="2"/>
  <c r="BG360" i="2"/>
  <c r="BI360" i="2"/>
  <c r="BJ360" i="2"/>
  <c r="BL360" i="2"/>
  <c r="BM360" i="2"/>
  <c r="BO360" i="2" s="1"/>
  <c r="BP360" i="2"/>
  <c r="BR360" i="2"/>
  <c r="BS360" i="2"/>
  <c r="BT360" i="2"/>
  <c r="BV360" i="2"/>
  <c r="BU360" i="2" s="1"/>
  <c r="BZ360" i="2"/>
  <c r="CC360" i="2"/>
  <c r="CD360" i="2"/>
  <c r="CG360" i="2" a="1"/>
  <c r="CG360" i="2" s="1"/>
  <c r="CL360" i="2" a="1"/>
  <c r="CL360" i="2" s="1"/>
  <c r="CP360" i="2"/>
  <c r="CQ360" i="2"/>
  <c r="CS360" i="2"/>
  <c r="CR360" i="2" s="1"/>
  <c r="CT360" i="2"/>
  <c r="CV360" i="2" a="1"/>
  <c r="CV360" i="2" s="1"/>
  <c r="CW360" i="2"/>
  <c r="DA360" i="2"/>
  <c r="DB360" i="2"/>
  <c r="DD360" i="2"/>
  <c r="DE360" i="2"/>
  <c r="DG360" i="2"/>
  <c r="DJ360" i="2"/>
  <c r="DL360" i="2"/>
  <c r="DP360" i="2"/>
  <c r="C361" i="2"/>
  <c r="H361" i="2"/>
  <c r="G361" i="2" s="1"/>
  <c r="J361" i="2"/>
  <c r="K361" i="2"/>
  <c r="M361" i="2"/>
  <c r="N361" i="2"/>
  <c r="P361" i="2"/>
  <c r="Q361" i="2"/>
  <c r="S361" i="2"/>
  <c r="T361" i="2"/>
  <c r="V361" i="2" a="1"/>
  <c r="V361" i="2" s="1"/>
  <c r="W361" i="2" a="1"/>
  <c r="W361" i="2"/>
  <c r="X361" i="2"/>
  <c r="AA361" i="2" a="1"/>
  <c r="AA361" i="2" s="1"/>
  <c r="AB361" i="2" s="1"/>
  <c r="AC361" i="2"/>
  <c r="AD361" i="2"/>
  <c r="AF361" i="2"/>
  <c r="AG361" i="2"/>
  <c r="AI361" i="2"/>
  <c r="AJ361" i="2"/>
  <c r="AL361" i="2"/>
  <c r="AM361" i="2"/>
  <c r="AO361" i="2"/>
  <c r="AP361" i="2"/>
  <c r="AR361" i="2"/>
  <c r="AS361" i="2"/>
  <c r="AU361" i="2"/>
  <c r="AV361" i="2"/>
  <c r="AX361" i="2"/>
  <c r="AY361" i="2"/>
  <c r="BA361" i="2"/>
  <c r="BB361" i="2"/>
  <c r="BD361" i="2"/>
  <c r="BE361" i="2"/>
  <c r="BF361" i="2"/>
  <c r="BG361" i="2"/>
  <c r="BI361" i="2"/>
  <c r="BJ361" i="2"/>
  <c r="BL361" i="2"/>
  <c r="BM361" i="2"/>
  <c r="BO361" i="2" s="1"/>
  <c r="BP361" i="2"/>
  <c r="BR361" i="2"/>
  <c r="BS361" i="2"/>
  <c r="BT361" i="2"/>
  <c r="BV361" i="2"/>
  <c r="BU361" i="2" s="1"/>
  <c r="CA361" i="2"/>
  <c r="BZ361" i="2"/>
  <c r="CC361" i="2"/>
  <c r="CD361" i="2"/>
  <c r="CG361" i="2" a="1"/>
  <c r="CG361" i="2" s="1"/>
  <c r="CL361" i="2" a="1"/>
  <c r="CL361" i="2" s="1"/>
  <c r="CP361" i="2"/>
  <c r="CQ361" i="2"/>
  <c r="CS361" i="2"/>
  <c r="CT361" i="2"/>
  <c r="CV361" i="2" a="1"/>
  <c r="CV361" i="2" s="1"/>
  <c r="CW361" i="2"/>
  <c r="DA361" i="2"/>
  <c r="DB361" i="2"/>
  <c r="DD361" i="2"/>
  <c r="DE361" i="2"/>
  <c r="DG361" i="2"/>
  <c r="DJ361" i="2"/>
  <c r="DF361" i="2" s="1"/>
  <c r="DL361" i="2"/>
  <c r="DP361" i="2"/>
  <c r="DO361" i="2" s="1"/>
  <c r="C362" i="2"/>
  <c r="H362" i="2"/>
  <c r="G362" i="2" s="1"/>
  <c r="J362" i="2"/>
  <c r="K362" i="2"/>
  <c r="M362" i="2"/>
  <c r="N362" i="2"/>
  <c r="P362" i="2"/>
  <c r="Q362" i="2"/>
  <c r="S362" i="2"/>
  <c r="T362" i="2"/>
  <c r="V362" i="2" a="1"/>
  <c r="V362" i="2" s="1"/>
  <c r="W362" i="2" a="1"/>
  <c r="W362" i="2" s="1"/>
  <c r="X362" i="2"/>
  <c r="AA362" i="2" a="1"/>
  <c r="AA362" i="2" s="1"/>
  <c r="AB362" i="2" s="1"/>
  <c r="AC362" i="2"/>
  <c r="AD362" i="2"/>
  <c r="AF362" i="2"/>
  <c r="AG362" i="2"/>
  <c r="AI362" i="2"/>
  <c r="AJ362" i="2"/>
  <c r="AL362" i="2"/>
  <c r="AM362" i="2"/>
  <c r="AO362" i="2"/>
  <c r="AP362" i="2"/>
  <c r="AR362" i="2"/>
  <c r="AS362" i="2"/>
  <c r="AU362" i="2"/>
  <c r="AV362" i="2"/>
  <c r="AX362" i="2"/>
  <c r="AY362" i="2"/>
  <c r="BA362" i="2"/>
  <c r="BB362" i="2"/>
  <c r="BD362" i="2"/>
  <c r="BE362" i="2"/>
  <c r="BF362" i="2"/>
  <c r="BG362" i="2"/>
  <c r="BI362" i="2"/>
  <c r="BJ362" i="2"/>
  <c r="BL362" i="2"/>
  <c r="BM362" i="2"/>
  <c r="BO362" i="2" s="1"/>
  <c r="BP362" i="2"/>
  <c r="BR362" i="2"/>
  <c r="BS362" i="2"/>
  <c r="BT362" i="2"/>
  <c r="BV362" i="2"/>
  <c r="BU362" i="2" s="1"/>
  <c r="BZ362" i="2"/>
  <c r="CA362" i="2"/>
  <c r="CC362" i="2"/>
  <c r="CD362" i="2"/>
  <c r="CG362" i="2" a="1"/>
  <c r="CG362" i="2" s="1"/>
  <c r="CL362" i="2" a="1"/>
  <c r="CL362" i="2" s="1"/>
  <c r="CP362" i="2"/>
  <c r="CQ362" i="2"/>
  <c r="CS362" i="2"/>
  <c r="CT362" i="2"/>
  <c r="CV362" i="2" a="1"/>
  <c r="CV362" i="2" s="1"/>
  <c r="CW362" i="2"/>
  <c r="DA362" i="2"/>
  <c r="DB362" i="2"/>
  <c r="DD362" i="2"/>
  <c r="DE362" i="2"/>
  <c r="DG362" i="2"/>
  <c r="DI362" i="2" s="1"/>
  <c r="DJ362" i="2"/>
  <c r="DL362" i="2"/>
  <c r="DK362" i="2" s="1"/>
  <c r="DP362" i="2"/>
  <c r="DO362" i="2" s="1"/>
  <c r="C363" i="2"/>
  <c r="H363" i="2"/>
  <c r="G363" i="2" s="1"/>
  <c r="J363" i="2"/>
  <c r="K363" i="2"/>
  <c r="M363" i="2"/>
  <c r="N363" i="2"/>
  <c r="L363" i="2" s="1"/>
  <c r="P363" i="2"/>
  <c r="Q363" i="2"/>
  <c r="S363" i="2"/>
  <c r="T363" i="2"/>
  <c r="V363" i="2" a="1"/>
  <c r="V363" i="2" s="1"/>
  <c r="W363" i="2" a="1"/>
  <c r="W363" i="2" s="1"/>
  <c r="X363" i="2"/>
  <c r="AA363" i="2" a="1"/>
  <c r="AA363" i="2" s="1"/>
  <c r="AB363" i="2" s="1"/>
  <c r="AC363" i="2"/>
  <c r="AD363" i="2"/>
  <c r="AF363" i="2"/>
  <c r="AG363" i="2"/>
  <c r="AI363" i="2"/>
  <c r="AJ363" i="2"/>
  <c r="AL363" i="2"/>
  <c r="AM363" i="2"/>
  <c r="AO363" i="2"/>
  <c r="AP363" i="2"/>
  <c r="AR363" i="2"/>
  <c r="AS363" i="2"/>
  <c r="AU363" i="2"/>
  <c r="AV363" i="2"/>
  <c r="AX363" i="2"/>
  <c r="AY363" i="2"/>
  <c r="BA363" i="2"/>
  <c r="BB363" i="2"/>
  <c r="BD363" i="2"/>
  <c r="BE363" i="2"/>
  <c r="BF363" i="2"/>
  <c r="BG363" i="2"/>
  <c r="BI363" i="2"/>
  <c r="BJ363" i="2"/>
  <c r="BL363" i="2"/>
  <c r="BM363" i="2"/>
  <c r="BO363" i="2" s="1"/>
  <c r="BP363" i="2"/>
  <c r="BR363" i="2"/>
  <c r="BS363" i="2"/>
  <c r="BT363" i="2"/>
  <c r="BV363" i="2"/>
  <c r="BU363" i="2" s="1"/>
  <c r="CC363" i="2"/>
  <c r="CD363" i="2"/>
  <c r="CG363" i="2" a="1"/>
  <c r="CG363" i="2" s="1"/>
  <c r="CI363" i="2" s="1"/>
  <c r="CL363" i="2" a="1"/>
  <c r="CL363" i="2" s="1"/>
  <c r="CM363" i="2" s="1"/>
  <c r="CJ363" i="2" s="1"/>
  <c r="CP363" i="2"/>
  <c r="CQ363" i="2"/>
  <c r="CS363" i="2"/>
  <c r="CT363" i="2"/>
  <c r="CV363" i="2" a="1"/>
  <c r="CV363" i="2"/>
  <c r="CW363" i="2"/>
  <c r="DA363" i="2"/>
  <c r="CZ363" i="2" s="1"/>
  <c r="DB363" i="2"/>
  <c r="DD363" i="2"/>
  <c r="DE363" i="2"/>
  <c r="DG363" i="2"/>
  <c r="DJ363" i="2"/>
  <c r="DL363" i="2"/>
  <c r="DK363" i="2" s="1"/>
  <c r="DP363" i="2"/>
  <c r="DQ363" i="2" s="1"/>
  <c r="C364" i="2"/>
  <c r="H364" i="2"/>
  <c r="G364" i="2" s="1"/>
  <c r="J364" i="2"/>
  <c r="K364" i="2"/>
  <c r="M364" i="2"/>
  <c r="N364" i="2"/>
  <c r="P364" i="2"/>
  <c r="Q364" i="2"/>
  <c r="S364" i="2"/>
  <c r="T364" i="2"/>
  <c r="V364" i="2" a="1"/>
  <c r="V364" i="2" s="1"/>
  <c r="W364" i="2" a="1"/>
  <c r="W364" i="2" s="1"/>
  <c r="X364" i="2"/>
  <c r="AA364" i="2" a="1"/>
  <c r="AA364" i="2" s="1"/>
  <c r="AB364" i="2" s="1"/>
  <c r="AC364" i="2"/>
  <c r="AD364" i="2"/>
  <c r="AF364" i="2"/>
  <c r="AG364" i="2"/>
  <c r="AI364" i="2"/>
  <c r="AJ364" i="2"/>
  <c r="AL364" i="2"/>
  <c r="AM364" i="2"/>
  <c r="AO364" i="2"/>
  <c r="AP364" i="2"/>
  <c r="AR364" i="2"/>
  <c r="AS364" i="2"/>
  <c r="AU364" i="2"/>
  <c r="AV364" i="2"/>
  <c r="AX364" i="2"/>
  <c r="AY364" i="2"/>
  <c r="BA364" i="2"/>
  <c r="BB364" i="2"/>
  <c r="BD364" i="2"/>
  <c r="BE364" i="2"/>
  <c r="BF364" i="2"/>
  <c r="BG364" i="2"/>
  <c r="BI364" i="2"/>
  <c r="BJ364" i="2"/>
  <c r="BL364" i="2"/>
  <c r="BM364" i="2"/>
  <c r="BP364" i="2"/>
  <c r="BR364" i="2"/>
  <c r="BS364" i="2"/>
  <c r="BT364" i="2"/>
  <c r="BV364" i="2"/>
  <c r="BU364" i="2" s="1"/>
  <c r="CC364" i="2"/>
  <c r="CD364" i="2"/>
  <c r="CG364" i="2" a="1"/>
  <c r="CG364" i="2" s="1"/>
  <c r="CH364" i="2" s="1"/>
  <c r="CE364" i="2" s="1"/>
  <c r="CL364" i="2" a="1"/>
  <c r="CL364" i="2" s="1"/>
  <c r="CM364" i="2" s="1"/>
  <c r="CJ364" i="2" s="1"/>
  <c r="CP364" i="2"/>
  <c r="CQ364" i="2"/>
  <c r="CS364" i="2"/>
  <c r="CT364" i="2"/>
  <c r="CV364" i="2" a="1"/>
  <c r="CV364" i="2" s="1"/>
  <c r="CW364" i="2"/>
  <c r="CX364" i="2" s="1"/>
  <c r="CU364" i="2" s="1"/>
  <c r="DA364" i="2"/>
  <c r="DB364" i="2"/>
  <c r="DD364" i="2"/>
  <c r="DE364" i="2"/>
  <c r="DG364" i="2"/>
  <c r="DH364" i="2" s="1"/>
  <c r="DJ364" i="2"/>
  <c r="DL364" i="2"/>
  <c r="DP364" i="2"/>
  <c r="DR364" i="2" s="1"/>
  <c r="C365" i="2"/>
  <c r="H365" i="2"/>
  <c r="G365" i="2" s="1"/>
  <c r="J365" i="2"/>
  <c r="K365" i="2"/>
  <c r="I365" i="2" s="1"/>
  <c r="M365" i="2"/>
  <c r="N365" i="2"/>
  <c r="P365" i="2"/>
  <c r="Q365" i="2"/>
  <c r="S365" i="2"/>
  <c r="T365" i="2"/>
  <c r="V365" i="2" a="1"/>
  <c r="V365" i="2" s="1"/>
  <c r="W365" i="2" a="1"/>
  <c r="W365" i="2" s="1"/>
  <c r="Y365" i="2" s="1"/>
  <c r="X365" i="2"/>
  <c r="AA365" i="2" a="1"/>
  <c r="AA365" i="2" s="1"/>
  <c r="AB365" i="2" s="1"/>
  <c r="AC365" i="2"/>
  <c r="AD365" i="2"/>
  <c r="AF365" i="2"/>
  <c r="AG365" i="2"/>
  <c r="AI365" i="2"/>
  <c r="AJ365" i="2"/>
  <c r="AL365" i="2"/>
  <c r="AM365" i="2"/>
  <c r="AO365" i="2"/>
  <c r="AP365" i="2"/>
  <c r="AR365" i="2"/>
  <c r="AS365" i="2"/>
  <c r="AU365" i="2"/>
  <c r="AV365" i="2"/>
  <c r="AX365" i="2"/>
  <c r="AY365" i="2"/>
  <c r="BA365" i="2"/>
  <c r="BB365" i="2"/>
  <c r="AZ365" i="2" s="1"/>
  <c r="BD365" i="2"/>
  <c r="BE365" i="2"/>
  <c r="BF365" i="2"/>
  <c r="BG365" i="2"/>
  <c r="BI365" i="2"/>
  <c r="BJ365" i="2"/>
  <c r="BL365" i="2"/>
  <c r="BM365" i="2"/>
  <c r="BO365" i="2" s="1"/>
  <c r="BP365" i="2"/>
  <c r="BR365" i="2"/>
  <c r="BS365" i="2"/>
  <c r="BT365" i="2"/>
  <c r="BV365" i="2"/>
  <c r="BU365" i="2" s="1"/>
  <c r="CA365" i="2"/>
  <c r="BZ365" i="2"/>
  <c r="CC365" i="2"/>
  <c r="CD365" i="2"/>
  <c r="CG365" i="2" a="1"/>
  <c r="CG365" i="2" s="1"/>
  <c r="CH365" i="2" s="1"/>
  <c r="CE365" i="2" s="1"/>
  <c r="CL365" i="2" a="1"/>
  <c r="CL365" i="2" s="1"/>
  <c r="CM365" i="2" s="1"/>
  <c r="CJ365" i="2" s="1"/>
  <c r="CP365" i="2"/>
  <c r="CQ365" i="2"/>
  <c r="CS365" i="2"/>
  <c r="CT365" i="2"/>
  <c r="CV365" i="2" a="1"/>
  <c r="CV365" i="2" s="1"/>
  <c r="CW365" i="2"/>
  <c r="DA365" i="2"/>
  <c r="DB365" i="2"/>
  <c r="DD365" i="2"/>
  <c r="DE365" i="2"/>
  <c r="DG365" i="2"/>
  <c r="DH365" i="2" s="1"/>
  <c r="DJ365" i="2"/>
  <c r="DK365" i="2"/>
  <c r="DL365" i="2"/>
  <c r="DN365" i="2" s="1"/>
  <c r="DM365" i="2"/>
  <c r="DP365" i="2"/>
  <c r="C366" i="2"/>
  <c r="H366" i="2"/>
  <c r="G366" i="2" s="1"/>
  <c r="J366" i="2"/>
  <c r="K366" i="2"/>
  <c r="M366" i="2"/>
  <c r="N366" i="2"/>
  <c r="P366" i="2"/>
  <c r="Q366" i="2"/>
  <c r="S366" i="2"/>
  <c r="T366" i="2"/>
  <c r="V366" i="2" a="1"/>
  <c r="V366" i="2" s="1"/>
  <c r="W366" i="2" a="1"/>
  <c r="W366" i="2" s="1"/>
  <c r="X366" i="2"/>
  <c r="AA366" i="2" a="1"/>
  <c r="AA366" i="2" s="1"/>
  <c r="AB366" i="2" s="1"/>
  <c r="AC366" i="2"/>
  <c r="AD366" i="2"/>
  <c r="AF366" i="2"/>
  <c r="AG366" i="2"/>
  <c r="AI366" i="2"/>
  <c r="AJ366" i="2"/>
  <c r="AL366" i="2"/>
  <c r="AM366" i="2"/>
  <c r="AO366" i="2"/>
  <c r="AP366" i="2"/>
  <c r="AR366" i="2"/>
  <c r="AS366" i="2"/>
  <c r="AU366" i="2"/>
  <c r="AV366" i="2"/>
  <c r="AX366" i="2"/>
  <c r="AY366" i="2"/>
  <c r="BA366" i="2"/>
  <c r="BB366" i="2"/>
  <c r="AZ366" i="2" s="1"/>
  <c r="BD366" i="2"/>
  <c r="BE366" i="2"/>
  <c r="BF366" i="2"/>
  <c r="BG366" i="2"/>
  <c r="BI366" i="2"/>
  <c r="BJ366" i="2"/>
  <c r="BL366" i="2"/>
  <c r="BM366" i="2"/>
  <c r="BO366" i="2" s="1"/>
  <c r="BP366" i="2"/>
  <c r="BR366" i="2"/>
  <c r="BS366" i="2"/>
  <c r="BT366" i="2"/>
  <c r="BV366" i="2"/>
  <c r="BU366" i="2" s="1"/>
  <c r="BZ366" i="2"/>
  <c r="CA366" i="2"/>
  <c r="CC366" i="2"/>
  <c r="CD366" i="2"/>
  <c r="CG366" i="2" a="1"/>
  <c r="CG366" i="2" s="1"/>
  <c r="CH366" i="2" s="1"/>
  <c r="CE366" i="2" s="1"/>
  <c r="CL366" i="2" a="1"/>
  <c r="CL366" i="2" s="1"/>
  <c r="CM366" i="2" s="1"/>
  <c r="CJ366" i="2" s="1"/>
  <c r="CP366" i="2"/>
  <c r="CO366" i="2" s="1"/>
  <c r="CQ366" i="2"/>
  <c r="CS366" i="2"/>
  <c r="CT366" i="2"/>
  <c r="CV366" i="2" a="1"/>
  <c r="CV366" i="2" s="1"/>
  <c r="CW366" i="2"/>
  <c r="DA366" i="2"/>
  <c r="DB366" i="2"/>
  <c r="DD366" i="2"/>
  <c r="DE366" i="2"/>
  <c r="DG366" i="2"/>
  <c r="DJ366" i="2"/>
  <c r="DL366" i="2"/>
  <c r="DP366" i="2"/>
  <c r="DO366" i="2" s="1"/>
  <c r="C367" i="2"/>
  <c r="H367" i="2"/>
  <c r="G367" i="2" s="1"/>
  <c r="J367" i="2"/>
  <c r="K367" i="2"/>
  <c r="M367" i="2"/>
  <c r="N367" i="2"/>
  <c r="P367" i="2"/>
  <c r="Q367" i="2"/>
  <c r="S367" i="2"/>
  <c r="T367" i="2"/>
  <c r="V367" i="2" a="1"/>
  <c r="V367" i="2" s="1"/>
  <c r="W367" i="2" a="1"/>
  <c r="W367" i="2" s="1"/>
  <c r="X367" i="2"/>
  <c r="AA367" i="2" a="1"/>
  <c r="AA367" i="2"/>
  <c r="AB367" i="2" s="1"/>
  <c r="AC367" i="2"/>
  <c r="AD367" i="2"/>
  <c r="AF367" i="2"/>
  <c r="AG367" i="2"/>
  <c r="AI367" i="2"/>
  <c r="AJ367" i="2"/>
  <c r="AL367" i="2"/>
  <c r="AM367" i="2"/>
  <c r="AO367" i="2"/>
  <c r="AP367" i="2"/>
  <c r="AR367" i="2"/>
  <c r="AS367" i="2"/>
  <c r="AU367" i="2"/>
  <c r="AV367" i="2"/>
  <c r="AT367" i="2" s="1"/>
  <c r="AX367" i="2"/>
  <c r="AY367" i="2"/>
  <c r="BA367" i="2"/>
  <c r="BB367" i="2"/>
  <c r="BD367" i="2"/>
  <c r="BE367" i="2"/>
  <c r="BF367" i="2"/>
  <c r="BG367" i="2"/>
  <c r="BI367" i="2"/>
  <c r="BJ367" i="2"/>
  <c r="BH367" i="2" s="1"/>
  <c r="BL367" i="2"/>
  <c r="BM367" i="2"/>
  <c r="BO367" i="2" s="1"/>
  <c r="BP367" i="2"/>
  <c r="BR367" i="2"/>
  <c r="BS367" i="2"/>
  <c r="BT367" i="2"/>
  <c r="BV367" i="2"/>
  <c r="BU367" i="2" s="1"/>
  <c r="BZ367" i="2"/>
  <c r="CA367" i="2"/>
  <c r="CC367" i="2"/>
  <c r="CD367" i="2"/>
  <c r="CG367" i="2" a="1"/>
  <c r="CG367" i="2" s="1"/>
  <c r="CH367" i="2" s="1"/>
  <c r="CE367" i="2" s="1"/>
  <c r="CL367" i="2" a="1"/>
  <c r="CL367" i="2" s="1"/>
  <c r="CM367" i="2" s="1"/>
  <c r="CJ367" i="2" s="1"/>
  <c r="CP367" i="2"/>
  <c r="CQ367" i="2"/>
  <c r="CS367" i="2"/>
  <c r="CT367" i="2"/>
  <c r="CV367" i="2" a="1"/>
  <c r="CV367" i="2"/>
  <c r="CW367" i="2"/>
  <c r="DA367" i="2"/>
  <c r="DB367" i="2"/>
  <c r="DD367" i="2"/>
  <c r="DE367" i="2"/>
  <c r="DG367" i="2"/>
  <c r="DH367" i="2" s="1"/>
  <c r="DJ367" i="2"/>
  <c r="DL367" i="2"/>
  <c r="DM367" i="2" s="1"/>
  <c r="DP367" i="2"/>
  <c r="DO367" i="2" s="1"/>
  <c r="C368" i="2"/>
  <c r="H368" i="2"/>
  <c r="G368" i="2" s="1"/>
  <c r="J368" i="2"/>
  <c r="K368" i="2"/>
  <c r="M368" i="2"/>
  <c r="N368" i="2"/>
  <c r="P368" i="2"/>
  <c r="Q368" i="2"/>
  <c r="S368" i="2"/>
  <c r="T368" i="2"/>
  <c r="V368" i="2" a="1"/>
  <c r="V368" i="2" s="1"/>
  <c r="W368" i="2" a="1"/>
  <c r="W368" i="2"/>
  <c r="X368" i="2"/>
  <c r="AA368" i="2" a="1"/>
  <c r="AA368" i="2" s="1"/>
  <c r="AB368" i="2" s="1"/>
  <c r="AC368" i="2"/>
  <c r="AD368" i="2"/>
  <c r="AF368" i="2"/>
  <c r="AG368" i="2"/>
  <c r="AI368" i="2"/>
  <c r="AJ368" i="2"/>
  <c r="AL368" i="2"/>
  <c r="AM368" i="2"/>
  <c r="AO368" i="2"/>
  <c r="AP368" i="2"/>
  <c r="AR368" i="2"/>
  <c r="AS368" i="2"/>
  <c r="AU368" i="2"/>
  <c r="AV368" i="2"/>
  <c r="AX368" i="2"/>
  <c r="AY368" i="2"/>
  <c r="BA368" i="2"/>
  <c r="BB368" i="2"/>
  <c r="BD368" i="2"/>
  <c r="BE368" i="2"/>
  <c r="BF368" i="2"/>
  <c r="BG368" i="2"/>
  <c r="BI368" i="2"/>
  <c r="BJ368" i="2"/>
  <c r="BL368" i="2"/>
  <c r="BM368" i="2"/>
  <c r="BO368" i="2" s="1"/>
  <c r="BP368" i="2"/>
  <c r="BR368" i="2"/>
  <c r="BS368" i="2"/>
  <c r="BT368" i="2"/>
  <c r="BV368" i="2"/>
  <c r="BU368" i="2" s="1"/>
  <c r="BZ368" i="2"/>
  <c r="CC368" i="2"/>
  <c r="CD368" i="2"/>
  <c r="CG368" i="2" a="1"/>
  <c r="CG368" i="2" s="1"/>
  <c r="CH368" i="2" s="1"/>
  <c r="CE368" i="2" s="1"/>
  <c r="CL368" i="2" a="1"/>
  <c r="CL368" i="2" s="1"/>
  <c r="CP368" i="2"/>
  <c r="CQ368" i="2"/>
  <c r="CS368" i="2"/>
  <c r="CT368" i="2"/>
  <c r="CV368" i="2" a="1"/>
  <c r="CV368" i="2" s="1"/>
  <c r="CW368" i="2"/>
  <c r="DA368" i="2"/>
  <c r="DB368" i="2"/>
  <c r="DD368" i="2"/>
  <c r="DE368" i="2"/>
  <c r="DG368" i="2"/>
  <c r="DH368" i="2"/>
  <c r="DJ368" i="2"/>
  <c r="DL368" i="2"/>
  <c r="DK368" i="2" s="1"/>
  <c r="DP368" i="2"/>
  <c r="DO368" i="2" s="1"/>
  <c r="DQ368" i="2"/>
  <c r="C369" i="2"/>
  <c r="H369" i="2"/>
  <c r="G369" i="2" s="1"/>
  <c r="J369" i="2"/>
  <c r="K369" i="2"/>
  <c r="M369" i="2"/>
  <c r="N369" i="2"/>
  <c r="P369" i="2"/>
  <c r="Q369" i="2"/>
  <c r="S369" i="2"/>
  <c r="T369" i="2"/>
  <c r="V369" i="2" a="1"/>
  <c r="V369" i="2" s="1"/>
  <c r="W369" i="2" a="1"/>
  <c r="W369" i="2" s="1"/>
  <c r="X369" i="2"/>
  <c r="AA369" i="2" a="1"/>
  <c r="AA369" i="2" s="1"/>
  <c r="AB369" i="2" s="1"/>
  <c r="AC369" i="2"/>
  <c r="AD369" i="2"/>
  <c r="AF369" i="2"/>
  <c r="AG369" i="2"/>
  <c r="AI369" i="2"/>
  <c r="AJ369" i="2"/>
  <c r="AL369" i="2"/>
  <c r="AM369" i="2"/>
  <c r="AO369" i="2"/>
  <c r="AP369" i="2"/>
  <c r="AR369" i="2"/>
  <c r="AS369" i="2"/>
  <c r="AU369" i="2"/>
  <c r="AV369" i="2"/>
  <c r="AX369" i="2"/>
  <c r="AY369" i="2"/>
  <c r="BA369" i="2"/>
  <c r="BB369" i="2"/>
  <c r="BD369" i="2"/>
  <c r="BE369" i="2"/>
  <c r="BF369" i="2"/>
  <c r="BG369" i="2"/>
  <c r="BI369" i="2"/>
  <c r="BJ369" i="2"/>
  <c r="BL369" i="2"/>
  <c r="BM369" i="2"/>
  <c r="BP369" i="2"/>
  <c r="BR369" i="2"/>
  <c r="BS369" i="2"/>
  <c r="BT369" i="2"/>
  <c r="BV369" i="2"/>
  <c r="BU369" i="2" s="1"/>
  <c r="CA369" i="2"/>
  <c r="BZ369" i="2"/>
  <c r="CC369" i="2"/>
  <c r="CD369" i="2"/>
  <c r="CG369" i="2" a="1"/>
  <c r="CG369" i="2" s="1"/>
  <c r="CL369" i="2" a="1"/>
  <c r="CL369" i="2"/>
  <c r="CP369" i="2"/>
  <c r="CQ369" i="2"/>
  <c r="CS369" i="2"/>
  <c r="CT369" i="2"/>
  <c r="CV369" i="2" a="1"/>
  <c r="CV369" i="2" s="1"/>
  <c r="CW369" i="2"/>
  <c r="DA369" i="2"/>
  <c r="DB369" i="2"/>
  <c r="DD369" i="2"/>
  <c r="DE369" i="2"/>
  <c r="DG369" i="2"/>
  <c r="DJ369" i="2"/>
  <c r="DK369" i="2"/>
  <c r="DL369" i="2"/>
  <c r="DM369" i="2" s="1"/>
  <c r="DN369" i="2"/>
  <c r="DP369" i="2"/>
  <c r="DR369" i="2" s="1"/>
  <c r="C370" i="2"/>
  <c r="H370" i="2"/>
  <c r="G370" i="2" s="1"/>
  <c r="J370" i="2"/>
  <c r="K370" i="2"/>
  <c r="M370" i="2"/>
  <c r="N370" i="2"/>
  <c r="P370" i="2"/>
  <c r="Q370" i="2"/>
  <c r="S370" i="2"/>
  <c r="T370" i="2"/>
  <c r="V370" i="2" a="1"/>
  <c r="V370" i="2" s="1"/>
  <c r="W370" i="2" a="1"/>
  <c r="W370" i="2" s="1"/>
  <c r="X370" i="2"/>
  <c r="AA370" i="2" a="1"/>
  <c r="AA370" i="2" s="1"/>
  <c r="AB370" i="2" s="1"/>
  <c r="AC370" i="2"/>
  <c r="AD370" i="2"/>
  <c r="AF370" i="2"/>
  <c r="AG370" i="2"/>
  <c r="AI370" i="2"/>
  <c r="AJ370" i="2"/>
  <c r="AL370" i="2"/>
  <c r="AM370" i="2"/>
  <c r="AO370" i="2"/>
  <c r="AP370" i="2"/>
  <c r="AR370" i="2"/>
  <c r="AS370" i="2"/>
  <c r="AU370" i="2"/>
  <c r="AV370" i="2"/>
  <c r="AX370" i="2"/>
  <c r="AY370" i="2"/>
  <c r="BA370" i="2"/>
  <c r="BB370" i="2"/>
  <c r="BD370" i="2"/>
  <c r="BE370" i="2"/>
  <c r="BF370" i="2"/>
  <c r="BG370" i="2"/>
  <c r="BI370" i="2"/>
  <c r="BH370" i="2" s="1"/>
  <c r="BJ370" i="2"/>
  <c r="BL370" i="2"/>
  <c r="BM370" i="2"/>
  <c r="BO370" i="2" s="1"/>
  <c r="BP370" i="2"/>
  <c r="BR370" i="2"/>
  <c r="BS370" i="2"/>
  <c r="BT370" i="2"/>
  <c r="BV370" i="2"/>
  <c r="BU370" i="2" s="1"/>
  <c r="BZ370" i="2"/>
  <c r="CA370" i="2"/>
  <c r="BW370" i="2" s="1"/>
  <c r="CC370" i="2"/>
  <c r="CD370" i="2"/>
  <c r="CG370" i="2" a="1"/>
  <c r="CG370" i="2" s="1"/>
  <c r="CL370" i="2" a="1"/>
  <c r="CL370" i="2" s="1"/>
  <c r="CM370" i="2" s="1"/>
  <c r="CJ370" i="2" s="1"/>
  <c r="CP370" i="2"/>
  <c r="CQ370" i="2"/>
  <c r="CS370" i="2"/>
  <c r="CT370" i="2"/>
  <c r="CV370" i="2" a="1"/>
  <c r="CV370" i="2" s="1"/>
  <c r="CW370" i="2"/>
  <c r="DA370" i="2"/>
  <c r="DB370" i="2"/>
  <c r="DD370" i="2"/>
  <c r="DE370" i="2"/>
  <c r="DG370" i="2"/>
  <c r="DH370" i="2" s="1"/>
  <c r="DJ370" i="2"/>
  <c r="DL370" i="2"/>
  <c r="DP370" i="2"/>
  <c r="DO370" i="2" s="1"/>
  <c r="C371" i="2"/>
  <c r="H371" i="2"/>
  <c r="G371" i="2" s="1"/>
  <c r="J371" i="2"/>
  <c r="K371" i="2"/>
  <c r="M371" i="2"/>
  <c r="N371" i="2"/>
  <c r="L371" i="2" s="1"/>
  <c r="P371" i="2"/>
  <c r="Q371" i="2"/>
  <c r="S371" i="2"/>
  <c r="T371" i="2"/>
  <c r="V371" i="2" a="1"/>
  <c r="V371" i="2" s="1"/>
  <c r="W371" i="2" a="1"/>
  <c r="W371" i="2" s="1"/>
  <c r="X371" i="2"/>
  <c r="AA371" i="2" a="1"/>
  <c r="AA371" i="2" s="1"/>
  <c r="AB371" i="2" s="1"/>
  <c r="AC371" i="2"/>
  <c r="AD371" i="2"/>
  <c r="AF371" i="2"/>
  <c r="AG371" i="2"/>
  <c r="AI371" i="2"/>
  <c r="AJ371" i="2"/>
  <c r="AL371" i="2"/>
  <c r="AM371" i="2"/>
  <c r="AO371" i="2"/>
  <c r="AP371" i="2"/>
  <c r="AR371" i="2"/>
  <c r="AS371" i="2"/>
  <c r="AU371" i="2"/>
  <c r="AV371" i="2"/>
  <c r="AX371" i="2"/>
  <c r="AY371" i="2"/>
  <c r="BA371" i="2"/>
  <c r="BB371" i="2"/>
  <c r="BD371" i="2"/>
  <c r="BE371" i="2"/>
  <c r="BF371" i="2"/>
  <c r="BG371" i="2"/>
  <c r="BI371" i="2"/>
  <c r="BJ371" i="2"/>
  <c r="BL371" i="2"/>
  <c r="BM371" i="2"/>
  <c r="BO371" i="2"/>
  <c r="BP371" i="2"/>
  <c r="BR371" i="2"/>
  <c r="BS371" i="2"/>
  <c r="BT371" i="2"/>
  <c r="BV371" i="2"/>
  <c r="BU371" i="2" s="1"/>
  <c r="CC371" i="2"/>
  <c r="CD371" i="2"/>
  <c r="CG371" i="2" a="1"/>
  <c r="CG371" i="2" s="1"/>
  <c r="CL371" i="2" a="1"/>
  <c r="CL371" i="2" s="1"/>
  <c r="CM371" i="2" s="1"/>
  <c r="CJ371" i="2" s="1"/>
  <c r="CP371" i="2"/>
  <c r="CQ371" i="2"/>
  <c r="CS371" i="2"/>
  <c r="CT371" i="2"/>
  <c r="CV371" i="2" a="1"/>
  <c r="CV371" i="2" s="1"/>
  <c r="CW371" i="2"/>
  <c r="DA371" i="2"/>
  <c r="DB371" i="2"/>
  <c r="DD371" i="2"/>
  <c r="DE371" i="2"/>
  <c r="DG371" i="2"/>
  <c r="DH371" i="2" s="1"/>
  <c r="DI371" i="2"/>
  <c r="DJ371" i="2"/>
  <c r="DF371" i="2" s="1"/>
  <c r="DL371" i="2"/>
  <c r="DP371" i="2"/>
  <c r="DQ371" i="2" s="1"/>
  <c r="C372" i="2"/>
  <c r="H372" i="2"/>
  <c r="G372" i="2" s="1"/>
  <c r="J372" i="2"/>
  <c r="K372" i="2"/>
  <c r="M372" i="2"/>
  <c r="N372" i="2"/>
  <c r="P372" i="2"/>
  <c r="Q372" i="2"/>
  <c r="S372" i="2"/>
  <c r="T372" i="2"/>
  <c r="V372" i="2" a="1"/>
  <c r="V372" i="2" s="1"/>
  <c r="W372" i="2" a="1"/>
  <c r="W372" i="2" s="1"/>
  <c r="X372" i="2"/>
  <c r="AA372" i="2" a="1"/>
  <c r="AA372" i="2" s="1"/>
  <c r="AB372" i="2" s="1"/>
  <c r="AC372" i="2"/>
  <c r="AD372" i="2"/>
  <c r="AF372" i="2"/>
  <c r="AG372" i="2"/>
  <c r="AI372" i="2"/>
  <c r="AH372" i="2" s="1"/>
  <c r="AJ372" i="2"/>
  <c r="AL372" i="2"/>
  <c r="AM372" i="2"/>
  <c r="AO372" i="2"/>
  <c r="AP372" i="2"/>
  <c r="AR372" i="2"/>
  <c r="AS372" i="2"/>
  <c r="AU372" i="2"/>
  <c r="AV372" i="2"/>
  <c r="AX372" i="2"/>
  <c r="AY372" i="2"/>
  <c r="BA372" i="2"/>
  <c r="BB372" i="2"/>
  <c r="BD372" i="2"/>
  <c r="BE372" i="2"/>
  <c r="BF372" i="2"/>
  <c r="BG372" i="2"/>
  <c r="BI372" i="2"/>
  <c r="BJ372" i="2"/>
  <c r="BL372" i="2"/>
  <c r="BM372" i="2"/>
  <c r="BP372" i="2"/>
  <c r="BR372" i="2"/>
  <c r="BS372" i="2"/>
  <c r="BQ372" i="2" s="1"/>
  <c r="BT372" i="2"/>
  <c r="BV372" i="2"/>
  <c r="BU372" i="2" s="1"/>
  <c r="CC372" i="2"/>
  <c r="CD372" i="2"/>
  <c r="CG372" i="2" a="1"/>
  <c r="CG372" i="2" s="1"/>
  <c r="CH372" i="2" s="1"/>
  <c r="CE372" i="2" s="1"/>
  <c r="CL372" i="2" a="1"/>
  <c r="CL372" i="2" s="1"/>
  <c r="CP372" i="2"/>
  <c r="CQ372" i="2"/>
  <c r="CS372" i="2"/>
  <c r="CT372" i="2"/>
  <c r="CV372" i="2" a="1"/>
  <c r="CV372" i="2" s="1"/>
  <c r="CW372" i="2"/>
  <c r="DA372" i="2"/>
  <c r="DB372" i="2"/>
  <c r="DD372" i="2"/>
  <c r="DE372" i="2"/>
  <c r="DG372" i="2"/>
  <c r="DH372" i="2" s="1"/>
  <c r="DJ372" i="2"/>
  <c r="DL372" i="2"/>
  <c r="DO372" i="2"/>
  <c r="DP372" i="2"/>
  <c r="DR372" i="2" s="1"/>
  <c r="DQ372" i="2"/>
  <c r="C373" i="2"/>
  <c r="H373" i="2"/>
  <c r="G373" i="2" s="1"/>
  <c r="J373" i="2"/>
  <c r="K373" i="2"/>
  <c r="M373" i="2"/>
  <c r="N373" i="2"/>
  <c r="P373" i="2"/>
  <c r="Q373" i="2"/>
  <c r="O373" i="2" s="1"/>
  <c r="S373" i="2"/>
  <c r="T373" i="2"/>
  <c r="V373" i="2" a="1"/>
  <c r="V373" i="2" s="1"/>
  <c r="W373" i="2" a="1"/>
  <c r="W373" i="2" s="1"/>
  <c r="Y373" i="2" s="1"/>
  <c r="X373" i="2"/>
  <c r="AA373" i="2" a="1"/>
  <c r="AA373" i="2" s="1"/>
  <c r="AB373" i="2" s="1"/>
  <c r="AC373" i="2"/>
  <c r="AD373" i="2"/>
  <c r="AF373" i="2"/>
  <c r="AE373" i="2" s="1"/>
  <c r="AG373" i="2"/>
  <c r="AI373" i="2"/>
  <c r="AJ373" i="2"/>
  <c r="AL373" i="2"/>
  <c r="AM373" i="2"/>
  <c r="AO373" i="2"/>
  <c r="AP373" i="2"/>
  <c r="AR373" i="2"/>
  <c r="AS373" i="2"/>
  <c r="AQ373" i="2" s="1"/>
  <c r="AU373" i="2"/>
  <c r="AV373" i="2"/>
  <c r="AX373" i="2"/>
  <c r="AY373" i="2"/>
  <c r="BA373" i="2"/>
  <c r="BB373" i="2"/>
  <c r="AZ373" i="2" s="1"/>
  <c r="BD373" i="2"/>
  <c r="BE373" i="2"/>
  <c r="BF373" i="2"/>
  <c r="BG373" i="2"/>
  <c r="BI373" i="2"/>
  <c r="BJ373" i="2"/>
  <c r="BL373" i="2"/>
  <c r="BM373" i="2"/>
  <c r="BO373" i="2" s="1"/>
  <c r="BP373" i="2"/>
  <c r="BR373" i="2"/>
  <c r="BS373" i="2"/>
  <c r="BT373" i="2"/>
  <c r="BV373" i="2"/>
  <c r="BU373" i="2" s="1"/>
  <c r="CA373" i="2"/>
  <c r="BZ373" i="2"/>
  <c r="CC373" i="2"/>
  <c r="CD373" i="2"/>
  <c r="CG373" i="2" a="1"/>
  <c r="CG373" i="2" s="1"/>
  <c r="CH373" i="2" s="1"/>
  <c r="CE373" i="2" s="1"/>
  <c r="CL373" i="2" a="1"/>
  <c r="CL373" i="2" s="1"/>
  <c r="CP373" i="2"/>
  <c r="CQ373" i="2"/>
  <c r="CS373" i="2"/>
  <c r="CT373" i="2"/>
  <c r="CV373" i="2" a="1"/>
  <c r="CV373" i="2" s="1"/>
  <c r="CW373" i="2"/>
  <c r="DA373" i="2"/>
  <c r="DB373" i="2"/>
  <c r="CZ373" i="2" s="1"/>
  <c r="DD373" i="2"/>
  <c r="DE373" i="2"/>
  <c r="DG373" i="2"/>
  <c r="DJ373" i="2"/>
  <c r="DK373" i="2"/>
  <c r="DL373" i="2"/>
  <c r="DP373" i="2"/>
  <c r="DQ373" i="2" s="1"/>
  <c r="C374" i="2"/>
  <c r="H374" i="2"/>
  <c r="G374" i="2" s="1"/>
  <c r="J374" i="2"/>
  <c r="K374" i="2"/>
  <c r="M374" i="2"/>
  <c r="N374" i="2"/>
  <c r="P374" i="2"/>
  <c r="Q374" i="2"/>
  <c r="S374" i="2"/>
  <c r="T374" i="2"/>
  <c r="V374" i="2" a="1"/>
  <c r="V374" i="2" s="1"/>
  <c r="W374" i="2" a="1"/>
  <c r="W374" i="2" s="1"/>
  <c r="X374" i="2"/>
  <c r="AA374" i="2" a="1"/>
  <c r="AA374" i="2" s="1"/>
  <c r="AB374" i="2" s="1"/>
  <c r="AC374" i="2"/>
  <c r="AD374" i="2"/>
  <c r="AF374" i="2"/>
  <c r="AG374" i="2"/>
  <c r="AI374" i="2"/>
  <c r="AJ374" i="2"/>
  <c r="AL374" i="2"/>
  <c r="AM374" i="2"/>
  <c r="AO374" i="2"/>
  <c r="AP374" i="2"/>
  <c r="AR374" i="2"/>
  <c r="AS374" i="2"/>
  <c r="AU374" i="2"/>
  <c r="AV374" i="2"/>
  <c r="AX374" i="2"/>
  <c r="AY374" i="2"/>
  <c r="BA374" i="2"/>
  <c r="AZ374" i="2" s="1"/>
  <c r="BB374" i="2"/>
  <c r="BD374" i="2"/>
  <c r="BE374" i="2"/>
  <c r="BF374" i="2"/>
  <c r="BG374" i="2"/>
  <c r="BI374" i="2"/>
  <c r="BJ374" i="2"/>
  <c r="BL374" i="2"/>
  <c r="BM374" i="2"/>
  <c r="BO374" i="2" s="1"/>
  <c r="BP374" i="2"/>
  <c r="BR374" i="2"/>
  <c r="BS374" i="2"/>
  <c r="BT374" i="2"/>
  <c r="BV374" i="2"/>
  <c r="BU374" i="2" s="1"/>
  <c r="BZ374" i="2"/>
  <c r="CA374" i="2"/>
  <c r="CC374" i="2"/>
  <c r="CD374" i="2"/>
  <c r="CG374" i="2" a="1"/>
  <c r="CG374" i="2" s="1"/>
  <c r="CI374" i="2" s="1"/>
  <c r="CL374" i="2" a="1"/>
  <c r="CL374" i="2" s="1"/>
  <c r="CP374" i="2"/>
  <c r="CQ374" i="2"/>
  <c r="CS374" i="2"/>
  <c r="CT374" i="2"/>
  <c r="CV374" i="2" a="1"/>
  <c r="CV374" i="2" s="1"/>
  <c r="CW374" i="2"/>
  <c r="DA374" i="2"/>
  <c r="DB374" i="2"/>
  <c r="DD374" i="2"/>
  <c r="DE374" i="2"/>
  <c r="DG374" i="2"/>
  <c r="DJ374" i="2"/>
  <c r="DL374" i="2"/>
  <c r="DP374" i="2"/>
  <c r="C375" i="2"/>
  <c r="H375" i="2"/>
  <c r="G375" i="2" s="1"/>
  <c r="J375" i="2"/>
  <c r="K375" i="2"/>
  <c r="M375" i="2"/>
  <c r="N375" i="2"/>
  <c r="P375" i="2"/>
  <c r="Q375" i="2"/>
  <c r="S375" i="2"/>
  <c r="T375" i="2"/>
  <c r="V375" i="2" a="1"/>
  <c r="V375" i="2" s="1"/>
  <c r="W375" i="2" a="1"/>
  <c r="W375" i="2" s="1"/>
  <c r="X375" i="2"/>
  <c r="AA375" i="2" a="1"/>
  <c r="AA375" i="2" s="1"/>
  <c r="AB375" i="2" s="1"/>
  <c r="AC375" i="2"/>
  <c r="AD375" i="2"/>
  <c r="AF375" i="2"/>
  <c r="AG375" i="2"/>
  <c r="AI375" i="2"/>
  <c r="AJ375" i="2"/>
  <c r="AL375" i="2"/>
  <c r="AM375" i="2"/>
  <c r="AO375" i="2"/>
  <c r="AP375" i="2"/>
  <c r="AR375" i="2"/>
  <c r="AS375" i="2"/>
  <c r="AU375" i="2"/>
  <c r="AV375" i="2"/>
  <c r="AX375" i="2"/>
  <c r="AY375" i="2"/>
  <c r="BA375" i="2"/>
  <c r="BB375" i="2"/>
  <c r="BD375" i="2"/>
  <c r="BE375" i="2"/>
  <c r="BF375" i="2"/>
  <c r="BG375" i="2"/>
  <c r="BI375" i="2"/>
  <c r="BH375" i="2" s="1"/>
  <c r="BJ375" i="2"/>
  <c r="BL375" i="2"/>
  <c r="BM375" i="2"/>
  <c r="BO375" i="2" s="1"/>
  <c r="BP375" i="2"/>
  <c r="BR375" i="2"/>
  <c r="BS375" i="2"/>
  <c r="BT375" i="2"/>
  <c r="BV375" i="2"/>
  <c r="BU375" i="2" s="1"/>
  <c r="BZ375" i="2"/>
  <c r="CC375" i="2"/>
  <c r="CD375" i="2"/>
  <c r="CG375" i="2" a="1"/>
  <c r="CG375" i="2" s="1"/>
  <c r="CL375" i="2" a="1"/>
  <c r="CL375" i="2" s="1"/>
  <c r="CP375" i="2"/>
  <c r="CQ375" i="2"/>
  <c r="CS375" i="2"/>
  <c r="CT375" i="2"/>
  <c r="CV375" i="2" a="1"/>
  <c r="CV375" i="2" s="1"/>
  <c r="CW375" i="2"/>
  <c r="DA375" i="2"/>
  <c r="DB375" i="2"/>
  <c r="DD375" i="2"/>
  <c r="DE375" i="2"/>
  <c r="DG375" i="2"/>
  <c r="DJ375" i="2"/>
  <c r="DL375" i="2"/>
  <c r="DM375" i="2" s="1"/>
  <c r="DP375" i="2"/>
  <c r="DO375" i="2" s="1"/>
  <c r="C376" i="2"/>
  <c r="H376" i="2"/>
  <c r="G376" i="2" s="1"/>
  <c r="J376" i="2"/>
  <c r="K376" i="2"/>
  <c r="M376" i="2"/>
  <c r="N376" i="2"/>
  <c r="L376" i="2" s="1"/>
  <c r="P376" i="2"/>
  <c r="Q376" i="2"/>
  <c r="S376" i="2"/>
  <c r="T376" i="2"/>
  <c r="V376" i="2" a="1"/>
  <c r="V376" i="2" s="1"/>
  <c r="W376" i="2" a="1"/>
  <c r="W376" i="2" s="1"/>
  <c r="X376" i="2"/>
  <c r="AA376" i="2" a="1"/>
  <c r="AA376" i="2" s="1"/>
  <c r="AB376" i="2" s="1"/>
  <c r="AC376" i="2"/>
  <c r="AD376" i="2"/>
  <c r="AF376" i="2"/>
  <c r="AG376" i="2"/>
  <c r="AI376" i="2"/>
  <c r="AJ376" i="2"/>
  <c r="AL376" i="2"/>
  <c r="AM376" i="2"/>
  <c r="AO376" i="2"/>
  <c r="AP376" i="2"/>
  <c r="AR376" i="2"/>
  <c r="AS376" i="2"/>
  <c r="AU376" i="2"/>
  <c r="AT376" i="2" s="1"/>
  <c r="AV376" i="2"/>
  <c r="AX376" i="2"/>
  <c r="AY376" i="2"/>
  <c r="BA376" i="2"/>
  <c r="BB376" i="2"/>
  <c r="BD376" i="2"/>
  <c r="BE376" i="2"/>
  <c r="BF376" i="2"/>
  <c r="BG376" i="2"/>
  <c r="BI376" i="2"/>
  <c r="BJ376" i="2"/>
  <c r="BL376" i="2"/>
  <c r="BM376" i="2"/>
  <c r="BO376" i="2" s="1"/>
  <c r="BP376" i="2"/>
  <c r="BR376" i="2"/>
  <c r="BS376" i="2"/>
  <c r="BT376" i="2"/>
  <c r="BV376" i="2"/>
  <c r="BU376" i="2" s="1"/>
  <c r="CC376" i="2"/>
  <c r="CB376" i="2" s="1"/>
  <c r="CD376" i="2"/>
  <c r="CG376" i="2" a="1"/>
  <c r="CG376" i="2" s="1"/>
  <c r="CL376" i="2" a="1"/>
  <c r="CL376" i="2" s="1"/>
  <c r="CP376" i="2"/>
  <c r="CQ376" i="2"/>
  <c r="CS376" i="2"/>
  <c r="CT376" i="2"/>
  <c r="CV376" i="2" a="1"/>
  <c r="CV376" i="2" s="1"/>
  <c r="CW376" i="2"/>
  <c r="DA376" i="2"/>
  <c r="DB376" i="2"/>
  <c r="DD376" i="2"/>
  <c r="DE376" i="2"/>
  <c r="DG376" i="2"/>
  <c r="DJ376" i="2"/>
  <c r="DL376" i="2"/>
  <c r="DN376" i="2" s="1"/>
  <c r="DP376" i="2"/>
  <c r="C377" i="2"/>
  <c r="H377" i="2"/>
  <c r="G377" i="2" s="1"/>
  <c r="J377" i="2"/>
  <c r="K377" i="2"/>
  <c r="M377" i="2"/>
  <c r="N377" i="2"/>
  <c r="P377" i="2"/>
  <c r="Q377" i="2"/>
  <c r="S377" i="2"/>
  <c r="T377" i="2"/>
  <c r="V377" i="2" a="1"/>
  <c r="V377" i="2" s="1"/>
  <c r="W377" i="2" a="1"/>
  <c r="W377" i="2" s="1"/>
  <c r="X377" i="2"/>
  <c r="AA377" i="2" a="1"/>
  <c r="AA377" i="2" s="1"/>
  <c r="AB377" i="2" s="1"/>
  <c r="AC377" i="2"/>
  <c r="AD377" i="2"/>
  <c r="AF377" i="2"/>
  <c r="AG377" i="2"/>
  <c r="AE377" i="2" s="1"/>
  <c r="AI377" i="2"/>
  <c r="AJ377" i="2"/>
  <c r="AL377" i="2"/>
  <c r="AM377" i="2"/>
  <c r="AO377" i="2"/>
  <c r="AP377" i="2"/>
  <c r="AR377" i="2"/>
  <c r="AS377" i="2"/>
  <c r="AU377" i="2"/>
  <c r="AV377" i="2"/>
  <c r="AX377" i="2"/>
  <c r="AY377" i="2"/>
  <c r="BA377" i="2"/>
  <c r="AZ377" i="2" s="1"/>
  <c r="BB377" i="2"/>
  <c r="BD377" i="2"/>
  <c r="BE377" i="2"/>
  <c r="BF377" i="2"/>
  <c r="BG377" i="2"/>
  <c r="BI377" i="2"/>
  <c r="BJ377" i="2"/>
  <c r="BL377" i="2"/>
  <c r="BM377" i="2"/>
  <c r="BP377" i="2"/>
  <c r="BR377" i="2"/>
  <c r="BS377" i="2"/>
  <c r="BT377" i="2"/>
  <c r="BV377" i="2"/>
  <c r="BU377" i="2" s="1"/>
  <c r="BZ377" i="2"/>
  <c r="CA377" i="2"/>
  <c r="CC377" i="2"/>
  <c r="CD377" i="2"/>
  <c r="CG377" i="2" a="1"/>
  <c r="CG377" i="2" s="1"/>
  <c r="CH377" i="2" s="1"/>
  <c r="CE377" i="2" s="1"/>
  <c r="CL377" i="2" a="1"/>
  <c r="CL377" i="2" s="1"/>
  <c r="CN377" i="2" s="1"/>
  <c r="CP377" i="2"/>
  <c r="CQ377" i="2"/>
  <c r="CS377" i="2"/>
  <c r="CT377" i="2"/>
  <c r="CV377" i="2" a="1"/>
  <c r="CV377" i="2" s="1"/>
  <c r="CW377" i="2"/>
  <c r="DA377" i="2"/>
  <c r="DB377" i="2"/>
  <c r="DD377" i="2"/>
  <c r="DE377" i="2"/>
  <c r="DG377" i="2"/>
  <c r="DJ377" i="2"/>
  <c r="DL377" i="2"/>
  <c r="DM377" i="2" s="1"/>
  <c r="DP377" i="2"/>
  <c r="DR377" i="2"/>
  <c r="C378" i="2"/>
  <c r="H378" i="2"/>
  <c r="G378" i="2" s="1"/>
  <c r="J378" i="2"/>
  <c r="K378" i="2"/>
  <c r="M378" i="2"/>
  <c r="N378" i="2"/>
  <c r="P378" i="2"/>
  <c r="Q378" i="2"/>
  <c r="S378" i="2"/>
  <c r="T378" i="2"/>
  <c r="V378" i="2" a="1"/>
  <c r="V378" i="2" s="1"/>
  <c r="W378" i="2" a="1"/>
  <c r="W378" i="2" s="1"/>
  <c r="X378" i="2"/>
  <c r="AA378" i="2" a="1"/>
  <c r="AA378" i="2" s="1"/>
  <c r="AB378" i="2" s="1"/>
  <c r="AC378" i="2"/>
  <c r="AD378" i="2"/>
  <c r="AF378" i="2"/>
  <c r="AG378" i="2"/>
  <c r="AI378" i="2"/>
  <c r="AJ378" i="2"/>
  <c r="AL378" i="2"/>
  <c r="AM378" i="2"/>
  <c r="AO378" i="2"/>
  <c r="AP378" i="2"/>
  <c r="AN378" i="2" s="1"/>
  <c r="AR378" i="2"/>
  <c r="AS378" i="2"/>
  <c r="AU378" i="2"/>
  <c r="AV378" i="2"/>
  <c r="AX378" i="2"/>
  <c r="AY378" i="2"/>
  <c r="BA378" i="2"/>
  <c r="BB378" i="2"/>
  <c r="BD378" i="2"/>
  <c r="BE378" i="2"/>
  <c r="BF378" i="2"/>
  <c r="BG378" i="2"/>
  <c r="BI378" i="2"/>
  <c r="BJ378" i="2"/>
  <c r="BL378" i="2"/>
  <c r="BM378" i="2"/>
  <c r="BO378" i="2" s="1"/>
  <c r="BP378" i="2"/>
  <c r="BR378" i="2"/>
  <c r="BS378" i="2"/>
  <c r="BT378" i="2"/>
  <c r="BV378" i="2"/>
  <c r="BU378" i="2" s="1"/>
  <c r="BZ378" i="2"/>
  <c r="CA378" i="2"/>
  <c r="CC378" i="2"/>
  <c r="CD378" i="2"/>
  <c r="CG378" i="2" a="1"/>
  <c r="CG378" i="2" s="1"/>
  <c r="CL378" i="2" a="1"/>
  <c r="CL378" i="2" s="1"/>
  <c r="CM378" i="2" s="1"/>
  <c r="CJ378" i="2" s="1"/>
  <c r="CP378" i="2"/>
  <c r="CO378" i="2" s="1"/>
  <c r="CQ378" i="2"/>
  <c r="CS378" i="2"/>
  <c r="CT378" i="2"/>
  <c r="CV378" i="2" a="1"/>
  <c r="CV378" i="2" s="1"/>
  <c r="CW378" i="2"/>
  <c r="DA378" i="2"/>
  <c r="CZ378" i="2" s="1"/>
  <c r="DB378" i="2"/>
  <c r="DD378" i="2"/>
  <c r="DE378" i="2"/>
  <c r="DG378" i="2"/>
  <c r="DJ378" i="2"/>
  <c r="DL378" i="2"/>
  <c r="DP378" i="2"/>
  <c r="DO378" i="2" s="1"/>
  <c r="C379" i="2"/>
  <c r="H379" i="2"/>
  <c r="G379" i="2" s="1"/>
  <c r="J379" i="2"/>
  <c r="K379" i="2"/>
  <c r="M379" i="2"/>
  <c r="N379" i="2"/>
  <c r="L379" i="2" s="1"/>
  <c r="P379" i="2"/>
  <c r="Q379" i="2"/>
  <c r="S379" i="2"/>
  <c r="T379" i="2"/>
  <c r="V379" i="2" a="1"/>
  <c r="V379" i="2" s="1"/>
  <c r="W379" i="2" a="1"/>
  <c r="W379" i="2" s="1"/>
  <c r="X379" i="2"/>
  <c r="AA379" i="2" a="1"/>
  <c r="AA379" i="2" s="1"/>
  <c r="AB379" i="2" s="1"/>
  <c r="AC379" i="2"/>
  <c r="AD379" i="2"/>
  <c r="AF379" i="2"/>
  <c r="AG379" i="2"/>
  <c r="AI379" i="2"/>
  <c r="AJ379" i="2"/>
  <c r="AL379" i="2"/>
  <c r="AM379" i="2"/>
  <c r="AO379" i="2"/>
  <c r="AP379" i="2"/>
  <c r="AR379" i="2"/>
  <c r="AS379" i="2"/>
  <c r="AU379" i="2"/>
  <c r="AV379" i="2"/>
  <c r="AX379" i="2"/>
  <c r="AY379" i="2"/>
  <c r="BA379" i="2"/>
  <c r="BB379" i="2"/>
  <c r="BD379" i="2"/>
  <c r="BE379" i="2"/>
  <c r="BF379" i="2"/>
  <c r="BG379" i="2"/>
  <c r="BI379" i="2"/>
  <c r="BJ379" i="2"/>
  <c r="BL379" i="2"/>
  <c r="BM379" i="2"/>
  <c r="BO379" i="2" s="1"/>
  <c r="BP379" i="2"/>
  <c r="BR379" i="2"/>
  <c r="BS379" i="2"/>
  <c r="BT379" i="2"/>
  <c r="BV379" i="2"/>
  <c r="BU379" i="2" s="1"/>
  <c r="CC379" i="2"/>
  <c r="CD379" i="2"/>
  <c r="CG379" i="2" a="1"/>
  <c r="CG379" i="2" s="1"/>
  <c r="CL379" i="2" a="1"/>
  <c r="CL379" i="2" s="1"/>
  <c r="CP379" i="2"/>
  <c r="CQ379" i="2"/>
  <c r="CS379" i="2"/>
  <c r="CT379" i="2"/>
  <c r="CV379" i="2" a="1"/>
  <c r="CV379" i="2" s="1"/>
  <c r="CW379" i="2"/>
  <c r="DA379" i="2"/>
  <c r="DB379" i="2"/>
  <c r="DD379" i="2"/>
  <c r="DE379" i="2"/>
  <c r="DG379" i="2"/>
  <c r="DJ379" i="2"/>
  <c r="DL379" i="2"/>
  <c r="DM379" i="2" s="1"/>
  <c r="DP379" i="2"/>
  <c r="DQ379" i="2" s="1"/>
  <c r="C380" i="2"/>
  <c r="H380" i="2"/>
  <c r="G380" i="2" s="1"/>
  <c r="J380" i="2"/>
  <c r="K380" i="2"/>
  <c r="M380" i="2"/>
  <c r="N380" i="2"/>
  <c r="P380" i="2"/>
  <c r="Q380" i="2"/>
  <c r="S380" i="2"/>
  <c r="R380" i="2" s="1"/>
  <c r="T380" i="2"/>
  <c r="V380" i="2" a="1"/>
  <c r="V380" i="2" s="1"/>
  <c r="W380" i="2" a="1"/>
  <c r="W380" i="2" s="1"/>
  <c r="X380" i="2"/>
  <c r="AA380" i="2" a="1"/>
  <c r="AA380" i="2" s="1"/>
  <c r="AB380" i="2" s="1"/>
  <c r="AC380" i="2"/>
  <c r="AD380" i="2"/>
  <c r="AF380" i="2"/>
  <c r="AG380" i="2"/>
  <c r="AI380" i="2"/>
  <c r="AH380" i="2" s="1"/>
  <c r="AJ380" i="2"/>
  <c r="AL380" i="2"/>
  <c r="AM380" i="2"/>
  <c r="AO380" i="2"/>
  <c r="AP380" i="2"/>
  <c r="AR380" i="2"/>
  <c r="AS380" i="2"/>
  <c r="AU380" i="2"/>
  <c r="AV380" i="2"/>
  <c r="AX380" i="2"/>
  <c r="AY380" i="2"/>
  <c r="BA380" i="2"/>
  <c r="BB380" i="2"/>
  <c r="BD380" i="2"/>
  <c r="BE380" i="2"/>
  <c r="BF380" i="2"/>
  <c r="BG380" i="2"/>
  <c r="BI380" i="2"/>
  <c r="BJ380" i="2"/>
  <c r="BL380" i="2"/>
  <c r="BM380" i="2"/>
  <c r="BP380" i="2"/>
  <c r="BR380" i="2"/>
  <c r="BS380" i="2"/>
  <c r="BQ380" i="2" s="1"/>
  <c r="BT380" i="2"/>
  <c r="BV380" i="2"/>
  <c r="BU380" i="2" s="1"/>
  <c r="CC380" i="2"/>
  <c r="CD380" i="2"/>
  <c r="CG380" i="2" a="1"/>
  <c r="CG380" i="2" s="1"/>
  <c r="CH380" i="2" s="1"/>
  <c r="CE380" i="2" s="1"/>
  <c r="CL380" i="2" a="1"/>
  <c r="CL380" i="2" s="1"/>
  <c r="CM380" i="2" s="1"/>
  <c r="CJ380" i="2" s="1"/>
  <c r="CP380" i="2"/>
  <c r="CQ380" i="2"/>
  <c r="CS380" i="2"/>
  <c r="CT380" i="2"/>
  <c r="CV380" i="2" a="1"/>
  <c r="CV380" i="2" s="1"/>
  <c r="CW380" i="2"/>
  <c r="DA380" i="2"/>
  <c r="DB380" i="2"/>
  <c r="DD380" i="2"/>
  <c r="DE380" i="2"/>
  <c r="DG380" i="2"/>
  <c r="DJ380" i="2"/>
  <c r="DL380" i="2"/>
  <c r="DM380" i="2" s="1"/>
  <c r="DP380" i="2"/>
  <c r="C381" i="2"/>
  <c r="H381" i="2"/>
  <c r="G381" i="2" s="1"/>
  <c r="J381" i="2"/>
  <c r="K381" i="2"/>
  <c r="M381" i="2"/>
  <c r="N381" i="2"/>
  <c r="P381" i="2"/>
  <c r="Q381" i="2"/>
  <c r="S381" i="2"/>
  <c r="T381" i="2"/>
  <c r="V381" i="2" a="1"/>
  <c r="V381" i="2" s="1"/>
  <c r="W381" i="2" a="1"/>
  <c r="W381" i="2" s="1"/>
  <c r="X381" i="2"/>
  <c r="AA381" i="2" a="1"/>
  <c r="AA381" i="2" s="1"/>
  <c r="AB381" i="2" s="1"/>
  <c r="AC381" i="2"/>
  <c r="AD381" i="2"/>
  <c r="AF381" i="2"/>
  <c r="AG381" i="2"/>
  <c r="AI381" i="2"/>
  <c r="AJ381" i="2"/>
  <c r="AL381" i="2"/>
  <c r="AM381" i="2"/>
  <c r="AO381" i="2"/>
  <c r="AN381" i="2" s="1"/>
  <c r="AP381" i="2"/>
  <c r="AR381" i="2"/>
  <c r="AS381" i="2"/>
  <c r="AU381" i="2"/>
  <c r="AV381" i="2"/>
  <c r="AX381" i="2"/>
  <c r="AY381" i="2"/>
  <c r="BA381" i="2"/>
  <c r="BB381" i="2"/>
  <c r="BD381" i="2"/>
  <c r="BE381" i="2"/>
  <c r="BF381" i="2"/>
  <c r="BG381" i="2"/>
  <c r="BI381" i="2"/>
  <c r="BJ381" i="2"/>
  <c r="BL381" i="2"/>
  <c r="BM381" i="2"/>
  <c r="BO381" i="2"/>
  <c r="BP381" i="2"/>
  <c r="BR381" i="2"/>
  <c r="BS381" i="2"/>
  <c r="BT381" i="2"/>
  <c r="BV381" i="2"/>
  <c r="BU381" i="2" s="1"/>
  <c r="CA381" i="2"/>
  <c r="BZ381" i="2"/>
  <c r="CC381" i="2"/>
  <c r="CD381" i="2"/>
  <c r="CG381" i="2" a="1"/>
  <c r="CG381" i="2" s="1"/>
  <c r="CL381" i="2" a="1"/>
  <c r="CL381" i="2" s="1"/>
  <c r="CP381" i="2"/>
  <c r="CQ381" i="2"/>
  <c r="CS381" i="2"/>
  <c r="CT381" i="2"/>
  <c r="CV381" i="2" a="1"/>
  <c r="CV381" i="2" s="1"/>
  <c r="CW381" i="2"/>
  <c r="DA381" i="2"/>
  <c r="DB381" i="2"/>
  <c r="DD381" i="2"/>
  <c r="DE381" i="2"/>
  <c r="DG381" i="2"/>
  <c r="DJ381" i="2"/>
  <c r="DL381" i="2"/>
  <c r="DP381" i="2"/>
  <c r="DQ381" i="2" s="1"/>
  <c r="C382" i="2"/>
  <c r="H382" i="2"/>
  <c r="G382" i="2" s="1"/>
  <c r="J382" i="2"/>
  <c r="K382" i="2"/>
  <c r="M382" i="2"/>
  <c r="N382" i="2"/>
  <c r="P382" i="2"/>
  <c r="O382" i="2" s="1"/>
  <c r="Q382" i="2"/>
  <c r="S382" i="2"/>
  <c r="T382" i="2"/>
  <c r="V382" i="2" a="1"/>
  <c r="V382" i="2" s="1"/>
  <c r="W382" i="2" a="1"/>
  <c r="W382" i="2" s="1"/>
  <c r="X382" i="2"/>
  <c r="AA382" i="2" a="1"/>
  <c r="AA382" i="2" s="1"/>
  <c r="AB382" i="2" s="1"/>
  <c r="AC382" i="2"/>
  <c r="AD382" i="2"/>
  <c r="AF382" i="2"/>
  <c r="AG382" i="2"/>
  <c r="AI382" i="2"/>
  <c r="AJ382" i="2"/>
  <c r="AL382" i="2"/>
  <c r="AM382" i="2"/>
  <c r="AK382" i="2" s="1"/>
  <c r="AO382" i="2"/>
  <c r="AP382" i="2"/>
  <c r="AR382" i="2"/>
  <c r="AS382" i="2"/>
  <c r="AU382" i="2"/>
  <c r="AV382" i="2"/>
  <c r="AX382" i="2"/>
  <c r="AY382" i="2"/>
  <c r="BA382" i="2"/>
  <c r="BB382" i="2"/>
  <c r="BD382" i="2"/>
  <c r="BE382" i="2"/>
  <c r="BF382" i="2"/>
  <c r="BG382" i="2"/>
  <c r="BI382" i="2"/>
  <c r="BJ382" i="2"/>
  <c r="BL382" i="2"/>
  <c r="BM382" i="2"/>
  <c r="BO382" i="2" s="1"/>
  <c r="BP382" i="2"/>
  <c r="BR382" i="2"/>
  <c r="BS382" i="2"/>
  <c r="BT382" i="2"/>
  <c r="BV382" i="2"/>
  <c r="BU382" i="2" s="1"/>
  <c r="BZ382" i="2"/>
  <c r="CA382" i="2"/>
  <c r="CC382" i="2"/>
  <c r="CD382" i="2"/>
  <c r="CG382" i="2" a="1"/>
  <c r="CG382" i="2" s="1"/>
  <c r="CH382" i="2" s="1"/>
  <c r="CE382" i="2" s="1"/>
  <c r="CL382" i="2" a="1"/>
  <c r="CL382" i="2" s="1"/>
  <c r="CM382" i="2" s="1"/>
  <c r="CJ382" i="2" s="1"/>
  <c r="CP382" i="2"/>
  <c r="CO382" i="2" s="1"/>
  <c r="CQ382" i="2"/>
  <c r="CS382" i="2"/>
  <c r="CT382" i="2"/>
  <c r="CV382" i="2" a="1"/>
  <c r="CV382" i="2" s="1"/>
  <c r="CW382" i="2"/>
  <c r="DA382" i="2"/>
  <c r="DB382" i="2"/>
  <c r="DD382" i="2"/>
  <c r="DE382" i="2"/>
  <c r="DG382" i="2"/>
  <c r="DI382" i="2" s="1"/>
  <c r="DJ382" i="2"/>
  <c r="DL382" i="2"/>
  <c r="DP382" i="2"/>
  <c r="DQ382" i="2" s="1"/>
  <c r="C383" i="2"/>
  <c r="H383" i="2"/>
  <c r="G383" i="2" s="1"/>
  <c r="J383" i="2"/>
  <c r="K383" i="2"/>
  <c r="M383" i="2"/>
  <c r="N383" i="2"/>
  <c r="L383" i="2" s="1"/>
  <c r="P383" i="2"/>
  <c r="Q383" i="2"/>
  <c r="S383" i="2"/>
  <c r="T383" i="2"/>
  <c r="V383" i="2" a="1"/>
  <c r="V383" i="2" s="1"/>
  <c r="W383" i="2" a="1"/>
  <c r="W383" i="2" s="1"/>
  <c r="X383" i="2"/>
  <c r="AA383" i="2" a="1"/>
  <c r="AA383" i="2" s="1"/>
  <c r="AB383" i="2" s="1"/>
  <c r="AC383" i="2"/>
  <c r="AD383" i="2"/>
  <c r="AF383" i="2"/>
  <c r="AG383" i="2"/>
  <c r="AI383" i="2"/>
  <c r="AJ383" i="2"/>
  <c r="AL383" i="2"/>
  <c r="AM383" i="2"/>
  <c r="AO383" i="2"/>
  <c r="AP383" i="2"/>
  <c r="AR383" i="2"/>
  <c r="AS383" i="2"/>
  <c r="AU383" i="2"/>
  <c r="AT383" i="2" s="1"/>
  <c r="AV383" i="2"/>
  <c r="AX383" i="2"/>
  <c r="AY383" i="2"/>
  <c r="BA383" i="2"/>
  <c r="BB383" i="2"/>
  <c r="BD383" i="2"/>
  <c r="BE383" i="2"/>
  <c r="BF383" i="2"/>
  <c r="BG383" i="2"/>
  <c r="BI383" i="2"/>
  <c r="BJ383" i="2"/>
  <c r="BL383" i="2"/>
  <c r="BM383" i="2"/>
  <c r="BO383" i="2" s="1"/>
  <c r="BP383" i="2"/>
  <c r="BR383" i="2"/>
  <c r="BS383" i="2"/>
  <c r="BT383" i="2"/>
  <c r="BV383" i="2"/>
  <c r="BU383" i="2" s="1"/>
  <c r="BZ383" i="2"/>
  <c r="CC383" i="2"/>
  <c r="CD383" i="2"/>
  <c r="CG383" i="2" a="1"/>
  <c r="CG383" i="2" s="1"/>
  <c r="CI383" i="2" s="1"/>
  <c r="CL383" i="2" a="1"/>
  <c r="CL383" i="2"/>
  <c r="CP383" i="2"/>
  <c r="CQ383" i="2"/>
  <c r="CS383" i="2"/>
  <c r="CT383" i="2"/>
  <c r="CV383" i="2" a="1"/>
  <c r="CV383" i="2" s="1"/>
  <c r="CW383" i="2"/>
  <c r="DA383" i="2"/>
  <c r="DB383" i="2"/>
  <c r="DD383" i="2"/>
  <c r="DE383" i="2"/>
  <c r="DG383" i="2"/>
  <c r="DH383" i="2" s="1"/>
  <c r="DJ383" i="2"/>
  <c r="DL383" i="2"/>
  <c r="DM383" i="2" s="1"/>
  <c r="DP383" i="2"/>
  <c r="C384" i="2"/>
  <c r="H384" i="2"/>
  <c r="G384" i="2" s="1"/>
  <c r="J384" i="2"/>
  <c r="K384" i="2"/>
  <c r="M384" i="2"/>
  <c r="N384" i="2"/>
  <c r="P384" i="2"/>
  <c r="Q384" i="2"/>
  <c r="S384" i="2"/>
  <c r="T384" i="2"/>
  <c r="V384" i="2" a="1"/>
  <c r="V384" i="2" s="1"/>
  <c r="W384" i="2" a="1"/>
  <c r="W384" i="2" s="1"/>
  <c r="Y384" i="2" s="1"/>
  <c r="X384" i="2"/>
  <c r="AA384" i="2" a="1"/>
  <c r="AA384" i="2" s="1"/>
  <c r="AB384" i="2" s="1"/>
  <c r="AC384" i="2"/>
  <c r="AD384" i="2"/>
  <c r="AF384" i="2"/>
  <c r="AE384" i="2" s="1"/>
  <c r="AG384" i="2"/>
  <c r="AI384" i="2"/>
  <c r="AJ384" i="2"/>
  <c r="AL384" i="2"/>
  <c r="AM384" i="2"/>
  <c r="AO384" i="2"/>
  <c r="AP384" i="2"/>
  <c r="AR384" i="2"/>
  <c r="AS384" i="2"/>
  <c r="AU384" i="2"/>
  <c r="AV384" i="2"/>
  <c r="AX384" i="2"/>
  <c r="AY384" i="2"/>
  <c r="BA384" i="2"/>
  <c r="BB384" i="2"/>
  <c r="BD384" i="2"/>
  <c r="BE384" i="2"/>
  <c r="BF384" i="2"/>
  <c r="BG384" i="2"/>
  <c r="BI384" i="2"/>
  <c r="BJ384" i="2"/>
  <c r="BL384" i="2"/>
  <c r="BM384" i="2"/>
  <c r="BO384" i="2" s="1"/>
  <c r="BP384" i="2"/>
  <c r="BR384" i="2"/>
  <c r="BS384" i="2"/>
  <c r="BT384" i="2"/>
  <c r="BV384" i="2"/>
  <c r="BU384" i="2" s="1"/>
  <c r="CC384" i="2"/>
  <c r="CD384" i="2"/>
  <c r="CG384" i="2" a="1"/>
  <c r="CG384" i="2" s="1"/>
  <c r="CL384" i="2" a="1"/>
  <c r="CL384" i="2" s="1"/>
  <c r="CM384" i="2" s="1"/>
  <c r="CJ384" i="2" s="1"/>
  <c r="CP384" i="2"/>
  <c r="CQ384" i="2"/>
  <c r="CS384" i="2"/>
  <c r="CT384" i="2"/>
  <c r="CV384" i="2" a="1"/>
  <c r="CV384" i="2" s="1"/>
  <c r="CW384" i="2"/>
  <c r="DA384" i="2"/>
  <c r="DB384" i="2"/>
  <c r="DD384" i="2"/>
  <c r="DE384" i="2"/>
  <c r="DC384" i="2" s="1"/>
  <c r="DG384" i="2"/>
  <c r="DJ384" i="2"/>
  <c r="DL384" i="2"/>
  <c r="DK384" i="2" s="1"/>
  <c r="DP384" i="2"/>
  <c r="C385" i="2"/>
  <c r="H385" i="2"/>
  <c r="G385" i="2" s="1"/>
  <c r="J385" i="2"/>
  <c r="K385" i="2"/>
  <c r="M385" i="2"/>
  <c r="N385" i="2"/>
  <c r="P385" i="2"/>
  <c r="Q385" i="2"/>
  <c r="S385" i="2"/>
  <c r="R385" i="2" s="1"/>
  <c r="T385" i="2"/>
  <c r="V385" i="2" a="1"/>
  <c r="V385" i="2" s="1"/>
  <c r="W385" i="2" a="1"/>
  <c r="W385" i="2" s="1"/>
  <c r="X385" i="2"/>
  <c r="AA385" i="2" a="1"/>
  <c r="AA385" i="2" s="1"/>
  <c r="AB385" i="2" s="1"/>
  <c r="AC385" i="2"/>
  <c r="AD385" i="2"/>
  <c r="AF385" i="2"/>
  <c r="AG385" i="2"/>
  <c r="AI385" i="2"/>
  <c r="AJ385" i="2"/>
  <c r="AH385" i="2" s="1"/>
  <c r="AL385" i="2"/>
  <c r="AM385" i="2"/>
  <c r="AO385" i="2"/>
  <c r="AP385" i="2"/>
  <c r="AR385" i="2"/>
  <c r="AQ385" i="2" s="1"/>
  <c r="AS385" i="2"/>
  <c r="AU385" i="2"/>
  <c r="AV385" i="2"/>
  <c r="AX385" i="2"/>
  <c r="AY385" i="2"/>
  <c r="BA385" i="2"/>
  <c r="BB385" i="2"/>
  <c r="BD385" i="2"/>
  <c r="BE385" i="2"/>
  <c r="BF385" i="2"/>
  <c r="BG385" i="2"/>
  <c r="BI385" i="2"/>
  <c r="BJ385" i="2"/>
  <c r="BL385" i="2"/>
  <c r="BM385" i="2"/>
  <c r="BP385" i="2"/>
  <c r="BR385" i="2"/>
  <c r="BS385" i="2"/>
  <c r="BT385" i="2"/>
  <c r="BV385" i="2"/>
  <c r="BU385" i="2" s="1"/>
  <c r="BZ385" i="2"/>
  <c r="CA385" i="2"/>
  <c r="CC385" i="2"/>
  <c r="CD385" i="2"/>
  <c r="CG385" i="2" a="1"/>
  <c r="CG385" i="2" s="1"/>
  <c r="CL385" i="2" a="1"/>
  <c r="CL385" i="2" s="1"/>
  <c r="CP385" i="2"/>
  <c r="CQ385" i="2"/>
  <c r="CS385" i="2"/>
  <c r="CT385" i="2"/>
  <c r="CV385" i="2" a="1"/>
  <c r="CV385" i="2" s="1"/>
  <c r="CX385" i="2" s="1"/>
  <c r="CU385" i="2" s="1"/>
  <c r="CW385" i="2"/>
  <c r="DA385" i="2"/>
  <c r="DB385" i="2"/>
  <c r="DD385" i="2"/>
  <c r="DE385" i="2"/>
  <c r="DG385" i="2"/>
  <c r="DJ385" i="2"/>
  <c r="DL385" i="2"/>
  <c r="DP385" i="2"/>
  <c r="C386" i="2"/>
  <c r="H386" i="2"/>
  <c r="G386" i="2" s="1"/>
  <c r="J386" i="2"/>
  <c r="K386" i="2"/>
  <c r="M386" i="2"/>
  <c r="N386" i="2"/>
  <c r="P386" i="2"/>
  <c r="Q386" i="2"/>
  <c r="S386" i="2"/>
  <c r="T386" i="2"/>
  <c r="V386" i="2" a="1"/>
  <c r="V386" i="2" s="1"/>
  <c r="W386" i="2" a="1"/>
  <c r="W386" i="2" s="1"/>
  <c r="X386" i="2"/>
  <c r="AA386" i="2" a="1"/>
  <c r="AA386" i="2" s="1"/>
  <c r="AB386" i="2" s="1"/>
  <c r="AC386" i="2"/>
  <c r="AD386" i="2"/>
  <c r="AF386" i="2"/>
  <c r="AG386" i="2"/>
  <c r="AI386" i="2"/>
  <c r="AJ386" i="2"/>
  <c r="AL386" i="2"/>
  <c r="AM386" i="2"/>
  <c r="AO386" i="2"/>
  <c r="AP386" i="2"/>
  <c r="AR386" i="2"/>
  <c r="AS386" i="2"/>
  <c r="AU386" i="2"/>
  <c r="AV386" i="2"/>
  <c r="AX386" i="2"/>
  <c r="AY386" i="2"/>
  <c r="BA386" i="2"/>
  <c r="BB386" i="2"/>
  <c r="BD386" i="2"/>
  <c r="BE386" i="2"/>
  <c r="BF386" i="2"/>
  <c r="BG386" i="2"/>
  <c r="BI386" i="2"/>
  <c r="BJ386" i="2"/>
  <c r="BL386" i="2"/>
  <c r="BM386" i="2"/>
  <c r="BO386" i="2" s="1"/>
  <c r="BP386" i="2"/>
  <c r="BR386" i="2"/>
  <c r="BS386" i="2"/>
  <c r="BT386" i="2"/>
  <c r="BV386" i="2"/>
  <c r="BU386" i="2" s="1"/>
  <c r="BZ386" i="2"/>
  <c r="CA386" i="2"/>
  <c r="CC386" i="2"/>
  <c r="CD386" i="2"/>
  <c r="CG386" i="2" a="1"/>
  <c r="CG386" i="2" s="1"/>
  <c r="CI386" i="2" s="1"/>
  <c r="CL386" i="2" a="1"/>
  <c r="CL386" i="2" s="1"/>
  <c r="CM386" i="2" s="1"/>
  <c r="CJ386" i="2" s="1"/>
  <c r="CP386" i="2"/>
  <c r="CQ386" i="2"/>
  <c r="CS386" i="2"/>
  <c r="CT386" i="2"/>
  <c r="CV386" i="2" a="1"/>
  <c r="CV386" i="2" s="1"/>
  <c r="CW386" i="2"/>
  <c r="DA386" i="2"/>
  <c r="CZ386" i="2" s="1"/>
  <c r="DB386" i="2"/>
  <c r="DD386" i="2"/>
  <c r="DE386" i="2"/>
  <c r="DG386" i="2"/>
  <c r="DJ386" i="2"/>
  <c r="DL386" i="2"/>
  <c r="DN386" i="2" s="1"/>
  <c r="DP386" i="2"/>
  <c r="C387" i="2"/>
  <c r="H387" i="2"/>
  <c r="G387" i="2" s="1"/>
  <c r="J387" i="2"/>
  <c r="K387" i="2"/>
  <c r="M387" i="2"/>
  <c r="N387" i="2"/>
  <c r="P387" i="2"/>
  <c r="Q387" i="2"/>
  <c r="S387" i="2"/>
  <c r="T387" i="2"/>
  <c r="V387" i="2" a="1"/>
  <c r="V387" i="2" s="1"/>
  <c r="W387" i="2" a="1"/>
  <c r="W387" i="2" s="1"/>
  <c r="X387" i="2"/>
  <c r="AA387" i="2" a="1"/>
  <c r="AA387" i="2" s="1"/>
  <c r="AB387" i="2" s="1"/>
  <c r="AC387" i="2"/>
  <c r="AD387" i="2"/>
  <c r="AF387" i="2"/>
  <c r="AG387" i="2"/>
  <c r="AI387" i="2"/>
  <c r="AJ387" i="2"/>
  <c r="AL387" i="2"/>
  <c r="AM387" i="2"/>
  <c r="AO387" i="2"/>
  <c r="AP387" i="2"/>
  <c r="AR387" i="2"/>
  <c r="AS387" i="2"/>
  <c r="AU387" i="2"/>
  <c r="AV387" i="2"/>
  <c r="AX387" i="2"/>
  <c r="AY387" i="2"/>
  <c r="BA387" i="2"/>
  <c r="BB387" i="2"/>
  <c r="BD387" i="2"/>
  <c r="BE387" i="2"/>
  <c r="BF387" i="2"/>
  <c r="BG387" i="2"/>
  <c r="BI387" i="2"/>
  <c r="BJ387" i="2"/>
  <c r="BL387" i="2"/>
  <c r="BM387" i="2"/>
  <c r="BO387" i="2" s="1"/>
  <c r="BP387" i="2"/>
  <c r="BR387" i="2"/>
  <c r="BS387" i="2"/>
  <c r="BT387" i="2"/>
  <c r="BV387" i="2"/>
  <c r="BU387" i="2" s="1"/>
  <c r="BZ387" i="2"/>
  <c r="CC387" i="2"/>
  <c r="CD387" i="2"/>
  <c r="CG387" i="2" a="1"/>
  <c r="CG387" i="2" s="1"/>
  <c r="CH387" i="2" s="1"/>
  <c r="CE387" i="2" s="1"/>
  <c r="CL387" i="2" a="1"/>
  <c r="CL387" i="2" s="1"/>
  <c r="CM387" i="2" s="1"/>
  <c r="CJ387" i="2" s="1"/>
  <c r="CP387" i="2"/>
  <c r="CQ387" i="2"/>
  <c r="CS387" i="2"/>
  <c r="CT387" i="2"/>
  <c r="CV387" i="2" a="1"/>
  <c r="CV387" i="2" s="1"/>
  <c r="CW387" i="2"/>
  <c r="DA387" i="2"/>
  <c r="DB387" i="2"/>
  <c r="DD387" i="2"/>
  <c r="DE387" i="2"/>
  <c r="DG387" i="2"/>
  <c r="DH387" i="2" s="1"/>
  <c r="DJ387" i="2"/>
  <c r="DL387" i="2"/>
  <c r="DP387" i="2"/>
  <c r="DQ387" i="2" s="1"/>
  <c r="C388" i="2"/>
  <c r="H388" i="2"/>
  <c r="G388" i="2" s="1"/>
  <c r="J388" i="2"/>
  <c r="K388" i="2"/>
  <c r="M388" i="2"/>
  <c r="N388" i="2"/>
  <c r="P388" i="2"/>
  <c r="Q388" i="2"/>
  <c r="S388" i="2"/>
  <c r="T388" i="2"/>
  <c r="V388" i="2" a="1"/>
  <c r="V388" i="2" s="1"/>
  <c r="W388" i="2" a="1"/>
  <c r="W388" i="2" s="1"/>
  <c r="X388" i="2"/>
  <c r="AA388" i="2" a="1"/>
  <c r="AA388" i="2" s="1"/>
  <c r="AB388" i="2" s="1"/>
  <c r="AC388" i="2"/>
  <c r="AD388" i="2"/>
  <c r="AF388" i="2"/>
  <c r="AG388" i="2"/>
  <c r="AI388" i="2"/>
  <c r="AJ388" i="2"/>
  <c r="AL388" i="2"/>
  <c r="AM388" i="2"/>
  <c r="AO388" i="2"/>
  <c r="AP388" i="2"/>
  <c r="AR388" i="2"/>
  <c r="AS388" i="2"/>
  <c r="AU388" i="2"/>
  <c r="AV388" i="2"/>
  <c r="AX388" i="2"/>
  <c r="AY388" i="2"/>
  <c r="BA388" i="2"/>
  <c r="BB388" i="2"/>
  <c r="BD388" i="2"/>
  <c r="BE388" i="2"/>
  <c r="BF388" i="2"/>
  <c r="BG388" i="2"/>
  <c r="BI388" i="2"/>
  <c r="BJ388" i="2"/>
  <c r="BH388" i="2" s="1"/>
  <c r="BL388" i="2"/>
  <c r="BM388" i="2"/>
  <c r="BP388" i="2"/>
  <c r="BR388" i="2"/>
  <c r="BS388" i="2"/>
  <c r="BT388" i="2"/>
  <c r="BV388" i="2"/>
  <c r="BU388" i="2" s="1"/>
  <c r="CC388" i="2"/>
  <c r="CB388" i="2" s="1"/>
  <c r="CD388" i="2"/>
  <c r="CG388" i="2" a="1"/>
  <c r="CG388" i="2" s="1"/>
  <c r="CH388" i="2" s="1"/>
  <c r="CE388" i="2" s="1"/>
  <c r="CL388" i="2" a="1"/>
  <c r="CL388" i="2"/>
  <c r="CM388" i="2" s="1"/>
  <c r="CJ388" i="2" s="1"/>
  <c r="CP388" i="2"/>
  <c r="CQ388" i="2"/>
  <c r="CS388" i="2"/>
  <c r="CT388" i="2"/>
  <c r="CV388" i="2" a="1"/>
  <c r="CV388" i="2" s="1"/>
  <c r="CW388" i="2"/>
  <c r="DA388" i="2"/>
  <c r="DB388" i="2"/>
  <c r="DD388" i="2"/>
  <c r="DE388" i="2"/>
  <c r="DG388" i="2"/>
  <c r="DJ388" i="2"/>
  <c r="DL388" i="2"/>
  <c r="DK388" i="2" s="1"/>
  <c r="DP388" i="2"/>
  <c r="DO388" i="2" s="1"/>
  <c r="C389" i="2"/>
  <c r="H389" i="2"/>
  <c r="G389" i="2" s="1"/>
  <c r="J389" i="2"/>
  <c r="K389" i="2"/>
  <c r="M389" i="2"/>
  <c r="N389" i="2"/>
  <c r="P389" i="2"/>
  <c r="Q389" i="2"/>
  <c r="S389" i="2"/>
  <c r="T389" i="2"/>
  <c r="V389" i="2" a="1"/>
  <c r="V389" i="2" s="1"/>
  <c r="W389" i="2" a="1"/>
  <c r="W389" i="2" s="1"/>
  <c r="X389" i="2"/>
  <c r="AA389" i="2" a="1"/>
  <c r="AA389" i="2" s="1"/>
  <c r="AB389" i="2" s="1"/>
  <c r="AC389" i="2"/>
  <c r="AD389" i="2"/>
  <c r="AF389" i="2"/>
  <c r="AG389" i="2"/>
  <c r="AI389" i="2"/>
  <c r="AJ389" i="2"/>
  <c r="AL389" i="2"/>
  <c r="AM389" i="2"/>
  <c r="AO389" i="2"/>
  <c r="AP389" i="2"/>
  <c r="AR389" i="2"/>
  <c r="AS389" i="2"/>
  <c r="AU389" i="2"/>
  <c r="AV389" i="2"/>
  <c r="AX389" i="2"/>
  <c r="AY389" i="2"/>
  <c r="BA389" i="2"/>
  <c r="BB389" i="2"/>
  <c r="BD389" i="2"/>
  <c r="BE389" i="2"/>
  <c r="BF389" i="2"/>
  <c r="BG389" i="2"/>
  <c r="BI389" i="2"/>
  <c r="BJ389" i="2"/>
  <c r="BL389" i="2"/>
  <c r="BM389" i="2"/>
  <c r="BO389" i="2" s="1"/>
  <c r="BP389" i="2"/>
  <c r="BR389" i="2"/>
  <c r="BS389" i="2"/>
  <c r="BT389" i="2"/>
  <c r="BV389" i="2"/>
  <c r="BU389" i="2" s="1"/>
  <c r="BZ389" i="2"/>
  <c r="CC389" i="2"/>
  <c r="CD389" i="2"/>
  <c r="CG389" i="2" a="1"/>
  <c r="CG389" i="2" s="1"/>
  <c r="CH389" i="2" s="1"/>
  <c r="CE389" i="2" s="1"/>
  <c r="CL389" i="2" a="1"/>
  <c r="CL389" i="2" s="1"/>
  <c r="CP389" i="2"/>
  <c r="CQ389" i="2"/>
  <c r="CS389" i="2"/>
  <c r="CT389" i="2"/>
  <c r="CV389" i="2" a="1"/>
  <c r="CV389" i="2" s="1"/>
  <c r="CW389" i="2"/>
  <c r="DA389" i="2"/>
  <c r="DB389" i="2"/>
  <c r="DD389" i="2"/>
  <c r="DE389" i="2"/>
  <c r="DG389" i="2"/>
  <c r="DJ389" i="2"/>
  <c r="DL389" i="2"/>
  <c r="DK389" i="2" s="1"/>
  <c r="DP389" i="2"/>
  <c r="C390" i="2"/>
  <c r="H390" i="2"/>
  <c r="G390" i="2" s="1"/>
  <c r="J390" i="2"/>
  <c r="K390" i="2"/>
  <c r="M390" i="2"/>
  <c r="N390" i="2"/>
  <c r="P390" i="2"/>
  <c r="Q390" i="2"/>
  <c r="S390" i="2"/>
  <c r="T390" i="2"/>
  <c r="V390" i="2" a="1"/>
  <c r="V390" i="2" s="1"/>
  <c r="W390" i="2" a="1"/>
  <c r="W390" i="2" s="1"/>
  <c r="X390" i="2"/>
  <c r="AA390" i="2" a="1"/>
  <c r="AA390" i="2" s="1"/>
  <c r="AB390" i="2" s="1"/>
  <c r="AC390" i="2"/>
  <c r="AD390" i="2"/>
  <c r="AF390" i="2"/>
  <c r="AG390" i="2"/>
  <c r="AI390" i="2"/>
  <c r="AJ390" i="2"/>
  <c r="AL390" i="2"/>
  <c r="AM390" i="2"/>
  <c r="AO390" i="2"/>
  <c r="AP390" i="2"/>
  <c r="AR390" i="2"/>
  <c r="AS390" i="2"/>
  <c r="AU390" i="2"/>
  <c r="AV390" i="2"/>
  <c r="AX390" i="2"/>
  <c r="AY390" i="2"/>
  <c r="BA390" i="2"/>
  <c r="BB390" i="2"/>
  <c r="BD390" i="2"/>
  <c r="BE390" i="2"/>
  <c r="BF390" i="2"/>
  <c r="BG390" i="2"/>
  <c r="BI390" i="2"/>
  <c r="BH390" i="2" s="1"/>
  <c r="BJ390" i="2"/>
  <c r="BL390" i="2"/>
  <c r="BM390" i="2"/>
  <c r="BO390" i="2" s="1"/>
  <c r="BP390" i="2"/>
  <c r="BR390" i="2"/>
  <c r="BS390" i="2"/>
  <c r="BT390" i="2"/>
  <c r="BV390" i="2"/>
  <c r="BU390" i="2" s="1"/>
  <c r="BZ390" i="2"/>
  <c r="CA390" i="2"/>
  <c r="CC390" i="2"/>
  <c r="CD390" i="2"/>
  <c r="CG390" i="2" a="1"/>
  <c r="CG390" i="2" s="1"/>
  <c r="CH390" i="2" s="1"/>
  <c r="CE390" i="2" s="1"/>
  <c r="CL390" i="2" a="1"/>
  <c r="CL390" i="2" s="1"/>
  <c r="CP390" i="2"/>
  <c r="CQ390" i="2"/>
  <c r="CS390" i="2"/>
  <c r="CT390" i="2"/>
  <c r="CV390" i="2" a="1"/>
  <c r="CV390" i="2" s="1"/>
  <c r="CW390" i="2"/>
  <c r="DA390" i="2"/>
  <c r="CZ390" i="2" s="1"/>
  <c r="DB390" i="2"/>
  <c r="DD390" i="2"/>
  <c r="DE390" i="2"/>
  <c r="DG390" i="2"/>
  <c r="DI390" i="2" s="1"/>
  <c r="DJ390" i="2"/>
  <c r="DL390" i="2"/>
  <c r="DP390" i="2"/>
  <c r="DR390" i="2" s="1"/>
  <c r="C391" i="2"/>
  <c r="H391" i="2"/>
  <c r="G391" i="2" s="1"/>
  <c r="J391" i="2"/>
  <c r="K391" i="2"/>
  <c r="M391" i="2"/>
  <c r="N391" i="2"/>
  <c r="P391" i="2"/>
  <c r="Q391" i="2"/>
  <c r="S391" i="2"/>
  <c r="T391" i="2"/>
  <c r="V391" i="2" a="1"/>
  <c r="V391" i="2" s="1"/>
  <c r="W391" i="2" a="1"/>
  <c r="W391" i="2" s="1"/>
  <c r="X391" i="2"/>
  <c r="AA391" i="2" a="1"/>
  <c r="AA391" i="2" s="1"/>
  <c r="AB391" i="2" s="1"/>
  <c r="AC391" i="2"/>
  <c r="AD391" i="2"/>
  <c r="AF391" i="2"/>
  <c r="AG391" i="2"/>
  <c r="AI391" i="2"/>
  <c r="AJ391" i="2"/>
  <c r="AL391" i="2"/>
  <c r="AM391" i="2"/>
  <c r="AO391" i="2"/>
  <c r="AP391" i="2"/>
  <c r="AR391" i="2"/>
  <c r="AS391" i="2"/>
  <c r="AU391" i="2"/>
  <c r="AV391" i="2"/>
  <c r="AX391" i="2"/>
  <c r="AY391" i="2"/>
  <c r="BA391" i="2"/>
  <c r="BB391" i="2"/>
  <c r="BD391" i="2"/>
  <c r="BE391" i="2"/>
  <c r="BF391" i="2"/>
  <c r="BG391" i="2"/>
  <c r="BI391" i="2"/>
  <c r="BJ391" i="2"/>
  <c r="BL391" i="2"/>
  <c r="BM391" i="2"/>
  <c r="BO391" i="2" s="1"/>
  <c r="BP391" i="2"/>
  <c r="BR391" i="2"/>
  <c r="BS391" i="2"/>
  <c r="BT391" i="2"/>
  <c r="BV391" i="2"/>
  <c r="BU391" i="2" s="1"/>
  <c r="BZ391" i="2"/>
  <c r="CA391" i="2"/>
  <c r="CC391" i="2"/>
  <c r="CD391" i="2"/>
  <c r="CG391" i="2" a="1"/>
  <c r="CG391" i="2" s="1"/>
  <c r="CL391" i="2" a="1"/>
  <c r="CL391" i="2" s="1"/>
  <c r="CP391" i="2"/>
  <c r="CQ391" i="2"/>
  <c r="CS391" i="2"/>
  <c r="CT391" i="2"/>
  <c r="CV391" i="2" a="1"/>
  <c r="CV391" i="2" s="1"/>
  <c r="CW391" i="2"/>
  <c r="DA391" i="2"/>
  <c r="DB391" i="2"/>
  <c r="DC391" i="2"/>
  <c r="DD391" i="2"/>
  <c r="DE391" i="2"/>
  <c r="DG391" i="2"/>
  <c r="DJ391" i="2"/>
  <c r="DL391" i="2"/>
  <c r="DN391" i="2" s="1"/>
  <c r="DP391" i="2"/>
  <c r="C392" i="2"/>
  <c r="H392" i="2"/>
  <c r="G392" i="2" s="1"/>
  <c r="J392" i="2"/>
  <c r="K392" i="2"/>
  <c r="M392" i="2"/>
  <c r="N392" i="2"/>
  <c r="P392" i="2"/>
  <c r="O392" i="2" s="1"/>
  <c r="Q392" i="2"/>
  <c r="S392" i="2"/>
  <c r="T392" i="2"/>
  <c r="V392" i="2" a="1"/>
  <c r="V392" i="2" s="1"/>
  <c r="W392" i="2" a="1"/>
  <c r="W392" i="2" s="1"/>
  <c r="X392" i="2"/>
  <c r="AA392" i="2" a="1"/>
  <c r="AA392" i="2" s="1"/>
  <c r="AB392" i="2" s="1"/>
  <c r="AC392" i="2"/>
  <c r="AD392" i="2"/>
  <c r="AF392" i="2"/>
  <c r="AG392" i="2"/>
  <c r="AI392" i="2"/>
  <c r="AJ392" i="2"/>
  <c r="AL392" i="2"/>
  <c r="AM392" i="2"/>
  <c r="AO392" i="2"/>
  <c r="AP392" i="2"/>
  <c r="AR392" i="2"/>
  <c r="AS392" i="2"/>
  <c r="AU392" i="2"/>
  <c r="AV392" i="2"/>
  <c r="AX392" i="2"/>
  <c r="AY392" i="2"/>
  <c r="BA392" i="2"/>
  <c r="BB392" i="2"/>
  <c r="BD392" i="2"/>
  <c r="BE392" i="2"/>
  <c r="BF392" i="2"/>
  <c r="BG392" i="2"/>
  <c r="BI392" i="2"/>
  <c r="BJ392" i="2"/>
  <c r="BL392" i="2"/>
  <c r="BM392" i="2"/>
  <c r="BO392" i="2" s="1"/>
  <c r="BP392" i="2"/>
  <c r="BR392" i="2"/>
  <c r="BS392" i="2"/>
  <c r="BT392" i="2"/>
  <c r="BV392" i="2"/>
  <c r="BU392" i="2" s="1"/>
  <c r="BZ392" i="2"/>
  <c r="CA392" i="2"/>
  <c r="CC392" i="2"/>
  <c r="CD392" i="2"/>
  <c r="CG392" i="2" a="1"/>
  <c r="CG392" i="2" s="1"/>
  <c r="CL392" i="2" a="1"/>
  <c r="CL392" i="2" s="1"/>
  <c r="CM392" i="2" s="1"/>
  <c r="CJ392" i="2" s="1"/>
  <c r="CO392" i="2"/>
  <c r="CP392" i="2"/>
  <c r="CQ392" i="2"/>
  <c r="CS392" i="2"/>
  <c r="CT392" i="2"/>
  <c r="CV392" i="2" a="1"/>
  <c r="CV392" i="2" s="1"/>
  <c r="CW392" i="2"/>
  <c r="DA392" i="2"/>
  <c r="DB392" i="2"/>
  <c r="DD392" i="2"/>
  <c r="DE392" i="2"/>
  <c r="DG392" i="2"/>
  <c r="DJ392" i="2"/>
  <c r="DL392" i="2"/>
  <c r="DK392" i="2" s="1"/>
  <c r="DP392" i="2"/>
  <c r="C393" i="2"/>
  <c r="H393" i="2"/>
  <c r="G393" i="2" s="1"/>
  <c r="J393" i="2"/>
  <c r="K393" i="2"/>
  <c r="M393" i="2"/>
  <c r="N393" i="2"/>
  <c r="P393" i="2"/>
  <c r="Q393" i="2"/>
  <c r="S393" i="2"/>
  <c r="T393" i="2"/>
  <c r="V393" i="2" a="1"/>
  <c r="V393" i="2" s="1"/>
  <c r="W393" i="2" a="1"/>
  <c r="W393" i="2" s="1"/>
  <c r="X393" i="2"/>
  <c r="AA393" i="2" a="1"/>
  <c r="AA393" i="2" s="1"/>
  <c r="AB393" i="2" s="1"/>
  <c r="AC393" i="2"/>
  <c r="AD393" i="2"/>
  <c r="AF393" i="2"/>
  <c r="AG393" i="2"/>
  <c r="AI393" i="2"/>
  <c r="AJ393" i="2"/>
  <c r="AL393" i="2"/>
  <c r="AM393" i="2"/>
  <c r="AO393" i="2"/>
  <c r="AP393" i="2"/>
  <c r="AR393" i="2"/>
  <c r="AS393" i="2"/>
  <c r="AU393" i="2"/>
  <c r="AV393" i="2"/>
  <c r="AX393" i="2"/>
  <c r="AY393" i="2"/>
  <c r="BA393" i="2"/>
  <c r="BB393" i="2"/>
  <c r="BD393" i="2"/>
  <c r="BE393" i="2"/>
  <c r="BF393" i="2"/>
  <c r="BG393" i="2"/>
  <c r="BI393" i="2"/>
  <c r="BJ393" i="2"/>
  <c r="BL393" i="2"/>
  <c r="BM393" i="2"/>
  <c r="BO393" i="2" s="1"/>
  <c r="BP393" i="2"/>
  <c r="BR393" i="2"/>
  <c r="BS393" i="2"/>
  <c r="BT393" i="2"/>
  <c r="BV393" i="2"/>
  <c r="BU393" i="2" s="1"/>
  <c r="BZ393" i="2"/>
  <c r="CA393" i="2"/>
  <c r="CC393" i="2"/>
  <c r="CD393" i="2"/>
  <c r="CG393" i="2" a="1"/>
  <c r="CG393" i="2" s="1"/>
  <c r="CL393" i="2" a="1"/>
  <c r="CL393" i="2" s="1"/>
  <c r="CP393" i="2"/>
  <c r="CQ393" i="2"/>
  <c r="CS393" i="2"/>
  <c r="CT393" i="2"/>
  <c r="CV393" i="2" a="1"/>
  <c r="CV393" i="2" s="1"/>
  <c r="CW393" i="2"/>
  <c r="DA393" i="2"/>
  <c r="DB393" i="2"/>
  <c r="DD393" i="2"/>
  <c r="DE393" i="2"/>
  <c r="DG393" i="2"/>
  <c r="DI393" i="2" s="1"/>
  <c r="DH393" i="2"/>
  <c r="DJ393" i="2"/>
  <c r="DF393" i="2" s="1"/>
  <c r="DL393" i="2"/>
  <c r="DP393" i="2"/>
  <c r="C394" i="2"/>
  <c r="H394" i="2"/>
  <c r="G394" i="2" s="1"/>
  <c r="J394" i="2"/>
  <c r="K394" i="2"/>
  <c r="M394" i="2"/>
  <c r="N394" i="2"/>
  <c r="P394" i="2"/>
  <c r="Q394" i="2"/>
  <c r="S394" i="2"/>
  <c r="T394" i="2"/>
  <c r="R394" i="2" s="1"/>
  <c r="V394" i="2" a="1"/>
  <c r="V394" i="2" s="1"/>
  <c r="W394" i="2" a="1"/>
  <c r="W394" i="2" s="1"/>
  <c r="X394" i="2"/>
  <c r="AA394" i="2" a="1"/>
  <c r="AA394" i="2" s="1"/>
  <c r="AB394" i="2" s="1"/>
  <c r="AC394" i="2"/>
  <c r="AD394" i="2"/>
  <c r="AF394" i="2"/>
  <c r="AG394" i="2"/>
  <c r="AI394" i="2"/>
  <c r="AJ394" i="2"/>
  <c r="AL394" i="2"/>
  <c r="AK394" i="2" s="1"/>
  <c r="AM394" i="2"/>
  <c r="AO394" i="2"/>
  <c r="AP394" i="2"/>
  <c r="AR394" i="2"/>
  <c r="AS394" i="2"/>
  <c r="AU394" i="2"/>
  <c r="AV394" i="2"/>
  <c r="AX394" i="2"/>
  <c r="AW394" i="2" s="1"/>
  <c r="AY394" i="2"/>
  <c r="BA394" i="2"/>
  <c r="BB394" i="2"/>
  <c r="BD394" i="2"/>
  <c r="BE394" i="2"/>
  <c r="BF394" i="2"/>
  <c r="BG394" i="2"/>
  <c r="BH394" i="2"/>
  <c r="BI394" i="2"/>
  <c r="BJ394" i="2"/>
  <c r="BL394" i="2"/>
  <c r="BM394" i="2"/>
  <c r="BO394" i="2" s="1"/>
  <c r="BP394" i="2"/>
  <c r="BR394" i="2"/>
  <c r="BS394" i="2"/>
  <c r="BT394" i="2"/>
  <c r="BV394" i="2"/>
  <c r="BU394" i="2" s="1"/>
  <c r="CC394" i="2"/>
  <c r="CD394" i="2"/>
  <c r="CG394" i="2" a="1"/>
  <c r="CG394" i="2" s="1"/>
  <c r="CL394" i="2" a="1"/>
  <c r="CL394" i="2" s="1"/>
  <c r="CP394" i="2"/>
  <c r="CQ394" i="2"/>
  <c r="CS394" i="2"/>
  <c r="CT394" i="2"/>
  <c r="CV394" i="2" a="1"/>
  <c r="CV394" i="2" s="1"/>
  <c r="CW394" i="2"/>
  <c r="DA394" i="2"/>
  <c r="DB394" i="2"/>
  <c r="DD394" i="2"/>
  <c r="DE394" i="2"/>
  <c r="DG394" i="2"/>
  <c r="DH394" i="2" s="1"/>
  <c r="DJ394" i="2"/>
  <c r="DL394" i="2"/>
  <c r="DK394" i="2" s="1"/>
  <c r="DP394" i="2"/>
  <c r="DR394" i="2" s="1"/>
  <c r="C395" i="2"/>
  <c r="H395" i="2"/>
  <c r="G395" i="2" s="1"/>
  <c r="J395" i="2"/>
  <c r="K395" i="2"/>
  <c r="M395" i="2"/>
  <c r="N395" i="2"/>
  <c r="P395" i="2"/>
  <c r="Q395" i="2"/>
  <c r="S395" i="2"/>
  <c r="T395" i="2"/>
  <c r="V395" i="2" a="1"/>
  <c r="V395" i="2" s="1"/>
  <c r="W395" i="2" a="1"/>
  <c r="W395" i="2" s="1"/>
  <c r="X395" i="2"/>
  <c r="AA395" i="2" a="1"/>
  <c r="AA395" i="2" s="1"/>
  <c r="AB395" i="2" s="1"/>
  <c r="AC395" i="2"/>
  <c r="AD395" i="2"/>
  <c r="AF395" i="2"/>
  <c r="AG395" i="2"/>
  <c r="AI395" i="2"/>
  <c r="AJ395" i="2"/>
  <c r="AL395" i="2"/>
  <c r="AM395" i="2"/>
  <c r="AO395" i="2"/>
  <c r="AP395" i="2"/>
  <c r="AR395" i="2"/>
  <c r="AS395" i="2"/>
  <c r="AU395" i="2"/>
  <c r="AV395" i="2"/>
  <c r="AX395" i="2"/>
  <c r="AW395" i="2" s="1"/>
  <c r="AY395" i="2"/>
  <c r="BA395" i="2"/>
  <c r="BB395" i="2"/>
  <c r="BD395" i="2"/>
  <c r="BE395" i="2"/>
  <c r="BF395" i="2"/>
  <c r="BG395" i="2"/>
  <c r="BI395" i="2"/>
  <c r="BH395" i="2" s="1"/>
  <c r="BJ395" i="2"/>
  <c r="BL395" i="2"/>
  <c r="BM395" i="2"/>
  <c r="BO395" i="2" s="1"/>
  <c r="BP395" i="2"/>
  <c r="BR395" i="2"/>
  <c r="BS395" i="2"/>
  <c r="BT395" i="2"/>
  <c r="BV395" i="2"/>
  <c r="BU395" i="2" s="1"/>
  <c r="CC395" i="2"/>
  <c r="CD395" i="2"/>
  <c r="CG395" i="2" a="1"/>
  <c r="CG395" i="2" s="1"/>
  <c r="CH395" i="2" s="1"/>
  <c r="CE395" i="2" s="1"/>
  <c r="CL395" i="2" a="1"/>
  <c r="CL395" i="2" s="1"/>
  <c r="CN395" i="2" s="1"/>
  <c r="CP395" i="2"/>
  <c r="CQ395" i="2"/>
  <c r="CO395" i="2" s="1"/>
  <c r="CS395" i="2"/>
  <c r="CT395" i="2"/>
  <c r="CV395" i="2" a="1"/>
  <c r="CV395" i="2" s="1"/>
  <c r="CW395" i="2"/>
  <c r="DA395" i="2"/>
  <c r="DB395" i="2"/>
  <c r="DD395" i="2"/>
  <c r="DE395" i="2"/>
  <c r="DG395" i="2"/>
  <c r="DH395" i="2" s="1"/>
  <c r="DJ395" i="2"/>
  <c r="DL395" i="2"/>
  <c r="DK395" i="2" s="1"/>
  <c r="DP395" i="2"/>
  <c r="DO395" i="2" s="1"/>
  <c r="C396" i="2"/>
  <c r="H396" i="2"/>
  <c r="G396" i="2" s="1"/>
  <c r="J396" i="2"/>
  <c r="K396" i="2"/>
  <c r="M396" i="2"/>
  <c r="N396" i="2"/>
  <c r="P396" i="2"/>
  <c r="Q396" i="2"/>
  <c r="S396" i="2"/>
  <c r="R396" i="2" s="1"/>
  <c r="T396" i="2"/>
  <c r="V396" i="2" a="1"/>
  <c r="V396" i="2"/>
  <c r="W396" i="2" a="1"/>
  <c r="W396" i="2" s="1"/>
  <c r="X396" i="2"/>
  <c r="AA396" i="2" a="1"/>
  <c r="AA396" i="2" s="1"/>
  <c r="AB396" i="2" s="1"/>
  <c r="AC396" i="2"/>
  <c r="AD396" i="2"/>
  <c r="AF396" i="2"/>
  <c r="AG396" i="2"/>
  <c r="AI396" i="2"/>
  <c r="AJ396" i="2"/>
  <c r="AL396" i="2"/>
  <c r="AM396" i="2"/>
  <c r="AO396" i="2"/>
  <c r="AP396" i="2"/>
  <c r="AR396" i="2"/>
  <c r="AS396" i="2"/>
  <c r="AU396" i="2"/>
  <c r="AV396" i="2"/>
  <c r="AX396" i="2"/>
  <c r="AY396" i="2"/>
  <c r="AW396" i="2" s="1"/>
  <c r="BA396" i="2"/>
  <c r="AZ396" i="2" s="1"/>
  <c r="BB396" i="2"/>
  <c r="BD396" i="2"/>
  <c r="BE396" i="2"/>
  <c r="BF396" i="2"/>
  <c r="BG396" i="2"/>
  <c r="BI396" i="2"/>
  <c r="BJ396" i="2"/>
  <c r="BL396" i="2"/>
  <c r="BM396" i="2"/>
  <c r="BP396" i="2"/>
  <c r="BR396" i="2"/>
  <c r="BS396" i="2"/>
  <c r="BT396" i="2"/>
  <c r="BV396" i="2"/>
  <c r="BU396" i="2" s="1"/>
  <c r="CC396" i="2"/>
  <c r="CD396" i="2"/>
  <c r="CG396" i="2" a="1"/>
  <c r="CG396" i="2" s="1"/>
  <c r="CL396" i="2" a="1"/>
  <c r="CL396" i="2" s="1"/>
  <c r="CM396" i="2" s="1"/>
  <c r="CJ396" i="2" s="1"/>
  <c r="CP396" i="2"/>
  <c r="CQ396" i="2"/>
  <c r="CS396" i="2"/>
  <c r="CT396" i="2"/>
  <c r="CV396" i="2" a="1"/>
  <c r="CV396" i="2" s="1"/>
  <c r="CW396" i="2"/>
  <c r="DA396" i="2"/>
  <c r="DB396" i="2"/>
  <c r="DD396" i="2"/>
  <c r="DE396" i="2"/>
  <c r="DG396" i="2"/>
  <c r="DI396" i="2" s="1"/>
  <c r="DJ396" i="2"/>
  <c r="DL396" i="2"/>
  <c r="DN396" i="2" s="1"/>
  <c r="DP396" i="2"/>
  <c r="DO396" i="2" s="1"/>
  <c r="C397" i="2"/>
  <c r="H397" i="2"/>
  <c r="G397" i="2" s="1"/>
  <c r="J397" i="2"/>
  <c r="K397" i="2"/>
  <c r="M397" i="2"/>
  <c r="N397" i="2"/>
  <c r="P397" i="2"/>
  <c r="Q397" i="2"/>
  <c r="S397" i="2"/>
  <c r="T397" i="2"/>
  <c r="V397" i="2" a="1"/>
  <c r="V397" i="2" s="1"/>
  <c r="W397" i="2" a="1"/>
  <c r="W397" i="2" s="1"/>
  <c r="X397" i="2"/>
  <c r="AA397" i="2" a="1"/>
  <c r="AA397" i="2" s="1"/>
  <c r="AB397" i="2" s="1"/>
  <c r="AC397" i="2"/>
  <c r="AD397" i="2"/>
  <c r="AF397" i="2"/>
  <c r="AG397" i="2"/>
  <c r="AI397" i="2"/>
  <c r="AJ397" i="2"/>
  <c r="AL397" i="2"/>
  <c r="AM397" i="2"/>
  <c r="AO397" i="2"/>
  <c r="AP397" i="2"/>
  <c r="AR397" i="2"/>
  <c r="AS397" i="2"/>
  <c r="AU397" i="2"/>
  <c r="AV397" i="2"/>
  <c r="AX397" i="2"/>
  <c r="AY397" i="2"/>
  <c r="BA397" i="2"/>
  <c r="BB397" i="2"/>
  <c r="BD397" i="2"/>
  <c r="BE397" i="2"/>
  <c r="BF397" i="2"/>
  <c r="BG397" i="2"/>
  <c r="BI397" i="2"/>
  <c r="BJ397" i="2"/>
  <c r="BL397" i="2"/>
  <c r="BM397" i="2"/>
  <c r="BO397" i="2" s="1"/>
  <c r="BP397" i="2"/>
  <c r="BR397" i="2"/>
  <c r="BS397" i="2"/>
  <c r="BT397" i="2"/>
  <c r="BV397" i="2"/>
  <c r="BU397" i="2" s="1"/>
  <c r="BZ397" i="2"/>
  <c r="CA397" i="2"/>
  <c r="CC397" i="2"/>
  <c r="CD397" i="2"/>
  <c r="CG397" i="2" a="1"/>
  <c r="CG397" i="2" s="1"/>
  <c r="CH397" i="2" s="1"/>
  <c r="CE397" i="2" s="1"/>
  <c r="CL397" i="2" a="1"/>
  <c r="CL397" i="2" s="1"/>
  <c r="CM397" i="2" s="1"/>
  <c r="CJ397" i="2" s="1"/>
  <c r="CP397" i="2"/>
  <c r="CQ397" i="2"/>
  <c r="CS397" i="2"/>
  <c r="CT397" i="2"/>
  <c r="CV397" i="2" a="1"/>
  <c r="CV397" i="2" s="1"/>
  <c r="CW397" i="2"/>
  <c r="DA397" i="2"/>
  <c r="CZ397" i="2" s="1"/>
  <c r="DB397" i="2"/>
  <c r="DD397" i="2"/>
  <c r="DE397" i="2"/>
  <c r="DG397" i="2"/>
  <c r="DH397" i="2" s="1"/>
  <c r="DI397" i="2"/>
  <c r="DJ397" i="2"/>
  <c r="DF397" i="2" s="1"/>
  <c r="DL397" i="2"/>
  <c r="DP397" i="2"/>
  <c r="C398" i="2"/>
  <c r="H398" i="2"/>
  <c r="G398" i="2" s="1"/>
  <c r="J398" i="2"/>
  <c r="K398" i="2"/>
  <c r="M398" i="2"/>
  <c r="N398" i="2"/>
  <c r="P398" i="2"/>
  <c r="Q398" i="2"/>
  <c r="S398" i="2"/>
  <c r="T398" i="2"/>
  <c r="V398" i="2" a="1"/>
  <c r="V398" i="2" s="1"/>
  <c r="W398" i="2" a="1"/>
  <c r="W398" i="2"/>
  <c r="X398" i="2"/>
  <c r="AA398" i="2" a="1"/>
  <c r="AA398" i="2" s="1"/>
  <c r="AB398" i="2" s="1"/>
  <c r="AC398" i="2"/>
  <c r="AD398" i="2"/>
  <c r="AF398" i="2"/>
  <c r="AG398" i="2"/>
  <c r="AI398" i="2"/>
  <c r="AJ398" i="2"/>
  <c r="AL398" i="2"/>
  <c r="AM398" i="2"/>
  <c r="AO398" i="2"/>
  <c r="AP398" i="2"/>
  <c r="AR398" i="2"/>
  <c r="AS398" i="2"/>
  <c r="AU398" i="2"/>
  <c r="AV398" i="2"/>
  <c r="AX398" i="2"/>
  <c r="AY398" i="2"/>
  <c r="BA398" i="2"/>
  <c r="BB398" i="2"/>
  <c r="BD398" i="2"/>
  <c r="BE398" i="2"/>
  <c r="BF398" i="2"/>
  <c r="BG398" i="2"/>
  <c r="BI398" i="2"/>
  <c r="BJ398" i="2"/>
  <c r="BL398" i="2"/>
  <c r="BM398" i="2"/>
  <c r="BO398" i="2" s="1"/>
  <c r="BP398" i="2"/>
  <c r="BR398" i="2"/>
  <c r="BS398" i="2"/>
  <c r="BT398" i="2"/>
  <c r="BV398" i="2"/>
  <c r="BU398" i="2" s="1"/>
  <c r="BZ398" i="2"/>
  <c r="CC398" i="2"/>
  <c r="CD398" i="2"/>
  <c r="CG398" i="2" a="1"/>
  <c r="CG398" i="2" s="1"/>
  <c r="CH398" i="2" s="1"/>
  <c r="CE398" i="2" s="1"/>
  <c r="CL398" i="2" a="1"/>
  <c r="CL398" i="2" s="1"/>
  <c r="CP398" i="2"/>
  <c r="CQ398" i="2"/>
  <c r="CS398" i="2"/>
  <c r="CT398" i="2"/>
  <c r="CV398" i="2" a="1"/>
  <c r="CV398" i="2" s="1"/>
  <c r="CW398" i="2"/>
  <c r="DA398" i="2"/>
  <c r="DB398" i="2"/>
  <c r="DD398" i="2"/>
  <c r="DE398" i="2"/>
  <c r="DG398" i="2"/>
  <c r="DJ398" i="2"/>
  <c r="DL398" i="2"/>
  <c r="DN398" i="2" s="1"/>
  <c r="DP398" i="2"/>
  <c r="DR398" i="2" s="1"/>
  <c r="DQ398" i="2"/>
  <c r="C399" i="2"/>
  <c r="H399" i="2"/>
  <c r="G399" i="2" s="1"/>
  <c r="J399" i="2"/>
  <c r="K399" i="2"/>
  <c r="M399" i="2"/>
  <c r="N399" i="2"/>
  <c r="P399" i="2"/>
  <c r="Q399" i="2"/>
  <c r="O399" i="2" s="1"/>
  <c r="S399" i="2"/>
  <c r="T399" i="2"/>
  <c r="V399" i="2" a="1"/>
  <c r="V399" i="2" s="1"/>
  <c r="W399" i="2" a="1"/>
  <c r="W399" i="2" s="1"/>
  <c r="X399" i="2"/>
  <c r="AA399" i="2" a="1"/>
  <c r="AA399" i="2" s="1"/>
  <c r="AB399" i="2" s="1"/>
  <c r="AC399" i="2"/>
  <c r="AD399" i="2"/>
  <c r="AF399" i="2"/>
  <c r="AE399" i="2" s="1"/>
  <c r="AG399" i="2"/>
  <c r="AI399" i="2"/>
  <c r="AJ399" i="2"/>
  <c r="AL399" i="2"/>
  <c r="AM399" i="2"/>
  <c r="AO399" i="2"/>
  <c r="AP399" i="2"/>
  <c r="AR399" i="2"/>
  <c r="AQ399" i="2" s="1"/>
  <c r="AS399" i="2"/>
  <c r="AU399" i="2"/>
  <c r="AV399" i="2"/>
  <c r="AX399" i="2"/>
  <c r="AY399" i="2"/>
  <c r="BA399" i="2"/>
  <c r="BB399" i="2"/>
  <c r="BD399" i="2"/>
  <c r="BE399" i="2"/>
  <c r="BF399" i="2"/>
  <c r="BG399" i="2"/>
  <c r="BI399" i="2"/>
  <c r="BJ399" i="2"/>
  <c r="BL399" i="2"/>
  <c r="BM399" i="2"/>
  <c r="BO399" i="2" s="1"/>
  <c r="BP399" i="2"/>
  <c r="BR399" i="2"/>
  <c r="BS399" i="2"/>
  <c r="BT399" i="2"/>
  <c r="BV399" i="2"/>
  <c r="BU399" i="2" s="1"/>
  <c r="CA399" i="2"/>
  <c r="BZ399" i="2"/>
  <c r="CC399" i="2"/>
  <c r="CD399" i="2"/>
  <c r="CG399" i="2" a="1"/>
  <c r="CG399" i="2" s="1"/>
  <c r="CH399" i="2" s="1"/>
  <c r="CE399" i="2" s="1"/>
  <c r="CL399" i="2" a="1"/>
  <c r="CL399" i="2" s="1"/>
  <c r="CP399" i="2"/>
  <c r="CQ399" i="2"/>
  <c r="CS399" i="2"/>
  <c r="CT399" i="2"/>
  <c r="CV399" i="2" a="1"/>
  <c r="CV399" i="2" s="1"/>
  <c r="CW399" i="2"/>
  <c r="DA399" i="2"/>
  <c r="DB399" i="2"/>
  <c r="CZ399" i="2" s="1"/>
  <c r="DD399" i="2"/>
  <c r="DE399" i="2"/>
  <c r="DG399" i="2"/>
  <c r="DI399" i="2" s="1"/>
  <c r="DJ399" i="2"/>
  <c r="DL399" i="2"/>
  <c r="DK399" i="2" s="1"/>
  <c r="DP399" i="2"/>
  <c r="C400" i="2"/>
  <c r="H400" i="2"/>
  <c r="G400" i="2" s="1"/>
  <c r="J400" i="2"/>
  <c r="K400" i="2"/>
  <c r="M400" i="2"/>
  <c r="N400" i="2"/>
  <c r="P400" i="2"/>
  <c r="Q400" i="2"/>
  <c r="S400" i="2"/>
  <c r="T400" i="2"/>
  <c r="V400" i="2" a="1"/>
  <c r="V400" i="2" s="1"/>
  <c r="W400" i="2" a="1"/>
  <c r="W400" i="2" s="1"/>
  <c r="X400" i="2"/>
  <c r="AA400" i="2" a="1"/>
  <c r="AA400" i="2" s="1"/>
  <c r="AB400" i="2" s="1"/>
  <c r="AC400" i="2"/>
  <c r="AD400" i="2"/>
  <c r="AF400" i="2"/>
  <c r="AG400" i="2"/>
  <c r="AI400" i="2"/>
  <c r="AJ400" i="2"/>
  <c r="AL400" i="2"/>
  <c r="AM400" i="2"/>
  <c r="AO400" i="2"/>
  <c r="AP400" i="2"/>
  <c r="AR400" i="2"/>
  <c r="AS400" i="2"/>
  <c r="AU400" i="2"/>
  <c r="AV400" i="2"/>
  <c r="AX400" i="2"/>
  <c r="AY400" i="2"/>
  <c r="BA400" i="2"/>
  <c r="BB400" i="2"/>
  <c r="BD400" i="2"/>
  <c r="BE400" i="2"/>
  <c r="BF400" i="2"/>
  <c r="BG400" i="2"/>
  <c r="BI400" i="2"/>
  <c r="BJ400" i="2"/>
  <c r="BL400" i="2"/>
  <c r="BM400" i="2"/>
  <c r="BP400" i="2"/>
  <c r="BR400" i="2"/>
  <c r="BS400" i="2"/>
  <c r="BT400" i="2"/>
  <c r="BV400" i="2"/>
  <c r="BU400" i="2" s="1"/>
  <c r="BZ400" i="2"/>
  <c r="CA400" i="2"/>
  <c r="CC400" i="2"/>
  <c r="CD400" i="2"/>
  <c r="CG400" i="2" a="1"/>
  <c r="CG400" i="2" s="1"/>
  <c r="CH400" i="2" s="1"/>
  <c r="CE400" i="2" s="1"/>
  <c r="CL400" i="2" a="1"/>
  <c r="CL400" i="2" s="1"/>
  <c r="CP400" i="2"/>
  <c r="CQ400" i="2"/>
  <c r="CS400" i="2"/>
  <c r="CR400" i="2" s="1"/>
  <c r="CT400" i="2"/>
  <c r="CV400" i="2" a="1"/>
  <c r="CV400" i="2" s="1"/>
  <c r="CW400" i="2"/>
  <c r="DA400" i="2"/>
  <c r="DB400" i="2"/>
  <c r="DD400" i="2"/>
  <c r="DE400" i="2"/>
  <c r="DG400" i="2"/>
  <c r="DJ400" i="2"/>
  <c r="DL400" i="2"/>
  <c r="DK400" i="2" s="1"/>
  <c r="DP400" i="2"/>
  <c r="DQ400" i="2" s="1"/>
  <c r="C401" i="2"/>
  <c r="H401" i="2"/>
  <c r="G401" i="2" s="1"/>
  <c r="J401" i="2"/>
  <c r="K401" i="2"/>
  <c r="M401" i="2"/>
  <c r="N401" i="2"/>
  <c r="P401" i="2"/>
  <c r="Q401" i="2"/>
  <c r="S401" i="2"/>
  <c r="T401" i="2"/>
  <c r="V401" i="2" a="1"/>
  <c r="V401" i="2" s="1"/>
  <c r="W401" i="2" a="1"/>
  <c r="W401" i="2" s="1"/>
  <c r="X401" i="2"/>
  <c r="AA401" i="2" a="1"/>
  <c r="AA401" i="2" s="1"/>
  <c r="AB401" i="2" s="1"/>
  <c r="AC401" i="2"/>
  <c r="AD401" i="2"/>
  <c r="AF401" i="2"/>
  <c r="AG401" i="2"/>
  <c r="AI401" i="2"/>
  <c r="AJ401" i="2"/>
  <c r="AL401" i="2"/>
  <c r="AM401" i="2"/>
  <c r="AO401" i="2"/>
  <c r="AP401" i="2"/>
  <c r="AR401" i="2"/>
  <c r="AS401" i="2"/>
  <c r="AU401" i="2"/>
  <c r="AV401" i="2"/>
  <c r="AX401" i="2"/>
  <c r="AY401" i="2"/>
  <c r="BA401" i="2"/>
  <c r="BB401" i="2"/>
  <c r="BD401" i="2"/>
  <c r="BE401" i="2"/>
  <c r="BF401" i="2"/>
  <c r="BG401" i="2"/>
  <c r="BI401" i="2"/>
  <c r="BJ401" i="2"/>
  <c r="BL401" i="2"/>
  <c r="BM401" i="2"/>
  <c r="BO401" i="2" s="1"/>
  <c r="BP401" i="2"/>
  <c r="BR401" i="2"/>
  <c r="BS401" i="2"/>
  <c r="BT401" i="2"/>
  <c r="BV401" i="2"/>
  <c r="BU401" i="2" s="1"/>
  <c r="BZ401" i="2"/>
  <c r="CA401" i="2"/>
  <c r="CC401" i="2"/>
  <c r="CD401" i="2"/>
  <c r="CG401" i="2" a="1"/>
  <c r="CG401" i="2" s="1"/>
  <c r="CL401" i="2" a="1"/>
  <c r="CL401" i="2" s="1"/>
  <c r="CP401" i="2"/>
  <c r="CQ401" i="2"/>
  <c r="CS401" i="2"/>
  <c r="CT401" i="2"/>
  <c r="CV401" i="2" a="1"/>
  <c r="CV401" i="2" s="1"/>
  <c r="CW401" i="2"/>
  <c r="DA401" i="2"/>
  <c r="CZ401" i="2" s="1"/>
  <c r="DB401" i="2"/>
  <c r="DD401" i="2"/>
  <c r="DE401" i="2"/>
  <c r="DG401" i="2"/>
  <c r="DI401" i="2" s="1"/>
  <c r="DJ401" i="2"/>
  <c r="DL401" i="2"/>
  <c r="DP401" i="2"/>
  <c r="C402" i="2"/>
  <c r="H402" i="2"/>
  <c r="G402" i="2" s="1"/>
  <c r="J402" i="2"/>
  <c r="K402" i="2"/>
  <c r="M402" i="2"/>
  <c r="N402" i="2"/>
  <c r="P402" i="2"/>
  <c r="Q402" i="2"/>
  <c r="S402" i="2"/>
  <c r="T402" i="2"/>
  <c r="V402" i="2" a="1"/>
  <c r="V402" i="2" s="1"/>
  <c r="W402" i="2" a="1"/>
  <c r="W402" i="2" s="1"/>
  <c r="X402" i="2"/>
  <c r="AA402" i="2" a="1"/>
  <c r="AA402" i="2" s="1"/>
  <c r="AB402" i="2" s="1"/>
  <c r="AC402" i="2"/>
  <c r="AD402" i="2"/>
  <c r="AF402" i="2"/>
  <c r="AG402" i="2"/>
  <c r="AI402" i="2"/>
  <c r="AJ402" i="2"/>
  <c r="AH402" i="2" s="1"/>
  <c r="AL402" i="2"/>
  <c r="AM402" i="2"/>
  <c r="AO402" i="2"/>
  <c r="AP402" i="2"/>
  <c r="AR402" i="2"/>
  <c r="AS402" i="2"/>
  <c r="AU402" i="2"/>
  <c r="AV402" i="2"/>
  <c r="AX402" i="2"/>
  <c r="AY402" i="2"/>
  <c r="BA402" i="2"/>
  <c r="BB402" i="2"/>
  <c r="BD402" i="2"/>
  <c r="BE402" i="2"/>
  <c r="BF402" i="2"/>
  <c r="BG402" i="2"/>
  <c r="BI402" i="2"/>
  <c r="BJ402" i="2"/>
  <c r="BH402" i="2" s="1"/>
  <c r="BL402" i="2"/>
  <c r="BM402" i="2"/>
  <c r="BP402" i="2"/>
  <c r="BR402" i="2"/>
  <c r="BS402" i="2"/>
  <c r="BT402" i="2"/>
  <c r="BV402" i="2"/>
  <c r="BU402" i="2" s="1"/>
  <c r="CC402" i="2"/>
  <c r="CD402" i="2"/>
  <c r="CG402" i="2" a="1"/>
  <c r="CG402" i="2" s="1"/>
  <c r="CL402" i="2" a="1"/>
  <c r="CL402" i="2" s="1"/>
  <c r="CP402" i="2"/>
  <c r="CQ402" i="2"/>
  <c r="CS402" i="2"/>
  <c r="CR402" i="2" s="1"/>
  <c r="CT402" i="2"/>
  <c r="CV402" i="2" a="1"/>
  <c r="CV402" i="2" s="1"/>
  <c r="CW402" i="2"/>
  <c r="DA402" i="2"/>
  <c r="DB402" i="2"/>
  <c r="DD402" i="2"/>
  <c r="DE402" i="2"/>
  <c r="DC402" i="2" s="1"/>
  <c r="DG402" i="2"/>
  <c r="DI402" i="2" s="1"/>
  <c r="DJ402" i="2"/>
  <c r="DL402" i="2"/>
  <c r="DK402" i="2" s="1"/>
  <c r="DP402" i="2"/>
  <c r="DR402" i="2" s="1"/>
  <c r="C403" i="2"/>
  <c r="H403" i="2"/>
  <c r="G403" i="2" s="1"/>
  <c r="J403" i="2"/>
  <c r="K403" i="2"/>
  <c r="M403" i="2"/>
  <c r="N403" i="2"/>
  <c r="P403" i="2"/>
  <c r="Q403" i="2"/>
  <c r="S403" i="2"/>
  <c r="T403" i="2"/>
  <c r="V403" i="2" a="1"/>
  <c r="V403" i="2" s="1"/>
  <c r="W403" i="2" a="1"/>
  <c r="W403" i="2" s="1"/>
  <c r="Y403" i="2" s="1"/>
  <c r="X403" i="2"/>
  <c r="AA403" i="2" a="1"/>
  <c r="AA403" i="2" s="1"/>
  <c r="AB403" i="2" s="1"/>
  <c r="AC403" i="2"/>
  <c r="AD403" i="2"/>
  <c r="AF403" i="2"/>
  <c r="AG403" i="2"/>
  <c r="AI403" i="2"/>
  <c r="AJ403" i="2"/>
  <c r="AL403" i="2"/>
  <c r="AM403" i="2"/>
  <c r="AO403" i="2"/>
  <c r="AP403" i="2"/>
  <c r="AR403" i="2"/>
  <c r="AS403" i="2"/>
  <c r="AU403" i="2"/>
  <c r="AV403" i="2"/>
  <c r="AX403" i="2"/>
  <c r="AY403" i="2"/>
  <c r="BA403" i="2"/>
  <c r="BB403" i="2"/>
  <c r="BD403" i="2"/>
  <c r="BE403" i="2"/>
  <c r="BF403" i="2"/>
  <c r="BG403" i="2"/>
  <c r="BI403" i="2"/>
  <c r="BJ403" i="2"/>
  <c r="BL403" i="2"/>
  <c r="BM403" i="2"/>
  <c r="BO403" i="2" s="1"/>
  <c r="BP403" i="2"/>
  <c r="BR403" i="2"/>
  <c r="BQ403" i="2" s="1"/>
  <c r="BS403" i="2"/>
  <c r="BT403" i="2"/>
  <c r="BV403" i="2"/>
  <c r="BU403" i="2" s="1"/>
  <c r="CC403" i="2"/>
  <c r="CD403" i="2"/>
  <c r="CG403" i="2" a="1"/>
  <c r="CG403" i="2" s="1"/>
  <c r="CL403" i="2" a="1"/>
  <c r="CL403" i="2"/>
  <c r="CM403" i="2" s="1"/>
  <c r="CJ403" i="2" s="1"/>
  <c r="CP403" i="2"/>
  <c r="CQ403" i="2"/>
  <c r="CS403" i="2"/>
  <c r="CT403" i="2"/>
  <c r="CV403" i="2" a="1"/>
  <c r="CV403" i="2" s="1"/>
  <c r="CW403" i="2"/>
  <c r="DA403" i="2"/>
  <c r="DB403" i="2"/>
  <c r="DD403" i="2"/>
  <c r="DE403" i="2"/>
  <c r="DG403" i="2"/>
  <c r="DH403" i="2" s="1"/>
  <c r="DJ403" i="2"/>
  <c r="DL403" i="2"/>
  <c r="DK403" i="2" s="1"/>
  <c r="DP403" i="2"/>
  <c r="DQ403" i="2" s="1"/>
  <c r="C404" i="2"/>
  <c r="H404" i="2"/>
  <c r="G404" i="2" s="1"/>
  <c r="J404" i="2"/>
  <c r="K404" i="2"/>
  <c r="M404" i="2"/>
  <c r="N404" i="2"/>
  <c r="P404" i="2"/>
  <c r="Q404" i="2"/>
  <c r="S404" i="2"/>
  <c r="T404" i="2"/>
  <c r="V404" i="2" a="1"/>
  <c r="V404" i="2" s="1"/>
  <c r="W404" i="2" a="1"/>
  <c r="W404" i="2" s="1"/>
  <c r="X404" i="2"/>
  <c r="AA404" i="2" a="1"/>
  <c r="AA404" i="2"/>
  <c r="AB404" i="2" s="1"/>
  <c r="AC404" i="2"/>
  <c r="AD404" i="2"/>
  <c r="AF404" i="2"/>
  <c r="AE404" i="2" s="1"/>
  <c r="AG404" i="2"/>
  <c r="AI404" i="2"/>
  <c r="AJ404" i="2"/>
  <c r="AL404" i="2"/>
  <c r="AM404" i="2"/>
  <c r="AO404" i="2"/>
  <c r="AP404" i="2"/>
  <c r="AR404" i="2"/>
  <c r="AS404" i="2"/>
  <c r="AU404" i="2"/>
  <c r="AV404" i="2"/>
  <c r="AX404" i="2"/>
  <c r="AY404" i="2"/>
  <c r="BA404" i="2"/>
  <c r="BB404" i="2"/>
  <c r="BD404" i="2"/>
  <c r="BE404" i="2"/>
  <c r="BF404" i="2"/>
  <c r="BG404" i="2"/>
  <c r="BI404" i="2"/>
  <c r="BJ404" i="2"/>
  <c r="BL404" i="2"/>
  <c r="BM404" i="2"/>
  <c r="BP404" i="2"/>
  <c r="BR404" i="2"/>
  <c r="BS404" i="2"/>
  <c r="BT404" i="2"/>
  <c r="BV404" i="2"/>
  <c r="BU404" i="2" s="1"/>
  <c r="CC404" i="2"/>
  <c r="CD404" i="2"/>
  <c r="CG404" i="2" a="1"/>
  <c r="CG404" i="2"/>
  <c r="CL404" i="2" a="1"/>
  <c r="CL404" i="2" s="1"/>
  <c r="CM404" i="2" s="1"/>
  <c r="CJ404" i="2" s="1"/>
  <c r="CP404" i="2"/>
  <c r="CQ404" i="2"/>
  <c r="CS404" i="2"/>
  <c r="CT404" i="2"/>
  <c r="CV404" i="2" a="1"/>
  <c r="CV404" i="2" s="1"/>
  <c r="CW404" i="2"/>
  <c r="DA404" i="2"/>
  <c r="CZ404" i="2" s="1"/>
  <c r="DB404" i="2"/>
  <c r="DD404" i="2"/>
  <c r="DE404" i="2"/>
  <c r="DC404" i="2" s="1"/>
  <c r="DG404" i="2"/>
  <c r="DI404" i="2" s="1"/>
  <c r="DJ404" i="2"/>
  <c r="DL404" i="2"/>
  <c r="DN404" i="2" s="1"/>
  <c r="DP404" i="2"/>
  <c r="DO404" i="2" s="1"/>
  <c r="C405" i="2"/>
  <c r="H405" i="2"/>
  <c r="G405" i="2" s="1"/>
  <c r="J405" i="2"/>
  <c r="K405" i="2"/>
  <c r="M405" i="2"/>
  <c r="N405" i="2"/>
  <c r="P405" i="2"/>
  <c r="Q405" i="2"/>
  <c r="S405" i="2"/>
  <c r="T405" i="2"/>
  <c r="V405" i="2" a="1"/>
  <c r="V405" i="2" s="1"/>
  <c r="W405" i="2" a="1"/>
  <c r="W405" i="2" s="1"/>
  <c r="X405" i="2"/>
  <c r="AA405" i="2" a="1"/>
  <c r="AA405" i="2" s="1"/>
  <c r="AB405" i="2" s="1"/>
  <c r="AC405" i="2"/>
  <c r="AD405" i="2"/>
  <c r="AF405" i="2"/>
  <c r="AG405" i="2"/>
  <c r="AI405" i="2"/>
  <c r="AJ405" i="2"/>
  <c r="AL405" i="2"/>
  <c r="AM405" i="2"/>
  <c r="AO405" i="2"/>
  <c r="AP405" i="2"/>
  <c r="AR405" i="2"/>
  <c r="AS405" i="2"/>
  <c r="AU405" i="2"/>
  <c r="AV405" i="2"/>
  <c r="AX405" i="2"/>
  <c r="AY405" i="2"/>
  <c r="BA405" i="2"/>
  <c r="BB405" i="2"/>
  <c r="BD405" i="2"/>
  <c r="BE405" i="2"/>
  <c r="BF405" i="2"/>
  <c r="BG405" i="2"/>
  <c r="BI405" i="2"/>
  <c r="BJ405" i="2"/>
  <c r="BL405" i="2"/>
  <c r="BM405" i="2"/>
  <c r="BO405" i="2" s="1"/>
  <c r="BP405" i="2"/>
  <c r="BR405" i="2"/>
  <c r="BS405" i="2"/>
  <c r="BT405" i="2"/>
  <c r="BV405" i="2"/>
  <c r="BU405" i="2" s="1"/>
  <c r="BZ405" i="2"/>
  <c r="CA405" i="2"/>
  <c r="CC405" i="2"/>
  <c r="CD405" i="2"/>
  <c r="CG405" i="2" a="1"/>
  <c r="CG405" i="2" s="1"/>
  <c r="CI405" i="2" s="1"/>
  <c r="CH405" i="2"/>
  <c r="CE405" i="2" s="1"/>
  <c r="CL405" i="2" a="1"/>
  <c r="CL405" i="2" s="1"/>
  <c r="CM405" i="2" s="1"/>
  <c r="CJ405" i="2" s="1"/>
  <c r="CP405" i="2"/>
  <c r="CQ405" i="2"/>
  <c r="CS405" i="2"/>
  <c r="CT405" i="2"/>
  <c r="CV405" i="2" a="1"/>
  <c r="CV405" i="2" s="1"/>
  <c r="CW405" i="2"/>
  <c r="DA405" i="2"/>
  <c r="DB405" i="2"/>
  <c r="DD405" i="2"/>
  <c r="DE405" i="2"/>
  <c r="DG405" i="2"/>
  <c r="DJ405" i="2"/>
  <c r="DL405" i="2"/>
  <c r="DP405" i="2"/>
  <c r="C406" i="2"/>
  <c r="H406" i="2"/>
  <c r="G406" i="2" s="1"/>
  <c r="J406" i="2"/>
  <c r="K406" i="2"/>
  <c r="I406" i="2" s="1"/>
  <c r="M406" i="2"/>
  <c r="N406" i="2"/>
  <c r="P406" i="2"/>
  <c r="Q406" i="2"/>
  <c r="S406" i="2"/>
  <c r="T406" i="2"/>
  <c r="V406" i="2" a="1"/>
  <c r="V406" i="2" s="1"/>
  <c r="W406" i="2" a="1"/>
  <c r="W406" i="2" s="1"/>
  <c r="Y406" i="2" s="1"/>
  <c r="X406" i="2"/>
  <c r="AA406" i="2" a="1"/>
  <c r="AA406" i="2" s="1"/>
  <c r="AB406" i="2" s="1"/>
  <c r="AC406" i="2"/>
  <c r="AD406" i="2"/>
  <c r="AF406" i="2"/>
  <c r="AG406" i="2"/>
  <c r="AI406" i="2"/>
  <c r="AJ406" i="2"/>
  <c r="AL406" i="2"/>
  <c r="AM406" i="2"/>
  <c r="AO406" i="2"/>
  <c r="AP406" i="2"/>
  <c r="AR406" i="2"/>
  <c r="AS406" i="2"/>
  <c r="AU406" i="2"/>
  <c r="AV406" i="2"/>
  <c r="AX406" i="2"/>
  <c r="AY406" i="2"/>
  <c r="BA406" i="2"/>
  <c r="BB406" i="2"/>
  <c r="BD406" i="2"/>
  <c r="BE406" i="2"/>
  <c r="BF406" i="2"/>
  <c r="BG406" i="2"/>
  <c r="BI406" i="2"/>
  <c r="BJ406" i="2"/>
  <c r="BL406" i="2"/>
  <c r="BM406" i="2"/>
  <c r="BO406" i="2" s="1"/>
  <c r="BP406" i="2"/>
  <c r="BR406" i="2"/>
  <c r="BS406" i="2"/>
  <c r="BT406" i="2"/>
  <c r="BQ406" i="2" s="1"/>
  <c r="BV406" i="2"/>
  <c r="BU406" i="2" s="1"/>
  <c r="BZ406" i="2"/>
  <c r="CC406" i="2"/>
  <c r="CD406" i="2"/>
  <c r="CG406" i="2" a="1"/>
  <c r="CG406" i="2" s="1"/>
  <c r="CL406" i="2" a="1"/>
  <c r="CL406" i="2" s="1"/>
  <c r="CP406" i="2"/>
  <c r="CQ406" i="2"/>
  <c r="CS406" i="2"/>
  <c r="CT406" i="2"/>
  <c r="CR406" i="2" s="1"/>
  <c r="CV406" i="2" a="1"/>
  <c r="CV406" i="2" s="1"/>
  <c r="CW406" i="2"/>
  <c r="DA406" i="2"/>
  <c r="DB406" i="2"/>
  <c r="DD406" i="2"/>
  <c r="DE406" i="2"/>
  <c r="DG406" i="2"/>
  <c r="DH406" i="2" s="1"/>
  <c r="DI406" i="2"/>
  <c r="DJ406" i="2"/>
  <c r="DL406" i="2"/>
  <c r="DP406" i="2"/>
  <c r="DQ406" i="2" s="1"/>
  <c r="C407" i="2"/>
  <c r="G407" i="2"/>
  <c r="H407" i="2"/>
  <c r="J407" i="2"/>
  <c r="K407" i="2"/>
  <c r="M407" i="2"/>
  <c r="N407" i="2"/>
  <c r="P407" i="2"/>
  <c r="Q407" i="2"/>
  <c r="S407" i="2"/>
  <c r="T407" i="2"/>
  <c r="V407" i="2" a="1"/>
  <c r="V407" i="2" s="1"/>
  <c r="W407" i="2" a="1"/>
  <c r="W407" i="2" s="1"/>
  <c r="X407" i="2"/>
  <c r="AA407" i="2" a="1"/>
  <c r="AA407" i="2" s="1"/>
  <c r="AB407" i="2" s="1"/>
  <c r="AC407" i="2"/>
  <c r="AD407" i="2"/>
  <c r="AF407" i="2"/>
  <c r="AG407" i="2"/>
  <c r="AI407" i="2"/>
  <c r="AH407" i="2" s="1"/>
  <c r="AJ407" i="2"/>
  <c r="AL407" i="2"/>
  <c r="AM407" i="2"/>
  <c r="AO407" i="2"/>
  <c r="AP407" i="2"/>
  <c r="AR407" i="2"/>
  <c r="AS407" i="2"/>
  <c r="AU407" i="2"/>
  <c r="AT407" i="2" s="1"/>
  <c r="AV407" i="2"/>
  <c r="AX407" i="2"/>
  <c r="AY407" i="2"/>
  <c r="BA407" i="2"/>
  <c r="BB407" i="2"/>
  <c r="BD407" i="2"/>
  <c r="BE407" i="2"/>
  <c r="BF407" i="2"/>
  <c r="BG407" i="2"/>
  <c r="BI407" i="2"/>
  <c r="BJ407" i="2"/>
  <c r="BL407" i="2"/>
  <c r="BM407" i="2"/>
  <c r="BO407" i="2" s="1"/>
  <c r="BP407" i="2"/>
  <c r="BR407" i="2"/>
  <c r="BS407" i="2"/>
  <c r="BT407" i="2"/>
  <c r="BV407" i="2"/>
  <c r="BU407" i="2" s="1"/>
  <c r="CA407" i="2"/>
  <c r="BZ407" i="2"/>
  <c r="CC407" i="2"/>
  <c r="CD407" i="2"/>
  <c r="CG407" i="2" a="1"/>
  <c r="CG407" i="2" s="1"/>
  <c r="CH407" i="2" s="1"/>
  <c r="CE407" i="2" s="1"/>
  <c r="CL407" i="2" a="1"/>
  <c r="CL407" i="2" s="1"/>
  <c r="CP407" i="2"/>
  <c r="CQ407" i="2"/>
  <c r="CS407" i="2"/>
  <c r="CT407" i="2"/>
  <c r="CV407" i="2" a="1"/>
  <c r="CV407" i="2" s="1"/>
  <c r="CW407" i="2"/>
  <c r="DA407" i="2"/>
  <c r="DB407" i="2"/>
  <c r="DD407" i="2"/>
  <c r="DE407" i="2"/>
  <c r="DG407" i="2"/>
  <c r="DH407" i="2" s="1"/>
  <c r="DJ407" i="2"/>
  <c r="DL407" i="2"/>
  <c r="DP407" i="2"/>
  <c r="C408" i="2"/>
  <c r="H408" i="2"/>
  <c r="G408" i="2" s="1"/>
  <c r="J408" i="2"/>
  <c r="K408" i="2"/>
  <c r="M408" i="2"/>
  <c r="N408" i="2"/>
  <c r="P408" i="2"/>
  <c r="Q408" i="2"/>
  <c r="S408" i="2"/>
  <c r="R408" i="2" s="1"/>
  <c r="T408" i="2"/>
  <c r="V408" i="2" a="1"/>
  <c r="V408" i="2" s="1"/>
  <c r="W408" i="2" a="1"/>
  <c r="W408" i="2" s="1"/>
  <c r="X408" i="2"/>
  <c r="AA408" i="2" a="1"/>
  <c r="AA408" i="2" s="1"/>
  <c r="AB408" i="2" s="1"/>
  <c r="AC408" i="2"/>
  <c r="AD408" i="2"/>
  <c r="AF408" i="2"/>
  <c r="AG408" i="2"/>
  <c r="AI408" i="2"/>
  <c r="AJ408" i="2"/>
  <c r="AL408" i="2"/>
  <c r="AM408" i="2"/>
  <c r="AO408" i="2"/>
  <c r="AP408" i="2"/>
  <c r="AR408" i="2"/>
  <c r="AS408" i="2"/>
  <c r="AU408" i="2"/>
  <c r="AV408" i="2"/>
  <c r="AX408" i="2"/>
  <c r="AY408" i="2"/>
  <c r="BA408" i="2"/>
  <c r="BB408" i="2"/>
  <c r="BD408" i="2"/>
  <c r="BE408" i="2"/>
  <c r="BF408" i="2"/>
  <c r="BG408" i="2"/>
  <c r="BI408" i="2"/>
  <c r="BJ408" i="2"/>
  <c r="BL408" i="2"/>
  <c r="BM408" i="2"/>
  <c r="BO408" i="2" s="1"/>
  <c r="BP408" i="2"/>
  <c r="BR408" i="2"/>
  <c r="BS408" i="2"/>
  <c r="BT408" i="2"/>
  <c r="BV408" i="2"/>
  <c r="BU408" i="2" s="1"/>
  <c r="BZ408" i="2"/>
  <c r="CA408" i="2"/>
  <c r="CC408" i="2"/>
  <c r="CD408" i="2"/>
  <c r="CG408" i="2" a="1"/>
  <c r="CG408" i="2" s="1"/>
  <c r="CI408" i="2" s="1"/>
  <c r="CL408" i="2" a="1"/>
  <c r="CL408" i="2" s="1"/>
  <c r="CM408" i="2" s="1"/>
  <c r="CJ408" i="2" s="1"/>
  <c r="CP408" i="2"/>
  <c r="CQ408" i="2"/>
  <c r="CS408" i="2"/>
  <c r="CR408" i="2" s="1"/>
  <c r="CT408" i="2"/>
  <c r="CV408" i="2" a="1"/>
  <c r="CV408" i="2" s="1"/>
  <c r="CW408" i="2"/>
  <c r="DA408" i="2"/>
  <c r="DB408" i="2"/>
  <c r="DD408" i="2"/>
  <c r="DE408" i="2"/>
  <c r="DG408" i="2"/>
  <c r="DJ408" i="2"/>
  <c r="DL408" i="2"/>
  <c r="DK408" i="2" s="1"/>
  <c r="DP408" i="2"/>
  <c r="DO408" i="2" s="1"/>
  <c r="DQ408" i="2"/>
  <c r="DR408" i="2"/>
  <c r="C409" i="2"/>
  <c r="H409" i="2"/>
  <c r="G409" i="2" s="1"/>
  <c r="J409" i="2"/>
  <c r="K409" i="2"/>
  <c r="M409" i="2"/>
  <c r="N409" i="2"/>
  <c r="P409" i="2"/>
  <c r="Q409" i="2"/>
  <c r="O409" i="2" s="1"/>
  <c r="S409" i="2"/>
  <c r="T409" i="2"/>
  <c r="V409" i="2" a="1"/>
  <c r="V409" i="2" s="1"/>
  <c r="W409" i="2" a="1"/>
  <c r="W409" i="2" s="1"/>
  <c r="X409" i="2"/>
  <c r="AA409" i="2" a="1"/>
  <c r="AA409" i="2" s="1"/>
  <c r="AB409" i="2" s="1"/>
  <c r="AC409" i="2"/>
  <c r="AD409" i="2"/>
  <c r="AF409" i="2"/>
  <c r="AG409" i="2"/>
  <c r="AI409" i="2"/>
  <c r="AJ409" i="2"/>
  <c r="AL409" i="2"/>
  <c r="AM409" i="2"/>
  <c r="AO409" i="2"/>
  <c r="AP409" i="2"/>
  <c r="AR409" i="2"/>
  <c r="AS409" i="2"/>
  <c r="AU409" i="2"/>
  <c r="AV409" i="2"/>
  <c r="AX409" i="2"/>
  <c r="AW409" i="2" s="1"/>
  <c r="AY409" i="2"/>
  <c r="BA409" i="2"/>
  <c r="BB409" i="2"/>
  <c r="BD409" i="2"/>
  <c r="BE409" i="2"/>
  <c r="BF409" i="2"/>
  <c r="BG409" i="2"/>
  <c r="BI409" i="2"/>
  <c r="BJ409" i="2"/>
  <c r="BL409" i="2"/>
  <c r="BM409" i="2"/>
  <c r="BO409" i="2" s="1"/>
  <c r="BP409" i="2"/>
  <c r="BR409" i="2"/>
  <c r="BS409" i="2"/>
  <c r="BT409" i="2"/>
  <c r="BV409" i="2"/>
  <c r="BU409" i="2" s="1"/>
  <c r="BZ409" i="2"/>
  <c r="CA409" i="2"/>
  <c r="CC409" i="2"/>
  <c r="CB409" i="2" s="1"/>
  <c r="CD409" i="2"/>
  <c r="CG409" i="2" a="1"/>
  <c r="CG409" i="2" s="1"/>
  <c r="CL409" i="2" a="1"/>
  <c r="CL409" i="2" s="1"/>
  <c r="CM409" i="2" s="1"/>
  <c r="CJ409" i="2" s="1"/>
  <c r="CP409" i="2"/>
  <c r="CQ409" i="2"/>
  <c r="CS409" i="2"/>
  <c r="CT409" i="2"/>
  <c r="CV409" i="2" a="1"/>
  <c r="CV409" i="2" s="1"/>
  <c r="CY409" i="2" s="1"/>
  <c r="CW409" i="2"/>
  <c r="DA409" i="2"/>
  <c r="DB409" i="2"/>
  <c r="DD409" i="2"/>
  <c r="DE409" i="2"/>
  <c r="DG409" i="2"/>
  <c r="DI409" i="2" s="1"/>
  <c r="DJ409" i="2"/>
  <c r="DL409" i="2"/>
  <c r="DK409" i="2" s="1"/>
  <c r="DP409" i="2"/>
  <c r="C410" i="2"/>
  <c r="H410" i="2"/>
  <c r="G410" i="2" s="1"/>
  <c r="J410" i="2"/>
  <c r="K410" i="2"/>
  <c r="I410" i="2" s="1"/>
  <c r="M410" i="2"/>
  <c r="N410" i="2"/>
  <c r="P410" i="2"/>
  <c r="Q410" i="2"/>
  <c r="S410" i="2"/>
  <c r="T410" i="2"/>
  <c r="V410" i="2" a="1"/>
  <c r="V410" i="2"/>
  <c r="W410" i="2" a="1"/>
  <c r="W410" i="2" s="1"/>
  <c r="X410" i="2"/>
  <c r="AA410" i="2" a="1"/>
  <c r="AA410" i="2" s="1"/>
  <c r="AB410" i="2" s="1"/>
  <c r="AC410" i="2"/>
  <c r="AD410" i="2"/>
  <c r="AF410" i="2"/>
  <c r="AG410" i="2"/>
  <c r="AI410" i="2"/>
  <c r="AH410" i="2" s="1"/>
  <c r="AJ410" i="2"/>
  <c r="AL410" i="2"/>
  <c r="AM410" i="2"/>
  <c r="AO410" i="2"/>
  <c r="AP410" i="2"/>
  <c r="AR410" i="2"/>
  <c r="AS410" i="2"/>
  <c r="AU410" i="2"/>
  <c r="AV410" i="2"/>
  <c r="AX410" i="2"/>
  <c r="AY410" i="2"/>
  <c r="BA410" i="2"/>
  <c r="BB410" i="2"/>
  <c r="BD410" i="2"/>
  <c r="BE410" i="2"/>
  <c r="BF410" i="2"/>
  <c r="BG410" i="2"/>
  <c r="BI410" i="2"/>
  <c r="BJ410" i="2"/>
  <c r="BL410" i="2"/>
  <c r="BM410" i="2"/>
  <c r="BP410" i="2"/>
  <c r="BR410" i="2"/>
  <c r="BS410" i="2"/>
  <c r="BT410" i="2"/>
  <c r="BV410" i="2"/>
  <c r="BU410" i="2" s="1"/>
  <c r="CC410" i="2"/>
  <c r="CD410" i="2"/>
  <c r="CG410" i="2" a="1"/>
  <c r="CG410" i="2" s="1"/>
  <c r="CL410" i="2" a="1"/>
  <c r="CL410" i="2" s="1"/>
  <c r="CP410" i="2"/>
  <c r="CQ410" i="2"/>
  <c r="CS410" i="2"/>
  <c r="CT410" i="2"/>
  <c r="CV410" i="2" a="1"/>
  <c r="CV410" i="2" s="1"/>
  <c r="CW410" i="2"/>
  <c r="DA410" i="2"/>
  <c r="DB410" i="2"/>
  <c r="DD410" i="2"/>
  <c r="DE410" i="2"/>
  <c r="DG410" i="2"/>
  <c r="DH410" i="2" s="1"/>
  <c r="DJ410" i="2"/>
  <c r="DL410" i="2"/>
  <c r="DP410" i="2"/>
  <c r="C411" i="2"/>
  <c r="H411" i="2"/>
  <c r="G411" i="2" s="1"/>
  <c r="J411" i="2"/>
  <c r="K411" i="2"/>
  <c r="M411" i="2"/>
  <c r="N411" i="2"/>
  <c r="P411" i="2"/>
  <c r="O411" i="2" s="1"/>
  <c r="Q411" i="2"/>
  <c r="S411" i="2"/>
  <c r="T411" i="2"/>
  <c r="V411" i="2" a="1"/>
  <c r="V411" i="2" s="1"/>
  <c r="W411" i="2" a="1"/>
  <c r="W411" i="2" s="1"/>
  <c r="X411" i="2"/>
  <c r="AA411" i="2" a="1"/>
  <c r="AA411" i="2" s="1"/>
  <c r="AB411" i="2" s="1"/>
  <c r="AC411" i="2"/>
  <c r="AD411" i="2"/>
  <c r="AF411" i="2"/>
  <c r="AG411" i="2"/>
  <c r="AI411" i="2"/>
  <c r="AJ411" i="2"/>
  <c r="AL411" i="2"/>
  <c r="AM411" i="2"/>
  <c r="AO411" i="2"/>
  <c r="AP411" i="2"/>
  <c r="AR411" i="2"/>
  <c r="AS411" i="2"/>
  <c r="AU411" i="2"/>
  <c r="AV411" i="2"/>
  <c r="AX411" i="2"/>
  <c r="AY411" i="2"/>
  <c r="BA411" i="2"/>
  <c r="BB411" i="2"/>
  <c r="BD411" i="2"/>
  <c r="BE411" i="2"/>
  <c r="BF411" i="2"/>
  <c r="BG411" i="2"/>
  <c r="BI411" i="2"/>
  <c r="BJ411" i="2"/>
  <c r="BL411" i="2"/>
  <c r="BM411" i="2"/>
  <c r="BO411" i="2" s="1"/>
  <c r="BP411" i="2"/>
  <c r="BR411" i="2"/>
  <c r="BS411" i="2"/>
  <c r="BT411" i="2"/>
  <c r="BV411" i="2"/>
  <c r="BU411" i="2" s="1"/>
  <c r="CC411" i="2"/>
  <c r="CD411" i="2"/>
  <c r="CG411" i="2" a="1"/>
  <c r="CG411" i="2" s="1"/>
  <c r="CH411" i="2" s="1"/>
  <c r="CE411" i="2" s="1"/>
  <c r="CL411" i="2" a="1"/>
  <c r="CL411" i="2" s="1"/>
  <c r="CP411" i="2"/>
  <c r="CQ411" i="2"/>
  <c r="CS411" i="2"/>
  <c r="CT411" i="2"/>
  <c r="CV411" i="2" a="1"/>
  <c r="CV411" i="2" s="1"/>
  <c r="CW411" i="2"/>
  <c r="DA411" i="2"/>
  <c r="DB411" i="2"/>
  <c r="DD411" i="2"/>
  <c r="DC411" i="2" s="1"/>
  <c r="DE411" i="2"/>
  <c r="DG411" i="2"/>
  <c r="DH411" i="2" s="1"/>
  <c r="DJ411" i="2"/>
  <c r="DL411" i="2"/>
  <c r="DK411" i="2" s="1"/>
  <c r="DO411" i="2"/>
  <c r="DP411" i="2"/>
  <c r="DQ411" i="2"/>
  <c r="DR411" i="2"/>
  <c r="C412" i="2"/>
  <c r="H412" i="2"/>
  <c r="G412" i="2" s="1"/>
  <c r="J412" i="2"/>
  <c r="K412" i="2"/>
  <c r="M412" i="2"/>
  <c r="N412" i="2"/>
  <c r="P412" i="2"/>
  <c r="Q412" i="2"/>
  <c r="S412" i="2"/>
  <c r="T412" i="2"/>
  <c r="V412" i="2" a="1"/>
  <c r="V412" i="2" s="1"/>
  <c r="W412" i="2" a="1"/>
  <c r="W412" i="2" s="1"/>
  <c r="Y412" i="2" s="1"/>
  <c r="X412" i="2"/>
  <c r="AA412" i="2" a="1"/>
  <c r="AA412" i="2" s="1"/>
  <c r="AB412" i="2" s="1"/>
  <c r="AC412" i="2"/>
  <c r="AD412" i="2"/>
  <c r="AF412" i="2"/>
  <c r="AG412" i="2"/>
  <c r="AI412" i="2"/>
  <c r="AJ412" i="2"/>
  <c r="AL412" i="2"/>
  <c r="AM412" i="2"/>
  <c r="AO412" i="2"/>
  <c r="AN412" i="2" s="1"/>
  <c r="AP412" i="2"/>
  <c r="AR412" i="2"/>
  <c r="AS412" i="2"/>
  <c r="AU412" i="2"/>
  <c r="AV412" i="2"/>
  <c r="AX412" i="2"/>
  <c r="AY412" i="2"/>
  <c r="AZ412" i="2"/>
  <c r="BA412" i="2"/>
  <c r="BB412" i="2"/>
  <c r="BD412" i="2"/>
  <c r="BE412" i="2"/>
  <c r="BF412" i="2"/>
  <c r="BG412" i="2"/>
  <c r="BI412" i="2"/>
  <c r="BJ412" i="2"/>
  <c r="BL412" i="2"/>
  <c r="BM412" i="2"/>
  <c r="BP412" i="2"/>
  <c r="BR412" i="2"/>
  <c r="BS412" i="2"/>
  <c r="BT412" i="2"/>
  <c r="BV412" i="2"/>
  <c r="BU412" i="2" s="1"/>
  <c r="CC412" i="2"/>
  <c r="CD412" i="2"/>
  <c r="CG412" i="2" a="1"/>
  <c r="CG412" i="2" s="1"/>
  <c r="CL412" i="2" a="1"/>
  <c r="CL412" i="2" s="1"/>
  <c r="CM412" i="2" s="1"/>
  <c r="CJ412" i="2" s="1"/>
  <c r="CP412" i="2"/>
  <c r="CQ412" i="2"/>
  <c r="CS412" i="2"/>
  <c r="CT412" i="2"/>
  <c r="CV412" i="2" a="1"/>
  <c r="CV412" i="2" s="1"/>
  <c r="CW412" i="2"/>
  <c r="DA412" i="2"/>
  <c r="DB412" i="2"/>
  <c r="DD412" i="2"/>
  <c r="DE412" i="2"/>
  <c r="DG412" i="2"/>
  <c r="DI412" i="2" s="1"/>
  <c r="DJ412" i="2"/>
  <c r="DL412" i="2"/>
  <c r="DK412" i="2" s="1"/>
  <c r="DP412" i="2"/>
  <c r="DO412" i="2" s="1"/>
  <c r="C413" i="2"/>
  <c r="H413" i="2"/>
  <c r="G413" i="2" s="1"/>
  <c r="J413" i="2"/>
  <c r="K413" i="2"/>
  <c r="M413" i="2"/>
  <c r="N413" i="2"/>
  <c r="P413" i="2"/>
  <c r="Q413" i="2"/>
  <c r="S413" i="2"/>
  <c r="T413" i="2"/>
  <c r="V413" i="2" a="1"/>
  <c r="V413" i="2" s="1"/>
  <c r="W413" i="2" a="1"/>
  <c r="W413" i="2" s="1"/>
  <c r="X413" i="2"/>
  <c r="AA413" i="2" a="1"/>
  <c r="AA413" i="2" s="1"/>
  <c r="AB413" i="2" s="1"/>
  <c r="AC413" i="2"/>
  <c r="AD413" i="2"/>
  <c r="AF413" i="2"/>
  <c r="AG413" i="2"/>
  <c r="AI413" i="2"/>
  <c r="AJ413" i="2"/>
  <c r="AL413" i="2"/>
  <c r="AK413" i="2" s="1"/>
  <c r="AM413" i="2"/>
  <c r="AO413" i="2"/>
  <c r="AP413" i="2"/>
  <c r="AR413" i="2"/>
  <c r="AS413" i="2"/>
  <c r="AU413" i="2"/>
  <c r="AV413" i="2"/>
  <c r="AX413" i="2"/>
  <c r="AY413" i="2"/>
  <c r="BA413" i="2"/>
  <c r="BB413" i="2"/>
  <c r="BD413" i="2"/>
  <c r="BE413" i="2"/>
  <c r="BF413" i="2"/>
  <c r="BG413" i="2"/>
  <c r="BI413" i="2"/>
  <c r="BJ413" i="2"/>
  <c r="BL413" i="2"/>
  <c r="BM413" i="2"/>
  <c r="BO413" i="2" s="1"/>
  <c r="BP413" i="2"/>
  <c r="BR413" i="2"/>
  <c r="BS413" i="2"/>
  <c r="BT413" i="2"/>
  <c r="BV413" i="2"/>
  <c r="BU413" i="2" s="1"/>
  <c r="BZ413" i="2"/>
  <c r="CA413" i="2"/>
  <c r="CC413" i="2"/>
  <c r="CD413" i="2"/>
  <c r="CG413" i="2" a="1"/>
  <c r="CG413" i="2" s="1"/>
  <c r="CH413" i="2" s="1"/>
  <c r="CE413" i="2" s="1"/>
  <c r="CL413" i="2" a="1"/>
  <c r="CL413" i="2" s="1"/>
  <c r="CM413" i="2" s="1"/>
  <c r="CJ413" i="2" s="1"/>
  <c r="CP413" i="2"/>
  <c r="CQ413" i="2"/>
  <c r="CO413" i="2" s="1"/>
  <c r="CS413" i="2"/>
  <c r="CT413" i="2"/>
  <c r="CV413" i="2" a="1"/>
  <c r="CV413" i="2" s="1"/>
  <c r="CW413" i="2"/>
  <c r="DA413" i="2"/>
  <c r="DB413" i="2"/>
  <c r="DD413" i="2"/>
  <c r="DE413" i="2"/>
  <c r="DG413" i="2"/>
  <c r="DH413" i="2" s="1"/>
  <c r="DJ413" i="2"/>
  <c r="DF413" i="2" s="1"/>
  <c r="DL413" i="2"/>
  <c r="DP413" i="2"/>
  <c r="C414" i="2"/>
  <c r="H414" i="2"/>
  <c r="G414" i="2" s="1"/>
  <c r="J414" i="2"/>
  <c r="K414" i="2"/>
  <c r="M414" i="2"/>
  <c r="N414" i="2"/>
  <c r="P414" i="2"/>
  <c r="Q414" i="2"/>
  <c r="S414" i="2"/>
  <c r="T414" i="2"/>
  <c r="V414" i="2" a="1"/>
  <c r="V414" i="2" s="1"/>
  <c r="W414" i="2" a="1"/>
  <c r="W414" i="2" s="1"/>
  <c r="Y414" i="2" s="1"/>
  <c r="X414" i="2"/>
  <c r="AA414" i="2" a="1"/>
  <c r="AA414" i="2" s="1"/>
  <c r="AB414" i="2" s="1"/>
  <c r="AC414" i="2"/>
  <c r="AD414" i="2"/>
  <c r="AF414" i="2"/>
  <c r="AG414" i="2"/>
  <c r="AI414" i="2"/>
  <c r="AJ414" i="2"/>
  <c r="AL414" i="2"/>
  <c r="AM414" i="2"/>
  <c r="AO414" i="2"/>
  <c r="AP414" i="2"/>
  <c r="AR414" i="2"/>
  <c r="AS414" i="2"/>
  <c r="AU414" i="2"/>
  <c r="AV414" i="2"/>
  <c r="AX414" i="2"/>
  <c r="AY414" i="2"/>
  <c r="BA414" i="2"/>
  <c r="BB414" i="2"/>
  <c r="BD414" i="2"/>
  <c r="BE414" i="2"/>
  <c r="BF414" i="2"/>
  <c r="BG414" i="2"/>
  <c r="BI414" i="2"/>
  <c r="BJ414" i="2"/>
  <c r="BL414" i="2"/>
  <c r="BM414" i="2"/>
  <c r="BO414" i="2" s="1"/>
  <c r="BP414" i="2"/>
  <c r="BR414" i="2"/>
  <c r="BS414" i="2"/>
  <c r="BT414" i="2"/>
  <c r="BV414" i="2"/>
  <c r="BU414" i="2" s="1"/>
  <c r="BZ414" i="2"/>
  <c r="CC414" i="2"/>
  <c r="CD414" i="2"/>
  <c r="CG414" i="2" a="1"/>
  <c r="CG414" i="2" s="1"/>
  <c r="CL414" i="2" a="1"/>
  <c r="CL414" i="2" s="1"/>
  <c r="CN414" i="2" s="1"/>
  <c r="CP414" i="2"/>
  <c r="CQ414" i="2"/>
  <c r="CS414" i="2"/>
  <c r="CT414" i="2"/>
  <c r="CV414" i="2" a="1"/>
  <c r="CV414" i="2" s="1"/>
  <c r="CW414" i="2"/>
  <c r="DA414" i="2"/>
  <c r="DB414" i="2"/>
  <c r="DD414" i="2"/>
  <c r="DE414" i="2"/>
  <c r="DG414" i="2"/>
  <c r="DH414" i="2" s="1"/>
  <c r="DJ414" i="2"/>
  <c r="DL414" i="2"/>
  <c r="DP414" i="2"/>
  <c r="C415" i="2"/>
  <c r="H415" i="2"/>
  <c r="G415" i="2" s="1"/>
  <c r="J415" i="2"/>
  <c r="K415" i="2"/>
  <c r="M415" i="2"/>
  <c r="N415" i="2"/>
  <c r="P415" i="2"/>
  <c r="Q415" i="2"/>
  <c r="S415" i="2"/>
  <c r="T415" i="2"/>
  <c r="V415" i="2" a="1"/>
  <c r="V415" i="2" s="1"/>
  <c r="W415" i="2" a="1"/>
  <c r="W415" i="2" s="1"/>
  <c r="X415" i="2"/>
  <c r="AA415" i="2" a="1"/>
  <c r="AA415" i="2" s="1"/>
  <c r="AB415" i="2" s="1"/>
  <c r="AC415" i="2"/>
  <c r="AD415" i="2"/>
  <c r="AF415" i="2"/>
  <c r="AG415" i="2"/>
  <c r="AI415" i="2"/>
  <c r="AJ415" i="2"/>
  <c r="AL415" i="2"/>
  <c r="AM415" i="2"/>
  <c r="AO415" i="2"/>
  <c r="AP415" i="2"/>
  <c r="AR415" i="2"/>
  <c r="AS415" i="2"/>
  <c r="AU415" i="2"/>
  <c r="AV415" i="2"/>
  <c r="AX415" i="2"/>
  <c r="AY415" i="2"/>
  <c r="BA415" i="2"/>
  <c r="BB415" i="2"/>
  <c r="BD415" i="2"/>
  <c r="BE415" i="2"/>
  <c r="BF415" i="2"/>
  <c r="BG415" i="2"/>
  <c r="BI415" i="2"/>
  <c r="BJ415" i="2"/>
  <c r="BL415" i="2"/>
  <c r="BM415" i="2"/>
  <c r="BO415" i="2" s="1"/>
  <c r="BP415" i="2"/>
  <c r="BR415" i="2"/>
  <c r="BS415" i="2"/>
  <c r="BT415" i="2"/>
  <c r="BV415" i="2"/>
  <c r="BU415" i="2" s="1"/>
  <c r="CA415" i="2"/>
  <c r="BZ415" i="2"/>
  <c r="CC415" i="2"/>
  <c r="CD415" i="2"/>
  <c r="CG415" i="2" a="1"/>
  <c r="CG415" i="2"/>
  <c r="CH415" i="2" s="1"/>
  <c r="CE415" i="2" s="1"/>
  <c r="CL415" i="2" a="1"/>
  <c r="CL415" i="2" s="1"/>
  <c r="CP415" i="2"/>
  <c r="CQ415" i="2"/>
  <c r="CS415" i="2"/>
  <c r="CT415" i="2"/>
  <c r="CR415" i="2" s="1"/>
  <c r="CV415" i="2" a="1"/>
  <c r="CV415" i="2" s="1"/>
  <c r="CW415" i="2"/>
  <c r="DA415" i="2"/>
  <c r="DB415" i="2"/>
  <c r="DD415" i="2"/>
  <c r="DE415" i="2"/>
  <c r="DG415" i="2"/>
  <c r="DH415" i="2" s="1"/>
  <c r="DJ415" i="2"/>
  <c r="DF415" i="2" s="1"/>
  <c r="DL415" i="2"/>
  <c r="DN415" i="2"/>
  <c r="DP415" i="2"/>
  <c r="C416" i="2"/>
  <c r="H416" i="2"/>
  <c r="G416" i="2" s="1"/>
  <c r="J416" i="2"/>
  <c r="K416" i="2"/>
  <c r="M416" i="2"/>
  <c r="N416" i="2"/>
  <c r="P416" i="2"/>
  <c r="Q416" i="2"/>
  <c r="S416" i="2"/>
  <c r="T416" i="2"/>
  <c r="V416" i="2" a="1"/>
  <c r="V416" i="2" s="1"/>
  <c r="W416" i="2" a="1"/>
  <c r="W416" i="2" s="1"/>
  <c r="X416" i="2"/>
  <c r="AA416" i="2" a="1"/>
  <c r="AA416" i="2"/>
  <c r="AB416" i="2" s="1"/>
  <c r="AC416" i="2"/>
  <c r="AD416" i="2"/>
  <c r="AF416" i="2"/>
  <c r="AG416" i="2"/>
  <c r="AI416" i="2"/>
  <c r="AJ416" i="2"/>
  <c r="AL416" i="2"/>
  <c r="AM416" i="2"/>
  <c r="AK416" i="2" s="1"/>
  <c r="AO416" i="2"/>
  <c r="AN416" i="2" s="1"/>
  <c r="AP416" i="2"/>
  <c r="AR416" i="2"/>
  <c r="AS416" i="2"/>
  <c r="AQ416" i="2" s="1"/>
  <c r="AU416" i="2"/>
  <c r="AV416" i="2"/>
  <c r="AX416" i="2"/>
  <c r="AY416" i="2"/>
  <c r="BA416" i="2"/>
  <c r="BB416" i="2"/>
  <c r="BD416" i="2"/>
  <c r="BE416" i="2"/>
  <c r="BF416" i="2"/>
  <c r="BG416" i="2"/>
  <c r="BI416" i="2"/>
  <c r="BJ416" i="2"/>
  <c r="BL416" i="2"/>
  <c r="BM416" i="2"/>
  <c r="BO416" i="2" s="1"/>
  <c r="BP416" i="2"/>
  <c r="BR416" i="2"/>
  <c r="BS416" i="2"/>
  <c r="BT416" i="2"/>
  <c r="BV416" i="2"/>
  <c r="BU416" i="2" s="1"/>
  <c r="BZ416" i="2"/>
  <c r="CA416" i="2"/>
  <c r="CC416" i="2"/>
  <c r="CD416" i="2"/>
  <c r="CG416" i="2" a="1"/>
  <c r="CG416" i="2" s="1"/>
  <c r="CL416" i="2" a="1"/>
  <c r="CL416" i="2" s="1"/>
  <c r="CM416" i="2" s="1"/>
  <c r="CJ416" i="2" s="1"/>
  <c r="CP416" i="2"/>
  <c r="CQ416" i="2"/>
  <c r="CS416" i="2"/>
  <c r="CT416" i="2"/>
  <c r="CV416" i="2" a="1"/>
  <c r="CV416" i="2" s="1"/>
  <c r="CW416" i="2"/>
  <c r="DA416" i="2"/>
  <c r="DB416" i="2"/>
  <c r="DD416" i="2"/>
  <c r="DE416" i="2"/>
  <c r="DG416" i="2"/>
  <c r="DJ416" i="2"/>
  <c r="DL416" i="2"/>
  <c r="DK416" i="2" s="1"/>
  <c r="DP416" i="2"/>
  <c r="C417" i="2"/>
  <c r="H417" i="2"/>
  <c r="G417" i="2" s="1"/>
  <c r="J417" i="2"/>
  <c r="K417" i="2"/>
  <c r="M417" i="2"/>
  <c r="N417" i="2"/>
  <c r="P417" i="2"/>
  <c r="Q417" i="2"/>
  <c r="S417" i="2"/>
  <c r="R417" i="2" s="1"/>
  <c r="T417" i="2"/>
  <c r="V417" i="2" a="1"/>
  <c r="V417" i="2" s="1"/>
  <c r="W417" i="2" a="1"/>
  <c r="W417" i="2" s="1"/>
  <c r="X417" i="2"/>
  <c r="AA417" i="2" a="1"/>
  <c r="AA417" i="2" s="1"/>
  <c r="AB417" i="2" s="1"/>
  <c r="AC417" i="2"/>
  <c r="AD417" i="2"/>
  <c r="AF417" i="2"/>
  <c r="AG417" i="2"/>
  <c r="AI417" i="2"/>
  <c r="AJ417" i="2"/>
  <c r="AL417" i="2"/>
  <c r="AM417" i="2"/>
  <c r="AO417" i="2"/>
  <c r="AP417" i="2"/>
  <c r="AR417" i="2"/>
  <c r="AS417" i="2"/>
  <c r="AU417" i="2"/>
  <c r="AV417" i="2"/>
  <c r="AT417" i="2" s="1"/>
  <c r="AX417" i="2"/>
  <c r="AW417" i="2" s="1"/>
  <c r="AY417" i="2"/>
  <c r="BA417" i="2"/>
  <c r="BB417" i="2"/>
  <c r="BD417" i="2"/>
  <c r="BE417" i="2"/>
  <c r="BF417" i="2"/>
  <c r="BG417" i="2"/>
  <c r="BI417" i="2"/>
  <c r="BH417" i="2" s="1"/>
  <c r="BJ417" i="2"/>
  <c r="BL417" i="2"/>
  <c r="BM417" i="2"/>
  <c r="BO417" i="2" s="1"/>
  <c r="BP417" i="2"/>
  <c r="BR417" i="2"/>
  <c r="BS417" i="2"/>
  <c r="BT417" i="2"/>
  <c r="BV417" i="2"/>
  <c r="BU417" i="2" s="1"/>
  <c r="BZ417" i="2"/>
  <c r="CC417" i="2"/>
  <c r="CD417" i="2"/>
  <c r="CG417" i="2" a="1"/>
  <c r="CG417" i="2" s="1"/>
  <c r="CL417" i="2" a="1"/>
  <c r="CL417" i="2" s="1"/>
  <c r="CM417" i="2" s="1"/>
  <c r="CJ417" i="2" s="1"/>
  <c r="CP417" i="2"/>
  <c r="CQ417" i="2"/>
  <c r="CS417" i="2"/>
  <c r="CT417" i="2"/>
  <c r="CV417" i="2" a="1"/>
  <c r="CV417" i="2" s="1"/>
  <c r="CW417" i="2"/>
  <c r="DA417" i="2"/>
  <c r="DB417" i="2"/>
  <c r="DD417" i="2"/>
  <c r="DE417" i="2"/>
  <c r="DG417" i="2"/>
  <c r="DH417" i="2" s="1"/>
  <c r="DJ417" i="2"/>
  <c r="DL417" i="2"/>
  <c r="DP417" i="2"/>
  <c r="C418" i="2"/>
  <c r="H418" i="2"/>
  <c r="G418" i="2" s="1"/>
  <c r="J418" i="2"/>
  <c r="K418" i="2"/>
  <c r="M418" i="2"/>
  <c r="N418" i="2"/>
  <c r="P418" i="2"/>
  <c r="Q418" i="2"/>
  <c r="S418" i="2"/>
  <c r="T418" i="2"/>
  <c r="V418" i="2" a="1"/>
  <c r="V418" i="2" s="1"/>
  <c r="W418" i="2" a="1"/>
  <c r="W418" i="2" s="1"/>
  <c r="X418" i="2"/>
  <c r="AA418" i="2" a="1"/>
  <c r="AA418" i="2" s="1"/>
  <c r="AB418" i="2" s="1"/>
  <c r="AC418" i="2"/>
  <c r="AD418" i="2"/>
  <c r="AF418" i="2"/>
  <c r="AG418" i="2"/>
  <c r="AI418" i="2"/>
  <c r="AJ418" i="2"/>
  <c r="AL418" i="2"/>
  <c r="AM418" i="2"/>
  <c r="AO418" i="2"/>
  <c r="AP418" i="2"/>
  <c r="AR418" i="2"/>
  <c r="AS418" i="2"/>
  <c r="AU418" i="2"/>
  <c r="AT418" i="2" s="1"/>
  <c r="AV418" i="2"/>
  <c r="AX418" i="2"/>
  <c r="AW418" i="2" s="1"/>
  <c r="AY418" i="2"/>
  <c r="BA418" i="2"/>
  <c r="BB418" i="2"/>
  <c r="BD418" i="2"/>
  <c r="BE418" i="2"/>
  <c r="BF418" i="2"/>
  <c r="BG418" i="2"/>
  <c r="BI418" i="2"/>
  <c r="BJ418" i="2"/>
  <c r="BL418" i="2"/>
  <c r="BM418" i="2"/>
  <c r="BP418" i="2"/>
  <c r="BR418" i="2"/>
  <c r="BS418" i="2"/>
  <c r="BT418" i="2"/>
  <c r="BV418" i="2"/>
  <c r="BU418" i="2" s="1"/>
  <c r="CC418" i="2"/>
  <c r="CD418" i="2"/>
  <c r="CG418" i="2" a="1"/>
  <c r="CG418" i="2" s="1"/>
  <c r="CL418" i="2" a="1"/>
  <c r="CL418" i="2" s="1"/>
  <c r="CP418" i="2"/>
  <c r="CQ418" i="2"/>
  <c r="CS418" i="2"/>
  <c r="CT418" i="2"/>
  <c r="CV418" i="2" a="1"/>
  <c r="CV418" i="2" s="1"/>
  <c r="CW418" i="2"/>
  <c r="DA418" i="2"/>
  <c r="DB418" i="2"/>
  <c r="DD418" i="2"/>
  <c r="DE418" i="2"/>
  <c r="DG418" i="2"/>
  <c r="DH418" i="2" s="1"/>
  <c r="DJ418" i="2"/>
  <c r="DF418" i="2" s="1"/>
  <c r="DL418" i="2"/>
  <c r="DP418" i="2"/>
  <c r="DR418" i="2" s="1"/>
  <c r="C419" i="2"/>
  <c r="H419" i="2"/>
  <c r="G419" i="2" s="1"/>
  <c r="J419" i="2"/>
  <c r="K419" i="2"/>
  <c r="M419" i="2"/>
  <c r="N419" i="2"/>
  <c r="P419" i="2"/>
  <c r="Q419" i="2"/>
  <c r="S419" i="2"/>
  <c r="T419" i="2"/>
  <c r="V419" i="2" a="1"/>
  <c r="V419" i="2" s="1"/>
  <c r="W419" i="2" a="1"/>
  <c r="W419" i="2" s="1"/>
  <c r="X419" i="2"/>
  <c r="AA419" i="2" a="1"/>
  <c r="AA419" i="2" s="1"/>
  <c r="AB419" i="2" s="1"/>
  <c r="AC419" i="2"/>
  <c r="AD419" i="2"/>
  <c r="AF419" i="2"/>
  <c r="AG419" i="2"/>
  <c r="AI419" i="2"/>
  <c r="AJ419" i="2"/>
  <c r="AL419" i="2"/>
  <c r="AM419" i="2"/>
  <c r="AO419" i="2"/>
  <c r="AP419" i="2"/>
  <c r="AR419" i="2"/>
  <c r="AS419" i="2"/>
  <c r="AU419" i="2"/>
  <c r="AV419" i="2"/>
  <c r="AT419" i="2" s="1"/>
  <c r="AX419" i="2"/>
  <c r="AY419" i="2"/>
  <c r="BA419" i="2"/>
  <c r="BB419" i="2"/>
  <c r="BD419" i="2"/>
  <c r="BE419" i="2"/>
  <c r="BF419" i="2"/>
  <c r="BG419" i="2"/>
  <c r="BI419" i="2"/>
  <c r="BJ419" i="2"/>
  <c r="BL419" i="2"/>
  <c r="BM419" i="2"/>
  <c r="BO419" i="2" s="1"/>
  <c r="BP419" i="2"/>
  <c r="BR419" i="2"/>
  <c r="BS419" i="2"/>
  <c r="BT419" i="2"/>
  <c r="BV419" i="2"/>
  <c r="BU419" i="2" s="1"/>
  <c r="CA419" i="2"/>
  <c r="BZ419" i="2"/>
  <c r="CC419" i="2"/>
  <c r="CD419" i="2"/>
  <c r="CG419" i="2" a="1"/>
  <c r="CG419" i="2" s="1"/>
  <c r="CH419" i="2" s="1"/>
  <c r="CE419" i="2" s="1"/>
  <c r="CL419" i="2" a="1"/>
  <c r="CL419" i="2"/>
  <c r="CP419" i="2"/>
  <c r="CQ419" i="2"/>
  <c r="CS419" i="2"/>
  <c r="CT419" i="2"/>
  <c r="CV419" i="2" a="1"/>
  <c r="CV419" i="2" s="1"/>
  <c r="CW419" i="2"/>
  <c r="DA419" i="2"/>
  <c r="DB419" i="2"/>
  <c r="DD419" i="2"/>
  <c r="DE419" i="2"/>
  <c r="DG419" i="2"/>
  <c r="DJ419" i="2"/>
  <c r="DL419" i="2"/>
  <c r="DP419" i="2"/>
  <c r="C420" i="2"/>
  <c r="H420" i="2"/>
  <c r="G420" i="2" s="1"/>
  <c r="J420" i="2"/>
  <c r="K420" i="2"/>
  <c r="M420" i="2"/>
  <c r="N420" i="2"/>
  <c r="P420" i="2"/>
  <c r="Q420" i="2"/>
  <c r="S420" i="2"/>
  <c r="T420" i="2"/>
  <c r="R420" i="2" s="1"/>
  <c r="V420" i="2" a="1"/>
  <c r="V420" i="2" s="1"/>
  <c r="W420" i="2" a="1"/>
  <c r="W420" i="2" s="1"/>
  <c r="X420" i="2"/>
  <c r="AA420" i="2" a="1"/>
  <c r="AA420" i="2" s="1"/>
  <c r="AB420" i="2" s="1"/>
  <c r="AC420" i="2"/>
  <c r="AD420" i="2"/>
  <c r="AF420" i="2"/>
  <c r="AG420" i="2"/>
  <c r="AI420" i="2"/>
  <c r="AJ420" i="2"/>
  <c r="AL420" i="2"/>
  <c r="AM420" i="2"/>
  <c r="AO420" i="2"/>
  <c r="AP420" i="2"/>
  <c r="AR420" i="2"/>
  <c r="AS420" i="2"/>
  <c r="AU420" i="2"/>
  <c r="AV420" i="2"/>
  <c r="AX420" i="2"/>
  <c r="AY420" i="2"/>
  <c r="BA420" i="2"/>
  <c r="BB420" i="2"/>
  <c r="BD420" i="2"/>
  <c r="BE420" i="2"/>
  <c r="BF420" i="2"/>
  <c r="BG420" i="2"/>
  <c r="BI420" i="2"/>
  <c r="BJ420" i="2"/>
  <c r="BL420" i="2"/>
  <c r="BM420" i="2"/>
  <c r="BP420" i="2"/>
  <c r="BR420" i="2"/>
  <c r="BS420" i="2"/>
  <c r="BT420" i="2"/>
  <c r="BV420" i="2"/>
  <c r="BU420" i="2" s="1"/>
  <c r="CC420" i="2"/>
  <c r="CD420" i="2"/>
  <c r="CG420" i="2" a="1"/>
  <c r="CG420" i="2" s="1"/>
  <c r="CL420" i="2" a="1"/>
  <c r="CL420" i="2" s="1"/>
  <c r="CM420" i="2" s="1"/>
  <c r="CJ420" i="2" s="1"/>
  <c r="CP420" i="2"/>
  <c r="CQ420" i="2"/>
  <c r="CS420" i="2"/>
  <c r="CT420" i="2"/>
  <c r="CV420" i="2" a="1"/>
  <c r="CV420" i="2" s="1"/>
  <c r="CW420" i="2"/>
  <c r="DA420" i="2"/>
  <c r="DB420" i="2"/>
  <c r="DD420" i="2"/>
  <c r="DE420" i="2"/>
  <c r="DG420" i="2"/>
  <c r="DJ420" i="2"/>
  <c r="DL420" i="2"/>
  <c r="DM420" i="2" s="1"/>
  <c r="DP420" i="2"/>
  <c r="C421" i="2"/>
  <c r="H421" i="2"/>
  <c r="G421" i="2" s="1"/>
  <c r="J421" i="2"/>
  <c r="K421" i="2"/>
  <c r="L421" i="2"/>
  <c r="M421" i="2"/>
  <c r="N421" i="2"/>
  <c r="P421" i="2"/>
  <c r="Q421" i="2"/>
  <c r="S421" i="2"/>
  <c r="T421" i="2"/>
  <c r="V421" i="2" a="1"/>
  <c r="V421" i="2" s="1"/>
  <c r="W421" i="2" a="1"/>
  <c r="W421" i="2" s="1"/>
  <c r="X421" i="2"/>
  <c r="AA421" i="2" a="1"/>
  <c r="AA421" i="2" s="1"/>
  <c r="AB421" i="2" s="1"/>
  <c r="AC421" i="2"/>
  <c r="AD421" i="2"/>
  <c r="AF421" i="2"/>
  <c r="AG421" i="2"/>
  <c r="AI421" i="2"/>
  <c r="AJ421" i="2"/>
  <c r="AL421" i="2"/>
  <c r="AM421" i="2"/>
  <c r="AO421" i="2"/>
  <c r="AP421" i="2"/>
  <c r="AR421" i="2"/>
  <c r="AS421" i="2"/>
  <c r="AU421" i="2"/>
  <c r="AV421" i="2"/>
  <c r="AX421" i="2"/>
  <c r="AY421" i="2"/>
  <c r="BA421" i="2"/>
  <c r="BB421" i="2"/>
  <c r="BD421" i="2"/>
  <c r="BE421" i="2"/>
  <c r="BF421" i="2"/>
  <c r="BG421" i="2"/>
  <c r="BI421" i="2"/>
  <c r="BJ421" i="2"/>
  <c r="BL421" i="2"/>
  <c r="BM421" i="2"/>
  <c r="BO421" i="2" s="1"/>
  <c r="BP421" i="2"/>
  <c r="BR421" i="2"/>
  <c r="BS421" i="2"/>
  <c r="BT421" i="2"/>
  <c r="BV421" i="2"/>
  <c r="BU421" i="2" s="1"/>
  <c r="BZ421" i="2"/>
  <c r="CA421" i="2"/>
  <c r="BW421" i="2" s="1"/>
  <c r="CC421" i="2"/>
  <c r="CD421" i="2"/>
  <c r="CG421" i="2" a="1"/>
  <c r="CG421" i="2" s="1"/>
  <c r="CH421" i="2" s="1"/>
  <c r="CE421" i="2" s="1"/>
  <c r="CL421" i="2" a="1"/>
  <c r="CL421" i="2" s="1"/>
  <c r="CP421" i="2"/>
  <c r="CQ421" i="2"/>
  <c r="CS421" i="2"/>
  <c r="CT421" i="2"/>
  <c r="CV421" i="2" a="1"/>
  <c r="CV421" i="2" s="1"/>
  <c r="CW421" i="2"/>
  <c r="DA421" i="2"/>
  <c r="DB421" i="2"/>
  <c r="DD421" i="2"/>
  <c r="DE421" i="2"/>
  <c r="DG421" i="2"/>
  <c r="DJ421" i="2"/>
  <c r="DL421" i="2"/>
  <c r="DP421" i="2"/>
  <c r="C422" i="2"/>
  <c r="H422" i="2"/>
  <c r="G422" i="2" s="1"/>
  <c r="J422" i="2"/>
  <c r="K422" i="2"/>
  <c r="M422" i="2"/>
  <c r="N422" i="2"/>
  <c r="P422" i="2"/>
  <c r="Q422" i="2"/>
  <c r="S422" i="2"/>
  <c r="T422" i="2"/>
  <c r="V422" i="2" a="1"/>
  <c r="V422" i="2" s="1"/>
  <c r="W422" i="2" a="1"/>
  <c r="W422" i="2" s="1"/>
  <c r="X422" i="2"/>
  <c r="AA422" i="2" a="1"/>
  <c r="AA422" i="2" s="1"/>
  <c r="AB422" i="2" s="1"/>
  <c r="AC422" i="2"/>
  <c r="AD422" i="2"/>
  <c r="AF422" i="2"/>
  <c r="AG422" i="2"/>
  <c r="AI422" i="2"/>
  <c r="AJ422" i="2"/>
  <c r="AL422" i="2"/>
  <c r="AM422" i="2"/>
  <c r="AO422" i="2"/>
  <c r="AP422" i="2"/>
  <c r="AR422" i="2"/>
  <c r="AS422" i="2"/>
  <c r="AU422" i="2"/>
  <c r="AT422" i="2" s="1"/>
  <c r="AV422" i="2"/>
  <c r="AX422" i="2"/>
  <c r="AY422" i="2"/>
  <c r="BA422" i="2"/>
  <c r="BB422" i="2"/>
  <c r="BD422" i="2"/>
  <c r="BE422" i="2"/>
  <c r="BF422" i="2"/>
  <c r="BG422" i="2"/>
  <c r="BI422" i="2"/>
  <c r="BJ422" i="2"/>
  <c r="BL422" i="2"/>
  <c r="BM422" i="2"/>
  <c r="BO422" i="2" s="1"/>
  <c r="BP422" i="2"/>
  <c r="BR422" i="2"/>
  <c r="BS422" i="2"/>
  <c r="BT422" i="2"/>
  <c r="BV422" i="2"/>
  <c r="BU422" i="2" s="1"/>
  <c r="CC422" i="2"/>
  <c r="CD422" i="2"/>
  <c r="CG422" i="2" a="1"/>
  <c r="CG422" i="2" s="1"/>
  <c r="CH422" i="2" s="1"/>
  <c r="CE422" i="2" s="1"/>
  <c r="CL422" i="2" a="1"/>
  <c r="CL422" i="2" s="1"/>
  <c r="CP422" i="2"/>
  <c r="CQ422" i="2"/>
  <c r="CS422" i="2"/>
  <c r="CT422" i="2"/>
  <c r="CV422" i="2" a="1"/>
  <c r="CV422" i="2" s="1"/>
  <c r="CW422" i="2"/>
  <c r="DA422" i="2"/>
  <c r="DB422" i="2"/>
  <c r="DD422" i="2"/>
  <c r="DE422" i="2"/>
  <c r="DG422" i="2"/>
  <c r="DH422" i="2" s="1"/>
  <c r="DJ422" i="2"/>
  <c r="DF422" i="2" s="1"/>
  <c r="DL422" i="2"/>
  <c r="DM422" i="2"/>
  <c r="DP422" i="2"/>
  <c r="DQ422" i="2" s="1"/>
  <c r="C423" i="2"/>
  <c r="H423" i="2"/>
  <c r="G423" i="2" s="1"/>
  <c r="J423" i="2"/>
  <c r="K423" i="2"/>
  <c r="M423" i="2"/>
  <c r="N423" i="2"/>
  <c r="P423" i="2"/>
  <c r="Q423" i="2"/>
  <c r="S423" i="2"/>
  <c r="T423" i="2"/>
  <c r="V423" i="2" a="1"/>
  <c r="V423" i="2" s="1"/>
  <c r="W423" i="2" a="1"/>
  <c r="W423" i="2" s="1"/>
  <c r="X423" i="2"/>
  <c r="AA423" i="2" a="1"/>
  <c r="AA423" i="2" s="1"/>
  <c r="AB423" i="2" s="1"/>
  <c r="AC423" i="2"/>
  <c r="AD423" i="2"/>
  <c r="AF423" i="2"/>
  <c r="AG423" i="2"/>
  <c r="AI423" i="2"/>
  <c r="AJ423" i="2"/>
  <c r="AL423" i="2"/>
  <c r="AM423" i="2"/>
  <c r="AO423" i="2"/>
  <c r="AP423" i="2"/>
  <c r="AR423" i="2"/>
  <c r="AS423" i="2"/>
  <c r="AU423" i="2"/>
  <c r="AV423" i="2"/>
  <c r="AX423" i="2"/>
  <c r="AY423" i="2"/>
  <c r="BA423" i="2"/>
  <c r="BB423" i="2"/>
  <c r="BD423" i="2"/>
  <c r="BE423" i="2"/>
  <c r="BF423" i="2"/>
  <c r="BG423" i="2"/>
  <c r="BI423" i="2"/>
  <c r="BJ423" i="2"/>
  <c r="BL423" i="2"/>
  <c r="BM423" i="2"/>
  <c r="BP423" i="2"/>
  <c r="BR423" i="2"/>
  <c r="BS423" i="2"/>
  <c r="BT423" i="2"/>
  <c r="BV423" i="2"/>
  <c r="BU423" i="2" s="1"/>
  <c r="CA423" i="2"/>
  <c r="BZ423" i="2"/>
  <c r="CC423" i="2"/>
  <c r="CD423" i="2"/>
  <c r="CG423" i="2" a="1"/>
  <c r="CG423" i="2" s="1"/>
  <c r="CL423" i="2" a="1"/>
  <c r="CL423" i="2" s="1"/>
  <c r="CM423" i="2" s="1"/>
  <c r="CJ423" i="2" s="1"/>
  <c r="CP423" i="2"/>
  <c r="CQ423" i="2"/>
  <c r="CS423" i="2"/>
  <c r="CT423" i="2"/>
  <c r="CV423" i="2" a="1"/>
  <c r="CV423" i="2" s="1"/>
  <c r="CW423" i="2"/>
  <c r="DA423" i="2"/>
  <c r="DB423" i="2"/>
  <c r="DD423" i="2"/>
  <c r="DE423" i="2"/>
  <c r="DG423" i="2"/>
  <c r="DJ423" i="2"/>
  <c r="DL423" i="2"/>
  <c r="DM423" i="2" s="1"/>
  <c r="DP423" i="2"/>
  <c r="C424" i="2"/>
  <c r="H424" i="2"/>
  <c r="G424" i="2" s="1"/>
  <c r="J424" i="2"/>
  <c r="K424" i="2"/>
  <c r="M424" i="2"/>
  <c r="N424" i="2"/>
  <c r="P424" i="2"/>
  <c r="Q424" i="2"/>
  <c r="S424" i="2"/>
  <c r="T424" i="2"/>
  <c r="V424" i="2" a="1"/>
  <c r="V424" i="2" s="1"/>
  <c r="W424" i="2" a="1"/>
  <c r="W424" i="2" s="1"/>
  <c r="X424" i="2"/>
  <c r="AA424" i="2" a="1"/>
  <c r="AA424" i="2" s="1"/>
  <c r="AB424" i="2" s="1"/>
  <c r="AC424" i="2"/>
  <c r="AD424" i="2"/>
  <c r="AF424" i="2"/>
  <c r="AG424" i="2"/>
  <c r="AI424" i="2"/>
  <c r="AJ424" i="2"/>
  <c r="AL424" i="2"/>
  <c r="AM424" i="2"/>
  <c r="AO424" i="2"/>
  <c r="AP424" i="2"/>
  <c r="AR424" i="2"/>
  <c r="AS424" i="2"/>
  <c r="AU424" i="2"/>
  <c r="AV424" i="2"/>
  <c r="AX424" i="2"/>
  <c r="AY424" i="2"/>
  <c r="BA424" i="2"/>
  <c r="BB424" i="2"/>
  <c r="BD424" i="2"/>
  <c r="BE424" i="2"/>
  <c r="BF424" i="2"/>
  <c r="BG424" i="2"/>
  <c r="BI424" i="2"/>
  <c r="BJ424" i="2"/>
  <c r="BL424" i="2"/>
  <c r="BM424" i="2"/>
  <c r="BO424" i="2" s="1"/>
  <c r="BP424" i="2"/>
  <c r="BR424" i="2"/>
  <c r="BS424" i="2"/>
  <c r="BT424" i="2"/>
  <c r="BV424" i="2"/>
  <c r="BU424" i="2" s="1"/>
  <c r="BZ424" i="2"/>
  <c r="CA424" i="2"/>
  <c r="CC424" i="2"/>
  <c r="CD424" i="2"/>
  <c r="CG424" i="2" a="1"/>
  <c r="CG424" i="2"/>
  <c r="CH424" i="2" s="1"/>
  <c r="CE424" i="2" s="1"/>
  <c r="CL424" i="2" a="1"/>
  <c r="CL424" i="2" s="1"/>
  <c r="CP424" i="2"/>
  <c r="CQ424" i="2"/>
  <c r="CO424" i="2" s="1"/>
  <c r="CS424" i="2"/>
  <c r="CT424" i="2"/>
  <c r="CV424" i="2" a="1"/>
  <c r="CV424" i="2" s="1"/>
  <c r="CW424" i="2"/>
  <c r="DA424" i="2"/>
  <c r="DB424" i="2"/>
  <c r="DD424" i="2"/>
  <c r="DE424" i="2"/>
  <c r="DG424" i="2"/>
  <c r="DJ424" i="2"/>
  <c r="DL424" i="2"/>
  <c r="DM424" i="2" s="1"/>
  <c r="DP424" i="2"/>
  <c r="DR424" i="2" s="1"/>
  <c r="C425" i="2"/>
  <c r="H425" i="2"/>
  <c r="G425" i="2" s="1"/>
  <c r="J425" i="2"/>
  <c r="K425" i="2"/>
  <c r="M425" i="2"/>
  <c r="N425" i="2"/>
  <c r="P425" i="2"/>
  <c r="Q425" i="2"/>
  <c r="S425" i="2"/>
  <c r="T425" i="2"/>
  <c r="V425" i="2" a="1"/>
  <c r="V425" i="2" s="1"/>
  <c r="W425" i="2" a="1"/>
  <c r="W425" i="2"/>
  <c r="X425" i="2"/>
  <c r="AA425" i="2" a="1"/>
  <c r="AA425" i="2" s="1"/>
  <c r="AB425" i="2" s="1"/>
  <c r="AC425" i="2"/>
  <c r="AD425" i="2"/>
  <c r="AF425" i="2"/>
  <c r="AG425" i="2"/>
  <c r="AI425" i="2"/>
  <c r="AJ425" i="2"/>
  <c r="AL425" i="2"/>
  <c r="AM425" i="2"/>
  <c r="AO425" i="2"/>
  <c r="AP425" i="2"/>
  <c r="AR425" i="2"/>
  <c r="AS425" i="2"/>
  <c r="AU425" i="2"/>
  <c r="AV425" i="2"/>
  <c r="AX425" i="2"/>
  <c r="AY425" i="2"/>
  <c r="BA425" i="2"/>
  <c r="BB425" i="2"/>
  <c r="BD425" i="2"/>
  <c r="BE425" i="2"/>
  <c r="BF425" i="2"/>
  <c r="BG425" i="2"/>
  <c r="BI425" i="2"/>
  <c r="BJ425" i="2"/>
  <c r="BL425" i="2"/>
  <c r="BM425" i="2"/>
  <c r="BO425" i="2" s="1"/>
  <c r="BP425" i="2"/>
  <c r="BR425" i="2"/>
  <c r="BS425" i="2"/>
  <c r="BT425" i="2"/>
  <c r="BV425" i="2"/>
  <c r="BU425" i="2" s="1"/>
  <c r="BZ425" i="2"/>
  <c r="CC425" i="2"/>
  <c r="CD425" i="2"/>
  <c r="CG425" i="2" a="1"/>
  <c r="CG425" i="2" s="1"/>
  <c r="CH425" i="2" s="1"/>
  <c r="CE425" i="2" s="1"/>
  <c r="CL425" i="2" a="1"/>
  <c r="CL425" i="2" s="1"/>
  <c r="CP425" i="2"/>
  <c r="CQ425" i="2"/>
  <c r="CS425" i="2"/>
  <c r="CT425" i="2"/>
  <c r="CV425" i="2" a="1"/>
  <c r="CV425" i="2" s="1"/>
  <c r="CW425" i="2"/>
  <c r="CX425" i="2" s="1"/>
  <c r="CU425" i="2" s="1"/>
  <c r="DA425" i="2"/>
  <c r="DB425" i="2"/>
  <c r="DD425" i="2"/>
  <c r="DE425" i="2"/>
  <c r="DG425" i="2"/>
  <c r="DH425" i="2" s="1"/>
  <c r="DJ425" i="2"/>
  <c r="DL425" i="2"/>
  <c r="DN425" i="2" s="1"/>
  <c r="DP425" i="2"/>
  <c r="DO425" i="2" s="1"/>
  <c r="C426" i="2"/>
  <c r="H426" i="2"/>
  <c r="G426" i="2" s="1"/>
  <c r="J426" i="2"/>
  <c r="K426" i="2"/>
  <c r="M426" i="2"/>
  <c r="N426" i="2"/>
  <c r="L426" i="2" s="1"/>
  <c r="P426" i="2"/>
  <c r="Q426" i="2"/>
  <c r="S426" i="2"/>
  <c r="T426" i="2"/>
  <c r="V426" i="2" a="1"/>
  <c r="V426" i="2" s="1"/>
  <c r="W426" i="2" a="1"/>
  <c r="W426" i="2" s="1"/>
  <c r="X426" i="2"/>
  <c r="AA426" i="2" a="1"/>
  <c r="AA426" i="2" s="1"/>
  <c r="AB426" i="2" s="1"/>
  <c r="AC426" i="2"/>
  <c r="AD426" i="2"/>
  <c r="AF426" i="2"/>
  <c r="AG426" i="2"/>
  <c r="AI426" i="2"/>
  <c r="AJ426" i="2"/>
  <c r="AL426" i="2"/>
  <c r="AM426" i="2"/>
  <c r="AO426" i="2"/>
  <c r="AP426" i="2"/>
  <c r="AR426" i="2"/>
  <c r="AS426" i="2"/>
  <c r="AU426" i="2"/>
  <c r="AV426" i="2"/>
  <c r="AX426" i="2"/>
  <c r="AY426" i="2"/>
  <c r="BA426" i="2"/>
  <c r="BB426" i="2"/>
  <c r="BD426" i="2"/>
  <c r="BE426" i="2"/>
  <c r="BF426" i="2"/>
  <c r="BG426" i="2"/>
  <c r="BI426" i="2"/>
  <c r="BJ426" i="2"/>
  <c r="BL426" i="2"/>
  <c r="BM426" i="2"/>
  <c r="BP426" i="2"/>
  <c r="BR426" i="2"/>
  <c r="BS426" i="2"/>
  <c r="BT426" i="2"/>
  <c r="BV426" i="2"/>
  <c r="BU426" i="2" s="1"/>
  <c r="BZ426" i="2"/>
  <c r="CC426" i="2"/>
  <c r="CD426" i="2"/>
  <c r="CG426" i="2" a="1"/>
  <c r="CG426" i="2" s="1"/>
  <c r="CH426" i="2" s="1"/>
  <c r="CE426" i="2" s="1"/>
  <c r="CL426" i="2" a="1"/>
  <c r="CL426" i="2"/>
  <c r="CP426" i="2"/>
  <c r="CQ426" i="2"/>
  <c r="CS426" i="2"/>
  <c r="CT426" i="2"/>
  <c r="CV426" i="2" a="1"/>
  <c r="CV426" i="2" s="1"/>
  <c r="CW426" i="2"/>
  <c r="DA426" i="2"/>
  <c r="DB426" i="2"/>
  <c r="DD426" i="2"/>
  <c r="DE426" i="2"/>
  <c r="DG426" i="2"/>
  <c r="DH426" i="2" s="1"/>
  <c r="DJ426" i="2"/>
  <c r="DL426" i="2"/>
  <c r="DN426" i="2" s="1"/>
  <c r="DP426" i="2"/>
  <c r="DQ426" i="2" s="1"/>
  <c r="C427" i="2"/>
  <c r="H427" i="2"/>
  <c r="G427" i="2" s="1"/>
  <c r="J427" i="2"/>
  <c r="K427" i="2"/>
  <c r="M427" i="2"/>
  <c r="N427" i="2"/>
  <c r="P427" i="2"/>
  <c r="Q427" i="2"/>
  <c r="O427" i="2" s="1"/>
  <c r="S427" i="2"/>
  <c r="T427" i="2"/>
  <c r="V427" i="2" a="1"/>
  <c r="V427" i="2" s="1"/>
  <c r="W427" i="2" a="1"/>
  <c r="W427" i="2" s="1"/>
  <c r="X427" i="2"/>
  <c r="AA427" i="2" a="1"/>
  <c r="AA427" i="2" s="1"/>
  <c r="AB427" i="2" s="1"/>
  <c r="AC427" i="2"/>
  <c r="AD427" i="2"/>
  <c r="AF427" i="2"/>
  <c r="AG427" i="2"/>
  <c r="AI427" i="2"/>
  <c r="AJ427" i="2"/>
  <c r="AL427" i="2"/>
  <c r="AM427" i="2"/>
  <c r="AO427" i="2"/>
  <c r="AP427" i="2"/>
  <c r="AR427" i="2"/>
  <c r="AS427" i="2"/>
  <c r="AU427" i="2"/>
  <c r="AV427" i="2"/>
  <c r="AX427" i="2"/>
  <c r="AY427" i="2"/>
  <c r="BA427" i="2"/>
  <c r="BB427" i="2"/>
  <c r="BD427" i="2"/>
  <c r="BE427" i="2"/>
  <c r="BF427" i="2"/>
  <c r="BG427" i="2"/>
  <c r="BI427" i="2"/>
  <c r="BJ427" i="2"/>
  <c r="BL427" i="2"/>
  <c r="BM427" i="2"/>
  <c r="BO427" i="2" s="1"/>
  <c r="BP427" i="2"/>
  <c r="BR427" i="2"/>
  <c r="BS427" i="2"/>
  <c r="BT427" i="2"/>
  <c r="BV427" i="2"/>
  <c r="BU427" i="2" s="1"/>
  <c r="BZ427" i="2"/>
  <c r="CA427" i="2"/>
  <c r="CC427" i="2"/>
  <c r="CD427" i="2"/>
  <c r="CG427" i="2" a="1"/>
  <c r="CG427" i="2" s="1"/>
  <c r="CH427" i="2" s="1"/>
  <c r="CE427" i="2" s="1"/>
  <c r="CL427" i="2" a="1"/>
  <c r="CL427" i="2" s="1"/>
  <c r="CP427" i="2"/>
  <c r="CQ427" i="2"/>
  <c r="CS427" i="2"/>
  <c r="CT427" i="2"/>
  <c r="CV427" i="2" a="1"/>
  <c r="CV427" i="2" s="1"/>
  <c r="CW427" i="2"/>
  <c r="DA427" i="2"/>
  <c r="DB427" i="2"/>
  <c r="DD427" i="2"/>
  <c r="DE427" i="2"/>
  <c r="DG427" i="2"/>
  <c r="DJ427" i="2"/>
  <c r="DL427" i="2"/>
  <c r="DM427" i="2" s="1"/>
  <c r="DP427" i="2"/>
  <c r="DO427" i="2" s="1"/>
  <c r="C428" i="2"/>
  <c r="H428" i="2"/>
  <c r="G428" i="2" s="1"/>
  <c r="J428" i="2"/>
  <c r="K428" i="2"/>
  <c r="I428" i="2" s="1"/>
  <c r="M428" i="2"/>
  <c r="N428" i="2"/>
  <c r="P428" i="2"/>
  <c r="Q428" i="2"/>
  <c r="S428" i="2"/>
  <c r="T428" i="2"/>
  <c r="V428" i="2" a="1"/>
  <c r="V428" i="2" s="1"/>
  <c r="W428" i="2" a="1"/>
  <c r="W428" i="2" s="1"/>
  <c r="X428" i="2"/>
  <c r="AA428" i="2" a="1"/>
  <c r="AA428" i="2" s="1"/>
  <c r="AB428" i="2" s="1"/>
  <c r="AC428" i="2"/>
  <c r="AD428" i="2"/>
  <c r="AF428" i="2"/>
  <c r="AG428" i="2"/>
  <c r="AI428" i="2"/>
  <c r="AJ428" i="2"/>
  <c r="AL428" i="2"/>
  <c r="AM428" i="2"/>
  <c r="AK428" i="2" s="1"/>
  <c r="AO428" i="2"/>
  <c r="AP428" i="2"/>
  <c r="AR428" i="2"/>
  <c r="AQ428" i="2" s="1"/>
  <c r="AS428" i="2"/>
  <c r="AU428" i="2"/>
  <c r="AV428" i="2"/>
  <c r="AX428" i="2"/>
  <c r="AY428" i="2"/>
  <c r="BA428" i="2"/>
  <c r="BB428" i="2"/>
  <c r="BD428" i="2"/>
  <c r="BE428" i="2"/>
  <c r="BF428" i="2"/>
  <c r="BG428" i="2"/>
  <c r="BI428" i="2"/>
  <c r="BJ428" i="2"/>
  <c r="BL428" i="2"/>
  <c r="BM428" i="2"/>
  <c r="BP428" i="2"/>
  <c r="BR428" i="2"/>
  <c r="BS428" i="2"/>
  <c r="BT428" i="2"/>
  <c r="BV428" i="2"/>
  <c r="BU428" i="2" s="1"/>
  <c r="CC428" i="2"/>
  <c r="CD428" i="2"/>
  <c r="CG428" i="2" a="1"/>
  <c r="CG428" i="2" s="1"/>
  <c r="CH428" i="2" s="1"/>
  <c r="CE428" i="2" s="1"/>
  <c r="CL428" i="2" a="1"/>
  <c r="CL428" i="2" s="1"/>
  <c r="CM428" i="2" s="1"/>
  <c r="CJ428" i="2" s="1"/>
  <c r="CP428" i="2"/>
  <c r="CQ428" i="2"/>
  <c r="CS428" i="2"/>
  <c r="CT428" i="2"/>
  <c r="CV428" i="2" a="1"/>
  <c r="CV428" i="2" s="1"/>
  <c r="CW428" i="2"/>
  <c r="DA428" i="2"/>
  <c r="DB428" i="2"/>
  <c r="DD428" i="2"/>
  <c r="DE428" i="2"/>
  <c r="DG428" i="2"/>
  <c r="DJ428" i="2"/>
  <c r="DL428" i="2"/>
  <c r="DK428" i="2" s="1"/>
  <c r="DP428" i="2"/>
  <c r="C429" i="2"/>
  <c r="H429" i="2"/>
  <c r="G429" i="2" s="1"/>
  <c r="J429" i="2"/>
  <c r="K429" i="2"/>
  <c r="M429" i="2"/>
  <c r="N429" i="2"/>
  <c r="P429" i="2"/>
  <c r="Q429" i="2"/>
  <c r="S429" i="2"/>
  <c r="T429" i="2"/>
  <c r="V429" i="2" a="1"/>
  <c r="V429" i="2" s="1"/>
  <c r="W429" i="2" a="1"/>
  <c r="W429" i="2" s="1"/>
  <c r="X429" i="2"/>
  <c r="AA429" i="2" a="1"/>
  <c r="AA429" i="2" s="1"/>
  <c r="AB429" i="2"/>
  <c r="AC429" i="2"/>
  <c r="AD429" i="2"/>
  <c r="AF429" i="2"/>
  <c r="AG429" i="2"/>
  <c r="AI429" i="2"/>
  <c r="AJ429" i="2"/>
  <c r="AL429" i="2"/>
  <c r="AM429" i="2"/>
  <c r="AO429" i="2"/>
  <c r="AP429" i="2"/>
  <c r="AR429" i="2"/>
  <c r="AS429" i="2"/>
  <c r="AU429" i="2"/>
  <c r="AT429" i="2" s="1"/>
  <c r="AV429" i="2"/>
  <c r="AX429" i="2"/>
  <c r="AY429" i="2"/>
  <c r="BA429" i="2"/>
  <c r="BB429" i="2"/>
  <c r="BD429" i="2"/>
  <c r="BE429" i="2"/>
  <c r="BF429" i="2"/>
  <c r="BG429" i="2"/>
  <c r="BI429" i="2"/>
  <c r="BJ429" i="2"/>
  <c r="BL429" i="2"/>
  <c r="BM429" i="2"/>
  <c r="BO429" i="2" s="1"/>
  <c r="BP429" i="2"/>
  <c r="BR429" i="2"/>
  <c r="BS429" i="2"/>
  <c r="BT429" i="2"/>
  <c r="BV429" i="2"/>
  <c r="BU429" i="2" s="1"/>
  <c r="BZ429" i="2"/>
  <c r="CC429" i="2"/>
  <c r="CD429" i="2"/>
  <c r="CG429" i="2" a="1"/>
  <c r="CG429" i="2" s="1"/>
  <c r="CL429" i="2" a="1"/>
  <c r="CL429" i="2" s="1"/>
  <c r="CP429" i="2"/>
  <c r="CQ429" i="2"/>
  <c r="CS429" i="2"/>
  <c r="CT429" i="2"/>
  <c r="CV429" i="2" a="1"/>
  <c r="CV429" i="2" s="1"/>
  <c r="CW429" i="2"/>
  <c r="DA429" i="2"/>
  <c r="CZ429" i="2" s="1"/>
  <c r="DB429" i="2"/>
  <c r="DD429" i="2"/>
  <c r="DE429" i="2"/>
  <c r="DG429" i="2"/>
  <c r="DJ429" i="2"/>
  <c r="DL429" i="2"/>
  <c r="DP429" i="2"/>
  <c r="C430" i="2"/>
  <c r="H430" i="2"/>
  <c r="G430" i="2" s="1"/>
  <c r="J430" i="2"/>
  <c r="K430" i="2"/>
  <c r="M430" i="2"/>
  <c r="N430" i="2"/>
  <c r="P430" i="2"/>
  <c r="Q430" i="2"/>
  <c r="S430" i="2"/>
  <c r="T430" i="2"/>
  <c r="V430" i="2" a="1"/>
  <c r="V430" i="2" s="1"/>
  <c r="W430" i="2" a="1"/>
  <c r="W430" i="2" s="1"/>
  <c r="X430" i="2"/>
  <c r="AA430" i="2" a="1"/>
  <c r="AA430" i="2" s="1"/>
  <c r="AB430" i="2" s="1"/>
  <c r="AC430" i="2"/>
  <c r="AD430" i="2"/>
  <c r="AF430" i="2"/>
  <c r="AG430" i="2"/>
  <c r="AI430" i="2"/>
  <c r="AH430" i="2" s="1"/>
  <c r="AJ430" i="2"/>
  <c r="AL430" i="2"/>
  <c r="AM430" i="2"/>
  <c r="AO430" i="2"/>
  <c r="AP430" i="2"/>
  <c r="AR430" i="2"/>
  <c r="AS430" i="2"/>
  <c r="AU430" i="2"/>
  <c r="AV430" i="2"/>
  <c r="AX430" i="2"/>
  <c r="AY430" i="2"/>
  <c r="BA430" i="2"/>
  <c r="BB430" i="2"/>
  <c r="BD430" i="2"/>
  <c r="BE430" i="2"/>
  <c r="BF430" i="2"/>
  <c r="BG430" i="2"/>
  <c r="BI430" i="2"/>
  <c r="BJ430" i="2"/>
  <c r="BL430" i="2"/>
  <c r="BM430" i="2"/>
  <c r="BO430" i="2" s="1"/>
  <c r="BP430" i="2"/>
  <c r="BR430" i="2"/>
  <c r="BS430" i="2"/>
  <c r="BT430" i="2"/>
  <c r="BV430" i="2"/>
  <c r="BU430" i="2" s="1"/>
  <c r="CC430" i="2"/>
  <c r="CD430" i="2"/>
  <c r="CG430" i="2" a="1"/>
  <c r="CG430" i="2" s="1"/>
  <c r="CH430" i="2" s="1"/>
  <c r="CE430" i="2" s="1"/>
  <c r="CL430" i="2" a="1"/>
  <c r="CL430" i="2" s="1"/>
  <c r="CP430" i="2"/>
  <c r="CQ430" i="2"/>
  <c r="CS430" i="2"/>
  <c r="CT430" i="2"/>
  <c r="CV430" i="2" a="1"/>
  <c r="CV430" i="2" s="1"/>
  <c r="CW430" i="2"/>
  <c r="DA430" i="2"/>
  <c r="DB430" i="2"/>
  <c r="DD430" i="2"/>
  <c r="DC430" i="2" s="1"/>
  <c r="DE430" i="2"/>
  <c r="DG430" i="2"/>
  <c r="DJ430" i="2"/>
  <c r="DF430" i="2" s="1"/>
  <c r="DL430" i="2"/>
  <c r="DP430" i="2"/>
  <c r="DR430" i="2" s="1"/>
  <c r="C431" i="2"/>
  <c r="H431" i="2"/>
  <c r="G431" i="2" s="1"/>
  <c r="J431" i="2"/>
  <c r="K431" i="2"/>
  <c r="I431" i="2" s="1"/>
  <c r="M431" i="2"/>
  <c r="N431" i="2"/>
  <c r="P431" i="2"/>
  <c r="Q431" i="2"/>
  <c r="S431" i="2"/>
  <c r="T431" i="2"/>
  <c r="V431" i="2" a="1"/>
  <c r="V431" i="2" s="1"/>
  <c r="W431" i="2" a="1"/>
  <c r="W431" i="2" s="1"/>
  <c r="Y431" i="2" s="1"/>
  <c r="X431" i="2"/>
  <c r="AA431" i="2" a="1"/>
  <c r="AA431" i="2" s="1"/>
  <c r="AB431" i="2" s="1"/>
  <c r="AC431" i="2"/>
  <c r="AD431" i="2"/>
  <c r="AF431" i="2"/>
  <c r="AG431" i="2"/>
  <c r="AI431" i="2"/>
  <c r="AJ431" i="2"/>
  <c r="AL431" i="2"/>
  <c r="AM431" i="2"/>
  <c r="AO431" i="2"/>
  <c r="AN431" i="2" s="1"/>
  <c r="AP431" i="2"/>
  <c r="AR431" i="2"/>
  <c r="AS431" i="2"/>
  <c r="AU431" i="2"/>
  <c r="AV431" i="2"/>
  <c r="AT431" i="2" s="1"/>
  <c r="AX431" i="2"/>
  <c r="AY431" i="2"/>
  <c r="BA431" i="2"/>
  <c r="BB431" i="2"/>
  <c r="BD431" i="2"/>
  <c r="BE431" i="2"/>
  <c r="BF431" i="2"/>
  <c r="BG431" i="2"/>
  <c r="BI431" i="2"/>
  <c r="BJ431" i="2"/>
  <c r="BL431" i="2"/>
  <c r="BM431" i="2"/>
  <c r="BO431" i="2" s="1"/>
  <c r="BP431" i="2"/>
  <c r="BR431" i="2"/>
  <c r="BS431" i="2"/>
  <c r="BT431" i="2"/>
  <c r="BV431" i="2"/>
  <c r="BU431" i="2" s="1"/>
  <c r="CA431" i="2"/>
  <c r="CC431" i="2"/>
  <c r="CD431" i="2"/>
  <c r="CG431" i="2" a="1"/>
  <c r="CG431" i="2" s="1"/>
  <c r="CH431" i="2" s="1"/>
  <c r="CE431" i="2" s="1"/>
  <c r="CL431" i="2" a="1"/>
  <c r="CL431" i="2" s="1"/>
  <c r="CM431" i="2" s="1"/>
  <c r="CJ431" i="2" s="1"/>
  <c r="CP431" i="2"/>
  <c r="CQ431" i="2"/>
  <c r="CS431" i="2"/>
  <c r="CT431" i="2"/>
  <c r="CV431" i="2" a="1"/>
  <c r="CV431" i="2" s="1"/>
  <c r="CX431" i="2" s="1"/>
  <c r="CU431" i="2" s="1"/>
  <c r="CW431" i="2"/>
  <c r="DA431" i="2"/>
  <c r="DB431" i="2"/>
  <c r="DD431" i="2"/>
  <c r="DE431" i="2"/>
  <c r="DG431" i="2"/>
  <c r="DH431" i="2" s="1"/>
  <c r="DJ431" i="2"/>
  <c r="DL431" i="2"/>
  <c r="DK431" i="2" s="1"/>
  <c r="DP431" i="2"/>
  <c r="DQ431" i="2" s="1"/>
  <c r="C432" i="2"/>
  <c r="H432" i="2"/>
  <c r="G432" i="2" s="1"/>
  <c r="J432" i="2"/>
  <c r="K432" i="2"/>
  <c r="M432" i="2"/>
  <c r="N432" i="2"/>
  <c r="P432" i="2"/>
  <c r="Q432" i="2"/>
  <c r="S432" i="2"/>
  <c r="T432" i="2"/>
  <c r="V432" i="2" a="1"/>
  <c r="V432" i="2" s="1"/>
  <c r="W432" i="2" a="1"/>
  <c r="W432" i="2" s="1"/>
  <c r="X432" i="2"/>
  <c r="AA432" i="2" a="1"/>
  <c r="AA432" i="2" s="1"/>
  <c r="AB432" i="2" s="1"/>
  <c r="Z432" i="2" s="1"/>
  <c r="AC432" i="2"/>
  <c r="AD432" i="2"/>
  <c r="AF432" i="2"/>
  <c r="AG432" i="2"/>
  <c r="AE432" i="2" s="1"/>
  <c r="AI432" i="2"/>
  <c r="AJ432" i="2"/>
  <c r="AL432" i="2"/>
  <c r="AM432" i="2"/>
  <c r="AO432" i="2"/>
  <c r="AP432" i="2"/>
  <c r="AR432" i="2"/>
  <c r="AS432" i="2"/>
  <c r="AU432" i="2"/>
  <c r="AV432" i="2"/>
  <c r="AX432" i="2"/>
  <c r="AY432" i="2"/>
  <c r="BA432" i="2"/>
  <c r="BB432" i="2"/>
  <c r="BD432" i="2"/>
  <c r="BE432" i="2"/>
  <c r="BF432" i="2"/>
  <c r="BG432" i="2"/>
  <c r="BI432" i="2"/>
  <c r="BJ432" i="2"/>
  <c r="BL432" i="2"/>
  <c r="BM432" i="2"/>
  <c r="BO432" i="2" s="1"/>
  <c r="BP432" i="2"/>
  <c r="BR432" i="2"/>
  <c r="BQ432" i="2" s="1"/>
  <c r="BS432" i="2"/>
  <c r="BT432" i="2"/>
  <c r="BV432" i="2"/>
  <c r="BU432" i="2" s="1"/>
  <c r="CA432" i="2"/>
  <c r="BZ432" i="2"/>
  <c r="CC432" i="2"/>
  <c r="CD432" i="2"/>
  <c r="CG432" i="2" a="1"/>
  <c r="CG432" i="2" s="1"/>
  <c r="CL432" i="2" a="1"/>
  <c r="CL432" i="2" s="1"/>
  <c r="CM432" i="2" s="1"/>
  <c r="CJ432" i="2" s="1"/>
  <c r="CP432" i="2"/>
  <c r="CQ432" i="2"/>
  <c r="CS432" i="2"/>
  <c r="CT432" i="2"/>
  <c r="CV432" i="2" a="1"/>
  <c r="CV432" i="2" s="1"/>
  <c r="CW432" i="2"/>
  <c r="DA432" i="2"/>
  <c r="CZ432" i="2" s="1"/>
  <c r="DB432" i="2"/>
  <c r="DD432" i="2"/>
  <c r="DE432" i="2"/>
  <c r="DG432" i="2"/>
  <c r="DH432" i="2" s="1"/>
  <c r="DJ432" i="2"/>
  <c r="DL432" i="2"/>
  <c r="DP432" i="2"/>
  <c r="DO432" i="2" s="1"/>
  <c r="C433" i="2"/>
  <c r="H433" i="2"/>
  <c r="G433" i="2" s="1"/>
  <c r="J433" i="2"/>
  <c r="K433" i="2"/>
  <c r="M433" i="2"/>
  <c r="N433" i="2"/>
  <c r="P433" i="2"/>
  <c r="Q433" i="2"/>
  <c r="S433" i="2"/>
  <c r="R433" i="2" s="1"/>
  <c r="T433" i="2"/>
  <c r="V433" i="2" a="1"/>
  <c r="V433" i="2" s="1"/>
  <c r="W433" i="2" a="1"/>
  <c r="W433" i="2" s="1"/>
  <c r="X433" i="2"/>
  <c r="AA433" i="2" a="1"/>
  <c r="AA433" i="2" s="1"/>
  <c r="AB433" i="2" s="1"/>
  <c r="AC433" i="2"/>
  <c r="AD433" i="2"/>
  <c r="AF433" i="2"/>
  <c r="AG433" i="2"/>
  <c r="AI433" i="2"/>
  <c r="AJ433" i="2"/>
  <c r="AL433" i="2"/>
  <c r="AM433" i="2"/>
  <c r="AO433" i="2"/>
  <c r="AP433" i="2"/>
  <c r="AR433" i="2"/>
  <c r="AS433" i="2"/>
  <c r="AU433" i="2"/>
  <c r="AV433" i="2"/>
  <c r="AX433" i="2"/>
  <c r="AY433" i="2"/>
  <c r="BA433" i="2"/>
  <c r="BB433" i="2"/>
  <c r="BD433" i="2"/>
  <c r="BE433" i="2"/>
  <c r="BF433" i="2"/>
  <c r="BG433" i="2"/>
  <c r="BI433" i="2"/>
  <c r="BJ433" i="2"/>
  <c r="BL433" i="2"/>
  <c r="BM433" i="2"/>
  <c r="BO433" i="2" s="1"/>
  <c r="BP433" i="2"/>
  <c r="BR433" i="2"/>
  <c r="BS433" i="2"/>
  <c r="BT433" i="2"/>
  <c r="BV433" i="2"/>
  <c r="BU433" i="2" s="1"/>
  <c r="BZ433" i="2"/>
  <c r="CA433" i="2"/>
  <c r="BW433" i="2" s="1"/>
  <c r="CC433" i="2"/>
  <c r="CD433" i="2"/>
  <c r="CG433" i="2" a="1"/>
  <c r="CG433" i="2" s="1"/>
  <c r="CH433" i="2" s="1"/>
  <c r="CE433" i="2" s="1"/>
  <c r="CL433" i="2" a="1"/>
  <c r="CL433" i="2" s="1"/>
  <c r="CM433" i="2" s="1"/>
  <c r="CJ433" i="2" s="1"/>
  <c r="CP433" i="2"/>
  <c r="CQ433" i="2"/>
  <c r="CS433" i="2"/>
  <c r="CT433" i="2"/>
  <c r="CV433" i="2" a="1"/>
  <c r="CV433" i="2" s="1"/>
  <c r="CW433" i="2"/>
  <c r="DA433" i="2"/>
  <c r="DB433" i="2"/>
  <c r="DD433" i="2"/>
  <c r="DE433" i="2"/>
  <c r="DG433" i="2"/>
  <c r="DH433" i="2" s="1"/>
  <c r="DJ433" i="2"/>
  <c r="DF433" i="2" s="1"/>
  <c r="DL433" i="2"/>
  <c r="DP433" i="2"/>
  <c r="DO433" i="2" s="1"/>
  <c r="C434" i="2"/>
  <c r="H434" i="2"/>
  <c r="G434" i="2" s="1"/>
  <c r="J434" i="2"/>
  <c r="K434" i="2"/>
  <c r="I434" i="2" s="1"/>
  <c r="M434" i="2"/>
  <c r="N434" i="2"/>
  <c r="P434" i="2"/>
  <c r="Q434" i="2"/>
  <c r="S434" i="2"/>
  <c r="T434" i="2"/>
  <c r="V434" i="2" a="1"/>
  <c r="V434" i="2" s="1"/>
  <c r="W434" i="2" a="1"/>
  <c r="W434" i="2" s="1"/>
  <c r="X434" i="2"/>
  <c r="AA434" i="2" a="1"/>
  <c r="AA434" i="2" s="1"/>
  <c r="AB434" i="2" s="1"/>
  <c r="AC434" i="2"/>
  <c r="AD434" i="2"/>
  <c r="AF434" i="2"/>
  <c r="AG434" i="2"/>
  <c r="AI434" i="2"/>
  <c r="AJ434" i="2"/>
  <c r="AL434" i="2"/>
  <c r="AM434" i="2"/>
  <c r="AO434" i="2"/>
  <c r="AP434" i="2"/>
  <c r="AR434" i="2"/>
  <c r="AS434" i="2"/>
  <c r="AU434" i="2"/>
  <c r="AV434" i="2"/>
  <c r="AX434" i="2"/>
  <c r="AY434" i="2"/>
  <c r="BA434" i="2"/>
  <c r="BB434" i="2"/>
  <c r="BD434" i="2"/>
  <c r="BE434" i="2"/>
  <c r="BF434" i="2"/>
  <c r="BG434" i="2"/>
  <c r="BI434" i="2"/>
  <c r="BJ434" i="2"/>
  <c r="BL434" i="2"/>
  <c r="BM434" i="2"/>
  <c r="BO434" i="2" s="1"/>
  <c r="BP434" i="2"/>
  <c r="BR434" i="2"/>
  <c r="BS434" i="2"/>
  <c r="BT434" i="2"/>
  <c r="BV434" i="2"/>
  <c r="BU434" i="2" s="1"/>
  <c r="CA434" i="2"/>
  <c r="BZ434" i="2"/>
  <c r="CC434" i="2"/>
  <c r="CD434" i="2"/>
  <c r="CG434" i="2" a="1"/>
  <c r="CG434" i="2" s="1"/>
  <c r="CL434" i="2" a="1"/>
  <c r="CL434" i="2" s="1"/>
  <c r="CN434" i="2" s="1"/>
  <c r="CM434" i="2"/>
  <c r="CJ434" i="2" s="1"/>
  <c r="CP434" i="2"/>
  <c r="CQ434" i="2"/>
  <c r="CS434" i="2"/>
  <c r="CT434" i="2"/>
  <c r="CV434" i="2" a="1"/>
  <c r="CV434" i="2" s="1"/>
  <c r="CW434" i="2"/>
  <c r="DA434" i="2"/>
  <c r="DB434" i="2"/>
  <c r="DD434" i="2"/>
  <c r="DE434" i="2"/>
  <c r="DG434" i="2"/>
  <c r="DH434" i="2" s="1"/>
  <c r="DJ434" i="2"/>
  <c r="DL434" i="2"/>
  <c r="DP434" i="2"/>
  <c r="DQ434" i="2" s="1"/>
  <c r="C435" i="2"/>
  <c r="H435" i="2"/>
  <c r="G435" i="2" s="1"/>
  <c r="J435" i="2"/>
  <c r="K435" i="2"/>
  <c r="M435" i="2"/>
  <c r="N435" i="2"/>
  <c r="P435" i="2"/>
  <c r="Q435" i="2"/>
  <c r="O435" i="2" s="1"/>
  <c r="S435" i="2"/>
  <c r="T435" i="2"/>
  <c r="V435" i="2" a="1"/>
  <c r="V435" i="2" s="1"/>
  <c r="W435" i="2" a="1"/>
  <c r="W435" i="2" s="1"/>
  <c r="X435" i="2"/>
  <c r="AA435" i="2" a="1"/>
  <c r="AA435" i="2" s="1"/>
  <c r="AB435" i="2" s="1"/>
  <c r="Z435" i="2" s="1"/>
  <c r="AC435" i="2"/>
  <c r="AD435" i="2"/>
  <c r="AF435" i="2"/>
  <c r="AG435" i="2"/>
  <c r="AI435" i="2"/>
  <c r="AJ435" i="2"/>
  <c r="AL435" i="2"/>
  <c r="AM435" i="2"/>
  <c r="AO435" i="2"/>
  <c r="AP435" i="2"/>
  <c r="AR435" i="2"/>
  <c r="AS435" i="2"/>
  <c r="AU435" i="2"/>
  <c r="AV435" i="2"/>
  <c r="AX435" i="2"/>
  <c r="AY435" i="2"/>
  <c r="BA435" i="2"/>
  <c r="BB435" i="2"/>
  <c r="BD435" i="2"/>
  <c r="BE435" i="2"/>
  <c r="BF435" i="2"/>
  <c r="BG435" i="2"/>
  <c r="BI435" i="2"/>
  <c r="BJ435" i="2"/>
  <c r="BL435" i="2"/>
  <c r="BM435" i="2"/>
  <c r="BO435" i="2" s="1"/>
  <c r="BP435" i="2"/>
  <c r="BR435" i="2"/>
  <c r="BS435" i="2"/>
  <c r="BT435" i="2"/>
  <c r="BV435" i="2"/>
  <c r="BU435" i="2" s="1"/>
  <c r="BZ435" i="2"/>
  <c r="CA435" i="2"/>
  <c r="CC435" i="2"/>
  <c r="CD435" i="2"/>
  <c r="CG435" i="2" a="1"/>
  <c r="CG435" i="2" s="1"/>
  <c r="CH435" i="2" s="1"/>
  <c r="CE435" i="2" s="1"/>
  <c r="CL435" i="2" a="1"/>
  <c r="CL435" i="2" s="1"/>
  <c r="CP435" i="2"/>
  <c r="CQ435" i="2"/>
  <c r="CS435" i="2"/>
  <c r="CT435" i="2"/>
  <c r="CV435" i="2" a="1"/>
  <c r="CV435" i="2" s="1"/>
  <c r="CW435" i="2"/>
  <c r="DA435" i="2"/>
  <c r="DB435" i="2"/>
  <c r="DD435" i="2"/>
  <c r="DE435" i="2"/>
  <c r="DG435" i="2"/>
  <c r="DF435" i="2" s="1"/>
  <c r="DJ435" i="2"/>
  <c r="DL435" i="2"/>
  <c r="DN435" i="2"/>
  <c r="DP435" i="2"/>
  <c r="DO435" i="2" s="1"/>
  <c r="C436" i="2"/>
  <c r="H436" i="2"/>
  <c r="G436" i="2" s="1"/>
  <c r="J436" i="2"/>
  <c r="K436" i="2"/>
  <c r="M436" i="2"/>
  <c r="N436" i="2"/>
  <c r="P436" i="2"/>
  <c r="Q436" i="2"/>
  <c r="S436" i="2"/>
  <c r="T436" i="2"/>
  <c r="V436" i="2" a="1"/>
  <c r="V436" i="2" s="1"/>
  <c r="W436" i="2" a="1"/>
  <c r="W436" i="2" s="1"/>
  <c r="X436" i="2"/>
  <c r="AA436" i="2" a="1"/>
  <c r="AA436" i="2"/>
  <c r="AB436" i="2" s="1"/>
  <c r="AC436" i="2"/>
  <c r="AD436" i="2"/>
  <c r="AF436" i="2"/>
  <c r="AG436" i="2"/>
  <c r="AI436" i="2"/>
  <c r="AJ436" i="2"/>
  <c r="AL436" i="2"/>
  <c r="AM436" i="2"/>
  <c r="AO436" i="2"/>
  <c r="AP436" i="2"/>
  <c r="AN436" i="2" s="1"/>
  <c r="AR436" i="2"/>
  <c r="AS436" i="2"/>
  <c r="AU436" i="2"/>
  <c r="AV436" i="2"/>
  <c r="AX436" i="2"/>
  <c r="AY436" i="2"/>
  <c r="BA436" i="2"/>
  <c r="BB436" i="2"/>
  <c r="BD436" i="2"/>
  <c r="BE436" i="2"/>
  <c r="BF436" i="2"/>
  <c r="BG436" i="2"/>
  <c r="BI436" i="2"/>
  <c r="BJ436" i="2"/>
  <c r="BH436" i="2" s="1"/>
  <c r="BL436" i="2"/>
  <c r="BM436" i="2"/>
  <c r="BP436" i="2"/>
  <c r="BR436" i="2"/>
  <c r="BS436" i="2"/>
  <c r="BT436" i="2"/>
  <c r="BV436" i="2"/>
  <c r="BU436" i="2" s="1"/>
  <c r="CC436" i="2"/>
  <c r="CD436" i="2"/>
  <c r="CG436" i="2" a="1"/>
  <c r="CG436" i="2" s="1"/>
  <c r="CH436" i="2" s="1"/>
  <c r="CE436" i="2" s="1"/>
  <c r="CL436" i="2" a="1"/>
  <c r="CL436" i="2" s="1"/>
  <c r="CM436" i="2" s="1"/>
  <c r="CJ436" i="2" s="1"/>
  <c r="CP436" i="2"/>
  <c r="CQ436" i="2"/>
  <c r="CS436" i="2"/>
  <c r="CT436" i="2"/>
  <c r="CV436" i="2" a="1"/>
  <c r="CV436" i="2" s="1"/>
  <c r="CY436" i="2" s="1"/>
  <c r="CW436" i="2"/>
  <c r="DA436" i="2"/>
  <c r="DB436" i="2"/>
  <c r="DD436" i="2"/>
  <c r="DE436" i="2"/>
  <c r="DG436" i="2"/>
  <c r="DJ436" i="2"/>
  <c r="DL436" i="2"/>
  <c r="DK436" i="2" s="1"/>
  <c r="DP436" i="2"/>
  <c r="DR436" i="2" s="1"/>
  <c r="C437" i="2"/>
  <c r="H437" i="2"/>
  <c r="G437" i="2" s="1"/>
  <c r="J437" i="2"/>
  <c r="K437" i="2"/>
  <c r="M437" i="2"/>
  <c r="N437" i="2"/>
  <c r="P437" i="2"/>
  <c r="Q437" i="2"/>
  <c r="S437" i="2"/>
  <c r="T437" i="2"/>
  <c r="V437" i="2" a="1"/>
  <c r="V437" i="2" s="1"/>
  <c r="W437" i="2" a="1"/>
  <c r="W437" i="2" s="1"/>
  <c r="X437" i="2"/>
  <c r="AA437" i="2" a="1"/>
  <c r="AA437" i="2" s="1"/>
  <c r="AB437" i="2" s="1"/>
  <c r="AC437" i="2"/>
  <c r="AD437" i="2"/>
  <c r="AF437" i="2"/>
  <c r="AG437" i="2"/>
  <c r="AI437" i="2"/>
  <c r="AJ437" i="2"/>
  <c r="AL437" i="2"/>
  <c r="AM437" i="2"/>
  <c r="AO437" i="2"/>
  <c r="AP437" i="2"/>
  <c r="AR437" i="2"/>
  <c r="AS437" i="2"/>
  <c r="AU437" i="2"/>
  <c r="AV437" i="2"/>
  <c r="AT437" i="2" s="1"/>
  <c r="AX437" i="2"/>
  <c r="AY437" i="2"/>
  <c r="BA437" i="2"/>
  <c r="BB437" i="2"/>
  <c r="BD437" i="2"/>
  <c r="BE437" i="2"/>
  <c r="BF437" i="2"/>
  <c r="BG437" i="2"/>
  <c r="BI437" i="2"/>
  <c r="BJ437" i="2"/>
  <c r="BL437" i="2"/>
  <c r="BM437" i="2"/>
  <c r="BO437" i="2" s="1"/>
  <c r="BP437" i="2"/>
  <c r="BR437" i="2"/>
  <c r="BS437" i="2"/>
  <c r="BT437" i="2"/>
  <c r="BV437" i="2"/>
  <c r="BU437" i="2" s="1"/>
  <c r="BZ437" i="2"/>
  <c r="CC437" i="2"/>
  <c r="CD437" i="2"/>
  <c r="CG437" i="2" a="1"/>
  <c r="CG437" i="2" s="1"/>
  <c r="CL437" i="2" a="1"/>
  <c r="CL437" i="2" s="1"/>
  <c r="CM437" i="2" s="1"/>
  <c r="CJ437" i="2" s="1"/>
  <c r="CP437" i="2"/>
  <c r="CQ437" i="2"/>
  <c r="CS437" i="2"/>
  <c r="CT437" i="2"/>
  <c r="CV437" i="2" a="1"/>
  <c r="CV437" i="2" s="1"/>
  <c r="CW437" i="2"/>
  <c r="DA437" i="2"/>
  <c r="DB437" i="2"/>
  <c r="DD437" i="2"/>
  <c r="DE437" i="2"/>
  <c r="DG437" i="2"/>
  <c r="DI437" i="2" s="1"/>
  <c r="DJ437" i="2"/>
  <c r="DL437" i="2"/>
  <c r="DP437" i="2"/>
  <c r="C438" i="2"/>
  <c r="H438" i="2"/>
  <c r="G438" i="2" s="1"/>
  <c r="J438" i="2"/>
  <c r="K438" i="2"/>
  <c r="M438" i="2"/>
  <c r="N438" i="2"/>
  <c r="P438" i="2"/>
  <c r="Q438" i="2"/>
  <c r="S438" i="2"/>
  <c r="T438" i="2"/>
  <c r="V438" i="2" a="1"/>
  <c r="V438" i="2" s="1"/>
  <c r="W438" i="2" a="1"/>
  <c r="W438" i="2" s="1"/>
  <c r="Y438" i="2" s="1"/>
  <c r="X438" i="2"/>
  <c r="AA438" i="2" a="1"/>
  <c r="AA438" i="2" s="1"/>
  <c r="AB438" i="2" s="1"/>
  <c r="AC438" i="2"/>
  <c r="AD438" i="2"/>
  <c r="AF438" i="2"/>
  <c r="AG438" i="2"/>
  <c r="AI438" i="2"/>
  <c r="AJ438" i="2"/>
  <c r="AL438" i="2"/>
  <c r="AM438" i="2"/>
  <c r="AO438" i="2"/>
  <c r="AP438" i="2"/>
  <c r="AR438" i="2"/>
  <c r="AS438" i="2"/>
  <c r="AU438" i="2"/>
  <c r="AV438" i="2"/>
  <c r="AX438" i="2"/>
  <c r="AY438" i="2"/>
  <c r="BA438" i="2"/>
  <c r="BB438" i="2"/>
  <c r="BD438" i="2"/>
  <c r="BE438" i="2"/>
  <c r="BF438" i="2"/>
  <c r="BG438" i="2"/>
  <c r="BI438" i="2"/>
  <c r="BJ438" i="2"/>
  <c r="BL438" i="2"/>
  <c r="BM438" i="2"/>
  <c r="BO438" i="2" s="1"/>
  <c r="BP438" i="2"/>
  <c r="BR438" i="2"/>
  <c r="BS438" i="2"/>
  <c r="BT438" i="2"/>
  <c r="BV438" i="2"/>
  <c r="BU438" i="2" s="1"/>
  <c r="CC438" i="2"/>
  <c r="CD438" i="2"/>
  <c r="CG438" i="2" a="1"/>
  <c r="CG438" i="2" s="1"/>
  <c r="CH438" i="2" s="1"/>
  <c r="CE438" i="2" s="1"/>
  <c r="CL438" i="2" a="1"/>
  <c r="CL438" i="2"/>
  <c r="CP438" i="2"/>
  <c r="CQ438" i="2"/>
  <c r="CS438" i="2"/>
  <c r="CT438" i="2"/>
  <c r="CV438" i="2" a="1"/>
  <c r="CV438" i="2" s="1"/>
  <c r="CW438" i="2"/>
  <c r="DA438" i="2"/>
  <c r="DB438" i="2"/>
  <c r="DD438" i="2"/>
  <c r="DE438" i="2"/>
  <c r="DG438" i="2"/>
  <c r="DJ438" i="2"/>
  <c r="DL438" i="2"/>
  <c r="DP438" i="2"/>
  <c r="C439" i="2"/>
  <c r="H439" i="2"/>
  <c r="G439" i="2" s="1"/>
  <c r="J439" i="2"/>
  <c r="K439" i="2"/>
  <c r="M439" i="2"/>
  <c r="N439" i="2"/>
  <c r="P439" i="2"/>
  <c r="Q439" i="2"/>
  <c r="S439" i="2"/>
  <c r="T439" i="2"/>
  <c r="V439" i="2" a="1"/>
  <c r="V439" i="2" s="1"/>
  <c r="W439" i="2" a="1"/>
  <c r="W439" i="2" s="1"/>
  <c r="X439" i="2"/>
  <c r="AA439" i="2" a="1"/>
  <c r="AA439" i="2" s="1"/>
  <c r="AB439" i="2" s="1"/>
  <c r="AC439" i="2"/>
  <c r="AD439" i="2"/>
  <c r="AF439" i="2"/>
  <c r="AG439" i="2"/>
  <c r="AI439" i="2"/>
  <c r="AJ439" i="2"/>
  <c r="AL439" i="2"/>
  <c r="AM439" i="2"/>
  <c r="AO439" i="2"/>
  <c r="AP439" i="2"/>
  <c r="AR439" i="2"/>
  <c r="AS439" i="2"/>
  <c r="AU439" i="2"/>
  <c r="AV439" i="2"/>
  <c r="AX439" i="2"/>
  <c r="AY439" i="2"/>
  <c r="BA439" i="2"/>
  <c r="BB439" i="2"/>
  <c r="BD439" i="2"/>
  <c r="BE439" i="2"/>
  <c r="BF439" i="2"/>
  <c r="BG439" i="2"/>
  <c r="BI439" i="2"/>
  <c r="BJ439" i="2"/>
  <c r="BL439" i="2"/>
  <c r="BM439" i="2"/>
  <c r="BO439" i="2"/>
  <c r="BP439" i="2"/>
  <c r="BR439" i="2"/>
  <c r="BS439" i="2"/>
  <c r="BT439" i="2"/>
  <c r="BV439" i="2"/>
  <c r="BU439" i="2" s="1"/>
  <c r="CA439" i="2"/>
  <c r="CC439" i="2"/>
  <c r="CD439" i="2"/>
  <c r="CG439" i="2" a="1"/>
  <c r="CG439" i="2" s="1"/>
  <c r="CL439" i="2" a="1"/>
  <c r="CL439" i="2" s="1"/>
  <c r="CM439" i="2" s="1"/>
  <c r="CJ439" i="2" s="1"/>
  <c r="CP439" i="2"/>
  <c r="CQ439" i="2"/>
  <c r="CS439" i="2"/>
  <c r="CR439" i="2" s="1"/>
  <c r="CT439" i="2"/>
  <c r="CV439" i="2" a="1"/>
  <c r="CV439" i="2" s="1"/>
  <c r="CW439" i="2"/>
  <c r="DA439" i="2"/>
  <c r="DB439" i="2"/>
  <c r="DD439" i="2"/>
  <c r="DE439" i="2"/>
  <c r="DG439" i="2"/>
  <c r="DH439" i="2" s="1"/>
  <c r="DJ439" i="2"/>
  <c r="DL439" i="2"/>
  <c r="DK439" i="2" s="1"/>
  <c r="DP439" i="2"/>
  <c r="DQ439" i="2" s="1"/>
  <c r="C440" i="2"/>
  <c r="H440" i="2"/>
  <c r="G440" i="2" s="1"/>
  <c r="J440" i="2"/>
  <c r="K440" i="2"/>
  <c r="M440" i="2"/>
  <c r="N440" i="2"/>
  <c r="P440" i="2"/>
  <c r="Q440" i="2"/>
  <c r="S440" i="2"/>
  <c r="T440" i="2"/>
  <c r="V440" i="2" a="1"/>
  <c r="V440" i="2" s="1"/>
  <c r="W440" i="2" a="1"/>
  <c r="W440" i="2" s="1"/>
  <c r="X440" i="2"/>
  <c r="AA440" i="2" a="1"/>
  <c r="AA440" i="2" s="1"/>
  <c r="AB440" i="2" s="1"/>
  <c r="AC440" i="2"/>
  <c r="AD440" i="2"/>
  <c r="AF440" i="2"/>
  <c r="AG440" i="2"/>
  <c r="AI440" i="2"/>
  <c r="AJ440" i="2"/>
  <c r="AL440" i="2"/>
  <c r="AM440" i="2"/>
  <c r="AO440" i="2"/>
  <c r="AP440" i="2"/>
  <c r="AR440" i="2"/>
  <c r="AS440" i="2"/>
  <c r="AU440" i="2"/>
  <c r="AV440" i="2"/>
  <c r="AX440" i="2"/>
  <c r="AY440" i="2"/>
  <c r="BA440" i="2"/>
  <c r="BB440" i="2"/>
  <c r="BD440" i="2"/>
  <c r="BE440" i="2"/>
  <c r="BF440" i="2"/>
  <c r="BG440" i="2"/>
  <c r="BI440" i="2"/>
  <c r="BJ440" i="2"/>
  <c r="BL440" i="2"/>
  <c r="BM440" i="2"/>
  <c r="BO440" i="2" s="1"/>
  <c r="BP440" i="2"/>
  <c r="BR440" i="2"/>
  <c r="BS440" i="2"/>
  <c r="BT440" i="2"/>
  <c r="BV440" i="2"/>
  <c r="BU440" i="2" s="1"/>
  <c r="CA440" i="2"/>
  <c r="BZ440" i="2"/>
  <c r="CC440" i="2"/>
  <c r="CD440" i="2"/>
  <c r="CG440" i="2" a="1"/>
  <c r="CG440" i="2" s="1"/>
  <c r="CL440" i="2" a="1"/>
  <c r="CL440" i="2" s="1"/>
  <c r="CM440" i="2" s="1"/>
  <c r="CJ440" i="2" s="1"/>
  <c r="CP440" i="2"/>
  <c r="CQ440" i="2"/>
  <c r="CS440" i="2"/>
  <c r="CT440" i="2"/>
  <c r="CV440" i="2" a="1"/>
  <c r="CV440" i="2" s="1"/>
  <c r="CW440" i="2"/>
  <c r="DA440" i="2"/>
  <c r="DB440" i="2"/>
  <c r="DD440" i="2"/>
  <c r="DE440" i="2"/>
  <c r="DG440" i="2"/>
  <c r="DH440" i="2" s="1"/>
  <c r="DI440" i="2"/>
  <c r="DJ440" i="2"/>
  <c r="DL440" i="2"/>
  <c r="DM440" i="2" s="1"/>
  <c r="DP440" i="2"/>
  <c r="DO440" i="2" s="1"/>
  <c r="C441" i="2"/>
  <c r="H441" i="2"/>
  <c r="G441" i="2" s="1"/>
  <c r="J441" i="2"/>
  <c r="K441" i="2"/>
  <c r="M441" i="2"/>
  <c r="N441" i="2"/>
  <c r="P441" i="2"/>
  <c r="Q441" i="2"/>
  <c r="S441" i="2"/>
  <c r="T441" i="2"/>
  <c r="V441" i="2" a="1"/>
  <c r="V441" i="2" s="1"/>
  <c r="W441" i="2" a="1"/>
  <c r="W441" i="2" s="1"/>
  <c r="X441" i="2"/>
  <c r="AA441" i="2" a="1"/>
  <c r="AA441" i="2" s="1"/>
  <c r="AB441" i="2" s="1"/>
  <c r="AC441" i="2"/>
  <c r="AD441" i="2"/>
  <c r="AF441" i="2"/>
  <c r="AG441" i="2"/>
  <c r="AI441" i="2"/>
  <c r="AJ441" i="2"/>
  <c r="AL441" i="2"/>
  <c r="AM441" i="2"/>
  <c r="AO441" i="2"/>
  <c r="AP441" i="2"/>
  <c r="AR441" i="2"/>
  <c r="AS441" i="2"/>
  <c r="AU441" i="2"/>
  <c r="AV441" i="2"/>
  <c r="AX441" i="2"/>
  <c r="AY441" i="2"/>
  <c r="BA441" i="2"/>
  <c r="BB441" i="2"/>
  <c r="BD441" i="2"/>
  <c r="BE441" i="2"/>
  <c r="BF441" i="2"/>
  <c r="BG441" i="2"/>
  <c r="BI441" i="2"/>
  <c r="BJ441" i="2"/>
  <c r="BL441" i="2"/>
  <c r="BM441" i="2"/>
  <c r="BO441" i="2" s="1"/>
  <c r="BP441" i="2"/>
  <c r="BR441" i="2"/>
  <c r="BS441" i="2"/>
  <c r="BT441" i="2"/>
  <c r="BV441" i="2"/>
  <c r="BU441" i="2" s="1"/>
  <c r="BZ441" i="2"/>
  <c r="CA441" i="2"/>
  <c r="CC441" i="2"/>
  <c r="CD441" i="2"/>
  <c r="CG441" i="2" a="1"/>
  <c r="CG441" i="2" s="1"/>
  <c r="CL441" i="2" a="1"/>
  <c r="CL441" i="2" s="1"/>
  <c r="CM441" i="2" s="1"/>
  <c r="CJ441" i="2" s="1"/>
  <c r="CP441" i="2"/>
  <c r="CQ441" i="2"/>
  <c r="CS441" i="2"/>
  <c r="CT441" i="2"/>
  <c r="CV441" i="2" a="1"/>
  <c r="CV441" i="2" s="1"/>
  <c r="CW441" i="2"/>
  <c r="DA441" i="2"/>
  <c r="DB441" i="2"/>
  <c r="DD441" i="2"/>
  <c r="DE441" i="2"/>
  <c r="DG441" i="2"/>
  <c r="DH441" i="2" s="1"/>
  <c r="DI441" i="2"/>
  <c r="DJ441" i="2"/>
  <c r="DL441" i="2"/>
  <c r="DP441" i="2"/>
  <c r="DO441" i="2" s="1"/>
  <c r="DQ441" i="2"/>
  <c r="C442" i="2"/>
  <c r="H442" i="2"/>
  <c r="G442" i="2" s="1"/>
  <c r="J442" i="2"/>
  <c r="K442" i="2"/>
  <c r="M442" i="2"/>
  <c r="N442" i="2"/>
  <c r="P442" i="2"/>
  <c r="Q442" i="2"/>
  <c r="S442" i="2"/>
  <c r="T442" i="2"/>
  <c r="R442" i="2" s="1"/>
  <c r="V442" i="2" a="1"/>
  <c r="V442" i="2" s="1"/>
  <c r="W442" i="2" a="1"/>
  <c r="W442" i="2" s="1"/>
  <c r="Y442" i="2" s="1"/>
  <c r="X442" i="2"/>
  <c r="AA442" i="2" a="1"/>
  <c r="AA442" i="2" s="1"/>
  <c r="AB442" i="2" s="1"/>
  <c r="AC442" i="2"/>
  <c r="AD442" i="2"/>
  <c r="AF442" i="2"/>
  <c r="AG442" i="2"/>
  <c r="AE442" i="2" s="1"/>
  <c r="AI442" i="2"/>
  <c r="AJ442" i="2"/>
  <c r="AL442" i="2"/>
  <c r="AM442" i="2"/>
  <c r="AO442" i="2"/>
  <c r="AP442" i="2"/>
  <c r="AR442" i="2"/>
  <c r="AS442" i="2"/>
  <c r="AU442" i="2"/>
  <c r="AV442" i="2"/>
  <c r="AX442" i="2"/>
  <c r="AY442" i="2"/>
  <c r="BA442" i="2"/>
  <c r="BB442" i="2"/>
  <c r="BD442" i="2"/>
  <c r="BE442" i="2"/>
  <c r="BF442" i="2"/>
  <c r="BG442" i="2"/>
  <c r="BI442" i="2"/>
  <c r="BJ442" i="2"/>
  <c r="BL442" i="2"/>
  <c r="BM442" i="2"/>
  <c r="BP442" i="2"/>
  <c r="BR442" i="2"/>
  <c r="BS442" i="2"/>
  <c r="BT442" i="2"/>
  <c r="BV442" i="2"/>
  <c r="BU442" i="2" s="1"/>
  <c r="BZ442" i="2"/>
  <c r="CC442" i="2"/>
  <c r="CD442" i="2"/>
  <c r="CG442" i="2" a="1"/>
  <c r="CG442" i="2" s="1"/>
  <c r="CH442" i="2" s="1"/>
  <c r="CE442" i="2" s="1"/>
  <c r="CL442" i="2" a="1"/>
  <c r="CL442" i="2" s="1"/>
  <c r="CP442" i="2"/>
  <c r="CQ442" i="2"/>
  <c r="CS442" i="2"/>
  <c r="CT442" i="2"/>
  <c r="CV442" i="2" a="1"/>
  <c r="CV442" i="2" s="1"/>
  <c r="CW442" i="2"/>
  <c r="DA442" i="2"/>
  <c r="DB442" i="2"/>
  <c r="DD442" i="2"/>
  <c r="DE442" i="2"/>
  <c r="DG442" i="2"/>
  <c r="DH442" i="2" s="1"/>
  <c r="DJ442" i="2"/>
  <c r="DL442" i="2"/>
  <c r="DP442" i="2"/>
  <c r="C443" i="2"/>
  <c r="H443" i="2"/>
  <c r="G443" i="2" s="1"/>
  <c r="J443" i="2"/>
  <c r="K443" i="2"/>
  <c r="I443" i="2" s="1"/>
  <c r="M443" i="2"/>
  <c r="N443" i="2"/>
  <c r="L443" i="2" s="1"/>
  <c r="P443" i="2"/>
  <c r="Q443" i="2"/>
  <c r="S443" i="2"/>
  <c r="T443" i="2"/>
  <c r="V443" i="2" a="1"/>
  <c r="V443" i="2"/>
  <c r="W443" i="2" a="1"/>
  <c r="W443" i="2" s="1"/>
  <c r="X443" i="2"/>
  <c r="AA443" i="2" a="1"/>
  <c r="AA443" i="2" s="1"/>
  <c r="AB443" i="2" s="1"/>
  <c r="AC443" i="2"/>
  <c r="AD443" i="2"/>
  <c r="AF443" i="2"/>
  <c r="AG443" i="2"/>
  <c r="AI443" i="2"/>
  <c r="AH443" i="2" s="1"/>
  <c r="AJ443" i="2"/>
  <c r="AL443" i="2"/>
  <c r="AM443" i="2"/>
  <c r="AO443" i="2"/>
  <c r="AP443" i="2"/>
  <c r="AR443" i="2"/>
  <c r="AS443" i="2"/>
  <c r="AU443" i="2"/>
  <c r="AV443" i="2"/>
  <c r="AX443" i="2"/>
  <c r="AY443" i="2"/>
  <c r="BA443" i="2"/>
  <c r="BB443" i="2"/>
  <c r="BD443" i="2"/>
  <c r="BE443" i="2"/>
  <c r="BF443" i="2"/>
  <c r="BG443" i="2"/>
  <c r="BI443" i="2"/>
  <c r="BJ443" i="2"/>
  <c r="BL443" i="2"/>
  <c r="BM443" i="2"/>
  <c r="BO443" i="2" s="1"/>
  <c r="BP443" i="2"/>
  <c r="BR443" i="2"/>
  <c r="BS443" i="2"/>
  <c r="BT443" i="2"/>
  <c r="BV443" i="2"/>
  <c r="BU443" i="2" s="1"/>
  <c r="BZ443" i="2"/>
  <c r="CA443" i="2"/>
  <c r="CC443" i="2"/>
  <c r="CD443" i="2"/>
  <c r="CG443" i="2" a="1"/>
  <c r="CG443" i="2" s="1"/>
  <c r="CH443" i="2" s="1"/>
  <c r="CE443" i="2" s="1"/>
  <c r="CL443" i="2" a="1"/>
  <c r="CL443" i="2" s="1"/>
  <c r="CP443" i="2"/>
  <c r="CQ443" i="2"/>
  <c r="CS443" i="2"/>
  <c r="CT443" i="2"/>
  <c r="CV443" i="2" a="1"/>
  <c r="CV443" i="2" s="1"/>
  <c r="CW443" i="2"/>
  <c r="DA443" i="2"/>
  <c r="DB443" i="2"/>
  <c r="DD443" i="2"/>
  <c r="DC443" i="2" s="1"/>
  <c r="DE443" i="2"/>
  <c r="DG443" i="2"/>
  <c r="DI443" i="2" s="1"/>
  <c r="DJ443" i="2"/>
  <c r="DL443" i="2"/>
  <c r="DP443" i="2"/>
  <c r="DO443" i="2" s="1"/>
  <c r="C444" i="2"/>
  <c r="H444" i="2"/>
  <c r="G444" i="2" s="1"/>
  <c r="J444" i="2"/>
  <c r="K444" i="2"/>
  <c r="M444" i="2"/>
  <c r="N444" i="2"/>
  <c r="P444" i="2"/>
  <c r="Q444" i="2"/>
  <c r="S444" i="2"/>
  <c r="T444" i="2"/>
  <c r="V444" i="2" a="1"/>
  <c r="V444" i="2" s="1"/>
  <c r="W444" i="2" a="1"/>
  <c r="W444" i="2" s="1"/>
  <c r="X444" i="2"/>
  <c r="AA444" i="2" a="1"/>
  <c r="AA444" i="2" s="1"/>
  <c r="AB444" i="2" s="1"/>
  <c r="AC444" i="2"/>
  <c r="AD444" i="2"/>
  <c r="AF444" i="2"/>
  <c r="AG444" i="2"/>
  <c r="AI444" i="2"/>
  <c r="AJ444" i="2"/>
  <c r="AL444" i="2"/>
  <c r="AM444" i="2"/>
  <c r="AO444" i="2"/>
  <c r="AP444" i="2"/>
  <c r="AR444" i="2"/>
  <c r="AS444" i="2"/>
  <c r="AU444" i="2"/>
  <c r="AV444" i="2"/>
  <c r="AX444" i="2"/>
  <c r="AY444" i="2"/>
  <c r="BA444" i="2"/>
  <c r="BB444" i="2"/>
  <c r="BD444" i="2"/>
  <c r="BE444" i="2"/>
  <c r="BF444" i="2"/>
  <c r="BG444" i="2"/>
  <c r="BI444" i="2"/>
  <c r="BH444" i="2" s="1"/>
  <c r="BJ444" i="2"/>
  <c r="BL444" i="2"/>
  <c r="BM444" i="2"/>
  <c r="BP444" i="2"/>
  <c r="BR444" i="2"/>
  <c r="BS444" i="2"/>
  <c r="BT444" i="2"/>
  <c r="BV444" i="2"/>
  <c r="BU444" i="2" s="1"/>
  <c r="CC444" i="2"/>
  <c r="CD444" i="2"/>
  <c r="CG444" i="2" a="1"/>
  <c r="CG444" i="2" s="1"/>
  <c r="CH444" i="2" s="1"/>
  <c r="CE444" i="2" s="1"/>
  <c r="CL444" i="2" a="1"/>
  <c r="CL444" i="2"/>
  <c r="CM444" i="2" s="1"/>
  <c r="CJ444" i="2" s="1"/>
  <c r="CP444" i="2"/>
  <c r="CQ444" i="2"/>
  <c r="CS444" i="2"/>
  <c r="CT444" i="2"/>
  <c r="CV444" i="2" a="1"/>
  <c r="CV444" i="2" s="1"/>
  <c r="CY444" i="2" s="1"/>
  <c r="CW444" i="2"/>
  <c r="DA444" i="2"/>
  <c r="DB444" i="2"/>
  <c r="DD444" i="2"/>
  <c r="DE444" i="2"/>
  <c r="DG444" i="2"/>
  <c r="DJ444" i="2"/>
  <c r="DL444" i="2"/>
  <c r="DK444" i="2" s="1"/>
  <c r="DP444" i="2"/>
  <c r="DR444" i="2" s="1"/>
  <c r="DQ444" i="2"/>
  <c r="C445" i="2"/>
  <c r="H445" i="2"/>
  <c r="G445" i="2" s="1"/>
  <c r="J445" i="2"/>
  <c r="K445" i="2"/>
  <c r="M445" i="2"/>
  <c r="N445" i="2"/>
  <c r="P445" i="2"/>
  <c r="Q445" i="2"/>
  <c r="S445" i="2"/>
  <c r="T445" i="2"/>
  <c r="V445" i="2" a="1"/>
  <c r="V445" i="2" s="1"/>
  <c r="W445" i="2" a="1"/>
  <c r="W445" i="2" s="1"/>
  <c r="X445" i="2"/>
  <c r="AA445" i="2" a="1"/>
  <c r="AA445" i="2" s="1"/>
  <c r="AB445" i="2" s="1"/>
  <c r="AC445" i="2"/>
  <c r="AD445" i="2"/>
  <c r="AF445" i="2"/>
  <c r="AG445" i="2"/>
  <c r="AI445" i="2"/>
  <c r="AJ445" i="2"/>
  <c r="AL445" i="2"/>
  <c r="AM445" i="2"/>
  <c r="AO445" i="2"/>
  <c r="AP445" i="2"/>
  <c r="AR445" i="2"/>
  <c r="AS445" i="2"/>
  <c r="AU445" i="2"/>
  <c r="AV445" i="2"/>
  <c r="AX445" i="2"/>
  <c r="AY445" i="2"/>
  <c r="BA445" i="2"/>
  <c r="BB445" i="2"/>
  <c r="BD445" i="2"/>
  <c r="BE445" i="2"/>
  <c r="BF445" i="2"/>
  <c r="BG445" i="2"/>
  <c r="BI445" i="2"/>
  <c r="BH445" i="2" s="1"/>
  <c r="BJ445" i="2"/>
  <c r="BL445" i="2"/>
  <c r="BM445" i="2"/>
  <c r="BO445" i="2"/>
  <c r="BP445" i="2"/>
  <c r="BR445" i="2"/>
  <c r="BS445" i="2"/>
  <c r="BT445" i="2"/>
  <c r="BV445" i="2"/>
  <c r="BU445" i="2" s="1"/>
  <c r="BZ445" i="2"/>
  <c r="CC445" i="2"/>
  <c r="CD445" i="2"/>
  <c r="CG445" i="2" a="1"/>
  <c r="CG445" i="2" s="1"/>
  <c r="CL445" i="2" a="1"/>
  <c r="CL445" i="2" s="1"/>
  <c r="CM445" i="2" s="1"/>
  <c r="CJ445" i="2" s="1"/>
  <c r="CP445" i="2"/>
  <c r="CQ445" i="2"/>
  <c r="CS445" i="2"/>
  <c r="CT445" i="2"/>
  <c r="CV445" i="2" a="1"/>
  <c r="CV445" i="2" s="1"/>
  <c r="CW445" i="2"/>
  <c r="DA445" i="2"/>
  <c r="DB445" i="2"/>
  <c r="DD445" i="2"/>
  <c r="DE445" i="2"/>
  <c r="DG445" i="2"/>
  <c r="DH445" i="2" s="1"/>
  <c r="DI445" i="2"/>
  <c r="DJ445" i="2"/>
  <c r="DL445" i="2"/>
  <c r="DM445" i="2" s="1"/>
  <c r="DP445" i="2"/>
  <c r="C446" i="2"/>
  <c r="H446" i="2"/>
  <c r="G446" i="2" s="1"/>
  <c r="J446" i="2"/>
  <c r="K446" i="2"/>
  <c r="M446" i="2"/>
  <c r="N446" i="2"/>
  <c r="P446" i="2"/>
  <c r="Q446" i="2"/>
  <c r="S446" i="2"/>
  <c r="R446" i="2" s="1"/>
  <c r="T446" i="2"/>
  <c r="V446" i="2" a="1"/>
  <c r="V446" i="2" s="1"/>
  <c r="W446" i="2" a="1"/>
  <c r="W446" i="2" s="1"/>
  <c r="X446" i="2"/>
  <c r="AA446" i="2" a="1"/>
  <c r="AA446" i="2" s="1"/>
  <c r="AB446" i="2" s="1"/>
  <c r="AC446" i="2"/>
  <c r="AD446" i="2"/>
  <c r="AF446" i="2"/>
  <c r="AG446" i="2"/>
  <c r="AI446" i="2"/>
  <c r="AJ446" i="2"/>
  <c r="AL446" i="2"/>
  <c r="AM446" i="2"/>
  <c r="AO446" i="2"/>
  <c r="AP446" i="2"/>
  <c r="AR446" i="2"/>
  <c r="AS446" i="2"/>
  <c r="AU446" i="2"/>
  <c r="AV446" i="2"/>
  <c r="AX446" i="2"/>
  <c r="AY446" i="2"/>
  <c r="BA446" i="2"/>
  <c r="BB446" i="2"/>
  <c r="BD446" i="2"/>
  <c r="BE446" i="2"/>
  <c r="BF446" i="2"/>
  <c r="BG446" i="2"/>
  <c r="BI446" i="2"/>
  <c r="BJ446" i="2"/>
  <c r="BL446" i="2"/>
  <c r="BM446" i="2"/>
  <c r="BO446" i="2" s="1"/>
  <c r="BP446" i="2"/>
  <c r="BR446" i="2"/>
  <c r="BS446" i="2"/>
  <c r="BT446" i="2"/>
  <c r="BV446" i="2"/>
  <c r="BU446" i="2" s="1"/>
  <c r="CC446" i="2"/>
  <c r="CD446" i="2"/>
  <c r="CG446" i="2" a="1"/>
  <c r="CG446" i="2" s="1"/>
  <c r="CL446" i="2" a="1"/>
  <c r="CL446" i="2" s="1"/>
  <c r="CP446" i="2"/>
  <c r="CQ446" i="2"/>
  <c r="CS446" i="2"/>
  <c r="CT446" i="2"/>
  <c r="CV446" i="2" a="1"/>
  <c r="CV446" i="2" s="1"/>
  <c r="CW446" i="2"/>
  <c r="DA446" i="2"/>
  <c r="DB446" i="2"/>
  <c r="DD446" i="2"/>
  <c r="DE446" i="2"/>
  <c r="DG446" i="2"/>
  <c r="DJ446" i="2"/>
  <c r="DL446" i="2"/>
  <c r="DP446" i="2"/>
  <c r="C447" i="2"/>
  <c r="H447" i="2"/>
  <c r="G447" i="2" s="1"/>
  <c r="J447" i="2"/>
  <c r="K447" i="2"/>
  <c r="M447" i="2"/>
  <c r="N447" i="2"/>
  <c r="P447" i="2"/>
  <c r="Q447" i="2"/>
  <c r="S447" i="2"/>
  <c r="T447" i="2"/>
  <c r="V447" i="2" a="1"/>
  <c r="V447" i="2" s="1"/>
  <c r="W447" i="2" a="1"/>
  <c r="W447" i="2" s="1"/>
  <c r="X447" i="2"/>
  <c r="AA447" i="2" a="1"/>
  <c r="AA447" i="2" s="1"/>
  <c r="AB447" i="2" s="1"/>
  <c r="AC447" i="2"/>
  <c r="AD447" i="2"/>
  <c r="AF447" i="2"/>
  <c r="AG447" i="2"/>
  <c r="AI447" i="2"/>
  <c r="AJ447" i="2"/>
  <c r="AL447" i="2"/>
  <c r="AM447" i="2"/>
  <c r="AO447" i="2"/>
  <c r="AP447" i="2"/>
  <c r="AR447" i="2"/>
  <c r="AS447" i="2"/>
  <c r="AU447" i="2"/>
  <c r="AV447" i="2"/>
  <c r="AX447" i="2"/>
  <c r="AY447" i="2"/>
  <c r="BA447" i="2"/>
  <c r="BB447" i="2"/>
  <c r="BD447" i="2"/>
  <c r="BE447" i="2"/>
  <c r="BF447" i="2"/>
  <c r="BG447" i="2"/>
  <c r="BI447" i="2"/>
  <c r="BJ447" i="2"/>
  <c r="BL447" i="2"/>
  <c r="BM447" i="2"/>
  <c r="BO447" i="2" s="1"/>
  <c r="BP447" i="2"/>
  <c r="BR447" i="2"/>
  <c r="BS447" i="2"/>
  <c r="BT447" i="2"/>
  <c r="BV447" i="2"/>
  <c r="BU447" i="2" s="1"/>
  <c r="CC447" i="2"/>
  <c r="CD447" i="2"/>
  <c r="CG447" i="2" a="1"/>
  <c r="CG447" i="2" s="1"/>
  <c r="CH447" i="2" s="1"/>
  <c r="CE447" i="2" s="1"/>
  <c r="CL447" i="2" a="1"/>
  <c r="CL447" i="2" s="1"/>
  <c r="CM447" i="2" s="1"/>
  <c r="CJ447" i="2" s="1"/>
  <c r="CP447" i="2"/>
  <c r="CQ447" i="2"/>
  <c r="CS447" i="2"/>
  <c r="CT447" i="2"/>
  <c r="CV447" i="2" a="1"/>
  <c r="CV447" i="2" s="1"/>
  <c r="CW447" i="2"/>
  <c r="DA447" i="2"/>
  <c r="DB447" i="2"/>
  <c r="DD447" i="2"/>
  <c r="DE447" i="2"/>
  <c r="DG447" i="2"/>
  <c r="DI447" i="2" s="1"/>
  <c r="DJ447" i="2"/>
  <c r="DL447" i="2"/>
  <c r="DK447" i="2" s="1"/>
  <c r="DP447" i="2"/>
  <c r="DO447" i="2" s="1"/>
  <c r="C448" i="2"/>
  <c r="H448" i="2"/>
  <c r="G448" i="2" s="1"/>
  <c r="J448" i="2"/>
  <c r="K448" i="2"/>
  <c r="I448" i="2" s="1"/>
  <c r="M448" i="2"/>
  <c r="N448" i="2"/>
  <c r="P448" i="2"/>
  <c r="Q448" i="2"/>
  <c r="R448" i="2"/>
  <c r="S448" i="2"/>
  <c r="T448" i="2"/>
  <c r="V448" i="2" a="1"/>
  <c r="V448" i="2" s="1"/>
  <c r="W448" i="2" a="1"/>
  <c r="W448" i="2" s="1"/>
  <c r="X448" i="2"/>
  <c r="AA448" i="2" a="1"/>
  <c r="AA448" i="2" s="1"/>
  <c r="AB448" i="2" s="1"/>
  <c r="AC448" i="2"/>
  <c r="AD448" i="2"/>
  <c r="AF448" i="2"/>
  <c r="AG448" i="2"/>
  <c r="AI448" i="2"/>
  <c r="AJ448" i="2"/>
  <c r="AL448" i="2"/>
  <c r="AM448" i="2"/>
  <c r="AO448" i="2"/>
  <c r="AP448" i="2"/>
  <c r="AR448" i="2"/>
  <c r="AS448" i="2"/>
  <c r="AU448" i="2"/>
  <c r="AV448" i="2"/>
  <c r="AX448" i="2"/>
  <c r="AY448" i="2"/>
  <c r="AW448" i="2" s="1"/>
  <c r="BA448" i="2"/>
  <c r="BB448" i="2"/>
  <c r="BD448" i="2"/>
  <c r="BE448" i="2"/>
  <c r="BF448" i="2"/>
  <c r="BG448" i="2"/>
  <c r="BI448" i="2"/>
  <c r="BJ448" i="2"/>
  <c r="BL448" i="2"/>
  <c r="BM448" i="2"/>
  <c r="BO448" i="2" s="1"/>
  <c r="BP448" i="2"/>
  <c r="BR448" i="2"/>
  <c r="BS448" i="2"/>
  <c r="BT448" i="2"/>
  <c r="BV448" i="2"/>
  <c r="BU448" i="2" s="1"/>
  <c r="CA448" i="2"/>
  <c r="BW448" i="2" s="1"/>
  <c r="BZ448" i="2"/>
  <c r="CC448" i="2"/>
  <c r="CD448" i="2"/>
  <c r="CG448" i="2" a="1"/>
  <c r="CG448" i="2" s="1"/>
  <c r="CL448" i="2" a="1"/>
  <c r="CL448" i="2" s="1"/>
  <c r="CP448" i="2"/>
  <c r="CQ448" i="2"/>
  <c r="CS448" i="2"/>
  <c r="CT448" i="2"/>
  <c r="CV448" i="2" a="1"/>
  <c r="CV448" i="2" s="1"/>
  <c r="CW448" i="2"/>
  <c r="DA448" i="2"/>
  <c r="DB448" i="2"/>
  <c r="DD448" i="2"/>
  <c r="DE448" i="2"/>
  <c r="DG448" i="2"/>
  <c r="DI448" i="2" s="1"/>
  <c r="DH448" i="2"/>
  <c r="DJ448" i="2"/>
  <c r="DL448" i="2"/>
  <c r="DP448" i="2"/>
  <c r="DO448" i="2" s="1"/>
  <c r="C449" i="2"/>
  <c r="H449" i="2"/>
  <c r="G449" i="2" s="1"/>
  <c r="J449" i="2"/>
  <c r="K449" i="2"/>
  <c r="M449" i="2"/>
  <c r="N449" i="2"/>
  <c r="P449" i="2"/>
  <c r="Q449" i="2"/>
  <c r="S449" i="2"/>
  <c r="T449" i="2"/>
  <c r="V449" i="2" a="1"/>
  <c r="V449" i="2" s="1"/>
  <c r="W449" i="2" a="1"/>
  <c r="W449" i="2" s="1"/>
  <c r="X449" i="2"/>
  <c r="AA449" i="2" a="1"/>
  <c r="AA449" i="2" s="1"/>
  <c r="AB449" i="2" s="1"/>
  <c r="AC449" i="2"/>
  <c r="AD449" i="2"/>
  <c r="AF449" i="2"/>
  <c r="AG449" i="2"/>
  <c r="AI449" i="2"/>
  <c r="AH449" i="2" s="1"/>
  <c r="AJ449" i="2"/>
  <c r="AL449" i="2"/>
  <c r="AM449" i="2"/>
  <c r="AO449" i="2"/>
  <c r="AP449" i="2"/>
  <c r="AR449" i="2"/>
  <c r="AS449" i="2"/>
  <c r="AU449" i="2"/>
  <c r="AV449" i="2"/>
  <c r="AX449" i="2"/>
  <c r="AY449" i="2"/>
  <c r="BA449" i="2"/>
  <c r="BB449" i="2"/>
  <c r="BD449" i="2"/>
  <c r="BE449" i="2"/>
  <c r="BF449" i="2"/>
  <c r="BG449" i="2"/>
  <c r="BI449" i="2"/>
  <c r="BJ449" i="2"/>
  <c r="BL449" i="2"/>
  <c r="BM449" i="2"/>
  <c r="BO449" i="2" s="1"/>
  <c r="BP449" i="2"/>
  <c r="BR449" i="2"/>
  <c r="BS449" i="2"/>
  <c r="BT449" i="2"/>
  <c r="BV449" i="2"/>
  <c r="BU449" i="2" s="1"/>
  <c r="BZ449" i="2"/>
  <c r="CA449" i="2"/>
  <c r="CC449" i="2"/>
  <c r="CD449" i="2"/>
  <c r="CG449" i="2" a="1"/>
  <c r="CG449" i="2" s="1"/>
  <c r="CH449" i="2" s="1"/>
  <c r="CE449" i="2" s="1"/>
  <c r="CL449" i="2" a="1"/>
  <c r="CL449" i="2" s="1"/>
  <c r="CP449" i="2"/>
  <c r="CQ449" i="2"/>
  <c r="CS449" i="2"/>
  <c r="CT449" i="2"/>
  <c r="CV449" i="2" a="1"/>
  <c r="CV449" i="2" s="1"/>
  <c r="CW449" i="2"/>
  <c r="DA449" i="2"/>
  <c r="DB449" i="2"/>
  <c r="DD449" i="2"/>
  <c r="DE449" i="2"/>
  <c r="DG449" i="2"/>
  <c r="DH449" i="2" s="1"/>
  <c r="DI449" i="2"/>
  <c r="DJ449" i="2"/>
  <c r="DL449" i="2"/>
  <c r="DP449" i="2"/>
  <c r="DO449" i="2" s="1"/>
  <c r="DR449" i="2"/>
  <c r="C450" i="2"/>
  <c r="H450" i="2"/>
  <c r="G450" i="2" s="1"/>
  <c r="J450" i="2"/>
  <c r="K450" i="2"/>
  <c r="M450" i="2"/>
  <c r="N450" i="2"/>
  <c r="L450" i="2" s="1"/>
  <c r="P450" i="2"/>
  <c r="Q450" i="2"/>
  <c r="S450" i="2"/>
  <c r="T450" i="2"/>
  <c r="V450" i="2" a="1"/>
  <c r="V450" i="2" s="1"/>
  <c r="W450" i="2" a="1"/>
  <c r="W450" i="2" s="1"/>
  <c r="X450" i="2"/>
  <c r="AA450" i="2" a="1"/>
  <c r="AA450" i="2" s="1"/>
  <c r="AB450" i="2" s="1"/>
  <c r="AC450" i="2"/>
  <c r="AD450" i="2"/>
  <c r="AF450" i="2"/>
  <c r="AG450" i="2"/>
  <c r="AE450" i="2" s="1"/>
  <c r="AI450" i="2"/>
  <c r="AJ450" i="2"/>
  <c r="AL450" i="2"/>
  <c r="AM450" i="2"/>
  <c r="AO450" i="2"/>
  <c r="AP450" i="2"/>
  <c r="AR450" i="2"/>
  <c r="AS450" i="2"/>
  <c r="AU450" i="2"/>
  <c r="AV450" i="2"/>
  <c r="AX450" i="2"/>
  <c r="AY450" i="2"/>
  <c r="BA450" i="2"/>
  <c r="BB450" i="2"/>
  <c r="BD450" i="2"/>
  <c r="BE450" i="2"/>
  <c r="BF450" i="2"/>
  <c r="BG450" i="2"/>
  <c r="BI450" i="2"/>
  <c r="BJ450" i="2"/>
  <c r="BL450" i="2"/>
  <c r="BM450" i="2"/>
  <c r="BP450" i="2"/>
  <c r="BR450" i="2"/>
  <c r="BS450" i="2"/>
  <c r="BT450" i="2"/>
  <c r="BV450" i="2"/>
  <c r="BU450" i="2" s="1"/>
  <c r="CA450" i="2"/>
  <c r="BZ450" i="2"/>
  <c r="CC450" i="2"/>
  <c r="CD450" i="2"/>
  <c r="CG450" i="2" a="1"/>
  <c r="CG450" i="2" s="1"/>
  <c r="CH450" i="2" s="1"/>
  <c r="CE450" i="2" s="1"/>
  <c r="CL450" i="2" a="1"/>
  <c r="CL450" i="2" s="1"/>
  <c r="CM450" i="2" s="1"/>
  <c r="CJ450" i="2" s="1"/>
  <c r="CP450" i="2"/>
  <c r="CQ450" i="2"/>
  <c r="CS450" i="2"/>
  <c r="CR450" i="2" s="1"/>
  <c r="CT450" i="2"/>
  <c r="CV450" i="2" a="1"/>
  <c r="CV450" i="2" s="1"/>
  <c r="CW450" i="2"/>
  <c r="DA450" i="2"/>
  <c r="DB450" i="2"/>
  <c r="DD450" i="2"/>
  <c r="DE450" i="2"/>
  <c r="DG450" i="2"/>
  <c r="DH450" i="2" s="1"/>
  <c r="DJ450" i="2"/>
  <c r="DL450" i="2"/>
  <c r="DM450" i="2" s="1"/>
  <c r="DP450" i="2"/>
  <c r="DR450" i="2" s="1"/>
  <c r="C451" i="2"/>
  <c r="H451" i="2"/>
  <c r="G451" i="2" s="1"/>
  <c r="J451" i="2"/>
  <c r="K451" i="2"/>
  <c r="M451" i="2"/>
  <c r="N451" i="2"/>
  <c r="P451" i="2"/>
  <c r="O451" i="2" s="1"/>
  <c r="Q451" i="2"/>
  <c r="S451" i="2"/>
  <c r="T451" i="2"/>
  <c r="V451" i="2" a="1"/>
  <c r="V451" i="2" s="1"/>
  <c r="W451" i="2" a="1"/>
  <c r="W451" i="2" s="1"/>
  <c r="X451" i="2"/>
  <c r="AA451" i="2" a="1"/>
  <c r="AA451" i="2" s="1"/>
  <c r="AB451" i="2" s="1"/>
  <c r="AC451" i="2"/>
  <c r="AD451" i="2"/>
  <c r="AF451" i="2"/>
  <c r="AG451" i="2"/>
  <c r="AI451" i="2"/>
  <c r="AJ451" i="2"/>
  <c r="AL451" i="2"/>
  <c r="AM451" i="2"/>
  <c r="AO451" i="2"/>
  <c r="AP451" i="2"/>
  <c r="AR451" i="2"/>
  <c r="AS451" i="2"/>
  <c r="AU451" i="2"/>
  <c r="AV451" i="2"/>
  <c r="AX451" i="2"/>
  <c r="AW451" i="2" s="1"/>
  <c r="AY451" i="2"/>
  <c r="BA451" i="2"/>
  <c r="BB451" i="2"/>
  <c r="BD451" i="2"/>
  <c r="BE451" i="2"/>
  <c r="BF451" i="2"/>
  <c r="BG451" i="2"/>
  <c r="BI451" i="2"/>
  <c r="BJ451" i="2"/>
  <c r="BL451" i="2"/>
  <c r="BM451" i="2"/>
  <c r="BO451" i="2" s="1"/>
  <c r="BP451" i="2"/>
  <c r="BR451" i="2"/>
  <c r="BS451" i="2"/>
  <c r="BT451" i="2"/>
  <c r="BV451" i="2"/>
  <c r="BU451" i="2" s="1"/>
  <c r="BZ451" i="2"/>
  <c r="CA451" i="2"/>
  <c r="BW451" i="2" s="1"/>
  <c r="CC451" i="2"/>
  <c r="CD451" i="2"/>
  <c r="CG451" i="2" a="1"/>
  <c r="CG451" i="2" s="1"/>
  <c r="CL451" i="2" a="1"/>
  <c r="CL451" i="2" s="1"/>
  <c r="CP451" i="2"/>
  <c r="CQ451" i="2"/>
  <c r="CS451" i="2"/>
  <c r="CT451" i="2"/>
  <c r="CV451" i="2" a="1"/>
  <c r="CV451" i="2" s="1"/>
  <c r="CW451" i="2"/>
  <c r="DA451" i="2"/>
  <c r="DB451" i="2"/>
  <c r="CZ451" i="2" s="1"/>
  <c r="DD451" i="2"/>
  <c r="DE451" i="2"/>
  <c r="DG451" i="2"/>
  <c r="DI451" i="2" s="1"/>
  <c r="DH451" i="2"/>
  <c r="DJ451" i="2"/>
  <c r="DL451" i="2"/>
  <c r="DP451" i="2"/>
  <c r="DO451" i="2" s="1"/>
  <c r="C452" i="2"/>
  <c r="H452" i="2"/>
  <c r="G452" i="2" s="1"/>
  <c r="J452" i="2"/>
  <c r="K452" i="2"/>
  <c r="M452" i="2"/>
  <c r="N452" i="2"/>
  <c r="P452" i="2"/>
  <c r="Q452" i="2"/>
  <c r="S452" i="2"/>
  <c r="T452" i="2"/>
  <c r="V452" i="2" a="1"/>
  <c r="V452" i="2" s="1"/>
  <c r="W452" i="2" a="1"/>
  <c r="W452" i="2" s="1"/>
  <c r="X452" i="2"/>
  <c r="AA452" i="2" a="1"/>
  <c r="AA452" i="2" s="1"/>
  <c r="AB452" i="2" s="1"/>
  <c r="AC452" i="2"/>
  <c r="AD452" i="2"/>
  <c r="AF452" i="2"/>
  <c r="AG452" i="2"/>
  <c r="AI452" i="2"/>
  <c r="AJ452" i="2"/>
  <c r="AL452" i="2"/>
  <c r="AM452" i="2"/>
  <c r="AN452" i="2"/>
  <c r="AO452" i="2"/>
  <c r="AP452" i="2"/>
  <c r="AR452" i="2"/>
  <c r="AS452" i="2"/>
  <c r="AU452" i="2"/>
  <c r="AV452" i="2"/>
  <c r="AX452" i="2"/>
  <c r="AY452" i="2"/>
  <c r="BA452" i="2"/>
  <c r="BB452" i="2"/>
  <c r="BD452" i="2"/>
  <c r="BE452" i="2"/>
  <c r="BF452" i="2"/>
  <c r="BG452" i="2"/>
  <c r="BI452" i="2"/>
  <c r="BJ452" i="2"/>
  <c r="BL452" i="2"/>
  <c r="BM452" i="2"/>
  <c r="BP452" i="2"/>
  <c r="BR452" i="2"/>
  <c r="BS452" i="2"/>
  <c r="BT452" i="2"/>
  <c r="BV452" i="2"/>
  <c r="BU452" i="2" s="1"/>
  <c r="CC452" i="2"/>
  <c r="CD452" i="2"/>
  <c r="CG452" i="2" a="1"/>
  <c r="CG452" i="2" s="1"/>
  <c r="CH452" i="2" s="1"/>
  <c r="CE452" i="2" s="1"/>
  <c r="CL452" i="2" a="1"/>
  <c r="CL452" i="2"/>
  <c r="CM452" i="2" s="1"/>
  <c r="CJ452" i="2" s="1"/>
  <c r="CP452" i="2"/>
  <c r="CQ452" i="2"/>
  <c r="CS452" i="2"/>
  <c r="CT452" i="2"/>
  <c r="CR452" i="2" s="1"/>
  <c r="CV452" i="2" a="1"/>
  <c r="CV452" i="2" s="1"/>
  <c r="CW452" i="2"/>
  <c r="DA452" i="2"/>
  <c r="DB452" i="2"/>
  <c r="DD452" i="2"/>
  <c r="DE452" i="2"/>
  <c r="DG452" i="2"/>
  <c r="DJ452" i="2"/>
  <c r="DL452" i="2"/>
  <c r="DK452" i="2" s="1"/>
  <c r="DP452" i="2"/>
  <c r="DR452" i="2" s="1"/>
  <c r="C453" i="2"/>
  <c r="H453" i="2"/>
  <c r="G453" i="2" s="1"/>
  <c r="J453" i="2"/>
  <c r="K453" i="2"/>
  <c r="M453" i="2"/>
  <c r="N453" i="2"/>
  <c r="P453" i="2"/>
  <c r="Q453" i="2"/>
  <c r="S453" i="2"/>
  <c r="T453" i="2"/>
  <c r="V453" i="2" a="1"/>
  <c r="V453" i="2" s="1"/>
  <c r="W453" i="2" a="1"/>
  <c r="W453" i="2" s="1"/>
  <c r="X453" i="2"/>
  <c r="AA453" i="2" a="1"/>
  <c r="AA453" i="2" s="1"/>
  <c r="AB453" i="2" s="1"/>
  <c r="AC453" i="2"/>
  <c r="AD453" i="2"/>
  <c r="AF453" i="2"/>
  <c r="AG453" i="2"/>
  <c r="AI453" i="2"/>
  <c r="AJ453" i="2"/>
  <c r="AL453" i="2"/>
  <c r="AM453" i="2"/>
  <c r="AO453" i="2"/>
  <c r="AP453" i="2"/>
  <c r="AR453" i="2"/>
  <c r="AS453" i="2"/>
  <c r="AU453" i="2"/>
  <c r="AV453" i="2"/>
  <c r="AX453" i="2"/>
  <c r="AY453" i="2"/>
  <c r="BA453" i="2"/>
  <c r="BB453" i="2"/>
  <c r="BD453" i="2"/>
  <c r="BE453" i="2"/>
  <c r="BF453" i="2"/>
  <c r="BG453" i="2"/>
  <c r="BI453" i="2"/>
  <c r="BJ453" i="2"/>
  <c r="BL453" i="2"/>
  <c r="BM453" i="2"/>
  <c r="BO453" i="2" s="1"/>
  <c r="BP453" i="2"/>
  <c r="BR453" i="2"/>
  <c r="BS453" i="2"/>
  <c r="BT453" i="2"/>
  <c r="BV453" i="2"/>
  <c r="BU453" i="2" s="1"/>
  <c r="BZ453" i="2"/>
  <c r="CC453" i="2"/>
  <c r="CD453" i="2"/>
  <c r="CG453" i="2" a="1"/>
  <c r="CG453" i="2" s="1"/>
  <c r="CL453" i="2" a="1"/>
  <c r="CL453" i="2" s="1"/>
  <c r="CM453" i="2" s="1"/>
  <c r="CJ453" i="2" s="1"/>
  <c r="CP453" i="2"/>
  <c r="CQ453" i="2"/>
  <c r="CS453" i="2"/>
  <c r="CT453" i="2"/>
  <c r="CV453" i="2" a="1"/>
  <c r="CV453" i="2" s="1"/>
  <c r="CW453" i="2"/>
  <c r="DA453" i="2"/>
  <c r="DB453" i="2"/>
  <c r="DD453" i="2"/>
  <c r="DE453" i="2"/>
  <c r="DG453" i="2"/>
  <c r="DJ453" i="2"/>
  <c r="DL453" i="2"/>
  <c r="DP453" i="2"/>
  <c r="C454" i="2"/>
  <c r="H454" i="2"/>
  <c r="G454" i="2" s="1"/>
  <c r="J454" i="2"/>
  <c r="K454" i="2"/>
  <c r="M454" i="2"/>
  <c r="N454" i="2"/>
  <c r="P454" i="2"/>
  <c r="Q454" i="2"/>
  <c r="S454" i="2"/>
  <c r="T454" i="2"/>
  <c r="R454" i="2" s="1"/>
  <c r="V454" i="2" a="1"/>
  <c r="V454" i="2" s="1"/>
  <c r="W454" i="2" a="1"/>
  <c r="W454" i="2" s="1"/>
  <c r="Y454" i="2" s="1"/>
  <c r="X454" i="2"/>
  <c r="AA454" i="2" a="1"/>
  <c r="AA454" i="2" s="1"/>
  <c r="AB454" i="2" s="1"/>
  <c r="AC454" i="2"/>
  <c r="AD454" i="2"/>
  <c r="AF454" i="2"/>
  <c r="AG454" i="2"/>
  <c r="AI454" i="2"/>
  <c r="AJ454" i="2"/>
  <c r="AL454" i="2"/>
  <c r="AM454" i="2"/>
  <c r="AO454" i="2"/>
  <c r="AP454" i="2"/>
  <c r="AR454" i="2"/>
  <c r="AS454" i="2"/>
  <c r="AU454" i="2"/>
  <c r="AV454" i="2"/>
  <c r="AX454" i="2"/>
  <c r="AY454" i="2"/>
  <c r="BA454" i="2"/>
  <c r="BB454" i="2"/>
  <c r="BD454" i="2"/>
  <c r="BE454" i="2"/>
  <c r="BF454" i="2"/>
  <c r="BG454" i="2"/>
  <c r="BI454" i="2"/>
  <c r="BJ454" i="2"/>
  <c r="BL454" i="2"/>
  <c r="BM454" i="2"/>
  <c r="BO454" i="2" s="1"/>
  <c r="BP454" i="2"/>
  <c r="BR454" i="2"/>
  <c r="BS454" i="2"/>
  <c r="BT454" i="2"/>
  <c r="BV454" i="2"/>
  <c r="BU454" i="2" s="1"/>
  <c r="CC454" i="2"/>
  <c r="CD454" i="2"/>
  <c r="CG454" i="2" a="1"/>
  <c r="CG454" i="2" s="1"/>
  <c r="CL454" i="2" a="1"/>
  <c r="CL454" i="2" s="1"/>
  <c r="CP454" i="2"/>
  <c r="CQ454" i="2"/>
  <c r="CS454" i="2"/>
  <c r="CT454" i="2"/>
  <c r="CV454" i="2" a="1"/>
  <c r="CV454" i="2" s="1"/>
  <c r="CW454" i="2"/>
  <c r="DA454" i="2"/>
  <c r="DB454" i="2"/>
  <c r="DD454" i="2"/>
  <c r="DE454" i="2"/>
  <c r="DG454" i="2"/>
  <c r="DJ454" i="2"/>
  <c r="DL454" i="2"/>
  <c r="DN454" i="2" s="1"/>
  <c r="DP454" i="2"/>
  <c r="DO454" i="2" s="1"/>
  <c r="C455" i="2"/>
  <c r="H455" i="2"/>
  <c r="G455" i="2" s="1"/>
  <c r="J455" i="2"/>
  <c r="K455" i="2"/>
  <c r="M455" i="2"/>
  <c r="N455" i="2"/>
  <c r="P455" i="2"/>
  <c r="Q455" i="2"/>
  <c r="S455" i="2"/>
  <c r="T455" i="2"/>
  <c r="V455" i="2" a="1"/>
  <c r="V455" i="2" s="1"/>
  <c r="W455" i="2" a="1"/>
  <c r="W455" i="2" s="1"/>
  <c r="X455" i="2"/>
  <c r="AA455" i="2" a="1"/>
  <c r="AA455" i="2" s="1"/>
  <c r="AB455" i="2" s="1"/>
  <c r="AC455" i="2"/>
  <c r="AD455" i="2"/>
  <c r="AF455" i="2"/>
  <c r="AG455" i="2"/>
  <c r="AI455" i="2"/>
  <c r="AJ455" i="2"/>
  <c r="AL455" i="2"/>
  <c r="AM455" i="2"/>
  <c r="AO455" i="2"/>
  <c r="AP455" i="2"/>
  <c r="AR455" i="2"/>
  <c r="AS455" i="2"/>
  <c r="AU455" i="2"/>
  <c r="AV455" i="2"/>
  <c r="AX455" i="2"/>
  <c r="AY455" i="2"/>
  <c r="BA455" i="2"/>
  <c r="BB455" i="2"/>
  <c r="BD455" i="2"/>
  <c r="BE455" i="2"/>
  <c r="BF455" i="2"/>
  <c r="BG455" i="2"/>
  <c r="BI455" i="2"/>
  <c r="BJ455" i="2"/>
  <c r="BL455" i="2"/>
  <c r="BM455" i="2"/>
  <c r="BO455" i="2" s="1"/>
  <c r="BP455" i="2"/>
  <c r="BR455" i="2"/>
  <c r="BS455" i="2"/>
  <c r="BT455" i="2"/>
  <c r="BV455" i="2"/>
  <c r="BU455" i="2" s="1"/>
  <c r="CC455" i="2"/>
  <c r="CD455" i="2"/>
  <c r="CG455" i="2" a="1"/>
  <c r="CG455" i="2" s="1"/>
  <c r="CH455" i="2" s="1"/>
  <c r="CE455" i="2" s="1"/>
  <c r="CL455" i="2" a="1"/>
  <c r="CL455" i="2" s="1"/>
  <c r="CP455" i="2"/>
  <c r="CQ455" i="2"/>
  <c r="CS455" i="2"/>
  <c r="CT455" i="2"/>
  <c r="CV455" i="2" a="1"/>
  <c r="CV455" i="2" s="1"/>
  <c r="CW455" i="2"/>
  <c r="DA455" i="2"/>
  <c r="DB455" i="2"/>
  <c r="DD455" i="2"/>
  <c r="DE455" i="2"/>
  <c r="DG455" i="2"/>
  <c r="DI455" i="2" s="1"/>
  <c r="DJ455" i="2"/>
  <c r="DL455" i="2"/>
  <c r="DK455" i="2" s="1"/>
  <c r="DP455" i="2"/>
  <c r="C456" i="2"/>
  <c r="H456" i="2"/>
  <c r="G456" i="2" s="1"/>
  <c r="J456" i="2"/>
  <c r="K456" i="2"/>
  <c r="M456" i="2"/>
  <c r="N456" i="2"/>
  <c r="L456" i="2" s="1"/>
  <c r="P456" i="2"/>
  <c r="Q456" i="2"/>
  <c r="S456" i="2"/>
  <c r="T456" i="2"/>
  <c r="V456" i="2" a="1"/>
  <c r="V456" i="2" s="1"/>
  <c r="W456" i="2" a="1"/>
  <c r="W456" i="2" s="1"/>
  <c r="X456" i="2"/>
  <c r="AA456" i="2" a="1"/>
  <c r="AA456" i="2" s="1"/>
  <c r="AB456" i="2" s="1"/>
  <c r="AC456" i="2"/>
  <c r="AD456" i="2"/>
  <c r="AF456" i="2"/>
  <c r="AG456" i="2"/>
  <c r="AI456" i="2"/>
  <c r="AJ456" i="2"/>
  <c r="AL456" i="2"/>
  <c r="AM456" i="2"/>
  <c r="AO456" i="2"/>
  <c r="AP456" i="2"/>
  <c r="AR456" i="2"/>
  <c r="AS456" i="2"/>
  <c r="AU456" i="2"/>
  <c r="AV456" i="2"/>
  <c r="AX456" i="2"/>
  <c r="AY456" i="2"/>
  <c r="BA456" i="2"/>
  <c r="BB456" i="2"/>
  <c r="BD456" i="2"/>
  <c r="BE456" i="2"/>
  <c r="BF456" i="2"/>
  <c r="BG456" i="2"/>
  <c r="BI456" i="2"/>
  <c r="BJ456" i="2"/>
  <c r="BL456" i="2"/>
  <c r="BM456" i="2"/>
  <c r="BO456" i="2" s="1"/>
  <c r="BP456" i="2"/>
  <c r="BR456" i="2"/>
  <c r="BS456" i="2"/>
  <c r="BT456" i="2"/>
  <c r="BV456" i="2"/>
  <c r="BU456" i="2" s="1"/>
  <c r="CA456" i="2"/>
  <c r="BZ456" i="2"/>
  <c r="CC456" i="2"/>
  <c r="CD456" i="2"/>
  <c r="CG456" i="2" a="1"/>
  <c r="CG456" i="2"/>
  <c r="CL456" i="2" a="1"/>
  <c r="CL456" i="2" s="1"/>
  <c r="CP456" i="2"/>
  <c r="CQ456" i="2"/>
  <c r="CS456" i="2"/>
  <c r="CT456" i="2"/>
  <c r="CV456" i="2" a="1"/>
  <c r="CV456" i="2" s="1"/>
  <c r="CW456" i="2"/>
  <c r="DA456" i="2"/>
  <c r="DB456" i="2"/>
  <c r="DD456" i="2"/>
  <c r="DE456" i="2"/>
  <c r="DG456" i="2"/>
  <c r="DI456" i="2" s="1"/>
  <c r="DH456" i="2"/>
  <c r="DJ456" i="2"/>
  <c r="DL456" i="2"/>
  <c r="DN456" i="2" s="1"/>
  <c r="DP456" i="2"/>
  <c r="C457" i="2"/>
  <c r="H457" i="2"/>
  <c r="G457" i="2" s="1"/>
  <c r="J457" i="2"/>
  <c r="K457" i="2"/>
  <c r="M457" i="2"/>
  <c r="N457" i="2"/>
  <c r="P457" i="2"/>
  <c r="Q457" i="2"/>
  <c r="S457" i="2"/>
  <c r="R457" i="2" s="1"/>
  <c r="T457" i="2"/>
  <c r="V457" i="2" a="1"/>
  <c r="V457" i="2" s="1"/>
  <c r="W457" i="2" a="1"/>
  <c r="W457" i="2" s="1"/>
  <c r="X457" i="2"/>
  <c r="AA457" i="2" a="1"/>
  <c r="AA457" i="2" s="1"/>
  <c r="AB457" i="2" s="1"/>
  <c r="AC457" i="2"/>
  <c r="AD457" i="2"/>
  <c r="AF457" i="2"/>
  <c r="AE457" i="2" s="1"/>
  <c r="AG457" i="2"/>
  <c r="AI457" i="2"/>
  <c r="AJ457" i="2"/>
  <c r="AL457" i="2"/>
  <c r="AM457" i="2"/>
  <c r="AO457" i="2"/>
  <c r="AP457" i="2"/>
  <c r="AR457" i="2"/>
  <c r="AS457" i="2"/>
  <c r="AU457" i="2"/>
  <c r="AV457" i="2"/>
  <c r="AX457" i="2"/>
  <c r="AY457" i="2"/>
  <c r="BA457" i="2"/>
  <c r="BB457" i="2"/>
  <c r="BD457" i="2"/>
  <c r="BE457" i="2"/>
  <c r="BF457" i="2"/>
  <c r="BG457" i="2"/>
  <c r="BI457" i="2"/>
  <c r="BH457" i="2" s="1"/>
  <c r="BJ457" i="2"/>
  <c r="BL457" i="2"/>
  <c r="BM457" i="2"/>
  <c r="BO457" i="2" s="1"/>
  <c r="BP457" i="2"/>
  <c r="BR457" i="2"/>
  <c r="BS457" i="2"/>
  <c r="BT457" i="2"/>
  <c r="BV457" i="2"/>
  <c r="BU457" i="2" s="1"/>
  <c r="BZ457" i="2"/>
  <c r="CA457" i="2"/>
  <c r="CC457" i="2"/>
  <c r="CD457" i="2"/>
  <c r="CG457" i="2" a="1"/>
  <c r="CG457" i="2" s="1"/>
  <c r="CL457" i="2" a="1"/>
  <c r="CL457" i="2" s="1"/>
  <c r="CP457" i="2"/>
  <c r="CQ457" i="2"/>
  <c r="CS457" i="2"/>
  <c r="CT457" i="2"/>
  <c r="CV457" i="2" a="1"/>
  <c r="CV457" i="2" s="1"/>
  <c r="CW457" i="2"/>
  <c r="DA457" i="2"/>
  <c r="DB457" i="2"/>
  <c r="DD457" i="2"/>
  <c r="DE457" i="2"/>
  <c r="DG457" i="2"/>
  <c r="DJ457" i="2"/>
  <c r="DL457" i="2"/>
  <c r="DP457" i="2"/>
  <c r="DO457" i="2" s="1"/>
  <c r="C458" i="2"/>
  <c r="H458" i="2"/>
  <c r="G458" i="2" s="1"/>
  <c r="J458" i="2"/>
  <c r="K458" i="2"/>
  <c r="M458" i="2"/>
  <c r="N458" i="2"/>
  <c r="L458" i="2" s="1"/>
  <c r="P458" i="2"/>
  <c r="Q458" i="2"/>
  <c r="S458" i="2"/>
  <c r="T458" i="2"/>
  <c r="R458" i="2" s="1"/>
  <c r="V458" i="2" a="1"/>
  <c r="V458" i="2" s="1"/>
  <c r="W458" i="2" a="1"/>
  <c r="W458" i="2" s="1"/>
  <c r="X458" i="2"/>
  <c r="AA458" i="2" a="1"/>
  <c r="AA458" i="2" s="1"/>
  <c r="AB458" i="2" s="1"/>
  <c r="AC458" i="2"/>
  <c r="AD458" i="2"/>
  <c r="AF458" i="2"/>
  <c r="AG458" i="2"/>
  <c r="AI458" i="2"/>
  <c r="AJ458" i="2"/>
  <c r="AL458" i="2"/>
  <c r="AM458" i="2"/>
  <c r="AO458" i="2"/>
  <c r="AP458" i="2"/>
  <c r="AR458" i="2"/>
  <c r="AS458" i="2"/>
  <c r="AU458" i="2"/>
  <c r="AV458" i="2"/>
  <c r="AX458" i="2"/>
  <c r="AY458" i="2"/>
  <c r="BA458" i="2"/>
  <c r="BB458" i="2"/>
  <c r="BD458" i="2"/>
  <c r="BE458" i="2"/>
  <c r="BF458" i="2"/>
  <c r="BG458" i="2"/>
  <c r="BI458" i="2"/>
  <c r="BJ458" i="2"/>
  <c r="BL458" i="2"/>
  <c r="BM458" i="2"/>
  <c r="BP458" i="2"/>
  <c r="BR458" i="2"/>
  <c r="BS458" i="2"/>
  <c r="BT458" i="2"/>
  <c r="BV458" i="2"/>
  <c r="BU458" i="2" s="1"/>
  <c r="CA458" i="2"/>
  <c r="BZ458" i="2"/>
  <c r="CC458" i="2"/>
  <c r="CD458" i="2"/>
  <c r="CG458" i="2" a="1"/>
  <c r="CG458" i="2" s="1"/>
  <c r="CH458" i="2" s="1"/>
  <c r="CE458" i="2" s="1"/>
  <c r="CL458" i="2" a="1"/>
  <c r="CL458" i="2" s="1"/>
  <c r="CN458" i="2" s="1"/>
  <c r="CM458" i="2"/>
  <c r="CJ458" i="2" s="1"/>
  <c r="CP458" i="2"/>
  <c r="CQ458" i="2"/>
  <c r="CS458" i="2"/>
  <c r="CT458" i="2"/>
  <c r="CV458" i="2" a="1"/>
  <c r="CV458" i="2" s="1"/>
  <c r="CW458" i="2"/>
  <c r="DA458" i="2"/>
  <c r="DB458" i="2"/>
  <c r="DD458" i="2"/>
  <c r="DE458" i="2"/>
  <c r="DG458" i="2"/>
  <c r="DH458" i="2" s="1"/>
  <c r="DJ458" i="2"/>
  <c r="DL458" i="2"/>
  <c r="DO458" i="2"/>
  <c r="DP458" i="2"/>
  <c r="DR458" i="2" s="1"/>
  <c r="DQ458" i="2"/>
  <c r="C459" i="2"/>
  <c r="H459" i="2"/>
  <c r="G459" i="2" s="1"/>
  <c r="J459" i="2"/>
  <c r="K459" i="2"/>
  <c r="M459" i="2"/>
  <c r="N459" i="2"/>
  <c r="L459" i="2" s="1"/>
  <c r="P459" i="2"/>
  <c r="Q459" i="2"/>
  <c r="S459" i="2"/>
  <c r="T459" i="2"/>
  <c r="V459" i="2" a="1"/>
  <c r="V459" i="2"/>
  <c r="W459" i="2" a="1"/>
  <c r="W459" i="2" s="1"/>
  <c r="X459" i="2"/>
  <c r="AA459" i="2" a="1"/>
  <c r="AA459" i="2" s="1"/>
  <c r="AB459" i="2" s="1"/>
  <c r="AC459" i="2"/>
  <c r="AD459" i="2"/>
  <c r="AF459" i="2"/>
  <c r="AG459" i="2"/>
  <c r="AI459" i="2"/>
  <c r="AH459" i="2" s="1"/>
  <c r="AJ459" i="2"/>
  <c r="AL459" i="2"/>
  <c r="AM459" i="2"/>
  <c r="AO459" i="2"/>
  <c r="AP459" i="2"/>
  <c r="AR459" i="2"/>
  <c r="AS459" i="2"/>
  <c r="AU459" i="2"/>
  <c r="AT459" i="2" s="1"/>
  <c r="AV459" i="2"/>
  <c r="AX459" i="2"/>
  <c r="AY459" i="2"/>
  <c r="BA459" i="2"/>
  <c r="AZ459" i="2" s="1"/>
  <c r="BB459" i="2"/>
  <c r="BD459" i="2"/>
  <c r="BE459" i="2"/>
  <c r="BF459" i="2"/>
  <c r="BG459" i="2"/>
  <c r="BI459" i="2"/>
  <c r="BJ459" i="2"/>
  <c r="BL459" i="2"/>
  <c r="BM459" i="2"/>
  <c r="BO459" i="2" s="1"/>
  <c r="BP459" i="2"/>
  <c r="BR459" i="2"/>
  <c r="BS459" i="2"/>
  <c r="BT459" i="2"/>
  <c r="BV459" i="2"/>
  <c r="BU459" i="2" s="1"/>
  <c r="BZ459" i="2"/>
  <c r="CA459" i="2"/>
  <c r="BW459" i="2" s="1"/>
  <c r="CC459" i="2"/>
  <c r="CD459" i="2"/>
  <c r="CG459" i="2" a="1"/>
  <c r="CG459" i="2" s="1"/>
  <c r="CI459" i="2" s="1"/>
  <c r="CL459" i="2" a="1"/>
  <c r="CL459" i="2" s="1"/>
  <c r="CP459" i="2"/>
  <c r="CQ459" i="2"/>
  <c r="CS459" i="2"/>
  <c r="CT459" i="2"/>
  <c r="CV459" i="2" a="1"/>
  <c r="CV459" i="2" s="1"/>
  <c r="CW459" i="2"/>
  <c r="CX459" i="2" s="1"/>
  <c r="CU459" i="2" s="1"/>
  <c r="DA459" i="2"/>
  <c r="DB459" i="2"/>
  <c r="DD459" i="2"/>
  <c r="DE459" i="2"/>
  <c r="DC459" i="2" s="1"/>
  <c r="DG459" i="2"/>
  <c r="DJ459" i="2"/>
  <c r="DL459" i="2"/>
  <c r="DM459" i="2" s="1"/>
  <c r="DN459" i="2"/>
  <c r="DP459" i="2"/>
  <c r="DO459" i="2" s="1"/>
  <c r="C460" i="2"/>
  <c r="H460" i="2"/>
  <c r="G460" i="2" s="1"/>
  <c r="J460" i="2"/>
  <c r="K460" i="2"/>
  <c r="M460" i="2"/>
  <c r="N460" i="2"/>
  <c r="P460" i="2"/>
  <c r="Q460" i="2"/>
  <c r="S460" i="2"/>
  <c r="T460" i="2"/>
  <c r="V460" i="2" a="1"/>
  <c r="V460" i="2" s="1"/>
  <c r="W460" i="2" a="1"/>
  <c r="W460" i="2" s="1"/>
  <c r="X460" i="2"/>
  <c r="AA460" i="2" a="1"/>
  <c r="AA460" i="2"/>
  <c r="AB460" i="2" s="1"/>
  <c r="AC460" i="2"/>
  <c r="AD460" i="2"/>
  <c r="AF460" i="2"/>
  <c r="AG460" i="2"/>
  <c r="AI460" i="2"/>
  <c r="AJ460" i="2"/>
  <c r="AL460" i="2"/>
  <c r="AM460" i="2"/>
  <c r="AO460" i="2"/>
  <c r="AP460" i="2"/>
  <c r="AR460" i="2"/>
  <c r="AS460" i="2"/>
  <c r="AU460" i="2"/>
  <c r="AV460" i="2"/>
  <c r="AX460" i="2"/>
  <c r="AY460" i="2"/>
  <c r="BA460" i="2"/>
  <c r="BB460" i="2"/>
  <c r="BD460" i="2"/>
  <c r="BE460" i="2"/>
  <c r="BF460" i="2"/>
  <c r="BG460" i="2"/>
  <c r="BI460" i="2"/>
  <c r="BJ460" i="2"/>
  <c r="BL460" i="2"/>
  <c r="BM460" i="2"/>
  <c r="BP460" i="2"/>
  <c r="BR460" i="2"/>
  <c r="BS460" i="2"/>
  <c r="BT460" i="2"/>
  <c r="BV460" i="2"/>
  <c r="BU460" i="2" s="1"/>
  <c r="CC460" i="2"/>
  <c r="CD460" i="2"/>
  <c r="CG460" i="2" a="1"/>
  <c r="CG460" i="2" s="1"/>
  <c r="CH460" i="2" s="1"/>
  <c r="CE460" i="2" s="1"/>
  <c r="CL460" i="2" a="1"/>
  <c r="CL460" i="2" s="1"/>
  <c r="CM460" i="2" s="1"/>
  <c r="CJ460" i="2" s="1"/>
  <c r="CP460" i="2"/>
  <c r="CQ460" i="2"/>
  <c r="CS460" i="2"/>
  <c r="CT460" i="2"/>
  <c r="CR460" i="2" s="1"/>
  <c r="CV460" i="2" a="1"/>
  <c r="CV460" i="2" s="1"/>
  <c r="CW460" i="2"/>
  <c r="DA460" i="2"/>
  <c r="DB460" i="2"/>
  <c r="DD460" i="2"/>
  <c r="DE460" i="2"/>
  <c r="DG460" i="2"/>
  <c r="DJ460" i="2"/>
  <c r="DL460" i="2"/>
  <c r="DK460" i="2" s="1"/>
  <c r="DO460" i="2"/>
  <c r="DP460" i="2"/>
  <c r="DR460" i="2" s="1"/>
  <c r="DQ460" i="2"/>
  <c r="C461" i="2"/>
  <c r="H461" i="2"/>
  <c r="G461" i="2" s="1"/>
  <c r="J461" i="2"/>
  <c r="K461" i="2"/>
  <c r="M461" i="2"/>
  <c r="N461" i="2"/>
  <c r="P461" i="2"/>
  <c r="Q461" i="2"/>
  <c r="S461" i="2"/>
  <c r="T461" i="2"/>
  <c r="V461" i="2" a="1"/>
  <c r="V461" i="2" s="1"/>
  <c r="W461" i="2" a="1"/>
  <c r="W461" i="2" s="1"/>
  <c r="X461" i="2"/>
  <c r="AA461" i="2" a="1"/>
  <c r="AA461" i="2" s="1"/>
  <c r="AB461" i="2" s="1"/>
  <c r="AC461" i="2"/>
  <c r="AD461" i="2"/>
  <c r="AF461" i="2"/>
  <c r="AG461" i="2"/>
  <c r="AI461" i="2"/>
  <c r="AJ461" i="2"/>
  <c r="AL461" i="2"/>
  <c r="AM461" i="2"/>
  <c r="AO461" i="2"/>
  <c r="AP461" i="2"/>
  <c r="AR461" i="2"/>
  <c r="AS461" i="2"/>
  <c r="AU461" i="2"/>
  <c r="AV461" i="2"/>
  <c r="AX461" i="2"/>
  <c r="AY461" i="2"/>
  <c r="BA461" i="2"/>
  <c r="BB461" i="2"/>
  <c r="BD461" i="2"/>
  <c r="BE461" i="2"/>
  <c r="BF461" i="2"/>
  <c r="BG461" i="2"/>
  <c r="BI461" i="2"/>
  <c r="BJ461" i="2"/>
  <c r="BL461" i="2"/>
  <c r="BM461" i="2"/>
  <c r="BO461" i="2" s="1"/>
  <c r="BP461" i="2"/>
  <c r="BR461" i="2"/>
  <c r="BS461" i="2"/>
  <c r="BT461" i="2"/>
  <c r="BV461" i="2"/>
  <c r="BU461" i="2" s="1"/>
  <c r="BZ461" i="2"/>
  <c r="CA461" i="2"/>
  <c r="CC461" i="2"/>
  <c r="CD461" i="2"/>
  <c r="CG461" i="2" a="1"/>
  <c r="CG461" i="2" s="1"/>
  <c r="CL461" i="2" a="1"/>
  <c r="CL461" i="2" s="1"/>
  <c r="CM461" i="2" s="1"/>
  <c r="CJ461" i="2" s="1"/>
  <c r="CP461" i="2"/>
  <c r="CQ461" i="2"/>
  <c r="CS461" i="2"/>
  <c r="CT461" i="2"/>
  <c r="CV461" i="2" a="1"/>
  <c r="CV461" i="2"/>
  <c r="CW461" i="2"/>
  <c r="DA461" i="2"/>
  <c r="DB461" i="2"/>
  <c r="CZ461" i="2" s="1"/>
  <c r="DD461" i="2"/>
  <c r="DE461" i="2"/>
  <c r="DG461" i="2"/>
  <c r="DJ461" i="2"/>
  <c r="DL461" i="2"/>
  <c r="DK461" i="2" s="1"/>
  <c r="DP461" i="2"/>
  <c r="C462" i="2"/>
  <c r="H462" i="2"/>
  <c r="G462" i="2" s="1"/>
  <c r="J462" i="2"/>
  <c r="K462" i="2"/>
  <c r="M462" i="2"/>
  <c r="N462" i="2"/>
  <c r="P462" i="2"/>
  <c r="Q462" i="2"/>
  <c r="S462" i="2"/>
  <c r="T462" i="2"/>
  <c r="V462" i="2" a="1"/>
  <c r="V462" i="2" s="1"/>
  <c r="W462" i="2" a="1"/>
  <c r="W462" i="2" s="1"/>
  <c r="X462" i="2"/>
  <c r="AA462" i="2" a="1"/>
  <c r="AA462" i="2" s="1"/>
  <c r="AB462" i="2" s="1"/>
  <c r="AC462" i="2"/>
  <c r="AD462" i="2"/>
  <c r="AF462" i="2"/>
  <c r="AG462" i="2"/>
  <c r="AI462" i="2"/>
  <c r="AJ462" i="2"/>
  <c r="AL462" i="2"/>
  <c r="AM462" i="2"/>
  <c r="AO462" i="2"/>
  <c r="AP462" i="2"/>
  <c r="AR462" i="2"/>
  <c r="AS462" i="2"/>
  <c r="AU462" i="2"/>
  <c r="AV462" i="2"/>
  <c r="AX462" i="2"/>
  <c r="AY462" i="2"/>
  <c r="BA462" i="2"/>
  <c r="BB462" i="2"/>
  <c r="BD462" i="2"/>
  <c r="BE462" i="2"/>
  <c r="BF462" i="2"/>
  <c r="BG462" i="2"/>
  <c r="BI462" i="2"/>
  <c r="BJ462" i="2"/>
  <c r="BL462" i="2"/>
  <c r="BM462" i="2"/>
  <c r="BO462" i="2" s="1"/>
  <c r="BP462" i="2"/>
  <c r="BR462" i="2"/>
  <c r="BS462" i="2"/>
  <c r="BT462" i="2"/>
  <c r="BV462" i="2"/>
  <c r="BU462" i="2" s="1"/>
  <c r="CA462" i="2"/>
  <c r="CC462" i="2"/>
  <c r="CD462" i="2"/>
  <c r="CG462" i="2" a="1"/>
  <c r="CG462" i="2" s="1"/>
  <c r="CL462" i="2" a="1"/>
  <c r="CL462" i="2" s="1"/>
  <c r="CP462" i="2"/>
  <c r="CQ462" i="2"/>
  <c r="CS462" i="2"/>
  <c r="CT462" i="2"/>
  <c r="CV462" i="2" a="1"/>
  <c r="CV462" i="2" s="1"/>
  <c r="CW462" i="2"/>
  <c r="DA462" i="2"/>
  <c r="DB462" i="2"/>
  <c r="DD462" i="2"/>
  <c r="DE462" i="2"/>
  <c r="DG462" i="2"/>
  <c r="DJ462" i="2"/>
  <c r="DL462" i="2"/>
  <c r="DP462" i="2"/>
  <c r="DR462" i="2" s="1"/>
  <c r="C463" i="2"/>
  <c r="H463" i="2"/>
  <c r="G463" i="2" s="1"/>
  <c r="J463" i="2"/>
  <c r="K463" i="2"/>
  <c r="M463" i="2"/>
  <c r="N463" i="2"/>
  <c r="P463" i="2"/>
  <c r="Q463" i="2"/>
  <c r="S463" i="2"/>
  <c r="T463" i="2"/>
  <c r="V463" i="2" a="1"/>
  <c r="V463" i="2" s="1"/>
  <c r="W463" i="2" a="1"/>
  <c r="W463" i="2" s="1"/>
  <c r="X463" i="2"/>
  <c r="AA463" i="2" a="1"/>
  <c r="AA463" i="2" s="1"/>
  <c r="AB463" i="2" s="1"/>
  <c r="AC463" i="2"/>
  <c r="AD463" i="2"/>
  <c r="AF463" i="2"/>
  <c r="AG463" i="2"/>
  <c r="AI463" i="2"/>
  <c r="AJ463" i="2"/>
  <c r="AL463" i="2"/>
  <c r="AM463" i="2"/>
  <c r="AO463" i="2"/>
  <c r="AP463" i="2"/>
  <c r="AR463" i="2"/>
  <c r="AS463" i="2"/>
  <c r="AU463" i="2"/>
  <c r="AV463" i="2"/>
  <c r="AX463" i="2"/>
  <c r="AY463" i="2"/>
  <c r="BA463" i="2"/>
  <c r="BB463" i="2"/>
  <c r="AZ463" i="2" s="1"/>
  <c r="BD463" i="2"/>
  <c r="BE463" i="2"/>
  <c r="BF463" i="2"/>
  <c r="BG463" i="2"/>
  <c r="BI463" i="2"/>
  <c r="BJ463" i="2"/>
  <c r="BL463" i="2"/>
  <c r="BM463" i="2"/>
  <c r="BO463" i="2" s="1"/>
  <c r="BP463" i="2"/>
  <c r="BR463" i="2"/>
  <c r="BS463" i="2"/>
  <c r="BT463" i="2"/>
  <c r="BV463" i="2"/>
  <c r="BU463" i="2" s="1"/>
  <c r="CA463" i="2"/>
  <c r="CC463" i="2"/>
  <c r="CD463" i="2"/>
  <c r="CG463" i="2" a="1"/>
  <c r="CG463" i="2" s="1"/>
  <c r="CL463" i="2" a="1"/>
  <c r="CL463" i="2" s="1"/>
  <c r="CM463" i="2" s="1"/>
  <c r="CJ463" i="2" s="1"/>
  <c r="CP463" i="2"/>
  <c r="CQ463" i="2"/>
  <c r="CO463" i="2" s="1"/>
  <c r="CS463" i="2"/>
  <c r="CT463" i="2"/>
  <c r="CV463" i="2" a="1"/>
  <c r="CV463" i="2" s="1"/>
  <c r="CW463" i="2"/>
  <c r="DA463" i="2"/>
  <c r="DB463" i="2"/>
  <c r="DD463" i="2"/>
  <c r="DE463" i="2"/>
  <c r="DG463" i="2"/>
  <c r="DH463" i="2" s="1"/>
  <c r="DJ463" i="2"/>
  <c r="DL463" i="2"/>
  <c r="DP463" i="2"/>
  <c r="C464" i="2"/>
  <c r="H464" i="2"/>
  <c r="G464" i="2" s="1"/>
  <c r="J464" i="2"/>
  <c r="K464" i="2"/>
  <c r="M464" i="2"/>
  <c r="N464" i="2"/>
  <c r="P464" i="2"/>
  <c r="Q464" i="2"/>
  <c r="S464" i="2"/>
  <c r="T464" i="2"/>
  <c r="V464" i="2" a="1"/>
  <c r="V464" i="2" s="1"/>
  <c r="W464" i="2" a="1"/>
  <c r="W464" i="2" s="1"/>
  <c r="X464" i="2"/>
  <c r="AA464" i="2" a="1"/>
  <c r="AA464" i="2"/>
  <c r="AB464" i="2" s="1"/>
  <c r="AC464" i="2"/>
  <c r="AD464" i="2"/>
  <c r="AF464" i="2"/>
  <c r="AG464" i="2"/>
  <c r="AI464" i="2"/>
  <c r="AJ464" i="2"/>
  <c r="AL464" i="2"/>
  <c r="AM464" i="2"/>
  <c r="AO464" i="2"/>
  <c r="AP464" i="2"/>
  <c r="AR464" i="2"/>
  <c r="AS464" i="2"/>
  <c r="AU464" i="2"/>
  <c r="AV464" i="2"/>
  <c r="AX464" i="2"/>
  <c r="AY464" i="2"/>
  <c r="BA464" i="2"/>
  <c r="BB464" i="2"/>
  <c r="BD464" i="2"/>
  <c r="BE464" i="2"/>
  <c r="BF464" i="2"/>
  <c r="BG464" i="2"/>
  <c r="BI464" i="2"/>
  <c r="BJ464" i="2"/>
  <c r="BL464" i="2"/>
  <c r="BM464" i="2"/>
  <c r="BO464" i="2" s="1"/>
  <c r="BP464" i="2"/>
  <c r="BR464" i="2"/>
  <c r="BS464" i="2"/>
  <c r="BT464" i="2"/>
  <c r="BV464" i="2"/>
  <c r="BU464" i="2" s="1"/>
  <c r="CA464" i="2"/>
  <c r="BZ464" i="2"/>
  <c r="CC464" i="2"/>
  <c r="CD464" i="2"/>
  <c r="CG464" i="2" a="1"/>
  <c r="CG464" i="2" s="1"/>
  <c r="CL464" i="2" a="1"/>
  <c r="CL464" i="2"/>
  <c r="CM464" i="2" s="1"/>
  <c r="CJ464" i="2" s="1"/>
  <c r="CP464" i="2"/>
  <c r="CQ464" i="2"/>
  <c r="CS464" i="2"/>
  <c r="CT464" i="2"/>
  <c r="CV464" i="2" a="1"/>
  <c r="CV464" i="2" s="1"/>
  <c r="CW464" i="2"/>
  <c r="DA464" i="2"/>
  <c r="DB464" i="2"/>
  <c r="DD464" i="2"/>
  <c r="DE464" i="2"/>
  <c r="DG464" i="2"/>
  <c r="DJ464" i="2"/>
  <c r="DL464" i="2"/>
  <c r="DK464" i="2" s="1"/>
  <c r="DP464" i="2"/>
  <c r="DO464" i="2" s="1"/>
  <c r="C465" i="2"/>
  <c r="H465" i="2"/>
  <c r="G465" i="2" s="1"/>
  <c r="J465" i="2"/>
  <c r="K465" i="2"/>
  <c r="I465" i="2" s="1"/>
  <c r="M465" i="2"/>
  <c r="N465" i="2"/>
  <c r="P465" i="2"/>
  <c r="Q465" i="2"/>
  <c r="S465" i="2"/>
  <c r="T465" i="2"/>
  <c r="V465" i="2" a="1"/>
  <c r="V465" i="2"/>
  <c r="W465" i="2" a="1"/>
  <c r="W465" i="2" s="1"/>
  <c r="X465" i="2"/>
  <c r="AA465" i="2" a="1"/>
  <c r="AA465" i="2" s="1"/>
  <c r="AB465" i="2" s="1"/>
  <c r="AC465" i="2"/>
  <c r="AD465" i="2"/>
  <c r="AF465" i="2"/>
  <c r="AG465" i="2"/>
  <c r="AI465" i="2"/>
  <c r="AJ465" i="2"/>
  <c r="AL465" i="2"/>
  <c r="AK465" i="2" s="1"/>
  <c r="AM465" i="2"/>
  <c r="AO465" i="2"/>
  <c r="AP465" i="2"/>
  <c r="AR465" i="2"/>
  <c r="AS465" i="2"/>
  <c r="AU465" i="2"/>
  <c r="AV465" i="2"/>
  <c r="AX465" i="2"/>
  <c r="AW465" i="2" s="1"/>
  <c r="AY465" i="2"/>
  <c r="BA465" i="2"/>
  <c r="BB465" i="2"/>
  <c r="BD465" i="2"/>
  <c r="BE465" i="2"/>
  <c r="BF465" i="2"/>
  <c r="BG465" i="2"/>
  <c r="BH465" i="2"/>
  <c r="BI465" i="2"/>
  <c r="BJ465" i="2"/>
  <c r="BL465" i="2"/>
  <c r="BM465" i="2"/>
  <c r="BO465" i="2" s="1"/>
  <c r="BP465" i="2"/>
  <c r="BR465" i="2"/>
  <c r="BS465" i="2"/>
  <c r="BT465" i="2"/>
  <c r="BV465" i="2"/>
  <c r="BU465" i="2" s="1"/>
  <c r="BZ465" i="2"/>
  <c r="CA465" i="2"/>
  <c r="CC465" i="2"/>
  <c r="CD465" i="2"/>
  <c r="CG465" i="2" a="1"/>
  <c r="CG465" i="2" s="1"/>
  <c r="CH465" i="2" s="1"/>
  <c r="CE465" i="2" s="1"/>
  <c r="CL465" i="2" a="1"/>
  <c r="CL465" i="2" s="1"/>
  <c r="CM465" i="2" s="1"/>
  <c r="CJ465" i="2" s="1"/>
  <c r="CP465" i="2"/>
  <c r="CQ465" i="2"/>
  <c r="CS465" i="2"/>
  <c r="CT465" i="2"/>
  <c r="CV465" i="2" a="1"/>
  <c r="CV465" i="2" s="1"/>
  <c r="CW465" i="2"/>
  <c r="DA465" i="2"/>
  <c r="DB465" i="2"/>
  <c r="DD465" i="2"/>
  <c r="DE465" i="2"/>
  <c r="DG465" i="2"/>
  <c r="DJ465" i="2"/>
  <c r="DL465" i="2"/>
  <c r="DN465" i="2" s="1"/>
  <c r="DP465" i="2"/>
  <c r="DO465" i="2" s="1"/>
  <c r="DR465" i="2"/>
  <c r="C466" i="2"/>
  <c r="H466" i="2"/>
  <c r="G466" i="2" s="1"/>
  <c r="J466" i="2"/>
  <c r="K466" i="2"/>
  <c r="M466" i="2"/>
  <c r="N466" i="2"/>
  <c r="L466" i="2" s="1"/>
  <c r="P466" i="2"/>
  <c r="Q466" i="2"/>
  <c r="S466" i="2"/>
  <c r="T466" i="2"/>
  <c r="R466" i="2" s="1"/>
  <c r="V466" i="2" a="1"/>
  <c r="V466" i="2" s="1"/>
  <c r="W466" i="2" a="1"/>
  <c r="W466" i="2" s="1"/>
  <c r="X466" i="2"/>
  <c r="AA466" i="2" a="1"/>
  <c r="AA466" i="2" s="1"/>
  <c r="AB466" i="2" s="1"/>
  <c r="AC466" i="2"/>
  <c r="AD466" i="2"/>
  <c r="AF466" i="2"/>
  <c r="AG466" i="2"/>
  <c r="AI466" i="2"/>
  <c r="AJ466" i="2"/>
  <c r="AL466" i="2"/>
  <c r="AM466" i="2"/>
  <c r="AO466" i="2"/>
  <c r="AP466" i="2"/>
  <c r="AR466" i="2"/>
  <c r="AS466" i="2"/>
  <c r="AU466" i="2"/>
  <c r="AV466" i="2"/>
  <c r="AX466" i="2"/>
  <c r="AY466" i="2"/>
  <c r="AW466" i="2" s="1"/>
  <c r="BA466" i="2"/>
  <c r="BB466" i="2"/>
  <c r="BD466" i="2"/>
  <c r="BE466" i="2"/>
  <c r="BF466" i="2"/>
  <c r="BG466" i="2"/>
  <c r="BI466" i="2"/>
  <c r="BJ466" i="2"/>
  <c r="BL466" i="2"/>
  <c r="BM466" i="2"/>
  <c r="BO466" i="2" s="1"/>
  <c r="BP466" i="2"/>
  <c r="BR466" i="2"/>
  <c r="BS466" i="2"/>
  <c r="BT466" i="2"/>
  <c r="BV466" i="2"/>
  <c r="BU466" i="2" s="1"/>
  <c r="CA466" i="2"/>
  <c r="BZ466" i="2"/>
  <c r="CC466" i="2"/>
  <c r="CB466" i="2" s="1"/>
  <c r="CD466" i="2"/>
  <c r="CG466" i="2" a="1"/>
  <c r="CG466" i="2" s="1"/>
  <c r="CH466" i="2" s="1"/>
  <c r="CE466" i="2" s="1"/>
  <c r="CL466" i="2" a="1"/>
  <c r="CL466" i="2"/>
  <c r="CP466" i="2"/>
  <c r="CQ466" i="2"/>
  <c r="CS466" i="2"/>
  <c r="CT466" i="2"/>
  <c r="CV466" i="2" a="1"/>
  <c r="CV466" i="2" s="1"/>
  <c r="CW466" i="2"/>
  <c r="DA466" i="2"/>
  <c r="DB466" i="2"/>
  <c r="DD466" i="2"/>
  <c r="DE466" i="2"/>
  <c r="DG466" i="2"/>
  <c r="DJ466" i="2"/>
  <c r="DF466" i="2" s="1"/>
  <c r="DL466" i="2"/>
  <c r="DP466" i="2"/>
  <c r="DR466" i="2" s="1"/>
  <c r="C467" i="2"/>
  <c r="H467" i="2"/>
  <c r="G467" i="2" s="1"/>
  <c r="J467" i="2"/>
  <c r="K467" i="2"/>
  <c r="M467" i="2"/>
  <c r="N467" i="2"/>
  <c r="P467" i="2"/>
  <c r="Q467" i="2"/>
  <c r="S467" i="2"/>
  <c r="T467" i="2"/>
  <c r="V467" i="2" a="1"/>
  <c r="V467" i="2" s="1"/>
  <c r="Y467" i="2" s="1"/>
  <c r="W467" i="2" a="1"/>
  <c r="W467" i="2" s="1"/>
  <c r="X467" i="2"/>
  <c r="AA467" i="2" a="1"/>
  <c r="AA467" i="2" s="1"/>
  <c r="AB467" i="2" s="1"/>
  <c r="AC467" i="2"/>
  <c r="AD467" i="2"/>
  <c r="AF467" i="2"/>
  <c r="AG467" i="2"/>
  <c r="AI467" i="2"/>
  <c r="AJ467" i="2"/>
  <c r="AL467" i="2"/>
  <c r="AM467" i="2"/>
  <c r="AO467" i="2"/>
  <c r="AP467" i="2"/>
  <c r="AR467" i="2"/>
  <c r="AS467" i="2"/>
  <c r="AU467" i="2"/>
  <c r="AV467" i="2"/>
  <c r="AX467" i="2"/>
  <c r="AY467" i="2"/>
  <c r="BA467" i="2"/>
  <c r="AZ467" i="2" s="1"/>
  <c r="BB467" i="2"/>
  <c r="BD467" i="2"/>
  <c r="BE467" i="2"/>
  <c r="BF467" i="2"/>
  <c r="BG467" i="2"/>
  <c r="BI467" i="2"/>
  <c r="BJ467" i="2"/>
  <c r="BL467" i="2"/>
  <c r="BM467" i="2"/>
  <c r="BO467" i="2" s="1"/>
  <c r="BP467" i="2"/>
  <c r="BR467" i="2"/>
  <c r="BS467" i="2"/>
  <c r="BT467" i="2"/>
  <c r="BV467" i="2"/>
  <c r="BU467" i="2" s="1"/>
  <c r="BZ467" i="2"/>
  <c r="CA467" i="2"/>
  <c r="CC467" i="2"/>
  <c r="CD467" i="2"/>
  <c r="CG467" i="2" a="1"/>
  <c r="CG467" i="2" s="1"/>
  <c r="CH467" i="2" s="1"/>
  <c r="CE467" i="2" s="1"/>
  <c r="CL467" i="2" a="1"/>
  <c r="CL467" i="2" s="1"/>
  <c r="CM467" i="2" s="1"/>
  <c r="CJ467" i="2" s="1"/>
  <c r="CP467" i="2"/>
  <c r="CQ467" i="2"/>
  <c r="CO467" i="2" s="1"/>
  <c r="CS467" i="2"/>
  <c r="CT467" i="2"/>
  <c r="CV467" i="2" a="1"/>
  <c r="CV467" i="2"/>
  <c r="CW467" i="2"/>
  <c r="DA467" i="2"/>
  <c r="CZ467" i="2" s="1"/>
  <c r="DB467" i="2"/>
  <c r="DD467" i="2"/>
  <c r="DE467" i="2"/>
  <c r="DG467" i="2"/>
  <c r="DI467" i="2" s="1"/>
  <c r="DJ467" i="2"/>
  <c r="DL467" i="2"/>
  <c r="DM467" i="2" s="1"/>
  <c r="DP467" i="2"/>
  <c r="C468" i="2"/>
  <c r="H468" i="2"/>
  <c r="G468" i="2" s="1"/>
  <c r="J468" i="2"/>
  <c r="K468" i="2"/>
  <c r="M468" i="2"/>
  <c r="N468" i="2"/>
  <c r="P468" i="2"/>
  <c r="Q468" i="2"/>
  <c r="S468" i="2"/>
  <c r="T468" i="2"/>
  <c r="V468" i="2" a="1"/>
  <c r="V468" i="2" s="1"/>
  <c r="W468" i="2" a="1"/>
  <c r="W468" i="2" s="1"/>
  <c r="X468" i="2"/>
  <c r="AA468" i="2" a="1"/>
  <c r="AA468" i="2" s="1"/>
  <c r="AB468" i="2" s="1"/>
  <c r="AC468" i="2"/>
  <c r="AD468" i="2"/>
  <c r="AF468" i="2"/>
  <c r="AG468" i="2"/>
  <c r="AI468" i="2"/>
  <c r="AJ468" i="2"/>
  <c r="AL468" i="2"/>
  <c r="AM468" i="2"/>
  <c r="AO468" i="2"/>
  <c r="AP468" i="2"/>
  <c r="AR468" i="2"/>
  <c r="AS468" i="2"/>
  <c r="AU468" i="2"/>
  <c r="AV468" i="2"/>
  <c r="AX468" i="2"/>
  <c r="AY468" i="2"/>
  <c r="BA468" i="2"/>
  <c r="BB468" i="2"/>
  <c r="BD468" i="2"/>
  <c r="BE468" i="2"/>
  <c r="BF468" i="2"/>
  <c r="BG468" i="2"/>
  <c r="BI468" i="2"/>
  <c r="BJ468" i="2"/>
  <c r="BL468" i="2"/>
  <c r="BM468" i="2"/>
  <c r="BP468" i="2"/>
  <c r="BR468" i="2"/>
  <c r="BS468" i="2"/>
  <c r="BT468" i="2"/>
  <c r="BV468" i="2"/>
  <c r="BU468" i="2" s="1"/>
  <c r="CC468" i="2"/>
  <c r="CD468" i="2"/>
  <c r="CG468" i="2" a="1"/>
  <c r="CG468" i="2" s="1"/>
  <c r="CH468" i="2" s="1"/>
  <c r="CE468" i="2" s="1"/>
  <c r="CL468" i="2" a="1"/>
  <c r="CL468" i="2" s="1"/>
  <c r="CM468" i="2" s="1"/>
  <c r="CJ468" i="2" s="1"/>
  <c r="CP468" i="2"/>
  <c r="CQ468" i="2"/>
  <c r="CS468" i="2"/>
  <c r="CT468" i="2"/>
  <c r="CV468" i="2" a="1"/>
  <c r="CV468" i="2"/>
  <c r="CW468" i="2"/>
  <c r="DA468" i="2"/>
  <c r="DB468" i="2"/>
  <c r="DD468" i="2"/>
  <c r="DE468" i="2"/>
  <c r="DG468" i="2"/>
  <c r="DH468" i="2" s="1"/>
  <c r="DJ468" i="2"/>
  <c r="DF468" i="2" s="1"/>
  <c r="DL468" i="2"/>
  <c r="DP468" i="2"/>
  <c r="C469" i="2"/>
  <c r="H469" i="2"/>
  <c r="G469" i="2" s="1"/>
  <c r="J469" i="2"/>
  <c r="K469" i="2"/>
  <c r="M469" i="2"/>
  <c r="N469" i="2"/>
  <c r="P469" i="2"/>
  <c r="Q469" i="2"/>
  <c r="S469" i="2"/>
  <c r="T469" i="2"/>
  <c r="V469" i="2" a="1"/>
  <c r="V469" i="2" s="1"/>
  <c r="W469" i="2" a="1"/>
  <c r="W469" i="2" s="1"/>
  <c r="X469" i="2"/>
  <c r="AA469" i="2" a="1"/>
  <c r="AA469" i="2" s="1"/>
  <c r="AB469" i="2"/>
  <c r="AC469" i="2"/>
  <c r="AD469" i="2"/>
  <c r="AF469" i="2"/>
  <c r="AG469" i="2"/>
  <c r="AI469" i="2"/>
  <c r="AJ469" i="2"/>
  <c r="AL469" i="2"/>
  <c r="AM469" i="2"/>
  <c r="AO469" i="2"/>
  <c r="AP469" i="2"/>
  <c r="AN469" i="2" s="1"/>
  <c r="AR469" i="2"/>
  <c r="AS469" i="2"/>
  <c r="AU469" i="2"/>
  <c r="AV469" i="2"/>
  <c r="AX469" i="2"/>
  <c r="AY469" i="2"/>
  <c r="BA469" i="2"/>
  <c r="BB469" i="2"/>
  <c r="BD469" i="2"/>
  <c r="BE469" i="2"/>
  <c r="BC469" i="2" s="1" a="1"/>
  <c r="BC469" i="2" s="1"/>
  <c r="BF469" i="2"/>
  <c r="BG469" i="2"/>
  <c r="BI469" i="2"/>
  <c r="BJ469" i="2"/>
  <c r="BL469" i="2"/>
  <c r="BM469" i="2"/>
  <c r="BO469" i="2" s="1"/>
  <c r="BP469" i="2"/>
  <c r="BR469" i="2"/>
  <c r="BS469" i="2"/>
  <c r="BT469" i="2"/>
  <c r="BV469" i="2"/>
  <c r="BU469" i="2" s="1"/>
  <c r="BZ469" i="2"/>
  <c r="CA469" i="2"/>
  <c r="CC469" i="2"/>
  <c r="CD469" i="2"/>
  <c r="CG469" i="2" a="1"/>
  <c r="CG469" i="2" s="1"/>
  <c r="CH469" i="2" s="1"/>
  <c r="CE469" i="2" s="1"/>
  <c r="CL469" i="2" a="1"/>
  <c r="CL469" i="2" s="1"/>
  <c r="CN469" i="2" s="1"/>
  <c r="CM469" i="2"/>
  <c r="CJ469" i="2" s="1"/>
  <c r="CP469" i="2"/>
  <c r="CQ469" i="2"/>
  <c r="CS469" i="2"/>
  <c r="CT469" i="2"/>
  <c r="CV469" i="2" a="1"/>
  <c r="CV469" i="2" s="1"/>
  <c r="CW469" i="2"/>
  <c r="DA469" i="2"/>
  <c r="DB469" i="2"/>
  <c r="DD469" i="2"/>
  <c r="DE469" i="2"/>
  <c r="DC469" i="2" s="1"/>
  <c r="DG469" i="2"/>
  <c r="DI469" i="2" s="1"/>
  <c r="DJ469" i="2"/>
  <c r="DL469" i="2"/>
  <c r="DP469" i="2"/>
  <c r="DQ469" i="2" s="1"/>
  <c r="C470" i="2"/>
  <c r="H470" i="2"/>
  <c r="G470" i="2" s="1"/>
  <c r="J470" i="2"/>
  <c r="K470" i="2"/>
  <c r="M470" i="2"/>
  <c r="N470" i="2"/>
  <c r="P470" i="2"/>
  <c r="Q470" i="2"/>
  <c r="S470" i="2"/>
  <c r="T470" i="2"/>
  <c r="V470" i="2" a="1"/>
  <c r="V470" i="2" s="1"/>
  <c r="W470" i="2" a="1"/>
  <c r="W470" i="2" s="1"/>
  <c r="X470" i="2"/>
  <c r="AA470" i="2" a="1"/>
  <c r="AA470" i="2" s="1"/>
  <c r="AB470" i="2" s="1"/>
  <c r="AC470" i="2"/>
  <c r="AD470" i="2"/>
  <c r="AF470" i="2"/>
  <c r="AG470" i="2"/>
  <c r="AI470" i="2"/>
  <c r="AJ470" i="2"/>
  <c r="AL470" i="2"/>
  <c r="AM470" i="2"/>
  <c r="AO470" i="2"/>
  <c r="AP470" i="2"/>
  <c r="AR470" i="2"/>
  <c r="AS470" i="2"/>
  <c r="AU470" i="2"/>
  <c r="AV470" i="2"/>
  <c r="AX470" i="2"/>
  <c r="AY470" i="2"/>
  <c r="BA470" i="2"/>
  <c r="BB470" i="2"/>
  <c r="BD470" i="2"/>
  <c r="BE470" i="2"/>
  <c r="BF470" i="2"/>
  <c r="BG470" i="2"/>
  <c r="BI470" i="2"/>
  <c r="BJ470" i="2"/>
  <c r="BL470" i="2"/>
  <c r="BM470" i="2"/>
  <c r="BO470" i="2" s="1"/>
  <c r="BP470" i="2"/>
  <c r="BR470" i="2"/>
  <c r="BS470" i="2"/>
  <c r="BT470" i="2"/>
  <c r="BV470" i="2"/>
  <c r="BU470" i="2" s="1"/>
  <c r="BZ470" i="2"/>
  <c r="CA470" i="2"/>
  <c r="CC470" i="2"/>
  <c r="CD470" i="2"/>
  <c r="CG470" i="2" a="1"/>
  <c r="CG470" i="2" s="1"/>
  <c r="CH470" i="2" s="1"/>
  <c r="CE470" i="2" s="1"/>
  <c r="CL470" i="2" a="1"/>
  <c r="CL470" i="2" s="1"/>
  <c r="CP470" i="2"/>
  <c r="CQ470" i="2"/>
  <c r="CS470" i="2"/>
  <c r="CT470" i="2"/>
  <c r="CV470" i="2" a="1"/>
  <c r="CV470" i="2" s="1"/>
  <c r="CW470" i="2"/>
  <c r="DA470" i="2"/>
  <c r="DB470" i="2"/>
  <c r="DD470" i="2"/>
  <c r="DE470" i="2"/>
  <c r="DG470" i="2"/>
  <c r="DJ470" i="2"/>
  <c r="DL470" i="2"/>
  <c r="DK470" i="2" s="1"/>
  <c r="DP470" i="2"/>
  <c r="C471" i="2"/>
  <c r="H471" i="2"/>
  <c r="G471" i="2" s="1"/>
  <c r="J471" i="2"/>
  <c r="K471" i="2"/>
  <c r="M471" i="2"/>
  <c r="N471" i="2"/>
  <c r="L471" i="2" s="1"/>
  <c r="P471" i="2"/>
  <c r="Q471" i="2"/>
  <c r="S471" i="2"/>
  <c r="T471" i="2"/>
  <c r="V471" i="2" a="1"/>
  <c r="V471" i="2" s="1"/>
  <c r="W471" i="2" a="1"/>
  <c r="W471" i="2" s="1"/>
  <c r="X471" i="2"/>
  <c r="AA471" i="2" a="1"/>
  <c r="AA471" i="2" s="1"/>
  <c r="AB471" i="2" s="1"/>
  <c r="AC471" i="2"/>
  <c r="AD471" i="2"/>
  <c r="AF471" i="2"/>
  <c r="AG471" i="2"/>
  <c r="AI471" i="2"/>
  <c r="AJ471" i="2"/>
  <c r="AL471" i="2"/>
  <c r="AM471" i="2"/>
  <c r="AO471" i="2"/>
  <c r="AP471" i="2"/>
  <c r="AR471" i="2"/>
  <c r="AS471" i="2"/>
  <c r="AU471" i="2"/>
  <c r="AV471" i="2"/>
  <c r="AX471" i="2"/>
  <c r="AY471" i="2"/>
  <c r="BA471" i="2"/>
  <c r="BB471" i="2"/>
  <c r="BD471" i="2"/>
  <c r="BE471" i="2"/>
  <c r="BF471" i="2"/>
  <c r="BG471" i="2"/>
  <c r="BI471" i="2"/>
  <c r="BJ471" i="2"/>
  <c r="BL471" i="2"/>
  <c r="BM471" i="2"/>
  <c r="BO471" i="2" s="1"/>
  <c r="BP471" i="2"/>
  <c r="BR471" i="2"/>
  <c r="BS471" i="2"/>
  <c r="BT471" i="2"/>
  <c r="BV471" i="2"/>
  <c r="BU471" i="2" s="1"/>
  <c r="CC471" i="2"/>
  <c r="CD471" i="2"/>
  <c r="CG471" i="2" a="1"/>
  <c r="CG471" i="2" s="1"/>
  <c r="CL471" i="2" a="1"/>
  <c r="CL471" i="2" s="1"/>
  <c r="CP471" i="2"/>
  <c r="CQ471" i="2"/>
  <c r="CS471" i="2"/>
  <c r="CT471" i="2"/>
  <c r="CV471" i="2" a="1"/>
  <c r="CV471" i="2" s="1"/>
  <c r="CW471" i="2"/>
  <c r="DA471" i="2"/>
  <c r="DB471" i="2"/>
  <c r="DD471" i="2"/>
  <c r="DE471" i="2"/>
  <c r="DG471" i="2"/>
  <c r="DH471" i="2" s="1"/>
  <c r="DJ471" i="2"/>
  <c r="DF471" i="2" s="1"/>
  <c r="DL471" i="2"/>
  <c r="DP471" i="2"/>
  <c r="C472" i="2"/>
  <c r="H472" i="2"/>
  <c r="G472" i="2" s="1"/>
  <c r="J472" i="2"/>
  <c r="K472" i="2"/>
  <c r="M472" i="2"/>
  <c r="N472" i="2"/>
  <c r="P472" i="2"/>
  <c r="Q472" i="2"/>
  <c r="O472" i="2" s="1"/>
  <c r="S472" i="2"/>
  <c r="T472" i="2"/>
  <c r="V472" i="2" a="1"/>
  <c r="V472" i="2" s="1"/>
  <c r="W472" i="2" a="1"/>
  <c r="W472" i="2" s="1"/>
  <c r="X472" i="2"/>
  <c r="AA472" i="2" a="1"/>
  <c r="AA472" i="2" s="1"/>
  <c r="AB472" i="2" s="1"/>
  <c r="AC472" i="2"/>
  <c r="AD472" i="2"/>
  <c r="AF472" i="2"/>
  <c r="AG472" i="2"/>
  <c r="AI472" i="2"/>
  <c r="AJ472" i="2"/>
  <c r="AL472" i="2"/>
  <c r="AM472" i="2"/>
  <c r="AO472" i="2"/>
  <c r="AP472" i="2"/>
  <c r="AR472" i="2"/>
  <c r="AQ472" i="2" s="1"/>
  <c r="AS472" i="2"/>
  <c r="AU472" i="2"/>
  <c r="AV472" i="2"/>
  <c r="AX472" i="2"/>
  <c r="AY472" i="2"/>
  <c r="BA472" i="2"/>
  <c r="BB472" i="2"/>
  <c r="BD472" i="2"/>
  <c r="BE472" i="2"/>
  <c r="BF472" i="2"/>
  <c r="BG472" i="2"/>
  <c r="BI472" i="2"/>
  <c r="BJ472" i="2"/>
  <c r="BL472" i="2"/>
  <c r="BM472" i="2"/>
  <c r="BO472" i="2" s="1"/>
  <c r="BP472" i="2"/>
  <c r="BR472" i="2"/>
  <c r="BS472" i="2"/>
  <c r="BT472" i="2"/>
  <c r="BV472" i="2"/>
  <c r="BU472" i="2" s="1"/>
  <c r="CA472" i="2"/>
  <c r="CC472" i="2"/>
  <c r="CD472" i="2"/>
  <c r="CG472" i="2" a="1"/>
  <c r="CG472" i="2" s="1"/>
  <c r="CL472" i="2" a="1"/>
  <c r="CL472" i="2" s="1"/>
  <c r="CP472" i="2"/>
  <c r="CQ472" i="2"/>
  <c r="CS472" i="2"/>
  <c r="CT472" i="2"/>
  <c r="CV472" i="2" a="1"/>
  <c r="CV472" i="2" s="1"/>
  <c r="CW472" i="2"/>
  <c r="DA472" i="2"/>
  <c r="DB472" i="2"/>
  <c r="DD472" i="2"/>
  <c r="DE472" i="2"/>
  <c r="DG472" i="2"/>
  <c r="DJ472" i="2"/>
  <c r="DL472" i="2"/>
  <c r="DN472" i="2" s="1"/>
  <c r="DP472" i="2"/>
  <c r="DO472" i="2" s="1"/>
  <c r="DR472" i="2"/>
  <c r="C473" i="2"/>
  <c r="H473" i="2"/>
  <c r="G473" i="2" s="1"/>
  <c r="J473" i="2"/>
  <c r="K473" i="2"/>
  <c r="M473" i="2"/>
  <c r="N473" i="2"/>
  <c r="P473" i="2"/>
  <c r="Q473" i="2"/>
  <c r="S473" i="2"/>
  <c r="T473" i="2"/>
  <c r="V473" i="2" a="1"/>
  <c r="V473" i="2" s="1"/>
  <c r="W473" i="2" a="1"/>
  <c r="W473" i="2" s="1"/>
  <c r="X473" i="2"/>
  <c r="AA473" i="2" a="1"/>
  <c r="AA473" i="2" s="1"/>
  <c r="AB473" i="2" s="1"/>
  <c r="AC473" i="2"/>
  <c r="AD473" i="2"/>
  <c r="AF473" i="2"/>
  <c r="AG473" i="2"/>
  <c r="AI473" i="2"/>
  <c r="AJ473" i="2"/>
  <c r="AL473" i="2"/>
  <c r="AM473" i="2"/>
  <c r="AO473" i="2"/>
  <c r="AP473" i="2"/>
  <c r="AR473" i="2"/>
  <c r="AS473" i="2"/>
  <c r="AU473" i="2"/>
  <c r="AV473" i="2"/>
  <c r="AX473" i="2"/>
  <c r="AY473" i="2"/>
  <c r="BA473" i="2"/>
  <c r="BB473" i="2"/>
  <c r="BD473" i="2"/>
  <c r="BE473" i="2"/>
  <c r="BF473" i="2"/>
  <c r="BG473" i="2"/>
  <c r="BI473" i="2"/>
  <c r="BJ473" i="2"/>
  <c r="BL473" i="2"/>
  <c r="BM473" i="2"/>
  <c r="BO473" i="2" s="1"/>
  <c r="BP473" i="2"/>
  <c r="BR473" i="2"/>
  <c r="BS473" i="2"/>
  <c r="BT473" i="2"/>
  <c r="BV473" i="2"/>
  <c r="BU473" i="2" s="1"/>
  <c r="CA473" i="2"/>
  <c r="BZ473" i="2"/>
  <c r="CC473" i="2"/>
  <c r="CD473" i="2"/>
  <c r="CG473" i="2" a="1"/>
  <c r="CG473" i="2" s="1"/>
  <c r="CL473" i="2" a="1"/>
  <c r="CL473" i="2" s="1"/>
  <c r="CP473" i="2"/>
  <c r="CQ473" i="2"/>
  <c r="CS473" i="2"/>
  <c r="CT473" i="2"/>
  <c r="CV473" i="2" a="1"/>
  <c r="CV473" i="2" s="1"/>
  <c r="CW473" i="2"/>
  <c r="DA473" i="2"/>
  <c r="DB473" i="2"/>
  <c r="DD473" i="2"/>
  <c r="DE473" i="2"/>
  <c r="DG473" i="2"/>
  <c r="DJ473" i="2"/>
  <c r="DL473" i="2"/>
  <c r="DK473" i="2" s="1"/>
  <c r="DP473" i="2"/>
  <c r="C474" i="2"/>
  <c r="H474" i="2"/>
  <c r="G474" i="2" s="1"/>
  <c r="J474" i="2"/>
  <c r="K474" i="2"/>
  <c r="I474" i="2" s="1"/>
  <c r="M474" i="2"/>
  <c r="N474" i="2"/>
  <c r="P474" i="2"/>
  <c r="Q474" i="2"/>
  <c r="S474" i="2"/>
  <c r="T474" i="2"/>
  <c r="V474" i="2" a="1"/>
  <c r="V474" i="2" s="1"/>
  <c r="W474" i="2" a="1"/>
  <c r="W474" i="2" s="1"/>
  <c r="X474" i="2"/>
  <c r="AA474" i="2" a="1"/>
  <c r="AA474" i="2" s="1"/>
  <c r="AB474" i="2" s="1"/>
  <c r="AC474" i="2"/>
  <c r="AD474" i="2"/>
  <c r="AF474" i="2"/>
  <c r="AG474" i="2"/>
  <c r="AI474" i="2"/>
  <c r="AJ474" i="2"/>
  <c r="AH474" i="2" s="1"/>
  <c r="AL474" i="2"/>
  <c r="AM474" i="2"/>
  <c r="AO474" i="2"/>
  <c r="AP474" i="2"/>
  <c r="AR474" i="2"/>
  <c r="AS474" i="2"/>
  <c r="AU474" i="2"/>
  <c r="AV474" i="2"/>
  <c r="AX474" i="2"/>
  <c r="AY474" i="2"/>
  <c r="BA474" i="2"/>
  <c r="AZ474" i="2" s="1"/>
  <c r="BB474" i="2"/>
  <c r="BD474" i="2"/>
  <c r="BE474" i="2"/>
  <c r="BF474" i="2"/>
  <c r="BG474" i="2"/>
  <c r="BI474" i="2"/>
  <c r="BJ474" i="2"/>
  <c r="BL474" i="2"/>
  <c r="BM474" i="2"/>
  <c r="BO474" i="2"/>
  <c r="BP474" i="2"/>
  <c r="BR474" i="2"/>
  <c r="BS474" i="2"/>
  <c r="BT474" i="2"/>
  <c r="BV474" i="2"/>
  <c r="BU474" i="2" s="1"/>
  <c r="BZ474" i="2"/>
  <c r="CA474" i="2"/>
  <c r="CC474" i="2"/>
  <c r="CB474" i="2" s="1"/>
  <c r="CD474" i="2"/>
  <c r="CG474" i="2" a="1"/>
  <c r="CG474" i="2" s="1"/>
  <c r="CI474" i="2" s="1"/>
  <c r="CL474" i="2" a="1"/>
  <c r="CL474" i="2" s="1"/>
  <c r="CM474" i="2" s="1"/>
  <c r="CJ474" i="2" s="1"/>
  <c r="CP474" i="2"/>
  <c r="CQ474" i="2"/>
  <c r="CS474" i="2"/>
  <c r="CT474" i="2"/>
  <c r="CV474" i="2" a="1"/>
  <c r="CV474" i="2" s="1"/>
  <c r="CW474" i="2"/>
  <c r="DA474" i="2"/>
  <c r="DB474" i="2"/>
  <c r="DD474" i="2"/>
  <c r="DE474" i="2"/>
  <c r="DG474" i="2"/>
  <c r="DJ474" i="2"/>
  <c r="DL474" i="2"/>
  <c r="DP474" i="2"/>
  <c r="DO474" i="2" s="1"/>
  <c r="C475" i="2"/>
  <c r="H475" i="2"/>
  <c r="G475" i="2" s="1"/>
  <c r="J475" i="2"/>
  <c r="K475" i="2"/>
  <c r="M475" i="2"/>
  <c r="N475" i="2"/>
  <c r="P475" i="2"/>
  <c r="Q475" i="2"/>
  <c r="S475" i="2"/>
  <c r="T475" i="2"/>
  <c r="V475" i="2" a="1"/>
  <c r="V475" i="2" s="1"/>
  <c r="W475" i="2" a="1"/>
  <c r="W475" i="2" s="1"/>
  <c r="X475" i="2"/>
  <c r="AA475" i="2" a="1"/>
  <c r="AA475" i="2" s="1"/>
  <c r="AB475" i="2" s="1"/>
  <c r="AC475" i="2"/>
  <c r="AD475" i="2"/>
  <c r="AF475" i="2"/>
  <c r="AG475" i="2"/>
  <c r="AE475" i="2" s="1"/>
  <c r="AI475" i="2"/>
  <c r="AJ475" i="2"/>
  <c r="AL475" i="2"/>
  <c r="AM475" i="2"/>
  <c r="AO475" i="2"/>
  <c r="AP475" i="2"/>
  <c r="AR475" i="2"/>
  <c r="AS475" i="2"/>
  <c r="AU475" i="2"/>
  <c r="AV475" i="2"/>
  <c r="AX475" i="2"/>
  <c r="AY475" i="2"/>
  <c r="BA475" i="2"/>
  <c r="BB475" i="2"/>
  <c r="BD475" i="2"/>
  <c r="BE475" i="2"/>
  <c r="BF475" i="2"/>
  <c r="BG475" i="2"/>
  <c r="BI475" i="2"/>
  <c r="BH475" i="2" s="1"/>
  <c r="BJ475" i="2"/>
  <c r="BL475" i="2"/>
  <c r="BM475" i="2"/>
  <c r="BO475" i="2" s="1"/>
  <c r="BP475" i="2"/>
  <c r="BR475" i="2"/>
  <c r="BS475" i="2"/>
  <c r="BT475" i="2"/>
  <c r="BV475" i="2"/>
  <c r="BU475" i="2" s="1"/>
  <c r="BZ475" i="2"/>
  <c r="CC475" i="2"/>
  <c r="CB475" i="2" s="1"/>
  <c r="CD475" i="2"/>
  <c r="CG475" i="2" a="1"/>
  <c r="CG475" i="2"/>
  <c r="CL475" i="2" a="1"/>
  <c r="CL475" i="2" s="1"/>
  <c r="CP475" i="2"/>
  <c r="CQ475" i="2"/>
  <c r="CS475" i="2"/>
  <c r="CT475" i="2"/>
  <c r="CV475" i="2" a="1"/>
  <c r="CV475" i="2" s="1"/>
  <c r="CW475" i="2"/>
  <c r="DA475" i="2"/>
  <c r="DB475" i="2"/>
  <c r="DD475" i="2"/>
  <c r="DE475" i="2"/>
  <c r="DC475" i="2" s="1"/>
  <c r="DG475" i="2"/>
  <c r="DI475" i="2" s="1"/>
  <c r="DH475" i="2"/>
  <c r="DJ475" i="2"/>
  <c r="DL475" i="2"/>
  <c r="DK475" i="2" s="1"/>
  <c r="DP475" i="2"/>
  <c r="C476" i="2"/>
  <c r="H476" i="2"/>
  <c r="G476" i="2" s="1"/>
  <c r="J476" i="2"/>
  <c r="I476" i="2" s="1"/>
  <c r="K476" i="2"/>
  <c r="M476" i="2"/>
  <c r="N476" i="2"/>
  <c r="P476" i="2"/>
  <c r="Q476" i="2"/>
  <c r="S476" i="2"/>
  <c r="T476" i="2"/>
  <c r="V476" i="2" a="1"/>
  <c r="V476" i="2" s="1"/>
  <c r="W476" i="2" a="1"/>
  <c r="W476" i="2" s="1"/>
  <c r="X476" i="2"/>
  <c r="AA476" i="2" a="1"/>
  <c r="AA476" i="2" s="1"/>
  <c r="AB476" i="2" s="1"/>
  <c r="AC476" i="2"/>
  <c r="AD476" i="2"/>
  <c r="AF476" i="2"/>
  <c r="AG476" i="2"/>
  <c r="AI476" i="2"/>
  <c r="AJ476" i="2"/>
  <c r="AL476" i="2"/>
  <c r="AM476" i="2"/>
  <c r="AO476" i="2"/>
  <c r="AP476" i="2"/>
  <c r="AR476" i="2"/>
  <c r="AS476" i="2"/>
  <c r="AU476" i="2"/>
  <c r="AT476" i="2" s="1"/>
  <c r="AV476" i="2"/>
  <c r="AX476" i="2"/>
  <c r="AY476" i="2"/>
  <c r="BA476" i="2"/>
  <c r="BB476" i="2"/>
  <c r="BD476" i="2"/>
  <c r="BE476" i="2"/>
  <c r="BF476" i="2"/>
  <c r="BG476" i="2"/>
  <c r="BI476" i="2"/>
  <c r="BJ476" i="2"/>
  <c r="BL476" i="2"/>
  <c r="BM476" i="2"/>
  <c r="BP476" i="2"/>
  <c r="BR476" i="2"/>
  <c r="BS476" i="2"/>
  <c r="BT476" i="2"/>
  <c r="BV476" i="2"/>
  <c r="BU476" i="2" s="1"/>
  <c r="CC476" i="2"/>
  <c r="CD476" i="2"/>
  <c r="CG476" i="2" a="1"/>
  <c r="CG476" i="2" s="1"/>
  <c r="CH476" i="2" s="1"/>
  <c r="CE476" i="2" s="1"/>
  <c r="CL476" i="2" a="1"/>
  <c r="CL476" i="2" s="1"/>
  <c r="CM476" i="2" s="1"/>
  <c r="CJ476" i="2" s="1"/>
  <c r="CP476" i="2"/>
  <c r="CQ476" i="2"/>
  <c r="CS476" i="2"/>
  <c r="CT476" i="2"/>
  <c r="CV476" i="2" a="1"/>
  <c r="CV476" i="2" s="1"/>
  <c r="CW476" i="2"/>
  <c r="DA476" i="2"/>
  <c r="DB476" i="2"/>
  <c r="DD476" i="2"/>
  <c r="DE476" i="2"/>
  <c r="DG476" i="2"/>
  <c r="DH476" i="2" s="1"/>
  <c r="DJ476" i="2"/>
  <c r="DL476" i="2"/>
  <c r="DP476" i="2"/>
  <c r="DO476" i="2" s="1"/>
  <c r="C477" i="2"/>
  <c r="H477" i="2"/>
  <c r="G477" i="2" s="1"/>
  <c r="J477" i="2"/>
  <c r="K477" i="2"/>
  <c r="M477" i="2"/>
  <c r="N477" i="2"/>
  <c r="P477" i="2"/>
  <c r="Q477" i="2"/>
  <c r="S477" i="2"/>
  <c r="T477" i="2"/>
  <c r="V477" i="2" a="1"/>
  <c r="V477" i="2" s="1"/>
  <c r="W477" i="2" a="1"/>
  <c r="W477" i="2" s="1"/>
  <c r="X477" i="2"/>
  <c r="AA477" i="2" a="1"/>
  <c r="AA477" i="2" s="1"/>
  <c r="AB477" i="2" s="1"/>
  <c r="AC477" i="2"/>
  <c r="AD477" i="2"/>
  <c r="AF477" i="2"/>
  <c r="AG477" i="2"/>
  <c r="AI477" i="2"/>
  <c r="AJ477" i="2"/>
  <c r="AL477" i="2"/>
  <c r="AM477" i="2"/>
  <c r="AO477" i="2"/>
  <c r="AP477" i="2"/>
  <c r="AR477" i="2"/>
  <c r="AS477" i="2"/>
  <c r="AU477" i="2"/>
  <c r="AV477" i="2"/>
  <c r="AX477" i="2"/>
  <c r="AY477" i="2"/>
  <c r="BA477" i="2"/>
  <c r="BB477" i="2"/>
  <c r="BD477" i="2"/>
  <c r="BE477" i="2"/>
  <c r="BF477" i="2"/>
  <c r="BG477" i="2"/>
  <c r="BI477" i="2"/>
  <c r="BJ477" i="2"/>
  <c r="BL477" i="2"/>
  <c r="BM477" i="2"/>
  <c r="BO477" i="2" s="1"/>
  <c r="BP477" i="2"/>
  <c r="BR477" i="2"/>
  <c r="BS477" i="2"/>
  <c r="BT477" i="2"/>
  <c r="BV477" i="2"/>
  <c r="BU477" i="2" s="1"/>
  <c r="CA477" i="2"/>
  <c r="BZ477" i="2"/>
  <c r="CC477" i="2"/>
  <c r="CD477" i="2"/>
  <c r="CG477" i="2" a="1"/>
  <c r="CG477" i="2" s="1"/>
  <c r="CL477" i="2" a="1"/>
  <c r="CL477" i="2" s="1"/>
  <c r="CP477" i="2"/>
  <c r="CQ477" i="2"/>
  <c r="CS477" i="2"/>
  <c r="CT477" i="2"/>
  <c r="CR477" i="2" s="1"/>
  <c r="CV477" i="2" a="1"/>
  <c r="CV477" i="2" s="1"/>
  <c r="CW477" i="2"/>
  <c r="DA477" i="2"/>
  <c r="DB477" i="2"/>
  <c r="DD477" i="2"/>
  <c r="DE477" i="2"/>
  <c r="DC477" i="2" s="1"/>
  <c r="DG477" i="2"/>
  <c r="DJ477" i="2"/>
  <c r="DF477" i="2" s="1"/>
  <c r="DL477" i="2"/>
  <c r="DK477" i="2" s="1"/>
  <c r="DP477" i="2"/>
  <c r="DR477" i="2"/>
  <c r="C478" i="2"/>
  <c r="H478" i="2"/>
  <c r="G478" i="2" s="1"/>
  <c r="J478" i="2"/>
  <c r="K478" i="2"/>
  <c r="M478" i="2"/>
  <c r="N478" i="2"/>
  <c r="L478" i="2" s="1"/>
  <c r="P478" i="2"/>
  <c r="Q478" i="2"/>
  <c r="S478" i="2"/>
  <c r="T478" i="2"/>
  <c r="V478" i="2" a="1"/>
  <c r="V478" i="2"/>
  <c r="W478" i="2" a="1"/>
  <c r="W478" i="2"/>
  <c r="X478" i="2"/>
  <c r="AA478" i="2" a="1"/>
  <c r="AA478" i="2" s="1"/>
  <c r="AB478" i="2" s="1"/>
  <c r="AC478" i="2"/>
  <c r="AD478" i="2"/>
  <c r="AF478" i="2"/>
  <c r="AG478" i="2"/>
  <c r="AI478" i="2"/>
  <c r="AJ478" i="2"/>
  <c r="AL478" i="2"/>
  <c r="AM478" i="2"/>
  <c r="AO478" i="2"/>
  <c r="AP478" i="2"/>
  <c r="AR478" i="2"/>
  <c r="AS478" i="2"/>
  <c r="AU478" i="2"/>
  <c r="AV478" i="2"/>
  <c r="AX478" i="2"/>
  <c r="AY478" i="2"/>
  <c r="BA478" i="2"/>
  <c r="BB478" i="2"/>
  <c r="BD478" i="2"/>
  <c r="BE478" i="2"/>
  <c r="BF478" i="2"/>
  <c r="BG478" i="2"/>
  <c r="BI478" i="2"/>
  <c r="BJ478" i="2"/>
  <c r="BL478" i="2"/>
  <c r="BM478" i="2"/>
  <c r="BO478" i="2" s="1"/>
  <c r="BP478" i="2"/>
  <c r="BR478" i="2"/>
  <c r="BS478" i="2"/>
  <c r="BT478" i="2"/>
  <c r="BV478" i="2"/>
  <c r="BU478" i="2" s="1"/>
  <c r="BZ478" i="2"/>
  <c r="CA478" i="2"/>
  <c r="CC478" i="2"/>
  <c r="CD478" i="2"/>
  <c r="CG478" i="2" a="1"/>
  <c r="CG478" i="2" s="1"/>
  <c r="CL478" i="2" a="1"/>
  <c r="CL478" i="2" s="1"/>
  <c r="CM478" i="2" s="1"/>
  <c r="CJ478" i="2" s="1"/>
  <c r="CP478" i="2"/>
  <c r="CQ478" i="2"/>
  <c r="CS478" i="2"/>
  <c r="CT478" i="2"/>
  <c r="CV478" i="2" a="1"/>
  <c r="CV478" i="2" s="1"/>
  <c r="CW478" i="2"/>
  <c r="DA478" i="2"/>
  <c r="DB478" i="2"/>
  <c r="DD478" i="2"/>
  <c r="DE478" i="2"/>
  <c r="DG478" i="2"/>
  <c r="DI478" i="2" s="1"/>
  <c r="DJ478" i="2"/>
  <c r="DL478" i="2"/>
  <c r="DK478" i="2" s="1"/>
  <c r="DP478" i="2"/>
  <c r="C479" i="2"/>
  <c r="H479" i="2"/>
  <c r="G479" i="2" s="1"/>
  <c r="J479" i="2"/>
  <c r="K479" i="2"/>
  <c r="M479" i="2"/>
  <c r="N479" i="2"/>
  <c r="L479" i="2" s="1"/>
  <c r="P479" i="2"/>
  <c r="Q479" i="2"/>
  <c r="S479" i="2"/>
  <c r="T479" i="2"/>
  <c r="V479" i="2" a="1"/>
  <c r="V479" i="2"/>
  <c r="W479" i="2" a="1"/>
  <c r="W479" i="2" s="1"/>
  <c r="X479" i="2"/>
  <c r="AA479" i="2" a="1"/>
  <c r="AA479" i="2" s="1"/>
  <c r="AB479" i="2" s="1"/>
  <c r="AC479" i="2"/>
  <c r="AD479" i="2"/>
  <c r="AF479" i="2"/>
  <c r="AG479" i="2"/>
  <c r="AI479" i="2"/>
  <c r="AJ479" i="2"/>
  <c r="AL479" i="2"/>
  <c r="AM479" i="2"/>
  <c r="AO479" i="2"/>
  <c r="AP479" i="2"/>
  <c r="AR479" i="2"/>
  <c r="AS479" i="2"/>
  <c r="AU479" i="2"/>
  <c r="AV479" i="2"/>
  <c r="AX479" i="2"/>
  <c r="AY479" i="2"/>
  <c r="BA479" i="2"/>
  <c r="BB479" i="2"/>
  <c r="BD479" i="2"/>
  <c r="BE479" i="2"/>
  <c r="BF479" i="2"/>
  <c r="BG479" i="2"/>
  <c r="BI479" i="2"/>
  <c r="BJ479" i="2"/>
  <c r="BL479" i="2"/>
  <c r="BM479" i="2"/>
  <c r="BO479" i="2"/>
  <c r="BP479" i="2"/>
  <c r="BR479" i="2"/>
  <c r="BS479" i="2"/>
  <c r="BT479" i="2"/>
  <c r="BV479" i="2"/>
  <c r="BU479" i="2" s="1"/>
  <c r="CC479" i="2"/>
  <c r="CD479" i="2"/>
  <c r="CG479" i="2" a="1"/>
  <c r="CG479" i="2"/>
  <c r="CH479" i="2" s="1"/>
  <c r="CE479" i="2" s="1"/>
  <c r="CL479" i="2" a="1"/>
  <c r="CL479" i="2"/>
  <c r="CP479" i="2"/>
  <c r="CQ479" i="2"/>
  <c r="CS479" i="2"/>
  <c r="CT479" i="2"/>
  <c r="CV479" i="2" a="1"/>
  <c r="CV479" i="2" s="1"/>
  <c r="CW479" i="2"/>
  <c r="DA479" i="2"/>
  <c r="DB479" i="2"/>
  <c r="DD479" i="2"/>
  <c r="DE479" i="2"/>
  <c r="DG479" i="2"/>
  <c r="DH479" i="2" s="1"/>
  <c r="DI479" i="2"/>
  <c r="DJ479" i="2"/>
  <c r="DL479" i="2"/>
  <c r="DK479" i="2" s="1"/>
  <c r="DP479" i="2"/>
  <c r="C480" i="2"/>
  <c r="H480" i="2"/>
  <c r="G480" i="2" s="1"/>
  <c r="J480" i="2"/>
  <c r="K480" i="2"/>
  <c r="M480" i="2"/>
  <c r="N480" i="2"/>
  <c r="P480" i="2"/>
  <c r="Q480" i="2"/>
  <c r="S480" i="2"/>
  <c r="T480" i="2"/>
  <c r="V480" i="2" a="1"/>
  <c r="V480" i="2" s="1"/>
  <c r="W480" i="2" a="1"/>
  <c r="W480" i="2" s="1"/>
  <c r="X480" i="2"/>
  <c r="AA480" i="2" a="1"/>
  <c r="AA480" i="2" s="1"/>
  <c r="AB480" i="2" s="1"/>
  <c r="AC480" i="2"/>
  <c r="AD480" i="2"/>
  <c r="AF480" i="2"/>
  <c r="AG480" i="2"/>
  <c r="AI480" i="2"/>
  <c r="AJ480" i="2"/>
  <c r="AL480" i="2"/>
  <c r="AM480" i="2"/>
  <c r="AO480" i="2"/>
  <c r="AP480" i="2"/>
  <c r="AR480" i="2"/>
  <c r="AS480" i="2"/>
  <c r="AU480" i="2"/>
  <c r="AV480" i="2"/>
  <c r="AX480" i="2"/>
  <c r="AY480" i="2"/>
  <c r="BA480" i="2"/>
  <c r="BB480" i="2"/>
  <c r="BD480" i="2"/>
  <c r="BE480" i="2"/>
  <c r="BF480" i="2"/>
  <c r="BG480" i="2"/>
  <c r="BI480" i="2"/>
  <c r="BJ480" i="2"/>
  <c r="BL480" i="2"/>
  <c r="BM480" i="2"/>
  <c r="BO480" i="2" s="1"/>
  <c r="BP480" i="2"/>
  <c r="BR480" i="2"/>
  <c r="BS480" i="2"/>
  <c r="BT480" i="2"/>
  <c r="BV480" i="2"/>
  <c r="BU480" i="2" s="1"/>
  <c r="BZ480" i="2"/>
  <c r="CC480" i="2"/>
  <c r="CD480" i="2"/>
  <c r="CG480" i="2" a="1"/>
  <c r="CG480" i="2" s="1"/>
  <c r="CL480" i="2" a="1"/>
  <c r="CL480" i="2"/>
  <c r="CP480" i="2"/>
  <c r="CQ480" i="2"/>
  <c r="CS480" i="2"/>
  <c r="CT480" i="2"/>
  <c r="CV480" i="2" a="1"/>
  <c r="CV480" i="2" s="1"/>
  <c r="CW480" i="2"/>
  <c r="DA480" i="2"/>
  <c r="DB480" i="2"/>
  <c r="DD480" i="2"/>
  <c r="DE480" i="2"/>
  <c r="DG480" i="2"/>
  <c r="DI480" i="2" s="1"/>
  <c r="DJ480" i="2"/>
  <c r="DL480" i="2"/>
  <c r="DM480" i="2" s="1"/>
  <c r="DP480" i="2"/>
  <c r="DR480" i="2" s="1"/>
  <c r="C481" i="2"/>
  <c r="H481" i="2"/>
  <c r="G481" i="2" s="1"/>
  <c r="J481" i="2"/>
  <c r="K481" i="2"/>
  <c r="M481" i="2"/>
  <c r="N481" i="2"/>
  <c r="P481" i="2"/>
  <c r="Q481" i="2"/>
  <c r="S481" i="2"/>
  <c r="T481" i="2"/>
  <c r="V481" i="2" a="1"/>
  <c r="V481" i="2" s="1"/>
  <c r="W481" i="2" a="1"/>
  <c r="W481" i="2"/>
  <c r="X481" i="2"/>
  <c r="AA481" i="2" a="1"/>
  <c r="AA481" i="2" s="1"/>
  <c r="AB481" i="2" s="1"/>
  <c r="AC481" i="2"/>
  <c r="AD481" i="2"/>
  <c r="AF481" i="2"/>
  <c r="AG481" i="2"/>
  <c r="AI481" i="2"/>
  <c r="AJ481" i="2"/>
  <c r="AL481" i="2"/>
  <c r="AM481" i="2"/>
  <c r="AO481" i="2"/>
  <c r="AP481" i="2"/>
  <c r="AR481" i="2"/>
  <c r="AS481" i="2"/>
  <c r="AU481" i="2"/>
  <c r="AV481" i="2"/>
  <c r="AX481" i="2"/>
  <c r="AY481" i="2"/>
  <c r="BA481" i="2"/>
  <c r="BB481" i="2"/>
  <c r="BD481" i="2"/>
  <c r="BE481" i="2"/>
  <c r="BF481" i="2"/>
  <c r="BG481" i="2"/>
  <c r="BI481" i="2"/>
  <c r="BJ481" i="2"/>
  <c r="BL481" i="2"/>
  <c r="BM481" i="2"/>
  <c r="BO481" i="2" s="1"/>
  <c r="BP481" i="2"/>
  <c r="BR481" i="2"/>
  <c r="BS481" i="2"/>
  <c r="BT481" i="2"/>
  <c r="BV481" i="2"/>
  <c r="BU481" i="2" s="1"/>
  <c r="CA481" i="2"/>
  <c r="BZ481" i="2"/>
  <c r="CC481" i="2"/>
  <c r="CD481" i="2"/>
  <c r="CG481" i="2" a="1"/>
  <c r="CG481" i="2" s="1"/>
  <c r="CL481" i="2" a="1"/>
  <c r="CL481" i="2" s="1"/>
  <c r="CP481" i="2"/>
  <c r="CQ481" i="2"/>
  <c r="CS481" i="2"/>
  <c r="CT481" i="2"/>
  <c r="CV481" i="2" a="1"/>
  <c r="CV481" i="2" s="1"/>
  <c r="CW481" i="2"/>
  <c r="DA481" i="2"/>
  <c r="DB481" i="2"/>
  <c r="DD481" i="2"/>
  <c r="DE481" i="2"/>
  <c r="DG481" i="2"/>
  <c r="DH481" i="2" s="1"/>
  <c r="DJ481" i="2"/>
  <c r="DL481" i="2"/>
  <c r="DK481" i="2" s="1"/>
  <c r="DP481" i="2"/>
  <c r="DO481" i="2" s="1"/>
  <c r="DQ481" i="2"/>
  <c r="C482" i="2"/>
  <c r="H482" i="2"/>
  <c r="G482" i="2" s="1"/>
  <c r="J482" i="2"/>
  <c r="K482" i="2"/>
  <c r="M482" i="2"/>
  <c r="N482" i="2"/>
  <c r="P482" i="2"/>
  <c r="Q482" i="2"/>
  <c r="S482" i="2"/>
  <c r="T482" i="2"/>
  <c r="V482" i="2" a="1"/>
  <c r="V482" i="2" s="1"/>
  <c r="W482" i="2" a="1"/>
  <c r="W482" i="2"/>
  <c r="X482" i="2"/>
  <c r="AA482" i="2" a="1"/>
  <c r="AA482" i="2" s="1"/>
  <c r="AB482" i="2" s="1"/>
  <c r="AC482" i="2"/>
  <c r="AD482" i="2"/>
  <c r="AF482" i="2"/>
  <c r="AG482" i="2"/>
  <c r="AI482" i="2"/>
  <c r="AJ482" i="2"/>
  <c r="AL482" i="2"/>
  <c r="AM482" i="2"/>
  <c r="AO482" i="2"/>
  <c r="AP482" i="2"/>
  <c r="AR482" i="2"/>
  <c r="AS482" i="2"/>
  <c r="AU482" i="2"/>
  <c r="AV482" i="2"/>
  <c r="AX482" i="2"/>
  <c r="AY482" i="2"/>
  <c r="BA482" i="2"/>
  <c r="BB482" i="2"/>
  <c r="BD482" i="2"/>
  <c r="BE482" i="2"/>
  <c r="BF482" i="2"/>
  <c r="BG482" i="2"/>
  <c r="BI482" i="2"/>
  <c r="BJ482" i="2"/>
  <c r="BL482" i="2"/>
  <c r="BM482" i="2"/>
  <c r="BO482" i="2" s="1"/>
  <c r="BP482" i="2"/>
  <c r="BR482" i="2"/>
  <c r="BS482" i="2"/>
  <c r="BT482" i="2"/>
  <c r="BV482" i="2"/>
  <c r="BU482" i="2" s="1"/>
  <c r="BZ482" i="2"/>
  <c r="CA482" i="2"/>
  <c r="CC482" i="2"/>
  <c r="CD482" i="2"/>
  <c r="CG482" i="2" a="1"/>
  <c r="CG482" i="2" s="1"/>
  <c r="CL482" i="2" a="1"/>
  <c r="CL482" i="2" s="1"/>
  <c r="CP482" i="2"/>
  <c r="CQ482" i="2"/>
  <c r="CS482" i="2"/>
  <c r="CT482" i="2"/>
  <c r="CV482" i="2" a="1"/>
  <c r="CV482" i="2" s="1"/>
  <c r="CW482" i="2"/>
  <c r="DA482" i="2"/>
  <c r="DB482" i="2"/>
  <c r="DD482" i="2"/>
  <c r="DE482" i="2"/>
  <c r="DG482" i="2"/>
  <c r="DJ482" i="2"/>
  <c r="DL482" i="2"/>
  <c r="DP482" i="2"/>
  <c r="DO482" i="2" s="1"/>
  <c r="C483" i="2"/>
  <c r="H483" i="2"/>
  <c r="G483" i="2" s="1"/>
  <c r="J483" i="2"/>
  <c r="K483" i="2"/>
  <c r="M483" i="2"/>
  <c r="N483" i="2"/>
  <c r="P483" i="2"/>
  <c r="Q483" i="2"/>
  <c r="S483" i="2"/>
  <c r="T483" i="2"/>
  <c r="V483" i="2" a="1"/>
  <c r="V483" i="2" s="1"/>
  <c r="W483" i="2" a="1"/>
  <c r="W483" i="2" s="1"/>
  <c r="X483" i="2"/>
  <c r="AA483" i="2" a="1"/>
  <c r="AA483" i="2"/>
  <c r="AB483" i="2" s="1"/>
  <c r="AC483" i="2"/>
  <c r="AD483" i="2"/>
  <c r="AF483" i="2"/>
  <c r="AG483" i="2"/>
  <c r="AI483" i="2"/>
  <c r="AJ483" i="2"/>
  <c r="AL483" i="2"/>
  <c r="AM483" i="2"/>
  <c r="AO483" i="2"/>
  <c r="AP483" i="2"/>
  <c r="AR483" i="2"/>
  <c r="AS483" i="2"/>
  <c r="AU483" i="2"/>
  <c r="AV483" i="2"/>
  <c r="AX483" i="2"/>
  <c r="AY483" i="2"/>
  <c r="BA483" i="2"/>
  <c r="BB483" i="2"/>
  <c r="BD483" i="2"/>
  <c r="BE483" i="2"/>
  <c r="BF483" i="2"/>
  <c r="BG483" i="2"/>
  <c r="BI483" i="2"/>
  <c r="BJ483" i="2"/>
  <c r="BL483" i="2"/>
  <c r="BM483" i="2"/>
  <c r="BO483" i="2"/>
  <c r="BP483" i="2"/>
  <c r="BR483" i="2"/>
  <c r="BS483" i="2"/>
  <c r="BT483" i="2"/>
  <c r="BV483" i="2"/>
  <c r="BU483" i="2" s="1"/>
  <c r="BZ483" i="2"/>
  <c r="CA483" i="2"/>
  <c r="CC483" i="2"/>
  <c r="CD483" i="2"/>
  <c r="CG483" i="2" a="1"/>
  <c r="CG483" i="2"/>
  <c r="CL483" i="2" a="1"/>
  <c r="CL483" i="2" s="1"/>
  <c r="CP483" i="2"/>
  <c r="CQ483" i="2"/>
  <c r="CS483" i="2"/>
  <c r="CT483" i="2"/>
  <c r="CV483" i="2" a="1"/>
  <c r="CV483" i="2" s="1"/>
  <c r="CW483" i="2"/>
  <c r="DA483" i="2"/>
  <c r="DB483" i="2"/>
  <c r="DD483" i="2"/>
  <c r="DE483" i="2"/>
  <c r="DG483" i="2"/>
  <c r="DH483" i="2"/>
  <c r="DJ483" i="2"/>
  <c r="DL483" i="2"/>
  <c r="DN483" i="2" s="1"/>
  <c r="DM483" i="2"/>
  <c r="DP483" i="2"/>
  <c r="C484" i="2"/>
  <c r="H484" i="2"/>
  <c r="G484" i="2" s="1"/>
  <c r="J484" i="2"/>
  <c r="K484" i="2"/>
  <c r="M484" i="2"/>
  <c r="N484" i="2"/>
  <c r="P484" i="2"/>
  <c r="Q484" i="2"/>
  <c r="S484" i="2"/>
  <c r="T484" i="2"/>
  <c r="V484" i="2" a="1"/>
  <c r="V484" i="2" s="1"/>
  <c r="W484" i="2" a="1"/>
  <c r="W484" i="2"/>
  <c r="X484" i="2"/>
  <c r="AA484" i="2" a="1"/>
  <c r="AA484" i="2" s="1"/>
  <c r="AB484" i="2" s="1"/>
  <c r="AC484" i="2"/>
  <c r="AD484" i="2"/>
  <c r="AF484" i="2"/>
  <c r="AG484" i="2"/>
  <c r="AI484" i="2"/>
  <c r="AJ484" i="2"/>
  <c r="AL484" i="2"/>
  <c r="AM484" i="2"/>
  <c r="AO484" i="2"/>
  <c r="AP484" i="2"/>
  <c r="AR484" i="2"/>
  <c r="AS484" i="2"/>
  <c r="AU484" i="2"/>
  <c r="AV484" i="2"/>
  <c r="AX484" i="2"/>
  <c r="AY484" i="2"/>
  <c r="BA484" i="2"/>
  <c r="BB484" i="2"/>
  <c r="BD484" i="2"/>
  <c r="BE484" i="2"/>
  <c r="BF484" i="2"/>
  <c r="BG484" i="2"/>
  <c r="BI484" i="2"/>
  <c r="BJ484" i="2"/>
  <c r="BL484" i="2"/>
  <c r="BM484" i="2"/>
  <c r="BP484" i="2"/>
  <c r="BR484" i="2"/>
  <c r="BS484" i="2"/>
  <c r="BT484" i="2"/>
  <c r="BV484" i="2"/>
  <c r="BU484" i="2" s="1"/>
  <c r="CC484" i="2"/>
  <c r="CD484" i="2"/>
  <c r="CG484" i="2" a="1"/>
  <c r="CG484" i="2" s="1"/>
  <c r="CL484" i="2" a="1"/>
  <c r="CL484" i="2" s="1"/>
  <c r="CM484" i="2" s="1"/>
  <c r="CJ484" i="2" s="1"/>
  <c r="CP484" i="2"/>
  <c r="CQ484" i="2"/>
  <c r="CS484" i="2"/>
  <c r="CT484" i="2"/>
  <c r="CV484" i="2" a="1"/>
  <c r="CV484" i="2" s="1"/>
  <c r="CX484" i="2" s="1"/>
  <c r="CU484" i="2" s="1"/>
  <c r="CW484" i="2"/>
  <c r="DA484" i="2"/>
  <c r="DB484" i="2"/>
  <c r="DD484" i="2"/>
  <c r="DE484" i="2"/>
  <c r="DG484" i="2"/>
  <c r="DJ484" i="2"/>
  <c r="DL484" i="2"/>
  <c r="DP484" i="2"/>
  <c r="DO484" i="2" s="1"/>
  <c r="C485" i="2"/>
  <c r="H485" i="2"/>
  <c r="G485" i="2" s="1"/>
  <c r="J485" i="2"/>
  <c r="K485" i="2"/>
  <c r="M485" i="2"/>
  <c r="N485" i="2"/>
  <c r="P485" i="2"/>
  <c r="Q485" i="2"/>
  <c r="S485" i="2"/>
  <c r="T485" i="2"/>
  <c r="V485" i="2" a="1"/>
  <c r="V485" i="2" s="1"/>
  <c r="W485" i="2" a="1"/>
  <c r="W485" i="2" s="1"/>
  <c r="Y485" i="2" s="1"/>
  <c r="X485" i="2"/>
  <c r="AA485" i="2" a="1"/>
  <c r="AA485" i="2" s="1"/>
  <c r="AB485" i="2" s="1"/>
  <c r="AC485" i="2"/>
  <c r="AD485" i="2"/>
  <c r="AF485" i="2"/>
  <c r="AG485" i="2"/>
  <c r="AI485" i="2"/>
  <c r="AJ485" i="2"/>
  <c r="AL485" i="2"/>
  <c r="AM485" i="2"/>
  <c r="AO485" i="2"/>
  <c r="AP485" i="2"/>
  <c r="AR485" i="2"/>
  <c r="AS485" i="2"/>
  <c r="AU485" i="2"/>
  <c r="AV485" i="2"/>
  <c r="AX485" i="2"/>
  <c r="AY485" i="2"/>
  <c r="BA485" i="2"/>
  <c r="BB485" i="2"/>
  <c r="BD485" i="2"/>
  <c r="BE485" i="2"/>
  <c r="BF485" i="2"/>
  <c r="BG485" i="2"/>
  <c r="BI485" i="2"/>
  <c r="BJ485" i="2"/>
  <c r="BL485" i="2"/>
  <c r="BM485" i="2"/>
  <c r="BO485" i="2" s="1"/>
  <c r="BP485" i="2"/>
  <c r="BR485" i="2"/>
  <c r="BS485" i="2"/>
  <c r="BT485" i="2"/>
  <c r="BV485" i="2"/>
  <c r="BU485" i="2" s="1"/>
  <c r="CA485" i="2"/>
  <c r="BZ485" i="2"/>
  <c r="CC485" i="2"/>
  <c r="CD485" i="2"/>
  <c r="CG485" i="2" a="1"/>
  <c r="CG485" i="2" s="1"/>
  <c r="CL485" i="2" a="1"/>
  <c r="CL485" i="2" s="1"/>
  <c r="CP485" i="2"/>
  <c r="CQ485" i="2"/>
  <c r="CS485" i="2"/>
  <c r="CT485" i="2"/>
  <c r="CV485" i="2" a="1"/>
  <c r="CV485" i="2" s="1"/>
  <c r="CW485" i="2"/>
  <c r="DA485" i="2"/>
  <c r="DB485" i="2"/>
  <c r="DD485" i="2"/>
  <c r="DE485" i="2"/>
  <c r="DG485" i="2"/>
  <c r="DJ485" i="2"/>
  <c r="DK485" i="2"/>
  <c r="DL485" i="2"/>
  <c r="DM485" i="2" s="1"/>
  <c r="DN485" i="2"/>
  <c r="DP485" i="2"/>
  <c r="DQ485" i="2" s="1"/>
  <c r="DR485" i="2"/>
  <c r="C486" i="2"/>
  <c r="H486" i="2"/>
  <c r="G486" i="2" s="1"/>
  <c r="J486" i="2"/>
  <c r="K486" i="2"/>
  <c r="M486" i="2"/>
  <c r="N486" i="2"/>
  <c r="P486" i="2"/>
  <c r="Q486" i="2"/>
  <c r="S486" i="2"/>
  <c r="T486" i="2"/>
  <c r="V486" i="2" a="1"/>
  <c r="V486" i="2"/>
  <c r="W486" i="2" a="1"/>
  <c r="W486" i="2"/>
  <c r="X486" i="2"/>
  <c r="AA486" i="2" a="1"/>
  <c r="AA486" i="2" s="1"/>
  <c r="AB486" i="2" s="1"/>
  <c r="AC486" i="2"/>
  <c r="AD486" i="2"/>
  <c r="AF486" i="2"/>
  <c r="AG486" i="2"/>
  <c r="AI486" i="2"/>
  <c r="AJ486" i="2"/>
  <c r="AL486" i="2"/>
  <c r="AM486" i="2"/>
  <c r="AO486" i="2"/>
  <c r="AP486" i="2"/>
  <c r="AR486" i="2"/>
  <c r="AS486" i="2"/>
  <c r="AU486" i="2"/>
  <c r="AV486" i="2"/>
  <c r="AX486" i="2"/>
  <c r="AY486" i="2"/>
  <c r="BA486" i="2"/>
  <c r="BB486" i="2"/>
  <c r="AZ486" i="2" s="1"/>
  <c r="BD486" i="2"/>
  <c r="BE486" i="2"/>
  <c r="BF486" i="2"/>
  <c r="BG486" i="2"/>
  <c r="BI486" i="2"/>
  <c r="BJ486" i="2"/>
  <c r="BL486" i="2"/>
  <c r="BM486" i="2"/>
  <c r="BO486" i="2" s="1"/>
  <c r="BP486" i="2"/>
  <c r="BR486" i="2"/>
  <c r="BS486" i="2"/>
  <c r="BT486" i="2"/>
  <c r="BV486" i="2"/>
  <c r="BU486" i="2" s="1"/>
  <c r="BZ486" i="2"/>
  <c r="CA486" i="2"/>
  <c r="CC486" i="2"/>
  <c r="CD486" i="2"/>
  <c r="CG486" i="2" a="1"/>
  <c r="CG486" i="2" s="1"/>
  <c r="CL486" i="2" a="1"/>
  <c r="CL486" i="2" s="1"/>
  <c r="CM486" i="2" s="1"/>
  <c r="CJ486" i="2" s="1"/>
  <c r="CP486" i="2"/>
  <c r="CQ486" i="2"/>
  <c r="CS486" i="2"/>
  <c r="CT486" i="2"/>
  <c r="CV486" i="2" a="1"/>
  <c r="CV486" i="2" s="1"/>
  <c r="CW486" i="2"/>
  <c r="DA486" i="2"/>
  <c r="DB486" i="2"/>
  <c r="DD486" i="2"/>
  <c r="DE486" i="2"/>
  <c r="DG486" i="2"/>
  <c r="DJ486" i="2"/>
  <c r="DL486" i="2"/>
  <c r="DK486" i="2" s="1"/>
  <c r="DP486" i="2"/>
  <c r="C487" i="2"/>
  <c r="H487" i="2"/>
  <c r="G487" i="2" s="1"/>
  <c r="J487" i="2"/>
  <c r="K487" i="2"/>
  <c r="I487" i="2" s="1"/>
  <c r="M487" i="2"/>
  <c r="N487" i="2"/>
  <c r="P487" i="2"/>
  <c r="Q487" i="2"/>
  <c r="S487" i="2"/>
  <c r="T487" i="2"/>
  <c r="V487" i="2" a="1"/>
  <c r="V487" i="2" s="1"/>
  <c r="W487" i="2" a="1"/>
  <c r="W487" i="2" s="1"/>
  <c r="Y487" i="2" s="1"/>
  <c r="X487" i="2"/>
  <c r="AA487" i="2" a="1"/>
  <c r="AA487" i="2" s="1"/>
  <c r="AB487" i="2" s="1"/>
  <c r="AC487" i="2"/>
  <c r="AD487" i="2"/>
  <c r="AF487" i="2"/>
  <c r="AG487" i="2"/>
  <c r="AI487" i="2"/>
  <c r="AJ487" i="2"/>
  <c r="AL487" i="2"/>
  <c r="AK487" i="2" s="1"/>
  <c r="AM487" i="2"/>
  <c r="AO487" i="2"/>
  <c r="AP487" i="2"/>
  <c r="AR487" i="2"/>
  <c r="AS487" i="2"/>
  <c r="AU487" i="2"/>
  <c r="AV487" i="2"/>
  <c r="AX487" i="2"/>
  <c r="AW487" i="2" s="1"/>
  <c r="AY487" i="2"/>
  <c r="BA487" i="2"/>
  <c r="BB487" i="2"/>
  <c r="BD487" i="2"/>
  <c r="BE487" i="2"/>
  <c r="BF487" i="2"/>
  <c r="BG487" i="2"/>
  <c r="BI487" i="2"/>
  <c r="BJ487" i="2"/>
  <c r="BH487" i="2" s="1"/>
  <c r="BL487" i="2"/>
  <c r="BM487" i="2"/>
  <c r="BO487" i="2" s="1"/>
  <c r="BP487" i="2"/>
  <c r="BR487" i="2"/>
  <c r="BS487" i="2"/>
  <c r="BT487" i="2"/>
  <c r="BV487" i="2"/>
  <c r="BU487" i="2" s="1"/>
  <c r="CC487" i="2"/>
  <c r="CD487" i="2"/>
  <c r="CG487" i="2" a="1"/>
  <c r="CG487" i="2" s="1"/>
  <c r="CH487" i="2" s="1"/>
  <c r="CE487" i="2" s="1"/>
  <c r="CL487" i="2" a="1"/>
  <c r="CL487" i="2"/>
  <c r="CP487" i="2"/>
  <c r="CQ487" i="2"/>
  <c r="CS487" i="2"/>
  <c r="CT487" i="2"/>
  <c r="CV487" i="2" a="1"/>
  <c r="CV487" i="2" s="1"/>
  <c r="CW487" i="2"/>
  <c r="DA487" i="2"/>
  <c r="DB487" i="2"/>
  <c r="DD487" i="2"/>
  <c r="DE487" i="2"/>
  <c r="DG487" i="2"/>
  <c r="DI487" i="2" s="1"/>
  <c r="DJ487" i="2"/>
  <c r="DL487" i="2"/>
  <c r="DK487" i="2" s="1"/>
  <c r="DP487" i="2"/>
  <c r="C488" i="2"/>
  <c r="H488" i="2"/>
  <c r="G488" i="2" s="1"/>
  <c r="J488" i="2"/>
  <c r="K488" i="2"/>
  <c r="M488" i="2"/>
  <c r="N488" i="2"/>
  <c r="P488" i="2"/>
  <c r="Q488" i="2"/>
  <c r="S488" i="2"/>
  <c r="T488" i="2"/>
  <c r="V488" i="2" a="1"/>
  <c r="V488" i="2" s="1"/>
  <c r="W488" i="2" a="1"/>
  <c r="W488" i="2" s="1"/>
  <c r="Y488" i="2" s="1"/>
  <c r="X488" i="2"/>
  <c r="AA488" i="2" a="1"/>
  <c r="AA488" i="2" s="1"/>
  <c r="AB488" i="2" s="1"/>
  <c r="AC488" i="2"/>
  <c r="AD488" i="2"/>
  <c r="AF488" i="2"/>
  <c r="AG488" i="2"/>
  <c r="AI488" i="2"/>
  <c r="AJ488" i="2"/>
  <c r="AL488" i="2"/>
  <c r="AM488" i="2"/>
  <c r="AO488" i="2"/>
  <c r="AP488" i="2"/>
  <c r="AR488" i="2"/>
  <c r="AS488" i="2"/>
  <c r="AU488" i="2"/>
  <c r="AV488" i="2"/>
  <c r="AX488" i="2"/>
  <c r="AY488" i="2"/>
  <c r="BA488" i="2"/>
  <c r="BB488" i="2"/>
  <c r="BD488" i="2"/>
  <c r="BE488" i="2"/>
  <c r="BF488" i="2"/>
  <c r="BG488" i="2"/>
  <c r="BI488" i="2"/>
  <c r="BJ488" i="2"/>
  <c r="BL488" i="2"/>
  <c r="BM488" i="2"/>
  <c r="BO488" i="2" s="1"/>
  <c r="BP488" i="2"/>
  <c r="BR488" i="2"/>
  <c r="BS488" i="2"/>
  <c r="BT488" i="2"/>
  <c r="BV488" i="2"/>
  <c r="BU488" i="2" s="1"/>
  <c r="CC488" i="2"/>
  <c r="CD488" i="2"/>
  <c r="CG488" i="2" a="1"/>
  <c r="CG488" i="2" s="1"/>
  <c r="CH488" i="2" s="1"/>
  <c r="CE488" i="2" s="1"/>
  <c r="CL488" i="2" a="1"/>
  <c r="CL488" i="2" s="1"/>
  <c r="CP488" i="2"/>
  <c r="CQ488" i="2"/>
  <c r="CS488" i="2"/>
  <c r="CT488" i="2"/>
  <c r="CV488" i="2" a="1"/>
  <c r="CV488" i="2" s="1"/>
  <c r="CW488" i="2"/>
  <c r="DA488" i="2"/>
  <c r="DB488" i="2"/>
  <c r="DD488" i="2"/>
  <c r="DE488" i="2"/>
  <c r="DG488" i="2"/>
  <c r="DH488" i="2" s="1"/>
  <c r="DJ488" i="2"/>
  <c r="DL488" i="2"/>
  <c r="DP488" i="2"/>
  <c r="DO488" i="2" s="1"/>
  <c r="C489" i="2"/>
  <c r="H489" i="2"/>
  <c r="G489" i="2" s="1"/>
  <c r="J489" i="2"/>
  <c r="K489" i="2"/>
  <c r="M489" i="2"/>
  <c r="N489" i="2"/>
  <c r="P489" i="2"/>
  <c r="Q489" i="2"/>
  <c r="S489" i="2"/>
  <c r="T489" i="2"/>
  <c r="V489" i="2" a="1"/>
  <c r="V489" i="2" s="1"/>
  <c r="W489" i="2" a="1"/>
  <c r="W489" i="2" s="1"/>
  <c r="X489" i="2"/>
  <c r="AA489" i="2" a="1"/>
  <c r="AA489" i="2"/>
  <c r="AB489" i="2" s="1"/>
  <c r="AC489" i="2"/>
  <c r="AD489" i="2"/>
  <c r="AF489" i="2"/>
  <c r="AG489" i="2"/>
  <c r="AI489" i="2"/>
  <c r="AJ489" i="2"/>
  <c r="AL489" i="2"/>
  <c r="AM489" i="2"/>
  <c r="AO489" i="2"/>
  <c r="AP489" i="2"/>
  <c r="AR489" i="2"/>
  <c r="AS489" i="2"/>
  <c r="AU489" i="2"/>
  <c r="AV489" i="2"/>
  <c r="AX489" i="2"/>
  <c r="AY489" i="2"/>
  <c r="BA489" i="2"/>
  <c r="BB489" i="2"/>
  <c r="BD489" i="2"/>
  <c r="BE489" i="2"/>
  <c r="BF489" i="2"/>
  <c r="BG489" i="2"/>
  <c r="BI489" i="2"/>
  <c r="BJ489" i="2"/>
  <c r="BL489" i="2"/>
  <c r="BM489" i="2"/>
  <c r="BO489" i="2" s="1"/>
  <c r="BP489" i="2"/>
  <c r="BR489" i="2"/>
  <c r="BS489" i="2"/>
  <c r="BT489" i="2"/>
  <c r="BV489" i="2"/>
  <c r="BU489" i="2" s="1"/>
  <c r="CA489" i="2"/>
  <c r="BZ489" i="2"/>
  <c r="CC489" i="2"/>
  <c r="CD489" i="2"/>
  <c r="CG489" i="2" a="1"/>
  <c r="CG489" i="2" s="1"/>
  <c r="CL489" i="2" a="1"/>
  <c r="CL489" i="2" s="1"/>
  <c r="CM489" i="2" s="1"/>
  <c r="CJ489" i="2" s="1"/>
  <c r="CN489" i="2"/>
  <c r="CP489" i="2"/>
  <c r="CQ489" i="2"/>
  <c r="CS489" i="2"/>
  <c r="CT489" i="2"/>
  <c r="CR489" i="2" s="1"/>
  <c r="CV489" i="2" a="1"/>
  <c r="CV489" i="2" s="1"/>
  <c r="CW489" i="2"/>
  <c r="DA489" i="2"/>
  <c r="DB489" i="2"/>
  <c r="DD489" i="2"/>
  <c r="DE489" i="2"/>
  <c r="DG489" i="2"/>
  <c r="DH489" i="2" s="1"/>
  <c r="DJ489" i="2"/>
  <c r="DL489" i="2"/>
  <c r="DK489" i="2" s="1"/>
  <c r="DP489" i="2"/>
  <c r="C490" i="2"/>
  <c r="H490" i="2"/>
  <c r="G490" i="2" s="1"/>
  <c r="J490" i="2"/>
  <c r="K490" i="2"/>
  <c r="M490" i="2"/>
  <c r="N490" i="2"/>
  <c r="P490" i="2"/>
  <c r="Q490" i="2"/>
  <c r="S490" i="2"/>
  <c r="T490" i="2"/>
  <c r="V490" i="2" a="1"/>
  <c r="V490" i="2" s="1"/>
  <c r="W490" i="2" a="1"/>
  <c r="W490" i="2" s="1"/>
  <c r="X490" i="2"/>
  <c r="AA490" i="2" a="1"/>
  <c r="AA490" i="2" s="1"/>
  <c r="AB490" i="2" s="1"/>
  <c r="AC490" i="2"/>
  <c r="AD490" i="2"/>
  <c r="AF490" i="2"/>
  <c r="AG490" i="2"/>
  <c r="AI490" i="2"/>
  <c r="AJ490" i="2"/>
  <c r="AL490" i="2"/>
  <c r="AM490" i="2"/>
  <c r="AO490" i="2"/>
  <c r="AP490" i="2"/>
  <c r="AR490" i="2"/>
  <c r="AS490" i="2"/>
  <c r="AU490" i="2"/>
  <c r="AV490" i="2"/>
  <c r="AX490" i="2"/>
  <c r="AY490" i="2"/>
  <c r="BA490" i="2"/>
  <c r="BB490" i="2"/>
  <c r="BD490" i="2"/>
  <c r="BE490" i="2"/>
  <c r="BF490" i="2"/>
  <c r="BG490" i="2"/>
  <c r="BI490" i="2"/>
  <c r="BJ490" i="2"/>
  <c r="BL490" i="2"/>
  <c r="BM490" i="2"/>
  <c r="BO490" i="2" s="1"/>
  <c r="BP490" i="2"/>
  <c r="BR490" i="2"/>
  <c r="BS490" i="2"/>
  <c r="BT490" i="2"/>
  <c r="BV490" i="2"/>
  <c r="BU490" i="2" s="1"/>
  <c r="BZ490" i="2"/>
  <c r="CA490" i="2"/>
  <c r="CC490" i="2"/>
  <c r="CD490" i="2"/>
  <c r="CG490" i="2" a="1"/>
  <c r="CG490" i="2" s="1"/>
  <c r="CL490" i="2" a="1"/>
  <c r="CL490" i="2" s="1"/>
  <c r="CP490" i="2"/>
  <c r="CQ490" i="2"/>
  <c r="CS490" i="2"/>
  <c r="CT490" i="2"/>
  <c r="CV490" i="2" a="1"/>
  <c r="CV490" i="2"/>
  <c r="CW490" i="2"/>
  <c r="DA490" i="2"/>
  <c r="DB490" i="2"/>
  <c r="DD490" i="2"/>
  <c r="DE490" i="2"/>
  <c r="DG490" i="2"/>
  <c r="DH490" i="2" s="1"/>
  <c r="DJ490" i="2"/>
  <c r="DL490" i="2"/>
  <c r="DP490" i="2"/>
  <c r="DO490" i="2" s="1"/>
  <c r="C491" i="2"/>
  <c r="H491" i="2"/>
  <c r="G491" i="2" s="1"/>
  <c r="J491" i="2"/>
  <c r="K491" i="2"/>
  <c r="M491" i="2"/>
  <c r="N491" i="2"/>
  <c r="P491" i="2"/>
  <c r="Q491" i="2"/>
  <c r="S491" i="2"/>
  <c r="T491" i="2"/>
  <c r="V491" i="2" a="1"/>
  <c r="V491" i="2" s="1"/>
  <c r="W491" i="2" a="1"/>
  <c r="W491" i="2" s="1"/>
  <c r="X491" i="2"/>
  <c r="AA491" i="2" a="1"/>
  <c r="AA491" i="2" s="1"/>
  <c r="AB491" i="2" s="1"/>
  <c r="AC491" i="2"/>
  <c r="AD491" i="2"/>
  <c r="AF491" i="2"/>
  <c r="AG491" i="2"/>
  <c r="AI491" i="2"/>
  <c r="AJ491" i="2"/>
  <c r="AL491" i="2"/>
  <c r="AM491" i="2"/>
  <c r="AO491" i="2"/>
  <c r="AP491" i="2"/>
  <c r="AR491" i="2"/>
  <c r="AS491" i="2"/>
  <c r="AU491" i="2"/>
  <c r="AV491" i="2"/>
  <c r="AX491" i="2"/>
  <c r="AY491" i="2"/>
  <c r="BA491" i="2"/>
  <c r="BB491" i="2"/>
  <c r="BD491" i="2"/>
  <c r="BE491" i="2"/>
  <c r="BF491" i="2"/>
  <c r="BG491" i="2"/>
  <c r="BI491" i="2"/>
  <c r="BJ491" i="2"/>
  <c r="BL491" i="2"/>
  <c r="BM491" i="2"/>
  <c r="BO491" i="2" s="1"/>
  <c r="BP491" i="2"/>
  <c r="BR491" i="2"/>
  <c r="BS491" i="2"/>
  <c r="BT491" i="2"/>
  <c r="BV491" i="2"/>
  <c r="BU491" i="2" s="1"/>
  <c r="BZ491" i="2"/>
  <c r="CA491" i="2"/>
  <c r="CC491" i="2"/>
  <c r="CD491" i="2"/>
  <c r="CG491" i="2" a="1"/>
  <c r="CG491" i="2" s="1"/>
  <c r="CL491" i="2" a="1"/>
  <c r="CL491" i="2" s="1"/>
  <c r="CM491" i="2" s="1"/>
  <c r="CJ491" i="2" s="1"/>
  <c r="CP491" i="2"/>
  <c r="CQ491" i="2"/>
  <c r="CS491" i="2"/>
  <c r="CT491" i="2"/>
  <c r="CV491" i="2" a="1"/>
  <c r="CV491" i="2" s="1"/>
  <c r="CW491" i="2"/>
  <c r="DA491" i="2"/>
  <c r="DB491" i="2"/>
  <c r="DD491" i="2"/>
  <c r="DE491" i="2"/>
  <c r="DG491" i="2"/>
  <c r="DJ491" i="2"/>
  <c r="DL491" i="2"/>
  <c r="DN491" i="2" s="1"/>
  <c r="DP491" i="2"/>
  <c r="DO491" i="2" s="1"/>
  <c r="DQ491" i="2"/>
  <c r="C492" i="2"/>
  <c r="H492" i="2"/>
  <c r="G492" i="2" s="1"/>
  <c r="J492" i="2"/>
  <c r="K492" i="2"/>
  <c r="M492" i="2"/>
  <c r="N492" i="2"/>
  <c r="P492" i="2"/>
  <c r="Q492" i="2"/>
  <c r="S492" i="2"/>
  <c r="T492" i="2"/>
  <c r="V492" i="2" a="1"/>
  <c r="V492" i="2" s="1"/>
  <c r="W492" i="2" a="1"/>
  <c r="W492" i="2" s="1"/>
  <c r="X492" i="2"/>
  <c r="AA492" i="2" a="1"/>
  <c r="AA492" i="2" s="1"/>
  <c r="AB492" i="2" s="1"/>
  <c r="AC492" i="2"/>
  <c r="AD492" i="2"/>
  <c r="AF492" i="2"/>
  <c r="AG492" i="2"/>
  <c r="AI492" i="2"/>
  <c r="AJ492" i="2"/>
  <c r="AL492" i="2"/>
  <c r="AM492" i="2"/>
  <c r="AO492" i="2"/>
  <c r="AP492" i="2"/>
  <c r="AR492" i="2"/>
  <c r="AS492" i="2"/>
  <c r="AU492" i="2"/>
  <c r="AV492" i="2"/>
  <c r="AX492" i="2"/>
  <c r="AY492" i="2"/>
  <c r="BA492" i="2"/>
  <c r="BB492" i="2"/>
  <c r="BD492" i="2"/>
  <c r="BE492" i="2"/>
  <c r="BF492" i="2"/>
  <c r="BG492" i="2"/>
  <c r="BI492" i="2"/>
  <c r="BJ492" i="2"/>
  <c r="BL492" i="2"/>
  <c r="BM492" i="2"/>
  <c r="BP492" i="2"/>
  <c r="BR492" i="2"/>
  <c r="BS492" i="2"/>
  <c r="BT492" i="2"/>
  <c r="BV492" i="2"/>
  <c r="BU492" i="2" s="1"/>
  <c r="CC492" i="2"/>
  <c r="CD492" i="2"/>
  <c r="CG492" i="2" a="1"/>
  <c r="CG492" i="2" s="1"/>
  <c r="CL492" i="2" a="1"/>
  <c r="CL492" i="2" s="1"/>
  <c r="CM492" i="2" s="1"/>
  <c r="CJ492" i="2" s="1"/>
  <c r="CP492" i="2"/>
  <c r="CQ492" i="2"/>
  <c r="CS492" i="2"/>
  <c r="CT492" i="2"/>
  <c r="CV492" i="2" a="1"/>
  <c r="CV492" i="2" s="1"/>
  <c r="CW492" i="2"/>
  <c r="DA492" i="2"/>
  <c r="DB492" i="2"/>
  <c r="DD492" i="2"/>
  <c r="DE492" i="2"/>
  <c r="DG492" i="2"/>
  <c r="DJ492" i="2"/>
  <c r="DL492" i="2"/>
  <c r="DP492" i="2"/>
  <c r="C493" i="2"/>
  <c r="H493" i="2"/>
  <c r="G493" i="2" s="1"/>
  <c r="J493" i="2"/>
  <c r="K493" i="2"/>
  <c r="M493" i="2"/>
  <c r="N493" i="2"/>
  <c r="P493" i="2"/>
  <c r="Q493" i="2"/>
  <c r="S493" i="2"/>
  <c r="T493" i="2"/>
  <c r="V493" i="2" a="1"/>
  <c r="V493" i="2" s="1"/>
  <c r="W493" i="2" a="1"/>
  <c r="W493" i="2"/>
  <c r="X493" i="2"/>
  <c r="AA493" i="2" a="1"/>
  <c r="AA493" i="2" s="1"/>
  <c r="AB493" i="2" s="1"/>
  <c r="AC493" i="2"/>
  <c r="AD493" i="2"/>
  <c r="AF493" i="2"/>
  <c r="AG493" i="2"/>
  <c r="AI493" i="2"/>
  <c r="AJ493" i="2"/>
  <c r="AL493" i="2"/>
  <c r="AM493" i="2"/>
  <c r="AO493" i="2"/>
  <c r="AP493" i="2"/>
  <c r="AR493" i="2"/>
  <c r="AS493" i="2"/>
  <c r="AU493" i="2"/>
  <c r="AV493" i="2"/>
  <c r="AX493" i="2"/>
  <c r="AY493" i="2"/>
  <c r="BA493" i="2"/>
  <c r="BB493" i="2"/>
  <c r="BD493" i="2"/>
  <c r="BE493" i="2"/>
  <c r="BF493" i="2"/>
  <c r="BG493" i="2"/>
  <c r="BI493" i="2"/>
  <c r="BJ493" i="2"/>
  <c r="BL493" i="2"/>
  <c r="BM493" i="2"/>
  <c r="BP493" i="2"/>
  <c r="BR493" i="2"/>
  <c r="BS493" i="2"/>
  <c r="BT493" i="2"/>
  <c r="BV493" i="2"/>
  <c r="BU493" i="2" s="1"/>
  <c r="CA493" i="2"/>
  <c r="BZ493" i="2"/>
  <c r="CC493" i="2"/>
  <c r="CD493" i="2"/>
  <c r="CG493" i="2" a="1"/>
  <c r="CG493" i="2" s="1"/>
  <c r="CL493" i="2" a="1"/>
  <c r="CL493" i="2" s="1"/>
  <c r="CP493" i="2"/>
  <c r="CQ493" i="2"/>
  <c r="CS493" i="2"/>
  <c r="CT493" i="2"/>
  <c r="CV493" i="2" a="1"/>
  <c r="CV493" i="2" s="1"/>
  <c r="CW493" i="2"/>
  <c r="DA493" i="2"/>
  <c r="DB493" i="2"/>
  <c r="DD493" i="2"/>
  <c r="DE493" i="2"/>
  <c r="DG493" i="2"/>
  <c r="DJ493" i="2"/>
  <c r="DL493" i="2"/>
  <c r="DK493" i="2" s="1"/>
  <c r="DP493" i="2"/>
  <c r="C494" i="2"/>
  <c r="H494" i="2"/>
  <c r="G494" i="2" s="1"/>
  <c r="J494" i="2"/>
  <c r="K494" i="2"/>
  <c r="M494" i="2"/>
  <c r="N494" i="2"/>
  <c r="L494" i="2" s="1"/>
  <c r="P494" i="2"/>
  <c r="Q494" i="2"/>
  <c r="S494" i="2"/>
  <c r="T494" i="2"/>
  <c r="V494" i="2" a="1"/>
  <c r="V494" i="2" s="1"/>
  <c r="W494" i="2" a="1"/>
  <c r="W494" i="2" s="1"/>
  <c r="X494" i="2"/>
  <c r="AA494" i="2" a="1"/>
  <c r="AA494" i="2" s="1"/>
  <c r="AB494" i="2" s="1"/>
  <c r="AC494" i="2"/>
  <c r="AD494" i="2"/>
  <c r="AF494" i="2"/>
  <c r="AG494" i="2"/>
  <c r="AI494" i="2"/>
  <c r="AJ494" i="2"/>
  <c r="AL494" i="2"/>
  <c r="AM494" i="2"/>
  <c r="AO494" i="2"/>
  <c r="AP494" i="2"/>
  <c r="AR494" i="2"/>
  <c r="AS494" i="2"/>
  <c r="AU494" i="2"/>
  <c r="AV494" i="2"/>
  <c r="AX494" i="2"/>
  <c r="AY494" i="2"/>
  <c r="BA494" i="2"/>
  <c r="BB494" i="2"/>
  <c r="BD494" i="2"/>
  <c r="BE494" i="2"/>
  <c r="BF494" i="2"/>
  <c r="BG494" i="2"/>
  <c r="BI494" i="2"/>
  <c r="BJ494" i="2"/>
  <c r="BL494" i="2"/>
  <c r="BM494" i="2"/>
  <c r="BO494" i="2" s="1"/>
  <c r="BP494" i="2"/>
  <c r="BR494" i="2"/>
  <c r="BS494" i="2"/>
  <c r="BT494" i="2"/>
  <c r="BV494" i="2"/>
  <c r="BU494" i="2" s="1"/>
  <c r="BZ494" i="2"/>
  <c r="CA494" i="2"/>
  <c r="CC494" i="2"/>
  <c r="CD494" i="2"/>
  <c r="CG494" i="2" a="1"/>
  <c r="CG494" i="2" s="1"/>
  <c r="CN494" i="2"/>
  <c r="CL494" i="2" a="1"/>
  <c r="CL494" i="2" s="1"/>
  <c r="CM494" i="2" s="1"/>
  <c r="CJ494" i="2" s="1"/>
  <c r="CP494" i="2"/>
  <c r="CQ494" i="2"/>
  <c r="CS494" i="2"/>
  <c r="CT494" i="2"/>
  <c r="CV494" i="2" a="1"/>
  <c r="CV494" i="2" s="1"/>
  <c r="CW494" i="2"/>
  <c r="DA494" i="2"/>
  <c r="DB494" i="2"/>
  <c r="DD494" i="2"/>
  <c r="DE494" i="2"/>
  <c r="DG494" i="2"/>
  <c r="DJ494" i="2"/>
  <c r="DL494" i="2"/>
  <c r="DK494" i="2" s="1"/>
  <c r="DP494" i="2"/>
  <c r="C495" i="2"/>
  <c r="H495" i="2"/>
  <c r="G495" i="2" s="1"/>
  <c r="J495" i="2"/>
  <c r="K495" i="2"/>
  <c r="I495" i="2" s="1"/>
  <c r="M495" i="2"/>
  <c r="N495" i="2"/>
  <c r="P495" i="2"/>
  <c r="Q495" i="2"/>
  <c r="S495" i="2"/>
  <c r="T495" i="2"/>
  <c r="V495" i="2" a="1"/>
  <c r="V495" i="2" s="1"/>
  <c r="W495" i="2" a="1"/>
  <c r="W495" i="2" s="1"/>
  <c r="X495" i="2"/>
  <c r="AA495" i="2" a="1"/>
  <c r="AA495" i="2" s="1"/>
  <c r="AB495" i="2" s="1"/>
  <c r="AC495" i="2"/>
  <c r="AD495" i="2"/>
  <c r="AF495" i="2"/>
  <c r="AG495" i="2"/>
  <c r="AI495" i="2"/>
  <c r="AJ495" i="2"/>
  <c r="AL495" i="2"/>
  <c r="AM495" i="2"/>
  <c r="AO495" i="2"/>
  <c r="AP495" i="2"/>
  <c r="AR495" i="2"/>
  <c r="AS495" i="2"/>
  <c r="AU495" i="2"/>
  <c r="AV495" i="2"/>
  <c r="AX495" i="2"/>
  <c r="AY495" i="2"/>
  <c r="BA495" i="2"/>
  <c r="BB495" i="2"/>
  <c r="BD495" i="2"/>
  <c r="BE495" i="2"/>
  <c r="BF495" i="2"/>
  <c r="BG495" i="2"/>
  <c r="BI495" i="2"/>
  <c r="BJ495" i="2"/>
  <c r="BL495" i="2"/>
  <c r="BM495" i="2"/>
  <c r="BO495" i="2" s="1"/>
  <c r="BP495" i="2"/>
  <c r="BR495" i="2"/>
  <c r="BS495" i="2"/>
  <c r="BT495" i="2"/>
  <c r="BV495" i="2"/>
  <c r="BU495" i="2" s="1"/>
  <c r="CC495" i="2"/>
  <c r="CD495" i="2"/>
  <c r="CG495" i="2" a="1"/>
  <c r="CG495" i="2"/>
  <c r="CH495" i="2" s="1"/>
  <c r="CE495" i="2" s="1"/>
  <c r="CL495" i="2" a="1"/>
  <c r="CL495" i="2" s="1"/>
  <c r="CP495" i="2"/>
  <c r="CQ495" i="2"/>
  <c r="CS495" i="2"/>
  <c r="CT495" i="2"/>
  <c r="CV495" i="2" a="1"/>
  <c r="CV495" i="2" s="1"/>
  <c r="CW495" i="2"/>
  <c r="DA495" i="2"/>
  <c r="DB495" i="2"/>
  <c r="DD495" i="2"/>
  <c r="DE495" i="2"/>
  <c r="DG495" i="2"/>
  <c r="DJ495" i="2"/>
  <c r="DL495" i="2"/>
  <c r="DK495" i="2" s="1"/>
  <c r="DP495" i="2"/>
  <c r="C496" i="2"/>
  <c r="H496" i="2"/>
  <c r="G496" i="2" s="1"/>
  <c r="J496" i="2"/>
  <c r="K496" i="2"/>
  <c r="M496" i="2"/>
  <c r="N496" i="2"/>
  <c r="P496" i="2"/>
  <c r="Q496" i="2"/>
  <c r="S496" i="2"/>
  <c r="T496" i="2"/>
  <c r="V496" i="2" a="1"/>
  <c r="V496" i="2" s="1"/>
  <c r="W496" i="2" a="1"/>
  <c r="W496" i="2" s="1"/>
  <c r="Y496" i="2" s="1"/>
  <c r="X496" i="2"/>
  <c r="AA496" i="2" a="1"/>
  <c r="AA496" i="2" s="1"/>
  <c r="AB496" i="2" s="1"/>
  <c r="AC496" i="2"/>
  <c r="AD496" i="2"/>
  <c r="AF496" i="2"/>
  <c r="AG496" i="2"/>
  <c r="AI496" i="2"/>
  <c r="AJ496" i="2"/>
  <c r="AL496" i="2"/>
  <c r="AM496" i="2"/>
  <c r="AO496" i="2"/>
  <c r="AP496" i="2"/>
  <c r="AR496" i="2"/>
  <c r="AS496" i="2"/>
  <c r="AU496" i="2"/>
  <c r="AV496" i="2"/>
  <c r="AX496" i="2"/>
  <c r="AY496" i="2"/>
  <c r="BA496" i="2"/>
  <c r="BB496" i="2"/>
  <c r="BD496" i="2"/>
  <c r="BE496" i="2"/>
  <c r="BF496" i="2"/>
  <c r="BG496" i="2"/>
  <c r="BI496" i="2"/>
  <c r="BJ496" i="2"/>
  <c r="BL496" i="2"/>
  <c r="BM496" i="2"/>
  <c r="BO496" i="2" s="1"/>
  <c r="BP496" i="2"/>
  <c r="BR496" i="2"/>
  <c r="BS496" i="2"/>
  <c r="BT496" i="2"/>
  <c r="BV496" i="2"/>
  <c r="BU496" i="2" s="1"/>
  <c r="BZ496" i="2"/>
  <c r="CC496" i="2"/>
  <c r="CD496" i="2"/>
  <c r="CG496" i="2" a="1"/>
  <c r="CG496" i="2" s="1"/>
  <c r="CH496" i="2" s="1"/>
  <c r="CE496" i="2" s="1"/>
  <c r="CL496" i="2" a="1"/>
  <c r="CL496" i="2" s="1"/>
  <c r="CP496" i="2"/>
  <c r="CQ496" i="2"/>
  <c r="CS496" i="2"/>
  <c r="CT496" i="2"/>
  <c r="CV496" i="2" a="1"/>
  <c r="CV496" i="2" s="1"/>
  <c r="CW496" i="2"/>
  <c r="DA496" i="2"/>
  <c r="DB496" i="2"/>
  <c r="DD496" i="2"/>
  <c r="DE496" i="2"/>
  <c r="DG496" i="2"/>
  <c r="DI496" i="2" s="1"/>
  <c r="DJ496" i="2"/>
  <c r="DL496" i="2"/>
  <c r="DK496" i="2" s="1"/>
  <c r="DN496" i="2"/>
  <c r="DP496" i="2"/>
  <c r="DR496" i="2" s="1"/>
  <c r="C497" i="2"/>
  <c r="H497" i="2"/>
  <c r="G497" i="2" s="1"/>
  <c r="J497" i="2"/>
  <c r="I497" i="2" s="1"/>
  <c r="K497" i="2"/>
  <c r="M497" i="2"/>
  <c r="N497" i="2"/>
  <c r="P497" i="2"/>
  <c r="Q497" i="2"/>
  <c r="S497" i="2"/>
  <c r="T497" i="2"/>
  <c r="R497" i="2" s="1"/>
  <c r="V497" i="2" a="1"/>
  <c r="V497" i="2" s="1"/>
  <c r="W497" i="2" a="1"/>
  <c r="W497" i="2"/>
  <c r="X497" i="2"/>
  <c r="AA497" i="2" a="1"/>
  <c r="AA497" i="2" s="1"/>
  <c r="AB497" i="2" s="1"/>
  <c r="AC497" i="2"/>
  <c r="AD497" i="2"/>
  <c r="AF497" i="2"/>
  <c r="AG497" i="2"/>
  <c r="AI497" i="2"/>
  <c r="AJ497" i="2"/>
  <c r="AL497" i="2"/>
  <c r="AM497" i="2"/>
  <c r="AO497" i="2"/>
  <c r="AP497" i="2"/>
  <c r="AR497" i="2"/>
  <c r="AS497" i="2"/>
  <c r="AU497" i="2"/>
  <c r="AV497" i="2"/>
  <c r="AX497" i="2"/>
  <c r="AY497" i="2"/>
  <c r="BA497" i="2"/>
  <c r="BB497" i="2"/>
  <c r="BD497" i="2"/>
  <c r="BE497" i="2"/>
  <c r="BF497" i="2"/>
  <c r="BG497" i="2"/>
  <c r="BI497" i="2"/>
  <c r="BJ497" i="2"/>
  <c r="BL497" i="2"/>
  <c r="BM497" i="2"/>
  <c r="BO497" i="2" s="1"/>
  <c r="BP497" i="2"/>
  <c r="BR497" i="2"/>
  <c r="BS497" i="2"/>
  <c r="BT497" i="2"/>
  <c r="BV497" i="2"/>
  <c r="BU497" i="2" s="1"/>
  <c r="CA497" i="2"/>
  <c r="BZ497" i="2"/>
  <c r="CC497" i="2"/>
  <c r="CD497" i="2"/>
  <c r="CG497" i="2" a="1"/>
  <c r="CG497" i="2" s="1"/>
  <c r="CL497" i="2" a="1"/>
  <c r="CL497" i="2"/>
  <c r="CM497" i="2" s="1"/>
  <c r="CJ497" i="2" s="1"/>
  <c r="CP497" i="2"/>
  <c r="CQ497" i="2"/>
  <c r="CS497" i="2"/>
  <c r="CT497" i="2"/>
  <c r="CV497" i="2" a="1"/>
  <c r="CV497" i="2" s="1"/>
  <c r="CW497" i="2"/>
  <c r="DA497" i="2"/>
  <c r="DB497" i="2"/>
  <c r="DD497" i="2"/>
  <c r="DE497" i="2"/>
  <c r="DG497" i="2"/>
  <c r="DH497" i="2" s="1"/>
  <c r="DJ497" i="2"/>
  <c r="DF497" i="2" s="1"/>
  <c r="DL497" i="2"/>
  <c r="DP497" i="2"/>
  <c r="DQ497" i="2" s="1"/>
  <c r="C498" i="2"/>
  <c r="H498" i="2"/>
  <c r="G498" i="2" s="1"/>
  <c r="J498" i="2"/>
  <c r="K498" i="2"/>
  <c r="M498" i="2"/>
  <c r="N498" i="2"/>
  <c r="P498" i="2"/>
  <c r="Q498" i="2"/>
  <c r="S498" i="2"/>
  <c r="T498" i="2"/>
  <c r="V498" i="2" a="1"/>
  <c r="V498" i="2" s="1"/>
  <c r="W498" i="2" a="1"/>
  <c r="W498" i="2" s="1"/>
  <c r="X498" i="2"/>
  <c r="AA498" i="2" a="1"/>
  <c r="AA498" i="2"/>
  <c r="AB498" i="2" s="1"/>
  <c r="AC498" i="2"/>
  <c r="AD498" i="2"/>
  <c r="AF498" i="2"/>
  <c r="AG498" i="2"/>
  <c r="AI498" i="2"/>
  <c r="AJ498" i="2"/>
  <c r="AL498" i="2"/>
  <c r="AM498" i="2"/>
  <c r="AO498" i="2"/>
  <c r="AN498" i="2" s="1"/>
  <c r="AP498" i="2"/>
  <c r="AR498" i="2"/>
  <c r="AS498" i="2"/>
  <c r="AU498" i="2"/>
  <c r="AV498" i="2"/>
  <c r="AX498" i="2"/>
  <c r="AY498" i="2"/>
  <c r="BA498" i="2"/>
  <c r="BB498" i="2"/>
  <c r="BD498" i="2"/>
  <c r="BE498" i="2"/>
  <c r="BF498" i="2"/>
  <c r="BG498" i="2"/>
  <c r="BI498" i="2"/>
  <c r="BJ498" i="2"/>
  <c r="BL498" i="2"/>
  <c r="BM498" i="2"/>
  <c r="BO498" i="2" s="1"/>
  <c r="BP498" i="2"/>
  <c r="BR498" i="2"/>
  <c r="BS498" i="2"/>
  <c r="BT498" i="2"/>
  <c r="BV498" i="2"/>
  <c r="BU498" i="2" s="1"/>
  <c r="BZ498" i="2"/>
  <c r="CA498" i="2"/>
  <c r="CC498" i="2"/>
  <c r="CD498" i="2"/>
  <c r="CG498" i="2" a="1"/>
  <c r="CG498" i="2" s="1"/>
  <c r="CL498" i="2" a="1"/>
  <c r="CL498" i="2" s="1"/>
  <c r="CP498" i="2"/>
  <c r="CQ498" i="2"/>
  <c r="CS498" i="2"/>
  <c r="CT498" i="2"/>
  <c r="CV498" i="2" a="1"/>
  <c r="CV498" i="2" s="1"/>
  <c r="CW498" i="2"/>
  <c r="DA498" i="2"/>
  <c r="DB498" i="2"/>
  <c r="DD498" i="2"/>
  <c r="DE498" i="2"/>
  <c r="DG498" i="2"/>
  <c r="DH498" i="2" s="1"/>
  <c r="DJ498" i="2"/>
  <c r="DL498" i="2"/>
  <c r="DP498" i="2"/>
  <c r="DO498" i="2" s="1"/>
  <c r="C499" i="2"/>
  <c r="H499" i="2"/>
  <c r="G499" i="2" s="1"/>
  <c r="J499" i="2"/>
  <c r="K499" i="2"/>
  <c r="M499" i="2"/>
  <c r="N499" i="2"/>
  <c r="P499" i="2"/>
  <c r="Q499" i="2"/>
  <c r="S499" i="2"/>
  <c r="T499" i="2"/>
  <c r="V499" i="2" a="1"/>
  <c r="V499" i="2" s="1"/>
  <c r="W499" i="2" a="1"/>
  <c r="W499" i="2" s="1"/>
  <c r="X499" i="2"/>
  <c r="AA499" i="2" a="1"/>
  <c r="AA499" i="2" s="1"/>
  <c r="AB499" i="2" s="1"/>
  <c r="AC499" i="2"/>
  <c r="AD499" i="2"/>
  <c r="AF499" i="2"/>
  <c r="AG499" i="2"/>
  <c r="AI499" i="2"/>
  <c r="AJ499" i="2"/>
  <c r="AL499" i="2"/>
  <c r="AM499" i="2"/>
  <c r="AO499" i="2"/>
  <c r="AP499" i="2"/>
  <c r="AR499" i="2"/>
  <c r="AS499" i="2"/>
  <c r="AU499" i="2"/>
  <c r="AV499" i="2"/>
  <c r="AX499" i="2"/>
  <c r="AY499" i="2"/>
  <c r="BA499" i="2"/>
  <c r="BB499" i="2"/>
  <c r="BD499" i="2"/>
  <c r="BE499" i="2"/>
  <c r="BF499" i="2"/>
  <c r="BG499" i="2"/>
  <c r="BI499" i="2"/>
  <c r="BJ499" i="2"/>
  <c r="BL499" i="2"/>
  <c r="BM499" i="2"/>
  <c r="BO499" i="2" s="1"/>
  <c r="BP499" i="2"/>
  <c r="BR499" i="2"/>
  <c r="BS499" i="2"/>
  <c r="BT499" i="2"/>
  <c r="BV499" i="2"/>
  <c r="BU499" i="2" s="1"/>
  <c r="BZ499" i="2"/>
  <c r="CA499" i="2"/>
  <c r="CC499" i="2"/>
  <c r="CD499" i="2"/>
  <c r="CG499" i="2" a="1"/>
  <c r="CG499" i="2" s="1"/>
  <c r="CH499" i="2" s="1"/>
  <c r="CE499" i="2" s="1"/>
  <c r="CL499" i="2" a="1"/>
  <c r="CL499" i="2"/>
  <c r="CM499" i="2" s="1"/>
  <c r="CJ499" i="2" s="1"/>
  <c r="CP499" i="2"/>
  <c r="CQ499" i="2"/>
  <c r="CS499" i="2"/>
  <c r="CT499" i="2"/>
  <c r="CV499" i="2" a="1"/>
  <c r="CV499" i="2" s="1"/>
  <c r="CW499" i="2"/>
  <c r="DA499" i="2"/>
  <c r="DB499" i="2"/>
  <c r="DD499" i="2"/>
  <c r="DE499" i="2"/>
  <c r="DG499" i="2"/>
  <c r="DJ499" i="2"/>
  <c r="DL499" i="2"/>
  <c r="DN499" i="2" s="1"/>
  <c r="DM499" i="2"/>
  <c r="DP499" i="2"/>
  <c r="DO499" i="2" s="1"/>
  <c r="C500" i="2"/>
  <c r="H500" i="2"/>
  <c r="G500" i="2" s="1"/>
  <c r="J500" i="2"/>
  <c r="K500" i="2"/>
  <c r="M500" i="2"/>
  <c r="N500" i="2"/>
  <c r="P500" i="2"/>
  <c r="Q500" i="2"/>
  <c r="S500" i="2"/>
  <c r="T500" i="2"/>
  <c r="V500" i="2" a="1"/>
  <c r="V500" i="2" s="1"/>
  <c r="W500" i="2" a="1"/>
  <c r="W500" i="2" s="1"/>
  <c r="X500" i="2"/>
  <c r="AA500" i="2" a="1"/>
  <c r="AA500" i="2" s="1"/>
  <c r="AB500" i="2" s="1"/>
  <c r="AC500" i="2"/>
  <c r="AD500" i="2"/>
  <c r="AF500" i="2"/>
  <c r="AG500" i="2"/>
  <c r="AI500" i="2"/>
  <c r="AJ500" i="2"/>
  <c r="AL500" i="2"/>
  <c r="AM500" i="2"/>
  <c r="AO500" i="2"/>
  <c r="AP500" i="2"/>
  <c r="AR500" i="2"/>
  <c r="AS500" i="2"/>
  <c r="AU500" i="2"/>
  <c r="AT500" i="2" s="1"/>
  <c r="AV500" i="2"/>
  <c r="AX500" i="2"/>
  <c r="AY500" i="2"/>
  <c r="BA500" i="2"/>
  <c r="BB500" i="2"/>
  <c r="BD500" i="2"/>
  <c r="BE500" i="2"/>
  <c r="BF500" i="2"/>
  <c r="BG500" i="2"/>
  <c r="BI500" i="2"/>
  <c r="BJ500" i="2"/>
  <c r="BL500" i="2"/>
  <c r="BM500" i="2"/>
  <c r="BP500" i="2"/>
  <c r="BR500" i="2"/>
  <c r="BS500" i="2"/>
  <c r="BT500" i="2"/>
  <c r="BV500" i="2"/>
  <c r="BU500" i="2" s="1"/>
  <c r="CC500" i="2"/>
  <c r="CD500" i="2"/>
  <c r="CG500" i="2" a="1"/>
  <c r="CG500" i="2" s="1"/>
  <c r="CL500" i="2" a="1"/>
  <c r="CL500" i="2" s="1"/>
  <c r="CM500" i="2" s="1"/>
  <c r="CJ500" i="2" s="1"/>
  <c r="CP500" i="2"/>
  <c r="CQ500" i="2"/>
  <c r="CS500" i="2"/>
  <c r="CT500" i="2"/>
  <c r="CV500" i="2" a="1"/>
  <c r="CV500" i="2" s="1"/>
  <c r="CW500" i="2"/>
  <c r="CX500" i="2" s="1"/>
  <c r="CU500" i="2" s="1"/>
  <c r="DA500" i="2"/>
  <c r="DB500" i="2"/>
  <c r="DD500" i="2"/>
  <c r="DE500" i="2"/>
  <c r="DC500" i="2" s="1"/>
  <c r="DG500" i="2"/>
  <c r="DI500" i="2" s="1"/>
  <c r="DH500" i="2"/>
  <c r="DJ500" i="2"/>
  <c r="DL500" i="2"/>
  <c r="DN500" i="2" s="1"/>
  <c r="DM500" i="2"/>
  <c r="DP500" i="2"/>
  <c r="DO500" i="2" s="1"/>
  <c r="C501" i="2"/>
  <c r="H501" i="2"/>
  <c r="G501" i="2" s="1"/>
  <c r="J501" i="2"/>
  <c r="K501" i="2"/>
  <c r="M501" i="2"/>
  <c r="N501" i="2"/>
  <c r="P501" i="2"/>
  <c r="Q501" i="2"/>
  <c r="S501" i="2"/>
  <c r="T501" i="2"/>
  <c r="V501" i="2" a="1"/>
  <c r="V501" i="2" s="1"/>
  <c r="W501" i="2" a="1"/>
  <c r="W501" i="2" s="1"/>
  <c r="X501" i="2"/>
  <c r="AA501" i="2" a="1"/>
  <c r="AA501" i="2" s="1"/>
  <c r="AB501" i="2" s="1"/>
  <c r="AC501" i="2"/>
  <c r="AD501" i="2"/>
  <c r="AF501" i="2"/>
  <c r="AG501" i="2"/>
  <c r="AI501" i="2"/>
  <c r="AJ501" i="2"/>
  <c r="AL501" i="2"/>
  <c r="AM501" i="2"/>
  <c r="AO501" i="2"/>
  <c r="AP501" i="2"/>
  <c r="AR501" i="2"/>
  <c r="AS501" i="2"/>
  <c r="AU501" i="2"/>
  <c r="AV501" i="2"/>
  <c r="AX501" i="2"/>
  <c r="AY501" i="2"/>
  <c r="BA501" i="2"/>
  <c r="BB501" i="2"/>
  <c r="BD501" i="2"/>
  <c r="BE501" i="2"/>
  <c r="BF501" i="2"/>
  <c r="BG501" i="2"/>
  <c r="BI501" i="2"/>
  <c r="BJ501" i="2"/>
  <c r="BL501" i="2"/>
  <c r="BM501" i="2"/>
  <c r="BP501" i="2"/>
  <c r="BR501" i="2"/>
  <c r="BS501" i="2"/>
  <c r="BT501" i="2"/>
  <c r="BV501" i="2"/>
  <c r="BU501" i="2" s="1"/>
  <c r="CA501" i="2"/>
  <c r="BZ501" i="2"/>
  <c r="CC501" i="2"/>
  <c r="CD501" i="2"/>
  <c r="CG501" i="2" a="1"/>
  <c r="CG501" i="2" s="1"/>
  <c r="CL501" i="2" a="1"/>
  <c r="CL501" i="2"/>
  <c r="CP501" i="2"/>
  <c r="CQ501" i="2"/>
  <c r="CS501" i="2"/>
  <c r="CT501" i="2"/>
  <c r="CV501" i="2" a="1"/>
  <c r="CV501" i="2" s="1"/>
  <c r="CW501" i="2"/>
  <c r="DA501" i="2"/>
  <c r="DB501" i="2"/>
  <c r="DD501" i="2"/>
  <c r="DE501" i="2"/>
  <c r="DG501" i="2"/>
  <c r="DJ501" i="2"/>
  <c r="DL501" i="2"/>
  <c r="DP501" i="2"/>
  <c r="DO501" i="2" s="1"/>
  <c r="C502" i="2"/>
  <c r="H502" i="2"/>
  <c r="G502" i="2" s="1"/>
  <c r="J502" i="2"/>
  <c r="K502" i="2"/>
  <c r="M502" i="2"/>
  <c r="N502" i="2"/>
  <c r="P502" i="2"/>
  <c r="Q502" i="2"/>
  <c r="S502" i="2"/>
  <c r="T502" i="2"/>
  <c r="V502" i="2" a="1"/>
  <c r="V502" i="2" s="1"/>
  <c r="W502" i="2" a="1"/>
  <c r="W502" i="2" s="1"/>
  <c r="X502" i="2"/>
  <c r="AA502" i="2" a="1"/>
  <c r="AA502" i="2" s="1"/>
  <c r="AB502" i="2" s="1"/>
  <c r="AC502" i="2"/>
  <c r="AD502" i="2"/>
  <c r="AF502" i="2"/>
  <c r="AG502" i="2"/>
  <c r="AI502" i="2"/>
  <c r="AJ502" i="2"/>
  <c r="AL502" i="2"/>
  <c r="AM502" i="2"/>
  <c r="AO502" i="2"/>
  <c r="AP502" i="2"/>
  <c r="AR502" i="2"/>
  <c r="AS502" i="2"/>
  <c r="AU502" i="2"/>
  <c r="AV502" i="2"/>
  <c r="AX502" i="2"/>
  <c r="AY502" i="2"/>
  <c r="BA502" i="2"/>
  <c r="BB502" i="2"/>
  <c r="BD502" i="2"/>
  <c r="BE502" i="2"/>
  <c r="BF502" i="2"/>
  <c r="BG502" i="2"/>
  <c r="BI502" i="2"/>
  <c r="BJ502" i="2"/>
  <c r="BL502" i="2"/>
  <c r="BM502" i="2"/>
  <c r="BO502" i="2" s="1"/>
  <c r="BP502" i="2"/>
  <c r="BR502" i="2"/>
  <c r="BS502" i="2"/>
  <c r="BT502" i="2"/>
  <c r="BV502" i="2"/>
  <c r="BU502" i="2" s="1"/>
  <c r="BZ502" i="2"/>
  <c r="CA502" i="2"/>
  <c r="CC502" i="2"/>
  <c r="CD502" i="2"/>
  <c r="CG502" i="2" a="1"/>
  <c r="CG502" i="2" s="1"/>
  <c r="CH502" i="2" s="1"/>
  <c r="CE502" i="2" s="1"/>
  <c r="CL502" i="2" a="1"/>
  <c r="CL502" i="2" s="1"/>
  <c r="CM502" i="2" s="1"/>
  <c r="CJ502" i="2" s="1"/>
  <c r="CP502" i="2"/>
  <c r="CQ502" i="2"/>
  <c r="CS502" i="2"/>
  <c r="CT502" i="2"/>
  <c r="CV502" i="2" a="1"/>
  <c r="CV502" i="2" s="1"/>
  <c r="CW502" i="2"/>
  <c r="DA502" i="2"/>
  <c r="DB502" i="2"/>
  <c r="DD502" i="2"/>
  <c r="DE502" i="2"/>
  <c r="DG502" i="2"/>
  <c r="DJ502" i="2"/>
  <c r="DL502" i="2"/>
  <c r="DK502" i="2" s="1"/>
  <c r="DP502" i="2"/>
  <c r="C503" i="2"/>
  <c r="H503" i="2"/>
  <c r="G503" i="2" s="1"/>
  <c r="J503" i="2"/>
  <c r="K503" i="2"/>
  <c r="M503" i="2"/>
  <c r="N503" i="2"/>
  <c r="P503" i="2"/>
  <c r="Q503" i="2"/>
  <c r="S503" i="2"/>
  <c r="T503" i="2"/>
  <c r="V503" i="2" a="1"/>
  <c r="V503" i="2" s="1"/>
  <c r="W503" i="2" a="1"/>
  <c r="W503" i="2" s="1"/>
  <c r="X503" i="2"/>
  <c r="AA503" i="2" a="1"/>
  <c r="AA503" i="2" s="1"/>
  <c r="AB503" i="2" s="1"/>
  <c r="AC503" i="2"/>
  <c r="AD503" i="2"/>
  <c r="AF503" i="2"/>
  <c r="AG503" i="2"/>
  <c r="AI503" i="2"/>
  <c r="AJ503" i="2"/>
  <c r="AL503" i="2"/>
  <c r="AM503" i="2"/>
  <c r="AO503" i="2"/>
  <c r="AP503" i="2"/>
  <c r="AR503" i="2"/>
  <c r="AS503" i="2"/>
  <c r="AU503" i="2"/>
  <c r="AV503" i="2"/>
  <c r="AX503" i="2"/>
  <c r="AY503" i="2"/>
  <c r="BA503" i="2"/>
  <c r="BB503" i="2"/>
  <c r="BD503" i="2"/>
  <c r="BE503" i="2"/>
  <c r="BF503" i="2"/>
  <c r="BG503" i="2"/>
  <c r="BI503" i="2"/>
  <c r="BJ503" i="2"/>
  <c r="BL503" i="2"/>
  <c r="BM503" i="2"/>
  <c r="BO503" i="2" s="1"/>
  <c r="BP503" i="2"/>
  <c r="BR503" i="2"/>
  <c r="BS503" i="2"/>
  <c r="BT503" i="2"/>
  <c r="BV503" i="2"/>
  <c r="BU503" i="2" s="1"/>
  <c r="CC503" i="2"/>
  <c r="CB503" i="2" s="1"/>
  <c r="CD503" i="2"/>
  <c r="CG503" i="2" a="1"/>
  <c r="CG503" i="2" s="1"/>
  <c r="CH503" i="2" s="1"/>
  <c r="CE503" i="2" s="1"/>
  <c r="CL503" i="2" a="1"/>
  <c r="CL503" i="2" s="1"/>
  <c r="CP503" i="2"/>
  <c r="CQ503" i="2"/>
  <c r="CS503" i="2"/>
  <c r="CT503" i="2"/>
  <c r="CV503" i="2" a="1"/>
  <c r="CV503" i="2" s="1"/>
  <c r="CW503" i="2"/>
  <c r="DA503" i="2"/>
  <c r="DB503" i="2"/>
  <c r="DD503" i="2"/>
  <c r="DE503" i="2"/>
  <c r="DG503" i="2"/>
  <c r="DJ503" i="2"/>
  <c r="DL503" i="2"/>
  <c r="DP503" i="2"/>
  <c r="DR503" i="2" s="1"/>
  <c r="C504" i="2"/>
  <c r="H504" i="2"/>
  <c r="G504" i="2" s="1"/>
  <c r="J504" i="2"/>
  <c r="K504" i="2"/>
  <c r="M504" i="2"/>
  <c r="N504" i="2"/>
  <c r="P504" i="2"/>
  <c r="Q504" i="2"/>
  <c r="S504" i="2"/>
  <c r="T504" i="2"/>
  <c r="V504" i="2" a="1"/>
  <c r="V504" i="2" s="1"/>
  <c r="W504" i="2" a="1"/>
  <c r="W504" i="2" s="1"/>
  <c r="X504" i="2"/>
  <c r="AA504" i="2" a="1"/>
  <c r="AA504" i="2" s="1"/>
  <c r="AB504" i="2" s="1"/>
  <c r="AC504" i="2"/>
  <c r="AD504" i="2"/>
  <c r="AF504" i="2"/>
  <c r="AG504" i="2"/>
  <c r="AI504" i="2"/>
  <c r="AJ504" i="2"/>
  <c r="AL504" i="2"/>
  <c r="AM504" i="2"/>
  <c r="AO504" i="2"/>
  <c r="AP504" i="2"/>
  <c r="AN504" i="2" s="1"/>
  <c r="AR504" i="2"/>
  <c r="AS504" i="2"/>
  <c r="AU504" i="2"/>
  <c r="AV504" i="2"/>
  <c r="AX504" i="2"/>
  <c r="AY504" i="2"/>
  <c r="BA504" i="2"/>
  <c r="BB504" i="2"/>
  <c r="BD504" i="2"/>
  <c r="BE504" i="2"/>
  <c r="BF504" i="2"/>
  <c r="BG504" i="2"/>
  <c r="BI504" i="2"/>
  <c r="BJ504" i="2"/>
  <c r="BL504" i="2"/>
  <c r="BM504" i="2"/>
  <c r="BO504" i="2" s="1"/>
  <c r="BP504" i="2"/>
  <c r="BR504" i="2"/>
  <c r="BS504" i="2"/>
  <c r="BT504" i="2"/>
  <c r="BV504" i="2"/>
  <c r="BU504" i="2" s="1"/>
  <c r="CC504" i="2"/>
  <c r="CB504" i="2" s="1"/>
  <c r="CD504" i="2"/>
  <c r="CG504" i="2" a="1"/>
  <c r="CG504" i="2" s="1"/>
  <c r="CH504" i="2" s="1"/>
  <c r="CE504" i="2" s="1"/>
  <c r="CL504" i="2" a="1"/>
  <c r="CL504" i="2" s="1"/>
  <c r="CP504" i="2"/>
  <c r="CQ504" i="2"/>
  <c r="CS504" i="2"/>
  <c r="CT504" i="2"/>
  <c r="CV504" i="2" a="1"/>
  <c r="CV504" i="2" s="1"/>
  <c r="CX504" i="2" s="1"/>
  <c r="CU504" i="2" s="1"/>
  <c r="CW504" i="2"/>
  <c r="DA504" i="2"/>
  <c r="DB504" i="2"/>
  <c r="DD504" i="2"/>
  <c r="DE504" i="2"/>
  <c r="DG504" i="2"/>
  <c r="DH504" i="2" s="1"/>
  <c r="DJ504" i="2"/>
  <c r="DL504" i="2"/>
  <c r="DP504" i="2"/>
  <c r="C505" i="2"/>
  <c r="H505" i="2"/>
  <c r="G505" i="2" s="1"/>
  <c r="J505" i="2"/>
  <c r="K505" i="2"/>
  <c r="M505" i="2"/>
  <c r="N505" i="2"/>
  <c r="P505" i="2"/>
  <c r="Q505" i="2"/>
  <c r="S505" i="2"/>
  <c r="T505" i="2"/>
  <c r="V505" i="2" a="1"/>
  <c r="V505" i="2" s="1"/>
  <c r="W505" i="2" a="1"/>
  <c r="W505" i="2"/>
  <c r="Y505" i="2" s="1"/>
  <c r="X505" i="2"/>
  <c r="AA505" i="2" a="1"/>
  <c r="AA505" i="2" s="1"/>
  <c r="AB505" i="2" s="1"/>
  <c r="AC505" i="2"/>
  <c r="AD505" i="2"/>
  <c r="AF505" i="2"/>
  <c r="AG505" i="2"/>
  <c r="AE505" i="2" s="1"/>
  <c r="AI505" i="2"/>
  <c r="AJ505" i="2"/>
  <c r="AL505" i="2"/>
  <c r="AM505" i="2"/>
  <c r="AO505" i="2"/>
  <c r="AP505" i="2"/>
  <c r="AR505" i="2"/>
  <c r="AS505" i="2"/>
  <c r="AU505" i="2"/>
  <c r="AV505" i="2"/>
  <c r="AX505" i="2"/>
  <c r="AY505" i="2"/>
  <c r="BA505" i="2"/>
  <c r="BB505" i="2"/>
  <c r="BD505" i="2"/>
  <c r="BE505" i="2"/>
  <c r="BF505" i="2"/>
  <c r="BG505" i="2"/>
  <c r="BI505" i="2"/>
  <c r="BJ505" i="2"/>
  <c r="BL505" i="2"/>
  <c r="BM505" i="2"/>
  <c r="BO505" i="2" s="1"/>
  <c r="BP505" i="2"/>
  <c r="BR505" i="2"/>
  <c r="BS505" i="2"/>
  <c r="BT505" i="2"/>
  <c r="BV505" i="2"/>
  <c r="BU505" i="2" s="1"/>
  <c r="CA505" i="2"/>
  <c r="BZ505" i="2"/>
  <c r="CC505" i="2"/>
  <c r="CD505" i="2"/>
  <c r="CG505" i="2" a="1"/>
  <c r="CG505" i="2" s="1"/>
  <c r="CL505" i="2" a="1"/>
  <c r="CL505" i="2" s="1"/>
  <c r="CN505" i="2" s="1"/>
  <c r="CP505" i="2"/>
  <c r="CQ505" i="2"/>
  <c r="CS505" i="2"/>
  <c r="CT505" i="2"/>
  <c r="CV505" i="2" a="1"/>
  <c r="CV505" i="2" s="1"/>
  <c r="CW505" i="2"/>
  <c r="DA505" i="2"/>
  <c r="DB505" i="2"/>
  <c r="DD505" i="2"/>
  <c r="DE505" i="2"/>
  <c r="DG505" i="2"/>
  <c r="DH505" i="2" s="1"/>
  <c r="DJ505" i="2"/>
  <c r="DL505" i="2"/>
  <c r="DN505" i="2" s="1"/>
  <c r="DM505" i="2"/>
  <c r="DP505" i="2"/>
  <c r="C506" i="2"/>
  <c r="H506" i="2"/>
  <c r="G506" i="2" s="1"/>
  <c r="J506" i="2"/>
  <c r="K506" i="2"/>
  <c r="M506" i="2"/>
  <c r="N506" i="2"/>
  <c r="P506" i="2"/>
  <c r="Q506" i="2"/>
  <c r="S506" i="2"/>
  <c r="T506" i="2"/>
  <c r="V506" i="2" a="1"/>
  <c r="V506" i="2" s="1"/>
  <c r="W506" i="2" a="1"/>
  <c r="W506" i="2" s="1"/>
  <c r="X506" i="2"/>
  <c r="AA506" i="2" a="1"/>
  <c r="AA506" i="2" s="1"/>
  <c r="AB506" i="2" s="1"/>
  <c r="AC506" i="2"/>
  <c r="AD506" i="2"/>
  <c r="AF506" i="2"/>
  <c r="AG506" i="2"/>
  <c r="AI506" i="2"/>
  <c r="AJ506" i="2"/>
  <c r="AL506" i="2"/>
  <c r="AM506" i="2"/>
  <c r="AO506" i="2"/>
  <c r="AP506" i="2"/>
  <c r="AR506" i="2"/>
  <c r="AS506" i="2"/>
  <c r="AU506" i="2"/>
  <c r="AV506" i="2"/>
  <c r="AX506" i="2"/>
  <c r="AY506" i="2"/>
  <c r="BA506" i="2"/>
  <c r="BB506" i="2"/>
  <c r="BD506" i="2"/>
  <c r="BE506" i="2"/>
  <c r="BF506" i="2"/>
  <c r="BG506" i="2"/>
  <c r="BI506" i="2"/>
  <c r="BJ506" i="2"/>
  <c r="BL506" i="2"/>
  <c r="BM506" i="2"/>
  <c r="BO506" i="2" s="1"/>
  <c r="BP506" i="2"/>
  <c r="BR506" i="2"/>
  <c r="BS506" i="2"/>
  <c r="BT506" i="2"/>
  <c r="BV506" i="2"/>
  <c r="BU506" i="2" s="1"/>
  <c r="BZ506" i="2"/>
  <c r="CA506" i="2"/>
  <c r="BW506" i="2" s="1"/>
  <c r="CC506" i="2"/>
  <c r="CD506" i="2"/>
  <c r="CG506" i="2" a="1"/>
  <c r="CG506" i="2" s="1"/>
  <c r="CL506" i="2" a="1"/>
  <c r="CL506" i="2" s="1"/>
  <c r="CP506" i="2"/>
  <c r="CQ506" i="2"/>
  <c r="CS506" i="2"/>
  <c r="CT506" i="2"/>
  <c r="CV506" i="2" a="1"/>
  <c r="CV506" i="2" s="1"/>
  <c r="CW506" i="2"/>
  <c r="DA506" i="2"/>
  <c r="DB506" i="2"/>
  <c r="DD506" i="2"/>
  <c r="DE506" i="2"/>
  <c r="DG506" i="2"/>
  <c r="DI506" i="2" s="1"/>
  <c r="DH506" i="2"/>
  <c r="DJ506" i="2"/>
  <c r="DL506" i="2"/>
  <c r="DP506" i="2"/>
  <c r="DO506" i="2" s="1"/>
  <c r="C507" i="2"/>
  <c r="H507" i="2"/>
  <c r="G507" i="2" s="1"/>
  <c r="J507" i="2"/>
  <c r="K507" i="2"/>
  <c r="M507" i="2"/>
  <c r="N507" i="2"/>
  <c r="P507" i="2"/>
  <c r="Q507" i="2"/>
  <c r="S507" i="2"/>
  <c r="T507" i="2"/>
  <c r="V507" i="2" a="1"/>
  <c r="V507" i="2" s="1"/>
  <c r="W507" i="2" a="1"/>
  <c r="W507" i="2" s="1"/>
  <c r="X507" i="2"/>
  <c r="AA507" i="2" a="1"/>
  <c r="AA507" i="2" s="1"/>
  <c r="AB507" i="2" s="1"/>
  <c r="AC507" i="2"/>
  <c r="AD507" i="2"/>
  <c r="AF507" i="2"/>
  <c r="AG507" i="2"/>
  <c r="AI507" i="2"/>
  <c r="AJ507" i="2"/>
  <c r="AL507" i="2"/>
  <c r="AM507" i="2"/>
  <c r="AO507" i="2"/>
  <c r="AP507" i="2"/>
  <c r="AR507" i="2"/>
  <c r="AS507" i="2"/>
  <c r="AU507" i="2"/>
  <c r="AV507" i="2"/>
  <c r="AT507" i="2" s="1"/>
  <c r="AX507" i="2"/>
  <c r="AY507" i="2"/>
  <c r="BA507" i="2"/>
  <c r="BB507" i="2"/>
  <c r="BD507" i="2"/>
  <c r="BE507" i="2"/>
  <c r="BF507" i="2"/>
  <c r="BG507" i="2"/>
  <c r="BI507" i="2"/>
  <c r="BH507" i="2" s="1"/>
  <c r="BJ507" i="2"/>
  <c r="BL507" i="2"/>
  <c r="BM507" i="2"/>
  <c r="BO507" i="2"/>
  <c r="BP507" i="2"/>
  <c r="BR507" i="2"/>
  <c r="BS507" i="2"/>
  <c r="BT507" i="2"/>
  <c r="BV507" i="2"/>
  <c r="BU507" i="2" s="1"/>
  <c r="BZ507" i="2"/>
  <c r="CA507" i="2"/>
  <c r="CC507" i="2"/>
  <c r="CD507" i="2"/>
  <c r="CG507" i="2" a="1"/>
  <c r="CG507" i="2" s="1"/>
  <c r="CH507" i="2" s="1"/>
  <c r="CE507" i="2" s="1"/>
  <c r="CL507" i="2" a="1"/>
  <c r="CL507" i="2" s="1"/>
  <c r="CM507" i="2" s="1"/>
  <c r="CJ507" i="2" s="1"/>
  <c r="CP507" i="2"/>
  <c r="CQ507" i="2"/>
  <c r="CS507" i="2"/>
  <c r="CT507" i="2"/>
  <c r="CV507" i="2" a="1"/>
  <c r="CV507" i="2" s="1"/>
  <c r="CW507" i="2"/>
  <c r="DA507" i="2"/>
  <c r="DB507" i="2"/>
  <c r="DD507" i="2"/>
  <c r="DE507" i="2"/>
  <c r="DG507" i="2"/>
  <c r="DH507" i="2" s="1"/>
  <c r="DJ507" i="2"/>
  <c r="DL507" i="2"/>
  <c r="DN507" i="2" s="1"/>
  <c r="DP507" i="2"/>
  <c r="DR507" i="2" s="1"/>
  <c r="DQ507" i="2"/>
  <c r="C508" i="2"/>
  <c r="H508" i="2"/>
  <c r="G508" i="2" s="1"/>
  <c r="J508" i="2"/>
  <c r="K508" i="2"/>
  <c r="M508" i="2"/>
  <c r="N508" i="2"/>
  <c r="P508" i="2"/>
  <c r="Q508" i="2"/>
  <c r="O508" i="2" s="1"/>
  <c r="S508" i="2"/>
  <c r="T508" i="2"/>
  <c r="V508" i="2" a="1"/>
  <c r="V508" i="2" s="1"/>
  <c r="W508" i="2" a="1"/>
  <c r="W508" i="2" s="1"/>
  <c r="X508" i="2"/>
  <c r="AA508" i="2" a="1"/>
  <c r="AA508" i="2" s="1"/>
  <c r="AB508" i="2" s="1"/>
  <c r="AC508" i="2"/>
  <c r="AD508" i="2"/>
  <c r="AF508" i="2"/>
  <c r="AG508" i="2"/>
  <c r="AI508" i="2"/>
  <c r="AJ508" i="2"/>
  <c r="AL508" i="2"/>
  <c r="AM508" i="2"/>
  <c r="AO508" i="2"/>
  <c r="AP508" i="2"/>
  <c r="AR508" i="2"/>
  <c r="AS508" i="2"/>
  <c r="AU508" i="2"/>
  <c r="AV508" i="2"/>
  <c r="AX508" i="2"/>
  <c r="AY508" i="2"/>
  <c r="BA508" i="2"/>
  <c r="BB508" i="2"/>
  <c r="BD508" i="2"/>
  <c r="BE508" i="2"/>
  <c r="BF508" i="2"/>
  <c r="BG508" i="2"/>
  <c r="BI508" i="2"/>
  <c r="BJ508" i="2"/>
  <c r="BL508" i="2"/>
  <c r="BM508" i="2"/>
  <c r="BP508" i="2"/>
  <c r="BR508" i="2"/>
  <c r="BS508" i="2"/>
  <c r="BT508" i="2"/>
  <c r="BV508" i="2"/>
  <c r="BU508" i="2" s="1"/>
  <c r="CC508" i="2"/>
  <c r="CD508" i="2"/>
  <c r="CG508" i="2" a="1"/>
  <c r="CG508" i="2" s="1"/>
  <c r="CL508" i="2" a="1"/>
  <c r="CL508" i="2" s="1"/>
  <c r="CP508" i="2"/>
  <c r="CQ508" i="2"/>
  <c r="CS508" i="2"/>
  <c r="CT508" i="2"/>
  <c r="CV508" i="2" a="1"/>
  <c r="CV508" i="2" s="1"/>
  <c r="CW508" i="2"/>
  <c r="DA508" i="2"/>
  <c r="DB508" i="2"/>
  <c r="DD508" i="2"/>
  <c r="DE508" i="2"/>
  <c r="DG508" i="2"/>
  <c r="DH508" i="2" s="1"/>
  <c r="DJ508" i="2"/>
  <c r="DL508" i="2"/>
  <c r="DP508" i="2"/>
  <c r="DO508" i="2" s="1"/>
  <c r="C509" i="2"/>
  <c r="H509" i="2"/>
  <c r="G509" i="2" s="1"/>
  <c r="J509" i="2"/>
  <c r="K509" i="2"/>
  <c r="M509" i="2"/>
  <c r="N509" i="2"/>
  <c r="P509" i="2"/>
  <c r="Q509" i="2"/>
  <c r="S509" i="2"/>
  <c r="T509" i="2"/>
  <c r="V509" i="2" a="1"/>
  <c r="V509" i="2" s="1"/>
  <c r="W509" i="2" a="1"/>
  <c r="W509" i="2" s="1"/>
  <c r="X509" i="2"/>
  <c r="AA509" i="2" a="1"/>
  <c r="AA509" i="2" s="1"/>
  <c r="AB509" i="2" s="1"/>
  <c r="AC509" i="2"/>
  <c r="AD509" i="2"/>
  <c r="AF509" i="2"/>
  <c r="AG509" i="2"/>
  <c r="AI509" i="2"/>
  <c r="AJ509" i="2"/>
  <c r="AL509" i="2"/>
  <c r="AM509" i="2"/>
  <c r="AK509" i="2" s="1"/>
  <c r="AO509" i="2"/>
  <c r="AP509" i="2"/>
  <c r="AR509" i="2"/>
  <c r="AS509" i="2"/>
  <c r="AU509" i="2"/>
  <c r="AV509" i="2"/>
  <c r="AX509" i="2"/>
  <c r="AY509" i="2"/>
  <c r="BA509" i="2"/>
  <c r="BB509" i="2"/>
  <c r="BD509" i="2"/>
  <c r="BE509" i="2"/>
  <c r="BF509" i="2"/>
  <c r="BG509" i="2"/>
  <c r="BI509" i="2"/>
  <c r="BJ509" i="2"/>
  <c r="BL509" i="2"/>
  <c r="BM509" i="2"/>
  <c r="BO509" i="2" s="1"/>
  <c r="BP509" i="2"/>
  <c r="BR509" i="2"/>
  <c r="BS509" i="2"/>
  <c r="BT509" i="2"/>
  <c r="BV509" i="2"/>
  <c r="BU509" i="2" s="1"/>
  <c r="CA509" i="2"/>
  <c r="BZ509" i="2"/>
  <c r="CC509" i="2"/>
  <c r="CD509" i="2"/>
  <c r="CG509" i="2" a="1"/>
  <c r="CG509" i="2" s="1"/>
  <c r="CL509" i="2" a="1"/>
  <c r="CL509" i="2" s="1"/>
  <c r="CP509" i="2"/>
  <c r="CQ509" i="2"/>
  <c r="CS509" i="2"/>
  <c r="CT509" i="2"/>
  <c r="CV509" i="2" a="1"/>
  <c r="CV509" i="2" s="1"/>
  <c r="CW509" i="2"/>
  <c r="DA509" i="2"/>
  <c r="DB509" i="2"/>
  <c r="DD509" i="2"/>
  <c r="DE509" i="2"/>
  <c r="DG509" i="2"/>
  <c r="DJ509" i="2"/>
  <c r="DL509" i="2"/>
  <c r="DP509" i="2"/>
  <c r="DO509" i="2" s="1"/>
  <c r="C510" i="2"/>
  <c r="H510" i="2"/>
  <c r="G510" i="2" s="1"/>
  <c r="J510" i="2"/>
  <c r="K510" i="2"/>
  <c r="M510" i="2"/>
  <c r="N510" i="2"/>
  <c r="P510" i="2"/>
  <c r="Q510" i="2"/>
  <c r="S510" i="2"/>
  <c r="T510" i="2"/>
  <c r="V510" i="2" a="1"/>
  <c r="V510" i="2" s="1"/>
  <c r="W510" i="2" a="1"/>
  <c r="W510" i="2"/>
  <c r="X510" i="2"/>
  <c r="AA510" i="2" a="1"/>
  <c r="AA510" i="2" s="1"/>
  <c r="AB510" i="2" s="1"/>
  <c r="AC510" i="2"/>
  <c r="AD510" i="2"/>
  <c r="AF510" i="2"/>
  <c r="AG510" i="2"/>
  <c r="AI510" i="2"/>
  <c r="AJ510" i="2"/>
  <c r="AL510" i="2"/>
  <c r="AM510" i="2"/>
  <c r="AO510" i="2"/>
  <c r="AP510" i="2"/>
  <c r="AR510" i="2"/>
  <c r="AS510" i="2"/>
  <c r="AU510" i="2"/>
  <c r="AV510" i="2"/>
  <c r="AT510" i="2" s="1"/>
  <c r="AX510" i="2"/>
  <c r="AY510" i="2"/>
  <c r="BA510" i="2"/>
  <c r="BB510" i="2"/>
  <c r="AZ510" i="2" s="1"/>
  <c r="BD510" i="2"/>
  <c r="BE510" i="2"/>
  <c r="BF510" i="2"/>
  <c r="BG510" i="2"/>
  <c r="BI510" i="2"/>
  <c r="BJ510" i="2"/>
  <c r="BL510" i="2"/>
  <c r="BM510" i="2"/>
  <c r="BO510" i="2" s="1"/>
  <c r="BK510" i="2" s="1"/>
  <c r="BP510" i="2"/>
  <c r="BR510" i="2"/>
  <c r="BS510" i="2"/>
  <c r="BT510" i="2"/>
  <c r="BV510" i="2"/>
  <c r="BU510" i="2" s="1"/>
  <c r="BZ510" i="2"/>
  <c r="CA510" i="2"/>
  <c r="CC510" i="2"/>
  <c r="CD510" i="2"/>
  <c r="CG510" i="2" a="1"/>
  <c r="CG510" i="2" s="1"/>
  <c r="CH510" i="2" s="1"/>
  <c r="CE510" i="2" s="1"/>
  <c r="CL510" i="2" a="1"/>
  <c r="CL510" i="2" s="1"/>
  <c r="CM510" i="2" s="1"/>
  <c r="CJ510" i="2" s="1"/>
  <c r="CP510" i="2"/>
  <c r="CQ510" i="2"/>
  <c r="CS510" i="2"/>
  <c r="CT510" i="2"/>
  <c r="CV510" i="2" a="1"/>
  <c r="CV510" i="2" s="1"/>
  <c r="CW510" i="2"/>
  <c r="DA510" i="2"/>
  <c r="DB510" i="2"/>
  <c r="DD510" i="2"/>
  <c r="DE510" i="2"/>
  <c r="DG510" i="2"/>
  <c r="DI510" i="2" s="1"/>
  <c r="DJ510" i="2"/>
  <c r="DL510" i="2"/>
  <c r="DK510" i="2" s="1"/>
  <c r="DP510" i="2"/>
  <c r="C511" i="2"/>
  <c r="H511" i="2"/>
  <c r="G511" i="2" s="1"/>
  <c r="J511" i="2"/>
  <c r="K511" i="2"/>
  <c r="M511" i="2"/>
  <c r="N511" i="2"/>
  <c r="P511" i="2"/>
  <c r="Q511" i="2"/>
  <c r="S511" i="2"/>
  <c r="T511" i="2"/>
  <c r="V511" i="2" a="1"/>
  <c r="V511" i="2" s="1"/>
  <c r="W511" i="2" a="1"/>
  <c r="W511" i="2" s="1"/>
  <c r="X511" i="2"/>
  <c r="AA511" i="2" a="1"/>
  <c r="AA511" i="2" s="1"/>
  <c r="AB511" i="2" s="1"/>
  <c r="AC511" i="2"/>
  <c r="AD511" i="2"/>
  <c r="AF511" i="2"/>
  <c r="AG511" i="2"/>
  <c r="AI511" i="2"/>
  <c r="AJ511" i="2"/>
  <c r="AL511" i="2"/>
  <c r="AM511" i="2"/>
  <c r="AO511" i="2"/>
  <c r="AP511" i="2"/>
  <c r="AR511" i="2"/>
  <c r="AS511" i="2"/>
  <c r="AU511" i="2"/>
  <c r="AV511" i="2"/>
  <c r="AX511" i="2"/>
  <c r="AY511" i="2"/>
  <c r="BA511" i="2"/>
  <c r="BB511" i="2"/>
  <c r="BD511" i="2"/>
  <c r="BE511" i="2"/>
  <c r="BF511" i="2"/>
  <c r="BG511" i="2"/>
  <c r="BI511" i="2"/>
  <c r="BJ511" i="2"/>
  <c r="BL511" i="2"/>
  <c r="BM511" i="2"/>
  <c r="BO511" i="2" s="1"/>
  <c r="BP511" i="2"/>
  <c r="BR511" i="2"/>
  <c r="BS511" i="2"/>
  <c r="BT511" i="2"/>
  <c r="BV511" i="2"/>
  <c r="BU511" i="2" s="1"/>
  <c r="CC511" i="2"/>
  <c r="CD511" i="2"/>
  <c r="CG511" i="2" a="1"/>
  <c r="CG511" i="2"/>
  <c r="CL511" i="2" a="1"/>
  <c r="CL511" i="2" s="1"/>
  <c r="CP511" i="2"/>
  <c r="CQ511" i="2"/>
  <c r="CS511" i="2"/>
  <c r="CT511" i="2"/>
  <c r="CV511" i="2" a="1"/>
  <c r="CV511" i="2" s="1"/>
  <c r="CW511" i="2"/>
  <c r="DA511" i="2"/>
  <c r="DB511" i="2"/>
  <c r="DD511" i="2"/>
  <c r="DE511" i="2"/>
  <c r="DG511" i="2"/>
  <c r="DI511" i="2" s="1"/>
  <c r="DJ511" i="2"/>
  <c r="DL511" i="2"/>
  <c r="DN511" i="2" s="1"/>
  <c r="DP511" i="2"/>
  <c r="DR511" i="2" s="1"/>
  <c r="DQ511" i="2"/>
  <c r="C512" i="2"/>
  <c r="H512" i="2"/>
  <c r="G512" i="2" s="1"/>
  <c r="J512" i="2"/>
  <c r="K512" i="2"/>
  <c r="M512" i="2"/>
  <c r="N512" i="2"/>
  <c r="P512" i="2"/>
  <c r="Q512" i="2"/>
  <c r="S512" i="2"/>
  <c r="T512" i="2"/>
  <c r="V512" i="2" a="1"/>
  <c r="V512" i="2" s="1"/>
  <c r="W512" i="2" a="1"/>
  <c r="W512" i="2" s="1"/>
  <c r="X512" i="2"/>
  <c r="AA512" i="2" a="1"/>
  <c r="AA512" i="2" s="1"/>
  <c r="AB512" i="2" s="1"/>
  <c r="AC512" i="2"/>
  <c r="AD512" i="2"/>
  <c r="AF512" i="2"/>
  <c r="AG512" i="2"/>
  <c r="AI512" i="2"/>
  <c r="AJ512" i="2"/>
  <c r="AL512" i="2"/>
  <c r="AM512" i="2"/>
  <c r="AO512" i="2"/>
  <c r="AP512" i="2"/>
  <c r="AR512" i="2"/>
  <c r="AS512" i="2"/>
  <c r="AU512" i="2"/>
  <c r="AV512" i="2"/>
  <c r="AX512" i="2"/>
  <c r="AY512" i="2"/>
  <c r="BA512" i="2"/>
  <c r="BB512" i="2"/>
  <c r="BD512" i="2"/>
  <c r="BE512" i="2"/>
  <c r="BF512" i="2"/>
  <c r="BG512" i="2"/>
  <c r="BI512" i="2"/>
  <c r="BJ512" i="2"/>
  <c r="BL512" i="2"/>
  <c r="BM512" i="2"/>
  <c r="BO512" i="2" s="1"/>
  <c r="BP512" i="2"/>
  <c r="BR512" i="2"/>
  <c r="BS512" i="2"/>
  <c r="BT512" i="2"/>
  <c r="BV512" i="2"/>
  <c r="BU512" i="2" s="1"/>
  <c r="CC512" i="2"/>
  <c r="CD512" i="2"/>
  <c r="CG512" i="2" a="1"/>
  <c r="CG512" i="2" s="1"/>
  <c r="CH512" i="2" s="1"/>
  <c r="CE512" i="2" s="1"/>
  <c r="CL512" i="2" a="1"/>
  <c r="CL512" i="2" s="1"/>
  <c r="CM512" i="2" s="1"/>
  <c r="CJ512" i="2" s="1"/>
  <c r="CP512" i="2"/>
  <c r="CQ512" i="2"/>
  <c r="CS512" i="2"/>
  <c r="CT512" i="2"/>
  <c r="CV512" i="2" a="1"/>
  <c r="CV512" i="2" s="1"/>
  <c r="CW512" i="2"/>
  <c r="DA512" i="2"/>
  <c r="DB512" i="2"/>
  <c r="DD512" i="2"/>
  <c r="DE512" i="2"/>
  <c r="DG512" i="2"/>
  <c r="DJ512" i="2"/>
  <c r="DL512" i="2"/>
  <c r="DP512" i="2"/>
  <c r="C513" i="2"/>
  <c r="G513" i="2"/>
  <c r="H513" i="2"/>
  <c r="J513" i="2"/>
  <c r="K513" i="2"/>
  <c r="M513" i="2"/>
  <c r="N513" i="2"/>
  <c r="P513" i="2"/>
  <c r="Q513" i="2"/>
  <c r="S513" i="2"/>
  <c r="T513" i="2"/>
  <c r="V513" i="2" a="1"/>
  <c r="V513" i="2" s="1"/>
  <c r="W513" i="2" a="1"/>
  <c r="W513" i="2"/>
  <c r="X513" i="2"/>
  <c r="AA513" i="2" a="1"/>
  <c r="AA513" i="2" s="1"/>
  <c r="AB513" i="2" s="1"/>
  <c r="AC513" i="2"/>
  <c r="AD513" i="2"/>
  <c r="AF513" i="2"/>
  <c r="AG513" i="2"/>
  <c r="AI513" i="2"/>
  <c r="AJ513" i="2"/>
  <c r="AL513" i="2"/>
  <c r="AM513" i="2"/>
  <c r="AO513" i="2"/>
  <c r="AP513" i="2"/>
  <c r="AR513" i="2"/>
  <c r="AS513" i="2"/>
  <c r="AU513" i="2"/>
  <c r="AV513" i="2"/>
  <c r="AX513" i="2"/>
  <c r="AY513" i="2"/>
  <c r="BA513" i="2"/>
  <c r="BB513" i="2"/>
  <c r="BD513" i="2"/>
  <c r="BE513" i="2"/>
  <c r="BF513" i="2"/>
  <c r="BG513" i="2"/>
  <c r="BI513" i="2"/>
  <c r="BJ513" i="2"/>
  <c r="BL513" i="2"/>
  <c r="BM513" i="2"/>
  <c r="BO513" i="2" s="1"/>
  <c r="BP513" i="2"/>
  <c r="BR513" i="2"/>
  <c r="BS513" i="2"/>
  <c r="BT513" i="2"/>
  <c r="BV513" i="2"/>
  <c r="BU513" i="2" s="1"/>
  <c r="CA513" i="2"/>
  <c r="BZ513" i="2"/>
  <c r="CC513" i="2"/>
  <c r="CD513" i="2"/>
  <c r="CG513" i="2" a="1"/>
  <c r="CG513" i="2" s="1"/>
  <c r="CL513" i="2" a="1"/>
  <c r="CL513" i="2" s="1"/>
  <c r="CM513" i="2" s="1"/>
  <c r="CJ513" i="2" s="1"/>
  <c r="CP513" i="2"/>
  <c r="CO513" i="2" s="1"/>
  <c r="CQ513" i="2"/>
  <c r="CS513" i="2"/>
  <c r="CT513" i="2"/>
  <c r="CV513" i="2" a="1"/>
  <c r="CV513" i="2" s="1"/>
  <c r="CW513" i="2"/>
  <c r="DA513" i="2"/>
  <c r="DB513" i="2"/>
  <c r="DD513" i="2"/>
  <c r="DC513" i="2" s="1"/>
  <c r="DE513" i="2"/>
  <c r="DG513" i="2"/>
  <c r="DH513" i="2" s="1"/>
  <c r="DJ513" i="2"/>
  <c r="DL513" i="2"/>
  <c r="DP513" i="2"/>
  <c r="C514" i="2"/>
  <c r="H514" i="2"/>
  <c r="G514" i="2" s="1"/>
  <c r="J514" i="2"/>
  <c r="K514" i="2"/>
  <c r="M514" i="2"/>
  <c r="N514" i="2"/>
  <c r="P514" i="2"/>
  <c r="Q514" i="2"/>
  <c r="S514" i="2"/>
  <c r="T514" i="2"/>
  <c r="V514" i="2" a="1"/>
  <c r="V514" i="2" s="1"/>
  <c r="W514" i="2" a="1"/>
  <c r="W514" i="2" s="1"/>
  <c r="X514" i="2"/>
  <c r="AA514" i="2" a="1"/>
  <c r="AA514" i="2" s="1"/>
  <c r="AB514" i="2" s="1"/>
  <c r="AC514" i="2"/>
  <c r="AD514" i="2"/>
  <c r="AF514" i="2"/>
  <c r="AG514" i="2"/>
  <c r="AI514" i="2"/>
  <c r="AJ514" i="2"/>
  <c r="AL514" i="2"/>
  <c r="AM514" i="2"/>
  <c r="AO514" i="2"/>
  <c r="AP514" i="2"/>
  <c r="AR514" i="2"/>
  <c r="AS514" i="2"/>
  <c r="AU514" i="2"/>
  <c r="AV514" i="2"/>
  <c r="AX514" i="2"/>
  <c r="AY514" i="2"/>
  <c r="BA514" i="2"/>
  <c r="BB514" i="2"/>
  <c r="BD514" i="2"/>
  <c r="BE514" i="2"/>
  <c r="BF514" i="2"/>
  <c r="BG514" i="2"/>
  <c r="BI514" i="2"/>
  <c r="BJ514" i="2"/>
  <c r="BL514" i="2"/>
  <c r="BM514" i="2"/>
  <c r="BO514" i="2" s="1"/>
  <c r="BP514" i="2"/>
  <c r="BR514" i="2"/>
  <c r="BS514" i="2"/>
  <c r="BT514" i="2"/>
  <c r="BV514" i="2"/>
  <c r="BU514" i="2" s="1"/>
  <c r="BZ514" i="2"/>
  <c r="CA514" i="2"/>
  <c r="CC514" i="2"/>
  <c r="CD514" i="2"/>
  <c r="CG514" i="2" a="1"/>
  <c r="CG514" i="2" s="1"/>
  <c r="CI514" i="2" s="1"/>
  <c r="CL514" i="2" a="1"/>
  <c r="CL514" i="2" s="1"/>
  <c r="CP514" i="2"/>
  <c r="CQ514" i="2"/>
  <c r="CS514" i="2"/>
  <c r="CT514" i="2"/>
  <c r="CV514" i="2" a="1"/>
  <c r="CV514" i="2" s="1"/>
  <c r="CW514" i="2"/>
  <c r="DA514" i="2"/>
  <c r="DB514" i="2"/>
  <c r="DD514" i="2"/>
  <c r="DE514" i="2"/>
  <c r="DG514" i="2"/>
  <c r="DJ514" i="2"/>
  <c r="DL514" i="2"/>
  <c r="DP514" i="2"/>
  <c r="DO514" i="2" s="1"/>
  <c r="C515" i="2"/>
  <c r="H515" i="2"/>
  <c r="G515" i="2" s="1"/>
  <c r="J515" i="2"/>
  <c r="K515" i="2"/>
  <c r="M515" i="2"/>
  <c r="N515" i="2"/>
  <c r="P515" i="2"/>
  <c r="Q515" i="2"/>
  <c r="S515" i="2"/>
  <c r="T515" i="2"/>
  <c r="V515" i="2" a="1"/>
  <c r="V515" i="2" s="1"/>
  <c r="W515" i="2" a="1"/>
  <c r="W515" i="2" s="1"/>
  <c r="X515" i="2"/>
  <c r="AA515" i="2" a="1"/>
  <c r="AA515" i="2" s="1"/>
  <c r="AB515" i="2" s="1"/>
  <c r="AC515" i="2"/>
  <c r="AD515" i="2"/>
  <c r="AF515" i="2"/>
  <c r="AG515" i="2"/>
  <c r="AI515" i="2"/>
  <c r="AJ515" i="2"/>
  <c r="AL515" i="2"/>
  <c r="AM515" i="2"/>
  <c r="AO515" i="2"/>
  <c r="AP515" i="2"/>
  <c r="AR515" i="2"/>
  <c r="AS515" i="2"/>
  <c r="AQ515" i="2" s="1"/>
  <c r="AU515" i="2"/>
  <c r="AV515" i="2"/>
  <c r="AX515" i="2"/>
  <c r="AY515" i="2"/>
  <c r="AW515" i="2" s="1"/>
  <c r="BA515" i="2"/>
  <c r="BB515" i="2"/>
  <c r="BD515" i="2"/>
  <c r="BE515" i="2"/>
  <c r="BF515" i="2"/>
  <c r="BG515" i="2"/>
  <c r="BI515" i="2"/>
  <c r="BJ515" i="2"/>
  <c r="BL515" i="2"/>
  <c r="BM515" i="2"/>
  <c r="BO515" i="2" s="1"/>
  <c r="BP515" i="2"/>
  <c r="BR515" i="2"/>
  <c r="BS515" i="2"/>
  <c r="BT515" i="2"/>
  <c r="BV515" i="2"/>
  <c r="BU515" i="2" s="1"/>
  <c r="BZ515" i="2"/>
  <c r="CA515" i="2"/>
  <c r="CC515" i="2"/>
  <c r="CB515" i="2" s="1"/>
  <c r="CD515" i="2"/>
  <c r="CG515" i="2" a="1"/>
  <c r="CG515" i="2" s="1"/>
  <c r="CH515" i="2" s="1"/>
  <c r="CE515" i="2" s="1"/>
  <c r="CL515" i="2" a="1"/>
  <c r="CL515" i="2" s="1"/>
  <c r="CP515" i="2"/>
  <c r="CQ515" i="2"/>
  <c r="CS515" i="2"/>
  <c r="CT515" i="2"/>
  <c r="CV515" i="2" a="1"/>
  <c r="CV515" i="2" s="1"/>
  <c r="CW515" i="2"/>
  <c r="DA515" i="2"/>
  <c r="DB515" i="2"/>
  <c r="DD515" i="2"/>
  <c r="DE515" i="2"/>
  <c r="DG515" i="2"/>
  <c r="DH515" i="2" s="1"/>
  <c r="DJ515" i="2"/>
  <c r="DL515" i="2"/>
  <c r="DP515" i="2"/>
  <c r="DR515" i="2" s="1"/>
  <c r="C516" i="2"/>
  <c r="H516" i="2"/>
  <c r="G516" i="2" s="1"/>
  <c r="J516" i="2"/>
  <c r="K516" i="2"/>
  <c r="M516" i="2"/>
  <c r="N516" i="2"/>
  <c r="P516" i="2"/>
  <c r="Q516" i="2"/>
  <c r="S516" i="2"/>
  <c r="T516" i="2"/>
  <c r="V516" i="2" a="1"/>
  <c r="V516" i="2" s="1"/>
  <c r="W516" i="2" a="1"/>
  <c r="W516" i="2" s="1"/>
  <c r="X516" i="2"/>
  <c r="AA516" i="2" a="1"/>
  <c r="AA516" i="2" s="1"/>
  <c r="AB516" i="2" s="1"/>
  <c r="AC516" i="2"/>
  <c r="AD516" i="2"/>
  <c r="AF516" i="2"/>
  <c r="AG516" i="2"/>
  <c r="AI516" i="2"/>
  <c r="AJ516" i="2"/>
  <c r="AL516" i="2"/>
  <c r="AM516" i="2"/>
  <c r="AO516" i="2"/>
  <c r="AP516" i="2"/>
  <c r="AR516" i="2"/>
  <c r="AS516" i="2"/>
  <c r="AU516" i="2"/>
  <c r="AV516" i="2"/>
  <c r="AX516" i="2"/>
  <c r="AY516" i="2"/>
  <c r="BA516" i="2"/>
  <c r="BB516" i="2"/>
  <c r="BD516" i="2"/>
  <c r="BE516" i="2"/>
  <c r="BF516" i="2"/>
  <c r="BG516" i="2"/>
  <c r="BI516" i="2"/>
  <c r="BJ516" i="2"/>
  <c r="BL516" i="2"/>
  <c r="BM516" i="2"/>
  <c r="BP516" i="2"/>
  <c r="BR516" i="2"/>
  <c r="BS516" i="2"/>
  <c r="BT516" i="2"/>
  <c r="BV516" i="2"/>
  <c r="BU516" i="2" s="1"/>
  <c r="CC516" i="2"/>
  <c r="CD516" i="2"/>
  <c r="CG516" i="2" a="1"/>
  <c r="CG516" i="2" s="1"/>
  <c r="CL516" i="2" a="1"/>
  <c r="CL516" i="2" s="1"/>
  <c r="CP516" i="2"/>
  <c r="CQ516" i="2"/>
  <c r="CS516" i="2"/>
  <c r="CT516" i="2"/>
  <c r="CV516" i="2" a="1"/>
  <c r="CV516" i="2" s="1"/>
  <c r="CW516" i="2"/>
  <c r="DA516" i="2"/>
  <c r="DB516" i="2"/>
  <c r="DD516" i="2"/>
  <c r="DE516" i="2"/>
  <c r="DG516" i="2"/>
  <c r="DJ516" i="2"/>
  <c r="DL516" i="2"/>
  <c r="DP516" i="2"/>
  <c r="DO516" i="2" s="1"/>
  <c r="C517" i="2"/>
  <c r="H517" i="2"/>
  <c r="G517" i="2" s="1"/>
  <c r="J517" i="2"/>
  <c r="K517" i="2"/>
  <c r="M517" i="2"/>
  <c r="N517" i="2"/>
  <c r="P517" i="2"/>
  <c r="Q517" i="2"/>
  <c r="S517" i="2"/>
  <c r="T517" i="2"/>
  <c r="V517" i="2" a="1"/>
  <c r="V517" i="2" s="1"/>
  <c r="W517" i="2" a="1"/>
  <c r="W517" i="2" s="1"/>
  <c r="X517" i="2"/>
  <c r="AA517" i="2" a="1"/>
  <c r="AA517" i="2" s="1"/>
  <c r="AB517" i="2" s="1"/>
  <c r="AC517" i="2"/>
  <c r="AD517" i="2"/>
  <c r="AF517" i="2"/>
  <c r="AG517" i="2"/>
  <c r="AI517" i="2"/>
  <c r="AJ517" i="2"/>
  <c r="AL517" i="2"/>
  <c r="AM517" i="2"/>
  <c r="AO517" i="2"/>
  <c r="AP517" i="2"/>
  <c r="AR517" i="2"/>
  <c r="AS517" i="2"/>
  <c r="AU517" i="2"/>
  <c r="AV517" i="2"/>
  <c r="AX517" i="2"/>
  <c r="AY517" i="2"/>
  <c r="BA517" i="2"/>
  <c r="BB517" i="2"/>
  <c r="BD517" i="2"/>
  <c r="BE517" i="2"/>
  <c r="BF517" i="2"/>
  <c r="BG517" i="2"/>
  <c r="BI517" i="2"/>
  <c r="BJ517" i="2"/>
  <c r="BH517" i="2" s="1"/>
  <c r="BL517" i="2"/>
  <c r="BM517" i="2"/>
  <c r="BO517" i="2" s="1"/>
  <c r="BP517" i="2"/>
  <c r="BR517" i="2"/>
  <c r="BS517" i="2"/>
  <c r="BT517" i="2"/>
  <c r="BV517" i="2"/>
  <c r="BU517" i="2" s="1"/>
  <c r="CA517" i="2"/>
  <c r="BW517" i="2" s="1"/>
  <c r="BZ517" i="2"/>
  <c r="CC517" i="2"/>
  <c r="CD517" i="2"/>
  <c r="CG517" i="2" a="1"/>
  <c r="CG517" i="2" s="1"/>
  <c r="CL517" i="2" a="1"/>
  <c r="CL517" i="2" s="1"/>
  <c r="CP517" i="2"/>
  <c r="CQ517" i="2"/>
  <c r="CS517" i="2"/>
  <c r="CT517" i="2"/>
  <c r="CV517" i="2" a="1"/>
  <c r="CV517" i="2" s="1"/>
  <c r="CW517" i="2"/>
  <c r="DA517" i="2"/>
  <c r="DB517" i="2"/>
  <c r="DD517" i="2"/>
  <c r="DE517" i="2"/>
  <c r="DG517" i="2"/>
  <c r="DJ517" i="2"/>
  <c r="DL517" i="2"/>
  <c r="DP517" i="2"/>
  <c r="DQ517" i="2" s="1"/>
  <c r="C518" i="2"/>
  <c r="H518" i="2"/>
  <c r="G518" i="2" s="1"/>
  <c r="J518" i="2"/>
  <c r="K518" i="2"/>
  <c r="M518" i="2"/>
  <c r="N518" i="2"/>
  <c r="P518" i="2"/>
  <c r="Q518" i="2"/>
  <c r="S518" i="2"/>
  <c r="T518" i="2"/>
  <c r="V518" i="2" a="1"/>
  <c r="V518" i="2" s="1"/>
  <c r="W518" i="2" a="1"/>
  <c r="W518" i="2" s="1"/>
  <c r="X518" i="2"/>
  <c r="AA518" i="2" a="1"/>
  <c r="AA518" i="2" s="1"/>
  <c r="AB518" i="2" s="1"/>
  <c r="AC518" i="2"/>
  <c r="AD518" i="2"/>
  <c r="AF518" i="2"/>
  <c r="AG518" i="2"/>
  <c r="AI518" i="2"/>
  <c r="AJ518" i="2"/>
  <c r="AL518" i="2"/>
  <c r="AM518" i="2"/>
  <c r="AO518" i="2"/>
  <c r="AN518" i="2" s="1"/>
  <c r="AP518" i="2"/>
  <c r="AR518" i="2"/>
  <c r="AS518" i="2"/>
  <c r="AU518" i="2"/>
  <c r="AV518" i="2"/>
  <c r="AX518" i="2"/>
  <c r="AY518" i="2"/>
  <c r="BA518" i="2"/>
  <c r="BB518" i="2"/>
  <c r="AZ518" i="2" s="1"/>
  <c r="BD518" i="2"/>
  <c r="BE518" i="2"/>
  <c r="BF518" i="2"/>
  <c r="BG518" i="2"/>
  <c r="BI518" i="2"/>
  <c r="BJ518" i="2"/>
  <c r="BL518" i="2"/>
  <c r="BM518" i="2"/>
  <c r="BO518" i="2" s="1"/>
  <c r="BP518" i="2"/>
  <c r="BR518" i="2"/>
  <c r="BS518" i="2"/>
  <c r="BT518" i="2"/>
  <c r="BV518" i="2"/>
  <c r="BU518" i="2" s="1"/>
  <c r="BZ518" i="2"/>
  <c r="CA518" i="2"/>
  <c r="CC518" i="2"/>
  <c r="CD518" i="2"/>
  <c r="CG518" i="2" a="1"/>
  <c r="CG518" i="2" s="1"/>
  <c r="CL518" i="2" a="1"/>
  <c r="CL518" i="2" s="1"/>
  <c r="CP518" i="2"/>
  <c r="CO518" i="2" s="1"/>
  <c r="CQ518" i="2"/>
  <c r="CS518" i="2"/>
  <c r="CR518" i="2" s="1"/>
  <c r="CT518" i="2"/>
  <c r="CV518" i="2" a="1"/>
  <c r="CV518" i="2" s="1"/>
  <c r="CW518" i="2"/>
  <c r="DA518" i="2"/>
  <c r="DB518" i="2"/>
  <c r="CZ518" i="2" s="1"/>
  <c r="DD518" i="2"/>
  <c r="DE518" i="2"/>
  <c r="DG518" i="2"/>
  <c r="DI518" i="2" s="1"/>
  <c r="DJ518" i="2"/>
  <c r="DF518" i="2" s="1"/>
  <c r="DL518" i="2"/>
  <c r="DK518" i="2" s="1"/>
  <c r="DP518" i="2"/>
  <c r="C519" i="2"/>
  <c r="H519" i="2"/>
  <c r="G519" i="2" s="1"/>
  <c r="J519" i="2"/>
  <c r="K519" i="2"/>
  <c r="M519" i="2"/>
  <c r="N519" i="2"/>
  <c r="L519" i="2" s="1"/>
  <c r="P519" i="2"/>
  <c r="Q519" i="2"/>
  <c r="S519" i="2"/>
  <c r="T519" i="2"/>
  <c r="V519" i="2" a="1"/>
  <c r="V519" i="2" s="1"/>
  <c r="W519" i="2" a="1"/>
  <c r="W519" i="2" s="1"/>
  <c r="X519" i="2"/>
  <c r="AA519" i="2" a="1"/>
  <c r="AA519" i="2" s="1"/>
  <c r="AB519" i="2" s="1"/>
  <c r="AC519" i="2"/>
  <c r="AD519" i="2"/>
  <c r="AF519" i="2"/>
  <c r="AG519" i="2"/>
  <c r="AE519" i="2" s="1"/>
  <c r="AI519" i="2"/>
  <c r="AJ519" i="2"/>
  <c r="AL519" i="2"/>
  <c r="AM519" i="2"/>
  <c r="AK519" i="2" s="1"/>
  <c r="AO519" i="2"/>
  <c r="AP519" i="2"/>
  <c r="AR519" i="2"/>
  <c r="AS519" i="2"/>
  <c r="AU519" i="2"/>
  <c r="AV519" i="2"/>
  <c r="AX519" i="2"/>
  <c r="AY519" i="2"/>
  <c r="BA519" i="2"/>
  <c r="BB519" i="2"/>
  <c r="BD519" i="2"/>
  <c r="BE519" i="2"/>
  <c r="BF519" i="2"/>
  <c r="BG519" i="2"/>
  <c r="BI519" i="2"/>
  <c r="BJ519" i="2"/>
  <c r="BL519" i="2"/>
  <c r="BM519" i="2"/>
  <c r="BO519" i="2" s="1"/>
  <c r="BP519" i="2"/>
  <c r="BR519" i="2"/>
  <c r="BS519" i="2"/>
  <c r="BT519" i="2"/>
  <c r="BV519" i="2"/>
  <c r="BU519" i="2" s="1"/>
  <c r="CC519" i="2"/>
  <c r="CD519" i="2"/>
  <c r="CG519" i="2" a="1"/>
  <c r="CG519" i="2" s="1"/>
  <c r="CL519" i="2" a="1"/>
  <c r="CL519" i="2" s="1"/>
  <c r="CP519" i="2"/>
  <c r="CQ519" i="2"/>
  <c r="CS519" i="2"/>
  <c r="CT519" i="2"/>
  <c r="CV519" i="2" a="1"/>
  <c r="CV519" i="2" s="1"/>
  <c r="CW519" i="2"/>
  <c r="DA519" i="2"/>
  <c r="DB519" i="2"/>
  <c r="DD519" i="2"/>
  <c r="DE519" i="2"/>
  <c r="DG519" i="2"/>
  <c r="DJ519" i="2"/>
  <c r="DK519" i="2"/>
  <c r="DL519" i="2"/>
  <c r="DN519" i="2" s="1"/>
  <c r="DM519" i="2"/>
  <c r="DP519" i="2"/>
  <c r="C520" i="2"/>
  <c r="H520" i="2"/>
  <c r="G520" i="2" s="1"/>
  <c r="J520" i="2"/>
  <c r="K520" i="2"/>
  <c r="M520" i="2"/>
  <c r="N520" i="2"/>
  <c r="P520" i="2"/>
  <c r="Q520" i="2"/>
  <c r="S520" i="2"/>
  <c r="T520" i="2"/>
  <c r="V520" i="2" a="1"/>
  <c r="V520" i="2" s="1"/>
  <c r="W520" i="2" a="1"/>
  <c r="W520" i="2"/>
  <c r="X520" i="2"/>
  <c r="AA520" i="2" a="1"/>
  <c r="AA520" i="2" s="1"/>
  <c r="AB520" i="2" s="1"/>
  <c r="AC520" i="2"/>
  <c r="AD520" i="2"/>
  <c r="AF520" i="2"/>
  <c r="AG520" i="2"/>
  <c r="AI520" i="2"/>
  <c r="AJ520" i="2"/>
  <c r="AL520" i="2"/>
  <c r="AM520" i="2"/>
  <c r="AO520" i="2"/>
  <c r="AP520" i="2"/>
  <c r="AR520" i="2"/>
  <c r="AS520" i="2"/>
  <c r="AQ520" i="2" s="1"/>
  <c r="AU520" i="2"/>
  <c r="AV520" i="2"/>
  <c r="AX520" i="2"/>
  <c r="AY520" i="2"/>
  <c r="BA520" i="2"/>
  <c r="BB520" i="2"/>
  <c r="BD520" i="2"/>
  <c r="BE520" i="2"/>
  <c r="BF520" i="2"/>
  <c r="BG520" i="2"/>
  <c r="BI520" i="2"/>
  <c r="BJ520" i="2"/>
  <c r="BL520" i="2"/>
  <c r="BM520" i="2"/>
  <c r="BO520" i="2" s="1"/>
  <c r="BP520" i="2"/>
  <c r="BR520" i="2"/>
  <c r="BS520" i="2"/>
  <c r="BT520" i="2"/>
  <c r="BV520" i="2"/>
  <c r="BU520" i="2" s="1"/>
  <c r="BZ520" i="2"/>
  <c r="CC520" i="2"/>
  <c r="CD520" i="2"/>
  <c r="CG520" i="2" a="1"/>
  <c r="CG520" i="2" s="1"/>
  <c r="CL520" i="2" a="1"/>
  <c r="CL520" i="2" s="1"/>
  <c r="CP520" i="2"/>
  <c r="CQ520" i="2"/>
  <c r="CS520" i="2"/>
  <c r="CT520" i="2"/>
  <c r="CV520" i="2" a="1"/>
  <c r="CV520" i="2" s="1"/>
  <c r="CW520" i="2"/>
  <c r="DA520" i="2"/>
  <c r="DB520" i="2"/>
  <c r="DD520" i="2"/>
  <c r="DE520" i="2"/>
  <c r="DG520" i="2"/>
  <c r="DJ520" i="2"/>
  <c r="DL520" i="2"/>
  <c r="DP520" i="2"/>
  <c r="C521" i="2"/>
  <c r="H521" i="2"/>
  <c r="G521" i="2" s="1"/>
  <c r="J521" i="2"/>
  <c r="K521" i="2"/>
  <c r="M521" i="2"/>
  <c r="N521" i="2"/>
  <c r="P521" i="2"/>
  <c r="Q521" i="2"/>
  <c r="S521" i="2"/>
  <c r="T521" i="2"/>
  <c r="V521" i="2" a="1"/>
  <c r="V521" i="2" s="1"/>
  <c r="W521" i="2" a="1"/>
  <c r="W521" i="2" s="1"/>
  <c r="X521" i="2"/>
  <c r="AA521" i="2" a="1"/>
  <c r="AA521" i="2" s="1"/>
  <c r="AB521" i="2" s="1"/>
  <c r="AC521" i="2"/>
  <c r="AD521" i="2"/>
  <c r="AF521" i="2"/>
  <c r="AG521" i="2"/>
  <c r="AI521" i="2"/>
  <c r="AJ521" i="2"/>
  <c r="AL521" i="2"/>
  <c r="AM521" i="2"/>
  <c r="AO521" i="2"/>
  <c r="AP521" i="2"/>
  <c r="AR521" i="2"/>
  <c r="AS521" i="2"/>
  <c r="AU521" i="2"/>
  <c r="AV521" i="2"/>
  <c r="AX521" i="2"/>
  <c r="AY521" i="2"/>
  <c r="BA521" i="2"/>
  <c r="BB521" i="2"/>
  <c r="BD521" i="2"/>
  <c r="BE521" i="2"/>
  <c r="BF521" i="2"/>
  <c r="BG521" i="2"/>
  <c r="BI521" i="2"/>
  <c r="BJ521" i="2"/>
  <c r="BL521" i="2"/>
  <c r="BM521" i="2"/>
  <c r="BO521" i="2" s="1"/>
  <c r="BP521" i="2"/>
  <c r="BR521" i="2"/>
  <c r="BS521" i="2"/>
  <c r="BT521" i="2"/>
  <c r="BV521" i="2"/>
  <c r="BU521" i="2" s="1"/>
  <c r="CA521" i="2"/>
  <c r="BZ521" i="2"/>
  <c r="CC521" i="2"/>
  <c r="CD521" i="2"/>
  <c r="CG521" i="2" a="1"/>
  <c r="CG521" i="2" s="1"/>
  <c r="CL521" i="2" a="1"/>
  <c r="CL521" i="2" s="1"/>
  <c r="CP521" i="2"/>
  <c r="CQ521" i="2"/>
  <c r="CS521" i="2"/>
  <c r="CT521" i="2"/>
  <c r="CV521" i="2" a="1"/>
  <c r="CV521" i="2" s="1"/>
  <c r="CW521" i="2"/>
  <c r="DA521" i="2"/>
  <c r="DB521" i="2"/>
  <c r="DD521" i="2"/>
  <c r="DE521" i="2"/>
  <c r="DG521" i="2"/>
  <c r="DH521" i="2" s="1"/>
  <c r="DJ521" i="2"/>
  <c r="DL521" i="2"/>
  <c r="DP521" i="2"/>
  <c r="C522" i="2"/>
  <c r="H522" i="2"/>
  <c r="G522" i="2" s="1"/>
  <c r="J522" i="2"/>
  <c r="K522" i="2"/>
  <c r="M522" i="2"/>
  <c r="N522" i="2"/>
  <c r="P522" i="2"/>
  <c r="Q522" i="2"/>
  <c r="S522" i="2"/>
  <c r="T522" i="2"/>
  <c r="V522" i="2" a="1"/>
  <c r="V522" i="2" s="1"/>
  <c r="W522" i="2" a="1"/>
  <c r="W522" i="2" s="1"/>
  <c r="X522" i="2"/>
  <c r="AA522" i="2" a="1"/>
  <c r="AA522" i="2" s="1"/>
  <c r="AB522" i="2" s="1"/>
  <c r="AC522" i="2"/>
  <c r="AD522" i="2"/>
  <c r="AF522" i="2"/>
  <c r="AG522" i="2"/>
  <c r="AI522" i="2"/>
  <c r="AJ522" i="2"/>
  <c r="AL522" i="2"/>
  <c r="AM522" i="2"/>
  <c r="AO522" i="2"/>
  <c r="AN522" i="2" s="1"/>
  <c r="AP522" i="2"/>
  <c r="AR522" i="2"/>
  <c r="AS522" i="2"/>
  <c r="AU522" i="2"/>
  <c r="AV522" i="2"/>
  <c r="AX522" i="2"/>
  <c r="AY522" i="2"/>
  <c r="BA522" i="2"/>
  <c r="BB522" i="2"/>
  <c r="BD522" i="2"/>
  <c r="BE522" i="2"/>
  <c r="BF522" i="2"/>
  <c r="BG522" i="2"/>
  <c r="BI522" i="2"/>
  <c r="BJ522" i="2"/>
  <c r="BL522" i="2"/>
  <c r="BM522" i="2"/>
  <c r="BO522" i="2" s="1"/>
  <c r="BP522" i="2"/>
  <c r="BR522" i="2"/>
  <c r="BS522" i="2"/>
  <c r="BT522" i="2"/>
  <c r="BV522" i="2"/>
  <c r="BU522" i="2" s="1"/>
  <c r="BZ522" i="2"/>
  <c r="CA522" i="2"/>
  <c r="BW522" i="2" s="1"/>
  <c r="CC522" i="2"/>
  <c r="CD522" i="2"/>
  <c r="CG522" i="2" a="1"/>
  <c r="CG522" i="2" s="1"/>
  <c r="CL522" i="2" a="1"/>
  <c r="CL522" i="2" s="1"/>
  <c r="CP522" i="2"/>
  <c r="CQ522" i="2"/>
  <c r="CS522" i="2"/>
  <c r="CT522" i="2"/>
  <c r="CV522" i="2" a="1"/>
  <c r="CV522" i="2" s="1"/>
  <c r="CW522" i="2"/>
  <c r="DA522" i="2"/>
  <c r="DB522" i="2"/>
  <c r="DD522" i="2"/>
  <c r="DE522" i="2"/>
  <c r="DG522" i="2"/>
  <c r="DJ522" i="2"/>
  <c r="DL522" i="2"/>
  <c r="DP522" i="2"/>
  <c r="DO522" i="2" s="1"/>
  <c r="C523" i="2"/>
  <c r="H523" i="2"/>
  <c r="G523" i="2" s="1"/>
  <c r="J523" i="2"/>
  <c r="K523" i="2"/>
  <c r="M523" i="2"/>
  <c r="N523" i="2"/>
  <c r="P523" i="2"/>
  <c r="Q523" i="2"/>
  <c r="S523" i="2"/>
  <c r="T523" i="2"/>
  <c r="V523" i="2" a="1"/>
  <c r="V523" i="2" s="1"/>
  <c r="W523" i="2" a="1"/>
  <c r="W523" i="2" s="1"/>
  <c r="X523" i="2"/>
  <c r="AA523" i="2" a="1"/>
  <c r="AA523" i="2" s="1"/>
  <c r="AB523" i="2" s="1"/>
  <c r="AC523" i="2"/>
  <c r="AD523" i="2"/>
  <c r="AF523" i="2"/>
  <c r="AG523" i="2"/>
  <c r="AI523" i="2"/>
  <c r="AJ523" i="2"/>
  <c r="AL523" i="2"/>
  <c r="AM523" i="2"/>
  <c r="AK523" i="2" s="1"/>
  <c r="AO523" i="2"/>
  <c r="AP523" i="2"/>
  <c r="AR523" i="2"/>
  <c r="AS523" i="2"/>
  <c r="AU523" i="2"/>
  <c r="AV523" i="2"/>
  <c r="AT523" i="2" s="1"/>
  <c r="AX523" i="2"/>
  <c r="AY523" i="2"/>
  <c r="BA523" i="2"/>
  <c r="BB523" i="2"/>
  <c r="BD523" i="2"/>
  <c r="BE523" i="2"/>
  <c r="BF523" i="2"/>
  <c r="BG523" i="2"/>
  <c r="BI523" i="2"/>
  <c r="BJ523" i="2"/>
  <c r="BL523" i="2"/>
  <c r="BM523" i="2"/>
  <c r="BO523" i="2" s="1"/>
  <c r="BP523" i="2"/>
  <c r="BR523" i="2"/>
  <c r="BS523" i="2"/>
  <c r="BT523" i="2"/>
  <c r="BV523" i="2"/>
  <c r="BU523" i="2" s="1"/>
  <c r="BZ523" i="2"/>
  <c r="CA523" i="2"/>
  <c r="CC523" i="2"/>
  <c r="CD523" i="2"/>
  <c r="CG523" i="2" a="1"/>
  <c r="CG523" i="2" s="1"/>
  <c r="CL523" i="2" a="1"/>
  <c r="CL523" i="2" s="1"/>
  <c r="CM523" i="2" s="1"/>
  <c r="CJ523" i="2" s="1"/>
  <c r="CP523" i="2"/>
  <c r="CQ523" i="2"/>
  <c r="CS523" i="2"/>
  <c r="CT523" i="2"/>
  <c r="CV523" i="2" a="1"/>
  <c r="CV523" i="2" s="1"/>
  <c r="CW523" i="2"/>
  <c r="DA523" i="2"/>
  <c r="DB523" i="2"/>
  <c r="DD523" i="2"/>
  <c r="DE523" i="2"/>
  <c r="DG523" i="2"/>
  <c r="DJ523" i="2"/>
  <c r="DL523" i="2"/>
  <c r="DN523" i="2" s="1"/>
  <c r="DP523" i="2"/>
  <c r="DR523" i="2" s="1"/>
  <c r="C524" i="2"/>
  <c r="H524" i="2"/>
  <c r="G524" i="2" s="1"/>
  <c r="J524" i="2"/>
  <c r="K524" i="2"/>
  <c r="I524" i="2" s="1"/>
  <c r="M524" i="2"/>
  <c r="N524" i="2"/>
  <c r="P524" i="2"/>
  <c r="Q524" i="2"/>
  <c r="S524" i="2"/>
  <c r="T524" i="2"/>
  <c r="V524" i="2" a="1"/>
  <c r="V524" i="2"/>
  <c r="W524" i="2" a="1"/>
  <c r="W524" i="2" s="1"/>
  <c r="X524" i="2"/>
  <c r="AA524" i="2" a="1"/>
  <c r="AA524" i="2" s="1"/>
  <c r="AB524" i="2" s="1"/>
  <c r="AC524" i="2"/>
  <c r="AD524" i="2"/>
  <c r="AF524" i="2"/>
  <c r="AG524" i="2"/>
  <c r="AI524" i="2"/>
  <c r="AJ524" i="2"/>
  <c r="AL524" i="2"/>
  <c r="AM524" i="2"/>
  <c r="AO524" i="2"/>
  <c r="AN524" i="2" s="1"/>
  <c r="AP524" i="2"/>
  <c r="AR524" i="2"/>
  <c r="AS524" i="2"/>
  <c r="AU524" i="2"/>
  <c r="AV524" i="2"/>
  <c r="AX524" i="2"/>
  <c r="AY524" i="2"/>
  <c r="BA524" i="2"/>
  <c r="BB524" i="2"/>
  <c r="BD524" i="2"/>
  <c r="BE524" i="2"/>
  <c r="BF524" i="2"/>
  <c r="BG524" i="2"/>
  <c r="BI524" i="2"/>
  <c r="BJ524" i="2"/>
  <c r="BL524" i="2"/>
  <c r="BM524" i="2"/>
  <c r="BP524" i="2"/>
  <c r="BR524" i="2"/>
  <c r="BS524" i="2"/>
  <c r="BT524" i="2"/>
  <c r="BV524" i="2"/>
  <c r="BU524" i="2" s="1"/>
  <c r="CC524" i="2"/>
  <c r="CD524" i="2"/>
  <c r="CG524" i="2" a="1"/>
  <c r="CG524" i="2" s="1"/>
  <c r="CL524" i="2" a="1"/>
  <c r="CL524" i="2" s="1"/>
  <c r="CP524" i="2"/>
  <c r="CQ524" i="2"/>
  <c r="CS524" i="2"/>
  <c r="CT524" i="2"/>
  <c r="CV524" i="2" a="1"/>
  <c r="CV524" i="2" s="1"/>
  <c r="CW524" i="2"/>
  <c r="DA524" i="2"/>
  <c r="DB524" i="2"/>
  <c r="DD524" i="2"/>
  <c r="DE524" i="2"/>
  <c r="DG524" i="2"/>
  <c r="DJ524" i="2"/>
  <c r="DL524" i="2"/>
  <c r="DP524" i="2"/>
  <c r="DO524" i="2" s="1"/>
  <c r="C525" i="2"/>
  <c r="H525" i="2"/>
  <c r="G525" i="2" s="1"/>
  <c r="J525" i="2"/>
  <c r="K525" i="2"/>
  <c r="I525" i="2" s="1"/>
  <c r="M525" i="2"/>
  <c r="N525" i="2"/>
  <c r="P525" i="2"/>
  <c r="Q525" i="2"/>
  <c r="S525" i="2"/>
  <c r="T525" i="2"/>
  <c r="V525" i="2" a="1"/>
  <c r="V525" i="2" s="1"/>
  <c r="W525" i="2" a="1"/>
  <c r="W525" i="2" s="1"/>
  <c r="X525" i="2"/>
  <c r="AA525" i="2" a="1"/>
  <c r="AA525" i="2" s="1"/>
  <c r="AB525" i="2" s="1"/>
  <c r="AC525" i="2"/>
  <c r="AD525" i="2"/>
  <c r="AF525" i="2"/>
  <c r="AG525" i="2"/>
  <c r="AI525" i="2"/>
  <c r="AJ525" i="2"/>
  <c r="AL525" i="2"/>
  <c r="AM525" i="2"/>
  <c r="AO525" i="2"/>
  <c r="AP525" i="2"/>
  <c r="AR525" i="2"/>
  <c r="AS525" i="2"/>
  <c r="AU525" i="2"/>
  <c r="AV525" i="2"/>
  <c r="AX525" i="2"/>
  <c r="AY525" i="2"/>
  <c r="BA525" i="2"/>
  <c r="BB525" i="2"/>
  <c r="BD525" i="2"/>
  <c r="BE525" i="2"/>
  <c r="BF525" i="2"/>
  <c r="BG525" i="2"/>
  <c r="BI525" i="2"/>
  <c r="BJ525" i="2"/>
  <c r="BL525" i="2"/>
  <c r="BM525" i="2"/>
  <c r="BO525" i="2" s="1"/>
  <c r="BP525" i="2"/>
  <c r="BR525" i="2"/>
  <c r="BS525" i="2"/>
  <c r="BT525" i="2"/>
  <c r="BV525" i="2"/>
  <c r="BU525" i="2" s="1"/>
  <c r="CA525" i="2"/>
  <c r="BZ525" i="2"/>
  <c r="CC525" i="2"/>
  <c r="CD525" i="2"/>
  <c r="CG525" i="2" a="1"/>
  <c r="CG525" i="2" s="1"/>
  <c r="CL525" i="2" a="1"/>
  <c r="CL525" i="2" s="1"/>
  <c r="CM525" i="2" s="1"/>
  <c r="CJ525" i="2" s="1"/>
  <c r="CP525" i="2"/>
  <c r="CQ525" i="2"/>
  <c r="CS525" i="2"/>
  <c r="CT525" i="2"/>
  <c r="CV525" i="2" a="1"/>
  <c r="CV525" i="2" s="1"/>
  <c r="CW525" i="2"/>
  <c r="DA525" i="2"/>
  <c r="DB525" i="2"/>
  <c r="DD525" i="2"/>
  <c r="DE525" i="2"/>
  <c r="DG525" i="2"/>
  <c r="DJ525" i="2"/>
  <c r="DL525" i="2"/>
  <c r="DP525" i="2"/>
  <c r="DO525" i="2" s="1"/>
  <c r="C526" i="2"/>
  <c r="H526" i="2"/>
  <c r="G526" i="2" s="1"/>
  <c r="J526" i="2"/>
  <c r="K526" i="2"/>
  <c r="M526" i="2"/>
  <c r="N526" i="2"/>
  <c r="P526" i="2"/>
  <c r="Q526" i="2"/>
  <c r="S526" i="2"/>
  <c r="T526" i="2"/>
  <c r="V526" i="2" a="1"/>
  <c r="V526" i="2" s="1"/>
  <c r="W526" i="2" a="1"/>
  <c r="W526" i="2" s="1"/>
  <c r="X526" i="2"/>
  <c r="AA526" i="2" a="1"/>
  <c r="AA526" i="2" s="1"/>
  <c r="AB526" i="2" s="1"/>
  <c r="AC526" i="2"/>
  <c r="AD526" i="2"/>
  <c r="AF526" i="2"/>
  <c r="AG526" i="2"/>
  <c r="AI526" i="2"/>
  <c r="AJ526" i="2"/>
  <c r="AL526" i="2"/>
  <c r="AM526" i="2"/>
  <c r="AO526" i="2"/>
  <c r="AP526" i="2"/>
  <c r="AR526" i="2"/>
  <c r="AS526" i="2"/>
  <c r="AU526" i="2"/>
  <c r="AV526" i="2"/>
  <c r="AX526" i="2"/>
  <c r="AY526" i="2"/>
  <c r="BA526" i="2"/>
  <c r="BB526" i="2"/>
  <c r="BD526" i="2"/>
  <c r="BE526" i="2"/>
  <c r="BF526" i="2"/>
  <c r="BG526" i="2"/>
  <c r="BI526" i="2"/>
  <c r="BJ526" i="2"/>
  <c r="BL526" i="2"/>
  <c r="BM526" i="2"/>
  <c r="BO526" i="2" s="1"/>
  <c r="BP526" i="2"/>
  <c r="BR526" i="2"/>
  <c r="BS526" i="2"/>
  <c r="BT526" i="2"/>
  <c r="BV526" i="2"/>
  <c r="BU526" i="2" s="1"/>
  <c r="BZ526" i="2"/>
  <c r="CA526" i="2"/>
  <c r="CC526" i="2"/>
  <c r="CD526" i="2"/>
  <c r="CG526" i="2" a="1"/>
  <c r="CG526" i="2" s="1"/>
  <c r="CL526" i="2" a="1"/>
  <c r="CL526" i="2" s="1"/>
  <c r="CM526" i="2" s="1"/>
  <c r="CJ526" i="2" s="1"/>
  <c r="CP526" i="2"/>
  <c r="CQ526" i="2"/>
  <c r="CS526" i="2"/>
  <c r="CT526" i="2"/>
  <c r="CV526" i="2" a="1"/>
  <c r="CV526" i="2" s="1"/>
  <c r="CW526" i="2"/>
  <c r="DA526" i="2"/>
  <c r="DB526" i="2"/>
  <c r="DD526" i="2"/>
  <c r="DE526" i="2"/>
  <c r="DG526" i="2"/>
  <c r="DI526" i="2" s="1"/>
  <c r="DJ526" i="2"/>
  <c r="DL526" i="2"/>
  <c r="DK526" i="2" s="1"/>
  <c r="DP526" i="2"/>
  <c r="C527" i="2"/>
  <c r="H527" i="2"/>
  <c r="G527" i="2" s="1"/>
  <c r="J527" i="2"/>
  <c r="K527" i="2"/>
  <c r="M527" i="2"/>
  <c r="N527" i="2"/>
  <c r="P527" i="2"/>
  <c r="Q527" i="2"/>
  <c r="S527" i="2"/>
  <c r="T527" i="2"/>
  <c r="V527" i="2" a="1"/>
  <c r="V527" i="2" s="1"/>
  <c r="W527" i="2" a="1"/>
  <c r="W527" i="2" s="1"/>
  <c r="X527" i="2"/>
  <c r="AA527" i="2" a="1"/>
  <c r="AA527" i="2" s="1"/>
  <c r="AB527" i="2" s="1"/>
  <c r="AC527" i="2"/>
  <c r="AD527" i="2"/>
  <c r="AF527" i="2"/>
  <c r="AG527" i="2"/>
  <c r="AI527" i="2"/>
  <c r="AJ527" i="2"/>
  <c r="AL527" i="2"/>
  <c r="AM527" i="2"/>
  <c r="AO527" i="2"/>
  <c r="AP527" i="2"/>
  <c r="AR527" i="2"/>
  <c r="AS527" i="2"/>
  <c r="AU527" i="2"/>
  <c r="AV527" i="2"/>
  <c r="AX527" i="2"/>
  <c r="AY527" i="2"/>
  <c r="BA527" i="2"/>
  <c r="BB527" i="2"/>
  <c r="BD527" i="2"/>
  <c r="BE527" i="2"/>
  <c r="BF527" i="2"/>
  <c r="BG527" i="2"/>
  <c r="BI527" i="2"/>
  <c r="BJ527" i="2"/>
  <c r="BL527" i="2"/>
  <c r="BM527" i="2"/>
  <c r="BO527" i="2" s="1"/>
  <c r="BP527" i="2"/>
  <c r="BR527" i="2"/>
  <c r="BS527" i="2"/>
  <c r="BT527" i="2"/>
  <c r="BV527" i="2"/>
  <c r="BU527" i="2" s="1"/>
  <c r="CC527" i="2"/>
  <c r="CD527" i="2"/>
  <c r="CG527" i="2" a="1"/>
  <c r="CG527" i="2" s="1"/>
  <c r="CL527" i="2" a="1"/>
  <c r="CL527" i="2" s="1"/>
  <c r="CP527" i="2"/>
  <c r="CQ527" i="2"/>
  <c r="CS527" i="2"/>
  <c r="CT527" i="2"/>
  <c r="CV527" i="2" a="1"/>
  <c r="CV527" i="2" s="1"/>
  <c r="CW527" i="2"/>
  <c r="DA527" i="2"/>
  <c r="DB527" i="2"/>
  <c r="DD527" i="2"/>
  <c r="DE527" i="2"/>
  <c r="DG527" i="2"/>
  <c r="DH527" i="2" s="1"/>
  <c r="DJ527" i="2"/>
  <c r="DL527" i="2"/>
  <c r="DP527" i="2"/>
  <c r="DR527" i="2" s="1"/>
  <c r="C528" i="2"/>
  <c r="H528" i="2"/>
  <c r="G528" i="2" s="1"/>
  <c r="J528" i="2"/>
  <c r="K528" i="2"/>
  <c r="M528" i="2"/>
  <c r="N528" i="2"/>
  <c r="P528" i="2"/>
  <c r="Q528" i="2"/>
  <c r="S528" i="2"/>
  <c r="T528" i="2"/>
  <c r="V528" i="2" a="1"/>
  <c r="V528" i="2" s="1"/>
  <c r="W528" i="2" a="1"/>
  <c r="W528" i="2" s="1"/>
  <c r="X528" i="2"/>
  <c r="AA528" i="2" a="1"/>
  <c r="AA528" i="2" s="1"/>
  <c r="AB528" i="2" s="1"/>
  <c r="AC528" i="2"/>
  <c r="AD528" i="2"/>
  <c r="AF528" i="2"/>
  <c r="AG528" i="2"/>
  <c r="AI528" i="2"/>
  <c r="AJ528" i="2"/>
  <c r="AH528" i="2" s="1"/>
  <c r="AL528" i="2"/>
  <c r="AM528" i="2"/>
  <c r="AO528" i="2"/>
  <c r="AP528" i="2"/>
  <c r="AR528" i="2"/>
  <c r="AS528" i="2"/>
  <c r="AU528" i="2"/>
  <c r="AV528" i="2"/>
  <c r="AX528" i="2"/>
  <c r="AY528" i="2"/>
  <c r="BA528" i="2"/>
  <c r="BB528" i="2"/>
  <c r="BD528" i="2"/>
  <c r="BE528" i="2"/>
  <c r="BF528" i="2"/>
  <c r="BG528" i="2"/>
  <c r="BI528" i="2"/>
  <c r="BJ528" i="2"/>
  <c r="BL528" i="2"/>
  <c r="BM528" i="2"/>
  <c r="BO528" i="2" s="1"/>
  <c r="BP528" i="2"/>
  <c r="BR528" i="2"/>
  <c r="BS528" i="2"/>
  <c r="BT528" i="2"/>
  <c r="BV528" i="2"/>
  <c r="BU528" i="2" s="1"/>
  <c r="BZ528" i="2"/>
  <c r="CC528" i="2"/>
  <c r="CD528" i="2"/>
  <c r="CG528" i="2" a="1"/>
  <c r="CG528" i="2" s="1"/>
  <c r="CH528" i="2" s="1"/>
  <c r="CE528" i="2" s="1"/>
  <c r="CL528" i="2" a="1"/>
  <c r="CL528" i="2" s="1"/>
  <c r="CP528" i="2"/>
  <c r="CQ528" i="2"/>
  <c r="CS528" i="2"/>
  <c r="CT528" i="2"/>
  <c r="CV528" i="2" a="1"/>
  <c r="CV528" i="2" s="1"/>
  <c r="CW528" i="2"/>
  <c r="DA528" i="2"/>
  <c r="CZ528" i="2" s="1"/>
  <c r="DB528" i="2"/>
  <c r="DD528" i="2"/>
  <c r="DE528" i="2"/>
  <c r="DG528" i="2"/>
  <c r="DH528" i="2" s="1"/>
  <c r="DJ528" i="2"/>
  <c r="DL528" i="2"/>
  <c r="DP528" i="2"/>
  <c r="DO528" i="2" s="1"/>
  <c r="DR528" i="2"/>
  <c r="C529" i="2"/>
  <c r="H529" i="2"/>
  <c r="G529" i="2" s="1"/>
  <c r="J529" i="2"/>
  <c r="K529" i="2"/>
  <c r="M529" i="2"/>
  <c r="N529" i="2"/>
  <c r="P529" i="2"/>
  <c r="Q529" i="2"/>
  <c r="S529" i="2"/>
  <c r="T529" i="2"/>
  <c r="V529" i="2" a="1"/>
  <c r="V529" i="2" s="1"/>
  <c r="W529" i="2" a="1"/>
  <c r="W529" i="2" s="1"/>
  <c r="X529" i="2"/>
  <c r="AA529" i="2" a="1"/>
  <c r="AA529" i="2" s="1"/>
  <c r="AB529" i="2" s="1"/>
  <c r="AC529" i="2"/>
  <c r="AD529" i="2"/>
  <c r="AF529" i="2"/>
  <c r="AG529" i="2"/>
  <c r="AI529" i="2"/>
  <c r="AJ529" i="2"/>
  <c r="AL529" i="2"/>
  <c r="AM529" i="2"/>
  <c r="AO529" i="2"/>
  <c r="AP529" i="2"/>
  <c r="AR529" i="2"/>
  <c r="AS529" i="2"/>
  <c r="AQ529" i="2" s="1"/>
  <c r="AU529" i="2"/>
  <c r="AV529" i="2"/>
  <c r="AX529" i="2"/>
  <c r="AY529" i="2"/>
  <c r="BA529" i="2"/>
  <c r="BB529" i="2"/>
  <c r="AZ529" i="2" s="1"/>
  <c r="BD529" i="2"/>
  <c r="BE529" i="2"/>
  <c r="BF529" i="2"/>
  <c r="BG529" i="2"/>
  <c r="BI529" i="2"/>
  <c r="BJ529" i="2"/>
  <c r="BL529" i="2"/>
  <c r="BM529" i="2"/>
  <c r="BO529" i="2" s="1"/>
  <c r="BP529" i="2"/>
  <c r="BR529" i="2"/>
  <c r="BS529" i="2"/>
  <c r="BT529" i="2"/>
  <c r="BV529" i="2"/>
  <c r="BU529" i="2" s="1"/>
  <c r="CA529" i="2"/>
  <c r="BZ529" i="2"/>
  <c r="CC529" i="2"/>
  <c r="CD529" i="2"/>
  <c r="CG529" i="2" a="1"/>
  <c r="CG529" i="2" s="1"/>
  <c r="CL529" i="2" a="1"/>
  <c r="CL529" i="2" s="1"/>
  <c r="CM529" i="2" s="1"/>
  <c r="CJ529" i="2" s="1"/>
  <c r="CP529" i="2"/>
  <c r="CQ529" i="2"/>
  <c r="CS529" i="2"/>
  <c r="CT529" i="2"/>
  <c r="CV529" i="2" a="1"/>
  <c r="CV529" i="2" s="1"/>
  <c r="CW529" i="2"/>
  <c r="DA529" i="2"/>
  <c r="DB529" i="2"/>
  <c r="DD529" i="2"/>
  <c r="DE529" i="2"/>
  <c r="DG529" i="2"/>
  <c r="DH529" i="2" s="1"/>
  <c r="DJ529" i="2"/>
  <c r="DL529" i="2"/>
  <c r="DN529" i="2" s="1"/>
  <c r="DP529" i="2"/>
  <c r="DR529" i="2"/>
  <c r="C530" i="2"/>
  <c r="H530" i="2"/>
  <c r="G530" i="2" s="1"/>
  <c r="J530" i="2"/>
  <c r="K530" i="2"/>
  <c r="M530" i="2"/>
  <c r="N530" i="2"/>
  <c r="P530" i="2"/>
  <c r="Q530" i="2"/>
  <c r="S530" i="2"/>
  <c r="T530" i="2"/>
  <c r="V530" i="2" a="1"/>
  <c r="V530" i="2" s="1"/>
  <c r="W530" i="2" a="1"/>
  <c r="W530" i="2" s="1"/>
  <c r="X530" i="2"/>
  <c r="AA530" i="2" a="1"/>
  <c r="AA530" i="2" s="1"/>
  <c r="AB530" i="2" s="1"/>
  <c r="AC530" i="2"/>
  <c r="AD530" i="2"/>
  <c r="AF530" i="2"/>
  <c r="AG530" i="2"/>
  <c r="AI530" i="2"/>
  <c r="AJ530" i="2"/>
  <c r="AL530" i="2"/>
  <c r="AM530" i="2"/>
  <c r="AK530" i="2" s="1"/>
  <c r="AO530" i="2"/>
  <c r="AP530" i="2"/>
  <c r="AR530" i="2"/>
  <c r="AS530" i="2"/>
  <c r="AU530" i="2"/>
  <c r="AV530" i="2"/>
  <c r="AX530" i="2"/>
  <c r="AY530" i="2"/>
  <c r="BA530" i="2"/>
  <c r="BB530" i="2"/>
  <c r="BD530" i="2"/>
  <c r="BE530" i="2"/>
  <c r="BF530" i="2"/>
  <c r="BG530" i="2"/>
  <c r="BI530" i="2"/>
  <c r="BJ530" i="2"/>
  <c r="BL530" i="2"/>
  <c r="BM530" i="2"/>
  <c r="BO530" i="2" s="1"/>
  <c r="BP530" i="2"/>
  <c r="BR530" i="2"/>
  <c r="BS530" i="2"/>
  <c r="BT530" i="2"/>
  <c r="BV530" i="2"/>
  <c r="BU530" i="2" s="1"/>
  <c r="BZ530" i="2"/>
  <c r="CA530" i="2"/>
  <c r="BW530" i="2" s="1"/>
  <c r="CC530" i="2"/>
  <c r="CD530" i="2"/>
  <c r="CG530" i="2" a="1"/>
  <c r="CG530" i="2"/>
  <c r="CH530" i="2" s="1"/>
  <c r="CE530" i="2" s="1"/>
  <c r="CL530" i="2" a="1"/>
  <c r="CL530" i="2" s="1"/>
  <c r="CP530" i="2"/>
  <c r="CQ530" i="2"/>
  <c r="CS530" i="2"/>
  <c r="CT530" i="2"/>
  <c r="CV530" i="2" a="1"/>
  <c r="CV530" i="2" s="1"/>
  <c r="CW530" i="2"/>
  <c r="DA530" i="2"/>
  <c r="DB530" i="2"/>
  <c r="DD530" i="2"/>
  <c r="DE530" i="2"/>
  <c r="DG530" i="2"/>
  <c r="DH530" i="2" s="1"/>
  <c r="DJ530" i="2"/>
  <c r="DL530" i="2"/>
  <c r="DP530" i="2"/>
  <c r="DO530" i="2" s="1"/>
  <c r="C531" i="2"/>
  <c r="H531" i="2"/>
  <c r="G531" i="2" s="1"/>
  <c r="J531" i="2"/>
  <c r="K531" i="2"/>
  <c r="M531" i="2"/>
  <c r="N531" i="2"/>
  <c r="P531" i="2"/>
  <c r="Q531" i="2"/>
  <c r="S531" i="2"/>
  <c r="T531" i="2"/>
  <c r="V531" i="2" a="1"/>
  <c r="V531" i="2" s="1"/>
  <c r="W531" i="2" a="1"/>
  <c r="W531" i="2" s="1"/>
  <c r="X531" i="2"/>
  <c r="AA531" i="2" a="1"/>
  <c r="AA531" i="2" s="1"/>
  <c r="AB531" i="2" s="1"/>
  <c r="AC531" i="2"/>
  <c r="AD531" i="2"/>
  <c r="AF531" i="2"/>
  <c r="AG531" i="2"/>
  <c r="AI531" i="2"/>
  <c r="AJ531" i="2"/>
  <c r="AL531" i="2"/>
  <c r="AM531" i="2"/>
  <c r="AO531" i="2"/>
  <c r="AP531" i="2"/>
  <c r="AR531" i="2"/>
  <c r="AS531" i="2"/>
  <c r="AU531" i="2"/>
  <c r="AV531" i="2"/>
  <c r="AX531" i="2"/>
  <c r="AY531" i="2"/>
  <c r="BA531" i="2"/>
  <c r="BB531" i="2"/>
  <c r="BD531" i="2"/>
  <c r="BE531" i="2"/>
  <c r="BF531" i="2"/>
  <c r="BG531" i="2"/>
  <c r="BI531" i="2"/>
  <c r="BH531" i="2" s="1"/>
  <c r="BJ531" i="2"/>
  <c r="BL531" i="2"/>
  <c r="BM531" i="2"/>
  <c r="BO531" i="2" s="1"/>
  <c r="BP531" i="2"/>
  <c r="BR531" i="2"/>
  <c r="BS531" i="2"/>
  <c r="BT531" i="2"/>
  <c r="BV531" i="2"/>
  <c r="BU531" i="2" s="1"/>
  <c r="BZ531" i="2"/>
  <c r="CC531" i="2"/>
  <c r="CD531" i="2"/>
  <c r="CG531" i="2" a="1"/>
  <c r="CG531" i="2" s="1"/>
  <c r="CL531" i="2" a="1"/>
  <c r="CL531" i="2" s="1"/>
  <c r="CM531" i="2" s="1"/>
  <c r="CJ531" i="2" s="1"/>
  <c r="CP531" i="2"/>
  <c r="CQ531" i="2"/>
  <c r="CS531" i="2"/>
  <c r="CT531" i="2"/>
  <c r="CV531" i="2" a="1"/>
  <c r="CV531" i="2" s="1"/>
  <c r="CY531" i="2" s="1"/>
  <c r="CW531" i="2"/>
  <c r="DA531" i="2"/>
  <c r="DB531" i="2"/>
  <c r="DD531" i="2"/>
  <c r="DE531" i="2"/>
  <c r="DG531" i="2"/>
  <c r="DJ531" i="2"/>
  <c r="DL531" i="2"/>
  <c r="DN531" i="2" s="1"/>
  <c r="DP531" i="2"/>
  <c r="DO531" i="2" s="1"/>
  <c r="DQ531" i="2"/>
  <c r="C532" i="2"/>
  <c r="H532" i="2"/>
  <c r="G532" i="2" s="1"/>
  <c r="J532" i="2"/>
  <c r="K532" i="2"/>
  <c r="M532" i="2"/>
  <c r="N532" i="2"/>
  <c r="P532" i="2"/>
  <c r="Q532" i="2"/>
  <c r="S532" i="2"/>
  <c r="T532" i="2"/>
  <c r="V532" i="2" a="1"/>
  <c r="V532" i="2" s="1"/>
  <c r="W532" i="2" a="1"/>
  <c r="W532" i="2" s="1"/>
  <c r="X532" i="2"/>
  <c r="AA532" i="2" a="1"/>
  <c r="AA532" i="2" s="1"/>
  <c r="AB532" i="2" s="1"/>
  <c r="AC532" i="2"/>
  <c r="AD532" i="2"/>
  <c r="AF532" i="2"/>
  <c r="AG532" i="2"/>
  <c r="AI532" i="2"/>
  <c r="AH532" i="2" s="1"/>
  <c r="AJ532" i="2"/>
  <c r="AL532" i="2"/>
  <c r="AK532" i="2" s="1"/>
  <c r="AM532" i="2"/>
  <c r="AO532" i="2"/>
  <c r="AP532" i="2"/>
  <c r="AR532" i="2"/>
  <c r="AS532" i="2"/>
  <c r="AU532" i="2"/>
  <c r="AV532" i="2"/>
  <c r="AX532" i="2"/>
  <c r="AW532" i="2" s="1"/>
  <c r="AY532" i="2"/>
  <c r="BA532" i="2"/>
  <c r="BB532" i="2"/>
  <c r="BD532" i="2"/>
  <c r="BE532" i="2"/>
  <c r="BF532" i="2"/>
  <c r="BG532" i="2"/>
  <c r="BI532" i="2"/>
  <c r="BH532" i="2" s="1"/>
  <c r="BJ532" i="2"/>
  <c r="BL532" i="2"/>
  <c r="BM532" i="2"/>
  <c r="BP532" i="2"/>
  <c r="BR532" i="2"/>
  <c r="BS532" i="2"/>
  <c r="BT532" i="2"/>
  <c r="BV532" i="2"/>
  <c r="BU532" i="2" s="1"/>
  <c r="CC532" i="2"/>
  <c r="CD532" i="2"/>
  <c r="CG532" i="2" a="1"/>
  <c r="CG532" i="2" s="1"/>
  <c r="CL532" i="2" a="1"/>
  <c r="CL532" i="2" s="1"/>
  <c r="CP532" i="2"/>
  <c r="CQ532" i="2"/>
  <c r="CS532" i="2"/>
  <c r="CT532" i="2"/>
  <c r="CV532" i="2" a="1"/>
  <c r="CV532" i="2" s="1"/>
  <c r="CW532" i="2"/>
  <c r="DA532" i="2"/>
  <c r="DB532" i="2"/>
  <c r="DD532" i="2"/>
  <c r="DE532" i="2"/>
  <c r="DG532" i="2"/>
  <c r="DI532" i="2" s="1"/>
  <c r="DJ532" i="2"/>
  <c r="DF532" i="2" s="1"/>
  <c r="DL532" i="2"/>
  <c r="DK532" i="2" s="1"/>
  <c r="DN532" i="2"/>
  <c r="DP532" i="2"/>
  <c r="DO532" i="2" s="1"/>
  <c r="C533" i="2"/>
  <c r="H533" i="2"/>
  <c r="G533" i="2" s="1"/>
  <c r="J533" i="2"/>
  <c r="K533" i="2"/>
  <c r="M533" i="2"/>
  <c r="N533" i="2"/>
  <c r="P533" i="2"/>
  <c r="Q533" i="2"/>
  <c r="S533" i="2"/>
  <c r="T533" i="2"/>
  <c r="V533" i="2" a="1"/>
  <c r="V533" i="2" s="1"/>
  <c r="W533" i="2" a="1"/>
  <c r="W533" i="2" s="1"/>
  <c r="X533" i="2"/>
  <c r="AA533" i="2" a="1"/>
  <c r="AA533" i="2" s="1"/>
  <c r="AB533" i="2" s="1"/>
  <c r="AC533" i="2"/>
  <c r="AD533" i="2"/>
  <c r="AF533" i="2"/>
  <c r="AG533" i="2"/>
  <c r="AI533" i="2"/>
  <c r="AH533" i="2" s="1"/>
  <c r="AJ533" i="2"/>
  <c r="AL533" i="2"/>
  <c r="AM533" i="2"/>
  <c r="AO533" i="2"/>
  <c r="AP533" i="2"/>
  <c r="AR533" i="2"/>
  <c r="AS533" i="2"/>
  <c r="AU533" i="2"/>
  <c r="AV533" i="2"/>
  <c r="AX533" i="2"/>
  <c r="AY533" i="2"/>
  <c r="BA533" i="2"/>
  <c r="BB533" i="2"/>
  <c r="BD533" i="2"/>
  <c r="BE533" i="2"/>
  <c r="BF533" i="2"/>
  <c r="BG533" i="2"/>
  <c r="BI533" i="2"/>
  <c r="BJ533" i="2"/>
  <c r="BL533" i="2"/>
  <c r="BM533" i="2"/>
  <c r="BP533" i="2"/>
  <c r="BR533" i="2"/>
  <c r="BS533" i="2"/>
  <c r="BT533" i="2"/>
  <c r="BV533" i="2"/>
  <c r="BU533" i="2" s="1"/>
  <c r="CA533" i="2"/>
  <c r="BZ533" i="2"/>
  <c r="CC533" i="2"/>
  <c r="CD533" i="2"/>
  <c r="CG533" i="2" a="1"/>
  <c r="CG533" i="2"/>
  <c r="CH533" i="2" s="1"/>
  <c r="CE533" i="2" s="1"/>
  <c r="CL533" i="2" a="1"/>
  <c r="CL533" i="2"/>
  <c r="CP533" i="2"/>
  <c r="CQ533" i="2"/>
  <c r="CS533" i="2"/>
  <c r="CT533" i="2"/>
  <c r="CV533" i="2" a="1"/>
  <c r="CV533" i="2" s="1"/>
  <c r="CW533" i="2"/>
  <c r="DA533" i="2"/>
  <c r="DB533" i="2"/>
  <c r="DD533" i="2"/>
  <c r="DE533" i="2"/>
  <c r="DG533" i="2"/>
  <c r="DJ533" i="2"/>
  <c r="DL533" i="2"/>
  <c r="DP533" i="2"/>
  <c r="C534" i="2"/>
  <c r="H534" i="2"/>
  <c r="G534" i="2" s="1"/>
  <c r="J534" i="2"/>
  <c r="K534" i="2"/>
  <c r="M534" i="2"/>
  <c r="N534" i="2"/>
  <c r="P534" i="2"/>
  <c r="Q534" i="2"/>
  <c r="S534" i="2"/>
  <c r="T534" i="2"/>
  <c r="V534" i="2" a="1"/>
  <c r="V534" i="2"/>
  <c r="W534" i="2" a="1"/>
  <c r="W534" i="2" s="1"/>
  <c r="X534" i="2"/>
  <c r="AA534" i="2" a="1"/>
  <c r="AA534" i="2" s="1"/>
  <c r="AB534" i="2" s="1"/>
  <c r="AC534" i="2"/>
  <c r="AD534" i="2"/>
  <c r="AF534" i="2"/>
  <c r="AG534" i="2"/>
  <c r="AI534" i="2"/>
  <c r="AJ534" i="2"/>
  <c r="AL534" i="2"/>
  <c r="AM534" i="2"/>
  <c r="AO534" i="2"/>
  <c r="AN534" i="2" s="1"/>
  <c r="AP534" i="2"/>
  <c r="AR534" i="2"/>
  <c r="AS534" i="2"/>
  <c r="AU534" i="2"/>
  <c r="AV534" i="2"/>
  <c r="AX534" i="2"/>
  <c r="AY534" i="2"/>
  <c r="BA534" i="2"/>
  <c r="BB534" i="2"/>
  <c r="BD534" i="2"/>
  <c r="BE534" i="2"/>
  <c r="BF534" i="2"/>
  <c r="BG534" i="2"/>
  <c r="BI534" i="2"/>
  <c r="BJ534" i="2"/>
  <c r="BL534" i="2"/>
  <c r="BM534" i="2"/>
  <c r="BO534" i="2"/>
  <c r="BP534" i="2"/>
  <c r="BR534" i="2"/>
  <c r="BS534" i="2"/>
  <c r="BT534" i="2"/>
  <c r="BV534" i="2"/>
  <c r="BU534" i="2" s="1"/>
  <c r="BZ534" i="2"/>
  <c r="CA534" i="2"/>
  <c r="CC534" i="2"/>
  <c r="CD534" i="2"/>
  <c r="CG534" i="2" a="1"/>
  <c r="CG534" i="2" s="1"/>
  <c r="CL534" i="2" a="1"/>
  <c r="CL534" i="2" s="1"/>
  <c r="CP534" i="2"/>
  <c r="CO534" i="2" s="1"/>
  <c r="CQ534" i="2"/>
  <c r="CS534" i="2"/>
  <c r="CT534" i="2"/>
  <c r="CV534" i="2" a="1"/>
  <c r="CV534" i="2" s="1"/>
  <c r="CW534" i="2"/>
  <c r="CZ534" i="2"/>
  <c r="DA534" i="2"/>
  <c r="DB534" i="2"/>
  <c r="DD534" i="2"/>
  <c r="DE534" i="2"/>
  <c r="DG534" i="2"/>
  <c r="DI534" i="2" s="1"/>
  <c r="DJ534" i="2"/>
  <c r="DL534" i="2"/>
  <c r="DK534" i="2" s="1"/>
  <c r="DP534" i="2"/>
  <c r="C535" i="2"/>
  <c r="H535" i="2"/>
  <c r="G535" i="2" s="1"/>
  <c r="J535" i="2"/>
  <c r="K535" i="2"/>
  <c r="M535" i="2"/>
  <c r="N535" i="2"/>
  <c r="P535" i="2"/>
  <c r="Q535" i="2"/>
  <c r="S535" i="2"/>
  <c r="T535" i="2"/>
  <c r="V535" i="2" a="1"/>
  <c r="V535" i="2" s="1"/>
  <c r="W535" i="2" a="1"/>
  <c r="W535" i="2" s="1"/>
  <c r="X535" i="2"/>
  <c r="AA535" i="2" a="1"/>
  <c r="AA535" i="2" s="1"/>
  <c r="AB535" i="2" s="1"/>
  <c r="AC535" i="2"/>
  <c r="AD535" i="2"/>
  <c r="AF535" i="2"/>
  <c r="AG535" i="2"/>
  <c r="AE535" i="2" s="1"/>
  <c r="AI535" i="2"/>
  <c r="AJ535" i="2"/>
  <c r="AL535" i="2"/>
  <c r="AK535" i="2" s="1"/>
  <c r="AM535" i="2"/>
  <c r="AO535" i="2"/>
  <c r="AN535" i="2" s="1"/>
  <c r="AP535" i="2"/>
  <c r="AR535" i="2"/>
  <c r="AS535" i="2"/>
  <c r="AU535" i="2"/>
  <c r="AV535" i="2"/>
  <c r="AX535" i="2"/>
  <c r="AY535" i="2"/>
  <c r="BA535" i="2"/>
  <c r="BB535" i="2"/>
  <c r="BD535" i="2"/>
  <c r="BE535" i="2"/>
  <c r="BF535" i="2"/>
  <c r="BG535" i="2"/>
  <c r="BI535" i="2"/>
  <c r="BJ535" i="2"/>
  <c r="BL535" i="2"/>
  <c r="BM535" i="2"/>
  <c r="BO535" i="2" s="1"/>
  <c r="BP535" i="2"/>
  <c r="BR535" i="2"/>
  <c r="BS535" i="2"/>
  <c r="BT535" i="2"/>
  <c r="BV535" i="2"/>
  <c r="BU535" i="2" s="1"/>
  <c r="CC535" i="2"/>
  <c r="CD535" i="2"/>
  <c r="CG535" i="2" a="1"/>
  <c r="CG535" i="2" s="1"/>
  <c r="CH535" i="2" s="1"/>
  <c r="CE535" i="2" s="1"/>
  <c r="CL535" i="2" a="1"/>
  <c r="CL535" i="2" s="1"/>
  <c r="CP535" i="2"/>
  <c r="CQ535" i="2"/>
  <c r="CS535" i="2"/>
  <c r="CT535" i="2"/>
  <c r="CV535" i="2" a="1"/>
  <c r="CV535" i="2" s="1"/>
  <c r="CW535" i="2"/>
  <c r="DA535" i="2"/>
  <c r="DB535" i="2"/>
  <c r="DD535" i="2"/>
  <c r="DE535" i="2"/>
  <c r="DG535" i="2"/>
  <c r="DH535" i="2" s="1"/>
  <c r="DJ535" i="2"/>
  <c r="DL535" i="2"/>
  <c r="DM535" i="2" s="1"/>
  <c r="DP535" i="2"/>
  <c r="DR535" i="2" s="1"/>
  <c r="C536" i="2"/>
  <c r="H536" i="2"/>
  <c r="G536" i="2" s="1"/>
  <c r="J536" i="2"/>
  <c r="K536" i="2"/>
  <c r="M536" i="2"/>
  <c r="N536" i="2"/>
  <c r="P536" i="2"/>
  <c r="Q536" i="2"/>
  <c r="S536" i="2"/>
  <c r="T536" i="2"/>
  <c r="V536" i="2" a="1"/>
  <c r="V536" i="2" s="1"/>
  <c r="W536" i="2" a="1"/>
  <c r="W536" i="2" s="1"/>
  <c r="X536" i="2"/>
  <c r="AA536" i="2" a="1"/>
  <c r="AA536" i="2" s="1"/>
  <c r="AB536" i="2" s="1"/>
  <c r="AC536" i="2"/>
  <c r="AD536" i="2"/>
  <c r="AF536" i="2"/>
  <c r="AG536" i="2"/>
  <c r="AI536" i="2"/>
  <c r="AJ536" i="2"/>
  <c r="AL536" i="2"/>
  <c r="AM536" i="2"/>
  <c r="AO536" i="2"/>
  <c r="AP536" i="2"/>
  <c r="AR536" i="2"/>
  <c r="AS536" i="2"/>
  <c r="AU536" i="2"/>
  <c r="AV536" i="2"/>
  <c r="AX536" i="2"/>
  <c r="AY536" i="2"/>
  <c r="BA536" i="2"/>
  <c r="BB536" i="2"/>
  <c r="BD536" i="2"/>
  <c r="BE536" i="2"/>
  <c r="BF536" i="2"/>
  <c r="BG536" i="2"/>
  <c r="BI536" i="2"/>
  <c r="BJ536" i="2"/>
  <c r="BL536" i="2"/>
  <c r="BM536" i="2"/>
  <c r="BO536" i="2" s="1"/>
  <c r="BP536" i="2"/>
  <c r="BR536" i="2"/>
  <c r="BS536" i="2"/>
  <c r="BT536" i="2"/>
  <c r="BV536" i="2"/>
  <c r="BU536" i="2" s="1"/>
  <c r="BZ536" i="2"/>
  <c r="CC536" i="2"/>
  <c r="CD536" i="2"/>
  <c r="CG536" i="2" a="1"/>
  <c r="CG536" i="2" s="1"/>
  <c r="CH536" i="2" s="1"/>
  <c r="CE536" i="2" s="1"/>
  <c r="CL536" i="2" a="1"/>
  <c r="CL536" i="2" s="1"/>
  <c r="CP536" i="2"/>
  <c r="CQ536" i="2"/>
  <c r="CS536" i="2"/>
  <c r="CT536" i="2"/>
  <c r="CV536" i="2" a="1"/>
  <c r="CV536" i="2" s="1"/>
  <c r="CW536" i="2"/>
  <c r="DA536" i="2"/>
  <c r="CZ536" i="2" s="1"/>
  <c r="DB536" i="2"/>
  <c r="DD536" i="2"/>
  <c r="DE536" i="2"/>
  <c r="DG536" i="2"/>
  <c r="DH536" i="2" s="1"/>
  <c r="DI536" i="2"/>
  <c r="DJ536" i="2"/>
  <c r="DL536" i="2"/>
  <c r="DP536" i="2"/>
  <c r="DO536" i="2" s="1"/>
  <c r="C537" i="2"/>
  <c r="H537" i="2"/>
  <c r="G537" i="2" s="1"/>
  <c r="J537" i="2"/>
  <c r="K537" i="2"/>
  <c r="M537" i="2"/>
  <c r="N537" i="2"/>
  <c r="P537" i="2"/>
  <c r="O537" i="2" s="1"/>
  <c r="Q537" i="2"/>
  <c r="S537" i="2"/>
  <c r="T537" i="2"/>
  <c r="V537" i="2" a="1"/>
  <c r="V537" i="2" s="1"/>
  <c r="W537" i="2" a="1"/>
  <c r="W537" i="2" s="1"/>
  <c r="X537" i="2"/>
  <c r="AA537" i="2" a="1"/>
  <c r="AA537" i="2" s="1"/>
  <c r="AB537" i="2" s="1"/>
  <c r="AC537" i="2"/>
  <c r="AD537" i="2"/>
  <c r="AF537" i="2"/>
  <c r="AG537" i="2"/>
  <c r="AI537" i="2"/>
  <c r="AJ537" i="2"/>
  <c r="AL537" i="2"/>
  <c r="AM537" i="2"/>
  <c r="AO537" i="2"/>
  <c r="AP537" i="2"/>
  <c r="AR537" i="2"/>
  <c r="AS537" i="2"/>
  <c r="AU537" i="2"/>
  <c r="AV537" i="2"/>
  <c r="AX537" i="2"/>
  <c r="AY537" i="2"/>
  <c r="BA537" i="2"/>
  <c r="BB537" i="2"/>
  <c r="BD537" i="2"/>
  <c r="BE537" i="2"/>
  <c r="BF537" i="2"/>
  <c r="BG537" i="2"/>
  <c r="BI537" i="2"/>
  <c r="BJ537" i="2"/>
  <c r="BL537" i="2"/>
  <c r="BM537" i="2"/>
  <c r="BO537" i="2"/>
  <c r="BP537" i="2"/>
  <c r="BR537" i="2"/>
  <c r="BS537" i="2"/>
  <c r="BT537" i="2"/>
  <c r="BV537" i="2"/>
  <c r="BU537" i="2" s="1"/>
  <c r="CA537" i="2"/>
  <c r="BZ537" i="2"/>
  <c r="CC537" i="2"/>
  <c r="CD537" i="2"/>
  <c r="CG537" i="2" a="1"/>
  <c r="CG537" i="2" s="1"/>
  <c r="CL537" i="2" a="1"/>
  <c r="CL537" i="2" s="1"/>
  <c r="CP537" i="2"/>
  <c r="CQ537" i="2"/>
  <c r="CS537" i="2"/>
  <c r="CT537" i="2"/>
  <c r="CV537" i="2" a="1"/>
  <c r="CV537" i="2" s="1"/>
  <c r="CW537" i="2"/>
  <c r="DA537" i="2"/>
  <c r="DB537" i="2"/>
  <c r="DD537" i="2"/>
  <c r="DE537" i="2"/>
  <c r="DG537" i="2"/>
  <c r="DH537" i="2" s="1"/>
  <c r="DJ537" i="2"/>
  <c r="DL537" i="2"/>
  <c r="DP537" i="2"/>
  <c r="C538" i="2"/>
  <c r="H538" i="2"/>
  <c r="G538" i="2" s="1"/>
  <c r="J538" i="2"/>
  <c r="K538" i="2"/>
  <c r="M538" i="2"/>
  <c r="N538" i="2"/>
  <c r="P538" i="2"/>
  <c r="Q538" i="2"/>
  <c r="S538" i="2"/>
  <c r="T538" i="2"/>
  <c r="V538" i="2" a="1"/>
  <c r="V538" i="2" s="1"/>
  <c r="W538" i="2" a="1"/>
  <c r="W538" i="2" s="1"/>
  <c r="X538" i="2"/>
  <c r="AA538" i="2" a="1"/>
  <c r="AA538" i="2" s="1"/>
  <c r="AB538" i="2" s="1"/>
  <c r="AC538" i="2"/>
  <c r="AD538" i="2"/>
  <c r="AF538" i="2"/>
  <c r="AG538" i="2"/>
  <c r="AI538" i="2"/>
  <c r="AJ538" i="2"/>
  <c r="AL538" i="2"/>
  <c r="AM538" i="2"/>
  <c r="AO538" i="2"/>
  <c r="AP538" i="2"/>
  <c r="AR538" i="2"/>
  <c r="AS538" i="2"/>
  <c r="AU538" i="2"/>
  <c r="AV538" i="2"/>
  <c r="AX538" i="2"/>
  <c r="AY538" i="2"/>
  <c r="BA538" i="2"/>
  <c r="BB538" i="2"/>
  <c r="BD538" i="2"/>
  <c r="BE538" i="2"/>
  <c r="BF538" i="2"/>
  <c r="BG538" i="2"/>
  <c r="BI538" i="2"/>
  <c r="BJ538" i="2"/>
  <c r="BL538" i="2"/>
  <c r="BM538" i="2"/>
  <c r="BO538" i="2" s="1"/>
  <c r="BP538" i="2"/>
  <c r="BR538" i="2"/>
  <c r="BS538" i="2"/>
  <c r="BT538" i="2"/>
  <c r="BV538" i="2"/>
  <c r="BU538" i="2" s="1"/>
  <c r="BZ538" i="2"/>
  <c r="CA538" i="2"/>
  <c r="CC538" i="2"/>
  <c r="CD538" i="2"/>
  <c r="CG538" i="2" a="1"/>
  <c r="CG538" i="2" s="1"/>
  <c r="CL538" i="2" a="1"/>
  <c r="CL538" i="2" s="1"/>
  <c r="CP538" i="2"/>
  <c r="CQ538" i="2"/>
  <c r="CS538" i="2"/>
  <c r="CT538" i="2"/>
  <c r="CV538" i="2" a="1"/>
  <c r="CV538" i="2" s="1"/>
  <c r="CW538" i="2"/>
  <c r="DA538" i="2"/>
  <c r="DB538" i="2"/>
  <c r="DD538" i="2"/>
  <c r="DE538" i="2"/>
  <c r="DG538" i="2"/>
  <c r="DI538" i="2" s="1"/>
  <c r="DJ538" i="2"/>
  <c r="DL538" i="2"/>
  <c r="DP538" i="2"/>
  <c r="DO538" i="2" s="1"/>
  <c r="C539" i="2"/>
  <c r="H539" i="2"/>
  <c r="G539" i="2" s="1"/>
  <c r="J539" i="2"/>
  <c r="K539" i="2"/>
  <c r="M539" i="2"/>
  <c r="N539" i="2"/>
  <c r="P539" i="2"/>
  <c r="Q539" i="2"/>
  <c r="S539" i="2"/>
  <c r="T539" i="2"/>
  <c r="V539" i="2" a="1"/>
  <c r="V539" i="2" s="1"/>
  <c r="W539" i="2" a="1"/>
  <c r="W539" i="2" s="1"/>
  <c r="X539" i="2"/>
  <c r="AA539" i="2" a="1"/>
  <c r="AA539" i="2" s="1"/>
  <c r="AB539" i="2" s="1"/>
  <c r="AC539" i="2"/>
  <c r="AD539" i="2"/>
  <c r="AF539" i="2"/>
  <c r="AG539" i="2"/>
  <c r="AI539" i="2"/>
  <c r="AJ539" i="2"/>
  <c r="AL539" i="2"/>
  <c r="AM539" i="2"/>
  <c r="AO539" i="2"/>
  <c r="AP539" i="2"/>
  <c r="AR539" i="2"/>
  <c r="AS539" i="2"/>
  <c r="AU539" i="2"/>
  <c r="AV539" i="2"/>
  <c r="AX539" i="2"/>
  <c r="AW539" i="2" s="1"/>
  <c r="AY539" i="2"/>
  <c r="BA539" i="2"/>
  <c r="BB539" i="2"/>
  <c r="BD539" i="2"/>
  <c r="BE539" i="2"/>
  <c r="BF539" i="2"/>
  <c r="BG539" i="2"/>
  <c r="BI539" i="2"/>
  <c r="BJ539" i="2"/>
  <c r="BL539" i="2"/>
  <c r="BM539" i="2"/>
  <c r="BO539" i="2" s="1"/>
  <c r="BP539" i="2"/>
  <c r="BR539" i="2"/>
  <c r="BS539" i="2"/>
  <c r="BT539" i="2"/>
  <c r="BV539" i="2"/>
  <c r="BU539" i="2" s="1"/>
  <c r="BZ539" i="2"/>
  <c r="CC539" i="2"/>
  <c r="CD539" i="2"/>
  <c r="CG539" i="2" a="1"/>
  <c r="CG539" i="2" s="1"/>
  <c r="CL539" i="2" a="1"/>
  <c r="CL539" i="2" s="1"/>
  <c r="CP539" i="2"/>
  <c r="CQ539" i="2"/>
  <c r="CS539" i="2"/>
  <c r="CT539" i="2"/>
  <c r="CV539" i="2" a="1"/>
  <c r="CV539" i="2" s="1"/>
  <c r="CW539" i="2"/>
  <c r="DA539" i="2"/>
  <c r="DB539" i="2"/>
  <c r="DD539" i="2"/>
  <c r="DE539" i="2"/>
  <c r="DG539" i="2"/>
  <c r="DI539" i="2" s="1"/>
  <c r="DJ539" i="2"/>
  <c r="DL539" i="2"/>
  <c r="DP539" i="2"/>
  <c r="C540" i="2"/>
  <c r="H540" i="2"/>
  <c r="G540" i="2" s="1"/>
  <c r="J540" i="2"/>
  <c r="K540" i="2"/>
  <c r="M540" i="2"/>
  <c r="N540" i="2"/>
  <c r="P540" i="2"/>
  <c r="Q540" i="2"/>
  <c r="S540" i="2"/>
  <c r="T540" i="2"/>
  <c r="V540" i="2" a="1"/>
  <c r="V540" i="2" s="1"/>
  <c r="W540" i="2" a="1"/>
  <c r="W540" i="2" s="1"/>
  <c r="X540" i="2"/>
  <c r="AA540" i="2" a="1"/>
  <c r="AA540" i="2" s="1"/>
  <c r="AB540" i="2" s="1"/>
  <c r="AC540" i="2"/>
  <c r="AD540" i="2"/>
  <c r="AF540" i="2"/>
  <c r="AG540" i="2"/>
  <c r="AI540" i="2"/>
  <c r="AJ540" i="2"/>
  <c r="AL540" i="2"/>
  <c r="AM540" i="2"/>
  <c r="AO540" i="2"/>
  <c r="AP540" i="2"/>
  <c r="AR540" i="2"/>
  <c r="AS540" i="2"/>
  <c r="AU540" i="2"/>
  <c r="AV540" i="2"/>
  <c r="AX540" i="2"/>
  <c r="AY540" i="2"/>
  <c r="BA540" i="2"/>
  <c r="BB540" i="2"/>
  <c r="BD540" i="2"/>
  <c r="BE540" i="2"/>
  <c r="BF540" i="2"/>
  <c r="BG540" i="2"/>
  <c r="BI540" i="2"/>
  <c r="BJ540" i="2"/>
  <c r="BL540" i="2"/>
  <c r="BM540" i="2"/>
  <c r="BP540" i="2"/>
  <c r="BR540" i="2"/>
  <c r="BS540" i="2"/>
  <c r="BT540" i="2"/>
  <c r="BV540" i="2"/>
  <c r="BU540" i="2" s="1"/>
  <c r="CC540" i="2"/>
  <c r="CD540" i="2"/>
  <c r="CG540" i="2" a="1"/>
  <c r="CG540" i="2" s="1"/>
  <c r="CL540" i="2" a="1"/>
  <c r="CL540" i="2" s="1"/>
  <c r="CM540" i="2" s="1"/>
  <c r="CJ540" i="2" s="1"/>
  <c r="CP540" i="2"/>
  <c r="CQ540" i="2"/>
  <c r="CS540" i="2"/>
  <c r="CT540" i="2"/>
  <c r="CV540" i="2" a="1"/>
  <c r="CV540" i="2" s="1"/>
  <c r="CW540" i="2"/>
  <c r="DA540" i="2"/>
  <c r="DB540" i="2"/>
  <c r="DD540" i="2"/>
  <c r="DE540" i="2"/>
  <c r="DG540" i="2"/>
  <c r="DJ540" i="2"/>
  <c r="DL540" i="2"/>
  <c r="DP540" i="2"/>
  <c r="DO540" i="2" s="1"/>
  <c r="C541" i="2"/>
  <c r="H541" i="2"/>
  <c r="G541" i="2" s="1"/>
  <c r="J541" i="2"/>
  <c r="K541" i="2"/>
  <c r="M541" i="2"/>
  <c r="N541" i="2"/>
  <c r="P541" i="2"/>
  <c r="Q541" i="2"/>
  <c r="S541" i="2"/>
  <c r="T541" i="2"/>
  <c r="V541" i="2" a="1"/>
  <c r="V541" i="2" s="1"/>
  <c r="W541" i="2" a="1"/>
  <c r="W541" i="2" s="1"/>
  <c r="X541" i="2"/>
  <c r="AA541" i="2" a="1"/>
  <c r="AA541" i="2" s="1"/>
  <c r="AB541" i="2" s="1"/>
  <c r="AC541" i="2"/>
  <c r="AD541" i="2"/>
  <c r="AF541" i="2"/>
  <c r="AG541" i="2"/>
  <c r="AE541" i="2" s="1"/>
  <c r="AI541" i="2"/>
  <c r="AJ541" i="2"/>
  <c r="AL541" i="2"/>
  <c r="AM541" i="2"/>
  <c r="AO541" i="2"/>
  <c r="AP541" i="2"/>
  <c r="AR541" i="2"/>
  <c r="AS541" i="2"/>
  <c r="AU541" i="2"/>
  <c r="AV541" i="2"/>
  <c r="AX541" i="2"/>
  <c r="AY541" i="2"/>
  <c r="BA541" i="2"/>
  <c r="BB541" i="2"/>
  <c r="BD541" i="2"/>
  <c r="BE541" i="2"/>
  <c r="BF541" i="2"/>
  <c r="BG541" i="2"/>
  <c r="BI541" i="2"/>
  <c r="BJ541" i="2"/>
  <c r="BL541" i="2"/>
  <c r="BM541" i="2"/>
  <c r="BO541" i="2" s="1"/>
  <c r="BP541" i="2"/>
  <c r="BR541" i="2"/>
  <c r="BS541" i="2"/>
  <c r="BT541" i="2"/>
  <c r="BV541" i="2"/>
  <c r="BU541" i="2" s="1"/>
  <c r="CA541" i="2"/>
  <c r="BZ541" i="2"/>
  <c r="CC541" i="2"/>
  <c r="CD541" i="2"/>
  <c r="CG541" i="2" a="1"/>
  <c r="CG541" i="2" s="1"/>
  <c r="CL541" i="2" a="1"/>
  <c r="CL541" i="2"/>
  <c r="CP541" i="2"/>
  <c r="CQ541" i="2"/>
  <c r="CS541" i="2"/>
  <c r="CT541" i="2"/>
  <c r="CV541" i="2" a="1"/>
  <c r="CV541" i="2" s="1"/>
  <c r="CW541" i="2"/>
  <c r="DA541" i="2"/>
  <c r="DB541" i="2"/>
  <c r="DD541" i="2"/>
  <c r="DE541" i="2"/>
  <c r="DG541" i="2"/>
  <c r="DJ541" i="2"/>
  <c r="DL541" i="2"/>
  <c r="DK541" i="2" s="1"/>
  <c r="DP541" i="2"/>
  <c r="DO541" i="2" s="1"/>
  <c r="C542" i="2"/>
  <c r="H542" i="2"/>
  <c r="G542" i="2" s="1"/>
  <c r="J542" i="2"/>
  <c r="K542" i="2"/>
  <c r="M542" i="2"/>
  <c r="N542" i="2"/>
  <c r="P542" i="2"/>
  <c r="Q542" i="2"/>
  <c r="S542" i="2"/>
  <c r="T542" i="2"/>
  <c r="V542" i="2" a="1"/>
  <c r="V542" i="2" s="1"/>
  <c r="W542" i="2" a="1"/>
  <c r="W542" i="2" s="1"/>
  <c r="X542" i="2"/>
  <c r="AA542" i="2" a="1"/>
  <c r="AA542" i="2" s="1"/>
  <c r="AB542" i="2" s="1"/>
  <c r="AC542" i="2"/>
  <c r="AD542" i="2"/>
  <c r="AF542" i="2"/>
  <c r="AG542" i="2"/>
  <c r="AI542" i="2"/>
  <c r="AJ542" i="2"/>
  <c r="AL542" i="2"/>
  <c r="AM542" i="2"/>
  <c r="AO542" i="2"/>
  <c r="AP542" i="2"/>
  <c r="AR542" i="2"/>
  <c r="AS542" i="2"/>
  <c r="AU542" i="2"/>
  <c r="AV542" i="2"/>
  <c r="AX542" i="2"/>
  <c r="AY542" i="2"/>
  <c r="BA542" i="2"/>
  <c r="BB542" i="2"/>
  <c r="BD542" i="2"/>
  <c r="BE542" i="2"/>
  <c r="BF542" i="2"/>
  <c r="BG542" i="2"/>
  <c r="BI542" i="2"/>
  <c r="BJ542" i="2"/>
  <c r="BL542" i="2"/>
  <c r="BM542" i="2"/>
  <c r="BO542" i="2" s="1"/>
  <c r="BP542" i="2"/>
  <c r="BR542" i="2"/>
  <c r="BS542" i="2"/>
  <c r="BT542" i="2"/>
  <c r="BV542" i="2"/>
  <c r="BU542" i="2" s="1"/>
  <c r="BZ542" i="2"/>
  <c r="CA542" i="2"/>
  <c r="CC542" i="2"/>
  <c r="CD542" i="2"/>
  <c r="CG542" i="2" a="1"/>
  <c r="CG542" i="2" s="1"/>
  <c r="CH542" i="2" s="1"/>
  <c r="CE542" i="2" s="1"/>
  <c r="CL542" i="2" a="1"/>
  <c r="CL542" i="2" s="1"/>
  <c r="CM542" i="2" s="1"/>
  <c r="CJ542" i="2" s="1"/>
  <c r="CP542" i="2"/>
  <c r="CQ542" i="2"/>
  <c r="CS542" i="2"/>
  <c r="CT542" i="2"/>
  <c r="CV542" i="2" a="1"/>
  <c r="CV542" i="2" s="1"/>
  <c r="CW542" i="2"/>
  <c r="DA542" i="2"/>
  <c r="DB542" i="2"/>
  <c r="DD542" i="2"/>
  <c r="DE542" i="2"/>
  <c r="DG542" i="2"/>
  <c r="DI542" i="2" s="1"/>
  <c r="DJ542" i="2"/>
  <c r="DL542" i="2"/>
  <c r="DP542" i="2"/>
  <c r="C543" i="2"/>
  <c r="H543" i="2"/>
  <c r="G543" i="2" s="1"/>
  <c r="J543" i="2"/>
  <c r="K543" i="2"/>
  <c r="M543" i="2"/>
  <c r="N543" i="2"/>
  <c r="P543" i="2"/>
  <c r="Q543" i="2"/>
  <c r="S543" i="2"/>
  <c r="T543" i="2"/>
  <c r="V543" i="2" a="1"/>
  <c r="V543" i="2" s="1"/>
  <c r="W543" i="2" a="1"/>
  <c r="W543" i="2" s="1"/>
  <c r="X543" i="2"/>
  <c r="AA543" i="2" a="1"/>
  <c r="AA543" i="2" s="1"/>
  <c r="AB543" i="2" s="1"/>
  <c r="AC543" i="2"/>
  <c r="AD543" i="2"/>
  <c r="AF543" i="2"/>
  <c r="AG543" i="2"/>
  <c r="AI543" i="2"/>
  <c r="AH543" i="2" s="1"/>
  <c r="AJ543" i="2"/>
  <c r="AL543" i="2"/>
  <c r="AK543" i="2" s="1"/>
  <c r="AM543" i="2"/>
  <c r="AO543" i="2"/>
  <c r="AP543" i="2"/>
  <c r="AR543" i="2"/>
  <c r="AS543" i="2"/>
  <c r="AU543" i="2"/>
  <c r="AV543" i="2"/>
  <c r="AX543" i="2"/>
  <c r="AY543" i="2"/>
  <c r="BA543" i="2"/>
  <c r="BB543" i="2"/>
  <c r="BD543" i="2"/>
  <c r="BE543" i="2"/>
  <c r="BF543" i="2"/>
  <c r="BG543" i="2"/>
  <c r="BI543" i="2"/>
  <c r="BH543" i="2" s="1"/>
  <c r="BJ543" i="2"/>
  <c r="BL543" i="2"/>
  <c r="BM543" i="2"/>
  <c r="BO543" i="2" s="1"/>
  <c r="BP543" i="2"/>
  <c r="BR543" i="2"/>
  <c r="BS543" i="2"/>
  <c r="BT543" i="2"/>
  <c r="BV543" i="2"/>
  <c r="BU543" i="2" s="1"/>
  <c r="CC543" i="2"/>
  <c r="CD543" i="2"/>
  <c r="CG543" i="2" a="1"/>
  <c r="CG543" i="2" s="1"/>
  <c r="CH543" i="2" s="1"/>
  <c r="CE543" i="2" s="1"/>
  <c r="CL543" i="2" a="1"/>
  <c r="CL543" i="2" s="1"/>
  <c r="CP543" i="2"/>
  <c r="CQ543" i="2"/>
  <c r="CS543" i="2"/>
  <c r="CT543" i="2"/>
  <c r="CV543" i="2" a="1"/>
  <c r="CV543" i="2" s="1"/>
  <c r="CW543" i="2"/>
  <c r="DA543" i="2"/>
  <c r="DB543" i="2"/>
  <c r="DD543" i="2"/>
  <c r="DE543" i="2"/>
  <c r="DG543" i="2"/>
  <c r="DI543" i="2" s="1"/>
  <c r="DJ543" i="2"/>
  <c r="DL543" i="2"/>
  <c r="DN543" i="2" s="1"/>
  <c r="DM543" i="2"/>
  <c r="DP543" i="2"/>
  <c r="C544" i="2"/>
  <c r="H544" i="2"/>
  <c r="G544" i="2" s="1"/>
  <c r="J544" i="2"/>
  <c r="K544" i="2"/>
  <c r="M544" i="2"/>
  <c r="N544" i="2"/>
  <c r="P544" i="2"/>
  <c r="Q544" i="2"/>
  <c r="S544" i="2"/>
  <c r="T544" i="2"/>
  <c r="V544" i="2" a="1"/>
  <c r="V544" i="2" s="1"/>
  <c r="W544" i="2" a="1"/>
  <c r="W544" i="2" s="1"/>
  <c r="X544" i="2"/>
  <c r="AA544" i="2" a="1"/>
  <c r="AA544" i="2" s="1"/>
  <c r="AB544" i="2" s="1"/>
  <c r="AC544" i="2"/>
  <c r="AD544" i="2"/>
  <c r="AF544" i="2"/>
  <c r="AG544" i="2"/>
  <c r="AI544" i="2"/>
  <c r="AH544" i="2" s="1"/>
  <c r="AJ544" i="2"/>
  <c r="AL544" i="2"/>
  <c r="AM544" i="2"/>
  <c r="AO544" i="2"/>
  <c r="AP544" i="2"/>
  <c r="AR544" i="2"/>
  <c r="AS544" i="2"/>
  <c r="AU544" i="2"/>
  <c r="AV544" i="2"/>
  <c r="AX544" i="2"/>
  <c r="AY544" i="2"/>
  <c r="BA544" i="2"/>
  <c r="BB544" i="2"/>
  <c r="BD544" i="2"/>
  <c r="BE544" i="2"/>
  <c r="BF544" i="2"/>
  <c r="BG544" i="2"/>
  <c r="BI544" i="2"/>
  <c r="BJ544" i="2"/>
  <c r="BL544" i="2"/>
  <c r="BM544" i="2"/>
  <c r="BO544" i="2" s="1"/>
  <c r="BP544" i="2"/>
  <c r="BR544" i="2"/>
  <c r="BS544" i="2"/>
  <c r="BT544" i="2"/>
  <c r="BV544" i="2"/>
  <c r="BU544" i="2" s="1"/>
  <c r="CC544" i="2"/>
  <c r="CD544" i="2"/>
  <c r="CG544" i="2" a="1"/>
  <c r="CG544" i="2" s="1"/>
  <c r="CH544" i="2" s="1"/>
  <c r="CE544" i="2" s="1"/>
  <c r="CL544" i="2" a="1"/>
  <c r="CL544" i="2" s="1"/>
  <c r="CP544" i="2"/>
  <c r="CQ544" i="2"/>
  <c r="CS544" i="2"/>
  <c r="CT544" i="2"/>
  <c r="CV544" i="2" a="1"/>
  <c r="CV544" i="2" s="1"/>
  <c r="CW544" i="2"/>
  <c r="DA544" i="2"/>
  <c r="DB544" i="2"/>
  <c r="DD544" i="2"/>
  <c r="DE544" i="2"/>
  <c r="DG544" i="2"/>
  <c r="DJ544" i="2"/>
  <c r="DL544" i="2"/>
  <c r="DK544" i="2" s="1"/>
  <c r="DP544" i="2"/>
  <c r="C545" i="2"/>
  <c r="H545" i="2"/>
  <c r="G545" i="2" s="1"/>
  <c r="J545" i="2"/>
  <c r="K545" i="2"/>
  <c r="M545" i="2"/>
  <c r="N545" i="2"/>
  <c r="P545" i="2"/>
  <c r="Q545" i="2"/>
  <c r="S545" i="2"/>
  <c r="T545" i="2"/>
  <c r="V545" i="2" a="1"/>
  <c r="V545" i="2" s="1"/>
  <c r="W545" i="2" a="1"/>
  <c r="W545" i="2" s="1"/>
  <c r="X545" i="2"/>
  <c r="AA545" i="2" a="1"/>
  <c r="AA545" i="2" s="1"/>
  <c r="AB545" i="2" s="1"/>
  <c r="AC545" i="2"/>
  <c r="AD545" i="2"/>
  <c r="AF545" i="2"/>
  <c r="AG545" i="2"/>
  <c r="AI545" i="2"/>
  <c r="AJ545" i="2"/>
  <c r="AL545" i="2"/>
  <c r="AM545" i="2"/>
  <c r="AO545" i="2"/>
  <c r="AP545" i="2"/>
  <c r="AR545" i="2"/>
  <c r="AS545" i="2"/>
  <c r="AU545" i="2"/>
  <c r="AV545" i="2"/>
  <c r="AX545" i="2"/>
  <c r="AY545" i="2"/>
  <c r="BA545" i="2"/>
  <c r="BB545" i="2"/>
  <c r="BD545" i="2"/>
  <c r="BE545" i="2"/>
  <c r="BF545" i="2"/>
  <c r="BG545" i="2"/>
  <c r="BI545" i="2"/>
  <c r="BJ545" i="2"/>
  <c r="BL545" i="2"/>
  <c r="BM545" i="2"/>
  <c r="BP545" i="2"/>
  <c r="BR545" i="2"/>
  <c r="BS545" i="2"/>
  <c r="BT545" i="2"/>
  <c r="BV545" i="2"/>
  <c r="BU545" i="2" s="1"/>
  <c r="CA545" i="2"/>
  <c r="BZ545" i="2"/>
  <c r="CC545" i="2"/>
  <c r="CD545" i="2"/>
  <c r="CG545" i="2" a="1"/>
  <c r="CG545" i="2" s="1"/>
  <c r="CL545" i="2" a="1"/>
  <c r="CL545" i="2" s="1"/>
  <c r="CP545" i="2"/>
  <c r="CQ545" i="2"/>
  <c r="CS545" i="2"/>
  <c r="CT545" i="2"/>
  <c r="CV545" i="2" a="1"/>
  <c r="CV545" i="2" s="1"/>
  <c r="CY545" i="2" s="1"/>
  <c r="CW545" i="2"/>
  <c r="DA545" i="2"/>
  <c r="DB545" i="2"/>
  <c r="DD545" i="2"/>
  <c r="DE545" i="2"/>
  <c r="DG545" i="2"/>
  <c r="DJ545" i="2"/>
  <c r="DK545" i="2"/>
  <c r="DL545" i="2"/>
  <c r="DN545" i="2" s="1"/>
  <c r="DP545" i="2"/>
  <c r="DR545" i="2" s="1"/>
  <c r="C546" i="2"/>
  <c r="H546" i="2"/>
  <c r="G546" i="2" s="1"/>
  <c r="J546" i="2"/>
  <c r="K546" i="2"/>
  <c r="M546" i="2"/>
  <c r="N546" i="2"/>
  <c r="P546" i="2"/>
  <c r="Q546" i="2"/>
  <c r="O546" i="2" s="1"/>
  <c r="S546" i="2"/>
  <c r="T546" i="2"/>
  <c r="V546" i="2" a="1"/>
  <c r="V546" i="2" s="1"/>
  <c r="W546" i="2" a="1"/>
  <c r="W546" i="2" s="1"/>
  <c r="X546" i="2"/>
  <c r="AA546" i="2" a="1"/>
  <c r="AA546" i="2" s="1"/>
  <c r="AB546" i="2" s="1"/>
  <c r="AC546" i="2"/>
  <c r="AD546" i="2"/>
  <c r="AF546" i="2"/>
  <c r="AG546" i="2"/>
  <c r="AI546" i="2"/>
  <c r="AJ546" i="2"/>
  <c r="AL546" i="2"/>
  <c r="AM546" i="2"/>
  <c r="AO546" i="2"/>
  <c r="AP546" i="2"/>
  <c r="AN546" i="2" s="1"/>
  <c r="AR546" i="2"/>
  <c r="AS546" i="2"/>
  <c r="AU546" i="2"/>
  <c r="AV546" i="2"/>
  <c r="AX546" i="2"/>
  <c r="AY546" i="2"/>
  <c r="BA546" i="2"/>
  <c r="BB546" i="2"/>
  <c r="AZ546" i="2" s="1"/>
  <c r="BD546" i="2"/>
  <c r="BE546" i="2"/>
  <c r="BF546" i="2"/>
  <c r="BG546" i="2"/>
  <c r="BI546" i="2"/>
  <c r="BJ546" i="2"/>
  <c r="BL546" i="2"/>
  <c r="BM546" i="2"/>
  <c r="BO546" i="2" s="1"/>
  <c r="BP546" i="2"/>
  <c r="BR546" i="2"/>
  <c r="BS546" i="2"/>
  <c r="BT546" i="2"/>
  <c r="BV546" i="2"/>
  <c r="BU546" i="2" s="1"/>
  <c r="BZ546" i="2"/>
  <c r="CA546" i="2"/>
  <c r="CC546" i="2"/>
  <c r="CD546" i="2"/>
  <c r="CG546" i="2" a="1"/>
  <c r="CG546" i="2" s="1"/>
  <c r="CL546" i="2" a="1"/>
  <c r="CL546" i="2" s="1"/>
  <c r="CM546" i="2" s="1"/>
  <c r="CJ546" i="2" s="1"/>
  <c r="CP546" i="2"/>
  <c r="CQ546" i="2"/>
  <c r="CS546" i="2"/>
  <c r="CT546" i="2"/>
  <c r="CV546" i="2" a="1"/>
  <c r="CV546" i="2" s="1"/>
  <c r="CW546" i="2"/>
  <c r="CZ546" i="2"/>
  <c r="DA546" i="2"/>
  <c r="DB546" i="2"/>
  <c r="DD546" i="2"/>
  <c r="DE546" i="2"/>
  <c r="DG546" i="2"/>
  <c r="DJ546" i="2"/>
  <c r="DL546" i="2"/>
  <c r="DP546" i="2"/>
  <c r="C547" i="2"/>
  <c r="H547" i="2"/>
  <c r="G547" i="2" s="1"/>
  <c r="J547" i="2"/>
  <c r="K547" i="2"/>
  <c r="M547" i="2"/>
  <c r="N547" i="2"/>
  <c r="P547" i="2"/>
  <c r="Q547" i="2"/>
  <c r="S547" i="2"/>
  <c r="T547" i="2"/>
  <c r="V547" i="2" a="1"/>
  <c r="V547" i="2" s="1"/>
  <c r="W547" i="2" a="1"/>
  <c r="W547" i="2" s="1"/>
  <c r="X547" i="2"/>
  <c r="AA547" i="2" a="1"/>
  <c r="AA547" i="2" s="1"/>
  <c r="AB547" i="2" s="1"/>
  <c r="AC547" i="2"/>
  <c r="AD547" i="2"/>
  <c r="AF547" i="2"/>
  <c r="AG547" i="2"/>
  <c r="AI547" i="2"/>
  <c r="AJ547" i="2"/>
  <c r="AL547" i="2"/>
  <c r="AM547" i="2"/>
  <c r="AO547" i="2"/>
  <c r="AP547" i="2"/>
  <c r="AR547" i="2"/>
  <c r="AS547" i="2"/>
  <c r="AU547" i="2"/>
  <c r="AV547" i="2"/>
  <c r="AX547" i="2"/>
  <c r="AY547" i="2"/>
  <c r="BA547" i="2"/>
  <c r="BB547" i="2"/>
  <c r="BD547" i="2"/>
  <c r="BE547" i="2"/>
  <c r="BF547" i="2"/>
  <c r="BG547" i="2"/>
  <c r="BI547" i="2"/>
  <c r="BJ547" i="2"/>
  <c r="BL547" i="2"/>
  <c r="BM547" i="2"/>
  <c r="BO547" i="2" s="1"/>
  <c r="BP547" i="2"/>
  <c r="BR547" i="2"/>
  <c r="BS547" i="2"/>
  <c r="BT547" i="2"/>
  <c r="BV547" i="2"/>
  <c r="BU547" i="2" s="1"/>
  <c r="BZ547" i="2"/>
  <c r="CC547" i="2"/>
  <c r="CD547" i="2"/>
  <c r="CB547" i="2" s="1"/>
  <c r="CG547" i="2" a="1"/>
  <c r="CG547" i="2" s="1"/>
  <c r="CL547" i="2" a="1"/>
  <c r="CL547" i="2" s="1"/>
  <c r="CM547" i="2" s="1"/>
  <c r="CJ547" i="2" s="1"/>
  <c r="CP547" i="2"/>
  <c r="CQ547" i="2"/>
  <c r="CS547" i="2"/>
  <c r="CT547" i="2"/>
  <c r="CR547" i="2" s="1"/>
  <c r="CV547" i="2" a="1"/>
  <c r="CV547" i="2" s="1"/>
  <c r="CW547" i="2"/>
  <c r="DA547" i="2"/>
  <c r="DB547" i="2"/>
  <c r="DD547" i="2"/>
  <c r="DE547" i="2"/>
  <c r="DG547" i="2"/>
  <c r="DJ547" i="2"/>
  <c r="DL547" i="2"/>
  <c r="DP547" i="2"/>
  <c r="C548" i="2"/>
  <c r="H548" i="2"/>
  <c r="G548" i="2" s="1"/>
  <c r="J548" i="2"/>
  <c r="K548" i="2"/>
  <c r="M548" i="2"/>
  <c r="N548" i="2"/>
  <c r="P548" i="2"/>
  <c r="Q548" i="2"/>
  <c r="O548" i="2" s="1"/>
  <c r="S548" i="2"/>
  <c r="T548" i="2"/>
  <c r="V548" i="2" a="1"/>
  <c r="V548" i="2" s="1"/>
  <c r="W548" i="2" a="1"/>
  <c r="W548" i="2" s="1"/>
  <c r="X548" i="2"/>
  <c r="AA548" i="2" a="1"/>
  <c r="AA548" i="2" s="1"/>
  <c r="AB548" i="2" s="1"/>
  <c r="AC548" i="2"/>
  <c r="AD548" i="2"/>
  <c r="AF548" i="2"/>
  <c r="AG548" i="2"/>
  <c r="AI548" i="2"/>
  <c r="AJ548" i="2"/>
  <c r="AL548" i="2"/>
  <c r="AM548" i="2"/>
  <c r="AO548" i="2"/>
  <c r="AP548" i="2"/>
  <c r="AR548" i="2"/>
  <c r="AS548" i="2"/>
  <c r="AU548" i="2"/>
  <c r="AV548" i="2"/>
  <c r="AX548" i="2"/>
  <c r="AY548" i="2"/>
  <c r="BA548" i="2"/>
  <c r="BB548" i="2"/>
  <c r="BD548" i="2"/>
  <c r="BE548" i="2"/>
  <c r="BF548" i="2"/>
  <c r="BG548" i="2"/>
  <c r="BI548" i="2"/>
  <c r="BJ548" i="2"/>
  <c r="BL548" i="2"/>
  <c r="BM548" i="2"/>
  <c r="BP548" i="2"/>
  <c r="BR548" i="2"/>
  <c r="BS548" i="2"/>
  <c r="BT548" i="2"/>
  <c r="BV548" i="2"/>
  <c r="BU548" i="2" s="1"/>
  <c r="CC548" i="2"/>
  <c r="CD548" i="2"/>
  <c r="CG548" i="2" a="1"/>
  <c r="CG548" i="2" s="1"/>
  <c r="CH548" i="2" s="1"/>
  <c r="CE548" i="2" s="1"/>
  <c r="CL548" i="2" a="1"/>
  <c r="CL548" i="2" s="1"/>
  <c r="CM548" i="2" s="1"/>
  <c r="CJ548" i="2" s="1"/>
  <c r="CP548" i="2"/>
  <c r="CQ548" i="2"/>
  <c r="CS548" i="2"/>
  <c r="CT548" i="2"/>
  <c r="CV548" i="2" a="1"/>
  <c r="CV548" i="2" s="1"/>
  <c r="CW548" i="2"/>
  <c r="DA548" i="2"/>
  <c r="DB548" i="2"/>
  <c r="DD548" i="2"/>
  <c r="DE548" i="2"/>
  <c r="DG548" i="2"/>
  <c r="DI548" i="2" s="1"/>
  <c r="DJ548" i="2"/>
  <c r="DL548" i="2"/>
  <c r="DP548" i="2"/>
  <c r="DO548" i="2" s="1"/>
  <c r="C549" i="2"/>
  <c r="H549" i="2"/>
  <c r="G549" i="2" s="1"/>
  <c r="J549" i="2"/>
  <c r="K549" i="2"/>
  <c r="M549" i="2"/>
  <c r="N549" i="2"/>
  <c r="P549" i="2"/>
  <c r="Q549" i="2"/>
  <c r="S549" i="2"/>
  <c r="T549" i="2"/>
  <c r="V549" i="2" a="1"/>
  <c r="V549" i="2" s="1"/>
  <c r="W549" i="2" a="1"/>
  <c r="W549" i="2" s="1"/>
  <c r="X549" i="2"/>
  <c r="AA549" i="2" a="1"/>
  <c r="AA549" i="2" s="1"/>
  <c r="AB549" i="2" s="1"/>
  <c r="AC549" i="2"/>
  <c r="AD549" i="2"/>
  <c r="AF549" i="2"/>
  <c r="AG549" i="2"/>
  <c r="AI549" i="2"/>
  <c r="AJ549" i="2"/>
  <c r="AL549" i="2"/>
  <c r="AM549" i="2"/>
  <c r="AO549" i="2"/>
  <c r="AP549" i="2"/>
  <c r="AR549" i="2"/>
  <c r="AS549" i="2"/>
  <c r="AU549" i="2"/>
  <c r="AV549" i="2"/>
  <c r="AX549" i="2"/>
  <c r="AY549" i="2"/>
  <c r="BA549" i="2"/>
  <c r="BB549" i="2"/>
  <c r="BD549" i="2"/>
  <c r="BE549" i="2"/>
  <c r="BF549" i="2"/>
  <c r="BG549" i="2"/>
  <c r="BI549" i="2"/>
  <c r="BJ549" i="2"/>
  <c r="BL549" i="2"/>
  <c r="BM549" i="2"/>
  <c r="BO549" i="2" s="1"/>
  <c r="BP549" i="2"/>
  <c r="BR549" i="2"/>
  <c r="BS549" i="2"/>
  <c r="BT549" i="2"/>
  <c r="BV549" i="2"/>
  <c r="BU549" i="2" s="1"/>
  <c r="CA549" i="2"/>
  <c r="BZ549" i="2"/>
  <c r="CC549" i="2"/>
  <c r="CD549" i="2"/>
  <c r="CG549" i="2" a="1"/>
  <c r="CG549" i="2" s="1"/>
  <c r="CH549" i="2" s="1"/>
  <c r="CE549" i="2" s="1"/>
  <c r="CL549" i="2" a="1"/>
  <c r="CL549" i="2" s="1"/>
  <c r="CM549" i="2" s="1"/>
  <c r="CJ549" i="2" s="1"/>
  <c r="CP549" i="2"/>
  <c r="CQ549" i="2"/>
  <c r="CS549" i="2"/>
  <c r="CR549" i="2" s="1"/>
  <c r="CT549" i="2"/>
  <c r="CV549" i="2" a="1"/>
  <c r="CV549" i="2" s="1"/>
  <c r="CW549" i="2"/>
  <c r="DA549" i="2"/>
  <c r="DB549" i="2"/>
  <c r="DD549" i="2"/>
  <c r="DE549" i="2"/>
  <c r="DG549" i="2"/>
  <c r="DJ549" i="2"/>
  <c r="DL549" i="2"/>
  <c r="DP549" i="2"/>
  <c r="C550" i="2"/>
  <c r="H550" i="2"/>
  <c r="G550" i="2" s="1"/>
  <c r="J550" i="2"/>
  <c r="K550" i="2"/>
  <c r="M550" i="2"/>
  <c r="N550" i="2"/>
  <c r="P550" i="2"/>
  <c r="Q550" i="2"/>
  <c r="S550" i="2"/>
  <c r="T550" i="2"/>
  <c r="V550" i="2" a="1"/>
  <c r="V550" i="2" s="1"/>
  <c r="W550" i="2" a="1"/>
  <c r="W550" i="2" s="1"/>
  <c r="X550" i="2"/>
  <c r="AA550" i="2" a="1"/>
  <c r="AA550" i="2" s="1"/>
  <c r="AB550" i="2" s="1"/>
  <c r="AC550" i="2"/>
  <c r="AD550" i="2"/>
  <c r="AF550" i="2"/>
  <c r="AG550" i="2"/>
  <c r="AI550" i="2"/>
  <c r="AJ550" i="2"/>
  <c r="AL550" i="2"/>
  <c r="AM550" i="2"/>
  <c r="AO550" i="2"/>
  <c r="AP550" i="2"/>
  <c r="AR550" i="2"/>
  <c r="AS550" i="2"/>
  <c r="AU550" i="2"/>
  <c r="AV550" i="2"/>
  <c r="AX550" i="2"/>
  <c r="AY550" i="2"/>
  <c r="BA550" i="2"/>
  <c r="BB550" i="2"/>
  <c r="BD550" i="2"/>
  <c r="BE550" i="2"/>
  <c r="BF550" i="2"/>
  <c r="BG550" i="2"/>
  <c r="BI550" i="2"/>
  <c r="BJ550" i="2"/>
  <c r="BL550" i="2"/>
  <c r="BM550" i="2"/>
  <c r="BO550" i="2"/>
  <c r="BP550" i="2"/>
  <c r="BR550" i="2"/>
  <c r="BS550" i="2"/>
  <c r="BT550" i="2"/>
  <c r="BV550" i="2"/>
  <c r="BU550" i="2" s="1"/>
  <c r="BZ550" i="2"/>
  <c r="CA550" i="2"/>
  <c r="CC550" i="2"/>
  <c r="CD550" i="2"/>
  <c r="CG550" i="2" a="1"/>
  <c r="CG550" i="2" s="1"/>
  <c r="CL550" i="2" a="1"/>
  <c r="CL550" i="2" s="1"/>
  <c r="CM550" i="2" s="1"/>
  <c r="CJ550" i="2" s="1"/>
  <c r="CP550" i="2"/>
  <c r="CQ550" i="2"/>
  <c r="CS550" i="2"/>
  <c r="CT550" i="2"/>
  <c r="CV550" i="2" a="1"/>
  <c r="CV550" i="2" s="1"/>
  <c r="CW550" i="2"/>
  <c r="DA550" i="2"/>
  <c r="DB550" i="2"/>
  <c r="DD550" i="2"/>
  <c r="DE550" i="2"/>
  <c r="DG550" i="2"/>
  <c r="DJ550" i="2"/>
  <c r="DL550" i="2"/>
  <c r="DP550" i="2"/>
  <c r="DO550" i="2" s="1"/>
  <c r="C551" i="2"/>
  <c r="H551" i="2"/>
  <c r="G551" i="2" s="1"/>
  <c r="J551" i="2"/>
  <c r="K551" i="2"/>
  <c r="M551" i="2"/>
  <c r="N551" i="2"/>
  <c r="P551" i="2"/>
  <c r="Q551" i="2"/>
  <c r="S551" i="2"/>
  <c r="T551" i="2"/>
  <c r="V551" i="2" a="1"/>
  <c r="V551" i="2" s="1"/>
  <c r="W551" i="2" a="1"/>
  <c r="W551" i="2" s="1"/>
  <c r="X551" i="2"/>
  <c r="AA551" i="2" a="1"/>
  <c r="AA551" i="2" s="1"/>
  <c r="AB551" i="2" s="1"/>
  <c r="AC551" i="2"/>
  <c r="AD551" i="2"/>
  <c r="AF551" i="2"/>
  <c r="AG551" i="2"/>
  <c r="AE551" i="2" s="1"/>
  <c r="AI551" i="2"/>
  <c r="AJ551" i="2"/>
  <c r="AL551" i="2"/>
  <c r="AM551" i="2"/>
  <c r="AO551" i="2"/>
  <c r="AP551" i="2"/>
  <c r="AR551" i="2"/>
  <c r="AS551" i="2"/>
  <c r="AU551" i="2"/>
  <c r="AV551" i="2"/>
  <c r="AX551" i="2"/>
  <c r="AY551" i="2"/>
  <c r="BA551" i="2"/>
  <c r="BB551" i="2"/>
  <c r="BD551" i="2"/>
  <c r="BE551" i="2"/>
  <c r="BF551" i="2"/>
  <c r="BG551" i="2"/>
  <c r="BI551" i="2"/>
  <c r="BJ551" i="2"/>
  <c r="BL551" i="2"/>
  <c r="BM551" i="2"/>
  <c r="BO551" i="2" s="1"/>
  <c r="BP551" i="2"/>
  <c r="BR551" i="2"/>
  <c r="BS551" i="2"/>
  <c r="BT551" i="2"/>
  <c r="BV551" i="2"/>
  <c r="BU551" i="2" s="1"/>
  <c r="CC551" i="2"/>
  <c r="CD551" i="2"/>
  <c r="CG551" i="2" a="1"/>
  <c r="CG551" i="2" s="1"/>
  <c r="CH551" i="2" s="1"/>
  <c r="CE551" i="2" s="1"/>
  <c r="CL551" i="2" a="1"/>
  <c r="CL551" i="2" s="1"/>
  <c r="CP551" i="2"/>
  <c r="CQ551" i="2"/>
  <c r="CS551" i="2"/>
  <c r="CT551" i="2"/>
  <c r="CV551" i="2" a="1"/>
  <c r="CV551" i="2" s="1"/>
  <c r="CW551" i="2"/>
  <c r="DA551" i="2"/>
  <c r="DB551" i="2"/>
  <c r="DD551" i="2"/>
  <c r="DC551" i="2" s="1"/>
  <c r="DE551" i="2"/>
  <c r="DG551" i="2"/>
  <c r="DH551" i="2" s="1"/>
  <c r="DJ551" i="2"/>
  <c r="DL551" i="2"/>
  <c r="DP551" i="2"/>
  <c r="DQ551" i="2" s="1"/>
  <c r="C552" i="2"/>
  <c r="H552" i="2"/>
  <c r="G552" i="2" s="1"/>
  <c r="J552" i="2"/>
  <c r="K552" i="2"/>
  <c r="M552" i="2"/>
  <c r="N552" i="2"/>
  <c r="P552" i="2"/>
  <c r="Q552" i="2"/>
  <c r="S552" i="2"/>
  <c r="T552" i="2"/>
  <c r="V552" i="2" a="1"/>
  <c r="V552" i="2" s="1"/>
  <c r="W552" i="2" a="1"/>
  <c r="W552" i="2" s="1"/>
  <c r="X552" i="2"/>
  <c r="AA552" i="2" a="1"/>
  <c r="AA552" i="2" s="1"/>
  <c r="AB552" i="2" s="1"/>
  <c r="AC552" i="2"/>
  <c r="AD552" i="2"/>
  <c r="AF552" i="2"/>
  <c r="AG552" i="2"/>
  <c r="AI552" i="2"/>
  <c r="AJ552" i="2"/>
  <c r="AL552" i="2"/>
  <c r="AM552" i="2"/>
  <c r="AO552" i="2"/>
  <c r="AP552" i="2"/>
  <c r="AR552" i="2"/>
  <c r="AS552" i="2"/>
  <c r="AU552" i="2"/>
  <c r="AV552" i="2"/>
  <c r="AX552" i="2"/>
  <c r="AY552" i="2"/>
  <c r="BA552" i="2"/>
  <c r="BB552" i="2"/>
  <c r="BD552" i="2"/>
  <c r="BE552" i="2"/>
  <c r="BF552" i="2"/>
  <c r="BG552" i="2"/>
  <c r="BI552" i="2"/>
  <c r="BJ552" i="2"/>
  <c r="BL552" i="2"/>
  <c r="BM552" i="2"/>
  <c r="BO552" i="2" s="1"/>
  <c r="BP552" i="2"/>
  <c r="BR552" i="2"/>
  <c r="BS552" i="2"/>
  <c r="BT552" i="2"/>
  <c r="BV552" i="2"/>
  <c r="BU552" i="2" s="1"/>
  <c r="BZ552" i="2"/>
  <c r="CC552" i="2"/>
  <c r="CD552" i="2"/>
  <c r="CG552" i="2" a="1"/>
  <c r="CG552" i="2" s="1"/>
  <c r="CH552" i="2" s="1"/>
  <c r="CE552" i="2" s="1"/>
  <c r="CL552" i="2" a="1"/>
  <c r="CL552" i="2"/>
  <c r="CP552" i="2"/>
  <c r="CQ552" i="2"/>
  <c r="CS552" i="2"/>
  <c r="CT552" i="2"/>
  <c r="CV552" i="2" a="1"/>
  <c r="CV552" i="2" s="1"/>
  <c r="CW552" i="2"/>
  <c r="DA552" i="2"/>
  <c r="DB552" i="2"/>
  <c r="DD552" i="2"/>
  <c r="DE552" i="2"/>
  <c r="DG552" i="2"/>
  <c r="DJ552" i="2"/>
  <c r="DL552" i="2"/>
  <c r="DP552" i="2"/>
  <c r="C553" i="2"/>
  <c r="H553" i="2"/>
  <c r="G553" i="2" s="1"/>
  <c r="J553" i="2"/>
  <c r="K553" i="2"/>
  <c r="M553" i="2"/>
  <c r="N553" i="2"/>
  <c r="P553" i="2"/>
  <c r="Q553" i="2"/>
  <c r="S553" i="2"/>
  <c r="T553" i="2"/>
  <c r="V553" i="2" a="1"/>
  <c r="V553" i="2" s="1"/>
  <c r="W553" i="2" a="1"/>
  <c r="W553" i="2" s="1"/>
  <c r="X553" i="2"/>
  <c r="AA553" i="2" a="1"/>
  <c r="AA553" i="2" s="1"/>
  <c r="AB553" i="2" s="1"/>
  <c r="AC553" i="2"/>
  <c r="AD553" i="2"/>
  <c r="AF553" i="2"/>
  <c r="AG553" i="2"/>
  <c r="AI553" i="2"/>
  <c r="AJ553" i="2"/>
  <c r="AL553" i="2"/>
  <c r="AM553" i="2"/>
  <c r="AO553" i="2"/>
  <c r="AP553" i="2"/>
  <c r="AR553" i="2"/>
  <c r="AS553" i="2"/>
  <c r="AU553" i="2"/>
  <c r="AV553" i="2"/>
  <c r="AX553" i="2"/>
  <c r="AY553" i="2"/>
  <c r="BA553" i="2"/>
  <c r="BB553" i="2"/>
  <c r="BD553" i="2"/>
  <c r="BE553" i="2"/>
  <c r="BF553" i="2"/>
  <c r="BG553" i="2"/>
  <c r="BI553" i="2"/>
  <c r="BJ553" i="2"/>
  <c r="BH553" i="2" s="1"/>
  <c r="BL553" i="2"/>
  <c r="BM553" i="2"/>
  <c r="BP553" i="2"/>
  <c r="BR553" i="2"/>
  <c r="BS553" i="2"/>
  <c r="BT553" i="2"/>
  <c r="BV553" i="2"/>
  <c r="BU553" i="2" s="1"/>
  <c r="BZ553" i="2"/>
  <c r="CA553" i="2"/>
  <c r="CC553" i="2"/>
  <c r="CD553" i="2"/>
  <c r="CG553" i="2" a="1"/>
  <c r="CG553" i="2" s="1"/>
  <c r="CL553" i="2" a="1"/>
  <c r="CL553" i="2" s="1"/>
  <c r="CP553" i="2"/>
  <c r="CQ553" i="2"/>
  <c r="CS553" i="2"/>
  <c r="CT553" i="2"/>
  <c r="CV553" i="2" a="1"/>
  <c r="CV553" i="2" s="1"/>
  <c r="CW553" i="2"/>
  <c r="DA553" i="2"/>
  <c r="DB553" i="2"/>
  <c r="DD553" i="2"/>
  <c r="DE553" i="2"/>
  <c r="DG553" i="2"/>
  <c r="DH553" i="2" s="1"/>
  <c r="DJ553" i="2"/>
  <c r="DL553" i="2"/>
  <c r="DP553" i="2"/>
  <c r="DQ553" i="2" s="1"/>
  <c r="C554" i="2"/>
  <c r="H554" i="2"/>
  <c r="G554" i="2" s="1"/>
  <c r="J554" i="2"/>
  <c r="K554" i="2"/>
  <c r="M554" i="2"/>
  <c r="N554" i="2"/>
  <c r="P554" i="2"/>
  <c r="Q554" i="2"/>
  <c r="S554" i="2"/>
  <c r="T554" i="2"/>
  <c r="V554" i="2" a="1"/>
  <c r="V554" i="2" s="1"/>
  <c r="W554" i="2" a="1"/>
  <c r="W554" i="2" s="1"/>
  <c r="X554" i="2"/>
  <c r="AA554" i="2" a="1"/>
  <c r="AA554" i="2" s="1"/>
  <c r="AB554" i="2" s="1"/>
  <c r="AC554" i="2"/>
  <c r="AD554" i="2"/>
  <c r="AF554" i="2"/>
  <c r="AG554" i="2"/>
  <c r="AI554" i="2"/>
  <c r="AJ554" i="2"/>
  <c r="AL554" i="2"/>
  <c r="AM554" i="2"/>
  <c r="AO554" i="2"/>
  <c r="AP554" i="2"/>
  <c r="AR554" i="2"/>
  <c r="AS554" i="2"/>
  <c r="AU554" i="2"/>
  <c r="AV554" i="2"/>
  <c r="AX554" i="2"/>
  <c r="AY554" i="2"/>
  <c r="BA554" i="2"/>
  <c r="BB554" i="2"/>
  <c r="BD554" i="2"/>
  <c r="BE554" i="2"/>
  <c r="BF554" i="2"/>
  <c r="BG554" i="2"/>
  <c r="BI554" i="2"/>
  <c r="BJ554" i="2"/>
  <c r="BL554" i="2"/>
  <c r="BM554" i="2"/>
  <c r="BO554" i="2" s="1"/>
  <c r="BP554" i="2"/>
  <c r="BR554" i="2"/>
  <c r="BS554" i="2"/>
  <c r="BT554" i="2"/>
  <c r="BV554" i="2"/>
  <c r="BU554" i="2" s="1"/>
  <c r="CA554" i="2"/>
  <c r="BZ554" i="2"/>
  <c r="CC554" i="2"/>
  <c r="CD554" i="2"/>
  <c r="CG554" i="2" a="1"/>
  <c r="CG554" i="2" s="1"/>
  <c r="CL554" i="2" a="1"/>
  <c r="CL554" i="2" s="1"/>
  <c r="CM554" i="2" s="1"/>
  <c r="CJ554" i="2" s="1"/>
  <c r="CP554" i="2"/>
  <c r="CO554" i="2" s="1"/>
  <c r="CQ554" i="2"/>
  <c r="CS554" i="2"/>
  <c r="CR554" i="2" s="1"/>
  <c r="CT554" i="2"/>
  <c r="CV554" i="2" a="1"/>
  <c r="CV554" i="2" s="1"/>
  <c r="CW554" i="2"/>
  <c r="DA554" i="2"/>
  <c r="DB554" i="2"/>
  <c r="DD554" i="2"/>
  <c r="DE554" i="2"/>
  <c r="DG554" i="2"/>
  <c r="DH554" i="2" s="1"/>
  <c r="DJ554" i="2"/>
  <c r="DL554" i="2"/>
  <c r="DM554" i="2" s="1"/>
  <c r="DP554" i="2"/>
  <c r="C555" i="2"/>
  <c r="H555" i="2"/>
  <c r="G555" i="2" s="1"/>
  <c r="J555" i="2"/>
  <c r="K555" i="2"/>
  <c r="M555" i="2"/>
  <c r="N555" i="2"/>
  <c r="P555" i="2"/>
  <c r="Q555" i="2"/>
  <c r="S555" i="2"/>
  <c r="T555" i="2"/>
  <c r="R555" i="2" s="1"/>
  <c r="V555" i="2" a="1"/>
  <c r="V555" i="2" s="1"/>
  <c r="W555" i="2" a="1"/>
  <c r="W555" i="2" s="1"/>
  <c r="X555" i="2"/>
  <c r="AA555" i="2" a="1"/>
  <c r="AA555" i="2" s="1"/>
  <c r="AB555" i="2" s="1"/>
  <c r="AC555" i="2"/>
  <c r="AD555" i="2"/>
  <c r="AF555" i="2"/>
  <c r="AG555" i="2"/>
  <c r="AI555" i="2"/>
  <c r="AJ555" i="2"/>
  <c r="AL555" i="2"/>
  <c r="AM555" i="2"/>
  <c r="AO555" i="2"/>
  <c r="AP555" i="2"/>
  <c r="AR555" i="2"/>
  <c r="AS555" i="2"/>
  <c r="AU555" i="2"/>
  <c r="AV555" i="2"/>
  <c r="AX555" i="2"/>
  <c r="AY555" i="2"/>
  <c r="BA555" i="2"/>
  <c r="BB555" i="2"/>
  <c r="BD555" i="2"/>
  <c r="BE555" i="2"/>
  <c r="BF555" i="2"/>
  <c r="BG555" i="2"/>
  <c r="BI555" i="2"/>
  <c r="BJ555" i="2"/>
  <c r="BL555" i="2"/>
  <c r="BM555" i="2"/>
  <c r="BO555" i="2" s="1"/>
  <c r="BP555" i="2"/>
  <c r="BR555" i="2"/>
  <c r="BS555" i="2"/>
  <c r="BT555" i="2"/>
  <c r="BV555" i="2"/>
  <c r="BU555" i="2" s="1"/>
  <c r="CA555" i="2"/>
  <c r="BZ555" i="2"/>
  <c r="CC555" i="2"/>
  <c r="CD555" i="2"/>
  <c r="CG555" i="2" a="1"/>
  <c r="CG555" i="2" s="1"/>
  <c r="CL555" i="2" a="1"/>
  <c r="CL555" i="2" s="1"/>
  <c r="CM555" i="2" s="1"/>
  <c r="CJ555" i="2" s="1"/>
  <c r="CP555" i="2"/>
  <c r="CQ555" i="2"/>
  <c r="CS555" i="2"/>
  <c r="CT555" i="2"/>
  <c r="CV555" i="2" a="1"/>
  <c r="CV555" i="2" s="1"/>
  <c r="CW555" i="2"/>
  <c r="DA555" i="2"/>
  <c r="DB555" i="2"/>
  <c r="DD555" i="2"/>
  <c r="DE555" i="2"/>
  <c r="DG555" i="2"/>
  <c r="DH555" i="2" s="1"/>
  <c r="DJ555" i="2"/>
  <c r="DL555" i="2"/>
  <c r="DM555" i="2" s="1"/>
  <c r="DP555" i="2"/>
  <c r="DQ555" i="2" s="1"/>
  <c r="C556" i="2"/>
  <c r="H556" i="2"/>
  <c r="G556" i="2" s="1"/>
  <c r="J556" i="2"/>
  <c r="K556" i="2"/>
  <c r="M556" i="2"/>
  <c r="N556" i="2"/>
  <c r="P556" i="2"/>
  <c r="Q556" i="2"/>
  <c r="S556" i="2"/>
  <c r="T556" i="2"/>
  <c r="V556" i="2" a="1"/>
  <c r="V556" i="2" s="1"/>
  <c r="W556" i="2" a="1"/>
  <c r="W556" i="2" s="1"/>
  <c r="X556" i="2"/>
  <c r="AA556" i="2" a="1"/>
  <c r="AA556" i="2"/>
  <c r="AB556" i="2" s="1"/>
  <c r="AC556" i="2"/>
  <c r="AD556" i="2"/>
  <c r="AF556" i="2"/>
  <c r="AG556" i="2"/>
  <c r="AI556" i="2"/>
  <c r="AJ556" i="2"/>
  <c r="AL556" i="2"/>
  <c r="AM556" i="2"/>
  <c r="AO556" i="2"/>
  <c r="AP556" i="2"/>
  <c r="AR556" i="2"/>
  <c r="AS556" i="2"/>
  <c r="AU556" i="2"/>
  <c r="AV556" i="2"/>
  <c r="AX556" i="2"/>
  <c r="AY556" i="2"/>
  <c r="BA556" i="2"/>
  <c r="BB556" i="2"/>
  <c r="BD556" i="2"/>
  <c r="BE556" i="2"/>
  <c r="BF556" i="2"/>
  <c r="BG556" i="2"/>
  <c r="BI556" i="2"/>
  <c r="BJ556" i="2"/>
  <c r="BL556" i="2"/>
  <c r="BM556" i="2"/>
  <c r="BP556" i="2"/>
  <c r="BR556" i="2"/>
  <c r="BS556" i="2"/>
  <c r="BT556" i="2"/>
  <c r="BV556" i="2"/>
  <c r="BU556" i="2" s="1"/>
  <c r="CC556" i="2"/>
  <c r="CD556" i="2"/>
  <c r="CG556" i="2" a="1"/>
  <c r="CG556" i="2" s="1"/>
  <c r="CH556" i="2" s="1"/>
  <c r="CE556" i="2" s="1"/>
  <c r="CL556" i="2" a="1"/>
  <c r="CL556" i="2" s="1"/>
  <c r="CM556" i="2" s="1"/>
  <c r="CJ556" i="2" s="1"/>
  <c r="CP556" i="2"/>
  <c r="CO556" i="2" s="1"/>
  <c r="CQ556" i="2"/>
  <c r="CS556" i="2"/>
  <c r="CR556" i="2" s="1"/>
  <c r="CT556" i="2"/>
  <c r="CV556" i="2" a="1"/>
  <c r="CV556" i="2" s="1"/>
  <c r="CW556" i="2"/>
  <c r="DA556" i="2"/>
  <c r="DB556" i="2"/>
  <c r="DD556" i="2"/>
  <c r="DE556" i="2"/>
  <c r="DG556" i="2"/>
  <c r="DJ556" i="2"/>
  <c r="DL556" i="2"/>
  <c r="DK556" i="2" s="1"/>
  <c r="DP556" i="2"/>
  <c r="DQ556" i="2" s="1"/>
  <c r="C557" i="2"/>
  <c r="H557" i="2"/>
  <c r="G557" i="2" s="1"/>
  <c r="J557" i="2"/>
  <c r="I557" i="2" s="1"/>
  <c r="K557" i="2"/>
  <c r="M557" i="2"/>
  <c r="N557" i="2"/>
  <c r="P557" i="2"/>
  <c r="Q557" i="2"/>
  <c r="S557" i="2"/>
  <c r="T557" i="2"/>
  <c r="V557" i="2" a="1"/>
  <c r="V557" i="2" s="1"/>
  <c r="W557" i="2" a="1"/>
  <c r="W557" i="2" s="1"/>
  <c r="X557" i="2"/>
  <c r="AA557" i="2" a="1"/>
  <c r="AA557" i="2" s="1"/>
  <c r="AB557" i="2" s="1"/>
  <c r="AC557" i="2"/>
  <c r="AD557" i="2"/>
  <c r="AF557" i="2"/>
  <c r="AG557" i="2"/>
  <c r="AI557" i="2"/>
  <c r="AJ557" i="2"/>
  <c r="AL557" i="2"/>
  <c r="AM557" i="2"/>
  <c r="AO557" i="2"/>
  <c r="AP557" i="2"/>
  <c r="AR557" i="2"/>
  <c r="AS557" i="2"/>
  <c r="AU557" i="2"/>
  <c r="AV557" i="2"/>
  <c r="AX557" i="2"/>
  <c r="AY557" i="2"/>
  <c r="BA557" i="2"/>
  <c r="BB557" i="2"/>
  <c r="BD557" i="2"/>
  <c r="BE557" i="2"/>
  <c r="BF557" i="2"/>
  <c r="BG557" i="2"/>
  <c r="BI557" i="2"/>
  <c r="BJ557" i="2"/>
  <c r="BL557" i="2"/>
  <c r="BM557" i="2"/>
  <c r="BO557" i="2"/>
  <c r="BP557" i="2"/>
  <c r="BR557" i="2"/>
  <c r="BS557" i="2"/>
  <c r="BT557" i="2"/>
  <c r="BV557" i="2"/>
  <c r="BU557" i="2" s="1"/>
  <c r="BZ557" i="2"/>
  <c r="CC557" i="2"/>
  <c r="CD557" i="2"/>
  <c r="CB557" i="2" s="1"/>
  <c r="CG557" i="2" a="1"/>
  <c r="CG557" i="2" s="1"/>
  <c r="CH557" i="2" s="1"/>
  <c r="CE557" i="2" s="1"/>
  <c r="CL557" i="2" a="1"/>
  <c r="CL557" i="2" s="1"/>
  <c r="CP557" i="2"/>
  <c r="CQ557" i="2"/>
  <c r="CS557" i="2"/>
  <c r="CT557" i="2"/>
  <c r="CV557" i="2" a="1"/>
  <c r="CV557" i="2" s="1"/>
  <c r="CW557" i="2"/>
  <c r="DA557" i="2"/>
  <c r="DB557" i="2"/>
  <c r="DD557" i="2"/>
  <c r="DE557" i="2"/>
  <c r="DG557" i="2"/>
  <c r="DJ557" i="2"/>
  <c r="DL557" i="2"/>
  <c r="DP557" i="2"/>
  <c r="C558" i="2"/>
  <c r="H558" i="2"/>
  <c r="G558" i="2" s="1"/>
  <c r="J558" i="2"/>
  <c r="K558" i="2"/>
  <c r="M558" i="2"/>
  <c r="N558" i="2"/>
  <c r="P558" i="2"/>
  <c r="Q558" i="2"/>
  <c r="S558" i="2"/>
  <c r="T558" i="2"/>
  <c r="V558" i="2" a="1"/>
  <c r="V558" i="2" s="1"/>
  <c r="W558" i="2" a="1"/>
  <c r="W558" i="2" s="1"/>
  <c r="X558" i="2"/>
  <c r="AA558" i="2" a="1"/>
  <c r="AA558" i="2" s="1"/>
  <c r="AB558" i="2" s="1"/>
  <c r="AC558" i="2"/>
  <c r="AD558" i="2"/>
  <c r="AF558" i="2"/>
  <c r="AG558" i="2"/>
  <c r="AI558" i="2"/>
  <c r="AJ558" i="2"/>
  <c r="AL558" i="2"/>
  <c r="AK558" i="2" s="1"/>
  <c r="AM558" i="2"/>
  <c r="AO558" i="2"/>
  <c r="AP558" i="2"/>
  <c r="AR558" i="2"/>
  <c r="AS558" i="2"/>
  <c r="AU558" i="2"/>
  <c r="AV558" i="2"/>
  <c r="AX558" i="2"/>
  <c r="AY558" i="2"/>
  <c r="BA558" i="2"/>
  <c r="BB558" i="2"/>
  <c r="BD558" i="2"/>
  <c r="BE558" i="2"/>
  <c r="BF558" i="2"/>
  <c r="BG558" i="2"/>
  <c r="BI558" i="2"/>
  <c r="BJ558" i="2"/>
  <c r="BL558" i="2"/>
  <c r="BM558" i="2"/>
  <c r="BO558" i="2" s="1"/>
  <c r="BP558" i="2"/>
  <c r="BR558" i="2"/>
  <c r="BS558" i="2"/>
  <c r="BT558" i="2"/>
  <c r="BV558" i="2"/>
  <c r="BU558" i="2" s="1"/>
  <c r="CC558" i="2"/>
  <c r="CD558" i="2"/>
  <c r="CG558" i="2" a="1"/>
  <c r="CG558" i="2" s="1"/>
  <c r="CH558" i="2" s="1"/>
  <c r="CE558" i="2" s="1"/>
  <c r="CL558" i="2" a="1"/>
  <c r="CL558" i="2" s="1"/>
  <c r="CP558" i="2"/>
  <c r="CQ558" i="2"/>
  <c r="CS558" i="2"/>
  <c r="CT558" i="2"/>
  <c r="CV558" i="2" a="1"/>
  <c r="CV558" i="2" s="1"/>
  <c r="CW558" i="2"/>
  <c r="DA558" i="2"/>
  <c r="DB558" i="2"/>
  <c r="DD558" i="2"/>
  <c r="DE558" i="2"/>
  <c r="DG558" i="2"/>
  <c r="DH558" i="2" s="1"/>
  <c r="DJ558" i="2"/>
  <c r="DL558" i="2"/>
  <c r="DM558" i="2" s="1"/>
  <c r="DP558" i="2"/>
  <c r="C559" i="2"/>
  <c r="H559" i="2"/>
  <c r="G559" i="2" s="1"/>
  <c r="J559" i="2"/>
  <c r="K559" i="2"/>
  <c r="M559" i="2"/>
  <c r="N559" i="2"/>
  <c r="P559" i="2"/>
  <c r="Q559" i="2"/>
  <c r="S559" i="2"/>
  <c r="T559" i="2"/>
  <c r="V559" i="2" a="1"/>
  <c r="V559" i="2" s="1"/>
  <c r="W559" i="2" a="1"/>
  <c r="W559" i="2" s="1"/>
  <c r="X559" i="2"/>
  <c r="AA559" i="2" a="1"/>
  <c r="AA559" i="2" s="1"/>
  <c r="AB559" i="2" s="1"/>
  <c r="AC559" i="2"/>
  <c r="AD559" i="2"/>
  <c r="AF559" i="2"/>
  <c r="AG559" i="2"/>
  <c r="AI559" i="2"/>
  <c r="AJ559" i="2"/>
  <c r="AL559" i="2"/>
  <c r="AM559" i="2"/>
  <c r="AO559" i="2"/>
  <c r="AP559" i="2"/>
  <c r="AR559" i="2"/>
  <c r="AS559" i="2"/>
  <c r="AU559" i="2"/>
  <c r="AV559" i="2"/>
  <c r="AX559" i="2"/>
  <c r="AY559" i="2"/>
  <c r="BA559" i="2"/>
  <c r="BB559" i="2"/>
  <c r="BD559" i="2"/>
  <c r="BE559" i="2"/>
  <c r="BF559" i="2"/>
  <c r="BG559" i="2"/>
  <c r="BI559" i="2"/>
  <c r="BJ559" i="2"/>
  <c r="BL559" i="2"/>
  <c r="BM559" i="2"/>
  <c r="BO559" i="2" s="1"/>
  <c r="BP559" i="2"/>
  <c r="BR559" i="2"/>
  <c r="BS559" i="2"/>
  <c r="BT559" i="2"/>
  <c r="BV559" i="2"/>
  <c r="BU559" i="2" s="1"/>
  <c r="CC559" i="2"/>
  <c r="CD559" i="2"/>
  <c r="CG559" i="2" a="1"/>
  <c r="CG559" i="2" s="1"/>
  <c r="CL559" i="2" a="1"/>
  <c r="CL559" i="2" s="1"/>
  <c r="CN559" i="2" s="1"/>
  <c r="CP559" i="2"/>
  <c r="CQ559" i="2"/>
  <c r="CS559" i="2"/>
  <c r="CT559" i="2"/>
  <c r="CV559" i="2" a="1"/>
  <c r="CV559" i="2" s="1"/>
  <c r="CW559" i="2"/>
  <c r="DA559" i="2"/>
  <c r="DB559" i="2"/>
  <c r="DD559" i="2"/>
  <c r="DE559" i="2"/>
  <c r="DG559" i="2"/>
  <c r="DH559" i="2" s="1"/>
  <c r="DJ559" i="2"/>
  <c r="DL559" i="2"/>
  <c r="DM559" i="2" s="1"/>
  <c r="DP559" i="2"/>
  <c r="DQ559" i="2" s="1"/>
  <c r="C560" i="2"/>
  <c r="H560" i="2"/>
  <c r="G560" i="2" s="1"/>
  <c r="J560" i="2"/>
  <c r="K560" i="2"/>
  <c r="M560" i="2"/>
  <c r="N560" i="2"/>
  <c r="P560" i="2"/>
  <c r="Q560" i="2"/>
  <c r="S560" i="2"/>
  <c r="T560" i="2"/>
  <c r="V560" i="2" a="1"/>
  <c r="V560" i="2" s="1"/>
  <c r="W560" i="2" a="1"/>
  <c r="W560" i="2" s="1"/>
  <c r="X560" i="2"/>
  <c r="AA560" i="2" a="1"/>
  <c r="AA560" i="2" s="1"/>
  <c r="AB560" i="2" s="1"/>
  <c r="AC560" i="2"/>
  <c r="AD560" i="2"/>
  <c r="AF560" i="2"/>
  <c r="AG560" i="2"/>
  <c r="AI560" i="2"/>
  <c r="AJ560" i="2"/>
  <c r="AL560" i="2"/>
  <c r="AM560" i="2"/>
  <c r="AO560" i="2"/>
  <c r="AP560" i="2"/>
  <c r="AR560" i="2"/>
  <c r="AS560" i="2"/>
  <c r="AU560" i="2"/>
  <c r="AV560" i="2"/>
  <c r="AX560" i="2"/>
  <c r="AY560" i="2"/>
  <c r="BA560" i="2"/>
  <c r="BB560" i="2"/>
  <c r="BD560" i="2"/>
  <c r="BE560" i="2"/>
  <c r="BF560" i="2"/>
  <c r="BG560" i="2"/>
  <c r="BI560" i="2"/>
  <c r="BJ560" i="2"/>
  <c r="BL560" i="2"/>
  <c r="BM560" i="2"/>
  <c r="BO560" i="2" s="1"/>
  <c r="BP560" i="2"/>
  <c r="BR560" i="2"/>
  <c r="BS560" i="2"/>
  <c r="BT560" i="2"/>
  <c r="BV560" i="2"/>
  <c r="BU560" i="2" s="1"/>
  <c r="BZ560" i="2"/>
  <c r="CA560" i="2"/>
  <c r="CC560" i="2"/>
  <c r="CD560" i="2"/>
  <c r="CG560" i="2" a="1"/>
  <c r="CG560" i="2" s="1"/>
  <c r="CL560" i="2" a="1"/>
  <c r="CL560" i="2" s="1"/>
  <c r="CM560" i="2" s="1"/>
  <c r="CJ560" i="2" s="1"/>
  <c r="CP560" i="2"/>
  <c r="CQ560" i="2"/>
  <c r="CS560" i="2"/>
  <c r="CR560" i="2" s="1"/>
  <c r="CT560" i="2"/>
  <c r="CV560" i="2" a="1"/>
  <c r="CV560" i="2" s="1"/>
  <c r="CW560" i="2"/>
  <c r="DA560" i="2"/>
  <c r="DB560" i="2"/>
  <c r="DD560" i="2"/>
  <c r="DE560" i="2"/>
  <c r="DG560" i="2"/>
  <c r="DH560" i="2" s="1"/>
  <c r="DJ560" i="2"/>
  <c r="DL560" i="2"/>
  <c r="DM560" i="2" s="1"/>
  <c r="DP560" i="2"/>
  <c r="DO560" i="2" s="1"/>
  <c r="C561" i="2"/>
  <c r="H561" i="2"/>
  <c r="G561" i="2" s="1"/>
  <c r="J561" i="2"/>
  <c r="K561" i="2"/>
  <c r="M561" i="2"/>
  <c r="N561" i="2"/>
  <c r="P561" i="2"/>
  <c r="Q561" i="2"/>
  <c r="S561" i="2"/>
  <c r="T561" i="2"/>
  <c r="V561" i="2" a="1"/>
  <c r="V561" i="2" s="1"/>
  <c r="W561" i="2" a="1"/>
  <c r="W561" i="2" s="1"/>
  <c r="X561" i="2"/>
  <c r="AA561" i="2" a="1"/>
  <c r="AA561" i="2" s="1"/>
  <c r="AB561" i="2" s="1"/>
  <c r="AC561" i="2"/>
  <c r="AD561" i="2"/>
  <c r="AF561" i="2"/>
  <c r="AG561" i="2"/>
  <c r="AI561" i="2"/>
  <c r="AJ561" i="2"/>
  <c r="AH561" i="2" s="1"/>
  <c r="AL561" i="2"/>
  <c r="AM561" i="2"/>
  <c r="AO561" i="2"/>
  <c r="AP561" i="2"/>
  <c r="AR561" i="2"/>
  <c r="AS561" i="2"/>
  <c r="AU561" i="2"/>
  <c r="AV561" i="2"/>
  <c r="AX561" i="2"/>
  <c r="AY561" i="2"/>
  <c r="BA561" i="2"/>
  <c r="BB561" i="2"/>
  <c r="BD561" i="2"/>
  <c r="BE561" i="2"/>
  <c r="BF561" i="2"/>
  <c r="BG561" i="2"/>
  <c r="BI561" i="2"/>
  <c r="BJ561" i="2"/>
  <c r="BL561" i="2"/>
  <c r="BM561" i="2"/>
  <c r="BO561" i="2" s="1"/>
  <c r="BP561" i="2"/>
  <c r="BR561" i="2"/>
  <c r="BS561" i="2"/>
  <c r="BT561" i="2"/>
  <c r="BV561" i="2"/>
  <c r="BU561" i="2" s="1"/>
  <c r="BZ561" i="2"/>
  <c r="CA561" i="2"/>
  <c r="CC561" i="2"/>
  <c r="CD561" i="2"/>
  <c r="CG561" i="2" a="1"/>
  <c r="CG561" i="2" s="1"/>
  <c r="CH561" i="2"/>
  <c r="CE561" i="2" s="1"/>
  <c r="CL561" i="2" a="1"/>
  <c r="CL561" i="2" s="1"/>
  <c r="CP561" i="2"/>
  <c r="CQ561" i="2"/>
  <c r="CS561" i="2"/>
  <c r="CT561" i="2"/>
  <c r="CV561" i="2" a="1"/>
  <c r="CV561" i="2" s="1"/>
  <c r="CW561" i="2"/>
  <c r="DA561" i="2"/>
  <c r="DB561" i="2"/>
  <c r="DD561" i="2"/>
  <c r="DE561" i="2"/>
  <c r="DG561" i="2"/>
  <c r="DH561" i="2" s="1"/>
  <c r="DJ561" i="2"/>
  <c r="DL561" i="2"/>
  <c r="DP561" i="2"/>
  <c r="DO561" i="2" s="1"/>
  <c r="DQ561" i="2"/>
  <c r="C562" i="2"/>
  <c r="G562" i="2"/>
  <c r="H562" i="2"/>
  <c r="J562" i="2"/>
  <c r="I562" i="2" s="1"/>
  <c r="K562" i="2"/>
  <c r="M562" i="2"/>
  <c r="N562" i="2"/>
  <c r="P562" i="2"/>
  <c r="Q562" i="2"/>
  <c r="S562" i="2"/>
  <c r="T562" i="2"/>
  <c r="V562" i="2" a="1"/>
  <c r="V562" i="2" s="1"/>
  <c r="W562" i="2" a="1"/>
  <c r="W562" i="2"/>
  <c r="X562" i="2"/>
  <c r="AA562" i="2" a="1"/>
  <c r="AA562" i="2" s="1"/>
  <c r="AB562" i="2" s="1"/>
  <c r="AC562" i="2"/>
  <c r="AD562" i="2"/>
  <c r="AF562" i="2"/>
  <c r="AG562" i="2"/>
  <c r="AI562" i="2"/>
  <c r="AJ562" i="2"/>
  <c r="AL562" i="2"/>
  <c r="AM562" i="2"/>
  <c r="AO562" i="2"/>
  <c r="AP562" i="2"/>
  <c r="AR562" i="2"/>
  <c r="AS562" i="2"/>
  <c r="AU562" i="2"/>
  <c r="AV562" i="2"/>
  <c r="AX562" i="2"/>
  <c r="AY562" i="2"/>
  <c r="BA562" i="2"/>
  <c r="BB562" i="2"/>
  <c r="BD562" i="2"/>
  <c r="BE562" i="2"/>
  <c r="BF562" i="2"/>
  <c r="BG562" i="2"/>
  <c r="BI562" i="2"/>
  <c r="BJ562" i="2"/>
  <c r="BL562" i="2"/>
  <c r="BM562" i="2"/>
  <c r="BP562" i="2"/>
  <c r="BR562" i="2"/>
  <c r="BS562" i="2"/>
  <c r="BT562" i="2"/>
  <c r="BV562" i="2"/>
  <c r="BU562" i="2" s="1"/>
  <c r="CA562" i="2"/>
  <c r="BZ562" i="2"/>
  <c r="CC562" i="2"/>
  <c r="CB562" i="2" s="1"/>
  <c r="CD562" i="2"/>
  <c r="CG562" i="2" a="1"/>
  <c r="CG562" i="2" s="1"/>
  <c r="CH562" i="2" s="1"/>
  <c r="CE562" i="2" s="1"/>
  <c r="CL562" i="2" a="1"/>
  <c r="CL562" i="2" s="1"/>
  <c r="CM562" i="2" s="1"/>
  <c r="CJ562" i="2" s="1"/>
  <c r="CP562" i="2"/>
  <c r="CQ562" i="2"/>
  <c r="CS562" i="2"/>
  <c r="CT562" i="2"/>
  <c r="CV562" i="2" a="1"/>
  <c r="CV562" i="2" s="1"/>
  <c r="CW562" i="2"/>
  <c r="DA562" i="2"/>
  <c r="DB562" i="2"/>
  <c r="DD562" i="2"/>
  <c r="DE562" i="2"/>
  <c r="DG562" i="2"/>
  <c r="DH562" i="2" s="1"/>
  <c r="DJ562" i="2"/>
  <c r="DL562" i="2"/>
  <c r="DK562" i="2" s="1"/>
  <c r="DP562" i="2"/>
  <c r="DQ562" i="2" s="1"/>
  <c r="C563" i="2"/>
  <c r="H563" i="2"/>
  <c r="G563" i="2" s="1"/>
  <c r="J563" i="2"/>
  <c r="K563" i="2"/>
  <c r="M563" i="2"/>
  <c r="N563" i="2"/>
  <c r="P563" i="2"/>
  <c r="O563" i="2" s="1"/>
  <c r="Q563" i="2"/>
  <c r="S563" i="2"/>
  <c r="T563" i="2"/>
  <c r="V563" i="2" a="1"/>
  <c r="V563" i="2" s="1"/>
  <c r="W563" i="2" a="1"/>
  <c r="W563" i="2" s="1"/>
  <c r="X563" i="2"/>
  <c r="AA563" i="2" a="1"/>
  <c r="AA563" i="2" s="1"/>
  <c r="AB563" i="2" s="1"/>
  <c r="AC563" i="2"/>
  <c r="AD563" i="2"/>
  <c r="AF563" i="2"/>
  <c r="AG563" i="2"/>
  <c r="AI563" i="2"/>
  <c r="AJ563" i="2"/>
  <c r="AL563" i="2"/>
  <c r="AM563" i="2"/>
  <c r="AO563" i="2"/>
  <c r="AP563" i="2"/>
  <c r="AR563" i="2"/>
  <c r="AS563" i="2"/>
  <c r="AU563" i="2"/>
  <c r="AV563" i="2"/>
  <c r="AX563" i="2"/>
  <c r="AY563" i="2"/>
  <c r="BA563" i="2"/>
  <c r="BB563" i="2"/>
  <c r="BD563" i="2"/>
  <c r="BE563" i="2"/>
  <c r="BF563" i="2"/>
  <c r="BG563" i="2"/>
  <c r="BI563" i="2"/>
  <c r="BJ563" i="2"/>
  <c r="BL563" i="2"/>
  <c r="BM563" i="2"/>
  <c r="BO563" i="2" s="1"/>
  <c r="BP563" i="2"/>
  <c r="BR563" i="2"/>
  <c r="BS563" i="2"/>
  <c r="BT563" i="2"/>
  <c r="BV563" i="2"/>
  <c r="BU563" i="2" s="1"/>
  <c r="CA563" i="2"/>
  <c r="BZ563" i="2"/>
  <c r="CC563" i="2"/>
  <c r="CD563" i="2"/>
  <c r="CG563" i="2" a="1"/>
  <c r="CG563" i="2" s="1"/>
  <c r="CL563" i="2" a="1"/>
  <c r="CL563" i="2" s="1"/>
  <c r="CM563" i="2" s="1"/>
  <c r="CJ563" i="2" s="1"/>
  <c r="CP563" i="2"/>
  <c r="CQ563" i="2"/>
  <c r="CS563" i="2"/>
  <c r="CT563" i="2"/>
  <c r="CV563" i="2" a="1"/>
  <c r="CV563" i="2" s="1"/>
  <c r="CW563" i="2"/>
  <c r="DA563" i="2"/>
  <c r="DB563" i="2"/>
  <c r="DD563" i="2"/>
  <c r="DE563" i="2"/>
  <c r="DG563" i="2"/>
  <c r="DH563" i="2" s="1"/>
  <c r="DJ563" i="2"/>
  <c r="DF563" i="2" s="1"/>
  <c r="DL563" i="2"/>
  <c r="DM563" i="2" s="1"/>
  <c r="DP563" i="2"/>
  <c r="C564" i="2"/>
  <c r="H564" i="2"/>
  <c r="G564" i="2" s="1"/>
  <c r="J564" i="2"/>
  <c r="K564" i="2"/>
  <c r="M564" i="2"/>
  <c r="N564" i="2"/>
  <c r="P564" i="2"/>
  <c r="O564" i="2" s="1"/>
  <c r="Q564" i="2"/>
  <c r="S564" i="2"/>
  <c r="T564" i="2"/>
  <c r="V564" i="2" a="1"/>
  <c r="V564" i="2" s="1"/>
  <c r="W564" i="2" a="1"/>
  <c r="W564" i="2" s="1"/>
  <c r="X564" i="2"/>
  <c r="AA564" i="2" a="1"/>
  <c r="AA564" i="2" s="1"/>
  <c r="AB564" i="2" s="1"/>
  <c r="AC564" i="2"/>
  <c r="AD564" i="2"/>
  <c r="AF564" i="2"/>
  <c r="AG564" i="2"/>
  <c r="AI564" i="2"/>
  <c r="AJ564" i="2"/>
  <c r="AL564" i="2"/>
  <c r="AK564" i="2" s="1"/>
  <c r="AM564" i="2"/>
  <c r="AO564" i="2"/>
  <c r="AP564" i="2"/>
  <c r="AR564" i="2"/>
  <c r="AS564" i="2"/>
  <c r="AU564" i="2"/>
  <c r="AV564" i="2"/>
  <c r="AX564" i="2"/>
  <c r="AY564" i="2"/>
  <c r="BA564" i="2"/>
  <c r="BB564" i="2"/>
  <c r="BD564" i="2"/>
  <c r="BE564" i="2"/>
  <c r="BF564" i="2"/>
  <c r="BG564" i="2"/>
  <c r="BI564" i="2"/>
  <c r="BJ564" i="2"/>
  <c r="BL564" i="2"/>
  <c r="BM564" i="2"/>
  <c r="BP564" i="2"/>
  <c r="BR564" i="2"/>
  <c r="BS564" i="2"/>
  <c r="BT564" i="2"/>
  <c r="BV564" i="2"/>
  <c r="BU564" i="2" s="1"/>
  <c r="CC564" i="2"/>
  <c r="CD564" i="2"/>
  <c r="CG564" i="2" a="1"/>
  <c r="CG564" i="2" s="1"/>
  <c r="CH564" i="2" s="1"/>
  <c r="CE564" i="2" s="1"/>
  <c r="CL564" i="2" a="1"/>
  <c r="CL564" i="2" s="1"/>
  <c r="CM564" i="2" s="1"/>
  <c r="CJ564" i="2" s="1"/>
  <c r="CP564" i="2"/>
  <c r="CQ564" i="2"/>
  <c r="CS564" i="2"/>
  <c r="CT564" i="2"/>
  <c r="CV564" i="2" a="1"/>
  <c r="CV564" i="2" s="1"/>
  <c r="CW564" i="2"/>
  <c r="DA564" i="2"/>
  <c r="DB564" i="2"/>
  <c r="DD564" i="2"/>
  <c r="DE564" i="2"/>
  <c r="DG564" i="2"/>
  <c r="DJ564" i="2"/>
  <c r="DL564" i="2"/>
  <c r="DK564" i="2" s="1"/>
  <c r="DP564" i="2"/>
  <c r="DQ564" i="2" s="1"/>
  <c r="C565" i="2"/>
  <c r="H565" i="2"/>
  <c r="G565" i="2" s="1"/>
  <c r="J565" i="2"/>
  <c r="K565" i="2"/>
  <c r="M565" i="2"/>
  <c r="N565" i="2"/>
  <c r="P565" i="2"/>
  <c r="Q565" i="2"/>
  <c r="O565" i="2" s="1"/>
  <c r="S565" i="2"/>
  <c r="T565" i="2"/>
  <c r="V565" i="2" a="1"/>
  <c r="V565" i="2" s="1"/>
  <c r="W565" i="2" a="1"/>
  <c r="W565" i="2" s="1"/>
  <c r="X565" i="2"/>
  <c r="AA565" i="2" a="1"/>
  <c r="AA565" i="2" s="1"/>
  <c r="AB565" i="2" s="1"/>
  <c r="AC565" i="2"/>
  <c r="AD565" i="2"/>
  <c r="AF565" i="2"/>
  <c r="AG565" i="2"/>
  <c r="AI565" i="2"/>
  <c r="AJ565" i="2"/>
  <c r="AL565" i="2"/>
  <c r="AM565" i="2"/>
  <c r="AO565" i="2"/>
  <c r="AP565" i="2"/>
  <c r="AR565" i="2"/>
  <c r="AS565" i="2"/>
  <c r="AU565" i="2"/>
  <c r="AV565" i="2"/>
  <c r="AX565" i="2"/>
  <c r="AY565" i="2"/>
  <c r="BA565" i="2"/>
  <c r="BB565" i="2"/>
  <c r="BD565" i="2"/>
  <c r="BE565" i="2"/>
  <c r="BF565" i="2"/>
  <c r="BG565" i="2"/>
  <c r="BI565" i="2"/>
  <c r="BJ565" i="2"/>
  <c r="BL565" i="2"/>
  <c r="BM565" i="2"/>
  <c r="BO565" i="2" s="1"/>
  <c r="BP565" i="2"/>
  <c r="BR565" i="2"/>
  <c r="BS565" i="2"/>
  <c r="BT565" i="2"/>
  <c r="BV565" i="2"/>
  <c r="BU565" i="2" s="1"/>
  <c r="BZ565" i="2"/>
  <c r="CC565" i="2"/>
  <c r="CD565" i="2"/>
  <c r="CG565" i="2" a="1"/>
  <c r="CG565" i="2" s="1"/>
  <c r="CH565" i="2" s="1"/>
  <c r="CE565" i="2" s="1"/>
  <c r="CL565" i="2" a="1"/>
  <c r="CL565" i="2" s="1"/>
  <c r="CP565" i="2"/>
  <c r="CQ565" i="2"/>
  <c r="CS565" i="2"/>
  <c r="CT565" i="2"/>
  <c r="CV565" i="2" a="1"/>
  <c r="CV565" i="2" s="1"/>
  <c r="CW565" i="2"/>
  <c r="DA565" i="2"/>
  <c r="DB565" i="2"/>
  <c r="DD565" i="2"/>
  <c r="DE565" i="2"/>
  <c r="DG565" i="2"/>
  <c r="DH565" i="2" s="1"/>
  <c r="DJ565" i="2"/>
  <c r="DL565" i="2"/>
  <c r="DK565" i="2" s="1"/>
  <c r="DP565" i="2"/>
  <c r="C566" i="2"/>
  <c r="H566" i="2"/>
  <c r="G566" i="2" s="1"/>
  <c r="J566" i="2"/>
  <c r="K566" i="2"/>
  <c r="M566" i="2"/>
  <c r="N566" i="2"/>
  <c r="P566" i="2"/>
  <c r="Q566" i="2"/>
  <c r="S566" i="2"/>
  <c r="R566" i="2" s="1"/>
  <c r="T566" i="2"/>
  <c r="V566" i="2" a="1"/>
  <c r="V566" i="2" s="1"/>
  <c r="W566" i="2" a="1"/>
  <c r="W566" i="2" s="1"/>
  <c r="X566" i="2"/>
  <c r="AA566" i="2" a="1"/>
  <c r="AA566" i="2" s="1"/>
  <c r="AB566" i="2" s="1"/>
  <c r="AC566" i="2"/>
  <c r="AD566" i="2"/>
  <c r="AF566" i="2"/>
  <c r="AG566" i="2"/>
  <c r="AI566" i="2"/>
  <c r="AJ566" i="2"/>
  <c r="AH566" i="2" s="1"/>
  <c r="AL566" i="2"/>
  <c r="AM566" i="2"/>
  <c r="AO566" i="2"/>
  <c r="AP566" i="2"/>
  <c r="AN566" i="2" s="1"/>
  <c r="AR566" i="2"/>
  <c r="AS566" i="2"/>
  <c r="AU566" i="2"/>
  <c r="AV566" i="2"/>
  <c r="AX566" i="2"/>
  <c r="AY566" i="2"/>
  <c r="BA566" i="2"/>
  <c r="BB566" i="2"/>
  <c r="BD566" i="2"/>
  <c r="BE566" i="2"/>
  <c r="BF566" i="2"/>
  <c r="BG566" i="2"/>
  <c r="BI566" i="2"/>
  <c r="BJ566" i="2"/>
  <c r="BL566" i="2"/>
  <c r="BM566" i="2"/>
  <c r="BO566" i="2" s="1"/>
  <c r="BP566" i="2"/>
  <c r="BR566" i="2"/>
  <c r="BS566" i="2"/>
  <c r="BT566" i="2"/>
  <c r="BV566" i="2"/>
  <c r="BU566" i="2" s="1"/>
  <c r="CC566" i="2"/>
  <c r="CD566" i="2"/>
  <c r="CG566" i="2" a="1"/>
  <c r="CG566" i="2" s="1"/>
  <c r="CH566" i="2" s="1"/>
  <c r="CE566" i="2" s="1"/>
  <c r="CL566" i="2" a="1"/>
  <c r="CL566" i="2" s="1"/>
  <c r="CP566" i="2"/>
  <c r="CQ566" i="2"/>
  <c r="CS566" i="2"/>
  <c r="CT566" i="2"/>
  <c r="CV566" i="2" a="1"/>
  <c r="CV566" i="2" s="1"/>
  <c r="CW566" i="2"/>
  <c r="DA566" i="2"/>
  <c r="DB566" i="2"/>
  <c r="DD566" i="2"/>
  <c r="DE566" i="2"/>
  <c r="DG566" i="2"/>
  <c r="DH566" i="2" s="1"/>
  <c r="DJ566" i="2"/>
  <c r="DF566" i="2" s="1"/>
  <c r="DL566" i="2"/>
  <c r="DM566" i="2" s="1"/>
  <c r="DP566" i="2"/>
  <c r="DR566" i="2" s="1"/>
  <c r="C567" i="2"/>
  <c r="H567" i="2"/>
  <c r="G567" i="2" s="1"/>
  <c r="J567" i="2"/>
  <c r="K567" i="2"/>
  <c r="M567" i="2"/>
  <c r="N567" i="2"/>
  <c r="P567" i="2"/>
  <c r="Q567" i="2"/>
  <c r="S567" i="2"/>
  <c r="T567" i="2"/>
  <c r="V567" i="2" a="1"/>
  <c r="V567" i="2" s="1"/>
  <c r="W567" i="2" a="1"/>
  <c r="W567" i="2" s="1"/>
  <c r="X567" i="2"/>
  <c r="AA567" i="2" a="1"/>
  <c r="AA567" i="2" s="1"/>
  <c r="AB567" i="2" s="1"/>
  <c r="AC567" i="2"/>
  <c r="AD567" i="2"/>
  <c r="AF567" i="2"/>
  <c r="AG567" i="2"/>
  <c r="AI567" i="2"/>
  <c r="AJ567" i="2"/>
  <c r="AL567" i="2"/>
  <c r="AM567" i="2"/>
  <c r="AO567" i="2"/>
  <c r="AP567" i="2"/>
  <c r="AR567" i="2"/>
  <c r="AS567" i="2"/>
  <c r="AU567" i="2"/>
  <c r="AV567" i="2"/>
  <c r="AX567" i="2"/>
  <c r="AY567" i="2"/>
  <c r="BA567" i="2"/>
  <c r="BB567" i="2"/>
  <c r="BD567" i="2"/>
  <c r="BE567" i="2"/>
  <c r="BF567" i="2"/>
  <c r="BG567" i="2"/>
  <c r="BI567" i="2"/>
  <c r="BJ567" i="2"/>
  <c r="BL567" i="2"/>
  <c r="BM567" i="2"/>
  <c r="BO567" i="2" s="1"/>
  <c r="BP567" i="2"/>
  <c r="BR567" i="2"/>
  <c r="BS567" i="2"/>
  <c r="BT567" i="2"/>
  <c r="BV567" i="2"/>
  <c r="BU567" i="2" s="1"/>
  <c r="CC567" i="2"/>
  <c r="CD567" i="2"/>
  <c r="CG567" i="2" a="1"/>
  <c r="CG567" i="2" s="1"/>
  <c r="CL567" i="2" a="1"/>
  <c r="CL567" i="2" s="1"/>
  <c r="CN567" i="2" s="1"/>
  <c r="CP567" i="2"/>
  <c r="CQ567" i="2"/>
  <c r="CS567" i="2"/>
  <c r="CT567" i="2"/>
  <c r="CV567" i="2" a="1"/>
  <c r="CV567" i="2" s="1"/>
  <c r="CW567" i="2"/>
  <c r="DA567" i="2"/>
  <c r="DB567" i="2"/>
  <c r="DD567" i="2"/>
  <c r="DE567" i="2"/>
  <c r="DG567" i="2"/>
  <c r="DH567" i="2" s="1"/>
  <c r="DJ567" i="2"/>
  <c r="DL567" i="2"/>
  <c r="DM567" i="2" s="1"/>
  <c r="DP567" i="2"/>
  <c r="C568" i="2"/>
  <c r="H568" i="2"/>
  <c r="G568" i="2" s="1"/>
  <c r="J568" i="2"/>
  <c r="K568" i="2"/>
  <c r="M568" i="2"/>
  <c r="N568" i="2"/>
  <c r="P568" i="2"/>
  <c r="Q568" i="2"/>
  <c r="S568" i="2"/>
  <c r="T568" i="2"/>
  <c r="V568" i="2" a="1"/>
  <c r="V568" i="2" s="1"/>
  <c r="W568" i="2" a="1"/>
  <c r="W568" i="2" s="1"/>
  <c r="X568" i="2"/>
  <c r="AA568" i="2" a="1"/>
  <c r="AA568" i="2" s="1"/>
  <c r="AB568" i="2" s="1"/>
  <c r="AC568" i="2"/>
  <c r="AD568" i="2"/>
  <c r="AF568" i="2"/>
  <c r="AG568" i="2"/>
  <c r="AI568" i="2"/>
  <c r="AJ568" i="2"/>
  <c r="AL568" i="2"/>
  <c r="AM568" i="2"/>
  <c r="AO568" i="2"/>
  <c r="AP568" i="2"/>
  <c r="AR568" i="2"/>
  <c r="AS568" i="2"/>
  <c r="AU568" i="2"/>
  <c r="AV568" i="2"/>
  <c r="AX568" i="2"/>
  <c r="AY568" i="2"/>
  <c r="BA568" i="2"/>
  <c r="BB568" i="2"/>
  <c r="BD568" i="2"/>
  <c r="BE568" i="2"/>
  <c r="BF568" i="2"/>
  <c r="BG568" i="2"/>
  <c r="BI568" i="2"/>
  <c r="BJ568" i="2"/>
  <c r="BL568" i="2"/>
  <c r="BM568" i="2"/>
  <c r="BO568" i="2" s="1"/>
  <c r="BP568" i="2"/>
  <c r="BR568" i="2"/>
  <c r="BS568" i="2"/>
  <c r="BT568" i="2"/>
  <c r="BV568" i="2"/>
  <c r="BU568" i="2" s="1"/>
  <c r="BZ568" i="2"/>
  <c r="CA568" i="2"/>
  <c r="CC568" i="2"/>
  <c r="CB568" i="2" s="1"/>
  <c r="CD568" i="2"/>
  <c r="CG568" i="2" a="1"/>
  <c r="CG568" i="2" s="1"/>
  <c r="CL568" i="2" a="1"/>
  <c r="CL568" i="2" s="1"/>
  <c r="CP568" i="2"/>
  <c r="CQ568" i="2"/>
  <c r="CS568" i="2"/>
  <c r="CT568" i="2"/>
  <c r="CV568" i="2" a="1"/>
  <c r="CV568" i="2" s="1"/>
  <c r="CW568" i="2"/>
  <c r="DA568" i="2"/>
  <c r="DB568" i="2"/>
  <c r="DD568" i="2"/>
  <c r="DE568" i="2"/>
  <c r="DG568" i="2"/>
  <c r="DH568" i="2" s="1"/>
  <c r="DJ568" i="2"/>
  <c r="DF568" i="2" s="1"/>
  <c r="DL568" i="2"/>
  <c r="DP568" i="2"/>
  <c r="DO568" i="2" s="1"/>
  <c r="C569" i="2"/>
  <c r="H569" i="2"/>
  <c r="G569" i="2" s="1"/>
  <c r="J569" i="2"/>
  <c r="K569" i="2"/>
  <c r="M569" i="2"/>
  <c r="N569" i="2"/>
  <c r="L569" i="2" s="1"/>
  <c r="P569" i="2"/>
  <c r="Q569" i="2"/>
  <c r="S569" i="2"/>
  <c r="T569" i="2"/>
  <c r="V569" i="2" a="1"/>
  <c r="V569" i="2" s="1"/>
  <c r="W569" i="2" a="1"/>
  <c r="W569" i="2" s="1"/>
  <c r="X569" i="2"/>
  <c r="AA569" i="2" a="1"/>
  <c r="AA569" i="2" s="1"/>
  <c r="AB569" i="2" s="1"/>
  <c r="AC569" i="2"/>
  <c r="AD569" i="2"/>
  <c r="AF569" i="2"/>
  <c r="AG569" i="2"/>
  <c r="AI569" i="2"/>
  <c r="AJ569" i="2"/>
  <c r="AL569" i="2"/>
  <c r="AM569" i="2"/>
  <c r="AO569" i="2"/>
  <c r="AP569" i="2"/>
  <c r="AR569" i="2"/>
  <c r="AS569" i="2"/>
  <c r="AU569" i="2"/>
  <c r="AV569" i="2"/>
  <c r="AX569" i="2"/>
  <c r="AY569" i="2"/>
  <c r="BA569" i="2"/>
  <c r="BB569" i="2"/>
  <c r="BD569" i="2"/>
  <c r="BE569" i="2"/>
  <c r="BF569" i="2"/>
  <c r="BG569" i="2"/>
  <c r="BI569" i="2"/>
  <c r="BJ569" i="2"/>
  <c r="BL569" i="2"/>
  <c r="BM569" i="2"/>
  <c r="BO569" i="2" s="1"/>
  <c r="BP569" i="2"/>
  <c r="BR569" i="2"/>
  <c r="BS569" i="2"/>
  <c r="BT569" i="2"/>
  <c r="BV569" i="2"/>
  <c r="BU569" i="2" s="1"/>
  <c r="BZ569" i="2"/>
  <c r="CA569" i="2"/>
  <c r="CC569" i="2"/>
  <c r="CD569" i="2"/>
  <c r="CG569" i="2" a="1"/>
  <c r="CG569" i="2" s="1"/>
  <c r="CL569" i="2" a="1"/>
  <c r="CL569" i="2" s="1"/>
  <c r="CM569" i="2" s="1"/>
  <c r="CJ569" i="2" s="1"/>
  <c r="CP569" i="2"/>
  <c r="CQ569" i="2"/>
  <c r="CS569" i="2"/>
  <c r="CT569" i="2"/>
  <c r="CV569" i="2" a="1"/>
  <c r="CV569" i="2" s="1"/>
  <c r="CW569" i="2"/>
  <c r="DA569" i="2"/>
  <c r="DB569" i="2"/>
  <c r="DD569" i="2"/>
  <c r="DE569" i="2"/>
  <c r="DG569" i="2"/>
  <c r="DH569" i="2" s="1"/>
  <c r="DJ569" i="2"/>
  <c r="DL569" i="2"/>
  <c r="DP569" i="2"/>
  <c r="C570" i="2"/>
  <c r="H570" i="2"/>
  <c r="G570" i="2" s="1"/>
  <c r="J570" i="2"/>
  <c r="K570" i="2"/>
  <c r="M570" i="2"/>
  <c r="N570" i="2"/>
  <c r="P570" i="2"/>
  <c r="Q570" i="2"/>
  <c r="S570" i="2"/>
  <c r="T570" i="2"/>
  <c r="V570" i="2" a="1"/>
  <c r="V570" i="2" s="1"/>
  <c r="W570" i="2" a="1"/>
  <c r="W570" i="2" s="1"/>
  <c r="X570" i="2"/>
  <c r="AA570" i="2" a="1"/>
  <c r="AA570" i="2" s="1"/>
  <c r="AB570" i="2" s="1"/>
  <c r="AC570" i="2"/>
  <c r="AD570" i="2"/>
  <c r="AF570" i="2"/>
  <c r="AG570" i="2"/>
  <c r="AI570" i="2"/>
  <c r="AJ570" i="2"/>
  <c r="AL570" i="2"/>
  <c r="AM570" i="2"/>
  <c r="AO570" i="2"/>
  <c r="AP570" i="2"/>
  <c r="AR570" i="2"/>
  <c r="AS570" i="2"/>
  <c r="AU570" i="2"/>
  <c r="AV570" i="2"/>
  <c r="AX570" i="2"/>
  <c r="AY570" i="2"/>
  <c r="BA570" i="2"/>
  <c r="BB570" i="2"/>
  <c r="BD570" i="2"/>
  <c r="BE570" i="2"/>
  <c r="BF570" i="2"/>
  <c r="BG570" i="2"/>
  <c r="BI570" i="2"/>
  <c r="BJ570" i="2"/>
  <c r="BL570" i="2"/>
  <c r="BM570" i="2"/>
  <c r="BP570" i="2"/>
  <c r="BR570" i="2"/>
  <c r="BS570" i="2"/>
  <c r="BT570" i="2"/>
  <c r="BV570" i="2"/>
  <c r="BU570" i="2" s="1"/>
  <c r="CA570" i="2"/>
  <c r="BZ570" i="2"/>
  <c r="CC570" i="2"/>
  <c r="CD570" i="2"/>
  <c r="CG570" i="2" a="1"/>
  <c r="CG570" i="2" s="1"/>
  <c r="CH570" i="2" s="1"/>
  <c r="CE570" i="2" s="1"/>
  <c r="CN570" i="2"/>
  <c r="CL570" i="2" a="1"/>
  <c r="CL570" i="2" s="1"/>
  <c r="CM570" i="2" s="1"/>
  <c r="CJ570" i="2" s="1"/>
  <c r="CP570" i="2"/>
  <c r="CQ570" i="2"/>
  <c r="CS570" i="2"/>
  <c r="CT570" i="2"/>
  <c r="CV570" i="2" a="1"/>
  <c r="CV570" i="2" s="1"/>
  <c r="CW570" i="2"/>
  <c r="DA570" i="2"/>
  <c r="DB570" i="2"/>
  <c r="DD570" i="2"/>
  <c r="DE570" i="2"/>
  <c r="DG570" i="2"/>
  <c r="DH570" i="2" s="1"/>
  <c r="DJ570" i="2"/>
  <c r="DF570" i="2" s="1"/>
  <c r="DL570" i="2"/>
  <c r="DM570" i="2" s="1"/>
  <c r="DP570" i="2"/>
  <c r="C571" i="2"/>
  <c r="H571" i="2"/>
  <c r="G571" i="2" s="1"/>
  <c r="J571" i="2"/>
  <c r="K571" i="2"/>
  <c r="M571" i="2"/>
  <c r="N571" i="2"/>
  <c r="P571" i="2"/>
  <c r="Q571" i="2"/>
  <c r="S571" i="2"/>
  <c r="T571" i="2"/>
  <c r="V571" i="2" a="1"/>
  <c r="V571" i="2" s="1"/>
  <c r="W571" i="2" a="1"/>
  <c r="W571" i="2" s="1"/>
  <c r="X571" i="2"/>
  <c r="AA571" i="2" a="1"/>
  <c r="AA571" i="2" s="1"/>
  <c r="AB571" i="2" s="1"/>
  <c r="AC571" i="2"/>
  <c r="AD571" i="2"/>
  <c r="AF571" i="2"/>
  <c r="AG571" i="2"/>
  <c r="AI571" i="2"/>
  <c r="AJ571" i="2"/>
  <c r="AL571" i="2"/>
  <c r="AM571" i="2"/>
  <c r="AO571" i="2"/>
  <c r="AP571" i="2"/>
  <c r="AR571" i="2"/>
  <c r="AQ571" i="2" s="1"/>
  <c r="AS571" i="2"/>
  <c r="AU571" i="2"/>
  <c r="AV571" i="2"/>
  <c r="AX571" i="2"/>
  <c r="AY571" i="2"/>
  <c r="BA571" i="2"/>
  <c r="BB571" i="2"/>
  <c r="BD571" i="2"/>
  <c r="BE571" i="2"/>
  <c r="BF571" i="2"/>
  <c r="BG571" i="2"/>
  <c r="BI571" i="2"/>
  <c r="BJ571" i="2"/>
  <c r="BH571" i="2" s="1"/>
  <c r="BL571" i="2"/>
  <c r="BM571" i="2"/>
  <c r="BO571" i="2" s="1"/>
  <c r="BP571" i="2"/>
  <c r="BR571" i="2"/>
  <c r="BS571" i="2"/>
  <c r="BT571" i="2"/>
  <c r="BV571" i="2"/>
  <c r="BU571" i="2" s="1"/>
  <c r="CA571" i="2"/>
  <c r="BZ571" i="2"/>
  <c r="CC571" i="2"/>
  <c r="CD571" i="2"/>
  <c r="CG571" i="2" a="1"/>
  <c r="CG571" i="2" s="1"/>
  <c r="CH571" i="2" s="1"/>
  <c r="CE571" i="2" s="1"/>
  <c r="CL571" i="2" a="1"/>
  <c r="CL571" i="2" s="1"/>
  <c r="CM571" i="2" s="1"/>
  <c r="CJ571" i="2" s="1"/>
  <c r="CP571" i="2"/>
  <c r="CQ571" i="2"/>
  <c r="CS571" i="2"/>
  <c r="CT571" i="2"/>
  <c r="CR571" i="2" s="1"/>
  <c r="CV571" i="2" a="1"/>
  <c r="CV571" i="2" s="1"/>
  <c r="CW571" i="2"/>
  <c r="DA571" i="2"/>
  <c r="DB571" i="2"/>
  <c r="DD571" i="2"/>
  <c r="DE571" i="2"/>
  <c r="DG571" i="2"/>
  <c r="DH571" i="2" s="1"/>
  <c r="DJ571" i="2"/>
  <c r="DF571" i="2" s="1"/>
  <c r="DL571" i="2"/>
  <c r="DP571" i="2"/>
  <c r="C572" i="2"/>
  <c r="H572" i="2"/>
  <c r="G572" i="2" s="1"/>
  <c r="J572" i="2"/>
  <c r="K572" i="2"/>
  <c r="M572" i="2"/>
  <c r="N572" i="2"/>
  <c r="L572" i="2" s="1"/>
  <c r="P572" i="2"/>
  <c r="Q572" i="2"/>
  <c r="O572" i="2" s="1"/>
  <c r="S572" i="2"/>
  <c r="T572" i="2"/>
  <c r="V572" i="2" a="1"/>
  <c r="V572" i="2" s="1"/>
  <c r="W572" i="2" a="1"/>
  <c r="W572" i="2" s="1"/>
  <c r="X572" i="2"/>
  <c r="AA572" i="2" a="1"/>
  <c r="AA572" i="2" s="1"/>
  <c r="AB572" i="2" s="1"/>
  <c r="AC572" i="2"/>
  <c r="AD572" i="2"/>
  <c r="AF572" i="2"/>
  <c r="AG572" i="2"/>
  <c r="AI572" i="2"/>
  <c r="AJ572" i="2"/>
  <c r="AL572" i="2"/>
  <c r="AM572" i="2"/>
  <c r="AO572" i="2"/>
  <c r="AP572" i="2"/>
  <c r="AR572" i="2"/>
  <c r="AS572" i="2"/>
  <c r="AU572" i="2"/>
  <c r="AV572" i="2"/>
  <c r="AX572" i="2"/>
  <c r="AY572" i="2"/>
  <c r="BA572" i="2"/>
  <c r="BB572" i="2"/>
  <c r="AZ572" i="2" s="1"/>
  <c r="BD572" i="2"/>
  <c r="BE572" i="2"/>
  <c r="BF572" i="2"/>
  <c r="BG572" i="2"/>
  <c r="BI572" i="2"/>
  <c r="BJ572" i="2"/>
  <c r="BL572" i="2"/>
  <c r="BM572" i="2"/>
  <c r="BP572" i="2"/>
  <c r="BR572" i="2"/>
  <c r="BS572" i="2"/>
  <c r="BT572" i="2"/>
  <c r="BV572" i="2"/>
  <c r="BU572" i="2" s="1"/>
  <c r="CC572" i="2"/>
  <c r="CD572" i="2"/>
  <c r="CG572" i="2" a="1"/>
  <c r="CG572" i="2" s="1"/>
  <c r="CH572" i="2" s="1"/>
  <c r="CE572" i="2" s="1"/>
  <c r="CL572" i="2" a="1"/>
  <c r="CL572" i="2" s="1"/>
  <c r="CM572" i="2" s="1"/>
  <c r="CJ572" i="2" s="1"/>
  <c r="CP572" i="2"/>
  <c r="CQ572" i="2"/>
  <c r="CS572" i="2"/>
  <c r="CR572" i="2" s="1"/>
  <c r="CT572" i="2"/>
  <c r="CV572" i="2" a="1"/>
  <c r="CV572" i="2"/>
  <c r="CW572" i="2"/>
  <c r="DA572" i="2"/>
  <c r="DB572" i="2"/>
  <c r="DD572" i="2"/>
  <c r="DE572" i="2"/>
  <c r="DG572" i="2"/>
  <c r="DJ572" i="2"/>
  <c r="DL572" i="2"/>
  <c r="DK572" i="2" s="1"/>
  <c r="DP572" i="2"/>
  <c r="DQ572" i="2" s="1"/>
  <c r="C573" i="2"/>
  <c r="H573" i="2"/>
  <c r="G573" i="2" s="1"/>
  <c r="J573" i="2"/>
  <c r="K573" i="2"/>
  <c r="I573" i="2" s="1"/>
  <c r="M573" i="2"/>
  <c r="N573" i="2"/>
  <c r="P573" i="2"/>
  <c r="Q573" i="2"/>
  <c r="S573" i="2"/>
  <c r="T573" i="2"/>
  <c r="V573" i="2" a="1"/>
  <c r="V573" i="2"/>
  <c r="W573" i="2" a="1"/>
  <c r="W573" i="2" s="1"/>
  <c r="X573" i="2"/>
  <c r="AA573" i="2" a="1"/>
  <c r="AA573" i="2" s="1"/>
  <c r="AB573" i="2" s="1"/>
  <c r="AC573" i="2"/>
  <c r="AD573" i="2"/>
  <c r="AF573" i="2"/>
  <c r="AG573" i="2"/>
  <c r="AI573" i="2"/>
  <c r="AJ573" i="2"/>
  <c r="AL573" i="2"/>
  <c r="AM573" i="2"/>
  <c r="AO573" i="2"/>
  <c r="AP573" i="2"/>
  <c r="AR573" i="2"/>
  <c r="AS573" i="2"/>
  <c r="AU573" i="2"/>
  <c r="AV573" i="2"/>
  <c r="AX573" i="2"/>
  <c r="AY573" i="2"/>
  <c r="BA573" i="2"/>
  <c r="AZ573" i="2" s="1"/>
  <c r="BB573" i="2"/>
  <c r="BD573" i="2"/>
  <c r="BE573" i="2"/>
  <c r="BF573" i="2"/>
  <c r="BG573" i="2"/>
  <c r="BI573" i="2"/>
  <c r="BJ573" i="2"/>
  <c r="BL573" i="2"/>
  <c r="BM573" i="2"/>
  <c r="BO573" i="2" s="1"/>
  <c r="BP573" i="2"/>
  <c r="BR573" i="2"/>
  <c r="BS573" i="2"/>
  <c r="BT573" i="2"/>
  <c r="BV573" i="2"/>
  <c r="BU573" i="2" s="1"/>
  <c r="BZ573" i="2"/>
  <c r="CC573" i="2"/>
  <c r="CD573" i="2"/>
  <c r="CG573" i="2" a="1"/>
  <c r="CG573" i="2" s="1"/>
  <c r="CH573" i="2" s="1"/>
  <c r="CE573" i="2" s="1"/>
  <c r="CL573" i="2" a="1"/>
  <c r="CL573" i="2" s="1"/>
  <c r="CP573" i="2"/>
  <c r="CQ573" i="2"/>
  <c r="CS573" i="2"/>
  <c r="CT573" i="2"/>
  <c r="CV573" i="2" a="1"/>
  <c r="CV573" i="2" s="1"/>
  <c r="CW573" i="2"/>
  <c r="DA573" i="2"/>
  <c r="DB573" i="2"/>
  <c r="DD573" i="2"/>
  <c r="DE573" i="2"/>
  <c r="DG573" i="2"/>
  <c r="DJ573" i="2"/>
  <c r="DL573" i="2"/>
  <c r="DK573" i="2" s="1"/>
  <c r="DP573" i="2"/>
  <c r="C574" i="2"/>
  <c r="H574" i="2"/>
  <c r="G574" i="2" s="1"/>
  <c r="J574" i="2"/>
  <c r="K574" i="2"/>
  <c r="M574" i="2"/>
  <c r="N574" i="2"/>
  <c r="P574" i="2"/>
  <c r="Q574" i="2"/>
  <c r="S574" i="2"/>
  <c r="R574" i="2" s="1"/>
  <c r="T574" i="2"/>
  <c r="V574" i="2" a="1"/>
  <c r="V574" i="2" s="1"/>
  <c r="W574" i="2" a="1"/>
  <c r="W574" i="2" s="1"/>
  <c r="X574" i="2"/>
  <c r="AA574" i="2" a="1"/>
  <c r="AA574" i="2" s="1"/>
  <c r="AB574" i="2" s="1"/>
  <c r="AC574" i="2"/>
  <c r="AD574" i="2"/>
  <c r="AF574" i="2"/>
  <c r="AE574" i="2" s="1"/>
  <c r="AG574" i="2"/>
  <c r="AI574" i="2"/>
  <c r="AH574" i="2" s="1"/>
  <c r="AJ574" i="2"/>
  <c r="AL574" i="2"/>
  <c r="AK574" i="2" s="1"/>
  <c r="AM574" i="2"/>
  <c r="AO574" i="2"/>
  <c r="AP574" i="2"/>
  <c r="AR574" i="2"/>
  <c r="AS574" i="2"/>
  <c r="AU574" i="2"/>
  <c r="AV574" i="2"/>
  <c r="AX574" i="2"/>
  <c r="AY574" i="2"/>
  <c r="BA574" i="2"/>
  <c r="BB574" i="2"/>
  <c r="BD574" i="2"/>
  <c r="BE574" i="2"/>
  <c r="BF574" i="2"/>
  <c r="BG574" i="2"/>
  <c r="BI574" i="2"/>
  <c r="BH574" i="2" s="1"/>
  <c r="BJ574" i="2"/>
  <c r="BL574" i="2"/>
  <c r="BM574" i="2"/>
  <c r="BO574" i="2" s="1"/>
  <c r="BP574" i="2"/>
  <c r="BR574" i="2"/>
  <c r="BS574" i="2"/>
  <c r="BT574" i="2"/>
  <c r="BU574" i="2"/>
  <c r="BV574" i="2"/>
  <c r="CC574" i="2"/>
  <c r="CD574" i="2"/>
  <c r="CG574" i="2" a="1"/>
  <c r="CG574" i="2" s="1"/>
  <c r="CH574" i="2" s="1"/>
  <c r="CE574" i="2" s="1"/>
  <c r="CL574" i="2" a="1"/>
  <c r="CL574" i="2" s="1"/>
  <c r="CP574" i="2"/>
  <c r="CQ574" i="2"/>
  <c r="CS574" i="2"/>
  <c r="CT574" i="2"/>
  <c r="CV574" i="2" a="1"/>
  <c r="CV574" i="2" s="1"/>
  <c r="CW574" i="2"/>
  <c r="DA574" i="2"/>
  <c r="DB574" i="2"/>
  <c r="DD574" i="2"/>
  <c r="DE574" i="2"/>
  <c r="DG574" i="2"/>
  <c r="DH574" i="2" s="1"/>
  <c r="DJ574" i="2"/>
  <c r="DL574" i="2"/>
  <c r="DM574" i="2" s="1"/>
  <c r="DP574" i="2"/>
  <c r="DO574" i="2" s="1"/>
  <c r="DR574" i="2"/>
  <c r="C575" i="2"/>
  <c r="H575" i="2"/>
  <c r="G575" i="2" s="1"/>
  <c r="J575" i="2"/>
  <c r="K575" i="2"/>
  <c r="M575" i="2"/>
  <c r="N575" i="2"/>
  <c r="P575" i="2"/>
  <c r="Q575" i="2"/>
  <c r="S575" i="2"/>
  <c r="T575" i="2"/>
  <c r="V575" i="2" a="1"/>
  <c r="V575" i="2" s="1"/>
  <c r="W575" i="2" a="1"/>
  <c r="W575" i="2" s="1"/>
  <c r="X575" i="2"/>
  <c r="AA575" i="2" a="1"/>
  <c r="AA575" i="2" s="1"/>
  <c r="AB575" i="2" s="1"/>
  <c r="AC575" i="2"/>
  <c r="AD575" i="2"/>
  <c r="AF575" i="2"/>
  <c r="AE575" i="2" s="1"/>
  <c r="AG575" i="2"/>
  <c r="AI575" i="2"/>
  <c r="AJ575" i="2"/>
  <c r="AL575" i="2"/>
  <c r="AM575" i="2"/>
  <c r="AO575" i="2"/>
  <c r="AP575" i="2"/>
  <c r="AR575" i="2"/>
  <c r="AQ575" i="2" s="1"/>
  <c r="AS575" i="2"/>
  <c r="AU575" i="2"/>
  <c r="AV575" i="2"/>
  <c r="AX575" i="2"/>
  <c r="AY575" i="2"/>
  <c r="BA575" i="2"/>
  <c r="BB575" i="2"/>
  <c r="BD575" i="2"/>
  <c r="BE575" i="2"/>
  <c r="BF575" i="2"/>
  <c r="BG575" i="2"/>
  <c r="BI575" i="2"/>
  <c r="BJ575" i="2"/>
  <c r="BL575" i="2"/>
  <c r="BM575" i="2"/>
  <c r="BO575" i="2" s="1"/>
  <c r="BP575" i="2"/>
  <c r="BR575" i="2"/>
  <c r="BS575" i="2"/>
  <c r="BT575" i="2"/>
  <c r="BQ575" i="2" s="1"/>
  <c r="BV575" i="2"/>
  <c r="BU575" i="2" s="1"/>
  <c r="CC575" i="2"/>
  <c r="CD575" i="2"/>
  <c r="CG575" i="2" a="1"/>
  <c r="CG575" i="2" s="1"/>
  <c r="CL575" i="2" a="1"/>
  <c r="CL575" i="2" s="1"/>
  <c r="CN575" i="2" s="1"/>
  <c r="CP575" i="2"/>
  <c r="CQ575" i="2"/>
  <c r="CS575" i="2"/>
  <c r="CT575" i="2"/>
  <c r="CV575" i="2" a="1"/>
  <c r="CV575" i="2" s="1"/>
  <c r="CW575" i="2"/>
  <c r="DA575" i="2"/>
  <c r="DB575" i="2"/>
  <c r="DD575" i="2"/>
  <c r="DE575" i="2"/>
  <c r="DG575" i="2"/>
  <c r="DH575" i="2" s="1"/>
  <c r="DJ575" i="2"/>
  <c r="DL575" i="2"/>
  <c r="DP575" i="2"/>
  <c r="DQ575" i="2" s="1"/>
  <c r="C576" i="2"/>
  <c r="H576" i="2"/>
  <c r="G576" i="2" s="1"/>
  <c r="J576" i="2"/>
  <c r="K576" i="2"/>
  <c r="M576" i="2"/>
  <c r="N576" i="2"/>
  <c r="P576" i="2"/>
  <c r="Q576" i="2"/>
  <c r="S576" i="2"/>
  <c r="T576" i="2"/>
  <c r="R576" i="2" s="1"/>
  <c r="V576" i="2" a="1"/>
  <c r="V576" i="2" s="1"/>
  <c r="W576" i="2" a="1"/>
  <c r="W576" i="2" s="1"/>
  <c r="X576" i="2"/>
  <c r="AA576" i="2" a="1"/>
  <c r="AA576" i="2" s="1"/>
  <c r="AB576" i="2" s="1"/>
  <c r="AC576" i="2"/>
  <c r="AD576" i="2"/>
  <c r="AF576" i="2"/>
  <c r="AG576" i="2"/>
  <c r="AI576" i="2"/>
  <c r="AJ576" i="2"/>
  <c r="AL576" i="2"/>
  <c r="AM576" i="2"/>
  <c r="AO576" i="2"/>
  <c r="AP576" i="2"/>
  <c r="AR576" i="2"/>
  <c r="AS576" i="2"/>
  <c r="AU576" i="2"/>
  <c r="AV576" i="2"/>
  <c r="AX576" i="2"/>
  <c r="AY576" i="2"/>
  <c r="BA576" i="2"/>
  <c r="BB576" i="2"/>
  <c r="BD576" i="2"/>
  <c r="BE576" i="2"/>
  <c r="BF576" i="2"/>
  <c r="BG576" i="2"/>
  <c r="BI576" i="2"/>
  <c r="BJ576" i="2"/>
  <c r="BL576" i="2"/>
  <c r="BM576" i="2"/>
  <c r="BO576" i="2" s="1"/>
  <c r="BP576" i="2"/>
  <c r="BR576" i="2"/>
  <c r="BS576" i="2"/>
  <c r="BT576" i="2"/>
  <c r="BV576" i="2"/>
  <c r="BU576" i="2" s="1"/>
  <c r="BZ576" i="2"/>
  <c r="CA576" i="2"/>
  <c r="CC576" i="2"/>
  <c r="CD576" i="2"/>
  <c r="CG576" i="2" a="1"/>
  <c r="CG576" i="2" s="1"/>
  <c r="CL576" i="2" a="1"/>
  <c r="CL576" i="2" s="1"/>
  <c r="CM576" i="2" s="1"/>
  <c r="CJ576" i="2" s="1"/>
  <c r="CP576" i="2"/>
  <c r="CQ576" i="2"/>
  <c r="CS576" i="2"/>
  <c r="CT576" i="2"/>
  <c r="CV576" i="2" a="1"/>
  <c r="CV576" i="2" s="1"/>
  <c r="CW576" i="2"/>
  <c r="DA576" i="2"/>
  <c r="DB576" i="2"/>
  <c r="DD576" i="2"/>
  <c r="DC576" i="2" s="1"/>
  <c r="DE576" i="2"/>
  <c r="DG576" i="2"/>
  <c r="DH576" i="2" s="1"/>
  <c r="DJ576" i="2"/>
  <c r="DL576" i="2"/>
  <c r="DM576" i="2" s="1"/>
  <c r="DP576" i="2"/>
  <c r="DO576" i="2" s="1"/>
  <c r="C577" i="2"/>
  <c r="H577" i="2"/>
  <c r="G577" i="2" s="1"/>
  <c r="J577" i="2"/>
  <c r="K577" i="2"/>
  <c r="M577" i="2"/>
  <c r="N577" i="2"/>
  <c r="P577" i="2"/>
  <c r="Q577" i="2"/>
  <c r="S577" i="2"/>
  <c r="T577" i="2"/>
  <c r="V577" i="2" a="1"/>
  <c r="V577" i="2" s="1"/>
  <c r="W577" i="2" a="1"/>
  <c r="W577" i="2" s="1"/>
  <c r="X577" i="2"/>
  <c r="AA577" i="2" a="1"/>
  <c r="AA577" i="2" s="1"/>
  <c r="AB577" i="2" s="1"/>
  <c r="AC577" i="2"/>
  <c r="AD577" i="2"/>
  <c r="AF577" i="2"/>
  <c r="AG577" i="2"/>
  <c r="AI577" i="2"/>
  <c r="AJ577" i="2"/>
  <c r="AL577" i="2"/>
  <c r="AM577" i="2"/>
  <c r="AO577" i="2"/>
  <c r="AP577" i="2"/>
  <c r="AR577" i="2"/>
  <c r="AS577" i="2"/>
  <c r="AU577" i="2"/>
  <c r="AV577" i="2"/>
  <c r="AX577" i="2"/>
  <c r="AY577" i="2"/>
  <c r="BA577" i="2"/>
  <c r="BB577" i="2"/>
  <c r="BD577" i="2"/>
  <c r="BE577" i="2"/>
  <c r="BF577" i="2"/>
  <c r="BG577" i="2"/>
  <c r="BI577" i="2"/>
  <c r="BJ577" i="2"/>
  <c r="BL577" i="2"/>
  <c r="BM577" i="2"/>
  <c r="BO577" i="2" s="1"/>
  <c r="BP577" i="2"/>
  <c r="BR577" i="2"/>
  <c r="BS577" i="2"/>
  <c r="BT577" i="2"/>
  <c r="BV577" i="2"/>
  <c r="BU577" i="2" s="1"/>
  <c r="BZ577" i="2"/>
  <c r="CA577" i="2"/>
  <c r="CC577" i="2"/>
  <c r="CD577" i="2"/>
  <c r="CG577" i="2" a="1"/>
  <c r="CG577" i="2" s="1"/>
  <c r="CL577" i="2" a="1"/>
  <c r="CL577" i="2" s="1"/>
  <c r="CM577" i="2" s="1"/>
  <c r="CJ577" i="2" s="1"/>
  <c r="CP577" i="2"/>
  <c r="CQ577" i="2"/>
  <c r="CO577" i="2" s="1"/>
  <c r="CS577" i="2"/>
  <c r="CT577" i="2"/>
  <c r="CV577" i="2" a="1"/>
  <c r="CV577" i="2" s="1"/>
  <c r="CW577" i="2"/>
  <c r="DA577" i="2"/>
  <c r="DB577" i="2"/>
  <c r="DD577" i="2"/>
  <c r="DE577" i="2"/>
  <c r="DG577" i="2"/>
  <c r="DH577" i="2" s="1"/>
  <c r="DI577" i="2"/>
  <c r="DJ577" i="2"/>
  <c r="DL577" i="2"/>
  <c r="DP577" i="2"/>
  <c r="DQ577" i="2" s="1"/>
  <c r="C578" i="2"/>
  <c r="H578" i="2"/>
  <c r="G578" i="2" s="1"/>
  <c r="J578" i="2"/>
  <c r="I578" i="2" s="1"/>
  <c r="K578" i="2"/>
  <c r="M578" i="2"/>
  <c r="N578" i="2"/>
  <c r="P578" i="2"/>
  <c r="Q578" i="2"/>
  <c r="O578" i="2" s="1"/>
  <c r="S578" i="2"/>
  <c r="T578" i="2"/>
  <c r="V578" i="2" a="1"/>
  <c r="V578" i="2" s="1"/>
  <c r="W578" i="2" a="1"/>
  <c r="W578" i="2"/>
  <c r="X578" i="2"/>
  <c r="AA578" i="2" a="1"/>
  <c r="AA578" i="2" s="1"/>
  <c r="AB578" i="2" s="1"/>
  <c r="AC578" i="2"/>
  <c r="AD578" i="2"/>
  <c r="AF578" i="2"/>
  <c r="AG578" i="2"/>
  <c r="AI578" i="2"/>
  <c r="AJ578" i="2"/>
  <c r="AL578" i="2"/>
  <c r="AM578" i="2"/>
  <c r="AO578" i="2"/>
  <c r="AP578" i="2"/>
  <c r="AR578" i="2"/>
  <c r="AS578" i="2"/>
  <c r="AU578" i="2"/>
  <c r="AV578" i="2"/>
  <c r="AX578" i="2"/>
  <c r="AY578" i="2"/>
  <c r="BA578" i="2"/>
  <c r="BB578" i="2"/>
  <c r="BD578" i="2"/>
  <c r="BE578" i="2"/>
  <c r="BF578" i="2"/>
  <c r="BG578" i="2"/>
  <c r="BI578" i="2"/>
  <c r="BJ578" i="2"/>
  <c r="BL578" i="2"/>
  <c r="BM578" i="2"/>
  <c r="BP578" i="2"/>
  <c r="BR578" i="2"/>
  <c r="BS578" i="2"/>
  <c r="BT578" i="2"/>
  <c r="BV578" i="2"/>
  <c r="BU578" i="2" s="1"/>
  <c r="CA578" i="2"/>
  <c r="BZ578" i="2"/>
  <c r="CC578" i="2"/>
  <c r="CD578" i="2"/>
  <c r="CG578" i="2" a="1"/>
  <c r="CG578" i="2" s="1"/>
  <c r="CH578" i="2" s="1"/>
  <c r="CE578" i="2" s="1"/>
  <c r="CL578" i="2" a="1"/>
  <c r="CL578" i="2" s="1"/>
  <c r="CM578" i="2" s="1"/>
  <c r="CJ578" i="2" s="1"/>
  <c r="CP578" i="2"/>
  <c r="CO578" i="2" s="1"/>
  <c r="CQ578" i="2"/>
  <c r="CS578" i="2"/>
  <c r="CT578" i="2"/>
  <c r="CV578" i="2" a="1"/>
  <c r="CV578" i="2" s="1"/>
  <c r="CW578" i="2"/>
  <c r="DA578" i="2"/>
  <c r="DB578" i="2"/>
  <c r="DD578" i="2"/>
  <c r="DE578" i="2"/>
  <c r="DG578" i="2"/>
  <c r="DJ578" i="2"/>
  <c r="DL578" i="2"/>
  <c r="DN578" i="2" s="1"/>
  <c r="DP578" i="2"/>
  <c r="C579" i="2"/>
  <c r="H579" i="2"/>
  <c r="G579" i="2" s="1"/>
  <c r="J579" i="2"/>
  <c r="K579" i="2"/>
  <c r="M579" i="2"/>
  <c r="N579" i="2"/>
  <c r="P579" i="2"/>
  <c r="O579" i="2" s="1"/>
  <c r="Q579" i="2"/>
  <c r="S579" i="2"/>
  <c r="T579" i="2"/>
  <c r="V579" i="2" a="1"/>
  <c r="V579" i="2" s="1"/>
  <c r="W579" i="2" a="1"/>
  <c r="W579" i="2" s="1"/>
  <c r="Y579" i="2" s="1"/>
  <c r="X579" i="2"/>
  <c r="AA579" i="2" a="1"/>
  <c r="AA579" i="2" s="1"/>
  <c r="AB579" i="2" s="1"/>
  <c r="AC579" i="2"/>
  <c r="AD579" i="2"/>
  <c r="AF579" i="2"/>
  <c r="AE579" i="2" s="1"/>
  <c r="AG579" i="2"/>
  <c r="AI579" i="2"/>
  <c r="AJ579" i="2"/>
  <c r="AL579" i="2"/>
  <c r="AM579" i="2"/>
  <c r="AO579" i="2"/>
  <c r="AP579" i="2"/>
  <c r="AR579" i="2"/>
  <c r="AS579" i="2"/>
  <c r="AU579" i="2"/>
  <c r="AV579" i="2"/>
  <c r="AX579" i="2"/>
  <c r="AY579" i="2"/>
  <c r="BA579" i="2"/>
  <c r="BB579" i="2"/>
  <c r="BD579" i="2"/>
  <c r="BE579" i="2"/>
  <c r="BF579" i="2"/>
  <c r="BG579" i="2"/>
  <c r="BI579" i="2"/>
  <c r="BJ579" i="2"/>
  <c r="BL579" i="2"/>
  <c r="BM579" i="2"/>
  <c r="BO579" i="2" s="1"/>
  <c r="BP579" i="2"/>
  <c r="BR579" i="2"/>
  <c r="BS579" i="2"/>
  <c r="BT579" i="2"/>
  <c r="BV579" i="2"/>
  <c r="BU579" i="2" s="1"/>
  <c r="CA579" i="2"/>
  <c r="BZ579" i="2"/>
  <c r="CC579" i="2"/>
  <c r="CD579" i="2"/>
  <c r="CG579" i="2" a="1"/>
  <c r="CG579" i="2" s="1"/>
  <c r="CH579" i="2" s="1"/>
  <c r="CE579" i="2" s="1"/>
  <c r="CL579" i="2" a="1"/>
  <c r="CL579" i="2" s="1"/>
  <c r="CM579" i="2" s="1"/>
  <c r="CJ579" i="2" s="1"/>
  <c r="CP579" i="2"/>
  <c r="CQ579" i="2"/>
  <c r="CS579" i="2"/>
  <c r="CR579" i="2" s="1"/>
  <c r="CT579" i="2"/>
  <c r="CV579" i="2" a="1"/>
  <c r="CV579" i="2" s="1"/>
  <c r="CW579" i="2"/>
  <c r="DA579" i="2"/>
  <c r="DB579" i="2"/>
  <c r="DD579" i="2"/>
  <c r="DE579" i="2"/>
  <c r="DG579" i="2"/>
  <c r="DH579" i="2" s="1"/>
  <c r="DJ579" i="2"/>
  <c r="DL579" i="2"/>
  <c r="DP579" i="2"/>
  <c r="DQ579" i="2" s="1"/>
  <c r="C580" i="2"/>
  <c r="H580" i="2"/>
  <c r="G580" i="2" s="1"/>
  <c r="J580" i="2"/>
  <c r="K580" i="2"/>
  <c r="M580" i="2"/>
  <c r="N580" i="2"/>
  <c r="P580" i="2"/>
  <c r="Q580" i="2"/>
  <c r="S580" i="2"/>
  <c r="T580" i="2"/>
  <c r="V580" i="2" a="1"/>
  <c r="V580" i="2" s="1"/>
  <c r="W580" i="2" a="1"/>
  <c r="W580" i="2" s="1"/>
  <c r="X580" i="2"/>
  <c r="AA580" i="2" a="1"/>
  <c r="AA580" i="2" s="1"/>
  <c r="AB580" i="2" s="1"/>
  <c r="AC580" i="2"/>
  <c r="AD580" i="2"/>
  <c r="AF580" i="2"/>
  <c r="AG580" i="2"/>
  <c r="AI580" i="2"/>
  <c r="AJ580" i="2"/>
  <c r="AL580" i="2"/>
  <c r="AM580" i="2"/>
  <c r="AO580" i="2"/>
  <c r="AP580" i="2"/>
  <c r="AR580" i="2"/>
  <c r="AS580" i="2"/>
  <c r="AU580" i="2"/>
  <c r="AV580" i="2"/>
  <c r="AX580" i="2"/>
  <c r="AY580" i="2"/>
  <c r="BA580" i="2"/>
  <c r="BB580" i="2"/>
  <c r="BD580" i="2"/>
  <c r="BE580" i="2"/>
  <c r="BF580" i="2"/>
  <c r="BG580" i="2"/>
  <c r="BI580" i="2"/>
  <c r="BH580" i="2" s="1"/>
  <c r="BJ580" i="2"/>
  <c r="BL580" i="2"/>
  <c r="BM580" i="2"/>
  <c r="BP580" i="2"/>
  <c r="BR580" i="2"/>
  <c r="BS580" i="2"/>
  <c r="BT580" i="2"/>
  <c r="BV580" i="2"/>
  <c r="BU580" i="2" s="1"/>
  <c r="CC580" i="2"/>
  <c r="CD580" i="2"/>
  <c r="CB580" i="2" s="1"/>
  <c r="CG580" i="2" a="1"/>
  <c r="CG580" i="2" s="1"/>
  <c r="CH580" i="2" s="1"/>
  <c r="CE580" i="2" s="1"/>
  <c r="CL580" i="2" a="1"/>
  <c r="CL580" i="2" s="1"/>
  <c r="CM580" i="2" s="1"/>
  <c r="CJ580" i="2" s="1"/>
  <c r="CP580" i="2"/>
  <c r="CQ580" i="2"/>
  <c r="CS580" i="2"/>
  <c r="CT580" i="2"/>
  <c r="CV580" i="2" a="1"/>
  <c r="CV580" i="2" s="1"/>
  <c r="CW580" i="2"/>
  <c r="DA580" i="2"/>
  <c r="CZ580" i="2" s="1"/>
  <c r="DB580" i="2"/>
  <c r="DD580" i="2"/>
  <c r="DE580" i="2"/>
  <c r="DG580" i="2"/>
  <c r="DJ580" i="2"/>
  <c r="DL580" i="2"/>
  <c r="DK580" i="2" s="1"/>
  <c r="DP580" i="2"/>
  <c r="DQ580" i="2" s="1"/>
  <c r="C581" i="2"/>
  <c r="H581" i="2"/>
  <c r="G581" i="2" s="1"/>
  <c r="J581" i="2"/>
  <c r="K581" i="2"/>
  <c r="M581" i="2"/>
  <c r="N581" i="2"/>
  <c r="P581" i="2"/>
  <c r="Q581" i="2"/>
  <c r="S581" i="2"/>
  <c r="T581" i="2"/>
  <c r="V581" i="2" a="1"/>
  <c r="V581" i="2" s="1"/>
  <c r="W581" i="2" a="1"/>
  <c r="W581" i="2" s="1"/>
  <c r="X581" i="2"/>
  <c r="AA581" i="2" a="1"/>
  <c r="AA581" i="2" s="1"/>
  <c r="AB581" i="2" s="1"/>
  <c r="AC581" i="2"/>
  <c r="AD581" i="2"/>
  <c r="AF581" i="2"/>
  <c r="AG581" i="2"/>
  <c r="AI581" i="2"/>
  <c r="AJ581" i="2"/>
  <c r="AL581" i="2"/>
  <c r="AM581" i="2"/>
  <c r="AO581" i="2"/>
  <c r="AP581" i="2"/>
  <c r="AR581" i="2"/>
  <c r="AS581" i="2"/>
  <c r="AU581" i="2"/>
  <c r="AV581" i="2"/>
  <c r="AX581" i="2"/>
  <c r="AY581" i="2"/>
  <c r="BA581" i="2"/>
  <c r="BB581" i="2"/>
  <c r="BD581" i="2"/>
  <c r="BE581" i="2"/>
  <c r="BF581" i="2"/>
  <c r="BG581" i="2"/>
  <c r="BI581" i="2"/>
  <c r="BJ581" i="2"/>
  <c r="BL581" i="2"/>
  <c r="BM581" i="2"/>
  <c r="BO581" i="2" s="1"/>
  <c r="BP581" i="2"/>
  <c r="BR581" i="2"/>
  <c r="BS581" i="2"/>
  <c r="BT581" i="2"/>
  <c r="BV581" i="2"/>
  <c r="BU581" i="2" s="1"/>
  <c r="BZ581" i="2"/>
  <c r="CC581" i="2"/>
  <c r="CD581" i="2"/>
  <c r="CG581" i="2" a="1"/>
  <c r="CG581" i="2" s="1"/>
  <c r="CH581" i="2" s="1"/>
  <c r="CE581" i="2" s="1"/>
  <c r="CL581" i="2" a="1"/>
  <c r="CL581" i="2" s="1"/>
  <c r="CP581" i="2"/>
  <c r="CQ581" i="2"/>
  <c r="CS581" i="2"/>
  <c r="CT581" i="2"/>
  <c r="CV581" i="2" a="1"/>
  <c r="CV581" i="2" s="1"/>
  <c r="CW581" i="2"/>
  <c r="CX581" i="2" s="1"/>
  <c r="CU581" i="2" s="1"/>
  <c r="DA581" i="2"/>
  <c r="DB581" i="2"/>
  <c r="DD581" i="2"/>
  <c r="DE581" i="2"/>
  <c r="DG581" i="2"/>
  <c r="DI581" i="2" s="1"/>
  <c r="DJ581" i="2"/>
  <c r="DF581" i="2" s="1"/>
  <c r="DL581" i="2"/>
  <c r="DN581" i="2" s="1"/>
  <c r="DP581" i="2"/>
  <c r="C582" i="2"/>
  <c r="H582" i="2"/>
  <c r="G582" i="2" s="1"/>
  <c r="J582" i="2"/>
  <c r="K582" i="2"/>
  <c r="M582" i="2"/>
  <c r="N582" i="2"/>
  <c r="P582" i="2"/>
  <c r="Q582" i="2"/>
  <c r="S582" i="2"/>
  <c r="T582" i="2"/>
  <c r="V582" i="2" a="1"/>
  <c r="V582" i="2" s="1"/>
  <c r="W582" i="2" a="1"/>
  <c r="W582" i="2" s="1"/>
  <c r="X582" i="2"/>
  <c r="AA582" i="2" a="1"/>
  <c r="AA582" i="2" s="1"/>
  <c r="AB582" i="2" s="1"/>
  <c r="AC582" i="2"/>
  <c r="AD582" i="2"/>
  <c r="AF582" i="2"/>
  <c r="AG582" i="2"/>
  <c r="AI582" i="2"/>
  <c r="AJ582" i="2"/>
  <c r="AL582" i="2"/>
  <c r="AM582" i="2"/>
  <c r="AO582" i="2"/>
  <c r="AP582" i="2"/>
  <c r="AR582" i="2"/>
  <c r="AS582" i="2"/>
  <c r="AU582" i="2"/>
  <c r="AV582" i="2"/>
  <c r="AX582" i="2"/>
  <c r="AY582" i="2"/>
  <c r="BA582" i="2"/>
  <c r="BB582" i="2"/>
  <c r="BD582" i="2"/>
  <c r="BE582" i="2"/>
  <c r="BF582" i="2"/>
  <c r="BG582" i="2"/>
  <c r="BI582" i="2"/>
  <c r="BJ582" i="2"/>
  <c r="BL582" i="2"/>
  <c r="BM582" i="2"/>
  <c r="BO582" i="2" s="1"/>
  <c r="BP582" i="2"/>
  <c r="BR582" i="2"/>
  <c r="BS582" i="2"/>
  <c r="BT582" i="2"/>
  <c r="BV582" i="2"/>
  <c r="BU582" i="2" s="1"/>
  <c r="CC582" i="2"/>
  <c r="CD582" i="2"/>
  <c r="CG582" i="2" a="1"/>
  <c r="CG582" i="2" s="1"/>
  <c r="CL582" i="2" a="1"/>
  <c r="CL582" i="2" s="1"/>
  <c r="CP582" i="2"/>
  <c r="CQ582" i="2"/>
  <c r="CS582" i="2"/>
  <c r="CT582" i="2"/>
  <c r="CV582" i="2" a="1"/>
  <c r="CV582" i="2" s="1"/>
  <c r="CW582" i="2"/>
  <c r="DA582" i="2"/>
  <c r="DB582" i="2"/>
  <c r="DD582" i="2"/>
  <c r="DE582" i="2"/>
  <c r="DG582" i="2"/>
  <c r="DH582" i="2" s="1"/>
  <c r="DJ582" i="2"/>
  <c r="DL582" i="2"/>
  <c r="DM582" i="2" s="1"/>
  <c r="DP582" i="2"/>
  <c r="DO582" i="2" s="1"/>
  <c r="C583" i="2"/>
  <c r="H583" i="2"/>
  <c r="G583" i="2" s="1"/>
  <c r="J583" i="2"/>
  <c r="K583" i="2"/>
  <c r="I583" i="2" s="1"/>
  <c r="M583" i="2"/>
  <c r="N583" i="2"/>
  <c r="P583" i="2"/>
  <c r="Q583" i="2"/>
  <c r="S583" i="2"/>
  <c r="T583" i="2"/>
  <c r="V583" i="2" a="1"/>
  <c r="V583" i="2" s="1"/>
  <c r="W583" i="2" a="1"/>
  <c r="W583" i="2" s="1"/>
  <c r="X583" i="2"/>
  <c r="AA583" i="2" a="1"/>
  <c r="AA583" i="2" s="1"/>
  <c r="AB583" i="2" s="1"/>
  <c r="AC583" i="2"/>
  <c r="AD583" i="2"/>
  <c r="AF583" i="2"/>
  <c r="AG583" i="2"/>
  <c r="AI583" i="2"/>
  <c r="AJ583" i="2"/>
  <c r="AL583" i="2"/>
  <c r="AM583" i="2"/>
  <c r="AO583" i="2"/>
  <c r="AP583" i="2"/>
  <c r="AR583" i="2"/>
  <c r="AQ583" i="2" s="1"/>
  <c r="AS583" i="2"/>
  <c r="AU583" i="2"/>
  <c r="AV583" i="2"/>
  <c r="AX583" i="2"/>
  <c r="AY583" i="2"/>
  <c r="BA583" i="2"/>
  <c r="BB583" i="2"/>
  <c r="BD583" i="2"/>
  <c r="BE583" i="2"/>
  <c r="BF583" i="2"/>
  <c r="BG583" i="2"/>
  <c r="BI583" i="2"/>
  <c r="BJ583" i="2"/>
  <c r="BL583" i="2"/>
  <c r="BM583" i="2"/>
  <c r="BO583" i="2" s="1"/>
  <c r="BP583" i="2"/>
  <c r="BR583" i="2"/>
  <c r="BS583" i="2"/>
  <c r="BT583" i="2"/>
  <c r="BV583" i="2"/>
  <c r="BU583" i="2" s="1"/>
  <c r="CC583" i="2"/>
  <c r="CD583" i="2"/>
  <c r="CG583" i="2" a="1"/>
  <c r="CG583" i="2" s="1"/>
  <c r="CL583" i="2" a="1"/>
  <c r="CL583" i="2" s="1"/>
  <c r="CN583" i="2" s="1"/>
  <c r="CP583" i="2"/>
  <c r="CQ583" i="2"/>
  <c r="CS583" i="2"/>
  <c r="CT583" i="2"/>
  <c r="CV583" i="2" a="1"/>
  <c r="CV583" i="2" s="1"/>
  <c r="CW583" i="2"/>
  <c r="DA583" i="2"/>
  <c r="DB583" i="2"/>
  <c r="DD583" i="2"/>
  <c r="DC583" i="2" s="1"/>
  <c r="DE583" i="2"/>
  <c r="DG583" i="2"/>
  <c r="DH583" i="2" s="1"/>
  <c r="DJ583" i="2"/>
  <c r="DL583" i="2"/>
  <c r="DM583" i="2" s="1"/>
  <c r="DP583" i="2"/>
  <c r="C584" i="2"/>
  <c r="H584" i="2"/>
  <c r="G584" i="2" s="1"/>
  <c r="J584" i="2"/>
  <c r="K584" i="2"/>
  <c r="M584" i="2"/>
  <c r="N584" i="2"/>
  <c r="P584" i="2"/>
  <c r="Q584" i="2"/>
  <c r="S584" i="2"/>
  <c r="T584" i="2"/>
  <c r="V584" i="2" a="1"/>
  <c r="V584" i="2" s="1"/>
  <c r="W584" i="2" a="1"/>
  <c r="W584" i="2" s="1"/>
  <c r="X584" i="2"/>
  <c r="AA584" i="2" a="1"/>
  <c r="AA584" i="2" s="1"/>
  <c r="AB584" i="2" s="1"/>
  <c r="AC584" i="2"/>
  <c r="AD584" i="2"/>
  <c r="AF584" i="2"/>
  <c r="AG584" i="2"/>
  <c r="AI584" i="2"/>
  <c r="AJ584" i="2"/>
  <c r="AL584" i="2"/>
  <c r="AM584" i="2"/>
  <c r="AO584" i="2"/>
  <c r="AP584" i="2"/>
  <c r="AR584" i="2"/>
  <c r="AS584" i="2"/>
  <c r="AU584" i="2"/>
  <c r="AV584" i="2"/>
  <c r="AX584" i="2"/>
  <c r="AY584" i="2"/>
  <c r="BA584" i="2"/>
  <c r="BB584" i="2"/>
  <c r="BD584" i="2"/>
  <c r="BE584" i="2"/>
  <c r="BF584" i="2"/>
  <c r="BG584" i="2"/>
  <c r="BI584" i="2"/>
  <c r="BJ584" i="2"/>
  <c r="BL584" i="2"/>
  <c r="BM584" i="2"/>
  <c r="BO584" i="2" s="1"/>
  <c r="BP584" i="2"/>
  <c r="BR584" i="2"/>
  <c r="BS584" i="2"/>
  <c r="BT584" i="2"/>
  <c r="BV584" i="2"/>
  <c r="BU584" i="2" s="1"/>
  <c r="BZ584" i="2"/>
  <c r="CA584" i="2"/>
  <c r="CC584" i="2"/>
  <c r="CD584" i="2"/>
  <c r="CG584" i="2" a="1"/>
  <c r="CG584" i="2" s="1"/>
  <c r="CL584" i="2" a="1"/>
  <c r="CL584" i="2" s="1"/>
  <c r="CP584" i="2"/>
  <c r="CQ584" i="2"/>
  <c r="CS584" i="2"/>
  <c r="CT584" i="2"/>
  <c r="CV584" i="2" a="1"/>
  <c r="CV584" i="2" s="1"/>
  <c r="CW584" i="2"/>
  <c r="DA584" i="2"/>
  <c r="DB584" i="2"/>
  <c r="DD584" i="2"/>
  <c r="DE584" i="2"/>
  <c r="DG584" i="2"/>
  <c r="DI584" i="2" s="1"/>
  <c r="DJ584" i="2"/>
  <c r="DL584" i="2"/>
  <c r="DM584" i="2" s="1"/>
  <c r="DP584" i="2"/>
  <c r="DO584" i="2" s="1"/>
  <c r="C585" i="2"/>
  <c r="H585" i="2"/>
  <c r="G585" i="2" s="1"/>
  <c r="J585" i="2"/>
  <c r="K585" i="2"/>
  <c r="M585" i="2"/>
  <c r="N585" i="2"/>
  <c r="P585" i="2"/>
  <c r="Q585" i="2"/>
  <c r="S585" i="2"/>
  <c r="T585" i="2"/>
  <c r="V585" i="2" a="1"/>
  <c r="V585" i="2" s="1"/>
  <c r="W585" i="2" a="1"/>
  <c r="W585" i="2" s="1"/>
  <c r="X585" i="2"/>
  <c r="AA585" i="2" a="1"/>
  <c r="AA585" i="2" s="1"/>
  <c r="AB585" i="2" s="1"/>
  <c r="AC585" i="2"/>
  <c r="AD585" i="2"/>
  <c r="AF585" i="2"/>
  <c r="AG585" i="2"/>
  <c r="AI585" i="2"/>
  <c r="AJ585" i="2"/>
  <c r="AL585" i="2"/>
  <c r="AM585" i="2"/>
  <c r="AO585" i="2"/>
  <c r="AP585" i="2"/>
  <c r="AN585" i="2" s="1"/>
  <c r="AR585" i="2"/>
  <c r="AS585" i="2"/>
  <c r="AU585" i="2"/>
  <c r="AV585" i="2"/>
  <c r="AX585" i="2"/>
  <c r="AY585" i="2"/>
  <c r="BA585" i="2"/>
  <c r="BB585" i="2"/>
  <c r="BD585" i="2"/>
  <c r="BE585" i="2"/>
  <c r="BF585" i="2"/>
  <c r="BG585" i="2"/>
  <c r="BI585" i="2"/>
  <c r="BH585" i="2" s="1"/>
  <c r="BJ585" i="2"/>
  <c r="BL585" i="2"/>
  <c r="BM585" i="2"/>
  <c r="BO585" i="2" s="1"/>
  <c r="BP585" i="2"/>
  <c r="BR585" i="2"/>
  <c r="BS585" i="2"/>
  <c r="BT585" i="2"/>
  <c r="BU585" i="2"/>
  <c r="BV585" i="2"/>
  <c r="BZ585" i="2"/>
  <c r="CA585" i="2"/>
  <c r="CC585" i="2"/>
  <c r="CD585" i="2"/>
  <c r="CG585" i="2" a="1"/>
  <c r="CG585" i="2" s="1"/>
  <c r="CL585" i="2" a="1"/>
  <c r="CL585" i="2" s="1"/>
  <c r="CP585" i="2"/>
  <c r="CQ585" i="2"/>
  <c r="CS585" i="2"/>
  <c r="CT585" i="2"/>
  <c r="CV585" i="2" a="1"/>
  <c r="CV585" i="2" s="1"/>
  <c r="CW585" i="2"/>
  <c r="DA585" i="2"/>
  <c r="DB585" i="2"/>
  <c r="DD585" i="2"/>
  <c r="DE585" i="2"/>
  <c r="DG585" i="2"/>
  <c r="DJ585" i="2"/>
  <c r="DL585" i="2"/>
  <c r="DP585" i="2"/>
  <c r="C586" i="2"/>
  <c r="H586" i="2"/>
  <c r="G586" i="2" s="1"/>
  <c r="J586" i="2"/>
  <c r="K586" i="2"/>
  <c r="M586" i="2"/>
  <c r="N586" i="2"/>
  <c r="P586" i="2"/>
  <c r="Q586" i="2"/>
  <c r="S586" i="2"/>
  <c r="T586" i="2"/>
  <c r="R586" i="2" s="1"/>
  <c r="V586" i="2" a="1"/>
  <c r="V586" i="2" s="1"/>
  <c r="W586" i="2" a="1"/>
  <c r="W586" i="2" s="1"/>
  <c r="X586" i="2"/>
  <c r="AA586" i="2" a="1"/>
  <c r="AA586" i="2" s="1"/>
  <c r="AB586" i="2" s="1"/>
  <c r="AC586" i="2"/>
  <c r="AD586" i="2"/>
  <c r="AF586" i="2"/>
  <c r="AG586" i="2"/>
  <c r="AE586" i="2" s="1"/>
  <c r="AI586" i="2"/>
  <c r="AJ586" i="2"/>
  <c r="AL586" i="2"/>
  <c r="AM586" i="2"/>
  <c r="AO586" i="2"/>
  <c r="AP586" i="2"/>
  <c r="AR586" i="2"/>
  <c r="AS586" i="2"/>
  <c r="AU586" i="2"/>
  <c r="AT586" i="2" s="1"/>
  <c r="AV586" i="2"/>
  <c r="AX586" i="2"/>
  <c r="AY586" i="2"/>
  <c r="BA586" i="2"/>
  <c r="BB586" i="2"/>
  <c r="BD586" i="2"/>
  <c r="BE586" i="2"/>
  <c r="BF586" i="2"/>
  <c r="BG586" i="2"/>
  <c r="BI586" i="2"/>
  <c r="BJ586" i="2"/>
  <c r="BL586" i="2"/>
  <c r="BM586" i="2"/>
  <c r="BO586" i="2" s="1"/>
  <c r="BP586" i="2"/>
  <c r="BR586" i="2"/>
  <c r="BS586" i="2"/>
  <c r="BT586" i="2"/>
  <c r="BV586" i="2"/>
  <c r="BU586" i="2" s="1"/>
  <c r="CA586" i="2"/>
  <c r="BZ586" i="2"/>
  <c r="CC586" i="2"/>
  <c r="CD586" i="2"/>
  <c r="CG586" i="2" a="1"/>
  <c r="CG586" i="2" s="1"/>
  <c r="CH586" i="2" s="1"/>
  <c r="CE586" i="2" s="1"/>
  <c r="CL586" i="2" a="1"/>
  <c r="CL586" i="2" s="1"/>
  <c r="CM586" i="2" s="1"/>
  <c r="CJ586" i="2" s="1"/>
  <c r="CP586" i="2"/>
  <c r="CQ586" i="2"/>
  <c r="CS586" i="2"/>
  <c r="CT586" i="2"/>
  <c r="CV586" i="2" a="1"/>
  <c r="CV586" i="2" s="1"/>
  <c r="CW586" i="2"/>
  <c r="DA586" i="2"/>
  <c r="DB586" i="2"/>
  <c r="DD586" i="2"/>
  <c r="DE586" i="2"/>
  <c r="DC586" i="2" s="1"/>
  <c r="DG586" i="2"/>
  <c r="DH586" i="2" s="1"/>
  <c r="DJ586" i="2"/>
  <c r="DL586" i="2"/>
  <c r="DP586" i="2"/>
  <c r="DQ586" i="2" s="1"/>
  <c r="C587" i="2"/>
  <c r="H587" i="2"/>
  <c r="G587" i="2" s="1"/>
  <c r="J587" i="2"/>
  <c r="K587" i="2"/>
  <c r="M587" i="2"/>
  <c r="N587" i="2"/>
  <c r="P587" i="2"/>
  <c r="Q587" i="2"/>
  <c r="S587" i="2"/>
  <c r="T587" i="2"/>
  <c r="V587" i="2" a="1"/>
  <c r="V587" i="2" s="1"/>
  <c r="W587" i="2" a="1"/>
  <c r="W587" i="2" s="1"/>
  <c r="X587" i="2"/>
  <c r="AA587" i="2" a="1"/>
  <c r="AA587" i="2" s="1"/>
  <c r="AB587" i="2" s="1"/>
  <c r="AC587" i="2"/>
  <c r="AD587" i="2"/>
  <c r="AF587" i="2"/>
  <c r="AG587" i="2"/>
  <c r="AI587" i="2"/>
  <c r="AJ587" i="2"/>
  <c r="AL587" i="2"/>
  <c r="AM587" i="2"/>
  <c r="AO587" i="2"/>
  <c r="AP587" i="2"/>
  <c r="AR587" i="2"/>
  <c r="AS587" i="2"/>
  <c r="AU587" i="2"/>
  <c r="AV587" i="2"/>
  <c r="AX587" i="2"/>
  <c r="AY587" i="2"/>
  <c r="BA587" i="2"/>
  <c r="BB587" i="2"/>
  <c r="BD587" i="2"/>
  <c r="BE587" i="2"/>
  <c r="BF587" i="2"/>
  <c r="BG587" i="2"/>
  <c r="BI587" i="2"/>
  <c r="BJ587" i="2"/>
  <c r="BL587" i="2"/>
  <c r="BM587" i="2"/>
  <c r="BO587" i="2" s="1"/>
  <c r="BP587" i="2"/>
  <c r="BR587" i="2"/>
  <c r="BS587" i="2"/>
  <c r="BT587" i="2"/>
  <c r="BV587" i="2"/>
  <c r="BU587" i="2" s="1"/>
  <c r="CA587" i="2"/>
  <c r="BW587" i="2" s="1"/>
  <c r="BZ587" i="2"/>
  <c r="CC587" i="2"/>
  <c r="CD587" i="2"/>
  <c r="CG587" i="2" a="1"/>
  <c r="CG587" i="2" s="1"/>
  <c r="CH587" i="2" s="1"/>
  <c r="CE587" i="2" s="1"/>
  <c r="CL587" i="2" a="1"/>
  <c r="CL587" i="2" s="1"/>
  <c r="CM587" i="2" s="1"/>
  <c r="CJ587" i="2" s="1"/>
  <c r="CP587" i="2"/>
  <c r="CQ587" i="2"/>
  <c r="CS587" i="2"/>
  <c r="CT587" i="2"/>
  <c r="CV587" i="2" a="1"/>
  <c r="CV587" i="2" s="1"/>
  <c r="CW587" i="2"/>
  <c r="DA587" i="2"/>
  <c r="DB587" i="2"/>
  <c r="DD587" i="2"/>
  <c r="DE587" i="2"/>
  <c r="DG587" i="2"/>
  <c r="DH587" i="2" s="1"/>
  <c r="DJ587" i="2"/>
  <c r="DL587" i="2"/>
  <c r="DM587" i="2" s="1"/>
  <c r="DP587" i="2"/>
  <c r="DQ587" i="2" s="1"/>
  <c r="C588" i="2"/>
  <c r="H588" i="2"/>
  <c r="G588" i="2" s="1"/>
  <c r="J588" i="2"/>
  <c r="K588" i="2"/>
  <c r="M588" i="2"/>
  <c r="N588" i="2"/>
  <c r="P588" i="2"/>
  <c r="Q588" i="2"/>
  <c r="S588" i="2"/>
  <c r="T588" i="2"/>
  <c r="V588" i="2" a="1"/>
  <c r="V588" i="2" s="1"/>
  <c r="W588" i="2" a="1"/>
  <c r="W588" i="2" s="1"/>
  <c r="X588" i="2"/>
  <c r="AA588" i="2" a="1"/>
  <c r="AA588" i="2" s="1"/>
  <c r="AB588" i="2" s="1"/>
  <c r="AC588" i="2"/>
  <c r="AD588" i="2"/>
  <c r="AF588" i="2"/>
  <c r="AG588" i="2"/>
  <c r="AI588" i="2"/>
  <c r="AJ588" i="2"/>
  <c r="AL588" i="2"/>
  <c r="AM588" i="2"/>
  <c r="AO588" i="2"/>
  <c r="AP588" i="2"/>
  <c r="AR588" i="2"/>
  <c r="AS588" i="2"/>
  <c r="AU588" i="2"/>
  <c r="AV588" i="2"/>
  <c r="AX588" i="2"/>
  <c r="AY588" i="2"/>
  <c r="BA588" i="2"/>
  <c r="BB588" i="2"/>
  <c r="BD588" i="2"/>
  <c r="BE588" i="2"/>
  <c r="BF588" i="2"/>
  <c r="BG588" i="2"/>
  <c r="BI588" i="2"/>
  <c r="BJ588" i="2"/>
  <c r="BL588" i="2"/>
  <c r="BM588" i="2"/>
  <c r="BP588" i="2"/>
  <c r="BR588" i="2"/>
  <c r="BS588" i="2"/>
  <c r="BT588" i="2"/>
  <c r="BV588" i="2"/>
  <c r="BU588" i="2" s="1"/>
  <c r="CC588" i="2"/>
  <c r="CD588" i="2"/>
  <c r="CG588" i="2" a="1"/>
  <c r="CG588" i="2" s="1"/>
  <c r="CH588" i="2" s="1"/>
  <c r="CE588" i="2" s="1"/>
  <c r="CL588" i="2" a="1"/>
  <c r="CL588" i="2" s="1"/>
  <c r="CM588" i="2" s="1"/>
  <c r="CJ588" i="2" s="1"/>
  <c r="CP588" i="2"/>
  <c r="CQ588" i="2"/>
  <c r="CS588" i="2"/>
  <c r="CT588" i="2"/>
  <c r="CV588" i="2" a="1"/>
  <c r="CV588" i="2" s="1"/>
  <c r="CW588" i="2"/>
  <c r="DA588" i="2"/>
  <c r="CZ588" i="2" s="1"/>
  <c r="DB588" i="2"/>
  <c r="DD588" i="2"/>
  <c r="DE588" i="2"/>
  <c r="DG588" i="2"/>
  <c r="DJ588" i="2"/>
  <c r="DF588" i="2" s="1"/>
  <c r="DL588" i="2"/>
  <c r="DK588" i="2" s="1"/>
  <c r="DP588" i="2"/>
  <c r="DQ588" i="2" s="1"/>
  <c r="C589" i="2"/>
  <c r="H589" i="2"/>
  <c r="G589" i="2" s="1"/>
  <c r="J589" i="2"/>
  <c r="K589" i="2"/>
  <c r="M589" i="2"/>
  <c r="N589" i="2"/>
  <c r="P589" i="2"/>
  <c r="Q589" i="2"/>
  <c r="S589" i="2"/>
  <c r="T589" i="2"/>
  <c r="V589" i="2" a="1"/>
  <c r="V589" i="2"/>
  <c r="W589" i="2" a="1"/>
  <c r="W589" i="2" s="1"/>
  <c r="X589" i="2"/>
  <c r="AA589" i="2" a="1"/>
  <c r="AA589" i="2" s="1"/>
  <c r="AB589" i="2" s="1"/>
  <c r="AC589" i="2"/>
  <c r="AD589" i="2"/>
  <c r="AF589" i="2"/>
  <c r="AG589" i="2"/>
  <c r="AI589" i="2"/>
  <c r="AJ589" i="2"/>
  <c r="AL589" i="2"/>
  <c r="AK589" i="2" s="1"/>
  <c r="AM589" i="2"/>
  <c r="AO589" i="2"/>
  <c r="AP589" i="2"/>
  <c r="AR589" i="2"/>
  <c r="AS589" i="2"/>
  <c r="AU589" i="2"/>
  <c r="AV589" i="2"/>
  <c r="AX589" i="2"/>
  <c r="AY589" i="2"/>
  <c r="BA589" i="2"/>
  <c r="BB589" i="2"/>
  <c r="BD589" i="2"/>
  <c r="BE589" i="2"/>
  <c r="BF589" i="2"/>
  <c r="BG589" i="2"/>
  <c r="BI589" i="2"/>
  <c r="BJ589" i="2"/>
  <c r="BL589" i="2"/>
  <c r="BM589" i="2"/>
  <c r="BO589" i="2" s="1"/>
  <c r="BP589" i="2"/>
  <c r="BR589" i="2"/>
  <c r="BS589" i="2"/>
  <c r="BT589" i="2"/>
  <c r="BV589" i="2"/>
  <c r="BU589" i="2" s="1"/>
  <c r="BZ589" i="2"/>
  <c r="CC589" i="2"/>
  <c r="CD589" i="2"/>
  <c r="CG589" i="2" a="1"/>
  <c r="CG589" i="2" s="1"/>
  <c r="CH589" i="2" s="1"/>
  <c r="CE589" i="2" s="1"/>
  <c r="CL589" i="2" a="1"/>
  <c r="CL589" i="2" s="1"/>
  <c r="CP589" i="2"/>
  <c r="CO589" i="2" s="1"/>
  <c r="CQ589" i="2"/>
  <c r="CS589" i="2"/>
  <c r="CT589" i="2"/>
  <c r="CV589" i="2" a="1"/>
  <c r="CV589" i="2" s="1"/>
  <c r="CW589" i="2"/>
  <c r="DA589" i="2"/>
  <c r="DB589" i="2"/>
  <c r="DD589" i="2"/>
  <c r="DE589" i="2"/>
  <c r="DG589" i="2"/>
  <c r="DJ589" i="2"/>
  <c r="DL589" i="2"/>
  <c r="DP589" i="2"/>
  <c r="C590" i="2"/>
  <c r="H590" i="2"/>
  <c r="G590" i="2" s="1"/>
  <c r="J590" i="2"/>
  <c r="K590" i="2"/>
  <c r="M590" i="2"/>
  <c r="N590" i="2"/>
  <c r="P590" i="2"/>
  <c r="Q590" i="2"/>
  <c r="S590" i="2"/>
  <c r="T590" i="2"/>
  <c r="V590" i="2" a="1"/>
  <c r="V590" i="2" s="1"/>
  <c r="W590" i="2" a="1"/>
  <c r="W590" i="2" s="1"/>
  <c r="X590" i="2"/>
  <c r="AA590" i="2" a="1"/>
  <c r="AA590" i="2" s="1"/>
  <c r="AB590" i="2" s="1"/>
  <c r="AC590" i="2"/>
  <c r="AD590" i="2"/>
  <c r="AF590" i="2"/>
  <c r="AG590" i="2"/>
  <c r="AI590" i="2"/>
  <c r="AJ590" i="2"/>
  <c r="AL590" i="2"/>
  <c r="AM590" i="2"/>
  <c r="AO590" i="2"/>
  <c r="AP590" i="2"/>
  <c r="AR590" i="2"/>
  <c r="AS590" i="2"/>
  <c r="AU590" i="2"/>
  <c r="AV590" i="2"/>
  <c r="AX590" i="2"/>
  <c r="AY590" i="2"/>
  <c r="BA590" i="2"/>
  <c r="BB590" i="2"/>
  <c r="BD590" i="2"/>
  <c r="BE590" i="2"/>
  <c r="BF590" i="2"/>
  <c r="BG590" i="2"/>
  <c r="BI590" i="2"/>
  <c r="BJ590" i="2"/>
  <c r="BL590" i="2"/>
  <c r="BM590" i="2"/>
  <c r="BO590" i="2" s="1"/>
  <c r="BP590" i="2"/>
  <c r="BR590" i="2"/>
  <c r="BS590" i="2"/>
  <c r="BT590" i="2"/>
  <c r="BV590" i="2"/>
  <c r="BU590" i="2" s="1"/>
  <c r="CC590" i="2"/>
  <c r="CD590" i="2"/>
  <c r="CG590" i="2" a="1"/>
  <c r="CG590" i="2" s="1"/>
  <c r="CH590" i="2" s="1"/>
  <c r="CE590" i="2" s="1"/>
  <c r="CL590" i="2" a="1"/>
  <c r="CL590" i="2" s="1"/>
  <c r="CP590" i="2"/>
  <c r="CQ590" i="2"/>
  <c r="CS590" i="2"/>
  <c r="CT590" i="2"/>
  <c r="CV590" i="2" a="1"/>
  <c r="CV590" i="2" s="1"/>
  <c r="CW590" i="2"/>
  <c r="DA590" i="2"/>
  <c r="DB590" i="2"/>
  <c r="DD590" i="2"/>
  <c r="DE590" i="2"/>
  <c r="DG590" i="2"/>
  <c r="DH590" i="2" s="1"/>
  <c r="DJ590" i="2"/>
  <c r="DL590" i="2"/>
  <c r="DP590" i="2"/>
  <c r="DR590" i="2" s="1"/>
  <c r="C591" i="2"/>
  <c r="H591" i="2"/>
  <c r="G591" i="2" s="1"/>
  <c r="J591" i="2"/>
  <c r="K591" i="2"/>
  <c r="M591" i="2"/>
  <c r="N591" i="2"/>
  <c r="P591" i="2"/>
  <c r="Q591" i="2"/>
  <c r="S591" i="2"/>
  <c r="T591" i="2"/>
  <c r="V591" i="2" a="1"/>
  <c r="V591" i="2" s="1"/>
  <c r="W591" i="2" a="1"/>
  <c r="W591" i="2" s="1"/>
  <c r="Y591" i="2" s="1"/>
  <c r="X591" i="2"/>
  <c r="AA591" i="2" a="1"/>
  <c r="AA591" i="2" s="1"/>
  <c r="AB591" i="2" s="1"/>
  <c r="AC591" i="2"/>
  <c r="AD591" i="2"/>
  <c r="AF591" i="2"/>
  <c r="AG591" i="2"/>
  <c r="AI591" i="2"/>
  <c r="AJ591" i="2"/>
  <c r="AL591" i="2"/>
  <c r="AM591" i="2"/>
  <c r="AO591" i="2"/>
  <c r="AP591" i="2"/>
  <c r="AR591" i="2"/>
  <c r="AS591" i="2"/>
  <c r="AU591" i="2"/>
  <c r="AT591" i="2" s="1"/>
  <c r="AV591" i="2"/>
  <c r="AX591" i="2"/>
  <c r="AY591" i="2"/>
  <c r="BA591" i="2"/>
  <c r="BB591" i="2"/>
  <c r="AZ591" i="2" s="1"/>
  <c r="BD591" i="2"/>
  <c r="BE591" i="2"/>
  <c r="BF591" i="2"/>
  <c r="BG591" i="2"/>
  <c r="BI591" i="2"/>
  <c r="BJ591" i="2"/>
  <c r="BL591" i="2"/>
  <c r="BM591" i="2"/>
  <c r="BO591" i="2" s="1"/>
  <c r="BP591" i="2"/>
  <c r="BR591" i="2"/>
  <c r="BS591" i="2"/>
  <c r="BT591" i="2"/>
  <c r="BV591" i="2"/>
  <c r="BU591" i="2" s="1"/>
  <c r="CC591" i="2"/>
  <c r="CD591" i="2"/>
  <c r="CG591" i="2" a="1"/>
  <c r="CG591" i="2" s="1"/>
  <c r="CL591" i="2" a="1"/>
  <c r="CL591" i="2" s="1"/>
  <c r="CN591" i="2" s="1"/>
  <c r="CP591" i="2"/>
  <c r="CQ591" i="2"/>
  <c r="CS591" i="2"/>
  <c r="CT591" i="2"/>
  <c r="CV591" i="2" a="1"/>
  <c r="CV591" i="2" s="1"/>
  <c r="CW591" i="2"/>
  <c r="DA591" i="2"/>
  <c r="DB591" i="2"/>
  <c r="DD591" i="2"/>
  <c r="DE591" i="2"/>
  <c r="DG591" i="2"/>
  <c r="DH591" i="2" s="1"/>
  <c r="DJ591" i="2"/>
  <c r="DL591" i="2"/>
  <c r="DM591" i="2" s="1"/>
  <c r="DP591" i="2"/>
  <c r="DQ591" i="2" s="1"/>
  <c r="C592" i="2"/>
  <c r="H592" i="2"/>
  <c r="G592" i="2" s="1"/>
  <c r="J592" i="2"/>
  <c r="K592" i="2"/>
  <c r="M592" i="2"/>
  <c r="L592" i="2" s="1"/>
  <c r="N592" i="2"/>
  <c r="P592" i="2"/>
  <c r="Q592" i="2"/>
  <c r="S592" i="2"/>
  <c r="R592" i="2" s="1"/>
  <c r="T592" i="2"/>
  <c r="V592" i="2" a="1"/>
  <c r="V592" i="2" s="1"/>
  <c r="W592" i="2" a="1"/>
  <c r="W592" i="2" s="1"/>
  <c r="X592" i="2"/>
  <c r="AA592" i="2" a="1"/>
  <c r="AA592" i="2" s="1"/>
  <c r="AB592" i="2" s="1"/>
  <c r="AC592" i="2"/>
  <c r="AD592" i="2"/>
  <c r="AF592" i="2"/>
  <c r="AG592" i="2"/>
  <c r="AE592" i="2" s="1"/>
  <c r="AI592" i="2"/>
  <c r="AJ592" i="2"/>
  <c r="AL592" i="2"/>
  <c r="AM592" i="2"/>
  <c r="AO592" i="2"/>
  <c r="AP592" i="2"/>
  <c r="AR592" i="2"/>
  <c r="AS592" i="2"/>
  <c r="AU592" i="2"/>
  <c r="AV592" i="2"/>
  <c r="AX592" i="2"/>
  <c r="AY592" i="2"/>
  <c r="BA592" i="2"/>
  <c r="BB592" i="2"/>
  <c r="BD592" i="2"/>
  <c r="BE592" i="2"/>
  <c r="BF592" i="2"/>
  <c r="BG592" i="2"/>
  <c r="BI592" i="2"/>
  <c r="BJ592" i="2"/>
  <c r="BL592" i="2"/>
  <c r="BM592" i="2"/>
  <c r="BO592" i="2" s="1"/>
  <c r="BP592" i="2"/>
  <c r="BR592" i="2"/>
  <c r="BS592" i="2"/>
  <c r="BT592" i="2"/>
  <c r="BV592" i="2"/>
  <c r="BU592" i="2" s="1"/>
  <c r="BZ592" i="2"/>
  <c r="CA592" i="2"/>
  <c r="CC592" i="2"/>
  <c r="CD592" i="2"/>
  <c r="CG592" i="2" a="1"/>
  <c r="CG592" i="2" s="1"/>
  <c r="CL592" i="2" a="1"/>
  <c r="CL592" i="2" s="1"/>
  <c r="CM592" i="2" s="1"/>
  <c r="CJ592" i="2" s="1"/>
  <c r="CP592" i="2"/>
  <c r="CQ592" i="2"/>
  <c r="CO592" i="2" s="1"/>
  <c r="CS592" i="2"/>
  <c r="CT592" i="2"/>
  <c r="CV592" i="2" a="1"/>
  <c r="CV592" i="2" s="1"/>
  <c r="CW592" i="2"/>
  <c r="DA592" i="2"/>
  <c r="DB592" i="2"/>
  <c r="DD592" i="2"/>
  <c r="DE592" i="2"/>
  <c r="DG592" i="2"/>
  <c r="DH592" i="2" s="1"/>
  <c r="DJ592" i="2"/>
  <c r="DL592" i="2"/>
  <c r="DM592" i="2" s="1"/>
  <c r="DP592" i="2"/>
  <c r="DO592" i="2" s="1"/>
  <c r="C593" i="2"/>
  <c r="H593" i="2"/>
  <c r="G593" i="2" s="1"/>
  <c r="J593" i="2"/>
  <c r="K593" i="2"/>
  <c r="M593" i="2"/>
  <c r="N593" i="2"/>
  <c r="L593" i="2" s="1"/>
  <c r="P593" i="2"/>
  <c r="Q593" i="2"/>
  <c r="S593" i="2"/>
  <c r="T593" i="2"/>
  <c r="V593" i="2" a="1"/>
  <c r="V593" i="2" s="1"/>
  <c r="W593" i="2" a="1"/>
  <c r="W593" i="2" s="1"/>
  <c r="X593" i="2"/>
  <c r="AA593" i="2" a="1"/>
  <c r="AA593" i="2" s="1"/>
  <c r="AB593" i="2" s="1"/>
  <c r="AC593" i="2"/>
  <c r="AD593" i="2"/>
  <c r="AF593" i="2"/>
  <c r="AG593" i="2"/>
  <c r="AI593" i="2"/>
  <c r="AJ593" i="2"/>
  <c r="AH593" i="2" s="1"/>
  <c r="AL593" i="2"/>
  <c r="AM593" i="2"/>
  <c r="AO593" i="2"/>
  <c r="AN593" i="2" s="1"/>
  <c r="AP593" i="2"/>
  <c r="AR593" i="2"/>
  <c r="AS593" i="2"/>
  <c r="AU593" i="2"/>
  <c r="AV593" i="2"/>
  <c r="AX593" i="2"/>
  <c r="AY593" i="2"/>
  <c r="BA593" i="2"/>
  <c r="BB593" i="2"/>
  <c r="BD593" i="2"/>
  <c r="BE593" i="2"/>
  <c r="BF593" i="2"/>
  <c r="BG593" i="2"/>
  <c r="BI593" i="2"/>
  <c r="BJ593" i="2"/>
  <c r="BL593" i="2"/>
  <c r="BM593" i="2"/>
  <c r="BO593" i="2" s="1"/>
  <c r="BP593" i="2"/>
  <c r="BR593" i="2"/>
  <c r="BS593" i="2"/>
  <c r="BT593" i="2"/>
  <c r="BV593" i="2"/>
  <c r="BU593" i="2" s="1"/>
  <c r="BZ593" i="2"/>
  <c r="CA593" i="2"/>
  <c r="CC593" i="2"/>
  <c r="CD593" i="2"/>
  <c r="CG593" i="2" a="1"/>
  <c r="CG593" i="2" s="1"/>
  <c r="CL593" i="2" a="1"/>
  <c r="CL593" i="2" s="1"/>
  <c r="CM593" i="2" s="1"/>
  <c r="CJ593" i="2" s="1"/>
  <c r="CP593" i="2"/>
  <c r="CO593" i="2" s="1"/>
  <c r="CQ593" i="2"/>
  <c r="CS593" i="2"/>
  <c r="CT593" i="2"/>
  <c r="CV593" i="2" a="1"/>
  <c r="CV593" i="2" s="1"/>
  <c r="CW593" i="2"/>
  <c r="DA593" i="2"/>
  <c r="DB593" i="2"/>
  <c r="DD593" i="2"/>
  <c r="DE593" i="2"/>
  <c r="DG593" i="2"/>
  <c r="DH593" i="2" s="1"/>
  <c r="DJ593" i="2"/>
  <c r="DL593" i="2"/>
  <c r="DP593" i="2"/>
  <c r="DO593" i="2" s="1"/>
  <c r="C594" i="2"/>
  <c r="H594" i="2"/>
  <c r="G594" i="2" s="1"/>
  <c r="J594" i="2"/>
  <c r="K594" i="2"/>
  <c r="M594" i="2"/>
  <c r="N594" i="2"/>
  <c r="P594" i="2"/>
  <c r="Q594" i="2"/>
  <c r="S594" i="2"/>
  <c r="T594" i="2"/>
  <c r="V594" i="2" a="1"/>
  <c r="V594" i="2" s="1"/>
  <c r="W594" i="2" a="1"/>
  <c r="W594" i="2" s="1"/>
  <c r="X594" i="2"/>
  <c r="AA594" i="2" a="1"/>
  <c r="AA594" i="2" s="1"/>
  <c r="AB594" i="2" s="1"/>
  <c r="AC594" i="2"/>
  <c r="AD594" i="2"/>
  <c r="AF594" i="2"/>
  <c r="AG594" i="2"/>
  <c r="AI594" i="2"/>
  <c r="AJ594" i="2"/>
  <c r="AH594" i="2" s="1"/>
  <c r="AL594" i="2"/>
  <c r="AM594" i="2"/>
  <c r="AO594" i="2"/>
  <c r="AP594" i="2"/>
  <c r="AR594" i="2"/>
  <c r="AS594" i="2"/>
  <c r="AU594" i="2"/>
  <c r="AV594" i="2"/>
  <c r="AT594" i="2" s="1"/>
  <c r="AX594" i="2"/>
  <c r="AY594" i="2"/>
  <c r="BA594" i="2"/>
  <c r="BB594" i="2"/>
  <c r="BD594" i="2"/>
  <c r="BE594" i="2"/>
  <c r="BF594" i="2"/>
  <c r="BG594" i="2"/>
  <c r="BI594" i="2"/>
  <c r="BJ594" i="2"/>
  <c r="BL594" i="2"/>
  <c r="BM594" i="2"/>
  <c r="BO594" i="2" s="1"/>
  <c r="BP594" i="2"/>
  <c r="BR594" i="2"/>
  <c r="BS594" i="2"/>
  <c r="BT594" i="2"/>
  <c r="BV594" i="2"/>
  <c r="BU594" i="2" s="1"/>
  <c r="CA594" i="2"/>
  <c r="BZ594" i="2"/>
  <c r="CC594" i="2"/>
  <c r="CD594" i="2"/>
  <c r="CG594" i="2" a="1"/>
  <c r="CG594" i="2" s="1"/>
  <c r="CH594" i="2" s="1"/>
  <c r="CE594" i="2" s="1"/>
  <c r="CL594" i="2" a="1"/>
  <c r="CL594" i="2" s="1"/>
  <c r="CM594" i="2" s="1"/>
  <c r="CJ594" i="2" s="1"/>
  <c r="CP594" i="2"/>
  <c r="CQ594" i="2"/>
  <c r="CS594" i="2"/>
  <c r="CT594" i="2"/>
  <c r="CV594" i="2" a="1"/>
  <c r="CV594" i="2" s="1"/>
  <c r="CW594" i="2"/>
  <c r="DA594" i="2"/>
  <c r="DB594" i="2"/>
  <c r="DD594" i="2"/>
  <c r="DE594" i="2"/>
  <c r="DG594" i="2"/>
  <c r="DH594" i="2" s="1"/>
  <c r="DJ594" i="2"/>
  <c r="DL594" i="2"/>
  <c r="DK594" i="2" s="1"/>
  <c r="DP594" i="2"/>
  <c r="DQ594" i="2" s="1"/>
  <c r="C595" i="2"/>
  <c r="H595" i="2"/>
  <c r="G595" i="2" s="1"/>
  <c r="J595" i="2"/>
  <c r="K595" i="2"/>
  <c r="M595" i="2"/>
  <c r="N595" i="2"/>
  <c r="P595" i="2"/>
  <c r="Q595" i="2"/>
  <c r="S595" i="2"/>
  <c r="T595" i="2"/>
  <c r="V595" i="2" a="1"/>
  <c r="V595" i="2" s="1"/>
  <c r="W595" i="2" a="1"/>
  <c r="W595" i="2" s="1"/>
  <c r="X595" i="2"/>
  <c r="AA595" i="2" a="1"/>
  <c r="AA595" i="2" s="1"/>
  <c r="AB595" i="2" s="1"/>
  <c r="AC595" i="2"/>
  <c r="AD595" i="2"/>
  <c r="AF595" i="2"/>
  <c r="AG595" i="2"/>
  <c r="AI595" i="2"/>
  <c r="AJ595" i="2"/>
  <c r="AL595" i="2"/>
  <c r="AM595" i="2"/>
  <c r="AO595" i="2"/>
  <c r="AP595" i="2"/>
  <c r="AR595" i="2"/>
  <c r="AS595" i="2"/>
  <c r="AU595" i="2"/>
  <c r="AV595" i="2"/>
  <c r="AX595" i="2"/>
  <c r="AY595" i="2"/>
  <c r="BA595" i="2"/>
  <c r="BB595" i="2"/>
  <c r="BD595" i="2"/>
  <c r="BE595" i="2"/>
  <c r="BF595" i="2"/>
  <c r="BG595" i="2"/>
  <c r="BI595" i="2"/>
  <c r="BJ595" i="2"/>
  <c r="BL595" i="2"/>
  <c r="BM595" i="2"/>
  <c r="BO595" i="2" s="1"/>
  <c r="BP595" i="2"/>
  <c r="BR595" i="2"/>
  <c r="BS595" i="2"/>
  <c r="BT595" i="2"/>
  <c r="BV595" i="2"/>
  <c r="BU595" i="2" s="1"/>
  <c r="CA595" i="2"/>
  <c r="BZ595" i="2"/>
  <c r="CC595" i="2"/>
  <c r="CD595" i="2"/>
  <c r="CG595" i="2" a="1"/>
  <c r="CG595" i="2" s="1"/>
  <c r="CL595" i="2" a="1"/>
  <c r="CL595" i="2" s="1"/>
  <c r="CM595" i="2" s="1"/>
  <c r="CJ595" i="2" s="1"/>
  <c r="CP595" i="2"/>
  <c r="CQ595" i="2"/>
  <c r="CS595" i="2"/>
  <c r="CT595" i="2"/>
  <c r="CV595" i="2" a="1"/>
  <c r="CV595" i="2" s="1"/>
  <c r="CW595" i="2"/>
  <c r="DA595" i="2"/>
  <c r="DB595" i="2"/>
  <c r="DD595" i="2"/>
  <c r="DE595" i="2"/>
  <c r="DG595" i="2"/>
  <c r="DH595" i="2" s="1"/>
  <c r="DJ595" i="2"/>
  <c r="DL595" i="2"/>
  <c r="DM595" i="2" s="1"/>
  <c r="DP595" i="2"/>
  <c r="C596" i="2"/>
  <c r="H596" i="2"/>
  <c r="G596" i="2" s="1"/>
  <c r="J596" i="2"/>
  <c r="K596" i="2"/>
  <c r="M596" i="2"/>
  <c r="N596" i="2"/>
  <c r="P596" i="2"/>
  <c r="Q596" i="2"/>
  <c r="S596" i="2"/>
  <c r="T596" i="2"/>
  <c r="V596" i="2" a="1"/>
  <c r="V596" i="2" s="1"/>
  <c r="W596" i="2" a="1"/>
  <c r="W596" i="2" s="1"/>
  <c r="X596" i="2"/>
  <c r="AA596" i="2" a="1"/>
  <c r="AA596" i="2" s="1"/>
  <c r="AB596" i="2" s="1"/>
  <c r="AC596" i="2"/>
  <c r="AD596" i="2"/>
  <c r="AF596" i="2"/>
  <c r="AE596" i="2" s="1"/>
  <c r="AG596" i="2"/>
  <c r="AI596" i="2"/>
  <c r="AJ596" i="2"/>
  <c r="AL596" i="2"/>
  <c r="AM596" i="2"/>
  <c r="AO596" i="2"/>
  <c r="AP596" i="2"/>
  <c r="AR596" i="2"/>
  <c r="AS596" i="2"/>
  <c r="AU596" i="2"/>
  <c r="AV596" i="2"/>
  <c r="AX596" i="2"/>
  <c r="AY596" i="2"/>
  <c r="AW596" i="2" s="1"/>
  <c r="BA596" i="2"/>
  <c r="BB596" i="2"/>
  <c r="BD596" i="2"/>
  <c r="BE596" i="2"/>
  <c r="BF596" i="2"/>
  <c r="BG596" i="2"/>
  <c r="BI596" i="2"/>
  <c r="BJ596" i="2"/>
  <c r="BL596" i="2"/>
  <c r="BM596" i="2"/>
  <c r="BP596" i="2"/>
  <c r="BR596" i="2"/>
  <c r="BS596" i="2"/>
  <c r="BT596" i="2"/>
  <c r="BV596" i="2"/>
  <c r="BU596" i="2" s="1"/>
  <c r="CC596" i="2"/>
  <c r="CD596" i="2"/>
  <c r="CG596" i="2" a="1"/>
  <c r="CG596" i="2" s="1"/>
  <c r="CH596" i="2" s="1"/>
  <c r="CE596" i="2" s="1"/>
  <c r="CL596" i="2" a="1"/>
  <c r="CL596" i="2" s="1"/>
  <c r="CM596" i="2" s="1"/>
  <c r="CJ596" i="2" s="1"/>
  <c r="CP596" i="2"/>
  <c r="CQ596" i="2"/>
  <c r="CS596" i="2"/>
  <c r="CT596" i="2"/>
  <c r="CV596" i="2" a="1"/>
  <c r="CV596" i="2" s="1"/>
  <c r="CW596" i="2"/>
  <c r="DA596" i="2"/>
  <c r="DB596" i="2"/>
  <c r="CZ596" i="2" s="1"/>
  <c r="DD596" i="2"/>
  <c r="DE596" i="2"/>
  <c r="DG596" i="2"/>
  <c r="DJ596" i="2"/>
  <c r="DL596" i="2"/>
  <c r="DK596" i="2" s="1"/>
  <c r="DP596" i="2"/>
  <c r="DQ596" i="2" s="1"/>
  <c r="C597" i="2"/>
  <c r="H597" i="2"/>
  <c r="G597" i="2" s="1"/>
  <c r="J597" i="2"/>
  <c r="K597" i="2"/>
  <c r="M597" i="2"/>
  <c r="L597" i="2" s="1"/>
  <c r="N597" i="2"/>
  <c r="P597" i="2"/>
  <c r="Q597" i="2"/>
  <c r="S597" i="2"/>
  <c r="T597" i="2"/>
  <c r="V597" i="2" a="1"/>
  <c r="V597" i="2" s="1"/>
  <c r="W597" i="2" a="1"/>
  <c r="W597" i="2" s="1"/>
  <c r="X597" i="2"/>
  <c r="AA597" i="2" a="1"/>
  <c r="AA597" i="2" s="1"/>
  <c r="AB597" i="2" s="1"/>
  <c r="AC597" i="2"/>
  <c r="AD597" i="2"/>
  <c r="AF597" i="2"/>
  <c r="AG597" i="2"/>
  <c r="AE597" i="2" s="1"/>
  <c r="AI597" i="2"/>
  <c r="AJ597" i="2"/>
  <c r="AL597" i="2"/>
  <c r="AK597" i="2" s="1"/>
  <c r="AM597" i="2"/>
  <c r="AO597" i="2"/>
  <c r="AP597" i="2"/>
  <c r="AR597" i="2"/>
  <c r="AS597" i="2"/>
  <c r="AU597" i="2"/>
  <c r="AV597" i="2"/>
  <c r="AX597" i="2"/>
  <c r="AY597" i="2"/>
  <c r="BA597" i="2"/>
  <c r="BB597" i="2"/>
  <c r="BD597" i="2"/>
  <c r="BE597" i="2"/>
  <c r="BF597" i="2"/>
  <c r="BG597" i="2"/>
  <c r="BI597" i="2"/>
  <c r="BH597" i="2" s="1"/>
  <c r="BJ597" i="2"/>
  <c r="BL597" i="2"/>
  <c r="BM597" i="2"/>
  <c r="BO597" i="2" s="1"/>
  <c r="BP597" i="2"/>
  <c r="BR597" i="2"/>
  <c r="BS597" i="2"/>
  <c r="BT597" i="2"/>
  <c r="BV597" i="2"/>
  <c r="BU597" i="2" s="1"/>
  <c r="BZ597" i="2"/>
  <c r="CC597" i="2"/>
  <c r="CD597" i="2"/>
  <c r="CB597" i="2" s="1"/>
  <c r="CG597" i="2" a="1"/>
  <c r="CG597" i="2" s="1"/>
  <c r="CH597" i="2" s="1"/>
  <c r="CE597" i="2" s="1"/>
  <c r="CL597" i="2" a="1"/>
  <c r="CL597" i="2" s="1"/>
  <c r="CP597" i="2"/>
  <c r="CQ597" i="2"/>
  <c r="CS597" i="2"/>
  <c r="CT597" i="2"/>
  <c r="CV597" i="2" a="1"/>
  <c r="CV597" i="2" s="1"/>
  <c r="CW597" i="2"/>
  <c r="DA597" i="2"/>
  <c r="DB597" i="2"/>
  <c r="CZ597" i="2" s="1"/>
  <c r="DD597" i="2"/>
  <c r="DE597" i="2"/>
  <c r="DG597" i="2"/>
  <c r="DH597" i="2" s="1"/>
  <c r="DJ597" i="2"/>
  <c r="DL597" i="2"/>
  <c r="DK597" i="2" s="1"/>
  <c r="DP597" i="2"/>
  <c r="C598" i="2"/>
  <c r="H598" i="2"/>
  <c r="G598" i="2" s="1"/>
  <c r="J598" i="2"/>
  <c r="K598" i="2"/>
  <c r="M598" i="2"/>
  <c r="N598" i="2"/>
  <c r="P598" i="2"/>
  <c r="Q598" i="2"/>
  <c r="S598" i="2"/>
  <c r="T598" i="2"/>
  <c r="V598" i="2" a="1"/>
  <c r="V598" i="2" s="1"/>
  <c r="W598" i="2" a="1"/>
  <c r="W598" i="2" s="1"/>
  <c r="X598" i="2"/>
  <c r="AA598" i="2" a="1"/>
  <c r="AA598" i="2" s="1"/>
  <c r="AB598" i="2" s="1"/>
  <c r="AC598" i="2"/>
  <c r="AD598" i="2"/>
  <c r="AF598" i="2"/>
  <c r="AG598" i="2"/>
  <c r="AE598" i="2" s="1"/>
  <c r="AI598" i="2"/>
  <c r="AJ598" i="2"/>
  <c r="AL598" i="2"/>
  <c r="AM598" i="2"/>
  <c r="AO598" i="2"/>
  <c r="AP598" i="2"/>
  <c r="AR598" i="2"/>
  <c r="AS598" i="2"/>
  <c r="AU598" i="2"/>
  <c r="AV598" i="2"/>
  <c r="AX598" i="2"/>
  <c r="AY598" i="2"/>
  <c r="BA598" i="2"/>
  <c r="BB598" i="2"/>
  <c r="BD598" i="2"/>
  <c r="BE598" i="2"/>
  <c r="BF598" i="2"/>
  <c r="BG598" i="2"/>
  <c r="BI598" i="2"/>
  <c r="BJ598" i="2"/>
  <c r="BL598" i="2"/>
  <c r="BM598" i="2"/>
  <c r="BO598" i="2" s="1"/>
  <c r="BP598" i="2"/>
  <c r="BR598" i="2"/>
  <c r="BS598" i="2"/>
  <c r="BT598" i="2"/>
  <c r="BV598" i="2"/>
  <c r="BU598" i="2" s="1"/>
  <c r="CC598" i="2"/>
  <c r="CD598" i="2"/>
  <c r="CG598" i="2" a="1"/>
  <c r="CG598" i="2" s="1"/>
  <c r="CH598" i="2" s="1"/>
  <c r="CE598" i="2" s="1"/>
  <c r="CL598" i="2" a="1"/>
  <c r="CL598" i="2" s="1"/>
  <c r="CP598" i="2"/>
  <c r="CQ598" i="2"/>
  <c r="CS598" i="2"/>
  <c r="CT598" i="2"/>
  <c r="CV598" i="2" a="1"/>
  <c r="CV598" i="2" s="1"/>
  <c r="CW598" i="2"/>
  <c r="DA598" i="2"/>
  <c r="DB598" i="2"/>
  <c r="DD598" i="2"/>
  <c r="DE598" i="2"/>
  <c r="DG598" i="2"/>
  <c r="DH598" i="2" s="1"/>
  <c r="DJ598" i="2"/>
  <c r="DL598" i="2"/>
  <c r="DP598" i="2"/>
  <c r="DQ598" i="2" s="1"/>
  <c r="C599" i="2"/>
  <c r="H599" i="2"/>
  <c r="G599" i="2" s="1"/>
  <c r="J599" i="2"/>
  <c r="K599" i="2"/>
  <c r="M599" i="2"/>
  <c r="N599" i="2"/>
  <c r="L599" i="2" s="1"/>
  <c r="P599" i="2"/>
  <c r="Q599" i="2"/>
  <c r="S599" i="2"/>
  <c r="T599" i="2"/>
  <c r="V599" i="2" a="1"/>
  <c r="V599" i="2" s="1"/>
  <c r="W599" i="2" a="1"/>
  <c r="W599" i="2" s="1"/>
  <c r="X599" i="2"/>
  <c r="AA599" i="2" a="1"/>
  <c r="AA599" i="2" s="1"/>
  <c r="AB599" i="2" s="1"/>
  <c r="AC599" i="2"/>
  <c r="AD599" i="2"/>
  <c r="AF599" i="2"/>
  <c r="AG599" i="2"/>
  <c r="AI599" i="2"/>
  <c r="AJ599" i="2"/>
  <c r="AL599" i="2"/>
  <c r="AM599" i="2"/>
  <c r="AO599" i="2"/>
  <c r="AP599" i="2"/>
  <c r="AN599" i="2" s="1"/>
  <c r="AR599" i="2"/>
  <c r="AS599" i="2"/>
  <c r="AQ599" i="2" s="1"/>
  <c r="AU599" i="2"/>
  <c r="AV599" i="2"/>
  <c r="AX599" i="2"/>
  <c r="AY599" i="2"/>
  <c r="BA599" i="2"/>
  <c r="BB599" i="2"/>
  <c r="BD599" i="2"/>
  <c r="BE599" i="2"/>
  <c r="BF599" i="2"/>
  <c r="BG599" i="2"/>
  <c r="BI599" i="2"/>
  <c r="BJ599" i="2"/>
  <c r="BL599" i="2"/>
  <c r="BM599" i="2"/>
  <c r="BO599" i="2" s="1"/>
  <c r="BP599" i="2"/>
  <c r="BR599" i="2"/>
  <c r="BS599" i="2"/>
  <c r="BT599" i="2"/>
  <c r="BV599" i="2"/>
  <c r="BU599" i="2" s="1"/>
  <c r="CC599" i="2"/>
  <c r="CD599" i="2"/>
  <c r="CG599" i="2" a="1"/>
  <c r="CG599" i="2" s="1"/>
  <c r="CL599" i="2" a="1"/>
  <c r="CL599" i="2" s="1"/>
  <c r="CN599" i="2" s="1"/>
  <c r="CP599" i="2"/>
  <c r="CQ599" i="2"/>
  <c r="CS599" i="2"/>
  <c r="CT599" i="2"/>
  <c r="CV599" i="2" a="1"/>
  <c r="CV599" i="2" s="1"/>
  <c r="CW599" i="2"/>
  <c r="DA599" i="2"/>
  <c r="DB599" i="2"/>
  <c r="DD599" i="2"/>
  <c r="DE599" i="2"/>
  <c r="DG599" i="2"/>
  <c r="DH599" i="2" s="1"/>
  <c r="DJ599" i="2"/>
  <c r="DL599" i="2"/>
  <c r="DM599" i="2" s="1"/>
  <c r="DP599" i="2"/>
  <c r="DQ599" i="2" s="1"/>
  <c r="C600" i="2"/>
  <c r="H600" i="2"/>
  <c r="G600" i="2" s="1"/>
  <c r="J600" i="2"/>
  <c r="K600" i="2"/>
  <c r="M600" i="2"/>
  <c r="N600" i="2"/>
  <c r="P600" i="2"/>
  <c r="Q600" i="2"/>
  <c r="S600" i="2"/>
  <c r="T600" i="2"/>
  <c r="V600" i="2" a="1"/>
  <c r="V600" i="2" s="1"/>
  <c r="W600" i="2" a="1"/>
  <c r="W600" i="2" s="1"/>
  <c r="X600" i="2"/>
  <c r="AA600" i="2" a="1"/>
  <c r="AA600" i="2" s="1"/>
  <c r="AB600" i="2" s="1"/>
  <c r="AC600" i="2"/>
  <c r="AD600" i="2"/>
  <c r="AF600" i="2"/>
  <c r="AG600" i="2"/>
  <c r="AI600" i="2"/>
  <c r="AJ600" i="2"/>
  <c r="AL600" i="2"/>
  <c r="AM600" i="2"/>
  <c r="AO600" i="2"/>
  <c r="AP600" i="2"/>
  <c r="AR600" i="2"/>
  <c r="AS600" i="2"/>
  <c r="AU600" i="2"/>
  <c r="AV600" i="2"/>
  <c r="AX600" i="2"/>
  <c r="AY600" i="2"/>
  <c r="BA600" i="2"/>
  <c r="BB600" i="2"/>
  <c r="AZ600" i="2" s="1"/>
  <c r="BD600" i="2"/>
  <c r="BE600" i="2"/>
  <c r="BF600" i="2"/>
  <c r="BG600" i="2"/>
  <c r="BI600" i="2"/>
  <c r="BJ600" i="2"/>
  <c r="BL600" i="2"/>
  <c r="BM600" i="2"/>
  <c r="BO600" i="2" s="1"/>
  <c r="BP600" i="2"/>
  <c r="BR600" i="2"/>
  <c r="BS600" i="2"/>
  <c r="BT600" i="2"/>
  <c r="BV600" i="2"/>
  <c r="BU600" i="2" s="1"/>
  <c r="BZ600" i="2"/>
  <c r="CA600" i="2"/>
  <c r="CC600" i="2"/>
  <c r="CD600" i="2"/>
  <c r="CG600" i="2" a="1"/>
  <c r="CG600" i="2" s="1"/>
  <c r="CL600" i="2" a="1"/>
  <c r="CL600" i="2" s="1"/>
  <c r="CM600" i="2" s="1"/>
  <c r="CJ600" i="2" s="1"/>
  <c r="CP600" i="2"/>
  <c r="CO600" i="2" s="1"/>
  <c r="CQ600" i="2"/>
  <c r="CS600" i="2"/>
  <c r="CT600" i="2"/>
  <c r="CV600" i="2" a="1"/>
  <c r="CV600" i="2" s="1"/>
  <c r="CW600" i="2"/>
  <c r="DA600" i="2"/>
  <c r="CZ600" i="2" s="1"/>
  <c r="DB600" i="2"/>
  <c r="DD600" i="2"/>
  <c r="DE600" i="2"/>
  <c r="DG600" i="2"/>
  <c r="DJ600" i="2"/>
  <c r="DL600" i="2"/>
  <c r="DM600" i="2" s="1"/>
  <c r="DP600" i="2"/>
  <c r="DO600" i="2" s="1"/>
  <c r="C601" i="2"/>
  <c r="H601" i="2"/>
  <c r="G601" i="2" s="1"/>
  <c r="J601" i="2"/>
  <c r="K601" i="2"/>
  <c r="M601" i="2"/>
  <c r="N601" i="2"/>
  <c r="P601" i="2"/>
  <c r="O601" i="2" s="1"/>
  <c r="Q601" i="2"/>
  <c r="S601" i="2"/>
  <c r="T601" i="2"/>
  <c r="V601" i="2" a="1"/>
  <c r="V601" i="2" s="1"/>
  <c r="W601" i="2" a="1"/>
  <c r="W601" i="2" s="1"/>
  <c r="X601" i="2"/>
  <c r="AA601" i="2" a="1"/>
  <c r="AA601" i="2" s="1"/>
  <c r="AB601" i="2" s="1"/>
  <c r="AC601" i="2"/>
  <c r="AD601" i="2"/>
  <c r="AF601" i="2"/>
  <c r="AG601" i="2"/>
  <c r="AI601" i="2"/>
  <c r="AJ601" i="2"/>
  <c r="AL601" i="2"/>
  <c r="AM601" i="2"/>
  <c r="AO601" i="2"/>
  <c r="AP601" i="2"/>
  <c r="AR601" i="2"/>
  <c r="AS601" i="2"/>
  <c r="AU601" i="2"/>
  <c r="AV601" i="2"/>
  <c r="AX601" i="2"/>
  <c r="AY601" i="2"/>
  <c r="BA601" i="2"/>
  <c r="BB601" i="2"/>
  <c r="BD601" i="2"/>
  <c r="BE601" i="2"/>
  <c r="BF601" i="2"/>
  <c r="BG601" i="2"/>
  <c r="BI601" i="2"/>
  <c r="BJ601" i="2"/>
  <c r="BL601" i="2"/>
  <c r="BM601" i="2"/>
  <c r="BO601" i="2" s="1"/>
  <c r="BP601" i="2"/>
  <c r="BR601" i="2"/>
  <c r="BS601" i="2"/>
  <c r="BT601" i="2"/>
  <c r="BV601" i="2"/>
  <c r="BU601" i="2" s="1"/>
  <c r="BZ601" i="2"/>
  <c r="CA601" i="2"/>
  <c r="CC601" i="2"/>
  <c r="CD601" i="2"/>
  <c r="CG601" i="2" a="1"/>
  <c r="CG601" i="2" s="1"/>
  <c r="CL601" i="2" a="1"/>
  <c r="CL601" i="2" s="1"/>
  <c r="CP601" i="2"/>
  <c r="CQ601" i="2"/>
  <c r="CS601" i="2"/>
  <c r="CT601" i="2"/>
  <c r="CV601" i="2" a="1"/>
  <c r="CV601" i="2" s="1"/>
  <c r="CY601" i="2" s="1"/>
  <c r="CW601" i="2"/>
  <c r="DA601" i="2"/>
  <c r="DB601" i="2"/>
  <c r="DD601" i="2"/>
  <c r="DE601" i="2"/>
  <c r="DG601" i="2"/>
  <c r="DJ601" i="2"/>
  <c r="DL601" i="2"/>
  <c r="DP601" i="2"/>
  <c r="DQ601" i="2" s="1"/>
  <c r="C602" i="2"/>
  <c r="H602" i="2"/>
  <c r="G602" i="2" s="1"/>
  <c r="J602" i="2"/>
  <c r="K602" i="2"/>
  <c r="M602" i="2"/>
  <c r="N602" i="2"/>
  <c r="L602" i="2" s="1"/>
  <c r="P602" i="2"/>
  <c r="Q602" i="2"/>
  <c r="S602" i="2"/>
  <c r="T602" i="2"/>
  <c r="V602" i="2" a="1"/>
  <c r="V602" i="2" s="1"/>
  <c r="W602" i="2" a="1"/>
  <c r="W602" i="2" s="1"/>
  <c r="X602" i="2"/>
  <c r="AA602" i="2" a="1"/>
  <c r="AA602" i="2" s="1"/>
  <c r="AB602" i="2" s="1"/>
  <c r="AC602" i="2"/>
  <c r="AD602" i="2"/>
  <c r="AF602" i="2"/>
  <c r="AG602" i="2"/>
  <c r="AI602" i="2"/>
  <c r="AJ602" i="2"/>
  <c r="AL602" i="2"/>
  <c r="AM602" i="2"/>
  <c r="AO602" i="2"/>
  <c r="AP602" i="2"/>
  <c r="AR602" i="2"/>
  <c r="AS602" i="2"/>
  <c r="AU602" i="2"/>
  <c r="AV602" i="2"/>
  <c r="AX602" i="2"/>
  <c r="AY602" i="2"/>
  <c r="BA602" i="2"/>
  <c r="BB602" i="2"/>
  <c r="BD602" i="2"/>
  <c r="BE602" i="2"/>
  <c r="BF602" i="2"/>
  <c r="BG602" i="2"/>
  <c r="BI602" i="2"/>
  <c r="BJ602" i="2"/>
  <c r="BL602" i="2"/>
  <c r="BM602" i="2"/>
  <c r="BP602" i="2"/>
  <c r="BR602" i="2"/>
  <c r="BS602" i="2"/>
  <c r="BT602" i="2"/>
  <c r="BV602" i="2"/>
  <c r="BU602" i="2" s="1"/>
  <c r="CA602" i="2"/>
  <c r="BZ602" i="2"/>
  <c r="CC602" i="2"/>
  <c r="CB602" i="2" s="1"/>
  <c r="CD602" i="2"/>
  <c r="CG602" i="2" a="1"/>
  <c r="CG602" i="2" s="1"/>
  <c r="CH602" i="2" s="1"/>
  <c r="CE602" i="2" s="1"/>
  <c r="CL602" i="2" a="1"/>
  <c r="CL602" i="2" s="1"/>
  <c r="CM602" i="2" s="1"/>
  <c r="CJ602" i="2" s="1"/>
  <c r="CP602" i="2"/>
  <c r="CQ602" i="2"/>
  <c r="CS602" i="2"/>
  <c r="CR602" i="2" s="1"/>
  <c r="CT602" i="2"/>
  <c r="CV602" i="2" a="1"/>
  <c r="CV602" i="2" s="1"/>
  <c r="CW602" i="2"/>
  <c r="DA602" i="2"/>
  <c r="DB602" i="2"/>
  <c r="DD602" i="2"/>
  <c r="DE602" i="2"/>
  <c r="DG602" i="2"/>
  <c r="DH602" i="2" s="1"/>
  <c r="DJ602" i="2"/>
  <c r="DL602" i="2"/>
  <c r="DM602" i="2" s="1"/>
  <c r="DP602" i="2"/>
  <c r="C603" i="2"/>
  <c r="H603" i="2"/>
  <c r="G603" i="2" s="1"/>
  <c r="J603" i="2"/>
  <c r="K603" i="2"/>
  <c r="I603" i="2" s="1"/>
  <c r="M603" i="2"/>
  <c r="N603" i="2"/>
  <c r="P603" i="2"/>
  <c r="Q603" i="2"/>
  <c r="S603" i="2"/>
  <c r="T603" i="2"/>
  <c r="R603" i="2" s="1"/>
  <c r="V603" i="2" a="1"/>
  <c r="V603" i="2" s="1"/>
  <c r="W603" i="2" a="1"/>
  <c r="W603" i="2" s="1"/>
  <c r="X603" i="2"/>
  <c r="AA603" i="2" a="1"/>
  <c r="AA603" i="2" s="1"/>
  <c r="AB603" i="2" s="1"/>
  <c r="AC603" i="2"/>
  <c r="AD603" i="2"/>
  <c r="AF603" i="2"/>
  <c r="AG603" i="2"/>
  <c r="AI603" i="2"/>
  <c r="AJ603" i="2"/>
  <c r="AL603" i="2"/>
  <c r="AM603" i="2"/>
  <c r="AO603" i="2"/>
  <c r="AP603" i="2"/>
  <c r="AR603" i="2"/>
  <c r="AS603" i="2"/>
  <c r="AU603" i="2"/>
  <c r="AV603" i="2"/>
  <c r="AX603" i="2"/>
  <c r="AY603" i="2"/>
  <c r="BA603" i="2"/>
  <c r="BB603" i="2"/>
  <c r="BD603" i="2"/>
  <c r="BE603" i="2"/>
  <c r="BF603" i="2"/>
  <c r="BG603" i="2"/>
  <c r="BI603" i="2"/>
  <c r="BJ603" i="2"/>
  <c r="BL603" i="2"/>
  <c r="BM603" i="2"/>
  <c r="BO603" i="2" s="1"/>
  <c r="BP603" i="2"/>
  <c r="BR603" i="2"/>
  <c r="BS603" i="2"/>
  <c r="BT603" i="2"/>
  <c r="BV603" i="2"/>
  <c r="BU603" i="2" s="1"/>
  <c r="CA603" i="2"/>
  <c r="BZ603" i="2"/>
  <c r="CC603" i="2"/>
  <c r="CD603" i="2"/>
  <c r="CG603" i="2" a="1"/>
  <c r="CG603" i="2" s="1"/>
  <c r="CL603" i="2" a="1"/>
  <c r="CL603" i="2" s="1"/>
  <c r="CP603" i="2"/>
  <c r="CQ603" i="2"/>
  <c r="CS603" i="2"/>
  <c r="CR603" i="2" s="1"/>
  <c r="CT603" i="2"/>
  <c r="CV603" i="2" a="1"/>
  <c r="CV603" i="2" s="1"/>
  <c r="CW603" i="2"/>
  <c r="DA603" i="2"/>
  <c r="DB603" i="2"/>
  <c r="DD603" i="2"/>
  <c r="DE603" i="2"/>
  <c r="DG603" i="2"/>
  <c r="DJ603" i="2"/>
  <c r="DL603" i="2"/>
  <c r="DM603" i="2" s="1"/>
  <c r="DP603" i="2"/>
  <c r="C604" i="2"/>
  <c r="H604" i="2"/>
  <c r="G604" i="2" s="1"/>
  <c r="J604" i="2"/>
  <c r="K604" i="2"/>
  <c r="M604" i="2"/>
  <c r="N604" i="2"/>
  <c r="P604" i="2"/>
  <c r="Q604" i="2"/>
  <c r="S604" i="2"/>
  <c r="T604" i="2"/>
  <c r="V604" i="2" a="1"/>
  <c r="V604" i="2" s="1"/>
  <c r="W604" i="2" a="1"/>
  <c r="W604" i="2" s="1"/>
  <c r="X604" i="2"/>
  <c r="AA604" i="2" a="1"/>
  <c r="AA604" i="2" s="1"/>
  <c r="AB604" i="2" s="1"/>
  <c r="AC604" i="2"/>
  <c r="AD604" i="2"/>
  <c r="AF604" i="2"/>
  <c r="AG604" i="2"/>
  <c r="AI604" i="2"/>
  <c r="AJ604" i="2"/>
  <c r="AL604" i="2"/>
  <c r="AM604" i="2"/>
  <c r="AO604" i="2"/>
  <c r="AP604" i="2"/>
  <c r="AR604" i="2"/>
  <c r="AS604" i="2"/>
  <c r="AU604" i="2"/>
  <c r="AV604" i="2"/>
  <c r="AX604" i="2"/>
  <c r="AY604" i="2"/>
  <c r="BA604" i="2"/>
  <c r="BB604" i="2"/>
  <c r="BD604" i="2"/>
  <c r="BE604" i="2"/>
  <c r="BF604" i="2"/>
  <c r="BG604" i="2"/>
  <c r="BI604" i="2"/>
  <c r="BJ604" i="2"/>
  <c r="BL604" i="2"/>
  <c r="BM604" i="2"/>
  <c r="BP604" i="2"/>
  <c r="BR604" i="2"/>
  <c r="BS604" i="2"/>
  <c r="BT604" i="2"/>
  <c r="BV604" i="2"/>
  <c r="BU604" i="2" s="1"/>
  <c r="CC604" i="2"/>
  <c r="CD604" i="2"/>
  <c r="CG604" i="2" a="1"/>
  <c r="CG604" i="2" s="1"/>
  <c r="CH604" i="2" s="1"/>
  <c r="CE604" i="2" s="1"/>
  <c r="CL604" i="2" a="1"/>
  <c r="CL604" i="2" s="1"/>
  <c r="CM604" i="2" s="1"/>
  <c r="CJ604" i="2" s="1"/>
  <c r="CP604" i="2"/>
  <c r="CQ604" i="2"/>
  <c r="CS604" i="2"/>
  <c r="CT604" i="2"/>
  <c r="CV604" i="2" a="1"/>
  <c r="CV604" i="2" s="1"/>
  <c r="CW604" i="2"/>
  <c r="DA604" i="2"/>
  <c r="DB604" i="2"/>
  <c r="DD604" i="2"/>
  <c r="DE604" i="2"/>
  <c r="DG604" i="2"/>
  <c r="DI604" i="2" s="1"/>
  <c r="DJ604" i="2"/>
  <c r="DL604" i="2"/>
  <c r="DK604" i="2" s="1"/>
  <c r="DP604" i="2"/>
  <c r="C605" i="2"/>
  <c r="H605" i="2"/>
  <c r="G605" i="2" s="1"/>
  <c r="J605" i="2"/>
  <c r="K605" i="2"/>
  <c r="M605" i="2"/>
  <c r="N605" i="2"/>
  <c r="P605" i="2"/>
  <c r="Q605" i="2"/>
  <c r="S605" i="2"/>
  <c r="T605" i="2"/>
  <c r="V605" i="2" a="1"/>
  <c r="V605" i="2" s="1"/>
  <c r="W605" i="2" a="1"/>
  <c r="W605" i="2" s="1"/>
  <c r="X605" i="2"/>
  <c r="AA605" i="2" a="1"/>
  <c r="AA605" i="2" s="1"/>
  <c r="AB605" i="2" s="1"/>
  <c r="AC605" i="2"/>
  <c r="AD605" i="2"/>
  <c r="AF605" i="2"/>
  <c r="AG605" i="2"/>
  <c r="AI605" i="2"/>
  <c r="AJ605" i="2"/>
  <c r="AH605" i="2" s="1"/>
  <c r="AL605" i="2"/>
  <c r="AM605" i="2"/>
  <c r="AK605" i="2" s="1"/>
  <c r="AO605" i="2"/>
  <c r="AP605" i="2"/>
  <c r="AR605" i="2"/>
  <c r="AS605" i="2"/>
  <c r="AU605" i="2"/>
  <c r="AV605" i="2"/>
  <c r="AX605" i="2"/>
  <c r="AY605" i="2"/>
  <c r="BA605" i="2"/>
  <c r="BB605" i="2"/>
  <c r="BD605" i="2"/>
  <c r="BE605" i="2"/>
  <c r="BF605" i="2"/>
  <c r="BG605" i="2"/>
  <c r="BI605" i="2"/>
  <c r="BJ605" i="2"/>
  <c r="BL605" i="2"/>
  <c r="BM605" i="2"/>
  <c r="BO605" i="2" s="1"/>
  <c r="BP605" i="2"/>
  <c r="BR605" i="2"/>
  <c r="BS605" i="2"/>
  <c r="BT605" i="2"/>
  <c r="BV605" i="2"/>
  <c r="BU605" i="2" s="1"/>
  <c r="CC605" i="2"/>
  <c r="CD605" i="2"/>
  <c r="CG605" i="2" a="1"/>
  <c r="CG605" i="2" s="1"/>
  <c r="CH605" i="2" s="1"/>
  <c r="CE605" i="2" s="1"/>
  <c r="CL605" i="2" a="1"/>
  <c r="CL605" i="2"/>
  <c r="CP605" i="2"/>
  <c r="CQ605" i="2"/>
  <c r="CS605" i="2"/>
  <c r="CT605" i="2"/>
  <c r="CV605" i="2" a="1"/>
  <c r="CV605" i="2" s="1"/>
  <c r="CW605" i="2"/>
  <c r="DA605" i="2"/>
  <c r="DB605" i="2"/>
  <c r="DD605" i="2"/>
  <c r="DE605" i="2"/>
  <c r="DG605" i="2"/>
  <c r="DH605" i="2" s="1"/>
  <c r="DJ605" i="2"/>
  <c r="DF605" i="2" s="1"/>
  <c r="DL605" i="2"/>
  <c r="DK605" i="2" s="1"/>
  <c r="DM605" i="2"/>
  <c r="DP605" i="2"/>
  <c r="DQ605" i="2" s="1"/>
  <c r="C606" i="2"/>
  <c r="H606" i="2"/>
  <c r="G606" i="2" s="1"/>
  <c r="J606" i="2"/>
  <c r="K606" i="2"/>
  <c r="M606" i="2"/>
  <c r="N606" i="2"/>
  <c r="P606" i="2"/>
  <c r="Q606" i="2"/>
  <c r="S606" i="2"/>
  <c r="T606" i="2"/>
  <c r="V606" i="2" a="1"/>
  <c r="V606" i="2" s="1"/>
  <c r="W606" i="2" a="1"/>
  <c r="W606" i="2" s="1"/>
  <c r="X606" i="2"/>
  <c r="AA606" i="2" a="1"/>
  <c r="AA606" i="2" s="1"/>
  <c r="AB606" i="2" s="1"/>
  <c r="AC606" i="2"/>
  <c r="AD606" i="2"/>
  <c r="AF606" i="2"/>
  <c r="AG606" i="2"/>
  <c r="AI606" i="2"/>
  <c r="AJ606" i="2"/>
  <c r="AL606" i="2"/>
  <c r="AM606" i="2"/>
  <c r="AO606" i="2"/>
  <c r="AP606" i="2"/>
  <c r="AR606" i="2"/>
  <c r="AS606" i="2"/>
  <c r="AU606" i="2"/>
  <c r="AV606" i="2"/>
  <c r="AX606" i="2"/>
  <c r="AY606" i="2"/>
  <c r="BA606" i="2"/>
  <c r="BB606" i="2"/>
  <c r="BD606" i="2"/>
  <c r="BE606" i="2"/>
  <c r="BF606" i="2"/>
  <c r="BG606" i="2"/>
  <c r="BI606" i="2"/>
  <c r="BJ606" i="2"/>
  <c r="BL606" i="2"/>
  <c r="BM606" i="2"/>
  <c r="BO606" i="2" s="1"/>
  <c r="BP606" i="2"/>
  <c r="BR606" i="2"/>
  <c r="BS606" i="2"/>
  <c r="BT606" i="2"/>
  <c r="BV606" i="2"/>
  <c r="BU606" i="2" s="1"/>
  <c r="CC606" i="2"/>
  <c r="CD606" i="2"/>
  <c r="CG606" i="2" a="1"/>
  <c r="CG606" i="2" s="1"/>
  <c r="CH606" i="2" s="1"/>
  <c r="CE606" i="2" s="1"/>
  <c r="CL606" i="2" a="1"/>
  <c r="CL606" i="2" s="1"/>
  <c r="CP606" i="2"/>
  <c r="CQ606" i="2"/>
  <c r="CS606" i="2"/>
  <c r="CT606" i="2"/>
  <c r="CV606" i="2" a="1"/>
  <c r="CV606" i="2" s="1"/>
  <c r="CW606" i="2"/>
  <c r="DA606" i="2"/>
  <c r="DB606" i="2"/>
  <c r="DD606" i="2"/>
  <c r="DE606" i="2"/>
  <c r="DG606" i="2"/>
  <c r="DH606" i="2" s="1"/>
  <c r="DI606" i="2"/>
  <c r="DJ606" i="2"/>
  <c r="DF606" i="2" s="1"/>
  <c r="DL606" i="2"/>
  <c r="DM606" i="2" s="1"/>
  <c r="DP606" i="2"/>
  <c r="DQ606" i="2" s="1"/>
  <c r="C607" i="2"/>
  <c r="H607" i="2"/>
  <c r="G607" i="2" s="1"/>
  <c r="J607" i="2"/>
  <c r="K607" i="2"/>
  <c r="M607" i="2"/>
  <c r="N607" i="2"/>
  <c r="P607" i="2"/>
  <c r="Q607" i="2"/>
  <c r="S607" i="2"/>
  <c r="T607" i="2"/>
  <c r="V607" i="2" a="1"/>
  <c r="V607" i="2" s="1"/>
  <c r="W607" i="2" a="1"/>
  <c r="W607" i="2" s="1"/>
  <c r="X607" i="2"/>
  <c r="AA607" i="2" a="1"/>
  <c r="AA607" i="2" s="1"/>
  <c r="AB607" i="2" s="1"/>
  <c r="AC607" i="2"/>
  <c r="AD607" i="2"/>
  <c r="AF607" i="2"/>
  <c r="AG607" i="2"/>
  <c r="AI607" i="2"/>
  <c r="AJ607" i="2"/>
  <c r="AL607" i="2"/>
  <c r="AM607" i="2"/>
  <c r="AO607" i="2"/>
  <c r="AN607" i="2" s="1"/>
  <c r="AP607" i="2"/>
  <c r="AR607" i="2"/>
  <c r="AS607" i="2"/>
  <c r="AU607" i="2"/>
  <c r="AV607" i="2"/>
  <c r="AX607" i="2"/>
  <c r="AY607" i="2"/>
  <c r="BA607" i="2"/>
  <c r="BB607" i="2"/>
  <c r="BD607" i="2"/>
  <c r="BE607" i="2"/>
  <c r="BF607" i="2"/>
  <c r="BG607" i="2"/>
  <c r="BI607" i="2"/>
  <c r="BJ607" i="2"/>
  <c r="BL607" i="2"/>
  <c r="BM607" i="2"/>
  <c r="BO607" i="2" s="1"/>
  <c r="BP607" i="2"/>
  <c r="BR607" i="2"/>
  <c r="BS607" i="2"/>
  <c r="BT607" i="2"/>
  <c r="BV607" i="2"/>
  <c r="BU607" i="2" s="1"/>
  <c r="CA607" i="2"/>
  <c r="CC607" i="2"/>
  <c r="CD607" i="2"/>
  <c r="CG607" i="2" a="1"/>
  <c r="CG607" i="2" s="1"/>
  <c r="CL607" i="2" a="1"/>
  <c r="CL607" i="2" s="1"/>
  <c r="CM607" i="2" s="1"/>
  <c r="CJ607" i="2" s="1"/>
  <c r="CP607" i="2"/>
  <c r="CQ607" i="2"/>
  <c r="CS607" i="2"/>
  <c r="CT607" i="2"/>
  <c r="CV607" i="2" a="1"/>
  <c r="CV607" i="2" s="1"/>
  <c r="CW607" i="2"/>
  <c r="DA607" i="2"/>
  <c r="DB607" i="2"/>
  <c r="DD607" i="2"/>
  <c r="DE607" i="2"/>
  <c r="DG607" i="2"/>
  <c r="DH607" i="2" s="1"/>
  <c r="DJ607" i="2"/>
  <c r="DL607" i="2"/>
  <c r="DM607" i="2" s="1"/>
  <c r="DP607" i="2"/>
  <c r="C608" i="2"/>
  <c r="H608" i="2"/>
  <c r="G608" i="2" s="1"/>
  <c r="J608" i="2"/>
  <c r="K608" i="2"/>
  <c r="M608" i="2"/>
  <c r="N608" i="2"/>
  <c r="P608" i="2"/>
  <c r="Q608" i="2"/>
  <c r="S608" i="2"/>
  <c r="T608" i="2"/>
  <c r="V608" i="2" a="1"/>
  <c r="V608" i="2" s="1"/>
  <c r="W608" i="2" a="1"/>
  <c r="W608" i="2" s="1"/>
  <c r="Y608" i="2" s="1"/>
  <c r="X608" i="2"/>
  <c r="AA608" i="2" a="1"/>
  <c r="AA608" i="2" s="1"/>
  <c r="AB608" i="2" s="1"/>
  <c r="AC608" i="2"/>
  <c r="AD608" i="2"/>
  <c r="AF608" i="2"/>
  <c r="AG608" i="2"/>
  <c r="AI608" i="2"/>
  <c r="AJ608" i="2"/>
  <c r="AL608" i="2"/>
  <c r="AM608" i="2"/>
  <c r="AO608" i="2"/>
  <c r="AP608" i="2"/>
  <c r="AR608" i="2"/>
  <c r="AS608" i="2"/>
  <c r="AU608" i="2"/>
  <c r="AV608" i="2"/>
  <c r="AX608" i="2"/>
  <c r="AY608" i="2"/>
  <c r="BA608" i="2"/>
  <c r="BB608" i="2"/>
  <c r="BD608" i="2"/>
  <c r="BE608" i="2"/>
  <c r="BF608" i="2"/>
  <c r="BG608" i="2"/>
  <c r="BI608" i="2"/>
  <c r="BJ608" i="2"/>
  <c r="BL608" i="2"/>
  <c r="BM608" i="2"/>
  <c r="BO608" i="2" s="1"/>
  <c r="BP608" i="2"/>
  <c r="BR608" i="2"/>
  <c r="BS608" i="2"/>
  <c r="BT608" i="2"/>
  <c r="BV608" i="2"/>
  <c r="BU608" i="2" s="1"/>
  <c r="BZ608" i="2"/>
  <c r="CA608" i="2"/>
  <c r="CC608" i="2"/>
  <c r="CD608" i="2"/>
  <c r="CG608" i="2" a="1"/>
  <c r="CG608" i="2" s="1"/>
  <c r="CL608" i="2" a="1"/>
  <c r="CL608" i="2" s="1"/>
  <c r="CP608" i="2"/>
  <c r="CQ608" i="2"/>
  <c r="CS608" i="2"/>
  <c r="CT608" i="2"/>
  <c r="CV608" i="2" a="1"/>
  <c r="CV608" i="2"/>
  <c r="CY608" i="2" s="1"/>
  <c r="CW608" i="2"/>
  <c r="DA608" i="2"/>
  <c r="DB608" i="2"/>
  <c r="DD608" i="2"/>
  <c r="DE608" i="2"/>
  <c r="DC608" i="2" s="1"/>
  <c r="DG608" i="2"/>
  <c r="DI608" i="2" s="1"/>
  <c r="DJ608" i="2"/>
  <c r="DK608" i="2"/>
  <c r="DL608" i="2"/>
  <c r="DP608" i="2"/>
  <c r="DO608" i="2" s="1"/>
  <c r="C609" i="2"/>
  <c r="H609" i="2"/>
  <c r="G609" i="2" s="1"/>
  <c r="J609" i="2"/>
  <c r="K609" i="2"/>
  <c r="M609" i="2"/>
  <c r="N609" i="2"/>
  <c r="P609" i="2"/>
  <c r="Q609" i="2"/>
  <c r="S609" i="2"/>
  <c r="T609" i="2"/>
  <c r="V609" i="2" a="1"/>
  <c r="V609" i="2" s="1"/>
  <c r="W609" i="2" a="1"/>
  <c r="W609" i="2" s="1"/>
  <c r="X609" i="2"/>
  <c r="AA609" i="2" a="1"/>
  <c r="AA609" i="2" s="1"/>
  <c r="AB609" i="2" s="1"/>
  <c r="AC609" i="2"/>
  <c r="AD609" i="2"/>
  <c r="AF609" i="2"/>
  <c r="AG609" i="2"/>
  <c r="AI609" i="2"/>
  <c r="AJ609" i="2"/>
  <c r="AL609" i="2"/>
  <c r="AM609" i="2"/>
  <c r="AO609" i="2"/>
  <c r="AP609" i="2"/>
  <c r="AR609" i="2"/>
  <c r="AS609" i="2"/>
  <c r="AU609" i="2"/>
  <c r="AV609" i="2"/>
  <c r="AX609" i="2"/>
  <c r="AY609" i="2"/>
  <c r="BA609" i="2"/>
  <c r="BB609" i="2"/>
  <c r="BD609" i="2"/>
  <c r="BE609" i="2"/>
  <c r="BF609" i="2"/>
  <c r="BG609" i="2"/>
  <c r="BI609" i="2"/>
  <c r="BJ609" i="2"/>
  <c r="BL609" i="2"/>
  <c r="BM609" i="2"/>
  <c r="BO609" i="2" s="1"/>
  <c r="BP609" i="2"/>
  <c r="BR609" i="2"/>
  <c r="BS609" i="2"/>
  <c r="BT609" i="2"/>
  <c r="BV609" i="2"/>
  <c r="BU609" i="2" s="1"/>
  <c r="BZ609" i="2"/>
  <c r="CA609" i="2"/>
  <c r="CC609" i="2"/>
  <c r="CD609" i="2"/>
  <c r="CG609" i="2" a="1"/>
  <c r="CG609" i="2" s="1"/>
  <c r="CH609" i="2" s="1"/>
  <c r="CE609" i="2" s="1"/>
  <c r="CL609" i="2" a="1"/>
  <c r="CL609" i="2" s="1"/>
  <c r="CP609" i="2"/>
  <c r="CQ609" i="2"/>
  <c r="CS609" i="2"/>
  <c r="CT609" i="2"/>
  <c r="CV609" i="2" a="1"/>
  <c r="CV609" i="2" s="1"/>
  <c r="CW609" i="2"/>
  <c r="DA609" i="2"/>
  <c r="DB609" i="2"/>
  <c r="DD609" i="2"/>
  <c r="DE609" i="2"/>
  <c r="DG609" i="2"/>
  <c r="DJ609" i="2"/>
  <c r="DL609" i="2"/>
  <c r="DK609" i="2" s="1"/>
  <c r="DP609" i="2"/>
  <c r="C610" i="2"/>
  <c r="G610" i="2"/>
  <c r="H610" i="2"/>
  <c r="J610" i="2"/>
  <c r="K610" i="2"/>
  <c r="M610" i="2"/>
  <c r="N610" i="2"/>
  <c r="P610" i="2"/>
  <c r="Q610" i="2"/>
  <c r="S610" i="2"/>
  <c r="T610" i="2"/>
  <c r="V610" i="2" a="1"/>
  <c r="V610" i="2" s="1"/>
  <c r="W610" i="2" a="1"/>
  <c r="W610" i="2" s="1"/>
  <c r="X610" i="2"/>
  <c r="AA610" i="2" a="1"/>
  <c r="AA610" i="2" s="1"/>
  <c r="AB610" i="2" s="1"/>
  <c r="Z610" i="2" s="1"/>
  <c r="AC610" i="2"/>
  <c r="AD610" i="2"/>
  <c r="AF610" i="2"/>
  <c r="AG610" i="2"/>
  <c r="AI610" i="2"/>
  <c r="AJ610" i="2"/>
  <c r="AL610" i="2"/>
  <c r="AM610" i="2"/>
  <c r="AO610" i="2"/>
  <c r="AP610" i="2"/>
  <c r="AR610" i="2"/>
  <c r="AQ610" i="2" s="1"/>
  <c r="AS610" i="2"/>
  <c r="AU610" i="2"/>
  <c r="AV610" i="2"/>
  <c r="AX610" i="2"/>
  <c r="AY610" i="2"/>
  <c r="BA610" i="2"/>
  <c r="BB610" i="2"/>
  <c r="BD610" i="2"/>
  <c r="BE610" i="2"/>
  <c r="BF610" i="2"/>
  <c r="BG610" i="2"/>
  <c r="BI610" i="2"/>
  <c r="BJ610" i="2"/>
  <c r="BL610" i="2"/>
  <c r="BM610" i="2"/>
  <c r="BP610" i="2"/>
  <c r="BR610" i="2"/>
  <c r="BS610" i="2"/>
  <c r="BT610" i="2"/>
  <c r="BV610" i="2"/>
  <c r="BU610" i="2" s="1"/>
  <c r="BZ610" i="2"/>
  <c r="CC610" i="2"/>
  <c r="CD610" i="2"/>
  <c r="CG610" i="2" a="1"/>
  <c r="CG610" i="2" s="1"/>
  <c r="CH610" i="2" s="1"/>
  <c r="CE610" i="2" s="1"/>
  <c r="CL610" i="2" a="1"/>
  <c r="CL610" i="2" s="1"/>
  <c r="CM610" i="2" s="1"/>
  <c r="CJ610" i="2" s="1"/>
  <c r="CP610" i="2"/>
  <c r="CQ610" i="2"/>
  <c r="CS610" i="2"/>
  <c r="CT610" i="2"/>
  <c r="CV610" i="2" a="1"/>
  <c r="CV610" i="2" s="1"/>
  <c r="CW610" i="2"/>
  <c r="DA610" i="2"/>
  <c r="DB610" i="2"/>
  <c r="DD610" i="2"/>
  <c r="DE610" i="2"/>
  <c r="DG610" i="2"/>
  <c r="DJ610" i="2"/>
  <c r="DL610" i="2"/>
  <c r="DN610" i="2" s="1"/>
  <c r="DP610" i="2"/>
  <c r="C611" i="2"/>
  <c r="H611" i="2"/>
  <c r="G611" i="2" s="1"/>
  <c r="J611" i="2"/>
  <c r="K611" i="2"/>
  <c r="M611" i="2"/>
  <c r="N611" i="2"/>
  <c r="P611" i="2"/>
  <c r="Q611" i="2"/>
  <c r="S611" i="2"/>
  <c r="T611" i="2"/>
  <c r="V611" i="2" a="1"/>
  <c r="V611" i="2" s="1"/>
  <c r="W611" i="2" a="1"/>
  <c r="W611" i="2" s="1"/>
  <c r="X611" i="2"/>
  <c r="AA611" i="2" a="1"/>
  <c r="AA611" i="2" s="1"/>
  <c r="AB611" i="2" s="1"/>
  <c r="AC611" i="2"/>
  <c r="AD611" i="2"/>
  <c r="AF611" i="2"/>
  <c r="AG611" i="2"/>
  <c r="AI611" i="2"/>
  <c r="AJ611" i="2"/>
  <c r="AH611" i="2" s="1"/>
  <c r="AL611" i="2"/>
  <c r="AM611" i="2"/>
  <c r="AO611" i="2"/>
  <c r="AP611" i="2"/>
  <c r="AR611" i="2"/>
  <c r="AS611" i="2"/>
  <c r="AU611" i="2"/>
  <c r="AV611" i="2"/>
  <c r="AX611" i="2"/>
  <c r="AY611" i="2"/>
  <c r="BA611" i="2"/>
  <c r="BB611" i="2"/>
  <c r="BD611" i="2"/>
  <c r="BE611" i="2"/>
  <c r="BF611" i="2"/>
  <c r="BG611" i="2"/>
  <c r="BI611" i="2"/>
  <c r="BJ611" i="2"/>
  <c r="BL611" i="2"/>
  <c r="BM611" i="2"/>
  <c r="BP611" i="2"/>
  <c r="BR611" i="2"/>
  <c r="BS611" i="2"/>
  <c r="BT611" i="2"/>
  <c r="BV611" i="2"/>
  <c r="BU611" i="2" s="1"/>
  <c r="CA611" i="2"/>
  <c r="BZ611" i="2"/>
  <c r="CC611" i="2"/>
  <c r="CD611" i="2"/>
  <c r="CG611" i="2" a="1"/>
  <c r="CG611" i="2" s="1"/>
  <c r="CL611" i="2" a="1"/>
  <c r="CL611" i="2" s="1"/>
  <c r="CP611" i="2"/>
  <c r="CQ611" i="2"/>
  <c r="CS611" i="2"/>
  <c r="CT611" i="2"/>
  <c r="CV611" i="2" a="1"/>
  <c r="CV611" i="2" s="1"/>
  <c r="CW611" i="2"/>
  <c r="DA611" i="2"/>
  <c r="DB611" i="2"/>
  <c r="DD611" i="2"/>
  <c r="DE611" i="2"/>
  <c r="DG611" i="2"/>
  <c r="DJ611" i="2"/>
  <c r="DL611" i="2"/>
  <c r="DM611" i="2" s="1"/>
  <c r="DP611" i="2"/>
  <c r="C612" i="2"/>
  <c r="H612" i="2"/>
  <c r="G612" i="2" s="1"/>
  <c r="J612" i="2"/>
  <c r="K612" i="2"/>
  <c r="M612" i="2"/>
  <c r="N612" i="2"/>
  <c r="P612" i="2"/>
  <c r="Q612" i="2"/>
  <c r="S612" i="2"/>
  <c r="T612" i="2"/>
  <c r="V612" i="2" a="1"/>
  <c r="V612" i="2" s="1"/>
  <c r="W612" i="2" a="1"/>
  <c r="W612" i="2" s="1"/>
  <c r="X612" i="2"/>
  <c r="AA612" i="2" a="1"/>
  <c r="AA612" i="2" s="1"/>
  <c r="AB612" i="2" s="1"/>
  <c r="AC612" i="2"/>
  <c r="AD612" i="2"/>
  <c r="AF612" i="2"/>
  <c r="AG612" i="2"/>
  <c r="AI612" i="2"/>
  <c r="AJ612" i="2"/>
  <c r="AL612" i="2"/>
  <c r="AM612" i="2"/>
  <c r="AO612" i="2"/>
  <c r="AP612" i="2"/>
  <c r="AR612" i="2"/>
  <c r="AS612" i="2"/>
  <c r="AU612" i="2"/>
  <c r="AV612" i="2"/>
  <c r="AX612" i="2"/>
  <c r="AY612" i="2"/>
  <c r="BA612" i="2"/>
  <c r="BB612" i="2"/>
  <c r="BD612" i="2"/>
  <c r="BE612" i="2"/>
  <c r="BF612" i="2"/>
  <c r="BG612" i="2"/>
  <c r="BH612" i="2"/>
  <c r="BI612" i="2"/>
  <c r="BJ612" i="2"/>
  <c r="BL612" i="2"/>
  <c r="BM612" i="2"/>
  <c r="BP612" i="2"/>
  <c r="BR612" i="2"/>
  <c r="BS612" i="2"/>
  <c r="BT612" i="2"/>
  <c r="BV612" i="2"/>
  <c r="BU612" i="2" s="1"/>
  <c r="CC612" i="2"/>
  <c r="CD612" i="2"/>
  <c r="CG612" i="2" a="1"/>
  <c r="CG612" i="2" s="1"/>
  <c r="CH612" i="2" s="1"/>
  <c r="CE612" i="2" s="1"/>
  <c r="CL612" i="2" a="1"/>
  <c r="CL612" i="2" s="1"/>
  <c r="CM612" i="2" s="1"/>
  <c r="CJ612" i="2" s="1"/>
  <c r="CP612" i="2"/>
  <c r="CQ612" i="2"/>
  <c r="CS612" i="2"/>
  <c r="CT612" i="2"/>
  <c r="CV612" i="2" a="1"/>
  <c r="CV612" i="2" s="1"/>
  <c r="CW612" i="2"/>
  <c r="DA612" i="2"/>
  <c r="DB612" i="2"/>
  <c r="DD612" i="2"/>
  <c r="DE612" i="2"/>
  <c r="DG612" i="2"/>
  <c r="DH612" i="2" s="1"/>
  <c r="DJ612" i="2"/>
  <c r="DL612" i="2"/>
  <c r="DP612" i="2"/>
  <c r="C613" i="2"/>
  <c r="H613" i="2"/>
  <c r="G613" i="2" s="1"/>
  <c r="J613" i="2"/>
  <c r="K613" i="2"/>
  <c r="L613" i="2"/>
  <c r="M613" i="2"/>
  <c r="N613" i="2"/>
  <c r="P613" i="2"/>
  <c r="Q613" i="2"/>
  <c r="S613" i="2"/>
  <c r="T613" i="2"/>
  <c r="V613" i="2" a="1"/>
  <c r="V613" i="2" s="1"/>
  <c r="W613" i="2" a="1"/>
  <c r="W613" i="2" s="1"/>
  <c r="X613" i="2"/>
  <c r="AA613" i="2" a="1"/>
  <c r="AA613" i="2" s="1"/>
  <c r="AB613" i="2" s="1"/>
  <c r="AC613" i="2"/>
  <c r="AD613" i="2"/>
  <c r="AF613" i="2"/>
  <c r="AG613" i="2"/>
  <c r="AI613" i="2"/>
  <c r="AJ613" i="2"/>
  <c r="AL613" i="2"/>
  <c r="AM613" i="2"/>
  <c r="AO613" i="2"/>
  <c r="AP613" i="2"/>
  <c r="AR613" i="2"/>
  <c r="AS613" i="2"/>
  <c r="AU613" i="2"/>
  <c r="AV613" i="2"/>
  <c r="AX613" i="2"/>
  <c r="AY613" i="2"/>
  <c r="BA613" i="2"/>
  <c r="BB613" i="2"/>
  <c r="BD613" i="2"/>
  <c r="BE613" i="2"/>
  <c r="BF613" i="2"/>
  <c r="BG613" i="2"/>
  <c r="BI613" i="2"/>
  <c r="BJ613" i="2"/>
  <c r="BL613" i="2"/>
  <c r="BM613" i="2"/>
  <c r="BO613" i="2" s="1"/>
  <c r="BP613" i="2"/>
  <c r="BR613" i="2"/>
  <c r="BS613" i="2"/>
  <c r="BT613" i="2"/>
  <c r="BV613" i="2"/>
  <c r="BU613" i="2" s="1"/>
  <c r="CC613" i="2"/>
  <c r="CD613" i="2"/>
  <c r="CI613" i="2"/>
  <c r="CG613" i="2" a="1"/>
  <c r="CG613" i="2" s="1"/>
  <c r="CH613" i="2" s="1"/>
  <c r="CE613" i="2" s="1"/>
  <c r="CL613" i="2" a="1"/>
  <c r="CL613" i="2" s="1"/>
  <c r="CP613" i="2"/>
  <c r="CQ613" i="2"/>
  <c r="CS613" i="2"/>
  <c r="CT613" i="2"/>
  <c r="CV613" i="2" a="1"/>
  <c r="CV613" i="2" s="1"/>
  <c r="CW613" i="2"/>
  <c r="DA613" i="2"/>
  <c r="DB613" i="2"/>
  <c r="DD613" i="2"/>
  <c r="DE613" i="2"/>
  <c r="DG613" i="2"/>
  <c r="DJ613" i="2"/>
  <c r="DL613" i="2"/>
  <c r="DP613" i="2"/>
  <c r="C614" i="2"/>
  <c r="H614" i="2"/>
  <c r="G614" i="2" s="1"/>
  <c r="J614" i="2"/>
  <c r="K614" i="2"/>
  <c r="M614" i="2"/>
  <c r="N614" i="2"/>
  <c r="P614" i="2"/>
  <c r="Q614" i="2"/>
  <c r="S614" i="2"/>
  <c r="T614" i="2"/>
  <c r="V614" i="2" a="1"/>
  <c r="V614" i="2" s="1"/>
  <c r="W614" i="2" a="1"/>
  <c r="W614" i="2" s="1"/>
  <c r="X614" i="2"/>
  <c r="AA614" i="2" a="1"/>
  <c r="AA614" i="2" s="1"/>
  <c r="AB614" i="2" s="1"/>
  <c r="AC614" i="2"/>
  <c r="AD614" i="2"/>
  <c r="AF614" i="2"/>
  <c r="AG614" i="2"/>
  <c r="AI614" i="2"/>
  <c r="AJ614" i="2"/>
  <c r="AL614" i="2"/>
  <c r="AM614" i="2"/>
  <c r="AO614" i="2"/>
  <c r="AP614" i="2"/>
  <c r="AR614" i="2"/>
  <c r="AS614" i="2"/>
  <c r="AU614" i="2"/>
  <c r="AV614" i="2"/>
  <c r="AX614" i="2"/>
  <c r="AY614" i="2"/>
  <c r="BA614" i="2"/>
  <c r="BB614" i="2"/>
  <c r="BD614" i="2"/>
  <c r="BE614" i="2"/>
  <c r="BF614" i="2"/>
  <c r="BG614" i="2"/>
  <c r="BI614" i="2"/>
  <c r="BJ614" i="2"/>
  <c r="BL614" i="2"/>
  <c r="BM614" i="2"/>
  <c r="BO614" i="2" s="1"/>
  <c r="BP614" i="2"/>
  <c r="BR614" i="2"/>
  <c r="BS614" i="2"/>
  <c r="BT614" i="2"/>
  <c r="BV614" i="2"/>
  <c r="BU614" i="2" s="1"/>
  <c r="BZ614" i="2"/>
  <c r="CC614" i="2"/>
  <c r="CD614" i="2"/>
  <c r="CG614" i="2" a="1"/>
  <c r="CG614" i="2" s="1"/>
  <c r="CH614" i="2" s="1"/>
  <c r="CE614" i="2" s="1"/>
  <c r="CL614" i="2" a="1"/>
  <c r="CL614" i="2" s="1"/>
  <c r="CM614" i="2" s="1"/>
  <c r="CJ614" i="2" s="1"/>
  <c r="CP614" i="2"/>
  <c r="CQ614" i="2"/>
  <c r="CS614" i="2"/>
  <c r="CT614" i="2"/>
  <c r="CV614" i="2" a="1"/>
  <c r="CV614" i="2" s="1"/>
  <c r="CW614" i="2"/>
  <c r="DA614" i="2"/>
  <c r="DB614" i="2"/>
  <c r="DD614" i="2"/>
  <c r="DE614" i="2"/>
  <c r="DG614" i="2"/>
  <c r="DH614" i="2" s="1"/>
  <c r="DJ614" i="2"/>
  <c r="DL614" i="2"/>
  <c r="DP614" i="2"/>
  <c r="DQ614" i="2" s="1"/>
  <c r="C615" i="2"/>
  <c r="H615" i="2"/>
  <c r="G615" i="2" s="1"/>
  <c r="J615" i="2"/>
  <c r="K615" i="2"/>
  <c r="M615" i="2"/>
  <c r="N615" i="2"/>
  <c r="P615" i="2"/>
  <c r="Q615" i="2"/>
  <c r="S615" i="2"/>
  <c r="T615" i="2"/>
  <c r="V615" i="2" a="1"/>
  <c r="V615" i="2" s="1"/>
  <c r="W615" i="2" a="1"/>
  <c r="W615" i="2" s="1"/>
  <c r="X615" i="2"/>
  <c r="AA615" i="2" a="1"/>
  <c r="AA615" i="2" s="1"/>
  <c r="AB615" i="2" s="1"/>
  <c r="AC615" i="2"/>
  <c r="AD615" i="2"/>
  <c r="AF615" i="2"/>
  <c r="AG615" i="2"/>
  <c r="AI615" i="2"/>
  <c r="AJ615" i="2"/>
  <c r="AL615" i="2"/>
  <c r="AM615" i="2"/>
  <c r="AO615" i="2"/>
  <c r="AP615" i="2"/>
  <c r="AR615" i="2"/>
  <c r="AS615" i="2"/>
  <c r="AU615" i="2"/>
  <c r="AV615" i="2"/>
  <c r="AX615" i="2"/>
  <c r="AY615" i="2"/>
  <c r="BA615" i="2"/>
  <c r="BB615" i="2"/>
  <c r="BD615" i="2"/>
  <c r="BE615" i="2"/>
  <c r="BF615" i="2"/>
  <c r="BG615" i="2"/>
  <c r="BI615" i="2"/>
  <c r="BJ615" i="2"/>
  <c r="BL615" i="2"/>
  <c r="BM615" i="2"/>
  <c r="BO615" i="2" s="1"/>
  <c r="BP615" i="2"/>
  <c r="BR615" i="2"/>
  <c r="BS615" i="2"/>
  <c r="BT615" i="2"/>
  <c r="BV615" i="2"/>
  <c r="BU615" i="2" s="1"/>
  <c r="BZ615" i="2"/>
  <c r="CA615" i="2"/>
  <c r="CC615" i="2"/>
  <c r="CD615" i="2"/>
  <c r="CG615" i="2" a="1"/>
  <c r="CG615" i="2" s="1"/>
  <c r="CL615" i="2" a="1"/>
  <c r="CL615" i="2" s="1"/>
  <c r="CM615" i="2" s="1"/>
  <c r="CJ615" i="2" s="1"/>
  <c r="CP615" i="2"/>
  <c r="CQ615" i="2"/>
  <c r="CS615" i="2"/>
  <c r="CT615" i="2"/>
  <c r="CV615" i="2" a="1"/>
  <c r="CV615" i="2" s="1"/>
  <c r="CW615" i="2"/>
  <c r="DA615" i="2"/>
  <c r="DB615" i="2"/>
  <c r="CZ615" i="2" s="1"/>
  <c r="DD615" i="2"/>
  <c r="DE615" i="2"/>
  <c r="DG615" i="2"/>
  <c r="DJ615" i="2"/>
  <c r="DL615" i="2"/>
  <c r="DP615" i="2"/>
  <c r="DQ615" i="2" s="1"/>
  <c r="C616" i="2"/>
  <c r="G616" i="2"/>
  <c r="H616" i="2"/>
  <c r="J616" i="2"/>
  <c r="K616" i="2"/>
  <c r="M616" i="2"/>
  <c r="N616" i="2"/>
  <c r="P616" i="2"/>
  <c r="Q616" i="2"/>
  <c r="S616" i="2"/>
  <c r="T616" i="2"/>
  <c r="V616" i="2" a="1"/>
  <c r="V616" i="2"/>
  <c r="W616" i="2" a="1"/>
  <c r="W616" i="2" s="1"/>
  <c r="X616" i="2"/>
  <c r="AA616" i="2" a="1"/>
  <c r="AA616" i="2" s="1"/>
  <c r="AB616" i="2" s="1"/>
  <c r="AC616" i="2"/>
  <c r="AD616" i="2"/>
  <c r="AF616" i="2"/>
  <c r="AG616" i="2"/>
  <c r="AI616" i="2"/>
  <c r="AJ616" i="2"/>
  <c r="AL616" i="2"/>
  <c r="AM616" i="2"/>
  <c r="AO616" i="2"/>
  <c r="AP616" i="2"/>
  <c r="AR616" i="2"/>
  <c r="AS616" i="2"/>
  <c r="AU616" i="2"/>
  <c r="AV616" i="2"/>
  <c r="AX616" i="2"/>
  <c r="AY616" i="2"/>
  <c r="BA616" i="2"/>
  <c r="BB616" i="2"/>
  <c r="BD616" i="2"/>
  <c r="BE616" i="2"/>
  <c r="BF616" i="2"/>
  <c r="BG616" i="2"/>
  <c r="BI616" i="2"/>
  <c r="BJ616" i="2"/>
  <c r="BL616" i="2"/>
  <c r="BM616" i="2"/>
  <c r="BO616" i="2" s="1"/>
  <c r="BP616" i="2"/>
  <c r="BR616" i="2"/>
  <c r="BS616" i="2"/>
  <c r="BT616" i="2"/>
  <c r="BV616" i="2"/>
  <c r="BU616" i="2" s="1"/>
  <c r="BZ616" i="2"/>
  <c r="CA616" i="2"/>
  <c r="CC616" i="2"/>
  <c r="CD616" i="2"/>
  <c r="CG616" i="2" a="1"/>
  <c r="CG616" i="2" s="1"/>
  <c r="CL616" i="2" a="1"/>
  <c r="CL616" i="2" s="1"/>
  <c r="CP616" i="2"/>
  <c r="CQ616" i="2"/>
  <c r="CS616" i="2"/>
  <c r="CT616" i="2"/>
  <c r="CV616" i="2" a="1"/>
  <c r="CV616" i="2" s="1"/>
  <c r="CW616" i="2"/>
  <c r="DA616" i="2"/>
  <c r="CZ616" i="2" s="1"/>
  <c r="DB616" i="2"/>
  <c r="DD616" i="2"/>
  <c r="DE616" i="2"/>
  <c r="DG616" i="2"/>
  <c r="DJ616" i="2"/>
  <c r="DL616" i="2"/>
  <c r="DN616" i="2" s="1"/>
  <c r="DP616" i="2"/>
  <c r="C617" i="2"/>
  <c r="H617" i="2"/>
  <c r="G617" i="2" s="1"/>
  <c r="J617" i="2"/>
  <c r="K617" i="2"/>
  <c r="I617" i="2" s="1"/>
  <c r="M617" i="2"/>
  <c r="N617" i="2"/>
  <c r="L617" i="2" s="1"/>
  <c r="P617" i="2"/>
  <c r="Q617" i="2"/>
  <c r="S617" i="2"/>
  <c r="T617" i="2"/>
  <c r="V617" i="2" a="1"/>
  <c r="V617" i="2" s="1"/>
  <c r="W617" i="2" a="1"/>
  <c r="W617" i="2" s="1"/>
  <c r="X617" i="2"/>
  <c r="AA617" i="2" a="1"/>
  <c r="AA617" i="2" s="1"/>
  <c r="AB617" i="2" s="1"/>
  <c r="AC617" i="2"/>
  <c r="AD617" i="2"/>
  <c r="AF617" i="2"/>
  <c r="AG617" i="2"/>
  <c r="AI617" i="2"/>
  <c r="AJ617" i="2"/>
  <c r="AL617" i="2"/>
  <c r="AM617" i="2"/>
  <c r="AO617" i="2"/>
  <c r="AP617" i="2"/>
  <c r="AR617" i="2"/>
  <c r="AS617" i="2"/>
  <c r="AU617" i="2"/>
  <c r="AV617" i="2"/>
  <c r="AX617" i="2"/>
  <c r="AY617" i="2"/>
  <c r="BA617" i="2"/>
  <c r="BB617" i="2"/>
  <c r="BD617" i="2"/>
  <c r="BE617" i="2"/>
  <c r="BF617" i="2"/>
  <c r="BG617" i="2"/>
  <c r="BI617" i="2"/>
  <c r="BJ617" i="2"/>
  <c r="BL617" i="2"/>
  <c r="BM617" i="2"/>
  <c r="BO617" i="2" s="1"/>
  <c r="BP617" i="2"/>
  <c r="BR617" i="2"/>
  <c r="BS617" i="2"/>
  <c r="BT617" i="2"/>
  <c r="BV617" i="2"/>
  <c r="BU617" i="2" s="1"/>
  <c r="BZ617" i="2"/>
  <c r="CA617" i="2"/>
  <c r="CC617" i="2"/>
  <c r="CD617" i="2"/>
  <c r="CB617" i="2" s="1"/>
  <c r="CG617" i="2" a="1"/>
  <c r="CG617" i="2" s="1"/>
  <c r="CL617" i="2" a="1"/>
  <c r="CL617" i="2" s="1"/>
  <c r="CM617" i="2" s="1"/>
  <c r="CJ617" i="2" s="1"/>
  <c r="CP617" i="2"/>
  <c r="CQ617" i="2"/>
  <c r="CS617" i="2"/>
  <c r="CT617" i="2"/>
  <c r="CV617" i="2" a="1"/>
  <c r="CV617" i="2" s="1"/>
  <c r="CW617" i="2"/>
  <c r="DA617" i="2"/>
  <c r="DB617" i="2"/>
  <c r="DD617" i="2"/>
  <c r="DE617" i="2"/>
  <c r="DG617" i="2"/>
  <c r="DJ617" i="2"/>
  <c r="DL617" i="2"/>
  <c r="DK617" i="2" s="1"/>
  <c r="DM617" i="2"/>
  <c r="DN617" i="2"/>
  <c r="DP617" i="2"/>
  <c r="DQ617" i="2" s="1"/>
  <c r="DR617" i="2"/>
  <c r="C618" i="2"/>
  <c r="H618" i="2"/>
  <c r="G618" i="2" s="1"/>
  <c r="J618" i="2"/>
  <c r="K618" i="2"/>
  <c r="I618" i="2" s="1"/>
  <c r="M618" i="2"/>
  <c r="N618" i="2"/>
  <c r="P618" i="2"/>
  <c r="Q618" i="2"/>
  <c r="S618" i="2"/>
  <c r="T618" i="2"/>
  <c r="V618" i="2" a="1"/>
  <c r="V618" i="2" s="1"/>
  <c r="W618" i="2" a="1"/>
  <c r="W618" i="2" s="1"/>
  <c r="X618" i="2"/>
  <c r="AA618" i="2" a="1"/>
  <c r="AA618" i="2" s="1"/>
  <c r="AB618" i="2" s="1"/>
  <c r="AC618" i="2"/>
  <c r="AD618" i="2"/>
  <c r="AF618" i="2"/>
  <c r="AG618" i="2"/>
  <c r="AI618" i="2"/>
  <c r="AJ618" i="2"/>
  <c r="AL618" i="2"/>
  <c r="AM618" i="2"/>
  <c r="AO618" i="2"/>
  <c r="AP618" i="2"/>
  <c r="AR618" i="2"/>
  <c r="AS618" i="2"/>
  <c r="AU618" i="2"/>
  <c r="AV618" i="2"/>
  <c r="AT618" i="2" s="1"/>
  <c r="AX618" i="2"/>
  <c r="AY618" i="2"/>
  <c r="BA618" i="2"/>
  <c r="BB618" i="2"/>
  <c r="BD618" i="2"/>
  <c r="BE618" i="2"/>
  <c r="BF618" i="2"/>
  <c r="BG618" i="2"/>
  <c r="BI618" i="2"/>
  <c r="BJ618" i="2"/>
  <c r="BL618" i="2"/>
  <c r="BM618" i="2"/>
  <c r="BP618" i="2"/>
  <c r="BR618" i="2"/>
  <c r="BS618" i="2"/>
  <c r="BT618" i="2"/>
  <c r="BV618" i="2"/>
  <c r="BU618" i="2" s="1"/>
  <c r="CA618" i="2"/>
  <c r="BZ618" i="2"/>
  <c r="CC618" i="2"/>
  <c r="CD618" i="2"/>
  <c r="CG618" i="2" a="1"/>
  <c r="CG618" i="2" s="1"/>
  <c r="CH618" i="2" s="1"/>
  <c r="CE618" i="2" s="1"/>
  <c r="CL618" i="2" a="1"/>
  <c r="CL618" i="2" s="1"/>
  <c r="CM618" i="2"/>
  <c r="CJ618" i="2" s="1"/>
  <c r="CP618" i="2"/>
  <c r="CQ618" i="2"/>
  <c r="CS618" i="2"/>
  <c r="CT618" i="2"/>
  <c r="CV618" i="2" a="1"/>
  <c r="CV618" i="2" s="1"/>
  <c r="CW618" i="2"/>
  <c r="DA618" i="2"/>
  <c r="DB618" i="2"/>
  <c r="DD618" i="2"/>
  <c r="DE618" i="2"/>
  <c r="DG618" i="2"/>
  <c r="DJ618" i="2"/>
  <c r="DL618" i="2"/>
  <c r="DK618" i="2" s="1"/>
  <c r="DP618" i="2"/>
  <c r="C619" i="2"/>
  <c r="H619" i="2"/>
  <c r="G619" i="2" s="1"/>
  <c r="J619" i="2"/>
  <c r="K619" i="2"/>
  <c r="M619" i="2"/>
  <c r="N619" i="2"/>
  <c r="P619" i="2"/>
  <c r="Q619" i="2"/>
  <c r="S619" i="2"/>
  <c r="T619" i="2"/>
  <c r="V619" i="2" a="1"/>
  <c r="V619" i="2" s="1"/>
  <c r="W619" i="2" a="1"/>
  <c r="W619" i="2" s="1"/>
  <c r="X619" i="2"/>
  <c r="AA619" i="2" a="1"/>
  <c r="AA619" i="2" s="1"/>
  <c r="AB619" i="2" s="1"/>
  <c r="AC619" i="2"/>
  <c r="AD619" i="2"/>
  <c r="AF619" i="2"/>
  <c r="AG619" i="2"/>
  <c r="AI619" i="2"/>
  <c r="AJ619" i="2"/>
  <c r="AL619" i="2"/>
  <c r="AM619" i="2"/>
  <c r="AO619" i="2"/>
  <c r="AP619" i="2"/>
  <c r="AR619" i="2"/>
  <c r="AS619" i="2"/>
  <c r="AU619" i="2"/>
  <c r="AV619" i="2"/>
  <c r="AX619" i="2"/>
  <c r="AY619" i="2"/>
  <c r="BA619" i="2"/>
  <c r="BB619" i="2"/>
  <c r="BD619" i="2"/>
  <c r="BE619" i="2"/>
  <c r="BF619" i="2"/>
  <c r="BG619" i="2"/>
  <c r="BI619" i="2"/>
  <c r="BJ619" i="2"/>
  <c r="BL619" i="2"/>
  <c r="BM619" i="2"/>
  <c r="BO619" i="2" s="1"/>
  <c r="BP619" i="2"/>
  <c r="BR619" i="2"/>
  <c r="BS619" i="2"/>
  <c r="BT619" i="2"/>
  <c r="BV619" i="2"/>
  <c r="BU619" i="2" s="1"/>
  <c r="CA619" i="2"/>
  <c r="BZ619" i="2"/>
  <c r="CC619" i="2"/>
  <c r="CD619" i="2"/>
  <c r="CG619" i="2" a="1"/>
  <c r="CG619" i="2" s="1"/>
  <c r="CH619" i="2" s="1"/>
  <c r="CE619" i="2" s="1"/>
  <c r="CL619" i="2" a="1"/>
  <c r="CL619" i="2" s="1"/>
  <c r="CM619" i="2" s="1"/>
  <c r="CJ619" i="2" s="1"/>
  <c r="CP619" i="2"/>
  <c r="CQ619" i="2"/>
  <c r="CS619" i="2"/>
  <c r="CT619" i="2"/>
  <c r="CV619" i="2" a="1"/>
  <c r="CV619" i="2" s="1"/>
  <c r="CW619" i="2"/>
  <c r="DA619" i="2"/>
  <c r="DB619" i="2"/>
  <c r="CZ619" i="2" s="1"/>
  <c r="DD619" i="2"/>
  <c r="DE619" i="2"/>
  <c r="DG619" i="2"/>
  <c r="DJ619" i="2"/>
  <c r="DL619" i="2"/>
  <c r="DM619" i="2" s="1"/>
  <c r="DP619" i="2"/>
  <c r="DR619" i="2" s="1"/>
  <c r="C620" i="2"/>
  <c r="H620" i="2"/>
  <c r="G620" i="2" s="1"/>
  <c r="J620" i="2"/>
  <c r="K620" i="2"/>
  <c r="M620" i="2"/>
  <c r="N620" i="2"/>
  <c r="P620" i="2"/>
  <c r="Q620" i="2"/>
  <c r="S620" i="2"/>
  <c r="T620" i="2"/>
  <c r="V620" i="2" a="1"/>
  <c r="V620" i="2" s="1"/>
  <c r="W620" i="2" a="1"/>
  <c r="W620" i="2" s="1"/>
  <c r="X620" i="2"/>
  <c r="AA620" i="2" a="1"/>
  <c r="AA620" i="2" s="1"/>
  <c r="AB620" i="2" s="1"/>
  <c r="AC620" i="2"/>
  <c r="AD620" i="2"/>
  <c r="AF620" i="2"/>
  <c r="AG620" i="2"/>
  <c r="AI620" i="2"/>
  <c r="AJ620" i="2"/>
  <c r="AL620" i="2"/>
  <c r="AM620" i="2"/>
  <c r="AO620" i="2"/>
  <c r="AP620" i="2"/>
  <c r="AR620" i="2"/>
  <c r="AS620" i="2"/>
  <c r="AU620" i="2"/>
  <c r="AV620" i="2"/>
  <c r="AX620" i="2"/>
  <c r="AY620" i="2"/>
  <c r="BA620" i="2"/>
  <c r="BB620" i="2"/>
  <c r="BD620" i="2"/>
  <c r="BE620" i="2"/>
  <c r="BF620" i="2"/>
  <c r="BG620" i="2"/>
  <c r="BI620" i="2"/>
  <c r="BJ620" i="2"/>
  <c r="BH620" i="2" s="1"/>
  <c r="BL620" i="2"/>
  <c r="BM620" i="2"/>
  <c r="BP620" i="2"/>
  <c r="BR620" i="2"/>
  <c r="BS620" i="2"/>
  <c r="BT620" i="2"/>
  <c r="BV620" i="2"/>
  <c r="BU620" i="2" s="1"/>
  <c r="CC620" i="2"/>
  <c r="CD620" i="2"/>
  <c r="CG620" i="2" a="1"/>
  <c r="CG620" i="2" s="1"/>
  <c r="CH620" i="2" s="1"/>
  <c r="CE620" i="2" s="1"/>
  <c r="CL620" i="2" a="1"/>
  <c r="CL620" i="2" s="1"/>
  <c r="CM620" i="2" s="1"/>
  <c r="CJ620" i="2" s="1"/>
  <c r="CP620" i="2"/>
  <c r="CQ620" i="2"/>
  <c r="CS620" i="2"/>
  <c r="CT620" i="2"/>
  <c r="CV620" i="2" a="1"/>
  <c r="CV620" i="2" s="1"/>
  <c r="CW620" i="2"/>
  <c r="DA620" i="2"/>
  <c r="DB620" i="2"/>
  <c r="CZ620" i="2" s="1"/>
  <c r="DD620" i="2"/>
  <c r="DE620" i="2"/>
  <c r="DG620" i="2"/>
  <c r="DH620" i="2" s="1"/>
  <c r="DJ620" i="2"/>
  <c r="DL620" i="2"/>
  <c r="DP620" i="2"/>
  <c r="DO620" i="2" s="1"/>
  <c r="C621" i="2"/>
  <c r="H621" i="2"/>
  <c r="G621" i="2" s="1"/>
  <c r="J621" i="2"/>
  <c r="K621" i="2"/>
  <c r="I621" i="2" s="1"/>
  <c r="M621" i="2"/>
  <c r="N621" i="2"/>
  <c r="L621" i="2" s="1"/>
  <c r="P621" i="2"/>
  <c r="Q621" i="2"/>
  <c r="S621" i="2"/>
  <c r="T621" i="2"/>
  <c r="V621" i="2" a="1"/>
  <c r="V621" i="2"/>
  <c r="W621" i="2" a="1"/>
  <c r="W621" i="2" s="1"/>
  <c r="X621" i="2"/>
  <c r="AA621" i="2" a="1"/>
  <c r="AA621" i="2" s="1"/>
  <c r="AB621" i="2" s="1"/>
  <c r="AC621" i="2"/>
  <c r="AD621" i="2"/>
  <c r="AF621" i="2"/>
  <c r="AG621" i="2"/>
  <c r="AI621" i="2"/>
  <c r="AJ621" i="2"/>
  <c r="AL621" i="2"/>
  <c r="AK621" i="2" s="1"/>
  <c r="AM621" i="2"/>
  <c r="AO621" i="2"/>
  <c r="AP621" i="2"/>
  <c r="AR621" i="2"/>
  <c r="AS621" i="2"/>
  <c r="AU621" i="2"/>
  <c r="AV621" i="2"/>
  <c r="AX621" i="2"/>
  <c r="AY621" i="2"/>
  <c r="BA621" i="2"/>
  <c r="BB621" i="2"/>
  <c r="AZ621" i="2" s="1"/>
  <c r="BD621" i="2"/>
  <c r="BE621" i="2"/>
  <c r="BF621" i="2"/>
  <c r="BG621" i="2"/>
  <c r="BH621" i="2"/>
  <c r="BI621" i="2"/>
  <c r="BJ621" i="2"/>
  <c r="BL621" i="2"/>
  <c r="BM621" i="2"/>
  <c r="BO621" i="2" s="1"/>
  <c r="BP621" i="2"/>
  <c r="BR621" i="2"/>
  <c r="BS621" i="2"/>
  <c r="BT621" i="2"/>
  <c r="BV621" i="2"/>
  <c r="BU621" i="2" s="1"/>
  <c r="CA621" i="2"/>
  <c r="CC621" i="2"/>
  <c r="CD621" i="2"/>
  <c r="CG621" i="2" a="1"/>
  <c r="CG621" i="2" s="1"/>
  <c r="CH621" i="2" s="1"/>
  <c r="CE621" i="2" s="1"/>
  <c r="CL621" i="2" a="1"/>
  <c r="CL621" i="2" s="1"/>
  <c r="CP621" i="2"/>
  <c r="CQ621" i="2"/>
  <c r="CS621" i="2"/>
  <c r="CT621" i="2"/>
  <c r="CV621" i="2" a="1"/>
  <c r="CV621" i="2" s="1"/>
  <c r="CW621" i="2"/>
  <c r="DA621" i="2"/>
  <c r="DB621" i="2"/>
  <c r="DD621" i="2"/>
  <c r="DE621" i="2"/>
  <c r="DG621" i="2"/>
  <c r="DH621" i="2" s="1"/>
  <c r="DI621" i="2"/>
  <c r="DJ621" i="2"/>
  <c r="DF621" i="2" s="1"/>
  <c r="DK621" i="2"/>
  <c r="DL621" i="2"/>
  <c r="DM621" i="2" s="1"/>
  <c r="DN621" i="2"/>
  <c r="DP621" i="2"/>
  <c r="DO621" i="2" s="1"/>
  <c r="C622" i="2"/>
  <c r="H622" i="2"/>
  <c r="G622" i="2" s="1"/>
  <c r="J622" i="2"/>
  <c r="K622" i="2"/>
  <c r="M622" i="2"/>
  <c r="N622" i="2"/>
  <c r="P622" i="2"/>
  <c r="Q622" i="2"/>
  <c r="S622" i="2"/>
  <c r="T622" i="2"/>
  <c r="V622" i="2" a="1"/>
  <c r="V622" i="2" s="1"/>
  <c r="W622" i="2" a="1"/>
  <c r="W622" i="2" s="1"/>
  <c r="X622" i="2"/>
  <c r="AA622" i="2" a="1"/>
  <c r="AA622" i="2" s="1"/>
  <c r="AB622" i="2" s="1"/>
  <c r="AC622" i="2"/>
  <c r="AD622" i="2"/>
  <c r="AF622" i="2"/>
  <c r="AG622" i="2"/>
  <c r="AI622" i="2"/>
  <c r="AJ622" i="2"/>
  <c r="AL622" i="2"/>
  <c r="AM622" i="2"/>
  <c r="AO622" i="2"/>
  <c r="AN622" i="2" s="1"/>
  <c r="AP622" i="2"/>
  <c r="AR622" i="2"/>
  <c r="AS622" i="2"/>
  <c r="AU622" i="2"/>
  <c r="AV622" i="2"/>
  <c r="AX622" i="2"/>
  <c r="AY622" i="2"/>
  <c r="BA622" i="2"/>
  <c r="AZ622" i="2" s="1"/>
  <c r="BB622" i="2"/>
  <c r="BD622" i="2"/>
  <c r="BE622" i="2"/>
  <c r="BF622" i="2"/>
  <c r="BG622" i="2"/>
  <c r="BI622" i="2"/>
  <c r="BJ622" i="2"/>
  <c r="BL622" i="2"/>
  <c r="BM622" i="2"/>
  <c r="BO622" i="2" s="1"/>
  <c r="BP622" i="2"/>
  <c r="BR622" i="2"/>
  <c r="BS622" i="2"/>
  <c r="BT622" i="2"/>
  <c r="BV622" i="2"/>
  <c r="BU622" i="2" s="1"/>
  <c r="BZ622" i="2"/>
  <c r="CC622" i="2"/>
  <c r="CD622" i="2"/>
  <c r="CG622" i="2" a="1"/>
  <c r="CG622" i="2" s="1"/>
  <c r="CH622" i="2" s="1"/>
  <c r="CE622" i="2" s="1"/>
  <c r="CL622" i="2" a="1"/>
  <c r="CL622" i="2" s="1"/>
  <c r="CP622" i="2"/>
  <c r="CQ622" i="2"/>
  <c r="CS622" i="2"/>
  <c r="CT622" i="2"/>
  <c r="CV622" i="2" a="1"/>
  <c r="CV622" i="2" s="1"/>
  <c r="CW622" i="2"/>
  <c r="DA622" i="2"/>
  <c r="DB622" i="2"/>
  <c r="DD622" i="2"/>
  <c r="DE622" i="2"/>
  <c r="DG622" i="2"/>
  <c r="DH622" i="2" s="1"/>
  <c r="DJ622" i="2"/>
  <c r="DL622" i="2"/>
  <c r="DM622" i="2" s="1"/>
  <c r="DP622" i="2"/>
  <c r="DO622" i="2" s="1"/>
  <c r="DQ622" i="2"/>
  <c r="DR622" i="2"/>
  <c r="C623" i="2"/>
  <c r="H623" i="2"/>
  <c r="G623" i="2" s="1"/>
  <c r="J623" i="2"/>
  <c r="I623" i="2" s="1"/>
  <c r="K623" i="2"/>
  <c r="M623" i="2"/>
  <c r="N623" i="2"/>
  <c r="P623" i="2"/>
  <c r="Q623" i="2"/>
  <c r="S623" i="2"/>
  <c r="T623" i="2"/>
  <c r="V623" i="2" a="1"/>
  <c r="V623" i="2" s="1"/>
  <c r="W623" i="2" a="1"/>
  <c r="W623" i="2" s="1"/>
  <c r="X623" i="2"/>
  <c r="AA623" i="2" a="1"/>
  <c r="AA623" i="2" s="1"/>
  <c r="AB623" i="2" s="1"/>
  <c r="AC623" i="2"/>
  <c r="AD623" i="2"/>
  <c r="AF623" i="2"/>
  <c r="AG623" i="2"/>
  <c r="AE623" i="2" s="1"/>
  <c r="AI623" i="2"/>
  <c r="AH623" i="2" s="1"/>
  <c r="AJ623" i="2"/>
  <c r="AL623" i="2"/>
  <c r="AM623" i="2"/>
  <c r="AO623" i="2"/>
  <c r="AN623" i="2" s="1"/>
  <c r="AP623" i="2"/>
  <c r="AR623" i="2"/>
  <c r="AS623" i="2"/>
  <c r="AU623" i="2"/>
  <c r="AV623" i="2"/>
  <c r="AX623" i="2"/>
  <c r="AY623" i="2"/>
  <c r="BA623" i="2"/>
  <c r="BB623" i="2"/>
  <c r="BD623" i="2"/>
  <c r="BE623" i="2"/>
  <c r="BF623" i="2"/>
  <c r="BG623" i="2"/>
  <c r="BI623" i="2"/>
  <c r="BJ623" i="2"/>
  <c r="BL623" i="2"/>
  <c r="BM623" i="2"/>
  <c r="BO623" i="2" s="1"/>
  <c r="BP623" i="2"/>
  <c r="BR623" i="2"/>
  <c r="BS623" i="2"/>
  <c r="BT623" i="2"/>
  <c r="BV623" i="2"/>
  <c r="BU623" i="2" s="1"/>
  <c r="BZ623" i="2"/>
  <c r="CC623" i="2"/>
  <c r="CB623" i="2" s="1"/>
  <c r="CD623" i="2"/>
  <c r="CG623" i="2" a="1"/>
  <c r="CG623" i="2" s="1"/>
  <c r="CH623" i="2" s="1"/>
  <c r="CE623" i="2" s="1"/>
  <c r="CL623" i="2" a="1"/>
  <c r="CL623" i="2" s="1"/>
  <c r="CP623" i="2"/>
  <c r="CO623" i="2" s="1"/>
  <c r="CQ623" i="2"/>
  <c r="CS623" i="2"/>
  <c r="CT623" i="2"/>
  <c r="CV623" i="2" a="1"/>
  <c r="CV623" i="2" s="1"/>
  <c r="CY623" i="2" s="1"/>
  <c r="CW623" i="2"/>
  <c r="DA623" i="2"/>
  <c r="DB623" i="2"/>
  <c r="DD623" i="2"/>
  <c r="DE623" i="2"/>
  <c r="DG623" i="2"/>
  <c r="DI623" i="2" s="1"/>
  <c r="DJ623" i="2"/>
  <c r="DL623" i="2"/>
  <c r="DN623" i="2" s="1"/>
  <c r="DP623" i="2"/>
  <c r="C624" i="2"/>
  <c r="G624" i="2"/>
  <c r="H624" i="2"/>
  <c r="J624" i="2"/>
  <c r="K624" i="2"/>
  <c r="M624" i="2"/>
  <c r="N624" i="2"/>
  <c r="L624" i="2" s="1"/>
  <c r="P624" i="2"/>
  <c r="Q624" i="2"/>
  <c r="S624" i="2"/>
  <c r="T624" i="2"/>
  <c r="V624" i="2" a="1"/>
  <c r="V624" i="2" s="1"/>
  <c r="W624" i="2" a="1"/>
  <c r="W624" i="2" s="1"/>
  <c r="X624" i="2"/>
  <c r="AA624" i="2" a="1"/>
  <c r="AA624" i="2" s="1"/>
  <c r="AB624" i="2" s="1"/>
  <c r="AC624" i="2"/>
  <c r="AD624" i="2"/>
  <c r="AF624" i="2"/>
  <c r="AG624" i="2"/>
  <c r="AI624" i="2"/>
  <c r="AJ624" i="2"/>
  <c r="AL624" i="2"/>
  <c r="AM624" i="2"/>
  <c r="AO624" i="2"/>
  <c r="AN624" i="2" s="1"/>
  <c r="AP624" i="2"/>
  <c r="AR624" i="2"/>
  <c r="AS624" i="2"/>
  <c r="AU624" i="2"/>
  <c r="AV624" i="2"/>
  <c r="AX624" i="2"/>
  <c r="AY624" i="2"/>
  <c r="BA624" i="2"/>
  <c r="BB624" i="2"/>
  <c r="BD624" i="2"/>
  <c r="BE624" i="2"/>
  <c r="BF624" i="2"/>
  <c r="BG624" i="2"/>
  <c r="BI624" i="2"/>
  <c r="BJ624" i="2"/>
  <c r="BH624" i="2" s="1"/>
  <c r="BL624" i="2"/>
  <c r="BM624" i="2"/>
  <c r="BO624" i="2" s="1"/>
  <c r="BP624" i="2"/>
  <c r="BR624" i="2"/>
  <c r="BS624" i="2"/>
  <c r="BT624" i="2"/>
  <c r="BV624" i="2"/>
  <c r="BU624" i="2" s="1"/>
  <c r="BZ624" i="2"/>
  <c r="CA624" i="2"/>
  <c r="CC624" i="2"/>
  <c r="CD624" i="2"/>
  <c r="CG624" i="2" a="1"/>
  <c r="CG624" i="2" s="1"/>
  <c r="CL624" i="2" a="1"/>
  <c r="CL624" i="2" s="1"/>
  <c r="CP624" i="2"/>
  <c r="CQ624" i="2"/>
  <c r="CS624" i="2"/>
  <c r="CT624" i="2"/>
  <c r="CV624" i="2" a="1"/>
  <c r="CV624" i="2" s="1"/>
  <c r="CW624" i="2"/>
  <c r="DA624" i="2"/>
  <c r="DB624" i="2"/>
  <c r="DD624" i="2"/>
  <c r="DE624" i="2"/>
  <c r="DG624" i="2"/>
  <c r="DJ624" i="2"/>
  <c r="DL624" i="2"/>
  <c r="DP624" i="2"/>
  <c r="DQ624" i="2" s="1"/>
  <c r="C625" i="2"/>
  <c r="H625" i="2"/>
  <c r="G625" i="2" s="1"/>
  <c r="J625" i="2"/>
  <c r="K625" i="2"/>
  <c r="M625" i="2"/>
  <c r="N625" i="2"/>
  <c r="P625" i="2"/>
  <c r="Q625" i="2"/>
  <c r="S625" i="2"/>
  <c r="T625" i="2"/>
  <c r="V625" i="2" a="1"/>
  <c r="V625" i="2" s="1"/>
  <c r="W625" i="2" a="1"/>
  <c r="W625" i="2" s="1"/>
  <c r="X625" i="2"/>
  <c r="AA625" i="2" a="1"/>
  <c r="AA625" i="2" s="1"/>
  <c r="AB625" i="2" s="1"/>
  <c r="AC625" i="2"/>
  <c r="AD625" i="2"/>
  <c r="AF625" i="2"/>
  <c r="AG625" i="2"/>
  <c r="AI625" i="2"/>
  <c r="AJ625" i="2"/>
  <c r="AL625" i="2"/>
  <c r="AM625" i="2"/>
  <c r="AO625" i="2"/>
  <c r="AP625" i="2"/>
  <c r="AR625" i="2"/>
  <c r="AQ625" i="2" s="1"/>
  <c r="AS625" i="2"/>
  <c r="AU625" i="2"/>
  <c r="AV625" i="2"/>
  <c r="AX625" i="2"/>
  <c r="AY625" i="2"/>
  <c r="BA625" i="2"/>
  <c r="BB625" i="2"/>
  <c r="BD625" i="2"/>
  <c r="BE625" i="2"/>
  <c r="BF625" i="2"/>
  <c r="BG625" i="2"/>
  <c r="BI625" i="2"/>
  <c r="BJ625" i="2"/>
  <c r="BL625" i="2"/>
  <c r="BM625" i="2"/>
  <c r="BO625" i="2" s="1"/>
  <c r="BP625" i="2"/>
  <c r="BR625" i="2"/>
  <c r="BS625" i="2"/>
  <c r="BT625" i="2"/>
  <c r="BV625" i="2"/>
  <c r="BU625" i="2" s="1"/>
  <c r="BZ625" i="2"/>
  <c r="CA625" i="2"/>
  <c r="CC625" i="2"/>
  <c r="CD625" i="2"/>
  <c r="CG625" i="2" a="1"/>
  <c r="CG625" i="2" s="1"/>
  <c r="CL625" i="2" a="1"/>
  <c r="CL625" i="2" s="1"/>
  <c r="CM625" i="2" s="1"/>
  <c r="CJ625" i="2" s="1"/>
  <c r="CP625" i="2"/>
  <c r="CQ625" i="2"/>
  <c r="CS625" i="2"/>
  <c r="CT625" i="2"/>
  <c r="CV625" i="2" a="1"/>
  <c r="CV625" i="2" s="1"/>
  <c r="CW625" i="2"/>
  <c r="DA625" i="2"/>
  <c r="DB625" i="2"/>
  <c r="DD625" i="2"/>
  <c r="DE625" i="2"/>
  <c r="DG625" i="2"/>
  <c r="DH625" i="2" s="1"/>
  <c r="DJ625" i="2"/>
  <c r="DL625" i="2"/>
  <c r="DN625" i="2" s="1"/>
  <c r="DP625" i="2"/>
  <c r="DO625" i="2" s="1"/>
  <c r="C626" i="2"/>
  <c r="H626" i="2"/>
  <c r="G626" i="2" s="1"/>
  <c r="J626" i="2"/>
  <c r="K626" i="2"/>
  <c r="M626" i="2"/>
  <c r="N626" i="2"/>
  <c r="P626" i="2"/>
  <c r="Q626" i="2"/>
  <c r="S626" i="2"/>
  <c r="T626" i="2"/>
  <c r="V626" i="2" a="1"/>
  <c r="V626" i="2" s="1"/>
  <c r="W626" i="2" a="1"/>
  <c r="W626" i="2" s="1"/>
  <c r="X626" i="2"/>
  <c r="AA626" i="2" a="1"/>
  <c r="AA626" i="2" s="1"/>
  <c r="AB626" i="2" s="1"/>
  <c r="AC626" i="2"/>
  <c r="AD626" i="2"/>
  <c r="AF626" i="2"/>
  <c r="AG626" i="2"/>
  <c r="AI626" i="2"/>
  <c r="AJ626" i="2"/>
  <c r="AL626" i="2"/>
  <c r="AM626" i="2"/>
  <c r="AO626" i="2"/>
  <c r="AP626" i="2"/>
  <c r="AR626" i="2"/>
  <c r="AS626" i="2"/>
  <c r="AU626" i="2"/>
  <c r="AV626" i="2"/>
  <c r="AX626" i="2"/>
  <c r="AY626" i="2"/>
  <c r="AW626" i="2" s="1"/>
  <c r="BA626" i="2"/>
  <c r="BB626" i="2"/>
  <c r="BD626" i="2"/>
  <c r="BE626" i="2"/>
  <c r="BF626" i="2"/>
  <c r="BG626" i="2"/>
  <c r="BI626" i="2"/>
  <c r="BJ626" i="2"/>
  <c r="BL626" i="2"/>
  <c r="BM626" i="2"/>
  <c r="BO626" i="2" s="1"/>
  <c r="BP626" i="2"/>
  <c r="BR626" i="2"/>
  <c r="BS626" i="2"/>
  <c r="BT626" i="2"/>
  <c r="BV626" i="2"/>
  <c r="BU626" i="2" s="1"/>
  <c r="CA626" i="2"/>
  <c r="BZ626" i="2"/>
  <c r="CC626" i="2"/>
  <c r="CD626" i="2"/>
  <c r="CG626" i="2" a="1"/>
  <c r="CG626" i="2" s="1"/>
  <c r="CL626" i="2" a="1"/>
  <c r="CL626" i="2" s="1"/>
  <c r="CP626" i="2"/>
  <c r="CQ626" i="2"/>
  <c r="CS626" i="2"/>
  <c r="CT626" i="2"/>
  <c r="CV626" i="2" a="1"/>
  <c r="CV626" i="2" s="1"/>
  <c r="CW626" i="2"/>
  <c r="DA626" i="2"/>
  <c r="DB626" i="2"/>
  <c r="DD626" i="2"/>
  <c r="DE626" i="2"/>
  <c r="DG626" i="2"/>
  <c r="DJ626" i="2"/>
  <c r="DL626" i="2"/>
  <c r="DN626" i="2" s="1"/>
  <c r="DP626" i="2"/>
  <c r="C627" i="2"/>
  <c r="H627" i="2"/>
  <c r="G627" i="2" s="1"/>
  <c r="J627" i="2"/>
  <c r="K627" i="2"/>
  <c r="M627" i="2"/>
  <c r="N627" i="2"/>
  <c r="P627" i="2"/>
  <c r="Q627" i="2"/>
  <c r="S627" i="2"/>
  <c r="T627" i="2"/>
  <c r="V627" i="2" a="1"/>
  <c r="V627" i="2" s="1"/>
  <c r="W627" i="2" a="1"/>
  <c r="W627" i="2" s="1"/>
  <c r="X627" i="2"/>
  <c r="AA627" i="2" a="1"/>
  <c r="AA627" i="2" s="1"/>
  <c r="AB627" i="2" s="1"/>
  <c r="AC627" i="2"/>
  <c r="AD627" i="2"/>
  <c r="AF627" i="2"/>
  <c r="AE627" i="2" s="1"/>
  <c r="AG627" i="2"/>
  <c r="AI627" i="2"/>
  <c r="AJ627" i="2"/>
  <c r="AL627" i="2"/>
  <c r="AM627" i="2"/>
  <c r="AO627" i="2"/>
  <c r="AN627" i="2" s="1"/>
  <c r="AP627" i="2"/>
  <c r="AR627" i="2"/>
  <c r="AS627" i="2"/>
  <c r="AU627" i="2"/>
  <c r="AV627" i="2"/>
  <c r="AX627" i="2"/>
  <c r="AY627" i="2"/>
  <c r="BA627" i="2"/>
  <c r="BB627" i="2"/>
  <c r="BD627" i="2"/>
  <c r="BE627" i="2"/>
  <c r="BF627" i="2"/>
  <c r="BG627" i="2"/>
  <c r="BI627" i="2"/>
  <c r="BJ627" i="2"/>
  <c r="BL627" i="2"/>
  <c r="BM627" i="2"/>
  <c r="BO627" i="2" s="1"/>
  <c r="BP627" i="2"/>
  <c r="BR627" i="2"/>
  <c r="BS627" i="2"/>
  <c r="BT627" i="2"/>
  <c r="BV627" i="2"/>
  <c r="BU627" i="2" s="1"/>
  <c r="BZ627" i="2"/>
  <c r="CA627" i="2"/>
  <c r="CC627" i="2"/>
  <c r="CD627" i="2"/>
  <c r="CG627" i="2" a="1"/>
  <c r="CG627" i="2" s="1"/>
  <c r="CH627" i="2" s="1"/>
  <c r="CE627" i="2" s="1"/>
  <c r="CL627" i="2" a="1"/>
  <c r="CL627" i="2" s="1"/>
  <c r="CP627" i="2"/>
  <c r="CQ627" i="2"/>
  <c r="CS627" i="2"/>
  <c r="CT627" i="2"/>
  <c r="CV627" i="2" a="1"/>
  <c r="CV627" i="2" s="1"/>
  <c r="CW627" i="2"/>
  <c r="DA627" i="2"/>
  <c r="DB627" i="2"/>
  <c r="DD627" i="2"/>
  <c r="DE627" i="2"/>
  <c r="DG627" i="2"/>
  <c r="DI627" i="2" s="1"/>
  <c r="DJ627" i="2"/>
  <c r="DL627" i="2"/>
  <c r="DM627" i="2" s="1"/>
  <c r="DO627" i="2"/>
  <c r="DP627" i="2"/>
  <c r="C628" i="2"/>
  <c r="H628" i="2"/>
  <c r="G628" i="2" s="1"/>
  <c r="J628" i="2"/>
  <c r="K628" i="2"/>
  <c r="M628" i="2"/>
  <c r="N628" i="2"/>
  <c r="P628" i="2"/>
  <c r="Q628" i="2"/>
  <c r="S628" i="2"/>
  <c r="T628" i="2"/>
  <c r="V628" i="2" a="1"/>
  <c r="V628" i="2" s="1"/>
  <c r="W628" i="2" a="1"/>
  <c r="W628" i="2" s="1"/>
  <c r="X628" i="2"/>
  <c r="AA628" i="2" a="1"/>
  <c r="AA628" i="2" s="1"/>
  <c r="AB628" i="2" s="1"/>
  <c r="AC628" i="2"/>
  <c r="AD628" i="2"/>
  <c r="AF628" i="2"/>
  <c r="AG628" i="2"/>
  <c r="AI628" i="2"/>
  <c r="AJ628" i="2"/>
  <c r="AL628" i="2"/>
  <c r="AM628" i="2"/>
  <c r="AO628" i="2"/>
  <c r="AN628" i="2" s="1"/>
  <c r="AP628" i="2"/>
  <c r="AR628" i="2"/>
  <c r="AS628" i="2"/>
  <c r="AU628" i="2"/>
  <c r="AV628" i="2"/>
  <c r="AX628" i="2"/>
  <c r="AY628" i="2"/>
  <c r="BA628" i="2"/>
  <c r="AZ628" i="2" s="1"/>
  <c r="BB628" i="2"/>
  <c r="BD628" i="2"/>
  <c r="BE628" i="2"/>
  <c r="BF628" i="2"/>
  <c r="BG628" i="2"/>
  <c r="BI628" i="2"/>
  <c r="BJ628" i="2"/>
  <c r="BL628" i="2"/>
  <c r="BM628" i="2"/>
  <c r="BP628" i="2"/>
  <c r="BR628" i="2"/>
  <c r="BS628" i="2"/>
  <c r="BT628" i="2"/>
  <c r="BV628" i="2"/>
  <c r="BU628" i="2" s="1"/>
  <c r="CC628" i="2"/>
  <c r="CD628" i="2"/>
  <c r="CG628" i="2" a="1"/>
  <c r="CG628" i="2" s="1"/>
  <c r="CH628" i="2" s="1"/>
  <c r="CE628" i="2" s="1"/>
  <c r="CL628" i="2" a="1"/>
  <c r="CL628" i="2" s="1"/>
  <c r="CM628" i="2" s="1"/>
  <c r="CJ628" i="2" s="1"/>
  <c r="CP628" i="2"/>
  <c r="CQ628" i="2"/>
  <c r="CS628" i="2"/>
  <c r="CT628" i="2"/>
  <c r="CV628" i="2" a="1"/>
  <c r="CV628" i="2" s="1"/>
  <c r="CW628" i="2"/>
  <c r="DA628" i="2"/>
  <c r="DB628" i="2"/>
  <c r="DD628" i="2"/>
  <c r="DE628" i="2"/>
  <c r="DG628" i="2"/>
  <c r="DH628" i="2" s="1"/>
  <c r="DJ628" i="2"/>
  <c r="DL628" i="2"/>
  <c r="DM628" i="2" s="1"/>
  <c r="DP628" i="2"/>
  <c r="DR628" i="2" s="1"/>
  <c r="C629" i="2"/>
  <c r="H629" i="2"/>
  <c r="G629" i="2" s="1"/>
  <c r="J629" i="2"/>
  <c r="K629" i="2"/>
  <c r="M629" i="2"/>
  <c r="N629" i="2"/>
  <c r="P629" i="2"/>
  <c r="Q629" i="2"/>
  <c r="S629" i="2"/>
  <c r="T629" i="2"/>
  <c r="V629" i="2" a="1"/>
  <c r="V629" i="2" s="1"/>
  <c r="W629" i="2" a="1"/>
  <c r="W629" i="2" s="1"/>
  <c r="X629" i="2"/>
  <c r="AA629" i="2" a="1"/>
  <c r="AA629" i="2" s="1"/>
  <c r="AB629" i="2" s="1"/>
  <c r="AC629" i="2"/>
  <c r="AD629" i="2"/>
  <c r="AF629" i="2"/>
  <c r="AG629" i="2"/>
  <c r="AI629" i="2"/>
  <c r="AJ629" i="2"/>
  <c r="AL629" i="2"/>
  <c r="AM629" i="2"/>
  <c r="AO629" i="2"/>
  <c r="AP629" i="2"/>
  <c r="AR629" i="2"/>
  <c r="AS629" i="2"/>
  <c r="AU629" i="2"/>
  <c r="AV629" i="2"/>
  <c r="AX629" i="2"/>
  <c r="AY629" i="2"/>
  <c r="AW629" i="2" s="1"/>
  <c r="BA629" i="2"/>
  <c r="BB629" i="2"/>
  <c r="BD629" i="2"/>
  <c r="BE629" i="2"/>
  <c r="BF629" i="2"/>
  <c r="BG629" i="2"/>
  <c r="BI629" i="2"/>
  <c r="BJ629" i="2"/>
  <c r="BL629" i="2"/>
  <c r="BM629" i="2"/>
  <c r="BO629" i="2" s="1"/>
  <c r="BP629" i="2"/>
  <c r="BR629" i="2"/>
  <c r="BS629" i="2"/>
  <c r="BT629" i="2"/>
  <c r="BV629" i="2"/>
  <c r="BU629" i="2" s="1"/>
  <c r="BZ629" i="2"/>
  <c r="CC629" i="2"/>
  <c r="CD629" i="2"/>
  <c r="CG629" i="2" a="1"/>
  <c r="CG629" i="2" s="1"/>
  <c r="CL629" i="2" a="1"/>
  <c r="CL629" i="2" s="1"/>
  <c r="CP629" i="2"/>
  <c r="CQ629" i="2"/>
  <c r="CS629" i="2"/>
  <c r="CT629" i="2"/>
  <c r="CV629" i="2" a="1"/>
  <c r="CV629" i="2" s="1"/>
  <c r="CW629" i="2"/>
  <c r="DA629" i="2"/>
  <c r="DB629" i="2"/>
  <c r="DD629" i="2"/>
  <c r="DE629" i="2"/>
  <c r="DG629" i="2"/>
  <c r="DH629" i="2" s="1"/>
  <c r="DJ629" i="2"/>
  <c r="DF629" i="2" s="1"/>
  <c r="DL629" i="2"/>
  <c r="DK629" i="2" s="1"/>
  <c r="DP629" i="2"/>
  <c r="DO629" i="2" s="1"/>
  <c r="C630" i="2"/>
  <c r="H630" i="2"/>
  <c r="G630" i="2" s="1"/>
  <c r="J630" i="2"/>
  <c r="K630" i="2"/>
  <c r="M630" i="2"/>
  <c r="N630" i="2"/>
  <c r="P630" i="2"/>
  <c r="Q630" i="2"/>
  <c r="S630" i="2"/>
  <c r="T630" i="2"/>
  <c r="V630" i="2" a="1"/>
  <c r="V630" i="2" s="1"/>
  <c r="W630" i="2" a="1"/>
  <c r="W630" i="2" s="1"/>
  <c r="X630" i="2"/>
  <c r="AA630" i="2" a="1"/>
  <c r="AA630" i="2" s="1"/>
  <c r="AB630" i="2" s="1"/>
  <c r="AC630" i="2"/>
  <c r="AD630" i="2"/>
  <c r="AF630" i="2"/>
  <c r="AG630" i="2"/>
  <c r="AI630" i="2"/>
  <c r="AJ630" i="2"/>
  <c r="AL630" i="2"/>
  <c r="AM630" i="2"/>
  <c r="AO630" i="2"/>
  <c r="AP630" i="2"/>
  <c r="AR630" i="2"/>
  <c r="AS630" i="2"/>
  <c r="AQ630" i="2" s="1"/>
  <c r="AU630" i="2"/>
  <c r="AV630" i="2"/>
  <c r="AX630" i="2"/>
  <c r="AY630" i="2"/>
  <c r="BA630" i="2"/>
  <c r="BB630" i="2"/>
  <c r="BD630" i="2"/>
  <c r="BE630" i="2"/>
  <c r="BF630" i="2"/>
  <c r="BG630" i="2"/>
  <c r="BI630" i="2"/>
  <c r="BJ630" i="2"/>
  <c r="BL630" i="2"/>
  <c r="BM630" i="2"/>
  <c r="BO630" i="2" s="1"/>
  <c r="BP630" i="2"/>
  <c r="BR630" i="2"/>
  <c r="BS630" i="2"/>
  <c r="BT630" i="2"/>
  <c r="BV630" i="2"/>
  <c r="BU630" i="2" s="1"/>
  <c r="BZ630" i="2"/>
  <c r="CA630" i="2"/>
  <c r="CC630" i="2"/>
  <c r="CD630" i="2"/>
  <c r="CG630" i="2" a="1"/>
  <c r="CG630" i="2" s="1"/>
  <c r="CH630" i="2" s="1"/>
  <c r="CE630" i="2" s="1"/>
  <c r="CL630" i="2" a="1"/>
  <c r="CL630" i="2" s="1"/>
  <c r="CM630" i="2" s="1"/>
  <c r="CJ630" i="2" s="1"/>
  <c r="CP630" i="2"/>
  <c r="CQ630" i="2"/>
  <c r="CS630" i="2"/>
  <c r="CT630" i="2"/>
  <c r="CV630" i="2" a="1"/>
  <c r="CV630" i="2" s="1"/>
  <c r="CW630" i="2"/>
  <c r="DA630" i="2"/>
  <c r="DB630" i="2"/>
  <c r="DD630" i="2"/>
  <c r="DE630" i="2"/>
  <c r="DG630" i="2"/>
  <c r="DH630" i="2" s="1"/>
  <c r="DJ630" i="2"/>
  <c r="DL630" i="2"/>
  <c r="DM630" i="2" s="1"/>
  <c r="DP630" i="2"/>
  <c r="DQ630" i="2" s="1"/>
  <c r="C631" i="2"/>
  <c r="H631" i="2"/>
  <c r="G631" i="2" s="1"/>
  <c r="J631" i="2"/>
  <c r="K631" i="2"/>
  <c r="M631" i="2"/>
  <c r="N631" i="2"/>
  <c r="O631" i="2"/>
  <c r="P631" i="2"/>
  <c r="Q631" i="2"/>
  <c r="S631" i="2"/>
  <c r="T631" i="2"/>
  <c r="V631" i="2" a="1"/>
  <c r="V631" i="2" s="1"/>
  <c r="W631" i="2" a="1"/>
  <c r="W631" i="2" s="1"/>
  <c r="X631" i="2"/>
  <c r="AA631" i="2" a="1"/>
  <c r="AA631" i="2" s="1"/>
  <c r="AB631" i="2" s="1"/>
  <c r="Z631" i="2" s="1"/>
  <c r="AC631" i="2"/>
  <c r="AD631" i="2"/>
  <c r="AF631" i="2"/>
  <c r="AG631" i="2"/>
  <c r="AI631" i="2"/>
  <c r="AJ631" i="2"/>
  <c r="AL631" i="2"/>
  <c r="AM631" i="2"/>
  <c r="AO631" i="2"/>
  <c r="AP631" i="2"/>
  <c r="AR631" i="2"/>
  <c r="AS631" i="2"/>
  <c r="AU631" i="2"/>
  <c r="AV631" i="2"/>
  <c r="AX631" i="2"/>
  <c r="AY631" i="2"/>
  <c r="BA631" i="2"/>
  <c r="BB631" i="2"/>
  <c r="BD631" i="2"/>
  <c r="BE631" i="2"/>
  <c r="BF631" i="2"/>
  <c r="BG631" i="2"/>
  <c r="BI631" i="2"/>
  <c r="BJ631" i="2"/>
  <c r="BL631" i="2"/>
  <c r="BM631" i="2"/>
  <c r="BO631" i="2" s="1"/>
  <c r="BP631" i="2"/>
  <c r="BR631" i="2"/>
  <c r="BS631" i="2"/>
  <c r="BT631" i="2"/>
  <c r="BV631" i="2"/>
  <c r="BU631" i="2" s="1"/>
  <c r="BZ631" i="2"/>
  <c r="CC631" i="2"/>
  <c r="CD631" i="2"/>
  <c r="CG631" i="2" a="1"/>
  <c r="CG631" i="2" s="1"/>
  <c r="CL631" i="2" a="1"/>
  <c r="CL631" i="2" s="1"/>
  <c r="CM631" i="2" s="1"/>
  <c r="CJ631" i="2" s="1"/>
  <c r="CP631" i="2"/>
  <c r="CQ631" i="2"/>
  <c r="CS631" i="2"/>
  <c r="CT631" i="2"/>
  <c r="CV631" i="2" a="1"/>
  <c r="CV631" i="2" s="1"/>
  <c r="CW631" i="2"/>
  <c r="DA631" i="2"/>
  <c r="CZ631" i="2" s="1"/>
  <c r="DB631" i="2"/>
  <c r="DD631" i="2"/>
  <c r="DE631" i="2"/>
  <c r="DG631" i="2"/>
  <c r="DH631" i="2" s="1"/>
  <c r="DJ631" i="2"/>
  <c r="DL631" i="2"/>
  <c r="DN631" i="2" s="1"/>
  <c r="DP631" i="2"/>
  <c r="DQ631" i="2" s="1"/>
  <c r="C632" i="2"/>
  <c r="H632" i="2"/>
  <c r="G632" i="2" s="1"/>
  <c r="J632" i="2"/>
  <c r="K632" i="2"/>
  <c r="M632" i="2"/>
  <c r="N632" i="2"/>
  <c r="P632" i="2"/>
  <c r="Q632" i="2"/>
  <c r="S632" i="2"/>
  <c r="R632" i="2" s="1"/>
  <c r="T632" i="2"/>
  <c r="V632" i="2" a="1"/>
  <c r="V632" i="2" s="1"/>
  <c r="W632" i="2" a="1"/>
  <c r="W632" i="2" s="1"/>
  <c r="X632" i="2"/>
  <c r="AA632" i="2" a="1"/>
  <c r="AA632" i="2" s="1"/>
  <c r="AB632" i="2" s="1"/>
  <c r="AC632" i="2"/>
  <c r="AD632" i="2"/>
  <c r="AF632" i="2"/>
  <c r="AG632" i="2"/>
  <c r="AI632" i="2"/>
  <c r="AJ632" i="2"/>
  <c r="AL632" i="2"/>
  <c r="AM632" i="2"/>
  <c r="AO632" i="2"/>
  <c r="AP632" i="2"/>
  <c r="AR632" i="2"/>
  <c r="AS632" i="2"/>
  <c r="AU632" i="2"/>
  <c r="AV632" i="2"/>
  <c r="AX632" i="2"/>
  <c r="AY632" i="2"/>
  <c r="BA632" i="2"/>
  <c r="BB632" i="2"/>
  <c r="BD632" i="2"/>
  <c r="BE632" i="2"/>
  <c r="BF632" i="2"/>
  <c r="BG632" i="2"/>
  <c r="BI632" i="2"/>
  <c r="BJ632" i="2"/>
  <c r="BL632" i="2"/>
  <c r="BM632" i="2"/>
  <c r="BO632" i="2" s="1"/>
  <c r="BP632" i="2"/>
  <c r="BR632" i="2"/>
  <c r="BS632" i="2"/>
  <c r="BT632" i="2"/>
  <c r="BV632" i="2"/>
  <c r="BU632" i="2" s="1"/>
  <c r="BZ632" i="2"/>
  <c r="CC632" i="2"/>
  <c r="CD632" i="2"/>
  <c r="CG632" i="2" a="1"/>
  <c r="CG632" i="2" s="1"/>
  <c r="CH632" i="2" s="1"/>
  <c r="CE632" i="2" s="1"/>
  <c r="CL632" i="2" a="1"/>
  <c r="CL632" i="2" s="1"/>
  <c r="CP632" i="2"/>
  <c r="CQ632" i="2"/>
  <c r="CS632" i="2"/>
  <c r="CT632" i="2"/>
  <c r="CV632" i="2" a="1"/>
  <c r="CV632" i="2" s="1"/>
  <c r="CW632" i="2"/>
  <c r="DA632" i="2"/>
  <c r="DB632" i="2"/>
  <c r="DD632" i="2"/>
  <c r="DE632" i="2"/>
  <c r="DG632" i="2"/>
  <c r="DJ632" i="2"/>
  <c r="DL632" i="2"/>
  <c r="DM632" i="2" s="1"/>
  <c r="DP632" i="2"/>
  <c r="DO632" i="2" s="1"/>
  <c r="C633" i="2"/>
  <c r="H633" i="2"/>
  <c r="G633" i="2" s="1"/>
  <c r="J633" i="2"/>
  <c r="K633" i="2"/>
  <c r="M633" i="2"/>
  <c r="N633" i="2"/>
  <c r="P633" i="2"/>
  <c r="Q633" i="2"/>
  <c r="S633" i="2"/>
  <c r="T633" i="2"/>
  <c r="V633" i="2" a="1"/>
  <c r="V633" i="2" s="1"/>
  <c r="W633" i="2" a="1"/>
  <c r="W633" i="2" s="1"/>
  <c r="X633" i="2"/>
  <c r="AA633" i="2" a="1"/>
  <c r="AA633" i="2" s="1"/>
  <c r="AB633" i="2" s="1"/>
  <c r="AC633" i="2"/>
  <c r="AD633" i="2"/>
  <c r="AF633" i="2"/>
  <c r="AG633" i="2"/>
  <c r="AI633" i="2"/>
  <c r="AJ633" i="2"/>
  <c r="AL633" i="2"/>
  <c r="AM633" i="2"/>
  <c r="AO633" i="2"/>
  <c r="AP633" i="2"/>
  <c r="AR633" i="2"/>
  <c r="AS633" i="2"/>
  <c r="AU633" i="2"/>
  <c r="AV633" i="2"/>
  <c r="AX633" i="2"/>
  <c r="AY633" i="2"/>
  <c r="BA633" i="2"/>
  <c r="BB633" i="2"/>
  <c r="BD633" i="2"/>
  <c r="BE633" i="2"/>
  <c r="BF633" i="2"/>
  <c r="BG633" i="2"/>
  <c r="BI633" i="2"/>
  <c r="BJ633" i="2"/>
  <c r="BL633" i="2"/>
  <c r="BM633" i="2"/>
  <c r="BO633" i="2" s="1"/>
  <c r="BP633" i="2"/>
  <c r="BR633" i="2"/>
  <c r="BS633" i="2"/>
  <c r="BT633" i="2"/>
  <c r="BV633" i="2"/>
  <c r="BU633" i="2" s="1"/>
  <c r="BZ633" i="2"/>
  <c r="CA633" i="2"/>
  <c r="CC633" i="2"/>
  <c r="CD633" i="2"/>
  <c r="CG633" i="2" a="1"/>
  <c r="CG633" i="2" s="1"/>
  <c r="CH633" i="2" s="1"/>
  <c r="CE633" i="2" s="1"/>
  <c r="CL633" i="2" a="1"/>
  <c r="CL633" i="2" s="1"/>
  <c r="CM633" i="2" s="1"/>
  <c r="CJ633" i="2" s="1"/>
  <c r="CP633" i="2"/>
  <c r="CQ633" i="2"/>
  <c r="CS633" i="2"/>
  <c r="CT633" i="2"/>
  <c r="CV633" i="2" a="1"/>
  <c r="CV633" i="2" s="1"/>
  <c r="CW633" i="2"/>
  <c r="DA633" i="2"/>
  <c r="DB633" i="2"/>
  <c r="DD633" i="2"/>
  <c r="DE633" i="2"/>
  <c r="DG633" i="2"/>
  <c r="DH633" i="2" s="1"/>
  <c r="DJ633" i="2"/>
  <c r="DL633" i="2"/>
  <c r="DM633" i="2" s="1"/>
  <c r="DP633" i="2"/>
  <c r="DO633" i="2" s="1"/>
  <c r="C634" i="2"/>
  <c r="H634" i="2"/>
  <c r="G634" i="2" s="1"/>
  <c r="J634" i="2"/>
  <c r="K634" i="2"/>
  <c r="M634" i="2"/>
  <c r="N634" i="2"/>
  <c r="L634" i="2" s="1"/>
  <c r="P634" i="2"/>
  <c r="Q634" i="2"/>
  <c r="S634" i="2"/>
  <c r="T634" i="2"/>
  <c r="V634" i="2" a="1"/>
  <c r="V634" i="2" s="1"/>
  <c r="W634" i="2" a="1"/>
  <c r="W634" i="2" s="1"/>
  <c r="X634" i="2"/>
  <c r="AA634" i="2" a="1"/>
  <c r="AA634" i="2" s="1"/>
  <c r="AB634" i="2" s="1"/>
  <c r="AC634" i="2"/>
  <c r="AD634" i="2"/>
  <c r="AF634" i="2"/>
  <c r="AG634" i="2"/>
  <c r="AI634" i="2"/>
  <c r="AJ634" i="2"/>
  <c r="AH634" i="2" s="1"/>
  <c r="AL634" i="2"/>
  <c r="AM634" i="2"/>
  <c r="AO634" i="2"/>
  <c r="AP634" i="2"/>
  <c r="AR634" i="2"/>
  <c r="AS634" i="2"/>
  <c r="AU634" i="2"/>
  <c r="AV634" i="2"/>
  <c r="AX634" i="2"/>
  <c r="AY634" i="2"/>
  <c r="BA634" i="2"/>
  <c r="BB634" i="2"/>
  <c r="BD634" i="2"/>
  <c r="BE634" i="2"/>
  <c r="BF634" i="2"/>
  <c r="BG634" i="2"/>
  <c r="BI634" i="2"/>
  <c r="BJ634" i="2"/>
  <c r="BL634" i="2"/>
  <c r="BM634" i="2"/>
  <c r="BO634" i="2" s="1"/>
  <c r="BP634" i="2"/>
  <c r="BR634" i="2"/>
  <c r="BS634" i="2"/>
  <c r="BT634" i="2"/>
  <c r="BV634" i="2"/>
  <c r="BU634" i="2" s="1"/>
  <c r="BZ634" i="2"/>
  <c r="CA634" i="2"/>
  <c r="CC634" i="2"/>
  <c r="CD634" i="2"/>
  <c r="CG634" i="2" a="1"/>
  <c r="CG634" i="2" s="1"/>
  <c r="CL634" i="2" a="1"/>
  <c r="CL634" i="2" s="1"/>
  <c r="CM634" i="2" s="1"/>
  <c r="CJ634" i="2" s="1"/>
  <c r="CP634" i="2"/>
  <c r="CO634" i="2" s="1"/>
  <c r="CQ634" i="2"/>
  <c r="CS634" i="2"/>
  <c r="CT634" i="2"/>
  <c r="CV634" i="2" a="1"/>
  <c r="CV634" i="2" s="1"/>
  <c r="CY634" i="2" s="1"/>
  <c r="CW634" i="2"/>
  <c r="DA634" i="2"/>
  <c r="DB634" i="2"/>
  <c r="DD634" i="2"/>
  <c r="DE634" i="2"/>
  <c r="DG634" i="2"/>
  <c r="DJ634" i="2"/>
  <c r="DL634" i="2"/>
  <c r="DK634" i="2" s="1"/>
  <c r="DP634" i="2"/>
  <c r="DQ634" i="2" s="1"/>
  <c r="C635" i="2"/>
  <c r="H635" i="2"/>
  <c r="G635" i="2" s="1"/>
  <c r="J635" i="2"/>
  <c r="K635" i="2"/>
  <c r="M635" i="2"/>
  <c r="N635" i="2"/>
  <c r="P635" i="2"/>
  <c r="O635" i="2" s="1"/>
  <c r="Q635" i="2"/>
  <c r="S635" i="2"/>
  <c r="T635" i="2"/>
  <c r="V635" i="2" a="1"/>
  <c r="V635" i="2" s="1"/>
  <c r="W635" i="2" a="1"/>
  <c r="W635" i="2" s="1"/>
  <c r="X635" i="2"/>
  <c r="AA635" i="2" a="1"/>
  <c r="AA635" i="2" s="1"/>
  <c r="AB635" i="2" s="1"/>
  <c r="AC635" i="2"/>
  <c r="AD635" i="2"/>
  <c r="AF635" i="2"/>
  <c r="AG635" i="2"/>
  <c r="AI635" i="2"/>
  <c r="AJ635" i="2"/>
  <c r="AL635" i="2"/>
  <c r="AM635" i="2"/>
  <c r="AO635" i="2"/>
  <c r="AN635" i="2" s="1"/>
  <c r="AP635" i="2"/>
  <c r="AR635" i="2"/>
  <c r="AS635" i="2"/>
  <c r="AU635" i="2"/>
  <c r="AV635" i="2"/>
  <c r="AX635" i="2"/>
  <c r="AY635" i="2"/>
  <c r="BA635" i="2"/>
  <c r="AZ635" i="2" s="1"/>
  <c r="BB635" i="2"/>
  <c r="BD635" i="2"/>
  <c r="BE635" i="2"/>
  <c r="BF635" i="2"/>
  <c r="BG635" i="2"/>
  <c r="BI635" i="2"/>
  <c r="BJ635" i="2"/>
  <c r="BL635" i="2"/>
  <c r="BM635" i="2"/>
  <c r="BO635" i="2" s="1"/>
  <c r="BP635" i="2"/>
  <c r="BR635" i="2"/>
  <c r="BS635" i="2"/>
  <c r="BT635" i="2"/>
  <c r="BV635" i="2"/>
  <c r="BU635" i="2" s="1"/>
  <c r="BZ635" i="2"/>
  <c r="CC635" i="2"/>
  <c r="CD635" i="2"/>
  <c r="CG635" i="2" a="1"/>
  <c r="CG635" i="2" s="1"/>
  <c r="CH635" i="2" s="1"/>
  <c r="CE635" i="2" s="1"/>
  <c r="CL635" i="2" a="1"/>
  <c r="CL635" i="2" s="1"/>
  <c r="CP635" i="2"/>
  <c r="CQ635" i="2"/>
  <c r="CS635" i="2"/>
  <c r="CT635" i="2"/>
  <c r="CV635" i="2" a="1"/>
  <c r="CV635" i="2" s="1"/>
  <c r="CW635" i="2"/>
  <c r="DA635" i="2"/>
  <c r="DB635" i="2"/>
  <c r="DD635" i="2"/>
  <c r="DE635" i="2"/>
  <c r="DG635" i="2"/>
  <c r="DH635" i="2" s="1"/>
  <c r="DJ635" i="2"/>
  <c r="DL635" i="2"/>
  <c r="DM635" i="2" s="1"/>
  <c r="DP635" i="2"/>
  <c r="C636" i="2"/>
  <c r="H636" i="2"/>
  <c r="G636" i="2" s="1"/>
  <c r="J636" i="2"/>
  <c r="K636" i="2"/>
  <c r="M636" i="2"/>
  <c r="N636" i="2"/>
  <c r="P636" i="2"/>
  <c r="Q636" i="2"/>
  <c r="S636" i="2"/>
  <c r="T636" i="2"/>
  <c r="V636" i="2" a="1"/>
  <c r="V636" i="2" s="1"/>
  <c r="W636" i="2" a="1"/>
  <c r="W636" i="2" s="1"/>
  <c r="X636" i="2"/>
  <c r="AA636" i="2" a="1"/>
  <c r="AA636" i="2" s="1"/>
  <c r="AB636" i="2" s="1"/>
  <c r="AC636" i="2"/>
  <c r="AD636" i="2"/>
  <c r="AF636" i="2"/>
  <c r="AG636" i="2"/>
  <c r="AI636" i="2"/>
  <c r="AJ636" i="2"/>
  <c r="AL636" i="2"/>
  <c r="AM636" i="2"/>
  <c r="AO636" i="2"/>
  <c r="AP636" i="2"/>
  <c r="AR636" i="2"/>
  <c r="AS636" i="2"/>
  <c r="AU636" i="2"/>
  <c r="AV636" i="2"/>
  <c r="AX636" i="2"/>
  <c r="AY636" i="2"/>
  <c r="BA636" i="2"/>
  <c r="BB636" i="2"/>
  <c r="BD636" i="2"/>
  <c r="BE636" i="2"/>
  <c r="BF636" i="2"/>
  <c r="BG636" i="2"/>
  <c r="BI636" i="2"/>
  <c r="BJ636" i="2"/>
  <c r="BL636" i="2"/>
  <c r="BM636" i="2"/>
  <c r="BP636" i="2"/>
  <c r="BR636" i="2"/>
  <c r="BS636" i="2"/>
  <c r="BT636" i="2"/>
  <c r="BV636" i="2"/>
  <c r="BU636" i="2" s="1"/>
  <c r="CC636" i="2"/>
  <c r="CB636" i="2" s="1"/>
  <c r="CD636" i="2"/>
  <c r="CG636" i="2" a="1"/>
  <c r="CG636" i="2" s="1"/>
  <c r="CH636" i="2" s="1"/>
  <c r="CE636" i="2" s="1"/>
  <c r="CL636" i="2" a="1"/>
  <c r="CL636" i="2" s="1"/>
  <c r="CM636" i="2" s="1"/>
  <c r="CJ636" i="2" s="1"/>
  <c r="CP636" i="2"/>
  <c r="CQ636" i="2"/>
  <c r="CS636" i="2"/>
  <c r="CT636" i="2"/>
  <c r="CV636" i="2" a="1"/>
  <c r="CV636" i="2" s="1"/>
  <c r="CW636" i="2"/>
  <c r="DA636" i="2"/>
  <c r="DB636" i="2"/>
  <c r="DD636" i="2"/>
  <c r="DE636" i="2"/>
  <c r="DG636" i="2"/>
  <c r="DH636" i="2" s="1"/>
  <c r="DJ636" i="2"/>
  <c r="DL636" i="2"/>
  <c r="DK636" i="2" s="1"/>
  <c r="DP636" i="2"/>
  <c r="DQ636" i="2" s="1"/>
  <c r="C637" i="2"/>
  <c r="H637" i="2"/>
  <c r="G637" i="2" s="1"/>
  <c r="J637" i="2"/>
  <c r="K637" i="2"/>
  <c r="M637" i="2"/>
  <c r="N637" i="2"/>
  <c r="P637" i="2"/>
  <c r="Q637" i="2"/>
  <c r="S637" i="2"/>
  <c r="T637" i="2"/>
  <c r="V637" i="2" a="1"/>
  <c r="V637" i="2" s="1"/>
  <c r="W637" i="2" a="1"/>
  <c r="W637" i="2" s="1"/>
  <c r="X637" i="2"/>
  <c r="AA637" i="2" a="1"/>
  <c r="AA637" i="2" s="1"/>
  <c r="AB637" i="2" s="1"/>
  <c r="AC637" i="2"/>
  <c r="AD637" i="2"/>
  <c r="AF637" i="2"/>
  <c r="AG637" i="2"/>
  <c r="AI637" i="2"/>
  <c r="AJ637" i="2"/>
  <c r="AL637" i="2"/>
  <c r="AM637" i="2"/>
  <c r="AO637" i="2"/>
  <c r="AP637" i="2"/>
  <c r="AR637" i="2"/>
  <c r="AS637" i="2"/>
  <c r="AU637" i="2"/>
  <c r="AV637" i="2"/>
  <c r="AX637" i="2"/>
  <c r="AY637" i="2"/>
  <c r="BA637" i="2"/>
  <c r="BB637" i="2"/>
  <c r="BD637" i="2"/>
  <c r="BE637" i="2"/>
  <c r="BF637" i="2"/>
  <c r="BG637" i="2"/>
  <c r="BI637" i="2"/>
  <c r="BJ637" i="2"/>
  <c r="BL637" i="2"/>
  <c r="BM637" i="2"/>
  <c r="BO637" i="2" s="1"/>
  <c r="BP637" i="2"/>
  <c r="BR637" i="2"/>
  <c r="BS637" i="2"/>
  <c r="BT637" i="2"/>
  <c r="BV637" i="2"/>
  <c r="BU637" i="2" s="1"/>
  <c r="CA637" i="2"/>
  <c r="BW637" i="2" s="1"/>
  <c r="BZ637" i="2"/>
  <c r="CC637" i="2"/>
  <c r="CD637" i="2"/>
  <c r="CG637" i="2" a="1"/>
  <c r="CG637" i="2" s="1"/>
  <c r="CL637" i="2" a="1"/>
  <c r="CL637" i="2" s="1"/>
  <c r="CP637" i="2"/>
  <c r="CQ637" i="2"/>
  <c r="CS637" i="2"/>
  <c r="CR637" i="2" s="1"/>
  <c r="CT637" i="2"/>
  <c r="CV637" i="2" a="1"/>
  <c r="CV637" i="2" s="1"/>
  <c r="CW637" i="2"/>
  <c r="DA637" i="2"/>
  <c r="DB637" i="2"/>
  <c r="DD637" i="2"/>
  <c r="DE637" i="2"/>
  <c r="DG637" i="2"/>
  <c r="DH637" i="2" s="1"/>
  <c r="DJ637" i="2"/>
  <c r="DL637" i="2"/>
  <c r="DM637" i="2" s="1"/>
  <c r="DP637" i="2"/>
  <c r="DQ637" i="2" s="1"/>
  <c r="C638" i="2"/>
  <c r="H638" i="2"/>
  <c r="G638" i="2" s="1"/>
  <c r="J638" i="2"/>
  <c r="K638" i="2"/>
  <c r="M638" i="2"/>
  <c r="N638" i="2"/>
  <c r="P638" i="2"/>
  <c r="Q638" i="2"/>
  <c r="S638" i="2"/>
  <c r="T638" i="2"/>
  <c r="V638" i="2" a="1"/>
  <c r="V638" i="2" s="1"/>
  <c r="W638" i="2" a="1"/>
  <c r="W638" i="2" s="1"/>
  <c r="X638" i="2"/>
  <c r="AA638" i="2" a="1"/>
  <c r="AA638" i="2" s="1"/>
  <c r="AB638" i="2" s="1"/>
  <c r="AC638" i="2"/>
  <c r="AD638" i="2"/>
  <c r="AF638" i="2"/>
  <c r="AG638" i="2"/>
  <c r="AI638" i="2"/>
  <c r="AJ638" i="2"/>
  <c r="AL638" i="2"/>
  <c r="AM638" i="2"/>
  <c r="AO638" i="2"/>
  <c r="AP638" i="2"/>
  <c r="AR638" i="2"/>
  <c r="AS638" i="2"/>
  <c r="AU638" i="2"/>
  <c r="AV638" i="2"/>
  <c r="AT638" i="2" s="1"/>
  <c r="AX638" i="2"/>
  <c r="AY638" i="2"/>
  <c r="BA638" i="2"/>
  <c r="BB638" i="2"/>
  <c r="BD638" i="2"/>
  <c r="BE638" i="2"/>
  <c r="BF638" i="2"/>
  <c r="BG638" i="2"/>
  <c r="BI638" i="2"/>
  <c r="BJ638" i="2"/>
  <c r="BH638" i="2" s="1"/>
  <c r="BL638" i="2"/>
  <c r="BM638" i="2"/>
  <c r="BO638" i="2" s="1"/>
  <c r="BP638" i="2"/>
  <c r="BR638" i="2"/>
  <c r="BS638" i="2"/>
  <c r="BT638" i="2"/>
  <c r="BV638" i="2"/>
  <c r="BU638" i="2" s="1"/>
  <c r="BZ638" i="2"/>
  <c r="CA638" i="2"/>
  <c r="CC638" i="2"/>
  <c r="CD638" i="2"/>
  <c r="CG638" i="2" a="1"/>
  <c r="CG638" i="2" s="1"/>
  <c r="CH638" i="2" s="1"/>
  <c r="CE638" i="2" s="1"/>
  <c r="CL638" i="2" a="1"/>
  <c r="CL638" i="2" s="1"/>
  <c r="CP638" i="2"/>
  <c r="CQ638" i="2"/>
  <c r="CS638" i="2"/>
  <c r="CT638" i="2"/>
  <c r="CV638" i="2" a="1"/>
  <c r="CV638" i="2" s="1"/>
  <c r="CW638" i="2"/>
  <c r="DA638" i="2"/>
  <c r="DB638" i="2"/>
  <c r="DD638" i="2"/>
  <c r="DE638" i="2"/>
  <c r="DG638" i="2"/>
  <c r="DH638" i="2" s="1"/>
  <c r="DJ638" i="2"/>
  <c r="DL638" i="2"/>
  <c r="DM638" i="2" s="1"/>
  <c r="DP638" i="2"/>
  <c r="DO638" i="2" s="1"/>
  <c r="C639" i="2"/>
  <c r="H639" i="2"/>
  <c r="G639" i="2" s="1"/>
  <c r="J639" i="2"/>
  <c r="K639" i="2"/>
  <c r="M639" i="2"/>
  <c r="L639" i="2" s="1"/>
  <c r="N639" i="2"/>
  <c r="P639" i="2"/>
  <c r="Q639" i="2"/>
  <c r="S639" i="2"/>
  <c r="T639" i="2"/>
  <c r="V639" i="2" a="1"/>
  <c r="V639" i="2" s="1"/>
  <c r="W639" i="2" a="1"/>
  <c r="W639" i="2" s="1"/>
  <c r="X639" i="2"/>
  <c r="AA639" i="2" a="1"/>
  <c r="AA639" i="2" s="1"/>
  <c r="AB639" i="2" s="1"/>
  <c r="AC639" i="2"/>
  <c r="AD639" i="2"/>
  <c r="AF639" i="2"/>
  <c r="AG639" i="2"/>
  <c r="AI639" i="2"/>
  <c r="AJ639" i="2"/>
  <c r="AL639" i="2"/>
  <c r="AK639" i="2" s="1"/>
  <c r="AM639" i="2"/>
  <c r="AO639" i="2"/>
  <c r="AP639" i="2"/>
  <c r="AR639" i="2"/>
  <c r="AS639" i="2"/>
  <c r="AQ639" i="2" s="1"/>
  <c r="AU639" i="2"/>
  <c r="AT639" i="2" s="1"/>
  <c r="AV639" i="2"/>
  <c r="AX639" i="2"/>
  <c r="AY639" i="2"/>
  <c r="BA639" i="2"/>
  <c r="BB639" i="2"/>
  <c r="BD639" i="2"/>
  <c r="BE639" i="2"/>
  <c r="BF639" i="2"/>
  <c r="BG639" i="2"/>
  <c r="BI639" i="2"/>
  <c r="BH639" i="2" s="1"/>
  <c r="BJ639" i="2"/>
  <c r="BL639" i="2"/>
  <c r="BM639" i="2"/>
  <c r="BO639" i="2" s="1"/>
  <c r="BP639" i="2"/>
  <c r="BR639" i="2"/>
  <c r="BS639" i="2"/>
  <c r="BT639" i="2"/>
  <c r="BV639" i="2"/>
  <c r="BU639" i="2" s="1"/>
  <c r="BZ639" i="2"/>
  <c r="CC639" i="2"/>
  <c r="CD639" i="2"/>
  <c r="CG639" i="2" a="1"/>
  <c r="CG639" i="2" s="1"/>
  <c r="CL639" i="2" a="1"/>
  <c r="CL639" i="2" s="1"/>
  <c r="CM639" i="2" s="1"/>
  <c r="CJ639" i="2" s="1"/>
  <c r="CP639" i="2"/>
  <c r="CQ639" i="2"/>
  <c r="CS639" i="2"/>
  <c r="CT639" i="2"/>
  <c r="CV639" i="2" a="1"/>
  <c r="CV639" i="2" s="1"/>
  <c r="CW639" i="2"/>
  <c r="DA639" i="2"/>
  <c r="DB639" i="2"/>
  <c r="DD639" i="2"/>
  <c r="DE639" i="2"/>
  <c r="DG639" i="2"/>
  <c r="DH639" i="2" s="1"/>
  <c r="DJ639" i="2"/>
  <c r="DL639" i="2"/>
  <c r="DN639" i="2" s="1"/>
  <c r="DP639" i="2"/>
  <c r="C640" i="2"/>
  <c r="H640" i="2"/>
  <c r="G640" i="2" s="1"/>
  <c r="J640" i="2"/>
  <c r="K640" i="2"/>
  <c r="M640" i="2"/>
  <c r="L640" i="2" s="1"/>
  <c r="N640" i="2"/>
  <c r="P640" i="2"/>
  <c r="Q640" i="2"/>
  <c r="S640" i="2"/>
  <c r="T640" i="2"/>
  <c r="V640" i="2" a="1"/>
  <c r="V640" i="2" s="1"/>
  <c r="W640" i="2" a="1"/>
  <c r="W640" i="2" s="1"/>
  <c r="X640" i="2"/>
  <c r="AA640" i="2" a="1"/>
  <c r="AA640" i="2" s="1"/>
  <c r="AB640" i="2" s="1"/>
  <c r="AC640" i="2"/>
  <c r="AD640" i="2"/>
  <c r="AF640" i="2"/>
  <c r="AG640" i="2"/>
  <c r="AI640" i="2"/>
  <c r="AH640" i="2" s="1"/>
  <c r="AJ640" i="2"/>
  <c r="AL640" i="2"/>
  <c r="AM640" i="2"/>
  <c r="AO640" i="2"/>
  <c r="AP640" i="2"/>
  <c r="AR640" i="2"/>
  <c r="AS640" i="2"/>
  <c r="AU640" i="2"/>
  <c r="AV640" i="2"/>
  <c r="AT640" i="2" s="1"/>
  <c r="AX640" i="2"/>
  <c r="AY640" i="2"/>
  <c r="BA640" i="2"/>
  <c r="BB640" i="2"/>
  <c r="BD640" i="2"/>
  <c r="BE640" i="2"/>
  <c r="BF640" i="2"/>
  <c r="BG640" i="2"/>
  <c r="BI640" i="2"/>
  <c r="BJ640" i="2"/>
  <c r="BL640" i="2"/>
  <c r="BM640" i="2"/>
  <c r="BO640" i="2" s="1"/>
  <c r="BP640" i="2"/>
  <c r="BR640" i="2"/>
  <c r="BS640" i="2"/>
  <c r="BT640" i="2"/>
  <c r="BQ640" i="2" s="1"/>
  <c r="BV640" i="2"/>
  <c r="BU640" i="2" s="1"/>
  <c r="BZ640" i="2"/>
  <c r="CC640" i="2"/>
  <c r="CD640" i="2"/>
  <c r="CG640" i="2" a="1"/>
  <c r="CG640" i="2" s="1"/>
  <c r="CH640" i="2" s="1"/>
  <c r="CE640" i="2" s="1"/>
  <c r="CL640" i="2" a="1"/>
  <c r="CL640" i="2" s="1"/>
  <c r="CM640" i="2" s="1"/>
  <c r="CJ640" i="2" s="1"/>
  <c r="CP640" i="2"/>
  <c r="CQ640" i="2"/>
  <c r="CS640" i="2"/>
  <c r="CT640" i="2"/>
  <c r="CV640" i="2" a="1"/>
  <c r="CV640" i="2" s="1"/>
  <c r="CW640" i="2"/>
  <c r="DA640" i="2"/>
  <c r="DB640" i="2"/>
  <c r="DD640" i="2"/>
  <c r="DE640" i="2"/>
  <c r="DG640" i="2"/>
  <c r="DI640" i="2" s="1"/>
  <c r="DJ640" i="2"/>
  <c r="DL640" i="2"/>
  <c r="DM640" i="2" s="1"/>
  <c r="DP640" i="2"/>
  <c r="DO640" i="2" s="1"/>
  <c r="C641" i="2"/>
  <c r="H641" i="2"/>
  <c r="G641" i="2" s="1"/>
  <c r="J641" i="2"/>
  <c r="K641" i="2"/>
  <c r="M641" i="2"/>
  <c r="N641" i="2"/>
  <c r="P641" i="2"/>
  <c r="Q641" i="2"/>
  <c r="S641" i="2"/>
  <c r="T641" i="2"/>
  <c r="V641" i="2" a="1"/>
  <c r="V641" i="2" s="1"/>
  <c r="W641" i="2" a="1"/>
  <c r="W641" i="2" s="1"/>
  <c r="X641" i="2"/>
  <c r="AA641" i="2" a="1"/>
  <c r="AA641" i="2" s="1"/>
  <c r="AB641" i="2" s="1"/>
  <c r="AC641" i="2"/>
  <c r="AD641" i="2"/>
  <c r="AF641" i="2"/>
  <c r="AG641" i="2"/>
  <c r="AI641" i="2"/>
  <c r="AJ641" i="2"/>
  <c r="AL641" i="2"/>
  <c r="AM641" i="2"/>
  <c r="AK641" i="2" s="1"/>
  <c r="AO641" i="2"/>
  <c r="AP641" i="2"/>
  <c r="AR641" i="2"/>
  <c r="AS641" i="2"/>
  <c r="AQ641" i="2" s="1"/>
  <c r="AU641" i="2"/>
  <c r="AV641" i="2"/>
  <c r="AX641" i="2"/>
  <c r="AY641" i="2"/>
  <c r="BA641" i="2"/>
  <c r="BB641" i="2"/>
  <c r="BD641" i="2"/>
  <c r="BE641" i="2"/>
  <c r="BF641" i="2"/>
  <c r="BG641" i="2"/>
  <c r="BI641" i="2"/>
  <c r="BJ641" i="2"/>
  <c r="BL641" i="2"/>
  <c r="BM641" i="2"/>
  <c r="BO641" i="2" s="1"/>
  <c r="BK641" i="2" s="1"/>
  <c r="BP641" i="2"/>
  <c r="BR641" i="2"/>
  <c r="BS641" i="2"/>
  <c r="BT641" i="2"/>
  <c r="BV641" i="2"/>
  <c r="BU641" i="2" s="1"/>
  <c r="BZ641" i="2"/>
  <c r="CA641" i="2"/>
  <c r="CC641" i="2"/>
  <c r="CD641" i="2"/>
  <c r="CG641" i="2" a="1"/>
  <c r="CG641" i="2" s="1"/>
  <c r="CH641" i="2" s="1"/>
  <c r="CE641" i="2" s="1"/>
  <c r="CL641" i="2" a="1"/>
  <c r="CL641" i="2" s="1"/>
  <c r="CP641" i="2"/>
  <c r="CQ641" i="2"/>
  <c r="CS641" i="2"/>
  <c r="CT641" i="2"/>
  <c r="CR641" i="2" s="1"/>
  <c r="CV641" i="2" a="1"/>
  <c r="CV641" i="2" s="1"/>
  <c r="CW641" i="2"/>
  <c r="DA641" i="2"/>
  <c r="DB641" i="2"/>
  <c r="DD641" i="2"/>
  <c r="DE641" i="2"/>
  <c r="DG641" i="2"/>
  <c r="DH641" i="2" s="1"/>
  <c r="DJ641" i="2"/>
  <c r="DL641" i="2"/>
  <c r="DM641" i="2" s="1"/>
  <c r="DP641" i="2"/>
  <c r="DQ641" i="2" s="1"/>
  <c r="C642" i="2"/>
  <c r="H642" i="2"/>
  <c r="G642" i="2" s="1"/>
  <c r="J642" i="2"/>
  <c r="K642" i="2"/>
  <c r="M642" i="2"/>
  <c r="N642" i="2"/>
  <c r="P642" i="2"/>
  <c r="Q642" i="2"/>
  <c r="S642" i="2"/>
  <c r="T642" i="2"/>
  <c r="V642" i="2" a="1"/>
  <c r="V642" i="2" s="1"/>
  <c r="W642" i="2" a="1"/>
  <c r="W642" i="2" s="1"/>
  <c r="X642" i="2"/>
  <c r="AA642" i="2" a="1"/>
  <c r="AA642" i="2" s="1"/>
  <c r="AB642" i="2" s="1"/>
  <c r="AC642" i="2"/>
  <c r="AD642" i="2"/>
  <c r="AF642" i="2"/>
  <c r="AG642" i="2"/>
  <c r="AI642" i="2"/>
  <c r="AJ642" i="2"/>
  <c r="AL642" i="2"/>
  <c r="AM642" i="2"/>
  <c r="AO642" i="2"/>
  <c r="AP642" i="2"/>
  <c r="AR642" i="2"/>
  <c r="AS642" i="2"/>
  <c r="AU642" i="2"/>
  <c r="AV642" i="2"/>
  <c r="AX642" i="2"/>
  <c r="AY642" i="2"/>
  <c r="BA642" i="2"/>
  <c r="BB642" i="2"/>
  <c r="BD642" i="2"/>
  <c r="BE642" i="2"/>
  <c r="BF642" i="2"/>
  <c r="BG642" i="2"/>
  <c r="BI642" i="2"/>
  <c r="BH642" i="2" s="1"/>
  <c r="BJ642" i="2"/>
  <c r="BL642" i="2"/>
  <c r="BM642" i="2"/>
  <c r="BO642" i="2" s="1"/>
  <c r="BP642" i="2"/>
  <c r="BR642" i="2"/>
  <c r="BS642" i="2"/>
  <c r="BT642" i="2"/>
  <c r="BV642" i="2"/>
  <c r="BU642" i="2" s="1"/>
  <c r="BZ642" i="2"/>
  <c r="CA642" i="2"/>
  <c r="CC642" i="2"/>
  <c r="CD642" i="2"/>
  <c r="CG642" i="2" a="1"/>
  <c r="CG642" i="2" s="1"/>
  <c r="CL642" i="2" a="1"/>
  <c r="CL642" i="2" s="1"/>
  <c r="CM642" i="2" s="1"/>
  <c r="CJ642" i="2" s="1"/>
  <c r="CP642" i="2"/>
  <c r="CQ642" i="2"/>
  <c r="CS642" i="2"/>
  <c r="CT642" i="2"/>
  <c r="CV642" i="2" a="1"/>
  <c r="CV642" i="2" s="1"/>
  <c r="CW642" i="2"/>
  <c r="DA642" i="2"/>
  <c r="DB642" i="2"/>
  <c r="DD642" i="2"/>
  <c r="DE642" i="2"/>
  <c r="DG642" i="2"/>
  <c r="DI642" i="2" s="1"/>
  <c r="DJ642" i="2"/>
  <c r="DL642" i="2"/>
  <c r="DK642" i="2" s="1"/>
  <c r="DP642" i="2"/>
  <c r="DQ642" i="2" s="1"/>
  <c r="C643" i="2"/>
  <c r="H643" i="2"/>
  <c r="G643" i="2" s="1"/>
  <c r="J643" i="2"/>
  <c r="K643" i="2"/>
  <c r="M643" i="2"/>
  <c r="N643" i="2"/>
  <c r="P643" i="2"/>
  <c r="Q643" i="2"/>
  <c r="S643" i="2"/>
  <c r="T643" i="2"/>
  <c r="V643" i="2" a="1"/>
  <c r="V643" i="2" s="1"/>
  <c r="W643" i="2" a="1"/>
  <c r="W643" i="2" s="1"/>
  <c r="X643" i="2"/>
  <c r="AA643" i="2" a="1"/>
  <c r="AA643" i="2" s="1"/>
  <c r="AB643" i="2" s="1"/>
  <c r="AC643" i="2"/>
  <c r="AD643" i="2"/>
  <c r="AF643" i="2"/>
  <c r="AG643" i="2"/>
  <c r="AI643" i="2"/>
  <c r="AJ643" i="2"/>
  <c r="AL643" i="2"/>
  <c r="AM643" i="2"/>
  <c r="AO643" i="2"/>
  <c r="AN643" i="2" s="1"/>
  <c r="AP643" i="2"/>
  <c r="AR643" i="2"/>
  <c r="AS643" i="2"/>
  <c r="AU643" i="2"/>
  <c r="AV643" i="2"/>
  <c r="AX643" i="2"/>
  <c r="AY643" i="2"/>
  <c r="BA643" i="2"/>
  <c r="BB643" i="2"/>
  <c r="BD643" i="2"/>
  <c r="BE643" i="2"/>
  <c r="BF643" i="2"/>
  <c r="BG643" i="2"/>
  <c r="BI643" i="2"/>
  <c r="BJ643" i="2"/>
  <c r="BL643" i="2"/>
  <c r="BM643" i="2"/>
  <c r="BO643" i="2" s="1"/>
  <c r="BP643" i="2"/>
  <c r="BR643" i="2"/>
  <c r="BS643" i="2"/>
  <c r="BT643" i="2"/>
  <c r="BV643" i="2"/>
  <c r="BU643" i="2" s="1"/>
  <c r="BZ643" i="2"/>
  <c r="CC643" i="2"/>
  <c r="CD643" i="2"/>
  <c r="CG643" i="2" a="1"/>
  <c r="CG643" i="2" s="1"/>
  <c r="CH643" i="2" s="1"/>
  <c r="CE643" i="2" s="1"/>
  <c r="CL643" i="2" a="1"/>
  <c r="CL643" i="2" s="1"/>
  <c r="CP643" i="2"/>
  <c r="CQ643" i="2"/>
  <c r="CS643" i="2"/>
  <c r="CT643" i="2"/>
  <c r="CV643" i="2" a="1"/>
  <c r="CV643" i="2" s="1"/>
  <c r="CW643" i="2"/>
  <c r="DA643" i="2"/>
  <c r="DB643" i="2"/>
  <c r="DD643" i="2"/>
  <c r="DE643" i="2"/>
  <c r="DG643" i="2"/>
  <c r="DH643" i="2" s="1"/>
  <c r="DJ643" i="2"/>
  <c r="DK643" i="2"/>
  <c r="DL643" i="2"/>
  <c r="DN643" i="2" s="1"/>
  <c r="DM643" i="2"/>
  <c r="DP643" i="2"/>
  <c r="DQ643" i="2" s="1"/>
  <c r="C644" i="2"/>
  <c r="H644" i="2"/>
  <c r="G644" i="2" s="1"/>
  <c r="J644" i="2"/>
  <c r="K644" i="2"/>
  <c r="M644" i="2"/>
  <c r="N644" i="2"/>
  <c r="P644" i="2"/>
  <c r="Q644" i="2"/>
  <c r="S644" i="2"/>
  <c r="T644" i="2"/>
  <c r="V644" i="2" a="1"/>
  <c r="V644" i="2" s="1"/>
  <c r="W644" i="2" a="1"/>
  <c r="W644" i="2" s="1"/>
  <c r="X644" i="2"/>
  <c r="AA644" i="2" a="1"/>
  <c r="AA644" i="2" s="1"/>
  <c r="AB644" i="2" s="1"/>
  <c r="AC644" i="2"/>
  <c r="AD644" i="2"/>
  <c r="AF644" i="2"/>
  <c r="AG644" i="2"/>
  <c r="AI644" i="2"/>
  <c r="AJ644" i="2"/>
  <c r="AL644" i="2"/>
  <c r="AM644" i="2"/>
  <c r="AO644" i="2"/>
  <c r="AP644" i="2"/>
  <c r="AR644" i="2"/>
  <c r="AS644" i="2"/>
  <c r="AU644" i="2"/>
  <c r="AV644" i="2"/>
  <c r="AX644" i="2"/>
  <c r="AY644" i="2"/>
  <c r="BA644" i="2"/>
  <c r="BB644" i="2"/>
  <c r="BD644" i="2"/>
  <c r="BE644" i="2"/>
  <c r="BF644" i="2"/>
  <c r="BG644" i="2"/>
  <c r="BI644" i="2"/>
  <c r="BJ644" i="2"/>
  <c r="BL644" i="2"/>
  <c r="BM644" i="2"/>
  <c r="BP644" i="2"/>
  <c r="BR644" i="2"/>
  <c r="BS644" i="2"/>
  <c r="BT644" i="2"/>
  <c r="BV644" i="2"/>
  <c r="BU644" i="2" s="1"/>
  <c r="CC644" i="2"/>
  <c r="CD644" i="2"/>
  <c r="CG644" i="2" a="1"/>
  <c r="CG644" i="2" s="1"/>
  <c r="CH644" i="2" s="1"/>
  <c r="CE644" i="2" s="1"/>
  <c r="CL644" i="2" a="1"/>
  <c r="CL644" i="2" s="1"/>
  <c r="CM644" i="2" s="1"/>
  <c r="CJ644" i="2" s="1"/>
  <c r="CP644" i="2"/>
  <c r="CQ644" i="2"/>
  <c r="CS644" i="2"/>
  <c r="CT644" i="2"/>
  <c r="CV644" i="2" a="1"/>
  <c r="CV644" i="2" s="1"/>
  <c r="CW644" i="2"/>
  <c r="DA644" i="2"/>
  <c r="DB644" i="2"/>
  <c r="DD644" i="2"/>
  <c r="DE644" i="2"/>
  <c r="DG644" i="2"/>
  <c r="DH644" i="2" s="1"/>
  <c r="DJ644" i="2"/>
  <c r="DL644" i="2"/>
  <c r="DP644" i="2"/>
  <c r="DQ644" i="2" s="1"/>
  <c r="C645" i="2"/>
  <c r="H645" i="2"/>
  <c r="G645" i="2" s="1"/>
  <c r="J645" i="2"/>
  <c r="K645" i="2"/>
  <c r="M645" i="2"/>
  <c r="N645" i="2"/>
  <c r="P645" i="2"/>
  <c r="Q645" i="2"/>
  <c r="S645" i="2"/>
  <c r="T645" i="2"/>
  <c r="V645" i="2" a="1"/>
  <c r="V645" i="2" s="1"/>
  <c r="W645" i="2" a="1"/>
  <c r="W645" i="2" s="1"/>
  <c r="X645" i="2"/>
  <c r="AA645" i="2" a="1"/>
  <c r="AA645" i="2" s="1"/>
  <c r="AB645" i="2" s="1"/>
  <c r="AC645" i="2"/>
  <c r="AD645" i="2"/>
  <c r="AF645" i="2"/>
  <c r="AG645" i="2"/>
  <c r="AE645" i="2" s="1"/>
  <c r="AI645" i="2"/>
  <c r="AJ645" i="2"/>
  <c r="AL645" i="2"/>
  <c r="AM645" i="2"/>
  <c r="AO645" i="2"/>
  <c r="AP645" i="2"/>
  <c r="AR645" i="2"/>
  <c r="AS645" i="2"/>
  <c r="AU645" i="2"/>
  <c r="AV645" i="2"/>
  <c r="AX645" i="2"/>
  <c r="AY645" i="2"/>
  <c r="BA645" i="2"/>
  <c r="BB645" i="2"/>
  <c r="BD645" i="2"/>
  <c r="BE645" i="2"/>
  <c r="BF645" i="2"/>
  <c r="BG645" i="2"/>
  <c r="BI645" i="2"/>
  <c r="BJ645" i="2"/>
  <c r="BL645" i="2"/>
  <c r="BM645" i="2"/>
  <c r="BO645" i="2" s="1"/>
  <c r="BP645" i="2"/>
  <c r="BR645" i="2"/>
  <c r="BS645" i="2"/>
  <c r="BT645" i="2"/>
  <c r="BV645" i="2"/>
  <c r="BU645" i="2" s="1"/>
  <c r="CA645" i="2"/>
  <c r="BZ645" i="2"/>
  <c r="CC645" i="2"/>
  <c r="CD645" i="2"/>
  <c r="CG645" i="2" a="1"/>
  <c r="CG645" i="2" s="1"/>
  <c r="CL645" i="2" a="1"/>
  <c r="CL645" i="2" s="1"/>
  <c r="CP645" i="2"/>
  <c r="CQ645" i="2"/>
  <c r="CS645" i="2"/>
  <c r="CT645" i="2"/>
  <c r="CR645" i="2" s="1"/>
  <c r="CV645" i="2" a="1"/>
  <c r="CV645" i="2" s="1"/>
  <c r="CW645" i="2"/>
  <c r="DA645" i="2"/>
  <c r="DB645" i="2"/>
  <c r="DD645" i="2"/>
  <c r="DE645" i="2"/>
  <c r="DG645" i="2"/>
  <c r="DH645" i="2" s="1"/>
  <c r="DJ645" i="2"/>
  <c r="DL645" i="2"/>
  <c r="DM645" i="2" s="1"/>
  <c r="DP645" i="2"/>
  <c r="DQ645" i="2" s="1"/>
  <c r="C646" i="2"/>
  <c r="G646" i="2"/>
  <c r="H646" i="2"/>
  <c r="J646" i="2"/>
  <c r="K646" i="2"/>
  <c r="M646" i="2"/>
  <c r="N646" i="2"/>
  <c r="P646" i="2"/>
  <c r="Q646" i="2"/>
  <c r="S646" i="2"/>
  <c r="R646" i="2" s="1"/>
  <c r="T646" i="2"/>
  <c r="V646" i="2" a="1"/>
  <c r="V646" i="2" s="1"/>
  <c r="W646" i="2" a="1"/>
  <c r="W646" i="2" s="1"/>
  <c r="X646" i="2"/>
  <c r="AA646" i="2" a="1"/>
  <c r="AA646" i="2" s="1"/>
  <c r="AB646" i="2" s="1"/>
  <c r="AC646" i="2"/>
  <c r="AD646" i="2"/>
  <c r="AF646" i="2"/>
  <c r="AG646" i="2"/>
  <c r="AI646" i="2"/>
  <c r="AJ646" i="2"/>
  <c r="AH646" i="2" s="1"/>
  <c r="AL646" i="2"/>
  <c r="AM646" i="2"/>
  <c r="AO646" i="2"/>
  <c r="AP646" i="2"/>
  <c r="AR646" i="2"/>
  <c r="AS646" i="2"/>
  <c r="AU646" i="2"/>
  <c r="AV646" i="2"/>
  <c r="AX646" i="2"/>
  <c r="AY646" i="2"/>
  <c r="BA646" i="2"/>
  <c r="BB646" i="2"/>
  <c r="BD646" i="2"/>
  <c r="BE646" i="2"/>
  <c r="BF646" i="2"/>
  <c r="BG646" i="2"/>
  <c r="BI646" i="2"/>
  <c r="BJ646" i="2"/>
  <c r="BL646" i="2"/>
  <c r="BM646" i="2"/>
  <c r="BO646" i="2" s="1"/>
  <c r="BP646" i="2"/>
  <c r="BR646" i="2"/>
  <c r="BS646" i="2"/>
  <c r="BT646" i="2"/>
  <c r="BV646" i="2"/>
  <c r="BU646" i="2" s="1"/>
  <c r="BZ646" i="2"/>
  <c r="CA646" i="2"/>
  <c r="CC646" i="2"/>
  <c r="CD646" i="2"/>
  <c r="CG646" i="2" a="1"/>
  <c r="CG646" i="2" s="1"/>
  <c r="CH646" i="2" s="1"/>
  <c r="CE646" i="2" s="1"/>
  <c r="CL646" i="2" a="1"/>
  <c r="CL646" i="2" s="1"/>
  <c r="CP646" i="2"/>
  <c r="CQ646" i="2"/>
  <c r="CS646" i="2"/>
  <c r="CT646" i="2"/>
  <c r="CV646" i="2" a="1"/>
  <c r="CV646" i="2" s="1"/>
  <c r="CW646" i="2"/>
  <c r="DA646" i="2"/>
  <c r="DB646" i="2"/>
  <c r="DD646" i="2"/>
  <c r="DE646" i="2"/>
  <c r="DG646" i="2"/>
  <c r="DI646" i="2" s="1"/>
  <c r="DJ646" i="2"/>
  <c r="DL646" i="2"/>
  <c r="DM646" i="2" s="1"/>
  <c r="DP646" i="2"/>
  <c r="DO646" i="2" s="1"/>
  <c r="C647" i="2"/>
  <c r="H647" i="2"/>
  <c r="G647" i="2" s="1"/>
  <c r="J647" i="2"/>
  <c r="K647" i="2"/>
  <c r="I647" i="2" s="1"/>
  <c r="M647" i="2"/>
  <c r="N647" i="2"/>
  <c r="L647" i="2" s="1"/>
  <c r="P647" i="2"/>
  <c r="Q647" i="2"/>
  <c r="S647" i="2"/>
  <c r="T647" i="2"/>
  <c r="V647" i="2" a="1"/>
  <c r="V647" i="2" s="1"/>
  <c r="W647" i="2" a="1"/>
  <c r="W647" i="2" s="1"/>
  <c r="X647" i="2"/>
  <c r="AA647" i="2" a="1"/>
  <c r="AA647" i="2" s="1"/>
  <c r="AB647" i="2" s="1"/>
  <c r="Z647" i="2" s="1"/>
  <c r="AC647" i="2"/>
  <c r="AD647" i="2"/>
  <c r="AF647" i="2"/>
  <c r="AG647" i="2"/>
  <c r="AI647" i="2"/>
  <c r="AJ647" i="2"/>
  <c r="AL647" i="2"/>
  <c r="AM647" i="2"/>
  <c r="AO647" i="2"/>
  <c r="AP647" i="2"/>
  <c r="AR647" i="2"/>
  <c r="AS647" i="2"/>
  <c r="AU647" i="2"/>
  <c r="AV647" i="2"/>
  <c r="AX647" i="2"/>
  <c r="AW647" i="2" s="1"/>
  <c r="AY647" i="2"/>
  <c r="BA647" i="2"/>
  <c r="BB647" i="2"/>
  <c r="BD647" i="2"/>
  <c r="BE647" i="2"/>
  <c r="BF647" i="2"/>
  <c r="BG647" i="2"/>
  <c r="BI647" i="2"/>
  <c r="BJ647" i="2"/>
  <c r="BL647" i="2"/>
  <c r="BM647" i="2"/>
  <c r="BO647" i="2" s="1"/>
  <c r="BP647" i="2"/>
  <c r="BR647" i="2"/>
  <c r="BS647" i="2"/>
  <c r="BT647" i="2"/>
  <c r="BV647" i="2"/>
  <c r="BU647" i="2" s="1"/>
  <c r="BZ647" i="2"/>
  <c r="CC647" i="2"/>
  <c r="CD647" i="2"/>
  <c r="CG647" i="2" a="1"/>
  <c r="CG647" i="2" s="1"/>
  <c r="CL647" i="2" a="1"/>
  <c r="CL647" i="2" s="1"/>
  <c r="CM647" i="2" s="1"/>
  <c r="CJ647" i="2" s="1"/>
  <c r="CP647" i="2"/>
  <c r="CQ647" i="2"/>
  <c r="CS647" i="2"/>
  <c r="CT647" i="2"/>
  <c r="CV647" i="2" a="1"/>
  <c r="CV647" i="2" s="1"/>
  <c r="CW647" i="2"/>
  <c r="DA647" i="2"/>
  <c r="DB647" i="2"/>
  <c r="DD647" i="2"/>
  <c r="DE647" i="2"/>
  <c r="DG647" i="2"/>
  <c r="DH647" i="2" s="1"/>
  <c r="DJ647" i="2"/>
  <c r="DL647" i="2"/>
  <c r="DM647" i="2" s="1"/>
  <c r="DP647" i="2"/>
  <c r="DO647" i="2" s="1"/>
  <c r="DQ647" i="2"/>
  <c r="C648" i="2"/>
  <c r="H648" i="2"/>
  <c r="G648" i="2" s="1"/>
  <c r="J648" i="2"/>
  <c r="K648" i="2"/>
  <c r="M648" i="2"/>
  <c r="N648" i="2"/>
  <c r="P648" i="2"/>
  <c r="Q648" i="2"/>
  <c r="S648" i="2"/>
  <c r="T648" i="2"/>
  <c r="V648" i="2" a="1"/>
  <c r="V648" i="2" s="1"/>
  <c r="W648" i="2" a="1"/>
  <c r="W648" i="2" s="1"/>
  <c r="X648" i="2"/>
  <c r="AA648" i="2" a="1"/>
  <c r="AA648" i="2" s="1"/>
  <c r="AB648" i="2" s="1"/>
  <c r="AC648" i="2"/>
  <c r="AD648" i="2"/>
  <c r="AF648" i="2"/>
  <c r="AG648" i="2"/>
  <c r="AI648" i="2"/>
  <c r="AJ648" i="2"/>
  <c r="AL648" i="2"/>
  <c r="AM648" i="2"/>
  <c r="AO648" i="2"/>
  <c r="AP648" i="2"/>
  <c r="AN648" i="2" s="1"/>
  <c r="AR648" i="2"/>
  <c r="AS648" i="2"/>
  <c r="AU648" i="2"/>
  <c r="AV648" i="2"/>
  <c r="AX648" i="2"/>
  <c r="AY648" i="2"/>
  <c r="BA648" i="2"/>
  <c r="BB648" i="2"/>
  <c r="BD648" i="2"/>
  <c r="BE648" i="2"/>
  <c r="BF648" i="2"/>
  <c r="BG648" i="2"/>
  <c r="BI648" i="2"/>
  <c r="BJ648" i="2"/>
  <c r="BL648" i="2"/>
  <c r="BM648" i="2"/>
  <c r="BO648" i="2" s="1"/>
  <c r="BP648" i="2"/>
  <c r="BR648" i="2"/>
  <c r="BS648" i="2"/>
  <c r="BT648" i="2"/>
  <c r="BV648" i="2"/>
  <c r="BU648" i="2" s="1"/>
  <c r="BZ648" i="2"/>
  <c r="CC648" i="2"/>
  <c r="CD648" i="2"/>
  <c r="CG648" i="2" a="1"/>
  <c r="CG648" i="2" s="1"/>
  <c r="CH648" i="2" s="1"/>
  <c r="CE648" i="2" s="1"/>
  <c r="CL648" i="2" a="1"/>
  <c r="CL648" i="2" s="1"/>
  <c r="CP648" i="2"/>
  <c r="CQ648" i="2"/>
  <c r="CS648" i="2"/>
  <c r="CT648" i="2"/>
  <c r="CV648" i="2" a="1"/>
  <c r="CV648" i="2" s="1"/>
  <c r="CW648" i="2"/>
  <c r="DA648" i="2"/>
  <c r="DB648" i="2"/>
  <c r="DD648" i="2"/>
  <c r="DE648" i="2"/>
  <c r="DG648" i="2"/>
  <c r="DH648" i="2" s="1"/>
  <c r="DJ648" i="2"/>
  <c r="DL648" i="2"/>
  <c r="DM648" i="2" s="1"/>
  <c r="DP648" i="2"/>
  <c r="DQ648" i="2" s="1"/>
  <c r="C649" i="2"/>
  <c r="H649" i="2"/>
  <c r="G649" i="2" s="1"/>
  <c r="J649" i="2"/>
  <c r="K649" i="2"/>
  <c r="M649" i="2"/>
  <c r="N649" i="2"/>
  <c r="P649" i="2"/>
  <c r="Q649" i="2"/>
  <c r="S649" i="2"/>
  <c r="T649" i="2"/>
  <c r="V649" i="2" a="1"/>
  <c r="V649" i="2" s="1"/>
  <c r="W649" i="2" a="1"/>
  <c r="W649" i="2" s="1"/>
  <c r="X649" i="2"/>
  <c r="AA649" i="2" a="1"/>
  <c r="AA649" i="2"/>
  <c r="AB649" i="2" s="1"/>
  <c r="AC649" i="2"/>
  <c r="AD649" i="2"/>
  <c r="AF649" i="2"/>
  <c r="AG649" i="2"/>
  <c r="AI649" i="2"/>
  <c r="AJ649" i="2"/>
  <c r="AL649" i="2"/>
  <c r="AM649" i="2"/>
  <c r="AO649" i="2"/>
  <c r="AP649" i="2"/>
  <c r="AR649" i="2"/>
  <c r="AS649" i="2"/>
  <c r="AU649" i="2"/>
  <c r="AV649" i="2"/>
  <c r="AX649" i="2"/>
  <c r="AY649" i="2"/>
  <c r="BA649" i="2"/>
  <c r="BB649" i="2"/>
  <c r="BD649" i="2"/>
  <c r="BE649" i="2"/>
  <c r="BF649" i="2"/>
  <c r="BG649" i="2"/>
  <c r="BI649" i="2"/>
  <c r="BJ649" i="2"/>
  <c r="BL649" i="2"/>
  <c r="BM649" i="2"/>
  <c r="BO649" i="2" s="1"/>
  <c r="BP649" i="2"/>
  <c r="BR649" i="2"/>
  <c r="BS649" i="2"/>
  <c r="BT649" i="2"/>
  <c r="BV649" i="2"/>
  <c r="BU649" i="2" s="1"/>
  <c r="BZ649" i="2"/>
  <c r="CA649" i="2"/>
  <c r="CC649" i="2"/>
  <c r="CD649" i="2"/>
  <c r="CG649" i="2" a="1"/>
  <c r="CG649" i="2" s="1"/>
  <c r="CH649" i="2" s="1"/>
  <c r="CE649" i="2" s="1"/>
  <c r="CL649" i="2" a="1"/>
  <c r="CL649" i="2" s="1"/>
  <c r="CM649" i="2" s="1"/>
  <c r="CJ649" i="2" s="1"/>
  <c r="CP649" i="2"/>
  <c r="CQ649" i="2"/>
  <c r="CS649" i="2"/>
  <c r="CT649" i="2"/>
  <c r="CV649" i="2" a="1"/>
  <c r="CV649" i="2" s="1"/>
  <c r="CW649" i="2"/>
  <c r="DA649" i="2"/>
  <c r="CZ649" i="2" s="1"/>
  <c r="DB649" i="2"/>
  <c r="DD649" i="2"/>
  <c r="DE649" i="2"/>
  <c r="DG649" i="2"/>
  <c r="DH649" i="2" s="1"/>
  <c r="DJ649" i="2"/>
  <c r="DL649" i="2"/>
  <c r="DM649" i="2" s="1"/>
  <c r="DP649" i="2"/>
  <c r="DQ649" i="2" s="1"/>
  <c r="C650" i="2"/>
  <c r="H650" i="2"/>
  <c r="G650" i="2" s="1"/>
  <c r="J650" i="2"/>
  <c r="K650" i="2"/>
  <c r="M650" i="2"/>
  <c r="N650" i="2"/>
  <c r="P650" i="2"/>
  <c r="Q650" i="2"/>
  <c r="S650" i="2"/>
  <c r="T650" i="2"/>
  <c r="V650" i="2" a="1"/>
  <c r="V650" i="2" s="1"/>
  <c r="W650" i="2" a="1"/>
  <c r="W650" i="2" s="1"/>
  <c r="X650" i="2"/>
  <c r="AA650" i="2" a="1"/>
  <c r="AA650" i="2" s="1"/>
  <c r="AB650" i="2" s="1"/>
  <c r="AC650" i="2"/>
  <c r="AD650" i="2"/>
  <c r="AF650" i="2"/>
  <c r="AE650" i="2" s="1"/>
  <c r="AG650" i="2"/>
  <c r="AI650" i="2"/>
  <c r="AJ650" i="2"/>
  <c r="AL650" i="2"/>
  <c r="AM650" i="2"/>
  <c r="AO650" i="2"/>
  <c r="AP650" i="2"/>
  <c r="AR650" i="2"/>
  <c r="AS650" i="2"/>
  <c r="AU650" i="2"/>
  <c r="AV650" i="2"/>
  <c r="AX650" i="2"/>
  <c r="AY650" i="2"/>
  <c r="BA650" i="2"/>
  <c r="BB650" i="2"/>
  <c r="BD650" i="2"/>
  <c r="BE650" i="2"/>
  <c r="BF650" i="2"/>
  <c r="BG650" i="2"/>
  <c r="BI650" i="2"/>
  <c r="BJ650" i="2"/>
  <c r="BL650" i="2"/>
  <c r="BM650" i="2"/>
  <c r="BO650" i="2" s="1"/>
  <c r="BP650" i="2"/>
  <c r="BR650" i="2"/>
  <c r="BS650" i="2"/>
  <c r="BT650" i="2"/>
  <c r="BV650" i="2"/>
  <c r="BU650" i="2" s="1"/>
  <c r="BZ650" i="2"/>
  <c r="CA650" i="2"/>
  <c r="CC650" i="2"/>
  <c r="CD650" i="2"/>
  <c r="CG650" i="2" a="1"/>
  <c r="CG650" i="2" s="1"/>
  <c r="CL650" i="2" a="1"/>
  <c r="CL650" i="2" s="1"/>
  <c r="CM650" i="2" s="1"/>
  <c r="CJ650" i="2" s="1"/>
  <c r="CP650" i="2"/>
  <c r="CQ650" i="2"/>
  <c r="CS650" i="2"/>
  <c r="CT650" i="2"/>
  <c r="CV650" i="2" a="1"/>
  <c r="CV650" i="2" s="1"/>
  <c r="CW650" i="2"/>
  <c r="DA650" i="2"/>
  <c r="DB650" i="2"/>
  <c r="DD650" i="2"/>
  <c r="DE650" i="2"/>
  <c r="DG650" i="2"/>
  <c r="DI650" i="2" s="1"/>
  <c r="DJ650" i="2"/>
  <c r="DL650" i="2"/>
  <c r="DK650" i="2" s="1"/>
  <c r="DP650" i="2"/>
  <c r="DQ650" i="2" s="1"/>
  <c r="C651" i="2"/>
  <c r="H651" i="2"/>
  <c r="G651" i="2" s="1"/>
  <c r="J651" i="2"/>
  <c r="K651" i="2"/>
  <c r="M651" i="2"/>
  <c r="N651" i="2"/>
  <c r="P651" i="2"/>
  <c r="Q651" i="2"/>
  <c r="S651" i="2"/>
  <c r="T651" i="2"/>
  <c r="V651" i="2" a="1"/>
  <c r="V651" i="2" s="1"/>
  <c r="W651" i="2" a="1"/>
  <c r="W651" i="2" s="1"/>
  <c r="X651" i="2"/>
  <c r="AA651" i="2" a="1"/>
  <c r="AA651" i="2" s="1"/>
  <c r="AB651" i="2" s="1"/>
  <c r="AC651" i="2"/>
  <c r="AD651" i="2"/>
  <c r="AF651" i="2"/>
  <c r="AG651" i="2"/>
  <c r="AI651" i="2"/>
  <c r="AJ651" i="2"/>
  <c r="AL651" i="2"/>
  <c r="AM651" i="2"/>
  <c r="AO651" i="2"/>
  <c r="AP651" i="2"/>
  <c r="AR651" i="2"/>
  <c r="AS651" i="2"/>
  <c r="AU651" i="2"/>
  <c r="AV651" i="2"/>
  <c r="AX651" i="2"/>
  <c r="AY651" i="2"/>
  <c r="BA651" i="2"/>
  <c r="BB651" i="2"/>
  <c r="BD651" i="2"/>
  <c r="BE651" i="2"/>
  <c r="BF651" i="2"/>
  <c r="BG651" i="2"/>
  <c r="BI651" i="2"/>
  <c r="BJ651" i="2"/>
  <c r="BL651" i="2"/>
  <c r="BM651" i="2"/>
  <c r="BO651" i="2" s="1"/>
  <c r="BP651" i="2"/>
  <c r="BR651" i="2"/>
  <c r="BS651" i="2"/>
  <c r="BT651" i="2"/>
  <c r="BV651" i="2"/>
  <c r="BU651" i="2" s="1"/>
  <c r="BZ651" i="2"/>
  <c r="CC651" i="2"/>
  <c r="CD651" i="2"/>
  <c r="CG651" i="2" a="1"/>
  <c r="CG651" i="2" s="1"/>
  <c r="CH651" i="2" s="1"/>
  <c r="CE651" i="2" s="1"/>
  <c r="CL651" i="2" a="1"/>
  <c r="CL651" i="2" s="1"/>
  <c r="CP651" i="2"/>
  <c r="CQ651" i="2"/>
  <c r="CS651" i="2"/>
  <c r="CT651" i="2"/>
  <c r="CV651" i="2" a="1"/>
  <c r="CV651" i="2" s="1"/>
  <c r="CW651" i="2"/>
  <c r="DA651" i="2"/>
  <c r="DB651" i="2"/>
  <c r="DD651" i="2"/>
  <c r="DE651" i="2"/>
  <c r="DG651" i="2"/>
  <c r="DH651" i="2" s="1"/>
  <c r="DJ651" i="2"/>
  <c r="DL651" i="2"/>
  <c r="DM651" i="2" s="1"/>
  <c r="DP651" i="2"/>
  <c r="DQ651" i="2" s="1"/>
  <c r="C652" i="2"/>
  <c r="H652" i="2"/>
  <c r="G652" i="2" s="1"/>
  <c r="J652" i="2"/>
  <c r="K652" i="2"/>
  <c r="I652" i="2" s="1"/>
  <c r="M652" i="2"/>
  <c r="N652" i="2"/>
  <c r="P652" i="2"/>
  <c r="Q652" i="2"/>
  <c r="S652" i="2"/>
  <c r="T652" i="2"/>
  <c r="V652" i="2" a="1"/>
  <c r="V652" i="2" s="1"/>
  <c r="W652" i="2" a="1"/>
  <c r="W652" i="2" s="1"/>
  <c r="X652" i="2"/>
  <c r="AA652" i="2" a="1"/>
  <c r="AA652" i="2" s="1"/>
  <c r="AB652" i="2" s="1"/>
  <c r="AC652" i="2"/>
  <c r="AD652" i="2"/>
  <c r="AF652" i="2"/>
  <c r="AG652" i="2"/>
  <c r="AI652" i="2"/>
  <c r="AJ652" i="2"/>
  <c r="AL652" i="2"/>
  <c r="AM652" i="2"/>
  <c r="AO652" i="2"/>
  <c r="AP652" i="2"/>
  <c r="AR652" i="2"/>
  <c r="AS652" i="2"/>
  <c r="AU652" i="2"/>
  <c r="AV652" i="2"/>
  <c r="AX652" i="2"/>
  <c r="AY652" i="2"/>
  <c r="BA652" i="2"/>
  <c r="BB652" i="2"/>
  <c r="BD652" i="2"/>
  <c r="BE652" i="2"/>
  <c r="BF652" i="2"/>
  <c r="BG652" i="2"/>
  <c r="BI652" i="2"/>
  <c r="BJ652" i="2"/>
  <c r="BL652" i="2"/>
  <c r="BM652" i="2"/>
  <c r="BP652" i="2"/>
  <c r="BR652" i="2"/>
  <c r="BS652" i="2"/>
  <c r="BT652" i="2"/>
  <c r="BV652" i="2"/>
  <c r="BU652" i="2" s="1"/>
  <c r="CC652" i="2"/>
  <c r="CD652" i="2"/>
  <c r="CG652" i="2" a="1"/>
  <c r="CG652" i="2" s="1"/>
  <c r="CH652" i="2" s="1"/>
  <c r="CE652" i="2" s="1"/>
  <c r="CL652" i="2" a="1"/>
  <c r="CL652" i="2" s="1"/>
  <c r="CM652" i="2" s="1"/>
  <c r="CJ652" i="2" s="1"/>
  <c r="CP652" i="2"/>
  <c r="CQ652" i="2"/>
  <c r="CS652" i="2"/>
  <c r="CT652" i="2"/>
  <c r="CV652" i="2" a="1"/>
  <c r="CV652" i="2" s="1"/>
  <c r="CW652" i="2"/>
  <c r="DA652" i="2"/>
  <c r="DB652" i="2"/>
  <c r="DD652" i="2"/>
  <c r="DE652" i="2"/>
  <c r="DG652" i="2"/>
  <c r="DH652" i="2" s="1"/>
  <c r="DJ652" i="2"/>
  <c r="DL652" i="2"/>
  <c r="DM652" i="2" s="1"/>
  <c r="DP652" i="2"/>
  <c r="DQ652" i="2" s="1"/>
  <c r="C653" i="2"/>
  <c r="H653" i="2"/>
  <c r="G653" i="2" s="1"/>
  <c r="J653" i="2"/>
  <c r="K653" i="2"/>
  <c r="M653" i="2"/>
  <c r="N653" i="2"/>
  <c r="P653" i="2"/>
  <c r="Q653" i="2"/>
  <c r="S653" i="2"/>
  <c r="T653" i="2"/>
  <c r="V653" i="2" a="1"/>
  <c r="V653" i="2" s="1"/>
  <c r="W653" i="2" a="1"/>
  <c r="W653" i="2" s="1"/>
  <c r="X653" i="2"/>
  <c r="AA653" i="2" a="1"/>
  <c r="AA653" i="2" s="1"/>
  <c r="AB653" i="2" s="1"/>
  <c r="AC653" i="2"/>
  <c r="AD653" i="2"/>
  <c r="AF653" i="2"/>
  <c r="AG653" i="2"/>
  <c r="AI653" i="2"/>
  <c r="AJ653" i="2"/>
  <c r="AL653" i="2"/>
  <c r="AM653" i="2"/>
  <c r="AO653" i="2"/>
  <c r="AP653" i="2"/>
  <c r="AR653" i="2"/>
  <c r="AS653" i="2"/>
  <c r="AU653" i="2"/>
  <c r="AV653" i="2"/>
  <c r="AX653" i="2"/>
  <c r="AY653" i="2"/>
  <c r="BA653" i="2"/>
  <c r="BB653" i="2"/>
  <c r="BD653" i="2"/>
  <c r="BE653" i="2"/>
  <c r="BF653" i="2"/>
  <c r="BG653" i="2"/>
  <c r="BI653" i="2"/>
  <c r="BJ653" i="2"/>
  <c r="BL653" i="2"/>
  <c r="BM653" i="2"/>
  <c r="BO653" i="2" s="1"/>
  <c r="BP653" i="2"/>
  <c r="BR653" i="2"/>
  <c r="BS653" i="2"/>
  <c r="BT653" i="2"/>
  <c r="BV653" i="2"/>
  <c r="BU653" i="2" s="1"/>
  <c r="CA653" i="2"/>
  <c r="BZ653" i="2"/>
  <c r="CC653" i="2"/>
  <c r="CD653" i="2"/>
  <c r="CG653" i="2" a="1"/>
  <c r="CG653" i="2" s="1"/>
  <c r="CH653" i="2" s="1"/>
  <c r="CE653" i="2" s="1"/>
  <c r="CL653" i="2" a="1"/>
  <c r="CL653" i="2" s="1"/>
  <c r="CM653" i="2" s="1"/>
  <c r="CJ653" i="2" s="1"/>
  <c r="CP653" i="2"/>
  <c r="CQ653" i="2"/>
  <c r="CS653" i="2"/>
  <c r="CT653" i="2"/>
  <c r="CV653" i="2" a="1"/>
  <c r="CV653" i="2" s="1"/>
  <c r="CW653" i="2"/>
  <c r="DA653" i="2"/>
  <c r="DB653" i="2"/>
  <c r="DD653" i="2"/>
  <c r="DC653" i="2" s="1"/>
  <c r="DE653" i="2"/>
  <c r="DG653" i="2"/>
  <c r="DH653" i="2" s="1"/>
  <c r="DJ653" i="2"/>
  <c r="DL653" i="2"/>
  <c r="DM653" i="2" s="1"/>
  <c r="DP653" i="2"/>
  <c r="DR653" i="2" s="1"/>
  <c r="C654" i="2"/>
  <c r="H654" i="2"/>
  <c r="G654" i="2" s="1"/>
  <c r="J654" i="2"/>
  <c r="K654" i="2"/>
  <c r="M654" i="2"/>
  <c r="N654" i="2"/>
  <c r="L654" i="2" s="1"/>
  <c r="P654" i="2"/>
  <c r="Q654" i="2"/>
  <c r="S654" i="2"/>
  <c r="T654" i="2"/>
  <c r="V654" i="2" a="1"/>
  <c r="V654" i="2" s="1"/>
  <c r="W654" i="2" a="1"/>
  <c r="W654" i="2" s="1"/>
  <c r="X654" i="2"/>
  <c r="AA654" i="2" a="1"/>
  <c r="AA654" i="2" s="1"/>
  <c r="AB654" i="2" s="1"/>
  <c r="AC654" i="2"/>
  <c r="AD654" i="2"/>
  <c r="AF654" i="2"/>
  <c r="AG654" i="2"/>
  <c r="AI654" i="2"/>
  <c r="AJ654" i="2"/>
  <c r="AL654" i="2"/>
  <c r="AM654" i="2"/>
  <c r="AO654" i="2"/>
  <c r="AP654" i="2"/>
  <c r="AR654" i="2"/>
  <c r="AS654" i="2"/>
  <c r="AU654" i="2"/>
  <c r="AV654" i="2"/>
  <c r="AX654" i="2"/>
  <c r="AY654" i="2"/>
  <c r="BA654" i="2"/>
  <c r="BB654" i="2"/>
  <c r="BD654" i="2"/>
  <c r="BE654" i="2"/>
  <c r="BF654" i="2"/>
  <c r="BG654" i="2"/>
  <c r="BI654" i="2"/>
  <c r="BJ654" i="2"/>
  <c r="BL654" i="2"/>
  <c r="BM654" i="2"/>
  <c r="BO654" i="2" s="1"/>
  <c r="BP654" i="2"/>
  <c r="BR654" i="2"/>
  <c r="BS654" i="2"/>
  <c r="BT654" i="2"/>
  <c r="BV654" i="2"/>
  <c r="BU654" i="2" s="1"/>
  <c r="CA654" i="2"/>
  <c r="CC654" i="2"/>
  <c r="CD654" i="2"/>
  <c r="CG654" i="2" a="1"/>
  <c r="CG654" i="2" s="1"/>
  <c r="CH654" i="2" s="1"/>
  <c r="CE654" i="2" s="1"/>
  <c r="CL654" i="2" a="1"/>
  <c r="CL654" i="2" s="1"/>
  <c r="CN654" i="2" s="1"/>
  <c r="CP654" i="2"/>
  <c r="CQ654" i="2"/>
  <c r="CS654" i="2"/>
  <c r="CT654" i="2"/>
  <c r="CV654" i="2" a="1"/>
  <c r="CV654" i="2" s="1"/>
  <c r="CW654" i="2"/>
  <c r="DA654" i="2"/>
  <c r="DB654" i="2"/>
  <c r="DD654" i="2"/>
  <c r="DE654" i="2"/>
  <c r="DG654" i="2"/>
  <c r="DI654" i="2" s="1"/>
  <c r="DH654" i="2"/>
  <c r="DJ654" i="2"/>
  <c r="DL654" i="2"/>
  <c r="DM654" i="2" s="1"/>
  <c r="DP654" i="2"/>
  <c r="DO654" i="2" s="1"/>
  <c r="C655" i="2"/>
  <c r="H655" i="2"/>
  <c r="G655" i="2" s="1"/>
  <c r="J655" i="2"/>
  <c r="K655" i="2"/>
  <c r="M655" i="2"/>
  <c r="N655" i="2"/>
  <c r="P655" i="2"/>
  <c r="Q655" i="2"/>
  <c r="S655" i="2"/>
  <c r="T655" i="2"/>
  <c r="V655" i="2" a="1"/>
  <c r="V655" i="2" s="1"/>
  <c r="W655" i="2" a="1"/>
  <c r="W655" i="2" s="1"/>
  <c r="X655" i="2"/>
  <c r="AA655" i="2" a="1"/>
  <c r="AA655" i="2" s="1"/>
  <c r="AB655" i="2" s="1"/>
  <c r="AC655" i="2"/>
  <c r="AD655" i="2"/>
  <c r="AF655" i="2"/>
  <c r="AE655" i="2" s="1"/>
  <c r="AG655" i="2"/>
  <c r="AI655" i="2"/>
  <c r="AJ655" i="2"/>
  <c r="AL655" i="2"/>
  <c r="AM655" i="2"/>
  <c r="AO655" i="2"/>
  <c r="AP655" i="2"/>
  <c r="AR655" i="2"/>
  <c r="AS655" i="2"/>
  <c r="AU655" i="2"/>
  <c r="AV655" i="2"/>
  <c r="AX655" i="2"/>
  <c r="AY655" i="2"/>
  <c r="BA655" i="2"/>
  <c r="BB655" i="2"/>
  <c r="BD655" i="2"/>
  <c r="BE655" i="2"/>
  <c r="BF655" i="2"/>
  <c r="BG655" i="2"/>
  <c r="BI655" i="2"/>
  <c r="BJ655" i="2"/>
  <c r="BL655" i="2"/>
  <c r="BM655" i="2"/>
  <c r="BO655" i="2" s="1"/>
  <c r="BP655" i="2"/>
  <c r="BR655" i="2"/>
  <c r="BS655" i="2"/>
  <c r="BT655" i="2"/>
  <c r="BV655" i="2"/>
  <c r="BU655" i="2" s="1"/>
  <c r="CA655" i="2"/>
  <c r="BZ655" i="2"/>
  <c r="CC655" i="2"/>
  <c r="CD655" i="2"/>
  <c r="CG655" i="2" a="1"/>
  <c r="CG655" i="2" s="1"/>
  <c r="CL655" i="2" a="1"/>
  <c r="CL655" i="2" s="1"/>
  <c r="CM655" i="2" s="1"/>
  <c r="CJ655" i="2" s="1"/>
  <c r="CP655" i="2"/>
  <c r="CQ655" i="2"/>
  <c r="CS655" i="2"/>
  <c r="CT655" i="2"/>
  <c r="CV655" i="2" a="1"/>
  <c r="CV655" i="2" s="1"/>
  <c r="CW655" i="2"/>
  <c r="DA655" i="2"/>
  <c r="DB655" i="2"/>
  <c r="DD655" i="2"/>
  <c r="DE655" i="2"/>
  <c r="DG655" i="2"/>
  <c r="DJ655" i="2"/>
  <c r="DL655" i="2"/>
  <c r="DN655" i="2" s="1"/>
  <c r="DP655" i="2"/>
  <c r="DO655" i="2" s="1"/>
  <c r="C656" i="2"/>
  <c r="H656" i="2"/>
  <c r="G656" i="2" s="1"/>
  <c r="J656" i="2"/>
  <c r="K656" i="2"/>
  <c r="M656" i="2"/>
  <c r="N656" i="2"/>
  <c r="P656" i="2"/>
  <c r="Q656" i="2"/>
  <c r="S656" i="2"/>
  <c r="T656" i="2"/>
  <c r="V656" i="2" a="1"/>
  <c r="V656" i="2" s="1"/>
  <c r="W656" i="2" a="1"/>
  <c r="W656" i="2" s="1"/>
  <c r="Y656" i="2" s="1"/>
  <c r="U656" i="2" s="1"/>
  <c r="X656" i="2"/>
  <c r="AA656" i="2" a="1"/>
  <c r="AA656" i="2" s="1"/>
  <c r="AB656" i="2" s="1"/>
  <c r="AC656" i="2"/>
  <c r="AD656" i="2"/>
  <c r="AF656" i="2"/>
  <c r="AG656" i="2"/>
  <c r="AI656" i="2"/>
  <c r="AJ656" i="2"/>
  <c r="AL656" i="2"/>
  <c r="AM656" i="2"/>
  <c r="AO656" i="2"/>
  <c r="AN656" i="2" s="1"/>
  <c r="AP656" i="2"/>
  <c r="AR656" i="2"/>
  <c r="AQ656" i="2" s="1"/>
  <c r="AS656" i="2"/>
  <c r="AU656" i="2"/>
  <c r="AV656" i="2"/>
  <c r="AX656" i="2"/>
  <c r="AY656" i="2"/>
  <c r="BA656" i="2"/>
  <c r="BB656" i="2"/>
  <c r="BD656" i="2"/>
  <c r="BE656" i="2"/>
  <c r="BF656" i="2"/>
  <c r="BG656" i="2"/>
  <c r="BI656" i="2"/>
  <c r="BJ656" i="2"/>
  <c r="BL656" i="2"/>
  <c r="BM656" i="2"/>
  <c r="BO656" i="2" s="1"/>
  <c r="BP656" i="2"/>
  <c r="BR656" i="2"/>
  <c r="BS656" i="2"/>
  <c r="BT656" i="2"/>
  <c r="BV656" i="2"/>
  <c r="BU656" i="2" s="1"/>
  <c r="BZ656" i="2"/>
  <c r="CA656" i="2"/>
  <c r="CC656" i="2"/>
  <c r="CD656" i="2"/>
  <c r="CG656" i="2" a="1"/>
  <c r="CG656" i="2" s="1"/>
  <c r="CH656" i="2" s="1"/>
  <c r="CE656" i="2" s="1"/>
  <c r="CL656" i="2" a="1"/>
  <c r="CL656" i="2" s="1"/>
  <c r="CP656" i="2"/>
  <c r="CO656" i="2" s="1"/>
  <c r="CQ656" i="2"/>
  <c r="CS656" i="2"/>
  <c r="CT656" i="2"/>
  <c r="CV656" i="2" a="1"/>
  <c r="CV656" i="2" s="1"/>
  <c r="CW656" i="2"/>
  <c r="DA656" i="2"/>
  <c r="DB656" i="2"/>
  <c r="CZ656" i="2" s="1"/>
  <c r="DD656" i="2"/>
  <c r="DE656" i="2"/>
  <c r="DG656" i="2"/>
  <c r="DH656" i="2" s="1"/>
  <c r="DJ656" i="2"/>
  <c r="DL656" i="2"/>
  <c r="DP656" i="2"/>
  <c r="C657" i="2"/>
  <c r="H657" i="2"/>
  <c r="G657" i="2" s="1"/>
  <c r="J657" i="2"/>
  <c r="K657" i="2"/>
  <c r="M657" i="2"/>
  <c r="N657" i="2"/>
  <c r="P657" i="2"/>
  <c r="Q657" i="2"/>
  <c r="S657" i="2"/>
  <c r="T657" i="2"/>
  <c r="V657" i="2" a="1"/>
  <c r="V657" i="2" s="1"/>
  <c r="W657" i="2" a="1"/>
  <c r="W657" i="2" s="1"/>
  <c r="X657" i="2"/>
  <c r="AA657" i="2" a="1"/>
  <c r="AA657" i="2" s="1"/>
  <c r="AB657" i="2" s="1"/>
  <c r="AC657" i="2"/>
  <c r="AD657" i="2"/>
  <c r="AF657" i="2"/>
  <c r="AG657" i="2"/>
  <c r="AI657" i="2"/>
  <c r="AJ657" i="2"/>
  <c r="AL657" i="2"/>
  <c r="AM657" i="2"/>
  <c r="AO657" i="2"/>
  <c r="AP657" i="2"/>
  <c r="AR657" i="2"/>
  <c r="AS657" i="2"/>
  <c r="AQ657" i="2" s="1"/>
  <c r="AU657" i="2"/>
  <c r="AV657" i="2"/>
  <c r="AX657" i="2"/>
  <c r="AY657" i="2"/>
  <c r="BA657" i="2"/>
  <c r="BB657" i="2"/>
  <c r="BD657" i="2"/>
  <c r="BE657" i="2"/>
  <c r="BF657" i="2"/>
  <c r="BG657" i="2"/>
  <c r="BI657" i="2"/>
  <c r="BJ657" i="2"/>
  <c r="BL657" i="2"/>
  <c r="BM657" i="2"/>
  <c r="BO657" i="2" s="1"/>
  <c r="BP657" i="2"/>
  <c r="BR657" i="2"/>
  <c r="BS657" i="2"/>
  <c r="BT657" i="2"/>
  <c r="BV657" i="2"/>
  <c r="BU657" i="2" s="1"/>
  <c r="BZ657" i="2"/>
  <c r="CA657" i="2"/>
  <c r="CC657" i="2"/>
  <c r="CD657" i="2"/>
  <c r="CG657" i="2" a="1"/>
  <c r="CG657" i="2" s="1"/>
  <c r="CH657" i="2" s="1"/>
  <c r="CE657" i="2" s="1"/>
  <c r="CL657" i="2" a="1"/>
  <c r="CL657" i="2" s="1"/>
  <c r="CM657" i="2" s="1"/>
  <c r="CJ657" i="2" s="1"/>
  <c r="CP657" i="2"/>
  <c r="CQ657" i="2"/>
  <c r="CS657" i="2"/>
  <c r="CT657" i="2"/>
  <c r="CV657" i="2" a="1"/>
  <c r="CV657" i="2" s="1"/>
  <c r="CW657" i="2"/>
  <c r="DA657" i="2"/>
  <c r="CZ657" i="2" s="1"/>
  <c r="DB657" i="2"/>
  <c r="DD657" i="2"/>
  <c r="DE657" i="2"/>
  <c r="DG657" i="2"/>
  <c r="DH657" i="2" s="1"/>
  <c r="DJ657" i="2"/>
  <c r="DL657" i="2"/>
  <c r="DN657" i="2" s="1"/>
  <c r="DM657" i="2"/>
  <c r="DP657" i="2"/>
  <c r="DQ657" i="2" s="1"/>
  <c r="C658" i="2"/>
  <c r="H658" i="2"/>
  <c r="G658" i="2" s="1"/>
  <c r="J658" i="2"/>
  <c r="K658" i="2"/>
  <c r="M658" i="2"/>
  <c r="N658" i="2"/>
  <c r="P658" i="2"/>
  <c r="Q658" i="2"/>
  <c r="S658" i="2"/>
  <c r="T658" i="2"/>
  <c r="V658" i="2" a="1"/>
  <c r="V658" i="2" s="1"/>
  <c r="W658" i="2" a="1"/>
  <c r="W658" i="2" s="1"/>
  <c r="X658" i="2"/>
  <c r="AA658" i="2" a="1"/>
  <c r="AA658" i="2" s="1"/>
  <c r="AB658" i="2" s="1"/>
  <c r="AC658" i="2"/>
  <c r="AD658" i="2"/>
  <c r="AF658" i="2"/>
  <c r="AG658" i="2"/>
  <c r="AI658" i="2"/>
  <c r="AJ658" i="2"/>
  <c r="AL658" i="2"/>
  <c r="AM658" i="2"/>
  <c r="AO658" i="2"/>
  <c r="AP658" i="2"/>
  <c r="AR658" i="2"/>
  <c r="AS658" i="2"/>
  <c r="AU658" i="2"/>
  <c r="AV658" i="2"/>
  <c r="AX658" i="2"/>
  <c r="AY658" i="2"/>
  <c r="BA658" i="2"/>
  <c r="BB658" i="2"/>
  <c r="BD658" i="2"/>
  <c r="BE658" i="2"/>
  <c r="BF658" i="2"/>
  <c r="BG658" i="2"/>
  <c r="BI658" i="2"/>
  <c r="BH658" i="2" s="1"/>
  <c r="BJ658" i="2"/>
  <c r="BL658" i="2"/>
  <c r="BM658" i="2"/>
  <c r="BP658" i="2"/>
  <c r="BR658" i="2"/>
  <c r="BS658" i="2"/>
  <c r="BT658" i="2"/>
  <c r="BV658" i="2"/>
  <c r="BU658" i="2" s="1"/>
  <c r="BZ658" i="2"/>
  <c r="CA658" i="2"/>
  <c r="CC658" i="2"/>
  <c r="CB658" i="2" s="1"/>
  <c r="CD658" i="2"/>
  <c r="CG658" i="2" a="1"/>
  <c r="CG658" i="2" s="1"/>
  <c r="CL658" i="2" a="1"/>
  <c r="CL658" i="2" s="1"/>
  <c r="CM658" i="2" s="1"/>
  <c r="CJ658" i="2" s="1"/>
  <c r="CP658" i="2"/>
  <c r="CQ658" i="2"/>
  <c r="CS658" i="2"/>
  <c r="CT658" i="2"/>
  <c r="CV658" i="2" a="1"/>
  <c r="CV658" i="2" s="1"/>
  <c r="CW658" i="2"/>
  <c r="DA658" i="2"/>
  <c r="DB658" i="2"/>
  <c r="DD658" i="2"/>
  <c r="DE658" i="2"/>
  <c r="DG658" i="2"/>
  <c r="DH658" i="2" s="1"/>
  <c r="DJ658" i="2"/>
  <c r="DL658" i="2"/>
  <c r="DP658" i="2"/>
  <c r="DQ658" i="2" s="1"/>
  <c r="C659" i="2"/>
  <c r="H659" i="2"/>
  <c r="G659" i="2" s="1"/>
  <c r="J659" i="2"/>
  <c r="K659" i="2"/>
  <c r="M659" i="2"/>
  <c r="N659" i="2"/>
  <c r="P659" i="2"/>
  <c r="Q659" i="2"/>
  <c r="S659" i="2"/>
  <c r="T659" i="2"/>
  <c r="V659" i="2" a="1"/>
  <c r="V659" i="2" s="1"/>
  <c r="W659" i="2" a="1"/>
  <c r="W659" i="2" s="1"/>
  <c r="X659" i="2"/>
  <c r="AA659" i="2" a="1"/>
  <c r="AA659" i="2" s="1"/>
  <c r="AB659" i="2" s="1"/>
  <c r="Z659" i="2" s="1"/>
  <c r="AC659" i="2"/>
  <c r="AD659" i="2"/>
  <c r="AF659" i="2"/>
  <c r="AG659" i="2"/>
  <c r="AI659" i="2"/>
  <c r="AH659" i="2" s="1"/>
  <c r="AJ659" i="2"/>
  <c r="AL659" i="2"/>
  <c r="AM659" i="2"/>
  <c r="AO659" i="2"/>
  <c r="AP659" i="2"/>
  <c r="AR659" i="2"/>
  <c r="AQ659" i="2" s="1"/>
  <c r="AS659" i="2"/>
  <c r="AU659" i="2"/>
  <c r="AV659" i="2"/>
  <c r="AX659" i="2"/>
  <c r="AY659" i="2"/>
  <c r="BA659" i="2"/>
  <c r="BB659" i="2"/>
  <c r="BD659" i="2"/>
  <c r="BE659" i="2"/>
  <c r="BF659" i="2"/>
  <c r="BG659" i="2"/>
  <c r="BI659" i="2"/>
  <c r="BJ659" i="2"/>
  <c r="BL659" i="2"/>
  <c r="BM659" i="2"/>
  <c r="BP659" i="2"/>
  <c r="BR659" i="2"/>
  <c r="BS659" i="2"/>
  <c r="BT659" i="2"/>
  <c r="BV659" i="2"/>
  <c r="BU659" i="2" s="1"/>
  <c r="BZ659" i="2"/>
  <c r="CC659" i="2"/>
  <c r="CD659" i="2"/>
  <c r="CG659" i="2" a="1"/>
  <c r="CG659" i="2" s="1"/>
  <c r="CH659" i="2" s="1"/>
  <c r="CE659" i="2" s="1"/>
  <c r="CL659" i="2" a="1"/>
  <c r="CL659" i="2" s="1"/>
  <c r="CP659" i="2"/>
  <c r="CQ659" i="2"/>
  <c r="CS659" i="2"/>
  <c r="CT659" i="2"/>
  <c r="CV659" i="2" a="1"/>
  <c r="CV659" i="2" s="1"/>
  <c r="CW659" i="2"/>
  <c r="DA659" i="2"/>
  <c r="DB659" i="2"/>
  <c r="DD659" i="2"/>
  <c r="DE659" i="2"/>
  <c r="DG659" i="2"/>
  <c r="DJ659" i="2"/>
  <c r="DL659" i="2"/>
  <c r="DN659" i="2" s="1"/>
  <c r="DM659" i="2"/>
  <c r="DP659" i="2"/>
  <c r="DQ659" i="2" s="1"/>
  <c r="C660" i="2"/>
  <c r="H660" i="2"/>
  <c r="G660" i="2" s="1"/>
  <c r="J660" i="2"/>
  <c r="K660" i="2"/>
  <c r="M660" i="2"/>
  <c r="N660" i="2"/>
  <c r="P660" i="2"/>
  <c r="Q660" i="2"/>
  <c r="S660" i="2"/>
  <c r="T660" i="2"/>
  <c r="V660" i="2" a="1"/>
  <c r="V660" i="2" s="1"/>
  <c r="W660" i="2" a="1"/>
  <c r="W660" i="2" s="1"/>
  <c r="X660" i="2"/>
  <c r="AA660" i="2" a="1"/>
  <c r="AA660" i="2" s="1"/>
  <c r="AB660" i="2" s="1"/>
  <c r="AC660" i="2"/>
  <c r="AD660" i="2"/>
  <c r="AF660" i="2"/>
  <c r="AE660" i="2" s="1"/>
  <c r="AG660" i="2"/>
  <c r="AI660" i="2"/>
  <c r="AJ660" i="2"/>
  <c r="AL660" i="2"/>
  <c r="AM660" i="2"/>
  <c r="AO660" i="2"/>
  <c r="AP660" i="2"/>
  <c r="AR660" i="2"/>
  <c r="AQ660" i="2" s="1"/>
  <c r="AS660" i="2"/>
  <c r="AU660" i="2"/>
  <c r="AV660" i="2"/>
  <c r="AX660" i="2"/>
  <c r="AY660" i="2"/>
  <c r="BA660" i="2"/>
  <c r="BB660" i="2"/>
  <c r="BD660" i="2"/>
  <c r="BE660" i="2"/>
  <c r="BF660" i="2"/>
  <c r="BG660" i="2"/>
  <c r="BI660" i="2"/>
  <c r="BJ660" i="2"/>
  <c r="BL660" i="2"/>
  <c r="BM660" i="2"/>
  <c r="BP660" i="2"/>
  <c r="BR660" i="2"/>
  <c r="BS660" i="2"/>
  <c r="BT660" i="2"/>
  <c r="BV660" i="2"/>
  <c r="BU660" i="2" s="1"/>
  <c r="CC660" i="2"/>
  <c r="CD660" i="2"/>
  <c r="CG660" i="2" a="1"/>
  <c r="CG660" i="2" s="1"/>
  <c r="CH660" i="2" s="1"/>
  <c r="CE660" i="2" s="1"/>
  <c r="CL660" i="2" a="1"/>
  <c r="CL660" i="2" s="1"/>
  <c r="CM660" i="2" s="1"/>
  <c r="CJ660" i="2" s="1"/>
  <c r="CP660" i="2"/>
  <c r="CQ660" i="2"/>
  <c r="CS660" i="2"/>
  <c r="CT660" i="2"/>
  <c r="CV660" i="2" a="1"/>
  <c r="CV660" i="2" s="1"/>
  <c r="CW660" i="2"/>
  <c r="DA660" i="2"/>
  <c r="DB660" i="2"/>
  <c r="DD660" i="2"/>
  <c r="DE660" i="2"/>
  <c r="DG660" i="2"/>
  <c r="DI660" i="2" s="1"/>
  <c r="DJ660" i="2"/>
  <c r="DL660" i="2"/>
  <c r="DM660" i="2" s="1"/>
  <c r="DP660" i="2"/>
  <c r="C661" i="2"/>
  <c r="H661" i="2"/>
  <c r="G661" i="2" s="1"/>
  <c r="J661" i="2"/>
  <c r="K661" i="2"/>
  <c r="M661" i="2"/>
  <c r="N661" i="2"/>
  <c r="P661" i="2"/>
  <c r="Q661" i="2"/>
  <c r="S661" i="2"/>
  <c r="T661" i="2"/>
  <c r="V661" i="2" a="1"/>
  <c r="V661" i="2" s="1"/>
  <c r="W661" i="2" a="1"/>
  <c r="W661" i="2" s="1"/>
  <c r="X661" i="2"/>
  <c r="AA661" i="2" a="1"/>
  <c r="AA661" i="2" s="1"/>
  <c r="AB661" i="2" s="1"/>
  <c r="AC661" i="2"/>
  <c r="AD661" i="2"/>
  <c r="AF661" i="2"/>
  <c r="AG661" i="2"/>
  <c r="AI661" i="2"/>
  <c r="AJ661" i="2"/>
  <c r="AL661" i="2"/>
  <c r="AM661" i="2"/>
  <c r="AO661" i="2"/>
  <c r="AP661" i="2"/>
  <c r="AR661" i="2"/>
  <c r="AS661" i="2"/>
  <c r="AU661" i="2"/>
  <c r="AV661" i="2"/>
  <c r="AX661" i="2"/>
  <c r="AY661" i="2"/>
  <c r="BA661" i="2"/>
  <c r="BB661" i="2"/>
  <c r="BD661" i="2"/>
  <c r="BE661" i="2"/>
  <c r="BF661" i="2"/>
  <c r="BG661" i="2"/>
  <c r="BI661" i="2"/>
  <c r="BJ661" i="2"/>
  <c r="BL661" i="2"/>
  <c r="BM661" i="2"/>
  <c r="BO661" i="2" s="1"/>
  <c r="BP661" i="2"/>
  <c r="BR661" i="2"/>
  <c r="BS661" i="2"/>
  <c r="BT661" i="2"/>
  <c r="BV661" i="2"/>
  <c r="BU661" i="2" s="1"/>
  <c r="CC661" i="2"/>
  <c r="CD661" i="2"/>
  <c r="CB661" i="2" s="1"/>
  <c r="CG661" i="2" a="1"/>
  <c r="CG661" i="2" s="1"/>
  <c r="CL661" i="2" a="1"/>
  <c r="CL661" i="2" s="1"/>
  <c r="CP661" i="2"/>
  <c r="CQ661" i="2"/>
  <c r="CS661" i="2"/>
  <c r="CT661" i="2"/>
  <c r="CV661" i="2" a="1"/>
  <c r="CV661" i="2" s="1"/>
  <c r="CW661" i="2"/>
  <c r="DA661" i="2"/>
  <c r="DB661" i="2"/>
  <c r="DD661" i="2"/>
  <c r="DE661" i="2"/>
  <c r="DG661" i="2"/>
  <c r="DH661" i="2" s="1"/>
  <c r="DJ661" i="2"/>
  <c r="DL661" i="2"/>
  <c r="DM661" i="2" s="1"/>
  <c r="DP661" i="2"/>
  <c r="DR661" i="2" s="1"/>
  <c r="C662" i="2"/>
  <c r="H662" i="2"/>
  <c r="G662" i="2" s="1"/>
  <c r="J662" i="2"/>
  <c r="K662" i="2"/>
  <c r="M662" i="2"/>
  <c r="N662" i="2"/>
  <c r="P662" i="2"/>
  <c r="Q662" i="2"/>
  <c r="S662" i="2"/>
  <c r="T662" i="2"/>
  <c r="V662" i="2" a="1"/>
  <c r="V662" i="2" s="1"/>
  <c r="W662" i="2" a="1"/>
  <c r="W662" i="2" s="1"/>
  <c r="X662" i="2"/>
  <c r="AA662" i="2" a="1"/>
  <c r="AA662" i="2" s="1"/>
  <c r="AB662" i="2" s="1"/>
  <c r="AC662" i="2"/>
  <c r="AD662" i="2"/>
  <c r="AF662" i="2"/>
  <c r="AG662" i="2"/>
  <c r="AI662" i="2"/>
  <c r="AJ662" i="2"/>
  <c r="AL662" i="2"/>
  <c r="AM662" i="2"/>
  <c r="AO662" i="2"/>
  <c r="AP662" i="2"/>
  <c r="AR662" i="2"/>
  <c r="AS662" i="2"/>
  <c r="AU662" i="2"/>
  <c r="AT662" i="2" s="1"/>
  <c r="AV662" i="2"/>
  <c r="AX662" i="2"/>
  <c r="AY662" i="2"/>
  <c r="BA662" i="2"/>
  <c r="BB662" i="2"/>
  <c r="BD662" i="2"/>
  <c r="BE662" i="2"/>
  <c r="BF662" i="2"/>
  <c r="BG662" i="2"/>
  <c r="BI662" i="2"/>
  <c r="BJ662" i="2"/>
  <c r="BL662" i="2"/>
  <c r="BM662" i="2"/>
  <c r="BO662" i="2" s="1"/>
  <c r="BP662" i="2"/>
  <c r="BR662" i="2"/>
  <c r="BS662" i="2"/>
  <c r="BT662" i="2"/>
  <c r="BV662" i="2"/>
  <c r="BU662" i="2" s="1"/>
  <c r="BZ662" i="2"/>
  <c r="CA662" i="2"/>
  <c r="CC662" i="2"/>
  <c r="CD662" i="2"/>
  <c r="CG662" i="2" a="1"/>
  <c r="CG662" i="2" s="1"/>
  <c r="CH662" i="2" s="1"/>
  <c r="CE662" i="2" s="1"/>
  <c r="CL662" i="2" a="1"/>
  <c r="CL662" i="2" s="1"/>
  <c r="CN662" i="2" s="1"/>
  <c r="CP662" i="2"/>
  <c r="CQ662" i="2"/>
  <c r="CS662" i="2"/>
  <c r="CT662" i="2"/>
  <c r="CV662" i="2" a="1"/>
  <c r="CV662" i="2" s="1"/>
  <c r="CW662" i="2"/>
  <c r="DA662" i="2"/>
  <c r="DB662" i="2"/>
  <c r="DD662" i="2"/>
  <c r="DE662" i="2"/>
  <c r="DG662" i="2"/>
  <c r="DH662" i="2" s="1"/>
  <c r="DJ662" i="2"/>
  <c r="DL662" i="2"/>
  <c r="DM662" i="2" s="1"/>
  <c r="DP662" i="2"/>
  <c r="DO662" i="2" s="1"/>
  <c r="C663" i="2"/>
  <c r="H663" i="2"/>
  <c r="G663" i="2" s="1"/>
  <c r="J663" i="2"/>
  <c r="K663" i="2"/>
  <c r="M663" i="2"/>
  <c r="N663" i="2"/>
  <c r="P663" i="2"/>
  <c r="Q663" i="2"/>
  <c r="S663" i="2"/>
  <c r="R663" i="2" s="1"/>
  <c r="T663" i="2"/>
  <c r="V663" i="2" a="1"/>
  <c r="V663" i="2" s="1"/>
  <c r="W663" i="2" a="1"/>
  <c r="W663" i="2" s="1"/>
  <c r="X663" i="2"/>
  <c r="AA663" i="2" a="1"/>
  <c r="AA663" i="2" s="1"/>
  <c r="AB663" i="2" s="1"/>
  <c r="AC663" i="2"/>
  <c r="AD663" i="2"/>
  <c r="AF663" i="2"/>
  <c r="AG663" i="2"/>
  <c r="AI663" i="2"/>
  <c r="AJ663" i="2"/>
  <c r="AH663" i="2" s="1"/>
  <c r="AL663" i="2"/>
  <c r="AM663" i="2"/>
  <c r="AO663" i="2"/>
  <c r="AP663" i="2"/>
  <c r="AR663" i="2"/>
  <c r="AS663" i="2"/>
  <c r="AU663" i="2"/>
  <c r="AV663" i="2"/>
  <c r="AX663" i="2"/>
  <c r="AW663" i="2" s="1"/>
  <c r="AY663" i="2"/>
  <c r="BA663" i="2"/>
  <c r="AZ663" i="2" s="1"/>
  <c r="BB663" i="2"/>
  <c r="BD663" i="2"/>
  <c r="BE663" i="2"/>
  <c r="BF663" i="2"/>
  <c r="BG663" i="2"/>
  <c r="BI663" i="2"/>
  <c r="BJ663" i="2"/>
  <c r="BL663" i="2"/>
  <c r="BM663" i="2"/>
  <c r="BO663" i="2" s="1"/>
  <c r="BP663" i="2"/>
  <c r="BR663" i="2"/>
  <c r="BS663" i="2"/>
  <c r="BT663" i="2"/>
  <c r="BV663" i="2"/>
  <c r="BU663" i="2" s="1"/>
  <c r="CA663" i="2"/>
  <c r="BZ663" i="2"/>
  <c r="CC663" i="2"/>
  <c r="CD663" i="2"/>
  <c r="CB663" i="2" s="1"/>
  <c r="CG663" i="2" a="1"/>
  <c r="CG663" i="2" s="1"/>
  <c r="CL663" i="2" a="1"/>
  <c r="CL663" i="2" s="1"/>
  <c r="CP663" i="2"/>
  <c r="CQ663" i="2"/>
  <c r="CS663" i="2"/>
  <c r="CT663" i="2"/>
  <c r="CV663" i="2" a="1"/>
  <c r="CV663" i="2" s="1"/>
  <c r="CW663" i="2"/>
  <c r="DA663" i="2"/>
  <c r="DB663" i="2"/>
  <c r="DD663" i="2"/>
  <c r="DC663" i="2" s="1"/>
  <c r="DE663" i="2"/>
  <c r="DG663" i="2"/>
  <c r="DH663" i="2" s="1"/>
  <c r="DJ663" i="2"/>
  <c r="DL663" i="2"/>
  <c r="DK663" i="2" s="1"/>
  <c r="DP663" i="2"/>
  <c r="DO663" i="2" s="1"/>
  <c r="C664" i="2"/>
  <c r="H664" i="2"/>
  <c r="G664" i="2" s="1"/>
  <c r="J664" i="2"/>
  <c r="K664" i="2"/>
  <c r="M664" i="2"/>
  <c r="N664" i="2"/>
  <c r="P664" i="2"/>
  <c r="Q664" i="2"/>
  <c r="S664" i="2"/>
  <c r="T664" i="2"/>
  <c r="V664" i="2" a="1"/>
  <c r="V664" i="2" s="1"/>
  <c r="W664" i="2" a="1"/>
  <c r="W664" i="2" s="1"/>
  <c r="Y664" i="2" s="1"/>
  <c r="U664" i="2" s="1"/>
  <c r="X664" i="2"/>
  <c r="AA664" i="2" a="1"/>
  <c r="AA664" i="2" s="1"/>
  <c r="AB664" i="2" s="1"/>
  <c r="AC664" i="2"/>
  <c r="AD664" i="2"/>
  <c r="AF664" i="2"/>
  <c r="AG664" i="2"/>
  <c r="AI664" i="2"/>
  <c r="AJ664" i="2"/>
  <c r="AH664" i="2" s="1"/>
  <c r="AL664" i="2"/>
  <c r="AM664" i="2"/>
  <c r="AO664" i="2"/>
  <c r="AP664" i="2"/>
  <c r="AR664" i="2"/>
  <c r="AS664" i="2"/>
  <c r="AU664" i="2"/>
  <c r="AV664" i="2"/>
  <c r="AT664" i="2" s="1"/>
  <c r="AX664" i="2"/>
  <c r="AY664" i="2"/>
  <c r="BA664" i="2"/>
  <c r="BB664" i="2"/>
  <c r="BD664" i="2"/>
  <c r="BE664" i="2"/>
  <c r="BF664" i="2"/>
  <c r="BG664" i="2"/>
  <c r="BI664" i="2"/>
  <c r="BJ664" i="2"/>
  <c r="BL664" i="2"/>
  <c r="BM664" i="2"/>
  <c r="BO664" i="2" s="1"/>
  <c r="BP664" i="2"/>
  <c r="BR664" i="2"/>
  <c r="BS664" i="2"/>
  <c r="BT664" i="2"/>
  <c r="BV664" i="2"/>
  <c r="BU664" i="2" s="1"/>
  <c r="BZ664" i="2"/>
  <c r="CA664" i="2"/>
  <c r="CC664" i="2"/>
  <c r="CD664" i="2"/>
  <c r="CG664" i="2" a="1"/>
  <c r="CG664" i="2" s="1"/>
  <c r="CI664" i="2" s="1"/>
  <c r="CL664" i="2" a="1"/>
  <c r="CL664" i="2" s="1"/>
  <c r="CP664" i="2"/>
  <c r="CO664" i="2" s="1"/>
  <c r="CQ664" i="2"/>
  <c r="CS664" i="2"/>
  <c r="CT664" i="2"/>
  <c r="CV664" i="2" a="1"/>
  <c r="CV664" i="2" s="1"/>
  <c r="CW664" i="2"/>
  <c r="DA664" i="2"/>
  <c r="DB664" i="2"/>
  <c r="DD664" i="2"/>
  <c r="DC664" i="2" s="1"/>
  <c r="DE664" i="2"/>
  <c r="DG664" i="2"/>
  <c r="DH664" i="2" s="1"/>
  <c r="DJ664" i="2"/>
  <c r="DL664" i="2"/>
  <c r="DP664" i="2"/>
  <c r="DQ664" i="2" s="1"/>
  <c r="C665" i="2"/>
  <c r="H665" i="2"/>
  <c r="G665" i="2" s="1"/>
  <c r="J665" i="2"/>
  <c r="K665" i="2"/>
  <c r="M665" i="2"/>
  <c r="N665" i="2"/>
  <c r="P665" i="2"/>
  <c r="Q665" i="2"/>
  <c r="S665" i="2"/>
  <c r="T665" i="2"/>
  <c r="V665" i="2" a="1"/>
  <c r="V665" i="2" s="1"/>
  <c r="W665" i="2" a="1"/>
  <c r="W665" i="2" s="1"/>
  <c r="X665" i="2"/>
  <c r="AA665" i="2" a="1"/>
  <c r="AA665" i="2" s="1"/>
  <c r="AB665" i="2" s="1"/>
  <c r="AC665" i="2"/>
  <c r="AD665" i="2"/>
  <c r="AF665" i="2"/>
  <c r="AG665" i="2"/>
  <c r="AI665" i="2"/>
  <c r="AJ665" i="2"/>
  <c r="AL665" i="2"/>
  <c r="AM665" i="2"/>
  <c r="AO665" i="2"/>
  <c r="AP665" i="2"/>
  <c r="AR665" i="2"/>
  <c r="AS665" i="2"/>
  <c r="AU665" i="2"/>
  <c r="AV665" i="2"/>
  <c r="AX665" i="2"/>
  <c r="AY665" i="2"/>
  <c r="BA665" i="2"/>
  <c r="BB665" i="2"/>
  <c r="BD665" i="2"/>
  <c r="BE665" i="2"/>
  <c r="BF665" i="2"/>
  <c r="BG665" i="2"/>
  <c r="BI665" i="2"/>
  <c r="BJ665" i="2"/>
  <c r="BL665" i="2"/>
  <c r="BM665" i="2"/>
  <c r="BO665" i="2"/>
  <c r="BP665" i="2"/>
  <c r="BR665" i="2"/>
  <c r="BS665" i="2"/>
  <c r="BT665" i="2"/>
  <c r="BV665" i="2"/>
  <c r="BU665" i="2" s="1"/>
  <c r="BZ665" i="2"/>
  <c r="CA665" i="2"/>
  <c r="CC665" i="2"/>
  <c r="CD665" i="2"/>
  <c r="CG665" i="2" a="1"/>
  <c r="CG665" i="2" s="1"/>
  <c r="CH665" i="2" s="1"/>
  <c r="CE665" i="2" s="1"/>
  <c r="CL665" i="2" a="1"/>
  <c r="CL665" i="2" s="1"/>
  <c r="CM665" i="2" s="1"/>
  <c r="CJ665" i="2" s="1"/>
  <c r="CP665" i="2"/>
  <c r="CQ665" i="2"/>
  <c r="CS665" i="2"/>
  <c r="CT665" i="2"/>
  <c r="CV665" i="2" a="1"/>
  <c r="CV665" i="2" s="1"/>
  <c r="CW665" i="2"/>
  <c r="DA665" i="2"/>
  <c r="DB665" i="2"/>
  <c r="DD665" i="2"/>
  <c r="DE665" i="2"/>
  <c r="DG665" i="2"/>
  <c r="DH665" i="2" s="1"/>
  <c r="DJ665" i="2"/>
  <c r="DL665" i="2"/>
  <c r="DN665" i="2" s="1"/>
  <c r="DO665" i="2"/>
  <c r="DP665" i="2"/>
  <c r="DQ665" i="2" s="1"/>
  <c r="C666" i="2"/>
  <c r="H666" i="2"/>
  <c r="G666" i="2" s="1"/>
  <c r="J666" i="2"/>
  <c r="K666" i="2"/>
  <c r="M666" i="2"/>
  <c r="N666" i="2"/>
  <c r="P666" i="2"/>
  <c r="O666" i="2" s="1"/>
  <c r="Q666" i="2"/>
  <c r="S666" i="2"/>
  <c r="T666" i="2"/>
  <c r="V666" i="2" a="1"/>
  <c r="V666" i="2" s="1"/>
  <c r="W666" i="2" a="1"/>
  <c r="W666" i="2" s="1"/>
  <c r="X666" i="2"/>
  <c r="AA666" i="2" a="1"/>
  <c r="AA666" i="2" s="1"/>
  <c r="AB666" i="2" s="1"/>
  <c r="AC666" i="2"/>
  <c r="AD666" i="2"/>
  <c r="AF666" i="2"/>
  <c r="AG666" i="2"/>
  <c r="AI666" i="2"/>
  <c r="AH666" i="2" s="1"/>
  <c r="AJ666" i="2"/>
  <c r="AL666" i="2"/>
  <c r="AK666" i="2" s="1"/>
  <c r="AM666" i="2"/>
  <c r="AO666" i="2"/>
  <c r="AP666" i="2"/>
  <c r="AR666" i="2"/>
  <c r="AS666" i="2"/>
  <c r="AU666" i="2"/>
  <c r="AV666" i="2"/>
  <c r="AX666" i="2"/>
  <c r="AW666" i="2" s="1"/>
  <c r="AY666" i="2"/>
  <c r="BA666" i="2"/>
  <c r="BB666" i="2"/>
  <c r="BD666" i="2"/>
  <c r="BE666" i="2"/>
  <c r="BF666" i="2"/>
  <c r="BG666" i="2"/>
  <c r="BI666" i="2"/>
  <c r="BJ666" i="2"/>
  <c r="BL666" i="2"/>
  <c r="BM666" i="2"/>
  <c r="BP666" i="2"/>
  <c r="BR666" i="2"/>
  <c r="BS666" i="2"/>
  <c r="BT666" i="2"/>
  <c r="BV666" i="2"/>
  <c r="BU666" i="2" s="1"/>
  <c r="BZ666" i="2"/>
  <c r="CA666" i="2"/>
  <c r="CC666" i="2"/>
  <c r="CB666" i="2" s="1"/>
  <c r="CD666" i="2"/>
  <c r="CG666" i="2" a="1"/>
  <c r="CG666" i="2" s="1"/>
  <c r="CL666" i="2" a="1"/>
  <c r="CL666" i="2" s="1"/>
  <c r="CM666" i="2" s="1"/>
  <c r="CJ666" i="2" s="1"/>
  <c r="CP666" i="2"/>
  <c r="CQ666" i="2"/>
  <c r="CO666" i="2" s="1"/>
  <c r="CS666" i="2"/>
  <c r="CT666" i="2"/>
  <c r="CV666" i="2" a="1"/>
  <c r="CV666" i="2" s="1"/>
  <c r="CY666" i="2" s="1"/>
  <c r="CW666" i="2"/>
  <c r="DA666" i="2"/>
  <c r="DB666" i="2"/>
  <c r="DD666" i="2"/>
  <c r="DE666" i="2"/>
  <c r="DG666" i="2"/>
  <c r="DH666" i="2" s="1"/>
  <c r="DJ666" i="2"/>
  <c r="DL666" i="2"/>
  <c r="DP666" i="2"/>
  <c r="DQ666" i="2" s="1"/>
  <c r="C667" i="2"/>
  <c r="H667" i="2"/>
  <c r="G667" i="2" s="1"/>
  <c r="J667" i="2"/>
  <c r="K667" i="2"/>
  <c r="M667" i="2"/>
  <c r="N667" i="2"/>
  <c r="P667" i="2"/>
  <c r="Q667" i="2"/>
  <c r="S667" i="2"/>
  <c r="T667" i="2"/>
  <c r="V667" i="2" a="1"/>
  <c r="V667" i="2" s="1"/>
  <c r="W667" i="2" a="1"/>
  <c r="W667" i="2" s="1"/>
  <c r="X667" i="2"/>
  <c r="AA667" i="2" a="1"/>
  <c r="AA667" i="2" s="1"/>
  <c r="AB667" i="2" s="1"/>
  <c r="AC667" i="2"/>
  <c r="AD667" i="2"/>
  <c r="AF667" i="2"/>
  <c r="AG667" i="2"/>
  <c r="AI667" i="2"/>
  <c r="AJ667" i="2"/>
  <c r="AL667" i="2"/>
  <c r="AM667" i="2"/>
  <c r="AO667" i="2"/>
  <c r="AP667" i="2"/>
  <c r="AR667" i="2"/>
  <c r="AS667" i="2"/>
  <c r="AU667" i="2"/>
  <c r="AV667" i="2"/>
  <c r="AX667" i="2"/>
  <c r="AY667" i="2"/>
  <c r="BA667" i="2"/>
  <c r="BB667" i="2"/>
  <c r="BD667" i="2"/>
  <c r="BE667" i="2"/>
  <c r="BF667" i="2"/>
  <c r="BG667" i="2"/>
  <c r="BI667" i="2"/>
  <c r="BJ667" i="2"/>
  <c r="BL667" i="2"/>
  <c r="BM667" i="2"/>
  <c r="BO667" i="2" s="1"/>
  <c r="BP667" i="2"/>
  <c r="BR667" i="2"/>
  <c r="BS667" i="2"/>
  <c r="BT667" i="2"/>
  <c r="BV667" i="2"/>
  <c r="BU667" i="2" s="1"/>
  <c r="BZ667" i="2"/>
  <c r="CC667" i="2"/>
  <c r="CD667" i="2"/>
  <c r="CG667" i="2" a="1"/>
  <c r="CG667" i="2" s="1"/>
  <c r="CH667" i="2" s="1"/>
  <c r="CE667" i="2" s="1"/>
  <c r="CL667" i="2" a="1"/>
  <c r="CL667" i="2" s="1"/>
  <c r="CP667" i="2"/>
  <c r="CQ667" i="2"/>
  <c r="CS667" i="2"/>
  <c r="CT667" i="2"/>
  <c r="CV667" i="2" a="1"/>
  <c r="CV667" i="2" s="1"/>
  <c r="CW667" i="2"/>
  <c r="DA667" i="2"/>
  <c r="DB667" i="2"/>
  <c r="DD667" i="2"/>
  <c r="DE667" i="2"/>
  <c r="DG667" i="2"/>
  <c r="DJ667" i="2"/>
  <c r="DL667" i="2"/>
  <c r="DK667" i="2" s="1"/>
  <c r="DP667" i="2"/>
  <c r="DQ667" i="2" s="1"/>
  <c r="C668" i="2"/>
  <c r="H668" i="2"/>
  <c r="G668" i="2" s="1"/>
  <c r="J668" i="2"/>
  <c r="K668" i="2"/>
  <c r="M668" i="2"/>
  <c r="N668" i="2"/>
  <c r="P668" i="2"/>
  <c r="Q668" i="2"/>
  <c r="S668" i="2"/>
  <c r="T668" i="2"/>
  <c r="V668" i="2" a="1"/>
  <c r="V668" i="2" s="1"/>
  <c r="W668" i="2" a="1"/>
  <c r="W668" i="2" s="1"/>
  <c r="X668" i="2"/>
  <c r="AA668" i="2" a="1"/>
  <c r="AA668" i="2" s="1"/>
  <c r="AB668" i="2" s="1"/>
  <c r="AC668" i="2"/>
  <c r="AD668" i="2"/>
  <c r="AF668" i="2"/>
  <c r="AG668" i="2"/>
  <c r="AI668" i="2"/>
  <c r="AJ668" i="2"/>
  <c r="AL668" i="2"/>
  <c r="AM668" i="2"/>
  <c r="AO668" i="2"/>
  <c r="AP668" i="2"/>
  <c r="AR668" i="2"/>
  <c r="AS668" i="2"/>
  <c r="AU668" i="2"/>
  <c r="AV668" i="2"/>
  <c r="AX668" i="2"/>
  <c r="AY668" i="2"/>
  <c r="BA668" i="2"/>
  <c r="BB668" i="2"/>
  <c r="BD668" i="2"/>
  <c r="BE668" i="2"/>
  <c r="BF668" i="2"/>
  <c r="BG668" i="2"/>
  <c r="BI668" i="2"/>
  <c r="BJ668" i="2"/>
  <c r="BL668" i="2"/>
  <c r="BM668" i="2"/>
  <c r="BP668" i="2"/>
  <c r="BR668" i="2"/>
  <c r="BS668" i="2"/>
  <c r="BT668" i="2"/>
  <c r="BV668" i="2"/>
  <c r="BU668" i="2" s="1"/>
  <c r="CC668" i="2"/>
  <c r="CD668" i="2"/>
  <c r="CG668" i="2" a="1"/>
  <c r="CG668" i="2" s="1"/>
  <c r="CH668" i="2" s="1"/>
  <c r="CE668" i="2" s="1"/>
  <c r="CL668" i="2" a="1"/>
  <c r="CL668" i="2" s="1"/>
  <c r="CM668" i="2" s="1"/>
  <c r="CJ668" i="2" s="1"/>
  <c r="CP668" i="2"/>
  <c r="CQ668" i="2"/>
  <c r="CS668" i="2"/>
  <c r="CT668" i="2"/>
  <c r="CV668" i="2" a="1"/>
  <c r="CV668" i="2" s="1"/>
  <c r="CW668" i="2"/>
  <c r="DA668" i="2"/>
  <c r="DB668" i="2"/>
  <c r="DD668" i="2"/>
  <c r="DE668" i="2"/>
  <c r="DG668" i="2"/>
  <c r="DI668" i="2" s="1"/>
  <c r="DJ668" i="2"/>
  <c r="DL668" i="2"/>
  <c r="DM668" i="2" s="1"/>
  <c r="DN668" i="2"/>
  <c r="DP668" i="2"/>
  <c r="C669" i="2"/>
  <c r="H669" i="2"/>
  <c r="G669" i="2" s="1"/>
  <c r="J669" i="2"/>
  <c r="K669" i="2"/>
  <c r="M669" i="2"/>
  <c r="N669" i="2"/>
  <c r="P669" i="2"/>
  <c r="Q669" i="2"/>
  <c r="S669" i="2"/>
  <c r="R669" i="2" s="1"/>
  <c r="T669" i="2"/>
  <c r="V669" i="2" a="1"/>
  <c r="V669" i="2" s="1"/>
  <c r="W669" i="2" a="1"/>
  <c r="W669" i="2" s="1"/>
  <c r="X669" i="2"/>
  <c r="AA669" i="2" a="1"/>
  <c r="AA669" i="2" s="1"/>
  <c r="AB669" i="2" s="1"/>
  <c r="AC669" i="2"/>
  <c r="AD669" i="2"/>
  <c r="AF669" i="2"/>
  <c r="AE669" i="2" s="1"/>
  <c r="AG669" i="2"/>
  <c r="AI669" i="2"/>
  <c r="AJ669" i="2"/>
  <c r="AL669" i="2"/>
  <c r="AM669" i="2"/>
  <c r="AO669" i="2"/>
  <c r="AP669" i="2"/>
  <c r="AR669" i="2"/>
  <c r="AS669" i="2"/>
  <c r="AU669" i="2"/>
  <c r="AV669" i="2"/>
  <c r="AX669" i="2"/>
  <c r="AY669" i="2"/>
  <c r="BA669" i="2"/>
  <c r="BB669" i="2"/>
  <c r="BD669" i="2"/>
  <c r="BE669" i="2"/>
  <c r="BF669" i="2"/>
  <c r="BG669" i="2"/>
  <c r="BI669" i="2"/>
  <c r="BJ669" i="2"/>
  <c r="BL669" i="2"/>
  <c r="BM669" i="2"/>
  <c r="BO669" i="2" s="1"/>
  <c r="BP669" i="2"/>
  <c r="BR669" i="2"/>
  <c r="BS669" i="2"/>
  <c r="BT669" i="2"/>
  <c r="BV669" i="2"/>
  <c r="BU669" i="2" s="1"/>
  <c r="CC669" i="2"/>
  <c r="CD669" i="2"/>
  <c r="CG669" i="2" a="1"/>
  <c r="CG669" i="2" s="1"/>
  <c r="CL669" i="2" a="1"/>
  <c r="CL669" i="2" s="1"/>
  <c r="CP669" i="2"/>
  <c r="CQ669" i="2"/>
  <c r="CS669" i="2"/>
  <c r="CT669" i="2"/>
  <c r="CV669" i="2" a="1"/>
  <c r="CV669" i="2" s="1"/>
  <c r="CW669" i="2"/>
  <c r="DA669" i="2"/>
  <c r="DB669" i="2"/>
  <c r="DD669" i="2"/>
  <c r="DE669" i="2"/>
  <c r="DG669" i="2"/>
  <c r="DH669" i="2" s="1"/>
  <c r="DJ669" i="2"/>
  <c r="DL669" i="2"/>
  <c r="DM669" i="2" s="1"/>
  <c r="DP669" i="2"/>
  <c r="DR669" i="2" s="1"/>
  <c r="C670" i="2"/>
  <c r="H670" i="2"/>
  <c r="G670" i="2" s="1"/>
  <c r="J670" i="2"/>
  <c r="K670" i="2"/>
  <c r="M670" i="2"/>
  <c r="N670" i="2"/>
  <c r="P670" i="2"/>
  <c r="Q670" i="2"/>
  <c r="S670" i="2"/>
  <c r="T670" i="2"/>
  <c r="V670" i="2" a="1"/>
  <c r="V670" i="2"/>
  <c r="W670" i="2" a="1"/>
  <c r="W670" i="2" s="1"/>
  <c r="X670" i="2"/>
  <c r="AA670" i="2" a="1"/>
  <c r="AA670" i="2" s="1"/>
  <c r="AB670" i="2" s="1"/>
  <c r="AC670" i="2"/>
  <c r="AD670" i="2"/>
  <c r="AF670" i="2"/>
  <c r="AG670" i="2"/>
  <c r="AI670" i="2"/>
  <c r="AJ670" i="2"/>
  <c r="AL670" i="2"/>
  <c r="AM670" i="2"/>
  <c r="AO670" i="2"/>
  <c r="AP670" i="2"/>
  <c r="AR670" i="2"/>
  <c r="AS670" i="2"/>
  <c r="AU670" i="2"/>
  <c r="AT670" i="2" s="1"/>
  <c r="AV670" i="2"/>
  <c r="AX670" i="2"/>
  <c r="AY670" i="2"/>
  <c r="BA670" i="2"/>
  <c r="BB670" i="2"/>
  <c r="BD670" i="2"/>
  <c r="BE670" i="2"/>
  <c r="BF670" i="2"/>
  <c r="BG670" i="2"/>
  <c r="BI670" i="2"/>
  <c r="BJ670" i="2"/>
  <c r="BL670" i="2"/>
  <c r="BM670" i="2"/>
  <c r="BO670" i="2" s="1"/>
  <c r="BP670" i="2"/>
  <c r="BR670" i="2"/>
  <c r="BS670" i="2"/>
  <c r="BT670" i="2"/>
  <c r="BV670" i="2"/>
  <c r="BU670" i="2" s="1"/>
  <c r="CA670" i="2"/>
  <c r="CC670" i="2"/>
  <c r="CB670" i="2" s="1"/>
  <c r="CD670" i="2"/>
  <c r="CG670" i="2" a="1"/>
  <c r="CG670" i="2" s="1"/>
  <c r="CH670" i="2" s="1"/>
  <c r="CE670" i="2" s="1"/>
  <c r="CL670" i="2" a="1"/>
  <c r="CL670" i="2" s="1"/>
  <c r="CN670" i="2" s="1"/>
  <c r="CP670" i="2"/>
  <c r="CQ670" i="2"/>
  <c r="CS670" i="2"/>
  <c r="CT670" i="2"/>
  <c r="CV670" i="2" a="1"/>
  <c r="CV670" i="2" s="1"/>
  <c r="CY670" i="2" s="1"/>
  <c r="CW670" i="2"/>
  <c r="DA670" i="2"/>
  <c r="DB670" i="2"/>
  <c r="DD670" i="2"/>
  <c r="DE670" i="2"/>
  <c r="DG670" i="2"/>
  <c r="DI670" i="2" s="1"/>
  <c r="DJ670" i="2"/>
  <c r="DF670" i="2" s="1"/>
  <c r="DL670" i="2"/>
  <c r="DM670" i="2" s="1"/>
  <c r="DP670" i="2"/>
  <c r="DO670" i="2" s="1"/>
  <c r="C671" i="2"/>
  <c r="H671" i="2"/>
  <c r="G671" i="2" s="1"/>
  <c r="J671" i="2"/>
  <c r="K671" i="2"/>
  <c r="M671" i="2"/>
  <c r="N671" i="2"/>
  <c r="L671" i="2" s="1"/>
  <c r="P671" i="2"/>
  <c r="Q671" i="2"/>
  <c r="S671" i="2"/>
  <c r="T671" i="2"/>
  <c r="V671" i="2" a="1"/>
  <c r="V671" i="2" s="1"/>
  <c r="W671" i="2" a="1"/>
  <c r="W671" i="2" s="1"/>
  <c r="X671" i="2"/>
  <c r="AA671" i="2" a="1"/>
  <c r="AA671" i="2" s="1"/>
  <c r="AB671" i="2" s="1"/>
  <c r="AC671" i="2"/>
  <c r="AD671" i="2"/>
  <c r="AF671" i="2"/>
  <c r="AE671" i="2" s="1"/>
  <c r="AG671" i="2"/>
  <c r="AI671" i="2"/>
  <c r="AH671" i="2" s="1"/>
  <c r="AJ671" i="2"/>
  <c r="AL671" i="2"/>
  <c r="AM671" i="2"/>
  <c r="AO671" i="2"/>
  <c r="AP671" i="2"/>
  <c r="AR671" i="2"/>
  <c r="AS671" i="2"/>
  <c r="AU671" i="2"/>
  <c r="AT671" i="2" s="1"/>
  <c r="AV671" i="2"/>
  <c r="AX671" i="2"/>
  <c r="AY671" i="2"/>
  <c r="BA671" i="2"/>
  <c r="BB671" i="2"/>
  <c r="BD671" i="2"/>
  <c r="BE671" i="2"/>
  <c r="BF671" i="2"/>
  <c r="BG671" i="2"/>
  <c r="BI671" i="2"/>
  <c r="BJ671" i="2"/>
  <c r="BL671" i="2"/>
  <c r="BM671" i="2"/>
  <c r="BO671" i="2" s="1"/>
  <c r="BP671" i="2"/>
  <c r="BR671" i="2"/>
  <c r="BS671" i="2"/>
  <c r="BT671" i="2"/>
  <c r="BV671" i="2"/>
  <c r="BU671" i="2" s="1"/>
  <c r="CA671" i="2"/>
  <c r="BZ671" i="2"/>
  <c r="CC671" i="2"/>
  <c r="CD671" i="2"/>
  <c r="CG671" i="2" a="1"/>
  <c r="CG671" i="2" s="1"/>
  <c r="CL671" i="2" a="1"/>
  <c r="CL671" i="2" s="1"/>
  <c r="CM671" i="2" s="1"/>
  <c r="CJ671" i="2" s="1"/>
  <c r="CP671" i="2"/>
  <c r="CQ671" i="2"/>
  <c r="CS671" i="2"/>
  <c r="CT671" i="2"/>
  <c r="CR671" i="2" s="1"/>
  <c r="CV671" i="2" a="1"/>
  <c r="CV671" i="2" s="1"/>
  <c r="CW671" i="2"/>
  <c r="DA671" i="2"/>
  <c r="DB671" i="2"/>
  <c r="DD671" i="2"/>
  <c r="DC671" i="2" s="1"/>
  <c r="DE671" i="2"/>
  <c r="DG671" i="2"/>
  <c r="DH671" i="2" s="1"/>
  <c r="DI671" i="2"/>
  <c r="DJ671" i="2"/>
  <c r="DK671" i="2"/>
  <c r="DL671" i="2"/>
  <c r="DM671" i="2" s="1"/>
  <c r="DP671" i="2"/>
  <c r="C672" i="2"/>
  <c r="H672" i="2"/>
  <c r="G672" i="2" s="1"/>
  <c r="J672" i="2"/>
  <c r="K672" i="2"/>
  <c r="M672" i="2"/>
  <c r="N672" i="2"/>
  <c r="P672" i="2"/>
  <c r="Q672" i="2"/>
  <c r="S672" i="2"/>
  <c r="T672" i="2"/>
  <c r="V672" i="2" a="1"/>
  <c r="V672" i="2" s="1"/>
  <c r="W672" i="2" a="1"/>
  <c r="W672" i="2" s="1"/>
  <c r="X672" i="2"/>
  <c r="AA672" i="2" a="1"/>
  <c r="AA672" i="2" s="1"/>
  <c r="AB672" i="2" s="1"/>
  <c r="AC672" i="2"/>
  <c r="AD672" i="2"/>
  <c r="AF672" i="2"/>
  <c r="AG672" i="2"/>
  <c r="AI672" i="2"/>
  <c r="AJ672" i="2"/>
  <c r="AL672" i="2"/>
  <c r="AM672" i="2"/>
  <c r="AO672" i="2"/>
  <c r="AP672" i="2"/>
  <c r="AR672" i="2"/>
  <c r="AS672" i="2"/>
  <c r="AU672" i="2"/>
  <c r="AV672" i="2"/>
  <c r="AX672" i="2"/>
  <c r="AY672" i="2"/>
  <c r="BA672" i="2"/>
  <c r="BB672" i="2"/>
  <c r="BD672" i="2"/>
  <c r="BE672" i="2"/>
  <c r="BF672" i="2"/>
  <c r="BG672" i="2"/>
  <c r="BI672" i="2"/>
  <c r="BJ672" i="2"/>
  <c r="BL672" i="2"/>
  <c r="BM672" i="2"/>
  <c r="BO672" i="2" s="1"/>
  <c r="BP672" i="2"/>
  <c r="BR672" i="2"/>
  <c r="BS672" i="2"/>
  <c r="BT672" i="2"/>
  <c r="BV672" i="2"/>
  <c r="BU672" i="2" s="1"/>
  <c r="BZ672" i="2"/>
  <c r="CA672" i="2"/>
  <c r="CC672" i="2"/>
  <c r="CD672" i="2"/>
  <c r="CG672" i="2" a="1"/>
  <c r="CG672" i="2" s="1"/>
  <c r="CI672" i="2" s="1"/>
  <c r="CL672" i="2" a="1"/>
  <c r="CL672" i="2" s="1"/>
  <c r="CM672" i="2" s="1"/>
  <c r="CJ672" i="2" s="1"/>
  <c r="CP672" i="2"/>
  <c r="CQ672" i="2"/>
  <c r="CS672" i="2"/>
  <c r="CT672" i="2"/>
  <c r="CV672" i="2" a="1"/>
  <c r="CV672" i="2" s="1"/>
  <c r="CW672" i="2"/>
  <c r="DA672" i="2"/>
  <c r="DB672" i="2"/>
  <c r="CZ672" i="2" s="1"/>
  <c r="DD672" i="2"/>
  <c r="DE672" i="2"/>
  <c r="DG672" i="2"/>
  <c r="DH672" i="2" s="1"/>
  <c r="DJ672" i="2"/>
  <c r="DL672" i="2"/>
  <c r="DP672" i="2"/>
  <c r="DQ672" i="2" s="1"/>
  <c r="C673" i="2"/>
  <c r="H673" i="2"/>
  <c r="G673" i="2" s="1"/>
  <c r="J673" i="2"/>
  <c r="K673" i="2"/>
  <c r="M673" i="2"/>
  <c r="N673" i="2"/>
  <c r="P673" i="2"/>
  <c r="Q673" i="2"/>
  <c r="S673" i="2"/>
  <c r="T673" i="2"/>
  <c r="V673" i="2" a="1"/>
  <c r="V673" i="2" s="1"/>
  <c r="W673" i="2" a="1"/>
  <c r="W673" i="2" s="1"/>
  <c r="X673" i="2"/>
  <c r="AA673" i="2" a="1"/>
  <c r="AA673" i="2" s="1"/>
  <c r="AB673" i="2" s="1"/>
  <c r="AC673" i="2"/>
  <c r="AD673" i="2"/>
  <c r="AF673" i="2"/>
  <c r="AG673" i="2"/>
  <c r="AE673" i="2" s="1"/>
  <c r="AI673" i="2"/>
  <c r="AJ673" i="2"/>
  <c r="AL673" i="2"/>
  <c r="AM673" i="2"/>
  <c r="AO673" i="2"/>
  <c r="AP673" i="2"/>
  <c r="AR673" i="2"/>
  <c r="AS673" i="2"/>
  <c r="AU673" i="2"/>
  <c r="AV673" i="2"/>
  <c r="AX673" i="2"/>
  <c r="AY673" i="2"/>
  <c r="BA673" i="2"/>
  <c r="BB673" i="2"/>
  <c r="BD673" i="2"/>
  <c r="BE673" i="2"/>
  <c r="BF673" i="2"/>
  <c r="BG673" i="2"/>
  <c r="BI673" i="2"/>
  <c r="BJ673" i="2"/>
  <c r="BL673" i="2"/>
  <c r="BM673" i="2"/>
  <c r="BO673" i="2" s="1"/>
  <c r="BP673" i="2"/>
  <c r="BR673" i="2"/>
  <c r="BS673" i="2"/>
  <c r="BT673" i="2"/>
  <c r="BV673" i="2"/>
  <c r="BU673" i="2" s="1"/>
  <c r="BZ673" i="2"/>
  <c r="CA673" i="2"/>
  <c r="CC673" i="2"/>
  <c r="CD673" i="2"/>
  <c r="CG673" i="2" a="1"/>
  <c r="CG673" i="2" s="1"/>
  <c r="CL673" i="2" a="1"/>
  <c r="CL673" i="2" s="1"/>
  <c r="CM673" i="2" s="1"/>
  <c r="CJ673" i="2" s="1"/>
  <c r="CP673" i="2"/>
  <c r="CQ673" i="2"/>
  <c r="CS673" i="2"/>
  <c r="CT673" i="2"/>
  <c r="CV673" i="2" a="1"/>
  <c r="CV673" i="2" s="1"/>
  <c r="CW673" i="2"/>
  <c r="DA673" i="2"/>
  <c r="CZ673" i="2" s="1"/>
  <c r="DB673" i="2"/>
  <c r="DD673" i="2"/>
  <c r="DE673" i="2"/>
  <c r="DG673" i="2"/>
  <c r="DH673" i="2" s="1"/>
  <c r="DJ673" i="2"/>
  <c r="DL673" i="2"/>
  <c r="DN673" i="2" s="1"/>
  <c r="DP673" i="2"/>
  <c r="DQ673" i="2" s="1"/>
  <c r="C674" i="2"/>
  <c r="H674" i="2"/>
  <c r="G674" i="2" s="1"/>
  <c r="J674" i="2"/>
  <c r="K674" i="2"/>
  <c r="M674" i="2"/>
  <c r="N674" i="2"/>
  <c r="P674" i="2"/>
  <c r="Q674" i="2"/>
  <c r="S674" i="2"/>
  <c r="T674" i="2"/>
  <c r="V674" i="2" a="1"/>
  <c r="V674" i="2" s="1"/>
  <c r="W674" i="2" a="1"/>
  <c r="W674" i="2" s="1"/>
  <c r="X674" i="2"/>
  <c r="AA674" i="2" a="1"/>
  <c r="AA674" i="2" s="1"/>
  <c r="AB674" i="2" s="1"/>
  <c r="AC674" i="2"/>
  <c r="AD674" i="2"/>
  <c r="AF674" i="2"/>
  <c r="AG674" i="2"/>
  <c r="AI674" i="2"/>
  <c r="AJ674" i="2"/>
  <c r="AL674" i="2"/>
  <c r="AM674" i="2"/>
  <c r="AO674" i="2"/>
  <c r="AP674" i="2"/>
  <c r="AR674" i="2"/>
  <c r="AS674" i="2"/>
  <c r="AU674" i="2"/>
  <c r="AV674" i="2"/>
  <c r="AX674" i="2"/>
  <c r="AY674" i="2"/>
  <c r="BA674" i="2"/>
  <c r="BB674" i="2"/>
  <c r="BD674" i="2"/>
  <c r="BE674" i="2"/>
  <c r="BF674" i="2"/>
  <c r="BG674" i="2"/>
  <c r="BI674" i="2"/>
  <c r="BH674" i="2" s="1"/>
  <c r="BJ674" i="2"/>
  <c r="BL674" i="2"/>
  <c r="BM674" i="2"/>
  <c r="BP674" i="2"/>
  <c r="BR674" i="2"/>
  <c r="BS674" i="2"/>
  <c r="BT674" i="2"/>
  <c r="BV674" i="2"/>
  <c r="BU674" i="2" s="1"/>
  <c r="BZ674" i="2"/>
  <c r="CC674" i="2"/>
  <c r="CD674" i="2"/>
  <c r="CG674" i="2" a="1"/>
  <c r="CG674" i="2" s="1"/>
  <c r="CH674" i="2" s="1"/>
  <c r="CE674" i="2" s="1"/>
  <c r="CL674" i="2" a="1"/>
  <c r="CL674" i="2" s="1"/>
  <c r="CM674" i="2" s="1"/>
  <c r="CJ674" i="2" s="1"/>
  <c r="CP674" i="2"/>
  <c r="CQ674" i="2"/>
  <c r="CS674" i="2"/>
  <c r="CR674" i="2" s="1"/>
  <c r="CT674" i="2"/>
  <c r="CV674" i="2" a="1"/>
  <c r="CV674" i="2" s="1"/>
  <c r="CW674" i="2"/>
  <c r="DA674" i="2"/>
  <c r="DB674" i="2"/>
  <c r="DD674" i="2"/>
  <c r="DE674" i="2"/>
  <c r="DG674" i="2"/>
  <c r="DH674" i="2" s="1"/>
  <c r="DJ674" i="2"/>
  <c r="DL674" i="2"/>
  <c r="DK674" i="2" s="1"/>
  <c r="DP674" i="2"/>
  <c r="DQ674" i="2" s="1"/>
  <c r="C675" i="2"/>
  <c r="H675" i="2"/>
  <c r="G675" i="2" s="1"/>
  <c r="J675" i="2"/>
  <c r="K675" i="2"/>
  <c r="I675" i="2" s="1"/>
  <c r="M675" i="2"/>
  <c r="N675" i="2"/>
  <c r="P675" i="2"/>
  <c r="Q675" i="2"/>
  <c r="S675" i="2"/>
  <c r="T675" i="2"/>
  <c r="V675" i="2" a="1"/>
  <c r="V675" i="2" s="1"/>
  <c r="W675" i="2" a="1"/>
  <c r="W675" i="2" s="1"/>
  <c r="X675" i="2"/>
  <c r="AA675" i="2" a="1"/>
  <c r="AA675" i="2"/>
  <c r="AB675" i="2" s="1"/>
  <c r="AC675" i="2"/>
  <c r="AD675" i="2"/>
  <c r="AF675" i="2"/>
  <c r="AG675" i="2"/>
  <c r="AI675" i="2"/>
  <c r="AJ675" i="2"/>
  <c r="AL675" i="2"/>
  <c r="AM675" i="2"/>
  <c r="AO675" i="2"/>
  <c r="AP675" i="2"/>
  <c r="AR675" i="2"/>
  <c r="AS675" i="2"/>
  <c r="AU675" i="2"/>
  <c r="AV675" i="2"/>
  <c r="AX675" i="2"/>
  <c r="AY675" i="2"/>
  <c r="BA675" i="2"/>
  <c r="BB675" i="2"/>
  <c r="BD675" i="2"/>
  <c r="BE675" i="2"/>
  <c r="BF675" i="2"/>
  <c r="BG675" i="2"/>
  <c r="BI675" i="2"/>
  <c r="BJ675" i="2"/>
  <c r="BL675" i="2"/>
  <c r="BM675" i="2"/>
  <c r="BO675" i="2" s="1"/>
  <c r="BP675" i="2"/>
  <c r="BR675" i="2"/>
  <c r="BS675" i="2"/>
  <c r="BT675" i="2"/>
  <c r="BV675" i="2"/>
  <c r="BU675" i="2" s="1"/>
  <c r="BZ675" i="2"/>
  <c r="CC675" i="2"/>
  <c r="CD675" i="2"/>
  <c r="CI675" i="2"/>
  <c r="CG675" i="2" a="1"/>
  <c r="CG675" i="2" s="1"/>
  <c r="CH675" i="2" s="1"/>
  <c r="CE675" i="2" s="1"/>
  <c r="CL675" i="2" a="1"/>
  <c r="CL675" i="2" s="1"/>
  <c r="CP675" i="2"/>
  <c r="CQ675" i="2"/>
  <c r="CS675" i="2"/>
  <c r="CT675" i="2"/>
  <c r="CV675" i="2" a="1"/>
  <c r="CV675" i="2" s="1"/>
  <c r="CW675" i="2"/>
  <c r="DA675" i="2"/>
  <c r="DB675" i="2"/>
  <c r="DD675" i="2"/>
  <c r="DE675" i="2"/>
  <c r="DG675" i="2"/>
  <c r="DJ675" i="2"/>
  <c r="DL675" i="2"/>
  <c r="DM675" i="2" s="1"/>
  <c r="DO675" i="2"/>
  <c r="DP675" i="2"/>
  <c r="DQ675" i="2" s="1"/>
  <c r="C676" i="2"/>
  <c r="H676" i="2"/>
  <c r="G676" i="2" s="1"/>
  <c r="J676" i="2"/>
  <c r="K676" i="2"/>
  <c r="M676" i="2"/>
  <c r="N676" i="2"/>
  <c r="P676" i="2"/>
  <c r="Q676" i="2"/>
  <c r="S676" i="2"/>
  <c r="T676" i="2"/>
  <c r="V676" i="2" a="1"/>
  <c r="V676" i="2" s="1"/>
  <c r="W676" i="2" a="1"/>
  <c r="W676" i="2" s="1"/>
  <c r="X676" i="2"/>
  <c r="AA676" i="2" a="1"/>
  <c r="AA676" i="2" s="1"/>
  <c r="AB676" i="2" s="1"/>
  <c r="AC676" i="2"/>
  <c r="AD676" i="2"/>
  <c r="AF676" i="2"/>
  <c r="AG676" i="2"/>
  <c r="AI676" i="2"/>
  <c r="AJ676" i="2"/>
  <c r="AL676" i="2"/>
  <c r="AM676" i="2"/>
  <c r="AO676" i="2"/>
  <c r="AP676" i="2"/>
  <c r="AR676" i="2"/>
  <c r="AS676" i="2"/>
  <c r="AU676" i="2"/>
  <c r="AV676" i="2"/>
  <c r="AT676" i="2" s="1"/>
  <c r="AX676" i="2"/>
  <c r="AW676" i="2" s="1"/>
  <c r="AY676" i="2"/>
  <c r="BA676" i="2"/>
  <c r="BB676" i="2"/>
  <c r="BD676" i="2"/>
  <c r="BE676" i="2"/>
  <c r="BF676" i="2"/>
  <c r="BG676" i="2"/>
  <c r="BI676" i="2"/>
  <c r="BJ676" i="2"/>
  <c r="BL676" i="2"/>
  <c r="BM676" i="2"/>
  <c r="BP676" i="2"/>
  <c r="BR676" i="2"/>
  <c r="BS676" i="2"/>
  <c r="BT676" i="2"/>
  <c r="BU676" i="2"/>
  <c r="BV676" i="2"/>
  <c r="CC676" i="2"/>
  <c r="CB676" i="2" s="1"/>
  <c r="CD676" i="2"/>
  <c r="CG676" i="2" a="1"/>
  <c r="CG676" i="2" s="1"/>
  <c r="CH676" i="2" s="1"/>
  <c r="CE676" i="2" s="1"/>
  <c r="CL676" i="2" a="1"/>
  <c r="CL676" i="2" s="1"/>
  <c r="CP676" i="2"/>
  <c r="CQ676" i="2"/>
  <c r="CS676" i="2"/>
  <c r="CT676" i="2"/>
  <c r="CV676" i="2" a="1"/>
  <c r="CV676" i="2" s="1"/>
  <c r="CW676" i="2"/>
  <c r="DA676" i="2"/>
  <c r="CZ676" i="2" s="1"/>
  <c r="DB676" i="2"/>
  <c r="DD676" i="2"/>
  <c r="DE676" i="2"/>
  <c r="DG676" i="2"/>
  <c r="DI676" i="2" s="1"/>
  <c r="DJ676" i="2"/>
  <c r="DK676" i="2"/>
  <c r="DL676" i="2"/>
  <c r="DM676" i="2" s="1"/>
  <c r="DN676" i="2"/>
  <c r="DP676" i="2"/>
  <c r="C677" i="2"/>
  <c r="H677" i="2"/>
  <c r="G677" i="2" s="1"/>
  <c r="J677" i="2"/>
  <c r="K677" i="2"/>
  <c r="M677" i="2"/>
  <c r="N677" i="2"/>
  <c r="P677" i="2"/>
  <c r="O677" i="2" s="1"/>
  <c r="Q677" i="2"/>
  <c r="S677" i="2"/>
  <c r="T677" i="2"/>
  <c r="R677" i="2" s="1"/>
  <c r="V677" i="2" a="1"/>
  <c r="V677" i="2" s="1"/>
  <c r="W677" i="2" a="1"/>
  <c r="W677" i="2" s="1"/>
  <c r="X677" i="2"/>
  <c r="AA677" i="2" a="1"/>
  <c r="AA677" i="2" s="1"/>
  <c r="AB677" i="2" s="1"/>
  <c r="AC677" i="2"/>
  <c r="AD677" i="2"/>
  <c r="AF677" i="2"/>
  <c r="AG677" i="2"/>
  <c r="AI677" i="2"/>
  <c r="AJ677" i="2"/>
  <c r="AL677" i="2"/>
  <c r="AM677" i="2"/>
  <c r="AO677" i="2"/>
  <c r="AN677" i="2" s="1"/>
  <c r="AP677" i="2"/>
  <c r="AR677" i="2"/>
  <c r="AS677" i="2"/>
  <c r="AQ677" i="2" s="1"/>
  <c r="AU677" i="2"/>
  <c r="AV677" i="2"/>
  <c r="AX677" i="2"/>
  <c r="AY677" i="2"/>
  <c r="BA677" i="2"/>
  <c r="BB677" i="2"/>
  <c r="BD677" i="2"/>
  <c r="BE677" i="2"/>
  <c r="BF677" i="2"/>
  <c r="BG677" i="2"/>
  <c r="BI677" i="2"/>
  <c r="BJ677" i="2"/>
  <c r="BL677" i="2"/>
  <c r="BM677" i="2"/>
  <c r="BO677" i="2" s="1"/>
  <c r="BP677" i="2"/>
  <c r="BR677" i="2"/>
  <c r="BS677" i="2"/>
  <c r="BT677" i="2"/>
  <c r="BV677" i="2"/>
  <c r="BU677" i="2" s="1"/>
  <c r="CC677" i="2"/>
  <c r="CD677" i="2"/>
  <c r="CG677" i="2" a="1"/>
  <c r="CG677" i="2" s="1"/>
  <c r="CL677" i="2" a="1"/>
  <c r="CL677" i="2"/>
  <c r="CP677" i="2"/>
  <c r="CO677" i="2" s="1"/>
  <c r="CQ677" i="2"/>
  <c r="CS677" i="2"/>
  <c r="CT677" i="2"/>
  <c r="CV677" i="2" a="1"/>
  <c r="CV677" i="2" s="1"/>
  <c r="CY677" i="2" s="1"/>
  <c r="CW677" i="2"/>
  <c r="DA677" i="2"/>
  <c r="DB677" i="2"/>
  <c r="DD677" i="2"/>
  <c r="DC677" i="2" s="1"/>
  <c r="DE677" i="2"/>
  <c r="DG677" i="2"/>
  <c r="DH677" i="2" s="1"/>
  <c r="DJ677" i="2"/>
  <c r="DL677" i="2"/>
  <c r="DM677" i="2" s="1"/>
  <c r="DP677" i="2"/>
  <c r="DR677" i="2" s="1"/>
  <c r="C678" i="2"/>
  <c r="H678" i="2"/>
  <c r="G678" i="2" s="1"/>
  <c r="J678" i="2"/>
  <c r="K678" i="2"/>
  <c r="M678" i="2"/>
  <c r="N678" i="2"/>
  <c r="P678" i="2"/>
  <c r="Q678" i="2"/>
  <c r="S678" i="2"/>
  <c r="T678" i="2"/>
  <c r="V678" i="2" a="1"/>
  <c r="V678" i="2" s="1"/>
  <c r="W678" i="2" a="1"/>
  <c r="W678" i="2" s="1"/>
  <c r="X678" i="2"/>
  <c r="AA678" i="2" a="1"/>
  <c r="AA678" i="2" s="1"/>
  <c r="AB678" i="2" s="1"/>
  <c r="AC678" i="2"/>
  <c r="AD678" i="2"/>
  <c r="AF678" i="2"/>
  <c r="AG678" i="2"/>
  <c r="AI678" i="2"/>
  <c r="AJ678" i="2"/>
  <c r="AL678" i="2"/>
  <c r="AM678" i="2"/>
  <c r="AO678" i="2"/>
  <c r="AP678" i="2"/>
  <c r="AR678" i="2"/>
  <c r="AS678" i="2"/>
  <c r="AU678" i="2"/>
  <c r="AT678" i="2" s="1"/>
  <c r="AV678" i="2"/>
  <c r="AX678" i="2"/>
  <c r="AW678" i="2" s="1"/>
  <c r="AY678" i="2"/>
  <c r="BA678" i="2"/>
  <c r="BB678" i="2"/>
  <c r="BD678" i="2"/>
  <c r="BE678" i="2"/>
  <c r="BF678" i="2"/>
  <c r="BG678" i="2"/>
  <c r="BI678" i="2"/>
  <c r="BH678" i="2" s="1"/>
  <c r="BJ678" i="2"/>
  <c r="BL678" i="2"/>
  <c r="BM678" i="2"/>
  <c r="BO678" i="2" s="1"/>
  <c r="BP678" i="2"/>
  <c r="BR678" i="2"/>
  <c r="BS678" i="2"/>
  <c r="BT678" i="2"/>
  <c r="BV678" i="2"/>
  <c r="BU678" i="2" s="1"/>
  <c r="BZ678" i="2"/>
  <c r="CA678" i="2"/>
  <c r="CC678" i="2"/>
  <c r="CB678" i="2" s="1"/>
  <c r="CD678" i="2"/>
  <c r="CG678" i="2" a="1"/>
  <c r="CG678" i="2" s="1"/>
  <c r="CL678" i="2" a="1"/>
  <c r="CL678" i="2" s="1"/>
  <c r="CN678" i="2" s="1"/>
  <c r="CP678" i="2"/>
  <c r="CQ678" i="2"/>
  <c r="CS678" i="2"/>
  <c r="CT678" i="2"/>
  <c r="CV678" i="2" a="1"/>
  <c r="CV678" i="2" s="1"/>
  <c r="CY678" i="2" s="1"/>
  <c r="CW678" i="2"/>
  <c r="DA678" i="2"/>
  <c r="DB678" i="2"/>
  <c r="DD678" i="2"/>
  <c r="DE678" i="2"/>
  <c r="DG678" i="2"/>
  <c r="DI678" i="2" s="1"/>
  <c r="DH678" i="2"/>
  <c r="DJ678" i="2"/>
  <c r="DF678" i="2" s="1"/>
  <c r="DL678" i="2"/>
  <c r="DM678" i="2" s="1"/>
  <c r="DP678" i="2"/>
  <c r="DO678" i="2" s="1"/>
  <c r="C679" i="2"/>
  <c r="H679" i="2"/>
  <c r="G679" i="2" s="1"/>
  <c r="J679" i="2"/>
  <c r="I679" i="2" s="1"/>
  <c r="K679" i="2"/>
  <c r="M679" i="2"/>
  <c r="N679" i="2"/>
  <c r="P679" i="2"/>
  <c r="Q679" i="2"/>
  <c r="S679" i="2"/>
  <c r="T679" i="2"/>
  <c r="V679" i="2" a="1"/>
  <c r="V679" i="2" s="1"/>
  <c r="W679" i="2" a="1"/>
  <c r="W679" i="2" s="1"/>
  <c r="X679" i="2"/>
  <c r="AA679" i="2" a="1"/>
  <c r="AA679" i="2" s="1"/>
  <c r="AB679" i="2" s="1"/>
  <c r="AC679" i="2"/>
  <c r="AD679" i="2"/>
  <c r="AF679" i="2"/>
  <c r="AE679" i="2" s="1"/>
  <c r="AG679" i="2"/>
  <c r="AI679" i="2"/>
  <c r="AJ679" i="2"/>
  <c r="AL679" i="2"/>
  <c r="AM679" i="2"/>
  <c r="AO679" i="2"/>
  <c r="AP679" i="2"/>
  <c r="AR679" i="2"/>
  <c r="AS679" i="2"/>
  <c r="AU679" i="2"/>
  <c r="AV679" i="2"/>
  <c r="AX679" i="2"/>
  <c r="AW679" i="2" s="1"/>
  <c r="AY679" i="2"/>
  <c r="BA679" i="2"/>
  <c r="BB679" i="2"/>
  <c r="BD679" i="2"/>
  <c r="BE679" i="2"/>
  <c r="BF679" i="2"/>
  <c r="BG679" i="2"/>
  <c r="BI679" i="2"/>
  <c r="BJ679" i="2"/>
  <c r="BL679" i="2"/>
  <c r="BM679" i="2"/>
  <c r="BO679" i="2" s="1"/>
  <c r="BP679" i="2"/>
  <c r="BR679" i="2"/>
  <c r="BS679" i="2"/>
  <c r="BT679" i="2"/>
  <c r="BU679" i="2"/>
  <c r="BV679" i="2"/>
  <c r="CA679" i="2"/>
  <c r="BZ679" i="2"/>
  <c r="CC679" i="2"/>
  <c r="CB679" i="2" s="1"/>
  <c r="CD679" i="2"/>
  <c r="CG679" i="2" a="1"/>
  <c r="CG679" i="2" s="1"/>
  <c r="CL679" i="2" a="1"/>
  <c r="CL679" i="2" s="1"/>
  <c r="CM679" i="2" s="1"/>
  <c r="CJ679" i="2" s="1"/>
  <c r="CP679" i="2"/>
  <c r="CO679" i="2" s="1"/>
  <c r="CQ679" i="2"/>
  <c r="CS679" i="2"/>
  <c r="CT679" i="2"/>
  <c r="CV679" i="2" a="1"/>
  <c r="CV679" i="2" s="1"/>
  <c r="CY679" i="2" s="1"/>
  <c r="CW679" i="2"/>
  <c r="DA679" i="2"/>
  <c r="DB679" i="2"/>
  <c r="DD679" i="2"/>
  <c r="DE679" i="2"/>
  <c r="DG679" i="2"/>
  <c r="DH679" i="2" s="1"/>
  <c r="DJ679" i="2"/>
  <c r="DF679" i="2" s="1"/>
  <c r="DL679" i="2"/>
  <c r="DK679" i="2" s="1"/>
  <c r="DP679" i="2"/>
  <c r="DO679" i="2" s="1"/>
  <c r="C680" i="2"/>
  <c r="H680" i="2"/>
  <c r="G680" i="2" s="1"/>
  <c r="J680" i="2"/>
  <c r="K680" i="2"/>
  <c r="M680" i="2"/>
  <c r="N680" i="2"/>
  <c r="P680" i="2"/>
  <c r="Q680" i="2"/>
  <c r="S680" i="2"/>
  <c r="T680" i="2"/>
  <c r="V680" i="2" a="1"/>
  <c r="V680" i="2" s="1"/>
  <c r="W680" i="2" a="1"/>
  <c r="W680" i="2"/>
  <c r="X680" i="2"/>
  <c r="AA680" i="2" a="1"/>
  <c r="AA680" i="2" s="1"/>
  <c r="AB680" i="2" s="1"/>
  <c r="AC680" i="2"/>
  <c r="AD680" i="2"/>
  <c r="AF680" i="2"/>
  <c r="AG680" i="2"/>
  <c r="AI680" i="2"/>
  <c r="AJ680" i="2"/>
  <c r="AL680" i="2"/>
  <c r="AM680" i="2"/>
  <c r="AO680" i="2"/>
  <c r="AP680" i="2"/>
  <c r="AN680" i="2" s="1"/>
  <c r="AR680" i="2"/>
  <c r="AQ680" i="2" s="1"/>
  <c r="AS680" i="2"/>
  <c r="AU680" i="2"/>
  <c r="AV680" i="2"/>
  <c r="AX680" i="2"/>
  <c r="AY680" i="2"/>
  <c r="BA680" i="2"/>
  <c r="BB680" i="2"/>
  <c r="BD680" i="2"/>
  <c r="BE680" i="2"/>
  <c r="BF680" i="2"/>
  <c r="BG680" i="2"/>
  <c r="BI680" i="2"/>
  <c r="BJ680" i="2"/>
  <c r="BL680" i="2"/>
  <c r="BM680" i="2"/>
  <c r="BO680" i="2" s="1"/>
  <c r="BP680" i="2"/>
  <c r="BR680" i="2"/>
  <c r="BS680" i="2"/>
  <c r="BT680" i="2"/>
  <c r="BV680" i="2"/>
  <c r="BU680" i="2" s="1"/>
  <c r="BZ680" i="2"/>
  <c r="CA680" i="2"/>
  <c r="CC680" i="2"/>
  <c r="CD680" i="2"/>
  <c r="CG680" i="2" a="1"/>
  <c r="CG680" i="2" s="1"/>
  <c r="CI680" i="2" s="1"/>
  <c r="CL680" i="2" a="1"/>
  <c r="CL680" i="2" s="1"/>
  <c r="CM680" i="2" s="1"/>
  <c r="CJ680" i="2" s="1"/>
  <c r="CP680" i="2"/>
  <c r="CQ680" i="2"/>
  <c r="CS680" i="2"/>
  <c r="CT680" i="2"/>
  <c r="CV680" i="2" a="1"/>
  <c r="CV680" i="2" s="1"/>
  <c r="CW680" i="2"/>
  <c r="DA680" i="2"/>
  <c r="DB680" i="2"/>
  <c r="DD680" i="2"/>
  <c r="DE680" i="2"/>
  <c r="DG680" i="2"/>
  <c r="DH680" i="2" s="1"/>
  <c r="DJ680" i="2"/>
  <c r="DL680" i="2"/>
  <c r="DO680" i="2"/>
  <c r="DP680" i="2"/>
  <c r="DQ680" i="2" s="1"/>
  <c r="C681" i="2"/>
  <c r="H681" i="2"/>
  <c r="G681" i="2" s="1"/>
  <c r="J681" i="2"/>
  <c r="K681" i="2"/>
  <c r="I681" i="2" s="1"/>
  <c r="M681" i="2"/>
  <c r="N681" i="2"/>
  <c r="L681" i="2" s="1"/>
  <c r="P681" i="2"/>
  <c r="Q681" i="2"/>
  <c r="S681" i="2"/>
  <c r="T681" i="2"/>
  <c r="V681" i="2" a="1"/>
  <c r="V681" i="2" s="1"/>
  <c r="W681" i="2" a="1"/>
  <c r="W681" i="2" s="1"/>
  <c r="X681" i="2"/>
  <c r="AA681" i="2" a="1"/>
  <c r="AA681" i="2" s="1"/>
  <c r="AB681" i="2" s="1"/>
  <c r="AC681" i="2"/>
  <c r="AD681" i="2"/>
  <c r="AF681" i="2"/>
  <c r="AG681" i="2"/>
  <c r="AE681" i="2" s="1"/>
  <c r="AI681" i="2"/>
  <c r="AJ681" i="2"/>
  <c r="AL681" i="2"/>
  <c r="AM681" i="2"/>
  <c r="AO681" i="2"/>
  <c r="AP681" i="2"/>
  <c r="AR681" i="2"/>
  <c r="AS681" i="2"/>
  <c r="AU681" i="2"/>
  <c r="AV681" i="2"/>
  <c r="AX681" i="2"/>
  <c r="AY681" i="2"/>
  <c r="BA681" i="2"/>
  <c r="AZ681" i="2" s="1"/>
  <c r="BB681" i="2"/>
  <c r="BD681" i="2"/>
  <c r="BE681" i="2"/>
  <c r="BF681" i="2"/>
  <c r="BG681" i="2"/>
  <c r="BI681" i="2"/>
  <c r="BJ681" i="2"/>
  <c r="BL681" i="2"/>
  <c r="BM681" i="2"/>
  <c r="BO681" i="2"/>
  <c r="BP681" i="2"/>
  <c r="BR681" i="2"/>
  <c r="BS681" i="2"/>
  <c r="BT681" i="2"/>
  <c r="BV681" i="2"/>
  <c r="BU681" i="2" s="1"/>
  <c r="BZ681" i="2"/>
  <c r="CA681" i="2"/>
  <c r="CC681" i="2"/>
  <c r="CD681" i="2"/>
  <c r="CG681" i="2" a="1"/>
  <c r="CG681" i="2" s="1"/>
  <c r="CL681" i="2" a="1"/>
  <c r="CL681" i="2" s="1"/>
  <c r="CM681" i="2" s="1"/>
  <c r="CJ681" i="2" s="1"/>
  <c r="CP681" i="2"/>
  <c r="CQ681" i="2"/>
  <c r="CS681" i="2"/>
  <c r="CR681" i="2" s="1"/>
  <c r="CT681" i="2"/>
  <c r="CV681" i="2" a="1"/>
  <c r="CV681" i="2" s="1"/>
  <c r="CW681" i="2"/>
  <c r="DA681" i="2"/>
  <c r="DB681" i="2"/>
  <c r="CZ681" i="2" s="1"/>
  <c r="DD681" i="2"/>
  <c r="DE681" i="2"/>
  <c r="DC681" i="2" s="1"/>
  <c r="DG681" i="2"/>
  <c r="DH681" i="2" s="1"/>
  <c r="DJ681" i="2"/>
  <c r="DL681" i="2"/>
  <c r="DN681" i="2" s="1"/>
  <c r="DO681" i="2"/>
  <c r="DP681" i="2"/>
  <c r="DQ681" i="2" s="1"/>
  <c r="C682" i="2"/>
  <c r="H682" i="2"/>
  <c r="G682" i="2" s="1"/>
  <c r="J682" i="2"/>
  <c r="K682" i="2"/>
  <c r="M682" i="2"/>
  <c r="N682" i="2"/>
  <c r="P682" i="2"/>
  <c r="Q682" i="2"/>
  <c r="S682" i="2"/>
  <c r="T682" i="2"/>
  <c r="V682" i="2" a="1"/>
  <c r="V682" i="2" s="1"/>
  <c r="W682" i="2" a="1"/>
  <c r="W682" i="2" s="1"/>
  <c r="X682" i="2"/>
  <c r="AA682" i="2" a="1"/>
  <c r="AA682" i="2" s="1"/>
  <c r="AB682" i="2" s="1"/>
  <c r="AC682" i="2"/>
  <c r="AD682" i="2"/>
  <c r="AF682" i="2"/>
  <c r="AG682" i="2"/>
  <c r="AI682" i="2"/>
  <c r="AJ682" i="2"/>
  <c r="AL682" i="2"/>
  <c r="AM682" i="2"/>
  <c r="AO682" i="2"/>
  <c r="AP682" i="2"/>
  <c r="AR682" i="2"/>
  <c r="AS682" i="2"/>
  <c r="AU682" i="2"/>
  <c r="AV682" i="2"/>
  <c r="AX682" i="2"/>
  <c r="AY682" i="2"/>
  <c r="BA682" i="2"/>
  <c r="BB682" i="2"/>
  <c r="BD682" i="2"/>
  <c r="BE682" i="2"/>
  <c r="BF682" i="2"/>
  <c r="BG682" i="2"/>
  <c r="BI682" i="2"/>
  <c r="BJ682" i="2"/>
  <c r="BL682" i="2"/>
  <c r="BM682" i="2"/>
  <c r="BP682" i="2"/>
  <c r="BR682" i="2"/>
  <c r="BS682" i="2"/>
  <c r="BT682" i="2"/>
  <c r="BV682" i="2"/>
  <c r="BU682" i="2" s="1"/>
  <c r="BZ682" i="2"/>
  <c r="CC682" i="2"/>
  <c r="CD682" i="2"/>
  <c r="CG682" i="2" a="1"/>
  <c r="CG682" i="2" s="1"/>
  <c r="CH682" i="2" s="1"/>
  <c r="CE682" i="2" s="1"/>
  <c r="CL682" i="2" a="1"/>
  <c r="CL682" i="2" s="1"/>
  <c r="CM682" i="2" s="1"/>
  <c r="CJ682" i="2" s="1"/>
  <c r="CP682" i="2"/>
  <c r="CQ682" i="2"/>
  <c r="CS682" i="2"/>
  <c r="CT682" i="2"/>
  <c r="CV682" i="2" a="1"/>
  <c r="CV682" i="2" s="1"/>
  <c r="CW682" i="2"/>
  <c r="DA682" i="2"/>
  <c r="DB682" i="2"/>
  <c r="DD682" i="2"/>
  <c r="DE682" i="2"/>
  <c r="DG682" i="2"/>
  <c r="DJ682" i="2"/>
  <c r="DL682" i="2"/>
  <c r="DK682" i="2" s="1"/>
  <c r="DP682" i="2"/>
  <c r="DQ682" i="2" s="1"/>
  <c r="C683" i="2"/>
  <c r="H683" i="2"/>
  <c r="G683" i="2" s="1"/>
  <c r="J683" i="2"/>
  <c r="K683" i="2"/>
  <c r="M683" i="2"/>
  <c r="N683" i="2"/>
  <c r="P683" i="2"/>
  <c r="Q683" i="2"/>
  <c r="S683" i="2"/>
  <c r="T683" i="2"/>
  <c r="V683" i="2" a="1"/>
  <c r="V683" i="2" s="1"/>
  <c r="W683" i="2" a="1"/>
  <c r="W683" i="2" s="1"/>
  <c r="X683" i="2"/>
  <c r="AA683" i="2" a="1"/>
  <c r="AA683" i="2" s="1"/>
  <c r="AB683" i="2" s="1"/>
  <c r="AC683" i="2"/>
  <c r="AD683" i="2"/>
  <c r="AF683" i="2"/>
  <c r="AG683" i="2"/>
  <c r="AI683" i="2"/>
  <c r="AJ683" i="2"/>
  <c r="AL683" i="2"/>
  <c r="AM683" i="2"/>
  <c r="AO683" i="2"/>
  <c r="AP683" i="2"/>
  <c r="AR683" i="2"/>
  <c r="AS683" i="2"/>
  <c r="AU683" i="2"/>
  <c r="AV683" i="2"/>
  <c r="AX683" i="2"/>
  <c r="AY683" i="2"/>
  <c r="BA683" i="2"/>
  <c r="BB683" i="2"/>
  <c r="BD683" i="2"/>
  <c r="BE683" i="2"/>
  <c r="BF683" i="2"/>
  <c r="BG683" i="2"/>
  <c r="BI683" i="2"/>
  <c r="BJ683" i="2"/>
  <c r="BL683" i="2"/>
  <c r="BM683" i="2"/>
  <c r="BO683" i="2" s="1"/>
  <c r="BP683" i="2"/>
  <c r="BR683" i="2"/>
  <c r="BS683" i="2"/>
  <c r="BQ683" i="2" s="1"/>
  <c r="BT683" i="2"/>
  <c r="BV683" i="2"/>
  <c r="BU683" i="2" s="1"/>
  <c r="BZ683" i="2"/>
  <c r="CC683" i="2"/>
  <c r="CD683" i="2"/>
  <c r="CG683" i="2" a="1"/>
  <c r="CG683" i="2" s="1"/>
  <c r="CH683" i="2" s="1"/>
  <c r="CE683" i="2" s="1"/>
  <c r="CL683" i="2" a="1"/>
  <c r="CL683" i="2" s="1"/>
  <c r="CM683" i="2" s="1"/>
  <c r="CJ683" i="2" s="1"/>
  <c r="CP683" i="2"/>
  <c r="CQ683" i="2"/>
  <c r="CS683" i="2"/>
  <c r="CT683" i="2"/>
  <c r="CV683" i="2" a="1"/>
  <c r="CV683" i="2" s="1"/>
  <c r="CW683" i="2"/>
  <c r="DA683" i="2"/>
  <c r="DB683" i="2"/>
  <c r="DD683" i="2"/>
  <c r="DE683" i="2"/>
  <c r="DG683" i="2"/>
  <c r="DJ683" i="2"/>
  <c r="DL683" i="2"/>
  <c r="DK683" i="2" s="1"/>
  <c r="DP683" i="2"/>
  <c r="DQ683" i="2" s="1"/>
  <c r="C684" i="2"/>
  <c r="H684" i="2"/>
  <c r="G684" i="2" s="1"/>
  <c r="J684" i="2"/>
  <c r="K684" i="2"/>
  <c r="M684" i="2"/>
  <c r="N684" i="2"/>
  <c r="P684" i="2"/>
  <c r="Q684" i="2"/>
  <c r="S684" i="2"/>
  <c r="R684" i="2" s="1"/>
  <c r="T684" i="2"/>
  <c r="V684" i="2" a="1"/>
  <c r="V684" i="2" s="1"/>
  <c r="W684" i="2" a="1"/>
  <c r="W684" i="2" s="1"/>
  <c r="X684" i="2"/>
  <c r="AA684" i="2" a="1"/>
  <c r="AA684" i="2" s="1"/>
  <c r="AB684" i="2" s="1"/>
  <c r="AC684" i="2"/>
  <c r="AD684" i="2"/>
  <c r="AF684" i="2"/>
  <c r="AE684" i="2" s="1"/>
  <c r="AG684" i="2"/>
  <c r="AI684" i="2"/>
  <c r="AJ684" i="2"/>
  <c r="AL684" i="2"/>
  <c r="AM684" i="2"/>
  <c r="AO684" i="2"/>
  <c r="AP684" i="2"/>
  <c r="AR684" i="2"/>
  <c r="AQ684" i="2" s="1"/>
  <c r="AS684" i="2"/>
  <c r="AU684" i="2"/>
  <c r="AT684" i="2" s="1"/>
  <c r="AV684" i="2"/>
  <c r="AX684" i="2"/>
  <c r="AY684" i="2"/>
  <c r="BA684" i="2"/>
  <c r="BB684" i="2"/>
  <c r="BD684" i="2"/>
  <c r="BE684" i="2"/>
  <c r="BF684" i="2"/>
  <c r="BG684" i="2"/>
  <c r="BI684" i="2"/>
  <c r="BJ684" i="2"/>
  <c r="BL684" i="2"/>
  <c r="BM684" i="2"/>
  <c r="BP684" i="2"/>
  <c r="BR684" i="2"/>
  <c r="BS684" i="2"/>
  <c r="BT684" i="2"/>
  <c r="BV684" i="2"/>
  <c r="BU684" i="2" s="1"/>
  <c r="CC684" i="2"/>
  <c r="CD684" i="2"/>
  <c r="CG684" i="2" a="1"/>
  <c r="CG684" i="2" s="1"/>
  <c r="CH684" i="2" s="1"/>
  <c r="CE684" i="2" s="1"/>
  <c r="CL684" i="2" a="1"/>
  <c r="CL684" i="2" s="1"/>
  <c r="CP684" i="2"/>
  <c r="CQ684" i="2"/>
  <c r="CS684" i="2"/>
  <c r="CT684" i="2"/>
  <c r="CV684" i="2" a="1"/>
  <c r="CV684" i="2" s="1"/>
  <c r="CW684" i="2"/>
  <c r="DA684" i="2"/>
  <c r="DB684" i="2"/>
  <c r="DD684" i="2"/>
  <c r="DE684" i="2"/>
  <c r="DG684" i="2"/>
  <c r="DI684" i="2" s="1"/>
  <c r="DJ684" i="2"/>
  <c r="DL684" i="2"/>
  <c r="DM684" i="2" s="1"/>
  <c r="DP684" i="2"/>
  <c r="C685" i="2"/>
  <c r="H685" i="2"/>
  <c r="G685" i="2" s="1"/>
  <c r="J685" i="2"/>
  <c r="K685" i="2"/>
  <c r="M685" i="2"/>
  <c r="N685" i="2"/>
  <c r="P685" i="2"/>
  <c r="Q685" i="2"/>
  <c r="S685" i="2"/>
  <c r="R685" i="2" s="1"/>
  <c r="T685" i="2"/>
  <c r="V685" i="2" a="1"/>
  <c r="V685" i="2" s="1"/>
  <c r="W685" i="2" a="1"/>
  <c r="W685" i="2" s="1"/>
  <c r="X685" i="2"/>
  <c r="AA685" i="2" a="1"/>
  <c r="AA685" i="2" s="1"/>
  <c r="AB685" i="2" s="1"/>
  <c r="AC685" i="2"/>
  <c r="AD685" i="2"/>
  <c r="AF685" i="2"/>
  <c r="AE685" i="2" s="1"/>
  <c r="AG685" i="2"/>
  <c r="AI685" i="2"/>
  <c r="AJ685" i="2"/>
  <c r="AL685" i="2"/>
  <c r="AM685" i="2"/>
  <c r="AO685" i="2"/>
  <c r="AP685" i="2"/>
  <c r="AR685" i="2"/>
  <c r="AS685" i="2"/>
  <c r="AU685" i="2"/>
  <c r="AV685" i="2"/>
  <c r="AX685" i="2"/>
  <c r="AY685" i="2"/>
  <c r="BA685" i="2"/>
  <c r="BB685" i="2"/>
  <c r="BD685" i="2"/>
  <c r="BE685" i="2"/>
  <c r="BF685" i="2"/>
  <c r="BG685" i="2"/>
  <c r="BI685" i="2"/>
  <c r="BJ685" i="2"/>
  <c r="BL685" i="2"/>
  <c r="BM685" i="2"/>
  <c r="BO685" i="2" s="1"/>
  <c r="BP685" i="2"/>
  <c r="BR685" i="2"/>
  <c r="BS685" i="2"/>
  <c r="BT685" i="2"/>
  <c r="BV685" i="2"/>
  <c r="BU685" i="2" s="1"/>
  <c r="CA685" i="2"/>
  <c r="BZ685" i="2"/>
  <c r="CC685" i="2"/>
  <c r="CD685" i="2"/>
  <c r="CG685" i="2" a="1"/>
  <c r="CG685" i="2" s="1"/>
  <c r="CH685" i="2" s="1"/>
  <c r="CE685" i="2" s="1"/>
  <c r="CL685" i="2" a="1"/>
  <c r="CL685" i="2" s="1"/>
  <c r="CM685" i="2" s="1"/>
  <c r="CJ685" i="2" s="1"/>
  <c r="CP685" i="2"/>
  <c r="CQ685" i="2"/>
  <c r="CS685" i="2"/>
  <c r="CT685" i="2"/>
  <c r="CV685" i="2" a="1"/>
  <c r="CV685" i="2" s="1"/>
  <c r="CW685" i="2"/>
  <c r="CX685" i="2" s="1"/>
  <c r="CU685" i="2" s="1"/>
  <c r="DA685" i="2"/>
  <c r="DB685" i="2"/>
  <c r="DD685" i="2"/>
  <c r="DE685" i="2"/>
  <c r="DG685" i="2"/>
  <c r="DH685" i="2" s="1"/>
  <c r="DJ685" i="2"/>
  <c r="DL685" i="2"/>
  <c r="DM685" i="2" s="1"/>
  <c r="DP685" i="2"/>
  <c r="DR685" i="2" s="1"/>
  <c r="C686" i="2"/>
  <c r="H686" i="2"/>
  <c r="G686" i="2" s="1"/>
  <c r="J686" i="2"/>
  <c r="K686" i="2"/>
  <c r="M686" i="2"/>
  <c r="N686" i="2"/>
  <c r="P686" i="2"/>
  <c r="Q686" i="2"/>
  <c r="S686" i="2"/>
  <c r="T686" i="2"/>
  <c r="V686" i="2" a="1"/>
  <c r="V686" i="2" s="1"/>
  <c r="W686" i="2" a="1"/>
  <c r="W686" i="2" s="1"/>
  <c r="X686" i="2"/>
  <c r="AA686" i="2" a="1"/>
  <c r="AA686" i="2" s="1"/>
  <c r="AB686" i="2" s="1"/>
  <c r="AC686" i="2"/>
  <c r="AD686" i="2"/>
  <c r="AF686" i="2"/>
  <c r="AG686" i="2"/>
  <c r="AI686" i="2"/>
  <c r="AJ686" i="2"/>
  <c r="AL686" i="2"/>
  <c r="AM686" i="2"/>
  <c r="AO686" i="2"/>
  <c r="AP686" i="2"/>
  <c r="AR686" i="2"/>
  <c r="AS686" i="2"/>
  <c r="AU686" i="2"/>
  <c r="AV686" i="2"/>
  <c r="AX686" i="2"/>
  <c r="AY686" i="2"/>
  <c r="BA686" i="2"/>
  <c r="BB686" i="2"/>
  <c r="BD686" i="2"/>
  <c r="BE686" i="2"/>
  <c r="BF686" i="2"/>
  <c r="BG686" i="2"/>
  <c r="BI686" i="2"/>
  <c r="BJ686" i="2"/>
  <c r="BL686" i="2"/>
  <c r="BM686" i="2"/>
  <c r="BO686" i="2" s="1"/>
  <c r="BP686" i="2"/>
  <c r="BR686" i="2"/>
  <c r="BS686" i="2"/>
  <c r="BT686" i="2"/>
  <c r="BV686" i="2"/>
  <c r="BU686" i="2" s="1"/>
  <c r="BZ686" i="2"/>
  <c r="CA686" i="2"/>
  <c r="CC686" i="2"/>
  <c r="CD686" i="2"/>
  <c r="CG686" i="2" a="1"/>
  <c r="CG686" i="2" s="1"/>
  <c r="CI686" i="2" s="1"/>
  <c r="CL686" i="2" a="1"/>
  <c r="CL686" i="2" s="1"/>
  <c r="CN686" i="2" s="1"/>
  <c r="CP686" i="2"/>
  <c r="CQ686" i="2"/>
  <c r="CS686" i="2"/>
  <c r="CR686" i="2" s="1"/>
  <c r="CT686" i="2"/>
  <c r="CV686" i="2" a="1"/>
  <c r="CV686" i="2" s="1"/>
  <c r="CW686" i="2"/>
  <c r="DA686" i="2"/>
  <c r="DB686" i="2"/>
  <c r="DD686" i="2"/>
  <c r="DE686" i="2"/>
  <c r="DG686" i="2"/>
  <c r="DH686" i="2" s="1"/>
  <c r="DJ686" i="2"/>
  <c r="DL686" i="2"/>
  <c r="DP686" i="2"/>
  <c r="DO686" i="2" s="1"/>
  <c r="C687" i="2"/>
  <c r="H687" i="2"/>
  <c r="G687" i="2" s="1"/>
  <c r="J687" i="2"/>
  <c r="K687" i="2"/>
  <c r="M687" i="2"/>
  <c r="L687" i="2" s="1"/>
  <c r="N687" i="2"/>
  <c r="P687" i="2"/>
  <c r="Q687" i="2"/>
  <c r="S687" i="2"/>
  <c r="T687" i="2"/>
  <c r="V687" i="2" a="1"/>
  <c r="V687" i="2" s="1"/>
  <c r="W687" i="2" a="1"/>
  <c r="W687" i="2" s="1"/>
  <c r="X687" i="2"/>
  <c r="AA687" i="2" a="1"/>
  <c r="AA687" i="2" s="1"/>
  <c r="AB687" i="2" s="1"/>
  <c r="AC687" i="2"/>
  <c r="AD687" i="2"/>
  <c r="AF687" i="2"/>
  <c r="AG687" i="2"/>
  <c r="AI687" i="2"/>
  <c r="AJ687" i="2"/>
  <c r="AL687" i="2"/>
  <c r="AM687" i="2"/>
  <c r="AO687" i="2"/>
  <c r="AP687" i="2"/>
  <c r="AR687" i="2"/>
  <c r="AS687" i="2"/>
  <c r="AU687" i="2"/>
  <c r="AV687" i="2"/>
  <c r="AX687" i="2"/>
  <c r="AY687" i="2"/>
  <c r="BA687" i="2"/>
  <c r="AZ687" i="2" s="1"/>
  <c r="BB687" i="2"/>
  <c r="BD687" i="2"/>
  <c r="BE687" i="2"/>
  <c r="BF687" i="2"/>
  <c r="BG687" i="2"/>
  <c r="BI687" i="2"/>
  <c r="BJ687" i="2"/>
  <c r="BL687" i="2"/>
  <c r="BM687" i="2"/>
  <c r="BO687" i="2" s="1"/>
  <c r="BP687" i="2"/>
  <c r="BR687" i="2"/>
  <c r="BS687" i="2"/>
  <c r="BT687" i="2"/>
  <c r="BV687" i="2"/>
  <c r="BU687" i="2" s="1"/>
  <c r="CA687" i="2"/>
  <c r="BZ687" i="2"/>
  <c r="CC687" i="2"/>
  <c r="CD687" i="2"/>
  <c r="CB687" i="2" s="1"/>
  <c r="CG687" i="2" a="1"/>
  <c r="CG687" i="2" s="1"/>
  <c r="CH687" i="2" s="1"/>
  <c r="CE687" i="2" s="1"/>
  <c r="CL687" i="2" a="1"/>
  <c r="CL687" i="2"/>
  <c r="CM687" i="2" s="1"/>
  <c r="CJ687" i="2" s="1"/>
  <c r="CP687" i="2"/>
  <c r="CQ687" i="2"/>
  <c r="CS687" i="2"/>
  <c r="CT687" i="2"/>
  <c r="CR687" i="2" s="1"/>
  <c r="CV687" i="2" a="1"/>
  <c r="CV687" i="2" s="1"/>
  <c r="CW687" i="2"/>
  <c r="DA687" i="2"/>
  <c r="DB687" i="2"/>
  <c r="DD687" i="2"/>
  <c r="DE687" i="2"/>
  <c r="DG687" i="2"/>
  <c r="DH687" i="2" s="1"/>
  <c r="DI687" i="2"/>
  <c r="DJ687" i="2"/>
  <c r="DL687" i="2"/>
  <c r="DK687" i="2" s="1"/>
  <c r="DM687" i="2"/>
  <c r="DP687" i="2"/>
  <c r="DO687" i="2" s="1"/>
  <c r="C688" i="2"/>
  <c r="H688" i="2"/>
  <c r="G688" i="2" s="1"/>
  <c r="J688" i="2"/>
  <c r="K688" i="2"/>
  <c r="M688" i="2"/>
  <c r="N688" i="2"/>
  <c r="P688" i="2"/>
  <c r="Q688" i="2"/>
  <c r="S688" i="2"/>
  <c r="T688" i="2"/>
  <c r="V688" i="2" a="1"/>
  <c r="V688" i="2" s="1"/>
  <c r="W688" i="2" a="1"/>
  <c r="W688" i="2" s="1"/>
  <c r="X688" i="2"/>
  <c r="AA688" i="2" a="1"/>
  <c r="AA688" i="2" s="1"/>
  <c r="AB688" i="2" s="1"/>
  <c r="AC688" i="2"/>
  <c r="AD688" i="2"/>
  <c r="AF688" i="2"/>
  <c r="AG688" i="2"/>
  <c r="AI688" i="2"/>
  <c r="AJ688" i="2"/>
  <c r="AL688" i="2"/>
  <c r="AM688" i="2"/>
  <c r="AO688" i="2"/>
  <c r="AP688" i="2"/>
  <c r="AR688" i="2"/>
  <c r="AS688" i="2"/>
  <c r="AU688" i="2"/>
  <c r="AV688" i="2"/>
  <c r="AX688" i="2"/>
  <c r="AY688" i="2"/>
  <c r="BA688" i="2"/>
  <c r="BB688" i="2"/>
  <c r="BD688" i="2"/>
  <c r="BE688" i="2"/>
  <c r="BF688" i="2"/>
  <c r="BG688" i="2"/>
  <c r="BI688" i="2"/>
  <c r="BJ688" i="2"/>
  <c r="BL688" i="2"/>
  <c r="BM688" i="2"/>
  <c r="BO688" i="2" s="1"/>
  <c r="BP688" i="2"/>
  <c r="BR688" i="2"/>
  <c r="BS688" i="2"/>
  <c r="BT688" i="2"/>
  <c r="BV688" i="2"/>
  <c r="BU688" i="2" s="1"/>
  <c r="BZ688" i="2"/>
  <c r="CA688" i="2"/>
  <c r="CC688" i="2"/>
  <c r="CD688" i="2"/>
  <c r="CG688" i="2" a="1"/>
  <c r="CG688" i="2" s="1"/>
  <c r="CI688" i="2" s="1"/>
  <c r="CL688" i="2" a="1"/>
  <c r="CL688" i="2" s="1"/>
  <c r="CM688" i="2" s="1"/>
  <c r="CJ688" i="2" s="1"/>
  <c r="CP688" i="2"/>
  <c r="CQ688" i="2"/>
  <c r="CS688" i="2"/>
  <c r="CT688" i="2"/>
  <c r="CV688" i="2" a="1"/>
  <c r="CV688" i="2" s="1"/>
  <c r="CY688" i="2" s="1"/>
  <c r="CW688" i="2"/>
  <c r="DA688" i="2"/>
  <c r="DB688" i="2"/>
  <c r="DD688" i="2"/>
  <c r="DE688" i="2"/>
  <c r="DG688" i="2"/>
  <c r="DJ688" i="2"/>
  <c r="DL688" i="2"/>
  <c r="DN688" i="2" s="1"/>
  <c r="DP688" i="2"/>
  <c r="DQ688" i="2" s="1"/>
  <c r="C689" i="2"/>
  <c r="H689" i="2"/>
  <c r="G689" i="2" s="1"/>
  <c r="J689" i="2"/>
  <c r="K689" i="2"/>
  <c r="M689" i="2"/>
  <c r="N689" i="2"/>
  <c r="P689" i="2"/>
  <c r="Q689" i="2"/>
  <c r="S689" i="2"/>
  <c r="T689" i="2"/>
  <c r="V689" i="2" a="1"/>
  <c r="V689" i="2" s="1"/>
  <c r="W689" i="2" a="1"/>
  <c r="W689" i="2" s="1"/>
  <c r="X689" i="2"/>
  <c r="AA689" i="2" a="1"/>
  <c r="AA689" i="2" s="1"/>
  <c r="AB689" i="2" s="1"/>
  <c r="AC689" i="2"/>
  <c r="AD689" i="2"/>
  <c r="AF689" i="2"/>
  <c r="AG689" i="2"/>
  <c r="AI689" i="2"/>
  <c r="AJ689" i="2"/>
  <c r="AL689" i="2"/>
  <c r="AM689" i="2"/>
  <c r="AO689" i="2"/>
  <c r="AP689" i="2"/>
  <c r="AR689" i="2"/>
  <c r="AS689" i="2"/>
  <c r="AU689" i="2"/>
  <c r="AV689" i="2"/>
  <c r="AX689" i="2"/>
  <c r="AY689" i="2"/>
  <c r="BA689" i="2"/>
  <c r="BB689" i="2"/>
  <c r="BD689" i="2"/>
  <c r="BE689" i="2"/>
  <c r="BF689" i="2"/>
  <c r="BG689" i="2"/>
  <c r="BI689" i="2"/>
  <c r="BJ689" i="2"/>
  <c r="BL689" i="2"/>
  <c r="BM689" i="2"/>
  <c r="BO689" i="2" s="1"/>
  <c r="BP689" i="2"/>
  <c r="BR689" i="2"/>
  <c r="BS689" i="2"/>
  <c r="BT689" i="2"/>
  <c r="BV689" i="2"/>
  <c r="BU689" i="2" s="1"/>
  <c r="BZ689" i="2"/>
  <c r="CA689" i="2"/>
  <c r="CC689" i="2"/>
  <c r="CD689" i="2"/>
  <c r="CG689" i="2" a="1"/>
  <c r="CG689" i="2" s="1"/>
  <c r="CH689" i="2" s="1"/>
  <c r="CE689" i="2" s="1"/>
  <c r="CL689" i="2" a="1"/>
  <c r="CL689" i="2" s="1"/>
  <c r="CM689" i="2" s="1"/>
  <c r="CJ689" i="2" s="1"/>
  <c r="CP689" i="2"/>
  <c r="CQ689" i="2"/>
  <c r="CS689" i="2"/>
  <c r="CT689" i="2"/>
  <c r="CV689" i="2" a="1"/>
  <c r="CV689" i="2" s="1"/>
  <c r="CW689" i="2"/>
  <c r="DA689" i="2"/>
  <c r="CZ689" i="2" s="1"/>
  <c r="DB689" i="2"/>
  <c r="DD689" i="2"/>
  <c r="DE689" i="2"/>
  <c r="DG689" i="2"/>
  <c r="DH689" i="2" s="1"/>
  <c r="DJ689" i="2"/>
  <c r="DL689" i="2"/>
  <c r="DN689" i="2" s="1"/>
  <c r="DP689" i="2"/>
  <c r="C690" i="2"/>
  <c r="H690" i="2"/>
  <c r="G690" i="2" s="1"/>
  <c r="J690" i="2"/>
  <c r="K690" i="2"/>
  <c r="M690" i="2"/>
  <c r="N690" i="2"/>
  <c r="P690" i="2"/>
  <c r="Q690" i="2"/>
  <c r="S690" i="2"/>
  <c r="T690" i="2"/>
  <c r="V690" i="2" a="1"/>
  <c r="V690" i="2" s="1"/>
  <c r="W690" i="2" a="1"/>
  <c r="W690" i="2" s="1"/>
  <c r="X690" i="2"/>
  <c r="AA690" i="2" a="1"/>
  <c r="AA690" i="2" s="1"/>
  <c r="AB690" i="2" s="1"/>
  <c r="AC690" i="2"/>
  <c r="AD690" i="2"/>
  <c r="AF690" i="2"/>
  <c r="AG690" i="2"/>
  <c r="AI690" i="2"/>
  <c r="AJ690" i="2"/>
  <c r="AL690" i="2"/>
  <c r="AM690" i="2"/>
  <c r="AO690" i="2"/>
  <c r="AP690" i="2"/>
  <c r="AR690" i="2"/>
  <c r="AS690" i="2"/>
  <c r="AU690" i="2"/>
  <c r="AV690" i="2"/>
  <c r="AX690" i="2"/>
  <c r="AY690" i="2"/>
  <c r="BA690" i="2"/>
  <c r="BB690" i="2"/>
  <c r="BD690" i="2"/>
  <c r="BE690" i="2"/>
  <c r="BF690" i="2"/>
  <c r="BG690" i="2"/>
  <c r="BI690" i="2"/>
  <c r="BJ690" i="2"/>
  <c r="BL690" i="2"/>
  <c r="BM690" i="2"/>
  <c r="BO690" i="2" s="1"/>
  <c r="BP690" i="2"/>
  <c r="BR690" i="2"/>
  <c r="BS690" i="2"/>
  <c r="BT690" i="2"/>
  <c r="BV690" i="2"/>
  <c r="BU690" i="2" s="1"/>
  <c r="CC690" i="2"/>
  <c r="CD690" i="2"/>
  <c r="CG690" i="2" a="1"/>
  <c r="CG690" i="2" s="1"/>
  <c r="CH690" i="2" s="1"/>
  <c r="CE690" i="2" s="1"/>
  <c r="CL690" i="2" a="1"/>
  <c r="CL690" i="2" s="1"/>
  <c r="CM690" i="2" s="1"/>
  <c r="CJ690" i="2" s="1"/>
  <c r="CP690" i="2"/>
  <c r="CQ690" i="2"/>
  <c r="CS690" i="2"/>
  <c r="CT690" i="2"/>
  <c r="CV690" i="2" a="1"/>
  <c r="CV690" i="2" s="1"/>
  <c r="CW690" i="2"/>
  <c r="DA690" i="2"/>
  <c r="DB690" i="2"/>
  <c r="DD690" i="2"/>
  <c r="DE690" i="2"/>
  <c r="DG690" i="2"/>
  <c r="DJ690" i="2"/>
  <c r="DF690" i="2" s="1"/>
  <c r="DL690" i="2"/>
  <c r="DK690" i="2" s="1"/>
  <c r="DP690" i="2"/>
  <c r="DQ690" i="2" s="1"/>
  <c r="C691" i="2"/>
  <c r="H691" i="2"/>
  <c r="G691" i="2" s="1"/>
  <c r="J691" i="2"/>
  <c r="K691" i="2"/>
  <c r="I691" i="2" s="1"/>
  <c r="M691" i="2"/>
  <c r="N691" i="2"/>
  <c r="P691" i="2"/>
  <c r="Q691" i="2"/>
  <c r="S691" i="2"/>
  <c r="T691" i="2"/>
  <c r="V691" i="2" a="1"/>
  <c r="V691" i="2" s="1"/>
  <c r="W691" i="2" a="1"/>
  <c r="W691" i="2" s="1"/>
  <c r="X691" i="2"/>
  <c r="AA691" i="2" a="1"/>
  <c r="AA691" i="2" s="1"/>
  <c r="AB691" i="2" s="1"/>
  <c r="AC691" i="2"/>
  <c r="AD691" i="2"/>
  <c r="AF691" i="2"/>
  <c r="AG691" i="2"/>
  <c r="AI691" i="2"/>
  <c r="AJ691" i="2"/>
  <c r="AL691" i="2"/>
  <c r="AM691" i="2"/>
  <c r="AO691" i="2"/>
  <c r="AP691" i="2"/>
  <c r="AR691" i="2"/>
  <c r="AS691" i="2"/>
  <c r="AU691" i="2"/>
  <c r="AV691" i="2"/>
  <c r="AX691" i="2"/>
  <c r="AY691" i="2"/>
  <c r="BA691" i="2"/>
  <c r="BB691" i="2"/>
  <c r="BD691" i="2"/>
  <c r="BE691" i="2"/>
  <c r="BF691" i="2"/>
  <c r="BG691" i="2"/>
  <c r="BI691" i="2"/>
  <c r="BJ691" i="2"/>
  <c r="BL691" i="2"/>
  <c r="BM691" i="2"/>
  <c r="BO691" i="2" s="1"/>
  <c r="BP691" i="2"/>
  <c r="BR691" i="2"/>
  <c r="BS691" i="2"/>
  <c r="BT691" i="2"/>
  <c r="BV691" i="2"/>
  <c r="BU691" i="2" s="1"/>
  <c r="CC691" i="2"/>
  <c r="CD691" i="2"/>
  <c r="CG691" i="2" a="1"/>
  <c r="CG691" i="2" s="1"/>
  <c r="CH691" i="2" s="1"/>
  <c r="CE691" i="2" s="1"/>
  <c r="CL691" i="2" a="1"/>
  <c r="CL691" i="2" s="1"/>
  <c r="CM691" i="2" s="1"/>
  <c r="CJ691" i="2" s="1"/>
  <c r="CP691" i="2"/>
  <c r="CQ691" i="2"/>
  <c r="CS691" i="2"/>
  <c r="CR691" i="2" s="1"/>
  <c r="CT691" i="2"/>
  <c r="CV691" i="2" a="1"/>
  <c r="CV691" i="2" s="1"/>
  <c r="CW691" i="2"/>
  <c r="DA691" i="2"/>
  <c r="DB691" i="2"/>
  <c r="DD691" i="2"/>
  <c r="DE691" i="2"/>
  <c r="DG691" i="2"/>
  <c r="DH691" i="2" s="1"/>
  <c r="DJ691" i="2"/>
  <c r="DL691" i="2"/>
  <c r="DK691" i="2" s="1"/>
  <c r="DP691" i="2"/>
  <c r="DO691" i="2" s="1"/>
  <c r="C692" i="2"/>
  <c r="H692" i="2"/>
  <c r="G692" i="2" s="1"/>
  <c r="J692" i="2"/>
  <c r="K692" i="2"/>
  <c r="I692" i="2" s="1"/>
  <c r="M692" i="2"/>
  <c r="N692" i="2"/>
  <c r="P692" i="2"/>
  <c r="Q692" i="2"/>
  <c r="S692" i="2"/>
  <c r="T692" i="2"/>
  <c r="V692" i="2" a="1"/>
  <c r="V692" i="2" s="1"/>
  <c r="W692" i="2" a="1"/>
  <c r="W692" i="2" s="1"/>
  <c r="X692" i="2"/>
  <c r="AA692" i="2" a="1"/>
  <c r="AA692" i="2" s="1"/>
  <c r="AB692" i="2" s="1"/>
  <c r="AC692" i="2"/>
  <c r="AD692" i="2"/>
  <c r="AF692" i="2"/>
  <c r="AG692" i="2"/>
  <c r="AI692" i="2"/>
  <c r="AJ692" i="2"/>
  <c r="AL692" i="2"/>
  <c r="AM692" i="2"/>
  <c r="AO692" i="2"/>
  <c r="AP692" i="2"/>
  <c r="AR692" i="2"/>
  <c r="AS692" i="2"/>
  <c r="AU692" i="2"/>
  <c r="AV692" i="2"/>
  <c r="AX692" i="2"/>
  <c r="AY692" i="2"/>
  <c r="BA692" i="2"/>
  <c r="BB692" i="2"/>
  <c r="BD692" i="2"/>
  <c r="BE692" i="2"/>
  <c r="BF692" i="2"/>
  <c r="BG692" i="2"/>
  <c r="BI692" i="2"/>
  <c r="BJ692" i="2"/>
  <c r="BL692" i="2"/>
  <c r="BM692" i="2"/>
  <c r="BP692" i="2"/>
  <c r="BR692" i="2"/>
  <c r="BS692" i="2"/>
  <c r="BT692" i="2"/>
  <c r="BV692" i="2"/>
  <c r="BU692" i="2" s="1"/>
  <c r="CC692" i="2"/>
  <c r="CD692" i="2"/>
  <c r="CG692" i="2" a="1"/>
  <c r="CG692" i="2" s="1"/>
  <c r="CH692" i="2" s="1"/>
  <c r="CE692" i="2" s="1"/>
  <c r="CL692" i="2" a="1"/>
  <c r="CL692" i="2" s="1"/>
  <c r="CM692" i="2" s="1"/>
  <c r="CJ692" i="2" s="1"/>
  <c r="CP692" i="2"/>
  <c r="CQ692" i="2"/>
  <c r="CS692" i="2"/>
  <c r="CT692" i="2"/>
  <c r="CV692" i="2" a="1"/>
  <c r="CV692" i="2" s="1"/>
  <c r="CW692" i="2"/>
  <c r="DA692" i="2"/>
  <c r="DB692" i="2"/>
  <c r="DD692" i="2"/>
  <c r="DC692" i="2" s="1"/>
  <c r="DE692" i="2"/>
  <c r="DG692" i="2"/>
  <c r="DI692" i="2" s="1"/>
  <c r="DJ692" i="2"/>
  <c r="DF692" i="2" s="1"/>
  <c r="DL692" i="2"/>
  <c r="DM692" i="2" s="1"/>
  <c r="DP692" i="2"/>
  <c r="DQ692" i="2" s="1"/>
  <c r="C693" i="2"/>
  <c r="G693" i="2"/>
  <c r="H693" i="2"/>
  <c r="J693" i="2"/>
  <c r="K693" i="2"/>
  <c r="M693" i="2"/>
  <c r="N693" i="2"/>
  <c r="P693" i="2"/>
  <c r="Q693" i="2"/>
  <c r="R693" i="2"/>
  <c r="S693" i="2"/>
  <c r="T693" i="2"/>
  <c r="V693" i="2" a="1"/>
  <c r="V693" i="2" s="1"/>
  <c r="W693" i="2" a="1"/>
  <c r="W693" i="2" s="1"/>
  <c r="X693" i="2"/>
  <c r="AA693" i="2" a="1"/>
  <c r="AA693" i="2" s="1"/>
  <c r="AB693" i="2" s="1"/>
  <c r="AC693" i="2"/>
  <c r="AD693" i="2"/>
  <c r="AF693" i="2"/>
  <c r="AG693" i="2"/>
  <c r="AI693" i="2"/>
  <c r="AJ693" i="2"/>
  <c r="AL693" i="2"/>
  <c r="AM693" i="2"/>
  <c r="AO693" i="2"/>
  <c r="AP693" i="2"/>
  <c r="AR693" i="2"/>
  <c r="AS693" i="2"/>
  <c r="AU693" i="2"/>
  <c r="AV693" i="2"/>
  <c r="AX693" i="2"/>
  <c r="AY693" i="2"/>
  <c r="BA693" i="2"/>
  <c r="BB693" i="2"/>
  <c r="BD693" i="2"/>
  <c r="BE693" i="2"/>
  <c r="BF693" i="2"/>
  <c r="BG693" i="2"/>
  <c r="BI693" i="2"/>
  <c r="BJ693" i="2"/>
  <c r="BL693" i="2"/>
  <c r="BM693" i="2"/>
  <c r="BO693" i="2" s="1"/>
  <c r="BP693" i="2"/>
  <c r="BR693" i="2"/>
  <c r="BS693" i="2"/>
  <c r="BT693" i="2"/>
  <c r="BV693" i="2"/>
  <c r="BU693" i="2" s="1"/>
  <c r="CA693" i="2"/>
  <c r="CC693" i="2"/>
  <c r="CD693" i="2"/>
  <c r="CG693" i="2" a="1"/>
  <c r="CG693" i="2" s="1"/>
  <c r="CH693" i="2" s="1"/>
  <c r="CE693" i="2" s="1"/>
  <c r="CL693" i="2" a="1"/>
  <c r="CL693" i="2" s="1"/>
  <c r="CM693" i="2" s="1"/>
  <c r="CJ693" i="2" s="1"/>
  <c r="CP693" i="2"/>
  <c r="CQ693" i="2"/>
  <c r="CS693" i="2"/>
  <c r="CT693" i="2"/>
  <c r="CV693" i="2" a="1"/>
  <c r="CV693" i="2" s="1"/>
  <c r="CW693" i="2"/>
  <c r="DA693" i="2"/>
  <c r="DB693" i="2"/>
  <c r="DD693" i="2"/>
  <c r="DE693" i="2"/>
  <c r="DG693" i="2"/>
  <c r="DH693" i="2" s="1"/>
  <c r="DJ693" i="2"/>
  <c r="DL693" i="2"/>
  <c r="DN693" i="2" s="1"/>
  <c r="DP693" i="2"/>
  <c r="DR693" i="2" s="1"/>
  <c r="C694" i="2"/>
  <c r="H694" i="2"/>
  <c r="G694" i="2" s="1"/>
  <c r="J694" i="2"/>
  <c r="K694" i="2"/>
  <c r="M694" i="2"/>
  <c r="N694" i="2"/>
  <c r="P694" i="2"/>
  <c r="Q694" i="2"/>
  <c r="S694" i="2"/>
  <c r="T694" i="2"/>
  <c r="V694" i="2" a="1"/>
  <c r="V694" i="2" s="1"/>
  <c r="W694" i="2" a="1"/>
  <c r="W694" i="2" s="1"/>
  <c r="X694" i="2"/>
  <c r="AA694" i="2" a="1"/>
  <c r="AA694" i="2" s="1"/>
  <c r="AB694" i="2" s="1"/>
  <c r="AC694" i="2"/>
  <c r="AD694" i="2"/>
  <c r="AF694" i="2"/>
  <c r="AG694" i="2"/>
  <c r="AI694" i="2"/>
  <c r="AJ694" i="2"/>
  <c r="AL694" i="2"/>
  <c r="AM694" i="2"/>
  <c r="AO694" i="2"/>
  <c r="AP694" i="2"/>
  <c r="AR694" i="2"/>
  <c r="AS694" i="2"/>
  <c r="AU694" i="2"/>
  <c r="AV694" i="2"/>
  <c r="AX694" i="2"/>
  <c r="AY694" i="2"/>
  <c r="BA694" i="2"/>
  <c r="BB694" i="2"/>
  <c r="BD694" i="2"/>
  <c r="BE694" i="2"/>
  <c r="BF694" i="2"/>
  <c r="BG694" i="2"/>
  <c r="BI694" i="2"/>
  <c r="BJ694" i="2"/>
  <c r="BL694" i="2"/>
  <c r="BM694" i="2"/>
  <c r="BO694" i="2" s="1"/>
  <c r="BP694" i="2"/>
  <c r="BR694" i="2"/>
  <c r="BS694" i="2"/>
  <c r="BT694" i="2"/>
  <c r="BV694" i="2"/>
  <c r="BU694" i="2" s="1"/>
  <c r="CA694" i="2"/>
  <c r="BZ694" i="2"/>
  <c r="CC694" i="2"/>
  <c r="CD694" i="2"/>
  <c r="CG694" i="2" a="1"/>
  <c r="CG694" i="2" s="1"/>
  <c r="CL694" i="2" a="1"/>
  <c r="CL694" i="2" s="1"/>
  <c r="CP694" i="2"/>
  <c r="CQ694" i="2"/>
  <c r="CS694" i="2"/>
  <c r="CT694" i="2"/>
  <c r="CV694" i="2" a="1"/>
  <c r="CV694" i="2" s="1"/>
  <c r="CW694" i="2"/>
  <c r="DA694" i="2"/>
  <c r="DB694" i="2"/>
  <c r="DD694" i="2"/>
  <c r="DE694" i="2"/>
  <c r="DG694" i="2"/>
  <c r="DH694" i="2" s="1"/>
  <c r="DJ694" i="2"/>
  <c r="DL694" i="2"/>
  <c r="DN694" i="2" s="1"/>
  <c r="DP694" i="2"/>
  <c r="DO694" i="2" s="1"/>
  <c r="C695" i="2"/>
  <c r="H695" i="2"/>
  <c r="G695" i="2" s="1"/>
  <c r="J695" i="2"/>
  <c r="K695" i="2"/>
  <c r="M695" i="2"/>
  <c r="N695" i="2"/>
  <c r="P695" i="2"/>
  <c r="Q695" i="2"/>
  <c r="S695" i="2"/>
  <c r="T695" i="2"/>
  <c r="V695" i="2" a="1"/>
  <c r="V695" i="2" s="1"/>
  <c r="W695" i="2" a="1"/>
  <c r="W695" i="2" s="1"/>
  <c r="X695" i="2"/>
  <c r="AA695" i="2" a="1"/>
  <c r="AA695" i="2" s="1"/>
  <c r="AB695" i="2" s="1"/>
  <c r="AC695" i="2"/>
  <c r="AD695" i="2"/>
  <c r="AF695" i="2"/>
  <c r="AG695" i="2"/>
  <c r="AI695" i="2"/>
  <c r="AJ695" i="2"/>
  <c r="AL695" i="2"/>
  <c r="AM695" i="2"/>
  <c r="AO695" i="2"/>
  <c r="AP695" i="2"/>
  <c r="AR695" i="2"/>
  <c r="AS695" i="2"/>
  <c r="AU695" i="2"/>
  <c r="AV695" i="2"/>
  <c r="AX695" i="2"/>
  <c r="AY695" i="2"/>
  <c r="BA695" i="2"/>
  <c r="BB695" i="2"/>
  <c r="BD695" i="2"/>
  <c r="BE695" i="2"/>
  <c r="BF695" i="2"/>
  <c r="BG695" i="2"/>
  <c r="BI695" i="2"/>
  <c r="BJ695" i="2"/>
  <c r="BL695" i="2"/>
  <c r="BM695" i="2"/>
  <c r="BO695" i="2" s="1"/>
  <c r="BP695" i="2"/>
  <c r="BR695" i="2"/>
  <c r="BS695" i="2"/>
  <c r="BT695" i="2"/>
  <c r="BV695" i="2"/>
  <c r="BU695" i="2" s="1"/>
  <c r="BZ695" i="2"/>
  <c r="CA695" i="2"/>
  <c r="CC695" i="2"/>
  <c r="CD695" i="2"/>
  <c r="CG695" i="2" a="1"/>
  <c r="CG695" i="2"/>
  <c r="CH695" i="2" s="1"/>
  <c r="CE695" i="2" s="1"/>
  <c r="CL695" i="2" a="1"/>
  <c r="CL695" i="2"/>
  <c r="CM695" i="2" s="1"/>
  <c r="CJ695" i="2" s="1"/>
  <c r="CP695" i="2"/>
  <c r="CQ695" i="2"/>
  <c r="CS695" i="2"/>
  <c r="CT695" i="2"/>
  <c r="CV695" i="2" a="1"/>
  <c r="CV695" i="2" s="1"/>
  <c r="CW695" i="2"/>
  <c r="DA695" i="2"/>
  <c r="DB695" i="2"/>
  <c r="DD695" i="2"/>
  <c r="DE695" i="2"/>
  <c r="DG695" i="2"/>
  <c r="DH695" i="2" s="1"/>
  <c r="DI695" i="2"/>
  <c r="DJ695" i="2"/>
  <c r="DL695" i="2"/>
  <c r="DK695" i="2" s="1"/>
  <c r="DP695" i="2"/>
  <c r="DO695" i="2" s="1"/>
  <c r="H4" i="2"/>
  <c r="CN600" i="2" l="1"/>
  <c r="Y695" i="2"/>
  <c r="U695" i="2" s="1"/>
  <c r="AZ693" i="2"/>
  <c r="AZ692" i="2"/>
  <c r="O692" i="2"/>
  <c r="AQ686" i="2"/>
  <c r="AQ683" i="2"/>
  <c r="R683" i="2"/>
  <c r="AW681" i="2"/>
  <c r="R680" i="2"/>
  <c r="AN676" i="2"/>
  <c r="O676" i="2"/>
  <c r="AH674" i="2"/>
  <c r="CR672" i="2"/>
  <c r="CZ671" i="2"/>
  <c r="AT668" i="2"/>
  <c r="BH667" i="2"/>
  <c r="DM665" i="2"/>
  <c r="CZ665" i="2"/>
  <c r="Y665" i="2"/>
  <c r="I662" i="2"/>
  <c r="CO661" i="2"/>
  <c r="CB657" i="2"/>
  <c r="DC655" i="2"/>
  <c r="AZ653" i="2"/>
  <c r="O653" i="2"/>
  <c r="DO652" i="2"/>
  <c r="CB651" i="2"/>
  <c r="O651" i="2"/>
  <c r="CB650" i="2"/>
  <c r="AN650" i="2"/>
  <c r="AH648" i="2"/>
  <c r="I648" i="2"/>
  <c r="AK647" i="2"/>
  <c r="DH646" i="2"/>
  <c r="AN646" i="2"/>
  <c r="DI540" i="2"/>
  <c r="DH540" i="2"/>
  <c r="DI495" i="2"/>
  <c r="DH495" i="2"/>
  <c r="R695" i="2"/>
  <c r="DC693" i="2"/>
  <c r="CO693" i="2"/>
  <c r="AK693" i="2"/>
  <c r="CR688" i="2"/>
  <c r="DN687" i="2"/>
  <c r="BK685" i="2"/>
  <c r="CZ684" i="2"/>
  <c r="AZ684" i="2"/>
  <c r="AT681" i="2"/>
  <c r="AQ674" i="2"/>
  <c r="R674" i="2"/>
  <c r="AH673" i="2"/>
  <c r="BH672" i="2"/>
  <c r="Z670" i="2"/>
  <c r="R668" i="2"/>
  <c r="DK665" i="2"/>
  <c r="CY665" i="2"/>
  <c r="CZ664" i="2"/>
  <c r="AQ662" i="2"/>
  <c r="DR659" i="2"/>
  <c r="AZ657" i="2"/>
  <c r="DC654" i="2"/>
  <c r="AT654" i="2"/>
  <c r="DF652" i="2"/>
  <c r="AK651" i="2"/>
  <c r="CR650" i="2"/>
  <c r="L650" i="2"/>
  <c r="CR649" i="2"/>
  <c r="BW649" i="2"/>
  <c r="DR648" i="2"/>
  <c r="AQ648" i="2"/>
  <c r="DM644" i="2"/>
  <c r="DK644" i="2"/>
  <c r="CI585" i="2"/>
  <c r="DK548" i="2"/>
  <c r="DM548" i="2"/>
  <c r="CX690" i="2"/>
  <c r="CU690" i="2" s="1"/>
  <c r="CI48" i="2"/>
  <c r="CH48" i="2"/>
  <c r="CE48" i="2" s="1"/>
  <c r="Z693" i="2"/>
  <c r="CM553" i="2"/>
  <c r="CJ553" i="2" s="1"/>
  <c r="CN553" i="2"/>
  <c r="CN693" i="2"/>
  <c r="AH693" i="2"/>
  <c r="Z682" i="2"/>
  <c r="Y680" i="2"/>
  <c r="U680" i="2" s="1"/>
  <c r="O675" i="2"/>
  <c r="Z671" i="2"/>
  <c r="CY669" i="2"/>
  <c r="DN667" i="2"/>
  <c r="R664" i="2"/>
  <c r="CO663" i="2"/>
  <c r="BC663" i="2" a="1"/>
  <c r="BC663" i="2" s="1"/>
  <c r="AN661" i="2"/>
  <c r="CR656" i="2"/>
  <c r="CY655" i="2"/>
  <c r="CB655" i="2"/>
  <c r="AE654" i="2"/>
  <c r="DH589" i="2"/>
  <c r="DI589" i="2"/>
  <c r="CY585" i="2"/>
  <c r="DQ578" i="2"/>
  <c r="DR578" i="2"/>
  <c r="DH573" i="2"/>
  <c r="DI573" i="2"/>
  <c r="BC694" i="2" a="1"/>
  <c r="BC694" i="2" s="1"/>
  <c r="CZ693" i="2"/>
  <c r="AN695" i="2"/>
  <c r="AZ694" i="2"/>
  <c r="DC688" i="2"/>
  <c r="Y688" i="2"/>
  <c r="U688" i="2" s="1"/>
  <c r="I687" i="2"/>
  <c r="Y686" i="2"/>
  <c r="U686" i="2" s="1"/>
  <c r="AK685" i="2"/>
  <c r="DH684" i="2"/>
  <c r="AW684" i="2"/>
  <c r="CR683" i="2"/>
  <c r="BH682" i="2"/>
  <c r="AW682" i="2"/>
  <c r="AK682" i="2"/>
  <c r="I676" i="2"/>
  <c r="CY673" i="2"/>
  <c r="CB673" i="2"/>
  <c r="BH670" i="2"/>
  <c r="AW670" i="2"/>
  <c r="AK670" i="2"/>
  <c r="DK668" i="2"/>
  <c r="CB668" i="2"/>
  <c r="DM667" i="2"/>
  <c r="DC665" i="2"/>
  <c r="CO662" i="2"/>
  <c r="BH662" i="2"/>
  <c r="AW662" i="2"/>
  <c r="CY661" i="2"/>
  <c r="DR635" i="2"/>
  <c r="DO635" i="2"/>
  <c r="DK317" i="2"/>
  <c r="DM317" i="2"/>
  <c r="DN317" i="2"/>
  <c r="DH33" i="2"/>
  <c r="DI33" i="2"/>
  <c r="AK695" i="2"/>
  <c r="L695" i="2"/>
  <c r="DF694" i="2"/>
  <c r="CB693" i="2"/>
  <c r="BC692" i="2" a="1"/>
  <c r="BC692" i="2" s="1"/>
  <c r="AE692" i="2"/>
  <c r="DC679" i="2"/>
  <c r="BK678" i="2"/>
  <c r="AE676" i="2"/>
  <c r="Y670" i="2"/>
  <c r="U670" i="2" s="1"/>
  <c r="AN666" i="2"/>
  <c r="CR664" i="2"/>
  <c r="AQ663" i="2"/>
  <c r="CR661" i="2"/>
  <c r="AK659" i="2"/>
  <c r="L659" i="2"/>
  <c r="DH655" i="2"/>
  <c r="DI655" i="2"/>
  <c r="AK655" i="2"/>
  <c r="CB654" i="2"/>
  <c r="AQ653" i="2"/>
  <c r="DC652" i="2"/>
  <c r="AE652" i="2"/>
  <c r="R652" i="2"/>
  <c r="AQ651" i="2"/>
  <c r="CO649" i="2"/>
  <c r="DF648" i="2"/>
  <c r="CR648" i="2"/>
  <c r="AZ647" i="2"/>
  <c r="CZ646" i="2"/>
  <c r="DC645" i="2"/>
  <c r="CR644" i="2"/>
  <c r="Y644" i="2"/>
  <c r="U644" i="2" s="1"/>
  <c r="I644" i="2"/>
  <c r="AK643" i="2"/>
  <c r="DF642" i="2"/>
  <c r="AZ637" i="2"/>
  <c r="DC632" i="2"/>
  <c r="AT632" i="2"/>
  <c r="CO631" i="2"/>
  <c r="AK630" i="2"/>
  <c r="CR627" i="2"/>
  <c r="BH627" i="2"/>
  <c r="CY626" i="2"/>
  <c r="BK615" i="2"/>
  <c r="DR614" i="2"/>
  <c r="AW609" i="2"/>
  <c r="AK609" i="2"/>
  <c r="L609" i="2"/>
  <c r="R608" i="2"/>
  <c r="AQ607" i="2"/>
  <c r="R606" i="2"/>
  <c r="CO604" i="2"/>
  <c r="CZ603" i="2"/>
  <c r="CR601" i="2"/>
  <c r="AE600" i="2"/>
  <c r="R599" i="2"/>
  <c r="AZ596" i="2"/>
  <c r="AE595" i="2"/>
  <c r="DC590" i="2"/>
  <c r="AH590" i="2"/>
  <c r="CR586" i="2"/>
  <c r="CO584" i="2"/>
  <c r="DI582" i="2"/>
  <c r="CR582" i="2"/>
  <c r="BH581" i="2"/>
  <c r="AK581" i="2"/>
  <c r="I580" i="2"/>
  <c r="DM578" i="2"/>
  <c r="AN576" i="2"/>
  <c r="AW575" i="2"/>
  <c r="DQ574" i="2"/>
  <c r="AN572" i="2"/>
  <c r="CX570" i="2"/>
  <c r="CU570" i="2" s="1"/>
  <c r="CO568" i="2"/>
  <c r="AH568" i="2"/>
  <c r="CO567" i="2"/>
  <c r="BH566" i="2"/>
  <c r="AW566" i="2"/>
  <c r="AK566" i="2"/>
  <c r="AK565" i="2"/>
  <c r="DF562" i="2"/>
  <c r="CR562" i="2"/>
  <c r="AN562" i="2"/>
  <c r="BH561" i="2"/>
  <c r="AK561" i="2"/>
  <c r="L561" i="2"/>
  <c r="DQ554" i="2"/>
  <c r="DO554" i="2"/>
  <c r="CI553" i="2"/>
  <c r="CN552" i="2"/>
  <c r="BH547" i="2"/>
  <c r="AK547" i="2"/>
  <c r="BQ497" i="2"/>
  <c r="BC497" i="2" a="1"/>
  <c r="BC497" i="2" s="1"/>
  <c r="DO442" i="2"/>
  <c r="DR442" i="2"/>
  <c r="BC640" i="2" a="1"/>
  <c r="BC640" i="2" s="1"/>
  <c r="BQ633" i="2"/>
  <c r="AE633" i="2"/>
  <c r="L627" i="2"/>
  <c r="CX621" i="2"/>
  <c r="CU621" i="2" s="1"/>
  <c r="CB621" i="2"/>
  <c r="CR615" i="2"/>
  <c r="BW615" i="2"/>
  <c r="AZ613" i="2"/>
  <c r="O613" i="2"/>
  <c r="CB607" i="2"/>
  <c r="AZ607" i="2"/>
  <c r="CI569" i="2"/>
  <c r="BO508" i="2"/>
  <c r="DN503" i="2"/>
  <c r="DM503" i="2"/>
  <c r="DH462" i="2"/>
  <c r="DI462" i="2"/>
  <c r="BC454" i="2" a="1"/>
  <c r="BC454" i="2" s="1"/>
  <c r="DI375" i="2"/>
  <c r="DH375" i="2"/>
  <c r="CI306" i="2"/>
  <c r="CH306" i="2"/>
  <c r="CE306" i="2" s="1"/>
  <c r="AH629" i="2"/>
  <c r="CZ604" i="2"/>
  <c r="AQ603" i="2"/>
  <c r="DK595" i="2"/>
  <c r="CB595" i="2"/>
  <c r="CR592" i="2"/>
  <c r="BK591" i="2"/>
  <c r="AE590" i="2"/>
  <c r="R590" i="2"/>
  <c r="CO588" i="2"/>
  <c r="AK586" i="2"/>
  <c r="CZ577" i="2"/>
  <c r="CI577" i="2"/>
  <c r="AW576" i="2"/>
  <c r="AK572" i="2"/>
  <c r="CB570" i="2"/>
  <c r="AE567" i="2"/>
  <c r="DC566" i="2"/>
  <c r="DC563" i="2"/>
  <c r="AW562" i="2"/>
  <c r="DC549" i="2"/>
  <c r="DO477" i="2"/>
  <c r="DQ477" i="2"/>
  <c r="DI470" i="2"/>
  <c r="DH470" i="2"/>
  <c r="CN360" i="2"/>
  <c r="CO642" i="2"/>
  <c r="AW642" i="2"/>
  <c r="AK642" i="2"/>
  <c r="DF640" i="2"/>
  <c r="AE640" i="2"/>
  <c r="CO637" i="2"/>
  <c r="L635" i="2"/>
  <c r="DK633" i="2"/>
  <c r="I627" i="2"/>
  <c r="CO622" i="2"/>
  <c r="CI619" i="2"/>
  <c r="BQ619" i="2"/>
  <c r="BQ618" i="2"/>
  <c r="AK615" i="2"/>
  <c r="AN612" i="2"/>
  <c r="AQ609" i="2"/>
  <c r="L608" i="2"/>
  <c r="AN604" i="2"/>
  <c r="BH601" i="2"/>
  <c r="AK601" i="2"/>
  <c r="DF597" i="2"/>
  <c r="BQ593" i="2"/>
  <c r="R588" i="2"/>
  <c r="CZ587" i="2"/>
  <c r="AE587" i="2"/>
  <c r="R587" i="2"/>
  <c r="CB584" i="2"/>
  <c r="AE584" i="2"/>
  <c r="BQ582" i="2"/>
  <c r="AE577" i="2"/>
  <c r="R577" i="2"/>
  <c r="AH576" i="2"/>
  <c r="DM573" i="2"/>
  <c r="AT572" i="2"/>
  <c r="CY569" i="2"/>
  <c r="AQ568" i="2"/>
  <c r="AE568" i="2"/>
  <c r="R568" i="2"/>
  <c r="BC561" i="2" a="1"/>
  <c r="BC561" i="2" s="1"/>
  <c r="AH560" i="2"/>
  <c r="DF553" i="2"/>
  <c r="R550" i="2"/>
  <c r="DR539" i="2"/>
  <c r="DQ539" i="2"/>
  <c r="DN515" i="2"/>
  <c r="DM515" i="2"/>
  <c r="DR489" i="2"/>
  <c r="DQ489" i="2"/>
  <c r="DO468" i="2"/>
  <c r="DR468" i="2"/>
  <c r="DH640" i="2"/>
  <c r="I637" i="2"/>
  <c r="AH636" i="2"/>
  <c r="AW634" i="2"/>
  <c r="AN631" i="2"/>
  <c r="AE629" i="2"/>
  <c r="O624" i="2"/>
  <c r="CX619" i="2"/>
  <c r="CU619" i="2" s="1"/>
  <c r="AQ619" i="2"/>
  <c r="R619" i="2"/>
  <c r="DF617" i="2"/>
  <c r="O617" i="2"/>
  <c r="DC615" i="2"/>
  <c r="AT615" i="2"/>
  <c r="CZ608" i="2"/>
  <c r="AH608" i="2"/>
  <c r="AN605" i="2"/>
  <c r="DN602" i="2"/>
  <c r="DI598" i="2"/>
  <c r="DF594" i="2"/>
  <c r="CR594" i="2"/>
  <c r="O594" i="2"/>
  <c r="CI593" i="2"/>
  <c r="AW592" i="2"/>
  <c r="CI586" i="2"/>
  <c r="AZ584" i="2"/>
  <c r="BO580" i="2"/>
  <c r="BK580" i="2" s="1"/>
  <c r="AZ580" i="2"/>
  <c r="L578" i="2"/>
  <c r="AN577" i="2"/>
  <c r="CO572" i="2"/>
  <c r="I571" i="2"/>
  <c r="L570" i="2"/>
  <c r="DN566" i="2"/>
  <c r="R558" i="2"/>
  <c r="BQ557" i="2"/>
  <c r="CI479" i="2"/>
  <c r="DK417" i="2"/>
  <c r="DM417" i="2"/>
  <c r="CI601" i="2"/>
  <c r="BQ599" i="2"/>
  <c r="DF589" i="2"/>
  <c r="DI550" i="2"/>
  <c r="DH550" i="2"/>
  <c r="CN536" i="2"/>
  <c r="Z464" i="2"/>
  <c r="CI463" i="2"/>
  <c r="CH463" i="2"/>
  <c r="CE463" i="2" s="1"/>
  <c r="DM451" i="2"/>
  <c r="DN451" i="2"/>
  <c r="CB644" i="2"/>
  <c r="AN638" i="2"/>
  <c r="O638" i="2"/>
  <c r="DO637" i="2"/>
  <c r="R637" i="2"/>
  <c r="CZ634" i="2"/>
  <c r="DF632" i="2"/>
  <c r="AW631" i="2"/>
  <c r="AN629" i="2"/>
  <c r="CY628" i="2"/>
  <c r="CB628" i="2"/>
  <c r="CZ626" i="2"/>
  <c r="CO621" i="2"/>
  <c r="AK620" i="2"/>
  <c r="AZ619" i="2"/>
  <c r="O619" i="2"/>
  <c r="BW616" i="2"/>
  <c r="DC614" i="2"/>
  <c r="CO613" i="2"/>
  <c r="AT613" i="2"/>
  <c r="I613" i="2"/>
  <c r="CR610" i="2"/>
  <c r="CR609" i="2"/>
  <c r="BW609" i="2"/>
  <c r="CO607" i="2"/>
  <c r="AT606" i="2"/>
  <c r="AH606" i="2"/>
  <c r="DF602" i="2"/>
  <c r="BC601" i="2" a="1"/>
  <c r="BC601" i="2" s="1"/>
  <c r="DC595" i="2"/>
  <c r="BC592" i="2" a="1"/>
  <c r="BC592" i="2" s="1"/>
  <c r="BH590" i="2"/>
  <c r="AK590" i="2"/>
  <c r="AW584" i="2"/>
  <c r="DK583" i="2"/>
  <c r="DF579" i="2"/>
  <c r="I574" i="2"/>
  <c r="O573" i="2"/>
  <c r="CO569" i="2"/>
  <c r="AK568" i="2"/>
  <c r="DK566" i="2"/>
  <c r="AW564" i="2"/>
  <c r="AZ563" i="2"/>
  <c r="R560" i="2"/>
  <c r="CI558" i="2"/>
  <c r="DM549" i="2"/>
  <c r="DN549" i="2"/>
  <c r="DO505" i="2"/>
  <c r="DR505" i="2"/>
  <c r="DR493" i="2"/>
  <c r="DQ493" i="2"/>
  <c r="DR473" i="2"/>
  <c r="DQ473" i="2"/>
  <c r="DO463" i="2"/>
  <c r="DR463" i="2"/>
  <c r="CO555" i="2"/>
  <c r="AN554" i="2"/>
  <c r="AN547" i="2"/>
  <c r="CO542" i="2"/>
  <c r="AZ541" i="2"/>
  <c r="AN541" i="2"/>
  <c r="O541" i="2"/>
  <c r="AT534" i="2"/>
  <c r="O532" i="2"/>
  <c r="DR531" i="2"/>
  <c r="CZ530" i="2"/>
  <c r="L522" i="2"/>
  <c r="AN521" i="2"/>
  <c r="CY520" i="2"/>
  <c r="CO517" i="2"/>
  <c r="BQ516" i="2"/>
  <c r="AT516" i="2"/>
  <c r="I516" i="2"/>
  <c r="AK512" i="2"/>
  <c r="AW511" i="2"/>
  <c r="Z507" i="2"/>
  <c r="L507" i="2"/>
  <c r="DF506" i="2"/>
  <c r="Z506" i="2"/>
  <c r="R500" i="2"/>
  <c r="Z495" i="2"/>
  <c r="AN494" i="2"/>
  <c r="O494" i="2"/>
  <c r="AT492" i="2"/>
  <c r="AH492" i="2"/>
  <c r="Y489" i="2"/>
  <c r="L487" i="2"/>
  <c r="DF486" i="2"/>
  <c r="AE481" i="2"/>
  <c r="I475" i="2"/>
  <c r="L474" i="2"/>
  <c r="CN472" i="2"/>
  <c r="AQ471" i="2"/>
  <c r="CO470" i="2"/>
  <c r="AQ468" i="2"/>
  <c r="I453" i="2"/>
  <c r="AZ438" i="2"/>
  <c r="DK430" i="2"/>
  <c r="DM430" i="2"/>
  <c r="DN430" i="2"/>
  <c r="I422" i="2"/>
  <c r="AT399" i="2"/>
  <c r="AH399" i="2"/>
  <c r="L398" i="2"/>
  <c r="AZ393" i="2"/>
  <c r="AW388" i="2"/>
  <c r="AQ361" i="2"/>
  <c r="AT360" i="2"/>
  <c r="AH360" i="2"/>
  <c r="CO359" i="2"/>
  <c r="DM341" i="2"/>
  <c r="DN341" i="2"/>
  <c r="DH279" i="2"/>
  <c r="DI279" i="2"/>
  <c r="AH545" i="2"/>
  <c r="AE543" i="2"/>
  <c r="DC533" i="2"/>
  <c r="BH529" i="2"/>
  <c r="CR528" i="2"/>
  <c r="CB527" i="2"/>
  <c r="BK526" i="2"/>
  <c r="AQ525" i="2"/>
  <c r="BO524" i="2"/>
  <c r="AN519" i="2"/>
  <c r="AK514" i="2"/>
  <c r="AT504" i="2"/>
  <c r="BH502" i="2"/>
  <c r="AW502" i="2"/>
  <c r="AW499" i="2"/>
  <c r="CB481" i="2"/>
  <c r="DF473" i="2"/>
  <c r="CR473" i="2"/>
  <c r="CY468" i="2"/>
  <c r="BH461" i="2"/>
  <c r="AK461" i="2"/>
  <c r="AN460" i="2"/>
  <c r="CO455" i="2"/>
  <c r="AN447" i="2"/>
  <c r="AW438" i="2"/>
  <c r="AK438" i="2"/>
  <c r="DM435" i="2"/>
  <c r="DK435" i="2"/>
  <c r="CH434" i="2"/>
  <c r="CE434" i="2" s="1"/>
  <c r="CI434" i="2"/>
  <c r="DH430" i="2"/>
  <c r="DI430" i="2"/>
  <c r="O404" i="2"/>
  <c r="O401" i="2"/>
  <c r="AZ362" i="2"/>
  <c r="DF508" i="2"/>
  <c r="BQ504" i="2"/>
  <c r="O500" i="2"/>
  <c r="R493" i="2"/>
  <c r="R489" i="2"/>
  <c r="CO486" i="2"/>
  <c r="CR481" i="2"/>
  <c r="CY467" i="2"/>
  <c r="AQ444" i="2"/>
  <c r="BQ443" i="2"/>
  <c r="DN434" i="2"/>
  <c r="DM434" i="2"/>
  <c r="DQ423" i="2"/>
  <c r="DO423" i="2"/>
  <c r="AT396" i="2"/>
  <c r="AH396" i="2"/>
  <c r="BO380" i="2"/>
  <c r="DK372" i="2"/>
  <c r="DM372" i="2"/>
  <c r="CY367" i="2"/>
  <c r="AQ564" i="2"/>
  <c r="BQ562" i="2"/>
  <c r="CI561" i="2"/>
  <c r="I561" i="2"/>
  <c r="AN560" i="2"/>
  <c r="O560" i="2"/>
  <c r="AE555" i="2"/>
  <c r="DF551" i="2"/>
  <c r="BH551" i="2"/>
  <c r="CR550" i="2"/>
  <c r="DC547" i="2"/>
  <c r="AH547" i="2"/>
  <c r="R545" i="2"/>
  <c r="AN544" i="2"/>
  <c r="AT540" i="2"/>
  <c r="I540" i="2"/>
  <c r="BH539" i="2"/>
  <c r="AN538" i="2"/>
  <c r="AZ534" i="2"/>
  <c r="R534" i="2"/>
  <c r="AT529" i="2"/>
  <c r="AH529" i="2"/>
  <c r="I529" i="2"/>
  <c r="BH528" i="2"/>
  <c r="AW528" i="2"/>
  <c r="AK527" i="2"/>
  <c r="O525" i="2"/>
  <c r="I521" i="2"/>
  <c r="AQ517" i="2"/>
  <c r="R517" i="2"/>
  <c r="DQ515" i="2"/>
  <c r="AH514" i="2"/>
  <c r="Y514" i="2"/>
  <c r="DI508" i="2"/>
  <c r="DM507" i="2"/>
  <c r="AH506" i="2"/>
  <c r="DF505" i="2"/>
  <c r="R505" i="2"/>
  <c r="AQ503" i="2"/>
  <c r="CZ494" i="2"/>
  <c r="I494" i="2"/>
  <c r="DM487" i="2"/>
  <c r="BH477" i="2"/>
  <c r="AW477" i="2"/>
  <c r="Z475" i="2"/>
  <c r="BH471" i="2"/>
  <c r="AK471" i="2"/>
  <c r="CR468" i="2"/>
  <c r="AK468" i="2"/>
  <c r="L468" i="2"/>
  <c r="DQ466" i="2"/>
  <c r="DM464" i="2"/>
  <c r="BQ461" i="2"/>
  <c r="AE449" i="2"/>
  <c r="R449" i="2"/>
  <c r="DH447" i="2"/>
  <c r="DR433" i="2"/>
  <c r="DK414" i="2"/>
  <c r="DN414" i="2"/>
  <c r="AN413" i="2"/>
  <c r="AK408" i="2"/>
  <c r="R386" i="2"/>
  <c r="AT384" i="2"/>
  <c r="AH384" i="2"/>
  <c r="AK372" i="2"/>
  <c r="DI368" i="2"/>
  <c r="DF368" i="2"/>
  <c r="DH312" i="2"/>
  <c r="DI312" i="2"/>
  <c r="BQ540" i="2"/>
  <c r="CN520" i="2"/>
  <c r="BQ520" i="2"/>
  <c r="Z504" i="2"/>
  <c r="DF462" i="2"/>
  <c r="BO332" i="2"/>
  <c r="DF561" i="2"/>
  <c r="AW560" i="2"/>
  <c r="CR559" i="2"/>
  <c r="BH557" i="2"/>
  <c r="AW557" i="2"/>
  <c r="DF555" i="2"/>
  <c r="O555" i="2"/>
  <c r="AT553" i="2"/>
  <c r="AH553" i="2"/>
  <c r="AT552" i="2"/>
  <c r="AH552" i="2"/>
  <c r="AH551" i="2"/>
  <c r="I551" i="2"/>
  <c r="CX549" i="2"/>
  <c r="CU549" i="2" s="1"/>
  <c r="AE549" i="2"/>
  <c r="R549" i="2"/>
  <c r="L543" i="2"/>
  <c r="DF542" i="2"/>
  <c r="AK539" i="2"/>
  <c r="CR538" i="2"/>
  <c r="AT536" i="2"/>
  <c r="AT531" i="2"/>
  <c r="AZ530" i="2"/>
  <c r="DC525" i="2"/>
  <c r="L524" i="2"/>
  <c r="CB522" i="2"/>
  <c r="DC519" i="2"/>
  <c r="CZ513" i="2"/>
  <c r="CR512" i="2"/>
  <c r="AT508" i="2"/>
  <c r="AH508" i="2"/>
  <c r="I508" i="2"/>
  <c r="DC505" i="2"/>
  <c r="AW505" i="2"/>
  <c r="CB499" i="2"/>
  <c r="DC497" i="2"/>
  <c r="L493" i="2"/>
  <c r="BH483" i="2"/>
  <c r="AW483" i="2"/>
  <c r="DR481" i="2"/>
  <c r="CY480" i="2"/>
  <c r="AN478" i="2"/>
  <c r="AT472" i="2"/>
  <c r="CR462" i="2"/>
  <c r="BC460" i="2" a="1"/>
  <c r="BC460" i="2" s="1"/>
  <c r="AT460" i="2"/>
  <c r="AN449" i="2"/>
  <c r="Z444" i="2"/>
  <c r="AH435" i="2"/>
  <c r="Z430" i="2"/>
  <c r="CO415" i="2"/>
  <c r="AK415" i="2"/>
  <c r="BO396" i="2"/>
  <c r="L359" i="2"/>
  <c r="DF358" i="2"/>
  <c r="AZ430" i="2"/>
  <c r="AN430" i="2"/>
  <c r="AQ423" i="2"/>
  <c r="BQ422" i="2"/>
  <c r="I421" i="2"/>
  <c r="DC420" i="2"/>
  <c r="AH415" i="2"/>
  <c r="Y415" i="2"/>
  <c r="CO408" i="2"/>
  <c r="AN407" i="2"/>
  <c r="CO405" i="2"/>
  <c r="CR403" i="2"/>
  <c r="DF402" i="2"/>
  <c r="AW402" i="2"/>
  <c r="AK402" i="2"/>
  <c r="Z401" i="2"/>
  <c r="AN400" i="2"/>
  <c r="O400" i="2"/>
  <c r="DN399" i="2"/>
  <c r="DM396" i="2"/>
  <c r="Z393" i="2"/>
  <c r="CB392" i="2"/>
  <c r="I390" i="2"/>
  <c r="DI387" i="2"/>
  <c r="AW387" i="2"/>
  <c r="AE376" i="2"/>
  <c r="BH374" i="2"/>
  <c r="BH371" i="2"/>
  <c r="AQ369" i="2"/>
  <c r="CR368" i="2"/>
  <c r="CR365" i="2"/>
  <c r="L365" i="2"/>
  <c r="DF364" i="2"/>
  <c r="BH364" i="2"/>
  <c r="AW364" i="2"/>
  <c r="AN358" i="2"/>
  <c r="DM357" i="2"/>
  <c r="CZ355" i="2"/>
  <c r="O355" i="2"/>
  <c r="AH353" i="2"/>
  <c r="AK346" i="2"/>
  <c r="CZ345" i="2"/>
  <c r="CO343" i="2"/>
  <c r="R339" i="2"/>
  <c r="R337" i="2"/>
  <c r="DC335" i="2"/>
  <c r="O332" i="2"/>
  <c r="CB331" i="2"/>
  <c r="DF329" i="2"/>
  <c r="AW329" i="2"/>
  <c r="DQ328" i="2"/>
  <c r="CN328" i="2"/>
  <c r="BH325" i="2"/>
  <c r="AZ324" i="2"/>
  <c r="DI300" i="2"/>
  <c r="DH300" i="2"/>
  <c r="AQ280" i="2"/>
  <c r="L279" i="2"/>
  <c r="Z263" i="2"/>
  <c r="AZ262" i="2"/>
  <c r="DH222" i="2"/>
  <c r="DI222" i="2"/>
  <c r="BQ390" i="2"/>
  <c r="DQ268" i="2"/>
  <c r="DR268" i="2"/>
  <c r="Z262" i="2"/>
  <c r="DO239" i="2"/>
  <c r="DR239" i="2"/>
  <c r="DI188" i="2"/>
  <c r="DH188" i="2"/>
  <c r="DH101" i="2"/>
  <c r="DI101" i="2"/>
  <c r="BC438" i="2" a="1"/>
  <c r="BC438" i="2" s="1"/>
  <c r="AQ425" i="2"/>
  <c r="CR416" i="2"/>
  <c r="AT414" i="2"/>
  <c r="CY411" i="2"/>
  <c r="CB411" i="2"/>
  <c r="DC407" i="2"/>
  <c r="BH407" i="2"/>
  <c r="AW407" i="2"/>
  <c r="AK407" i="2"/>
  <c r="CO397" i="2"/>
  <c r="CZ389" i="2"/>
  <c r="BQ388" i="2"/>
  <c r="L387" i="2"/>
  <c r="CR386" i="2"/>
  <c r="CZ384" i="2"/>
  <c r="R384" i="2"/>
  <c r="CB366" i="2"/>
  <c r="BK366" i="2"/>
  <c r="AT364" i="2"/>
  <c r="I364" i="2"/>
  <c r="CX360" i="2"/>
  <c r="CU360" i="2" s="1"/>
  <c r="CB355" i="2"/>
  <c r="CN352" i="2"/>
  <c r="L341" i="2"/>
  <c r="AZ339" i="2"/>
  <c r="AN338" i="2"/>
  <c r="CB336" i="2"/>
  <c r="CR332" i="2"/>
  <c r="BH332" i="2"/>
  <c r="AK332" i="2"/>
  <c r="O331" i="2"/>
  <c r="BH324" i="2"/>
  <c r="CR323" i="2"/>
  <c r="CB322" i="2"/>
  <c r="O319" i="2"/>
  <c r="CR315" i="2"/>
  <c r="AE313" i="2"/>
  <c r="R313" i="2"/>
  <c r="CN312" i="2"/>
  <c r="BQ301" i="2"/>
  <c r="CR290" i="2"/>
  <c r="DO289" i="2"/>
  <c r="DO268" i="2"/>
  <c r="AZ455" i="2"/>
  <c r="DF450" i="2"/>
  <c r="DC447" i="2"/>
  <c r="CO447" i="2"/>
  <c r="BQ447" i="2"/>
  <c r="AH447" i="2"/>
  <c r="DC446" i="2"/>
  <c r="AE446" i="2"/>
  <c r="CR444" i="2"/>
  <c r="AN444" i="2"/>
  <c r="BH441" i="2"/>
  <c r="AK441" i="2"/>
  <c r="AQ439" i="2"/>
  <c r="I439" i="2"/>
  <c r="AT436" i="2"/>
  <c r="AZ435" i="2"/>
  <c r="AT434" i="2"/>
  <c r="DO431" i="2"/>
  <c r="Z427" i="2"/>
  <c r="DF426" i="2"/>
  <c r="CR426" i="2"/>
  <c r="CB426" i="2"/>
  <c r="CR423" i="2"/>
  <c r="CZ420" i="2"/>
  <c r="CY419" i="2"/>
  <c r="CZ417" i="2"/>
  <c r="AQ415" i="2"/>
  <c r="AE415" i="2"/>
  <c r="DC412" i="2"/>
  <c r="DF411" i="2"/>
  <c r="CB406" i="2"/>
  <c r="AT403" i="2"/>
  <c r="BQ401" i="2"/>
  <c r="DH399" i="2"/>
  <c r="CB398" i="2"/>
  <c r="AH397" i="2"/>
  <c r="DH396" i="2"/>
  <c r="AN396" i="2"/>
  <c r="AQ395" i="2"/>
  <c r="CZ393" i="2"/>
  <c r="BH392" i="2"/>
  <c r="I387" i="2"/>
  <c r="CR385" i="2"/>
  <c r="O376" i="2"/>
  <c r="CR369" i="2"/>
  <c r="CN368" i="2"/>
  <c r="AE368" i="2"/>
  <c r="I368" i="2"/>
  <c r="CO361" i="2"/>
  <c r="O360" i="2"/>
  <c r="CR356" i="2"/>
  <c r="BH356" i="2"/>
  <c r="AW355" i="2"/>
  <c r="BW354" i="2"/>
  <c r="AN354" i="2"/>
  <c r="DC351" i="2"/>
  <c r="Y351" i="2"/>
  <c r="CR345" i="2"/>
  <c r="AZ345" i="2"/>
  <c r="Z344" i="2"/>
  <c r="AQ343" i="2"/>
  <c r="R343" i="2"/>
  <c r="AE342" i="2"/>
  <c r="AT340" i="2"/>
  <c r="L337" i="2"/>
  <c r="AT333" i="2"/>
  <c r="AH333" i="2"/>
  <c r="BH331" i="2"/>
  <c r="AW331" i="2"/>
  <c r="AQ325" i="2"/>
  <c r="AE325" i="2"/>
  <c r="AN322" i="2"/>
  <c r="BQ320" i="2"/>
  <c r="AE312" i="2"/>
  <c r="CH310" i="2"/>
  <c r="CE310" i="2" s="1"/>
  <c r="CI310" i="2"/>
  <c r="DC293" i="2"/>
  <c r="O273" i="2"/>
  <c r="AE272" i="2"/>
  <c r="BQ188" i="2"/>
  <c r="DO307" i="2"/>
  <c r="DR307" i="2"/>
  <c r="DM178" i="2"/>
  <c r="DK178" i="2"/>
  <c r="AN456" i="2"/>
  <c r="BK453" i="2"/>
  <c r="AZ453" i="2"/>
  <c r="DC450" i="2"/>
  <c r="BW450" i="2"/>
  <c r="CZ446" i="2"/>
  <c r="Y441" i="2"/>
  <c r="U441" i="2" s="1"/>
  <c r="I441" i="2"/>
  <c r="AQ436" i="2"/>
  <c r="AQ434" i="2"/>
  <c r="Y433" i="2"/>
  <c r="DC432" i="2"/>
  <c r="L432" i="2"/>
  <c r="Y429" i="2"/>
  <c r="U429" i="2" s="1"/>
  <c r="CO428" i="2"/>
  <c r="BH422" i="2"/>
  <c r="AW422" i="2"/>
  <c r="AW420" i="2"/>
  <c r="Z420" i="2"/>
  <c r="L420" i="2"/>
  <c r="I416" i="2"/>
  <c r="AE412" i="2"/>
  <c r="AT411" i="2"/>
  <c r="CO410" i="2"/>
  <c r="AE407" i="2"/>
  <c r="R407" i="2"/>
  <c r="BH406" i="2"/>
  <c r="AW406" i="2"/>
  <c r="CZ402" i="2"/>
  <c r="O398" i="2"/>
  <c r="I392" i="2"/>
  <c r="L391" i="2"/>
  <c r="CR389" i="2"/>
  <c r="CZ387" i="2"/>
  <c r="BK382" i="2"/>
  <c r="L360" i="2"/>
  <c r="CO354" i="2"/>
  <c r="BH354" i="2"/>
  <c r="CZ351" i="2"/>
  <c r="CO350" i="2"/>
  <c r="CB347" i="2"/>
  <c r="CY346" i="2"/>
  <c r="O346" i="2"/>
  <c r="CO345" i="2"/>
  <c r="L344" i="2"/>
  <c r="O343" i="2"/>
  <c r="CB342" i="2"/>
  <c r="BK342" i="2"/>
  <c r="R341" i="2"/>
  <c r="CO340" i="2"/>
  <c r="I340" i="2"/>
  <c r="DQ333" i="2"/>
  <c r="CN320" i="2"/>
  <c r="CO314" i="2"/>
  <c r="BH314" i="2"/>
  <c r="AZ310" i="2"/>
  <c r="O310" i="2"/>
  <c r="AT261" i="2"/>
  <c r="BC260" i="2" a="1"/>
  <c r="BC260" i="2" s="1"/>
  <c r="DH241" i="2"/>
  <c r="DI241" i="2"/>
  <c r="DI183" i="2"/>
  <c r="DH183" i="2"/>
  <c r="L353" i="2"/>
  <c r="DC349" i="2"/>
  <c r="DF347" i="2"/>
  <c r="DC344" i="2"/>
  <c r="L343" i="2"/>
  <c r="AZ341" i="2"/>
  <c r="DF330" i="2"/>
  <c r="DO329" i="2"/>
  <c r="DR329" i="2"/>
  <c r="AN321" i="2"/>
  <c r="CI315" i="2"/>
  <c r="CH315" i="2"/>
  <c r="CE315" i="2" s="1"/>
  <c r="CZ314" i="2"/>
  <c r="L309" i="2"/>
  <c r="AW308" i="2"/>
  <c r="AN297" i="2"/>
  <c r="CM175" i="2"/>
  <c r="CJ175" i="2" s="1"/>
  <c r="CN175" i="2"/>
  <c r="BC248" i="2" a="1"/>
  <c r="BC248" i="2" s="1"/>
  <c r="AE223" i="2"/>
  <c r="CI209" i="2"/>
  <c r="AW208" i="2"/>
  <c r="AT206" i="2"/>
  <c r="BH196" i="2"/>
  <c r="L196" i="2"/>
  <c r="DM195" i="2"/>
  <c r="DR189" i="2"/>
  <c r="DC183" i="2"/>
  <c r="AQ178" i="2"/>
  <c r="AE178" i="2"/>
  <c r="AT177" i="2"/>
  <c r="AE175" i="2"/>
  <c r="AN168" i="2"/>
  <c r="DI166" i="2"/>
  <c r="DC163" i="2"/>
  <c r="AE162" i="2"/>
  <c r="CB159" i="2"/>
  <c r="BK159" i="2"/>
  <c r="AE158" i="2"/>
  <c r="DF312" i="2"/>
  <c r="AQ311" i="2"/>
  <c r="R311" i="2"/>
  <c r="AQ307" i="2"/>
  <c r="DF305" i="2"/>
  <c r="CR305" i="2"/>
  <c r="DC300" i="2"/>
  <c r="AE300" i="2"/>
  <c r="CB286" i="2"/>
  <c r="I285" i="2"/>
  <c r="DC284" i="2"/>
  <c r="AQ284" i="2"/>
  <c r="AT283" i="2"/>
  <c r="BH282" i="2"/>
  <c r="AN278" i="2"/>
  <c r="R278" i="2"/>
  <c r="DC276" i="2"/>
  <c r="AT275" i="2"/>
  <c r="I275" i="2"/>
  <c r="CO274" i="2"/>
  <c r="CY266" i="2"/>
  <c r="CZ265" i="2"/>
  <c r="AT264" i="2"/>
  <c r="AH264" i="2"/>
  <c r="L263" i="2"/>
  <c r="AK262" i="2"/>
  <c r="DQ261" i="2"/>
  <c r="CZ261" i="2"/>
  <c r="CZ260" i="2"/>
  <c r="CI257" i="2"/>
  <c r="DF251" i="2"/>
  <c r="Z244" i="2"/>
  <c r="AZ243" i="2"/>
  <c r="AQ228" i="2"/>
  <c r="AH227" i="2"/>
  <c r="BQ221" i="2"/>
  <c r="CI215" i="2"/>
  <c r="R215" i="2"/>
  <c r="CR210" i="2"/>
  <c r="AZ210" i="2"/>
  <c r="AN210" i="2"/>
  <c r="BQ209" i="2"/>
  <c r="DC208" i="2"/>
  <c r="CO208" i="2"/>
  <c r="AK205" i="2"/>
  <c r="DF204" i="2"/>
  <c r="CI201" i="2"/>
  <c r="DH88" i="2"/>
  <c r="DI88" i="2"/>
  <c r="BC275" i="2" a="1"/>
  <c r="BC275" i="2" s="1"/>
  <c r="O237" i="2"/>
  <c r="BK229" i="2"/>
  <c r="CZ228" i="2"/>
  <c r="Y225" i="2"/>
  <c r="AZ223" i="2"/>
  <c r="CZ221" i="2"/>
  <c r="BH198" i="2"/>
  <c r="AK198" i="2"/>
  <c r="AW192" i="2"/>
  <c r="AT188" i="2"/>
  <c r="AH183" i="2"/>
  <c r="R175" i="2"/>
  <c r="CO160" i="2"/>
  <c r="Z159" i="2"/>
  <c r="BO156" i="2"/>
  <c r="DH105" i="2"/>
  <c r="DI105" i="2"/>
  <c r="R329" i="2"/>
  <c r="BH326" i="2"/>
  <c r="AK326" i="2"/>
  <c r="CB325" i="2"/>
  <c r="DC320" i="2"/>
  <c r="BH315" i="2"/>
  <c r="AK315" i="2"/>
  <c r="AE314" i="2"/>
  <c r="CY310" i="2"/>
  <c r="AQ309" i="2"/>
  <c r="DH304" i="2"/>
  <c r="R302" i="2"/>
  <c r="DC296" i="2"/>
  <c r="DH295" i="2"/>
  <c r="BO292" i="2"/>
  <c r="CB288" i="2"/>
  <c r="DR287" i="2"/>
  <c r="BH287" i="2"/>
  <c r="AW287" i="2"/>
  <c r="AK287" i="2"/>
  <c r="AN286" i="2"/>
  <c r="O286" i="2"/>
  <c r="DR285" i="2"/>
  <c r="AW278" i="2"/>
  <c r="AE277" i="2"/>
  <c r="BO276" i="2"/>
  <c r="R276" i="2"/>
  <c r="CB270" i="2"/>
  <c r="DI268" i="2"/>
  <c r="DF267" i="2"/>
  <c r="AK266" i="2"/>
  <c r="O265" i="2"/>
  <c r="AZ261" i="2"/>
  <c r="CB259" i="2"/>
  <c r="AQ259" i="2"/>
  <c r="DC258" i="2"/>
  <c r="DH257" i="2"/>
  <c r="AW253" i="2"/>
  <c r="CY250" i="2"/>
  <c r="AE250" i="2"/>
  <c r="R250" i="2"/>
  <c r="DR247" i="2"/>
  <c r="AZ247" i="2"/>
  <c r="AW245" i="2"/>
  <c r="CR240" i="2"/>
  <c r="I233" i="2"/>
  <c r="DN229" i="2"/>
  <c r="O228" i="2"/>
  <c r="CR223" i="2"/>
  <c r="DM222" i="2"/>
  <c r="AH218" i="2"/>
  <c r="DH209" i="2"/>
  <c r="AQ209" i="2"/>
  <c r="R209" i="2"/>
  <c r="AE207" i="2"/>
  <c r="AE200" i="2"/>
  <c r="I199" i="2"/>
  <c r="I197" i="2"/>
  <c r="BQ192" i="2"/>
  <c r="AT192" i="2"/>
  <c r="BH190" i="2"/>
  <c r="AW190" i="2"/>
  <c r="AK190" i="2"/>
  <c r="CY189" i="2"/>
  <c r="BK189" i="2"/>
  <c r="AQ187" i="2"/>
  <c r="AH186" i="2"/>
  <c r="DC185" i="2"/>
  <c r="CR184" i="2"/>
  <c r="CZ183" i="2"/>
  <c r="DC180" i="2"/>
  <c r="CR175" i="2"/>
  <c r="AT173" i="2"/>
  <c r="DF171" i="2"/>
  <c r="L171" i="2"/>
  <c r="DF170" i="2"/>
  <c r="DR169" i="2"/>
  <c r="AZ164" i="2"/>
  <c r="AZ162" i="2"/>
  <c r="DM161" i="2"/>
  <c r="DC159" i="2"/>
  <c r="CO159" i="2"/>
  <c r="L158" i="2"/>
  <c r="DH145" i="2"/>
  <c r="DI145" i="2"/>
  <c r="CN128" i="2"/>
  <c r="CM128" i="2"/>
  <c r="CJ128" i="2" s="1"/>
  <c r="DM11" i="2"/>
  <c r="DN11" i="2"/>
  <c r="BK302" i="2"/>
  <c r="CX300" i="2"/>
  <c r="CU300" i="2" s="1"/>
  <c r="CX299" i="2"/>
  <c r="CU299" i="2" s="1"/>
  <c r="L286" i="2"/>
  <c r="AZ285" i="2"/>
  <c r="AN285" i="2"/>
  <c r="DC280" i="2"/>
  <c r="CZ278" i="2"/>
  <c r="AK271" i="2"/>
  <c r="AT267" i="2"/>
  <c r="DF259" i="2"/>
  <c r="BW257" i="2"/>
  <c r="AE254" i="2"/>
  <c r="CR250" i="2"/>
  <c r="AW248" i="2"/>
  <c r="AT245" i="2"/>
  <c r="CI241" i="2"/>
  <c r="BC240" i="2" a="1"/>
  <c r="BC240" i="2" s="1"/>
  <c r="DC223" i="2"/>
  <c r="AQ218" i="2"/>
  <c r="CZ217" i="2"/>
  <c r="I216" i="2"/>
  <c r="CX211" i="2"/>
  <c r="CU211" i="2" s="1"/>
  <c r="I210" i="2"/>
  <c r="AN209" i="2"/>
  <c r="BH202" i="2"/>
  <c r="AQ196" i="2"/>
  <c r="Y190" i="2"/>
  <c r="R183" i="2"/>
  <c r="AE181" i="2"/>
  <c r="AE180" i="2"/>
  <c r="AQ179" i="2"/>
  <c r="R174" i="2"/>
  <c r="R173" i="2"/>
  <c r="DQ169" i="2"/>
  <c r="BC167" i="2" a="1"/>
  <c r="BC167" i="2" s="1"/>
  <c r="BQ166" i="2"/>
  <c r="Y159" i="2"/>
  <c r="DQ44" i="2"/>
  <c r="DO44" i="2"/>
  <c r="Z250" i="2"/>
  <c r="DF241" i="2"/>
  <c r="BQ237" i="2"/>
  <c r="AT232" i="2"/>
  <c r="AH232" i="2"/>
  <c r="DF222" i="2"/>
  <c r="DF212" i="2"/>
  <c r="AN208" i="2"/>
  <c r="DN205" i="2"/>
  <c r="AE198" i="2"/>
  <c r="R198" i="2"/>
  <c r="DH193" i="2"/>
  <c r="DF188" i="2"/>
  <c r="O188" i="2"/>
  <c r="CO184" i="2"/>
  <c r="AH178" i="2"/>
  <c r="L175" i="2"/>
  <c r="BH162" i="2"/>
  <c r="DF160" i="2"/>
  <c r="DK113" i="2"/>
  <c r="DN113" i="2"/>
  <c r="DN32" i="2"/>
  <c r="DM32" i="2"/>
  <c r="BC315" i="2" a="1"/>
  <c r="BC315" i="2" s="1"/>
  <c r="I315" i="2"/>
  <c r="AN314" i="2"/>
  <c r="DC312" i="2"/>
  <c r="I312" i="2"/>
  <c r="Y311" i="2"/>
  <c r="CB309" i="2"/>
  <c r="R306" i="2"/>
  <c r="BQ305" i="2"/>
  <c r="AK300" i="2"/>
  <c r="BH299" i="2"/>
  <c r="CO295" i="2"/>
  <c r="AK292" i="2"/>
  <c r="L291" i="2"/>
  <c r="DF283" i="2"/>
  <c r="R281" i="2"/>
  <c r="AH280" i="2"/>
  <c r="AZ279" i="2"/>
  <c r="CR276" i="2"/>
  <c r="L276" i="2"/>
  <c r="DF275" i="2"/>
  <c r="AK275" i="2"/>
  <c r="DO273" i="2"/>
  <c r="AQ273" i="2"/>
  <c r="AE273" i="2"/>
  <c r="R273" i="2"/>
  <c r="CZ272" i="2"/>
  <c r="AT272" i="2"/>
  <c r="AH271" i="2"/>
  <c r="DC265" i="2"/>
  <c r="CR264" i="2"/>
  <c r="CB262" i="2"/>
  <c r="CI249" i="2"/>
  <c r="BQ245" i="2"/>
  <c r="L242" i="2"/>
  <c r="AN240" i="2"/>
  <c r="CO237" i="2"/>
  <c r="DF233" i="2"/>
  <c r="I230" i="2"/>
  <c r="I228" i="2"/>
  <c r="L227" i="2"/>
  <c r="DF226" i="2"/>
  <c r="AZ226" i="2"/>
  <c r="AN226" i="2"/>
  <c r="BK224" i="2"/>
  <c r="DR223" i="2"/>
  <c r="BH222" i="2"/>
  <c r="CN216" i="2"/>
  <c r="I215" i="2"/>
  <c r="DF206" i="2"/>
  <c r="AH194" i="2"/>
  <c r="I194" i="2"/>
  <c r="CO189" i="2"/>
  <c r="O182" i="2"/>
  <c r="R176" i="2"/>
  <c r="DF174" i="2"/>
  <c r="AN167" i="2"/>
  <c r="AT162" i="2"/>
  <c r="CX159" i="2"/>
  <c r="CU159" i="2" s="1"/>
  <c r="AH152" i="2"/>
  <c r="AE150" i="2"/>
  <c r="AT149" i="2"/>
  <c r="CO148" i="2"/>
  <c r="CO147" i="2"/>
  <c r="I147" i="2"/>
  <c r="CR146" i="2"/>
  <c r="I145" i="2"/>
  <c r="AW143" i="2"/>
  <c r="L143" i="2"/>
  <c r="AN142" i="2"/>
  <c r="CZ139" i="2"/>
  <c r="CX128" i="2"/>
  <c r="CU128" i="2" s="1"/>
  <c r="AQ128" i="2"/>
  <c r="O121" i="2"/>
  <c r="DN120" i="2"/>
  <c r="AZ120" i="2"/>
  <c r="AH118" i="2"/>
  <c r="AT117" i="2"/>
  <c r="Y116" i="2"/>
  <c r="I115" i="2"/>
  <c r="AQ113" i="2"/>
  <c r="AZ107" i="2"/>
  <c r="AN107" i="2"/>
  <c r="CX104" i="2"/>
  <c r="CU104" i="2" s="1"/>
  <c r="Y101" i="2"/>
  <c r="DM98" i="2"/>
  <c r="CY97" i="2"/>
  <c r="AZ97" i="2"/>
  <c r="AN97" i="2"/>
  <c r="CY96" i="2"/>
  <c r="CB95" i="2"/>
  <c r="AH93" i="2"/>
  <c r="AT89" i="2"/>
  <c r="DF87" i="2"/>
  <c r="BH87" i="2"/>
  <c r="CY86" i="2"/>
  <c r="AE86" i="2"/>
  <c r="R86" i="2"/>
  <c r="I85" i="2"/>
  <c r="CO82" i="2"/>
  <c r="DC81" i="2"/>
  <c r="CO81" i="2"/>
  <c r="CR79" i="2"/>
  <c r="AW78" i="2"/>
  <c r="AH70" i="2"/>
  <c r="CO69" i="2"/>
  <c r="BH69" i="2"/>
  <c r="DH66" i="2"/>
  <c r="AK66" i="2"/>
  <c r="DH60" i="2"/>
  <c r="L60" i="2"/>
  <c r="DF59" i="2"/>
  <c r="DM57" i="2"/>
  <c r="AZ55" i="2"/>
  <c r="AE54" i="2"/>
  <c r="R54" i="2"/>
  <c r="CZ47" i="2"/>
  <c r="CX44" i="2"/>
  <c r="CU44" i="2" s="1"/>
  <c r="R37" i="2"/>
  <c r="CO33" i="2"/>
  <c r="AT33" i="2"/>
  <c r="DF32" i="2"/>
  <c r="DF31" i="2"/>
  <c r="AZ31" i="2"/>
  <c r="AE26" i="2"/>
  <c r="Z31" i="2"/>
  <c r="CR18" i="2"/>
  <c r="AZ15" i="2"/>
  <c r="AW11" i="2"/>
  <c r="AK11" i="2"/>
  <c r="CN62" i="2"/>
  <c r="CN30" i="2"/>
  <c r="BO34" i="2"/>
  <c r="CZ154" i="2"/>
  <c r="BH151" i="2"/>
  <c r="AN150" i="2"/>
  <c r="AE138" i="2"/>
  <c r="CO137" i="2"/>
  <c r="CR136" i="2"/>
  <c r="AK136" i="2"/>
  <c r="CZ134" i="2"/>
  <c r="AW123" i="2"/>
  <c r="AK122" i="2"/>
  <c r="Z120" i="2"/>
  <c r="AN113" i="2"/>
  <c r="DF110" i="2"/>
  <c r="AN106" i="2"/>
  <c r="CY103" i="2"/>
  <c r="AH99" i="2"/>
  <c r="Z96" i="2"/>
  <c r="AN95" i="2"/>
  <c r="AE94" i="2"/>
  <c r="R94" i="2"/>
  <c r="CO93" i="2"/>
  <c r="O86" i="2"/>
  <c r="AE85" i="2"/>
  <c r="BH77" i="2"/>
  <c r="AK77" i="2"/>
  <c r="Z76" i="2"/>
  <c r="CZ69" i="2"/>
  <c r="CO68" i="2"/>
  <c r="AT61" i="2"/>
  <c r="AH61" i="2"/>
  <c r="BC60" i="2" a="1"/>
  <c r="BC60" i="2" s="1"/>
  <c r="CO45" i="2"/>
  <c r="AW44" i="2"/>
  <c r="L44" i="2"/>
  <c r="DK41" i="2"/>
  <c r="AZ37" i="2"/>
  <c r="AE34" i="2"/>
  <c r="BH31" i="2"/>
  <c r="AK28" i="2"/>
  <c r="CR27" i="2"/>
  <c r="AN26" i="2"/>
  <c r="AZ21" i="2"/>
  <c r="CY156" i="2"/>
  <c r="AW156" i="2"/>
  <c r="AQ153" i="2"/>
  <c r="AE153" i="2"/>
  <c r="CO150" i="2"/>
  <c r="BC143" i="2" a="1"/>
  <c r="BC143" i="2" s="1"/>
  <c r="CO142" i="2"/>
  <c r="DM134" i="2"/>
  <c r="CX134" i="2"/>
  <c r="CU134" i="2" s="1"/>
  <c r="DF131" i="2"/>
  <c r="Z128" i="2"/>
  <c r="CY127" i="2"/>
  <c r="DC125" i="2"/>
  <c r="CO125" i="2"/>
  <c r="I125" i="2"/>
  <c r="AE116" i="2"/>
  <c r="R116" i="2"/>
  <c r="AQ114" i="2"/>
  <c r="I111" i="2"/>
  <c r="DH110" i="2"/>
  <c r="AZ110" i="2"/>
  <c r="O110" i="2"/>
  <c r="BO108" i="2"/>
  <c r="CR106" i="2"/>
  <c r="AN102" i="2"/>
  <c r="BH96" i="2"/>
  <c r="Y87" i="2"/>
  <c r="AZ82" i="2"/>
  <c r="DN81" i="2"/>
  <c r="AQ81" i="2"/>
  <c r="R81" i="2"/>
  <c r="AQ79" i="2"/>
  <c r="Y73" i="2"/>
  <c r="CO72" i="2"/>
  <c r="I66" i="2"/>
  <c r="BK65" i="2"/>
  <c r="AZ65" i="2"/>
  <c r="AZ64" i="2"/>
  <c r="O64" i="2"/>
  <c r="AZ63" i="2"/>
  <c r="AN63" i="2"/>
  <c r="AE62" i="2"/>
  <c r="AE60" i="2"/>
  <c r="DI57" i="2"/>
  <c r="CI56" i="2"/>
  <c r="I52" i="2"/>
  <c r="CO51" i="2"/>
  <c r="BH51" i="2"/>
  <c r="CR50" i="2"/>
  <c r="DF47" i="2"/>
  <c r="DR46" i="2"/>
  <c r="BQ46" i="2"/>
  <c r="BC46" i="2" a="1"/>
  <c r="BC46" i="2" s="1"/>
  <c r="Y42" i="2"/>
  <c r="BQ39" i="2"/>
  <c r="AH39" i="2"/>
  <c r="L36" i="2"/>
  <c r="AT32" i="2"/>
  <c r="I32" i="2"/>
  <c r="BH30" i="2"/>
  <c r="AW30" i="2"/>
  <c r="AK30" i="2"/>
  <c r="I28" i="2"/>
  <c r="CO27" i="2"/>
  <c r="CR26" i="2"/>
  <c r="DF21" i="2"/>
  <c r="DC16" i="2"/>
  <c r="AT16" i="2"/>
  <c r="AQ12" i="2"/>
  <c r="AK155" i="2"/>
  <c r="L155" i="2"/>
  <c r="DM153" i="2"/>
  <c r="CB152" i="2"/>
  <c r="DQ151" i="2"/>
  <c r="DR146" i="2"/>
  <c r="CI143" i="2"/>
  <c r="DN137" i="2"/>
  <c r="DN129" i="2"/>
  <c r="CZ125" i="2"/>
  <c r="AN114" i="2"/>
  <c r="L109" i="2"/>
  <c r="AQ105" i="2"/>
  <c r="DN93" i="2"/>
  <c r="BO92" i="2"/>
  <c r="CB91" i="2"/>
  <c r="AK83" i="2"/>
  <c r="DQ80" i="2"/>
  <c r="BQ77" i="2"/>
  <c r="I76" i="2"/>
  <c r="Y72" i="2"/>
  <c r="DF63" i="2"/>
  <c r="DR61" i="2"/>
  <c r="AT51" i="2"/>
  <c r="Y51" i="2"/>
  <c r="CO50" i="2"/>
  <c r="DH47" i="2"/>
  <c r="DC29" i="2"/>
  <c r="DC26" i="2"/>
  <c r="L23" i="2"/>
  <c r="DF22" i="2"/>
  <c r="CO10" i="2"/>
  <c r="AE10" i="2"/>
  <c r="CO7" i="2"/>
  <c r="AK7" i="2"/>
  <c r="CZ150" i="2"/>
  <c r="CN150" i="2"/>
  <c r="CB145" i="2"/>
  <c r="AH142" i="2"/>
  <c r="L138" i="2"/>
  <c r="DM137" i="2"/>
  <c r="R137" i="2"/>
  <c r="AW135" i="2"/>
  <c r="Y113" i="2"/>
  <c r="Y106" i="2"/>
  <c r="AK102" i="2"/>
  <c r="AQ98" i="2"/>
  <c r="AN88" i="2"/>
  <c r="DF84" i="2"/>
  <c r="L70" i="2"/>
  <c r="R66" i="2"/>
  <c r="AW62" i="2"/>
  <c r="CH59" i="2"/>
  <c r="CE59" i="2" s="1"/>
  <c r="I156" i="2"/>
  <c r="DF153" i="2"/>
  <c r="AW153" i="2"/>
  <c r="CX146" i="2"/>
  <c r="CU146" i="2" s="1"/>
  <c r="CI146" i="2"/>
  <c r="R146" i="2"/>
  <c r="AN143" i="2"/>
  <c r="DR133" i="2"/>
  <c r="Y133" i="2"/>
  <c r="I133" i="2"/>
  <c r="AH132" i="2"/>
  <c r="BO124" i="2"/>
  <c r="R122" i="2"/>
  <c r="AT109" i="2"/>
  <c r="I109" i="2"/>
  <c r="AK108" i="2"/>
  <c r="CB105" i="2"/>
  <c r="AN105" i="2"/>
  <c r="R105" i="2"/>
  <c r="BH103" i="2"/>
  <c r="AK92" i="2"/>
  <c r="L92" i="2"/>
  <c r="I90" i="2"/>
  <c r="AH71" i="2"/>
  <c r="CZ65" i="2"/>
  <c r="AT54" i="2"/>
  <c r="CZ51" i="2"/>
  <c r="DC47" i="2"/>
  <c r="AN45" i="2"/>
  <c r="R44" i="2"/>
  <c r="CZ30" i="2"/>
  <c r="CO22" i="2"/>
  <c r="AH22" i="2"/>
  <c r="CX16" i="2"/>
  <c r="CU16" i="2" s="1"/>
  <c r="DC13" i="2"/>
  <c r="AZ12" i="2"/>
  <c r="R11" i="2"/>
  <c r="DN442" i="2"/>
  <c r="DM442" i="2"/>
  <c r="DK442" i="2"/>
  <c r="DR695" i="2"/>
  <c r="DQ695" i="2"/>
  <c r="CB694" i="2"/>
  <c r="AE694" i="2"/>
  <c r="CZ692" i="2"/>
  <c r="R692" i="2"/>
  <c r="CO688" i="2"/>
  <c r="DH682" i="2"/>
  <c r="DI682" i="2"/>
  <c r="DK658" i="2"/>
  <c r="DN658" i="2"/>
  <c r="DK513" i="2"/>
  <c r="DM513" i="2"/>
  <c r="DN513" i="2"/>
  <c r="O694" i="2"/>
  <c r="DQ693" i="2"/>
  <c r="L693" i="2"/>
  <c r="DN692" i="2"/>
  <c r="CB691" i="2"/>
  <c r="AN691" i="2"/>
  <c r="CY690" i="2"/>
  <c r="R687" i="2"/>
  <c r="Z681" i="2"/>
  <c r="DO671" i="2"/>
  <c r="DQ671" i="2"/>
  <c r="DM575" i="2"/>
  <c r="DK575" i="2"/>
  <c r="BQ684" i="2"/>
  <c r="BK653" i="2"/>
  <c r="CY695" i="2"/>
  <c r="DQ656" i="2"/>
  <c r="DR656" i="2"/>
  <c r="DI634" i="2"/>
  <c r="DH634" i="2"/>
  <c r="CM611" i="2"/>
  <c r="CJ611" i="2" s="1"/>
  <c r="CN611" i="2"/>
  <c r="AK694" i="2"/>
  <c r="CR692" i="2"/>
  <c r="DO639" i="2"/>
  <c r="DR639" i="2"/>
  <c r="DK666" i="2"/>
  <c r="DN666" i="2"/>
  <c r="DH690" i="2"/>
  <c r="DI690" i="2"/>
  <c r="CR695" i="2"/>
  <c r="AT694" i="2"/>
  <c r="DI693" i="2"/>
  <c r="AH692" i="2"/>
  <c r="AT691" i="2"/>
  <c r="AH690" i="2"/>
  <c r="BC690" i="2" a="1"/>
  <c r="BC690" i="2" s="1"/>
  <c r="CO689" i="2"/>
  <c r="AW689" i="2"/>
  <c r="L689" i="2"/>
  <c r="AE687" i="2"/>
  <c r="AT686" i="2"/>
  <c r="CO685" i="2"/>
  <c r="Z685" i="2"/>
  <c r="BH683" i="2"/>
  <c r="AK683" i="2"/>
  <c r="CB682" i="2"/>
  <c r="AZ682" i="2"/>
  <c r="O679" i="2"/>
  <c r="DR675" i="2"/>
  <c r="AT675" i="2"/>
  <c r="CO674" i="2"/>
  <c r="AW674" i="2"/>
  <c r="AK674" i="2"/>
  <c r="L674" i="2"/>
  <c r="CB672" i="2"/>
  <c r="AQ672" i="2"/>
  <c r="AE672" i="2"/>
  <c r="CZ666" i="2"/>
  <c r="CB665" i="2"/>
  <c r="AQ665" i="2"/>
  <c r="AE663" i="2"/>
  <c r="BH660" i="2"/>
  <c r="AK660" i="2"/>
  <c r="CR657" i="2"/>
  <c r="BQ656" i="2"/>
  <c r="DK655" i="2"/>
  <c r="CZ655" i="2"/>
  <c r="AE653" i="2"/>
  <c r="CZ651" i="2"/>
  <c r="AT649" i="2"/>
  <c r="AH649" i="2"/>
  <c r="Y649" i="2"/>
  <c r="AZ645" i="2"/>
  <c r="DN644" i="2"/>
  <c r="DR643" i="2"/>
  <c r="CO643" i="2"/>
  <c r="AT643" i="2"/>
  <c r="AH643" i="2"/>
  <c r="AZ642" i="2"/>
  <c r="AN642" i="2"/>
  <c r="O642" i="2"/>
  <c r="DO641" i="2"/>
  <c r="BQ641" i="2"/>
  <c r="R640" i="2"/>
  <c r="DK637" i="2"/>
  <c r="CY637" i="2"/>
  <c r="AQ637" i="2"/>
  <c r="DF634" i="2"/>
  <c r="O633" i="2"/>
  <c r="CB632" i="2"/>
  <c r="AT631" i="2"/>
  <c r="DF630" i="2"/>
  <c r="DM629" i="2"/>
  <c r="CX629" i="2"/>
  <c r="CU629" i="2" s="1"/>
  <c r="CB629" i="2"/>
  <c r="CZ627" i="2"/>
  <c r="AH627" i="2"/>
  <c r="BQ625" i="2"/>
  <c r="DF622" i="2"/>
  <c r="AK617" i="2"/>
  <c r="DI616" i="2"/>
  <c r="DH616" i="2"/>
  <c r="DN586" i="2"/>
  <c r="DK586" i="2"/>
  <c r="DF684" i="2"/>
  <c r="DF680" i="2"/>
  <c r="CR680" i="2"/>
  <c r="Z679" i="2"/>
  <c r="L673" i="2"/>
  <c r="BW672" i="2"/>
  <c r="O672" i="2"/>
  <c r="AN671" i="2"/>
  <c r="O671" i="2"/>
  <c r="DC669" i="2"/>
  <c r="CO669" i="2"/>
  <c r="I668" i="2"/>
  <c r="AQ666" i="2"/>
  <c r="AZ665" i="2"/>
  <c r="BH664" i="2"/>
  <c r="AW664" i="2"/>
  <c r="BH661" i="2"/>
  <c r="AK661" i="2"/>
  <c r="AH660" i="2"/>
  <c r="I660" i="2"/>
  <c r="DK659" i="2"/>
  <c r="CY659" i="2"/>
  <c r="AN659" i="2"/>
  <c r="CX658" i="2"/>
  <c r="CU658" i="2" s="1"/>
  <c r="CN658" i="2"/>
  <c r="BQ658" i="2"/>
  <c r="AH658" i="2"/>
  <c r="DF653" i="2"/>
  <c r="AN653" i="2"/>
  <c r="AZ652" i="2"/>
  <c r="CO648" i="2"/>
  <c r="CO645" i="2"/>
  <c r="BH645" i="2"/>
  <c r="AE641" i="2"/>
  <c r="R641" i="2"/>
  <c r="DC640" i="2"/>
  <c r="CZ636" i="2"/>
  <c r="DC635" i="2"/>
  <c r="BH635" i="2"/>
  <c r="AK635" i="2"/>
  <c r="BH633" i="2"/>
  <c r="AW633" i="2"/>
  <c r="AK633" i="2"/>
  <c r="L633" i="2"/>
  <c r="AE631" i="2"/>
  <c r="AE624" i="2"/>
  <c r="BC623" i="2" a="1"/>
  <c r="BC623" i="2" s="1"/>
  <c r="AH617" i="2"/>
  <c r="BH688" i="2"/>
  <c r="AH685" i="2"/>
  <c r="CZ683" i="2"/>
  <c r="AW680" i="2"/>
  <c r="CZ679" i="2"/>
  <c r="Z678" i="2"/>
  <c r="Z675" i="2"/>
  <c r="CO673" i="2"/>
  <c r="CO672" i="2"/>
  <c r="L672" i="2"/>
  <c r="DN671" i="2"/>
  <c r="AW671" i="2"/>
  <c r="DH670" i="2"/>
  <c r="BK669" i="2"/>
  <c r="BQ668" i="2"/>
  <c r="AW665" i="2"/>
  <c r="CY662" i="2"/>
  <c r="CB662" i="2"/>
  <c r="R660" i="2"/>
  <c r="CR659" i="2"/>
  <c r="BH659" i="2"/>
  <c r="AQ658" i="2"/>
  <c r="AW657" i="2"/>
  <c r="CB656" i="2"/>
  <c r="CR655" i="2"/>
  <c r="R655" i="2"/>
  <c r="CZ654" i="2"/>
  <c r="Z653" i="2"/>
  <c r="DF651" i="2"/>
  <c r="BK649" i="2"/>
  <c r="AN649" i="2"/>
  <c r="BQ648" i="2"/>
  <c r="R648" i="2"/>
  <c r="CY646" i="2"/>
  <c r="CB646" i="2"/>
  <c r="BK646" i="2"/>
  <c r="Y645" i="2"/>
  <c r="I642" i="2"/>
  <c r="CX638" i="2"/>
  <c r="CU638" i="2" s="1"/>
  <c r="CB638" i="2"/>
  <c r="BK638" i="2"/>
  <c r="R638" i="2"/>
  <c r="O637" i="2"/>
  <c r="DQ635" i="2"/>
  <c r="AT635" i="2"/>
  <c r="AH635" i="2"/>
  <c r="AZ634" i="2"/>
  <c r="AN634" i="2"/>
  <c r="DC633" i="2"/>
  <c r="AK632" i="2"/>
  <c r="DF627" i="2"/>
  <c r="AT622" i="2"/>
  <c r="Y622" i="2"/>
  <c r="U622" i="2" s="1"/>
  <c r="CM568" i="2"/>
  <c r="CJ568" i="2" s="1"/>
  <c r="CN568" i="2"/>
  <c r="BH691" i="2"/>
  <c r="AK691" i="2"/>
  <c r="AK690" i="2"/>
  <c r="O690" i="2"/>
  <c r="CY689" i="2"/>
  <c r="AT688" i="2"/>
  <c r="AW687" i="2"/>
  <c r="AN686" i="2"/>
  <c r="CR684" i="2"/>
  <c r="O684" i="2"/>
  <c r="DO683" i="2"/>
  <c r="CI683" i="2"/>
  <c r="I682" i="2"/>
  <c r="BQ676" i="2"/>
  <c r="CX674" i="2"/>
  <c r="CU674" i="2" s="1"/>
  <c r="CB669" i="2"/>
  <c r="AT667" i="2"/>
  <c r="Y667" i="2"/>
  <c r="U667" i="2" s="1"/>
  <c r="I667" i="2"/>
  <c r="BH666" i="2"/>
  <c r="AQ664" i="2"/>
  <c r="L663" i="2"/>
  <c r="BK662" i="2"/>
  <c r="BQ661" i="2"/>
  <c r="BC661" i="2" a="1"/>
  <c r="BC661" i="2" s="1"/>
  <c r="AQ661" i="2"/>
  <c r="R661" i="2"/>
  <c r="DC659" i="2"/>
  <c r="AN658" i="2"/>
  <c r="DF656" i="2"/>
  <c r="O656" i="2"/>
  <c r="DQ655" i="2"/>
  <c r="AQ635" i="2"/>
  <c r="DI631" i="2"/>
  <c r="DR630" i="2"/>
  <c r="AW625" i="2"/>
  <c r="L625" i="2"/>
  <c r="DQ603" i="2"/>
  <c r="DO603" i="2"/>
  <c r="DH585" i="2"/>
  <c r="DI585" i="2"/>
  <c r="O655" i="2"/>
  <c r="CR652" i="2"/>
  <c r="BH650" i="2"/>
  <c r="AK650" i="2"/>
  <c r="AH647" i="2"/>
  <c r="AT644" i="2"/>
  <c r="AH644" i="2"/>
  <c r="CB620" i="2"/>
  <c r="AZ620" i="2"/>
  <c r="AE619" i="2"/>
  <c r="DF595" i="2"/>
  <c r="O595" i="2"/>
  <c r="AK553" i="2"/>
  <c r="BW689" i="2"/>
  <c r="AZ689" i="2"/>
  <c r="AN689" i="2"/>
  <c r="AT687" i="2"/>
  <c r="AH687" i="2"/>
  <c r="BH686" i="2"/>
  <c r="AW686" i="2"/>
  <c r="O683" i="2"/>
  <c r="CZ682" i="2"/>
  <c r="AK681" i="2"/>
  <c r="O681" i="2"/>
  <c r="AH680" i="2"/>
  <c r="R679" i="2"/>
  <c r="CZ678" i="2"/>
  <c r="Z677" i="2"/>
  <c r="BH675" i="2"/>
  <c r="AZ674" i="2"/>
  <c r="AH672" i="2"/>
  <c r="CB671" i="2"/>
  <c r="DC670" i="2"/>
  <c r="CO670" i="2"/>
  <c r="AH670" i="2"/>
  <c r="L670" i="2"/>
  <c r="CR669" i="2"/>
  <c r="O668" i="2"/>
  <c r="AE667" i="2"/>
  <c r="AT665" i="2"/>
  <c r="AN664" i="2"/>
  <c r="AN662" i="2"/>
  <c r="AZ660" i="2"/>
  <c r="O660" i="2"/>
  <c r="AT657" i="2"/>
  <c r="AK656" i="2"/>
  <c r="DM655" i="2"/>
  <c r="CO655" i="2"/>
  <c r="AN654" i="2"/>
  <c r="DQ653" i="2"/>
  <c r="BC653" i="2" a="1"/>
  <c r="BC653" i="2" s="1"/>
  <c r="AT652" i="2"/>
  <c r="AH652" i="2"/>
  <c r="AT651" i="2"/>
  <c r="AH651" i="2"/>
  <c r="I651" i="2"/>
  <c r="CO650" i="2"/>
  <c r="AT650" i="2"/>
  <c r="DC649" i="2"/>
  <c r="CB648" i="2"/>
  <c r="AZ648" i="2"/>
  <c r="AE647" i="2"/>
  <c r="R647" i="2"/>
  <c r="BH646" i="2"/>
  <c r="AK646" i="2"/>
  <c r="DK645" i="2"/>
  <c r="AQ645" i="2"/>
  <c r="R645" i="2"/>
  <c r="BQ644" i="2"/>
  <c r="AQ644" i="2"/>
  <c r="DH642" i="2"/>
  <c r="CY642" i="2"/>
  <c r="BK642" i="2"/>
  <c r="AQ642" i="2"/>
  <c r="I641" i="2"/>
  <c r="I639" i="2"/>
  <c r="L638" i="2"/>
  <c r="DN637" i="2"/>
  <c r="CZ637" i="2"/>
  <c r="CR636" i="2"/>
  <c r="AT636" i="2"/>
  <c r="CY635" i="2"/>
  <c r="CB635" i="2"/>
  <c r="AE632" i="2"/>
  <c r="DO630" i="2"/>
  <c r="R630" i="2"/>
  <c r="I629" i="2"/>
  <c r="DC627" i="2"/>
  <c r="AZ626" i="2"/>
  <c r="AW624" i="2"/>
  <c r="CM601" i="2"/>
  <c r="CJ601" i="2" s="1"/>
  <c r="CN601" i="2"/>
  <c r="BH558" i="2"/>
  <c r="DN537" i="2"/>
  <c r="DK537" i="2"/>
  <c r="DF682" i="2"/>
  <c r="Y678" i="2"/>
  <c r="U678" i="2" s="1"/>
  <c r="BQ670" i="2"/>
  <c r="BQ652" i="2"/>
  <c r="BC651" i="2" a="1"/>
  <c r="BC651" i="2" s="1"/>
  <c r="BK630" i="2"/>
  <c r="CR626" i="2"/>
  <c r="DC624" i="2"/>
  <c r="CR623" i="2"/>
  <c r="AW623" i="2"/>
  <c r="AK623" i="2"/>
  <c r="BC599" i="2" a="1"/>
  <c r="BC599" i="2" s="1"/>
  <c r="DF585" i="2"/>
  <c r="Z584" i="2"/>
  <c r="DR519" i="2"/>
  <c r="DQ519" i="2"/>
  <c r="DK371" i="2"/>
  <c r="DM371" i="2"/>
  <c r="CX318" i="2"/>
  <c r="CU318" i="2" s="1"/>
  <c r="CY318" i="2"/>
  <c r="I622" i="2"/>
  <c r="AQ621" i="2"/>
  <c r="AT620" i="2"/>
  <c r="I620" i="2"/>
  <c r="DC619" i="2"/>
  <c r="BH619" i="2"/>
  <c r="AQ618" i="2"/>
  <c r="AZ617" i="2"/>
  <c r="AN617" i="2"/>
  <c r="AH613" i="2"/>
  <c r="AK612" i="2"/>
  <c r="L612" i="2"/>
  <c r="CR611" i="2"/>
  <c r="AQ611" i="2"/>
  <c r="R611" i="2"/>
  <c r="CN610" i="2"/>
  <c r="DF608" i="2"/>
  <c r="AE608" i="2"/>
  <c r="CZ607" i="2"/>
  <c r="BQ607" i="2"/>
  <c r="I607" i="2"/>
  <c r="CY605" i="2"/>
  <c r="CB605" i="2"/>
  <c r="DC603" i="2"/>
  <c r="AW603" i="2"/>
  <c r="AQ602" i="2"/>
  <c r="CB600" i="2"/>
  <c r="CZ599" i="2"/>
  <c r="DC598" i="2"/>
  <c r="BC598" i="2" a="1"/>
  <c r="BC598" i="2" s="1"/>
  <c r="AH598" i="2"/>
  <c r="CR596" i="2"/>
  <c r="BH596" i="2"/>
  <c r="AK596" i="2"/>
  <c r="R595" i="2"/>
  <c r="I594" i="2"/>
  <c r="AZ593" i="2"/>
  <c r="CZ592" i="2"/>
  <c r="AH592" i="2"/>
  <c r="DO591" i="2"/>
  <c r="CB591" i="2"/>
  <c r="AN591" i="2"/>
  <c r="O591" i="2"/>
  <c r="BQ589" i="2"/>
  <c r="AT589" i="2"/>
  <c r="CR588" i="2"/>
  <c r="BH588" i="2"/>
  <c r="AK588" i="2"/>
  <c r="AZ587" i="2"/>
  <c r="CN586" i="2"/>
  <c r="AH586" i="2"/>
  <c r="I586" i="2"/>
  <c r="AW583" i="2"/>
  <c r="AN583" i="2"/>
  <c r="DC582" i="2"/>
  <c r="AH582" i="2"/>
  <c r="L581" i="2"/>
  <c r="CR580" i="2"/>
  <c r="AZ579" i="2"/>
  <c r="R579" i="2"/>
  <c r="BH576" i="2"/>
  <c r="AK576" i="2"/>
  <c r="L576" i="2"/>
  <c r="DO575" i="2"/>
  <c r="AZ575" i="2"/>
  <c r="AN575" i="2"/>
  <c r="CO574" i="2"/>
  <c r="CB573" i="2"/>
  <c r="AE573" i="2"/>
  <c r="CY571" i="2"/>
  <c r="CB571" i="2"/>
  <c r="CR570" i="2"/>
  <c r="AZ570" i="2"/>
  <c r="O570" i="2"/>
  <c r="CZ568" i="2"/>
  <c r="AW568" i="2"/>
  <c r="BH567" i="2"/>
  <c r="I565" i="2"/>
  <c r="CR564" i="2"/>
  <c r="BH564" i="2"/>
  <c r="DK563" i="2"/>
  <c r="AQ563" i="2"/>
  <c r="AE563" i="2"/>
  <c r="BH562" i="2"/>
  <c r="CO561" i="2"/>
  <c r="L560" i="2"/>
  <c r="DK559" i="2"/>
  <c r="AN559" i="2"/>
  <c r="CZ557" i="2"/>
  <c r="CR555" i="2"/>
  <c r="AK555" i="2"/>
  <c r="CZ554" i="2"/>
  <c r="AH554" i="2"/>
  <c r="I554" i="2"/>
  <c r="AN553" i="2"/>
  <c r="AE553" i="2"/>
  <c r="I552" i="2"/>
  <c r="DF550" i="2"/>
  <c r="AW549" i="2"/>
  <c r="DN548" i="2"/>
  <c r="CZ548" i="2"/>
  <c r="AQ548" i="2"/>
  <c r="R548" i="2"/>
  <c r="I547" i="2"/>
  <c r="R546" i="2"/>
  <c r="DC545" i="2"/>
  <c r="BH544" i="2"/>
  <c r="AW544" i="2"/>
  <c r="CB543" i="2"/>
  <c r="DC541" i="2"/>
  <c r="BW541" i="2"/>
  <c r="DF540" i="2"/>
  <c r="CB540" i="2"/>
  <c r="Z540" i="2"/>
  <c r="Z539" i="2"/>
  <c r="AH537" i="2"/>
  <c r="Y533" i="2"/>
  <c r="L527" i="2"/>
  <c r="AE526" i="2"/>
  <c r="CR525" i="2"/>
  <c r="BW525" i="2"/>
  <c r="AK525" i="2"/>
  <c r="DO523" i="2"/>
  <c r="CN523" i="2"/>
  <c r="CO522" i="2"/>
  <c r="CY518" i="2"/>
  <c r="AN514" i="2"/>
  <c r="DF484" i="2"/>
  <c r="DH484" i="2"/>
  <c r="BH617" i="2"/>
  <c r="DF616" i="2"/>
  <c r="AN608" i="2"/>
  <c r="AE607" i="2"/>
  <c r="CR605" i="2"/>
  <c r="R598" i="2"/>
  <c r="I597" i="2"/>
  <c r="AZ595" i="2"/>
  <c r="BH593" i="2"/>
  <c r="BH591" i="2"/>
  <c r="AZ590" i="2"/>
  <c r="I589" i="2"/>
  <c r="DC587" i="2"/>
  <c r="CR583" i="2"/>
  <c r="CZ582" i="2"/>
  <c r="R582" i="2"/>
  <c r="CO580" i="2"/>
  <c r="CB577" i="2"/>
  <c r="BC574" i="2" a="1"/>
  <c r="BC574" i="2" s="1"/>
  <c r="DC567" i="2"/>
  <c r="I567" i="2"/>
  <c r="DC564" i="2"/>
  <c r="CO564" i="2"/>
  <c r="L562" i="2"/>
  <c r="DF560" i="2"/>
  <c r="CY560" i="2"/>
  <c r="O558" i="2"/>
  <c r="AQ556" i="2"/>
  <c r="CY554" i="2"/>
  <c r="AQ554" i="2"/>
  <c r="AQ552" i="2"/>
  <c r="AE552" i="2"/>
  <c r="CO551" i="2"/>
  <c r="CO546" i="2"/>
  <c r="BH546" i="2"/>
  <c r="Z546" i="2"/>
  <c r="BQ545" i="2"/>
  <c r="DC544" i="2"/>
  <c r="AT544" i="2"/>
  <c r="AZ542" i="2"/>
  <c r="O542" i="2"/>
  <c r="CZ539" i="2"/>
  <c r="CY537" i="2"/>
  <c r="AE537" i="2"/>
  <c r="BH536" i="2"/>
  <c r="AW536" i="2"/>
  <c r="CB535" i="2"/>
  <c r="O535" i="2"/>
  <c r="CO532" i="2"/>
  <c r="DC528" i="2"/>
  <c r="BW526" i="2"/>
  <c r="AZ526" i="2"/>
  <c r="DR525" i="2"/>
  <c r="AT524" i="2"/>
  <c r="AH524" i="2"/>
  <c r="CH522" i="2"/>
  <c r="CE522" i="2" s="1"/>
  <c r="CI522" i="2"/>
  <c r="CB519" i="2"/>
  <c r="BK518" i="2"/>
  <c r="AK515" i="2"/>
  <c r="DK497" i="2"/>
  <c r="DM497" i="2"/>
  <c r="DO475" i="2"/>
  <c r="DQ475" i="2"/>
  <c r="AW414" i="2"/>
  <c r="CB631" i="2"/>
  <c r="DC630" i="2"/>
  <c r="CO630" i="2"/>
  <c r="AT630" i="2"/>
  <c r="Y630" i="2"/>
  <c r="CR629" i="2"/>
  <c r="AH626" i="2"/>
  <c r="CB625" i="2"/>
  <c r="Z625" i="2"/>
  <c r="DC623" i="2"/>
  <c r="AT623" i="2"/>
  <c r="CY622" i="2"/>
  <c r="AE620" i="2"/>
  <c r="DO617" i="2"/>
  <c r="CB616" i="2"/>
  <c r="L615" i="2"/>
  <c r="DO614" i="2"/>
  <c r="R614" i="2"/>
  <c r="R613" i="2"/>
  <c r="CO612" i="2"/>
  <c r="Y612" i="2"/>
  <c r="CB610" i="2"/>
  <c r="BH608" i="2"/>
  <c r="O608" i="2"/>
  <c r="DR606" i="2"/>
  <c r="DC606" i="2"/>
  <c r="AW605" i="2"/>
  <c r="DN603" i="2"/>
  <c r="AH603" i="2"/>
  <c r="DC602" i="2"/>
  <c r="AH601" i="2"/>
  <c r="DC600" i="2"/>
  <c r="Z600" i="2"/>
  <c r="L600" i="2"/>
  <c r="DK599" i="2"/>
  <c r="CY599" i="2"/>
  <c r="CI598" i="2"/>
  <c r="AN598" i="2"/>
  <c r="CI597" i="2"/>
  <c r="AT593" i="2"/>
  <c r="AK593" i="2"/>
  <c r="CR590" i="2"/>
  <c r="AQ586" i="2"/>
  <c r="AT583" i="2"/>
  <c r="DK582" i="2"/>
  <c r="AN582" i="2"/>
  <c r="CZ581" i="2"/>
  <c r="R581" i="2"/>
  <c r="AQ580" i="2"/>
  <c r="CI578" i="2"/>
  <c r="AH578" i="2"/>
  <c r="BW577" i="2"/>
  <c r="DF575" i="2"/>
  <c r="CR575" i="2"/>
  <c r="CR573" i="2"/>
  <c r="CO571" i="2"/>
  <c r="L571" i="2"/>
  <c r="DN570" i="2"/>
  <c r="BH570" i="2"/>
  <c r="AW570" i="2"/>
  <c r="AK570" i="2"/>
  <c r="AZ569" i="2"/>
  <c r="AN569" i="2"/>
  <c r="O569" i="2"/>
  <c r="BC568" i="2" a="1"/>
  <c r="BC568" i="2" s="1"/>
  <c r="CM567" i="2"/>
  <c r="CJ567" i="2" s="1"/>
  <c r="O566" i="2"/>
  <c r="DM565" i="2"/>
  <c r="CZ564" i="2"/>
  <c r="AK563" i="2"/>
  <c r="DO562" i="2"/>
  <c r="AT562" i="2"/>
  <c r="DI560" i="2"/>
  <c r="CB560" i="2"/>
  <c r="AQ560" i="2"/>
  <c r="AE560" i="2"/>
  <c r="BC559" i="2" a="1"/>
  <c r="BC559" i="2" s="1"/>
  <c r="I559" i="2"/>
  <c r="CZ556" i="2"/>
  <c r="AZ556" i="2"/>
  <c r="CZ555" i="2"/>
  <c r="AH555" i="2"/>
  <c r="DF554" i="2"/>
  <c r="O554" i="2"/>
  <c r="DR553" i="2"/>
  <c r="CB552" i="2"/>
  <c r="CO550" i="2"/>
  <c r="I549" i="2"/>
  <c r="CB548" i="2"/>
  <c r="Z548" i="2"/>
  <c r="CB545" i="2"/>
  <c r="BQ544" i="2"/>
  <c r="DN541" i="2"/>
  <c r="I541" i="2"/>
  <c r="DO539" i="2"/>
  <c r="AT539" i="2"/>
  <c r="DC538" i="2"/>
  <c r="CO538" i="2"/>
  <c r="DF537" i="2"/>
  <c r="CR537" i="2"/>
  <c r="DI535" i="2"/>
  <c r="BH535" i="2"/>
  <c r="CY534" i="2"/>
  <c r="CR533" i="2"/>
  <c r="AQ533" i="2"/>
  <c r="CO531" i="2"/>
  <c r="DC530" i="2"/>
  <c r="AN530" i="2"/>
  <c r="O530" i="2"/>
  <c r="CX529" i="2"/>
  <c r="CU529" i="2" s="1"/>
  <c r="CO527" i="2"/>
  <c r="DC526" i="2"/>
  <c r="CO526" i="2"/>
  <c r="L526" i="2"/>
  <c r="DQ525" i="2"/>
  <c r="AT525" i="2"/>
  <c r="DF519" i="2"/>
  <c r="CI491" i="2"/>
  <c r="CH491" i="2"/>
  <c r="CE491" i="2" s="1"/>
  <c r="DR471" i="2"/>
  <c r="DQ471" i="2"/>
  <c r="DQ415" i="2"/>
  <c r="DO415" i="2"/>
  <c r="CN383" i="2"/>
  <c r="CM383" i="2"/>
  <c r="CJ383" i="2" s="1"/>
  <c r="DM517" i="2"/>
  <c r="DN517" i="2"/>
  <c r="DK512" i="2"/>
  <c r="DN512" i="2"/>
  <c r="DO492" i="2"/>
  <c r="DQ492" i="2"/>
  <c r="DR492" i="2"/>
  <c r="DK462" i="2"/>
  <c r="DM462" i="2"/>
  <c r="DN448" i="2"/>
  <c r="DK448" i="2"/>
  <c r="DH429" i="2"/>
  <c r="DI429" i="2"/>
  <c r="Y617" i="2"/>
  <c r="CR616" i="2"/>
  <c r="AN616" i="2"/>
  <c r="AN613" i="2"/>
  <c r="CZ612" i="2"/>
  <c r="AE612" i="2"/>
  <c r="AZ609" i="2"/>
  <c r="AN609" i="2"/>
  <c r="DO606" i="2"/>
  <c r="AT605" i="2"/>
  <c r="I605" i="2"/>
  <c r="DK603" i="2"/>
  <c r="CX603" i="2"/>
  <c r="CU603" i="2" s="1"/>
  <c r="CB603" i="2"/>
  <c r="AK602" i="2"/>
  <c r="CB601" i="2"/>
  <c r="CR599" i="2"/>
  <c r="AZ597" i="2"/>
  <c r="AN597" i="2"/>
  <c r="O597" i="2"/>
  <c r="Y593" i="2"/>
  <c r="U593" i="2" s="1"/>
  <c r="AZ592" i="2"/>
  <c r="AN592" i="2"/>
  <c r="DC591" i="2"/>
  <c r="CO591" i="2"/>
  <c r="I591" i="2"/>
  <c r="AZ589" i="2"/>
  <c r="AW585" i="2"/>
  <c r="DK584" i="2"/>
  <c r="BK584" i="2"/>
  <c r="AZ581" i="2"/>
  <c r="AH579" i="2"/>
  <c r="AQ578" i="2"/>
  <c r="DC577" i="2"/>
  <c r="BH577" i="2"/>
  <c r="CB576" i="2"/>
  <c r="AQ576" i="2"/>
  <c r="AT575" i="2"/>
  <c r="CB574" i="2"/>
  <c r="AK573" i="2"/>
  <c r="DK570" i="2"/>
  <c r="AT570" i="2"/>
  <c r="CI564" i="2"/>
  <c r="AQ562" i="2"/>
  <c r="CB561" i="2"/>
  <c r="CO559" i="2"/>
  <c r="AT558" i="2"/>
  <c r="AN557" i="2"/>
  <c r="CY556" i="2"/>
  <c r="AQ555" i="2"/>
  <c r="BQ553" i="2"/>
  <c r="AW550" i="2"/>
  <c r="CY549" i="2"/>
  <c r="DF548" i="2"/>
  <c r="AZ545" i="2"/>
  <c r="CI544" i="2"/>
  <c r="AE544" i="2"/>
  <c r="R544" i="2"/>
  <c r="AH540" i="2"/>
  <c r="AE539" i="2"/>
  <c r="CZ538" i="2"/>
  <c r="BQ538" i="2"/>
  <c r="BQ536" i="2"/>
  <c r="AZ533" i="2"/>
  <c r="R531" i="2"/>
  <c r="L530" i="2"/>
  <c r="CN526" i="2"/>
  <c r="BQ526" i="2"/>
  <c r="DK517" i="2"/>
  <c r="DK488" i="2"/>
  <c r="DM488" i="2"/>
  <c r="CI486" i="2"/>
  <c r="CH486" i="2"/>
  <c r="CE486" i="2" s="1"/>
  <c r="DM443" i="2"/>
  <c r="DN443" i="2"/>
  <c r="DK443" i="2"/>
  <c r="DO419" i="2"/>
  <c r="DQ419" i="2"/>
  <c r="AW616" i="2"/>
  <c r="O616" i="2"/>
  <c r="DR615" i="2"/>
  <c r="CN615" i="2"/>
  <c r="BQ615" i="2"/>
  <c r="DI614" i="2"/>
  <c r="BH614" i="2"/>
  <c r="DF613" i="2"/>
  <c r="BQ610" i="2"/>
  <c r="Y610" i="2"/>
  <c r="U610" i="2" s="1"/>
  <c r="I610" i="2"/>
  <c r="BH609" i="2"/>
  <c r="BC608" i="2" a="1"/>
  <c r="BC608" i="2" s="1"/>
  <c r="DN606" i="2"/>
  <c r="AQ604" i="2"/>
  <c r="AT602" i="2"/>
  <c r="Y602" i="2"/>
  <c r="AT600" i="2"/>
  <c r="DC599" i="2"/>
  <c r="Y599" i="2"/>
  <c r="I599" i="2"/>
  <c r="CR597" i="2"/>
  <c r="AW597" i="2"/>
  <c r="DO596" i="2"/>
  <c r="CB596" i="2"/>
  <c r="O596" i="2"/>
  <c r="AT595" i="2"/>
  <c r="AH595" i="2"/>
  <c r="AW594" i="2"/>
  <c r="L594" i="2"/>
  <c r="BH592" i="2"/>
  <c r="O592" i="2"/>
  <c r="DR591" i="2"/>
  <c r="CZ591" i="2"/>
  <c r="AQ591" i="2"/>
  <c r="AE591" i="2"/>
  <c r="R591" i="2"/>
  <c r="I590" i="2"/>
  <c r="O589" i="2"/>
  <c r="CY588" i="2"/>
  <c r="CB588" i="2"/>
  <c r="AN588" i="2"/>
  <c r="O588" i="2"/>
  <c r="AQ587" i="2"/>
  <c r="CO586" i="2"/>
  <c r="L586" i="2"/>
  <c r="AT585" i="2"/>
  <c r="AK585" i="2"/>
  <c r="L585" i="2"/>
  <c r="DF584" i="2"/>
  <c r="BW584" i="2"/>
  <c r="BK583" i="2"/>
  <c r="DH581" i="2"/>
  <c r="AW580" i="2"/>
  <c r="O580" i="2"/>
  <c r="CB578" i="2"/>
  <c r="DR575" i="2"/>
  <c r="I575" i="2"/>
  <c r="DF574" i="2"/>
  <c r="CR574" i="2"/>
  <c r="AH573" i="2"/>
  <c r="CZ571" i="2"/>
  <c r="AT569" i="2"/>
  <c r="Y569" i="2"/>
  <c r="U569" i="2" s="1"/>
  <c r="I569" i="2"/>
  <c r="AZ568" i="2"/>
  <c r="AN567" i="2"/>
  <c r="DO566" i="2"/>
  <c r="I566" i="2"/>
  <c r="DI565" i="2"/>
  <c r="BH565" i="2"/>
  <c r="L565" i="2"/>
  <c r="CB564" i="2"/>
  <c r="CZ563" i="2"/>
  <c r="CN563" i="2"/>
  <c r="AH563" i="2"/>
  <c r="R561" i="2"/>
  <c r="DC560" i="2"/>
  <c r="AE559" i="2"/>
  <c r="AQ558" i="2"/>
  <c r="AH558" i="2"/>
  <c r="AW554" i="2"/>
  <c r="L554" i="2"/>
  <c r="DC552" i="2"/>
  <c r="CO552" i="2"/>
  <c r="BH552" i="2"/>
  <c r="AW552" i="2"/>
  <c r="DI551" i="2"/>
  <c r="CB551" i="2"/>
  <c r="Z551" i="2"/>
  <c r="CZ550" i="2"/>
  <c r="CN550" i="2"/>
  <c r="AT550" i="2"/>
  <c r="Y550" i="2"/>
  <c r="I550" i="2"/>
  <c r="AZ549" i="2"/>
  <c r="DR548" i="2"/>
  <c r="AT548" i="2"/>
  <c r="AW547" i="2"/>
  <c r="L547" i="2"/>
  <c r="AE546" i="2"/>
  <c r="CR545" i="2"/>
  <c r="O545" i="2"/>
  <c r="CY544" i="2"/>
  <c r="AZ544" i="2"/>
  <c r="AH542" i="2"/>
  <c r="AK537" i="2"/>
  <c r="CO535" i="2"/>
  <c r="BW533" i="2"/>
  <c r="DM525" i="2"/>
  <c r="DK525" i="2"/>
  <c r="DN525" i="2"/>
  <c r="O524" i="2"/>
  <c r="DQ523" i="2"/>
  <c r="CO523" i="2"/>
  <c r="BH523" i="2"/>
  <c r="AW523" i="2"/>
  <c r="DN516" i="2"/>
  <c r="DM516" i="2"/>
  <c r="DH499" i="2"/>
  <c r="DI499" i="2"/>
  <c r="DO483" i="2"/>
  <c r="DQ483" i="2"/>
  <c r="DO455" i="2"/>
  <c r="DR455" i="2"/>
  <c r="CZ511" i="2"/>
  <c r="AW507" i="2"/>
  <c r="AK507" i="2"/>
  <c r="AZ506" i="2"/>
  <c r="AH505" i="2"/>
  <c r="CX492" i="2"/>
  <c r="CU492" i="2" s="1"/>
  <c r="R485" i="2"/>
  <c r="BH484" i="2"/>
  <c r="AW484" i="2"/>
  <c r="AZ482" i="2"/>
  <c r="BQ480" i="2"/>
  <c r="AH480" i="2"/>
  <c r="CO478" i="2"/>
  <c r="O478" i="2"/>
  <c r="AN474" i="2"/>
  <c r="O474" i="2"/>
  <c r="CY471" i="2"/>
  <c r="AZ471" i="2"/>
  <c r="AH468" i="2"/>
  <c r="AH466" i="2"/>
  <c r="DF465" i="2"/>
  <c r="BW464" i="2"/>
  <c r="AT463" i="2"/>
  <c r="BH452" i="2"/>
  <c r="AW450" i="2"/>
  <c r="CO449" i="2"/>
  <c r="BH446" i="2"/>
  <c r="CO444" i="2"/>
  <c r="CB442" i="2"/>
  <c r="O442" i="2"/>
  <c r="CZ441" i="2"/>
  <c r="CY439" i="2"/>
  <c r="L435" i="2"/>
  <c r="AH434" i="2"/>
  <c r="I430" i="2"/>
  <c r="BH429" i="2"/>
  <c r="O429" i="2"/>
  <c r="CY428" i="2"/>
  <c r="AN428" i="2"/>
  <c r="DC425" i="2"/>
  <c r="CO425" i="2"/>
  <c r="AE419" i="2"/>
  <c r="CZ418" i="2"/>
  <c r="O416" i="2"/>
  <c r="U415" i="2"/>
  <c r="Z414" i="2"/>
  <c r="O414" i="2"/>
  <c r="CY413" i="2"/>
  <c r="CB413" i="2"/>
  <c r="BK413" i="2"/>
  <c r="R413" i="2"/>
  <c r="BH410" i="2"/>
  <c r="AK410" i="2"/>
  <c r="AE395" i="2"/>
  <c r="R395" i="2"/>
  <c r="CZ394" i="2"/>
  <c r="AQ378" i="2"/>
  <c r="AT377" i="2"/>
  <c r="BQ376" i="2"/>
  <c r="AN346" i="2"/>
  <c r="O514" i="2"/>
  <c r="CZ507" i="2"/>
  <c r="BC505" i="2" a="1"/>
  <c r="BC505" i="2" s="1"/>
  <c r="CY502" i="2"/>
  <c r="AT501" i="2"/>
  <c r="AH501" i="2"/>
  <c r="DK500" i="2"/>
  <c r="AZ499" i="2"/>
  <c r="AQ498" i="2"/>
  <c r="Y498" i="2"/>
  <c r="CR497" i="2"/>
  <c r="BH496" i="2"/>
  <c r="AW496" i="2"/>
  <c r="AQ493" i="2"/>
  <c r="AZ490" i="2"/>
  <c r="BH488" i="2"/>
  <c r="AW488" i="2"/>
  <c r="O488" i="2"/>
  <c r="BK486" i="2"/>
  <c r="AZ485" i="2"/>
  <c r="AN485" i="2"/>
  <c r="DR484" i="2"/>
  <c r="CR482" i="2"/>
  <c r="CZ478" i="2"/>
  <c r="CO474" i="2"/>
  <c r="BC473" i="2" a="1"/>
  <c r="BC473" i="2" s="1"/>
  <c r="AE473" i="2"/>
  <c r="AQ470" i="2"/>
  <c r="DC467" i="2"/>
  <c r="BH460" i="2"/>
  <c r="Z458" i="2"/>
  <c r="CB455" i="2"/>
  <c r="AK449" i="2"/>
  <c r="BC448" i="2" a="1"/>
  <c r="BC448" i="2" s="1"/>
  <c r="AK447" i="2"/>
  <c r="AZ445" i="2"/>
  <c r="BQ444" i="2"/>
  <c r="AT444" i="2"/>
  <c r="DF443" i="2"/>
  <c r="AE443" i="2"/>
  <c r="Z440" i="2"/>
  <c r="AH438" i="2"/>
  <c r="CR433" i="2"/>
  <c r="CO431" i="2"/>
  <c r="AH431" i="2"/>
  <c r="BH428" i="2"/>
  <c r="Z428" i="2"/>
  <c r="DK427" i="2"/>
  <c r="CB427" i="2"/>
  <c r="AQ426" i="2"/>
  <c r="AK423" i="2"/>
  <c r="CO416" i="2"/>
  <c r="AK414" i="2"/>
  <c r="BH405" i="2"/>
  <c r="AW405" i="2"/>
  <c r="AK405" i="2"/>
  <c r="O396" i="2"/>
  <c r="AZ384" i="2"/>
  <c r="AN384" i="2"/>
  <c r="BC382" i="2" a="1"/>
  <c r="BC382" i="2" s="1"/>
  <c r="CR372" i="2"/>
  <c r="AK531" i="2"/>
  <c r="L531" i="2"/>
  <c r="DF530" i="2"/>
  <c r="AZ527" i="2"/>
  <c r="AE524" i="2"/>
  <c r="CZ522" i="2"/>
  <c r="AW521" i="2"/>
  <c r="CR520" i="2"/>
  <c r="BH519" i="2"/>
  <c r="L514" i="2"/>
  <c r="CB511" i="2"/>
  <c r="Y508" i="2"/>
  <c r="AW506" i="2"/>
  <c r="AK503" i="2"/>
  <c r="L503" i="2"/>
  <c r="AN502" i="2"/>
  <c r="AQ501" i="2"/>
  <c r="DF500" i="2"/>
  <c r="CO499" i="2"/>
  <c r="BH499" i="2"/>
  <c r="AZ498" i="2"/>
  <c r="AN497" i="2"/>
  <c r="BW486" i="2"/>
  <c r="DQ484" i="2"/>
  <c r="I483" i="2"/>
  <c r="CO482" i="2"/>
  <c r="L482" i="2"/>
  <c r="L481" i="2"/>
  <c r="DC479" i="2"/>
  <c r="CO479" i="2"/>
  <c r="AW479" i="2"/>
  <c r="Z479" i="2"/>
  <c r="O479" i="2"/>
  <c r="CY477" i="2"/>
  <c r="CB477" i="2"/>
  <c r="AQ477" i="2"/>
  <c r="I472" i="2"/>
  <c r="CX470" i="2"/>
  <c r="CU470" i="2" s="1"/>
  <c r="CB470" i="2"/>
  <c r="AZ470" i="2"/>
  <c r="AH469" i="2"/>
  <c r="AH467" i="2"/>
  <c r="AQ466" i="2"/>
  <c r="DN464" i="2"/>
  <c r="AW464" i="2"/>
  <c r="DK459" i="2"/>
  <c r="BH458" i="2"/>
  <c r="AW458" i="2"/>
  <c r="DF457" i="2"/>
  <c r="CR457" i="2"/>
  <c r="AK457" i="2"/>
  <c r="DF456" i="2"/>
  <c r="DH455" i="2"/>
  <c r="L455" i="2"/>
  <c r="CR454" i="2"/>
  <c r="O454" i="2"/>
  <c r="CO452" i="2"/>
  <c r="BK451" i="2"/>
  <c r="AZ451" i="2"/>
  <c r="DF449" i="2"/>
  <c r="AT449" i="2"/>
  <c r="CY448" i="2"/>
  <c r="I447" i="2"/>
  <c r="AH446" i="2"/>
  <c r="DO444" i="2"/>
  <c r="DH443" i="2"/>
  <c r="BW443" i="2"/>
  <c r="AZ443" i="2"/>
  <c r="CR442" i="2"/>
  <c r="AK442" i="2"/>
  <c r="U442" i="2"/>
  <c r="DF441" i="2"/>
  <c r="DC440" i="2"/>
  <c r="CO440" i="2"/>
  <c r="AW440" i="2"/>
  <c r="L440" i="2"/>
  <c r="O439" i="2"/>
  <c r="R438" i="2"/>
  <c r="CZ435" i="2"/>
  <c r="CR434" i="2"/>
  <c r="CB434" i="2"/>
  <c r="BH433" i="2"/>
  <c r="O432" i="2"/>
  <c r="AE430" i="2"/>
  <c r="Z426" i="2"/>
  <c r="I425" i="2"/>
  <c r="DF424" i="2"/>
  <c r="BK424" i="2"/>
  <c r="AN424" i="2"/>
  <c r="O424" i="2"/>
  <c r="CY421" i="2"/>
  <c r="CB421" i="2"/>
  <c r="AQ421" i="2"/>
  <c r="CO420" i="2"/>
  <c r="CR419" i="2"/>
  <c r="BH418" i="2"/>
  <c r="AE417" i="2"/>
  <c r="CZ416" i="2"/>
  <c r="R415" i="2"/>
  <c r="O413" i="2"/>
  <c r="R412" i="2"/>
  <c r="AE406" i="2"/>
  <c r="BH403" i="2"/>
  <c r="AW403" i="2"/>
  <c r="AK403" i="2"/>
  <c r="Y399" i="2"/>
  <c r="U399" i="2" s="1"/>
  <c r="AW398" i="2"/>
  <c r="AK398" i="2"/>
  <c r="DH380" i="2"/>
  <c r="DI380" i="2"/>
  <c r="I380" i="2"/>
  <c r="AH379" i="2"/>
  <c r="DN373" i="2"/>
  <c r="DM373" i="2"/>
  <c r="R373" i="2"/>
  <c r="DM361" i="2"/>
  <c r="DN361" i="2"/>
  <c r="DK361" i="2"/>
  <c r="DQ211" i="2"/>
  <c r="DR211" i="2"/>
  <c r="DO211" i="2"/>
  <c r="CM374" i="2"/>
  <c r="CJ374" i="2" s="1"/>
  <c r="CN374" i="2"/>
  <c r="Y374" i="2"/>
  <c r="DK356" i="2"/>
  <c r="DN356" i="2"/>
  <c r="CM353" i="2"/>
  <c r="CJ353" i="2" s="1"/>
  <c r="CN353" i="2"/>
  <c r="CX525" i="2"/>
  <c r="CU525" i="2" s="1"/>
  <c r="BK525" i="2"/>
  <c r="AE525" i="2"/>
  <c r="R525" i="2"/>
  <c r="O523" i="2"/>
  <c r="DC521" i="2"/>
  <c r="BH520" i="2"/>
  <c r="AW520" i="2"/>
  <c r="AK520" i="2"/>
  <c r="DC518" i="2"/>
  <c r="DF513" i="2"/>
  <c r="O513" i="2"/>
  <c r="AH512" i="2"/>
  <c r="Y512" i="2"/>
  <c r="I512" i="2"/>
  <c r="L511" i="2"/>
  <c r="DR509" i="2"/>
  <c r="CZ509" i="2"/>
  <c r="AE508" i="2"/>
  <c r="DI507" i="2"/>
  <c r="BC504" i="2" a="1"/>
  <c r="BC504" i="2" s="1"/>
  <c r="AH504" i="2"/>
  <c r="I503" i="2"/>
  <c r="AN501" i="2"/>
  <c r="DQ500" i="2"/>
  <c r="AK499" i="2"/>
  <c r="BH498" i="2"/>
  <c r="O498" i="2"/>
  <c r="DR497" i="2"/>
  <c r="CN497" i="2"/>
  <c r="L497" i="2"/>
  <c r="I496" i="2"/>
  <c r="BH495" i="2"/>
  <c r="AW495" i="2"/>
  <c r="BW493" i="2"/>
  <c r="I492" i="2"/>
  <c r="CB491" i="2"/>
  <c r="BC490" i="2" a="1"/>
  <c r="BC490" i="2" s="1"/>
  <c r="DQ488" i="2"/>
  <c r="I488" i="2"/>
  <c r="CR487" i="2"/>
  <c r="CB487" i="2"/>
  <c r="AK486" i="2"/>
  <c r="O486" i="2"/>
  <c r="CZ482" i="2"/>
  <c r="DH480" i="2"/>
  <c r="DM479" i="2"/>
  <c r="DH478" i="2"/>
  <c r="DR476" i="2"/>
  <c r="CX472" i="2"/>
  <c r="CU472" i="2" s="1"/>
  <c r="AZ472" i="2"/>
  <c r="DI468" i="2"/>
  <c r="DN467" i="2"/>
  <c r="CR466" i="2"/>
  <c r="DQ465" i="2"/>
  <c r="AT464" i="2"/>
  <c r="AH464" i="2"/>
  <c r="DQ462" i="2"/>
  <c r="DC462" i="2"/>
  <c r="CR459" i="2"/>
  <c r="AH458" i="2"/>
  <c r="I458" i="2"/>
  <c r="Y455" i="2"/>
  <c r="I455" i="2"/>
  <c r="BH454" i="2"/>
  <c r="DQ452" i="2"/>
  <c r="AQ452" i="2"/>
  <c r="CB450" i="2"/>
  <c r="CI449" i="2"/>
  <c r="AN448" i="2"/>
  <c r="DR447" i="2"/>
  <c r="CZ447" i="2"/>
  <c r="CO445" i="2"/>
  <c r="AT445" i="2"/>
  <c r="I445" i="2"/>
  <c r="O443" i="2"/>
  <c r="DQ442" i="2"/>
  <c r="O441" i="2"/>
  <c r="DN440" i="2"/>
  <c r="BQ440" i="2"/>
  <c r="DF438" i="2"/>
  <c r="CB437" i="2"/>
  <c r="O437" i="2"/>
  <c r="DQ436" i="2"/>
  <c r="CO436" i="2"/>
  <c r="AE435" i="2"/>
  <c r="CO434" i="2"/>
  <c r="DQ433" i="2"/>
  <c r="AT433" i="2"/>
  <c r="AH433" i="2"/>
  <c r="AW432" i="2"/>
  <c r="AZ431" i="2"/>
  <c r="DQ430" i="2"/>
  <c r="CB430" i="2"/>
  <c r="DC427" i="2"/>
  <c r="CB425" i="2"/>
  <c r="DC424" i="2"/>
  <c r="DC422" i="2"/>
  <c r="AZ421" i="2"/>
  <c r="AN421" i="2"/>
  <c r="AE420" i="2"/>
  <c r="DC419" i="2"/>
  <c r="BH419" i="2"/>
  <c r="AW419" i="2"/>
  <c r="AH418" i="2"/>
  <c r="DH412" i="2"/>
  <c r="AW412" i="2"/>
  <c r="AQ411" i="2"/>
  <c r="BW408" i="2"/>
  <c r="AZ408" i="2"/>
  <c r="AN408" i="2"/>
  <c r="BQ407" i="2"/>
  <c r="BC407" i="2" a="1"/>
  <c r="BC407" i="2" s="1"/>
  <c r="AZ406" i="2"/>
  <c r="DM399" i="2"/>
  <c r="AE392" i="2"/>
  <c r="AZ387" i="2"/>
  <c r="AN387" i="2"/>
  <c r="AQ386" i="2"/>
  <c r="DR381" i="2"/>
  <c r="Z375" i="2"/>
  <c r="BC374" i="2" a="1"/>
  <c r="BC374" i="2" s="1"/>
  <c r="O350" i="2"/>
  <c r="DF499" i="2"/>
  <c r="Z491" i="2"/>
  <c r="BK474" i="2"/>
  <c r="U433" i="2"/>
  <c r="Z417" i="2"/>
  <c r="Y388" i="2"/>
  <c r="U388" i="2" s="1"/>
  <c r="CH347" i="2"/>
  <c r="CE347" i="2" s="1"/>
  <c r="CI347" i="2"/>
  <c r="DN313" i="2"/>
  <c r="DM313" i="2"/>
  <c r="DK313" i="2"/>
  <c r="L518" i="2"/>
  <c r="DC516" i="2"/>
  <c r="AH516" i="2"/>
  <c r="AE514" i="2"/>
  <c r="AK513" i="2"/>
  <c r="L513" i="2"/>
  <c r="AQ512" i="2"/>
  <c r="AK510" i="2"/>
  <c r="AZ508" i="2"/>
  <c r="AE500" i="2"/>
  <c r="I500" i="2"/>
  <c r="AH495" i="2"/>
  <c r="AQ494" i="2"/>
  <c r="AE494" i="2"/>
  <c r="O487" i="2"/>
  <c r="AE485" i="2"/>
  <c r="DC481" i="2"/>
  <c r="L477" i="2"/>
  <c r="AN476" i="2"/>
  <c r="AW475" i="2"/>
  <c r="L475" i="2"/>
  <c r="AH470" i="2"/>
  <c r="CR469" i="2"/>
  <c r="BW469" i="2"/>
  <c r="AZ469" i="2"/>
  <c r="CR464" i="2"/>
  <c r="CB464" i="2"/>
  <c r="DC463" i="2"/>
  <c r="AE462" i="2"/>
  <c r="AT461" i="2"/>
  <c r="Y461" i="2"/>
  <c r="AQ458" i="2"/>
  <c r="CO456" i="2"/>
  <c r="CZ455" i="2"/>
  <c r="AT454" i="2"/>
  <c r="AH454" i="2"/>
  <c r="AT453" i="2"/>
  <c r="CY452" i="2"/>
  <c r="AN450" i="2"/>
  <c r="L448" i="2"/>
  <c r="CZ445" i="2"/>
  <c r="O444" i="2"/>
  <c r="DC441" i="2"/>
  <c r="CO441" i="2"/>
  <c r="CY440" i="2"/>
  <c r="CB440" i="2"/>
  <c r="R440" i="2"/>
  <c r="BQ439" i="2"/>
  <c r="CO438" i="2"/>
  <c r="DF437" i="2"/>
  <c r="DO436" i="2"/>
  <c r="DO434" i="2"/>
  <c r="BQ434" i="2"/>
  <c r="CR431" i="2"/>
  <c r="DO430" i="2"/>
  <c r="BC430" i="2" a="1"/>
  <c r="BC430" i="2" s="1"/>
  <c r="CZ428" i="2"/>
  <c r="AE428" i="2"/>
  <c r="AT426" i="2"/>
  <c r="AN425" i="2"/>
  <c r="CZ424" i="2"/>
  <c r="O423" i="2"/>
  <c r="CZ422" i="2"/>
  <c r="AH422" i="2"/>
  <c r="CO421" i="2"/>
  <c r="BH421" i="2"/>
  <c r="AW421" i="2"/>
  <c r="AZ420" i="2"/>
  <c r="AH419" i="2"/>
  <c r="I419" i="2"/>
  <c r="BQ418" i="2"/>
  <c r="AK417" i="2"/>
  <c r="CB414" i="2"/>
  <c r="DI282" i="2"/>
  <c r="DH282" i="2"/>
  <c r="BK359" i="2"/>
  <c r="DR325" i="2"/>
  <c r="DO325" i="2"/>
  <c r="DM319" i="2"/>
  <c r="DK319" i="2"/>
  <c r="DM311" i="2"/>
  <c r="DK311" i="2"/>
  <c r="AT372" i="2"/>
  <c r="CO370" i="2"/>
  <c r="R369" i="2"/>
  <c r="AN368" i="2"/>
  <c r="CZ365" i="2"/>
  <c r="BQ365" i="2"/>
  <c r="AT365" i="2"/>
  <c r="CO363" i="2"/>
  <c r="AT363" i="2"/>
  <c r="DC362" i="2"/>
  <c r="R361" i="2"/>
  <c r="CZ358" i="2"/>
  <c r="AN357" i="2"/>
  <c r="AK354" i="2"/>
  <c r="AQ353" i="2"/>
  <c r="R353" i="2"/>
  <c r="AT352" i="2"/>
  <c r="CB346" i="2"/>
  <c r="AQ346" i="2"/>
  <c r="DK345" i="2"/>
  <c r="CX345" i="2"/>
  <c r="CU345" i="2" s="1"/>
  <c r="BC342" i="2" a="1"/>
  <c r="BC342" i="2" s="1"/>
  <c r="I342" i="2"/>
  <c r="CR341" i="2"/>
  <c r="BH341" i="2"/>
  <c r="AK341" i="2"/>
  <c r="CR326" i="2"/>
  <c r="Z317" i="2"/>
  <c r="I302" i="2"/>
  <c r="BQ285" i="2"/>
  <c r="AZ282" i="2"/>
  <c r="I267" i="2"/>
  <c r="AQ263" i="2"/>
  <c r="DC249" i="2"/>
  <c r="AK249" i="2"/>
  <c r="AZ248" i="2"/>
  <c r="Z248" i="2"/>
  <c r="BK247" i="2"/>
  <c r="DH245" i="2"/>
  <c r="DI245" i="2"/>
  <c r="DM242" i="2"/>
  <c r="DK242" i="2"/>
  <c r="DI79" i="2"/>
  <c r="DH79" i="2"/>
  <c r="DH409" i="2"/>
  <c r="AZ409" i="2"/>
  <c r="R409" i="2"/>
  <c r="CO404" i="2"/>
  <c r="DF401" i="2"/>
  <c r="CB401" i="2"/>
  <c r="DF399" i="2"/>
  <c r="CB399" i="2"/>
  <c r="R399" i="2"/>
  <c r="AT398" i="2"/>
  <c r="AE397" i="2"/>
  <c r="R397" i="2"/>
  <c r="Y396" i="2"/>
  <c r="U396" i="2" s="1"/>
  <c r="CB395" i="2"/>
  <c r="O395" i="2"/>
  <c r="DC392" i="2"/>
  <c r="CZ391" i="2"/>
  <c r="AZ389" i="2"/>
  <c r="BH387" i="2"/>
  <c r="AK387" i="2"/>
  <c r="AZ386" i="2"/>
  <c r="AN386" i="2"/>
  <c r="CY385" i="2"/>
  <c r="AT385" i="2"/>
  <c r="AZ381" i="2"/>
  <c r="AQ380" i="2"/>
  <c r="BQ377" i="2"/>
  <c r="AK375" i="2"/>
  <c r="L375" i="2"/>
  <c r="AE374" i="2"/>
  <c r="BW373" i="2"/>
  <c r="AN373" i="2"/>
  <c r="CZ370" i="2"/>
  <c r="AK368" i="2"/>
  <c r="CB367" i="2"/>
  <c r="CN366" i="2"/>
  <c r="R365" i="2"/>
  <c r="CR361" i="2"/>
  <c r="I360" i="2"/>
  <c r="BH359" i="2"/>
  <c r="AW359" i="2"/>
  <c r="BQ354" i="2"/>
  <c r="AQ354" i="2"/>
  <c r="AZ353" i="2"/>
  <c r="AQ352" i="2"/>
  <c r="AK351" i="2"/>
  <c r="AN350" i="2"/>
  <c r="AQ349" i="2"/>
  <c r="BH347" i="2"/>
  <c r="AK347" i="2"/>
  <c r="DF345" i="2"/>
  <c r="CB343" i="2"/>
  <c r="DC341" i="2"/>
  <c r="AQ339" i="2"/>
  <c r="I337" i="2"/>
  <c r="DK335" i="2"/>
  <c r="DN335" i="2"/>
  <c r="CM334" i="2"/>
  <c r="CJ334" i="2" s="1"/>
  <c r="AE321" i="2"/>
  <c r="R308" i="2"/>
  <c r="DK280" i="2"/>
  <c r="DM280" i="2"/>
  <c r="DN280" i="2"/>
  <c r="AE267" i="2"/>
  <c r="BQ252" i="2"/>
  <c r="AQ211" i="2"/>
  <c r="CR209" i="2"/>
  <c r="Z406" i="2"/>
  <c r="L395" i="2"/>
  <c r="DF394" i="2"/>
  <c r="AK389" i="2"/>
  <c r="L389" i="2"/>
  <c r="AW386" i="2"/>
  <c r="CB383" i="2"/>
  <c r="BC377" i="2" a="1"/>
  <c r="BC377" i="2" s="1"/>
  <c r="DQ375" i="2"/>
  <c r="AT375" i="2"/>
  <c r="BK374" i="2"/>
  <c r="DN368" i="2"/>
  <c r="CY363" i="2"/>
  <c r="AN355" i="2"/>
  <c r="Z350" i="2"/>
  <c r="BQ348" i="2"/>
  <c r="AK345" i="2"/>
  <c r="AW344" i="2"/>
  <c r="DI318" i="2"/>
  <c r="DH318" i="2"/>
  <c r="DK308" i="2"/>
  <c r="DN308" i="2"/>
  <c r="CH253" i="2"/>
  <c r="CE253" i="2" s="1"/>
  <c r="CI253" i="2"/>
  <c r="AH408" i="2"/>
  <c r="CO406" i="2"/>
  <c r="AK406" i="2"/>
  <c r="L406" i="2"/>
  <c r="BQ400" i="2"/>
  <c r="AZ397" i="2"/>
  <c r="AN397" i="2"/>
  <c r="O397" i="2"/>
  <c r="CZ396" i="2"/>
  <c r="CR395" i="2"/>
  <c r="AK378" i="2"/>
  <c r="DK377" i="2"/>
  <c r="O374" i="2"/>
  <c r="DC373" i="2"/>
  <c r="CO373" i="2"/>
  <c r="DN372" i="2"/>
  <c r="CZ372" i="2"/>
  <c r="AZ371" i="2"/>
  <c r="CY370" i="2"/>
  <c r="AK369" i="2"/>
  <c r="DM368" i="2"/>
  <c r="AT368" i="2"/>
  <c r="AZ367" i="2"/>
  <c r="AN367" i="2"/>
  <c r="BC366" i="2" a="1"/>
  <c r="BC366" i="2" s="1"/>
  <c r="AT366" i="2"/>
  <c r="DF365" i="2"/>
  <c r="CB364" i="2"/>
  <c r="CB363" i="2"/>
  <c r="CY362" i="2"/>
  <c r="DC361" i="2"/>
  <c r="BH361" i="2"/>
  <c r="AK361" i="2"/>
  <c r="CO357" i="2"/>
  <c r="AT357" i="2"/>
  <c r="AW356" i="2"/>
  <c r="BH355" i="2"/>
  <c r="DF354" i="2"/>
  <c r="BK354" i="2"/>
  <c r="AZ352" i="2"/>
  <c r="AN352" i="2"/>
  <c r="CO346" i="2"/>
  <c r="L340" i="2"/>
  <c r="DC337" i="2"/>
  <c r="BC337" i="2" a="1"/>
  <c r="BC337" i="2" s="1"/>
  <c r="AQ337" i="2"/>
  <c r="AE337" i="2"/>
  <c r="BQ336" i="2"/>
  <c r="AH336" i="2"/>
  <c r="CB324" i="2"/>
  <c r="I310" i="2"/>
  <c r="DC303" i="2"/>
  <c r="L300" i="2"/>
  <c r="DK299" i="2"/>
  <c r="DN299" i="2"/>
  <c r="AN294" i="2"/>
  <c r="AH277" i="2"/>
  <c r="BK266" i="2"/>
  <c r="DQ265" i="2"/>
  <c r="DO265" i="2"/>
  <c r="CZ257" i="2"/>
  <c r="AT257" i="2"/>
  <c r="CO256" i="2"/>
  <c r="AW256" i="2"/>
  <c r="CO409" i="2"/>
  <c r="AK409" i="2"/>
  <c r="DF405" i="2"/>
  <c r="R404" i="2"/>
  <c r="AQ403" i="2"/>
  <c r="CY400" i="2"/>
  <c r="DO398" i="2"/>
  <c r="AW392" i="2"/>
  <c r="AE390" i="2"/>
  <c r="Z388" i="2"/>
  <c r="DH382" i="2"/>
  <c r="DC381" i="2"/>
  <c r="CO381" i="2"/>
  <c r="DK334" i="2"/>
  <c r="DN334" i="2"/>
  <c r="DO305" i="2"/>
  <c r="DR305" i="2"/>
  <c r="DO277" i="2"/>
  <c r="CH277" i="2"/>
  <c r="CE277" i="2" s="1"/>
  <c r="CI277" i="2"/>
  <c r="AT274" i="2"/>
  <c r="CH269" i="2"/>
  <c r="CE269" i="2" s="1"/>
  <c r="CI269" i="2"/>
  <c r="CZ259" i="2"/>
  <c r="O233" i="2"/>
  <c r="CB232" i="2"/>
  <c r="CZ411" i="2"/>
  <c r="L409" i="2"/>
  <c r="AZ404" i="2"/>
  <c r="R402" i="2"/>
  <c r="L401" i="2"/>
  <c r="DC399" i="2"/>
  <c r="AW397" i="2"/>
  <c r="I395" i="2"/>
  <c r="O393" i="2"/>
  <c r="CR391" i="2"/>
  <c r="O391" i="2"/>
  <c r="BK390" i="2"/>
  <c r="AT389" i="2"/>
  <c r="DF387" i="2"/>
  <c r="BH382" i="2"/>
  <c r="CB379" i="2"/>
  <c r="BH379" i="2"/>
  <c r="L374" i="2"/>
  <c r="AW371" i="2"/>
  <c r="CR370" i="2"/>
  <c r="Z370" i="2"/>
  <c r="CO367" i="2"/>
  <c r="AW367" i="2"/>
  <c r="AK367" i="2"/>
  <c r="L367" i="2"/>
  <c r="DC365" i="2"/>
  <c r="AW365" i="2"/>
  <c r="AW363" i="2"/>
  <c r="DC360" i="2"/>
  <c r="CB359" i="2"/>
  <c r="BH358" i="2"/>
  <c r="BH352" i="2"/>
  <c r="AW352" i="2"/>
  <c r="DF351" i="2"/>
  <c r="AH350" i="2"/>
  <c r="I350" i="2"/>
  <c r="AN348" i="2"/>
  <c r="AE348" i="2"/>
  <c r="R348" i="2"/>
  <c r="AQ347" i="2"/>
  <c r="AE347" i="2"/>
  <c r="R347" i="2"/>
  <c r="Y343" i="2"/>
  <c r="U343" i="2" s="1"/>
  <c r="I343" i="2"/>
  <c r="AW342" i="2"/>
  <c r="L342" i="2"/>
  <c r="AH340" i="2"/>
  <c r="BH339" i="2"/>
  <c r="O338" i="2"/>
  <c r="R336" i="2"/>
  <c r="CO335" i="2"/>
  <c r="CX333" i="2"/>
  <c r="CU333" i="2" s="1"/>
  <c r="CZ331" i="2"/>
  <c r="AT331" i="2"/>
  <c r="BK326" i="2"/>
  <c r="DQ325" i="2"/>
  <c r="CO325" i="2"/>
  <c r="DN319" i="2"/>
  <c r="AQ314" i="2"/>
  <c r="DN311" i="2"/>
  <c r="CX296" i="2"/>
  <c r="CU296" i="2" s="1"/>
  <c r="CR284" i="2"/>
  <c r="CB283" i="2"/>
  <c r="AT281" i="2"/>
  <c r="I280" i="2"/>
  <c r="CZ274" i="2"/>
  <c r="L272" i="2"/>
  <c r="AZ270" i="2"/>
  <c r="CR266" i="2"/>
  <c r="AW262" i="2"/>
  <c r="L239" i="2"/>
  <c r="I334" i="2"/>
  <c r="CR333" i="2"/>
  <c r="L333" i="2"/>
  <c r="Z330" i="2"/>
  <c r="CZ327" i="2"/>
  <c r="AE327" i="2"/>
  <c r="R327" i="2"/>
  <c r="DC326" i="2"/>
  <c r="AT325" i="2"/>
  <c r="AW324" i="2"/>
  <c r="AH322" i="2"/>
  <c r="CB321" i="2"/>
  <c r="CO320" i="2"/>
  <c r="CZ319" i="2"/>
  <c r="R319" i="2"/>
  <c r="CR318" i="2"/>
  <c r="DC317" i="2"/>
  <c r="BH317" i="2"/>
  <c r="AK317" i="2"/>
  <c r="AW316" i="2"/>
  <c r="O316" i="2"/>
  <c r="BW314" i="2"/>
  <c r="DF313" i="2"/>
  <c r="CM312" i="2"/>
  <c r="CJ312" i="2" s="1"/>
  <c r="BQ312" i="2"/>
  <c r="CB311" i="2"/>
  <c r="O311" i="2"/>
  <c r="DN310" i="2"/>
  <c r="CO309" i="2"/>
  <c r="CB308" i="2"/>
  <c r="L307" i="2"/>
  <c r="CB305" i="2"/>
  <c r="R304" i="2"/>
  <c r="AH303" i="2"/>
  <c r="DI302" i="2"/>
  <c r="AQ302" i="2"/>
  <c r="AE302" i="2"/>
  <c r="AK296" i="2"/>
  <c r="L296" i="2"/>
  <c r="CI295" i="2"/>
  <c r="AE295" i="2"/>
  <c r="CN294" i="2"/>
  <c r="AK291" i="2"/>
  <c r="BW290" i="2"/>
  <c r="CZ289" i="2"/>
  <c r="CR288" i="2"/>
  <c r="AT284" i="2"/>
  <c r="AH284" i="2"/>
  <c r="AK282" i="2"/>
  <c r="O282" i="2"/>
  <c r="DN281" i="2"/>
  <c r="BH279" i="2"/>
  <c r="AK279" i="2"/>
  <c r="L278" i="2"/>
  <c r="BC277" i="2" a="1"/>
  <c r="BC277" i="2" s="1"/>
  <c r="I277" i="2"/>
  <c r="AT276" i="2"/>
  <c r="CY275" i="2"/>
  <c r="DF273" i="2"/>
  <c r="CR273" i="2"/>
  <c r="AH272" i="2"/>
  <c r="BH271" i="2"/>
  <c r="AK270" i="2"/>
  <c r="Z270" i="2"/>
  <c r="BQ269" i="2"/>
  <c r="BC269" i="2" a="1"/>
  <c r="BC269" i="2" s="1"/>
  <c r="AE269" i="2"/>
  <c r="DF268" i="2"/>
  <c r="CB268" i="2"/>
  <c r="AN268" i="2"/>
  <c r="CO264" i="2"/>
  <c r="BH264" i="2"/>
  <c r="AW264" i="2"/>
  <c r="CY263" i="2"/>
  <c r="CB263" i="2"/>
  <c r="CO262" i="2"/>
  <c r="DC255" i="2"/>
  <c r="CO255" i="2"/>
  <c r="CY254" i="2"/>
  <c r="Z254" i="2"/>
  <c r="AT251" i="2"/>
  <c r="AH251" i="2"/>
  <c r="Y251" i="2"/>
  <c r="U251" i="2" s="1"/>
  <c r="DH248" i="2"/>
  <c r="DI248" i="2"/>
  <c r="AN247" i="2"/>
  <c r="AT239" i="2"/>
  <c r="CO233" i="2"/>
  <c r="BQ229" i="2"/>
  <c r="DH220" i="2"/>
  <c r="DR163" i="2"/>
  <c r="DO163" i="2"/>
  <c r="DQ163" i="2"/>
  <c r="BC306" i="2" a="1"/>
  <c r="BC306" i="2" s="1"/>
  <c r="Z290" i="2"/>
  <c r="DK230" i="2"/>
  <c r="DM230" i="2"/>
  <c r="DN230" i="2"/>
  <c r="DC226" i="2"/>
  <c r="L335" i="2"/>
  <c r="AE334" i="2"/>
  <c r="CR330" i="2"/>
  <c r="DQ329" i="2"/>
  <c r="I329" i="2"/>
  <c r="DF328" i="2"/>
  <c r="CY327" i="2"/>
  <c r="AZ327" i="2"/>
  <c r="AN327" i="2"/>
  <c r="CX325" i="2"/>
  <c r="CU325" i="2" s="1"/>
  <c r="AW323" i="2"/>
  <c r="DI322" i="2"/>
  <c r="AQ322" i="2"/>
  <c r="AE322" i="2"/>
  <c r="DR320" i="2"/>
  <c r="CM320" i="2"/>
  <c r="CJ320" i="2" s="1"/>
  <c r="AT320" i="2"/>
  <c r="CY319" i="2"/>
  <c r="AZ319" i="2"/>
  <c r="AN319" i="2"/>
  <c r="AK318" i="2"/>
  <c r="L316" i="2"/>
  <c r="DC314" i="2"/>
  <c r="CR311" i="2"/>
  <c r="BH311" i="2"/>
  <c r="AK311" i="2"/>
  <c r="CZ309" i="2"/>
  <c r="CN307" i="2"/>
  <c r="AE306" i="2"/>
  <c r="CX304" i="2"/>
  <c r="CU304" i="2" s="1"/>
  <c r="CI301" i="2"/>
  <c r="AK299" i="2"/>
  <c r="AE289" i="2"/>
  <c r="AH287" i="2"/>
  <c r="AQ285" i="2"/>
  <c r="AE285" i="2"/>
  <c r="AE284" i="2"/>
  <c r="AE281" i="2"/>
  <c r="BK278" i="2"/>
  <c r="AE276" i="2"/>
  <c r="AE274" i="2"/>
  <c r="DC273" i="2"/>
  <c r="DC270" i="2"/>
  <c r="CO270" i="2"/>
  <c r="CR269" i="2"/>
  <c r="BH268" i="2"/>
  <c r="AW268" i="2"/>
  <c r="BH267" i="2"/>
  <c r="AW267" i="2"/>
  <c r="Z267" i="2"/>
  <c r="O267" i="2"/>
  <c r="AQ265" i="2"/>
  <c r="AE265" i="2"/>
  <c r="R265" i="2"/>
  <c r="CR261" i="2"/>
  <c r="O261" i="2"/>
  <c r="CY260" i="2"/>
  <c r="CB260" i="2"/>
  <c r="R259" i="2"/>
  <c r="BH258" i="2"/>
  <c r="AW258" i="2"/>
  <c r="BK257" i="2"/>
  <c r="AQ244" i="2"/>
  <c r="DN234" i="2"/>
  <c r="DK234" i="2"/>
  <c r="AE174" i="2"/>
  <c r="U324" i="2"/>
  <c r="Y316" i="2"/>
  <c r="CO313" i="2"/>
  <c r="AH308" i="2"/>
  <c r="AW305" i="2"/>
  <c r="AZ301" i="2"/>
  <c r="AN301" i="2"/>
  <c r="R300" i="2"/>
  <c r="CY297" i="2"/>
  <c r="BC294" i="2" a="1"/>
  <c r="BC294" i="2" s="1"/>
  <c r="CI291" i="2"/>
  <c r="CO290" i="2"/>
  <c r="R289" i="2"/>
  <c r="AT288" i="2"/>
  <c r="DO285" i="2"/>
  <c r="CZ282" i="2"/>
  <c r="CN282" i="2"/>
  <c r="AT282" i="2"/>
  <c r="AN280" i="2"/>
  <c r="O280" i="2"/>
  <c r="CR278" i="2"/>
  <c r="CZ276" i="2"/>
  <c r="BH275" i="2"/>
  <c r="AW275" i="2"/>
  <c r="L275" i="2"/>
  <c r="BW272" i="2"/>
  <c r="AZ272" i="2"/>
  <c r="AN269" i="2"/>
  <c r="CN266" i="2"/>
  <c r="DK265" i="2"/>
  <c r="CB265" i="2"/>
  <c r="BK265" i="2"/>
  <c r="BC264" i="2" a="1"/>
  <c r="BC264" i="2" s="1"/>
  <c r="O263" i="2"/>
  <c r="AN259" i="2"/>
  <c r="CZ258" i="2"/>
  <c r="AN257" i="2"/>
  <c r="BK251" i="2"/>
  <c r="CO242" i="2"/>
  <c r="AN217" i="2"/>
  <c r="DM216" i="2"/>
  <c r="DK216" i="2"/>
  <c r="AZ196" i="2"/>
  <c r="O196" i="2"/>
  <c r="DN190" i="2"/>
  <c r="DM190" i="2"/>
  <c r="DC345" i="2"/>
  <c r="AT341" i="2"/>
  <c r="BQ338" i="2"/>
  <c r="CO330" i="2"/>
  <c r="BC330" i="2" a="1"/>
  <c r="BC330" i="2" s="1"/>
  <c r="AE329" i="2"/>
  <c r="BH328" i="2"/>
  <c r="AK328" i="2"/>
  <c r="CI326" i="2"/>
  <c r="AN325" i="2"/>
  <c r="O325" i="2"/>
  <c r="CN324" i="2"/>
  <c r="Z322" i="2"/>
  <c r="R322" i="2"/>
  <c r="AQ320" i="2"/>
  <c r="AE320" i="2"/>
  <c r="R320" i="2"/>
  <c r="CB315" i="2"/>
  <c r="CY307" i="2"/>
  <c r="CO306" i="2"/>
  <c r="AN306" i="2"/>
  <c r="O306" i="2"/>
  <c r="DC305" i="2"/>
  <c r="I305" i="2"/>
  <c r="L302" i="2"/>
  <c r="AT299" i="2"/>
  <c r="AH299" i="2"/>
  <c r="I299" i="2"/>
  <c r="CR298" i="2"/>
  <c r="AK298" i="2"/>
  <c r="AW295" i="2"/>
  <c r="CZ288" i="2"/>
  <c r="CO281" i="2"/>
  <c r="DC278" i="2"/>
  <c r="CO278" i="2"/>
  <c r="AZ278" i="2"/>
  <c r="AH275" i="2"/>
  <c r="AN274" i="2"/>
  <c r="Z272" i="2"/>
  <c r="AQ271" i="2"/>
  <c r="DC268" i="2"/>
  <c r="I268" i="2"/>
  <c r="AT266" i="2"/>
  <c r="AK252" i="2"/>
  <c r="DI251" i="2"/>
  <c r="DH251" i="2"/>
  <c r="AT247" i="2"/>
  <c r="BH246" i="2"/>
  <c r="AW246" i="2"/>
  <c r="AK246" i="2"/>
  <c r="CZ237" i="2"/>
  <c r="CM237" i="2"/>
  <c r="CJ237" i="2" s="1"/>
  <c r="CN237" i="2"/>
  <c r="BQ236" i="2"/>
  <c r="DH223" i="2"/>
  <c r="DI223" i="2"/>
  <c r="DN196" i="2"/>
  <c r="DM196" i="2"/>
  <c r="DK196" i="2"/>
  <c r="R350" i="2"/>
  <c r="AH349" i="2"/>
  <c r="BH348" i="2"/>
  <c r="CY347" i="2"/>
  <c r="I344" i="2"/>
  <c r="AW343" i="2"/>
  <c r="CR342" i="2"/>
  <c r="AN342" i="2"/>
  <c r="DC338" i="2"/>
  <c r="I338" i="2"/>
  <c r="CR337" i="2"/>
  <c r="BH337" i="2"/>
  <c r="CR336" i="2"/>
  <c r="CR334" i="2"/>
  <c r="CY329" i="2"/>
  <c r="DC328" i="2"/>
  <c r="DF326" i="2"/>
  <c r="CY326" i="2"/>
  <c r="CR325" i="2"/>
  <c r="AK325" i="2"/>
  <c r="AQ324" i="2"/>
  <c r="AE324" i="2"/>
  <c r="R324" i="2"/>
  <c r="CZ323" i="2"/>
  <c r="DC319" i="2"/>
  <c r="AQ318" i="2"/>
  <c r="CY317" i="2"/>
  <c r="BC314" i="2" a="1"/>
  <c r="BC314" i="2" s="1"/>
  <c r="AH314" i="2"/>
  <c r="CR312" i="2"/>
  <c r="AK310" i="2"/>
  <c r="CZ306" i="2"/>
  <c r="Y304" i="2"/>
  <c r="AK303" i="2"/>
  <c r="DF300" i="2"/>
  <c r="CO298" i="2"/>
  <c r="BQ293" i="2"/>
  <c r="AH292" i="2"/>
  <c r="Y292" i="2"/>
  <c r="U292" i="2" s="1"/>
  <c r="CX288" i="2"/>
  <c r="CU288" i="2" s="1"/>
  <c r="DF282" i="2"/>
  <c r="BH278" i="2"/>
  <c r="AK276" i="2"/>
  <c r="L274" i="2"/>
  <c r="AE268" i="2"/>
  <c r="AE264" i="2"/>
  <c r="BW262" i="2"/>
  <c r="Y261" i="2"/>
  <c r="U261" i="2" s="1"/>
  <c r="BQ258" i="2"/>
  <c r="L257" i="2"/>
  <c r="AN256" i="2"/>
  <c r="CB255" i="2"/>
  <c r="BK255" i="2"/>
  <c r="R255" i="2"/>
  <c r="R254" i="2"/>
  <c r="DC253" i="2"/>
  <c r="L244" i="2"/>
  <c r="BW243" i="2"/>
  <c r="BQ242" i="2"/>
  <c r="CB238" i="2"/>
  <c r="CH220" i="2"/>
  <c r="CE220" i="2" s="1"/>
  <c r="CI220" i="2"/>
  <c r="AT207" i="2"/>
  <c r="BC251" i="2" a="1"/>
  <c r="BC251" i="2" s="1"/>
  <c r="Y249" i="2"/>
  <c r="U249" i="2" s="1"/>
  <c r="DC247" i="2"/>
  <c r="AH247" i="2"/>
  <c r="L247" i="2"/>
  <c r="AZ246" i="2"/>
  <c r="AN246" i="2"/>
  <c r="CO245" i="2"/>
  <c r="I245" i="2"/>
  <c r="AW243" i="2"/>
  <c r="AK243" i="2"/>
  <c r="CO240" i="2"/>
  <c r="R240" i="2"/>
  <c r="BQ239" i="2"/>
  <c r="BC239" i="2" a="1"/>
  <c r="BC239" i="2" s="1"/>
  <c r="CR238" i="2"/>
  <c r="BH238" i="2"/>
  <c r="AT236" i="2"/>
  <c r="DC235" i="2"/>
  <c r="AQ234" i="2"/>
  <c r="BH233" i="2"/>
  <c r="BC232" i="2" a="1"/>
  <c r="BC232" i="2" s="1"/>
  <c r="R232" i="2"/>
  <c r="AH231" i="2"/>
  <c r="DF227" i="2"/>
  <c r="CR227" i="2"/>
  <c r="AQ227" i="2"/>
  <c r="AH226" i="2"/>
  <c r="DC225" i="2"/>
  <c r="CY224" i="2"/>
  <c r="CX221" i="2"/>
  <c r="CU221" i="2" s="1"/>
  <c r="CB220" i="2"/>
  <c r="BH220" i="2"/>
  <c r="AN220" i="2"/>
  <c r="O220" i="2"/>
  <c r="AQ219" i="2"/>
  <c r="I218" i="2"/>
  <c r="AW217" i="2"/>
  <c r="Z217" i="2"/>
  <c r="CO213" i="2"/>
  <c r="AT208" i="2"/>
  <c r="DC207" i="2"/>
  <c r="CR204" i="2"/>
  <c r="L197" i="2"/>
  <c r="L191" i="2"/>
  <c r="CB185" i="2"/>
  <c r="AH184" i="2"/>
  <c r="L180" i="2"/>
  <c r="BQ177" i="2"/>
  <c r="L177" i="2"/>
  <c r="AQ176" i="2"/>
  <c r="AE176" i="2"/>
  <c r="CB169" i="2"/>
  <c r="AQ148" i="2"/>
  <c r="CZ147" i="2"/>
  <c r="DI197" i="2"/>
  <c r="DH197" i="2"/>
  <c r="DQ149" i="2"/>
  <c r="DO149" i="2"/>
  <c r="DO109" i="2"/>
  <c r="DQ109" i="2"/>
  <c r="Z240" i="2"/>
  <c r="CZ235" i="2"/>
  <c r="AZ234" i="2"/>
  <c r="AH233" i="2"/>
  <c r="CI231" i="2"/>
  <c r="AQ231" i="2"/>
  <c r="R231" i="2"/>
  <c r="CO228" i="2"/>
  <c r="AH228" i="2"/>
  <c r="DC227" i="2"/>
  <c r="DK223" i="2"/>
  <c r="AN219" i="2"/>
  <c r="DH216" i="2"/>
  <c r="DI216" i="2"/>
  <c r="CZ214" i="2"/>
  <c r="DK132" i="2"/>
  <c r="DM132" i="2"/>
  <c r="BC124" i="2" a="1"/>
  <c r="BC124" i="2" s="1"/>
  <c r="DK109" i="2"/>
  <c r="DN109" i="2"/>
  <c r="AW254" i="2"/>
  <c r="AK254" i="2"/>
  <c r="CZ250" i="2"/>
  <c r="CO250" i="2"/>
  <c r="CY249" i="2"/>
  <c r="AE249" i="2"/>
  <c r="CO248" i="2"/>
  <c r="CY242" i="2"/>
  <c r="DC241" i="2"/>
  <c r="AK241" i="2"/>
  <c r="AW240" i="2"/>
  <c r="CX239" i="2"/>
  <c r="CU239" i="2" s="1"/>
  <c r="AN239" i="2"/>
  <c r="R239" i="2"/>
  <c r="CO238" i="2"/>
  <c r="DC232" i="2"/>
  <c r="CX231" i="2"/>
  <c r="CU231" i="2" s="1"/>
  <c r="CY226" i="2"/>
  <c r="AH224" i="2"/>
  <c r="DF223" i="2"/>
  <c r="I223" i="2"/>
  <c r="AK222" i="2"/>
  <c r="CZ220" i="2"/>
  <c r="AZ214" i="2"/>
  <c r="AQ213" i="2"/>
  <c r="O206" i="2"/>
  <c r="CZ205" i="2"/>
  <c r="CN205" i="2"/>
  <c r="BQ205" i="2"/>
  <c r="DI156" i="2"/>
  <c r="DH156" i="2"/>
  <c r="AZ152" i="2"/>
  <c r="L132" i="2"/>
  <c r="DH131" i="2"/>
  <c r="DI131" i="2"/>
  <c r="AZ253" i="2"/>
  <c r="BH250" i="2"/>
  <c r="AK250" i="2"/>
  <c r="CB247" i="2"/>
  <c r="CX245" i="2"/>
  <c r="CU245" i="2" s="1"/>
  <c r="CB245" i="2"/>
  <c r="AZ242" i="2"/>
  <c r="CY240" i="2"/>
  <c r="AE238" i="2"/>
  <c r="AQ235" i="2"/>
  <c r="CB233" i="2"/>
  <c r="AE233" i="2"/>
  <c r="AW232" i="2"/>
  <c r="L232" i="2"/>
  <c r="DC229" i="2"/>
  <c r="BH229" i="2"/>
  <c r="AK229" i="2"/>
  <c r="O229" i="2"/>
  <c r="BQ217" i="2"/>
  <c r="DN214" i="2"/>
  <c r="DK214" i="2"/>
  <c r="BH206" i="2"/>
  <c r="DC192" i="2"/>
  <c r="AN189" i="2"/>
  <c r="CB170" i="2"/>
  <c r="AE163" i="2"/>
  <c r="CO263" i="2"/>
  <c r="AH263" i="2"/>
  <c r="BH261" i="2"/>
  <c r="AK261" i="2"/>
  <c r="CR260" i="2"/>
  <c r="CB256" i="2"/>
  <c r="R256" i="2"/>
  <c r="BQ255" i="2"/>
  <c r="BC255" i="2" a="1"/>
  <c r="BC255" i="2" s="1"/>
  <c r="I255" i="2"/>
  <c r="AZ252" i="2"/>
  <c r="AN252" i="2"/>
  <c r="O249" i="2"/>
  <c r="CO246" i="2"/>
  <c r="I246" i="2"/>
  <c r="O245" i="2"/>
  <c r="AW244" i="2"/>
  <c r="AN244" i="2"/>
  <c r="CZ241" i="2"/>
  <c r="BQ240" i="2"/>
  <c r="AK239" i="2"/>
  <c r="AK237" i="2"/>
  <c r="AK236" i="2"/>
  <c r="CB235" i="2"/>
  <c r="AN235" i="2"/>
  <c r="AW231" i="2"/>
  <c r="L229" i="2"/>
  <c r="CN227" i="2"/>
  <c r="CR226" i="2"/>
  <c r="R225" i="2"/>
  <c r="AE224" i="2"/>
  <c r="R223" i="2"/>
  <c r="DF220" i="2"/>
  <c r="AE220" i="2"/>
  <c r="R220" i="2"/>
  <c r="CY217" i="2"/>
  <c r="CB217" i="2"/>
  <c r="R217" i="2"/>
  <c r="BQ216" i="2"/>
  <c r="BC216" i="2" a="1"/>
  <c r="BC216" i="2" s="1"/>
  <c r="L208" i="2"/>
  <c r="DF207" i="2"/>
  <c r="BH207" i="2"/>
  <c r="AW207" i="2"/>
  <c r="I202" i="2"/>
  <c r="AN200" i="2"/>
  <c r="R199" i="2"/>
  <c r="CH198" i="2"/>
  <c r="CE198" i="2" s="1"/>
  <c r="CI198" i="2"/>
  <c r="CM190" i="2"/>
  <c r="CJ190" i="2" s="1"/>
  <c r="CN190" i="2"/>
  <c r="DH189" i="2"/>
  <c r="DF189" i="2"/>
  <c r="AE182" i="2"/>
  <c r="R181" i="2"/>
  <c r="BQ173" i="2"/>
  <c r="BQ172" i="2"/>
  <c r="AT172" i="2"/>
  <c r="DH144" i="2"/>
  <c r="DI144" i="2"/>
  <c r="BH144" i="2"/>
  <c r="AQ205" i="2"/>
  <c r="U204" i="2"/>
  <c r="AZ199" i="2"/>
  <c r="Z196" i="2"/>
  <c r="AH192" i="2"/>
  <c r="AQ190" i="2"/>
  <c r="AQ188" i="2"/>
  <c r="AE188" i="2"/>
  <c r="R188" i="2"/>
  <c r="AZ185" i="2"/>
  <c r="AN185" i="2"/>
  <c r="O185" i="2"/>
  <c r="R178" i="2"/>
  <c r="CZ177" i="2"/>
  <c r="CB176" i="2"/>
  <c r="CR169" i="2"/>
  <c r="BH169" i="2"/>
  <c r="CB168" i="2"/>
  <c r="AW167" i="2"/>
  <c r="AT165" i="2"/>
  <c r="BH164" i="2"/>
  <c r="BH161" i="2"/>
  <c r="AK161" i="2"/>
  <c r="L161" i="2"/>
  <c r="BK158" i="2"/>
  <c r="AE157" i="2"/>
  <c r="CO155" i="2"/>
  <c r="CB153" i="2"/>
  <c r="AZ153" i="2"/>
  <c r="AN153" i="2"/>
  <c r="O153" i="2"/>
  <c r="AW150" i="2"/>
  <c r="R149" i="2"/>
  <c r="DO115" i="2"/>
  <c r="DQ115" i="2"/>
  <c r="CO113" i="2"/>
  <c r="DH16" i="2"/>
  <c r="DI16" i="2"/>
  <c r="CA58" i="2"/>
  <c r="BZ58" i="2"/>
  <c r="CA50" i="2"/>
  <c r="BZ50" i="2"/>
  <c r="BZ42" i="2"/>
  <c r="CA42" i="2"/>
  <c r="CA34" i="2"/>
  <c r="BZ34" i="2"/>
  <c r="CA26" i="2"/>
  <c r="BZ26" i="2"/>
  <c r="BZ18" i="2"/>
  <c r="CA18" i="2"/>
  <c r="AH208" i="2"/>
  <c r="BK205" i="2"/>
  <c r="R205" i="2"/>
  <c r="BH203" i="2"/>
  <c r="AW203" i="2"/>
  <c r="CB199" i="2"/>
  <c r="O199" i="2"/>
  <c r="CR196" i="2"/>
  <c r="AW196" i="2"/>
  <c r="CO191" i="2"/>
  <c r="CY188" i="2"/>
  <c r="AQ184" i="2"/>
  <c r="CY182" i="2"/>
  <c r="AN182" i="2"/>
  <c r="BQ180" i="2"/>
  <c r="AT175" i="2"/>
  <c r="AH175" i="2"/>
  <c r="AZ168" i="2"/>
  <c r="CZ162" i="2"/>
  <c r="CN162" i="2"/>
  <c r="AZ160" i="2"/>
  <c r="AN160" i="2"/>
  <c r="BC159" i="2" a="1"/>
  <c r="BC159" i="2" s="1"/>
  <c r="BQ155" i="2"/>
  <c r="CB149" i="2"/>
  <c r="AT140" i="2"/>
  <c r="AH140" i="2"/>
  <c r="DK115" i="2"/>
  <c r="DN115" i="2"/>
  <c r="AN115" i="2"/>
  <c r="CB216" i="2"/>
  <c r="BH215" i="2"/>
  <c r="O214" i="2"/>
  <c r="BK213" i="2"/>
  <c r="R213" i="2"/>
  <c r="AH206" i="2"/>
  <c r="CB202" i="2"/>
  <c r="AQ201" i="2"/>
  <c r="R201" i="2"/>
  <c r="DC200" i="2"/>
  <c r="AN198" i="2"/>
  <c r="BQ197" i="2"/>
  <c r="AZ195" i="2"/>
  <c r="CB194" i="2"/>
  <c r="DC193" i="2"/>
  <c r="CO193" i="2"/>
  <c r="AW193" i="2"/>
  <c r="AQ192" i="2"/>
  <c r="AN190" i="2"/>
  <c r="DC189" i="2"/>
  <c r="CI187" i="2"/>
  <c r="BK187" i="2"/>
  <c r="R187" i="2"/>
  <c r="CB182" i="2"/>
  <c r="DC179" i="2"/>
  <c r="CY173" i="2"/>
  <c r="CB173" i="2"/>
  <c r="AN173" i="2"/>
  <c r="Z172" i="2"/>
  <c r="AT171" i="2"/>
  <c r="O168" i="2"/>
  <c r="DK165" i="2"/>
  <c r="CB165" i="2"/>
  <c r="AE165" i="2"/>
  <c r="R165" i="2"/>
  <c r="CO164" i="2"/>
  <c r="AT164" i="2"/>
  <c r="CO161" i="2"/>
  <c r="BQ161" i="2"/>
  <c r="O160" i="2"/>
  <c r="CR152" i="2"/>
  <c r="AT150" i="2"/>
  <c r="AH150" i="2"/>
  <c r="CB142" i="2"/>
  <c r="CZ133" i="2"/>
  <c r="AT128" i="2"/>
  <c r="AH128" i="2"/>
  <c r="CN119" i="2"/>
  <c r="CM119" i="2"/>
  <c r="CJ119" i="2" s="1"/>
  <c r="AE107" i="2"/>
  <c r="CN80" i="2"/>
  <c r="CM80" i="2"/>
  <c r="CJ80" i="2" s="1"/>
  <c r="CO222" i="2"/>
  <c r="BQ222" i="2"/>
  <c r="AW221" i="2"/>
  <c r="AK221" i="2"/>
  <c r="CR219" i="2"/>
  <c r="CB218" i="2"/>
  <c r="AE218" i="2"/>
  <c r="AH217" i="2"/>
  <c r="CR216" i="2"/>
  <c r="BQ215" i="2"/>
  <c r="CY213" i="2"/>
  <c r="AZ213" i="2"/>
  <c r="BQ212" i="2"/>
  <c r="AE212" i="2"/>
  <c r="R212" i="2"/>
  <c r="AK211" i="2"/>
  <c r="DF210" i="2"/>
  <c r="CB210" i="2"/>
  <c r="AK209" i="2"/>
  <c r="L209" i="2"/>
  <c r="BH205" i="2"/>
  <c r="O205" i="2"/>
  <c r="DO204" i="2"/>
  <c r="DQ200" i="2"/>
  <c r="I200" i="2"/>
  <c r="BC199" i="2" a="1"/>
  <c r="BC199" i="2" s="1"/>
  <c r="AT199" i="2"/>
  <c r="L199" i="2"/>
  <c r="O198" i="2"/>
  <c r="AQ197" i="2"/>
  <c r="R197" i="2"/>
  <c r="CO196" i="2"/>
  <c r="CR195" i="2"/>
  <c r="DF194" i="2"/>
  <c r="DR193" i="2"/>
  <c r="CZ193" i="2"/>
  <c r="AH189" i="2"/>
  <c r="L188" i="2"/>
  <c r="I185" i="2"/>
  <c r="AZ184" i="2"/>
  <c r="AN184" i="2"/>
  <c r="DN183" i="2"/>
  <c r="AW182" i="2"/>
  <c r="O181" i="2"/>
  <c r="CZ180" i="2"/>
  <c r="BH178" i="2"/>
  <c r="AK178" i="2"/>
  <c r="DF177" i="2"/>
  <c r="AZ177" i="2"/>
  <c r="DC176" i="2"/>
  <c r="CO176" i="2"/>
  <c r="DC174" i="2"/>
  <c r="AN172" i="2"/>
  <c r="CZ171" i="2"/>
  <c r="CO168" i="2"/>
  <c r="AW168" i="2"/>
  <c r="CO166" i="2"/>
  <c r="DH163" i="2"/>
  <c r="AQ161" i="2"/>
  <c r="I158" i="2"/>
  <c r="R155" i="2"/>
  <c r="DI147" i="2"/>
  <c r="DH147" i="2"/>
  <c r="DF145" i="2"/>
  <c r="DR141" i="2"/>
  <c r="DQ141" i="2"/>
  <c r="DH115" i="2"/>
  <c r="DI115" i="2"/>
  <c r="CA82" i="2"/>
  <c r="Y193" i="2"/>
  <c r="Z191" i="2"/>
  <c r="BC183" i="2" a="1"/>
  <c r="BC183" i="2" s="1"/>
  <c r="BC176" i="2" a="1"/>
  <c r="BC176" i="2" s="1"/>
  <c r="BK167" i="2"/>
  <c r="DK124" i="2"/>
  <c r="DN124" i="2"/>
  <c r="DN104" i="2"/>
  <c r="DK104" i="2"/>
  <c r="DM104" i="2"/>
  <c r="CR213" i="2"/>
  <c r="BH213" i="2"/>
  <c r="AK213" i="2"/>
  <c r="I211" i="2"/>
  <c r="AK210" i="2"/>
  <c r="CY209" i="2"/>
  <c r="AZ207" i="2"/>
  <c r="Z207" i="2"/>
  <c r="AZ206" i="2"/>
  <c r="CY204" i="2"/>
  <c r="O204" i="2"/>
  <c r="CB203" i="2"/>
  <c r="AW201" i="2"/>
  <c r="L201" i="2"/>
  <c r="R200" i="2"/>
  <c r="DC199" i="2"/>
  <c r="O197" i="2"/>
  <c r="CZ196" i="2"/>
  <c r="AT195" i="2"/>
  <c r="AH195" i="2"/>
  <c r="AW194" i="2"/>
  <c r="CB192" i="2"/>
  <c r="BH192" i="2"/>
  <c r="CB191" i="2"/>
  <c r="O191" i="2"/>
  <c r="AT190" i="2"/>
  <c r="AE189" i="2"/>
  <c r="CO188" i="2"/>
  <c r="I188" i="2"/>
  <c r="CO187" i="2"/>
  <c r="L187" i="2"/>
  <c r="DF186" i="2"/>
  <c r="CX186" i="2"/>
  <c r="CU186" i="2" s="1"/>
  <c r="AE186" i="2"/>
  <c r="R185" i="2"/>
  <c r="BH184" i="2"/>
  <c r="DK183" i="2"/>
  <c r="AE183" i="2"/>
  <c r="AH182" i="2"/>
  <c r="CO181" i="2"/>
  <c r="AH181" i="2"/>
  <c r="Y181" i="2"/>
  <c r="CB180" i="2"/>
  <c r="AZ179" i="2"/>
  <c r="Y178" i="2"/>
  <c r="U178" i="2" s="1"/>
  <c r="I178" i="2"/>
  <c r="DC177" i="2"/>
  <c r="CZ176" i="2"/>
  <c r="AN175" i="2"/>
  <c r="I174" i="2"/>
  <c r="BK171" i="2"/>
  <c r="CX169" i="2"/>
  <c r="CU169" i="2" s="1"/>
  <c r="Y168" i="2"/>
  <c r="U168" i="2" s="1"/>
  <c r="O167" i="2"/>
  <c r="CZ166" i="2"/>
  <c r="L165" i="2"/>
  <c r="DF164" i="2"/>
  <c r="CI164" i="2"/>
  <c r="AN164" i="2"/>
  <c r="Z161" i="2"/>
  <c r="AH160" i="2"/>
  <c r="AN159" i="2"/>
  <c r="BC158" i="2" a="1"/>
  <c r="BC158" i="2" s="1"/>
  <c r="DC157" i="2"/>
  <c r="Y157" i="2"/>
  <c r="R153" i="2"/>
  <c r="Z151" i="2"/>
  <c r="DC149" i="2"/>
  <c r="CO149" i="2"/>
  <c r="AH148" i="2"/>
  <c r="O146" i="2"/>
  <c r="DO132" i="2"/>
  <c r="DR132" i="2"/>
  <c r="DK131" i="2"/>
  <c r="DM131" i="2"/>
  <c r="BH123" i="2"/>
  <c r="AT116" i="2"/>
  <c r="CO111" i="2"/>
  <c r="L147" i="2"/>
  <c r="I146" i="2"/>
  <c r="CZ144" i="2"/>
  <c r="AT144" i="2"/>
  <c r="I144" i="2"/>
  <c r="AQ142" i="2"/>
  <c r="DC141" i="2"/>
  <c r="Y141" i="2"/>
  <c r="U141" i="2" s="1"/>
  <c r="I141" i="2"/>
  <c r="AK140" i="2"/>
  <c r="Y135" i="2"/>
  <c r="U135" i="2" s="1"/>
  <c r="AT131" i="2"/>
  <c r="AK128" i="2"/>
  <c r="CB127" i="2"/>
  <c r="CZ126" i="2"/>
  <c r="AW125" i="2"/>
  <c r="DF124" i="2"/>
  <c r="DF123" i="2"/>
  <c r="CY123" i="2"/>
  <c r="CB123" i="2"/>
  <c r="BH120" i="2"/>
  <c r="CR119" i="2"/>
  <c r="AZ119" i="2"/>
  <c r="AN119" i="2"/>
  <c r="BC117" i="2" a="1"/>
  <c r="BC117" i="2" s="1"/>
  <c r="R115" i="2"/>
  <c r="AH112" i="2"/>
  <c r="Y112" i="2"/>
  <c r="U112" i="2" s="1"/>
  <c r="BH111" i="2"/>
  <c r="DR110" i="2"/>
  <c r="DC107" i="2"/>
  <c r="AK107" i="2"/>
  <c r="CZ106" i="2"/>
  <c r="BC106" i="2" a="1"/>
  <c r="BC106" i="2" s="1"/>
  <c r="AT106" i="2"/>
  <c r="L104" i="2"/>
  <c r="CB103" i="2"/>
  <c r="AQ103" i="2"/>
  <c r="DC102" i="2"/>
  <c r="AT100" i="2"/>
  <c r="Y100" i="2"/>
  <c r="CO99" i="2"/>
  <c r="R98" i="2"/>
  <c r="BQ97" i="2"/>
  <c r="AH97" i="2"/>
  <c r="AE92" i="2"/>
  <c r="R92" i="2"/>
  <c r="R90" i="2"/>
  <c r="CZ89" i="2"/>
  <c r="BQ89" i="2"/>
  <c r="R89" i="2"/>
  <c r="BH88" i="2"/>
  <c r="AK88" i="2"/>
  <c r="AZ87" i="2"/>
  <c r="AN87" i="2"/>
  <c r="O87" i="2"/>
  <c r="CX85" i="2"/>
  <c r="CU85" i="2" s="1"/>
  <c r="BQ84" i="2"/>
  <c r="CO83" i="2"/>
  <c r="L82" i="2"/>
  <c r="DR80" i="2"/>
  <c r="L80" i="2"/>
  <c r="AK79" i="2"/>
  <c r="L79" i="2"/>
  <c r="AW73" i="2"/>
  <c r="AW109" i="2"/>
  <c r="CB108" i="2"/>
  <c r="AZ108" i="2"/>
  <c r="AN108" i="2"/>
  <c r="AZ105" i="2"/>
  <c r="AN103" i="2"/>
  <c r="O103" i="2"/>
  <c r="I101" i="2"/>
  <c r="CX97" i="2"/>
  <c r="CU97" i="2" s="1"/>
  <c r="AE97" i="2"/>
  <c r="R97" i="2"/>
  <c r="AZ91" i="2"/>
  <c r="AN91" i="2"/>
  <c r="O91" i="2"/>
  <c r="CB90" i="2"/>
  <c r="AW87" i="2"/>
  <c r="AK87" i="2"/>
  <c r="L87" i="2"/>
  <c r="AT80" i="2"/>
  <c r="I80" i="2"/>
  <c r="AK78" i="2"/>
  <c r="DI77" i="2"/>
  <c r="CO76" i="2"/>
  <c r="AH76" i="2"/>
  <c r="Y76" i="2"/>
  <c r="AT75" i="2"/>
  <c r="DK40" i="2"/>
  <c r="DM40" i="2"/>
  <c r="DN40" i="2"/>
  <c r="DM36" i="2"/>
  <c r="DK36" i="2"/>
  <c r="DN36" i="2"/>
  <c r="CR142" i="2"/>
  <c r="R140" i="2"/>
  <c r="CO139" i="2"/>
  <c r="BH138" i="2"/>
  <c r="O138" i="2"/>
  <c r="DC136" i="2"/>
  <c r="BK135" i="2"/>
  <c r="BQ133" i="2"/>
  <c r="AH133" i="2"/>
  <c r="R131" i="2"/>
  <c r="CZ130" i="2"/>
  <c r="AE130" i="2"/>
  <c r="AZ129" i="2"/>
  <c r="AE128" i="2"/>
  <c r="BH127" i="2"/>
  <c r="CB126" i="2"/>
  <c r="AQ126" i="2"/>
  <c r="AE125" i="2"/>
  <c r="AH123" i="2"/>
  <c r="O122" i="2"/>
  <c r="AN121" i="2"/>
  <c r="AE120" i="2"/>
  <c r="R120" i="2"/>
  <c r="CB117" i="2"/>
  <c r="CB114" i="2"/>
  <c r="O114" i="2"/>
  <c r="BH113" i="2"/>
  <c r="AK113" i="2"/>
  <c r="AT110" i="2"/>
  <c r="AH110" i="2"/>
  <c r="CO105" i="2"/>
  <c r="DN102" i="2"/>
  <c r="CX101" i="2"/>
  <c r="CU101" i="2" s="1"/>
  <c r="R101" i="2"/>
  <c r="Y99" i="2"/>
  <c r="AW98" i="2"/>
  <c r="AE96" i="2"/>
  <c r="CZ95" i="2"/>
  <c r="AH95" i="2"/>
  <c r="DF93" i="2"/>
  <c r="CB93" i="2"/>
  <c r="DF92" i="2"/>
  <c r="CB92" i="2"/>
  <c r="CY89" i="2"/>
  <c r="CI88" i="2"/>
  <c r="BQ88" i="2"/>
  <c r="AZ84" i="2"/>
  <c r="O84" i="2"/>
  <c r="R83" i="2"/>
  <c r="AT82" i="2"/>
  <c r="AH82" i="2"/>
  <c r="AK81" i="2"/>
  <c r="CO79" i="2"/>
  <c r="BC79" i="2" a="1"/>
  <c r="BC79" i="2" s="1"/>
  <c r="AT78" i="2"/>
  <c r="I78" i="2"/>
  <c r="AE77" i="2"/>
  <c r="CZ76" i="2"/>
  <c r="CB148" i="2"/>
  <c r="CY147" i="2"/>
  <c r="AK146" i="2"/>
  <c r="AW142" i="2"/>
  <c r="O141" i="2"/>
  <c r="I136" i="2"/>
  <c r="DC132" i="2"/>
  <c r="BQ132" i="2"/>
  <c r="BC132" i="2" a="1"/>
  <c r="BC132" i="2" s="1"/>
  <c r="AZ130" i="2"/>
  <c r="AN130" i="2"/>
  <c r="AH127" i="2"/>
  <c r="AZ126" i="2"/>
  <c r="AN126" i="2"/>
  <c r="DC122" i="2"/>
  <c r="CI119" i="2"/>
  <c r="BH118" i="2"/>
  <c r="L118" i="2"/>
  <c r="BH114" i="2"/>
  <c r="O112" i="2"/>
  <c r="AE110" i="2"/>
  <c r="CR98" i="2"/>
  <c r="BK95" i="2"/>
  <c r="AQ95" i="2"/>
  <c r="R95" i="2"/>
  <c r="AT94" i="2"/>
  <c r="AH94" i="2"/>
  <c r="CR93" i="2"/>
  <c r="CR92" i="2"/>
  <c r="CR89" i="2"/>
  <c r="AW89" i="2"/>
  <c r="AK89" i="2"/>
  <c r="L89" i="2"/>
  <c r="CB88" i="2"/>
  <c r="BH86" i="2"/>
  <c r="AW86" i="2"/>
  <c r="CR84" i="2"/>
  <c r="BH84" i="2"/>
  <c r="AW84" i="2"/>
  <c r="L84" i="2"/>
  <c r="AE82" i="2"/>
  <c r="AT81" i="2"/>
  <c r="I81" i="2"/>
  <c r="CI79" i="2"/>
  <c r="R79" i="2"/>
  <c r="AZ77" i="2"/>
  <c r="AN77" i="2"/>
  <c r="DH69" i="2"/>
  <c r="DI69" i="2"/>
  <c r="CO152" i="2"/>
  <c r="AW152" i="2"/>
  <c r="BQ150" i="2"/>
  <c r="BC150" i="2" a="1"/>
  <c r="BC150" i="2" s="1"/>
  <c r="CR149" i="2"/>
  <c r="L149" i="2"/>
  <c r="DF148" i="2"/>
  <c r="CB147" i="2"/>
  <c r="CZ146" i="2"/>
  <c r="AK144" i="2"/>
  <c r="CR143" i="2"/>
  <c r="DF141" i="2"/>
  <c r="CR141" i="2"/>
  <c r="BH141" i="2"/>
  <c r="L141" i="2"/>
  <c r="DF140" i="2"/>
  <c r="CX139" i="2"/>
  <c r="CU139" i="2" s="1"/>
  <c r="I138" i="2"/>
  <c r="AQ137" i="2"/>
  <c r="AE137" i="2"/>
  <c r="AQ136" i="2"/>
  <c r="CO135" i="2"/>
  <c r="CR133" i="2"/>
  <c r="R132" i="2"/>
  <c r="Z126" i="2"/>
  <c r="AT122" i="2"/>
  <c r="I122" i="2"/>
  <c r="AN116" i="2"/>
  <c r="DC115" i="2"/>
  <c r="AT115" i="2"/>
  <c r="CR114" i="2"/>
  <c r="DF113" i="2"/>
  <c r="BH112" i="2"/>
  <c r="DF111" i="2"/>
  <c r="I108" i="2"/>
  <c r="AT105" i="2"/>
  <c r="BQ103" i="2"/>
  <c r="I103" i="2"/>
  <c r="CR102" i="2"/>
  <c r="CB100" i="2"/>
  <c r="L100" i="2"/>
  <c r="DF99" i="2"/>
  <c r="Y98" i="2"/>
  <c r="U98" i="2" s="1"/>
  <c r="AW97" i="2"/>
  <c r="L97" i="2"/>
  <c r="AZ96" i="2"/>
  <c r="O96" i="2"/>
  <c r="AT92" i="2"/>
  <c r="Y92" i="2"/>
  <c r="I92" i="2"/>
  <c r="DC90" i="2"/>
  <c r="BQ90" i="2"/>
  <c r="DO85" i="2"/>
  <c r="CZ85" i="2"/>
  <c r="AH84" i="2"/>
  <c r="I84" i="2"/>
  <c r="CR83" i="2"/>
  <c r="BH83" i="2"/>
  <c r="BO82" i="2"/>
  <c r="BK82" i="2" s="1"/>
  <c r="CY76" i="2"/>
  <c r="AN76" i="2"/>
  <c r="O76" i="2"/>
  <c r="DO75" i="2"/>
  <c r="DH14" i="2"/>
  <c r="DI14" i="2"/>
  <c r="CO36" i="2"/>
  <c r="AH36" i="2"/>
  <c r="CR35" i="2"/>
  <c r="AN35" i="2"/>
  <c r="DC31" i="2"/>
  <c r="AW31" i="2"/>
  <c r="AK31" i="2"/>
  <c r="I26" i="2"/>
  <c r="CB24" i="2"/>
  <c r="O24" i="2"/>
  <c r="CY23" i="2"/>
  <c r="AE21" i="2"/>
  <c r="Z19" i="2"/>
  <c r="AH18" i="2"/>
  <c r="L15" i="2"/>
  <c r="DF14" i="2"/>
  <c r="I13" i="2"/>
  <c r="BH12" i="2"/>
  <c r="CR7" i="2"/>
  <c r="AZ7" i="2"/>
  <c r="O7" i="2"/>
  <c r="CZ6" i="2"/>
  <c r="CI9" i="2"/>
  <c r="DF73" i="2"/>
  <c r="CB73" i="2"/>
  <c r="L69" i="2"/>
  <c r="CR68" i="2"/>
  <c r="AN67" i="2"/>
  <c r="CR65" i="2"/>
  <c r="CZ64" i="2"/>
  <c r="CO63" i="2"/>
  <c r="AK63" i="2"/>
  <c r="CR62" i="2"/>
  <c r="R62" i="2"/>
  <c r="AW60" i="2"/>
  <c r="BH55" i="2"/>
  <c r="AN55" i="2"/>
  <c r="AW54" i="2"/>
  <c r="AK53" i="2"/>
  <c r="CY51" i="2"/>
  <c r="BK51" i="2"/>
  <c r="AZ51" i="2"/>
  <c r="AQ49" i="2"/>
  <c r="BQ48" i="2"/>
  <c r="AT48" i="2"/>
  <c r="I48" i="2"/>
  <c r="O47" i="2"/>
  <c r="DF41" i="2"/>
  <c r="I40" i="2"/>
  <c r="AW39" i="2"/>
  <c r="AK39" i="2"/>
  <c r="L39" i="2"/>
  <c r="DF38" i="2"/>
  <c r="CB38" i="2"/>
  <c r="AQ38" i="2"/>
  <c r="AE38" i="2"/>
  <c r="L35" i="2"/>
  <c r="R34" i="2"/>
  <c r="CZ33" i="2"/>
  <c r="AE33" i="2"/>
  <c r="CX32" i="2"/>
  <c r="CU32" i="2" s="1"/>
  <c r="AH31" i="2"/>
  <c r="AE30" i="2"/>
  <c r="CY26" i="2"/>
  <c r="AQ26" i="2"/>
  <c r="R26" i="2"/>
  <c r="BH25" i="2"/>
  <c r="AW25" i="2"/>
  <c r="AW24" i="2"/>
  <c r="L22" i="2"/>
  <c r="DC20" i="2"/>
  <c r="CO20" i="2"/>
  <c r="DC19" i="2"/>
  <c r="L17" i="2"/>
  <c r="I15" i="2"/>
  <c r="CR14" i="2"/>
  <c r="AW14" i="2"/>
  <c r="Y12" i="2"/>
  <c r="BO10" i="2"/>
  <c r="CZ9" i="2"/>
  <c r="Z7" i="2"/>
  <c r="DC5" i="2"/>
  <c r="AT5" i="2"/>
  <c r="L77" i="2"/>
  <c r="DF75" i="2"/>
  <c r="BH75" i="2"/>
  <c r="AT74" i="2"/>
  <c r="AZ73" i="2"/>
  <c r="L67" i="2"/>
  <c r="CZ63" i="2"/>
  <c r="CI63" i="2"/>
  <c r="DC60" i="2"/>
  <c r="AT60" i="2"/>
  <c r="DH59" i="2"/>
  <c r="AZ59" i="2"/>
  <c r="CZ55" i="2"/>
  <c r="AW55" i="2"/>
  <c r="DR54" i="2"/>
  <c r="I53" i="2"/>
  <c r="AW52" i="2"/>
  <c r="AK52" i="2"/>
  <c r="L52" i="2"/>
  <c r="AN49" i="2"/>
  <c r="CO47" i="2"/>
  <c r="AE45" i="2"/>
  <c r="DC41" i="2"/>
  <c r="I39" i="2"/>
  <c r="CI37" i="2"/>
  <c r="AZ33" i="2"/>
  <c r="AN33" i="2"/>
  <c r="DN29" i="2"/>
  <c r="CZ27" i="2"/>
  <c r="DR25" i="2"/>
  <c r="AH24" i="2"/>
  <c r="Y24" i="2"/>
  <c r="I24" i="2"/>
  <c r="CO23" i="2"/>
  <c r="AW21" i="2"/>
  <c r="L21" i="2"/>
  <c r="AZ20" i="2"/>
  <c r="BQ17" i="2"/>
  <c r="O13" i="2"/>
  <c r="Z10" i="2"/>
  <c r="AZ9" i="2"/>
  <c r="AZ8" i="2"/>
  <c r="O8" i="2"/>
  <c r="Y7" i="2"/>
  <c r="U7" i="2" s="1"/>
  <c r="AE5" i="2"/>
  <c r="CN54" i="2"/>
  <c r="BO42" i="2"/>
  <c r="BK42" i="2" s="1"/>
  <c r="L30" i="2"/>
  <c r="DM29" i="2"/>
  <c r="DQ25" i="2"/>
  <c r="DC11" i="2"/>
  <c r="BQ11" i="2"/>
  <c r="CR10" i="2"/>
  <c r="AZ6" i="2"/>
  <c r="BK5" i="2"/>
  <c r="AZ5" i="2"/>
  <c r="AQ72" i="2"/>
  <c r="BC68" i="2" a="1"/>
  <c r="BC68" i="2" s="1"/>
  <c r="Y68" i="2"/>
  <c r="CR67" i="2"/>
  <c r="AT62" i="2"/>
  <c r="R60" i="2"/>
  <c r="BQ57" i="2"/>
  <c r="O56" i="2"/>
  <c r="DO54" i="2"/>
  <c r="BC54" i="2" a="1"/>
  <c r="BC54" i="2" s="1"/>
  <c r="AH54" i="2"/>
  <c r="BQ53" i="2"/>
  <c r="CR45" i="2"/>
  <c r="DR44" i="2"/>
  <c r="DC44" i="2"/>
  <c r="Z43" i="2"/>
  <c r="AZ40" i="2"/>
  <c r="CO38" i="2"/>
  <c r="Z38" i="2"/>
  <c r="DR32" i="2"/>
  <c r="AT23" i="2"/>
  <c r="Y23" i="2"/>
  <c r="DC22" i="2"/>
  <c r="BK19" i="2"/>
  <c r="AQ19" i="2"/>
  <c r="DC18" i="2"/>
  <c r="CZ13" i="2"/>
  <c r="BH9" i="2"/>
  <c r="L8" i="2"/>
  <c r="DI7" i="2"/>
  <c r="AQ7" i="2"/>
  <c r="DC75" i="2"/>
  <c r="BQ75" i="2"/>
  <c r="AQ75" i="2"/>
  <c r="CI73" i="2"/>
  <c r="Z73" i="2"/>
  <c r="L73" i="2"/>
  <c r="CR72" i="2"/>
  <c r="AN72" i="2"/>
  <c r="DF69" i="2"/>
  <c r="CY69" i="2"/>
  <c r="CZ68" i="2"/>
  <c r="DF66" i="2"/>
  <c r="DF65" i="2"/>
  <c r="DH63" i="2"/>
  <c r="AH62" i="2"/>
  <c r="Y62" i="2"/>
  <c r="U62" i="2" s="1"/>
  <c r="DF60" i="2"/>
  <c r="AK59" i="2"/>
  <c r="AK58" i="2"/>
  <c r="L58" i="2"/>
  <c r="AW56" i="2"/>
  <c r="AE52" i="2"/>
  <c r="R52" i="2"/>
  <c r="I49" i="2"/>
  <c r="AT44" i="2"/>
  <c r="AW43" i="2"/>
  <c r="L42" i="2"/>
  <c r="CB39" i="2"/>
  <c r="CZ38" i="2"/>
  <c r="CR37" i="2"/>
  <c r="CB37" i="2"/>
  <c r="DI35" i="2"/>
  <c r="CB35" i="2"/>
  <c r="DQ32" i="2"/>
  <c r="CO32" i="2"/>
  <c r="AN31" i="2"/>
  <c r="DN30" i="2"/>
  <c r="CI30" i="2"/>
  <c r="BH29" i="2"/>
  <c r="AW29" i="2"/>
  <c r="L29" i="2"/>
  <c r="Z28" i="2"/>
  <c r="CI23" i="2"/>
  <c r="AQ22" i="2"/>
  <c r="AE22" i="2"/>
  <c r="DC21" i="2"/>
  <c r="L20" i="2"/>
  <c r="DR18" i="2"/>
  <c r="BH18" i="2"/>
  <c r="Y8" i="2"/>
  <c r="L5" i="2"/>
  <c r="AT73" i="2"/>
  <c r="Y70" i="2"/>
  <c r="U70" i="2" s="1"/>
  <c r="AE67" i="2"/>
  <c r="DC66" i="2"/>
  <c r="CO64" i="2"/>
  <c r="BQ64" i="2"/>
  <c r="AT64" i="2"/>
  <c r="Y64" i="2"/>
  <c r="I64" i="2"/>
  <c r="BC62" i="2" a="1"/>
  <c r="BC62" i="2" s="1"/>
  <c r="CO58" i="2"/>
  <c r="CR54" i="2"/>
  <c r="AH43" i="2"/>
  <c r="Y43" i="2"/>
  <c r="L40" i="2"/>
  <c r="BW37" i="2"/>
  <c r="Z37" i="2"/>
  <c r="CH694" i="2"/>
  <c r="CE694" i="2" s="1"/>
  <c r="CI694" i="2"/>
  <c r="Y662" i="2"/>
  <c r="U662" i="2" s="1"/>
  <c r="Y646" i="2"/>
  <c r="U646" i="2" s="1"/>
  <c r="DM614" i="2"/>
  <c r="DK614" i="2"/>
  <c r="DN614" i="2"/>
  <c r="DO613" i="2"/>
  <c r="DQ613" i="2"/>
  <c r="DH552" i="2"/>
  <c r="DI552" i="2"/>
  <c r="DN539" i="2"/>
  <c r="DM539" i="2"/>
  <c r="DM458" i="2"/>
  <c r="DN458" i="2"/>
  <c r="DK458" i="2"/>
  <c r="CH361" i="2"/>
  <c r="CE361" i="2" s="1"/>
  <c r="CI361" i="2"/>
  <c r="DK348" i="2"/>
  <c r="DN348" i="2"/>
  <c r="DK303" i="2"/>
  <c r="DN303" i="2"/>
  <c r="DH287" i="2"/>
  <c r="DI287" i="2"/>
  <c r="DR244" i="2"/>
  <c r="DO244" i="2"/>
  <c r="DQ244" i="2"/>
  <c r="L694" i="2"/>
  <c r="DQ691" i="2"/>
  <c r="BQ691" i="2"/>
  <c r="AQ691" i="2"/>
  <c r="AE691" i="2"/>
  <c r="R691" i="2"/>
  <c r="CI690" i="2"/>
  <c r="AE690" i="2"/>
  <c r="AK689" i="2"/>
  <c r="Z689" i="2"/>
  <c r="CH688" i="2"/>
  <c r="CE688" i="2" s="1"/>
  <c r="BQ688" i="2"/>
  <c r="CZ687" i="2"/>
  <c r="AK687" i="2"/>
  <c r="DR686" i="2"/>
  <c r="L686" i="2"/>
  <c r="DO685" i="2"/>
  <c r="CZ685" i="2"/>
  <c r="AT685" i="2"/>
  <c r="L685" i="2"/>
  <c r="I684" i="2"/>
  <c r="DM683" i="2"/>
  <c r="AT683" i="2"/>
  <c r="AH682" i="2"/>
  <c r="AQ681" i="2"/>
  <c r="R681" i="2"/>
  <c r="CB680" i="2"/>
  <c r="AZ680" i="2"/>
  <c r="I680" i="2"/>
  <c r="CR679" i="2"/>
  <c r="AT679" i="2"/>
  <c r="AH679" i="2"/>
  <c r="AQ678" i="2"/>
  <c r="I678" i="2"/>
  <c r="BH677" i="2"/>
  <c r="AK677" i="2"/>
  <c r="AZ676" i="2"/>
  <c r="R676" i="2"/>
  <c r="DK675" i="2"/>
  <c r="CY675" i="2"/>
  <c r="AQ675" i="2"/>
  <c r="BQ674" i="2"/>
  <c r="DM673" i="2"/>
  <c r="AQ673" i="2"/>
  <c r="DC672" i="2"/>
  <c r="CY671" i="2"/>
  <c r="AN669" i="2"/>
  <c r="AQ668" i="2"/>
  <c r="AE668" i="2"/>
  <c r="AH667" i="2"/>
  <c r="CR665" i="2"/>
  <c r="DF664" i="2"/>
  <c r="AT663" i="2"/>
  <c r="O661" i="2"/>
  <c r="DN660" i="2"/>
  <c r="CZ660" i="2"/>
  <c r="CI659" i="2"/>
  <c r="AE659" i="2"/>
  <c r="DC658" i="2"/>
  <c r="CO658" i="2"/>
  <c r="BW658" i="2"/>
  <c r="AZ658" i="2"/>
  <c r="R658" i="2"/>
  <c r="DC657" i="2"/>
  <c r="AH656" i="2"/>
  <c r="AN655" i="2"/>
  <c r="BC654" i="2" a="1"/>
  <c r="BC654" i="2" s="1"/>
  <c r="DI653" i="2"/>
  <c r="CY653" i="2"/>
  <c r="AT653" i="2"/>
  <c r="AQ652" i="2"/>
  <c r="DK651" i="2"/>
  <c r="AE651" i="2"/>
  <c r="R651" i="2"/>
  <c r="DC650" i="2"/>
  <c r="AZ650" i="2"/>
  <c r="R650" i="2"/>
  <c r="AQ649" i="2"/>
  <c r="AE649" i="2"/>
  <c r="DK648" i="2"/>
  <c r="AE648" i="2"/>
  <c r="DK647" i="2"/>
  <c r="AT647" i="2"/>
  <c r="DF645" i="2"/>
  <c r="BC645" i="2" a="1"/>
  <c r="BC645" i="2" s="1"/>
  <c r="AH645" i="2"/>
  <c r="L645" i="2"/>
  <c r="CN644" i="2"/>
  <c r="CZ643" i="2"/>
  <c r="BC643" i="2" a="1"/>
  <c r="BC643" i="2" s="1"/>
  <c r="AE642" i="2"/>
  <c r="CY641" i="2"/>
  <c r="I640" i="2"/>
  <c r="DK639" i="2"/>
  <c r="CX639" i="2"/>
  <c r="CU639" i="2" s="1"/>
  <c r="Y639" i="2"/>
  <c r="CR638" i="2"/>
  <c r="AZ638" i="2"/>
  <c r="AE638" i="2"/>
  <c r="AE637" i="2"/>
  <c r="DF636" i="2"/>
  <c r="BH636" i="2"/>
  <c r="AW636" i="2"/>
  <c r="L636" i="2"/>
  <c r="DF635" i="2"/>
  <c r="AW635" i="2"/>
  <c r="BQ634" i="2"/>
  <c r="AT634" i="2"/>
  <c r="I634" i="2"/>
  <c r="DF633" i="2"/>
  <c r="CY633" i="2"/>
  <c r="CB633" i="2"/>
  <c r="AQ633" i="2"/>
  <c r="R633" i="2"/>
  <c r="DM631" i="2"/>
  <c r="AH630" i="2"/>
  <c r="DN629" i="2"/>
  <c r="R629" i="2"/>
  <c r="CR628" i="2"/>
  <c r="O628" i="2"/>
  <c r="AK627" i="2"/>
  <c r="O627" i="2"/>
  <c r="DM626" i="2"/>
  <c r="DK625" i="2"/>
  <c r="DM625" i="2"/>
  <c r="CY625" i="2"/>
  <c r="I625" i="2"/>
  <c r="R624" i="2"/>
  <c r="L623" i="2"/>
  <c r="CZ621" i="2"/>
  <c r="O621" i="2"/>
  <c r="DC620" i="2"/>
  <c r="CO620" i="2"/>
  <c r="CR618" i="2"/>
  <c r="Y615" i="2"/>
  <c r="I615" i="2"/>
  <c r="DM613" i="2"/>
  <c r="DN613" i="2"/>
  <c r="DK613" i="2"/>
  <c r="CM518" i="2"/>
  <c r="CJ518" i="2" s="1"/>
  <c r="CN518" i="2"/>
  <c r="DH472" i="2"/>
  <c r="DI472" i="2"/>
  <c r="AT695" i="2"/>
  <c r="BQ685" i="2"/>
  <c r="BC685" i="2" a="1"/>
  <c r="BC685" i="2" s="1"/>
  <c r="CI682" i="2"/>
  <c r="BQ679" i="2"/>
  <c r="BC679" i="2" a="1"/>
  <c r="BC679" i="2" s="1"/>
  <c r="AN672" i="2"/>
  <c r="BK670" i="2"/>
  <c r="Z669" i="2"/>
  <c r="O669" i="2"/>
  <c r="CZ668" i="2"/>
  <c r="CI667" i="2"/>
  <c r="DC666" i="2"/>
  <c r="AZ666" i="2"/>
  <c r="R666" i="2"/>
  <c r="BC639" i="2" a="1"/>
  <c r="BC639" i="2" s="1"/>
  <c r="Z638" i="2"/>
  <c r="BC621" i="2" a="1"/>
  <c r="BC621" i="2" s="1"/>
  <c r="DR612" i="2"/>
  <c r="DO612" i="2"/>
  <c r="CI608" i="2"/>
  <c r="CH608" i="2"/>
  <c r="CE608" i="2" s="1"/>
  <c r="DQ602" i="2"/>
  <c r="DO602" i="2"/>
  <c r="CX695" i="2"/>
  <c r="CU695" i="2" s="1"/>
  <c r="BC695" i="2" a="1"/>
  <c r="BC695" i="2" s="1"/>
  <c r="AQ695" i="2"/>
  <c r="DC694" i="2"/>
  <c r="BK694" i="2"/>
  <c r="I694" i="2"/>
  <c r="DF693" i="2"/>
  <c r="BC693" i="2" a="1"/>
  <c r="BC693" i="2" s="1"/>
  <c r="AZ690" i="2"/>
  <c r="AQ688" i="2"/>
  <c r="AE688" i="2"/>
  <c r="CY687" i="2"/>
  <c r="DK685" i="2"/>
  <c r="CB685" i="2"/>
  <c r="I685" i="2"/>
  <c r="AN684" i="2"/>
  <c r="AE683" i="2"/>
  <c r="I683" i="2"/>
  <c r="AN682" i="2"/>
  <c r="BH681" i="2"/>
  <c r="AN681" i="2"/>
  <c r="DC678" i="2"/>
  <c r="CO678" i="2"/>
  <c r="AN678" i="2"/>
  <c r="I677" i="2"/>
  <c r="CR675" i="2"/>
  <c r="AN675" i="2"/>
  <c r="CZ674" i="2"/>
  <c r="I674" i="2"/>
  <c r="CR673" i="2"/>
  <c r="AZ673" i="2"/>
  <c r="AN673" i="2"/>
  <c r="O673" i="2"/>
  <c r="DR672" i="2"/>
  <c r="BQ671" i="2"/>
  <c r="BC671" i="2" a="1"/>
  <c r="BC671" i="2" s="1"/>
  <c r="I671" i="2"/>
  <c r="AQ670" i="2"/>
  <c r="I670" i="2"/>
  <c r="BH669" i="2"/>
  <c r="AK669" i="2"/>
  <c r="AZ668" i="2"/>
  <c r="CY667" i="2"/>
  <c r="AQ667" i="2"/>
  <c r="Z662" i="2"/>
  <c r="DC661" i="2"/>
  <c r="Y661" i="2"/>
  <c r="DK660" i="2"/>
  <c r="CB660" i="2"/>
  <c r="CZ658" i="2"/>
  <c r="AW658" i="2"/>
  <c r="AK658" i="2"/>
  <c r="O658" i="2"/>
  <c r="DO657" i="2"/>
  <c r="DC656" i="2"/>
  <c r="AZ656" i="2"/>
  <c r="AE656" i="2"/>
  <c r="AW655" i="2"/>
  <c r="Z655" i="2"/>
  <c r="L655" i="2"/>
  <c r="DF654" i="2"/>
  <c r="CY654" i="2"/>
  <c r="BK654" i="2"/>
  <c r="AZ654" i="2"/>
  <c r="CZ650" i="2"/>
  <c r="AW650" i="2"/>
  <c r="O650" i="2"/>
  <c r="R649" i="2"/>
  <c r="DI647" i="2"/>
  <c r="CR647" i="2"/>
  <c r="CB647" i="2"/>
  <c r="AZ646" i="2"/>
  <c r="AE646" i="2"/>
  <c r="I645" i="2"/>
  <c r="DF644" i="2"/>
  <c r="R644" i="2"/>
  <c r="CB643" i="2"/>
  <c r="BW641" i="2"/>
  <c r="AN641" i="2"/>
  <c r="CO640" i="2"/>
  <c r="AZ640" i="2"/>
  <c r="DI639" i="2"/>
  <c r="CB639" i="2"/>
  <c r="DC638" i="2"/>
  <c r="CO638" i="2"/>
  <c r="DC637" i="2"/>
  <c r="BH637" i="2"/>
  <c r="AN637" i="2"/>
  <c r="BQ636" i="2"/>
  <c r="I636" i="2"/>
  <c r="DN635" i="2"/>
  <c r="Y635" i="2"/>
  <c r="CB634" i="2"/>
  <c r="BK634" i="2"/>
  <c r="AQ634" i="2"/>
  <c r="CR633" i="2"/>
  <c r="AZ633" i="2"/>
  <c r="AN633" i="2"/>
  <c r="DQ632" i="2"/>
  <c r="AH632" i="2"/>
  <c r="Y632" i="2"/>
  <c r="U632" i="2" s="1"/>
  <c r="L632" i="2"/>
  <c r="DK631" i="2"/>
  <c r="CX631" i="2"/>
  <c r="CU631" i="2" s="1"/>
  <c r="CZ629" i="2"/>
  <c r="AT629" i="2"/>
  <c r="O629" i="2"/>
  <c r="DQ628" i="2"/>
  <c r="BQ628" i="2"/>
  <c r="AT628" i="2"/>
  <c r="CB626" i="2"/>
  <c r="I626" i="2"/>
  <c r="CZ623" i="2"/>
  <c r="BQ623" i="2"/>
  <c r="Y623" i="2"/>
  <c r="AQ622" i="2"/>
  <c r="AH622" i="2"/>
  <c r="Y621" i="2"/>
  <c r="AQ620" i="2"/>
  <c r="BW619" i="2"/>
  <c r="DH617" i="2"/>
  <c r="DI617" i="2"/>
  <c r="U617" i="2"/>
  <c r="AZ616" i="2"/>
  <c r="R616" i="2"/>
  <c r="DH613" i="2"/>
  <c r="DI613" i="2"/>
  <c r="BC600" i="2" a="1"/>
  <c r="BC600" i="2" s="1"/>
  <c r="CH550" i="2"/>
  <c r="CE550" i="2" s="1"/>
  <c r="CI550" i="2"/>
  <c r="BQ548" i="2"/>
  <c r="DK540" i="2"/>
  <c r="DM540" i="2"/>
  <c r="DN540" i="2"/>
  <c r="DK520" i="2"/>
  <c r="DN520" i="2"/>
  <c r="DF686" i="2"/>
  <c r="BQ677" i="2"/>
  <c r="BC677" i="2" a="1"/>
  <c r="BC677" i="2" s="1"/>
  <c r="BK664" i="2"/>
  <c r="AZ664" i="2"/>
  <c r="I664" i="2"/>
  <c r="CR663" i="2"/>
  <c r="I661" i="2"/>
  <c r="CX650" i="2"/>
  <c r="CU650" i="2" s="1"/>
  <c r="BQ629" i="2"/>
  <c r="Y628" i="2"/>
  <c r="DQ618" i="2"/>
  <c r="DR618" i="2"/>
  <c r="DI544" i="2"/>
  <c r="DH544" i="2"/>
  <c r="DR533" i="2"/>
  <c r="DO533" i="2"/>
  <c r="CB695" i="2"/>
  <c r="AE695" i="2"/>
  <c r="CO694" i="2"/>
  <c r="AN694" i="2"/>
  <c r="CR693" i="2"/>
  <c r="AN693" i="2"/>
  <c r="CY692" i="2"/>
  <c r="DI691" i="2"/>
  <c r="AW691" i="2"/>
  <c r="L691" i="2"/>
  <c r="DN690" i="2"/>
  <c r="CZ690" i="2"/>
  <c r="BH690" i="2"/>
  <c r="DM689" i="2"/>
  <c r="AE689" i="2"/>
  <c r="AN688" i="2"/>
  <c r="O688" i="2"/>
  <c r="DQ687" i="2"/>
  <c r="BQ687" i="2"/>
  <c r="AQ687" i="2"/>
  <c r="DI686" i="2"/>
  <c r="CY686" i="2"/>
  <c r="CB686" i="2"/>
  <c r="BK686" i="2"/>
  <c r="Z686" i="2"/>
  <c r="AZ685" i="2"/>
  <c r="AN685" i="2"/>
  <c r="DC684" i="2"/>
  <c r="DR683" i="2"/>
  <c r="AZ683" i="2"/>
  <c r="CR682" i="2"/>
  <c r="O682" i="2"/>
  <c r="DR680" i="2"/>
  <c r="DC680" i="2"/>
  <c r="CO680" i="2"/>
  <c r="AT680" i="2"/>
  <c r="BW679" i="2"/>
  <c r="AN679" i="2"/>
  <c r="AK678" i="2"/>
  <c r="AE677" i="2"/>
  <c r="DC676" i="2"/>
  <c r="CO676" i="2"/>
  <c r="BC676" i="2" a="1"/>
  <c r="BC676" i="2" s="1"/>
  <c r="AK675" i="2"/>
  <c r="CY674" i="2"/>
  <c r="AN674" i="2"/>
  <c r="AW673" i="2"/>
  <c r="AT672" i="2"/>
  <c r="CO671" i="2"/>
  <c r="R671" i="2"/>
  <c r="CZ670" i="2"/>
  <c r="CM670" i="2"/>
  <c r="CJ670" i="2" s="1"/>
  <c r="AN670" i="2"/>
  <c r="I669" i="2"/>
  <c r="BH668" i="2"/>
  <c r="AK668" i="2"/>
  <c r="CR667" i="2"/>
  <c r="AN667" i="2"/>
  <c r="CX666" i="2"/>
  <c r="CU666" i="2" s="1"/>
  <c r="CN666" i="2"/>
  <c r="BQ666" i="2"/>
  <c r="Y660" i="2"/>
  <c r="U660" i="2" s="1"/>
  <c r="CY658" i="2"/>
  <c r="AK657" i="2"/>
  <c r="O657" i="2"/>
  <c r="AT655" i="2"/>
  <c r="AH655" i="2"/>
  <c r="CR654" i="2"/>
  <c r="CO653" i="2"/>
  <c r="R653" i="2"/>
  <c r="BH652" i="2"/>
  <c r="AW652" i="2"/>
  <c r="AK652" i="2"/>
  <c r="DO651" i="2"/>
  <c r="BH651" i="2"/>
  <c r="AW651" i="2"/>
  <c r="Z651" i="2"/>
  <c r="L651" i="2"/>
  <c r="DF650" i="2"/>
  <c r="AH650" i="2"/>
  <c r="Y650" i="2"/>
  <c r="U650" i="2" s="1"/>
  <c r="DK649" i="2"/>
  <c r="DC648" i="2"/>
  <c r="AK648" i="2"/>
  <c r="AN645" i="2"/>
  <c r="BH644" i="2"/>
  <c r="AW644" i="2"/>
  <c r="DF643" i="2"/>
  <c r="DR641" i="2"/>
  <c r="DC641" i="2"/>
  <c r="Z641" i="2"/>
  <c r="O641" i="2"/>
  <c r="AN639" i="2"/>
  <c r="CZ638" i="2"/>
  <c r="BQ638" i="2"/>
  <c r="AK638" i="2"/>
  <c r="DO636" i="2"/>
  <c r="AQ636" i="2"/>
  <c r="DK635" i="2"/>
  <c r="CZ635" i="2"/>
  <c r="BC635" i="2" a="1"/>
  <c r="BC635" i="2" s="1"/>
  <c r="O634" i="2"/>
  <c r="CO633" i="2"/>
  <c r="Z633" i="2"/>
  <c r="CZ632" i="2"/>
  <c r="BQ632" i="2"/>
  <c r="I632" i="2"/>
  <c r="DI629" i="2"/>
  <c r="Y629" i="2"/>
  <c r="DO628" i="2"/>
  <c r="AQ628" i="2"/>
  <c r="I628" i="2"/>
  <c r="DH627" i="2"/>
  <c r="CO625" i="2"/>
  <c r="O625" i="2"/>
  <c r="Z624" i="2"/>
  <c r="DO618" i="2"/>
  <c r="CO616" i="2"/>
  <c r="Z616" i="2"/>
  <c r="DQ610" i="2"/>
  <c r="DO610" i="2"/>
  <c r="DI600" i="2"/>
  <c r="DH600" i="2"/>
  <c r="CM534" i="2"/>
  <c r="CJ534" i="2" s="1"/>
  <c r="CN534" i="2"/>
  <c r="Y694" i="2"/>
  <c r="U694" i="2" s="1"/>
  <c r="BW695" i="2"/>
  <c r="DR694" i="2"/>
  <c r="AT690" i="2"/>
  <c r="CB689" i="2"/>
  <c r="DC685" i="2"/>
  <c r="BH685" i="2"/>
  <c r="AW685" i="2"/>
  <c r="AW683" i="2"/>
  <c r="BQ681" i="2"/>
  <c r="BC681" i="2" a="1"/>
  <c r="BC681" i="2" s="1"/>
  <c r="BQ680" i="2"/>
  <c r="AK679" i="2"/>
  <c r="BQ678" i="2"/>
  <c r="AH678" i="2"/>
  <c r="L678" i="2"/>
  <c r="BK677" i="2"/>
  <c r="BQ675" i="2"/>
  <c r="DF674" i="2"/>
  <c r="Y673" i="2"/>
  <c r="U673" i="2" s="1"/>
  <c r="DF672" i="2"/>
  <c r="BQ672" i="2"/>
  <c r="BQ669" i="2"/>
  <c r="BC669" i="2" a="1"/>
  <c r="BC669" i="2" s="1"/>
  <c r="AQ669" i="2"/>
  <c r="AH668" i="2"/>
  <c r="Y668" i="2"/>
  <c r="U668" i="2" s="1"/>
  <c r="DR667" i="2"/>
  <c r="DC667" i="2"/>
  <c r="AK667" i="2"/>
  <c r="Z667" i="2"/>
  <c r="L667" i="2"/>
  <c r="AK665" i="2"/>
  <c r="O665" i="2"/>
  <c r="DR664" i="2"/>
  <c r="BH663" i="2"/>
  <c r="AK663" i="2"/>
  <c r="AK662" i="2"/>
  <c r="AE661" i="2"/>
  <c r="DC660" i="2"/>
  <c r="CO660" i="2"/>
  <c r="AT660" i="2"/>
  <c r="L660" i="2"/>
  <c r="DF658" i="2"/>
  <c r="DK657" i="2"/>
  <c r="BQ657" i="2"/>
  <c r="L657" i="2"/>
  <c r="BH656" i="2"/>
  <c r="AW656" i="2"/>
  <c r="BQ655" i="2"/>
  <c r="BC655" i="2" a="1"/>
  <c r="BC655" i="2" s="1"/>
  <c r="I655" i="2"/>
  <c r="CO654" i="2"/>
  <c r="AW654" i="2"/>
  <c r="AK654" i="2"/>
  <c r="DO653" i="2"/>
  <c r="CO652" i="2"/>
  <c r="L652" i="2"/>
  <c r="DN651" i="2"/>
  <c r="CO651" i="2"/>
  <c r="DH650" i="2"/>
  <c r="DF649" i="2"/>
  <c r="CX649" i="2"/>
  <c r="CU649" i="2" s="1"/>
  <c r="L649" i="2"/>
  <c r="DO648" i="2"/>
  <c r="AT648" i="2"/>
  <c r="Y648" i="2"/>
  <c r="U648" i="2" s="1"/>
  <c r="DN647" i="2"/>
  <c r="CO647" i="2"/>
  <c r="BH647" i="2"/>
  <c r="CO646" i="2"/>
  <c r="O646" i="2"/>
  <c r="CZ645" i="2"/>
  <c r="AK645" i="2"/>
  <c r="DC644" i="2"/>
  <c r="AK644" i="2"/>
  <c r="L644" i="2"/>
  <c r="DO643" i="2"/>
  <c r="BH643" i="2"/>
  <c r="AW643" i="2"/>
  <c r="L643" i="2"/>
  <c r="CZ642" i="2"/>
  <c r="L642" i="2"/>
  <c r="CO641" i="2"/>
  <c r="CZ640" i="2"/>
  <c r="AK640" i="2"/>
  <c r="CO639" i="2"/>
  <c r="BQ639" i="2"/>
  <c r="AW639" i="2"/>
  <c r="O639" i="2"/>
  <c r="CI638" i="2"/>
  <c r="AH638" i="2"/>
  <c r="Y638" i="2"/>
  <c r="DN636" i="2"/>
  <c r="AZ636" i="2"/>
  <c r="R636" i="2"/>
  <c r="AE635" i="2"/>
  <c r="BH634" i="2"/>
  <c r="AK634" i="2"/>
  <c r="Z634" i="2"/>
  <c r="DK632" i="2"/>
  <c r="AQ632" i="2"/>
  <c r="CR631" i="2"/>
  <c r="BH631" i="2"/>
  <c r="CR630" i="2"/>
  <c r="AN630" i="2"/>
  <c r="BK627" i="2"/>
  <c r="AQ627" i="2"/>
  <c r="O626" i="2"/>
  <c r="DR625" i="2"/>
  <c r="CY624" i="2"/>
  <c r="DR621" i="2"/>
  <c r="DC621" i="2"/>
  <c r="DI620" i="2"/>
  <c r="AW620" i="2"/>
  <c r="DQ619" i="2"/>
  <c r="AH619" i="2"/>
  <c r="DM618" i="2"/>
  <c r="CX618" i="2"/>
  <c r="CU618" i="2" s="1"/>
  <c r="Z617" i="2"/>
  <c r="DQ607" i="2"/>
  <c r="DO607" i="2"/>
  <c r="CH582" i="2"/>
  <c r="CE582" i="2" s="1"/>
  <c r="CI582" i="2"/>
  <c r="DM557" i="2"/>
  <c r="DN557" i="2"/>
  <c r="DK557" i="2"/>
  <c r="DM695" i="2"/>
  <c r="AW695" i="2"/>
  <c r="CX694" i="2"/>
  <c r="CU694" i="2" s="1"/>
  <c r="AW694" i="2"/>
  <c r="BH693" i="2"/>
  <c r="AW693" i="2"/>
  <c r="BQ690" i="2"/>
  <c r="CR689" i="2"/>
  <c r="O689" i="2"/>
  <c r="CX688" i="2"/>
  <c r="CU688" i="2" s="1"/>
  <c r="L688" i="2"/>
  <c r="DQ685" i="2"/>
  <c r="AH684" i="2"/>
  <c r="AT682" i="2"/>
  <c r="CB681" i="2"/>
  <c r="L679" i="2"/>
  <c r="CR677" i="2"/>
  <c r="CB677" i="2"/>
  <c r="O674" i="2"/>
  <c r="Y672" i="2"/>
  <c r="AK671" i="2"/>
  <c r="DC668" i="2"/>
  <c r="CO668" i="2"/>
  <c r="L668" i="2"/>
  <c r="DF666" i="2"/>
  <c r="L665" i="2"/>
  <c r="BQ662" i="2"/>
  <c r="AH662" i="2"/>
  <c r="L662" i="2"/>
  <c r="BK661" i="2"/>
  <c r="BQ660" i="2"/>
  <c r="AT659" i="2"/>
  <c r="I659" i="2"/>
  <c r="DF657" i="2"/>
  <c r="L656" i="2"/>
  <c r="BQ654" i="2"/>
  <c r="Y654" i="2"/>
  <c r="U654" i="2" s="1"/>
  <c r="I654" i="2"/>
  <c r="U649" i="2"/>
  <c r="DN648" i="2"/>
  <c r="BQ646" i="2"/>
  <c r="AT646" i="2"/>
  <c r="L646" i="2"/>
  <c r="O645" i="2"/>
  <c r="CZ644" i="2"/>
  <c r="CB642" i="2"/>
  <c r="DM639" i="2"/>
  <c r="BC637" i="2" a="1"/>
  <c r="BC637" i="2" s="1"/>
  <c r="DM636" i="2"/>
  <c r="O636" i="2"/>
  <c r="DI635" i="2"/>
  <c r="BK632" i="2"/>
  <c r="DQ629" i="2"/>
  <c r="Z623" i="2"/>
  <c r="DC622" i="2"/>
  <c r="AW621" i="2"/>
  <c r="DQ609" i="2"/>
  <c r="DR609" i="2"/>
  <c r="DO609" i="2"/>
  <c r="DM598" i="2"/>
  <c r="DN598" i="2"/>
  <c r="DM568" i="2"/>
  <c r="DK568" i="2"/>
  <c r="DR549" i="2"/>
  <c r="DQ549" i="2"/>
  <c r="DO549" i="2"/>
  <c r="L535" i="2"/>
  <c r="AZ615" i="2"/>
  <c r="AE615" i="2"/>
  <c r="BQ614" i="2"/>
  <c r="AE614" i="2"/>
  <c r="I614" i="2"/>
  <c r="CZ613" i="2"/>
  <c r="BQ613" i="2"/>
  <c r="AQ612" i="2"/>
  <c r="CZ611" i="2"/>
  <c r="AW611" i="2"/>
  <c r="BH610" i="2"/>
  <c r="CB609" i="2"/>
  <c r="AH609" i="2"/>
  <c r="AH607" i="2"/>
  <c r="Y607" i="2"/>
  <c r="AN606" i="2"/>
  <c r="CO605" i="2"/>
  <c r="BQ605" i="2"/>
  <c r="BC605" i="2" a="1"/>
  <c r="BC605" i="2" s="1"/>
  <c r="O605" i="2"/>
  <c r="AH604" i="2"/>
  <c r="Y604" i="2"/>
  <c r="AZ602" i="2"/>
  <c r="R602" i="2"/>
  <c r="CR600" i="2"/>
  <c r="BK600" i="2"/>
  <c r="R600" i="2"/>
  <c r="DF598" i="2"/>
  <c r="I598" i="2"/>
  <c r="DI597" i="2"/>
  <c r="AT597" i="2"/>
  <c r="CY596" i="2"/>
  <c r="AN596" i="2"/>
  <c r="CO595" i="2"/>
  <c r="AQ595" i="2"/>
  <c r="BW594" i="2"/>
  <c r="DQ593" i="2"/>
  <c r="AW593" i="2"/>
  <c r="CN592" i="2"/>
  <c r="AK591" i="2"/>
  <c r="DQ590" i="2"/>
  <c r="AT590" i="2"/>
  <c r="CY589" i="2"/>
  <c r="CB589" i="2"/>
  <c r="AE589" i="2"/>
  <c r="CR587" i="2"/>
  <c r="DF586" i="2"/>
  <c r="BC586" i="2" a="1"/>
  <c r="BC586" i="2" s="1"/>
  <c r="BQ585" i="2"/>
  <c r="CZ584" i="2"/>
  <c r="L584" i="2"/>
  <c r="DF583" i="2"/>
  <c r="CY583" i="2"/>
  <c r="R583" i="2"/>
  <c r="BC582" i="2" a="1"/>
  <c r="BC582" i="2" s="1"/>
  <c r="I582" i="2"/>
  <c r="CB581" i="2"/>
  <c r="AK580" i="2"/>
  <c r="L580" i="2"/>
  <c r="CX579" i="2"/>
  <c r="CU579" i="2" s="1"/>
  <c r="L579" i="2"/>
  <c r="CZ578" i="2"/>
  <c r="BH578" i="2"/>
  <c r="AW578" i="2"/>
  <c r="Z578" i="2"/>
  <c r="DR577" i="2"/>
  <c r="CZ576" i="2"/>
  <c r="AZ576" i="2"/>
  <c r="Z575" i="2"/>
  <c r="R575" i="2"/>
  <c r="BH573" i="2"/>
  <c r="AW573" i="2"/>
  <c r="CZ572" i="2"/>
  <c r="AZ571" i="2"/>
  <c r="AN571" i="2"/>
  <c r="O571" i="2"/>
  <c r="DC570" i="2"/>
  <c r="DC569" i="2"/>
  <c r="AK569" i="2"/>
  <c r="AN568" i="2"/>
  <c r="AT567" i="2"/>
  <c r="AH567" i="2"/>
  <c r="Y567" i="2"/>
  <c r="CZ566" i="2"/>
  <c r="AE566" i="2"/>
  <c r="CR565" i="2"/>
  <c r="AW565" i="2"/>
  <c r="CY563" i="2"/>
  <c r="Y563" i="2"/>
  <c r="U563" i="2" s="1"/>
  <c r="DM562" i="2"/>
  <c r="AK562" i="2"/>
  <c r="DR561" i="2"/>
  <c r="AK560" i="2"/>
  <c r="DR559" i="2"/>
  <c r="DC559" i="2"/>
  <c r="BH559" i="2"/>
  <c r="DN558" i="2"/>
  <c r="CZ558" i="2"/>
  <c r="I558" i="2"/>
  <c r="CY557" i="2"/>
  <c r="AT557" i="2"/>
  <c r="CB556" i="2"/>
  <c r="AN556" i="2"/>
  <c r="R556" i="2"/>
  <c r="DC555" i="2"/>
  <c r="AW555" i="2"/>
  <c r="CR553" i="2"/>
  <c r="R553" i="2"/>
  <c r="AK552" i="2"/>
  <c r="CZ551" i="2"/>
  <c r="R551" i="2"/>
  <c r="BH549" i="2"/>
  <c r="AH546" i="2"/>
  <c r="DQ545" i="2"/>
  <c r="CO543" i="2"/>
  <c r="DH542" i="2"/>
  <c r="CB542" i="2"/>
  <c r="BK542" i="2"/>
  <c r="AQ542" i="2"/>
  <c r="DM541" i="2"/>
  <c r="Y541" i="2"/>
  <c r="AZ540" i="2"/>
  <c r="AQ540" i="2"/>
  <c r="AQ539" i="2"/>
  <c r="I539" i="2"/>
  <c r="AQ538" i="2"/>
  <c r="AQ537" i="2"/>
  <c r="CX536" i="2"/>
  <c r="CU536" i="2" s="1"/>
  <c r="DH534" i="2"/>
  <c r="BQ534" i="2"/>
  <c r="AK534" i="2"/>
  <c r="O534" i="2"/>
  <c r="CZ533" i="2"/>
  <c r="DM532" i="2"/>
  <c r="AN531" i="2"/>
  <c r="O531" i="2"/>
  <c r="AW530" i="2"/>
  <c r="DQ529" i="2"/>
  <c r="DO529" i="2"/>
  <c r="DI527" i="2"/>
  <c r="BH525" i="2"/>
  <c r="AH522" i="2"/>
  <c r="I522" i="2"/>
  <c r="BH521" i="2"/>
  <c r="DI519" i="2"/>
  <c r="DH519" i="2"/>
  <c r="DI514" i="2"/>
  <c r="DH514" i="2"/>
  <c r="CH511" i="2"/>
  <c r="CE511" i="2" s="1"/>
  <c r="CI511" i="2"/>
  <c r="DR495" i="2"/>
  <c r="DQ495" i="2"/>
  <c r="DR487" i="2"/>
  <c r="DQ487" i="2"/>
  <c r="AW456" i="2"/>
  <c r="DM446" i="2"/>
  <c r="DN446" i="2"/>
  <c r="DK446" i="2"/>
  <c r="Z592" i="2"/>
  <c r="BQ591" i="2"/>
  <c r="BQ590" i="2"/>
  <c r="BC590" i="2" a="1"/>
  <c r="BC590" i="2" s="1"/>
  <c r="BQ567" i="2"/>
  <c r="BQ560" i="2"/>
  <c r="Z542" i="2"/>
  <c r="Z531" i="2"/>
  <c r="DF524" i="2"/>
  <c r="BC522" i="2" a="1"/>
  <c r="BC522" i="2" s="1"/>
  <c r="DH520" i="2"/>
  <c r="DI520" i="2"/>
  <c r="BC513" i="2" a="1"/>
  <c r="BC513" i="2" s="1"/>
  <c r="DH512" i="2"/>
  <c r="DI512" i="2"/>
  <c r="CH454" i="2"/>
  <c r="CE454" i="2" s="1"/>
  <c r="CI454" i="2"/>
  <c r="CO615" i="2"/>
  <c r="AN615" i="2"/>
  <c r="CY613" i="2"/>
  <c r="AQ613" i="2"/>
  <c r="CY612" i="2"/>
  <c r="AZ612" i="2"/>
  <c r="DK610" i="2"/>
  <c r="AT610" i="2"/>
  <c r="AH610" i="2"/>
  <c r="CR608" i="2"/>
  <c r="CB608" i="2"/>
  <c r="BK608" i="2"/>
  <c r="DK607" i="2"/>
  <c r="CY607" i="2"/>
  <c r="BK607" i="2"/>
  <c r="CB606" i="2"/>
  <c r="L605" i="2"/>
  <c r="CY604" i="2"/>
  <c r="AZ604" i="2"/>
  <c r="AE604" i="2"/>
  <c r="DC601" i="2"/>
  <c r="CO601" i="2"/>
  <c r="AZ601" i="2"/>
  <c r="AN601" i="2"/>
  <c r="AN600" i="2"/>
  <c r="AQ597" i="2"/>
  <c r="Z595" i="2"/>
  <c r="CO594" i="2"/>
  <c r="CY593" i="2"/>
  <c r="CR589" i="2"/>
  <c r="AN589" i="2"/>
  <c r="DC588" i="2"/>
  <c r="DO587" i="2"/>
  <c r="CB586" i="2"/>
  <c r="CB585" i="2"/>
  <c r="BC584" i="2" a="1"/>
  <c r="BC584" i="2" s="1"/>
  <c r="DR582" i="2"/>
  <c r="AE582" i="2"/>
  <c r="CR581" i="2"/>
  <c r="O581" i="2"/>
  <c r="BC580" i="2" a="1"/>
  <c r="BC580" i="2" s="1"/>
  <c r="AT578" i="2"/>
  <c r="Y578" i="2"/>
  <c r="U578" i="2" s="1"/>
  <c r="AW577" i="2"/>
  <c r="DK576" i="2"/>
  <c r="DC575" i="2"/>
  <c r="BH575" i="2"/>
  <c r="DC574" i="2"/>
  <c r="BQ574" i="2"/>
  <c r="CZ573" i="2"/>
  <c r="BQ573" i="2"/>
  <c r="CY572" i="2"/>
  <c r="AQ572" i="2"/>
  <c r="AW571" i="2"/>
  <c r="CZ569" i="2"/>
  <c r="AH569" i="2"/>
  <c r="DI568" i="2"/>
  <c r="CY568" i="2"/>
  <c r="Z568" i="2"/>
  <c r="O568" i="2"/>
  <c r="AQ567" i="2"/>
  <c r="CB566" i="2"/>
  <c r="CY564" i="2"/>
  <c r="AE564" i="2"/>
  <c r="CR563" i="2"/>
  <c r="BK563" i="2"/>
  <c r="AH562" i="2"/>
  <c r="AZ561" i="2"/>
  <c r="BC560" i="2" a="1"/>
  <c r="BC560" i="2" s="1"/>
  <c r="DO559" i="2"/>
  <c r="AT559" i="2"/>
  <c r="DK558" i="2"/>
  <c r="BH556" i="2"/>
  <c r="O556" i="2"/>
  <c r="BH554" i="2"/>
  <c r="CO553" i="2"/>
  <c r="L552" i="2"/>
  <c r="AN551" i="2"/>
  <c r="CB550" i="2"/>
  <c r="BK550" i="2"/>
  <c r="AQ550" i="2"/>
  <c r="AE550" i="2"/>
  <c r="CZ549" i="2"/>
  <c r="AH548" i="2"/>
  <c r="Y548" i="2"/>
  <c r="U548" i="2" s="1"/>
  <c r="CR546" i="2"/>
  <c r="BK546" i="2"/>
  <c r="AQ546" i="2"/>
  <c r="Y546" i="2"/>
  <c r="DO545" i="2"/>
  <c r="AK544" i="2"/>
  <c r="CZ543" i="2"/>
  <c r="AQ543" i="2"/>
  <c r="CR542" i="2"/>
  <c r="AN542" i="2"/>
  <c r="CB539" i="2"/>
  <c r="AZ539" i="2"/>
  <c r="AZ538" i="2"/>
  <c r="CI536" i="2"/>
  <c r="BC536" i="2" a="1"/>
  <c r="BC536" i="2" s="1"/>
  <c r="AH536" i="2"/>
  <c r="AH534" i="2"/>
  <c r="AE533" i="2"/>
  <c r="AW531" i="2"/>
  <c r="DI530" i="2"/>
  <c r="BQ530" i="2"/>
  <c r="DK529" i="2"/>
  <c r="AE529" i="2"/>
  <c r="R529" i="2"/>
  <c r="AT528" i="2"/>
  <c r="AW527" i="2"/>
  <c r="O527" i="2"/>
  <c r="CZ526" i="2"/>
  <c r="DH524" i="2"/>
  <c r="DI524" i="2"/>
  <c r="L523" i="2"/>
  <c r="DF522" i="2"/>
  <c r="AQ522" i="2"/>
  <c r="O520" i="2"/>
  <c r="CH501" i="2"/>
  <c r="CE501" i="2" s="1"/>
  <c r="CI501" i="2"/>
  <c r="DH492" i="2"/>
  <c r="DI492" i="2"/>
  <c r="Y469" i="2"/>
  <c r="U469" i="2" s="1"/>
  <c r="DI461" i="2"/>
  <c r="DH461" i="2"/>
  <c r="AN457" i="2"/>
  <c r="CH441" i="2"/>
  <c r="CE441" i="2" s="1"/>
  <c r="CI441" i="2"/>
  <c r="CM385" i="2"/>
  <c r="CJ385" i="2" s="1"/>
  <c r="CN385" i="2"/>
  <c r="DN381" i="2"/>
  <c r="DM381" i="2"/>
  <c r="DK381" i="2"/>
  <c r="Y626" i="2"/>
  <c r="L626" i="2"/>
  <c r="AK625" i="2"/>
  <c r="DF624" i="2"/>
  <c r="CB624" i="2"/>
  <c r="BC624" i="2" a="1"/>
  <c r="BC624" i="2" s="1"/>
  <c r="AH624" i="2"/>
  <c r="AQ623" i="2"/>
  <c r="R623" i="2"/>
  <c r="CR622" i="2"/>
  <c r="AE622" i="2"/>
  <c r="R622" i="2"/>
  <c r="CR621" i="2"/>
  <c r="AE621" i="2"/>
  <c r="DF620" i="2"/>
  <c r="CY620" i="2"/>
  <c r="AN620" i="2"/>
  <c r="R620" i="2"/>
  <c r="BH618" i="2"/>
  <c r="AW618" i="2"/>
  <c r="O618" i="2"/>
  <c r="BC617" i="2" a="1"/>
  <c r="BC617" i="2" s="1"/>
  <c r="Y616" i="2"/>
  <c r="L616" i="2"/>
  <c r="DF614" i="2"/>
  <c r="CB613" i="2"/>
  <c r="CR612" i="2"/>
  <c r="O612" i="2"/>
  <c r="CX611" i="2"/>
  <c r="CU611" i="2" s="1"/>
  <c r="AE611" i="2"/>
  <c r="DF610" i="2"/>
  <c r="AE610" i="2"/>
  <c r="CO608" i="2"/>
  <c r="AZ608" i="2"/>
  <c r="AW606" i="2"/>
  <c r="AK606" i="2"/>
  <c r="BH604" i="2"/>
  <c r="R604" i="2"/>
  <c r="DK602" i="2"/>
  <c r="CX602" i="2"/>
  <c r="CU602" i="2" s="1"/>
  <c r="CN602" i="2"/>
  <c r="BH602" i="2"/>
  <c r="AW602" i="2"/>
  <c r="Z602" i="2"/>
  <c r="DR601" i="2"/>
  <c r="AW600" i="2"/>
  <c r="O600" i="2"/>
  <c r="CO599" i="2"/>
  <c r="AT599" i="2"/>
  <c r="DR598" i="2"/>
  <c r="CB598" i="2"/>
  <c r="CO596" i="2"/>
  <c r="L596" i="2"/>
  <c r="CZ595" i="2"/>
  <c r="CN595" i="2"/>
  <c r="AK595" i="2"/>
  <c r="DR594" i="2"/>
  <c r="CZ594" i="2"/>
  <c r="DF593" i="2"/>
  <c r="AQ593" i="2"/>
  <c r="DF592" i="2"/>
  <c r="AT592" i="2"/>
  <c r="Y592" i="2"/>
  <c r="U592" i="2" s="1"/>
  <c r="BC591" i="2" a="1"/>
  <c r="BC591" i="2" s="1"/>
  <c r="AN590" i="2"/>
  <c r="BH589" i="2"/>
  <c r="AW589" i="2"/>
  <c r="BQ588" i="2"/>
  <c r="L588" i="2"/>
  <c r="DN587" i="2"/>
  <c r="AW587" i="2"/>
  <c r="DR586" i="2"/>
  <c r="AH585" i="2"/>
  <c r="DH584" i="2"/>
  <c r="CY584" i="2"/>
  <c r="R584" i="2"/>
  <c r="L583" i="2"/>
  <c r="DQ582" i="2"/>
  <c r="Z582" i="2"/>
  <c r="DO580" i="2"/>
  <c r="CB579" i="2"/>
  <c r="DK578" i="2"/>
  <c r="DF577" i="2"/>
  <c r="AT577" i="2"/>
  <c r="AK577" i="2"/>
  <c r="L577" i="2"/>
  <c r="DF576" i="2"/>
  <c r="O576" i="2"/>
  <c r="CZ575" i="2"/>
  <c r="CO575" i="2"/>
  <c r="AT574" i="2"/>
  <c r="Y574" i="2"/>
  <c r="DF573" i="2"/>
  <c r="CI573" i="2"/>
  <c r="L573" i="2"/>
  <c r="CB572" i="2"/>
  <c r="Z570" i="2"/>
  <c r="L568" i="2"/>
  <c r="DK567" i="2"/>
  <c r="AZ567" i="2"/>
  <c r="R567" i="2"/>
  <c r="CZ565" i="2"/>
  <c r="BQ565" i="2"/>
  <c r="AT565" i="2"/>
  <c r="AH565" i="2"/>
  <c r="AZ564" i="2"/>
  <c r="AN564" i="2"/>
  <c r="R563" i="2"/>
  <c r="AZ562" i="2"/>
  <c r="CZ561" i="2"/>
  <c r="AW561" i="2"/>
  <c r="CO560" i="2"/>
  <c r="CM559" i="2"/>
  <c r="CJ559" i="2" s="1"/>
  <c r="BQ559" i="2"/>
  <c r="AQ559" i="2"/>
  <c r="CB558" i="2"/>
  <c r="AE558" i="2"/>
  <c r="DC557" i="2"/>
  <c r="AZ557" i="2"/>
  <c r="AK556" i="2"/>
  <c r="L556" i="2"/>
  <c r="Y555" i="2"/>
  <c r="U555" i="2" s="1"/>
  <c r="DK554" i="2"/>
  <c r="AK554" i="2"/>
  <c r="AW553" i="2"/>
  <c r="CZ552" i="2"/>
  <c r="Y552" i="2"/>
  <c r="U552" i="2" s="1"/>
  <c r="AK551" i="2"/>
  <c r="AZ550" i="2"/>
  <c r="AN550" i="2"/>
  <c r="DK549" i="2"/>
  <c r="BC549" i="2" a="1"/>
  <c r="BC549" i="2" s="1"/>
  <c r="AH549" i="2"/>
  <c r="I548" i="2"/>
  <c r="BW546" i="2"/>
  <c r="DM545" i="2"/>
  <c r="BH545" i="2"/>
  <c r="AK545" i="2"/>
  <c r="CZ544" i="2"/>
  <c r="L544" i="2"/>
  <c r="DK543" i="2"/>
  <c r="CI543" i="2"/>
  <c r="DC542" i="2"/>
  <c r="AQ541" i="2"/>
  <c r="R541" i="2"/>
  <c r="R539" i="2"/>
  <c r="O538" i="2"/>
  <c r="CO537" i="2"/>
  <c r="AZ537" i="2"/>
  <c r="R537" i="2"/>
  <c r="I536" i="2"/>
  <c r="DF535" i="2"/>
  <c r="DC534" i="2"/>
  <c r="CR534" i="2"/>
  <c r="BK534" i="2"/>
  <c r="Y534" i="2"/>
  <c r="U534" i="2" s="1"/>
  <c r="DH503" i="2"/>
  <c r="DI503" i="2"/>
  <c r="DM501" i="2"/>
  <c r="DN501" i="2"/>
  <c r="DK501" i="2"/>
  <c r="DR385" i="2"/>
  <c r="DQ385" i="2"/>
  <c r="DO385" i="2"/>
  <c r="BC589" i="2" a="1"/>
  <c r="BC589" i="2" s="1"/>
  <c r="BC581" i="2" a="1"/>
  <c r="BC581" i="2" s="1"/>
  <c r="Z567" i="2"/>
  <c r="Z563" i="2"/>
  <c r="CX553" i="2"/>
  <c r="CU553" i="2" s="1"/>
  <c r="L553" i="2"/>
  <c r="DF552" i="2"/>
  <c r="Y544" i="2"/>
  <c r="U544" i="2" s="1"/>
  <c r="I544" i="2"/>
  <c r="AN543" i="2"/>
  <c r="CZ542" i="2"/>
  <c r="CR541" i="2"/>
  <c r="CO539" i="2"/>
  <c r="BH538" i="2"/>
  <c r="AK538" i="2"/>
  <c r="DM537" i="2"/>
  <c r="DR536" i="2"/>
  <c r="CR536" i="2"/>
  <c r="BK536" i="2"/>
  <c r="AW535" i="2"/>
  <c r="AE534" i="2"/>
  <c r="R533" i="2"/>
  <c r="AT532" i="2"/>
  <c r="CR530" i="2"/>
  <c r="BK530" i="2"/>
  <c r="AE530" i="2"/>
  <c r="CR529" i="2"/>
  <c r="BW529" i="2"/>
  <c r="AN529" i="2"/>
  <c r="R528" i="2"/>
  <c r="DF526" i="2"/>
  <c r="CY526" i="2"/>
  <c r="AH526" i="2"/>
  <c r="CO524" i="2"/>
  <c r="AZ522" i="2"/>
  <c r="DQ521" i="2"/>
  <c r="DR521" i="2"/>
  <c r="AQ521" i="2"/>
  <c r="DC517" i="2"/>
  <c r="CZ514" i="2"/>
  <c r="DK438" i="2"/>
  <c r="DM438" i="2"/>
  <c r="DN438" i="2"/>
  <c r="CM400" i="2"/>
  <c r="CJ400" i="2" s="1"/>
  <c r="CN400" i="2"/>
  <c r="AK618" i="2"/>
  <c r="L618" i="2"/>
  <c r="CO617" i="2"/>
  <c r="DF615" i="2"/>
  <c r="CY615" i="2"/>
  <c r="AW614" i="2"/>
  <c r="AK614" i="2"/>
  <c r="BH613" i="2"/>
  <c r="AW613" i="2"/>
  <c r="AK613" i="2"/>
  <c r="AT612" i="2"/>
  <c r="AZ611" i="2"/>
  <c r="DC610" i="2"/>
  <c r="AZ610" i="2"/>
  <c r="AW608" i="2"/>
  <c r="DC607" i="2"/>
  <c r="BC606" i="2" a="1"/>
  <c r="BC606" i="2" s="1"/>
  <c r="I606" i="2"/>
  <c r="DI605" i="2"/>
  <c r="DC604" i="2"/>
  <c r="AT604" i="2"/>
  <c r="O604" i="2"/>
  <c r="AZ603" i="2"/>
  <c r="AN603" i="2"/>
  <c r="AE603" i="2"/>
  <c r="DO601" i="2"/>
  <c r="Z601" i="2"/>
  <c r="L601" i="2"/>
  <c r="DF600" i="2"/>
  <c r="AH600" i="2"/>
  <c r="DO599" i="2"/>
  <c r="AH599" i="2"/>
  <c r="DO598" i="2"/>
  <c r="BH598" i="2"/>
  <c r="AW598" i="2"/>
  <c r="AK598" i="2"/>
  <c r="O598" i="2"/>
  <c r="DM597" i="2"/>
  <c r="BQ597" i="2"/>
  <c r="CY595" i="2"/>
  <c r="DM594" i="2"/>
  <c r="CB594" i="2"/>
  <c r="AQ594" i="2"/>
  <c r="AE594" i="2"/>
  <c r="R594" i="2"/>
  <c r="AE593" i="2"/>
  <c r="DC592" i="2"/>
  <c r="CB592" i="2"/>
  <c r="BK592" i="2"/>
  <c r="I592" i="2"/>
  <c r="CY591" i="2"/>
  <c r="CX588" i="2"/>
  <c r="CU588" i="2" s="1"/>
  <c r="AQ588" i="2"/>
  <c r="DK587" i="2"/>
  <c r="CI587" i="2"/>
  <c r="AH587" i="2"/>
  <c r="DO586" i="2"/>
  <c r="AW586" i="2"/>
  <c r="DC585" i="2"/>
  <c r="AE585" i="2"/>
  <c r="R585" i="2"/>
  <c r="O584" i="2"/>
  <c r="CZ583" i="2"/>
  <c r="CO583" i="2"/>
  <c r="BQ583" i="2"/>
  <c r="BC583" i="2" a="1"/>
  <c r="BC583" i="2" s="1"/>
  <c r="DN582" i="2"/>
  <c r="BH582" i="2"/>
  <c r="AK582" i="2"/>
  <c r="DM581" i="2"/>
  <c r="BQ581" i="2"/>
  <c r="AT581" i="2"/>
  <c r="AH581" i="2"/>
  <c r="CY580" i="2"/>
  <c r="DC579" i="2"/>
  <c r="CO579" i="2"/>
  <c r="CR578" i="2"/>
  <c r="CR577" i="2"/>
  <c r="AQ577" i="2"/>
  <c r="AH577" i="2"/>
  <c r="BC576" i="2" a="1"/>
  <c r="BC576" i="2" s="1"/>
  <c r="CX575" i="2"/>
  <c r="CU575" i="2" s="1"/>
  <c r="BC575" i="2" a="1"/>
  <c r="BC575" i="2" s="1"/>
  <c r="AH575" i="2"/>
  <c r="Y575" i="2"/>
  <c r="DN574" i="2"/>
  <c r="AQ573" i="2"/>
  <c r="BH572" i="2"/>
  <c r="AW572" i="2"/>
  <c r="AH571" i="2"/>
  <c r="DI569" i="2"/>
  <c r="CR569" i="2"/>
  <c r="CB569" i="2"/>
  <c r="DC568" i="2"/>
  <c r="CR567" i="2"/>
  <c r="BQ566" i="2"/>
  <c r="AT566" i="2"/>
  <c r="CX565" i="2"/>
  <c r="CU565" i="2" s="1"/>
  <c r="CB565" i="2"/>
  <c r="AQ565" i="2"/>
  <c r="R565" i="2"/>
  <c r="AW563" i="2"/>
  <c r="DR562" i="2"/>
  <c r="CO562" i="2"/>
  <c r="CY561" i="2"/>
  <c r="AT561" i="2"/>
  <c r="DK560" i="2"/>
  <c r="CZ560" i="2"/>
  <c r="AZ560" i="2"/>
  <c r="DF559" i="2"/>
  <c r="BK559" i="2"/>
  <c r="R559" i="2"/>
  <c r="CO558" i="2"/>
  <c r="O557" i="2"/>
  <c r="I556" i="2"/>
  <c r="BK555" i="2"/>
  <c r="AZ555" i="2"/>
  <c r="O550" i="2"/>
  <c r="L545" i="2"/>
  <c r="DH543" i="2"/>
  <c r="AW543" i="2"/>
  <c r="AT542" i="2"/>
  <c r="AH538" i="2"/>
  <c r="DQ536" i="2"/>
  <c r="CO536" i="2"/>
  <c r="AN536" i="2"/>
  <c r="CO533" i="2"/>
  <c r="DR532" i="2"/>
  <c r="BQ532" i="2"/>
  <c r="I532" i="2"/>
  <c r="BC531" i="2" a="1"/>
  <c r="BC531" i="2" s="1"/>
  <c r="CO530" i="2"/>
  <c r="Z530" i="2"/>
  <c r="R530" i="2"/>
  <c r="DC529" i="2"/>
  <c r="CB528" i="2"/>
  <c r="BK528" i="2"/>
  <c r="CZ527" i="2"/>
  <c r="AT527" i="2"/>
  <c r="DH526" i="2"/>
  <c r="O521" i="2"/>
  <c r="CZ520" i="2"/>
  <c r="AT520" i="2"/>
  <c r="O518" i="2"/>
  <c r="DI516" i="2"/>
  <c r="DH516" i="2"/>
  <c r="DO512" i="2"/>
  <c r="DQ512" i="2"/>
  <c r="AQ509" i="2"/>
  <c r="DH453" i="2"/>
  <c r="DI453" i="2"/>
  <c r="DQ416" i="2"/>
  <c r="DO416" i="2"/>
  <c r="CO614" i="2"/>
  <c r="AH614" i="2"/>
  <c r="DC611" i="2"/>
  <c r="CO611" i="2"/>
  <c r="Z608" i="2"/>
  <c r="BQ606" i="2"/>
  <c r="BH605" i="2"/>
  <c r="BC604" i="2" a="1"/>
  <c r="BC604" i="2" s="1"/>
  <c r="BH603" i="2"/>
  <c r="O603" i="2"/>
  <c r="I602" i="2"/>
  <c r="CB599" i="2"/>
  <c r="AE599" i="2"/>
  <c r="BQ598" i="2"/>
  <c r="AT598" i="2"/>
  <c r="CR595" i="2"/>
  <c r="AW591" i="2"/>
  <c r="AH589" i="2"/>
  <c r="L589" i="2"/>
  <c r="DF587" i="2"/>
  <c r="Z586" i="2"/>
  <c r="DC584" i="2"/>
  <c r="I581" i="2"/>
  <c r="BK577" i="2"/>
  <c r="AE576" i="2"/>
  <c r="CB575" i="2"/>
  <c r="AN574" i="2"/>
  <c r="R571" i="2"/>
  <c r="I570" i="2"/>
  <c r="BC566" i="2" a="1"/>
  <c r="BC566" i="2" s="1"/>
  <c r="Y566" i="2"/>
  <c r="AZ565" i="2"/>
  <c r="L564" i="2"/>
  <c r="CZ562" i="2"/>
  <c r="CR561" i="2"/>
  <c r="Y561" i="2"/>
  <c r="U561" i="2" s="1"/>
  <c r="BH560" i="2"/>
  <c r="O559" i="2"/>
  <c r="BQ558" i="2"/>
  <c r="L558" i="2"/>
  <c r="L557" i="2"/>
  <c r="I553" i="2"/>
  <c r="AN552" i="2"/>
  <c r="AW548" i="2"/>
  <c r="AE545" i="2"/>
  <c r="BH541" i="2"/>
  <c r="L541" i="2"/>
  <c r="CZ540" i="2"/>
  <c r="BC540" i="2" a="1"/>
  <c r="BC540" i="2" s="1"/>
  <c r="CX539" i="2"/>
  <c r="CU539" i="2" s="1"/>
  <c r="L539" i="2"/>
  <c r="DF538" i="2"/>
  <c r="BH533" i="2"/>
  <c r="CB531" i="2"/>
  <c r="CR521" i="2"/>
  <c r="CX520" i="2"/>
  <c r="CU520" i="2" s="1"/>
  <c r="AN515" i="2"/>
  <c r="AW514" i="2"/>
  <c r="CZ512" i="2"/>
  <c r="U512" i="2"/>
  <c r="AZ511" i="2"/>
  <c r="AN511" i="2"/>
  <c r="CZ510" i="2"/>
  <c r="O510" i="2"/>
  <c r="CO508" i="2"/>
  <c r="AE506" i="2"/>
  <c r="CR505" i="2"/>
  <c r="CR504" i="2"/>
  <c r="BH503" i="2"/>
  <c r="AE502" i="2"/>
  <c r="BQ501" i="2"/>
  <c r="BC501" i="2" a="1"/>
  <c r="BC501" i="2" s="1"/>
  <c r="AQ500" i="2"/>
  <c r="CO497" i="2"/>
  <c r="BK494" i="2"/>
  <c r="DC493" i="2"/>
  <c r="AK493" i="2"/>
  <c r="AZ492" i="2"/>
  <c r="BH490" i="2"/>
  <c r="O490" i="2"/>
  <c r="DC489" i="2"/>
  <c r="CX486" i="2"/>
  <c r="CU486" i="2" s="1"/>
  <c r="DC485" i="2"/>
  <c r="AQ484" i="2"/>
  <c r="AE484" i="2"/>
  <c r="CB483" i="2"/>
  <c r="O482" i="2"/>
  <c r="AZ481" i="2"/>
  <c r="AK479" i="2"/>
  <c r="AT478" i="2"/>
  <c r="CZ476" i="2"/>
  <c r="BQ476" i="2"/>
  <c r="CZ474" i="2"/>
  <c r="BH474" i="2"/>
  <c r="R473" i="2"/>
  <c r="AK472" i="2"/>
  <c r="CO471" i="2"/>
  <c r="AH471" i="2"/>
  <c r="R470" i="2"/>
  <c r="AZ468" i="2"/>
  <c r="CO466" i="2"/>
  <c r="AN466" i="2"/>
  <c r="CZ464" i="2"/>
  <c r="AN464" i="2"/>
  <c r="R462" i="2"/>
  <c r="CR461" i="2"/>
  <c r="AQ461" i="2"/>
  <c r="AE461" i="2"/>
  <c r="R461" i="2"/>
  <c r="AZ460" i="2"/>
  <c r="R460" i="2"/>
  <c r="AZ457" i="2"/>
  <c r="BQ455" i="2"/>
  <c r="I454" i="2"/>
  <c r="AN453" i="2"/>
  <c r="O453" i="2"/>
  <c r="Z452" i="2"/>
  <c r="O452" i="2"/>
  <c r="DC451" i="2"/>
  <c r="AT450" i="2"/>
  <c r="CZ449" i="2"/>
  <c r="DC448" i="2"/>
  <c r="BC447" i="2" a="1"/>
  <c r="BC447" i="2" s="1"/>
  <c r="AH441" i="2"/>
  <c r="CH439" i="2"/>
  <c r="CE439" i="2" s="1"/>
  <c r="CI439" i="2"/>
  <c r="AQ437" i="2"/>
  <c r="AE437" i="2"/>
  <c r="CR436" i="2"/>
  <c r="O425" i="2"/>
  <c r="CN422" i="2"/>
  <c r="CM422" i="2"/>
  <c r="CJ422" i="2" s="1"/>
  <c r="BQ419" i="2"/>
  <c r="O417" i="2"/>
  <c r="BH412" i="2"/>
  <c r="O408" i="2"/>
  <c r="DR400" i="2"/>
  <c r="DO400" i="2"/>
  <c r="AN399" i="2"/>
  <c r="CN398" i="2"/>
  <c r="CM398" i="2"/>
  <c r="CJ398" i="2" s="1"/>
  <c r="AQ381" i="2"/>
  <c r="DI378" i="2"/>
  <c r="DH378" i="2"/>
  <c r="BK378" i="2"/>
  <c r="BQ518" i="2"/>
  <c r="DK516" i="2"/>
  <c r="O515" i="2"/>
  <c r="BQ513" i="2"/>
  <c r="AT513" i="2"/>
  <c r="AT512" i="2"/>
  <c r="O511" i="2"/>
  <c r="CI510" i="2"/>
  <c r="AH510" i="2"/>
  <c r="BK509" i="2"/>
  <c r="AE509" i="2"/>
  <c r="R509" i="2"/>
  <c r="CY507" i="2"/>
  <c r="R506" i="2"/>
  <c r="AQ505" i="2"/>
  <c r="DC504" i="2"/>
  <c r="CO503" i="2"/>
  <c r="AE501" i="2"/>
  <c r="R501" i="2"/>
  <c r="CO498" i="2"/>
  <c r="DO497" i="2"/>
  <c r="BH497" i="2"/>
  <c r="AT496" i="2"/>
  <c r="AH496" i="2"/>
  <c r="CY495" i="2"/>
  <c r="AE495" i="2"/>
  <c r="DC494" i="2"/>
  <c r="AZ494" i="2"/>
  <c r="DC492" i="2"/>
  <c r="CR492" i="2"/>
  <c r="CB492" i="2"/>
  <c r="AZ491" i="2"/>
  <c r="CO490" i="2"/>
  <c r="DO489" i="2"/>
  <c r="AW489" i="2"/>
  <c r="CO488" i="2"/>
  <c r="AT488" i="2"/>
  <c r="AH488" i="2"/>
  <c r="AT486" i="2"/>
  <c r="AK485" i="2"/>
  <c r="R484" i="2"/>
  <c r="AQ483" i="2"/>
  <c r="AE483" i="2"/>
  <c r="DC482" i="2"/>
  <c r="AW482" i="2"/>
  <c r="CO481" i="2"/>
  <c r="R481" i="2"/>
  <c r="CR480" i="2"/>
  <c r="CO477" i="2"/>
  <c r="AE476" i="2"/>
  <c r="R476" i="2"/>
  <c r="CN474" i="2"/>
  <c r="AW474" i="2"/>
  <c r="DO473" i="2"/>
  <c r="DC473" i="2"/>
  <c r="AN473" i="2"/>
  <c r="DC472" i="2"/>
  <c r="AN470" i="2"/>
  <c r="CB468" i="2"/>
  <c r="O467" i="2"/>
  <c r="Z466" i="2"/>
  <c r="AK463" i="2"/>
  <c r="AZ462" i="2"/>
  <c r="AN462" i="2"/>
  <c r="R459" i="2"/>
  <c r="CB458" i="2"/>
  <c r="CO457" i="2"/>
  <c r="O457" i="2"/>
  <c r="CZ456" i="2"/>
  <c r="O456" i="2"/>
  <c r="AQ455" i="2"/>
  <c r="DF454" i="2"/>
  <c r="CO453" i="2"/>
  <c r="BH453" i="2"/>
  <c r="AK452" i="2"/>
  <c r="AT451" i="2"/>
  <c r="AH451" i="2"/>
  <c r="DK450" i="2"/>
  <c r="O448" i="2"/>
  <c r="BK439" i="2"/>
  <c r="AE439" i="2"/>
  <c r="DH438" i="2"/>
  <c r="DI438" i="2"/>
  <c r="CI435" i="2"/>
  <c r="AE427" i="2"/>
  <c r="DI420" i="2"/>
  <c r="DH420" i="2"/>
  <c r="CZ410" i="2"/>
  <c r="AQ410" i="2"/>
  <c r="DK404" i="2"/>
  <c r="R403" i="2"/>
  <c r="CI400" i="2"/>
  <c r="AK395" i="2"/>
  <c r="CY391" i="2"/>
  <c r="CB391" i="2"/>
  <c r="AT387" i="2"/>
  <c r="AH387" i="2"/>
  <c r="Y387" i="2"/>
  <c r="U387" i="2" s="1"/>
  <c r="DI384" i="2"/>
  <c r="DH384" i="2"/>
  <c r="R522" i="2"/>
  <c r="DF520" i="2"/>
  <c r="AW519" i="2"/>
  <c r="I517" i="2"/>
  <c r="DF516" i="2"/>
  <c r="CY516" i="2"/>
  <c r="CB516" i="2"/>
  <c r="CO515" i="2"/>
  <c r="BH515" i="2"/>
  <c r="DF514" i="2"/>
  <c r="I513" i="2"/>
  <c r="CY512" i="2"/>
  <c r="CN512" i="2"/>
  <c r="BQ512" i="2"/>
  <c r="CO511" i="2"/>
  <c r="BH511" i="2"/>
  <c r="AK511" i="2"/>
  <c r="DF510" i="2"/>
  <c r="CY510" i="2"/>
  <c r="Z509" i="2"/>
  <c r="CB507" i="2"/>
  <c r="AN506" i="2"/>
  <c r="CO505" i="2"/>
  <c r="DC502" i="2"/>
  <c r="AZ502" i="2"/>
  <c r="O502" i="2"/>
  <c r="DR501" i="2"/>
  <c r="CR501" i="2"/>
  <c r="CB501" i="2"/>
  <c r="CR499" i="2"/>
  <c r="Y497" i="2"/>
  <c r="CY496" i="2"/>
  <c r="AZ495" i="2"/>
  <c r="CO494" i="2"/>
  <c r="DO493" i="2"/>
  <c r="Y493" i="2"/>
  <c r="AK492" i="2"/>
  <c r="CZ490" i="2"/>
  <c r="Y490" i="2"/>
  <c r="DN489" i="2"/>
  <c r="U489" i="2"/>
  <c r="O489" i="2"/>
  <c r="BQ488" i="2"/>
  <c r="CY487" i="2"/>
  <c r="CZ485" i="2"/>
  <c r="DC484" i="2"/>
  <c r="CR484" i="2"/>
  <c r="CB484" i="2"/>
  <c r="AZ484" i="2"/>
  <c r="AZ483" i="2"/>
  <c r="DN481" i="2"/>
  <c r="AK480" i="2"/>
  <c r="BQ479" i="2"/>
  <c r="AT479" i="2"/>
  <c r="CX478" i="2"/>
  <c r="CU478" i="2" s="1"/>
  <c r="AQ478" i="2"/>
  <c r="CZ477" i="2"/>
  <c r="O475" i="2"/>
  <c r="DN473" i="2"/>
  <c r="CO473" i="2"/>
  <c r="BQ472" i="2"/>
  <c r="AH472" i="2"/>
  <c r="CZ471" i="2"/>
  <c r="BC471" i="2" a="1"/>
  <c r="BC471" i="2" s="1"/>
  <c r="AE471" i="2"/>
  <c r="Z470" i="2"/>
  <c r="CI469" i="2"/>
  <c r="AW469" i="2"/>
  <c r="AK469" i="2"/>
  <c r="BH468" i="2"/>
  <c r="AW468" i="2"/>
  <c r="DO466" i="2"/>
  <c r="AK466" i="2"/>
  <c r="CY465" i="2"/>
  <c r="AH465" i="2"/>
  <c r="Y465" i="2"/>
  <c r="CY464" i="2"/>
  <c r="O464" i="2"/>
  <c r="BQ463" i="2"/>
  <c r="DO462" i="2"/>
  <c r="DN461" i="2"/>
  <c r="CO461" i="2"/>
  <c r="AZ461" i="2"/>
  <c r="AN461" i="2"/>
  <c r="O461" i="2"/>
  <c r="CO460" i="2"/>
  <c r="Z460" i="2"/>
  <c r="O460" i="2"/>
  <c r="CZ459" i="2"/>
  <c r="AW459" i="2"/>
  <c r="AK459" i="2"/>
  <c r="CR458" i="2"/>
  <c r="AZ458" i="2"/>
  <c r="DR457" i="2"/>
  <c r="AW457" i="2"/>
  <c r="BK455" i="2"/>
  <c r="Z455" i="2"/>
  <c r="CB454" i="2"/>
  <c r="AE454" i="2"/>
  <c r="BQ453" i="2"/>
  <c r="AK453" i="2"/>
  <c r="BQ452" i="2"/>
  <c r="AT452" i="2"/>
  <c r="DK451" i="2"/>
  <c r="BQ451" i="2"/>
  <c r="BC451" i="2" a="1"/>
  <c r="BC451" i="2" s="1"/>
  <c r="AQ450" i="2"/>
  <c r="I450" i="2"/>
  <c r="CZ448" i="2"/>
  <c r="AE447" i="2"/>
  <c r="R447" i="2"/>
  <c r="DF446" i="2"/>
  <c r="DI446" i="2"/>
  <c r="DK445" i="2"/>
  <c r="AT442" i="2"/>
  <c r="I442" i="2"/>
  <c r="CB439" i="2"/>
  <c r="O438" i="2"/>
  <c r="AZ437" i="2"/>
  <c r="CM425" i="2"/>
  <c r="CJ425" i="2" s="1"/>
  <c r="CN425" i="2"/>
  <c r="DK422" i="2"/>
  <c r="DN422" i="2"/>
  <c r="BH420" i="2"/>
  <c r="DR410" i="2"/>
  <c r="DQ410" i="2"/>
  <c r="CX403" i="2"/>
  <c r="CU403" i="2" s="1"/>
  <c r="CY403" i="2"/>
  <c r="DC395" i="2"/>
  <c r="Y529" i="2"/>
  <c r="L528" i="2"/>
  <c r="DF527" i="2"/>
  <c r="CR526" i="2"/>
  <c r="AN526" i="2"/>
  <c r="Z525" i="2"/>
  <c r="AZ524" i="2"/>
  <c r="DF523" i="2"/>
  <c r="AQ523" i="2"/>
  <c r="AH523" i="2"/>
  <c r="BH522" i="2"/>
  <c r="O522" i="2"/>
  <c r="AT521" i="2"/>
  <c r="BC520" i="2" a="1"/>
  <c r="BC520" i="2" s="1"/>
  <c r="AH520" i="2"/>
  <c r="I520" i="2"/>
  <c r="AH519" i="2"/>
  <c r="Y519" i="2"/>
  <c r="I519" i="2"/>
  <c r="AH518" i="2"/>
  <c r="AE517" i="2"/>
  <c r="AK516" i="2"/>
  <c r="DO515" i="2"/>
  <c r="AT515" i="2"/>
  <c r="L515" i="2"/>
  <c r="BC514" i="2" a="1"/>
  <c r="BC514" i="2" s="1"/>
  <c r="CY513" i="2"/>
  <c r="AQ513" i="2"/>
  <c r="AE513" i="2"/>
  <c r="R513" i="2"/>
  <c r="AE512" i="2"/>
  <c r="R512" i="2"/>
  <c r="BC511" i="2" a="1"/>
  <c r="BC511" i="2" s="1"/>
  <c r="DH510" i="2"/>
  <c r="CR509" i="2"/>
  <c r="BW509" i="2"/>
  <c r="BH509" i="2"/>
  <c r="O509" i="2"/>
  <c r="AN508" i="2"/>
  <c r="AK506" i="2"/>
  <c r="O506" i="2"/>
  <c r="CM505" i="2"/>
  <c r="CJ505" i="2" s="1"/>
  <c r="AZ505" i="2"/>
  <c r="L504" i="2"/>
  <c r="DK503" i="2"/>
  <c r="CZ503" i="2"/>
  <c r="AE503" i="2"/>
  <c r="CZ502" i="2"/>
  <c r="CO502" i="2"/>
  <c r="L502" i="2"/>
  <c r="DQ501" i="2"/>
  <c r="DC501" i="2"/>
  <c r="O501" i="2"/>
  <c r="BH500" i="2"/>
  <c r="AW500" i="2"/>
  <c r="DQ499" i="2"/>
  <c r="AE499" i="2"/>
  <c r="CZ498" i="2"/>
  <c r="I498" i="2"/>
  <c r="AT497" i="2"/>
  <c r="DH496" i="2"/>
  <c r="CB495" i="2"/>
  <c r="AN495" i="2"/>
  <c r="R495" i="2"/>
  <c r="BH494" i="2"/>
  <c r="DN493" i="2"/>
  <c r="AE493" i="2"/>
  <c r="BQ492" i="2"/>
  <c r="DM491" i="2"/>
  <c r="CN491" i="2"/>
  <c r="BH491" i="2"/>
  <c r="AW491" i="2"/>
  <c r="AK491" i="2"/>
  <c r="O491" i="2"/>
  <c r="AT490" i="2"/>
  <c r="AH490" i="2"/>
  <c r="I490" i="2"/>
  <c r="DM489" i="2"/>
  <c r="BC489" i="2" a="1"/>
  <c r="BC489" i="2" s="1"/>
  <c r="AH489" i="2"/>
  <c r="L489" i="2"/>
  <c r="DN488" i="2"/>
  <c r="DH487" i="2"/>
  <c r="CR486" i="2"/>
  <c r="AQ486" i="2"/>
  <c r="I486" i="2"/>
  <c r="L485" i="2"/>
  <c r="AN483" i="2"/>
  <c r="DM481" i="2"/>
  <c r="CO480" i="2"/>
  <c r="AT480" i="2"/>
  <c r="CY479" i="2"/>
  <c r="I479" i="2"/>
  <c r="AZ478" i="2"/>
  <c r="DN477" i="2"/>
  <c r="AH477" i="2"/>
  <c r="DI476" i="2"/>
  <c r="AZ476" i="2"/>
  <c r="O476" i="2"/>
  <c r="AK475" i="2"/>
  <c r="DM473" i="2"/>
  <c r="L473" i="2"/>
  <c r="DO471" i="2"/>
  <c r="CZ470" i="2"/>
  <c r="AW470" i="2"/>
  <c r="L470" i="2"/>
  <c r="AT469" i="2"/>
  <c r="O469" i="2"/>
  <c r="Y468" i="2"/>
  <c r="U468" i="2" s="1"/>
  <c r="DH467" i="2"/>
  <c r="AT466" i="2"/>
  <c r="I466" i="2"/>
  <c r="BK465" i="2"/>
  <c r="AQ465" i="2"/>
  <c r="BQ464" i="2"/>
  <c r="L464" i="2"/>
  <c r="BC463" i="2" a="1"/>
  <c r="BC463" i="2" s="1"/>
  <c r="AH463" i="2"/>
  <c r="DN462" i="2"/>
  <c r="BH462" i="2"/>
  <c r="AW462" i="2"/>
  <c r="L462" i="2"/>
  <c r="DM461" i="2"/>
  <c r="L461" i="2"/>
  <c r="AK460" i="2"/>
  <c r="CH459" i="2"/>
  <c r="CE459" i="2" s="1"/>
  <c r="O459" i="2"/>
  <c r="AN458" i="2"/>
  <c r="DQ457" i="2"/>
  <c r="L457" i="2"/>
  <c r="CY456" i="2"/>
  <c r="CB456" i="2"/>
  <c r="AT456" i="2"/>
  <c r="AH456" i="2"/>
  <c r="DF455" i="2"/>
  <c r="AN455" i="2"/>
  <c r="O455" i="2"/>
  <c r="DC454" i="2"/>
  <c r="AZ454" i="2"/>
  <c r="AN454" i="2"/>
  <c r="CZ453" i="2"/>
  <c r="DO452" i="2"/>
  <c r="BQ449" i="2"/>
  <c r="L449" i="2"/>
  <c r="DF448" i="2"/>
  <c r="AT448" i="2"/>
  <c r="AH448" i="2"/>
  <c r="AT443" i="2"/>
  <c r="DC438" i="2"/>
  <c r="BH438" i="2"/>
  <c r="DI435" i="2"/>
  <c r="DH435" i="2"/>
  <c r="AW434" i="2"/>
  <c r="AN434" i="2"/>
  <c r="AQ431" i="2"/>
  <c r="CR428" i="2"/>
  <c r="AZ427" i="2"/>
  <c r="DO405" i="2"/>
  <c r="DQ405" i="2"/>
  <c r="DF403" i="2"/>
  <c r="AZ398" i="2"/>
  <c r="CH392" i="2"/>
  <c r="CE392" i="2" s="1"/>
  <c r="CI392" i="2"/>
  <c r="R390" i="2"/>
  <c r="AQ382" i="2"/>
  <c r="CI379" i="2"/>
  <c r="CH379" i="2"/>
  <c r="CE379" i="2" s="1"/>
  <c r="AQ377" i="2"/>
  <c r="R377" i="2"/>
  <c r="DF503" i="2"/>
  <c r="DF492" i="2"/>
  <c r="DR446" i="2"/>
  <c r="DO446" i="2"/>
  <c r="DQ446" i="2"/>
  <c r="DR438" i="2"/>
  <c r="DO438" i="2"/>
  <c r="DQ438" i="2"/>
  <c r="DK418" i="2"/>
  <c r="DM418" i="2"/>
  <c r="BW390" i="2"/>
  <c r="AN390" i="2"/>
  <c r="AE520" i="2"/>
  <c r="AE518" i="2"/>
  <c r="CY515" i="2"/>
  <c r="AH515" i="2"/>
  <c r="CR514" i="2"/>
  <c r="BK514" i="2"/>
  <c r="CR513" i="2"/>
  <c r="AN513" i="2"/>
  <c r="AZ512" i="2"/>
  <c r="O512" i="2"/>
  <c r="AN510" i="2"/>
  <c r="DC509" i="2"/>
  <c r="AK508" i="2"/>
  <c r="AN507" i="2"/>
  <c r="CZ506" i="2"/>
  <c r="AK505" i="2"/>
  <c r="O505" i="2"/>
  <c r="CI504" i="2"/>
  <c r="I504" i="2"/>
  <c r="CN502" i="2"/>
  <c r="BH501" i="2"/>
  <c r="CO500" i="2"/>
  <c r="Y500" i="2"/>
  <c r="U500" i="2" s="1"/>
  <c r="AQ497" i="2"/>
  <c r="AE497" i="2"/>
  <c r="AN496" i="2"/>
  <c r="R496" i="2"/>
  <c r="BC495" i="2" a="1"/>
  <c r="BC495" i="2" s="1"/>
  <c r="AK495" i="2"/>
  <c r="AT494" i="2"/>
  <c r="I493" i="2"/>
  <c r="AT491" i="2"/>
  <c r="AH491" i="2"/>
  <c r="Y491" i="2"/>
  <c r="L491" i="2"/>
  <c r="CB490" i="2"/>
  <c r="AE490" i="2"/>
  <c r="AE489" i="2"/>
  <c r="CY488" i="2"/>
  <c r="AN488" i="2"/>
  <c r="R488" i="2"/>
  <c r="AN487" i="2"/>
  <c r="R487" i="2"/>
  <c r="CZ486" i="2"/>
  <c r="AN486" i="2"/>
  <c r="R486" i="2"/>
  <c r="AQ485" i="2"/>
  <c r="BQ484" i="2"/>
  <c r="AK483" i="2"/>
  <c r="AQ482" i="2"/>
  <c r="BC481" i="2" a="1"/>
  <c r="BC481" i="2" s="1"/>
  <c r="DF480" i="2"/>
  <c r="I480" i="2"/>
  <c r="R479" i="2"/>
  <c r="DC478" i="2"/>
  <c r="AE477" i="2"/>
  <c r="CZ475" i="2"/>
  <c r="CR474" i="2"/>
  <c r="AQ474" i="2"/>
  <c r="R474" i="2"/>
  <c r="AH473" i="2"/>
  <c r="CB471" i="2"/>
  <c r="AT470" i="2"/>
  <c r="DF467" i="2"/>
  <c r="CB467" i="2"/>
  <c r="AE467" i="2"/>
  <c r="AZ465" i="2"/>
  <c r="AN465" i="2"/>
  <c r="BK463" i="2"/>
  <c r="AQ463" i="2"/>
  <c r="AE463" i="2"/>
  <c r="AT462" i="2"/>
  <c r="AH462" i="2"/>
  <c r="CY461" i="2"/>
  <c r="CY460" i="2"/>
  <c r="CY459" i="2"/>
  <c r="Y459" i="2"/>
  <c r="U459" i="2" s="1"/>
  <c r="AK458" i="2"/>
  <c r="AH457" i="2"/>
  <c r="CR456" i="2"/>
  <c r="AQ456" i="2"/>
  <c r="AE456" i="2"/>
  <c r="AW454" i="2"/>
  <c r="AK454" i="2"/>
  <c r="DF453" i="2"/>
  <c r="BH450" i="2"/>
  <c r="Z450" i="2"/>
  <c r="AQ449" i="2"/>
  <c r="CO446" i="2"/>
  <c r="BC446" i="2" a="1"/>
  <c r="BC446" i="2" s="1"/>
  <c r="AT440" i="2"/>
  <c r="I440" i="2"/>
  <c r="DC439" i="2"/>
  <c r="AZ436" i="2"/>
  <c r="R436" i="2"/>
  <c r="CZ434" i="2"/>
  <c r="O430" i="2"/>
  <c r="CN423" i="2"/>
  <c r="AH409" i="2"/>
  <c r="CY401" i="2"/>
  <c r="DH398" i="2"/>
  <c r="DI398" i="2"/>
  <c r="AT397" i="2"/>
  <c r="Y397" i="2"/>
  <c r="BH396" i="2"/>
  <c r="BH526" i="2"/>
  <c r="AK524" i="2"/>
  <c r="AN523" i="2"/>
  <c r="AZ521" i="2"/>
  <c r="AE521" i="2"/>
  <c r="DC520" i="2"/>
  <c r="AN520" i="2"/>
  <c r="CY519" i="2"/>
  <c r="AQ519" i="2"/>
  <c r="AZ517" i="2"/>
  <c r="O517" i="2"/>
  <c r="DF515" i="2"/>
  <c r="DC514" i="2"/>
  <c r="CO514" i="2"/>
  <c r="AZ514" i="2"/>
  <c r="BH513" i="2"/>
  <c r="AW513" i="2"/>
  <c r="CO512" i="2"/>
  <c r="DC510" i="2"/>
  <c r="R510" i="2"/>
  <c r="AT509" i="2"/>
  <c r="O507" i="2"/>
  <c r="DK505" i="2"/>
  <c r="L505" i="2"/>
  <c r="DF504" i="2"/>
  <c r="CY504" i="2"/>
  <c r="BK504" i="2"/>
  <c r="AN503" i="2"/>
  <c r="AT502" i="2"/>
  <c r="Y502" i="2"/>
  <c r="Y501" i="2"/>
  <c r="BC500" i="2" a="1"/>
  <c r="BC500" i="2" s="1"/>
  <c r="AH500" i="2"/>
  <c r="L500" i="2"/>
  <c r="Z499" i="2"/>
  <c r="L499" i="2"/>
  <c r="R498" i="2"/>
  <c r="CB497" i="2"/>
  <c r="L495" i="2"/>
  <c r="CR493" i="2"/>
  <c r="AZ493" i="2"/>
  <c r="AN493" i="2"/>
  <c r="AE492" i="2"/>
  <c r="I491" i="2"/>
  <c r="BW490" i="2"/>
  <c r="CY486" i="2"/>
  <c r="CR485" i="2"/>
  <c r="I485" i="2"/>
  <c r="DI484" i="2"/>
  <c r="AT484" i="2"/>
  <c r="AH484" i="2"/>
  <c r="CY483" i="2"/>
  <c r="L483" i="2"/>
  <c r="AN482" i="2"/>
  <c r="DF481" i="2"/>
  <c r="AQ481" i="2"/>
  <c r="AQ480" i="2"/>
  <c r="AE480" i="2"/>
  <c r="CB479" i="2"/>
  <c r="AW478" i="2"/>
  <c r="AH476" i="2"/>
  <c r="AH475" i="2"/>
  <c r="DC474" i="2"/>
  <c r="AQ473" i="2"/>
  <c r="AW471" i="2"/>
  <c r="Y470" i="2"/>
  <c r="U470" i="2" s="1"/>
  <c r="L469" i="2"/>
  <c r="AE468" i="2"/>
  <c r="BK467" i="2"/>
  <c r="AN467" i="2"/>
  <c r="R467" i="2"/>
  <c r="DC466" i="2"/>
  <c r="CO465" i="2"/>
  <c r="CO464" i="2"/>
  <c r="AQ464" i="2"/>
  <c r="CB463" i="2"/>
  <c r="AN463" i="2"/>
  <c r="R463" i="2"/>
  <c r="CB461" i="2"/>
  <c r="I461" i="2"/>
  <c r="AQ460" i="2"/>
  <c r="BK459" i="2"/>
  <c r="AQ459" i="2"/>
  <c r="I459" i="2"/>
  <c r="CZ458" i="2"/>
  <c r="BK457" i="2"/>
  <c r="AQ457" i="2"/>
  <c r="DC456" i="2"/>
  <c r="BK456" i="2"/>
  <c r="R456" i="2"/>
  <c r="AT455" i="2"/>
  <c r="AQ453" i="2"/>
  <c r="AE453" i="2"/>
  <c r="R453" i="2"/>
  <c r="AZ452" i="2"/>
  <c r="R452" i="2"/>
  <c r="DF451" i="2"/>
  <c r="CR451" i="2"/>
  <c r="BH451" i="2"/>
  <c r="CO450" i="2"/>
  <c r="O450" i="2"/>
  <c r="DC449" i="2"/>
  <c r="CB449" i="2"/>
  <c r="CR448" i="2"/>
  <c r="CB448" i="2"/>
  <c r="DK440" i="2"/>
  <c r="BC440" i="2" a="1"/>
  <c r="BC440" i="2" s="1"/>
  <c r="BC432" i="2" a="1"/>
  <c r="BC432" i="2" s="1"/>
  <c r="BH430" i="2"/>
  <c r="DN423" i="2"/>
  <c r="DK423" i="2"/>
  <c r="DI421" i="2"/>
  <c r="DH421" i="2"/>
  <c r="AK419" i="2"/>
  <c r="CN416" i="2"/>
  <c r="U414" i="2"/>
  <c r="CR411" i="2"/>
  <c r="DR406" i="2"/>
  <c r="DO406" i="2"/>
  <c r="DR388" i="2"/>
  <c r="DQ388" i="2"/>
  <c r="AH381" i="2"/>
  <c r="I381" i="2"/>
  <c r="AQ445" i="2"/>
  <c r="AE445" i="2"/>
  <c r="R445" i="2"/>
  <c r="CB443" i="2"/>
  <c r="BK443" i="2"/>
  <c r="AQ443" i="2"/>
  <c r="AQ440" i="2"/>
  <c r="AE440" i="2"/>
  <c r="CO439" i="2"/>
  <c r="AN439" i="2"/>
  <c r="AN437" i="2"/>
  <c r="DC436" i="2"/>
  <c r="CR435" i="2"/>
  <c r="CB435" i="2"/>
  <c r="Z434" i="2"/>
  <c r="O434" i="2"/>
  <c r="CO433" i="2"/>
  <c r="AW433" i="2"/>
  <c r="AK433" i="2"/>
  <c r="CY432" i="2"/>
  <c r="CB432" i="2"/>
  <c r="AE431" i="2"/>
  <c r="AW430" i="2"/>
  <c r="AK430" i="2"/>
  <c r="CB429" i="2"/>
  <c r="I429" i="2"/>
  <c r="R427" i="2"/>
  <c r="AZ426" i="2"/>
  <c r="CZ425" i="2"/>
  <c r="AT425" i="2"/>
  <c r="AT424" i="2"/>
  <c r="AH423" i="2"/>
  <c r="DC421" i="2"/>
  <c r="R421" i="2"/>
  <c r="O420" i="2"/>
  <c r="Y419" i="2"/>
  <c r="DI418" i="2"/>
  <c r="AN418" i="2"/>
  <c r="BC416" i="2" a="1"/>
  <c r="BC416" i="2" s="1"/>
  <c r="AH414" i="2"/>
  <c r="I414" i="2"/>
  <c r="AZ413" i="2"/>
  <c r="CR412" i="2"/>
  <c r="O412" i="2"/>
  <c r="AK411" i="2"/>
  <c r="DF410" i="2"/>
  <c r="L408" i="2"/>
  <c r="AT406" i="2"/>
  <c r="BQ405" i="2"/>
  <c r="DF404" i="2"/>
  <c r="AT402" i="2"/>
  <c r="DH401" i="2"/>
  <c r="CO400" i="2"/>
  <c r="R400" i="2"/>
  <c r="BW399" i="2"/>
  <c r="CO398" i="2"/>
  <c r="DC397" i="2"/>
  <c r="CB397" i="2"/>
  <c r="DC396" i="2"/>
  <c r="BC396" i="2" a="1"/>
  <c r="BC396" i="2" s="1"/>
  <c r="DR395" i="2"/>
  <c r="AT395" i="2"/>
  <c r="Y395" i="2"/>
  <c r="U395" i="2" s="1"/>
  <c r="DI394" i="2"/>
  <c r="AZ394" i="2"/>
  <c r="AN394" i="2"/>
  <c r="AW393" i="2"/>
  <c r="AT392" i="2"/>
  <c r="DC390" i="2"/>
  <c r="CO390" i="2"/>
  <c r="DN388" i="2"/>
  <c r="AT388" i="2"/>
  <c r="I388" i="2"/>
  <c r="DO384" i="2"/>
  <c r="DQ384" i="2"/>
  <c r="AN383" i="2"/>
  <c r="CR382" i="2"/>
  <c r="DK379" i="2"/>
  <c r="DN379" i="2"/>
  <c r="CY379" i="2"/>
  <c r="AZ379" i="2"/>
  <c r="AN379" i="2"/>
  <c r="CR378" i="2"/>
  <c r="BW378" i="2"/>
  <c r="AZ378" i="2"/>
  <c r="CZ374" i="2"/>
  <c r="DC372" i="2"/>
  <c r="L372" i="2"/>
  <c r="CZ371" i="2"/>
  <c r="AK371" i="2"/>
  <c r="BC365" i="2" a="1"/>
  <c r="BC365" i="2" s="1"/>
  <c r="CM345" i="2"/>
  <c r="CJ345" i="2" s="1"/>
  <c r="CN345" i="2"/>
  <c r="AQ448" i="2"/>
  <c r="AE448" i="2"/>
  <c r="CR447" i="2"/>
  <c r="AZ444" i="2"/>
  <c r="R444" i="2"/>
  <c r="CR443" i="2"/>
  <c r="CZ442" i="2"/>
  <c r="AQ442" i="2"/>
  <c r="BK441" i="2"/>
  <c r="CR440" i="2"/>
  <c r="AT438" i="2"/>
  <c r="O436" i="2"/>
  <c r="DC435" i="2"/>
  <c r="DK434" i="2"/>
  <c r="CY434" i="2"/>
  <c r="AK434" i="2"/>
  <c r="AZ432" i="2"/>
  <c r="R431" i="2"/>
  <c r="AZ429" i="2"/>
  <c r="Z429" i="2"/>
  <c r="R429" i="2"/>
  <c r="DC428" i="2"/>
  <c r="AH428" i="2"/>
  <c r="AH425" i="2"/>
  <c r="CB422" i="2"/>
  <c r="AZ422" i="2"/>
  <c r="Z422" i="2"/>
  <c r="AT420" i="2"/>
  <c r="AH416" i="2"/>
  <c r="DN412" i="2"/>
  <c r="DI410" i="2"/>
  <c r="AZ410" i="2"/>
  <c r="AN410" i="2"/>
  <c r="CR409" i="2"/>
  <c r="CN408" i="2"/>
  <c r="I405" i="2"/>
  <c r="DH404" i="2"/>
  <c r="CO403" i="2"/>
  <c r="DN402" i="2"/>
  <c r="BC402" i="2" a="1"/>
  <c r="BC402" i="2" s="1"/>
  <c r="AZ401" i="2"/>
  <c r="Z398" i="2"/>
  <c r="BW397" i="2"/>
  <c r="DQ395" i="2"/>
  <c r="CM395" i="2"/>
  <c r="CJ395" i="2" s="1"/>
  <c r="BQ395" i="2"/>
  <c r="AT393" i="2"/>
  <c r="DN392" i="2"/>
  <c r="AZ391" i="2"/>
  <c r="DN389" i="2"/>
  <c r="BQ389" i="2"/>
  <c r="DM388" i="2"/>
  <c r="AQ388" i="2"/>
  <c r="DF385" i="2"/>
  <c r="DN384" i="2"/>
  <c r="AQ384" i="2"/>
  <c r="AW383" i="2"/>
  <c r="AK383" i="2"/>
  <c r="DC382" i="2"/>
  <c r="AN382" i="2"/>
  <c r="CR381" i="2"/>
  <c r="AE381" i="2"/>
  <c r="AT380" i="2"/>
  <c r="DR375" i="2"/>
  <c r="AW375" i="2"/>
  <c r="CH374" i="2"/>
  <c r="CE374" i="2" s="1"/>
  <c r="DR373" i="2"/>
  <c r="BC372" i="2" a="1"/>
  <c r="BC372" i="2" s="1"/>
  <c r="Z367" i="2"/>
  <c r="DH359" i="2"/>
  <c r="DI359" i="2"/>
  <c r="DK316" i="2"/>
  <c r="DN316" i="2"/>
  <c r="AQ451" i="2"/>
  <c r="BH449" i="2"/>
  <c r="O449" i="2"/>
  <c r="CO448" i="2"/>
  <c r="BH447" i="2"/>
  <c r="AW447" i="2"/>
  <c r="CB446" i="2"/>
  <c r="AN445" i="2"/>
  <c r="O445" i="2"/>
  <c r="BH443" i="2"/>
  <c r="R443" i="2"/>
  <c r="DR441" i="2"/>
  <c r="CR441" i="2"/>
  <c r="AZ441" i="2"/>
  <c r="AN441" i="2"/>
  <c r="AN440" i="2"/>
  <c r="O440" i="2"/>
  <c r="CN439" i="2"/>
  <c r="BH439" i="2"/>
  <c r="AW439" i="2"/>
  <c r="L439" i="2"/>
  <c r="I438" i="2"/>
  <c r="CO437" i="2"/>
  <c r="AW437" i="2"/>
  <c r="AK437" i="2"/>
  <c r="L437" i="2"/>
  <c r="AK436" i="2"/>
  <c r="R435" i="2"/>
  <c r="I433" i="2"/>
  <c r="BH432" i="2"/>
  <c r="R432" i="2"/>
  <c r="DC431" i="2"/>
  <c r="BH431" i="2"/>
  <c r="AW431" i="2"/>
  <c r="AT430" i="2"/>
  <c r="AW429" i="2"/>
  <c r="AK427" i="2"/>
  <c r="DR426" i="2"/>
  <c r="CO426" i="2"/>
  <c r="BH426" i="2"/>
  <c r="AW426" i="2"/>
  <c r="O426" i="2"/>
  <c r="L425" i="2"/>
  <c r="AE424" i="2"/>
  <c r="CB423" i="2"/>
  <c r="AZ423" i="2"/>
  <c r="AE423" i="2"/>
  <c r="R423" i="2"/>
  <c r="AN422" i="2"/>
  <c r="CZ421" i="2"/>
  <c r="O421" i="2"/>
  <c r="BQ420" i="2"/>
  <c r="CB419" i="2"/>
  <c r="AQ419" i="2"/>
  <c r="R419" i="2"/>
  <c r="DC418" i="2"/>
  <c r="AK418" i="2"/>
  <c r="CY417" i="2"/>
  <c r="CB417" i="2"/>
  <c r="AZ417" i="2"/>
  <c r="L417" i="2"/>
  <c r="CB415" i="2"/>
  <c r="AZ415" i="2"/>
  <c r="I415" i="2"/>
  <c r="AZ414" i="2"/>
  <c r="DC413" i="2"/>
  <c r="BH413" i="2"/>
  <c r="AW413" i="2"/>
  <c r="DM412" i="2"/>
  <c r="BQ412" i="2"/>
  <c r="BC412" i="2" a="1"/>
  <c r="BC412" i="2" s="1"/>
  <c r="AH411" i="2"/>
  <c r="DC409" i="2"/>
  <c r="I408" i="2"/>
  <c r="DF406" i="2"/>
  <c r="AW404" i="2"/>
  <c r="L403" i="2"/>
  <c r="DM402" i="2"/>
  <c r="AE402" i="2"/>
  <c r="BW401" i="2"/>
  <c r="I401" i="2"/>
  <c r="BH400" i="2"/>
  <c r="AK400" i="2"/>
  <c r="DM398" i="2"/>
  <c r="L396" i="2"/>
  <c r="CX393" i="2"/>
  <c r="CU393" i="2" s="1"/>
  <c r="BC393" i="2" a="1"/>
  <c r="BC393" i="2" s="1"/>
  <c r="DM392" i="2"/>
  <c r="BK392" i="2"/>
  <c r="DQ390" i="2"/>
  <c r="L390" i="2"/>
  <c r="DM389" i="2"/>
  <c r="CX389" i="2"/>
  <c r="CU389" i="2" s="1"/>
  <c r="AE389" i="2"/>
  <c r="DM384" i="2"/>
  <c r="DK376" i="2"/>
  <c r="DM376" i="2"/>
  <c r="DO369" i="2"/>
  <c r="DQ369" i="2"/>
  <c r="CI362" i="2"/>
  <c r="CH362" i="2"/>
  <c r="CE362" i="2" s="1"/>
  <c r="Y394" i="2"/>
  <c r="Z384" i="2"/>
  <c r="DO377" i="2"/>
  <c r="DQ377" i="2"/>
  <c r="BH376" i="2"/>
  <c r="AW376" i="2"/>
  <c r="DO364" i="2"/>
  <c r="DQ364" i="2"/>
  <c r="DK360" i="2"/>
  <c r="DM360" i="2"/>
  <c r="DN360" i="2"/>
  <c r="DH333" i="2"/>
  <c r="DI333" i="2"/>
  <c r="DQ331" i="2"/>
  <c r="DR331" i="2"/>
  <c r="DO331" i="2"/>
  <c r="AT447" i="2"/>
  <c r="AK446" i="2"/>
  <c r="BQ445" i="2"/>
  <c r="AK445" i="2"/>
  <c r="AK444" i="2"/>
  <c r="CZ443" i="2"/>
  <c r="AW443" i="2"/>
  <c r="AW442" i="2"/>
  <c r="Z442" i="2"/>
  <c r="L442" i="2"/>
  <c r="AW441" i="2"/>
  <c r="L441" i="2"/>
  <c r="CZ440" i="2"/>
  <c r="AT439" i="2"/>
  <c r="CB438" i="2"/>
  <c r="AE438" i="2"/>
  <c r="CZ437" i="2"/>
  <c r="I437" i="2"/>
  <c r="AH436" i="2"/>
  <c r="AK435" i="2"/>
  <c r="DR434" i="2"/>
  <c r="DI433" i="2"/>
  <c r="AE433" i="2"/>
  <c r="AK431" i="2"/>
  <c r="R430" i="2"/>
  <c r="CO429" i="2"/>
  <c r="CZ427" i="2"/>
  <c r="AH427" i="2"/>
  <c r="DO426" i="2"/>
  <c r="AH426" i="2"/>
  <c r="AZ424" i="2"/>
  <c r="DC423" i="2"/>
  <c r="BW423" i="2"/>
  <c r="DO422" i="2"/>
  <c r="AK422" i="2"/>
  <c r="L422" i="2"/>
  <c r="DF421" i="2"/>
  <c r="AK421" i="2"/>
  <c r="DF420" i="2"/>
  <c r="CX420" i="2"/>
  <c r="CU420" i="2" s="1"/>
  <c r="AN420" i="2"/>
  <c r="AZ419" i="2"/>
  <c r="BC418" i="2" a="1"/>
  <c r="BC418" i="2" s="1"/>
  <c r="I418" i="2"/>
  <c r="AZ416" i="2"/>
  <c r="R416" i="2"/>
  <c r="DC415" i="2"/>
  <c r="CO414" i="2"/>
  <c r="BH414" i="2"/>
  <c r="AN414" i="2"/>
  <c r="CZ413" i="2"/>
  <c r="AH413" i="2"/>
  <c r="I413" i="2"/>
  <c r="CZ412" i="2"/>
  <c r="I412" i="2"/>
  <c r="DN411" i="2"/>
  <c r="CX411" i="2"/>
  <c r="CU411" i="2" s="1"/>
  <c r="BK411" i="2"/>
  <c r="AE411" i="2"/>
  <c r="R411" i="2"/>
  <c r="O410" i="2"/>
  <c r="DM409" i="2"/>
  <c r="CZ409" i="2"/>
  <c r="AQ408" i="2"/>
  <c r="AE408" i="2"/>
  <c r="CZ407" i="2"/>
  <c r="AN406" i="2"/>
  <c r="AN405" i="2"/>
  <c r="DN403" i="2"/>
  <c r="BC403" i="2" a="1"/>
  <c r="BC403" i="2" s="1"/>
  <c r="AH403" i="2"/>
  <c r="I403" i="2"/>
  <c r="AW401" i="2"/>
  <c r="CY398" i="2"/>
  <c r="AH398" i="2"/>
  <c r="I398" i="2"/>
  <c r="BH397" i="2"/>
  <c r="AK397" i="2"/>
  <c r="AQ396" i="2"/>
  <c r="AE396" i="2"/>
  <c r="AZ395" i="2"/>
  <c r="DQ394" i="2"/>
  <c r="CO394" i="2"/>
  <c r="BQ394" i="2"/>
  <c r="AT394" i="2"/>
  <c r="CB393" i="2"/>
  <c r="I393" i="2"/>
  <c r="AZ392" i="2"/>
  <c r="AN392" i="2"/>
  <c r="R392" i="2"/>
  <c r="AW391" i="2"/>
  <c r="DO390" i="2"/>
  <c r="BC390" i="2" a="1"/>
  <c r="BC390" i="2" s="1"/>
  <c r="AH390" i="2"/>
  <c r="R389" i="2"/>
  <c r="CR388" i="2"/>
  <c r="CO387" i="2"/>
  <c r="Z387" i="2"/>
  <c r="CY386" i="2"/>
  <c r="CB386" i="2"/>
  <c r="DC385" i="2"/>
  <c r="AN385" i="2"/>
  <c r="AE385" i="2"/>
  <c r="I385" i="2"/>
  <c r="DF384" i="2"/>
  <c r="CY384" i="2"/>
  <c r="CB384" i="2"/>
  <c r="BQ383" i="2"/>
  <c r="Y382" i="2"/>
  <c r="DK380" i="2"/>
  <c r="DN380" i="2"/>
  <c r="DN377" i="2"/>
  <c r="I377" i="2"/>
  <c r="AH376" i="2"/>
  <c r="Y376" i="2"/>
  <c r="CH342" i="2"/>
  <c r="CE342" i="2" s="1"/>
  <c r="CI342" i="2"/>
  <c r="BK433" i="2"/>
  <c r="AN433" i="2"/>
  <c r="BQ431" i="2"/>
  <c r="BQ429" i="2"/>
  <c r="L429" i="2"/>
  <c r="CX426" i="2"/>
  <c r="CU426" i="2" s="1"/>
  <c r="AE426" i="2"/>
  <c r="I426" i="2"/>
  <c r="BH425" i="2"/>
  <c r="BH424" i="2"/>
  <c r="CZ423" i="2"/>
  <c r="CB420" i="2"/>
  <c r="CZ415" i="2"/>
  <c r="CX412" i="2"/>
  <c r="CU412" i="2" s="1"/>
  <c r="AT401" i="2"/>
  <c r="Y400" i="2"/>
  <c r="I400" i="2"/>
  <c r="BC391" i="2" a="1"/>
  <c r="BC391" i="2" s="1"/>
  <c r="BW386" i="2"/>
  <c r="CO385" i="2"/>
  <c r="BW385" i="2"/>
  <c r="Z385" i="2"/>
  <c r="BC381" i="2" a="1"/>
  <c r="BC381" i="2" s="1"/>
  <c r="DF380" i="2"/>
  <c r="DC376" i="2"/>
  <c r="I376" i="2"/>
  <c r="BQ369" i="2"/>
  <c r="BC369" i="2" a="1"/>
  <c r="BC369" i="2" s="1"/>
  <c r="DI366" i="2"/>
  <c r="DH366" i="2"/>
  <c r="CN361" i="2"/>
  <c r="CM361" i="2"/>
  <c r="CJ361" i="2" s="1"/>
  <c r="AH371" i="2"/>
  <c r="CB370" i="2"/>
  <c r="AQ370" i="2"/>
  <c r="AH369" i="2"/>
  <c r="CZ368" i="2"/>
  <c r="AH368" i="2"/>
  <c r="O367" i="2"/>
  <c r="CZ366" i="2"/>
  <c r="DC364" i="2"/>
  <c r="AH364" i="2"/>
  <c r="Y364" i="2"/>
  <c r="U364" i="2" s="1"/>
  <c r="AE363" i="2"/>
  <c r="CR362" i="2"/>
  <c r="BK362" i="2"/>
  <c r="AQ362" i="2"/>
  <c r="AH361" i="2"/>
  <c r="CB360" i="2"/>
  <c r="AE360" i="2"/>
  <c r="CR359" i="2"/>
  <c r="DN357" i="2"/>
  <c r="CZ357" i="2"/>
  <c r="I357" i="2"/>
  <c r="DI356" i="2"/>
  <c r="AQ356" i="2"/>
  <c r="I356" i="2"/>
  <c r="AK355" i="2"/>
  <c r="CY354" i="2"/>
  <c r="AN353" i="2"/>
  <c r="AE353" i="2"/>
  <c r="DC352" i="2"/>
  <c r="R352" i="2"/>
  <c r="Z351" i="2"/>
  <c r="L351" i="2"/>
  <c r="CB350" i="2"/>
  <c r="BC350" i="2" a="1"/>
  <c r="BC350" i="2" s="1"/>
  <c r="AE350" i="2"/>
  <c r="CR349" i="2"/>
  <c r="CB349" i="2"/>
  <c r="AZ349" i="2"/>
  <c r="AE349" i="2"/>
  <c r="CR348" i="2"/>
  <c r="CB348" i="2"/>
  <c r="BH346" i="2"/>
  <c r="Z346" i="2"/>
  <c r="AT345" i="2"/>
  <c r="CB344" i="2"/>
  <c r="AZ344" i="2"/>
  <c r="CZ343" i="2"/>
  <c r="CZ342" i="2"/>
  <c r="AK342" i="2"/>
  <c r="O342" i="2"/>
  <c r="CZ340" i="2"/>
  <c r="CX339" i="2"/>
  <c r="CU339" i="2" s="1"/>
  <c r="BQ339" i="2"/>
  <c r="AT339" i="2"/>
  <c r="BW336" i="2"/>
  <c r="AZ336" i="2"/>
  <c r="CZ334" i="2"/>
  <c r="CB333" i="2"/>
  <c r="AZ333" i="2"/>
  <c r="O333" i="2"/>
  <c r="DN332" i="2"/>
  <c r="CZ332" i="2"/>
  <c r="AH332" i="2"/>
  <c r="Y332" i="2"/>
  <c r="I332" i="2"/>
  <c r="AH331" i="2"/>
  <c r="Y330" i="2"/>
  <c r="DC329" i="2"/>
  <c r="AK329" i="2"/>
  <c r="L329" i="2"/>
  <c r="BQ328" i="2"/>
  <c r="AH328" i="2"/>
  <c r="AK327" i="2"/>
  <c r="L327" i="2"/>
  <c r="Z325" i="2"/>
  <c r="BH322" i="2"/>
  <c r="O322" i="2"/>
  <c r="BH321" i="2"/>
  <c r="AW321" i="2"/>
  <c r="L321" i="2"/>
  <c r="DQ320" i="2"/>
  <c r="AZ320" i="2"/>
  <c r="BH319" i="2"/>
  <c r="DF318" i="2"/>
  <c r="BQ318" i="2"/>
  <c r="R314" i="2"/>
  <c r="DI313" i="2"/>
  <c r="CB313" i="2"/>
  <c r="AZ313" i="2"/>
  <c r="DF309" i="2"/>
  <c r="CM308" i="2"/>
  <c r="CJ308" i="2" s="1"/>
  <c r="CN308" i="2"/>
  <c r="DH294" i="2"/>
  <c r="DI294" i="2"/>
  <c r="CM286" i="2"/>
  <c r="CJ286" i="2" s="1"/>
  <c r="CN286" i="2"/>
  <c r="CI282" i="2"/>
  <c r="CH282" i="2"/>
  <c r="CE282" i="2" s="1"/>
  <c r="CH273" i="2"/>
  <c r="CE273" i="2" s="1"/>
  <c r="CI273" i="2"/>
  <c r="CN241" i="2"/>
  <c r="CM241" i="2"/>
  <c r="CJ241" i="2" s="1"/>
  <c r="CH238" i="2"/>
  <c r="CE238" i="2" s="1"/>
  <c r="CI238" i="2"/>
  <c r="BQ361" i="2"/>
  <c r="BC361" i="2" a="1"/>
  <c r="BC361" i="2" s="1"/>
  <c r="BC357" i="2" a="1"/>
  <c r="BC357" i="2" s="1"/>
  <c r="Z343" i="2"/>
  <c r="Z342" i="2"/>
  <c r="BC340" i="2" a="1"/>
  <c r="BC340" i="2" s="1"/>
  <c r="BC339" i="2" a="1"/>
  <c r="BC339" i="2" s="1"/>
  <c r="Z337" i="2"/>
  <c r="BQ326" i="2"/>
  <c r="CN305" i="2"/>
  <c r="CM305" i="2"/>
  <c r="CJ305" i="2" s="1"/>
  <c r="DI303" i="2"/>
  <c r="DH303" i="2"/>
  <c r="CH302" i="2"/>
  <c r="CE302" i="2" s="1"/>
  <c r="CI302" i="2"/>
  <c r="CH296" i="2"/>
  <c r="CE296" i="2" s="1"/>
  <c r="CI296" i="2"/>
  <c r="AH374" i="2"/>
  <c r="BQ373" i="2"/>
  <c r="BC373" i="2" a="1"/>
  <c r="BC373" i="2" s="1"/>
  <c r="CB371" i="2"/>
  <c r="AZ370" i="2"/>
  <c r="AN370" i="2"/>
  <c r="AQ367" i="2"/>
  <c r="CO364" i="2"/>
  <c r="BQ364" i="2"/>
  <c r="AZ363" i="2"/>
  <c r="CO362" i="2"/>
  <c r="AN362" i="2"/>
  <c r="AE361" i="2"/>
  <c r="DC358" i="2"/>
  <c r="AE358" i="2"/>
  <c r="Y358" i="2"/>
  <c r="AE357" i="2"/>
  <c r="DC355" i="2"/>
  <c r="L355" i="2"/>
  <c r="CR354" i="2"/>
  <c r="BQ352" i="2"/>
  <c r="CR350" i="2"/>
  <c r="AN349" i="2"/>
  <c r="AW347" i="2"/>
  <c r="AQ345" i="2"/>
  <c r="I345" i="2"/>
  <c r="CI343" i="2"/>
  <c r="AK343" i="2"/>
  <c r="DF340" i="2"/>
  <c r="AE339" i="2"/>
  <c r="Y335" i="2"/>
  <c r="AK334" i="2"/>
  <c r="AK333" i="2"/>
  <c r="AQ332" i="2"/>
  <c r="R332" i="2"/>
  <c r="AQ330" i="2"/>
  <c r="CZ329" i="2"/>
  <c r="BC329" i="2" a="1"/>
  <c r="BC329" i="2" s="1"/>
  <c r="AT329" i="2"/>
  <c r="AH329" i="2"/>
  <c r="CX328" i="2"/>
  <c r="CU328" i="2" s="1"/>
  <c r="DC327" i="2"/>
  <c r="AT327" i="2"/>
  <c r="BQ325" i="2"/>
  <c r="BQ323" i="2"/>
  <c r="BQ321" i="2"/>
  <c r="AT321" i="2"/>
  <c r="AH321" i="2"/>
  <c r="CO319" i="2"/>
  <c r="AT319" i="2"/>
  <c r="BK318" i="2"/>
  <c r="CR316" i="2"/>
  <c r="CX315" i="2"/>
  <c r="CU315" i="2" s="1"/>
  <c r="BQ310" i="2"/>
  <c r="AT310" i="2"/>
  <c r="DO296" i="2"/>
  <c r="DQ296" i="2"/>
  <c r="CN293" i="2"/>
  <c r="CM293" i="2"/>
  <c r="CJ293" i="2" s="1"/>
  <c r="CY270" i="2"/>
  <c r="DM255" i="2"/>
  <c r="DN255" i="2"/>
  <c r="DI228" i="2"/>
  <c r="DF228" i="2"/>
  <c r="BK387" i="2"/>
  <c r="DC386" i="2"/>
  <c r="L386" i="2"/>
  <c r="CR384" i="2"/>
  <c r="DF382" i="2"/>
  <c r="AW382" i="2"/>
  <c r="BW381" i="2"/>
  <c r="Z381" i="2"/>
  <c r="CR380" i="2"/>
  <c r="AK379" i="2"/>
  <c r="Z378" i="2"/>
  <c r="O378" i="2"/>
  <c r="CR377" i="2"/>
  <c r="AN377" i="2"/>
  <c r="Z377" i="2"/>
  <c r="CY375" i="2"/>
  <c r="CB375" i="2"/>
  <c r="I373" i="2"/>
  <c r="CX372" i="2"/>
  <c r="CU372" i="2" s="1"/>
  <c r="CB372" i="2"/>
  <c r="AW370" i="2"/>
  <c r="O370" i="2"/>
  <c r="AN369" i="2"/>
  <c r="CB368" i="2"/>
  <c r="AQ366" i="2"/>
  <c r="AQ365" i="2"/>
  <c r="AE365" i="2"/>
  <c r="R364" i="2"/>
  <c r="BH363" i="2"/>
  <c r="CZ362" i="2"/>
  <c r="O362" i="2"/>
  <c r="CB361" i="2"/>
  <c r="BK361" i="2"/>
  <c r="AN361" i="2"/>
  <c r="BH360" i="2"/>
  <c r="CZ359" i="2"/>
  <c r="AZ359" i="2"/>
  <c r="AN359" i="2"/>
  <c r="CO358" i="2"/>
  <c r="AZ358" i="2"/>
  <c r="AN356" i="2"/>
  <c r="R354" i="2"/>
  <c r="CZ353" i="2"/>
  <c r="BH353" i="2"/>
  <c r="AW353" i="2"/>
  <c r="AK353" i="2"/>
  <c r="O353" i="2"/>
  <c r="DM352" i="2"/>
  <c r="CZ352" i="2"/>
  <c r="O352" i="2"/>
  <c r="CY351" i="2"/>
  <c r="BH350" i="2"/>
  <c r="DR349" i="2"/>
  <c r="AW349" i="2"/>
  <c r="DQ348" i="2"/>
  <c r="DC348" i="2"/>
  <c r="CO348" i="2"/>
  <c r="AW348" i="2"/>
  <c r="O348" i="2"/>
  <c r="BQ347" i="2"/>
  <c r="AH346" i="2"/>
  <c r="CB345" i="2"/>
  <c r="R345" i="2"/>
  <c r="BQ344" i="2"/>
  <c r="DK341" i="2"/>
  <c r="DH340" i="2"/>
  <c r="AN339" i="2"/>
  <c r="BC338" i="2" a="1"/>
  <c r="BC338" i="2" s="1"/>
  <c r="AH338" i="2"/>
  <c r="L338" i="2"/>
  <c r="CY337" i="2"/>
  <c r="CB337" i="2"/>
  <c r="DQ336" i="2"/>
  <c r="AT336" i="2"/>
  <c r="CZ335" i="2"/>
  <c r="BQ334" i="2"/>
  <c r="DO333" i="2"/>
  <c r="CZ333" i="2"/>
  <c r="Z332" i="2"/>
  <c r="DF331" i="2"/>
  <c r="CR331" i="2"/>
  <c r="AZ331" i="2"/>
  <c r="AN331" i="2"/>
  <c r="CB330" i="2"/>
  <c r="DK329" i="2"/>
  <c r="DI328" i="2"/>
  <c r="R328" i="2"/>
  <c r="I327" i="2"/>
  <c r="AQ326" i="2"/>
  <c r="R326" i="2"/>
  <c r="CR324" i="2"/>
  <c r="AN324" i="2"/>
  <c r="O324" i="2"/>
  <c r="CB323" i="2"/>
  <c r="AQ323" i="2"/>
  <c r="L322" i="2"/>
  <c r="DF321" i="2"/>
  <c r="AH320" i="2"/>
  <c r="AE319" i="2"/>
  <c r="AZ318" i="2"/>
  <c r="AE318" i="2"/>
  <c r="I318" i="2"/>
  <c r="AQ317" i="2"/>
  <c r="R317" i="2"/>
  <c r="AH316" i="2"/>
  <c r="DI314" i="2"/>
  <c r="CH312" i="2"/>
  <c r="CE312" i="2" s="1"/>
  <c r="CI312" i="2"/>
  <c r="DI311" i="2"/>
  <c r="AW311" i="2"/>
  <c r="Y306" i="2"/>
  <c r="Y303" i="2"/>
  <c r="U303" i="2" s="1"/>
  <c r="Y301" i="2"/>
  <c r="U301" i="2" s="1"/>
  <c r="Z299" i="2"/>
  <c r="CM289" i="2"/>
  <c r="CJ289" i="2" s="1"/>
  <c r="CN289" i="2"/>
  <c r="CX229" i="2"/>
  <c r="CU229" i="2" s="1"/>
  <c r="CY229" i="2"/>
  <c r="CH229" i="2"/>
  <c r="CE229" i="2" s="1"/>
  <c r="CI229" i="2"/>
  <c r="Y344" i="2"/>
  <c r="U344" i="2" s="1"/>
  <c r="U316" i="2"/>
  <c r="Y314" i="2"/>
  <c r="DN305" i="2"/>
  <c r="DM305" i="2"/>
  <c r="DK305" i="2"/>
  <c r="DO304" i="2"/>
  <c r="DQ304" i="2"/>
  <c r="DR304" i="2"/>
  <c r="DO272" i="2"/>
  <c r="DQ272" i="2"/>
  <c r="DR272" i="2"/>
  <c r="DM257" i="2"/>
  <c r="DK257" i="2"/>
  <c r="DN257" i="2"/>
  <c r="DO249" i="2"/>
  <c r="DQ249" i="2"/>
  <c r="DR249" i="2"/>
  <c r="CH242" i="2"/>
  <c r="CE242" i="2" s="1"/>
  <c r="CI242" i="2"/>
  <c r="L382" i="2"/>
  <c r="CZ381" i="2"/>
  <c r="BH381" i="2"/>
  <c r="DC380" i="2"/>
  <c r="AK380" i="2"/>
  <c r="AT379" i="2"/>
  <c r="DF378" i="2"/>
  <c r="AT378" i="2"/>
  <c r="L378" i="2"/>
  <c r="DC377" i="2"/>
  <c r="L377" i="2"/>
  <c r="CR375" i="2"/>
  <c r="AN375" i="2"/>
  <c r="CO374" i="2"/>
  <c r="BW374" i="2"/>
  <c r="R374" i="2"/>
  <c r="CO371" i="2"/>
  <c r="AN371" i="2"/>
  <c r="O371" i="2"/>
  <c r="L370" i="2"/>
  <c r="DC369" i="2"/>
  <c r="O369" i="2"/>
  <c r="DC368" i="2"/>
  <c r="Z368" i="2"/>
  <c r="O368" i="2"/>
  <c r="DQ367" i="2"/>
  <c r="CZ367" i="2"/>
  <c r="BW366" i="2"/>
  <c r="AN366" i="2"/>
  <c r="O366" i="2"/>
  <c r="AN365" i="2"/>
  <c r="O365" i="2"/>
  <c r="DI364" i="2"/>
  <c r="AZ364" i="2"/>
  <c r="O364" i="2"/>
  <c r="DM363" i="2"/>
  <c r="CZ361" i="2"/>
  <c r="CZ360" i="2"/>
  <c r="DF359" i="2"/>
  <c r="CI359" i="2"/>
  <c r="AW358" i="2"/>
  <c r="AK358" i="2"/>
  <c r="CR357" i="2"/>
  <c r="AW357" i="2"/>
  <c r="DM356" i="2"/>
  <c r="BQ356" i="2"/>
  <c r="DM355" i="2"/>
  <c r="CX355" i="2"/>
  <c r="CU355" i="2" s="1"/>
  <c r="CZ354" i="2"/>
  <c r="Z354" i="2"/>
  <c r="O354" i="2"/>
  <c r="DK352" i="2"/>
  <c r="CY352" i="2"/>
  <c r="AH352" i="2"/>
  <c r="L352" i="2"/>
  <c r="AQ351" i="2"/>
  <c r="DO349" i="2"/>
  <c r="BQ349" i="2"/>
  <c r="AT349" i="2"/>
  <c r="Y349" i="2"/>
  <c r="DO348" i="2"/>
  <c r="AT348" i="2"/>
  <c r="L348" i="2"/>
  <c r="CR346" i="2"/>
  <c r="AZ346" i="2"/>
  <c r="DN345" i="2"/>
  <c r="BW345" i="2"/>
  <c r="CZ344" i="2"/>
  <c r="CI344" i="2"/>
  <c r="AT344" i="2"/>
  <c r="CB341" i="2"/>
  <c r="CR340" i="2"/>
  <c r="CB340" i="2"/>
  <c r="AK339" i="2"/>
  <c r="O339" i="2"/>
  <c r="Y338" i="2"/>
  <c r="U338" i="2" s="1"/>
  <c r="AT337" i="2"/>
  <c r="DH335" i="2"/>
  <c r="CY335" i="2"/>
  <c r="AQ335" i="2"/>
  <c r="AE335" i="2"/>
  <c r="AQ334" i="2"/>
  <c r="CY333" i="2"/>
  <c r="AQ333" i="2"/>
  <c r="AE333" i="2"/>
  <c r="R333" i="2"/>
  <c r="AW332" i="2"/>
  <c r="CO331" i="2"/>
  <c r="O330" i="2"/>
  <c r="DI329" i="2"/>
  <c r="CR329" i="2"/>
  <c r="CB329" i="2"/>
  <c r="CR328" i="2"/>
  <c r="AN328" i="2"/>
  <c r="DM327" i="2"/>
  <c r="CO326" i="2"/>
  <c r="AZ326" i="2"/>
  <c r="AK324" i="2"/>
  <c r="L324" i="2"/>
  <c r="DF323" i="2"/>
  <c r="O323" i="2"/>
  <c r="DR322" i="2"/>
  <c r="R321" i="2"/>
  <c r="AN312" i="2"/>
  <c r="CX310" i="2"/>
  <c r="CU310" i="2" s="1"/>
  <c r="BC300" i="2" a="1"/>
  <c r="BC300" i="2" s="1"/>
  <c r="DO292" i="2"/>
  <c r="DQ292" i="2"/>
  <c r="DR292" i="2"/>
  <c r="CH287" i="2"/>
  <c r="CE287" i="2" s="1"/>
  <c r="CI287" i="2"/>
  <c r="CM264" i="2"/>
  <c r="CJ264" i="2" s="1"/>
  <c r="CN264" i="2"/>
  <c r="L368" i="2"/>
  <c r="BH366" i="2"/>
  <c r="L366" i="2"/>
  <c r="AK364" i="2"/>
  <c r="L361" i="2"/>
  <c r="BC360" i="2" a="1"/>
  <c r="BC360" i="2" s="1"/>
  <c r="Y360" i="2"/>
  <c r="U360" i="2" s="1"/>
  <c r="DC357" i="2"/>
  <c r="DF352" i="2"/>
  <c r="AE352" i="2"/>
  <c r="I352" i="2"/>
  <c r="BQ350" i="2"/>
  <c r="BC349" i="2" a="1"/>
  <c r="BC349" i="2" s="1"/>
  <c r="I348" i="2"/>
  <c r="CX344" i="2"/>
  <c r="CU344" i="2" s="1"/>
  <c r="BK343" i="2"/>
  <c r="R342" i="2"/>
  <c r="L339" i="2"/>
  <c r="DF338" i="2"/>
  <c r="DF336" i="2"/>
  <c r="L328" i="2"/>
  <c r="L326" i="2"/>
  <c r="I324" i="2"/>
  <c r="BH323" i="2"/>
  <c r="Z323" i="2"/>
  <c r="CO322" i="2"/>
  <c r="AZ316" i="2"/>
  <c r="Z316" i="2"/>
  <c r="DM309" i="2"/>
  <c r="DN309" i="2"/>
  <c r="CX309" i="2"/>
  <c r="CU309" i="2" s="1"/>
  <c r="CH307" i="2"/>
  <c r="CE307" i="2" s="1"/>
  <c r="CI307" i="2"/>
  <c r="Z304" i="2"/>
  <c r="CX297" i="2"/>
  <c r="CU297" i="2" s="1"/>
  <c r="DM289" i="2"/>
  <c r="DK289" i="2"/>
  <c r="DN289" i="2"/>
  <c r="CH256" i="2"/>
  <c r="CE256" i="2" s="1"/>
  <c r="CI256" i="2"/>
  <c r="DO234" i="2"/>
  <c r="DR234" i="2"/>
  <c r="DK228" i="2"/>
  <c r="DM228" i="2"/>
  <c r="DN228" i="2"/>
  <c r="DR227" i="2"/>
  <c r="DO227" i="2"/>
  <c r="DQ159" i="2"/>
  <c r="DR159" i="2"/>
  <c r="DO159" i="2"/>
  <c r="CH155" i="2"/>
  <c r="CE155" i="2" s="1"/>
  <c r="CI155" i="2"/>
  <c r="DF319" i="2"/>
  <c r="CB319" i="2"/>
  <c r="CZ318" i="2"/>
  <c r="CO318" i="2"/>
  <c r="AZ317" i="2"/>
  <c r="AN317" i="2"/>
  <c r="CZ316" i="2"/>
  <c r="AE316" i="2"/>
  <c r="DF315" i="2"/>
  <c r="Y315" i="2"/>
  <c r="AZ314" i="2"/>
  <c r="L314" i="2"/>
  <c r="DF311" i="2"/>
  <c r="CO310" i="2"/>
  <c r="CX308" i="2"/>
  <c r="CU308" i="2" s="1"/>
  <c r="AK307" i="2"/>
  <c r="CB304" i="2"/>
  <c r="AZ303" i="2"/>
  <c r="AT300" i="2"/>
  <c r="AH300" i="2"/>
  <c r="AQ299" i="2"/>
  <c r="AZ298" i="2"/>
  <c r="AN298" i="2"/>
  <c r="R298" i="2"/>
  <c r="CX295" i="2"/>
  <c r="CU295" i="2" s="1"/>
  <c r="Y295" i="2"/>
  <c r="U295" i="2" s="1"/>
  <c r="I295" i="2"/>
  <c r="O294" i="2"/>
  <c r="CZ292" i="2"/>
  <c r="R292" i="2"/>
  <c r="CO291" i="2"/>
  <c r="BQ291" i="2"/>
  <c r="BH291" i="2"/>
  <c r="Z291" i="2"/>
  <c r="O291" i="2"/>
  <c r="CX290" i="2"/>
  <c r="CU290" i="2" s="1"/>
  <c r="Z288" i="2"/>
  <c r="Z287" i="2"/>
  <c r="O287" i="2"/>
  <c r="BH286" i="2"/>
  <c r="AW286" i="2"/>
  <c r="Z286" i="2"/>
  <c r="DK284" i="2"/>
  <c r="CB284" i="2"/>
  <c r="AZ284" i="2"/>
  <c r="Z284" i="2"/>
  <c r="AW283" i="2"/>
  <c r="R283" i="2"/>
  <c r="CR282" i="2"/>
  <c r="CB282" i="2"/>
  <c r="CR281" i="2"/>
  <c r="AZ281" i="2"/>
  <c r="CB280" i="2"/>
  <c r="AE280" i="2"/>
  <c r="R280" i="2"/>
  <c r="DF279" i="2"/>
  <c r="AH279" i="2"/>
  <c r="I279" i="2"/>
  <c r="Z278" i="2"/>
  <c r="CR277" i="2"/>
  <c r="BK277" i="2"/>
  <c r="AQ277" i="2"/>
  <c r="DK276" i="2"/>
  <c r="CB276" i="2"/>
  <c r="R275" i="2"/>
  <c r="AK274" i="2"/>
  <c r="O274" i="2"/>
  <c r="CZ273" i="2"/>
  <c r="CN273" i="2"/>
  <c r="L273" i="2"/>
  <c r="R272" i="2"/>
  <c r="I272" i="2"/>
  <c r="CZ270" i="2"/>
  <c r="BC270" i="2" a="1"/>
  <c r="BC270" i="2" s="1"/>
  <c r="AW270" i="2"/>
  <c r="L270" i="2"/>
  <c r="DO269" i="2"/>
  <c r="AH269" i="2"/>
  <c r="L269" i="2"/>
  <c r="CO268" i="2"/>
  <c r="AT268" i="2"/>
  <c r="AH268" i="2"/>
  <c r="Y268" i="2"/>
  <c r="U268" i="2" s="1"/>
  <c r="CR267" i="2"/>
  <c r="AZ266" i="2"/>
  <c r="AN266" i="2"/>
  <c r="CR265" i="2"/>
  <c r="BW265" i="2"/>
  <c r="AZ265" i="2"/>
  <c r="DF264" i="2"/>
  <c r="CZ263" i="2"/>
  <c r="AW263" i="2"/>
  <c r="AK263" i="2"/>
  <c r="BH262" i="2"/>
  <c r="AN262" i="2"/>
  <c r="R262" i="2"/>
  <c r="O259" i="2"/>
  <c r="AK258" i="2"/>
  <c r="AZ257" i="2"/>
  <c r="Z257" i="2"/>
  <c r="R257" i="2"/>
  <c r="Y248" i="2"/>
  <c r="BH247" i="2"/>
  <c r="AW247" i="2"/>
  <c r="R247" i="2"/>
  <c r="CZ244" i="2"/>
  <c r="CI244" i="2"/>
  <c r="CH244" i="2"/>
  <c r="CE244" i="2" s="1"/>
  <c r="DO242" i="2"/>
  <c r="DQ242" i="2"/>
  <c r="AQ238" i="2"/>
  <c r="CM224" i="2"/>
  <c r="CJ224" i="2" s="1"/>
  <c r="CN224" i="2"/>
  <c r="Y217" i="2"/>
  <c r="AE309" i="2"/>
  <c r="AZ308" i="2"/>
  <c r="CR307" i="2"/>
  <c r="AH305" i="2"/>
  <c r="BH304" i="2"/>
  <c r="AK304" i="2"/>
  <c r="BH303" i="2"/>
  <c r="AW303" i="2"/>
  <c r="DR302" i="2"/>
  <c r="AH302" i="2"/>
  <c r="CR301" i="2"/>
  <c r="CZ298" i="2"/>
  <c r="BH298" i="2"/>
  <c r="O298" i="2"/>
  <c r="DN297" i="2"/>
  <c r="I297" i="2"/>
  <c r="DR295" i="2"/>
  <c r="CB294" i="2"/>
  <c r="L294" i="2"/>
  <c r="I293" i="2"/>
  <c r="CB292" i="2"/>
  <c r="CZ291" i="2"/>
  <c r="AT291" i="2"/>
  <c r="AQ290" i="2"/>
  <c r="AH289" i="2"/>
  <c r="DN288" i="2"/>
  <c r="DQ287" i="2"/>
  <c r="CB287" i="2"/>
  <c r="Y287" i="2"/>
  <c r="U287" i="2" s="1"/>
  <c r="DI286" i="2"/>
  <c r="CZ285" i="2"/>
  <c r="CO285" i="2"/>
  <c r="Y285" i="2"/>
  <c r="BH284" i="2"/>
  <c r="DC283" i="2"/>
  <c r="AK283" i="2"/>
  <c r="CO282" i="2"/>
  <c r="AN282" i="2"/>
  <c r="R282" i="2"/>
  <c r="DC281" i="2"/>
  <c r="BH281" i="2"/>
  <c r="Z280" i="2"/>
  <c r="AN279" i="2"/>
  <c r="AE279" i="2"/>
  <c r="BQ278" i="2"/>
  <c r="DR277" i="2"/>
  <c r="DC277" i="2"/>
  <c r="CO277" i="2"/>
  <c r="AN277" i="2"/>
  <c r="R277" i="2"/>
  <c r="Z275" i="2"/>
  <c r="O275" i="2"/>
  <c r="CB274" i="2"/>
  <c r="AH274" i="2"/>
  <c r="AH273" i="2"/>
  <c r="I273" i="2"/>
  <c r="CI272" i="2"/>
  <c r="AW271" i="2"/>
  <c r="Z271" i="2"/>
  <c r="O271" i="2"/>
  <c r="I270" i="2"/>
  <c r="DF269" i="2"/>
  <c r="AQ269" i="2"/>
  <c r="CO267" i="2"/>
  <c r="BQ267" i="2"/>
  <c r="AK267" i="2"/>
  <c r="BH266" i="2"/>
  <c r="Z266" i="2"/>
  <c r="O266" i="2"/>
  <c r="CO265" i="2"/>
  <c r="BH265" i="2"/>
  <c r="AK265" i="2"/>
  <c r="DR264" i="2"/>
  <c r="DC264" i="2"/>
  <c r="Y264" i="2"/>
  <c r="U264" i="2" s="1"/>
  <c r="I264" i="2"/>
  <c r="DI263" i="2"/>
  <c r="DF262" i="2"/>
  <c r="AN261" i="2"/>
  <c r="BH260" i="2"/>
  <c r="AN260" i="2"/>
  <c r="BQ259" i="2"/>
  <c r="BC259" i="2" a="1"/>
  <c r="BC259" i="2" s="1"/>
  <c r="AH259" i="2"/>
  <c r="AW257" i="2"/>
  <c r="DF255" i="2"/>
  <c r="AZ255" i="2"/>
  <c r="AN255" i="2"/>
  <c r="AN253" i="2"/>
  <c r="O253" i="2"/>
  <c r="CZ252" i="2"/>
  <c r="CX249" i="2"/>
  <c r="CU249" i="2" s="1"/>
  <c r="CR248" i="2"/>
  <c r="AQ242" i="2"/>
  <c r="DN238" i="2"/>
  <c r="DK238" i="2"/>
  <c r="DM238" i="2"/>
  <c r="AT235" i="2"/>
  <c r="AH235" i="2"/>
  <c r="Y235" i="2"/>
  <c r="U235" i="2" s="1"/>
  <c r="DQ224" i="2"/>
  <c r="DR224" i="2"/>
  <c r="DO224" i="2"/>
  <c r="AN224" i="2"/>
  <c r="R309" i="2"/>
  <c r="CB307" i="2"/>
  <c r="I307" i="2"/>
  <c r="BC305" i="2" a="1"/>
  <c r="BC305" i="2" s="1"/>
  <c r="AT304" i="2"/>
  <c r="AH304" i="2"/>
  <c r="L304" i="2"/>
  <c r="DQ302" i="2"/>
  <c r="CR302" i="2"/>
  <c r="CO301" i="2"/>
  <c r="CX298" i="2"/>
  <c r="CU298" i="2" s="1"/>
  <c r="L298" i="2"/>
  <c r="DM297" i="2"/>
  <c r="BW297" i="2"/>
  <c r="AZ297" i="2"/>
  <c r="DF296" i="2"/>
  <c r="Z296" i="2"/>
  <c r="DQ295" i="2"/>
  <c r="DF292" i="2"/>
  <c r="CR292" i="2"/>
  <c r="I291" i="2"/>
  <c r="BK290" i="2"/>
  <c r="AN290" i="2"/>
  <c r="DM288" i="2"/>
  <c r="BQ288" i="2"/>
  <c r="CO287" i="2"/>
  <c r="I287" i="2"/>
  <c r="AH283" i="2"/>
  <c r="CZ281" i="2"/>
  <c r="CZ277" i="2"/>
  <c r="CM277" i="2"/>
  <c r="CJ277" i="2" s="1"/>
  <c r="DN275" i="2"/>
  <c r="I274" i="2"/>
  <c r="L271" i="2"/>
  <c r="AZ269" i="2"/>
  <c r="L266" i="2"/>
  <c r="L265" i="2"/>
  <c r="DQ264" i="2"/>
  <c r="Y263" i="2"/>
  <c r="U263" i="2" s="1"/>
  <c r="DI262" i="2"/>
  <c r="DN260" i="2"/>
  <c r="AW260" i="2"/>
  <c r="AK260" i="2"/>
  <c r="BQ256" i="2"/>
  <c r="DN254" i="2"/>
  <c r="CO253" i="2"/>
  <c r="CO251" i="2"/>
  <c r="DH229" i="2"/>
  <c r="DI229" i="2"/>
  <c r="Y298" i="2"/>
  <c r="Y294" i="2"/>
  <c r="DN240" i="2"/>
  <c r="DK240" i="2"/>
  <c r="CY236" i="2"/>
  <c r="BW234" i="2"/>
  <c r="CN223" i="2"/>
  <c r="CM223" i="2"/>
  <c r="CJ223" i="2" s="1"/>
  <c r="O314" i="2"/>
  <c r="DC313" i="2"/>
  <c r="AW313" i="2"/>
  <c r="L313" i="2"/>
  <c r="AT312" i="2"/>
  <c r="AQ310" i="2"/>
  <c r="BH309" i="2"/>
  <c r="AK308" i="2"/>
  <c r="Z308" i="2"/>
  <c r="AZ307" i="2"/>
  <c r="DC306" i="2"/>
  <c r="CB306" i="2"/>
  <c r="AH306" i="2"/>
  <c r="AZ305" i="2"/>
  <c r="DC304" i="2"/>
  <c r="BQ304" i="2"/>
  <c r="CY303" i="2"/>
  <c r="DM302" i="2"/>
  <c r="CO302" i="2"/>
  <c r="BW302" i="2"/>
  <c r="L301" i="2"/>
  <c r="BH300" i="2"/>
  <c r="L299" i="2"/>
  <c r="AH298" i="2"/>
  <c r="CN297" i="2"/>
  <c r="R297" i="2"/>
  <c r="BQ296" i="2"/>
  <c r="Y296" i="2"/>
  <c r="U296" i="2" s="1"/>
  <c r="CR293" i="2"/>
  <c r="CB293" i="2"/>
  <c r="AE293" i="2"/>
  <c r="R293" i="2"/>
  <c r="AT292" i="2"/>
  <c r="DC290" i="2"/>
  <c r="AQ289" i="2"/>
  <c r="AH288" i="2"/>
  <c r="CZ287" i="2"/>
  <c r="BK286" i="2"/>
  <c r="AQ286" i="2"/>
  <c r="R286" i="2"/>
  <c r="DK285" i="2"/>
  <c r="L283" i="2"/>
  <c r="AH281" i="2"/>
  <c r="AT280" i="2"/>
  <c r="CO279" i="2"/>
  <c r="AW279" i="2"/>
  <c r="Z279" i="2"/>
  <c r="BW278" i="2"/>
  <c r="DN276" i="2"/>
  <c r="BQ276" i="2"/>
  <c r="AQ276" i="2"/>
  <c r="AH276" i="2"/>
  <c r="CR274" i="2"/>
  <c r="BW274" i="2"/>
  <c r="AZ274" i="2"/>
  <c r="CO273" i="2"/>
  <c r="AZ273" i="2"/>
  <c r="AN273" i="2"/>
  <c r="CR272" i="2"/>
  <c r="CB272" i="2"/>
  <c r="BC271" i="2" a="1"/>
  <c r="BC271" i="2" s="1"/>
  <c r="I271" i="2"/>
  <c r="CR270" i="2"/>
  <c r="AN270" i="2"/>
  <c r="CO269" i="2"/>
  <c r="R269" i="2"/>
  <c r="BC266" i="2" a="1"/>
  <c r="BC266" i="2" s="1"/>
  <c r="BQ265" i="2"/>
  <c r="I265" i="2"/>
  <c r="CR263" i="2"/>
  <c r="CY261" i="2"/>
  <c r="CI261" i="2"/>
  <c r="CX260" i="2"/>
  <c r="CU260" i="2" s="1"/>
  <c r="AH260" i="2"/>
  <c r="CR259" i="2"/>
  <c r="AZ259" i="2"/>
  <c r="AE259" i="2"/>
  <c r="CR258" i="2"/>
  <c r="R258" i="2"/>
  <c r="DC256" i="2"/>
  <c r="AQ256" i="2"/>
  <c r="AE256" i="2"/>
  <c r="DK254" i="2"/>
  <c r="CB249" i="2"/>
  <c r="CR246" i="2"/>
  <c r="CZ245" i="2"/>
  <c r="AT244" i="2"/>
  <c r="CR243" i="2"/>
  <c r="CY237" i="2"/>
  <c r="BH236" i="2"/>
  <c r="CM232" i="2"/>
  <c r="CJ232" i="2" s="1"/>
  <c r="CN232" i="2"/>
  <c r="BC223" i="2" a="1"/>
  <c r="BC223" i="2" s="1"/>
  <c r="AN310" i="2"/>
  <c r="DC309" i="2"/>
  <c r="CZ308" i="2"/>
  <c r="AT308" i="2"/>
  <c r="BH307" i="2"/>
  <c r="BW306" i="2"/>
  <c r="Y299" i="2"/>
  <c r="U299" i="2" s="1"/>
  <c r="AH296" i="2"/>
  <c r="I296" i="2"/>
  <c r="CB295" i="2"/>
  <c r="BH295" i="2"/>
  <c r="AK295" i="2"/>
  <c r="DF294" i="2"/>
  <c r="CX294" i="2"/>
  <c r="CU294" i="2" s="1"/>
  <c r="R294" i="2"/>
  <c r="O293" i="2"/>
  <c r="DC292" i="2"/>
  <c r="BQ292" i="2"/>
  <c r="I292" i="2"/>
  <c r="CZ290" i="2"/>
  <c r="AK290" i="2"/>
  <c r="AN289" i="2"/>
  <c r="DF288" i="2"/>
  <c r="AQ288" i="2"/>
  <c r="AE288" i="2"/>
  <c r="R288" i="2"/>
  <c r="DF287" i="2"/>
  <c r="CO286" i="2"/>
  <c r="O285" i="2"/>
  <c r="CY283" i="2"/>
  <c r="AZ283" i="2"/>
  <c r="AQ283" i="2"/>
  <c r="I283" i="2"/>
  <c r="CY282" i="2"/>
  <c r="DK281" i="2"/>
  <c r="I281" i="2"/>
  <c r="Y280" i="2"/>
  <c r="U280" i="2" s="1"/>
  <c r="I276" i="2"/>
  <c r="AW274" i="2"/>
  <c r="DC272" i="2"/>
  <c r="Y272" i="2"/>
  <c r="U272" i="2" s="1"/>
  <c r="DR269" i="2"/>
  <c r="CZ269" i="2"/>
  <c r="DQ263" i="2"/>
  <c r="BK262" i="2"/>
  <c r="I261" i="2"/>
  <c r="AN258" i="2"/>
  <c r="AZ256" i="2"/>
  <c r="Y255" i="2"/>
  <c r="DQ234" i="2"/>
  <c r="CM234" i="2"/>
  <c r="CJ234" i="2" s="1"/>
  <c r="CN234" i="2"/>
  <c r="DC233" i="2"/>
  <c r="CO232" i="2"/>
  <c r="CO230" i="2"/>
  <c r="BH230" i="2"/>
  <c r="Z226" i="2"/>
  <c r="O226" i="2"/>
  <c r="Z219" i="2"/>
  <c r="O219" i="2"/>
  <c r="DK218" i="2"/>
  <c r="DN218" i="2"/>
  <c r="CI218" i="2"/>
  <c r="CH218" i="2"/>
  <c r="CE218" i="2" s="1"/>
  <c r="DK213" i="2"/>
  <c r="DN213" i="2"/>
  <c r="DH199" i="2"/>
  <c r="DI199" i="2"/>
  <c r="CM183" i="2"/>
  <c r="CJ183" i="2" s="1"/>
  <c r="CN183" i="2"/>
  <c r="I256" i="2"/>
  <c r="CR254" i="2"/>
  <c r="O254" i="2"/>
  <c r="AT253" i="2"/>
  <c r="CR252" i="2"/>
  <c r="BH252" i="2"/>
  <c r="CZ251" i="2"/>
  <c r="AZ250" i="2"/>
  <c r="AZ249" i="2"/>
  <c r="AN249" i="2"/>
  <c r="AK247" i="2"/>
  <c r="DQ246" i="2"/>
  <c r="AT246" i="2"/>
  <c r="AH246" i="2"/>
  <c r="CX244" i="2"/>
  <c r="CU244" i="2" s="1"/>
  <c r="BQ244" i="2"/>
  <c r="CO243" i="2"/>
  <c r="DF242" i="2"/>
  <c r="CR242" i="2"/>
  <c r="R242" i="2"/>
  <c r="CH241" i="2"/>
  <c r="CE241" i="2" s="1"/>
  <c r="Y241" i="2"/>
  <c r="U241" i="2" s="1"/>
  <c r="L241" i="2"/>
  <c r="DC239" i="2"/>
  <c r="O239" i="2"/>
  <c r="I238" i="2"/>
  <c r="AZ237" i="2"/>
  <c r="CR236" i="2"/>
  <c r="Z236" i="2"/>
  <c r="DF235" i="2"/>
  <c r="BQ235" i="2"/>
  <c r="DM234" i="2"/>
  <c r="CZ234" i="2"/>
  <c r="BH234" i="2"/>
  <c r="AW234" i="2"/>
  <c r="AZ233" i="2"/>
  <c r="AN233" i="2"/>
  <c r="DQ232" i="2"/>
  <c r="CO231" i="2"/>
  <c r="AK231" i="2"/>
  <c r="CZ229" i="2"/>
  <c r="CB229" i="2"/>
  <c r="DC228" i="2"/>
  <c r="AK228" i="2"/>
  <c r="DN227" i="2"/>
  <c r="AZ227" i="2"/>
  <c r="AN227" i="2"/>
  <c r="AW226" i="2"/>
  <c r="DF225" i="2"/>
  <c r="CY225" i="2"/>
  <c r="I225" i="2"/>
  <c r="CB224" i="2"/>
  <c r="R224" i="2"/>
  <c r="AT223" i="2"/>
  <c r="DK222" i="2"/>
  <c r="CY221" i="2"/>
  <c r="AQ221" i="2"/>
  <c r="DC216" i="2"/>
  <c r="CO216" i="2"/>
  <c r="DO215" i="2"/>
  <c r="DQ215" i="2"/>
  <c r="DI214" i="2"/>
  <c r="DH214" i="2"/>
  <c r="BQ214" i="2"/>
  <c r="DH208" i="2"/>
  <c r="DI208" i="2"/>
  <c r="CH200" i="2"/>
  <c r="CE200" i="2" s="1"/>
  <c r="CI200" i="2"/>
  <c r="CM185" i="2"/>
  <c r="CJ185" i="2" s="1"/>
  <c r="CN185" i="2"/>
  <c r="BC254" i="2" a="1"/>
  <c r="BC254" i="2" s="1"/>
  <c r="BH248" i="2"/>
  <c r="BQ247" i="2"/>
  <c r="BQ246" i="2"/>
  <c r="BC246" i="2" a="1"/>
  <c r="BC246" i="2" s="1"/>
  <c r="AQ246" i="2"/>
  <c r="Z243" i="2"/>
  <c r="DC242" i="2"/>
  <c r="Z242" i="2"/>
  <c r="I241" i="2"/>
  <c r="CZ239" i="2"/>
  <c r="Z237" i="2"/>
  <c r="DH235" i="2"/>
  <c r="I235" i="2"/>
  <c r="CI234" i="2"/>
  <c r="BH232" i="2"/>
  <c r="AK232" i="2"/>
  <c r="CZ231" i="2"/>
  <c r="CM231" i="2"/>
  <c r="CJ231" i="2" s="1"/>
  <c r="DF229" i="2"/>
  <c r="L228" i="2"/>
  <c r="DM227" i="2"/>
  <c r="DR226" i="2"/>
  <c r="DH225" i="2"/>
  <c r="CZ224" i="2"/>
  <c r="BH224" i="2"/>
  <c r="AK224" i="2"/>
  <c r="CB222" i="2"/>
  <c r="AE222" i="2"/>
  <c r="CB221" i="2"/>
  <c r="R221" i="2"/>
  <c r="DI218" i="2"/>
  <c r="CM216" i="2"/>
  <c r="CJ216" i="2" s="1"/>
  <c r="DM215" i="2"/>
  <c r="DN215" i="2"/>
  <c r="DN212" i="2"/>
  <c r="DK212" i="2"/>
  <c r="DM212" i="2"/>
  <c r="CH196" i="2"/>
  <c r="CE196" i="2" s="1"/>
  <c r="CI196" i="2"/>
  <c r="BC193" i="2" a="1"/>
  <c r="BC193" i="2" s="1"/>
  <c r="DH192" i="2"/>
  <c r="DI192" i="2"/>
  <c r="Y231" i="2"/>
  <c r="CN195" i="2"/>
  <c r="CM195" i="2"/>
  <c r="CJ195" i="2" s="1"/>
  <c r="L255" i="2"/>
  <c r="AQ254" i="2"/>
  <c r="R253" i="2"/>
  <c r="DC252" i="2"/>
  <c r="CB251" i="2"/>
  <c r="CZ249" i="2"/>
  <c r="AT249" i="2"/>
  <c r="L249" i="2"/>
  <c r="DF248" i="2"/>
  <c r="CZ247" i="2"/>
  <c r="CZ246" i="2"/>
  <c r="CB244" i="2"/>
  <c r="R244" i="2"/>
  <c r="BQ243" i="2"/>
  <c r="AT243" i="2"/>
  <c r="L243" i="2"/>
  <c r="O242" i="2"/>
  <c r="CB241" i="2"/>
  <c r="AH239" i="2"/>
  <c r="AW238" i="2"/>
  <c r="AK238" i="2"/>
  <c r="AQ236" i="2"/>
  <c r="CR235" i="2"/>
  <c r="AZ235" i="2"/>
  <c r="R235" i="2"/>
  <c r="AH234" i="2"/>
  <c r="L234" i="2"/>
  <c r="AT233" i="2"/>
  <c r="L233" i="2"/>
  <c r="DF232" i="2"/>
  <c r="AQ230" i="2"/>
  <c r="R228" i="2"/>
  <c r="CR225" i="2"/>
  <c r="AW225" i="2"/>
  <c r="DI224" i="2"/>
  <c r="CR221" i="2"/>
  <c r="BH221" i="2"/>
  <c r="DF218" i="2"/>
  <c r="L217" i="2"/>
  <c r="DO199" i="2"/>
  <c r="DQ199" i="2"/>
  <c r="DR199" i="2"/>
  <c r="CM177" i="2"/>
  <c r="CJ177" i="2" s="1"/>
  <c r="CN177" i="2"/>
  <c r="BC224" i="2" a="1"/>
  <c r="BC224" i="2" s="1"/>
  <c r="AQ224" i="2"/>
  <c r="Z223" i="2"/>
  <c r="DN220" i="2"/>
  <c r="DM220" i="2"/>
  <c r="DK219" i="2"/>
  <c r="DN219" i="2"/>
  <c r="DO217" i="2"/>
  <c r="DR217" i="2"/>
  <c r="CH194" i="2"/>
  <c r="CE194" i="2" s="1"/>
  <c r="CI194" i="2"/>
  <c r="CI182" i="2"/>
  <c r="CH182" i="2"/>
  <c r="CE182" i="2" s="1"/>
  <c r="BQ248" i="2"/>
  <c r="DF246" i="2"/>
  <c r="R245" i="2"/>
  <c r="BH244" i="2"/>
  <c r="O244" i="2"/>
  <c r="CY243" i="2"/>
  <c r="AT242" i="2"/>
  <c r="AT240" i="2"/>
  <c r="AH240" i="2"/>
  <c r="L240" i="2"/>
  <c r="AZ239" i="2"/>
  <c r="BC238" i="2" a="1"/>
  <c r="BC238" i="2" s="1"/>
  <c r="AH238" i="2"/>
  <c r="L238" i="2"/>
  <c r="CB236" i="2"/>
  <c r="AW235" i="2"/>
  <c r="AK235" i="2"/>
  <c r="Z235" i="2"/>
  <c r="DC234" i="2"/>
  <c r="CB234" i="2"/>
  <c r="I234" i="2"/>
  <c r="I231" i="2"/>
  <c r="CR230" i="2"/>
  <c r="AZ230" i="2"/>
  <c r="AN230" i="2"/>
  <c r="O230" i="2"/>
  <c r="AQ229" i="2"/>
  <c r="R226" i="2"/>
  <c r="CZ225" i="2"/>
  <c r="BQ225" i="2"/>
  <c r="AT225" i="2"/>
  <c r="AH225" i="2"/>
  <c r="L225" i="2"/>
  <c r="CR224" i="2"/>
  <c r="AK223" i="2"/>
  <c r="DF211" i="2"/>
  <c r="BC208" i="2" a="1"/>
  <c r="BC208" i="2" s="1"/>
  <c r="I207" i="2"/>
  <c r="L221" i="2"/>
  <c r="I219" i="2"/>
  <c r="CX218" i="2"/>
  <c r="CU218" i="2" s="1"/>
  <c r="L218" i="2"/>
  <c r="AH216" i="2"/>
  <c r="AW215" i="2"/>
  <c r="L215" i="2"/>
  <c r="DM214" i="2"/>
  <c r="CB213" i="2"/>
  <c r="AZ212" i="2"/>
  <c r="O212" i="2"/>
  <c r="CR211" i="2"/>
  <c r="Z211" i="2"/>
  <c r="O211" i="2"/>
  <c r="DC210" i="2"/>
  <c r="AE210" i="2"/>
  <c r="R210" i="2"/>
  <c r="DC209" i="2"/>
  <c r="AZ209" i="2"/>
  <c r="BK208" i="2"/>
  <c r="AQ208" i="2"/>
  <c r="I208" i="2"/>
  <c r="DI207" i="2"/>
  <c r="DI206" i="2"/>
  <c r="CY206" i="2"/>
  <c r="DC205" i="2"/>
  <c r="Z204" i="2"/>
  <c r="CZ203" i="2"/>
  <c r="AT203" i="2"/>
  <c r="L203" i="2"/>
  <c r="CI202" i="2"/>
  <c r="AW202" i="2"/>
  <c r="Z202" i="2"/>
  <c r="L202" i="2"/>
  <c r="CB201" i="2"/>
  <c r="BK201" i="2"/>
  <c r="AZ201" i="2"/>
  <c r="O201" i="2"/>
  <c r="DR200" i="2"/>
  <c r="CB200" i="2"/>
  <c r="DN199" i="2"/>
  <c r="CO199" i="2"/>
  <c r="DM198" i="2"/>
  <c r="CZ198" i="2"/>
  <c r="Y198" i="2"/>
  <c r="I198" i="2"/>
  <c r="CY197" i="2"/>
  <c r="CB197" i="2"/>
  <c r="I196" i="2"/>
  <c r="DI194" i="2"/>
  <c r="L194" i="2"/>
  <c r="DF193" i="2"/>
  <c r="CY193" i="2"/>
  <c r="AK193" i="2"/>
  <c r="CR192" i="2"/>
  <c r="Z192" i="2"/>
  <c r="AW191" i="2"/>
  <c r="AK191" i="2"/>
  <c r="CO190" i="2"/>
  <c r="DQ189" i="2"/>
  <c r="Y189" i="2"/>
  <c r="CR187" i="2"/>
  <c r="DC186" i="2"/>
  <c r="R186" i="2"/>
  <c r="CZ185" i="2"/>
  <c r="AW185" i="2"/>
  <c r="L183" i="2"/>
  <c r="BK182" i="2"/>
  <c r="AZ182" i="2"/>
  <c r="AQ182" i="2"/>
  <c r="AW181" i="2"/>
  <c r="AK181" i="2"/>
  <c r="O180" i="2"/>
  <c r="CO179" i="2"/>
  <c r="AT179" i="2"/>
  <c r="DF178" i="2"/>
  <c r="DN176" i="2"/>
  <c r="BH176" i="2"/>
  <c r="AW176" i="2"/>
  <c r="AK176" i="2"/>
  <c r="DM175" i="2"/>
  <c r="BQ175" i="2"/>
  <c r="BC175" i="2" a="1"/>
  <c r="BC175" i="2" s="1"/>
  <c r="CO174" i="2"/>
  <c r="DN173" i="2"/>
  <c r="DM173" i="2"/>
  <c r="CR170" i="2"/>
  <c r="AW169" i="2"/>
  <c r="AK169" i="2"/>
  <c r="DF167" i="2"/>
  <c r="AQ167" i="2"/>
  <c r="DQ161" i="2"/>
  <c r="DR161" i="2"/>
  <c r="DO161" i="2"/>
  <c r="AH215" i="2"/>
  <c r="AE214" i="2"/>
  <c r="DC212" i="2"/>
  <c r="Z210" i="2"/>
  <c r="DR209" i="2"/>
  <c r="CZ209" i="2"/>
  <c r="AW206" i="2"/>
  <c r="DH202" i="2"/>
  <c r="DH201" i="2"/>
  <c r="BC194" i="2" a="1"/>
  <c r="BC194" i="2" s="1"/>
  <c r="DM171" i="2"/>
  <c r="DN171" i="2"/>
  <c r="BQ171" i="2"/>
  <c r="DN155" i="2"/>
  <c r="DM155" i="2"/>
  <c r="CO200" i="2"/>
  <c r="DK198" i="2"/>
  <c r="AQ198" i="2"/>
  <c r="DC197" i="2"/>
  <c r="BH197" i="2"/>
  <c r="CB195" i="2"/>
  <c r="AQ195" i="2"/>
  <c r="AH193" i="2"/>
  <c r="DO192" i="2"/>
  <c r="CB189" i="2"/>
  <c r="DC187" i="2"/>
  <c r="BH187" i="2"/>
  <c r="AK187" i="2"/>
  <c r="BH186" i="2"/>
  <c r="O186" i="2"/>
  <c r="L185" i="2"/>
  <c r="AE184" i="2"/>
  <c r="R184" i="2"/>
  <c r="CR182" i="2"/>
  <c r="R182" i="2"/>
  <c r="AT181" i="2"/>
  <c r="CB178" i="2"/>
  <c r="CY177" i="2"/>
  <c r="AH177" i="2"/>
  <c r="Y176" i="2"/>
  <c r="DK175" i="2"/>
  <c r="BQ174" i="2"/>
  <c r="BC174" i="2" a="1"/>
  <c r="BC174" i="2" s="1"/>
  <c r="AE173" i="2"/>
  <c r="CO172" i="2"/>
  <c r="DK171" i="2"/>
  <c r="AT170" i="2"/>
  <c r="AH170" i="2"/>
  <c r="CY161" i="2"/>
  <c r="CX161" i="2"/>
  <c r="CU161" i="2" s="1"/>
  <c r="DK144" i="2"/>
  <c r="DN144" i="2"/>
  <c r="CR217" i="2"/>
  <c r="BC217" i="2" a="1"/>
  <c r="BC217" i="2" s="1"/>
  <c r="R216" i="2"/>
  <c r="CY214" i="2"/>
  <c r="DC213" i="2"/>
  <c r="DN211" i="2"/>
  <c r="BQ211" i="2"/>
  <c r="DI210" i="2"/>
  <c r="L210" i="2"/>
  <c r="BH209" i="2"/>
  <c r="AW209" i="2"/>
  <c r="CN208" i="2"/>
  <c r="DR207" i="2"/>
  <c r="O207" i="2"/>
  <c r="AT205" i="2"/>
  <c r="DK204" i="2"/>
  <c r="CX204" i="2"/>
  <c r="CU204" i="2" s="1"/>
  <c r="AH204" i="2"/>
  <c r="AQ203" i="2"/>
  <c r="DF202" i="2"/>
  <c r="BQ202" i="2"/>
  <c r="BC202" i="2" a="1"/>
  <c r="BC202" i="2" s="1"/>
  <c r="BH201" i="2"/>
  <c r="BH200" i="2"/>
  <c r="AE199" i="2"/>
  <c r="CO197" i="2"/>
  <c r="AW197" i="2"/>
  <c r="AK197" i="2"/>
  <c r="DR195" i="2"/>
  <c r="AE195" i="2"/>
  <c r="R195" i="2"/>
  <c r="DC194" i="2"/>
  <c r="CO194" i="2"/>
  <c r="AZ194" i="2"/>
  <c r="AE194" i="2"/>
  <c r="DM192" i="2"/>
  <c r="DI191" i="2"/>
  <c r="BK191" i="2"/>
  <c r="BC191" i="2" a="1"/>
  <c r="BC191" i="2" s="1"/>
  <c r="Y191" i="2"/>
  <c r="U191" i="2" s="1"/>
  <c r="DK190" i="2"/>
  <c r="CY190" i="2"/>
  <c r="AH190" i="2"/>
  <c r="DK189" i="2"/>
  <c r="AW186" i="2"/>
  <c r="AK186" i="2"/>
  <c r="DF183" i="2"/>
  <c r="CB183" i="2"/>
  <c r="AQ183" i="2"/>
  <c r="BH182" i="2"/>
  <c r="BQ181" i="2"/>
  <c r="BC181" i="2" a="1"/>
  <c r="BC181" i="2" s="1"/>
  <c r="AT180" i="2"/>
  <c r="CY179" i="2"/>
  <c r="CI179" i="2"/>
  <c r="AN179" i="2"/>
  <c r="R179" i="2"/>
  <c r="CR178" i="2"/>
  <c r="Y174" i="2"/>
  <c r="U174" i="2" s="1"/>
  <c r="CR173" i="2"/>
  <c r="R168" i="2"/>
  <c r="AE166" i="2"/>
  <c r="DR138" i="2"/>
  <c r="DQ138" i="2"/>
  <c r="BW217" i="2"/>
  <c r="CZ216" i="2"/>
  <c r="AN216" i="2"/>
  <c r="AQ215" i="2"/>
  <c r="AE215" i="2"/>
  <c r="BH214" i="2"/>
  <c r="L213" i="2"/>
  <c r="AH212" i="2"/>
  <c r="DM211" i="2"/>
  <c r="AW210" i="2"/>
  <c r="U209" i="2"/>
  <c r="DQ207" i="2"/>
  <c r="DM206" i="2"/>
  <c r="CO206" i="2"/>
  <c r="BQ206" i="2"/>
  <c r="Y205" i="2"/>
  <c r="CR203" i="2"/>
  <c r="R203" i="2"/>
  <c r="AQ202" i="2"/>
  <c r="Y201" i="2"/>
  <c r="CZ200" i="2"/>
  <c r="DF199" i="2"/>
  <c r="AN199" i="2"/>
  <c r="AW198" i="2"/>
  <c r="DO196" i="2"/>
  <c r="AK196" i="2"/>
  <c r="DQ195" i="2"/>
  <c r="DQ194" i="2"/>
  <c r="BH194" i="2"/>
  <c r="CX192" i="2"/>
  <c r="CU192" i="2" s="1"/>
  <c r="Y192" i="2"/>
  <c r="U192" i="2" s="1"/>
  <c r="I192" i="2"/>
  <c r="AQ191" i="2"/>
  <c r="I191" i="2"/>
  <c r="AT187" i="2"/>
  <c r="CR185" i="2"/>
  <c r="CN184" i="2"/>
  <c r="O184" i="2"/>
  <c r="CO182" i="2"/>
  <c r="DC178" i="2"/>
  <c r="DI174" i="2"/>
  <c r="CY174" i="2"/>
  <c r="DO172" i="2"/>
  <c r="DQ172" i="2"/>
  <c r="Z168" i="2"/>
  <c r="Z167" i="2"/>
  <c r="O164" i="2"/>
  <c r="Y209" i="2"/>
  <c r="DF208" i="2"/>
  <c r="BC207" i="2" a="1"/>
  <c r="BC207" i="2" s="1"/>
  <c r="BC201" i="2" a="1"/>
  <c r="BC201" i="2" s="1"/>
  <c r="BK190" i="2"/>
  <c r="AT186" i="2"/>
  <c r="AQ185" i="2"/>
  <c r="AK184" i="2"/>
  <c r="CO183" i="2"/>
  <c r="AN183" i="2"/>
  <c r="Z183" i="2"/>
  <c r="BC182" i="2" a="1"/>
  <c r="BC182" i="2" s="1"/>
  <c r="AK182" i="2"/>
  <c r="L182" i="2"/>
  <c r="CB181" i="2"/>
  <c r="BK181" i="2"/>
  <c r="AQ180" i="2"/>
  <c r="BH179" i="2"/>
  <c r="O179" i="2"/>
  <c r="DN178" i="2"/>
  <c r="CB174" i="2"/>
  <c r="CO173" i="2"/>
  <c r="BH173" i="2"/>
  <c r="R170" i="2"/>
  <c r="DK169" i="2"/>
  <c r="DN169" i="2"/>
  <c r="DQ167" i="2"/>
  <c r="DR167" i="2"/>
  <c r="CH151" i="2"/>
  <c r="CE151" i="2" s="1"/>
  <c r="CI151" i="2"/>
  <c r="AK219" i="2"/>
  <c r="AZ218" i="2"/>
  <c r="AN218" i="2"/>
  <c r="AE217" i="2"/>
  <c r="L216" i="2"/>
  <c r="DC215" i="2"/>
  <c r="DC214" i="2"/>
  <c r="L214" i="2"/>
  <c r="CX213" i="2"/>
  <c r="CU213" i="2" s="1"/>
  <c r="I213" i="2"/>
  <c r="AH210" i="2"/>
  <c r="Y210" i="2"/>
  <c r="U210" i="2" s="1"/>
  <c r="BQ207" i="2"/>
  <c r="AH207" i="2"/>
  <c r="Y207" i="2"/>
  <c r="DK206" i="2"/>
  <c r="CZ206" i="2"/>
  <c r="CR205" i="2"/>
  <c r="DC204" i="2"/>
  <c r="CO202" i="2"/>
  <c r="AN202" i="2"/>
  <c r="BQ201" i="2"/>
  <c r="BQ200" i="2"/>
  <c r="BC200" i="2" a="1"/>
  <c r="BC200" i="2" s="1"/>
  <c r="AQ200" i="2"/>
  <c r="AH200" i="2"/>
  <c r="AW199" i="2"/>
  <c r="CO198" i="2"/>
  <c r="BQ196" i="2"/>
  <c r="AT196" i="2"/>
  <c r="CZ195" i="2"/>
  <c r="BH195" i="2"/>
  <c r="AW195" i="2"/>
  <c r="CX194" i="2"/>
  <c r="CU194" i="2" s="1"/>
  <c r="O194" i="2"/>
  <c r="BH193" i="2"/>
  <c r="AZ191" i="2"/>
  <c r="CB190" i="2"/>
  <c r="AZ190" i="2"/>
  <c r="R190" i="2"/>
  <c r="AH188" i="2"/>
  <c r="CI186" i="2"/>
  <c r="CO185" i="2"/>
  <c r="AW183" i="2"/>
  <c r="CO177" i="2"/>
  <c r="AZ176" i="2"/>
  <c r="AN176" i="2"/>
  <c r="O176" i="2"/>
  <c r="BH175" i="2"/>
  <c r="DC171" i="2"/>
  <c r="DO167" i="2"/>
  <c r="DO148" i="2"/>
  <c r="DQ148" i="2"/>
  <c r="CB175" i="2"/>
  <c r="AZ175" i="2"/>
  <c r="AQ175" i="2"/>
  <c r="CZ174" i="2"/>
  <c r="O174" i="2"/>
  <c r="AH173" i="2"/>
  <c r="DF172" i="2"/>
  <c r="AQ172" i="2"/>
  <c r="Y172" i="2"/>
  <c r="AE171" i="2"/>
  <c r="DC170" i="2"/>
  <c r="BH170" i="2"/>
  <c r="AW170" i="2"/>
  <c r="AZ169" i="2"/>
  <c r="CY167" i="2"/>
  <c r="BQ167" i="2"/>
  <c r="I166" i="2"/>
  <c r="CR163" i="2"/>
  <c r="CB163" i="2"/>
  <c r="R163" i="2"/>
  <c r="CZ161" i="2"/>
  <c r="AT161" i="2"/>
  <c r="L160" i="2"/>
  <c r="CH159" i="2"/>
  <c r="CE159" i="2" s="1"/>
  <c r="AW159" i="2"/>
  <c r="DQ158" i="2"/>
  <c r="DC158" i="2"/>
  <c r="CO158" i="2"/>
  <c r="AZ158" i="2"/>
  <c r="AN158" i="2"/>
  <c r="CN157" i="2"/>
  <c r="L157" i="2"/>
  <c r="DF156" i="2"/>
  <c r="BK156" i="2"/>
  <c r="AZ156" i="2"/>
  <c r="AQ156" i="2"/>
  <c r="BC155" i="2" a="1"/>
  <c r="BC155" i="2" s="1"/>
  <c r="AN154" i="2"/>
  <c r="R154" i="2"/>
  <c r="AK153" i="2"/>
  <c r="BH152" i="2"/>
  <c r="O152" i="2"/>
  <c r="AH151" i="2"/>
  <c r="AQ150" i="2"/>
  <c r="DM149" i="2"/>
  <c r="AZ148" i="2"/>
  <c r="AN148" i="2"/>
  <c r="BH147" i="2"/>
  <c r="AK147" i="2"/>
  <c r="Z147" i="2"/>
  <c r="DC146" i="2"/>
  <c r="CO146" i="2"/>
  <c r="AH145" i="2"/>
  <c r="Y145" i="2"/>
  <c r="U145" i="2" s="1"/>
  <c r="DF144" i="2"/>
  <c r="CX144" i="2"/>
  <c r="CU144" i="2" s="1"/>
  <c r="CI144" i="2"/>
  <c r="AH144" i="2"/>
  <c r="CB143" i="2"/>
  <c r="DF142" i="2"/>
  <c r="AZ142" i="2"/>
  <c r="DH140" i="2"/>
  <c r="CH118" i="2"/>
  <c r="CE118" i="2" s="1"/>
  <c r="BQ162" i="2"/>
  <c r="BC160" i="2" a="1"/>
  <c r="BC160" i="2" s="1"/>
  <c r="Y150" i="2"/>
  <c r="CN133" i="2"/>
  <c r="CM133" i="2"/>
  <c r="CJ133" i="2" s="1"/>
  <c r="DO118" i="2"/>
  <c r="DQ118" i="2"/>
  <c r="BQ105" i="2"/>
  <c r="DM94" i="2"/>
  <c r="DN94" i="2"/>
  <c r="DM75" i="2"/>
  <c r="DK75" i="2"/>
  <c r="DN75" i="2"/>
  <c r="AK164" i="2"/>
  <c r="BH163" i="2"/>
  <c r="AK163" i="2"/>
  <c r="I162" i="2"/>
  <c r="DK159" i="2"/>
  <c r="CZ158" i="2"/>
  <c r="AW158" i="2"/>
  <c r="BC157" i="2" a="1"/>
  <c r="BC157" i="2" s="1"/>
  <c r="AN156" i="2"/>
  <c r="CB155" i="2"/>
  <c r="O154" i="2"/>
  <c r="AT153" i="2"/>
  <c r="AE151" i="2"/>
  <c r="AZ150" i="2"/>
  <c r="DK149" i="2"/>
  <c r="AK148" i="2"/>
  <c r="Y147" i="2"/>
  <c r="Y146" i="2"/>
  <c r="DC145" i="2"/>
  <c r="BQ145" i="2"/>
  <c r="R141" i="2"/>
  <c r="AW140" i="2"/>
  <c r="O140" i="2"/>
  <c r="BQ170" i="2"/>
  <c r="L169" i="2"/>
  <c r="AK168" i="2"/>
  <c r="DC167" i="2"/>
  <c r="CO167" i="2"/>
  <c r="DC166" i="2"/>
  <c r="AN166" i="2"/>
  <c r="R166" i="2"/>
  <c r="DC165" i="2"/>
  <c r="BH165" i="2"/>
  <c r="L163" i="2"/>
  <c r="AQ162" i="2"/>
  <c r="R162" i="2"/>
  <c r="DF161" i="2"/>
  <c r="CY160" i="2"/>
  <c r="CB160" i="2"/>
  <c r="AQ159" i="2"/>
  <c r="L159" i="2"/>
  <c r="DK157" i="2"/>
  <c r="I157" i="2"/>
  <c r="CR156" i="2"/>
  <c r="O156" i="2"/>
  <c r="DC155" i="2"/>
  <c r="DF154" i="2"/>
  <c r="L154" i="2"/>
  <c r="CZ153" i="2"/>
  <c r="AT152" i="2"/>
  <c r="I152" i="2"/>
  <c r="CR151" i="2"/>
  <c r="CB151" i="2"/>
  <c r="DC150" i="2"/>
  <c r="R150" i="2"/>
  <c r="DF149" i="2"/>
  <c r="AQ149" i="2"/>
  <c r="I149" i="2"/>
  <c r="AT147" i="2"/>
  <c r="DO146" i="2"/>
  <c r="AH146" i="2"/>
  <c r="AE145" i="2"/>
  <c r="R145" i="2"/>
  <c r="CB144" i="2"/>
  <c r="AQ144" i="2"/>
  <c r="CO143" i="2"/>
  <c r="DO141" i="2"/>
  <c r="CX141" i="2"/>
  <c r="CU141" i="2" s="1"/>
  <c r="AN141" i="2"/>
  <c r="CM136" i="2"/>
  <c r="CJ136" i="2" s="1"/>
  <c r="CN136" i="2"/>
  <c r="CH134" i="2"/>
  <c r="CE134" i="2" s="1"/>
  <c r="DH132" i="2"/>
  <c r="DI132" i="2"/>
  <c r="BQ164" i="2"/>
  <c r="BQ163" i="2"/>
  <c r="Y154" i="2"/>
  <c r="BC146" i="2" a="1"/>
  <c r="BC146" i="2" s="1"/>
  <c r="BC133" i="2" a="1"/>
  <c r="BC133" i="2" s="1"/>
  <c r="DI126" i="2"/>
  <c r="DH126" i="2"/>
  <c r="CH112" i="2"/>
  <c r="CE112" i="2" s="1"/>
  <c r="CI112" i="2"/>
  <c r="CZ172" i="2"/>
  <c r="AK172" i="2"/>
  <c r="O171" i="2"/>
  <c r="I170" i="2"/>
  <c r="AH169" i="2"/>
  <c r="I169" i="2"/>
  <c r="DR166" i="2"/>
  <c r="AW166" i="2"/>
  <c r="O166" i="2"/>
  <c r="DM165" i="2"/>
  <c r="BQ165" i="2"/>
  <c r="CX164" i="2"/>
  <c r="CU164" i="2" s="1"/>
  <c r="CZ163" i="2"/>
  <c r="AQ163" i="2"/>
  <c r="I163" i="2"/>
  <c r="CR162" i="2"/>
  <c r="O162" i="2"/>
  <c r="AN161" i="2"/>
  <c r="CR160" i="2"/>
  <c r="BH160" i="2"/>
  <c r="DI158" i="2"/>
  <c r="CB157" i="2"/>
  <c r="R157" i="2"/>
  <c r="CO156" i="2"/>
  <c r="L156" i="2"/>
  <c r="CZ155" i="2"/>
  <c r="CN155" i="2"/>
  <c r="BH155" i="2"/>
  <c r="AW155" i="2"/>
  <c r="DQ154" i="2"/>
  <c r="DH153" i="2"/>
  <c r="DF152" i="2"/>
  <c r="AK151" i="2"/>
  <c r="O151" i="2"/>
  <c r="DR150" i="2"/>
  <c r="AK150" i="2"/>
  <c r="O150" i="2"/>
  <c r="I148" i="2"/>
  <c r="AQ147" i="2"/>
  <c r="AE147" i="2"/>
  <c r="AZ146" i="2"/>
  <c r="AQ146" i="2"/>
  <c r="AZ144" i="2"/>
  <c r="AN144" i="2"/>
  <c r="O144" i="2"/>
  <c r="CZ143" i="2"/>
  <c r="BH143" i="2"/>
  <c r="CZ142" i="2"/>
  <c r="BQ142" i="2"/>
  <c r="BC142" i="2" a="1"/>
  <c r="BC142" i="2" s="1"/>
  <c r="BQ140" i="2"/>
  <c r="DH139" i="2"/>
  <c r="CY130" i="2"/>
  <c r="DO124" i="2"/>
  <c r="DQ124" i="2"/>
  <c r="DR124" i="2"/>
  <c r="CM110" i="2"/>
  <c r="CJ110" i="2" s="1"/>
  <c r="CN110" i="2"/>
  <c r="L167" i="2"/>
  <c r="BC166" i="2" a="1"/>
  <c r="BC166" i="2" s="1"/>
  <c r="I164" i="2"/>
  <c r="BH157" i="2"/>
  <c r="BQ156" i="2"/>
  <c r="BC154" i="2" a="1"/>
  <c r="BC154" i="2" s="1"/>
  <c r="L151" i="2"/>
  <c r="L150" i="2"/>
  <c r="BK147" i="2"/>
  <c r="AN146" i="2"/>
  <c r="L145" i="2"/>
  <c r="Z144" i="2"/>
  <c r="L144" i="2"/>
  <c r="AK143" i="2"/>
  <c r="O143" i="2"/>
  <c r="DK140" i="2"/>
  <c r="AQ140" i="2"/>
  <c r="CN135" i="2"/>
  <c r="CH127" i="2"/>
  <c r="CE127" i="2" s="1"/>
  <c r="CI127" i="2"/>
  <c r="CX119" i="2"/>
  <c r="CU119" i="2" s="1"/>
  <c r="O142" i="2"/>
  <c r="AT141" i="2"/>
  <c r="CY140" i="2"/>
  <c r="AN140" i="2"/>
  <c r="AE140" i="2"/>
  <c r="AW139" i="2"/>
  <c r="AK139" i="2"/>
  <c r="O139" i="2"/>
  <c r="CO138" i="2"/>
  <c r="Z136" i="2"/>
  <c r="DQ135" i="2"/>
  <c r="CZ135" i="2"/>
  <c r="Z135" i="2"/>
  <c r="BH134" i="2"/>
  <c r="AK134" i="2"/>
  <c r="DC133" i="2"/>
  <c r="CO133" i="2"/>
  <c r="AQ133" i="2"/>
  <c r="AQ131" i="2"/>
  <c r="AE131" i="2"/>
  <c r="CO130" i="2"/>
  <c r="BC130" i="2" a="1"/>
  <c r="BC130" i="2" s="1"/>
  <c r="AT130" i="2"/>
  <c r="BQ129" i="2"/>
  <c r="BC128" i="2" a="1"/>
  <c r="BC128" i="2" s="1"/>
  <c r="O128" i="2"/>
  <c r="AW127" i="2"/>
  <c r="AK127" i="2"/>
  <c r="L127" i="2"/>
  <c r="DF126" i="2"/>
  <c r="Y126" i="2"/>
  <c r="DI124" i="2"/>
  <c r="I123" i="2"/>
  <c r="DF122" i="2"/>
  <c r="CB122" i="2"/>
  <c r="AZ122" i="2"/>
  <c r="AN122" i="2"/>
  <c r="R121" i="2"/>
  <c r="CB120" i="2"/>
  <c r="CB119" i="2"/>
  <c r="Z119" i="2"/>
  <c r="CZ117" i="2"/>
  <c r="DK116" i="2"/>
  <c r="CZ115" i="2"/>
  <c r="AZ114" i="2"/>
  <c r="CB107" i="2"/>
  <c r="BK107" i="2"/>
  <c r="Y107" i="2"/>
  <c r="DM68" i="2"/>
  <c r="DK68" i="2"/>
  <c r="AK137" i="2"/>
  <c r="BQ136" i="2"/>
  <c r="L136" i="2"/>
  <c r="AT127" i="2"/>
  <c r="Y127" i="2"/>
  <c r="U127" i="2" s="1"/>
  <c r="AW122" i="2"/>
  <c r="Y117" i="2"/>
  <c r="DF115" i="2"/>
  <c r="AE115" i="2"/>
  <c r="Z114" i="2"/>
  <c r="AE113" i="2"/>
  <c r="DK111" i="2"/>
  <c r="CX111" i="2"/>
  <c r="CU111" i="2" s="1"/>
  <c r="DF109" i="2"/>
  <c r="BH109" i="2"/>
  <c r="Y108" i="2"/>
  <c r="U108" i="2" s="1"/>
  <c r="AW106" i="2"/>
  <c r="O106" i="2"/>
  <c r="DC105" i="2"/>
  <c r="DI103" i="2"/>
  <c r="DH103" i="2"/>
  <c r="BC102" i="2" a="1"/>
  <c r="BC102" i="2" s="1"/>
  <c r="DH96" i="2"/>
  <c r="DI96" i="2"/>
  <c r="CY95" i="2"/>
  <c r="DO94" i="2"/>
  <c r="DR94" i="2"/>
  <c r="Y84" i="2"/>
  <c r="U84" i="2" s="1"/>
  <c r="AE139" i="2"/>
  <c r="Y139" i="2"/>
  <c r="O137" i="2"/>
  <c r="CX136" i="2"/>
  <c r="CU136" i="2" s="1"/>
  <c r="CR135" i="2"/>
  <c r="L135" i="2"/>
  <c r="BC134" i="2" a="1"/>
  <c r="BC134" i="2" s="1"/>
  <c r="AT134" i="2"/>
  <c r="Y134" i="2"/>
  <c r="U134" i="2" s="1"/>
  <c r="L134" i="2"/>
  <c r="DQ132" i="2"/>
  <c r="DC131" i="2"/>
  <c r="BH131" i="2"/>
  <c r="AE129" i="2"/>
  <c r="DC128" i="2"/>
  <c r="CR128" i="2"/>
  <c r="AZ128" i="2"/>
  <c r="DF127" i="2"/>
  <c r="BC127" i="2" a="1"/>
  <c r="BC127" i="2" s="1"/>
  <c r="BC125" i="2" a="1"/>
  <c r="BC125" i="2" s="1"/>
  <c r="AH125" i="2"/>
  <c r="BQ124" i="2"/>
  <c r="AH124" i="2"/>
  <c r="I124" i="2"/>
  <c r="CR123" i="2"/>
  <c r="CO122" i="2"/>
  <c r="DC121" i="2"/>
  <c r="CO121" i="2"/>
  <c r="AT121" i="2"/>
  <c r="AK120" i="2"/>
  <c r="AQ117" i="2"/>
  <c r="AE117" i="2"/>
  <c r="CB116" i="2"/>
  <c r="DR115" i="2"/>
  <c r="DC114" i="2"/>
  <c r="BQ114" i="2"/>
  <c r="Y114" i="2"/>
  <c r="DM113" i="2"/>
  <c r="CM113" i="2"/>
  <c r="CJ113" i="2" s="1"/>
  <c r="DR112" i="2"/>
  <c r="I112" i="2"/>
  <c r="DI111" i="2"/>
  <c r="CB111" i="2"/>
  <c r="AE111" i="2"/>
  <c r="DN110" i="2"/>
  <c r="DR109" i="2"/>
  <c r="DC109" i="2"/>
  <c r="BQ109" i="2"/>
  <c r="AH109" i="2"/>
  <c r="CZ107" i="2"/>
  <c r="CN107" i="2"/>
  <c r="DC106" i="2"/>
  <c r="CO106" i="2"/>
  <c r="L106" i="2"/>
  <c r="DO102" i="2"/>
  <c r="DQ102" i="2"/>
  <c r="BQ120" i="2"/>
  <c r="Y118" i="2"/>
  <c r="Z113" i="2"/>
  <c r="Y105" i="2"/>
  <c r="U105" i="2" s="1"/>
  <c r="DK101" i="2"/>
  <c r="DM101" i="2"/>
  <c r="CM65" i="2"/>
  <c r="CJ65" i="2" s="1"/>
  <c r="CN65" i="2"/>
  <c r="Y140" i="2"/>
  <c r="U140" i="2" s="1"/>
  <c r="AZ139" i="2"/>
  <c r="CB136" i="2"/>
  <c r="AE136" i="2"/>
  <c r="CB135" i="2"/>
  <c r="AH135" i="2"/>
  <c r="DN132" i="2"/>
  <c r="BQ131" i="2"/>
  <c r="AH131" i="2"/>
  <c r="Y131" i="2"/>
  <c r="U131" i="2" s="1"/>
  <c r="L131" i="2"/>
  <c r="CB130" i="2"/>
  <c r="R130" i="2"/>
  <c r="DC129" i="2"/>
  <c r="CO129" i="2"/>
  <c r="CO128" i="2"/>
  <c r="R128" i="2"/>
  <c r="Z127" i="2"/>
  <c r="CO126" i="2"/>
  <c r="AK126" i="2"/>
  <c r="O126" i="2"/>
  <c r="AQ125" i="2"/>
  <c r="Y125" i="2"/>
  <c r="DM124" i="2"/>
  <c r="AE124" i="2"/>
  <c r="R124" i="2"/>
  <c r="DC123" i="2"/>
  <c r="CO123" i="2"/>
  <c r="BQ123" i="2"/>
  <c r="BQ122" i="2"/>
  <c r="L122" i="2"/>
  <c r="DN121" i="2"/>
  <c r="BQ121" i="2"/>
  <c r="DM120" i="2"/>
  <c r="AT120" i="2"/>
  <c r="AH120" i="2"/>
  <c r="BQ119" i="2"/>
  <c r="I119" i="2"/>
  <c r="CR117" i="2"/>
  <c r="AN117" i="2"/>
  <c r="DC116" i="2"/>
  <c r="CO116" i="2"/>
  <c r="DM114" i="2"/>
  <c r="I114" i="2"/>
  <c r="CY113" i="2"/>
  <c r="L113" i="2"/>
  <c r="AZ112" i="2"/>
  <c r="DC111" i="2"/>
  <c r="AN111" i="2"/>
  <c r="R111" i="2"/>
  <c r="DK110" i="2"/>
  <c r="L110" i="2"/>
  <c r="Z107" i="2"/>
  <c r="O107" i="2"/>
  <c r="DQ106" i="2"/>
  <c r="DO106" i="2"/>
  <c r="CY105" i="2"/>
  <c r="BC105" i="2" a="1"/>
  <c r="BC105" i="2" s="1"/>
  <c r="AH105" i="2"/>
  <c r="CM103" i="2"/>
  <c r="CJ103" i="2" s="1"/>
  <c r="CN103" i="2"/>
  <c r="CH99" i="2"/>
  <c r="CE99" i="2" s="1"/>
  <c r="DO97" i="2"/>
  <c r="DR97" i="2"/>
  <c r="Y95" i="2"/>
  <c r="DO84" i="2"/>
  <c r="DR84" i="2"/>
  <c r="BC118" i="2" a="1"/>
  <c r="BC118" i="2" s="1"/>
  <c r="Y115" i="2"/>
  <c r="CX112" i="2"/>
  <c r="CU112" i="2" s="1"/>
  <c r="Z112" i="2"/>
  <c r="Y110" i="2"/>
  <c r="DC138" i="2"/>
  <c r="AZ138" i="2"/>
  <c r="AN138" i="2"/>
  <c r="CR137" i="2"/>
  <c r="I137" i="2"/>
  <c r="AE135" i="2"/>
  <c r="CO134" i="2"/>
  <c r="R134" i="2"/>
  <c r="AT132" i="2"/>
  <c r="I131" i="2"/>
  <c r="O130" i="2"/>
  <c r="O129" i="2"/>
  <c r="O127" i="2"/>
  <c r="CX126" i="2"/>
  <c r="CU126" i="2" s="1"/>
  <c r="L126" i="2"/>
  <c r="CR125" i="2"/>
  <c r="AN125" i="2"/>
  <c r="CB124" i="2"/>
  <c r="BK123" i="2"/>
  <c r="BC123" i="2" a="1"/>
  <c r="BC123" i="2" s="1"/>
  <c r="Y123" i="2"/>
  <c r="U123" i="2" s="1"/>
  <c r="L123" i="2"/>
  <c r="CY122" i="2"/>
  <c r="BK121" i="2"/>
  <c r="AQ120" i="2"/>
  <c r="CO117" i="2"/>
  <c r="AW117" i="2"/>
  <c r="AK117" i="2"/>
  <c r="CZ116" i="2"/>
  <c r="BQ116" i="2"/>
  <c r="BC116" i="2" a="1"/>
  <c r="BC116" i="2" s="1"/>
  <c r="AQ116" i="2"/>
  <c r="DM115" i="2"/>
  <c r="BQ115" i="2"/>
  <c r="CY114" i="2"/>
  <c r="CI114" i="2"/>
  <c r="BQ113" i="2"/>
  <c r="AW112" i="2"/>
  <c r="AK112" i="2"/>
  <c r="DM109" i="2"/>
  <c r="CH109" i="2"/>
  <c r="CE109" i="2" s="1"/>
  <c r="CI109" i="2"/>
  <c r="AH108" i="2"/>
  <c r="AZ106" i="2"/>
  <c r="AE105" i="2"/>
  <c r="CR104" i="2"/>
  <c r="BH104" i="2"/>
  <c r="AN104" i="2"/>
  <c r="O104" i="2"/>
  <c r="CY100" i="2"/>
  <c r="CM94" i="2"/>
  <c r="CJ94" i="2" s="1"/>
  <c r="CN94" i="2"/>
  <c r="BC91" i="2" a="1"/>
  <c r="BC91" i="2" s="1"/>
  <c r="Y91" i="2"/>
  <c r="DQ53" i="2"/>
  <c r="DR53" i="2"/>
  <c r="DO53" i="2"/>
  <c r="R110" i="2"/>
  <c r="AT108" i="2"/>
  <c r="L108" i="2"/>
  <c r="CY107" i="2"/>
  <c r="AQ106" i="2"/>
  <c r="AT104" i="2"/>
  <c r="L103" i="2"/>
  <c r="BC101" i="2" a="1"/>
  <c r="BC101" i="2" s="1"/>
  <c r="L101" i="2"/>
  <c r="AE100" i="2"/>
  <c r="CZ99" i="2"/>
  <c r="BH99" i="2"/>
  <c r="AK99" i="2"/>
  <c r="DC98" i="2"/>
  <c r="AH98" i="2"/>
  <c r="L98" i="2"/>
  <c r="AQ97" i="2"/>
  <c r="DC96" i="2"/>
  <c r="BQ95" i="2"/>
  <c r="AT95" i="2"/>
  <c r="L95" i="2"/>
  <c r="BQ92" i="2"/>
  <c r="AH91" i="2"/>
  <c r="I91" i="2"/>
  <c r="CO90" i="2"/>
  <c r="DK89" i="2"/>
  <c r="CO89" i="2"/>
  <c r="DO88" i="2"/>
  <c r="AQ88" i="2"/>
  <c r="R87" i="2"/>
  <c r="CO86" i="2"/>
  <c r="AK84" i="2"/>
  <c r="CB83" i="2"/>
  <c r="CZ82" i="2"/>
  <c r="DO81" i="2"/>
  <c r="AE81" i="2"/>
  <c r="CR80" i="2"/>
  <c r="CZ78" i="2"/>
  <c r="AH78" i="2"/>
  <c r="CB77" i="2"/>
  <c r="DC76" i="2"/>
  <c r="BC75" i="2" a="1"/>
  <c r="BC75" i="2" s="1"/>
  <c r="I75" i="2"/>
  <c r="DK74" i="2"/>
  <c r="AZ74" i="2"/>
  <c r="DK71" i="2"/>
  <c r="DM71" i="2"/>
  <c r="AE68" i="2"/>
  <c r="AH63" i="2"/>
  <c r="DK52" i="2"/>
  <c r="DM52" i="2"/>
  <c r="DN52" i="2"/>
  <c r="I105" i="2"/>
  <c r="CR103" i="2"/>
  <c r="BK103" i="2"/>
  <c r="AZ103" i="2"/>
  <c r="DF101" i="2"/>
  <c r="AQ101" i="2"/>
  <c r="AN100" i="2"/>
  <c r="O100" i="2"/>
  <c r="L99" i="2"/>
  <c r="DN98" i="2"/>
  <c r="CZ98" i="2"/>
  <c r="I98" i="2"/>
  <c r="CR97" i="2"/>
  <c r="I95" i="2"/>
  <c r="AK93" i="2"/>
  <c r="CX92" i="2"/>
  <c r="CU92" i="2" s="1"/>
  <c r="AQ92" i="2"/>
  <c r="BK91" i="2"/>
  <c r="AQ90" i="2"/>
  <c r="AE90" i="2"/>
  <c r="DH89" i="2"/>
  <c r="AH89" i="2"/>
  <c r="DF88" i="2"/>
  <c r="AZ88" i="2"/>
  <c r="CZ86" i="2"/>
  <c r="AW85" i="2"/>
  <c r="BC84" i="2" a="1"/>
  <c r="BC84" i="2" s="1"/>
  <c r="AN83" i="2"/>
  <c r="CB81" i="2"/>
  <c r="CO80" i="2"/>
  <c r="CZ79" i="2"/>
  <c r="U79" i="2"/>
  <c r="O79" i="2"/>
  <c r="DN78" i="2"/>
  <c r="CO77" i="2"/>
  <c r="AE76" i="2"/>
  <c r="CR74" i="2"/>
  <c r="BH74" i="2"/>
  <c r="O74" i="2"/>
  <c r="AZ71" i="2"/>
  <c r="R71" i="2"/>
  <c r="AW69" i="2"/>
  <c r="AK69" i="2"/>
  <c r="BH66" i="2"/>
  <c r="AW66" i="2"/>
  <c r="O66" i="2"/>
  <c r="DM63" i="2"/>
  <c r="DN63" i="2"/>
  <c r="AQ58" i="2"/>
  <c r="AE58" i="2"/>
  <c r="Y57" i="2"/>
  <c r="U57" i="2" s="1"/>
  <c r="Z83" i="2"/>
  <c r="CX73" i="2"/>
  <c r="CU73" i="2" s="1"/>
  <c r="DM58" i="2"/>
  <c r="DN58" i="2"/>
  <c r="I102" i="2"/>
  <c r="CR101" i="2"/>
  <c r="BH100" i="2"/>
  <c r="AW100" i="2"/>
  <c r="AK100" i="2"/>
  <c r="CR99" i="2"/>
  <c r="BQ99" i="2"/>
  <c r="DC97" i="2"/>
  <c r="BH97" i="2"/>
  <c r="DF96" i="2"/>
  <c r="CB96" i="2"/>
  <c r="AT96" i="2"/>
  <c r="DC94" i="2"/>
  <c r="CB94" i="2"/>
  <c r="AN94" i="2"/>
  <c r="Z94" i="2"/>
  <c r="AZ92" i="2"/>
  <c r="AW91" i="2"/>
  <c r="CX90" i="2"/>
  <c r="CU90" i="2" s="1"/>
  <c r="BK90" i="2"/>
  <c r="DC89" i="2"/>
  <c r="AZ89" i="2"/>
  <c r="Z88" i="2"/>
  <c r="AH87" i="2"/>
  <c r="I86" i="2"/>
  <c r="BC85" i="2" a="1"/>
  <c r="BC85" i="2" s="1"/>
  <c r="AT85" i="2"/>
  <c r="DI84" i="2"/>
  <c r="DC83" i="2"/>
  <c r="AW83" i="2"/>
  <c r="L83" i="2"/>
  <c r="DF81" i="2"/>
  <c r="CR81" i="2"/>
  <c r="AH80" i="2"/>
  <c r="Y80" i="2"/>
  <c r="U80" i="2" s="1"/>
  <c r="CH79" i="2"/>
  <c r="CE79" i="2" s="1"/>
  <c r="O77" i="2"/>
  <c r="CB76" i="2"/>
  <c r="AZ76" i="2"/>
  <c r="CR75" i="2"/>
  <c r="DC74" i="2"/>
  <c r="DI73" i="2"/>
  <c r="AN73" i="2"/>
  <c r="O73" i="2"/>
  <c r="CZ72" i="2"/>
  <c r="DC71" i="2"/>
  <c r="DO70" i="2"/>
  <c r="DQ70" i="2"/>
  <c r="DQ66" i="2"/>
  <c r="DK102" i="2"/>
  <c r="BQ101" i="2"/>
  <c r="BH101" i="2"/>
  <c r="AW101" i="2"/>
  <c r="CO100" i="2"/>
  <c r="U100" i="2"/>
  <c r="CB99" i="2"/>
  <c r="AQ99" i="2"/>
  <c r="Z98" i="2"/>
  <c r="Z91" i="2"/>
  <c r="BC87" i="2" a="1"/>
  <c r="BC87" i="2" s="1"/>
  <c r="O82" i="2"/>
  <c r="DN80" i="2"/>
  <c r="I79" i="2"/>
  <c r="DR75" i="2"/>
  <c r="DN74" i="2"/>
  <c r="I74" i="2"/>
  <c r="BC72" i="2" a="1"/>
  <c r="BC72" i="2" s="1"/>
  <c r="AW70" i="2"/>
  <c r="Y61" i="2"/>
  <c r="U61" i="2" s="1"/>
  <c r="I61" i="2"/>
  <c r="CH24" i="2"/>
  <c r="CE24" i="2" s="1"/>
  <c r="CI24" i="2"/>
  <c r="CN22" i="2"/>
  <c r="CM22" i="2"/>
  <c r="CJ22" i="2" s="1"/>
  <c r="CH14" i="2"/>
  <c r="CE14" i="2" s="1"/>
  <c r="CI14" i="2"/>
  <c r="AT103" i="2"/>
  <c r="CX102" i="2"/>
  <c r="CU102" i="2" s="1"/>
  <c r="BK102" i="2"/>
  <c r="AE102" i="2"/>
  <c r="CZ100" i="2"/>
  <c r="AH100" i="2"/>
  <c r="DC99" i="2"/>
  <c r="AZ99" i="2"/>
  <c r="DF98" i="2"/>
  <c r="O98" i="2"/>
  <c r="Y97" i="2"/>
  <c r="I97" i="2"/>
  <c r="R96" i="2"/>
  <c r="CO95" i="2"/>
  <c r="BH94" i="2"/>
  <c r="AK94" i="2"/>
  <c r="CZ93" i="2"/>
  <c r="CO92" i="2"/>
  <c r="BH92" i="2"/>
  <c r="AW92" i="2"/>
  <c r="AK91" i="2"/>
  <c r="DF90" i="2"/>
  <c r="DN89" i="2"/>
  <c r="O89" i="2"/>
  <c r="DR88" i="2"/>
  <c r="DF86" i="2"/>
  <c r="AN86" i="2"/>
  <c r="I83" i="2"/>
  <c r="BH82" i="2"/>
  <c r="DQ81" i="2"/>
  <c r="Y81" i="2"/>
  <c r="DF79" i="2"/>
  <c r="AN79" i="2"/>
  <c r="DC78" i="2"/>
  <c r="CX77" i="2"/>
  <c r="CU77" i="2" s="1"/>
  <c r="CH77" i="2"/>
  <c r="CE77" i="2" s="1"/>
  <c r="AT77" i="2"/>
  <c r="CR76" i="2"/>
  <c r="BH76" i="2"/>
  <c r="AW76" i="2"/>
  <c r="CO75" i="2"/>
  <c r="AQ74" i="2"/>
  <c r="AE74" i="2"/>
  <c r="DF67" i="2"/>
  <c r="AZ57" i="2"/>
  <c r="R47" i="2"/>
  <c r="Y55" i="2"/>
  <c r="I55" i="2"/>
  <c r="DN54" i="2"/>
  <c r="AN51" i="2"/>
  <c r="CB47" i="2"/>
  <c r="BK47" i="2"/>
  <c r="AE47" i="2"/>
  <c r="BH46" i="2"/>
  <c r="DH44" i="2"/>
  <c r="DI44" i="2"/>
  <c r="CY44" i="2"/>
  <c r="CO43" i="2"/>
  <c r="AK43" i="2"/>
  <c r="AZ42" i="2"/>
  <c r="AN42" i="2"/>
  <c r="O42" i="2"/>
  <c r="DQ41" i="2"/>
  <c r="DR41" i="2"/>
  <c r="CN35" i="2"/>
  <c r="DC33" i="2"/>
  <c r="BQ33" i="2"/>
  <c r="BC33" i="2" a="1"/>
  <c r="BC33" i="2" s="1"/>
  <c r="AH33" i="2"/>
  <c r="AE17" i="2"/>
  <c r="CR15" i="2"/>
  <c r="AW13" i="2"/>
  <c r="DK10" i="2"/>
  <c r="DN10" i="2"/>
  <c r="R9" i="2"/>
  <c r="AN68" i="2"/>
  <c r="DN66" i="2"/>
  <c r="BQ66" i="2"/>
  <c r="CX65" i="2"/>
  <c r="CU65" i="2" s="1"/>
  <c r="BH65" i="2"/>
  <c r="Z65" i="2"/>
  <c r="CR60" i="2"/>
  <c r="CB60" i="2"/>
  <c r="BK59" i="2"/>
  <c r="I59" i="2"/>
  <c r="DF58" i="2"/>
  <c r="CR57" i="2"/>
  <c r="CB56" i="2"/>
  <c r="AQ56" i="2"/>
  <c r="DN53" i="2"/>
  <c r="AN53" i="2"/>
  <c r="DH52" i="2"/>
  <c r="CX52" i="2"/>
  <c r="CU52" i="2" s="1"/>
  <c r="AZ52" i="2"/>
  <c r="AW51" i="2"/>
  <c r="R51" i="2"/>
  <c r="DC50" i="2"/>
  <c r="BH49" i="2"/>
  <c r="AW49" i="2"/>
  <c r="CR47" i="2"/>
  <c r="R45" i="2"/>
  <c r="U43" i="2"/>
  <c r="AE40" i="2"/>
  <c r="CO39" i="2"/>
  <c r="BH39" i="2"/>
  <c r="CY30" i="2"/>
  <c r="AH25" i="2"/>
  <c r="DH23" i="2"/>
  <c r="BW23" i="2"/>
  <c r="AN23" i="2"/>
  <c r="CN18" i="2"/>
  <c r="CM18" i="2"/>
  <c r="CJ18" i="2" s="1"/>
  <c r="Z9" i="2"/>
  <c r="CB6" i="2"/>
  <c r="BK72" i="2"/>
  <c r="AE72" i="2"/>
  <c r="R72" i="2"/>
  <c r="CZ71" i="2"/>
  <c r="AK71" i="2"/>
  <c r="O71" i="2"/>
  <c r="BQ70" i="2"/>
  <c r="CY68" i="2"/>
  <c r="DC67" i="2"/>
  <c r="AT67" i="2"/>
  <c r="AH67" i="2"/>
  <c r="DM66" i="2"/>
  <c r="AH66" i="2"/>
  <c r="L66" i="2"/>
  <c r="AK65" i="2"/>
  <c r="L65" i="2"/>
  <c r="CI64" i="2"/>
  <c r="AE63" i="2"/>
  <c r="CZ62" i="2"/>
  <c r="AE61" i="2"/>
  <c r="R61" i="2"/>
  <c r="Z57" i="2"/>
  <c r="O57" i="2"/>
  <c r="AH50" i="2"/>
  <c r="DC49" i="2"/>
  <c r="CR48" i="2"/>
  <c r="AZ47" i="2"/>
  <c r="DC46" i="2"/>
  <c r="AT46" i="2"/>
  <c r="I46" i="2"/>
  <c r="BW45" i="2"/>
  <c r="DM43" i="2"/>
  <c r="AH41" i="2"/>
  <c r="I41" i="2"/>
  <c r="CR40" i="2"/>
  <c r="AN37" i="2"/>
  <c r="I35" i="2"/>
  <c r="I18" i="2"/>
  <c r="AE14" i="2"/>
  <c r="AT11" i="2"/>
  <c r="CO60" i="2"/>
  <c r="AE59" i="2"/>
  <c r="AK57" i="2"/>
  <c r="DR56" i="2"/>
  <c r="CH39" i="2"/>
  <c r="CE39" i="2" s="1"/>
  <c r="CI39" i="2"/>
  <c r="DI28" i="2"/>
  <c r="DH28" i="2"/>
  <c r="DO11" i="2"/>
  <c r="DR11" i="2"/>
  <c r="DQ11" i="2"/>
  <c r="CO73" i="2"/>
  <c r="O72" i="2"/>
  <c r="CX71" i="2"/>
  <c r="CU71" i="2" s="1"/>
  <c r="AT71" i="2"/>
  <c r="L71" i="2"/>
  <c r="AQ70" i="2"/>
  <c r="BW69" i="2"/>
  <c r="AQ69" i="2"/>
  <c r="AE69" i="2"/>
  <c r="DC68" i="2"/>
  <c r="AQ67" i="2"/>
  <c r="AE66" i="2"/>
  <c r="AH65" i="2"/>
  <c r="I65" i="2"/>
  <c r="CR64" i="2"/>
  <c r="CB64" i="2"/>
  <c r="AN64" i="2"/>
  <c r="DM62" i="2"/>
  <c r="DF61" i="2"/>
  <c r="AN61" i="2"/>
  <c r="AK60" i="2"/>
  <c r="CO59" i="2"/>
  <c r="AW59" i="2"/>
  <c r="AW58" i="2"/>
  <c r="O58" i="2"/>
  <c r="DN57" i="2"/>
  <c r="CZ57" i="2"/>
  <c r="AT57" i="2"/>
  <c r="DQ56" i="2"/>
  <c r="AK55" i="2"/>
  <c r="AQ54" i="2"/>
  <c r="CR53" i="2"/>
  <c r="O53" i="2"/>
  <c r="DC52" i="2"/>
  <c r="CI51" i="2"/>
  <c r="R50" i="2"/>
  <c r="AE49" i="2"/>
  <c r="AW47" i="2"/>
  <c r="AQ46" i="2"/>
  <c r="BQ45" i="2"/>
  <c r="AT45" i="2"/>
  <c r="AH45" i="2"/>
  <c r="L45" i="2"/>
  <c r="BQ44" i="2"/>
  <c r="Y44" i="2"/>
  <c r="U44" i="2" s="1"/>
  <c r="I44" i="2"/>
  <c r="CB43" i="2"/>
  <c r="AQ41" i="2"/>
  <c r="AE41" i="2"/>
  <c r="R41" i="2"/>
  <c r="DR37" i="2"/>
  <c r="O37" i="2"/>
  <c r="AK34" i="2"/>
  <c r="DI32" i="2"/>
  <c r="L28" i="2"/>
  <c r="AZ27" i="2"/>
  <c r="AN27" i="2"/>
  <c r="BH26" i="2"/>
  <c r="CB21" i="2"/>
  <c r="AE18" i="2"/>
  <c r="Y15" i="2"/>
  <c r="U15" i="2" s="1"/>
  <c r="U8" i="2"/>
  <c r="BC55" i="2" a="1"/>
  <c r="BC55" i="2" s="1"/>
  <c r="BC47" i="2" a="1"/>
  <c r="BC47" i="2" s="1"/>
  <c r="DQ37" i="2"/>
  <c r="BH37" i="2"/>
  <c r="BK35" i="2"/>
  <c r="AN32" i="2"/>
  <c r="CO28" i="2"/>
  <c r="BC24" i="2" a="1"/>
  <c r="BC24" i="2" s="1"/>
  <c r="BH21" i="2"/>
  <c r="AK21" i="2"/>
  <c r="CB7" i="2"/>
  <c r="AQ71" i="2"/>
  <c r="I71" i="2"/>
  <c r="DC69" i="2"/>
  <c r="AZ69" i="2"/>
  <c r="AN69" i="2"/>
  <c r="R67" i="2"/>
  <c r="AZ66" i="2"/>
  <c r="CB65" i="2"/>
  <c r="BH64" i="2"/>
  <c r="AW64" i="2"/>
  <c r="L64" i="2"/>
  <c r="AT63" i="2"/>
  <c r="AK61" i="2"/>
  <c r="CX60" i="2"/>
  <c r="CU60" i="2" s="1"/>
  <c r="CX59" i="2"/>
  <c r="CU59" i="2" s="1"/>
  <c r="CN59" i="2"/>
  <c r="CX58" i="2"/>
  <c r="CU58" i="2" s="1"/>
  <c r="BC58" i="2" a="1"/>
  <c r="BC58" i="2" s="1"/>
  <c r="AT58" i="2"/>
  <c r="Y58" i="2"/>
  <c r="U58" i="2" s="1"/>
  <c r="AE57" i="2"/>
  <c r="I57" i="2"/>
  <c r="AK56" i="2"/>
  <c r="L56" i="2"/>
  <c r="AH55" i="2"/>
  <c r="AT53" i="2"/>
  <c r="CR51" i="2"/>
  <c r="AZ50" i="2"/>
  <c r="O50" i="2"/>
  <c r="AZ49" i="2"/>
  <c r="Z49" i="2"/>
  <c r="O49" i="2"/>
  <c r="AK48" i="2"/>
  <c r="AT47" i="2"/>
  <c r="CY46" i="2"/>
  <c r="AN46" i="2"/>
  <c r="BC45" i="2" a="1"/>
  <c r="BC45" i="2" s="1"/>
  <c r="AQ45" i="2"/>
  <c r="I45" i="2"/>
  <c r="CZ44" i="2"/>
  <c r="BH43" i="2"/>
  <c r="O43" i="2"/>
  <c r="R42" i="2"/>
  <c r="L38" i="2"/>
  <c r="R36" i="2"/>
  <c r="AQ29" i="2"/>
  <c r="R29" i="2"/>
  <c r="DH25" i="2"/>
  <c r="DI25" i="2"/>
  <c r="DF24" i="2"/>
  <c r="DN19" i="2"/>
  <c r="DK19" i="2"/>
  <c r="AN18" i="2"/>
  <c r="I17" i="2"/>
  <c r="CB15" i="2"/>
  <c r="AQ10" i="2"/>
  <c r="CM6" i="2"/>
  <c r="CJ6" i="2" s="1"/>
  <c r="CN6" i="2"/>
  <c r="BC6" i="2" a="1"/>
  <c r="BC6" i="2" s="1"/>
  <c r="Y18" i="2"/>
  <c r="U18" i="2" s="1"/>
  <c r="Y17" i="2"/>
  <c r="AQ16" i="2"/>
  <c r="AT15" i="2"/>
  <c r="DC12" i="2"/>
  <c r="CO12" i="2"/>
  <c r="CO11" i="2"/>
  <c r="BH8" i="2"/>
  <c r="AK6" i="2"/>
  <c r="L6" i="2"/>
  <c r="CI57" i="2"/>
  <c r="CI49" i="2"/>
  <c r="CI33" i="2"/>
  <c r="CI17" i="2"/>
  <c r="CN40" i="2"/>
  <c r="CN16" i="2"/>
  <c r="BO28" i="2"/>
  <c r="BK28" i="2" s="1"/>
  <c r="BO20" i="2"/>
  <c r="AN5" i="2"/>
  <c r="Z5" i="2"/>
  <c r="DC27" i="2"/>
  <c r="O27" i="2"/>
  <c r="AT25" i="2"/>
  <c r="AE24" i="2"/>
  <c r="R24" i="2"/>
  <c r="AZ22" i="2"/>
  <c r="AN22" i="2"/>
  <c r="O22" i="2"/>
  <c r="CY19" i="2"/>
  <c r="AT19" i="2"/>
  <c r="AZ18" i="2"/>
  <c r="CB17" i="2"/>
  <c r="AZ16" i="2"/>
  <c r="DC15" i="2"/>
  <c r="CR9" i="2"/>
  <c r="CO8" i="2"/>
  <c r="AT8" i="2"/>
  <c r="AH8" i="2"/>
  <c r="BC7" i="2" a="1"/>
  <c r="BC7" i="2" s="1"/>
  <c r="CR6" i="2"/>
  <c r="AH6" i="2"/>
  <c r="BC43" i="2" a="1"/>
  <c r="BC43" i="2" s="1"/>
  <c r="I43" i="2"/>
  <c r="AK42" i="2"/>
  <c r="Z42" i="2"/>
  <c r="AN41" i="2"/>
  <c r="O41" i="2"/>
  <c r="DH38" i="2"/>
  <c r="AH38" i="2"/>
  <c r="DM37" i="2"/>
  <c r="AH37" i="2"/>
  <c r="Y37" i="2"/>
  <c r="U37" i="2" s="1"/>
  <c r="BH35" i="2"/>
  <c r="CZ34" i="2"/>
  <c r="AT34" i="2"/>
  <c r="AQ33" i="2"/>
  <c r="BH32" i="2"/>
  <c r="DM31" i="2"/>
  <c r="CZ31" i="2"/>
  <c r="AT31" i="2"/>
  <c r="CB29" i="2"/>
  <c r="AK29" i="2"/>
  <c r="DM28" i="2"/>
  <c r="CZ28" i="2"/>
  <c r="L27" i="2"/>
  <c r="AH26" i="2"/>
  <c r="DN25" i="2"/>
  <c r="AQ25" i="2"/>
  <c r="I25" i="2"/>
  <c r="AN24" i="2"/>
  <c r="CZ23" i="2"/>
  <c r="CB22" i="2"/>
  <c r="CZ20" i="2"/>
  <c r="Y20" i="2"/>
  <c r="DF19" i="2"/>
  <c r="Y19" i="2"/>
  <c r="Z18" i="2"/>
  <c r="CR17" i="2"/>
  <c r="AZ17" i="2"/>
  <c r="CR16" i="2"/>
  <c r="BH16" i="2"/>
  <c r="CZ15" i="2"/>
  <c r="CB14" i="2"/>
  <c r="O14" i="2"/>
  <c r="BQ13" i="2"/>
  <c r="CX11" i="2"/>
  <c r="CU11" i="2" s="1"/>
  <c r="DF10" i="2"/>
  <c r="AN10" i="2"/>
  <c r="O9" i="2"/>
  <c r="DQ8" i="2"/>
  <c r="CN8" i="2"/>
  <c r="R7" i="2"/>
  <c r="CO5" i="2"/>
  <c r="CN20" i="2"/>
  <c r="DF18" i="2"/>
  <c r="DR17" i="2"/>
  <c r="DN15" i="2"/>
  <c r="AN15" i="2"/>
  <c r="BC13" i="2" a="1"/>
  <c r="BC13" i="2" s="1"/>
  <c r="DI11" i="2"/>
  <c r="DH10" i="2"/>
  <c r="BH10" i="2"/>
  <c r="AQ8" i="2"/>
  <c r="AE6" i="2"/>
  <c r="R6" i="2"/>
  <c r="CZ5" i="2"/>
  <c r="CO42" i="2"/>
  <c r="BQ40" i="2"/>
  <c r="CR38" i="2"/>
  <c r="CY36" i="2"/>
  <c r="BQ36" i="2"/>
  <c r="CB34" i="2"/>
  <c r="BK34" i="2"/>
  <c r="AH34" i="2"/>
  <c r="I33" i="2"/>
  <c r="BQ32" i="2"/>
  <c r="AE31" i="2"/>
  <c r="R30" i="2"/>
  <c r="CB28" i="2"/>
  <c r="AN28" i="2"/>
  <c r="BC26" i="2" a="1"/>
  <c r="BC26" i="2" s="1"/>
  <c r="CZ24" i="2"/>
  <c r="BH24" i="2"/>
  <c r="BC23" i="2" a="1"/>
  <c r="BC23" i="2" s="1"/>
  <c r="AT22" i="2"/>
  <c r="AQ21" i="2"/>
  <c r="R20" i="2"/>
  <c r="DH18" i="2"/>
  <c r="DQ17" i="2"/>
  <c r="DC17" i="2"/>
  <c r="AK17" i="2"/>
  <c r="DQ16" i="2"/>
  <c r="DM15" i="2"/>
  <c r="CI15" i="2"/>
  <c r="BH15" i="2"/>
  <c r="O15" i="2"/>
  <c r="DC14" i="2"/>
  <c r="DH13" i="2"/>
  <c r="AQ13" i="2"/>
  <c r="CX8" i="2"/>
  <c r="CU8" i="2" s="1"/>
  <c r="DQ6" i="2"/>
  <c r="AH5" i="2"/>
  <c r="AZ46" i="2"/>
  <c r="AE46" i="2"/>
  <c r="CZ45" i="2"/>
  <c r="BH45" i="2"/>
  <c r="AW45" i="2"/>
  <c r="AE44" i="2"/>
  <c r="AZ43" i="2"/>
  <c r="CZ42" i="2"/>
  <c r="I42" i="2"/>
  <c r="BH41" i="2"/>
  <c r="AK41" i="2"/>
  <c r="AQ39" i="2"/>
  <c r="DC38" i="2"/>
  <c r="R38" i="2"/>
  <c r="AQ37" i="2"/>
  <c r="AQ36" i="2"/>
  <c r="BQ35" i="2"/>
  <c r="Y35" i="2"/>
  <c r="R33" i="2"/>
  <c r="DK32" i="2"/>
  <c r="BC32" i="2" a="1"/>
  <c r="BC32" i="2" s="1"/>
  <c r="O31" i="2"/>
  <c r="CO30" i="2"/>
  <c r="AN30" i="2"/>
  <c r="AT29" i="2"/>
  <c r="AH29" i="2"/>
  <c r="BH28" i="2"/>
  <c r="O28" i="2"/>
  <c r="CX27" i="2"/>
  <c r="CU27" i="2" s="1"/>
  <c r="CI27" i="2"/>
  <c r="AQ27" i="2"/>
  <c r="Y27" i="2"/>
  <c r="U27" i="2" s="1"/>
  <c r="AZ26" i="2"/>
  <c r="CR25" i="2"/>
  <c r="CB25" i="2"/>
  <c r="AZ25" i="2"/>
  <c r="CX24" i="2"/>
  <c r="CU24" i="2" s="1"/>
  <c r="DF23" i="2"/>
  <c r="CB23" i="2"/>
  <c r="CZ22" i="2"/>
  <c r="I22" i="2"/>
  <c r="AZ13" i="2"/>
  <c r="AN13" i="2"/>
  <c r="L10" i="2"/>
  <c r="DN9" i="2"/>
  <c r="CX9" i="2"/>
  <c r="CU9" i="2" s="1"/>
  <c r="AW7" i="2"/>
  <c r="BC5" i="2" a="1"/>
  <c r="BC5" i="2" s="1"/>
  <c r="I5" i="2"/>
  <c r="O695" i="2"/>
  <c r="CH681" i="2"/>
  <c r="CE681" i="2" s="1"/>
  <c r="CI681" i="2"/>
  <c r="CH677" i="2"/>
  <c r="CE677" i="2" s="1"/>
  <c r="CI677" i="2"/>
  <c r="CM675" i="2"/>
  <c r="CJ675" i="2" s="1"/>
  <c r="CN675" i="2"/>
  <c r="Z673" i="2"/>
  <c r="CM635" i="2"/>
  <c r="CJ635" i="2" s="1"/>
  <c r="CN635" i="2"/>
  <c r="CN632" i="2"/>
  <c r="CM632" i="2"/>
  <c r="CJ632" i="2" s="1"/>
  <c r="CH637" i="2"/>
  <c r="CE637" i="2" s="1"/>
  <c r="CI637" i="2"/>
  <c r="CH661" i="2"/>
  <c r="CE661" i="2" s="1"/>
  <c r="CI661" i="2"/>
  <c r="CM659" i="2"/>
  <c r="CJ659" i="2" s="1"/>
  <c r="CN659" i="2"/>
  <c r="CM651" i="2"/>
  <c r="CJ651" i="2" s="1"/>
  <c r="CN651" i="2"/>
  <c r="CM641" i="2"/>
  <c r="CJ641" i="2" s="1"/>
  <c r="CN641" i="2"/>
  <c r="CY682" i="2"/>
  <c r="CX682" i="2"/>
  <c r="CU682" i="2" s="1"/>
  <c r="CH673" i="2"/>
  <c r="CE673" i="2" s="1"/>
  <c r="CI673" i="2"/>
  <c r="CH669" i="2"/>
  <c r="CE669" i="2" s="1"/>
  <c r="CI669" i="2"/>
  <c r="CM667" i="2"/>
  <c r="CJ667" i="2" s="1"/>
  <c r="CN667" i="2"/>
  <c r="CM663" i="2"/>
  <c r="CJ663" i="2" s="1"/>
  <c r="CN663" i="2"/>
  <c r="CH645" i="2"/>
  <c r="CE645" i="2" s="1"/>
  <c r="CI645" i="2"/>
  <c r="CM643" i="2"/>
  <c r="CJ643" i="2" s="1"/>
  <c r="CN643" i="2"/>
  <c r="CM626" i="2"/>
  <c r="CJ626" i="2" s="1"/>
  <c r="CN626" i="2"/>
  <c r="DQ623" i="2"/>
  <c r="DO623" i="2"/>
  <c r="CX692" i="2"/>
  <c r="CU692" i="2" s="1"/>
  <c r="BQ692" i="2"/>
  <c r="Z690" i="2"/>
  <c r="BC684" i="2" a="1"/>
  <c r="BC684" i="2" s="1"/>
  <c r="Y682" i="2"/>
  <c r="U682" i="2" s="1"/>
  <c r="DR679" i="2"/>
  <c r="CX678" i="2"/>
  <c r="CU678" i="2" s="1"/>
  <c r="BC674" i="2" a="1"/>
  <c r="BC674" i="2" s="1"/>
  <c r="CX670" i="2"/>
  <c r="CU670" i="2" s="1"/>
  <c r="BC667" i="2" a="1"/>
  <c r="BC667" i="2" s="1"/>
  <c r="BC666" i="2" a="1"/>
  <c r="BC666" i="2" s="1"/>
  <c r="BQ665" i="2"/>
  <c r="BC665" i="2" a="1"/>
  <c r="BC665" i="2" s="1"/>
  <c r="Z665" i="2"/>
  <c r="BC664" i="2" a="1"/>
  <c r="BC664" i="2" s="1"/>
  <c r="DR663" i="2"/>
  <c r="DF663" i="2"/>
  <c r="DI662" i="2"/>
  <c r="BC659" i="2" a="1"/>
  <c r="BC659" i="2" s="1"/>
  <c r="BC658" i="2" a="1"/>
  <c r="BC658" i="2" s="1"/>
  <c r="BC657" i="2" a="1"/>
  <c r="BC657" i="2" s="1"/>
  <c r="Z657" i="2"/>
  <c r="CX654" i="2"/>
  <c r="CU654" i="2" s="1"/>
  <c r="CI653" i="2"/>
  <c r="BQ653" i="2"/>
  <c r="BK650" i="2"/>
  <c r="BC650" i="2" a="1"/>
  <c r="BC650" i="2" s="1"/>
  <c r="Z650" i="2"/>
  <c r="BQ649" i="2"/>
  <c r="BC649" i="2" a="1"/>
  <c r="BC649" i="2" s="1"/>
  <c r="Z649" i="2"/>
  <c r="CX642" i="2"/>
  <c r="CU642" i="2" s="1"/>
  <c r="Z639" i="2"/>
  <c r="Z637" i="2"/>
  <c r="BC636" i="2" a="1"/>
  <c r="BC636" i="2" s="1"/>
  <c r="Y634" i="2"/>
  <c r="U634" i="2" s="1"/>
  <c r="DR633" i="2"/>
  <c r="CN633" i="2"/>
  <c r="DI632" i="2"/>
  <c r="DR627" i="2"/>
  <c r="DQ627" i="2"/>
  <c r="CO627" i="2"/>
  <c r="R627" i="2"/>
  <c r="CH625" i="2"/>
  <c r="CE625" i="2" s="1"/>
  <c r="CI625" i="2"/>
  <c r="DM624" i="2"/>
  <c r="DN624" i="2"/>
  <c r="CH624" i="2"/>
  <c r="CE624" i="2" s="1"/>
  <c r="CI624" i="2"/>
  <c r="O622" i="2"/>
  <c r="CR607" i="2"/>
  <c r="Z607" i="2"/>
  <c r="DH603" i="2"/>
  <c r="DF603" i="2"/>
  <c r="CB593" i="2"/>
  <c r="O587" i="2"/>
  <c r="AW581" i="2"/>
  <c r="AQ579" i="2"/>
  <c r="AT573" i="2"/>
  <c r="AH695" i="2"/>
  <c r="CI695" i="2"/>
  <c r="DN691" i="2"/>
  <c r="CN690" i="2"/>
  <c r="DN695" i="2"/>
  <c r="DC695" i="2"/>
  <c r="BH695" i="2"/>
  <c r="AZ695" i="2"/>
  <c r="I695" i="2"/>
  <c r="DK694" i="2"/>
  <c r="CZ694" i="2"/>
  <c r="AH694" i="2"/>
  <c r="CY693" i="2"/>
  <c r="AT692" i="2"/>
  <c r="DM691" i="2"/>
  <c r="CO691" i="2"/>
  <c r="AT689" i="2"/>
  <c r="DR688" i="2"/>
  <c r="CZ688" i="2"/>
  <c r="BC688" i="2" a="1"/>
  <c r="BC688" i="2" s="1"/>
  <c r="AK688" i="2"/>
  <c r="DR687" i="2"/>
  <c r="CX687" i="2"/>
  <c r="CU687" i="2" s="1"/>
  <c r="BH687" i="2"/>
  <c r="BQ686" i="2"/>
  <c r="I686" i="2"/>
  <c r="DK684" i="2"/>
  <c r="AK684" i="2"/>
  <c r="DN683" i="2"/>
  <c r="CO683" i="2"/>
  <c r="AH683" i="2"/>
  <c r="CO682" i="2"/>
  <c r="AQ682" i="2"/>
  <c r="L682" i="2"/>
  <c r="DM681" i="2"/>
  <c r="CO681" i="2"/>
  <c r="BW681" i="2"/>
  <c r="AH681" i="2"/>
  <c r="CZ680" i="2"/>
  <c r="BK680" i="2"/>
  <c r="L680" i="2"/>
  <c r="DQ679" i="2"/>
  <c r="DI679" i="2"/>
  <c r="BH679" i="2"/>
  <c r="AZ679" i="2"/>
  <c r="AE678" i="2"/>
  <c r="DO677" i="2"/>
  <c r="AH677" i="2"/>
  <c r="L677" i="2"/>
  <c r="BH676" i="2"/>
  <c r="DC675" i="2"/>
  <c r="CB675" i="2"/>
  <c r="L675" i="2"/>
  <c r="DN674" i="2"/>
  <c r="DC674" i="2"/>
  <c r="CB674" i="2"/>
  <c r="Y674" i="2"/>
  <c r="U674" i="2" s="1"/>
  <c r="DO673" i="2"/>
  <c r="AT673" i="2"/>
  <c r="BC672" i="2" a="1"/>
  <c r="BC672" i="2" s="1"/>
  <c r="AK672" i="2"/>
  <c r="DR671" i="2"/>
  <c r="DF671" i="2"/>
  <c r="BH671" i="2"/>
  <c r="AZ671" i="2"/>
  <c r="AE670" i="2"/>
  <c r="DO669" i="2"/>
  <c r="AH669" i="2"/>
  <c r="L669" i="2"/>
  <c r="AW668" i="2"/>
  <c r="DO667" i="2"/>
  <c r="CB667" i="2"/>
  <c r="CR666" i="2"/>
  <c r="Y666" i="2"/>
  <c r="U666" i="2" s="1"/>
  <c r="CB664" i="2"/>
  <c r="L664" i="2"/>
  <c r="DQ663" i="2"/>
  <c r="DI663" i="2"/>
  <c r="CY663" i="2"/>
  <c r="AN663" i="2"/>
  <c r="I663" i="2"/>
  <c r="AE662" i="2"/>
  <c r="DO661" i="2"/>
  <c r="AH661" i="2"/>
  <c r="L661" i="2"/>
  <c r="AW660" i="2"/>
  <c r="DO659" i="2"/>
  <c r="CB659" i="2"/>
  <c r="CR658" i="2"/>
  <c r="Y658" i="2"/>
  <c r="U658" i="2" s="1"/>
  <c r="BC656" i="2" a="1"/>
  <c r="BC656" i="2" s="1"/>
  <c r="DR655" i="2"/>
  <c r="DF655" i="2"/>
  <c r="CX655" i="2"/>
  <c r="CU655" i="2" s="1"/>
  <c r="BH655" i="2"/>
  <c r="AZ655" i="2"/>
  <c r="CM654" i="2"/>
  <c r="CJ654" i="2" s="1"/>
  <c r="AQ654" i="2"/>
  <c r="CB653" i="2"/>
  <c r="AK653" i="2"/>
  <c r="DK652" i="2"/>
  <c r="BC652" i="2" a="1"/>
  <c r="BC652" i="2" s="1"/>
  <c r="O652" i="2"/>
  <c r="AZ651" i="2"/>
  <c r="CB649" i="2"/>
  <c r="O649" i="2"/>
  <c r="BK648" i="2"/>
  <c r="L648" i="2"/>
  <c r="DR647" i="2"/>
  <c r="DF647" i="2"/>
  <c r="CY647" i="2"/>
  <c r="O647" i="2"/>
  <c r="DC646" i="2"/>
  <c r="CR646" i="2"/>
  <c r="BC646" i="2" a="1"/>
  <c r="BC646" i="2" s="1"/>
  <c r="BQ645" i="2"/>
  <c r="AW645" i="2"/>
  <c r="O644" i="2"/>
  <c r="AZ643" i="2"/>
  <c r="AE643" i="2"/>
  <c r="R643" i="2"/>
  <c r="I643" i="2"/>
  <c r="CN642" i="2"/>
  <c r="CB641" i="2"/>
  <c r="AH641" i="2"/>
  <c r="L641" i="2"/>
  <c r="DN640" i="2"/>
  <c r="CR640" i="2"/>
  <c r="CI640" i="2"/>
  <c r="DF639" i="2"/>
  <c r="CY639" i="2"/>
  <c r="BC638" i="2" a="1"/>
  <c r="BC638" i="2" s="1"/>
  <c r="BQ637" i="2"/>
  <c r="AW637" i="2"/>
  <c r="AK637" i="2"/>
  <c r="CR635" i="2"/>
  <c r="BQ635" i="2"/>
  <c r="Z635" i="2"/>
  <c r="BW634" i="2"/>
  <c r="DQ633" i="2"/>
  <c r="BC633" i="2" a="1"/>
  <c r="BC633" i="2" s="1"/>
  <c r="AT633" i="2"/>
  <c r="DR632" i="2"/>
  <c r="DH632" i="2"/>
  <c r="BH632" i="2"/>
  <c r="AW632" i="2"/>
  <c r="DF631" i="2"/>
  <c r="CY631" i="2"/>
  <c r="BC631" i="2" a="1"/>
  <c r="BC631" i="2" s="1"/>
  <c r="AH631" i="2"/>
  <c r="I631" i="2"/>
  <c r="DN630" i="2"/>
  <c r="CH629" i="2"/>
  <c r="CE629" i="2" s="1"/>
  <c r="CI629" i="2"/>
  <c r="BH629" i="2"/>
  <c r="DQ626" i="2"/>
  <c r="DO626" i="2"/>
  <c r="DR626" i="2"/>
  <c r="CO626" i="2"/>
  <c r="Y625" i="2"/>
  <c r="U625" i="2" s="1"/>
  <c r="DK624" i="2"/>
  <c r="DR623" i="2"/>
  <c r="CM623" i="2"/>
  <c r="CJ623" i="2" s="1"/>
  <c r="CN623" i="2"/>
  <c r="AW622" i="2"/>
  <c r="CR620" i="2"/>
  <c r="DI611" i="2"/>
  <c r="DH611" i="2"/>
  <c r="AZ605" i="2"/>
  <c r="AW601" i="2"/>
  <c r="CX595" i="2"/>
  <c r="CU595" i="2" s="1"/>
  <c r="CH595" i="2"/>
  <c r="CE595" i="2" s="1"/>
  <c r="CI595" i="2"/>
  <c r="DI694" i="2"/>
  <c r="CY694" i="2"/>
  <c r="BK693" i="2"/>
  <c r="AQ692" i="2"/>
  <c r="DC690" i="2"/>
  <c r="CR690" i="2"/>
  <c r="BK690" i="2"/>
  <c r="AQ690" i="2"/>
  <c r="AQ689" i="2"/>
  <c r="DO688" i="2"/>
  <c r="CB688" i="2"/>
  <c r="BK688" i="2"/>
  <c r="AH688" i="2"/>
  <c r="DC686" i="2"/>
  <c r="AK686" i="2"/>
  <c r="R686" i="2"/>
  <c r="DF685" i="2"/>
  <c r="AE682" i="2"/>
  <c r="DK681" i="2"/>
  <c r="R678" i="2"/>
  <c r="DK677" i="2"/>
  <c r="CZ677" i="2"/>
  <c r="AZ677" i="2"/>
  <c r="DF676" i="2"/>
  <c r="AK676" i="2"/>
  <c r="DN675" i="2"/>
  <c r="CO675" i="2"/>
  <c r="AH675" i="2"/>
  <c r="BW673" i="2"/>
  <c r="BK672" i="2"/>
  <c r="R670" i="2"/>
  <c r="DK669" i="2"/>
  <c r="CZ669" i="2"/>
  <c r="AZ669" i="2"/>
  <c r="DF668" i="2"/>
  <c r="CZ667" i="2"/>
  <c r="CO667" i="2"/>
  <c r="AZ667" i="2"/>
  <c r="DI666" i="2"/>
  <c r="L666" i="2"/>
  <c r="CO665" i="2"/>
  <c r="AH665" i="2"/>
  <c r="R662" i="2"/>
  <c r="DK661" i="2"/>
  <c r="CZ661" i="2"/>
  <c r="AZ661" i="2"/>
  <c r="DF660" i="2"/>
  <c r="BC660" i="2" a="1"/>
  <c r="BC660" i="2" s="1"/>
  <c r="CZ659" i="2"/>
  <c r="CO659" i="2"/>
  <c r="AZ659" i="2"/>
  <c r="DI658" i="2"/>
  <c r="L658" i="2"/>
  <c r="CO657" i="2"/>
  <c r="AH657" i="2"/>
  <c r="BK656" i="2"/>
  <c r="BH654" i="2"/>
  <c r="Z654" i="2"/>
  <c r="CB652" i="2"/>
  <c r="DR651" i="2"/>
  <c r="BQ651" i="2"/>
  <c r="AN651" i="2"/>
  <c r="CY650" i="2"/>
  <c r="CN650" i="2"/>
  <c r="AQ650" i="2"/>
  <c r="DO649" i="2"/>
  <c r="BC647" i="2" a="1"/>
  <c r="BC647" i="2" s="1"/>
  <c r="AQ646" i="2"/>
  <c r="DO645" i="2"/>
  <c r="CB645" i="2"/>
  <c r="BK645" i="2"/>
  <c r="AT645" i="2"/>
  <c r="BC644" i="2" a="1"/>
  <c r="BC644" i="2" s="1"/>
  <c r="BQ642" i="2"/>
  <c r="R642" i="2"/>
  <c r="CZ641" i="2"/>
  <c r="AZ641" i="2"/>
  <c r="DK640" i="2"/>
  <c r="CB640" i="2"/>
  <c r="Y640" i="2"/>
  <c r="U640" i="2" s="1"/>
  <c r="O640" i="2"/>
  <c r="CR639" i="2"/>
  <c r="AH639" i="2"/>
  <c r="DF638" i="2"/>
  <c r="AQ638" i="2"/>
  <c r="CB637" i="2"/>
  <c r="AT637" i="2"/>
  <c r="U635" i="2"/>
  <c r="CX634" i="2"/>
  <c r="CU634" i="2" s="1"/>
  <c r="AE634" i="2"/>
  <c r="AH633" i="2"/>
  <c r="AZ631" i="2"/>
  <c r="AQ631" i="2"/>
  <c r="CN630" i="2"/>
  <c r="AK629" i="2"/>
  <c r="CR625" i="2"/>
  <c r="DH624" i="2"/>
  <c r="DI624" i="2"/>
  <c r="AT614" i="2"/>
  <c r="O611" i="2"/>
  <c r="AT607" i="2"/>
  <c r="CN606" i="2"/>
  <c r="CM606" i="2"/>
  <c r="CJ606" i="2" s="1"/>
  <c r="AK604" i="2"/>
  <c r="AH602" i="2"/>
  <c r="AQ596" i="2"/>
  <c r="DK589" i="2"/>
  <c r="DM589" i="2"/>
  <c r="DN589" i="2"/>
  <c r="CZ589" i="2"/>
  <c r="DO585" i="2"/>
  <c r="DQ585" i="2"/>
  <c r="DR585" i="2"/>
  <c r="CO585" i="2"/>
  <c r="AN584" i="2"/>
  <c r="AN580" i="2"/>
  <c r="CM622" i="2"/>
  <c r="CJ622" i="2" s="1"/>
  <c r="CN622" i="2"/>
  <c r="CM609" i="2"/>
  <c r="CJ609" i="2" s="1"/>
  <c r="CN609" i="2"/>
  <c r="DQ563" i="2"/>
  <c r="DO563" i="2"/>
  <c r="DH355" i="2"/>
  <c r="DI355" i="2"/>
  <c r="DF355" i="2"/>
  <c r="CZ695" i="2"/>
  <c r="AT693" i="2"/>
  <c r="CO695" i="2"/>
  <c r="BQ695" i="2"/>
  <c r="BH694" i="2"/>
  <c r="AQ694" i="2"/>
  <c r="DO693" i="2"/>
  <c r="AQ693" i="2"/>
  <c r="O693" i="2"/>
  <c r="CB692" i="2"/>
  <c r="AN692" i="2"/>
  <c r="DR691" i="2"/>
  <c r="CY691" i="2"/>
  <c r="AH691" i="2"/>
  <c r="Y691" i="2"/>
  <c r="U691" i="2" s="1"/>
  <c r="CO690" i="2"/>
  <c r="CB690" i="2"/>
  <c r="AN690" i="2"/>
  <c r="L690" i="2"/>
  <c r="DK689" i="2"/>
  <c r="CN689" i="2"/>
  <c r="BH689" i="2"/>
  <c r="R689" i="2"/>
  <c r="I689" i="2"/>
  <c r="AZ688" i="2"/>
  <c r="I688" i="2"/>
  <c r="DF687" i="2"/>
  <c r="Z687" i="2"/>
  <c r="O687" i="2"/>
  <c r="CZ686" i="2"/>
  <c r="CO686" i="2"/>
  <c r="AH686" i="2"/>
  <c r="O686" i="2"/>
  <c r="DI685" i="2"/>
  <c r="CY685" i="2"/>
  <c r="CB684" i="2"/>
  <c r="CY683" i="2"/>
  <c r="CN683" i="2"/>
  <c r="AN683" i="2"/>
  <c r="R682" i="2"/>
  <c r="CY681" i="2"/>
  <c r="BH680" i="2"/>
  <c r="AE680" i="2"/>
  <c r="DN679" i="2"/>
  <c r="CR678" i="2"/>
  <c r="O678" i="2"/>
  <c r="DF677" i="2"/>
  <c r="CX677" i="2"/>
  <c r="CU677" i="2" s="1"/>
  <c r="AW677" i="2"/>
  <c r="DH676" i="2"/>
  <c r="CI676" i="2"/>
  <c r="AH676" i="2"/>
  <c r="CZ675" i="2"/>
  <c r="AZ675" i="2"/>
  <c r="AE675" i="2"/>
  <c r="DI674" i="2"/>
  <c r="AE674" i="2"/>
  <c r="DK673" i="2"/>
  <c r="BH673" i="2"/>
  <c r="DO672" i="2"/>
  <c r="AZ672" i="2"/>
  <c r="I672" i="2"/>
  <c r="CR670" i="2"/>
  <c r="O670" i="2"/>
  <c r="DF669" i="2"/>
  <c r="CX669" i="2"/>
  <c r="CU669" i="2" s="1"/>
  <c r="AW669" i="2"/>
  <c r="DH668" i="2"/>
  <c r="AW667" i="2"/>
  <c r="R667" i="2"/>
  <c r="AE666" i="2"/>
  <c r="I666" i="2"/>
  <c r="AE665" i="2"/>
  <c r="DO664" i="2"/>
  <c r="AE664" i="2"/>
  <c r="DN663" i="2"/>
  <c r="BQ663" i="2"/>
  <c r="Z663" i="2"/>
  <c r="O663" i="2"/>
  <c r="DR662" i="2"/>
  <c r="DC662" i="2"/>
  <c r="CR662" i="2"/>
  <c r="O662" i="2"/>
  <c r="DF661" i="2"/>
  <c r="AW661" i="2"/>
  <c r="DH660" i="2"/>
  <c r="AW659" i="2"/>
  <c r="R659" i="2"/>
  <c r="AE658" i="2"/>
  <c r="I658" i="2"/>
  <c r="AE657" i="2"/>
  <c r="DO656" i="2"/>
  <c r="I656" i="2"/>
  <c r="R654" i="2"/>
  <c r="DK653" i="2"/>
  <c r="CZ653" i="2"/>
  <c r="BW653" i="2"/>
  <c r="AH653" i="2"/>
  <c r="DR652" i="2"/>
  <c r="DI651" i="2"/>
  <c r="CY651" i="2"/>
  <c r="AZ649" i="2"/>
  <c r="I649" i="2"/>
  <c r="CZ648" i="2"/>
  <c r="BH648" i="2"/>
  <c r="AW648" i="2"/>
  <c r="DC647" i="2"/>
  <c r="AQ647" i="2"/>
  <c r="DF646" i="2"/>
  <c r="DI643" i="2"/>
  <c r="CY643" i="2"/>
  <c r="O643" i="2"/>
  <c r="DC642" i="2"/>
  <c r="CR642" i="2"/>
  <c r="DK641" i="2"/>
  <c r="CX641" i="2"/>
  <c r="CU641" i="2" s="1"/>
  <c r="BH641" i="2"/>
  <c r="AW641" i="2"/>
  <c r="CN640" i="2"/>
  <c r="BK640" i="2"/>
  <c r="AQ640" i="2"/>
  <c r="DQ639" i="2"/>
  <c r="DC639" i="2"/>
  <c r="AZ639" i="2"/>
  <c r="AE639" i="2"/>
  <c r="DI638" i="2"/>
  <c r="I638" i="2"/>
  <c r="AH637" i="2"/>
  <c r="DR636" i="2"/>
  <c r="DC636" i="2"/>
  <c r="AN636" i="2"/>
  <c r="AE636" i="2"/>
  <c r="CO635" i="2"/>
  <c r="I635" i="2"/>
  <c r="R634" i="2"/>
  <c r="CZ633" i="2"/>
  <c r="BK633" i="2"/>
  <c r="DN632" i="2"/>
  <c r="CR632" i="2"/>
  <c r="BC632" i="2" a="1"/>
  <c r="BC632" i="2" s="1"/>
  <c r="O632" i="2"/>
  <c r="DC631" i="2"/>
  <c r="DI630" i="2"/>
  <c r="BQ630" i="2"/>
  <c r="BC630" i="2" a="1"/>
  <c r="BC630" i="2" s="1"/>
  <c r="BC629" i="2" a="1"/>
  <c r="BC629" i="2" s="1"/>
  <c r="DK626" i="2"/>
  <c r="DQ625" i="2"/>
  <c r="AE625" i="2"/>
  <c r="BW624" i="2"/>
  <c r="AQ624" i="2"/>
  <c r="Y624" i="2"/>
  <c r="U624" i="2" s="1"/>
  <c r="BK623" i="2"/>
  <c r="AZ623" i="2"/>
  <c r="BC622" i="2" a="1"/>
  <c r="BC622" i="2" s="1"/>
  <c r="DR620" i="2"/>
  <c r="DQ620" i="2"/>
  <c r="AQ615" i="2"/>
  <c r="BC614" i="2" a="1"/>
  <c r="BC614" i="2" s="1"/>
  <c r="BC607" i="2" a="1"/>
  <c r="BC607" i="2" s="1"/>
  <c r="AE606" i="2"/>
  <c r="CR591" i="2"/>
  <c r="AZ588" i="2"/>
  <c r="CM585" i="2"/>
  <c r="CJ585" i="2" s="1"/>
  <c r="CN585" i="2"/>
  <c r="AE583" i="2"/>
  <c r="AT582" i="2"/>
  <c r="CZ579" i="2"/>
  <c r="CO576" i="2"/>
  <c r="DQ583" i="2"/>
  <c r="DO583" i="2"/>
  <c r="DR583" i="2"/>
  <c r="DQ571" i="2"/>
  <c r="DO571" i="2"/>
  <c r="CM261" i="2"/>
  <c r="CJ261" i="2" s="1"/>
  <c r="CN261" i="2"/>
  <c r="I690" i="2"/>
  <c r="CI689" i="2"/>
  <c r="DC687" i="2"/>
  <c r="BC687" i="2" a="1"/>
  <c r="BC687" i="2" s="1"/>
  <c r="CM686" i="2"/>
  <c r="CJ686" i="2" s="1"/>
  <c r="AZ686" i="2"/>
  <c r="CR685" i="2"/>
  <c r="L684" i="2"/>
  <c r="DF683" i="2"/>
  <c r="BQ682" i="2"/>
  <c r="CH680" i="2"/>
  <c r="CE680" i="2" s="1"/>
  <c r="Z680" i="2"/>
  <c r="DM679" i="2"/>
  <c r="DR678" i="2"/>
  <c r="BC678" i="2" a="1"/>
  <c r="BC678" i="2" s="1"/>
  <c r="DI677" i="2"/>
  <c r="AW675" i="2"/>
  <c r="R675" i="2"/>
  <c r="R673" i="2"/>
  <c r="I673" i="2"/>
  <c r="U672" i="2"/>
  <c r="DR670" i="2"/>
  <c r="BC670" i="2" a="1"/>
  <c r="BC670" i="2" s="1"/>
  <c r="DI669" i="2"/>
  <c r="BQ667" i="2"/>
  <c r="CI665" i="2"/>
  <c r="BH665" i="2"/>
  <c r="R665" i="2"/>
  <c r="I665" i="2"/>
  <c r="DM663" i="2"/>
  <c r="CZ662" i="2"/>
  <c r="BC662" i="2" a="1"/>
  <c r="BC662" i="2" s="1"/>
  <c r="DI661" i="2"/>
  <c r="CX659" i="2"/>
  <c r="CU659" i="2" s="1"/>
  <c r="BQ659" i="2"/>
  <c r="CX657" i="2"/>
  <c r="CU657" i="2" s="1"/>
  <c r="CI657" i="2"/>
  <c r="BH657" i="2"/>
  <c r="R657" i="2"/>
  <c r="I657" i="2"/>
  <c r="DR654" i="2"/>
  <c r="O654" i="2"/>
  <c r="BH653" i="2"/>
  <c r="L653" i="2"/>
  <c r="AN652" i="2"/>
  <c r="CR651" i="2"/>
  <c r="BQ650" i="2"/>
  <c r="I650" i="2"/>
  <c r="BH649" i="2"/>
  <c r="AW649" i="2"/>
  <c r="CX646" i="2"/>
  <c r="CU646" i="2" s="1"/>
  <c r="I646" i="2"/>
  <c r="DR644" i="2"/>
  <c r="AZ644" i="2"/>
  <c r="CR643" i="2"/>
  <c r="BQ643" i="2"/>
  <c r="Z643" i="2"/>
  <c r="BC642" i="2" a="1"/>
  <c r="BC642" i="2" s="1"/>
  <c r="AT642" i="2"/>
  <c r="Z642" i="2"/>
  <c r="DF641" i="2"/>
  <c r="AN640" i="2"/>
  <c r="R639" i="2"/>
  <c r="Y637" i="2"/>
  <c r="L637" i="2"/>
  <c r="CO636" i="2"/>
  <c r="Z636" i="2"/>
  <c r="R635" i="2"/>
  <c r="CX633" i="2"/>
  <c r="CU633" i="2" s="1"/>
  <c r="BW633" i="2"/>
  <c r="I633" i="2"/>
  <c r="CO632" i="2"/>
  <c r="DO631" i="2"/>
  <c r="DR631" i="2"/>
  <c r="DC629" i="2"/>
  <c r="U629" i="2"/>
  <c r="DI619" i="2"/>
  <c r="DH619" i="2"/>
  <c r="CX617" i="2"/>
  <c r="CU617" i="2" s="1"/>
  <c r="CI617" i="2"/>
  <c r="CH617" i="2"/>
  <c r="CE617" i="2" s="1"/>
  <c r="CM616" i="2"/>
  <c r="CJ616" i="2" s="1"/>
  <c r="CN616" i="2"/>
  <c r="DH601" i="2"/>
  <c r="DF601" i="2"/>
  <c r="DI601" i="2"/>
  <c r="Y586" i="2"/>
  <c r="U586" i="2" s="1"/>
  <c r="DM579" i="2"/>
  <c r="DK579" i="2"/>
  <c r="DN579" i="2"/>
  <c r="Z695" i="2"/>
  <c r="CM351" i="2"/>
  <c r="CJ351" i="2" s="1"/>
  <c r="CN351" i="2"/>
  <c r="CY289" i="2"/>
  <c r="CX289" i="2"/>
  <c r="CU289" i="2" s="1"/>
  <c r="CM288" i="2"/>
  <c r="CJ288" i="2" s="1"/>
  <c r="CN288" i="2"/>
  <c r="CH236" i="2"/>
  <c r="CE236" i="2" s="1"/>
  <c r="CI236" i="2"/>
  <c r="BK695" i="2"/>
  <c r="DC628" i="2"/>
  <c r="AW628" i="2"/>
  <c r="DI626" i="2"/>
  <c r="DF626" i="2"/>
  <c r="DH626" i="2"/>
  <c r="AQ626" i="2"/>
  <c r="AN625" i="2"/>
  <c r="CO624" i="2"/>
  <c r="CH616" i="2"/>
  <c r="CE616" i="2" s="1"/>
  <c r="CI616" i="2"/>
  <c r="CH611" i="2"/>
  <c r="CE611" i="2" s="1"/>
  <c r="CI611" i="2"/>
  <c r="CM603" i="2"/>
  <c r="CJ603" i="2" s="1"/>
  <c r="CN603" i="2"/>
  <c r="DQ567" i="2"/>
  <c r="DO567" i="2"/>
  <c r="DR567" i="2"/>
  <c r="Y692" i="2"/>
  <c r="U692" i="2" s="1"/>
  <c r="DH578" i="2"/>
  <c r="DF578" i="2"/>
  <c r="CN695" i="2"/>
  <c r="DM694" i="2"/>
  <c r="BQ694" i="2"/>
  <c r="AE693" i="2"/>
  <c r="Y693" i="2"/>
  <c r="U693" i="2" s="1"/>
  <c r="I693" i="2"/>
  <c r="DK692" i="2"/>
  <c r="CO692" i="2"/>
  <c r="AW692" i="2"/>
  <c r="AK692" i="2"/>
  <c r="DC691" i="2"/>
  <c r="AZ691" i="2"/>
  <c r="Z691" i="2"/>
  <c r="AW690" i="2"/>
  <c r="R690" i="2"/>
  <c r="DC689" i="2"/>
  <c r="BQ689" i="2"/>
  <c r="BC689" i="2" a="1"/>
  <c r="BC689" i="2" s="1"/>
  <c r="CN688" i="2"/>
  <c r="AW688" i="2"/>
  <c r="R688" i="2"/>
  <c r="CN687" i="2"/>
  <c r="CH686" i="2"/>
  <c r="CE686" i="2" s="1"/>
  <c r="AE686" i="2"/>
  <c r="AQ685" i="2"/>
  <c r="O685" i="2"/>
  <c r="DN684" i="2"/>
  <c r="CO684" i="2"/>
  <c r="BH684" i="2"/>
  <c r="DC683" i="2"/>
  <c r="CB683" i="2"/>
  <c r="L683" i="2"/>
  <c r="DN682" i="2"/>
  <c r="DC682" i="2"/>
  <c r="BC682" i="2" a="1"/>
  <c r="BC682" i="2" s="1"/>
  <c r="BC680" i="2" a="1"/>
  <c r="BC680" i="2" s="1"/>
  <c r="AK680" i="2"/>
  <c r="O680" i="2"/>
  <c r="CN679" i="2"/>
  <c r="AQ679" i="2"/>
  <c r="AZ678" i="2"/>
  <c r="DQ677" i="2"/>
  <c r="AT677" i="2"/>
  <c r="CR676" i="2"/>
  <c r="AQ676" i="2"/>
  <c r="L676" i="2"/>
  <c r="DF675" i="2"/>
  <c r="CI674" i="2"/>
  <c r="AT674" i="2"/>
  <c r="Z674" i="2"/>
  <c r="DC673" i="2"/>
  <c r="BQ673" i="2"/>
  <c r="AK673" i="2"/>
  <c r="CN672" i="2"/>
  <c r="AW672" i="2"/>
  <c r="Z672" i="2"/>
  <c r="R672" i="2"/>
  <c r="CN671" i="2"/>
  <c r="AQ671" i="2"/>
  <c r="AZ670" i="2"/>
  <c r="DQ669" i="2"/>
  <c r="AT669" i="2"/>
  <c r="CR668" i="2"/>
  <c r="AN668" i="2"/>
  <c r="O667" i="2"/>
  <c r="AT666" i="2"/>
  <c r="Z666" i="2"/>
  <c r="AN665" i="2"/>
  <c r="BQ664" i="2"/>
  <c r="AK664" i="2"/>
  <c r="O664" i="2"/>
  <c r="CZ663" i="2"/>
  <c r="BW663" i="2"/>
  <c r="DF662" i="2"/>
  <c r="CX662" i="2"/>
  <c r="CU662" i="2" s="1"/>
  <c r="AZ662" i="2"/>
  <c r="DQ661" i="2"/>
  <c r="AT661" i="2"/>
  <c r="CR660" i="2"/>
  <c r="AN660" i="2"/>
  <c r="O659" i="2"/>
  <c r="AT658" i="2"/>
  <c r="Z658" i="2"/>
  <c r="AN657" i="2"/>
  <c r="AT656" i="2"/>
  <c r="R656" i="2"/>
  <c r="CN655" i="2"/>
  <c r="AQ655" i="2"/>
  <c r="AH654" i="2"/>
  <c r="CR653" i="2"/>
  <c r="AW653" i="2"/>
  <c r="I653" i="2"/>
  <c r="DN652" i="2"/>
  <c r="CZ652" i="2"/>
  <c r="Z652" i="2"/>
  <c r="DC651" i="2"/>
  <c r="CY649" i="2"/>
  <c r="AK649" i="2"/>
  <c r="BC648" i="2" a="1"/>
  <c r="BC648" i="2" s="1"/>
  <c r="O648" i="2"/>
  <c r="CZ647" i="2"/>
  <c r="BQ647" i="2"/>
  <c r="AN647" i="2"/>
  <c r="AW646" i="2"/>
  <c r="CY645" i="2"/>
  <c r="DO644" i="2"/>
  <c r="CO644" i="2"/>
  <c r="AN644" i="2"/>
  <c r="AE644" i="2"/>
  <c r="DC643" i="2"/>
  <c r="AQ643" i="2"/>
  <c r="Y643" i="2"/>
  <c r="U643" i="2" s="1"/>
  <c r="BW642" i="2"/>
  <c r="AH642" i="2"/>
  <c r="Y642" i="2"/>
  <c r="U642" i="2" s="1"/>
  <c r="BC641" i="2" a="1"/>
  <c r="BC641" i="2" s="1"/>
  <c r="AT641" i="2"/>
  <c r="DR640" i="2"/>
  <c r="BH640" i="2"/>
  <c r="AW640" i="2"/>
  <c r="Z640" i="2"/>
  <c r="CZ639" i="2"/>
  <c r="AW638" i="2"/>
  <c r="DF637" i="2"/>
  <c r="CX637" i="2"/>
  <c r="CU637" i="2" s="1"/>
  <c r="AK636" i="2"/>
  <c r="CX635" i="2"/>
  <c r="CU635" i="2" s="1"/>
  <c r="DC634" i="2"/>
  <c r="CR634" i="2"/>
  <c r="BC634" i="2" a="1"/>
  <c r="BC634" i="2" s="1"/>
  <c r="AZ632" i="2"/>
  <c r="AN632" i="2"/>
  <c r="AK631" i="2"/>
  <c r="AE630" i="2"/>
  <c r="AZ629" i="2"/>
  <c r="CO628" i="2"/>
  <c r="AK628" i="2"/>
  <c r="AE626" i="2"/>
  <c r="BH625" i="2"/>
  <c r="AN621" i="2"/>
  <c r="DH609" i="2"/>
  <c r="DF609" i="2"/>
  <c r="DI609" i="2"/>
  <c r="R607" i="2"/>
  <c r="CH603" i="2"/>
  <c r="CE603" i="2" s="1"/>
  <c r="CI603" i="2"/>
  <c r="DQ595" i="2"/>
  <c r="DO595" i="2"/>
  <c r="DM590" i="2"/>
  <c r="DK590" i="2"/>
  <c r="DN590" i="2"/>
  <c r="L631" i="2"/>
  <c r="U630" i="2"/>
  <c r="O630" i="2"/>
  <c r="CY629" i="2"/>
  <c r="L629" i="2"/>
  <c r="CZ628" i="2"/>
  <c r="AZ627" i="2"/>
  <c r="DC626" i="2"/>
  <c r="AT626" i="2"/>
  <c r="U626" i="2"/>
  <c r="DF625" i="2"/>
  <c r="AH625" i="2"/>
  <c r="CR624" i="2"/>
  <c r="DI622" i="2"/>
  <c r="AE618" i="2"/>
  <c r="CN617" i="2"/>
  <c r="CB615" i="2"/>
  <c r="BC615" i="2" a="1"/>
  <c r="BC615" i="2" s="1"/>
  <c r="O615" i="2"/>
  <c r="AE613" i="2"/>
  <c r="DQ612" i="2"/>
  <c r="I612" i="2"/>
  <c r="BH611" i="2"/>
  <c r="DM610" i="2"/>
  <c r="CZ610" i="2"/>
  <c r="CX609" i="2"/>
  <c r="CU609" i="2" s="1"/>
  <c r="DH608" i="2"/>
  <c r="AK608" i="2"/>
  <c r="CN607" i="2"/>
  <c r="AW607" i="2"/>
  <c r="L606" i="2"/>
  <c r="AW604" i="2"/>
  <c r="CO603" i="2"/>
  <c r="DR602" i="2"/>
  <c r="O602" i="2"/>
  <c r="CX601" i="2"/>
  <c r="CU601" i="2" s="1"/>
  <c r="Y601" i="2"/>
  <c r="U601" i="2" s="1"/>
  <c r="AK600" i="2"/>
  <c r="CM599" i="2"/>
  <c r="CJ599" i="2" s="1"/>
  <c r="BK598" i="2"/>
  <c r="BC597" i="2" a="1"/>
  <c r="BC597" i="2" s="1"/>
  <c r="CX596" i="2"/>
  <c r="CU596" i="2" s="1"/>
  <c r="AT596" i="2"/>
  <c r="BW595" i="2"/>
  <c r="DO594" i="2"/>
  <c r="DC594" i="2"/>
  <c r="CN593" i="2"/>
  <c r="AK592" i="2"/>
  <c r="DK591" i="2"/>
  <c r="Z591" i="2"/>
  <c r="DO590" i="2"/>
  <c r="CO590" i="2"/>
  <c r="AQ590" i="2"/>
  <c r="L590" i="2"/>
  <c r="DC589" i="2"/>
  <c r="CN588" i="2"/>
  <c r="DM586" i="2"/>
  <c r="CZ586" i="2"/>
  <c r="AZ586" i="2"/>
  <c r="CR585" i="2"/>
  <c r="CH585" i="2"/>
  <c r="CE585" i="2" s="1"/>
  <c r="Y584" i="2"/>
  <c r="U584" i="2" s="1"/>
  <c r="O583" i="2"/>
  <c r="DK581" i="2"/>
  <c r="DO579" i="2"/>
  <c r="CI579" i="2"/>
  <c r="O577" i="2"/>
  <c r="O574" i="2"/>
  <c r="BC573" i="2" a="1"/>
  <c r="BC573" i="2" s="1"/>
  <c r="AN573" i="2"/>
  <c r="Z573" i="2"/>
  <c r="R573" i="2"/>
  <c r="BQ572" i="2"/>
  <c r="Z572" i="2"/>
  <c r="CM561" i="2"/>
  <c r="CJ561" i="2" s="1"/>
  <c r="CN561" i="2"/>
  <c r="CH554" i="2"/>
  <c r="CE554" i="2" s="1"/>
  <c r="CI554" i="2"/>
  <c r="DM521" i="2"/>
  <c r="DK521" i="2"/>
  <c r="DN521" i="2"/>
  <c r="O623" i="2"/>
  <c r="BH622" i="2"/>
  <c r="BQ621" i="2"/>
  <c r="AK619" i="2"/>
  <c r="DN618" i="2"/>
  <c r="CZ618" i="2"/>
  <c r="R618" i="2"/>
  <c r="CR617" i="2"/>
  <c r="AH616" i="2"/>
  <c r="AW612" i="2"/>
  <c r="AK611" i="2"/>
  <c r="O610" i="2"/>
  <c r="DF607" i="2"/>
  <c r="CO606" i="2"/>
  <c r="AQ606" i="2"/>
  <c r="Y606" i="2"/>
  <c r="DN605" i="2"/>
  <c r="DC605" i="2"/>
  <c r="BQ604" i="2"/>
  <c r="Z604" i="2"/>
  <c r="BK603" i="2"/>
  <c r="L603" i="2"/>
  <c r="BC602" i="2" a="1"/>
  <c r="BC602" i="2" s="1"/>
  <c r="I601" i="2"/>
  <c r="DF599" i="2"/>
  <c r="Z599" i="2"/>
  <c r="CO598" i="2"/>
  <c r="AQ598" i="2"/>
  <c r="L598" i="2"/>
  <c r="DN597" i="2"/>
  <c r="DC597" i="2"/>
  <c r="BH595" i="2"/>
  <c r="AN595" i="2"/>
  <c r="I595" i="2"/>
  <c r="DN594" i="2"/>
  <c r="AZ594" i="2"/>
  <c r="DR593" i="2"/>
  <c r="CR593" i="2"/>
  <c r="I593" i="2"/>
  <c r="DI592" i="2"/>
  <c r="DF591" i="2"/>
  <c r="AK587" i="2"/>
  <c r="Z587" i="2"/>
  <c r="CX584" i="2"/>
  <c r="CU584" i="2" s="1"/>
  <c r="BH584" i="2"/>
  <c r="AQ584" i="2"/>
  <c r="AZ583" i="2"/>
  <c r="AH583" i="2"/>
  <c r="DF582" i="2"/>
  <c r="AW582" i="2"/>
  <c r="AQ581" i="2"/>
  <c r="AE581" i="2"/>
  <c r="AH580" i="2"/>
  <c r="Y580" i="2"/>
  <c r="U580" i="2" s="1"/>
  <c r="BQ579" i="2"/>
  <c r="BC579" i="2" a="1"/>
  <c r="BC579" i="2" s="1"/>
  <c r="AT579" i="2"/>
  <c r="CY578" i="2"/>
  <c r="BQ578" i="2"/>
  <c r="AN578" i="2"/>
  <c r="R578" i="2"/>
  <c r="DO577" i="2"/>
  <c r="BC577" i="2" a="1"/>
  <c r="BC577" i="2" s="1"/>
  <c r="Z577" i="2"/>
  <c r="CR576" i="2"/>
  <c r="BQ576" i="2"/>
  <c r="AQ574" i="2"/>
  <c r="L574" i="2"/>
  <c r="DN573" i="2"/>
  <c r="DC573" i="2"/>
  <c r="CX572" i="2"/>
  <c r="CU572" i="2" s="1"/>
  <c r="BC572" i="2" a="1"/>
  <c r="BC572" i="2" s="1"/>
  <c r="DC571" i="2"/>
  <c r="BK571" i="2"/>
  <c r="CO566" i="2"/>
  <c r="CN528" i="2"/>
  <c r="CM528" i="2"/>
  <c r="CJ528" i="2" s="1"/>
  <c r="DF491" i="2"/>
  <c r="DH491" i="2"/>
  <c r="DI491" i="2"/>
  <c r="O620" i="2"/>
  <c r="BC619" i="2" a="1"/>
  <c r="BC619" i="2" s="1"/>
  <c r="AT619" i="2"/>
  <c r="AN618" i="2"/>
  <c r="AE617" i="2"/>
  <c r="AH615" i="2"/>
  <c r="CY614" i="2"/>
  <c r="BQ612" i="2"/>
  <c r="R612" i="2"/>
  <c r="BC611" i="2" a="1"/>
  <c r="BC611" i="2" s="1"/>
  <c r="CX610" i="2"/>
  <c r="CU610" i="2" s="1"/>
  <c r="AK610" i="2"/>
  <c r="BQ609" i="2"/>
  <c r="O609" i="2"/>
  <c r="U608" i="2"/>
  <c r="AZ606" i="2"/>
  <c r="CX604" i="2"/>
  <c r="CU604" i="2" s="1"/>
  <c r="U602" i="2"/>
  <c r="AE601" i="2"/>
  <c r="R601" i="2"/>
  <c r="Y600" i="2"/>
  <c r="U600" i="2" s="1"/>
  <c r="BK599" i="2"/>
  <c r="AK599" i="2"/>
  <c r="AZ598" i="2"/>
  <c r="CO597" i="2"/>
  <c r="DC596" i="2"/>
  <c r="AW595" i="2"/>
  <c r="DC593" i="2"/>
  <c r="R593" i="2"/>
  <c r="CZ590" i="2"/>
  <c r="AH588" i="2"/>
  <c r="BQ587" i="2"/>
  <c r="BC587" i="2" a="1"/>
  <c r="BC587" i="2" s="1"/>
  <c r="AT587" i="2"/>
  <c r="CY586" i="2"/>
  <c r="BH586" i="2"/>
  <c r="O585" i="2"/>
  <c r="BH583" i="2"/>
  <c r="CY581" i="2"/>
  <c r="AN581" i="2"/>
  <c r="BQ580" i="2"/>
  <c r="AE580" i="2"/>
  <c r="BK579" i="2"/>
  <c r="U579" i="2"/>
  <c r="AK578" i="2"/>
  <c r="BK576" i="2"/>
  <c r="Z576" i="2"/>
  <c r="CY575" i="2"/>
  <c r="AZ574" i="2"/>
  <c r="CO573" i="2"/>
  <c r="AE571" i="2"/>
  <c r="DO569" i="2"/>
  <c r="DQ569" i="2"/>
  <c r="DR569" i="2"/>
  <c r="BC567" i="2" a="1"/>
  <c r="BC567" i="2" s="1"/>
  <c r="DC558" i="2"/>
  <c r="AK557" i="2"/>
  <c r="CX550" i="2"/>
  <c r="CU550" i="2" s="1"/>
  <c r="CY550" i="2"/>
  <c r="CI538" i="2"/>
  <c r="CH538" i="2"/>
  <c r="CE538" i="2" s="1"/>
  <c r="BQ631" i="2"/>
  <c r="R631" i="2"/>
  <c r="BH630" i="2"/>
  <c r="AW630" i="2"/>
  <c r="I630" i="2"/>
  <c r="CO629" i="2"/>
  <c r="Z629" i="2"/>
  <c r="L628" i="2"/>
  <c r="BH626" i="2"/>
  <c r="AN626" i="2"/>
  <c r="R625" i="2"/>
  <c r="CZ624" i="2"/>
  <c r="AZ624" i="2"/>
  <c r="BQ622" i="2"/>
  <c r="AK622" i="2"/>
  <c r="L622" i="2"/>
  <c r="DQ621" i="2"/>
  <c r="Z621" i="2"/>
  <c r="AH620" i="2"/>
  <c r="L620" i="2"/>
  <c r="CR619" i="2"/>
  <c r="CB619" i="2"/>
  <c r="BK619" i="2"/>
  <c r="CI618" i="2"/>
  <c r="CZ617" i="2"/>
  <c r="AW617" i="2"/>
  <c r="CY616" i="2"/>
  <c r="AQ616" i="2"/>
  <c r="AE616" i="2"/>
  <c r="DO615" i="2"/>
  <c r="CR614" i="2"/>
  <c r="CB614" i="2"/>
  <c r="BK614" i="2"/>
  <c r="Z613" i="2"/>
  <c r="BQ611" i="2"/>
  <c r="AT611" i="2"/>
  <c r="DR610" i="2"/>
  <c r="BC610" i="2" a="1"/>
  <c r="BC610" i="2" s="1"/>
  <c r="AT609" i="2"/>
  <c r="Z609" i="2"/>
  <c r="AQ608" i="2"/>
  <c r="DR607" i="2"/>
  <c r="AK607" i="2"/>
  <c r="DK606" i="2"/>
  <c r="CZ606" i="2"/>
  <c r="BH606" i="2"/>
  <c r="CZ605" i="2"/>
  <c r="AQ605" i="2"/>
  <c r="AE605" i="2"/>
  <c r="CY603" i="2"/>
  <c r="CZ602" i="2"/>
  <c r="CO602" i="2"/>
  <c r="BW602" i="2"/>
  <c r="BQ601" i="2"/>
  <c r="CY600" i="2"/>
  <c r="BH600" i="2"/>
  <c r="AQ600" i="2"/>
  <c r="DR599" i="2"/>
  <c r="O599" i="2"/>
  <c r="DK598" i="2"/>
  <c r="CZ598" i="2"/>
  <c r="AH597" i="2"/>
  <c r="AH596" i="2"/>
  <c r="DN595" i="2"/>
  <c r="CX594" i="2"/>
  <c r="CU594" i="2" s="1"/>
  <c r="CN594" i="2"/>
  <c r="BH594" i="2"/>
  <c r="BC593" i="2" a="1"/>
  <c r="BC593" i="2" s="1"/>
  <c r="CY592" i="2"/>
  <c r="AQ592" i="2"/>
  <c r="AH591" i="2"/>
  <c r="U591" i="2"/>
  <c r="DF590" i="2"/>
  <c r="AW590" i="2"/>
  <c r="AQ589" i="2"/>
  <c r="DO588" i="2"/>
  <c r="I588" i="2"/>
  <c r="CO587" i="2"/>
  <c r="CB587" i="2"/>
  <c r="BQ586" i="2"/>
  <c r="AN586" i="2"/>
  <c r="CZ585" i="2"/>
  <c r="BC585" i="2" a="1"/>
  <c r="BC585" i="2" s="1"/>
  <c r="Z585" i="2"/>
  <c r="CR584" i="2"/>
  <c r="BQ584" i="2"/>
  <c r="I584" i="2"/>
  <c r="CB582" i="2"/>
  <c r="O582" i="2"/>
  <c r="DF580" i="2"/>
  <c r="CX580" i="2"/>
  <c r="CU580" i="2" s="1"/>
  <c r="R580" i="2"/>
  <c r="BW579" i="2"/>
  <c r="DO578" i="2"/>
  <c r="DC578" i="2"/>
  <c r="CY577" i="2"/>
  <c r="AZ577" i="2"/>
  <c r="Y577" i="2"/>
  <c r="U577" i="2" s="1"/>
  <c r="I577" i="2"/>
  <c r="DI576" i="2"/>
  <c r="AT576" i="2"/>
  <c r="BK575" i="2"/>
  <c r="AK575" i="2"/>
  <c r="DC572" i="2"/>
  <c r="DM571" i="2"/>
  <c r="DN571" i="2"/>
  <c r="BH569" i="2"/>
  <c r="AW569" i="2"/>
  <c r="BK568" i="2"/>
  <c r="CH563" i="2"/>
  <c r="CE563" i="2" s="1"/>
  <c r="CI563" i="2"/>
  <c r="DO558" i="2"/>
  <c r="DQ558" i="2"/>
  <c r="DR558" i="2"/>
  <c r="CM551" i="2"/>
  <c r="CJ551" i="2" s="1"/>
  <c r="CN551" i="2"/>
  <c r="CY528" i="2"/>
  <c r="CX528" i="2"/>
  <c r="CU528" i="2" s="1"/>
  <c r="CN485" i="2"/>
  <c r="CM485" i="2"/>
  <c r="CJ485" i="2" s="1"/>
  <c r="BC627" i="2" a="1"/>
  <c r="BC627" i="2" s="1"/>
  <c r="CX626" i="2"/>
  <c r="CU626" i="2" s="1"/>
  <c r="R626" i="2"/>
  <c r="AT625" i="2"/>
  <c r="CX624" i="2"/>
  <c r="CU624" i="2" s="1"/>
  <c r="R621" i="2"/>
  <c r="DN619" i="2"/>
  <c r="CO619" i="2"/>
  <c r="Y619" i="2"/>
  <c r="U619" i="2" s="1"/>
  <c r="AT617" i="2"/>
  <c r="BH616" i="2"/>
  <c r="I616" i="2"/>
  <c r="AW615" i="2"/>
  <c r="AQ614" i="2"/>
  <c r="DC613" i="2"/>
  <c r="DN611" i="2"/>
  <c r="L611" i="2"/>
  <c r="O607" i="2"/>
  <c r="Z606" i="2"/>
  <c r="CX605" i="2"/>
  <c r="CU605" i="2" s="1"/>
  <c r="R605" i="2"/>
  <c r="CB604" i="2"/>
  <c r="L604" i="2"/>
  <c r="AK603" i="2"/>
  <c r="Z603" i="2"/>
  <c r="AE602" i="2"/>
  <c r="AT601" i="2"/>
  <c r="AZ599" i="2"/>
  <c r="I596" i="2"/>
  <c r="BQ595" i="2"/>
  <c r="BC595" i="2" a="1"/>
  <c r="BC595" i="2" s="1"/>
  <c r="BQ594" i="2"/>
  <c r="AN594" i="2"/>
  <c r="CZ593" i="2"/>
  <c r="BW593" i="2"/>
  <c r="BK593" i="2"/>
  <c r="Z593" i="2"/>
  <c r="O593" i="2"/>
  <c r="L591" i="2"/>
  <c r="DI590" i="2"/>
  <c r="CI590" i="2"/>
  <c r="Z590" i="2"/>
  <c r="CX589" i="2"/>
  <c r="CU589" i="2" s="1"/>
  <c r="R589" i="2"/>
  <c r="AW588" i="2"/>
  <c r="AE588" i="2"/>
  <c r="BK587" i="2"/>
  <c r="Y587" i="2"/>
  <c r="U587" i="2" s="1"/>
  <c r="O586" i="2"/>
  <c r="CX585" i="2"/>
  <c r="CU585" i="2" s="1"/>
  <c r="BK585" i="2"/>
  <c r="AQ585" i="2"/>
  <c r="AK584" i="2"/>
  <c r="CX583" i="2"/>
  <c r="CU583" i="2" s="1"/>
  <c r="CO582" i="2"/>
  <c r="AQ582" i="2"/>
  <c r="L582" i="2"/>
  <c r="DC581" i="2"/>
  <c r="AT580" i="2"/>
  <c r="BH579" i="2"/>
  <c r="AN579" i="2"/>
  <c r="I579" i="2"/>
  <c r="AZ578" i="2"/>
  <c r="CN577" i="2"/>
  <c r="Y576" i="2"/>
  <c r="O575" i="2"/>
  <c r="DK574" i="2"/>
  <c r="CZ574" i="2"/>
  <c r="AW574" i="2"/>
  <c r="Y573" i="2"/>
  <c r="U573" i="2" s="1"/>
  <c r="I572" i="2"/>
  <c r="DK571" i="2"/>
  <c r="CX571" i="2"/>
  <c r="CU571" i="2" s="1"/>
  <c r="AH570" i="2"/>
  <c r="DF569" i="2"/>
  <c r="CN569" i="2"/>
  <c r="AT568" i="2"/>
  <c r="DF567" i="2"/>
  <c r="CY567" i="2"/>
  <c r="BK567" i="2"/>
  <c r="BC558" i="2" a="1"/>
  <c r="BC558" i="2" s="1"/>
  <c r="CB553" i="2"/>
  <c r="DR547" i="2"/>
  <c r="DO547" i="2"/>
  <c r="DQ547" i="2"/>
  <c r="CH547" i="2"/>
  <c r="CE547" i="2" s="1"/>
  <c r="CI547" i="2"/>
  <c r="CN488" i="2"/>
  <c r="CM488" i="2"/>
  <c r="CJ488" i="2" s="1"/>
  <c r="Y613" i="2"/>
  <c r="CX593" i="2"/>
  <c r="CU593" i="2" s="1"/>
  <c r="Z588" i="2"/>
  <c r="DQ570" i="2"/>
  <c r="DR570" i="2"/>
  <c r="CM521" i="2"/>
  <c r="CJ521" i="2" s="1"/>
  <c r="CN521" i="2"/>
  <c r="CH520" i="2"/>
  <c r="CE520" i="2" s="1"/>
  <c r="CI520" i="2"/>
  <c r="AQ629" i="2"/>
  <c r="BH628" i="2"/>
  <c r="Z628" i="2"/>
  <c r="Y627" i="2"/>
  <c r="U627" i="2" s="1"/>
  <c r="BQ626" i="2"/>
  <c r="BC626" i="2" a="1"/>
  <c r="BC626" i="2" s="1"/>
  <c r="CX625" i="2"/>
  <c r="CU625" i="2" s="1"/>
  <c r="AK624" i="2"/>
  <c r="CZ622" i="2"/>
  <c r="CB622" i="2"/>
  <c r="BK622" i="2"/>
  <c r="AT621" i="2"/>
  <c r="AH621" i="2"/>
  <c r="CX620" i="2"/>
  <c r="CU620" i="2" s="1"/>
  <c r="BQ620" i="2"/>
  <c r="DK619" i="2"/>
  <c r="AN619" i="2"/>
  <c r="DC618" i="2"/>
  <c r="CB618" i="2"/>
  <c r="AZ618" i="2"/>
  <c r="AH618" i="2"/>
  <c r="BW617" i="2"/>
  <c r="BK617" i="2"/>
  <c r="AQ617" i="2"/>
  <c r="DM616" i="2"/>
  <c r="DC616" i="2"/>
  <c r="BC616" i="2" a="1"/>
  <c r="BC616" i="2" s="1"/>
  <c r="AK616" i="2"/>
  <c r="R615" i="2"/>
  <c r="AN614" i="2"/>
  <c r="DC612" i="2"/>
  <c r="CB612" i="2"/>
  <c r="AH612" i="2"/>
  <c r="DK611" i="2"/>
  <c r="BW611" i="2"/>
  <c r="AN611" i="2"/>
  <c r="I611" i="2"/>
  <c r="R610" i="2"/>
  <c r="CZ609" i="2"/>
  <c r="I609" i="2"/>
  <c r="I608" i="2"/>
  <c r="L607" i="2"/>
  <c r="CR606" i="2"/>
  <c r="CI606" i="2"/>
  <c r="CR604" i="2"/>
  <c r="I604" i="2"/>
  <c r="BQ603" i="2"/>
  <c r="BC603" i="2" a="1"/>
  <c r="BC603" i="2" s="1"/>
  <c r="AT603" i="2"/>
  <c r="BQ602" i="2"/>
  <c r="AN602" i="2"/>
  <c r="CZ601" i="2"/>
  <c r="BK601" i="2"/>
  <c r="AQ601" i="2"/>
  <c r="DK600" i="2"/>
  <c r="BQ600" i="2"/>
  <c r="BH599" i="2"/>
  <c r="AW599" i="2"/>
  <c r="CR598" i="2"/>
  <c r="CY597" i="2"/>
  <c r="R597" i="2"/>
  <c r="BQ596" i="2"/>
  <c r="Z596" i="2"/>
  <c r="R596" i="2"/>
  <c r="BK595" i="2"/>
  <c r="BC594" i="2" a="1"/>
  <c r="BC594" i="2" s="1"/>
  <c r="AK594" i="2"/>
  <c r="Z594" i="2"/>
  <c r="DI593" i="2"/>
  <c r="DK592" i="2"/>
  <c r="BQ592" i="2"/>
  <c r="CB590" i="2"/>
  <c r="O590" i="2"/>
  <c r="BC588" i="2" a="1"/>
  <c r="BC588" i="2" s="1"/>
  <c r="AT588" i="2"/>
  <c r="CN587" i="2"/>
  <c r="BH587" i="2"/>
  <c r="AN587" i="2"/>
  <c r="I587" i="2"/>
  <c r="AZ585" i="2"/>
  <c r="Y585" i="2"/>
  <c r="U585" i="2" s="1"/>
  <c r="I585" i="2"/>
  <c r="AT584" i="2"/>
  <c r="AH584" i="2"/>
  <c r="CB583" i="2"/>
  <c r="AK583" i="2"/>
  <c r="AZ582" i="2"/>
  <c r="CO581" i="2"/>
  <c r="DC580" i="2"/>
  <c r="CY579" i="2"/>
  <c r="AW579" i="2"/>
  <c r="AK579" i="2"/>
  <c r="AE578" i="2"/>
  <c r="BQ577" i="2"/>
  <c r="CY576" i="2"/>
  <c r="L575" i="2"/>
  <c r="DI574" i="2"/>
  <c r="CY573" i="2"/>
  <c r="DO572" i="2"/>
  <c r="AE572" i="2"/>
  <c r="R572" i="2"/>
  <c r="CI571" i="2"/>
  <c r="DO570" i="2"/>
  <c r="AQ570" i="2"/>
  <c r="AN561" i="2"/>
  <c r="DH557" i="2"/>
  <c r="DI557" i="2"/>
  <c r="CH555" i="2"/>
  <c r="CE555" i="2" s="1"/>
  <c r="CI555" i="2"/>
  <c r="BK569" i="2"/>
  <c r="AQ569" i="2"/>
  <c r="BQ568" i="2"/>
  <c r="AW567" i="2"/>
  <c r="DQ566" i="2"/>
  <c r="CR566" i="2"/>
  <c r="BK566" i="2"/>
  <c r="BC564" i="2" a="1"/>
  <c r="BC564" i="2" s="1"/>
  <c r="AT564" i="2"/>
  <c r="BH563" i="2"/>
  <c r="AN563" i="2"/>
  <c r="DC562" i="2"/>
  <c r="BC562" i="2" a="1"/>
  <c r="BC562" i="2" s="1"/>
  <c r="Z562" i="2"/>
  <c r="DI561" i="2"/>
  <c r="AQ561" i="2"/>
  <c r="CZ559" i="2"/>
  <c r="L559" i="2"/>
  <c r="DI558" i="2"/>
  <c r="Z558" i="2"/>
  <c r="CX557" i="2"/>
  <c r="CU557" i="2" s="1"/>
  <c r="R557" i="2"/>
  <c r="BQ556" i="2"/>
  <c r="BH555" i="2"/>
  <c r="AN555" i="2"/>
  <c r="Z554" i="2"/>
  <c r="DO552" i="2"/>
  <c r="DQ552" i="2"/>
  <c r="DR552" i="2"/>
  <c r="CM552" i="2"/>
  <c r="CJ552" i="2" s="1"/>
  <c r="CN549" i="2"/>
  <c r="Z547" i="2"/>
  <c r="DO544" i="2"/>
  <c r="DR544" i="2"/>
  <c r="CN544" i="2"/>
  <c r="CM544" i="2"/>
  <c r="CJ544" i="2" s="1"/>
  <c r="Y543" i="2"/>
  <c r="L542" i="2"/>
  <c r="DO537" i="2"/>
  <c r="DR537" i="2"/>
  <c r="AN533" i="2"/>
  <c r="DH531" i="2"/>
  <c r="DI531" i="2"/>
  <c r="CR531" i="2"/>
  <c r="DM527" i="2"/>
  <c r="DN527" i="2"/>
  <c r="DK527" i="2"/>
  <c r="CH525" i="2"/>
  <c r="CE525" i="2" s="1"/>
  <c r="CI525" i="2"/>
  <c r="CR517" i="2"/>
  <c r="DR516" i="2"/>
  <c r="CZ515" i="2"/>
  <c r="CM515" i="2"/>
  <c r="CJ515" i="2" s="1"/>
  <c r="CN515" i="2"/>
  <c r="CX512" i="2"/>
  <c r="CU512" i="2" s="1"/>
  <c r="CO510" i="2"/>
  <c r="CM509" i="2"/>
  <c r="CJ509" i="2" s="1"/>
  <c r="CN509" i="2"/>
  <c r="U508" i="2"/>
  <c r="BC506" i="2" a="1"/>
  <c r="BC506" i="2" s="1"/>
  <c r="DK504" i="2"/>
  <c r="DN504" i="2"/>
  <c r="Y494" i="2"/>
  <c r="DF482" i="2"/>
  <c r="DH482" i="2"/>
  <c r="CM448" i="2"/>
  <c r="CJ448" i="2" s="1"/>
  <c r="CN448" i="2"/>
  <c r="CN426" i="2"/>
  <c r="CM426" i="2"/>
  <c r="CJ426" i="2" s="1"/>
  <c r="AQ566" i="2"/>
  <c r="L566" i="2"/>
  <c r="DN565" i="2"/>
  <c r="DC565" i="2"/>
  <c r="I563" i="2"/>
  <c r="DN562" i="2"/>
  <c r="I560" i="2"/>
  <c r="AW559" i="2"/>
  <c r="CR558" i="2"/>
  <c r="BC557" i="2" a="1"/>
  <c r="BC557" i="2" s="1"/>
  <c r="DF556" i="2"/>
  <c r="CX556" i="2"/>
  <c r="CU556" i="2" s="1"/>
  <c r="BC556" i="2" a="1"/>
  <c r="BC556" i="2" s="1"/>
  <c r="AT556" i="2"/>
  <c r="DM552" i="2"/>
  <c r="DN552" i="2"/>
  <c r="DN551" i="2"/>
  <c r="DM551" i="2"/>
  <c r="DK551" i="2"/>
  <c r="CM545" i="2"/>
  <c r="CJ545" i="2" s="1"/>
  <c r="CN545" i="2"/>
  <c r="CX544" i="2"/>
  <c r="CU544" i="2" s="1"/>
  <c r="BC544" i="2" a="1"/>
  <c r="BC544" i="2" s="1"/>
  <c r="Y542" i="2"/>
  <c r="U542" i="2" s="1"/>
  <c r="CM541" i="2"/>
  <c r="CJ541" i="2" s="1"/>
  <c r="CN541" i="2"/>
  <c r="Y540" i="2"/>
  <c r="U540" i="2" s="1"/>
  <c r="CM539" i="2"/>
  <c r="CJ539" i="2" s="1"/>
  <c r="CN539" i="2"/>
  <c r="Y538" i="2"/>
  <c r="L538" i="2"/>
  <c r="CM537" i="2"/>
  <c r="CJ537" i="2" s="1"/>
  <c r="CN537" i="2"/>
  <c r="DK535" i="2"/>
  <c r="O529" i="2"/>
  <c r="R527" i="2"/>
  <c r="Y524" i="2"/>
  <c r="U524" i="2" s="1"/>
  <c r="Y516" i="2"/>
  <c r="U516" i="2" s="1"/>
  <c r="DF511" i="2"/>
  <c r="DH511" i="2"/>
  <c r="CH509" i="2"/>
  <c r="CE509" i="2" s="1"/>
  <c r="CI509" i="2"/>
  <c r="CN501" i="2"/>
  <c r="CM501" i="2"/>
  <c r="CJ501" i="2" s="1"/>
  <c r="CH498" i="2"/>
  <c r="CE498" i="2" s="1"/>
  <c r="CI498" i="2"/>
  <c r="BC498" i="2" a="1"/>
  <c r="BC498" i="2" s="1"/>
  <c r="CX496" i="2"/>
  <c r="CU496" i="2" s="1"/>
  <c r="CN496" i="2"/>
  <c r="CM496" i="2"/>
  <c r="CJ496" i="2" s="1"/>
  <c r="BQ495" i="2"/>
  <c r="DI494" i="2"/>
  <c r="DH494" i="2"/>
  <c r="AZ566" i="2"/>
  <c r="CO565" i="2"/>
  <c r="Y565" i="2"/>
  <c r="BK560" i="2"/>
  <c r="Z560" i="2"/>
  <c r="CY559" i="2"/>
  <c r="CR557" i="2"/>
  <c r="BC553" i="2" a="1"/>
  <c r="BC553" i="2" s="1"/>
  <c r="L548" i="2"/>
  <c r="AT547" i="2"/>
  <c r="AQ545" i="2"/>
  <c r="CH541" i="2"/>
  <c r="CE541" i="2" s="1"/>
  <c r="CI541" i="2"/>
  <c r="BC541" i="2" a="1"/>
  <c r="BC541" i="2" s="1"/>
  <c r="AT541" i="2"/>
  <c r="CH539" i="2"/>
  <c r="CE539" i="2" s="1"/>
  <c r="CI539" i="2"/>
  <c r="AH539" i="2"/>
  <c r="AE536" i="2"/>
  <c r="AQ535" i="2"/>
  <c r="CM533" i="2"/>
  <c r="CJ533" i="2" s="1"/>
  <c r="CN533" i="2"/>
  <c r="DK528" i="2"/>
  <c r="DN528" i="2"/>
  <c r="Y528" i="2"/>
  <c r="U528" i="2" s="1"/>
  <c r="I528" i="2"/>
  <c r="AN527" i="2"/>
  <c r="O526" i="2"/>
  <c r="AQ524" i="2"/>
  <c r="DH522" i="2"/>
  <c r="DI522" i="2"/>
  <c r="BC521" i="2" a="1"/>
  <c r="BC521" i="2" s="1"/>
  <c r="DO517" i="2"/>
  <c r="DR517" i="2"/>
  <c r="CM517" i="2"/>
  <c r="CJ517" i="2" s="1"/>
  <c r="CN517" i="2"/>
  <c r="DM509" i="2"/>
  <c r="DN509" i="2"/>
  <c r="DK509" i="2"/>
  <c r="CY509" i="2"/>
  <c r="AW503" i="2"/>
  <c r="DI502" i="2"/>
  <c r="DH502" i="2"/>
  <c r="U501" i="2"/>
  <c r="BQ496" i="2"/>
  <c r="CI495" i="2"/>
  <c r="AN490" i="2"/>
  <c r="AQ489" i="2"/>
  <c r="CX488" i="2"/>
  <c r="CU488" i="2" s="1"/>
  <c r="CI487" i="2"/>
  <c r="Z483" i="2"/>
  <c r="DO456" i="2"/>
  <c r="DQ456" i="2"/>
  <c r="CM456" i="2"/>
  <c r="CJ456" i="2" s="1"/>
  <c r="CN456" i="2"/>
  <c r="CZ570" i="2"/>
  <c r="CO570" i="2"/>
  <c r="BW570" i="2"/>
  <c r="Y570" i="2"/>
  <c r="U570" i="2" s="1"/>
  <c r="AE569" i="2"/>
  <c r="R569" i="2"/>
  <c r="Y568" i="2"/>
  <c r="U568" i="2" s="1"/>
  <c r="CB567" i="2"/>
  <c r="AK567" i="2"/>
  <c r="AH564" i="2"/>
  <c r="DN563" i="2"/>
  <c r="BQ563" i="2"/>
  <c r="BC563" i="2" a="1"/>
  <c r="BC563" i="2" s="1"/>
  <c r="AT563" i="2"/>
  <c r="CX562" i="2"/>
  <c r="CU562" i="2" s="1"/>
  <c r="CN562" i="2"/>
  <c r="AE562" i="2"/>
  <c r="DC561" i="2"/>
  <c r="BQ561" i="2"/>
  <c r="AE561" i="2"/>
  <c r="AT560" i="2"/>
  <c r="DC556" i="2"/>
  <c r="DO555" i="2"/>
  <c r="BQ555" i="2"/>
  <c r="BC555" i="2" a="1"/>
  <c r="BC555" i="2" s="1"/>
  <c r="AT555" i="2"/>
  <c r="BQ554" i="2"/>
  <c r="Y554" i="2"/>
  <c r="U554" i="2" s="1"/>
  <c r="BC550" i="2" a="1"/>
  <c r="BC550" i="2" s="1"/>
  <c r="AH550" i="2"/>
  <c r="AQ549" i="2"/>
  <c r="BQ546" i="2"/>
  <c r="BH542" i="2"/>
  <c r="CY540" i="2"/>
  <c r="CX540" i="2"/>
  <c r="CU540" i="2" s="1"/>
  <c r="AE540" i="2"/>
  <c r="AE538" i="2"/>
  <c r="BQ537" i="2"/>
  <c r="DM533" i="2"/>
  <c r="DN533" i="2"/>
  <c r="BC532" i="2" a="1"/>
  <c r="BC532" i="2" s="1"/>
  <c r="Y532" i="2"/>
  <c r="U532" i="2" s="1"/>
  <c r="L532" i="2"/>
  <c r="CR522" i="2"/>
  <c r="CB520" i="2"/>
  <c r="AT519" i="2"/>
  <c r="CH517" i="2"/>
  <c r="CE517" i="2" s="1"/>
  <c r="CI517" i="2"/>
  <c r="AT517" i="2"/>
  <c r="CM493" i="2"/>
  <c r="CJ493" i="2" s="1"/>
  <c r="CN493" i="2"/>
  <c r="Z492" i="2"/>
  <c r="CH485" i="2"/>
  <c r="CE485" i="2" s="1"/>
  <c r="CI485" i="2"/>
  <c r="CI482" i="2"/>
  <c r="CH482" i="2"/>
  <c r="CE482" i="2" s="1"/>
  <c r="CN481" i="2"/>
  <c r="CM481" i="2"/>
  <c r="CJ481" i="2" s="1"/>
  <c r="CH414" i="2"/>
  <c r="CE414" i="2" s="1"/>
  <c r="CI414" i="2"/>
  <c r="AK571" i="2"/>
  <c r="Z571" i="2"/>
  <c r="AE570" i="2"/>
  <c r="BQ569" i="2"/>
  <c r="BH568" i="2"/>
  <c r="O567" i="2"/>
  <c r="DF565" i="2"/>
  <c r="AE565" i="2"/>
  <c r="DO564" i="2"/>
  <c r="I564" i="2"/>
  <c r="CO563" i="2"/>
  <c r="CB563" i="2"/>
  <c r="CI562" i="2"/>
  <c r="R562" i="2"/>
  <c r="CX560" i="2"/>
  <c r="CU560" i="2" s="1"/>
  <c r="Y560" i="2"/>
  <c r="U560" i="2" s="1"/>
  <c r="CB559" i="2"/>
  <c r="AK559" i="2"/>
  <c r="AZ558" i="2"/>
  <c r="AN558" i="2"/>
  <c r="CO557" i="2"/>
  <c r="AH557" i="2"/>
  <c r="AH556" i="2"/>
  <c r="DN555" i="2"/>
  <c r="CB555" i="2"/>
  <c r="DC554" i="2"/>
  <c r="CB554" i="2"/>
  <c r="DO553" i="2"/>
  <c r="CZ553" i="2"/>
  <c r="DF547" i="2"/>
  <c r="DI547" i="2"/>
  <c r="Y547" i="2"/>
  <c r="U547" i="2" s="1"/>
  <c r="DI546" i="2"/>
  <c r="DH546" i="2"/>
  <c r="DF546" i="2"/>
  <c r="CB546" i="2"/>
  <c r="CR544" i="2"/>
  <c r="DC543" i="2"/>
  <c r="BK538" i="2"/>
  <c r="BC537" i="2" a="1"/>
  <c r="BC537" i="2" s="1"/>
  <c r="DK536" i="2"/>
  <c r="DN536" i="2"/>
  <c r="CM536" i="2"/>
  <c r="CJ536" i="2" s="1"/>
  <c r="DK533" i="2"/>
  <c r="CN531" i="2"/>
  <c r="CI530" i="2"/>
  <c r="DI528" i="2"/>
  <c r="BQ528" i="2"/>
  <c r="BH527" i="2"/>
  <c r="AW525" i="2"/>
  <c r="DM524" i="2"/>
  <c r="DN524" i="2"/>
  <c r="DK524" i="2"/>
  <c r="DH523" i="2"/>
  <c r="DI523" i="2"/>
  <c r="CR523" i="2"/>
  <c r="CB523" i="2"/>
  <c r="DC522" i="2"/>
  <c r="R521" i="2"/>
  <c r="CH519" i="2"/>
  <c r="CE519" i="2" s="1"/>
  <c r="CI519" i="2"/>
  <c r="Y518" i="2"/>
  <c r="U518" i="2" s="1"/>
  <c r="AN516" i="2"/>
  <c r="Z515" i="2"/>
  <c r="DM508" i="2"/>
  <c r="DN508" i="2"/>
  <c r="DK508" i="2"/>
  <c r="CO506" i="2"/>
  <c r="CH493" i="2"/>
  <c r="CE493" i="2" s="1"/>
  <c r="CI493" i="2"/>
  <c r="DI488" i="2"/>
  <c r="DK484" i="2"/>
  <c r="DM484" i="2"/>
  <c r="DN484" i="2"/>
  <c r="CM477" i="2"/>
  <c r="CJ477" i="2" s="1"/>
  <c r="CN477" i="2"/>
  <c r="CY476" i="2"/>
  <c r="CX476" i="2"/>
  <c r="CU476" i="2" s="1"/>
  <c r="CI471" i="2"/>
  <c r="CH471" i="2"/>
  <c r="CE471" i="2" s="1"/>
  <c r="DR543" i="2"/>
  <c r="DQ543" i="2"/>
  <c r="CH531" i="2"/>
  <c r="CE531" i="2" s="1"/>
  <c r="CI531" i="2"/>
  <c r="Z521" i="2"/>
  <c r="DQ520" i="2"/>
  <c r="DR520" i="2"/>
  <c r="DO520" i="2"/>
  <c r="CO520" i="2"/>
  <c r="DQ513" i="2"/>
  <c r="DO513" i="2"/>
  <c r="DR513" i="2"/>
  <c r="BQ511" i="2"/>
  <c r="CN504" i="2"/>
  <c r="CM504" i="2"/>
  <c r="CJ504" i="2" s="1"/>
  <c r="DK492" i="2"/>
  <c r="DM492" i="2"/>
  <c r="DN492" i="2"/>
  <c r="CH483" i="2"/>
  <c r="CE483" i="2" s="1"/>
  <c r="CI483" i="2"/>
  <c r="CM473" i="2"/>
  <c r="CJ473" i="2" s="1"/>
  <c r="CN473" i="2"/>
  <c r="DM419" i="2"/>
  <c r="DN419" i="2"/>
  <c r="DK419" i="2"/>
  <c r="DK393" i="2"/>
  <c r="DM393" i="2"/>
  <c r="CM393" i="2"/>
  <c r="CJ393" i="2" s="1"/>
  <c r="CN393" i="2"/>
  <c r="AH572" i="2"/>
  <c r="Y572" i="2"/>
  <c r="BQ571" i="2"/>
  <c r="BC571" i="2" a="1"/>
  <c r="BC571" i="2" s="1"/>
  <c r="AT571" i="2"/>
  <c r="BQ570" i="2"/>
  <c r="AN570" i="2"/>
  <c r="R570" i="2"/>
  <c r="BC569" i="2" a="1"/>
  <c r="BC569" i="2" s="1"/>
  <c r="Z569" i="2"/>
  <c r="CR568" i="2"/>
  <c r="CZ567" i="2"/>
  <c r="L567" i="2"/>
  <c r="DI566" i="2"/>
  <c r="CY565" i="2"/>
  <c r="BC565" i="2" a="1"/>
  <c r="BC565" i="2" s="1"/>
  <c r="AN565" i="2"/>
  <c r="CX564" i="2"/>
  <c r="CU564" i="2" s="1"/>
  <c r="BQ564" i="2"/>
  <c r="Z564" i="2"/>
  <c r="R564" i="2"/>
  <c r="BW563" i="2"/>
  <c r="O562" i="2"/>
  <c r="CX561" i="2"/>
  <c r="CU561" i="2" s="1"/>
  <c r="BK561" i="2"/>
  <c r="Z561" i="2"/>
  <c r="O561" i="2"/>
  <c r="AZ559" i="2"/>
  <c r="AH559" i="2"/>
  <c r="DF558" i="2"/>
  <c r="AW558" i="2"/>
  <c r="DF557" i="2"/>
  <c r="AQ557" i="2"/>
  <c r="AE557" i="2"/>
  <c r="DO556" i="2"/>
  <c r="AW556" i="2"/>
  <c r="AE556" i="2"/>
  <c r="DK555" i="2"/>
  <c r="DN554" i="2"/>
  <c r="BW554" i="2"/>
  <c r="AZ554" i="2"/>
  <c r="R554" i="2"/>
  <c r="CY553" i="2"/>
  <c r="AW551" i="2"/>
  <c r="L551" i="2"/>
  <c r="CO547" i="2"/>
  <c r="DC546" i="2"/>
  <c r="I546" i="2"/>
  <c r="DQ544" i="2"/>
  <c r="U543" i="2"/>
  <c r="DR541" i="2"/>
  <c r="DQ541" i="2"/>
  <c r="DR540" i="2"/>
  <c r="DQ537" i="2"/>
  <c r="DC537" i="2"/>
  <c r="CY536" i="2"/>
  <c r="DN535" i="2"/>
  <c r="Z534" i="2"/>
  <c r="DF531" i="2"/>
  <c r="CB529" i="2"/>
  <c r="BC529" i="2" a="1"/>
  <c r="BC529" i="2" s="1"/>
  <c r="CH527" i="2"/>
  <c r="CE527" i="2" s="1"/>
  <c r="CI527" i="2"/>
  <c r="CB526" i="2"/>
  <c r="Y526" i="2"/>
  <c r="CN525" i="2"/>
  <c r="Z523" i="2"/>
  <c r="Z517" i="2"/>
  <c r="CH506" i="2"/>
  <c r="CE506" i="2" s="1"/>
  <c r="CI506" i="2"/>
  <c r="DO504" i="2"/>
  <c r="DQ504" i="2"/>
  <c r="DR504" i="2"/>
  <c r="DO496" i="2"/>
  <c r="DQ496" i="2"/>
  <c r="CX494" i="2"/>
  <c r="CU494" i="2" s="1"/>
  <c r="CY494" i="2"/>
  <c r="CI494" i="2"/>
  <c r="CH494" i="2"/>
  <c r="CE494" i="2" s="1"/>
  <c r="CX493" i="2"/>
  <c r="CU493" i="2" s="1"/>
  <c r="CY493" i="2"/>
  <c r="CI490" i="2"/>
  <c r="CH490" i="2"/>
  <c r="CE490" i="2" s="1"/>
  <c r="CX480" i="2"/>
  <c r="CU480" i="2" s="1"/>
  <c r="CN480" i="2"/>
  <c r="CM480" i="2"/>
  <c r="CJ480" i="2" s="1"/>
  <c r="CM475" i="2"/>
  <c r="CJ475" i="2" s="1"/>
  <c r="CN475" i="2"/>
  <c r="DF474" i="2"/>
  <c r="DH474" i="2"/>
  <c r="DO421" i="2"/>
  <c r="DQ421" i="2"/>
  <c r="DK476" i="2"/>
  <c r="DN476" i="2"/>
  <c r="DN466" i="2"/>
  <c r="DK466" i="2"/>
  <c r="DM466" i="2"/>
  <c r="Y463" i="2"/>
  <c r="U463" i="2" s="1"/>
  <c r="Z456" i="2"/>
  <c r="CN442" i="2"/>
  <c r="CM442" i="2"/>
  <c r="CJ442" i="2" s="1"/>
  <c r="CH418" i="2"/>
  <c r="CE418" i="2" s="1"/>
  <c r="CI418" i="2"/>
  <c r="BK405" i="2"/>
  <c r="CH402" i="2"/>
  <c r="CE402" i="2" s="1"/>
  <c r="CI402" i="2"/>
  <c r="DH376" i="2"/>
  <c r="DI376" i="2"/>
  <c r="DF376" i="2"/>
  <c r="CX369" i="2"/>
  <c r="CU369" i="2" s="1"/>
  <c r="CY369" i="2"/>
  <c r="CM229" i="2"/>
  <c r="CJ229" i="2" s="1"/>
  <c r="CN229" i="2"/>
  <c r="CH226" i="2"/>
  <c r="CE226" i="2" s="1"/>
  <c r="CI226" i="2"/>
  <c r="CM181" i="2"/>
  <c r="CJ181" i="2" s="1"/>
  <c r="CN181" i="2"/>
  <c r="CX82" i="2"/>
  <c r="CU82" i="2" s="1"/>
  <c r="CY82" i="2"/>
  <c r="AE554" i="2"/>
  <c r="DC553" i="2"/>
  <c r="AZ553" i="2"/>
  <c r="Y553" i="2"/>
  <c r="AZ551" i="2"/>
  <c r="AK550" i="2"/>
  <c r="BQ549" i="2"/>
  <c r="AT549" i="2"/>
  <c r="O549" i="2"/>
  <c r="CR548" i="2"/>
  <c r="AZ548" i="2"/>
  <c r="BC546" i="2" a="1"/>
  <c r="BC546" i="2" s="1"/>
  <c r="AW546" i="2"/>
  <c r="L546" i="2"/>
  <c r="BC545" i="2" a="1"/>
  <c r="BC545" i="2" s="1"/>
  <c r="AT545" i="2"/>
  <c r="O544" i="2"/>
  <c r="AT543" i="2"/>
  <c r="O543" i="2"/>
  <c r="AE542" i="2"/>
  <c r="CX541" i="2"/>
  <c r="CU541" i="2" s="1"/>
  <c r="AW541" i="2"/>
  <c r="AK541" i="2"/>
  <c r="L540" i="2"/>
  <c r="BQ539" i="2"/>
  <c r="O539" i="2"/>
  <c r="CB538" i="2"/>
  <c r="BH537" i="2"/>
  <c r="AW537" i="2"/>
  <c r="AN537" i="2"/>
  <c r="Z537" i="2"/>
  <c r="I537" i="2"/>
  <c r="DF536" i="2"/>
  <c r="CB536" i="2"/>
  <c r="AQ536" i="2"/>
  <c r="DC535" i="2"/>
  <c r="AT535" i="2"/>
  <c r="AH535" i="2"/>
  <c r="Y535" i="2"/>
  <c r="U535" i="2" s="1"/>
  <c r="DF534" i="2"/>
  <c r="CX534" i="2"/>
  <c r="CU534" i="2" s="1"/>
  <c r="BH534" i="2"/>
  <c r="AW534" i="2"/>
  <c r="I534" i="2"/>
  <c r="I533" i="2"/>
  <c r="CZ532" i="2"/>
  <c r="BQ531" i="2"/>
  <c r="BC530" i="2" a="1"/>
  <c r="BC530" i="2" s="1"/>
  <c r="DF529" i="2"/>
  <c r="CY529" i="2"/>
  <c r="BQ529" i="2"/>
  <c r="AK529" i="2"/>
  <c r="DF528" i="2"/>
  <c r="AZ528" i="2"/>
  <c r="AN528" i="2"/>
  <c r="AE528" i="2"/>
  <c r="AE527" i="2"/>
  <c r="I527" i="2"/>
  <c r="AT526" i="2"/>
  <c r="AK526" i="2"/>
  <c r="R526" i="2"/>
  <c r="CZ525" i="2"/>
  <c r="AZ525" i="2"/>
  <c r="AN525" i="2"/>
  <c r="CZ524" i="2"/>
  <c r="BC524" i="2" a="1"/>
  <c r="BC524" i="2" s="1"/>
  <c r="BQ523" i="2"/>
  <c r="R523" i="2"/>
  <c r="AE522" i="2"/>
  <c r="CZ521" i="2"/>
  <c r="CO521" i="2"/>
  <c r="BW521" i="2"/>
  <c r="L520" i="2"/>
  <c r="BQ519" i="2"/>
  <c r="BC519" i="2" a="1"/>
  <c r="BC519" i="2" s="1"/>
  <c r="O519" i="2"/>
  <c r="AQ518" i="2"/>
  <c r="CX517" i="2"/>
  <c r="CU517" i="2" s="1"/>
  <c r="AK517" i="2"/>
  <c r="AZ516" i="2"/>
  <c r="AQ516" i="2"/>
  <c r="AE516" i="2"/>
  <c r="L516" i="2"/>
  <c r="CB514" i="2"/>
  <c r="CB513" i="2"/>
  <c r="AH513" i="2"/>
  <c r="DR512" i="2"/>
  <c r="BH512" i="2"/>
  <c r="AW512" i="2"/>
  <c r="CY511" i="2"/>
  <c r="CR510" i="2"/>
  <c r="CB510" i="2"/>
  <c r="AZ509" i="2"/>
  <c r="AN509" i="2"/>
  <c r="I509" i="2"/>
  <c r="CZ508" i="2"/>
  <c r="BC508" i="2" a="1"/>
  <c r="BC508" i="2" s="1"/>
  <c r="CR507" i="2"/>
  <c r="DC506" i="2"/>
  <c r="CR506" i="2"/>
  <c r="CZ505" i="2"/>
  <c r="CO504" i="2"/>
  <c r="AQ504" i="2"/>
  <c r="AZ503" i="2"/>
  <c r="R503" i="2"/>
  <c r="BQ502" i="2"/>
  <c r="BC502" i="2" a="1"/>
  <c r="BC502" i="2" s="1"/>
  <c r="AK502" i="2"/>
  <c r="R502" i="2"/>
  <c r="CZ501" i="2"/>
  <c r="L501" i="2"/>
  <c r="CY500" i="2"/>
  <c r="DC499" i="2"/>
  <c r="AT499" i="2"/>
  <c r="DC498" i="2"/>
  <c r="CR498" i="2"/>
  <c r="AW498" i="2"/>
  <c r="AK498" i="2"/>
  <c r="DN497" i="2"/>
  <c r="AH497" i="2"/>
  <c r="O497" i="2"/>
  <c r="AK496" i="2"/>
  <c r="BH493" i="2"/>
  <c r="CZ492" i="2"/>
  <c r="CO492" i="2"/>
  <c r="BH492" i="2"/>
  <c r="AW492" i="2"/>
  <c r="R492" i="2"/>
  <c r="AQ491" i="2"/>
  <c r="U491" i="2"/>
  <c r="AQ490" i="2"/>
  <c r="L490" i="2"/>
  <c r="BQ489" i="2"/>
  <c r="AT489" i="2"/>
  <c r="DR488" i="2"/>
  <c r="AK488" i="2"/>
  <c r="BQ487" i="2"/>
  <c r="BC487" i="2" a="1"/>
  <c r="BC487" i="2" s="1"/>
  <c r="CB486" i="2"/>
  <c r="AH486" i="2"/>
  <c r="CX485" i="2"/>
  <c r="CU485" i="2" s="1"/>
  <c r="DF483" i="2"/>
  <c r="DI483" i="2"/>
  <c r="CR483" i="2"/>
  <c r="BQ482" i="2"/>
  <c r="BC482" i="2" a="1"/>
  <c r="BC482" i="2" s="1"/>
  <c r="AK482" i="2"/>
  <c r="R482" i="2"/>
  <c r="AN481" i="2"/>
  <c r="I481" i="2"/>
  <c r="AN480" i="2"/>
  <c r="AH479" i="2"/>
  <c r="Y479" i="2"/>
  <c r="U479" i="2" s="1"/>
  <c r="DF478" i="2"/>
  <c r="CY478" i="2"/>
  <c r="CH477" i="2"/>
  <c r="CE477" i="2" s="1"/>
  <c r="CI477" i="2"/>
  <c r="DF476" i="2"/>
  <c r="CH475" i="2"/>
  <c r="CE475" i="2" s="1"/>
  <c r="CI475" i="2"/>
  <c r="Y475" i="2"/>
  <c r="Y474" i="2"/>
  <c r="U474" i="2" s="1"/>
  <c r="BK470" i="2"/>
  <c r="DH464" i="2"/>
  <c r="DI464" i="2"/>
  <c r="BC464" i="2" a="1"/>
  <c r="BC464" i="2" s="1"/>
  <c r="DK454" i="2"/>
  <c r="DM454" i="2"/>
  <c r="Z448" i="2"/>
  <c r="DM437" i="2"/>
  <c r="DN437" i="2"/>
  <c r="DK437" i="2"/>
  <c r="DQ414" i="2"/>
  <c r="DR414" i="2"/>
  <c r="DO414" i="2"/>
  <c r="L414" i="2"/>
  <c r="CI413" i="2"/>
  <c r="Y413" i="2"/>
  <c r="CN411" i="2"/>
  <c r="CM411" i="2"/>
  <c r="CJ411" i="2" s="1"/>
  <c r="CY387" i="2"/>
  <c r="CX387" i="2"/>
  <c r="CU387" i="2" s="1"/>
  <c r="CH339" i="2"/>
  <c r="CE339" i="2" s="1"/>
  <c r="CI339" i="2"/>
  <c r="DC512" i="2"/>
  <c r="AQ510" i="2"/>
  <c r="CX509" i="2"/>
  <c r="CU509" i="2" s="1"/>
  <c r="AQ508" i="2"/>
  <c r="L508" i="2"/>
  <c r="CB506" i="2"/>
  <c r="CY505" i="2"/>
  <c r="AN505" i="2"/>
  <c r="I505" i="2"/>
  <c r="AE504" i="2"/>
  <c r="CR502" i="2"/>
  <c r="CB502" i="2"/>
  <c r="BK502" i="2"/>
  <c r="AH502" i="2"/>
  <c r="U502" i="2"/>
  <c r="AZ501" i="2"/>
  <c r="CR500" i="2"/>
  <c r="CB500" i="2"/>
  <c r="AZ500" i="2"/>
  <c r="CZ499" i="2"/>
  <c r="AH499" i="2"/>
  <c r="O499" i="2"/>
  <c r="CB498" i="2"/>
  <c r="BK498" i="2"/>
  <c r="CZ497" i="2"/>
  <c r="DC496" i="2"/>
  <c r="BC496" i="2" a="1"/>
  <c r="BC496" i="2" s="1"/>
  <c r="U496" i="2"/>
  <c r="DC495" i="2"/>
  <c r="CR494" i="2"/>
  <c r="AW494" i="2"/>
  <c r="AT493" i="2"/>
  <c r="O492" i="2"/>
  <c r="CR491" i="2"/>
  <c r="AN491" i="2"/>
  <c r="Z490" i="2"/>
  <c r="CB489" i="2"/>
  <c r="BC488" i="2" a="1"/>
  <c r="BC488" i="2" s="1"/>
  <c r="U488" i="2"/>
  <c r="DC487" i="2"/>
  <c r="AT487" i="2"/>
  <c r="AT485" i="2"/>
  <c r="AK484" i="2"/>
  <c r="Z484" i="2"/>
  <c r="DC483" i="2"/>
  <c r="CO483" i="2"/>
  <c r="CB482" i="2"/>
  <c r="BK482" i="2"/>
  <c r="AW481" i="2"/>
  <c r="AE479" i="2"/>
  <c r="CH478" i="2"/>
  <c r="CE478" i="2" s="1"/>
  <c r="CI478" i="2"/>
  <c r="I477" i="2"/>
  <c r="CM462" i="2"/>
  <c r="CJ462" i="2" s="1"/>
  <c r="CN462" i="2"/>
  <c r="CN457" i="2"/>
  <c r="CM457" i="2"/>
  <c r="CJ457" i="2" s="1"/>
  <c r="CN455" i="2"/>
  <c r="CM455" i="2"/>
  <c r="CJ455" i="2" s="1"/>
  <c r="DO450" i="2"/>
  <c r="DQ450" i="2"/>
  <c r="CM429" i="2"/>
  <c r="CJ429" i="2" s="1"/>
  <c r="CN429" i="2"/>
  <c r="DR428" i="2"/>
  <c r="DO428" i="2"/>
  <c r="DQ428" i="2"/>
  <c r="CI416" i="2"/>
  <c r="CH416" i="2"/>
  <c r="CE416" i="2" s="1"/>
  <c r="DK415" i="2"/>
  <c r="DM415" i="2"/>
  <c r="CH403" i="2"/>
  <c r="CE403" i="2" s="1"/>
  <c r="CI403" i="2"/>
  <c r="DH374" i="2"/>
  <c r="DI374" i="2"/>
  <c r="DM340" i="2"/>
  <c r="DN340" i="2"/>
  <c r="DK340" i="2"/>
  <c r="DQ337" i="2"/>
  <c r="DR337" i="2"/>
  <c r="DO337" i="2"/>
  <c r="CN329" i="2"/>
  <c r="CM329" i="2"/>
  <c r="CJ329" i="2" s="1"/>
  <c r="Z553" i="2"/>
  <c r="BQ552" i="2"/>
  <c r="R552" i="2"/>
  <c r="CY551" i="2"/>
  <c r="BQ551" i="2"/>
  <c r="BC551" i="2" a="1"/>
  <c r="BC551" i="2" s="1"/>
  <c r="BW550" i="2"/>
  <c r="U550" i="2"/>
  <c r="BW549" i="2"/>
  <c r="BH548" i="2"/>
  <c r="CZ547" i="2"/>
  <c r="BK547" i="2"/>
  <c r="AQ547" i="2"/>
  <c r="O547" i="2"/>
  <c r="CZ545" i="2"/>
  <c r="CO545" i="2"/>
  <c r="DN544" i="2"/>
  <c r="CO544" i="2"/>
  <c r="CB544" i="2"/>
  <c r="BK544" i="2"/>
  <c r="AQ544" i="2"/>
  <c r="AZ543" i="2"/>
  <c r="BQ542" i="2"/>
  <c r="AW542" i="2"/>
  <c r="I542" i="2"/>
  <c r="BQ541" i="2"/>
  <c r="AH541" i="2"/>
  <c r="DC540" i="2"/>
  <c r="CR540" i="2"/>
  <c r="AN540" i="2"/>
  <c r="DH538" i="2"/>
  <c r="I538" i="2"/>
  <c r="CB537" i="2"/>
  <c r="AT537" i="2"/>
  <c r="R536" i="2"/>
  <c r="CZ535" i="2"/>
  <c r="AZ535" i="2"/>
  <c r="R535" i="2"/>
  <c r="I535" i="2"/>
  <c r="CB534" i="2"/>
  <c r="BC534" i="2" a="1"/>
  <c r="BC534" i="2" s="1"/>
  <c r="CX533" i="2"/>
  <c r="CU533" i="2" s="1"/>
  <c r="AK533" i="2"/>
  <c r="DH532" i="2"/>
  <c r="CY532" i="2"/>
  <c r="CB532" i="2"/>
  <c r="AZ532" i="2"/>
  <c r="AQ532" i="2"/>
  <c r="AE532" i="2"/>
  <c r="AQ531" i="2"/>
  <c r="AH531" i="2"/>
  <c r="CB530" i="2"/>
  <c r="AH530" i="2"/>
  <c r="Y530" i="2"/>
  <c r="L529" i="2"/>
  <c r="DQ528" i="2"/>
  <c r="AK528" i="2"/>
  <c r="O528" i="2"/>
  <c r="DQ527" i="2"/>
  <c r="CY527" i="2"/>
  <c r="AQ526" i="2"/>
  <c r="DR524" i="2"/>
  <c r="CY524" i="2"/>
  <c r="CB524" i="2"/>
  <c r="DC523" i="2"/>
  <c r="BQ522" i="2"/>
  <c r="AW522" i="2"/>
  <c r="AK522" i="2"/>
  <c r="DF521" i="2"/>
  <c r="CY521" i="2"/>
  <c r="CM520" i="2"/>
  <c r="CJ520" i="2" s="1"/>
  <c r="BK520" i="2"/>
  <c r="CO519" i="2"/>
  <c r="DH518" i="2"/>
  <c r="CX518" i="2"/>
  <c r="CU518" i="2" s="1"/>
  <c r="BH518" i="2"/>
  <c r="AW518" i="2"/>
  <c r="I518" i="2"/>
  <c r="BQ517" i="2"/>
  <c r="AH517" i="2"/>
  <c r="L517" i="2"/>
  <c r="CR516" i="2"/>
  <c r="BH516" i="2"/>
  <c r="AW516" i="2"/>
  <c r="R516" i="2"/>
  <c r="CX515" i="2"/>
  <c r="CU515" i="2" s="1"/>
  <c r="AZ515" i="2"/>
  <c r="AE515" i="2"/>
  <c r="I515" i="2"/>
  <c r="CH514" i="2"/>
  <c r="CE514" i="2" s="1"/>
  <c r="BH514" i="2"/>
  <c r="AQ514" i="2"/>
  <c r="I514" i="2"/>
  <c r="BW513" i="2"/>
  <c r="AZ513" i="2"/>
  <c r="CI512" i="2"/>
  <c r="BC512" i="2" a="1"/>
  <c r="BC512" i="2" s="1"/>
  <c r="L512" i="2"/>
  <c r="DM511" i="2"/>
  <c r="DC511" i="2"/>
  <c r="AT511" i="2"/>
  <c r="AH511" i="2"/>
  <c r="Y511" i="2"/>
  <c r="U511" i="2" s="1"/>
  <c r="BW510" i="2"/>
  <c r="AE510" i="2"/>
  <c r="L510" i="2"/>
  <c r="DQ509" i="2"/>
  <c r="DR508" i="2"/>
  <c r="CY508" i="2"/>
  <c r="CB508" i="2"/>
  <c r="DO507" i="2"/>
  <c r="CO507" i="2"/>
  <c r="AQ507" i="2"/>
  <c r="AH507" i="2"/>
  <c r="BK506" i="2"/>
  <c r="Y506" i="2"/>
  <c r="L506" i="2"/>
  <c r="DQ505" i="2"/>
  <c r="DI504" i="2"/>
  <c r="R504" i="2"/>
  <c r="CY503" i="2"/>
  <c r="BQ503" i="2"/>
  <c r="BC503" i="2" a="1"/>
  <c r="BC503" i="2" s="1"/>
  <c r="O503" i="2"/>
  <c r="AQ502" i="2"/>
  <c r="BW501" i="2"/>
  <c r="I501" i="2"/>
  <c r="AN500" i="2"/>
  <c r="CX499" i="2"/>
  <c r="CU499" i="2" s="1"/>
  <c r="AQ499" i="2"/>
  <c r="BW498" i="2"/>
  <c r="AH498" i="2"/>
  <c r="AZ497" i="2"/>
  <c r="DM496" i="2"/>
  <c r="CR496" i="2"/>
  <c r="CB496" i="2"/>
  <c r="L496" i="2"/>
  <c r="DM495" i="2"/>
  <c r="CO495" i="2"/>
  <c r="AT495" i="2"/>
  <c r="O495" i="2"/>
  <c r="BQ494" i="2"/>
  <c r="AK494" i="2"/>
  <c r="R494" i="2"/>
  <c r="DM493" i="2"/>
  <c r="BQ493" i="2"/>
  <c r="AH493" i="2"/>
  <c r="O493" i="2"/>
  <c r="CY492" i="2"/>
  <c r="BC492" i="2" a="1"/>
  <c r="BC492" i="2" s="1"/>
  <c r="Y492" i="2"/>
  <c r="U492" i="2" s="1"/>
  <c r="DC491" i="2"/>
  <c r="DF490" i="2"/>
  <c r="CO489" i="2"/>
  <c r="DC488" i="2"/>
  <c r="L488" i="2"/>
  <c r="CO487" i="2"/>
  <c r="AH487" i="2"/>
  <c r="DI486" i="2"/>
  <c r="DH486" i="2"/>
  <c r="Z486" i="2"/>
  <c r="Y486" i="2"/>
  <c r="DO485" i="2"/>
  <c r="BQ485" i="2"/>
  <c r="AH485" i="2"/>
  <c r="O485" i="2"/>
  <c r="CY484" i="2"/>
  <c r="O484" i="2"/>
  <c r="CM483" i="2"/>
  <c r="CJ483" i="2" s="1"/>
  <c r="CN483" i="2"/>
  <c r="AT483" i="2"/>
  <c r="Y482" i="2"/>
  <c r="CH480" i="2"/>
  <c r="CE480" i="2" s="1"/>
  <c r="CI480" i="2"/>
  <c r="DR479" i="2"/>
  <c r="DQ479" i="2"/>
  <c r="AZ479" i="2"/>
  <c r="AZ477" i="2"/>
  <c r="AQ475" i="2"/>
  <c r="DK472" i="2"/>
  <c r="DM472" i="2"/>
  <c r="DN471" i="2"/>
  <c r="DM471" i="2"/>
  <c r="DK471" i="2"/>
  <c r="CH462" i="2"/>
  <c r="CE462" i="2" s="1"/>
  <c r="CI462" i="2"/>
  <c r="BC462" i="2" a="1"/>
  <c r="BC462" i="2" s="1"/>
  <c r="BQ460" i="2"/>
  <c r="CH457" i="2"/>
  <c r="CE457" i="2" s="1"/>
  <c r="CI457" i="2"/>
  <c r="BQ456" i="2"/>
  <c r="Y451" i="2"/>
  <c r="U451" i="2" s="1"/>
  <c r="CN450" i="2"/>
  <c r="DN432" i="2"/>
  <c r="DK432" i="2"/>
  <c r="DM432" i="2"/>
  <c r="CX416" i="2"/>
  <c r="CU416" i="2" s="1"/>
  <c r="CY416" i="2"/>
  <c r="DO407" i="2"/>
  <c r="DR407" i="2"/>
  <c r="CM362" i="2"/>
  <c r="CJ362" i="2" s="1"/>
  <c r="CN362" i="2"/>
  <c r="Z362" i="2"/>
  <c r="CI346" i="2"/>
  <c r="CH346" i="2"/>
  <c r="CE346" i="2" s="1"/>
  <c r="BC552" i="2" a="1"/>
  <c r="BC552" i="2" s="1"/>
  <c r="CY548" i="2"/>
  <c r="CX547" i="2"/>
  <c r="CU547" i="2" s="1"/>
  <c r="U546" i="2"/>
  <c r="CI542" i="2"/>
  <c r="AK542" i="2"/>
  <c r="BH540" i="2"/>
  <c r="AW540" i="2"/>
  <c r="R540" i="2"/>
  <c r="CY539" i="2"/>
  <c r="Z533" i="2"/>
  <c r="BQ527" i="2"/>
  <c r="BC527" i="2" a="1"/>
  <c r="BC527" i="2" s="1"/>
  <c r="Z527" i="2"/>
  <c r="BQ521" i="2"/>
  <c r="Z516" i="2"/>
  <c r="Z513" i="2"/>
  <c r="CX510" i="2"/>
  <c r="CU510" i="2" s="1"/>
  <c r="Y510" i="2"/>
  <c r="U510" i="2" s="1"/>
  <c r="BH504" i="2"/>
  <c r="AW504" i="2"/>
  <c r="CI503" i="2"/>
  <c r="CN499" i="2"/>
  <c r="Y499" i="2"/>
  <c r="U499" i="2" s="1"/>
  <c r="U498" i="2"/>
  <c r="Z497" i="2"/>
  <c r="CZ496" i="2"/>
  <c r="AQ496" i="2"/>
  <c r="CZ495" i="2"/>
  <c r="CZ493" i="2"/>
  <c r="CO493" i="2"/>
  <c r="U493" i="2"/>
  <c r="L492" i="2"/>
  <c r="CO491" i="2"/>
  <c r="BQ491" i="2"/>
  <c r="BQ490" i="2"/>
  <c r="AW490" i="2"/>
  <c r="CZ489" i="2"/>
  <c r="BW489" i="2"/>
  <c r="AZ489" i="2"/>
  <c r="CR488" i="2"/>
  <c r="CB488" i="2"/>
  <c r="AQ488" i="2"/>
  <c r="CZ487" i="2"/>
  <c r="AQ487" i="2"/>
  <c r="BH486" i="2"/>
  <c r="U485" i="2"/>
  <c r="BC484" i="2" a="1"/>
  <c r="BC484" i="2" s="1"/>
  <c r="Y484" i="2"/>
  <c r="U484" i="2" s="1"/>
  <c r="CZ483" i="2"/>
  <c r="AE482" i="2"/>
  <c r="BQ481" i="2"/>
  <c r="AT481" i="2"/>
  <c r="DO480" i="2"/>
  <c r="DQ480" i="2"/>
  <c r="BC480" i="2" a="1"/>
  <c r="BC480" i="2" s="1"/>
  <c r="Y480" i="2"/>
  <c r="U480" i="2" s="1"/>
  <c r="CZ479" i="2"/>
  <c r="AN479" i="2"/>
  <c r="BK478" i="2"/>
  <c r="AE478" i="2"/>
  <c r="Y478" i="2"/>
  <c r="BW477" i="2"/>
  <c r="AN477" i="2"/>
  <c r="R477" i="2"/>
  <c r="CY472" i="2"/>
  <c r="BQ469" i="2"/>
  <c r="Z468" i="2"/>
  <c r="U461" i="2"/>
  <c r="BC456" i="2" a="1"/>
  <c r="BC456" i="2" s="1"/>
  <c r="CX455" i="2"/>
  <c r="CU455" i="2" s="1"/>
  <c r="BK431" i="2"/>
  <c r="DK429" i="2"/>
  <c r="DM429" i="2"/>
  <c r="DN429" i="2"/>
  <c r="DK426" i="2"/>
  <c r="DM426" i="2"/>
  <c r="CI421" i="2"/>
  <c r="DM410" i="2"/>
  <c r="DN410" i="2"/>
  <c r="DK410" i="2"/>
  <c r="CH410" i="2"/>
  <c r="CE410" i="2" s="1"/>
  <c r="CI410" i="2"/>
  <c r="Z408" i="2"/>
  <c r="CM406" i="2"/>
  <c r="CJ406" i="2" s="1"/>
  <c r="CN406" i="2"/>
  <c r="CH381" i="2"/>
  <c r="CE381" i="2" s="1"/>
  <c r="CI381" i="2"/>
  <c r="Z366" i="2"/>
  <c r="I555" i="2"/>
  <c r="AT554" i="2"/>
  <c r="CR552" i="2"/>
  <c r="CR551" i="2"/>
  <c r="AT551" i="2"/>
  <c r="O551" i="2"/>
  <c r="DC550" i="2"/>
  <c r="BH550" i="2"/>
  <c r="L550" i="2"/>
  <c r="DH548" i="2"/>
  <c r="AK548" i="2"/>
  <c r="AZ547" i="2"/>
  <c r="DF545" i="2"/>
  <c r="CX545" i="2"/>
  <c r="CU545" i="2" s="1"/>
  <c r="AW545" i="2"/>
  <c r="AN545" i="2"/>
  <c r="I545" i="2"/>
  <c r="DF544" i="2"/>
  <c r="DF543" i="2"/>
  <c r="CX543" i="2"/>
  <c r="CU543" i="2" s="1"/>
  <c r="Z543" i="2"/>
  <c r="R543" i="2"/>
  <c r="I543" i="2"/>
  <c r="R542" i="2"/>
  <c r="CZ541" i="2"/>
  <c r="CO541" i="2"/>
  <c r="CB541" i="2"/>
  <c r="CO540" i="2"/>
  <c r="AK540" i="2"/>
  <c r="O540" i="2"/>
  <c r="AN539" i="2"/>
  <c r="BC538" i="2" a="1"/>
  <c r="BC538" i="2" s="1"/>
  <c r="AW538" i="2"/>
  <c r="Z538" i="2"/>
  <c r="R538" i="2"/>
  <c r="CZ537" i="2"/>
  <c r="L537" i="2"/>
  <c r="DC536" i="2"/>
  <c r="AK536" i="2"/>
  <c r="O536" i="2"/>
  <c r="DQ535" i="2"/>
  <c r="CY535" i="2"/>
  <c r="AQ534" i="2"/>
  <c r="DQ533" i="2"/>
  <c r="BC533" i="2" a="1"/>
  <c r="BC533" i="2" s="1"/>
  <c r="AT533" i="2"/>
  <c r="O533" i="2"/>
  <c r="CR532" i="2"/>
  <c r="R532" i="2"/>
  <c r="DM531" i="2"/>
  <c r="CZ531" i="2"/>
  <c r="AZ531" i="2"/>
  <c r="AE531" i="2"/>
  <c r="I531" i="2"/>
  <c r="AQ530" i="2"/>
  <c r="I530" i="2"/>
  <c r="DM529" i="2"/>
  <c r="CZ529" i="2"/>
  <c r="CO529" i="2"/>
  <c r="BC528" i="2" a="1"/>
  <c r="BC528" i="2" s="1"/>
  <c r="CR527" i="2"/>
  <c r="Z526" i="2"/>
  <c r="BQ525" i="2"/>
  <c r="AH525" i="2"/>
  <c r="L525" i="2"/>
  <c r="CR524" i="2"/>
  <c r="BH524" i="2"/>
  <c r="AW524" i="2"/>
  <c r="R524" i="2"/>
  <c r="DM523" i="2"/>
  <c r="CZ523" i="2"/>
  <c r="BK522" i="2"/>
  <c r="AT522" i="2"/>
  <c r="Y522" i="2"/>
  <c r="U522" i="2" s="1"/>
  <c r="CB521" i="2"/>
  <c r="AH521" i="2"/>
  <c r="R520" i="2"/>
  <c r="CZ519" i="2"/>
  <c r="AZ519" i="2"/>
  <c r="R519" i="2"/>
  <c r="BC518" i="2" a="1"/>
  <c r="BC518" i="2" s="1"/>
  <c r="AT518" i="2"/>
  <c r="AK518" i="2"/>
  <c r="R518" i="2"/>
  <c r="CZ517" i="2"/>
  <c r="BK517" i="2"/>
  <c r="CO516" i="2"/>
  <c r="O516" i="2"/>
  <c r="DI515" i="2"/>
  <c r="Z514" i="2"/>
  <c r="R514" i="2"/>
  <c r="CB512" i="2"/>
  <c r="BK512" i="2"/>
  <c r="DK511" i="2"/>
  <c r="AQ511" i="2"/>
  <c r="AE511" i="2"/>
  <c r="I511" i="2"/>
  <c r="CN510" i="2"/>
  <c r="BH510" i="2"/>
  <c r="AW510" i="2"/>
  <c r="I510" i="2"/>
  <c r="BQ509" i="2"/>
  <c r="AH509" i="2"/>
  <c r="L509" i="2"/>
  <c r="CR508" i="2"/>
  <c r="BH508" i="2"/>
  <c r="AW508" i="2"/>
  <c r="R508" i="2"/>
  <c r="CX507" i="2"/>
  <c r="CU507" i="2" s="1"/>
  <c r="AZ507" i="2"/>
  <c r="AE507" i="2"/>
  <c r="I507" i="2"/>
  <c r="BH506" i="2"/>
  <c r="AQ506" i="2"/>
  <c r="I506" i="2"/>
  <c r="BQ505" i="2"/>
  <c r="AT505" i="2"/>
  <c r="AK504" i="2"/>
  <c r="DQ503" i="2"/>
  <c r="AT503" i="2"/>
  <c r="AH503" i="2"/>
  <c r="Y503" i="2"/>
  <c r="DF502" i="2"/>
  <c r="Z502" i="2"/>
  <c r="AK501" i="2"/>
  <c r="CZ500" i="2"/>
  <c r="BQ500" i="2"/>
  <c r="AK500" i="2"/>
  <c r="Z500" i="2"/>
  <c r="CI499" i="2"/>
  <c r="AN499" i="2"/>
  <c r="AE498" i="2"/>
  <c r="L498" i="2"/>
  <c r="AW497" i="2"/>
  <c r="DF496" i="2"/>
  <c r="CO496" i="2"/>
  <c r="AZ496" i="2"/>
  <c r="AE496" i="2"/>
  <c r="DF495" i="2"/>
  <c r="CX495" i="2"/>
  <c r="CU495" i="2" s="1"/>
  <c r="Y495" i="2"/>
  <c r="U495" i="2" s="1"/>
  <c r="DF494" i="2"/>
  <c r="CB494" i="2"/>
  <c r="AH494" i="2"/>
  <c r="U494" i="2"/>
  <c r="AQ492" i="2"/>
  <c r="CZ491" i="2"/>
  <c r="BC491" i="2" a="1"/>
  <c r="BC491" i="2" s="1"/>
  <c r="R491" i="2"/>
  <c r="DC490" i="2"/>
  <c r="CR490" i="2"/>
  <c r="AK490" i="2"/>
  <c r="R490" i="2"/>
  <c r="DC486" i="2"/>
  <c r="AW486" i="2"/>
  <c r="CO485" i="2"/>
  <c r="L484" i="2"/>
  <c r="CX483" i="2"/>
  <c r="CU483" i="2" s="1"/>
  <c r="BK483" i="2"/>
  <c r="Y483" i="2"/>
  <c r="BH482" i="2"/>
  <c r="Z482" i="2"/>
  <c r="CB480" i="2"/>
  <c r="L480" i="2"/>
  <c r="CX479" i="2"/>
  <c r="CU479" i="2" s="1"/>
  <c r="BH479" i="2"/>
  <c r="BW478" i="2"/>
  <c r="CO476" i="2"/>
  <c r="BH476" i="2"/>
  <c r="AW476" i="2"/>
  <c r="DM475" i="2"/>
  <c r="DN475" i="2"/>
  <c r="AZ475" i="2"/>
  <c r="Z471" i="2"/>
  <c r="CN466" i="2"/>
  <c r="CM466" i="2"/>
  <c r="CJ466" i="2" s="1"/>
  <c r="DH459" i="2"/>
  <c r="DI459" i="2"/>
  <c r="DF459" i="2"/>
  <c r="DK453" i="2"/>
  <c r="DM453" i="2"/>
  <c r="DN453" i="2"/>
  <c r="CI451" i="2"/>
  <c r="CH451" i="2"/>
  <c r="CE451" i="2" s="1"/>
  <c r="CX447" i="2"/>
  <c r="CU447" i="2" s="1"/>
  <c r="Y437" i="2"/>
  <c r="U437" i="2" s="1"/>
  <c r="L434" i="2"/>
  <c r="DF427" i="2"/>
  <c r="BK416" i="2"/>
  <c r="CI397" i="2"/>
  <c r="CI391" i="2"/>
  <c r="CH391" i="2"/>
  <c r="CE391" i="2" s="1"/>
  <c r="AQ553" i="2"/>
  <c r="BK552" i="2"/>
  <c r="BQ550" i="2"/>
  <c r="AK549" i="2"/>
  <c r="BC543" i="2" a="1"/>
  <c r="BC543" i="2" s="1"/>
  <c r="CY541" i="2"/>
  <c r="DF539" i="2"/>
  <c r="CR539" i="2"/>
  <c r="CX537" i="2"/>
  <c r="CU537" i="2" s="1"/>
  <c r="L536" i="2"/>
  <c r="CI535" i="2"/>
  <c r="BQ535" i="2"/>
  <c r="BC535" i="2" a="1"/>
  <c r="BC535" i="2" s="1"/>
  <c r="L534" i="2"/>
  <c r="CI533" i="2"/>
  <c r="BQ533" i="2"/>
  <c r="L533" i="2"/>
  <c r="DC532" i="2"/>
  <c r="CX531" i="2"/>
  <c r="CU531" i="2" s="1"/>
  <c r="BH530" i="2"/>
  <c r="AW529" i="2"/>
  <c r="CO528" i="2"/>
  <c r="AQ528" i="2"/>
  <c r="DC527" i="2"/>
  <c r="AH527" i="2"/>
  <c r="Y527" i="2"/>
  <c r="U527" i="2" s="1"/>
  <c r="CX526" i="2"/>
  <c r="CU526" i="2" s="1"/>
  <c r="AW526" i="2"/>
  <c r="I526" i="2"/>
  <c r="CO525" i="2"/>
  <c r="DC524" i="2"/>
  <c r="BQ524" i="2"/>
  <c r="Z524" i="2"/>
  <c r="CX523" i="2"/>
  <c r="CU523" i="2" s="1"/>
  <c r="AZ523" i="2"/>
  <c r="AE523" i="2"/>
  <c r="I523" i="2"/>
  <c r="DO521" i="2"/>
  <c r="L521" i="2"/>
  <c r="CB518" i="2"/>
  <c r="CY517" i="2"/>
  <c r="AN517" i="2"/>
  <c r="CZ516" i="2"/>
  <c r="BC516" i="2" a="1"/>
  <c r="BC516" i="2" s="1"/>
  <c r="CR515" i="2"/>
  <c r="CX513" i="2"/>
  <c r="CU513" i="2" s="1"/>
  <c r="DF512" i="2"/>
  <c r="AN512" i="2"/>
  <c r="R511" i="2"/>
  <c r="BQ510" i="2"/>
  <c r="CO509" i="2"/>
  <c r="DC508" i="2"/>
  <c r="BQ508" i="2"/>
  <c r="Z508" i="2"/>
  <c r="DF507" i="2"/>
  <c r="CN507" i="2"/>
  <c r="CB505" i="2"/>
  <c r="DC503" i="2"/>
  <c r="CX502" i="2"/>
  <c r="CU502" i="2" s="1"/>
  <c r="I502" i="2"/>
  <c r="CO501" i="2"/>
  <c r="DR500" i="2"/>
  <c r="BQ499" i="2"/>
  <c r="I499" i="2"/>
  <c r="DF498" i="2"/>
  <c r="Z498" i="2"/>
  <c r="Z496" i="2"/>
  <c r="BW494" i="2"/>
  <c r="CX491" i="2"/>
  <c r="CU491" i="2" s="1"/>
  <c r="BK490" i="2"/>
  <c r="DF488" i="2"/>
  <c r="BQ486" i="2"/>
  <c r="BC486" i="2" a="1"/>
  <c r="BC486" i="2" s="1"/>
  <c r="I484" i="2"/>
  <c r="I482" i="2"/>
  <c r="DK480" i="2"/>
  <c r="DN480" i="2"/>
  <c r="DF479" i="2"/>
  <c r="BC479" i="2" a="1"/>
  <c r="BC479" i="2" s="1"/>
  <c r="CX477" i="2"/>
  <c r="CU477" i="2" s="1"/>
  <c r="Y476" i="2"/>
  <c r="U476" i="2" s="1"/>
  <c r="BQ474" i="2"/>
  <c r="U465" i="2"/>
  <c r="Z459" i="2"/>
  <c r="CN449" i="2"/>
  <c r="CM449" i="2"/>
  <c r="CJ449" i="2" s="1"/>
  <c r="CH446" i="2"/>
  <c r="CE446" i="2" s="1"/>
  <c r="CI446" i="2"/>
  <c r="Y440" i="2"/>
  <c r="U440" i="2" s="1"/>
  <c r="BQ437" i="2"/>
  <c r="Y434" i="2"/>
  <c r="U434" i="2" s="1"/>
  <c r="DI427" i="2"/>
  <c r="DH427" i="2"/>
  <c r="CM424" i="2"/>
  <c r="CJ424" i="2" s="1"/>
  <c r="CN424" i="2"/>
  <c r="Y423" i="2"/>
  <c r="CN419" i="2"/>
  <c r="CM419" i="2"/>
  <c r="CJ419" i="2" s="1"/>
  <c r="DO418" i="2"/>
  <c r="DQ418" i="2"/>
  <c r="DO413" i="2"/>
  <c r="DQ413" i="2"/>
  <c r="L413" i="2"/>
  <c r="I411" i="2"/>
  <c r="CX408" i="2"/>
  <c r="CU408" i="2" s="1"/>
  <c r="CY408" i="2"/>
  <c r="DN406" i="2"/>
  <c r="DM406" i="2"/>
  <c r="CX406" i="2"/>
  <c r="CU406" i="2" s="1"/>
  <c r="DF392" i="2"/>
  <c r="DH392" i="2"/>
  <c r="DI392" i="2"/>
  <c r="DO383" i="2"/>
  <c r="DQ383" i="2"/>
  <c r="DR383" i="2"/>
  <c r="BQ368" i="2"/>
  <c r="BH478" i="2"/>
  <c r="I478" i="2"/>
  <c r="AK477" i="2"/>
  <c r="AK476" i="2"/>
  <c r="CY475" i="2"/>
  <c r="AN475" i="2"/>
  <c r="R475" i="2"/>
  <c r="BC474" i="2" a="1"/>
  <c r="BC474" i="2" s="1"/>
  <c r="AT474" i="2"/>
  <c r="AK474" i="2"/>
  <c r="CZ473" i="2"/>
  <c r="BW473" i="2"/>
  <c r="BH473" i="2"/>
  <c r="AZ473" i="2"/>
  <c r="I473" i="2"/>
  <c r="DF472" i="2"/>
  <c r="CO472" i="2"/>
  <c r="BH472" i="2"/>
  <c r="AW472" i="2"/>
  <c r="R472" i="2"/>
  <c r="AN471" i="2"/>
  <c r="R471" i="2"/>
  <c r="DC470" i="2"/>
  <c r="CR470" i="2"/>
  <c r="BW470" i="2"/>
  <c r="AQ469" i="2"/>
  <c r="BC468" i="2" a="1"/>
  <c r="BC468" i="2" s="1"/>
  <c r="O468" i="2"/>
  <c r="BC467" i="2" a="1"/>
  <c r="BC467" i="2" s="1"/>
  <c r="AW467" i="2"/>
  <c r="AK467" i="2"/>
  <c r="AZ466" i="2"/>
  <c r="AE466" i="2"/>
  <c r="DC465" i="2"/>
  <c r="CR465" i="2"/>
  <c r="CB465" i="2"/>
  <c r="BC465" i="2" a="1"/>
  <c r="BC465" i="2" s="1"/>
  <c r="O465" i="2"/>
  <c r="DC464" i="2"/>
  <c r="CZ463" i="2"/>
  <c r="I463" i="2"/>
  <c r="BQ462" i="2"/>
  <c r="Z462" i="2"/>
  <c r="O462" i="2"/>
  <c r="DC461" i="2"/>
  <c r="BW461" i="2"/>
  <c r="AH461" i="2"/>
  <c r="BH459" i="2"/>
  <c r="CO458" i="2"/>
  <c r="AE458" i="2"/>
  <c r="DC457" i="2"/>
  <c r="BQ457" i="2"/>
  <c r="AT457" i="2"/>
  <c r="AK456" i="2"/>
  <c r="BH455" i="2"/>
  <c r="AW455" i="2"/>
  <c r="R455" i="2"/>
  <c r="CO454" i="2"/>
  <c r="AW453" i="2"/>
  <c r="L452" i="2"/>
  <c r="CO451" i="2"/>
  <c r="CB451" i="2"/>
  <c r="L451" i="2"/>
  <c r="AK450" i="2"/>
  <c r="AZ449" i="2"/>
  <c r="BH448" i="2"/>
  <c r="AZ448" i="2"/>
  <c r="Y448" i="2"/>
  <c r="U448" i="2" s="1"/>
  <c r="O447" i="2"/>
  <c r="AZ446" i="2"/>
  <c r="AN446" i="2"/>
  <c r="I446" i="2"/>
  <c r="DF445" i="2"/>
  <c r="AW445" i="2"/>
  <c r="L444" i="2"/>
  <c r="CO443" i="2"/>
  <c r="AN443" i="2"/>
  <c r="DC442" i="2"/>
  <c r="AH442" i="2"/>
  <c r="CB441" i="2"/>
  <c r="BC441" i="2" a="1"/>
  <c r="BC441" i="2" s="1"/>
  <c r="AQ441" i="2"/>
  <c r="AH440" i="2"/>
  <c r="R439" i="2"/>
  <c r="AN438" i="2"/>
  <c r="BH437" i="2"/>
  <c r="Z437" i="2"/>
  <c r="CZ436" i="2"/>
  <c r="AW436" i="2"/>
  <c r="AE436" i="2"/>
  <c r="AW435" i="2"/>
  <c r="AZ434" i="2"/>
  <c r="AE434" i="2"/>
  <c r="DC433" i="2"/>
  <c r="CB433" i="2"/>
  <c r="BC433" i="2" a="1"/>
  <c r="BC433" i="2" s="1"/>
  <c r="O433" i="2"/>
  <c r="CR432" i="2"/>
  <c r="AT432" i="2"/>
  <c r="AH432" i="2"/>
  <c r="I432" i="2"/>
  <c r="DF431" i="2"/>
  <c r="BC431" i="2" a="1"/>
  <c r="BC431" i="2" s="1"/>
  <c r="O431" i="2"/>
  <c r="CO430" i="2"/>
  <c r="DF429" i="2"/>
  <c r="AQ429" i="2"/>
  <c r="AE429" i="2"/>
  <c r="AZ428" i="2"/>
  <c r="AW427" i="2"/>
  <c r="CZ426" i="2"/>
  <c r="DF425" i="2"/>
  <c r="BQ425" i="2"/>
  <c r="AW425" i="2"/>
  <c r="AQ424" i="2"/>
  <c r="Y424" i="2"/>
  <c r="I423" i="2"/>
  <c r="CO422" i="2"/>
  <c r="AQ422" i="2"/>
  <c r="AE421" i="2"/>
  <c r="CY420" i="2"/>
  <c r="AQ420" i="2"/>
  <c r="BK419" i="2"/>
  <c r="L419" i="2"/>
  <c r="O418" i="2"/>
  <c r="DC417" i="2"/>
  <c r="CR417" i="2"/>
  <c r="DC416" i="2"/>
  <c r="BH416" i="2"/>
  <c r="AE416" i="2"/>
  <c r="BW415" i="2"/>
  <c r="DC414" i="2"/>
  <c r="CR413" i="2"/>
  <c r="AQ413" i="2"/>
  <c r="CO412" i="2"/>
  <c r="AK412" i="2"/>
  <c r="AZ411" i="2"/>
  <c r="AN411" i="2"/>
  <c r="Z411" i="2"/>
  <c r="AW410" i="2"/>
  <c r="BW409" i="2"/>
  <c r="AQ409" i="2"/>
  <c r="AE409" i="2"/>
  <c r="Y409" i="2"/>
  <c r="BH408" i="2"/>
  <c r="BC406" i="2" a="1"/>
  <c r="BC406" i="2" s="1"/>
  <c r="AQ405" i="2"/>
  <c r="I404" i="2"/>
  <c r="CN403" i="2"/>
  <c r="U403" i="2"/>
  <c r="BQ402" i="2"/>
  <c r="AQ400" i="2"/>
  <c r="DO392" i="2"/>
  <c r="DQ392" i="2"/>
  <c r="DM390" i="2"/>
  <c r="DK390" i="2"/>
  <c r="DN390" i="2"/>
  <c r="CX388" i="2"/>
  <c r="CU388" i="2" s="1"/>
  <c r="Z386" i="2"/>
  <c r="O386" i="2"/>
  <c r="CM379" i="2"/>
  <c r="CJ379" i="2" s="1"/>
  <c r="CN379" i="2"/>
  <c r="AW379" i="2"/>
  <c r="CH369" i="2"/>
  <c r="CE369" i="2" s="1"/>
  <c r="CI369" i="2"/>
  <c r="DC366" i="2"/>
  <c r="DQ365" i="2"/>
  <c r="DR365" i="2"/>
  <c r="DO365" i="2"/>
  <c r="DH360" i="2"/>
  <c r="DI360" i="2"/>
  <c r="DF360" i="2"/>
  <c r="DR339" i="2"/>
  <c r="DO339" i="2"/>
  <c r="DQ339" i="2"/>
  <c r="CI330" i="2"/>
  <c r="CH330" i="2"/>
  <c r="CE330" i="2" s="1"/>
  <c r="DH327" i="2"/>
  <c r="DI327" i="2"/>
  <c r="DQ280" i="2"/>
  <c r="DR280" i="2"/>
  <c r="DO280" i="2"/>
  <c r="DH276" i="2"/>
  <c r="DI276" i="2"/>
  <c r="DM273" i="2"/>
  <c r="DN273" i="2"/>
  <c r="DK273" i="2"/>
  <c r="AH481" i="2"/>
  <c r="O481" i="2"/>
  <c r="BH480" i="2"/>
  <c r="AW480" i="2"/>
  <c r="R480" i="2"/>
  <c r="BQ478" i="2"/>
  <c r="BC478" i="2" a="1"/>
  <c r="BC478" i="2" s="1"/>
  <c r="AK478" i="2"/>
  <c r="R478" i="2"/>
  <c r="DM477" i="2"/>
  <c r="BQ477" i="2"/>
  <c r="BC477" i="2" a="1"/>
  <c r="BC477" i="2" s="1"/>
  <c r="AT477" i="2"/>
  <c r="O477" i="2"/>
  <c r="DQ476" i="2"/>
  <c r="BC476" i="2" a="1"/>
  <c r="BC476" i="2" s="1"/>
  <c r="DF475" i="2"/>
  <c r="CR475" i="2"/>
  <c r="AW473" i="2"/>
  <c r="AK473" i="2"/>
  <c r="DI471" i="2"/>
  <c r="CR471" i="2"/>
  <c r="BQ471" i="2"/>
  <c r="O471" i="2"/>
  <c r="AE470" i="2"/>
  <c r="BH469" i="2"/>
  <c r="DQ468" i="2"/>
  <c r="CR467" i="2"/>
  <c r="AT467" i="2"/>
  <c r="U467" i="2"/>
  <c r="CY466" i="2"/>
  <c r="BH466" i="2"/>
  <c r="CZ465" i="2"/>
  <c r="CN464" i="2"/>
  <c r="AE464" i="2"/>
  <c r="BH463" i="2"/>
  <c r="AW463" i="2"/>
  <c r="CO462" i="2"/>
  <c r="CB462" i="2"/>
  <c r="AQ462" i="2"/>
  <c r="Y462" i="2"/>
  <c r="U462" i="2" s="1"/>
  <c r="DC460" i="2"/>
  <c r="L460" i="2"/>
  <c r="CX458" i="2"/>
  <c r="CU458" i="2" s="1"/>
  <c r="CZ457" i="2"/>
  <c r="CB457" i="2"/>
  <c r="BC457" i="2" a="1"/>
  <c r="BC457" i="2" s="1"/>
  <c r="DM456" i="2"/>
  <c r="BC455" i="2" a="1"/>
  <c r="BC455" i="2" s="1"/>
  <c r="AK455" i="2"/>
  <c r="CZ454" i="2"/>
  <c r="CB453" i="2"/>
  <c r="BC453" i="2" a="1"/>
  <c r="BC453" i="2" s="1"/>
  <c r="AH453" i="2"/>
  <c r="DC452" i="2"/>
  <c r="CB452" i="2"/>
  <c r="AH452" i="2"/>
  <c r="I452" i="2"/>
  <c r="AN451" i="2"/>
  <c r="AE451" i="2"/>
  <c r="I451" i="2"/>
  <c r="AH450" i="2"/>
  <c r="DQ449" i="2"/>
  <c r="CR449" i="2"/>
  <c r="AW449" i="2"/>
  <c r="DQ448" i="2"/>
  <c r="AK448" i="2"/>
  <c r="DF447" i="2"/>
  <c r="L447" i="2"/>
  <c r="AW446" i="2"/>
  <c r="CB445" i="2"/>
  <c r="BC445" i="2" a="1"/>
  <c r="BC445" i="2" s="1"/>
  <c r="AH445" i="2"/>
  <c r="DC444" i="2"/>
  <c r="CB444" i="2"/>
  <c r="AH444" i="2"/>
  <c r="I444" i="2"/>
  <c r="AK443" i="2"/>
  <c r="CO442" i="2"/>
  <c r="AZ442" i="2"/>
  <c r="DF440" i="2"/>
  <c r="CN440" i="2"/>
  <c r="BW440" i="2"/>
  <c r="DR439" i="2"/>
  <c r="CZ439" i="2"/>
  <c r="BC439" i="2" a="1"/>
  <c r="BC439" i="2" s="1"/>
  <c r="AK439" i="2"/>
  <c r="CZ438" i="2"/>
  <c r="DH437" i="2"/>
  <c r="CY437" i="2"/>
  <c r="R437" i="2"/>
  <c r="CX436" i="2"/>
  <c r="CU436" i="2" s="1"/>
  <c r="BQ435" i="2"/>
  <c r="BC435" i="2" a="1"/>
  <c r="BC435" i="2" s="1"/>
  <c r="AT435" i="2"/>
  <c r="DF434" i="2"/>
  <c r="BH434" i="2"/>
  <c r="R434" i="2"/>
  <c r="CZ433" i="2"/>
  <c r="AQ433" i="2"/>
  <c r="L433" i="2"/>
  <c r="CO432" i="2"/>
  <c r="AQ432" i="2"/>
  <c r="CB431" i="2"/>
  <c r="U431" i="2"/>
  <c r="L431" i="2"/>
  <c r="CZ430" i="2"/>
  <c r="CY429" i="2"/>
  <c r="AN429" i="2"/>
  <c r="R428" i="2"/>
  <c r="CY427" i="2"/>
  <c r="BQ427" i="2"/>
  <c r="BC427" i="2" a="1"/>
  <c r="BC427" i="2" s="1"/>
  <c r="AT427" i="2"/>
  <c r="BQ426" i="2"/>
  <c r="AN426" i="2"/>
  <c r="R426" i="2"/>
  <c r="R424" i="2"/>
  <c r="CX421" i="2"/>
  <c r="CU421" i="2" s="1"/>
  <c r="CR420" i="2"/>
  <c r="DR419" i="2"/>
  <c r="CX419" i="2"/>
  <c r="CU419" i="2" s="1"/>
  <c r="AN419" i="2"/>
  <c r="DN418" i="2"/>
  <c r="CB418" i="2"/>
  <c r="Y418" i="2"/>
  <c r="U418" i="2" s="1"/>
  <c r="L418" i="2"/>
  <c r="CO417" i="2"/>
  <c r="AQ417" i="2"/>
  <c r="BH415" i="2"/>
  <c r="AW415" i="2"/>
  <c r="DM414" i="2"/>
  <c r="CZ414" i="2"/>
  <c r="CM414" i="2"/>
  <c r="CJ414" i="2" s="1"/>
  <c r="AQ414" i="2"/>
  <c r="AE413" i="2"/>
  <c r="DF412" i="2"/>
  <c r="AT412" i="2"/>
  <c r="AH412" i="2"/>
  <c r="CO411" i="2"/>
  <c r="BH411" i="2"/>
  <c r="AW411" i="2"/>
  <c r="BQ410" i="2"/>
  <c r="AT410" i="2"/>
  <c r="BH409" i="2"/>
  <c r="CH408" i="2"/>
  <c r="CE408" i="2" s="1"/>
  <c r="DK407" i="2"/>
  <c r="DM407" i="2"/>
  <c r="DN407" i="2"/>
  <c r="O407" i="2"/>
  <c r="Y401" i="2"/>
  <c r="U401" i="2" s="1"/>
  <c r="DO399" i="2"/>
  <c r="DR399" i="2"/>
  <c r="DO397" i="2"/>
  <c r="DQ397" i="2"/>
  <c r="CX395" i="2"/>
  <c r="CU395" i="2" s="1"/>
  <c r="CY395" i="2"/>
  <c r="L393" i="2"/>
  <c r="BC392" i="2" a="1"/>
  <c r="BC392" i="2" s="1"/>
  <c r="CH386" i="2"/>
  <c r="CE386" i="2" s="1"/>
  <c r="DM385" i="2"/>
  <c r="DN385" i="2"/>
  <c r="BK383" i="2"/>
  <c r="AZ382" i="2"/>
  <c r="CX380" i="2"/>
  <c r="CU380" i="2" s="1"/>
  <c r="CY380" i="2"/>
  <c r="CX378" i="2"/>
  <c r="CU378" i="2" s="1"/>
  <c r="CY378" i="2"/>
  <c r="U376" i="2"/>
  <c r="AN374" i="2"/>
  <c r="CR373" i="2"/>
  <c r="AE369" i="2"/>
  <c r="DI367" i="2"/>
  <c r="AK363" i="2"/>
  <c r="DO359" i="2"/>
  <c r="DQ359" i="2"/>
  <c r="Z282" i="2"/>
  <c r="Z473" i="2"/>
  <c r="BC472" i="2" a="1"/>
  <c r="BC472" i="2" s="1"/>
  <c r="Y472" i="2"/>
  <c r="U472" i="2" s="1"/>
  <c r="Z469" i="2"/>
  <c r="BQ466" i="2"/>
  <c r="DI465" i="2"/>
  <c r="CX465" i="2"/>
  <c r="CU465" i="2" s="1"/>
  <c r="Y464" i="2"/>
  <c r="U464" i="2" s="1"/>
  <c r="DF461" i="2"/>
  <c r="BQ459" i="2"/>
  <c r="BC459" i="2" a="1"/>
  <c r="BC459" i="2" s="1"/>
  <c r="DI457" i="2"/>
  <c r="Y457" i="2"/>
  <c r="U457" i="2" s="1"/>
  <c r="U455" i="2"/>
  <c r="DR454" i="2"/>
  <c r="Z454" i="2"/>
  <c r="Z451" i="2"/>
  <c r="DN450" i="2"/>
  <c r="BQ448" i="2"/>
  <c r="BK447" i="2"/>
  <c r="Y447" i="2"/>
  <c r="BQ446" i="2"/>
  <c r="BQ436" i="2"/>
  <c r="Z436" i="2"/>
  <c r="Y435" i="2"/>
  <c r="U435" i="2" s="1"/>
  <c r="DF432" i="2"/>
  <c r="Y432" i="2"/>
  <c r="CX428" i="2"/>
  <c r="CU428" i="2" s="1"/>
  <c r="Y427" i="2"/>
  <c r="U427" i="2" s="1"/>
  <c r="BC421" i="2" a="1"/>
  <c r="BC421" i="2" s="1"/>
  <c r="Y420" i="2"/>
  <c r="U420" i="2" s="1"/>
  <c r="DF417" i="2"/>
  <c r="BQ416" i="2"/>
  <c r="BC413" i="2" a="1"/>
  <c r="BC413" i="2" s="1"/>
  <c r="U412" i="2"/>
  <c r="Z409" i="2"/>
  <c r="DF407" i="2"/>
  <c r="DI405" i="2"/>
  <c r="DR403" i="2"/>
  <c r="DH402" i="2"/>
  <c r="Z400" i="2"/>
  <c r="Y393" i="2"/>
  <c r="U393" i="2" s="1"/>
  <c r="DI389" i="2"/>
  <c r="DH389" i="2"/>
  <c r="DH388" i="2"/>
  <c r="DI388" i="2"/>
  <c r="BC380" i="2" a="1"/>
  <c r="BC380" i="2" s="1"/>
  <c r="CH378" i="2"/>
  <c r="CE378" i="2" s="1"/>
  <c r="CI378" i="2"/>
  <c r="CH375" i="2"/>
  <c r="CE375" i="2" s="1"/>
  <c r="CI375" i="2"/>
  <c r="Z371" i="2"/>
  <c r="CI370" i="2"/>
  <c r="CH370" i="2"/>
  <c r="CE370" i="2" s="1"/>
  <c r="Y366" i="2"/>
  <c r="U366" i="2" s="1"/>
  <c r="CH363" i="2"/>
  <c r="CE363" i="2" s="1"/>
  <c r="DO360" i="2"/>
  <c r="DQ360" i="2"/>
  <c r="DR360" i="2"/>
  <c r="CM359" i="2"/>
  <c r="CJ359" i="2" s="1"/>
  <c r="CN359" i="2"/>
  <c r="Y346" i="2"/>
  <c r="CN344" i="2"/>
  <c r="CM344" i="2"/>
  <c r="CJ344" i="2" s="1"/>
  <c r="BK310" i="2"/>
  <c r="DO299" i="2"/>
  <c r="DR299" i="2"/>
  <c r="DQ299" i="2"/>
  <c r="DF489" i="2"/>
  <c r="BH489" i="2"/>
  <c r="AN489" i="2"/>
  <c r="Z489" i="2"/>
  <c r="I489" i="2"/>
  <c r="CZ488" i="2"/>
  <c r="AE488" i="2"/>
  <c r="DF487" i="2"/>
  <c r="CX487" i="2"/>
  <c r="CU487" i="2" s="1"/>
  <c r="AZ487" i="2"/>
  <c r="AE487" i="2"/>
  <c r="AE486" i="2"/>
  <c r="L486" i="2"/>
  <c r="BH485" i="2"/>
  <c r="AW485" i="2"/>
  <c r="CZ484" i="2"/>
  <c r="AH483" i="2"/>
  <c r="O483" i="2"/>
  <c r="AH482" i="2"/>
  <c r="CZ481" i="2"/>
  <c r="DC480" i="2"/>
  <c r="O480" i="2"/>
  <c r="CR478" i="2"/>
  <c r="CB478" i="2"/>
  <c r="AH478" i="2"/>
  <c r="U478" i="2"/>
  <c r="Y477" i="2"/>
  <c r="DC476" i="2"/>
  <c r="CR476" i="2"/>
  <c r="CB476" i="2"/>
  <c r="AQ476" i="2"/>
  <c r="CO475" i="2"/>
  <c r="AT475" i="2"/>
  <c r="AE474" i="2"/>
  <c r="BQ473" i="2"/>
  <c r="AT473" i="2"/>
  <c r="O473" i="2"/>
  <c r="CB472" i="2"/>
  <c r="L472" i="2"/>
  <c r="DC471" i="2"/>
  <c r="AT471" i="2"/>
  <c r="DF470" i="2"/>
  <c r="BH470" i="2"/>
  <c r="CZ469" i="2"/>
  <c r="CO469" i="2"/>
  <c r="CB469" i="2"/>
  <c r="I469" i="2"/>
  <c r="CZ468" i="2"/>
  <c r="CO468" i="2"/>
  <c r="I468" i="2"/>
  <c r="AQ467" i="2"/>
  <c r="DH465" i="2"/>
  <c r="AE465" i="2"/>
  <c r="DF464" i="2"/>
  <c r="BH464" i="2"/>
  <c r="AZ464" i="2"/>
  <c r="DF463" i="2"/>
  <c r="O463" i="2"/>
  <c r="CZ462" i="2"/>
  <c r="I462" i="2"/>
  <c r="CX461" i="2"/>
  <c r="CU461" i="2" s="1"/>
  <c r="CZ460" i="2"/>
  <c r="CB460" i="2"/>
  <c r="AH460" i="2"/>
  <c r="Y460" i="2"/>
  <c r="U460" i="2" s="1"/>
  <c r="I460" i="2"/>
  <c r="CO459" i="2"/>
  <c r="CB459" i="2"/>
  <c r="DF458" i="2"/>
  <c r="DH457" i="2"/>
  <c r="I457" i="2"/>
  <c r="DK456" i="2"/>
  <c r="DC455" i="2"/>
  <c r="CR455" i="2"/>
  <c r="AH455" i="2"/>
  <c r="DQ454" i="2"/>
  <c r="DI454" i="2"/>
  <c r="BQ454" i="2"/>
  <c r="DC453" i="2"/>
  <c r="CR453" i="2"/>
  <c r="L453" i="2"/>
  <c r="CZ452" i="2"/>
  <c r="AW452" i="2"/>
  <c r="AE452" i="2"/>
  <c r="AK451" i="2"/>
  <c r="R451" i="2"/>
  <c r="CZ450" i="2"/>
  <c r="AZ450" i="2"/>
  <c r="DM448" i="2"/>
  <c r="CB447" i="2"/>
  <c r="AZ447" i="2"/>
  <c r="AQ447" i="2"/>
  <c r="CR446" i="2"/>
  <c r="AT446" i="2"/>
  <c r="O446" i="2"/>
  <c r="DN445" i="2"/>
  <c r="DC445" i="2"/>
  <c r="CR445" i="2"/>
  <c r="L445" i="2"/>
  <c r="CZ444" i="2"/>
  <c r="AW444" i="2"/>
  <c r="AE444" i="2"/>
  <c r="Z443" i="2"/>
  <c r="CX442" i="2"/>
  <c r="CU442" i="2" s="1"/>
  <c r="BH442" i="2"/>
  <c r="AN442" i="2"/>
  <c r="AE441" i="2"/>
  <c r="R441" i="2"/>
  <c r="CX440" i="2"/>
  <c r="CU440" i="2" s="1"/>
  <c r="BH440" i="2"/>
  <c r="AZ440" i="2"/>
  <c r="DO439" i="2"/>
  <c r="CX439" i="2"/>
  <c r="CU439" i="2" s="1"/>
  <c r="AZ439" i="2"/>
  <c r="AH439" i="2"/>
  <c r="BQ438" i="2"/>
  <c r="DC437" i="2"/>
  <c r="CR437" i="2"/>
  <c r="AH437" i="2"/>
  <c r="L436" i="2"/>
  <c r="CO435" i="2"/>
  <c r="BW435" i="2"/>
  <c r="BK435" i="2"/>
  <c r="AQ435" i="2"/>
  <c r="DC434" i="2"/>
  <c r="BC434" i="2" a="1"/>
  <c r="BC434" i="2" s="1"/>
  <c r="AZ433" i="2"/>
  <c r="DI432" i="2"/>
  <c r="AN432" i="2"/>
  <c r="DR431" i="2"/>
  <c r="CZ431" i="2"/>
  <c r="BQ430" i="2"/>
  <c r="DC429" i="2"/>
  <c r="CR429" i="2"/>
  <c r="BC429" i="2" a="1"/>
  <c r="BC429" i="2" s="1"/>
  <c r="AK429" i="2"/>
  <c r="BQ428" i="2"/>
  <c r="AT428" i="2"/>
  <c r="O428" i="2"/>
  <c r="DN427" i="2"/>
  <c r="CR427" i="2"/>
  <c r="BW427" i="2"/>
  <c r="BK427" i="2"/>
  <c r="AQ427" i="2"/>
  <c r="L427" i="2"/>
  <c r="AK426" i="2"/>
  <c r="CR425" i="2"/>
  <c r="AK425" i="2"/>
  <c r="R425" i="2"/>
  <c r="CR424" i="2"/>
  <c r="BQ424" i="2"/>
  <c r="AK424" i="2"/>
  <c r="DF423" i="2"/>
  <c r="BC423" i="2" a="1"/>
  <c r="BC423" i="2" s="1"/>
  <c r="AT423" i="2"/>
  <c r="U423" i="2"/>
  <c r="DR422" i="2"/>
  <c r="DI422" i="2"/>
  <c r="AT421" i="2"/>
  <c r="BC420" i="2" a="1"/>
  <c r="BC420" i="2" s="1"/>
  <c r="CO418" i="2"/>
  <c r="AZ418" i="2"/>
  <c r="AE418" i="2"/>
  <c r="DI417" i="2"/>
  <c r="CX417" i="2"/>
  <c r="CU417" i="2" s="1"/>
  <c r="CN417" i="2"/>
  <c r="BQ417" i="2"/>
  <c r="AN417" i="2"/>
  <c r="AT416" i="2"/>
  <c r="DR415" i="2"/>
  <c r="CY415" i="2"/>
  <c r="AT415" i="2"/>
  <c r="O415" i="2"/>
  <c r="DF414" i="2"/>
  <c r="DI413" i="2"/>
  <c r="CX413" i="2"/>
  <c r="CU413" i="2" s="1"/>
  <c r="CY412" i="2"/>
  <c r="CB412" i="2"/>
  <c r="AQ412" i="2"/>
  <c r="DI407" i="2"/>
  <c r="Y407" i="2"/>
  <c r="U407" i="2" s="1"/>
  <c r="DH405" i="2"/>
  <c r="BC405" i="2" a="1"/>
  <c r="BC405" i="2" s="1"/>
  <c r="DM404" i="2"/>
  <c r="Z396" i="2"/>
  <c r="AH394" i="2"/>
  <c r="R391" i="2"/>
  <c r="DK387" i="2"/>
  <c r="DM387" i="2"/>
  <c r="CH385" i="2"/>
  <c r="CE385" i="2" s="1"/>
  <c r="CI385" i="2"/>
  <c r="Y385" i="2"/>
  <c r="U385" i="2" s="1"/>
  <c r="R381" i="2"/>
  <c r="CM377" i="2"/>
  <c r="CJ377" i="2" s="1"/>
  <c r="DO376" i="2"/>
  <c r="DQ376" i="2"/>
  <c r="DR376" i="2"/>
  <c r="CN376" i="2"/>
  <c r="CM376" i="2"/>
  <c r="CJ376" i="2" s="1"/>
  <c r="Y372" i="2"/>
  <c r="U372" i="2" s="1"/>
  <c r="DH363" i="2"/>
  <c r="DI363" i="2"/>
  <c r="DF363" i="2"/>
  <c r="BC470" i="2" a="1"/>
  <c r="BC470" i="2" s="1"/>
  <c r="CX450" i="2"/>
  <c r="CU450" i="2" s="1"/>
  <c r="BC449" i="2" a="1"/>
  <c r="BC449" i="2" s="1"/>
  <c r="AQ446" i="2"/>
  <c r="L446" i="2"/>
  <c r="BC443" i="2" a="1"/>
  <c r="BC443" i="2" s="1"/>
  <c r="CR438" i="2"/>
  <c r="CI438" i="2"/>
  <c r="AN435" i="2"/>
  <c r="AK432" i="2"/>
  <c r="CR430" i="2"/>
  <c r="CI430" i="2"/>
  <c r="AH429" i="2"/>
  <c r="L428" i="2"/>
  <c r="CO427" i="2"/>
  <c r="AN427" i="2"/>
  <c r="DC426" i="2"/>
  <c r="BC424" i="2" a="1"/>
  <c r="BC424" i="2" s="1"/>
  <c r="DR423" i="2"/>
  <c r="BQ423" i="2"/>
  <c r="L423" i="2"/>
  <c r="CR422" i="2"/>
  <c r="O422" i="2"/>
  <c r="AH421" i="2"/>
  <c r="Y421" i="2"/>
  <c r="DK420" i="2"/>
  <c r="CI419" i="2"/>
  <c r="BC419" i="2" a="1"/>
  <c r="BC419" i="2" s="1"/>
  <c r="R418" i="2"/>
  <c r="I417" i="2"/>
  <c r="CB416" i="2"/>
  <c r="L416" i="2"/>
  <c r="BQ415" i="2"/>
  <c r="BC415" i="2" a="1"/>
  <c r="BC415" i="2" s="1"/>
  <c r="DI414" i="2"/>
  <c r="BW413" i="2"/>
  <c r="Z413" i="2"/>
  <c r="BQ411" i="2"/>
  <c r="CB410" i="2"/>
  <c r="AE410" i="2"/>
  <c r="U409" i="2"/>
  <c r="DC408" i="2"/>
  <c r="L405" i="2"/>
  <c r="BQ404" i="2"/>
  <c r="BC404" i="2" a="1"/>
  <c r="BC404" i="2" s="1"/>
  <c r="DO403" i="2"/>
  <c r="DQ402" i="2"/>
  <c r="BC398" i="2" a="1"/>
  <c r="BC398" i="2" s="1"/>
  <c r="Y398" i="2"/>
  <c r="CN391" i="2"/>
  <c r="CM391" i="2"/>
  <c r="CJ391" i="2" s="1"/>
  <c r="Z383" i="2"/>
  <c r="I383" i="2"/>
  <c r="DQ380" i="2"/>
  <c r="DR380" i="2"/>
  <c r="DO380" i="2"/>
  <c r="DH379" i="2"/>
  <c r="DI379" i="2"/>
  <c r="DF379" i="2"/>
  <c r="CH376" i="2"/>
  <c r="CE376" i="2" s="1"/>
  <c r="CI376" i="2"/>
  <c r="CM373" i="2"/>
  <c r="CJ373" i="2" s="1"/>
  <c r="CN373" i="2"/>
  <c r="CN372" i="2"/>
  <c r="CM372" i="2"/>
  <c r="CJ372" i="2" s="1"/>
  <c r="I372" i="2"/>
  <c r="CH371" i="2"/>
  <c r="CE371" i="2" s="1"/>
  <c r="CI371" i="2"/>
  <c r="CY356" i="2"/>
  <c r="CX356" i="2"/>
  <c r="CU356" i="2" s="1"/>
  <c r="DM349" i="2"/>
  <c r="DN349" i="2"/>
  <c r="DK349" i="2"/>
  <c r="CM296" i="2"/>
  <c r="CJ296" i="2" s="1"/>
  <c r="CN296" i="2"/>
  <c r="Z294" i="2"/>
  <c r="CB473" i="2"/>
  <c r="CZ472" i="2"/>
  <c r="CR472" i="2"/>
  <c r="AN472" i="2"/>
  <c r="AE472" i="2"/>
  <c r="I471" i="2"/>
  <c r="BQ470" i="2"/>
  <c r="AK470" i="2"/>
  <c r="O470" i="2"/>
  <c r="AN468" i="2"/>
  <c r="L467" i="2"/>
  <c r="O466" i="2"/>
  <c r="BQ465" i="2"/>
  <c r="AT465" i="2"/>
  <c r="R465" i="2"/>
  <c r="AK464" i="2"/>
  <c r="R464" i="2"/>
  <c r="I464" i="2"/>
  <c r="CR463" i="2"/>
  <c r="L463" i="2"/>
  <c r="AK462" i="2"/>
  <c r="AW461" i="2"/>
  <c r="CX460" i="2"/>
  <c r="CU460" i="2" s="1"/>
  <c r="AW460" i="2"/>
  <c r="AE460" i="2"/>
  <c r="AN459" i="2"/>
  <c r="AE459" i="2"/>
  <c r="DC458" i="2"/>
  <c r="AT458" i="2"/>
  <c r="O458" i="2"/>
  <c r="CX456" i="2"/>
  <c r="CU456" i="2" s="1"/>
  <c r="BH456" i="2"/>
  <c r="AZ456" i="2"/>
  <c r="Y456" i="2"/>
  <c r="AE455" i="2"/>
  <c r="AQ454" i="2"/>
  <c r="L454" i="2"/>
  <c r="CX452" i="2"/>
  <c r="CU452" i="2" s="1"/>
  <c r="R450" i="2"/>
  <c r="BK449" i="2"/>
  <c r="Y449" i="2"/>
  <c r="U449" i="2" s="1"/>
  <c r="I449" i="2"/>
  <c r="CX444" i="2"/>
  <c r="CU444" i="2" s="1"/>
  <c r="Y443" i="2"/>
  <c r="U443" i="2" s="1"/>
  <c r="DF442" i="2"/>
  <c r="BQ441" i="2"/>
  <c r="AT441" i="2"/>
  <c r="AK440" i="2"/>
  <c r="DF439" i="2"/>
  <c r="BK438" i="2"/>
  <c r="AQ438" i="2"/>
  <c r="U438" i="2"/>
  <c r="L438" i="2"/>
  <c r="CB436" i="2"/>
  <c r="I436" i="2"/>
  <c r="BH435" i="2"/>
  <c r="I435" i="2"/>
  <c r="BQ433" i="2"/>
  <c r="Z433" i="2"/>
  <c r="Z431" i="2"/>
  <c r="AQ430" i="2"/>
  <c r="L430" i="2"/>
  <c r="BH427" i="2"/>
  <c r="I427" i="2"/>
  <c r="AZ425" i="2"/>
  <c r="L424" i="2"/>
  <c r="BC422" i="2" a="1"/>
  <c r="BC422" i="2" s="1"/>
  <c r="CO419" i="2"/>
  <c r="BW416" i="2"/>
  <c r="Y416" i="2"/>
  <c r="L415" i="2"/>
  <c r="CR414" i="2"/>
  <c r="BQ414" i="2"/>
  <c r="Z412" i="2"/>
  <c r="L412" i="2"/>
  <c r="DC410" i="2"/>
  <c r="R410" i="2"/>
  <c r="AH405" i="2"/>
  <c r="Y405" i="2"/>
  <c r="Y404" i="2"/>
  <c r="DK401" i="2"/>
  <c r="DM401" i="2"/>
  <c r="CM401" i="2"/>
  <c r="CJ401" i="2" s="1"/>
  <c r="CN401" i="2"/>
  <c r="CH394" i="2"/>
  <c r="CE394" i="2" s="1"/>
  <c r="CI394" i="2"/>
  <c r="DI386" i="2"/>
  <c r="DH386" i="2"/>
  <c r="CM381" i="2"/>
  <c r="CJ381" i="2" s="1"/>
  <c r="CN381" i="2"/>
  <c r="CN369" i="2"/>
  <c r="CM369" i="2"/>
  <c r="CJ369" i="2" s="1"/>
  <c r="DK364" i="2"/>
  <c r="DM364" i="2"/>
  <c r="DN364" i="2"/>
  <c r="CI354" i="2"/>
  <c r="CH354" i="2"/>
  <c r="CE354" i="2" s="1"/>
  <c r="Y402" i="2"/>
  <c r="U402" i="2" s="1"/>
  <c r="L402" i="2"/>
  <c r="CX401" i="2"/>
  <c r="CU401" i="2" s="1"/>
  <c r="BH401" i="2"/>
  <c r="AN401" i="2"/>
  <c r="CZ400" i="2"/>
  <c r="BC400" i="2" a="1"/>
  <c r="BC400" i="2" s="1"/>
  <c r="AT400" i="2"/>
  <c r="L400" i="2"/>
  <c r="CR399" i="2"/>
  <c r="AZ399" i="2"/>
  <c r="L399" i="2"/>
  <c r="AQ398" i="2"/>
  <c r="BQ397" i="2"/>
  <c r="BC397" i="2" a="1"/>
  <c r="BC397" i="2" s="1"/>
  <c r="CR396" i="2"/>
  <c r="O394" i="2"/>
  <c r="CO393" i="2"/>
  <c r="BW393" i="2"/>
  <c r="AQ393" i="2"/>
  <c r="AE393" i="2"/>
  <c r="CX392" i="2"/>
  <c r="CU392" i="2" s="1"/>
  <c r="BW392" i="2"/>
  <c r="AH392" i="2"/>
  <c r="AQ391" i="2"/>
  <c r="AE391" i="2"/>
  <c r="CR390" i="2"/>
  <c r="AT390" i="2"/>
  <c r="DC389" i="2"/>
  <c r="AQ389" i="2"/>
  <c r="BC388" i="2" a="1"/>
  <c r="BC388" i="2" s="1"/>
  <c r="AH388" i="2"/>
  <c r="CB387" i="2"/>
  <c r="BH385" i="2"/>
  <c r="L385" i="2"/>
  <c r="L384" i="2"/>
  <c r="CO383" i="2"/>
  <c r="CZ382" i="2"/>
  <c r="CX381" i="2"/>
  <c r="CU381" i="2" s="1"/>
  <c r="L380" i="2"/>
  <c r="AE379" i="2"/>
  <c r="I379" i="2"/>
  <c r="CB378" i="2"/>
  <c r="Y377" i="2"/>
  <c r="U377" i="2" s="1"/>
  <c r="CR376" i="2"/>
  <c r="BC376" i="2" a="1"/>
  <c r="BC376" i="2" s="1"/>
  <c r="BC375" i="2" a="1"/>
  <c r="BC375" i="2" s="1"/>
  <c r="I375" i="2"/>
  <c r="AQ374" i="2"/>
  <c r="DF373" i="2"/>
  <c r="CX373" i="2"/>
  <c r="CU373" i="2" s="1"/>
  <c r="AQ372" i="2"/>
  <c r="BQ371" i="2"/>
  <c r="DC370" i="2"/>
  <c r="AT370" i="2"/>
  <c r="AK370" i="2"/>
  <c r="BC367" i="2" a="1"/>
  <c r="BC367" i="2" s="1"/>
  <c r="I367" i="2"/>
  <c r="AE366" i="2"/>
  <c r="CB365" i="2"/>
  <c r="AH365" i="2"/>
  <c r="CY364" i="2"/>
  <c r="AN363" i="2"/>
  <c r="R363" i="2"/>
  <c r="BH362" i="2"/>
  <c r="AW362" i="2"/>
  <c r="R362" i="2"/>
  <c r="CX359" i="2"/>
  <c r="CU359" i="2" s="1"/>
  <c r="R358" i="2"/>
  <c r="AH357" i="2"/>
  <c r="CZ356" i="2"/>
  <c r="CR353" i="2"/>
  <c r="AQ350" i="2"/>
  <c r="DF349" i="2"/>
  <c r="CX348" i="2"/>
  <c r="CU348" i="2" s="1"/>
  <c r="AQ348" i="2"/>
  <c r="BC347" i="2" a="1"/>
  <c r="BC347" i="2" s="1"/>
  <c r="AT347" i="2"/>
  <c r="AN345" i="2"/>
  <c r="AZ343" i="2"/>
  <c r="BQ341" i="2"/>
  <c r="BC341" i="2" a="1"/>
  <c r="BC341" i="2" s="1"/>
  <c r="CY340" i="2"/>
  <c r="AH339" i="2"/>
  <c r="BH338" i="2"/>
  <c r="AW338" i="2"/>
  <c r="CO328" i="2"/>
  <c r="CH246" i="2"/>
  <c r="CE246" i="2" s="1"/>
  <c r="CI246" i="2"/>
  <c r="O406" i="2"/>
  <c r="AT404" i="2"/>
  <c r="AH404" i="2"/>
  <c r="BK403" i="2"/>
  <c r="CB402" i="2"/>
  <c r="I402" i="2"/>
  <c r="AK401" i="2"/>
  <c r="R401" i="2"/>
  <c r="AH400" i="2"/>
  <c r="CO399" i="2"/>
  <c r="I399" i="2"/>
  <c r="CZ398" i="2"/>
  <c r="BK397" i="2"/>
  <c r="U397" i="2"/>
  <c r="CO396" i="2"/>
  <c r="BC395" i="2" a="1"/>
  <c r="BC395" i="2" s="1"/>
  <c r="BC394" i="2" a="1"/>
  <c r="BC394" i="2" s="1"/>
  <c r="U394" i="2"/>
  <c r="L394" i="2"/>
  <c r="BH393" i="2"/>
  <c r="AN393" i="2"/>
  <c r="Y392" i="2"/>
  <c r="U392" i="2" s="1"/>
  <c r="CO391" i="2"/>
  <c r="AN391" i="2"/>
  <c r="I391" i="2"/>
  <c r="AQ390" i="2"/>
  <c r="AN389" i="2"/>
  <c r="I389" i="2"/>
  <c r="AK385" i="2"/>
  <c r="I384" i="2"/>
  <c r="DF383" i="2"/>
  <c r="R383" i="2"/>
  <c r="AE382" i="2"/>
  <c r="BQ379" i="2"/>
  <c r="Z379" i="2"/>
  <c r="AQ376" i="2"/>
  <c r="BK375" i="2"/>
  <c r="R375" i="2"/>
  <c r="AT373" i="2"/>
  <c r="AE372" i="2"/>
  <c r="BC371" i="2" a="1"/>
  <c r="BC371" i="2" s="1"/>
  <c r="BK370" i="2"/>
  <c r="AZ369" i="2"/>
  <c r="Y368" i="2"/>
  <c r="U368" i="2" s="1"/>
  <c r="CR367" i="2"/>
  <c r="BQ366" i="2"/>
  <c r="CO365" i="2"/>
  <c r="BC364" i="2" a="1"/>
  <c r="BC364" i="2" s="1"/>
  <c r="DC363" i="2"/>
  <c r="CR363" i="2"/>
  <c r="BQ363" i="2"/>
  <c r="Z363" i="2"/>
  <c r="O363" i="2"/>
  <c r="AK362" i="2"/>
  <c r="AZ361" i="2"/>
  <c r="I361" i="2"/>
  <c r="AZ360" i="2"/>
  <c r="AQ360" i="2"/>
  <c r="Y359" i="2"/>
  <c r="DI358" i="2"/>
  <c r="DH358" i="2"/>
  <c r="BC358" i="2" a="1"/>
  <c r="BC358" i="2" s="1"/>
  <c r="O358" i="2"/>
  <c r="DQ357" i="2"/>
  <c r="DR357" i="2"/>
  <c r="AZ354" i="2"/>
  <c r="DC353" i="2"/>
  <c r="AE351" i="2"/>
  <c r="R349" i="2"/>
  <c r="BK346" i="2"/>
  <c r="DO344" i="2"/>
  <c r="DQ344" i="2"/>
  <c r="DR344" i="2"/>
  <c r="BC344" i="2" a="1"/>
  <c r="BC344" i="2" s="1"/>
  <c r="CM343" i="2"/>
  <c r="CJ343" i="2" s="1"/>
  <c r="CN343" i="2"/>
  <c r="BH343" i="2"/>
  <c r="CB339" i="2"/>
  <c r="CH337" i="2"/>
  <c r="CE337" i="2" s="1"/>
  <c r="CI337" i="2"/>
  <c r="BK334" i="2"/>
  <c r="CB332" i="2"/>
  <c r="CM309" i="2"/>
  <c r="CJ309" i="2" s="1"/>
  <c r="CN309" i="2"/>
  <c r="AN409" i="2"/>
  <c r="CZ408" i="2"/>
  <c r="BC408" i="2" a="1"/>
  <c r="BC408" i="2" s="1"/>
  <c r="AT408" i="2"/>
  <c r="CB407" i="2"/>
  <c r="AQ407" i="2"/>
  <c r="AH406" i="2"/>
  <c r="CR405" i="2"/>
  <c r="AZ405" i="2"/>
  <c r="AE405" i="2"/>
  <c r="CB403" i="2"/>
  <c r="AZ403" i="2"/>
  <c r="AE403" i="2"/>
  <c r="CO402" i="2"/>
  <c r="AZ402" i="2"/>
  <c r="AN402" i="2"/>
  <c r="BC401" i="2" a="1"/>
  <c r="BC401" i="2" s="1"/>
  <c r="CX400" i="2"/>
  <c r="CU400" i="2" s="1"/>
  <c r="CB400" i="2"/>
  <c r="BH399" i="2"/>
  <c r="AW399" i="2"/>
  <c r="AK399" i="2"/>
  <c r="CX398" i="2"/>
  <c r="CU398" i="2" s="1"/>
  <c r="BH398" i="2"/>
  <c r="AN398" i="2"/>
  <c r="AQ397" i="2"/>
  <c r="L397" i="2"/>
  <c r="DK396" i="2"/>
  <c r="BQ396" i="2"/>
  <c r="AH395" i="2"/>
  <c r="DN394" i="2"/>
  <c r="CR394" i="2"/>
  <c r="BQ393" i="2"/>
  <c r="L392" i="2"/>
  <c r="CX391" i="2"/>
  <c r="CU391" i="2" s="1"/>
  <c r="BQ391" i="2"/>
  <c r="BH389" i="2"/>
  <c r="AW389" i="2"/>
  <c r="CZ388" i="2"/>
  <c r="R388" i="2"/>
  <c r="CI387" i="2"/>
  <c r="O387" i="2"/>
  <c r="CO386" i="2"/>
  <c r="BQ385" i="2"/>
  <c r="BC385" i="2" a="1"/>
  <c r="BC385" i="2" s="1"/>
  <c r="CO384" i="2"/>
  <c r="BH384" i="2"/>
  <c r="AW384" i="2"/>
  <c r="AK384" i="2"/>
  <c r="DI383" i="2"/>
  <c r="CY383" i="2"/>
  <c r="AZ383" i="2"/>
  <c r="AQ383" i="2"/>
  <c r="AH383" i="2"/>
  <c r="DO381" i="2"/>
  <c r="BQ381" i="2"/>
  <c r="AK381" i="2"/>
  <c r="CZ380" i="2"/>
  <c r="CB380" i="2"/>
  <c r="CO379" i="2"/>
  <c r="CN378" i="2"/>
  <c r="AE378" i="2"/>
  <c r="Y378" i="2"/>
  <c r="AW377" i="2"/>
  <c r="CO375" i="2"/>
  <c r="DC374" i="2"/>
  <c r="CR374" i="2"/>
  <c r="DO373" i="2"/>
  <c r="CB373" i="2"/>
  <c r="AH373" i="2"/>
  <c r="U373" i="2"/>
  <c r="DF372" i="2"/>
  <c r="CY372" i="2"/>
  <c r="AN372" i="2"/>
  <c r="R372" i="2"/>
  <c r="CX371" i="2"/>
  <c r="CU371" i="2" s="1"/>
  <c r="AT371" i="2"/>
  <c r="I369" i="2"/>
  <c r="CO368" i="2"/>
  <c r="AQ368" i="2"/>
  <c r="DC367" i="2"/>
  <c r="CR366" i="2"/>
  <c r="AW366" i="2"/>
  <c r="AK366" i="2"/>
  <c r="R366" i="2"/>
  <c r="CN365" i="2"/>
  <c r="AQ364" i="2"/>
  <c r="L364" i="2"/>
  <c r="BQ362" i="2"/>
  <c r="AT362" i="2"/>
  <c r="DR361" i="2"/>
  <c r="BW361" i="2"/>
  <c r="I359" i="2"/>
  <c r="CR358" i="2"/>
  <c r="CB358" i="2"/>
  <c r="BK358" i="2"/>
  <c r="L358" i="2"/>
  <c r="DO357" i="2"/>
  <c r="BH357" i="2"/>
  <c r="R357" i="2"/>
  <c r="AZ351" i="2"/>
  <c r="DH348" i="2"/>
  <c r="DI348" i="2"/>
  <c r="CO347" i="2"/>
  <c r="AH344" i="2"/>
  <c r="CZ338" i="2"/>
  <c r="DN337" i="2"/>
  <c r="DK337" i="2"/>
  <c r="AN337" i="2"/>
  <c r="DQ334" i="2"/>
  <c r="DR334" i="2"/>
  <c r="DI332" i="2"/>
  <c r="DF332" i="2"/>
  <c r="DK325" i="2"/>
  <c r="DM325" i="2"/>
  <c r="CH309" i="2"/>
  <c r="CE309" i="2" s="1"/>
  <c r="CI309" i="2"/>
  <c r="DK267" i="2"/>
  <c r="DM267" i="2"/>
  <c r="DN267" i="2"/>
  <c r="DI261" i="2"/>
  <c r="DH261" i="2"/>
  <c r="BC411" i="2" a="1"/>
  <c r="BC411" i="2" s="1"/>
  <c r="L411" i="2"/>
  <c r="BC410" i="2" a="1"/>
  <c r="BC410" i="2" s="1"/>
  <c r="Y410" i="2"/>
  <c r="U410" i="2" s="1"/>
  <c r="L410" i="2"/>
  <c r="DF409" i="2"/>
  <c r="CX409" i="2"/>
  <c r="CU409" i="2" s="1"/>
  <c r="BQ409" i="2"/>
  <c r="I409" i="2"/>
  <c r="BQ408" i="2"/>
  <c r="CR407" i="2"/>
  <c r="AZ407" i="2"/>
  <c r="L407" i="2"/>
  <c r="AQ406" i="2"/>
  <c r="DC405" i="2"/>
  <c r="R405" i="2"/>
  <c r="CY404" i="2"/>
  <c r="CB404" i="2"/>
  <c r="AQ404" i="2"/>
  <c r="AN403" i="2"/>
  <c r="DC401" i="2"/>
  <c r="CR401" i="2"/>
  <c r="AZ400" i="2"/>
  <c r="AE400" i="2"/>
  <c r="DF398" i="2"/>
  <c r="BQ398" i="2"/>
  <c r="I397" i="2"/>
  <c r="DF396" i="2"/>
  <c r="I396" i="2"/>
  <c r="DN395" i="2"/>
  <c r="BK395" i="2"/>
  <c r="DM394" i="2"/>
  <c r="DC394" i="2"/>
  <c r="CB394" i="2"/>
  <c r="AE394" i="2"/>
  <c r="I394" i="2"/>
  <c r="AK393" i="2"/>
  <c r="R393" i="2"/>
  <c r="AK391" i="2"/>
  <c r="DH390" i="2"/>
  <c r="AZ390" i="2"/>
  <c r="CN386" i="2"/>
  <c r="BQ384" i="2"/>
  <c r="CH383" i="2"/>
  <c r="CE383" i="2" s="1"/>
  <c r="BH383" i="2"/>
  <c r="CI382" i="2"/>
  <c r="I382" i="2"/>
  <c r="AT381" i="2"/>
  <c r="O381" i="2"/>
  <c r="AZ380" i="2"/>
  <c r="AE380" i="2"/>
  <c r="CZ379" i="2"/>
  <c r="O379" i="2"/>
  <c r="DC378" i="2"/>
  <c r="BH378" i="2"/>
  <c r="AW378" i="2"/>
  <c r="I378" i="2"/>
  <c r="CO377" i="2"/>
  <c r="CI377" i="2"/>
  <c r="AN376" i="2"/>
  <c r="R376" i="2"/>
  <c r="CZ375" i="2"/>
  <c r="AH375" i="2"/>
  <c r="O375" i="2"/>
  <c r="AW374" i="2"/>
  <c r="AK374" i="2"/>
  <c r="I374" i="2"/>
  <c r="L373" i="2"/>
  <c r="DI372" i="2"/>
  <c r="BH372" i="2"/>
  <c r="AW372" i="2"/>
  <c r="AE370" i="2"/>
  <c r="Y370" i="2"/>
  <c r="I370" i="2"/>
  <c r="BH369" i="2"/>
  <c r="CM368" i="2"/>
  <c r="CJ368" i="2" s="1"/>
  <c r="AZ368" i="2"/>
  <c r="AH367" i="2"/>
  <c r="CR364" i="2"/>
  <c r="BC363" i="2" a="1"/>
  <c r="BC363" i="2" s="1"/>
  <c r="AH363" i="2"/>
  <c r="CB362" i="2"/>
  <c r="L362" i="2"/>
  <c r="DQ361" i="2"/>
  <c r="CM360" i="2"/>
  <c r="CJ360" i="2" s="1"/>
  <c r="BQ359" i="2"/>
  <c r="Z359" i="2"/>
  <c r="Z357" i="2"/>
  <c r="O357" i="2"/>
  <c r="DR356" i="2"/>
  <c r="BC356" i="2" a="1"/>
  <c r="BC356" i="2" s="1"/>
  <c r="Y356" i="2"/>
  <c r="U356" i="2" s="1"/>
  <c r="CM352" i="2"/>
  <c r="CJ352" i="2" s="1"/>
  <c r="CZ347" i="2"/>
  <c r="DK344" i="2"/>
  <c r="DN344" i="2"/>
  <c r="DI343" i="2"/>
  <c r="AK336" i="2"/>
  <c r="BC335" i="2" a="1"/>
  <c r="BC335" i="2" s="1"/>
  <c r="DO334" i="2"/>
  <c r="CI333" i="2"/>
  <c r="CO327" i="2"/>
  <c r="CH318" i="2"/>
  <c r="CE318" i="2" s="1"/>
  <c r="CI318" i="2"/>
  <c r="DR317" i="2"/>
  <c r="DO317" i="2"/>
  <c r="DQ317" i="2"/>
  <c r="DI301" i="2"/>
  <c r="DH301" i="2"/>
  <c r="Z392" i="2"/>
  <c r="DF389" i="2"/>
  <c r="DF388" i="2"/>
  <c r="CY388" i="2"/>
  <c r="U384" i="2"/>
  <c r="BC383" i="2" a="1"/>
  <c r="BC383" i="2" s="1"/>
  <c r="Y383" i="2"/>
  <c r="CX379" i="2"/>
  <c r="CU379" i="2" s="1"/>
  <c r="DF375" i="2"/>
  <c r="BQ360" i="2"/>
  <c r="Z358" i="2"/>
  <c r="CI355" i="2"/>
  <c r="CH355" i="2"/>
  <c r="CE355" i="2" s="1"/>
  <c r="DO353" i="2"/>
  <c r="DR353" i="2"/>
  <c r="CN349" i="2"/>
  <c r="Z339" i="2"/>
  <c r="AW337" i="2"/>
  <c r="CH335" i="2"/>
  <c r="CE335" i="2" s="1"/>
  <c r="CI335" i="2"/>
  <c r="CN331" i="2"/>
  <c r="CM323" i="2"/>
  <c r="CJ323" i="2" s="1"/>
  <c r="CN323" i="2"/>
  <c r="CI322" i="2"/>
  <c r="CH322" i="2"/>
  <c r="CE322" i="2" s="1"/>
  <c r="DO315" i="2"/>
  <c r="DQ315" i="2"/>
  <c r="DR315" i="2"/>
  <c r="CI314" i="2"/>
  <c r="CH314" i="2"/>
  <c r="CE314" i="2" s="1"/>
  <c r="CN272" i="2"/>
  <c r="CM272" i="2"/>
  <c r="CJ272" i="2" s="1"/>
  <c r="AT409" i="2"/>
  <c r="BK408" i="2"/>
  <c r="I407" i="2"/>
  <c r="CZ406" i="2"/>
  <c r="CZ405" i="2"/>
  <c r="CB405" i="2"/>
  <c r="O405" i="2"/>
  <c r="CR404" i="2"/>
  <c r="BH404" i="2"/>
  <c r="AN404" i="2"/>
  <c r="Z404" i="2"/>
  <c r="L404" i="2"/>
  <c r="DC403" i="2"/>
  <c r="O402" i="2"/>
  <c r="CO401" i="2"/>
  <c r="AQ401" i="2"/>
  <c r="AE401" i="2"/>
  <c r="DC400" i="2"/>
  <c r="CY399" i="2"/>
  <c r="BQ399" i="2"/>
  <c r="BC399" i="2" a="1"/>
  <c r="BC399" i="2" s="1"/>
  <c r="CR398" i="2"/>
  <c r="CR397" i="2"/>
  <c r="Z397" i="2"/>
  <c r="CY396" i="2"/>
  <c r="CB396" i="2"/>
  <c r="DF395" i="2"/>
  <c r="AN395" i="2"/>
  <c r="Z395" i="2"/>
  <c r="DC393" i="2"/>
  <c r="CR393" i="2"/>
  <c r="CZ392" i="2"/>
  <c r="BQ392" i="2"/>
  <c r="BW391" i="2"/>
  <c r="AT391" i="2"/>
  <c r="DF390" i="2"/>
  <c r="CY390" i="2"/>
  <c r="AW390" i="2"/>
  <c r="CY389" i="2"/>
  <c r="CI389" i="2"/>
  <c r="BC389" i="2" a="1"/>
  <c r="BC389" i="2" s="1"/>
  <c r="AH389" i="2"/>
  <c r="O389" i="2"/>
  <c r="AK388" i="2"/>
  <c r="L388" i="2"/>
  <c r="DC387" i="2"/>
  <c r="AE386" i="2"/>
  <c r="Y386" i="2"/>
  <c r="AZ385" i="2"/>
  <c r="DR384" i="2"/>
  <c r="BC384" i="2" a="1"/>
  <c r="BC384" i="2" s="1"/>
  <c r="O384" i="2"/>
  <c r="CB382" i="2"/>
  <c r="R382" i="2"/>
  <c r="L381" i="2"/>
  <c r="BH380" i="2"/>
  <c r="AW380" i="2"/>
  <c r="BC378" i="2" a="1"/>
  <c r="BC378" i="2" s="1"/>
  <c r="R378" i="2"/>
  <c r="CZ377" i="2"/>
  <c r="CB377" i="2"/>
  <c r="AH377" i="2"/>
  <c r="O377" i="2"/>
  <c r="AK376" i="2"/>
  <c r="AZ375" i="2"/>
  <c r="AE375" i="2"/>
  <c r="Y375" i="2"/>
  <c r="DF374" i="2"/>
  <c r="CB374" i="2"/>
  <c r="AE371" i="2"/>
  <c r="I371" i="2"/>
  <c r="R370" i="2"/>
  <c r="CZ369" i="2"/>
  <c r="CO369" i="2"/>
  <c r="AT369" i="2"/>
  <c r="DR368" i="2"/>
  <c r="CX368" i="2"/>
  <c r="CU368" i="2" s="1"/>
  <c r="BH368" i="2"/>
  <c r="AW368" i="2"/>
  <c r="R368" i="2"/>
  <c r="DF367" i="2"/>
  <c r="AE367" i="2"/>
  <c r="Y367" i="2"/>
  <c r="DF366" i="2"/>
  <c r="AH366" i="2"/>
  <c r="AN364" i="2"/>
  <c r="AE364" i="2"/>
  <c r="CX363" i="2"/>
  <c r="CU363" i="2" s="1"/>
  <c r="AQ363" i="2"/>
  <c r="I363" i="2"/>
  <c r="CX362" i="2"/>
  <c r="CU362" i="2" s="1"/>
  <c r="AE362" i="2"/>
  <c r="Y362" i="2"/>
  <c r="U362" i="2" s="1"/>
  <c r="I362" i="2"/>
  <c r="AT361" i="2"/>
  <c r="O361" i="2"/>
  <c r="AK360" i="2"/>
  <c r="Z360" i="2"/>
  <c r="BC359" i="2" a="1"/>
  <c r="BC359" i="2" s="1"/>
  <c r="AT359" i="2"/>
  <c r="R359" i="2"/>
  <c r="DO356" i="2"/>
  <c r="DC356" i="2"/>
  <c r="CB356" i="2"/>
  <c r="CY355" i="2"/>
  <c r="L354" i="2"/>
  <c r="CH353" i="2"/>
  <c r="CE353" i="2" s="1"/>
  <c r="CI353" i="2"/>
  <c r="DO351" i="2"/>
  <c r="DQ351" i="2"/>
  <c r="DK347" i="2"/>
  <c r="DM347" i="2"/>
  <c r="Z347" i="2"/>
  <c r="CH345" i="2"/>
  <c r="CE345" i="2" s="1"/>
  <c r="CI345" i="2"/>
  <c r="DH344" i="2"/>
  <c r="DI344" i="2"/>
  <c r="DF344" i="2"/>
  <c r="CR343" i="2"/>
  <c r="AH342" i="2"/>
  <c r="DF335" i="2"/>
  <c r="CB335" i="2"/>
  <c r="U332" i="2"/>
  <c r="DQ323" i="2"/>
  <c r="DR323" i="2"/>
  <c r="DO323" i="2"/>
  <c r="DH306" i="2"/>
  <c r="DI306" i="2"/>
  <c r="DK298" i="2"/>
  <c r="DM298" i="2"/>
  <c r="DN298" i="2"/>
  <c r="CO355" i="2"/>
  <c r="BC355" i="2" a="1"/>
  <c r="BC355" i="2" s="1"/>
  <c r="AT355" i="2"/>
  <c r="AH355" i="2"/>
  <c r="Y355" i="2"/>
  <c r="U355" i="2" s="1"/>
  <c r="CB354" i="2"/>
  <c r="CX353" i="2"/>
  <c r="CU353" i="2" s="1"/>
  <c r="BW353" i="2"/>
  <c r="I353" i="2"/>
  <c r="CO352" i="2"/>
  <c r="CO351" i="2"/>
  <c r="AH351" i="2"/>
  <c r="O351" i="2"/>
  <c r="BW350" i="2"/>
  <c r="BC348" i="2" a="1"/>
  <c r="BC348" i="2" s="1"/>
  <c r="DC347" i="2"/>
  <c r="BQ346" i="2"/>
  <c r="AT346" i="2"/>
  <c r="U346" i="2"/>
  <c r="BK345" i="2"/>
  <c r="CR344" i="2"/>
  <c r="AK344" i="2"/>
  <c r="R344" i="2"/>
  <c r="AH343" i="2"/>
  <c r="DC342" i="2"/>
  <c r="CZ341" i="2"/>
  <c r="CO341" i="2"/>
  <c r="AW341" i="2"/>
  <c r="AK340" i="2"/>
  <c r="CO338" i="2"/>
  <c r="CO337" i="2"/>
  <c r="AZ337" i="2"/>
  <c r="AN336" i="2"/>
  <c r="CX335" i="2"/>
  <c r="CU335" i="2" s="1"/>
  <c r="BQ335" i="2"/>
  <c r="AT335" i="2"/>
  <c r="AH335" i="2"/>
  <c r="U335" i="2"/>
  <c r="O335" i="2"/>
  <c r="DC334" i="2"/>
  <c r="CX332" i="2"/>
  <c r="CU332" i="2" s="1"/>
  <c r="BC332" i="2" a="1"/>
  <c r="BC332" i="2" s="1"/>
  <c r="Y331" i="2"/>
  <c r="U331" i="2" s="1"/>
  <c r="I331" i="2"/>
  <c r="CZ330" i="2"/>
  <c r="CB328" i="2"/>
  <c r="AQ328" i="2"/>
  <c r="CZ325" i="2"/>
  <c r="CH323" i="2"/>
  <c r="CE323" i="2" s="1"/>
  <c r="CI323" i="2"/>
  <c r="BC323" i="2" a="1"/>
  <c r="BC323" i="2" s="1"/>
  <c r="AT323" i="2"/>
  <c r="AW322" i="2"/>
  <c r="DQ321" i="2"/>
  <c r="DR321" i="2"/>
  <c r="CH319" i="2"/>
  <c r="CE319" i="2" s="1"/>
  <c r="CI319" i="2"/>
  <c r="AW315" i="2"/>
  <c r="DF314" i="2"/>
  <c r="CY313" i="2"/>
  <c r="AE311" i="2"/>
  <c r="CB310" i="2"/>
  <c r="Z307" i="2"/>
  <c r="DH305" i="2"/>
  <c r="DI305" i="2"/>
  <c r="BK301" i="2"/>
  <c r="I301" i="2"/>
  <c r="CZ299" i="2"/>
  <c r="BQ299" i="2"/>
  <c r="O297" i="2"/>
  <c r="AT296" i="2"/>
  <c r="DH292" i="2"/>
  <c r="DI292" i="2"/>
  <c r="L289" i="2"/>
  <c r="AW288" i="2"/>
  <c r="R285" i="2"/>
  <c r="BK239" i="2"/>
  <c r="CH227" i="2"/>
  <c r="CE227" i="2" s="1"/>
  <c r="CI227" i="2"/>
  <c r="CM325" i="2"/>
  <c r="CJ325" i="2" s="1"/>
  <c r="CN325" i="2"/>
  <c r="CZ324" i="2"/>
  <c r="DN321" i="2"/>
  <c r="DK321" i="2"/>
  <c r="DM321" i="2"/>
  <c r="AK321" i="2"/>
  <c r="CB312" i="2"/>
  <c r="CR309" i="2"/>
  <c r="DI308" i="2"/>
  <c r="DF308" i="2"/>
  <c r="AQ300" i="2"/>
  <c r="CY299" i="2"/>
  <c r="CH299" i="2"/>
  <c r="CE299" i="2" s="1"/>
  <c r="CI299" i="2"/>
  <c r="AQ296" i="2"/>
  <c r="AZ295" i="2"/>
  <c r="O290" i="2"/>
  <c r="DN252" i="2"/>
  <c r="DK252" i="2"/>
  <c r="DM252" i="2"/>
  <c r="BH251" i="2"/>
  <c r="R360" i="2"/>
  <c r="AQ359" i="2"/>
  <c r="AH359" i="2"/>
  <c r="O359" i="2"/>
  <c r="AH358" i="2"/>
  <c r="BQ357" i="2"/>
  <c r="AK357" i="2"/>
  <c r="CO356" i="2"/>
  <c r="AZ356" i="2"/>
  <c r="AE356" i="2"/>
  <c r="R356" i="2"/>
  <c r="AZ355" i="2"/>
  <c r="AE355" i="2"/>
  <c r="I355" i="2"/>
  <c r="DH354" i="2"/>
  <c r="CX354" i="2"/>
  <c r="CU354" i="2" s="1"/>
  <c r="AE354" i="2"/>
  <c r="Y354" i="2"/>
  <c r="I354" i="2"/>
  <c r="AT353" i="2"/>
  <c r="DR352" i="2"/>
  <c r="DI352" i="2"/>
  <c r="AK352" i="2"/>
  <c r="Z352" i="2"/>
  <c r="DI351" i="2"/>
  <c r="AN351" i="2"/>
  <c r="Y350" i="2"/>
  <c r="L350" i="2"/>
  <c r="AK349" i="2"/>
  <c r="DM348" i="2"/>
  <c r="CZ348" i="2"/>
  <c r="AZ348" i="2"/>
  <c r="DI347" i="2"/>
  <c r="BW346" i="2"/>
  <c r="AE346" i="2"/>
  <c r="BH345" i="2"/>
  <c r="O344" i="2"/>
  <c r="DQ343" i="2"/>
  <c r="BQ343" i="2"/>
  <c r="AN343" i="2"/>
  <c r="AQ342" i="2"/>
  <c r="DF341" i="2"/>
  <c r="AQ341" i="2"/>
  <c r="DR340" i="2"/>
  <c r="AZ340" i="2"/>
  <c r="CZ339" i="2"/>
  <c r="Y339" i="2"/>
  <c r="U339" i="2" s="1"/>
  <c r="DI338" i="2"/>
  <c r="AT338" i="2"/>
  <c r="R338" i="2"/>
  <c r="DH336" i="2"/>
  <c r="CR335" i="2"/>
  <c r="DN333" i="2"/>
  <c r="AZ332" i="2"/>
  <c r="CI331" i="2"/>
  <c r="Z331" i="2"/>
  <c r="U330" i="2"/>
  <c r="AQ329" i="2"/>
  <c r="DN327" i="2"/>
  <c r="Y327" i="2"/>
  <c r="U327" i="2" s="1"/>
  <c r="CX326" i="2"/>
  <c r="CU326" i="2" s="1"/>
  <c r="O326" i="2"/>
  <c r="L325" i="2"/>
  <c r="DK324" i="2"/>
  <c r="DN324" i="2"/>
  <c r="CX324" i="2"/>
  <c r="CU324" i="2" s="1"/>
  <c r="BC322" i="2" a="1"/>
  <c r="BC322" i="2" s="1"/>
  <c r="Y322" i="2"/>
  <c r="U322" i="2" s="1"/>
  <c r="AN320" i="2"/>
  <c r="CN317" i="2"/>
  <c r="DI316" i="2"/>
  <c r="DH316" i="2"/>
  <c r="CB316" i="2"/>
  <c r="U314" i="2"/>
  <c r="DO312" i="2"/>
  <c r="DR312" i="2"/>
  <c r="CO312" i="2"/>
  <c r="CZ310" i="2"/>
  <c r="DR309" i="2"/>
  <c r="DO309" i="2"/>
  <c r="DQ309" i="2"/>
  <c r="AZ309" i="2"/>
  <c r="AQ306" i="2"/>
  <c r="Z303" i="2"/>
  <c r="R303" i="2"/>
  <c r="AN302" i="2"/>
  <c r="AK301" i="2"/>
  <c r="BC298" i="2" a="1"/>
  <c r="BC298" i="2" s="1"/>
  <c r="AQ297" i="2"/>
  <c r="AE297" i="2"/>
  <c r="DK296" i="2"/>
  <c r="DM296" i="2"/>
  <c r="DN296" i="2"/>
  <c r="CY296" i="2"/>
  <c r="BK294" i="2"/>
  <c r="CO293" i="2"/>
  <c r="AN293" i="2"/>
  <c r="BC292" i="2" a="1"/>
  <c r="BC292" i="2" s="1"/>
  <c r="Y289" i="2"/>
  <c r="U288" i="2"/>
  <c r="DC285" i="2"/>
  <c r="AN284" i="2"/>
  <c r="R284" i="2"/>
  <c r="CI280" i="2"/>
  <c r="DN263" i="2"/>
  <c r="DM263" i="2"/>
  <c r="DQ253" i="2"/>
  <c r="DO253" i="2"/>
  <c r="AW354" i="2"/>
  <c r="DN353" i="2"/>
  <c r="CO353" i="2"/>
  <c r="BQ353" i="2"/>
  <c r="BC353" i="2" a="1"/>
  <c r="BC353" i="2" s="1"/>
  <c r="DQ352" i="2"/>
  <c r="I351" i="2"/>
  <c r="DF350" i="2"/>
  <c r="O349" i="2"/>
  <c r="CX347" i="2"/>
  <c r="CU347" i="2" s="1"/>
  <c r="CX346" i="2"/>
  <c r="CU346" i="2" s="1"/>
  <c r="I346" i="2"/>
  <c r="AE344" i="2"/>
  <c r="BH342" i="2"/>
  <c r="Y342" i="2"/>
  <c r="DR341" i="2"/>
  <c r="BQ337" i="2"/>
  <c r="BC336" i="2" a="1"/>
  <c r="BC336" i="2" s="1"/>
  <c r="L336" i="2"/>
  <c r="CX334" i="2"/>
  <c r="CU334" i="2" s="1"/>
  <c r="AN334" i="2"/>
  <c r="Z334" i="2"/>
  <c r="DM333" i="2"/>
  <c r="BC321" i="2" a="1"/>
  <c r="BC321" i="2" s="1"/>
  <c r="CX317" i="2"/>
  <c r="CU317" i="2" s="1"/>
  <c r="CH317" i="2"/>
  <c r="CE317" i="2" s="1"/>
  <c r="CI317" i="2"/>
  <c r="DF316" i="2"/>
  <c r="DO313" i="2"/>
  <c r="DQ313" i="2"/>
  <c r="DF307" i="2"/>
  <c r="CO304" i="2"/>
  <c r="CH303" i="2"/>
  <c r="CE303" i="2" s="1"/>
  <c r="CI303" i="2"/>
  <c r="CN302" i="2"/>
  <c r="DH299" i="2"/>
  <c r="DI299" i="2"/>
  <c r="Y297" i="2"/>
  <c r="U297" i="2" s="1"/>
  <c r="CO294" i="2"/>
  <c r="CI290" i="2"/>
  <c r="CM279" i="2"/>
  <c r="CJ279" i="2" s="1"/>
  <c r="CN279" i="2"/>
  <c r="DI274" i="2"/>
  <c r="DH274" i="2"/>
  <c r="BQ268" i="2"/>
  <c r="CM258" i="2"/>
  <c r="CJ258" i="2" s="1"/>
  <c r="CN258" i="2"/>
  <c r="CI251" i="2"/>
  <c r="CH251" i="2"/>
  <c r="CE251" i="2" s="1"/>
  <c r="Y353" i="2"/>
  <c r="U353" i="2" s="1"/>
  <c r="Y352" i="2"/>
  <c r="U352" i="2" s="1"/>
  <c r="DF348" i="2"/>
  <c r="CY348" i="2"/>
  <c r="Z348" i="2"/>
  <c r="Y336" i="2"/>
  <c r="U336" i="2" s="1"/>
  <c r="Y328" i="2"/>
  <c r="U328" i="2" s="1"/>
  <c r="CI327" i="2"/>
  <c r="AQ327" i="2"/>
  <c r="CI325" i="2"/>
  <c r="BH320" i="2"/>
  <c r="AK319" i="2"/>
  <c r="Z315" i="2"/>
  <c r="CM313" i="2"/>
  <c r="CJ313" i="2" s="1"/>
  <c r="CN313" i="2"/>
  <c r="DC311" i="2"/>
  <c r="DF306" i="2"/>
  <c r="O305" i="2"/>
  <c r="CN304" i="2"/>
  <c r="CM304" i="2"/>
  <c r="CJ304" i="2" s="1"/>
  <c r="CX303" i="2"/>
  <c r="CU303" i="2" s="1"/>
  <c r="AW302" i="2"/>
  <c r="CM301" i="2"/>
  <c r="CJ301" i="2" s="1"/>
  <c r="CN301" i="2"/>
  <c r="BC301" i="2" a="1"/>
  <c r="BC301" i="2" s="1"/>
  <c r="AT301" i="2"/>
  <c r="DM300" i="2"/>
  <c r="DN300" i="2"/>
  <c r="CR300" i="2"/>
  <c r="L295" i="2"/>
  <c r="CZ294" i="2"/>
  <c r="DR293" i="2"/>
  <c r="DO293" i="2"/>
  <c r="DH291" i="2"/>
  <c r="DI291" i="2"/>
  <c r="AZ291" i="2"/>
  <c r="AT286" i="2"/>
  <c r="AH286" i="2"/>
  <c r="AT285" i="2"/>
  <c r="DN268" i="2"/>
  <c r="DK268" i="2"/>
  <c r="DM268" i="2"/>
  <c r="CY251" i="2"/>
  <c r="CX251" i="2"/>
  <c r="CU251" i="2" s="1"/>
  <c r="DK244" i="2"/>
  <c r="DM244" i="2"/>
  <c r="CY244" i="2"/>
  <c r="CB357" i="2"/>
  <c r="AZ357" i="2"/>
  <c r="L357" i="2"/>
  <c r="AK356" i="2"/>
  <c r="CR355" i="2"/>
  <c r="BQ355" i="2"/>
  <c r="Z355" i="2"/>
  <c r="DC354" i="2"/>
  <c r="BC354" i="2" a="1"/>
  <c r="BC354" i="2" s="1"/>
  <c r="DK353" i="2"/>
  <c r="CY353" i="2"/>
  <c r="BK353" i="2"/>
  <c r="CR352" i="2"/>
  <c r="CB352" i="2"/>
  <c r="CR351" i="2"/>
  <c r="AT351" i="2"/>
  <c r="R351" i="2"/>
  <c r="AW350" i="2"/>
  <c r="AK350" i="2"/>
  <c r="CZ349" i="2"/>
  <c r="CO349" i="2"/>
  <c r="L349" i="2"/>
  <c r="AN347" i="2"/>
  <c r="R346" i="2"/>
  <c r="BQ345" i="2"/>
  <c r="AH345" i="2"/>
  <c r="O345" i="2"/>
  <c r="BH344" i="2"/>
  <c r="DF343" i="2"/>
  <c r="CX343" i="2"/>
  <c r="CU343" i="2" s="1"/>
  <c r="BC343" i="2" a="1"/>
  <c r="BC343" i="2" s="1"/>
  <c r="AT343" i="2"/>
  <c r="DF342" i="2"/>
  <c r="DO341" i="2"/>
  <c r="AN341" i="2"/>
  <c r="AE341" i="2"/>
  <c r="I341" i="2"/>
  <c r="AW340" i="2"/>
  <c r="AN340" i="2"/>
  <c r="O340" i="2"/>
  <c r="CY339" i="2"/>
  <c r="AW339" i="2"/>
  <c r="CB338" i="2"/>
  <c r="AQ338" i="2"/>
  <c r="DR336" i="2"/>
  <c r="DC336" i="2"/>
  <c r="BK336" i="2"/>
  <c r="I336" i="2"/>
  <c r="BH334" i="2"/>
  <c r="O334" i="2"/>
  <c r="CO333" i="2"/>
  <c r="Z333" i="2"/>
  <c r="AT332" i="2"/>
  <c r="BQ331" i="2"/>
  <c r="AZ330" i="2"/>
  <c r="AE330" i="2"/>
  <c r="AZ329" i="2"/>
  <c r="AN329" i="2"/>
  <c r="BC328" i="2" a="1"/>
  <c r="BC328" i="2" s="1"/>
  <c r="I328" i="2"/>
  <c r="CB327" i="2"/>
  <c r="BC326" i="2" a="1"/>
  <c r="BC326" i="2" s="1"/>
  <c r="AH325" i="2"/>
  <c r="Z324" i="2"/>
  <c r="CO323" i="2"/>
  <c r="DC321" i="2"/>
  <c r="DF320" i="2"/>
  <c r="CX320" i="2"/>
  <c r="CU320" i="2" s="1"/>
  <c r="AN315" i="2"/>
  <c r="BQ313" i="2"/>
  <c r="BC313" i="2" a="1"/>
  <c r="BC313" i="2" s="1"/>
  <c r="I313" i="2"/>
  <c r="Y312" i="2"/>
  <c r="BC310" i="2" a="1"/>
  <c r="BC310" i="2" s="1"/>
  <c r="AK309" i="2"/>
  <c r="BC308" i="2" a="1"/>
  <c r="BC308" i="2" s="1"/>
  <c r="L305" i="2"/>
  <c r="CH304" i="2"/>
  <c r="CE304" i="2" s="1"/>
  <c r="CI304" i="2"/>
  <c r="DI297" i="2"/>
  <c r="DH297" i="2"/>
  <c r="DM293" i="2"/>
  <c r="DK293" i="2"/>
  <c r="DK292" i="2"/>
  <c r="DM292" i="2"/>
  <c r="DN292" i="2"/>
  <c r="BH289" i="2"/>
  <c r="DQ288" i="2"/>
  <c r="DR288" i="2"/>
  <c r="DC288" i="2"/>
  <c r="BC286" i="2" a="1"/>
  <c r="BC286" i="2" s="1"/>
  <c r="BC285" i="2" a="1"/>
  <c r="BC285" i="2" s="1"/>
  <c r="AE270" i="2"/>
  <c r="BK269" i="2"/>
  <c r="CM254" i="2"/>
  <c r="CJ254" i="2" s="1"/>
  <c r="CN254" i="2"/>
  <c r="CM248" i="2"/>
  <c r="CJ248" i="2" s="1"/>
  <c r="CN248" i="2"/>
  <c r="CO247" i="2"/>
  <c r="I325" i="2"/>
  <c r="CX323" i="2"/>
  <c r="CU323" i="2" s="1"/>
  <c r="AH323" i="2"/>
  <c r="CR322" i="2"/>
  <c r="BQ322" i="2"/>
  <c r="CO321" i="2"/>
  <c r="AW320" i="2"/>
  <c r="CX319" i="2"/>
  <c r="CU319" i="2" s="1"/>
  <c r="BQ319" i="2"/>
  <c r="BC319" i="2" a="1"/>
  <c r="BC319" i="2" s="1"/>
  <c r="I319" i="2"/>
  <c r="L318" i="2"/>
  <c r="AQ316" i="2"/>
  <c r="CR313" i="2"/>
  <c r="AN313" i="2"/>
  <c r="AZ312" i="2"/>
  <c r="CO311" i="2"/>
  <c r="AZ311" i="2"/>
  <c r="AN311" i="2"/>
  <c r="L311" i="2"/>
  <c r="CR310" i="2"/>
  <c r="L310" i="2"/>
  <c r="CY309" i="2"/>
  <c r="AN309" i="2"/>
  <c r="AN307" i="2"/>
  <c r="AZ306" i="2"/>
  <c r="CY305" i="2"/>
  <c r="BK305" i="2"/>
  <c r="AQ305" i="2"/>
  <c r="CR304" i="2"/>
  <c r="BC304" i="2" a="1"/>
  <c r="BC304" i="2" s="1"/>
  <c r="BC303" i="2" a="1"/>
  <c r="BC303" i="2" s="1"/>
  <c r="AT303" i="2"/>
  <c r="O303" i="2"/>
  <c r="AZ302" i="2"/>
  <c r="U302" i="2"/>
  <c r="DC301" i="2"/>
  <c r="CZ300" i="2"/>
  <c r="AZ300" i="2"/>
  <c r="BW294" i="2"/>
  <c r="AK294" i="2"/>
  <c r="I294" i="2"/>
  <c r="BK293" i="2"/>
  <c r="AZ293" i="2"/>
  <c r="L293" i="2"/>
  <c r="AQ292" i="2"/>
  <c r="L292" i="2"/>
  <c r="DC291" i="2"/>
  <c r="CR291" i="2"/>
  <c r="CB291" i="2"/>
  <c r="AH291" i="2"/>
  <c r="Y291" i="2"/>
  <c r="U291" i="2" s="1"/>
  <c r="CB290" i="2"/>
  <c r="Z289" i="2"/>
  <c r="I289" i="2"/>
  <c r="CO288" i="2"/>
  <c r="BC287" i="2" a="1"/>
  <c r="BC287" i="2" s="1"/>
  <c r="Y286" i="2"/>
  <c r="DH284" i="2"/>
  <c r="DI284" i="2"/>
  <c r="AE283" i="2"/>
  <c r="AW282" i="2"/>
  <c r="AW281" i="2"/>
  <c r="DR276" i="2"/>
  <c r="DO276" i="2"/>
  <c r="CX272" i="2"/>
  <c r="CU272" i="2" s="1"/>
  <c r="DC269" i="2"/>
  <c r="CB266" i="2"/>
  <c r="AT265" i="2"/>
  <c r="I258" i="2"/>
  <c r="CM255" i="2"/>
  <c r="CJ255" i="2" s="1"/>
  <c r="CN255" i="2"/>
  <c r="AN250" i="2"/>
  <c r="BK249" i="2"/>
  <c r="AQ249" i="2"/>
  <c r="DI239" i="2"/>
  <c r="DH239" i="2"/>
  <c r="CB239" i="2"/>
  <c r="DC217" i="2"/>
  <c r="DC206" i="2"/>
  <c r="CH205" i="2"/>
  <c r="CE205" i="2" s="1"/>
  <c r="CI205" i="2"/>
  <c r="DQ181" i="2"/>
  <c r="DR181" i="2"/>
  <c r="DO181" i="2"/>
  <c r="CY142" i="2"/>
  <c r="CX142" i="2"/>
  <c r="CU142" i="2" s="1"/>
  <c r="AE332" i="2"/>
  <c r="L332" i="2"/>
  <c r="BC331" i="2" a="1"/>
  <c r="BC331" i="2" s="1"/>
  <c r="AK331" i="2"/>
  <c r="BH330" i="2"/>
  <c r="L330" i="2"/>
  <c r="CM328" i="2"/>
  <c r="CJ328" i="2" s="1"/>
  <c r="AE328" i="2"/>
  <c r="AW327" i="2"/>
  <c r="DH326" i="2"/>
  <c r="BW326" i="2"/>
  <c r="AZ325" i="2"/>
  <c r="R325" i="2"/>
  <c r="BC324" i="2" a="1"/>
  <c r="BC324" i="2" s="1"/>
  <c r="AT324" i="2"/>
  <c r="AZ323" i="2"/>
  <c r="Y323" i="2"/>
  <c r="I323" i="2"/>
  <c r="CZ322" i="2"/>
  <c r="AQ321" i="2"/>
  <c r="CR320" i="2"/>
  <c r="AK320" i="2"/>
  <c r="DC318" i="2"/>
  <c r="BH318" i="2"/>
  <c r="AN318" i="2"/>
  <c r="BQ317" i="2"/>
  <c r="AT317" i="2"/>
  <c r="L317" i="2"/>
  <c r="DM316" i="2"/>
  <c r="BH316" i="2"/>
  <c r="I316" i="2"/>
  <c r="CZ315" i="2"/>
  <c r="CO315" i="2"/>
  <c r="BQ315" i="2"/>
  <c r="AT315" i="2"/>
  <c r="O315" i="2"/>
  <c r="DR314" i="2"/>
  <c r="AW314" i="2"/>
  <c r="Z314" i="2"/>
  <c r="I314" i="2"/>
  <c r="AK313" i="2"/>
  <c r="CX312" i="2"/>
  <c r="CU312" i="2" s="1"/>
  <c r="BH312" i="2"/>
  <c r="AW312" i="2"/>
  <c r="R312" i="2"/>
  <c r="CZ311" i="2"/>
  <c r="AE310" i="2"/>
  <c r="Z309" i="2"/>
  <c r="O309" i="2"/>
  <c r="CR308" i="2"/>
  <c r="AQ308" i="2"/>
  <c r="BC307" i="2" a="1"/>
  <c r="BC307" i="2" s="1"/>
  <c r="O307" i="2"/>
  <c r="L306" i="2"/>
  <c r="BH305" i="2"/>
  <c r="U304" i="2"/>
  <c r="BH302" i="2"/>
  <c r="Z302" i="2"/>
  <c r="CZ301" i="2"/>
  <c r="AH301" i="2"/>
  <c r="I300" i="2"/>
  <c r="CY294" i="2"/>
  <c r="DK291" i="2"/>
  <c r="DM291" i="2"/>
  <c r="BQ289" i="2"/>
  <c r="BC289" i="2" a="1"/>
  <c r="BC289" i="2" s="1"/>
  <c r="AT289" i="2"/>
  <c r="BH288" i="2"/>
  <c r="AQ287" i="2"/>
  <c r="AZ286" i="2"/>
  <c r="AK285" i="2"/>
  <c r="DO284" i="2"/>
  <c r="DQ284" i="2"/>
  <c r="DR284" i="2"/>
  <c r="CH281" i="2"/>
  <c r="CE281" i="2" s="1"/>
  <c r="CI281" i="2"/>
  <c r="U276" i="2"/>
  <c r="BK273" i="2"/>
  <c r="DF272" i="2"/>
  <c r="CO271" i="2"/>
  <c r="CZ264" i="2"/>
  <c r="CY262" i="2"/>
  <c r="AE258" i="2"/>
  <c r="BC257" i="2" a="1"/>
  <c r="BC257" i="2" s="1"/>
  <c r="CH254" i="2"/>
  <c r="CE254" i="2" s="1"/>
  <c r="CI254" i="2"/>
  <c r="DO225" i="2"/>
  <c r="DR225" i="2"/>
  <c r="DO218" i="2"/>
  <c r="DR218" i="2"/>
  <c r="DC218" i="2"/>
  <c r="DF327" i="2"/>
  <c r="BC320" i="2" a="1"/>
  <c r="BC320" i="2" s="1"/>
  <c r="Y320" i="2"/>
  <c r="U320" i="2" s="1"/>
  <c r="CR319" i="2"/>
  <c r="AQ319" i="2"/>
  <c r="BQ311" i="2"/>
  <c r="BC311" i="2" a="1"/>
  <c r="BC311" i="2" s="1"/>
  <c r="I311" i="2"/>
  <c r="BH310" i="2"/>
  <c r="BQ309" i="2"/>
  <c r="AT309" i="2"/>
  <c r="AE308" i="2"/>
  <c r="Y308" i="2"/>
  <c r="U308" i="2" s="1"/>
  <c r="L308" i="2"/>
  <c r="CZ307" i="2"/>
  <c r="CO307" i="2"/>
  <c r="BQ307" i="2"/>
  <c r="AT307" i="2"/>
  <c r="AW306" i="2"/>
  <c r="AN305" i="2"/>
  <c r="AZ304" i="2"/>
  <c r="AE304" i="2"/>
  <c r="BW303" i="2"/>
  <c r="AQ303" i="2"/>
  <c r="L303" i="2"/>
  <c r="O301" i="2"/>
  <c r="DF299" i="2"/>
  <c r="CB299" i="2"/>
  <c r="R299" i="2"/>
  <c r="U298" i="2"/>
  <c r="AK297" i="2"/>
  <c r="Z297" i="2"/>
  <c r="AE296" i="2"/>
  <c r="DC295" i="2"/>
  <c r="CR295" i="2"/>
  <c r="CI294" i="2"/>
  <c r="CH294" i="2"/>
  <c r="CE294" i="2" s="1"/>
  <c r="BH293" i="2"/>
  <c r="Z293" i="2"/>
  <c r="AE292" i="2"/>
  <c r="DF291" i="2"/>
  <c r="AQ291" i="2"/>
  <c r="CY290" i="2"/>
  <c r="AZ290" i="2"/>
  <c r="CY288" i="2"/>
  <c r="AN288" i="2"/>
  <c r="CY287" i="2"/>
  <c r="AZ287" i="2"/>
  <c r="BK285" i="2"/>
  <c r="DN284" i="2"/>
  <c r="CO284" i="2"/>
  <c r="CN274" i="2"/>
  <c r="R268" i="2"/>
  <c r="CB257" i="2"/>
  <c r="I257" i="2"/>
  <c r="CR256" i="2"/>
  <c r="CY255" i="2"/>
  <c r="CX255" i="2"/>
  <c r="CU255" i="2" s="1"/>
  <c r="CX254" i="2"/>
  <c r="CU254" i="2" s="1"/>
  <c r="BC252" i="2" a="1"/>
  <c r="BC252" i="2" s="1"/>
  <c r="AQ252" i="2"/>
  <c r="AK226" i="2"/>
  <c r="CR338" i="2"/>
  <c r="AZ338" i="2"/>
  <c r="BH336" i="2"/>
  <c r="AW336" i="2"/>
  <c r="AE336" i="2"/>
  <c r="BH335" i="2"/>
  <c r="AW335" i="2"/>
  <c r="AK335" i="2"/>
  <c r="I335" i="2"/>
  <c r="CO334" i="2"/>
  <c r="AZ334" i="2"/>
  <c r="CX331" i="2"/>
  <c r="CU331" i="2" s="1"/>
  <c r="DM329" i="2"/>
  <c r="CO329" i="2"/>
  <c r="AW328" i="2"/>
  <c r="CX327" i="2"/>
  <c r="CU327" i="2" s="1"/>
  <c r="BQ327" i="2"/>
  <c r="BC327" i="2" a="1"/>
  <c r="BC327" i="2" s="1"/>
  <c r="CN326" i="2"/>
  <c r="AE326" i="2"/>
  <c r="DC325" i="2"/>
  <c r="AN323" i="2"/>
  <c r="AZ322" i="2"/>
  <c r="DI321" i="2"/>
  <c r="CY321" i="2"/>
  <c r="AZ321" i="2"/>
  <c r="Y319" i="2"/>
  <c r="DN318" i="2"/>
  <c r="R318" i="2"/>
  <c r="CZ317" i="2"/>
  <c r="CO317" i="2"/>
  <c r="CB317" i="2"/>
  <c r="AH317" i="2"/>
  <c r="AK316" i="2"/>
  <c r="R316" i="2"/>
  <c r="AH315" i="2"/>
  <c r="CR314" i="2"/>
  <c r="BQ314" i="2"/>
  <c r="AT313" i="2"/>
  <c r="AH313" i="2"/>
  <c r="AK312" i="2"/>
  <c r="O312" i="2"/>
  <c r="CY311" i="2"/>
  <c r="AT311" i="2"/>
  <c r="AW310" i="2"/>
  <c r="R310" i="2"/>
  <c r="BH308" i="2"/>
  <c r="I308" i="2"/>
  <c r="AH307" i="2"/>
  <c r="CR306" i="2"/>
  <c r="BQ306" i="2"/>
  <c r="AK306" i="2"/>
  <c r="CO305" i="2"/>
  <c r="DF304" i="2"/>
  <c r="DF303" i="2"/>
  <c r="DC302" i="2"/>
  <c r="BC302" i="2" a="1"/>
  <c r="BC302" i="2" s="1"/>
  <c r="BH301" i="2"/>
  <c r="AE301" i="2"/>
  <c r="BQ300" i="2"/>
  <c r="AE298" i="2"/>
  <c r="BQ297" i="2"/>
  <c r="CZ296" i="2"/>
  <c r="CO296" i="2"/>
  <c r="CB296" i="2"/>
  <c r="BH292" i="2"/>
  <c r="CN290" i="2"/>
  <c r="AN287" i="2"/>
  <c r="AK286" i="2"/>
  <c r="DF285" i="2"/>
  <c r="CB285" i="2"/>
  <c r="BQ284" i="2"/>
  <c r="DK283" i="2"/>
  <c r="DM283" i="2"/>
  <c r="AK278" i="2"/>
  <c r="DH275" i="2"/>
  <c r="DI275" i="2"/>
  <c r="DO271" i="2"/>
  <c r="DR271" i="2"/>
  <c r="AT271" i="2"/>
  <c r="CI270" i="2"/>
  <c r="Y270" i="2"/>
  <c r="AT269" i="2"/>
  <c r="CM267" i="2"/>
  <c r="CJ267" i="2" s="1"/>
  <c r="CN267" i="2"/>
  <c r="AH267" i="2"/>
  <c r="Y267" i="2"/>
  <c r="U267" i="2" s="1"/>
  <c r="DN264" i="2"/>
  <c r="DK264" i="2"/>
  <c r="AZ263" i="2"/>
  <c r="BC262" i="2" a="1"/>
  <c r="BC262" i="2" s="1"/>
  <c r="AQ261" i="2"/>
  <c r="AQ260" i="2"/>
  <c r="AE260" i="2"/>
  <c r="AW259" i="2"/>
  <c r="DH254" i="2"/>
  <c r="CM249" i="2"/>
  <c r="CJ249" i="2" s="1"/>
  <c r="DN248" i="2"/>
  <c r="DM248" i="2"/>
  <c r="DN243" i="2"/>
  <c r="CX243" i="2"/>
  <c r="CU243" i="2" s="1"/>
  <c r="BC243" i="2" a="1"/>
  <c r="BC243" i="2" s="1"/>
  <c r="BW242" i="2"/>
  <c r="AN242" i="2"/>
  <c r="CX235" i="2"/>
  <c r="CU235" i="2" s="1"/>
  <c r="CY235" i="2"/>
  <c r="DO210" i="2"/>
  <c r="DQ210" i="2"/>
  <c r="DC333" i="2"/>
  <c r="BQ333" i="2"/>
  <c r="I333" i="2"/>
  <c r="BQ330" i="2"/>
  <c r="AN326" i="2"/>
  <c r="AK323" i="2"/>
  <c r="CR321" i="2"/>
  <c r="L319" i="2"/>
  <c r="BC318" i="2" a="1"/>
  <c r="BC318" i="2" s="1"/>
  <c r="AE317" i="2"/>
  <c r="CX316" i="2"/>
  <c r="CU316" i="2" s="1"/>
  <c r="BC316" i="2" a="1"/>
  <c r="BC316" i="2" s="1"/>
  <c r="AT316" i="2"/>
  <c r="CN315" i="2"/>
  <c r="BW315" i="2"/>
  <c r="AZ315" i="2"/>
  <c r="CB314" i="2"/>
  <c r="AQ313" i="2"/>
  <c r="BC312" i="2" a="1"/>
  <c r="BC312" i="2" s="1"/>
  <c r="L312" i="2"/>
  <c r="CI311" i="2"/>
  <c r="I309" i="2"/>
  <c r="Y307" i="2"/>
  <c r="AK305" i="2"/>
  <c r="AW304" i="2"/>
  <c r="AN303" i="2"/>
  <c r="AK302" i="2"/>
  <c r="AZ299" i="2"/>
  <c r="AW298" i="2"/>
  <c r="I298" i="2"/>
  <c r="BC297" i="2" a="1"/>
  <c r="BC297" i="2" s="1"/>
  <c r="AT297" i="2"/>
  <c r="AH297" i="2"/>
  <c r="BH296" i="2"/>
  <c r="CZ295" i="2"/>
  <c r="O295" i="2"/>
  <c r="DC294" i="2"/>
  <c r="CR294" i="2"/>
  <c r="CI293" i="2"/>
  <c r="BC293" i="2" a="1"/>
  <c r="BC293" i="2" s="1"/>
  <c r="AT293" i="2"/>
  <c r="CO292" i="2"/>
  <c r="AN291" i="2"/>
  <c r="R290" i="2"/>
  <c r="CO289" i="2"/>
  <c r="AK288" i="2"/>
  <c r="CX283" i="2"/>
  <c r="CU283" i="2" s="1"/>
  <c r="BQ280" i="2"/>
  <c r="BC278" i="2" a="1"/>
  <c r="BC278" i="2" s="1"/>
  <c r="BK261" i="2"/>
  <c r="DN258" i="2"/>
  <c r="DM258" i="2"/>
  <c r="CH250" i="2"/>
  <c r="CE250" i="2" s="1"/>
  <c r="CI250" i="2"/>
  <c r="CM242" i="2"/>
  <c r="CJ242" i="2" s="1"/>
  <c r="CN242" i="2"/>
  <c r="AW284" i="2"/>
  <c r="AN283" i="2"/>
  <c r="BQ282" i="2"/>
  <c r="BC282" i="2" a="1"/>
  <c r="BC282" i="2" s="1"/>
  <c r="CX281" i="2"/>
  <c r="CU281" i="2" s="1"/>
  <c r="AK281" i="2"/>
  <c r="AK280" i="2"/>
  <c r="CI279" i="2"/>
  <c r="AW277" i="2"/>
  <c r="Z277" i="2"/>
  <c r="AN276" i="2"/>
  <c r="DM275" i="2"/>
  <c r="DC275" i="2"/>
  <c r="CR275" i="2"/>
  <c r="Y275" i="2"/>
  <c r="U275" i="2" s="1"/>
  <c r="DC274" i="2"/>
  <c r="BQ274" i="2"/>
  <c r="R274" i="2"/>
  <c r="CZ271" i="2"/>
  <c r="BW271" i="2"/>
  <c r="Y271" i="2"/>
  <c r="U271" i="2" s="1"/>
  <c r="CB269" i="2"/>
  <c r="O269" i="2"/>
  <c r="AK268" i="2"/>
  <c r="DI267" i="2"/>
  <c r="CX267" i="2"/>
  <c r="CU267" i="2" s="1"/>
  <c r="AZ267" i="2"/>
  <c r="AQ267" i="2"/>
  <c r="DH266" i="2"/>
  <c r="CX266" i="2"/>
  <c r="CU266" i="2" s="1"/>
  <c r="AQ266" i="2"/>
  <c r="AH265" i="2"/>
  <c r="R264" i="2"/>
  <c r="CX263" i="2"/>
  <c r="CU263" i="2" s="1"/>
  <c r="AN263" i="2"/>
  <c r="AE263" i="2"/>
  <c r="I263" i="2"/>
  <c r="CH262" i="2"/>
  <c r="CE262" i="2" s="1"/>
  <c r="AT262" i="2"/>
  <c r="O262" i="2"/>
  <c r="AE261" i="2"/>
  <c r="CO260" i="2"/>
  <c r="AZ260" i="2"/>
  <c r="R260" i="2"/>
  <c r="DF258" i="2"/>
  <c r="CY258" i="2"/>
  <c r="CX257" i="2"/>
  <c r="CU257" i="2" s="1"/>
  <c r="CN257" i="2"/>
  <c r="BC256" i="2" a="1"/>
  <c r="BC256" i="2" s="1"/>
  <c r="AT256" i="2"/>
  <c r="O256" i="2"/>
  <c r="DQ255" i="2"/>
  <c r="DO255" i="2"/>
  <c r="CB254" i="2"/>
  <c r="AZ254" i="2"/>
  <c r="L254" i="2"/>
  <c r="BH253" i="2"/>
  <c r="CX252" i="2"/>
  <c r="CU252" i="2" s="1"/>
  <c r="AE252" i="2"/>
  <c r="R252" i="2"/>
  <c r="DC251" i="2"/>
  <c r="AW251" i="2"/>
  <c r="AK251" i="2"/>
  <c r="Z251" i="2"/>
  <c r="AW250" i="2"/>
  <c r="I249" i="2"/>
  <c r="CZ248" i="2"/>
  <c r="AQ248" i="2"/>
  <c r="O248" i="2"/>
  <c r="DR246" i="2"/>
  <c r="DI246" i="2"/>
  <c r="DF243" i="2"/>
  <c r="CB243" i="2"/>
  <c r="BH242" i="2"/>
  <c r="AW242" i="2"/>
  <c r="BK241" i="2"/>
  <c r="AE241" i="2"/>
  <c r="CR239" i="2"/>
  <c r="CZ238" i="2"/>
  <c r="AQ237" i="2"/>
  <c r="AE237" i="2"/>
  <c r="AH236" i="2"/>
  <c r="BK235" i="2"/>
  <c r="CM233" i="2"/>
  <c r="CJ233" i="2" s="1"/>
  <c r="AE232" i="2"/>
  <c r="DH231" i="2"/>
  <c r="DI231" i="2"/>
  <c r="CR231" i="2"/>
  <c r="AE231" i="2"/>
  <c r="AE228" i="2"/>
  <c r="AW227" i="2"/>
  <c r="AK227" i="2"/>
  <c r="BC225" i="2" a="1"/>
  <c r="BC225" i="2" s="1"/>
  <c r="Z224" i="2"/>
  <c r="DQ219" i="2"/>
  <c r="DR219" i="2"/>
  <c r="L219" i="2"/>
  <c r="DH215" i="2"/>
  <c r="BC215" i="2" a="1"/>
  <c r="BC215" i="2" s="1"/>
  <c r="L211" i="2"/>
  <c r="CO210" i="2"/>
  <c r="BC209" i="2" a="1"/>
  <c r="BC209" i="2" s="1"/>
  <c r="AK207" i="2"/>
  <c r="CX205" i="2"/>
  <c r="CU205" i="2" s="1"/>
  <c r="CY205" i="2"/>
  <c r="DH203" i="2"/>
  <c r="DF203" i="2"/>
  <c r="CM194" i="2"/>
  <c r="CJ194" i="2" s="1"/>
  <c r="CN194" i="2"/>
  <c r="AK284" i="2"/>
  <c r="BQ281" i="2"/>
  <c r="BQ277" i="2"/>
  <c r="Z274" i="2"/>
  <c r="DF271" i="2"/>
  <c r="DF270" i="2"/>
  <c r="Y262" i="2"/>
  <c r="U262" i="2" s="1"/>
  <c r="CN247" i="2"/>
  <c r="CM247" i="2"/>
  <c r="CJ247" i="2" s="1"/>
  <c r="DI243" i="2"/>
  <c r="DH243" i="2"/>
  <c r="CH208" i="2"/>
  <c r="CE208" i="2" s="1"/>
  <c r="CI208" i="2"/>
  <c r="DK207" i="2"/>
  <c r="DN207" i="2"/>
  <c r="CN207" i="2"/>
  <c r="CM207" i="2"/>
  <c r="CJ207" i="2" s="1"/>
  <c r="DK197" i="2"/>
  <c r="DN197" i="2"/>
  <c r="AH285" i="2"/>
  <c r="DF284" i="2"/>
  <c r="CX282" i="2"/>
  <c r="CU282" i="2" s="1"/>
  <c r="BK282" i="2"/>
  <c r="CZ280" i="2"/>
  <c r="CN280" i="2"/>
  <c r="CR279" i="2"/>
  <c r="BQ279" i="2"/>
  <c r="AQ278" i="2"/>
  <c r="AT277" i="2"/>
  <c r="CO276" i="2"/>
  <c r="BH276" i="2"/>
  <c r="AW276" i="2"/>
  <c r="CO275" i="2"/>
  <c r="BQ275" i="2"/>
  <c r="AE275" i="2"/>
  <c r="BK274" i="2"/>
  <c r="DN272" i="2"/>
  <c r="BQ272" i="2"/>
  <c r="DI271" i="2"/>
  <c r="CY271" i="2"/>
  <c r="AZ271" i="2"/>
  <c r="DI270" i="2"/>
  <c r="BK270" i="2"/>
  <c r="BC268" i="2" a="1"/>
  <c r="BC268" i="2" s="1"/>
  <c r="AN267" i="2"/>
  <c r="R267" i="2"/>
  <c r="CI266" i="2"/>
  <c r="AE266" i="2"/>
  <c r="BQ264" i="2"/>
  <c r="BQ263" i="2"/>
  <c r="AQ262" i="2"/>
  <c r="AW261" i="2"/>
  <c r="O260" i="2"/>
  <c r="DO259" i="2"/>
  <c r="Y259" i="2"/>
  <c r="DR258" i="2"/>
  <c r="AQ255" i="2"/>
  <c r="BH254" i="2"/>
  <c r="AN254" i="2"/>
  <c r="BQ253" i="2"/>
  <c r="AK253" i="2"/>
  <c r="DK251" i="2"/>
  <c r="DN251" i="2"/>
  <c r="DR250" i="2"/>
  <c r="O250" i="2"/>
  <c r="BH249" i="2"/>
  <c r="CY248" i="2"/>
  <c r="AN248" i="2"/>
  <c r="CX247" i="2"/>
  <c r="CU247" i="2" s="1"/>
  <c r="Y247" i="2"/>
  <c r="AK245" i="2"/>
  <c r="CR244" i="2"/>
  <c r="DF234" i="2"/>
  <c r="CR234" i="2"/>
  <c r="DN232" i="2"/>
  <c r="DM232" i="2"/>
  <c r="Z230" i="2"/>
  <c r="AZ228" i="2"/>
  <c r="BC226" i="2" a="1"/>
  <c r="BC226" i="2" s="1"/>
  <c r="CB225" i="2"/>
  <c r="AT222" i="2"/>
  <c r="CN219" i="2"/>
  <c r="CM219" i="2"/>
  <c r="CJ219" i="2" s="1"/>
  <c r="AH219" i="2"/>
  <c r="O218" i="2"/>
  <c r="O213" i="2"/>
  <c r="CN211" i="2"/>
  <c r="CM211" i="2"/>
  <c r="CJ211" i="2" s="1"/>
  <c r="AH211" i="2"/>
  <c r="CH168" i="2"/>
  <c r="CE168" i="2" s="1"/>
  <c r="CI168" i="2"/>
  <c r="R295" i="2"/>
  <c r="AH293" i="2"/>
  <c r="AW292" i="2"/>
  <c r="AE290" i="2"/>
  <c r="I290" i="2"/>
  <c r="AZ288" i="2"/>
  <c r="L288" i="2"/>
  <c r="CR287" i="2"/>
  <c r="AE287" i="2"/>
  <c r="CY286" i="2"/>
  <c r="AE286" i="2"/>
  <c r="L285" i="2"/>
  <c r="BC284" i="2" a="1"/>
  <c r="BC284" i="2" s="1"/>
  <c r="L284" i="2"/>
  <c r="CR283" i="2"/>
  <c r="AQ282" i="2"/>
  <c r="L282" i="2"/>
  <c r="DO281" i="2"/>
  <c r="CB281" i="2"/>
  <c r="BK281" i="2"/>
  <c r="CX280" i="2"/>
  <c r="CU280" i="2" s="1"/>
  <c r="AZ280" i="2"/>
  <c r="L280" i="2"/>
  <c r="DC279" i="2"/>
  <c r="AT279" i="2"/>
  <c r="O279" i="2"/>
  <c r="CI278" i="2"/>
  <c r="AE278" i="2"/>
  <c r="CB277" i="2"/>
  <c r="O277" i="2"/>
  <c r="AN275" i="2"/>
  <c r="AK273" i="2"/>
  <c r="DM272" i="2"/>
  <c r="AK272" i="2"/>
  <c r="CH271" i="2"/>
  <c r="CE271" i="2" s="1"/>
  <c r="AN271" i="2"/>
  <c r="CX270" i="2"/>
  <c r="CU270" i="2" s="1"/>
  <c r="BW270" i="2"/>
  <c r="R270" i="2"/>
  <c r="DK269" i="2"/>
  <c r="CR268" i="2"/>
  <c r="AQ268" i="2"/>
  <c r="L268" i="2"/>
  <c r="CI267" i="2"/>
  <c r="DC266" i="2"/>
  <c r="AW266" i="2"/>
  <c r="I266" i="2"/>
  <c r="AN265" i="2"/>
  <c r="Y265" i="2"/>
  <c r="U265" i="2" s="1"/>
  <c r="AK264" i="2"/>
  <c r="Z264" i="2"/>
  <c r="O264" i="2"/>
  <c r="DR263" i="2"/>
  <c r="AT263" i="2"/>
  <c r="DC262" i="2"/>
  <c r="CR262" i="2"/>
  <c r="AE262" i="2"/>
  <c r="L262" i="2"/>
  <c r="DN261" i="2"/>
  <c r="BQ261" i="2"/>
  <c r="DC260" i="2"/>
  <c r="Z260" i="2"/>
  <c r="L260" i="2"/>
  <c r="DN259" i="2"/>
  <c r="CO259" i="2"/>
  <c r="DQ258" i="2"/>
  <c r="CH257" i="2"/>
  <c r="CE257" i="2" s="1"/>
  <c r="Y257" i="2"/>
  <c r="CX256" i="2"/>
  <c r="CU256" i="2" s="1"/>
  <c r="DK255" i="2"/>
  <c r="CZ255" i="2"/>
  <c r="BH255" i="2"/>
  <c r="CO254" i="2"/>
  <c r="DF253" i="2"/>
  <c r="DQ252" i="2"/>
  <c r="Z252" i="2"/>
  <c r="L252" i="2"/>
  <c r="BW251" i="2"/>
  <c r="L251" i="2"/>
  <c r="DQ250" i="2"/>
  <c r="DC250" i="2"/>
  <c r="BC250" i="2" a="1"/>
  <c r="BC250" i="2" s="1"/>
  <c r="AT250" i="2"/>
  <c r="AH250" i="2"/>
  <c r="L250" i="2"/>
  <c r="CH249" i="2"/>
  <c r="CE249" i="2" s="1"/>
  <c r="AW249" i="2"/>
  <c r="R249" i="2"/>
  <c r="DH247" i="2"/>
  <c r="AQ247" i="2"/>
  <c r="AH245" i="2"/>
  <c r="DC243" i="2"/>
  <c r="Y242" i="2"/>
  <c r="CX237" i="2"/>
  <c r="CU237" i="2" s="1"/>
  <c r="DQ236" i="2"/>
  <c r="Y233" i="2"/>
  <c r="U233" i="2" s="1"/>
  <c r="DK232" i="2"/>
  <c r="AK230" i="2"/>
  <c r="DI226" i="2"/>
  <c r="DH226" i="2"/>
  <c r="CX222" i="2"/>
  <c r="CU222" i="2" s="1"/>
  <c r="CH219" i="2"/>
  <c r="CE219" i="2" s="1"/>
  <c r="CI219" i="2"/>
  <c r="AW218" i="2"/>
  <c r="CZ213" i="2"/>
  <c r="BC211" i="2" a="1"/>
  <c r="BC211" i="2" s="1"/>
  <c r="CH210" i="2"/>
  <c r="CE210" i="2" s="1"/>
  <c r="BH210" i="2"/>
  <c r="CB208" i="2"/>
  <c r="CH178" i="2"/>
  <c r="CE178" i="2" s="1"/>
  <c r="CI178" i="2"/>
  <c r="DF274" i="2"/>
  <c r="Y258" i="2"/>
  <c r="U258" i="2" s="1"/>
  <c r="DO248" i="2"/>
  <c r="DQ248" i="2"/>
  <c r="Y245" i="2"/>
  <c r="U245" i="2" s="1"/>
  <c r="U231" i="2"/>
  <c r="CH216" i="2"/>
  <c r="CE216" i="2" s="1"/>
  <c r="CI216" i="2"/>
  <c r="AT287" i="2"/>
  <c r="CR286" i="2"/>
  <c r="I286" i="2"/>
  <c r="AW285" i="2"/>
  <c r="CO283" i="2"/>
  <c r="DC282" i="2"/>
  <c r="AE282" i="2"/>
  <c r="I282" i="2"/>
  <c r="AN281" i="2"/>
  <c r="Y281" i="2"/>
  <c r="U281" i="2" s="1"/>
  <c r="BH280" i="2"/>
  <c r="CZ279" i="2"/>
  <c r="BW279" i="2"/>
  <c r="AZ277" i="2"/>
  <c r="L277" i="2"/>
  <c r="DF276" i="2"/>
  <c r="BC276" i="2" a="1"/>
  <c r="BC276" i="2" s="1"/>
  <c r="CX275" i="2"/>
  <c r="CU275" i="2" s="1"/>
  <c r="CX274" i="2"/>
  <c r="CU274" i="2" s="1"/>
  <c r="BQ273" i="2"/>
  <c r="BC273" i="2" a="1"/>
  <c r="BC273" i="2" s="1"/>
  <c r="AT273" i="2"/>
  <c r="CR271" i="2"/>
  <c r="BQ271" i="2"/>
  <c r="BH270" i="2"/>
  <c r="AH270" i="2"/>
  <c r="AW269" i="2"/>
  <c r="I269" i="2"/>
  <c r="DC267" i="2"/>
  <c r="BC267" i="2" a="1"/>
  <c r="BC267" i="2" s="1"/>
  <c r="BQ266" i="2"/>
  <c r="R266" i="2"/>
  <c r="CN265" i="2"/>
  <c r="AW265" i="2"/>
  <c r="CB264" i="2"/>
  <c r="L264" i="2"/>
  <c r="DC263" i="2"/>
  <c r="I262" i="2"/>
  <c r="CO261" i="2"/>
  <c r="AH261" i="2"/>
  <c r="L261" i="2"/>
  <c r="DO260" i="2"/>
  <c r="BH259" i="2"/>
  <c r="Z256" i="2"/>
  <c r="BQ254" i="2"/>
  <c r="AT254" i="2"/>
  <c r="BK253" i="2"/>
  <c r="AQ253" i="2"/>
  <c r="DO252" i="2"/>
  <c r="AT252" i="2"/>
  <c r="I252" i="2"/>
  <c r="AN251" i="2"/>
  <c r="AE251" i="2"/>
  <c r="I251" i="2"/>
  <c r="AQ250" i="2"/>
  <c r="CR247" i="2"/>
  <c r="Z247" i="2"/>
  <c r="DC245" i="2"/>
  <c r="CZ243" i="2"/>
  <c r="CI243" i="2"/>
  <c r="CH243" i="2"/>
  <c r="CE243" i="2" s="1"/>
  <c r="I242" i="2"/>
  <c r="Z238" i="2"/>
  <c r="DO236" i="2"/>
  <c r="CZ236" i="2"/>
  <c r="AN234" i="2"/>
  <c r="O231" i="2"/>
  <c r="CZ230" i="2"/>
  <c r="AT230" i="2"/>
  <c r="Y230" i="2"/>
  <c r="U230" i="2" s="1"/>
  <c r="CR228" i="2"/>
  <c r="AN223" i="2"/>
  <c r="DF221" i="2"/>
  <c r="DI221" i="2"/>
  <c r="BQ220" i="2"/>
  <c r="AT220" i="2"/>
  <c r="AH220" i="2"/>
  <c r="CB219" i="2"/>
  <c r="CR218" i="2"/>
  <c r="BK216" i="2"/>
  <c r="AQ216" i="2"/>
  <c r="AK215" i="2"/>
  <c r="AQ212" i="2"/>
  <c r="DO208" i="2"/>
  <c r="DR208" i="2"/>
  <c r="AN206" i="2"/>
  <c r="DN191" i="2"/>
  <c r="DM191" i="2"/>
  <c r="CZ190" i="2"/>
  <c r="AW180" i="2"/>
  <c r="AE235" i="2"/>
  <c r="Z234" i="2"/>
  <c r="AW233" i="2"/>
  <c r="CZ232" i="2"/>
  <c r="BW232" i="2"/>
  <c r="AQ232" i="2"/>
  <c r="O232" i="2"/>
  <c r="DC231" i="2"/>
  <c r="CB231" i="2"/>
  <c r="AZ231" i="2"/>
  <c r="AZ229" i="2"/>
  <c r="CB228" i="2"/>
  <c r="CZ227" i="2"/>
  <c r="CO227" i="2"/>
  <c r="Z227" i="2"/>
  <c r="O227" i="2"/>
  <c r="CO225" i="2"/>
  <c r="AQ225" i="2"/>
  <c r="AW224" i="2"/>
  <c r="BH223" i="2"/>
  <c r="O221" i="2"/>
  <c r="CX220" i="2"/>
  <c r="CU220" i="2" s="1"/>
  <c r="I220" i="2"/>
  <c r="CZ219" i="2"/>
  <c r="Z218" i="2"/>
  <c r="CO217" i="2"/>
  <c r="BK217" i="2"/>
  <c r="U217" i="2"/>
  <c r="CY216" i="2"/>
  <c r="CR215" i="2"/>
  <c r="CB215" i="2"/>
  <c r="BK215" i="2"/>
  <c r="CR214" i="2"/>
  <c r="AQ214" i="2"/>
  <c r="AH213" i="2"/>
  <c r="I212" i="2"/>
  <c r="CB211" i="2"/>
  <c r="O210" i="2"/>
  <c r="CO209" i="2"/>
  <c r="CZ208" i="2"/>
  <c r="AE208" i="2"/>
  <c r="AQ204" i="2"/>
  <c r="AK199" i="2"/>
  <c r="CM198" i="2"/>
  <c r="CJ198" i="2" s="1"/>
  <c r="CN198" i="2"/>
  <c r="BQ198" i="2"/>
  <c r="CI191" i="2"/>
  <c r="CH191" i="2"/>
  <c r="CE191" i="2" s="1"/>
  <c r="CB188" i="2"/>
  <c r="CM182" i="2"/>
  <c r="CJ182" i="2" s="1"/>
  <c r="CN182" i="2"/>
  <c r="DM181" i="2"/>
  <c r="DK181" i="2"/>
  <c r="DK180" i="2"/>
  <c r="DM180" i="2"/>
  <c r="DM177" i="2"/>
  <c r="DN177" i="2"/>
  <c r="DK177" i="2"/>
  <c r="CH177" i="2"/>
  <c r="CE177" i="2" s="1"/>
  <c r="CI177" i="2"/>
  <c r="CH176" i="2"/>
  <c r="CE176" i="2" s="1"/>
  <c r="CI176" i="2"/>
  <c r="DQ170" i="2"/>
  <c r="DO170" i="2"/>
  <c r="DR170" i="2"/>
  <c r="DH168" i="2"/>
  <c r="DI168" i="2"/>
  <c r="DF168" i="2"/>
  <c r="CM161" i="2"/>
  <c r="CJ161" i="2" s="1"/>
  <c r="CN161" i="2"/>
  <c r="CH160" i="2"/>
  <c r="CE160" i="2" s="1"/>
  <c r="CI160" i="2"/>
  <c r="DO123" i="2"/>
  <c r="DR123" i="2"/>
  <c r="DQ123" i="2"/>
  <c r="CR245" i="2"/>
  <c r="DC244" i="2"/>
  <c r="BK243" i="2"/>
  <c r="AQ243" i="2"/>
  <c r="Y243" i="2"/>
  <c r="U243" i="2" s="1"/>
  <c r="CZ240" i="2"/>
  <c r="AQ240" i="2"/>
  <c r="O240" i="2"/>
  <c r="AQ239" i="2"/>
  <c r="Y239" i="2"/>
  <c r="U239" i="2" s="1"/>
  <c r="DR238" i="2"/>
  <c r="DF238" i="2"/>
  <c r="BQ238" i="2"/>
  <c r="BH237" i="2"/>
  <c r="AN237" i="2"/>
  <c r="CO236" i="2"/>
  <c r="AZ236" i="2"/>
  <c r="AE236" i="2"/>
  <c r="CN235" i="2"/>
  <c r="AK234" i="2"/>
  <c r="O234" i="2"/>
  <c r="DR233" i="2"/>
  <c r="BQ233" i="2"/>
  <c r="AK233" i="2"/>
  <c r="R233" i="2"/>
  <c r="DI232" i="2"/>
  <c r="AZ232" i="2"/>
  <c r="Y232" i="2"/>
  <c r="U232" i="2" s="1"/>
  <c r="AN231" i="2"/>
  <c r="CY230" i="2"/>
  <c r="AE229" i="2"/>
  <c r="BH228" i="2"/>
  <c r="CB227" i="2"/>
  <c r="BC227" i="2" a="1"/>
  <c r="BC227" i="2" s="1"/>
  <c r="CO226" i="2"/>
  <c r="CB226" i="2"/>
  <c r="AT226" i="2"/>
  <c r="L226" i="2"/>
  <c r="CN225" i="2"/>
  <c r="AE225" i="2"/>
  <c r="BQ224" i="2"/>
  <c r="AW223" i="2"/>
  <c r="Y222" i="2"/>
  <c r="DC221" i="2"/>
  <c r="BK221" i="2"/>
  <c r="AT221" i="2"/>
  <c r="AQ220" i="2"/>
  <c r="CX219" i="2"/>
  <c r="CU219" i="2" s="1"/>
  <c r="Y219" i="2"/>
  <c r="U219" i="2" s="1"/>
  <c r="CZ218" i="2"/>
  <c r="CO218" i="2"/>
  <c r="DR216" i="2"/>
  <c r="BH216" i="2"/>
  <c r="Y215" i="2"/>
  <c r="DO212" i="2"/>
  <c r="CZ211" i="2"/>
  <c r="Y211" i="2"/>
  <c r="U211" i="2" s="1"/>
  <c r="CZ210" i="2"/>
  <c r="AE209" i="2"/>
  <c r="DK208" i="2"/>
  <c r="Z208" i="2"/>
  <c r="R208" i="2"/>
  <c r="CH207" i="2"/>
  <c r="CE207" i="2" s="1"/>
  <c r="CI207" i="2"/>
  <c r="AK206" i="2"/>
  <c r="Z201" i="2"/>
  <c r="CY195" i="2"/>
  <c r="CX195" i="2"/>
  <c r="CU195" i="2" s="1"/>
  <c r="CI193" i="2"/>
  <c r="CH193" i="2"/>
  <c r="CE193" i="2" s="1"/>
  <c r="AN193" i="2"/>
  <c r="BC190" i="2" a="1"/>
  <c r="BC190" i="2" s="1"/>
  <c r="AN187" i="2"/>
  <c r="Z185" i="2"/>
  <c r="DO179" i="2"/>
  <c r="DQ179" i="2"/>
  <c r="DK170" i="2"/>
  <c r="DM170" i="2"/>
  <c r="DN170" i="2"/>
  <c r="CY162" i="2"/>
  <c r="CX162" i="2"/>
  <c r="CU162" i="2" s="1"/>
  <c r="DC259" i="2"/>
  <c r="Z259" i="2"/>
  <c r="I259" i="2"/>
  <c r="CO258" i="2"/>
  <c r="AQ258" i="2"/>
  <c r="AH258" i="2"/>
  <c r="DC257" i="2"/>
  <c r="CR257" i="2"/>
  <c r="BH257" i="2"/>
  <c r="O257" i="2"/>
  <c r="CZ256" i="2"/>
  <c r="L256" i="2"/>
  <c r="AT255" i="2"/>
  <c r="AH255" i="2"/>
  <c r="O255" i="2"/>
  <c r="DC254" i="2"/>
  <c r="U254" i="2"/>
  <c r="CB253" i="2"/>
  <c r="AE253" i="2"/>
  <c r="O252" i="2"/>
  <c r="CR251" i="2"/>
  <c r="BQ251" i="2"/>
  <c r="CO249" i="2"/>
  <c r="BC249" i="2" a="1"/>
  <c r="BC249" i="2" s="1"/>
  <c r="AK248" i="2"/>
  <c r="DF247" i="2"/>
  <c r="BC247" i="2" a="1"/>
  <c r="BC247" i="2" s="1"/>
  <c r="CB246" i="2"/>
  <c r="DF245" i="2"/>
  <c r="AQ245" i="2"/>
  <c r="AE245" i="2"/>
  <c r="L245" i="2"/>
  <c r="AH244" i="2"/>
  <c r="I244" i="2"/>
  <c r="AN243" i="2"/>
  <c r="AE243" i="2"/>
  <c r="I243" i="2"/>
  <c r="BC242" i="2" a="1"/>
  <c r="BC242" i="2" s="1"/>
  <c r="AK242" i="2"/>
  <c r="BH241" i="2"/>
  <c r="AW241" i="2"/>
  <c r="CX240" i="2"/>
  <c r="CU240" i="2" s="1"/>
  <c r="BH240" i="2"/>
  <c r="AZ240" i="2"/>
  <c r="Y240" i="2"/>
  <c r="U240" i="2" s="1"/>
  <c r="BH239" i="2"/>
  <c r="AE239" i="2"/>
  <c r="DQ238" i="2"/>
  <c r="DI238" i="2"/>
  <c r="AT238" i="2"/>
  <c r="O238" i="2"/>
  <c r="DN237" i="2"/>
  <c r="DC237" i="2"/>
  <c r="CI237" i="2"/>
  <c r="AW237" i="2"/>
  <c r="R237" i="2"/>
  <c r="CX236" i="2"/>
  <c r="CU236" i="2" s="1"/>
  <c r="AW236" i="2"/>
  <c r="AN236" i="2"/>
  <c r="R236" i="2"/>
  <c r="CH235" i="2"/>
  <c r="CE235" i="2" s="1"/>
  <c r="BH235" i="2"/>
  <c r="CO234" i="2"/>
  <c r="BQ234" i="2"/>
  <c r="AT234" i="2"/>
  <c r="DQ233" i="2"/>
  <c r="CR233" i="2"/>
  <c r="BC233" i="2" a="1"/>
  <c r="BC233" i="2" s="1"/>
  <c r="DR232" i="2"/>
  <c r="CY232" i="2"/>
  <c r="AN232" i="2"/>
  <c r="BH231" i="2"/>
  <c r="CB230" i="2"/>
  <c r="AH230" i="2"/>
  <c r="L230" i="2"/>
  <c r="AW228" i="2"/>
  <c r="Z228" i="2"/>
  <c r="BK227" i="2"/>
  <c r="DN226" i="2"/>
  <c r="CZ226" i="2"/>
  <c r="CN226" i="2"/>
  <c r="BW226" i="2"/>
  <c r="AQ226" i="2"/>
  <c r="Z225" i="2"/>
  <c r="L224" i="2"/>
  <c r="BQ223" i="2"/>
  <c r="AH223" i="2"/>
  <c r="DC222" i="2"/>
  <c r="AQ222" i="2"/>
  <c r="L222" i="2"/>
  <c r="DN221" i="2"/>
  <c r="DC220" i="2"/>
  <c r="AZ219" i="2"/>
  <c r="CN218" i="2"/>
  <c r="BC218" i="2" a="1"/>
  <c r="BC218" i="2" s="1"/>
  <c r="Y218" i="2"/>
  <c r="U218" i="2" s="1"/>
  <c r="DF217" i="2"/>
  <c r="CI217" i="2"/>
  <c r="AZ217" i="2"/>
  <c r="AQ217" i="2"/>
  <c r="DQ216" i="2"/>
  <c r="AW216" i="2"/>
  <c r="Z216" i="2"/>
  <c r="CO214" i="2"/>
  <c r="AW214" i="2"/>
  <c r="AN214" i="2"/>
  <c r="Z214" i="2"/>
  <c r="AN213" i="2"/>
  <c r="AE213" i="2"/>
  <c r="CB212" i="2"/>
  <c r="BH212" i="2"/>
  <c r="CO211" i="2"/>
  <c r="AZ211" i="2"/>
  <c r="AE211" i="2"/>
  <c r="CX210" i="2"/>
  <c r="CU210" i="2" s="1"/>
  <c r="CN210" i="2"/>
  <c r="BQ210" i="2"/>
  <c r="AT210" i="2"/>
  <c r="DF209" i="2"/>
  <c r="CH209" i="2"/>
  <c r="CE209" i="2" s="1"/>
  <c r="CX206" i="2"/>
  <c r="CU206" i="2" s="1"/>
  <c r="CI206" i="2"/>
  <c r="AZ205" i="2"/>
  <c r="CM203" i="2"/>
  <c r="CJ203" i="2" s="1"/>
  <c r="CO201" i="2"/>
  <c r="CN200" i="2"/>
  <c r="CM199" i="2"/>
  <c r="CJ199" i="2" s="1"/>
  <c r="BQ199" i="2"/>
  <c r="CY194" i="2"/>
  <c r="DM186" i="2"/>
  <c r="DK186" i="2"/>
  <c r="DN186" i="2"/>
  <c r="CH185" i="2"/>
  <c r="CE185" i="2" s="1"/>
  <c r="CI185" i="2"/>
  <c r="DO184" i="2"/>
  <c r="DQ184" i="2"/>
  <c r="O183" i="2"/>
  <c r="CN145" i="2"/>
  <c r="CM145" i="2"/>
  <c r="CJ145" i="2" s="1"/>
  <c r="DN242" i="2"/>
  <c r="DR241" i="2"/>
  <c r="Z239" i="2"/>
  <c r="DF231" i="2"/>
  <c r="DN223" i="2"/>
  <c r="Y223" i="2"/>
  <c r="U223" i="2" s="1"/>
  <c r="Z222" i="2"/>
  <c r="DI217" i="2"/>
  <c r="CY211" i="2"/>
  <c r="CX189" i="2"/>
  <c r="CU189" i="2" s="1"/>
  <c r="CX153" i="2"/>
  <c r="CU153" i="2" s="1"/>
  <c r="CY153" i="2"/>
  <c r="CI147" i="2"/>
  <c r="CH147" i="2"/>
  <c r="CE147" i="2" s="1"/>
  <c r="O247" i="2"/>
  <c r="Z246" i="2"/>
  <c r="CY245" i="2"/>
  <c r="BH245" i="2"/>
  <c r="AN245" i="2"/>
  <c r="CO244" i="2"/>
  <c r="AZ244" i="2"/>
  <c r="AE244" i="2"/>
  <c r="BH243" i="2"/>
  <c r="R243" i="2"/>
  <c r="CZ242" i="2"/>
  <c r="AH242" i="2"/>
  <c r="DQ241" i="2"/>
  <c r="CR241" i="2"/>
  <c r="BQ241" i="2"/>
  <c r="DQ240" i="2"/>
  <c r="AK240" i="2"/>
  <c r="DF239" i="2"/>
  <c r="AW239" i="2"/>
  <c r="Y238" i="2"/>
  <c r="U238" i="2" s="1"/>
  <c r="CR237" i="2"/>
  <c r="CB237" i="2"/>
  <c r="AH237" i="2"/>
  <c r="O236" i="2"/>
  <c r="DN235" i="2"/>
  <c r="CX234" i="2"/>
  <c r="CU234" i="2" s="1"/>
  <c r="AE234" i="2"/>
  <c r="BW233" i="2"/>
  <c r="BK233" i="2"/>
  <c r="AQ233" i="2"/>
  <c r="CR232" i="2"/>
  <c r="BQ232" i="2"/>
  <c r="I232" i="2"/>
  <c r="BQ231" i="2"/>
  <c r="AT231" i="2"/>
  <c r="DC230" i="2"/>
  <c r="AE230" i="2"/>
  <c r="CR229" i="2"/>
  <c r="AT229" i="2"/>
  <c r="R229" i="2"/>
  <c r="DH228" i="2"/>
  <c r="BC228" i="2" a="1"/>
  <c r="BC228" i="2" s="1"/>
  <c r="AT228" i="2"/>
  <c r="DQ227" i="2"/>
  <c r="Y227" i="2"/>
  <c r="U227" i="2" s="1"/>
  <c r="I227" i="2"/>
  <c r="AE226" i="2"/>
  <c r="I224" i="2"/>
  <c r="CO223" i="2"/>
  <c r="CB223" i="2"/>
  <c r="L223" i="2"/>
  <c r="CZ222" i="2"/>
  <c r="AW222" i="2"/>
  <c r="AN222" i="2"/>
  <c r="AN221" i="2"/>
  <c r="AE221" i="2"/>
  <c r="AK220" i="2"/>
  <c r="Z220" i="2"/>
  <c r="BH219" i="2"/>
  <c r="AW219" i="2"/>
  <c r="BH217" i="2"/>
  <c r="I217" i="2"/>
  <c r="DF215" i="2"/>
  <c r="AN215" i="2"/>
  <c r="DF214" i="2"/>
  <c r="CI213" i="2"/>
  <c r="BQ213" i="2"/>
  <c r="AW213" i="2"/>
  <c r="AK212" i="2"/>
  <c r="Z212" i="2"/>
  <c r="BH211" i="2"/>
  <c r="AW211" i="2"/>
  <c r="Z209" i="2"/>
  <c r="O209" i="2"/>
  <c r="BQ208" i="2"/>
  <c r="AN207" i="2"/>
  <c r="R207" i="2"/>
  <c r="I206" i="2"/>
  <c r="DO203" i="2"/>
  <c r="DQ203" i="2"/>
  <c r="CY203" i="2"/>
  <c r="Y194" i="2"/>
  <c r="BC188" i="2" a="1"/>
  <c r="BC188" i="2" s="1"/>
  <c r="U187" i="2"/>
  <c r="Z186" i="2"/>
  <c r="BC173" i="2" a="1"/>
  <c r="BC173" i="2" s="1"/>
  <c r="I173" i="2"/>
  <c r="CI163" i="2"/>
  <c r="AE242" i="2"/>
  <c r="BC241" i="2" a="1"/>
  <c r="BC241" i="2" s="1"/>
  <c r="DF237" i="2"/>
  <c r="L236" i="2"/>
  <c r="BC235" i="2" a="1"/>
  <c r="BC235" i="2" s="1"/>
  <c r="BC231" i="2" a="1"/>
  <c r="BC231" i="2" s="1"/>
  <c r="BQ230" i="2"/>
  <c r="AW230" i="2"/>
  <c r="CO229" i="2"/>
  <c r="CX228" i="2"/>
  <c r="CU228" i="2" s="1"/>
  <c r="O225" i="2"/>
  <c r="R222" i="2"/>
  <c r="CO221" i="2"/>
  <c r="AT219" i="2"/>
  <c r="CX214" i="2"/>
  <c r="CU214" i="2" s="1"/>
  <c r="CB214" i="2"/>
  <c r="BC214" i="2" a="1"/>
  <c r="BC214" i="2" s="1"/>
  <c r="AT211" i="2"/>
  <c r="CO207" i="2"/>
  <c r="DK203" i="2"/>
  <c r="DM203" i="2"/>
  <c r="DN203" i="2"/>
  <c r="CM202" i="2"/>
  <c r="CJ202" i="2" s="1"/>
  <c r="CN202" i="2"/>
  <c r="Z198" i="2"/>
  <c r="DQ187" i="2"/>
  <c r="DR187" i="2"/>
  <c r="DO187" i="2"/>
  <c r="CX187" i="2"/>
  <c r="CU187" i="2" s="1"/>
  <c r="CY187" i="2"/>
  <c r="DI185" i="2"/>
  <c r="DH185" i="2"/>
  <c r="BQ204" i="2"/>
  <c r="BC204" i="2" a="1"/>
  <c r="BC204" i="2" s="1"/>
  <c r="AT204" i="2"/>
  <c r="L204" i="2"/>
  <c r="AN203" i="2"/>
  <c r="AZ202" i="2"/>
  <c r="CR201" i="2"/>
  <c r="AT200" i="2"/>
  <c r="BH199" i="2"/>
  <c r="AZ198" i="2"/>
  <c r="AQ194" i="2"/>
  <c r="AZ193" i="2"/>
  <c r="AQ193" i="2"/>
  <c r="O193" i="2"/>
  <c r="AN192" i="2"/>
  <c r="CZ191" i="2"/>
  <c r="DC190" i="2"/>
  <c r="CR190" i="2"/>
  <c r="AW189" i="2"/>
  <c r="AK189" i="2"/>
  <c r="Z189" i="2"/>
  <c r="R189" i="2"/>
  <c r="CX188" i="2"/>
  <c r="CU188" i="2" s="1"/>
  <c r="AH187" i="2"/>
  <c r="CY186" i="2"/>
  <c r="BQ186" i="2"/>
  <c r="BQ185" i="2"/>
  <c r="BH185" i="2"/>
  <c r="BQ184" i="2"/>
  <c r="AT184" i="2"/>
  <c r="Z184" i="2"/>
  <c r="CY183" i="2"/>
  <c r="AK183" i="2"/>
  <c r="DF182" i="2"/>
  <c r="BQ182" i="2"/>
  <c r="AQ181" i="2"/>
  <c r="U181" i="2"/>
  <c r="L181" i="2"/>
  <c r="CR180" i="2"/>
  <c r="AH179" i="2"/>
  <c r="I179" i="2"/>
  <c r="AW178" i="2"/>
  <c r="CX177" i="2"/>
  <c r="CU177" i="2" s="1"/>
  <c r="AK177" i="2"/>
  <c r="DF175" i="2"/>
  <c r="O175" i="2"/>
  <c r="AW174" i="2"/>
  <c r="Y173" i="2"/>
  <c r="BC172" i="2" a="1"/>
  <c r="BC172" i="2" s="1"/>
  <c r="R172" i="2"/>
  <c r="CX171" i="2"/>
  <c r="CU171" i="2" s="1"/>
  <c r="BC171" i="2" a="1"/>
  <c r="BC171" i="2" s="1"/>
  <c r="CH161" i="2"/>
  <c r="CE161" i="2" s="1"/>
  <c r="CI161" i="2"/>
  <c r="CM158" i="2"/>
  <c r="CJ158" i="2" s="1"/>
  <c r="CN158" i="2"/>
  <c r="BC147" i="2" a="1"/>
  <c r="BC147" i="2" s="1"/>
  <c r="U205" i="2"/>
  <c r="DN204" i="2"/>
  <c r="DC203" i="2"/>
  <c r="AK203" i="2"/>
  <c r="Z203" i="2"/>
  <c r="CR202" i="2"/>
  <c r="DC201" i="2"/>
  <c r="AK201" i="2"/>
  <c r="DF200" i="2"/>
  <c r="BK200" i="2"/>
  <c r="DF198" i="2"/>
  <c r="AH196" i="2"/>
  <c r="AK195" i="2"/>
  <c r="Z195" i="2"/>
  <c r="AN194" i="2"/>
  <c r="Z193" i="2"/>
  <c r="DR192" i="2"/>
  <c r="CY192" i="2"/>
  <c r="AK192" i="2"/>
  <c r="R192" i="2"/>
  <c r="CY191" i="2"/>
  <c r="O189" i="2"/>
  <c r="AE187" i="2"/>
  <c r="CR183" i="2"/>
  <c r="BQ183" i="2"/>
  <c r="AT182" i="2"/>
  <c r="I181" i="2"/>
  <c r="CO180" i="2"/>
  <c r="BH180" i="2"/>
  <c r="AN180" i="2"/>
  <c r="BQ178" i="2"/>
  <c r="AT178" i="2"/>
  <c r="Y177" i="2"/>
  <c r="U177" i="2" s="1"/>
  <c r="DC175" i="2"/>
  <c r="CH173" i="2"/>
  <c r="CE173" i="2" s="1"/>
  <c r="CI173" i="2"/>
  <c r="DI172" i="2"/>
  <c r="CY172" i="2"/>
  <c r="O172" i="2"/>
  <c r="DR171" i="2"/>
  <c r="DO171" i="2"/>
  <c r="CN169" i="2"/>
  <c r="Z160" i="2"/>
  <c r="CR159" i="2"/>
  <c r="AE154" i="2"/>
  <c r="CR153" i="2"/>
  <c r="DM145" i="2"/>
  <c r="DN145" i="2"/>
  <c r="DK145" i="2"/>
  <c r="CM141" i="2"/>
  <c r="CJ141" i="2" s="1"/>
  <c r="DN128" i="2"/>
  <c r="DK128" i="2"/>
  <c r="DM128" i="2"/>
  <c r="CX121" i="2"/>
  <c r="CU121" i="2" s="1"/>
  <c r="CY121" i="2"/>
  <c r="CH115" i="2"/>
  <c r="CE115" i="2" s="1"/>
  <c r="CI115" i="2"/>
  <c r="BC212" i="2" a="1"/>
  <c r="BC212" i="2" s="1"/>
  <c r="AT212" i="2"/>
  <c r="AQ210" i="2"/>
  <c r="CR208" i="2"/>
  <c r="BH208" i="2"/>
  <c r="CR207" i="2"/>
  <c r="CR206" i="2"/>
  <c r="CB206" i="2"/>
  <c r="AN205" i="2"/>
  <c r="AE205" i="2"/>
  <c r="I205" i="2"/>
  <c r="AE204" i="2"/>
  <c r="R204" i="2"/>
  <c r="I204" i="2"/>
  <c r="O203" i="2"/>
  <c r="AK202" i="2"/>
  <c r="O202" i="2"/>
  <c r="DR201" i="2"/>
  <c r="CZ201" i="2"/>
  <c r="BW201" i="2"/>
  <c r="AH201" i="2"/>
  <c r="U201" i="2"/>
  <c r="DI200" i="2"/>
  <c r="DI198" i="2"/>
  <c r="CY198" i="2"/>
  <c r="BC197" i="2" a="1"/>
  <c r="BC197" i="2" s="1"/>
  <c r="AT197" i="2"/>
  <c r="AE196" i="2"/>
  <c r="DC195" i="2"/>
  <c r="BQ195" i="2"/>
  <c r="O195" i="2"/>
  <c r="CR194" i="2"/>
  <c r="AK194" i="2"/>
  <c r="R194" i="2"/>
  <c r="CR193" i="2"/>
  <c r="BQ193" i="2"/>
  <c r="CI192" i="2"/>
  <c r="AN191" i="2"/>
  <c r="AE191" i="2"/>
  <c r="AE190" i="2"/>
  <c r="I190" i="2"/>
  <c r="CR189" i="2"/>
  <c r="BC189" i="2" a="1"/>
  <c r="BC189" i="2" s="1"/>
  <c r="AQ189" i="2"/>
  <c r="L189" i="2"/>
  <c r="DN188" i="2"/>
  <c r="CR188" i="2"/>
  <c r="AZ188" i="2"/>
  <c r="CO186" i="2"/>
  <c r="CB186" i="2"/>
  <c r="DN185" i="2"/>
  <c r="AK185" i="2"/>
  <c r="CZ184" i="2"/>
  <c r="CB184" i="2"/>
  <c r="AT183" i="2"/>
  <c r="DC182" i="2"/>
  <c r="CZ181" i="2"/>
  <c r="BH181" i="2"/>
  <c r="AZ181" i="2"/>
  <c r="DF180" i="2"/>
  <c r="BC180" i="2" a="1"/>
  <c r="BC180" i="2" s="1"/>
  <c r="CX179" i="2"/>
  <c r="CU179" i="2" s="1"/>
  <c r="Z179" i="2"/>
  <c r="CY178" i="2"/>
  <c r="BC178" i="2" a="1"/>
  <c r="BC178" i="2" s="1"/>
  <c r="CR177" i="2"/>
  <c r="AE177" i="2"/>
  <c r="DK176" i="2"/>
  <c r="AT176" i="2"/>
  <c r="U176" i="2"/>
  <c r="DR174" i="2"/>
  <c r="CR174" i="2"/>
  <c r="DR173" i="2"/>
  <c r="DI173" i="2"/>
  <c r="CB172" i="2"/>
  <c r="DI170" i="2"/>
  <c r="DH170" i="2"/>
  <c r="CY169" i="2"/>
  <c r="CN165" i="2"/>
  <c r="BQ158" i="2"/>
  <c r="Z152" i="2"/>
  <c r="CN149" i="2"/>
  <c r="CM149" i="2"/>
  <c r="CJ149" i="2" s="1"/>
  <c r="Z143" i="2"/>
  <c r="BC141" i="2" a="1"/>
  <c r="BC141" i="2" s="1"/>
  <c r="DO92" i="2"/>
  <c r="DR92" i="2"/>
  <c r="Z205" i="2"/>
  <c r="BH204" i="2"/>
  <c r="CN201" i="2"/>
  <c r="CR200" i="2"/>
  <c r="AH199" i="2"/>
  <c r="BC198" i="2" a="1"/>
  <c r="BC198" i="2" s="1"/>
  <c r="DC196" i="2"/>
  <c r="R196" i="2"/>
  <c r="BC195" i="2" a="1"/>
  <c r="BC195" i="2" s="1"/>
  <c r="DM194" i="2"/>
  <c r="Z190" i="2"/>
  <c r="DM188" i="2"/>
  <c r="AN186" i="2"/>
  <c r="L186" i="2"/>
  <c r="DM185" i="2"/>
  <c r="Y184" i="2"/>
  <c r="U184" i="2" s="1"/>
  <c r="I184" i="2"/>
  <c r="Y183" i="2"/>
  <c r="U183" i="2" s="1"/>
  <c r="DR182" i="2"/>
  <c r="CZ182" i="2"/>
  <c r="DI181" i="2"/>
  <c r="BK178" i="2"/>
  <c r="DQ177" i="2"/>
  <c r="DO177" i="2"/>
  <c r="I177" i="2"/>
  <c r="BK176" i="2"/>
  <c r="AH176" i="2"/>
  <c r="L176" i="2"/>
  <c r="DQ175" i="2"/>
  <c r="DO175" i="2"/>
  <c r="DQ174" i="2"/>
  <c r="BK174" i="2"/>
  <c r="AQ174" i="2"/>
  <c r="DQ173" i="2"/>
  <c r="DF169" i="2"/>
  <c r="CM166" i="2"/>
  <c r="CJ166" i="2" s="1"/>
  <c r="CN166" i="2"/>
  <c r="DI150" i="2"/>
  <c r="DH150" i="2"/>
  <c r="DK148" i="2"/>
  <c r="DM148" i="2"/>
  <c r="CI130" i="2"/>
  <c r="CH130" i="2"/>
  <c r="CE130" i="2" s="1"/>
  <c r="Y199" i="2"/>
  <c r="Y197" i="2"/>
  <c r="U197" i="2" s="1"/>
  <c r="BK193" i="2"/>
  <c r="Y182" i="2"/>
  <c r="DH179" i="2"/>
  <c r="DI179" i="2"/>
  <c r="Z177" i="2"/>
  <c r="DH169" i="2"/>
  <c r="DI169" i="2"/>
  <c r="Z169" i="2"/>
  <c r="CH165" i="2"/>
  <c r="CE165" i="2" s="1"/>
  <c r="CI165" i="2"/>
  <c r="DM141" i="2"/>
  <c r="DN141" i="2"/>
  <c r="DK141" i="2"/>
  <c r="CX138" i="2"/>
  <c r="CU138" i="2" s="1"/>
  <c r="CY138" i="2"/>
  <c r="CH137" i="2"/>
  <c r="CE137" i="2" s="1"/>
  <c r="CI137" i="2"/>
  <c r="DK119" i="2"/>
  <c r="DN119" i="2"/>
  <c r="DM119" i="2"/>
  <c r="AQ207" i="2"/>
  <c r="L207" i="2"/>
  <c r="AQ206" i="2"/>
  <c r="AE206" i="2"/>
  <c r="L206" i="2"/>
  <c r="CO204" i="2"/>
  <c r="AW204" i="2"/>
  <c r="AK204" i="2"/>
  <c r="Y203" i="2"/>
  <c r="U203" i="2" s="1"/>
  <c r="I203" i="2"/>
  <c r="CX202" i="2"/>
  <c r="CU202" i="2" s="1"/>
  <c r="Y202" i="2"/>
  <c r="U202" i="2" s="1"/>
  <c r="DF201" i="2"/>
  <c r="CY201" i="2"/>
  <c r="AE201" i="2"/>
  <c r="AW200" i="2"/>
  <c r="DC198" i="2"/>
  <c r="AH198" i="2"/>
  <c r="L198" i="2"/>
  <c r="CR197" i="2"/>
  <c r="AN197" i="2"/>
  <c r="AE197" i="2"/>
  <c r="AN196" i="2"/>
  <c r="Y195" i="2"/>
  <c r="U195" i="2" s="1"/>
  <c r="I195" i="2"/>
  <c r="CZ194" i="2"/>
  <c r="AT194" i="2"/>
  <c r="BW193" i="2"/>
  <c r="I193" i="2"/>
  <c r="DN192" i="2"/>
  <c r="DC191" i="2"/>
  <c r="R191" i="2"/>
  <c r="BQ190" i="2"/>
  <c r="O190" i="2"/>
  <c r="CZ189" i="2"/>
  <c r="AZ189" i="2"/>
  <c r="CZ188" i="2"/>
  <c r="AN188" i="2"/>
  <c r="Z188" i="2"/>
  <c r="CB187" i="2"/>
  <c r="BC187" i="2" a="1"/>
  <c r="BC187" i="2" s="1"/>
  <c r="O187" i="2"/>
  <c r="I186" i="2"/>
  <c r="AE185" i="2"/>
  <c r="BH183" i="2"/>
  <c r="AZ183" i="2"/>
  <c r="DO182" i="2"/>
  <c r="CX182" i="2"/>
  <c r="CU182" i="2" s="1"/>
  <c r="DF181" i="2"/>
  <c r="CR181" i="2"/>
  <c r="CY180" i="2"/>
  <c r="CB179" i="2"/>
  <c r="L179" i="2"/>
  <c r="CO178" i="2"/>
  <c r="AZ178" i="2"/>
  <c r="BH177" i="2"/>
  <c r="AW177" i="2"/>
  <c r="AN177" i="2"/>
  <c r="R177" i="2"/>
  <c r="CX175" i="2"/>
  <c r="CU175" i="2" s="1"/>
  <c r="BH174" i="2"/>
  <c r="AZ174" i="2"/>
  <c r="AN174" i="2"/>
  <c r="DC173" i="2"/>
  <c r="AK173" i="2"/>
  <c r="L173" i="2"/>
  <c r="DC172" i="2"/>
  <c r="BH172" i="2"/>
  <c r="AK171" i="2"/>
  <c r="Y166" i="2"/>
  <c r="BC165" i="2" a="1"/>
  <c r="BC165" i="2" s="1"/>
  <c r="CY164" i="2"/>
  <c r="DM163" i="2"/>
  <c r="DK163" i="2"/>
  <c r="DN163" i="2"/>
  <c r="CM163" i="2"/>
  <c r="CJ163" i="2" s="1"/>
  <c r="CN163" i="2"/>
  <c r="CZ156" i="2"/>
  <c r="U154" i="2"/>
  <c r="BQ153" i="2"/>
  <c r="DH151" i="2"/>
  <c r="DF151" i="2"/>
  <c r="BH148" i="2"/>
  <c r="AW147" i="2"/>
  <c r="AN170" i="2"/>
  <c r="BQ169" i="2"/>
  <c r="AT169" i="2"/>
  <c r="R169" i="2"/>
  <c r="BH168" i="2"/>
  <c r="AQ168" i="2"/>
  <c r="CR166" i="2"/>
  <c r="Z166" i="2"/>
  <c r="CO165" i="2"/>
  <c r="AW164" i="2"/>
  <c r="AT163" i="2"/>
  <c r="AK162" i="2"/>
  <c r="CB161" i="2"/>
  <c r="AH161" i="2"/>
  <c r="AW160" i="2"/>
  <c r="AK160" i="2"/>
  <c r="R160" i="2"/>
  <c r="DF159" i="2"/>
  <c r="AZ159" i="2"/>
  <c r="AH159" i="2"/>
  <c r="DR158" i="2"/>
  <c r="CR158" i="2"/>
  <c r="Y158" i="2"/>
  <c r="CO157" i="2"/>
  <c r="AT157" i="2"/>
  <c r="AH157" i="2"/>
  <c r="U157" i="2"/>
  <c r="O157" i="2"/>
  <c r="DC156" i="2"/>
  <c r="CB156" i="2"/>
  <c r="AH156" i="2"/>
  <c r="AT155" i="2"/>
  <c r="AT154" i="2"/>
  <c r="DN153" i="2"/>
  <c r="DC153" i="2"/>
  <c r="BC153" i="2" a="1"/>
  <c r="BC153" i="2" s="1"/>
  <c r="Z153" i="2"/>
  <c r="BQ152" i="2"/>
  <c r="AN152" i="2"/>
  <c r="AW151" i="2"/>
  <c r="CR150" i="2"/>
  <c r="DC148" i="2"/>
  <c r="BK146" i="2"/>
  <c r="U146" i="2"/>
  <c r="CZ145" i="2"/>
  <c r="AW145" i="2"/>
  <c r="AK145" i="2"/>
  <c r="AW144" i="2"/>
  <c r="R143" i="2"/>
  <c r="BC140" i="2" a="1"/>
  <c r="BC140" i="2" s="1"/>
  <c r="DN139" i="2"/>
  <c r="DK139" i="2"/>
  <c r="AQ139" i="2"/>
  <c r="AW137" i="2"/>
  <c r="DQ136" i="2"/>
  <c r="DO136" i="2"/>
  <c r="DR136" i="2"/>
  <c r="AT136" i="2"/>
  <c r="CM134" i="2"/>
  <c r="CJ134" i="2" s="1"/>
  <c r="CN134" i="2"/>
  <c r="AZ134" i="2"/>
  <c r="CO132" i="2"/>
  <c r="BH132" i="2"/>
  <c r="AW131" i="2"/>
  <c r="BQ130" i="2"/>
  <c r="BK126" i="2"/>
  <c r="BC126" i="2" a="1"/>
  <c r="BC126" i="2" s="1"/>
  <c r="AE122" i="2"/>
  <c r="AQ121" i="2"/>
  <c r="BC120" i="2" a="1"/>
  <c r="BC120" i="2" s="1"/>
  <c r="R118" i="2"/>
  <c r="BK111" i="2"/>
  <c r="CH93" i="2"/>
  <c r="CE93" i="2" s="1"/>
  <c r="CI93" i="2"/>
  <c r="AH172" i="2"/>
  <c r="U172" i="2"/>
  <c r="L172" i="2"/>
  <c r="CB171" i="2"/>
  <c r="AH171" i="2"/>
  <c r="AK170" i="2"/>
  <c r="BC169" i="2" a="1"/>
  <c r="BC169" i="2" s="1"/>
  <c r="O169" i="2"/>
  <c r="DN168" i="2"/>
  <c r="CR168" i="2"/>
  <c r="I168" i="2"/>
  <c r="DM167" i="2"/>
  <c r="CZ167" i="2"/>
  <c r="AZ167" i="2"/>
  <c r="AH167" i="2"/>
  <c r="DQ166" i="2"/>
  <c r="AK166" i="2"/>
  <c r="DF165" i="2"/>
  <c r="CZ165" i="2"/>
  <c r="AH165" i="2"/>
  <c r="BC164" i="2" a="1"/>
  <c r="BC164" i="2" s="1"/>
  <c r="R164" i="2"/>
  <c r="CO163" i="2"/>
  <c r="O163" i="2"/>
  <c r="DC162" i="2"/>
  <c r="AZ161" i="2"/>
  <c r="AE161" i="2"/>
  <c r="I161" i="2"/>
  <c r="AT160" i="2"/>
  <c r="BH159" i="2"/>
  <c r="BH158" i="2"/>
  <c r="R158" i="2"/>
  <c r="DF157" i="2"/>
  <c r="CZ157" i="2"/>
  <c r="AQ157" i="2"/>
  <c r="AE156" i="2"/>
  <c r="AQ155" i="2"/>
  <c r="O155" i="2"/>
  <c r="AK152" i="2"/>
  <c r="DC151" i="2"/>
  <c r="BC151" i="2" a="1"/>
  <c r="BC151" i="2" s="1"/>
  <c r="AT151" i="2"/>
  <c r="DC147" i="2"/>
  <c r="CR147" i="2"/>
  <c r="BQ147" i="2"/>
  <c r="CY145" i="2"/>
  <c r="AT145" i="2"/>
  <c r="AT143" i="2"/>
  <c r="CB139" i="2"/>
  <c r="BK138" i="2"/>
  <c r="AQ138" i="2"/>
  <c r="DN136" i="2"/>
  <c r="DK136" i="2"/>
  <c r="DH135" i="2"/>
  <c r="DI135" i="2"/>
  <c r="AK135" i="2"/>
  <c r="CH131" i="2"/>
  <c r="CE131" i="2" s="1"/>
  <c r="CI131" i="2"/>
  <c r="DC124" i="2"/>
  <c r="AZ121" i="2"/>
  <c r="AW118" i="2"/>
  <c r="AK118" i="2"/>
  <c r="BC115" i="2" a="1"/>
  <c r="BC115" i="2" s="1"/>
  <c r="BC113" i="2" a="1"/>
  <c r="BC113" i="2" s="1"/>
  <c r="AT113" i="2"/>
  <c r="R112" i="2"/>
  <c r="CY93" i="2"/>
  <c r="CB87" i="2"/>
  <c r="BK86" i="2"/>
  <c r="DR165" i="2"/>
  <c r="DI165" i="2"/>
  <c r="Y165" i="2"/>
  <c r="DR164" i="2"/>
  <c r="DN162" i="2"/>
  <c r="DR157" i="2"/>
  <c r="DI157" i="2"/>
  <c r="AZ157" i="2"/>
  <c r="AZ155" i="2"/>
  <c r="AE155" i="2"/>
  <c r="DO154" i="2"/>
  <c r="DC154" i="2"/>
  <c r="CR154" i="2"/>
  <c r="BK152" i="2"/>
  <c r="CO151" i="2"/>
  <c r="BK151" i="2"/>
  <c r="DO150" i="2"/>
  <c r="BH149" i="2"/>
  <c r="AW149" i="2"/>
  <c r="Z149" i="2"/>
  <c r="DI148" i="2"/>
  <c r="CX148" i="2"/>
  <c r="CU148" i="2" s="1"/>
  <c r="AW148" i="2"/>
  <c r="DK146" i="2"/>
  <c r="CY146" i="2"/>
  <c r="BH146" i="2"/>
  <c r="AE146" i="2"/>
  <c r="DC144" i="2"/>
  <c r="CR144" i="2"/>
  <c r="BK143" i="2"/>
  <c r="DC142" i="2"/>
  <c r="CX137" i="2"/>
  <c r="CU137" i="2" s="1"/>
  <c r="CY137" i="2"/>
  <c r="DF135" i="2"/>
  <c r="CY131" i="2"/>
  <c r="DF130" i="2"/>
  <c r="DI130" i="2"/>
  <c r="DK127" i="2"/>
  <c r="DN127" i="2"/>
  <c r="BH122" i="2"/>
  <c r="BK117" i="2"/>
  <c r="AH115" i="2"/>
  <c r="DF94" i="2"/>
  <c r="BC88" i="2" a="1"/>
  <c r="BC88" i="2" s="1"/>
  <c r="AZ180" i="2"/>
  <c r="AW179" i="2"/>
  <c r="AE179" i="2"/>
  <c r="L178" i="2"/>
  <c r="O177" i="2"/>
  <c r="CX176" i="2"/>
  <c r="CU176" i="2" s="1"/>
  <c r="CZ175" i="2"/>
  <c r="CO175" i="2"/>
  <c r="DF173" i="2"/>
  <c r="AW172" i="2"/>
  <c r="AE172" i="2"/>
  <c r="I172" i="2"/>
  <c r="CO171" i="2"/>
  <c r="BH171" i="2"/>
  <c r="AN171" i="2"/>
  <c r="BC170" i="2" a="1"/>
  <c r="BC170" i="2" s="1"/>
  <c r="CZ169" i="2"/>
  <c r="BC168" i="2" a="1"/>
  <c r="BC168" i="2" s="1"/>
  <c r="DK167" i="2"/>
  <c r="AE167" i="2"/>
  <c r="Y167" i="2"/>
  <c r="AQ166" i="2"/>
  <c r="U166" i="2"/>
  <c r="L166" i="2"/>
  <c r="DQ165" i="2"/>
  <c r="CY165" i="2"/>
  <c r="AZ165" i="2"/>
  <c r="AQ165" i="2"/>
  <c r="DQ164" i="2"/>
  <c r="DC164" i="2"/>
  <c r="CB164" i="2"/>
  <c r="AZ163" i="2"/>
  <c r="AN163" i="2"/>
  <c r="DM162" i="2"/>
  <c r="AW161" i="2"/>
  <c r="AQ160" i="2"/>
  <c r="Y160" i="2"/>
  <c r="U160" i="2" s="1"/>
  <c r="CB158" i="2"/>
  <c r="DQ157" i="2"/>
  <c r="CY157" i="2"/>
  <c r="AN157" i="2"/>
  <c r="CX156" i="2"/>
  <c r="CU156" i="2" s="1"/>
  <c r="BH156" i="2"/>
  <c r="CY155" i="2"/>
  <c r="AN155" i="2"/>
  <c r="Z155" i="2"/>
  <c r="CO154" i="2"/>
  <c r="BH154" i="2"/>
  <c r="I154" i="2"/>
  <c r="AH153" i="2"/>
  <c r="Y152" i="2"/>
  <c r="U152" i="2" s="1"/>
  <c r="L152" i="2"/>
  <c r="DO151" i="2"/>
  <c r="CZ151" i="2"/>
  <c r="CN151" i="2"/>
  <c r="AQ151" i="2"/>
  <c r="I151" i="2"/>
  <c r="BH150" i="2"/>
  <c r="AK149" i="2"/>
  <c r="DR148" i="2"/>
  <c r="AT148" i="2"/>
  <c r="Z148" i="2"/>
  <c r="O148" i="2"/>
  <c r="R147" i="2"/>
  <c r="DF146" i="2"/>
  <c r="CM146" i="2"/>
  <c r="CJ146" i="2" s="1"/>
  <c r="CN146" i="2"/>
  <c r="DM144" i="2"/>
  <c r="AQ143" i="2"/>
  <c r="DO142" i="2"/>
  <c r="BW142" i="2"/>
  <c r="AZ141" i="2"/>
  <c r="AE141" i="2"/>
  <c r="BH139" i="2"/>
  <c r="I135" i="2"/>
  <c r="AQ132" i="2"/>
  <c r="CR129" i="2"/>
  <c r="I128" i="2"/>
  <c r="DF125" i="2"/>
  <c r="DI118" i="2"/>
  <c r="DF118" i="2"/>
  <c r="CH96" i="2"/>
  <c r="CE96" i="2" s="1"/>
  <c r="CI96" i="2"/>
  <c r="CN89" i="2"/>
  <c r="CM89" i="2"/>
  <c r="CJ89" i="2" s="1"/>
  <c r="DF150" i="2"/>
  <c r="DF147" i="2"/>
  <c r="CX143" i="2"/>
  <c r="CU143" i="2" s="1"/>
  <c r="DM142" i="2"/>
  <c r="DN142" i="2"/>
  <c r="Z141" i="2"/>
  <c r="DI134" i="2"/>
  <c r="DF134" i="2"/>
  <c r="DI120" i="2"/>
  <c r="DF120" i="2"/>
  <c r="DI117" i="2"/>
  <c r="DH117" i="2"/>
  <c r="DO113" i="2"/>
  <c r="DQ113" i="2"/>
  <c r="DH112" i="2"/>
  <c r="DI112" i="2"/>
  <c r="BQ112" i="2"/>
  <c r="CH110" i="2"/>
  <c r="CE110" i="2" s="1"/>
  <c r="CI110" i="2"/>
  <c r="CH89" i="2"/>
  <c r="CE89" i="2" s="1"/>
  <c r="CI89" i="2"/>
  <c r="BC89" i="2" a="1"/>
  <c r="BC89" i="2" s="1"/>
  <c r="AZ170" i="2"/>
  <c r="AQ170" i="2"/>
  <c r="AE170" i="2"/>
  <c r="L170" i="2"/>
  <c r="CO169" i="2"/>
  <c r="AN169" i="2"/>
  <c r="AE169" i="2"/>
  <c r="CX168" i="2"/>
  <c r="CU168" i="2" s="1"/>
  <c r="BK168" i="2"/>
  <c r="AT168" i="2"/>
  <c r="R167" i="2"/>
  <c r="DF166" i="2"/>
  <c r="CR165" i="2"/>
  <c r="AN165" i="2"/>
  <c r="CZ164" i="2"/>
  <c r="Y164" i="2"/>
  <c r="L164" i="2"/>
  <c r="DF163" i="2"/>
  <c r="AW163" i="2"/>
  <c r="Z163" i="2"/>
  <c r="AW162" i="2"/>
  <c r="AN162" i="2"/>
  <c r="DN161" i="2"/>
  <c r="O161" i="2"/>
  <c r="I160" i="2"/>
  <c r="AT159" i="2"/>
  <c r="AK159" i="2"/>
  <c r="O159" i="2"/>
  <c r="DF158" i="2"/>
  <c r="AQ158" i="2"/>
  <c r="CR157" i="2"/>
  <c r="BQ157" i="2"/>
  <c r="BC156" i="2" a="1"/>
  <c r="BC156" i="2" s="1"/>
  <c r="AK156" i="2"/>
  <c r="R156" i="2"/>
  <c r="I155" i="2"/>
  <c r="BQ154" i="2"/>
  <c r="AW154" i="2"/>
  <c r="BH153" i="2"/>
  <c r="CZ152" i="2"/>
  <c r="AQ152" i="2"/>
  <c r="AZ151" i="2"/>
  <c r="AN151" i="2"/>
  <c r="BQ149" i="2"/>
  <c r="BC149" i="2" a="1"/>
  <c r="BC149" i="2" s="1"/>
  <c r="AH149" i="2"/>
  <c r="Y148" i="2"/>
  <c r="U148" i="2" s="1"/>
  <c r="L148" i="2"/>
  <c r="O147" i="2"/>
  <c r="BQ146" i="2"/>
  <c r="CO145" i="2"/>
  <c r="AZ145" i="2"/>
  <c r="BQ144" i="2"/>
  <c r="AE144" i="2"/>
  <c r="AZ143" i="2"/>
  <c r="I143" i="2"/>
  <c r="DK142" i="2"/>
  <c r="AE142" i="2"/>
  <c r="DO140" i="2"/>
  <c r="DR140" i="2"/>
  <c r="DC140" i="2"/>
  <c r="CO140" i="2"/>
  <c r="BQ139" i="2"/>
  <c r="AT139" i="2"/>
  <c r="L139" i="2"/>
  <c r="DC137" i="2"/>
  <c r="AZ137" i="2"/>
  <c r="CB134" i="2"/>
  <c r="BK134" i="2"/>
  <c r="AE132" i="2"/>
  <c r="AQ127" i="2"/>
  <c r="R125" i="2"/>
  <c r="CZ122" i="2"/>
  <c r="DO120" i="2"/>
  <c r="DR120" i="2"/>
  <c r="O120" i="2"/>
  <c r="R119" i="2"/>
  <c r="R117" i="2"/>
  <c r="CR112" i="2"/>
  <c r="CX109" i="2"/>
  <c r="CU109" i="2" s="1"/>
  <c r="BK99" i="2"/>
  <c r="BH91" i="2"/>
  <c r="BH140" i="2"/>
  <c r="L140" i="2"/>
  <c r="CZ138" i="2"/>
  <c r="R135" i="2"/>
  <c r="AQ134" i="2"/>
  <c r="BH133" i="2"/>
  <c r="AZ133" i="2"/>
  <c r="AE133" i="2"/>
  <c r="AZ132" i="2"/>
  <c r="I132" i="2"/>
  <c r="AN131" i="2"/>
  <c r="CB129" i="2"/>
  <c r="BK129" i="2"/>
  <c r="BH128" i="2"/>
  <c r="CZ127" i="2"/>
  <c r="CO127" i="2"/>
  <c r="BQ125" i="2"/>
  <c r="CO124" i="2"/>
  <c r="AN124" i="2"/>
  <c r="AQ123" i="2"/>
  <c r="CR121" i="2"/>
  <c r="AE121" i="2"/>
  <c r="Y121" i="2"/>
  <c r="U121" i="2" s="1"/>
  <c r="CR120" i="2"/>
  <c r="Z118" i="2"/>
  <c r="DC117" i="2"/>
  <c r="U115" i="2"/>
  <c r="U114" i="2"/>
  <c r="U113" i="2"/>
  <c r="DO111" i="2"/>
  <c r="DR111" i="2"/>
  <c r="BQ110" i="2"/>
  <c r="BC110" i="2" a="1"/>
  <c r="BC110" i="2" s="1"/>
  <c r="U110" i="2"/>
  <c r="BH108" i="2"/>
  <c r="O108" i="2"/>
  <c r="DR105" i="2"/>
  <c r="DO105" i="2"/>
  <c r="CB101" i="2"/>
  <c r="AK98" i="2"/>
  <c r="U92" i="2"/>
  <c r="CY90" i="2"/>
  <c r="CO88" i="2"/>
  <c r="DF139" i="2"/>
  <c r="AN139" i="2"/>
  <c r="DO138" i="2"/>
  <c r="CB138" i="2"/>
  <c r="AH138" i="2"/>
  <c r="BQ137" i="2"/>
  <c r="AT137" i="2"/>
  <c r="AH136" i="2"/>
  <c r="AT135" i="2"/>
  <c r="CR134" i="2"/>
  <c r="AE134" i="2"/>
  <c r="Z133" i="2"/>
  <c r="CZ132" i="2"/>
  <c r="AN132" i="2"/>
  <c r="O131" i="2"/>
  <c r="DC130" i="2"/>
  <c r="CR130" i="2"/>
  <c r="BK130" i="2"/>
  <c r="AQ130" i="2"/>
  <c r="AH130" i="2"/>
  <c r="AQ129" i="2"/>
  <c r="DR128" i="2"/>
  <c r="CY128" i="2"/>
  <c r="BQ128" i="2"/>
  <c r="DI127" i="2"/>
  <c r="CX127" i="2"/>
  <c r="CU127" i="2" s="1"/>
  <c r="AZ127" i="2"/>
  <c r="AN127" i="2"/>
  <c r="AE127" i="2"/>
  <c r="CI126" i="2"/>
  <c r="AH126" i="2"/>
  <c r="CB125" i="2"/>
  <c r="AT125" i="2"/>
  <c r="AK125" i="2"/>
  <c r="CX123" i="2"/>
  <c r="CU123" i="2" s="1"/>
  <c r="AE123" i="2"/>
  <c r="DI122" i="2"/>
  <c r="Z121" i="2"/>
  <c r="DR119" i="2"/>
  <c r="BH119" i="2"/>
  <c r="AW119" i="2"/>
  <c r="BQ118" i="2"/>
  <c r="O118" i="2"/>
  <c r="U117" i="2"/>
  <c r="DR116" i="2"/>
  <c r="AH116" i="2"/>
  <c r="U116" i="2"/>
  <c r="CB115" i="2"/>
  <c r="L115" i="2"/>
  <c r="BC114" i="2" a="1"/>
  <c r="BC114" i="2" s="1"/>
  <c r="CZ113" i="2"/>
  <c r="CB113" i="2"/>
  <c r="AH113" i="2"/>
  <c r="BK112" i="2"/>
  <c r="AZ111" i="2"/>
  <c r="CR110" i="2"/>
  <c r="AQ110" i="2"/>
  <c r="CR109" i="2"/>
  <c r="CM106" i="2"/>
  <c r="CJ106" i="2" s="1"/>
  <c r="CN106" i="2"/>
  <c r="AH106" i="2"/>
  <c r="DC104" i="2"/>
  <c r="R103" i="2"/>
  <c r="CR95" i="2"/>
  <c r="AH92" i="2"/>
  <c r="CB89" i="2"/>
  <c r="CH69" i="2"/>
  <c r="CE69" i="2" s="1"/>
  <c r="CI69" i="2"/>
  <c r="CR58" i="2"/>
  <c r="Y142" i="2"/>
  <c r="U142" i="2" s="1"/>
  <c r="I140" i="2"/>
  <c r="CY139" i="2"/>
  <c r="CI139" i="2"/>
  <c r="BC139" i="2" a="1"/>
  <c r="BC139" i="2" s="1"/>
  <c r="R139" i="2"/>
  <c r="Y138" i="2"/>
  <c r="AZ136" i="2"/>
  <c r="DO135" i="2"/>
  <c r="AQ135" i="2"/>
  <c r="O135" i="2"/>
  <c r="DC134" i="2"/>
  <c r="AN134" i="2"/>
  <c r="I134" i="2"/>
  <c r="AW133" i="2"/>
  <c r="R133" i="2"/>
  <c r="DF132" i="2"/>
  <c r="AW132" i="2"/>
  <c r="AK132" i="2"/>
  <c r="CR131" i="2"/>
  <c r="BC131" i="2" a="1"/>
  <c r="BC131" i="2" s="1"/>
  <c r="AK131" i="2"/>
  <c r="Y130" i="2"/>
  <c r="U130" i="2" s="1"/>
  <c r="L130" i="2"/>
  <c r="BW129" i="2"/>
  <c r="AN129" i="2"/>
  <c r="L129" i="2"/>
  <c r="DQ128" i="2"/>
  <c r="DH127" i="2"/>
  <c r="I127" i="2"/>
  <c r="BH126" i="2"/>
  <c r="DR125" i="2"/>
  <c r="BW125" i="2"/>
  <c r="BK125" i="2"/>
  <c r="O125" i="2"/>
  <c r="AW124" i="2"/>
  <c r="AK124" i="2"/>
  <c r="R123" i="2"/>
  <c r="DH122" i="2"/>
  <c r="CX122" i="2"/>
  <c r="CU122" i="2" s="1"/>
  <c r="DK121" i="2"/>
  <c r="BH121" i="2"/>
  <c r="I121" i="2"/>
  <c r="CO120" i="2"/>
  <c r="DQ119" i="2"/>
  <c r="AT119" i="2"/>
  <c r="AK119" i="2"/>
  <c r="CM117" i="2"/>
  <c r="CJ117" i="2" s="1"/>
  <c r="DQ116" i="2"/>
  <c r="L116" i="2"/>
  <c r="CR115" i="2"/>
  <c r="AZ115" i="2"/>
  <c r="DF114" i="2"/>
  <c r="R114" i="2"/>
  <c r="DK112" i="2"/>
  <c r="DM112" i="2"/>
  <c r="AW111" i="2"/>
  <c r="Z111" i="2"/>
  <c r="CO110" i="2"/>
  <c r="AN110" i="2"/>
  <c r="BC107" i="2" a="1"/>
  <c r="BC107" i="2" s="1"/>
  <c r="AH107" i="2"/>
  <c r="BQ106" i="2"/>
  <c r="CM102" i="2"/>
  <c r="CJ102" i="2" s="1"/>
  <c r="CN102" i="2"/>
  <c r="O99" i="2"/>
  <c r="AT98" i="2"/>
  <c r="Z87" i="2"/>
  <c r="DC86" i="2"/>
  <c r="DK118" i="2"/>
  <c r="DM118" i="2"/>
  <c r="DF112" i="2"/>
  <c r="CY108" i="2"/>
  <c r="CX108" i="2"/>
  <c r="CU108" i="2" s="1"/>
  <c r="CH104" i="2"/>
  <c r="CE104" i="2" s="1"/>
  <c r="CI104" i="2"/>
  <c r="U99" i="2"/>
  <c r="CM98" i="2"/>
  <c r="CJ98" i="2" s="1"/>
  <c r="BQ98" i="2"/>
  <c r="BC98" i="2" a="1"/>
  <c r="BC98" i="2" s="1"/>
  <c r="AT93" i="2"/>
  <c r="BK92" i="2"/>
  <c r="DI80" i="2"/>
  <c r="DH80" i="2"/>
  <c r="AZ72" i="2"/>
  <c r="DQ71" i="2"/>
  <c r="DR71" i="2"/>
  <c r="DO71" i="2"/>
  <c r="CR139" i="2"/>
  <c r="BQ138" i="2"/>
  <c r="AW138" i="2"/>
  <c r="R136" i="2"/>
  <c r="CX135" i="2"/>
  <c r="CU135" i="2" s="1"/>
  <c r="BQ134" i="2"/>
  <c r="Z134" i="2"/>
  <c r="CX133" i="2"/>
  <c r="CU133" i="2" s="1"/>
  <c r="AT133" i="2"/>
  <c r="O133" i="2"/>
  <c r="CO131" i="2"/>
  <c r="CN129" i="2"/>
  <c r="BH129" i="2"/>
  <c r="R127" i="2"/>
  <c r="CR126" i="2"/>
  <c r="DO125" i="2"/>
  <c r="CY124" i="2"/>
  <c r="AT124" i="2"/>
  <c r="AK121" i="2"/>
  <c r="CZ120" i="2"/>
  <c r="AH119" i="2"/>
  <c r="CZ118" i="2"/>
  <c r="DF117" i="2"/>
  <c r="CY117" i="2"/>
  <c r="Z117" i="2"/>
  <c r="BH116" i="2"/>
  <c r="CO115" i="2"/>
  <c r="AN112" i="2"/>
  <c r="CY111" i="2"/>
  <c r="L105" i="2"/>
  <c r="R102" i="2"/>
  <c r="AN96" i="2"/>
  <c r="AW94" i="2"/>
  <c r="BQ93" i="2"/>
  <c r="O92" i="2"/>
  <c r="DQ87" i="2"/>
  <c r="DI83" i="2"/>
  <c r="DH83" i="2"/>
  <c r="CR145" i="2"/>
  <c r="BC145" i="2" a="1"/>
  <c r="BC145" i="2" s="1"/>
  <c r="DC143" i="2"/>
  <c r="AE143" i="2"/>
  <c r="AT142" i="2"/>
  <c r="CO141" i="2"/>
  <c r="CB141" i="2"/>
  <c r="AH141" i="2"/>
  <c r="DC139" i="2"/>
  <c r="BC138" i="2" a="1"/>
  <c r="BC138" i="2" s="1"/>
  <c r="AT138" i="2"/>
  <c r="R138" i="2"/>
  <c r="CN137" i="2"/>
  <c r="BH137" i="2"/>
  <c r="CZ136" i="2"/>
  <c r="BH136" i="2"/>
  <c r="AW136" i="2"/>
  <c r="O136" i="2"/>
  <c r="AZ135" i="2"/>
  <c r="DF133" i="2"/>
  <c r="BK133" i="2"/>
  <c r="U133" i="2"/>
  <c r="L133" i="2"/>
  <c r="CR132" i="2"/>
  <c r="CB132" i="2"/>
  <c r="CZ131" i="2"/>
  <c r="CX130" i="2"/>
  <c r="CU130" i="2" s="1"/>
  <c r="AW130" i="2"/>
  <c r="AW129" i="2"/>
  <c r="AK129" i="2"/>
  <c r="I129" i="2"/>
  <c r="CB128" i="2"/>
  <c r="I126" i="2"/>
  <c r="BH125" i="2"/>
  <c r="CR124" i="2"/>
  <c r="AQ124" i="2"/>
  <c r="AK123" i="2"/>
  <c r="CR122" i="2"/>
  <c r="CI122" i="2"/>
  <c r="AQ122" i="2"/>
  <c r="AH122" i="2"/>
  <c r="BC121" i="2" a="1"/>
  <c r="BC121" i="2" s="1"/>
  <c r="CX120" i="2"/>
  <c r="CU120" i="2" s="1"/>
  <c r="I120" i="2"/>
  <c r="AQ119" i="2"/>
  <c r="Y119" i="2"/>
  <c r="U119" i="2" s="1"/>
  <c r="AZ118" i="2"/>
  <c r="AN118" i="2"/>
  <c r="AE118" i="2"/>
  <c r="I118" i="2"/>
  <c r="I117" i="2"/>
  <c r="AW116" i="2"/>
  <c r="Z116" i="2"/>
  <c r="I116" i="2"/>
  <c r="BQ111" i="2"/>
  <c r="BC111" i="2" a="1"/>
  <c r="BC111" i="2" s="1"/>
  <c r="BK108" i="2"/>
  <c r="CO107" i="2"/>
  <c r="DF106" i="2"/>
  <c r="AE104" i="2"/>
  <c r="AH101" i="2"/>
  <c r="U101" i="2"/>
  <c r="O101" i="2"/>
  <c r="BC99" i="2" a="1"/>
  <c r="BC99" i="2" s="1"/>
  <c r="CX98" i="2"/>
  <c r="CU98" i="2" s="1"/>
  <c r="CH94" i="2"/>
  <c r="CE94" i="2" s="1"/>
  <c r="CI94" i="2"/>
  <c r="DF89" i="2"/>
  <c r="AT88" i="2"/>
  <c r="L88" i="2"/>
  <c r="CH87" i="2"/>
  <c r="CE87" i="2" s="1"/>
  <c r="CI87" i="2"/>
  <c r="CZ73" i="2"/>
  <c r="CZ114" i="2"/>
  <c r="CO114" i="2"/>
  <c r="AZ113" i="2"/>
  <c r="I113" i="2"/>
  <c r="CO112" i="2"/>
  <c r="CB112" i="2"/>
  <c r="AT112" i="2"/>
  <c r="AT111" i="2"/>
  <c r="O111" i="2"/>
  <c r="CZ110" i="2"/>
  <c r="I110" i="2"/>
  <c r="CO109" i="2"/>
  <c r="R109" i="2"/>
  <c r="DF108" i="2"/>
  <c r="DN107" i="2"/>
  <c r="AQ107" i="2"/>
  <c r="L107" i="2"/>
  <c r="CB106" i="2"/>
  <c r="AE106" i="2"/>
  <c r="CZ105" i="2"/>
  <c r="BK105" i="2"/>
  <c r="CO104" i="2"/>
  <c r="AZ104" i="2"/>
  <c r="R104" i="2"/>
  <c r="AK103" i="2"/>
  <c r="CZ102" i="2"/>
  <c r="CO102" i="2"/>
  <c r="BH102" i="2"/>
  <c r="AZ102" i="2"/>
  <c r="AZ101" i="2"/>
  <c r="AE101" i="2"/>
  <c r="CR100" i="2"/>
  <c r="AQ100" i="2"/>
  <c r="DR98" i="2"/>
  <c r="DI97" i="2"/>
  <c r="Z97" i="2"/>
  <c r="BQ96" i="2"/>
  <c r="BC96" i="2" a="1"/>
  <c r="BC96" i="2" s="1"/>
  <c r="AK96" i="2"/>
  <c r="DC95" i="2"/>
  <c r="AZ95" i="2"/>
  <c r="AE95" i="2"/>
  <c r="DQ94" i="2"/>
  <c r="CR94" i="2"/>
  <c r="L93" i="2"/>
  <c r="DC92" i="2"/>
  <c r="DC91" i="2"/>
  <c r="CO91" i="2"/>
  <c r="DI90" i="2"/>
  <c r="BC90" i="2" a="1"/>
  <c r="BC90" i="2" s="1"/>
  <c r="AT90" i="2"/>
  <c r="AH90" i="2"/>
  <c r="CX88" i="2"/>
  <c r="CU88" i="2" s="1"/>
  <c r="BW88" i="2"/>
  <c r="BK88" i="2"/>
  <c r="AH88" i="2"/>
  <c r="CO87" i="2"/>
  <c r="BK87" i="2"/>
  <c r="AT87" i="2"/>
  <c r="CR86" i="2"/>
  <c r="CB86" i="2"/>
  <c r="AQ86" i="2"/>
  <c r="R85" i="2"/>
  <c r="R84" i="2"/>
  <c r="AN82" i="2"/>
  <c r="O81" i="2"/>
  <c r="Z80" i="2"/>
  <c r="BH79" i="2"/>
  <c r="CM78" i="2"/>
  <c r="CJ78" i="2" s="1"/>
  <c r="CN78" i="2"/>
  <c r="BQ78" i="2"/>
  <c r="DH74" i="2"/>
  <c r="DF74" i="2"/>
  <c r="BH72" i="2"/>
  <c r="BH60" i="2"/>
  <c r="U107" i="2"/>
  <c r="CX105" i="2"/>
  <c r="CU105" i="2" s="1"/>
  <c r="BQ91" i="2"/>
  <c r="Y86" i="2"/>
  <c r="Z81" i="2"/>
  <c r="DR74" i="2"/>
  <c r="DO74" i="2"/>
  <c r="L119" i="2"/>
  <c r="DC118" i="2"/>
  <c r="CO118" i="2"/>
  <c r="CB118" i="2"/>
  <c r="U118" i="2"/>
  <c r="AZ117" i="2"/>
  <c r="AH117" i="2"/>
  <c r="O117" i="2"/>
  <c r="DF116" i="2"/>
  <c r="BH115" i="2"/>
  <c r="AW115" i="2"/>
  <c r="CX114" i="2"/>
  <c r="CU114" i="2" s="1"/>
  <c r="AE114" i="2"/>
  <c r="AW113" i="2"/>
  <c r="CZ112" i="2"/>
  <c r="AQ112" i="2"/>
  <c r="AE112" i="2"/>
  <c r="AQ111" i="2"/>
  <c r="Y111" i="2"/>
  <c r="CZ109" i="2"/>
  <c r="AK109" i="2"/>
  <c r="O109" i="2"/>
  <c r="DC108" i="2"/>
  <c r="BH107" i="2"/>
  <c r="DN106" i="2"/>
  <c r="R106" i="2"/>
  <c r="DF105" i="2"/>
  <c r="DF104" i="2"/>
  <c r="CZ104" i="2"/>
  <c r="AK104" i="2"/>
  <c r="DC103" i="2"/>
  <c r="O102" i="2"/>
  <c r="DN101" i="2"/>
  <c r="DC101" i="2"/>
  <c r="DQ100" i="2"/>
  <c r="AZ100" i="2"/>
  <c r="I100" i="2"/>
  <c r="DH99" i="2"/>
  <c r="AN99" i="2"/>
  <c r="AE99" i="2"/>
  <c r="DO98" i="2"/>
  <c r="CB98" i="2"/>
  <c r="AZ98" i="2"/>
  <c r="AE98" i="2"/>
  <c r="DQ97" i="2"/>
  <c r="AT97" i="2"/>
  <c r="AK97" i="2"/>
  <c r="DM96" i="2"/>
  <c r="CO96" i="2"/>
  <c r="AH96" i="2"/>
  <c r="DR95" i="2"/>
  <c r="AW95" i="2"/>
  <c r="CO94" i="2"/>
  <c r="BQ94" i="2"/>
  <c r="AQ94" i="2"/>
  <c r="DM93" i="2"/>
  <c r="DC93" i="2"/>
  <c r="AZ93" i="2"/>
  <c r="AQ93" i="2"/>
  <c r="I93" i="2"/>
  <c r="CZ92" i="2"/>
  <c r="AN92" i="2"/>
  <c r="DM91" i="2"/>
  <c r="AT91" i="2"/>
  <c r="CR90" i="2"/>
  <c r="AQ89" i="2"/>
  <c r="AE89" i="2"/>
  <c r="DI87" i="2"/>
  <c r="AQ87" i="2"/>
  <c r="AZ86" i="2"/>
  <c r="DM85" i="2"/>
  <c r="DN85" i="2"/>
  <c r="CN82" i="2"/>
  <c r="AH74" i="2"/>
  <c r="CM72" i="2"/>
  <c r="CJ72" i="2" s="1"/>
  <c r="CN72" i="2"/>
  <c r="CH71" i="2"/>
  <c r="CE71" i="2" s="1"/>
  <c r="CI71" i="2"/>
  <c r="BC104" i="2" a="1"/>
  <c r="BC104" i="2" s="1"/>
  <c r="Y96" i="2"/>
  <c r="Z93" i="2"/>
  <c r="AQ91" i="2"/>
  <c r="DR90" i="2"/>
  <c r="AZ90" i="2"/>
  <c r="AN90" i="2"/>
  <c r="BH89" i="2"/>
  <c r="DH87" i="2"/>
  <c r="CN85" i="2"/>
  <c r="DN84" i="2"/>
  <c r="AT83" i="2"/>
  <c r="CN81" i="2"/>
  <c r="CM81" i="2"/>
  <c r="CJ81" i="2" s="1"/>
  <c r="U81" i="2"/>
  <c r="BH80" i="2"/>
  <c r="AW80" i="2"/>
  <c r="R69" i="2"/>
  <c r="DC64" i="2"/>
  <c r="CN49" i="2"/>
  <c r="CM49" i="2"/>
  <c r="CJ49" i="2" s="1"/>
  <c r="CZ108" i="2"/>
  <c r="CO108" i="2"/>
  <c r="AW107" i="2"/>
  <c r="R107" i="2"/>
  <c r="Z106" i="2"/>
  <c r="AK105" i="2"/>
  <c r="AH104" i="2"/>
  <c r="AE103" i="2"/>
  <c r="BQ102" i="2"/>
  <c r="AT102" i="2"/>
  <c r="AH102" i="2"/>
  <c r="Z101" i="2"/>
  <c r="DO100" i="2"/>
  <c r="CO98" i="2"/>
  <c r="CB97" i="2"/>
  <c r="BC97" i="2" a="1"/>
  <c r="BC97" i="2" s="1"/>
  <c r="U97" i="2"/>
  <c r="DK96" i="2"/>
  <c r="CZ96" i="2"/>
  <c r="AN93" i="2"/>
  <c r="BC92" i="2" a="1"/>
  <c r="BC92" i="2" s="1"/>
  <c r="DK91" i="2"/>
  <c r="CY91" i="2"/>
  <c r="AW88" i="2"/>
  <c r="CM86" i="2"/>
  <c r="CJ86" i="2" s="1"/>
  <c r="CN86" i="2"/>
  <c r="DF85" i="2"/>
  <c r="DF83" i="2"/>
  <c r="CH83" i="2"/>
  <c r="CE83" i="2" s="1"/>
  <c r="CI83" i="2"/>
  <c r="Y82" i="2"/>
  <c r="U82" i="2" s="1"/>
  <c r="I82" i="2"/>
  <c r="DF80" i="2"/>
  <c r="CH74" i="2"/>
  <c r="CE74" i="2" s="1"/>
  <c r="CI74" i="2"/>
  <c r="CR71" i="2"/>
  <c r="DK70" i="2"/>
  <c r="DM70" i="2"/>
  <c r="DN70" i="2"/>
  <c r="Z56" i="2"/>
  <c r="AQ109" i="2"/>
  <c r="AE109" i="2"/>
  <c r="Y109" i="2"/>
  <c r="U109" i="2" s="1"/>
  <c r="AW108" i="2"/>
  <c r="R108" i="2"/>
  <c r="CR107" i="2"/>
  <c r="CX106" i="2"/>
  <c r="CU106" i="2" s="1"/>
  <c r="CR105" i="2"/>
  <c r="CX103" i="2"/>
  <c r="CU103" i="2" s="1"/>
  <c r="AW103" i="2"/>
  <c r="AQ102" i="2"/>
  <c r="AK101" i="2"/>
  <c r="CX100" i="2"/>
  <c r="CU100" i="2" s="1"/>
  <c r="AW99" i="2"/>
  <c r="Z99" i="2"/>
  <c r="AN98" i="2"/>
  <c r="CO97" i="2"/>
  <c r="AQ96" i="2"/>
  <c r="I96" i="2"/>
  <c r="O95" i="2"/>
  <c r="DK94" i="2"/>
  <c r="CZ94" i="2"/>
  <c r="AZ94" i="2"/>
  <c r="I94" i="2"/>
  <c r="CN93" i="2"/>
  <c r="BH93" i="2"/>
  <c r="AW93" i="2"/>
  <c r="Z92" i="2"/>
  <c r="DF91" i="2"/>
  <c r="AE91" i="2"/>
  <c r="L91" i="2"/>
  <c r="DO90" i="2"/>
  <c r="CZ90" i="2"/>
  <c r="AK90" i="2"/>
  <c r="I89" i="2"/>
  <c r="CZ88" i="2"/>
  <c r="CR88" i="2"/>
  <c r="O88" i="2"/>
  <c r="AE87" i="2"/>
  <c r="DI86" i="2"/>
  <c r="DH86" i="2"/>
  <c r="BC86" i="2" a="1"/>
  <c r="BC86" i="2" s="1"/>
  <c r="DK84" i="2"/>
  <c r="AE79" i="2"/>
  <c r="DH78" i="2"/>
  <c r="DI78" i="2"/>
  <c r="CR78" i="2"/>
  <c r="L78" i="2"/>
  <c r="BC73" i="2" a="1"/>
  <c r="BC73" i="2" s="1"/>
  <c r="AQ53" i="2"/>
  <c r="AK85" i="2"/>
  <c r="AH83" i="2"/>
  <c r="O83" i="2"/>
  <c r="DC82" i="2"/>
  <c r="CH82" i="2"/>
  <c r="CE82" i="2" s="1"/>
  <c r="R82" i="2"/>
  <c r="DM81" i="2"/>
  <c r="BQ81" i="2"/>
  <c r="BC81" i="2" a="1"/>
  <c r="BC81" i="2" s="1"/>
  <c r="AH81" i="2"/>
  <c r="L81" i="2"/>
  <c r="CI80" i="2"/>
  <c r="BQ80" i="2"/>
  <c r="AK80" i="2"/>
  <c r="R80" i="2"/>
  <c r="AZ79" i="2"/>
  <c r="DM78" i="2"/>
  <c r="Y78" i="2"/>
  <c r="U78" i="2" s="1"/>
  <c r="DM77" i="2"/>
  <c r="DC77" i="2"/>
  <c r="AW77" i="2"/>
  <c r="L76" i="2"/>
  <c r="AN75" i="2"/>
  <c r="CB74" i="2"/>
  <c r="Y74" i="2"/>
  <c r="U74" i="2" s="1"/>
  <c r="L74" i="2"/>
  <c r="AH73" i="2"/>
  <c r="DC72" i="2"/>
  <c r="I72" i="2"/>
  <c r="DN71" i="2"/>
  <c r="BQ71" i="2"/>
  <c r="BC71" i="2" a="1"/>
  <c r="BC71" i="2" s="1"/>
  <c r="DI70" i="2"/>
  <c r="CR70" i="2"/>
  <c r="I70" i="2"/>
  <c r="AK68" i="2"/>
  <c r="DQ67" i="2"/>
  <c r="DR67" i="2"/>
  <c r="DO67" i="2"/>
  <c r="CZ67" i="2"/>
  <c r="CM67" i="2"/>
  <c r="CJ67" i="2" s="1"/>
  <c r="BQ67" i="2"/>
  <c r="CO62" i="2"/>
  <c r="CO61" i="2"/>
  <c r="BH59" i="2"/>
  <c r="Z55" i="2"/>
  <c r="O55" i="2"/>
  <c r="CY53" i="2"/>
  <c r="CX53" i="2"/>
  <c r="CU53" i="2" s="1"/>
  <c r="CH53" i="2"/>
  <c r="CE53" i="2" s="1"/>
  <c r="CI53" i="2"/>
  <c r="AQ52" i="2"/>
  <c r="DO49" i="2"/>
  <c r="DR49" i="2"/>
  <c r="CH43" i="2"/>
  <c r="CE43" i="2" s="1"/>
  <c r="CI43" i="2"/>
  <c r="CR41" i="2"/>
  <c r="Z77" i="2"/>
  <c r="U73" i="2"/>
  <c r="BQ72" i="2"/>
  <c r="BQ69" i="2"/>
  <c r="Z69" i="2"/>
  <c r="DC63" i="2"/>
  <c r="CZ61" i="2"/>
  <c r="CM61" i="2"/>
  <c r="CJ61" i="2" s="1"/>
  <c r="CN61" i="2"/>
  <c r="AW61" i="2"/>
  <c r="DM60" i="2"/>
  <c r="DN60" i="2"/>
  <c r="DK60" i="2"/>
  <c r="CZ60" i="2"/>
  <c r="AN59" i="2"/>
  <c r="DR58" i="2"/>
  <c r="DC58" i="2"/>
  <c r="DO57" i="2"/>
  <c r="DR57" i="2"/>
  <c r="DN49" i="2"/>
  <c r="DK49" i="2"/>
  <c r="DM49" i="2"/>
  <c r="DH29" i="2"/>
  <c r="DI29" i="2"/>
  <c r="DF29" i="2"/>
  <c r="CM21" i="2"/>
  <c r="CJ21" i="2" s="1"/>
  <c r="CN21" i="2"/>
  <c r="CZ87" i="2"/>
  <c r="I87" i="2"/>
  <c r="Z86" i="2"/>
  <c r="L86" i="2"/>
  <c r="BQ85" i="2"/>
  <c r="AH85" i="2"/>
  <c r="DQ84" i="2"/>
  <c r="CY84" i="2"/>
  <c r="DM83" i="2"/>
  <c r="AZ83" i="2"/>
  <c r="AK82" i="2"/>
  <c r="CZ81" i="2"/>
  <c r="DM80" i="2"/>
  <c r="BC80" i="2" a="1"/>
  <c r="BC80" i="2" s="1"/>
  <c r="O80" i="2"/>
  <c r="DQ79" i="2"/>
  <c r="AQ78" i="2"/>
  <c r="AE78" i="2"/>
  <c r="R78" i="2"/>
  <c r="CZ77" i="2"/>
  <c r="CO74" i="2"/>
  <c r="AN74" i="2"/>
  <c r="AQ73" i="2"/>
  <c r="CO71" i="2"/>
  <c r="CB71" i="2"/>
  <c r="CB69" i="2"/>
  <c r="BQ68" i="2"/>
  <c r="AT68" i="2"/>
  <c r="DM67" i="2"/>
  <c r="DK67" i="2"/>
  <c r="O65" i="2"/>
  <c r="Z64" i="2"/>
  <c r="DO61" i="2"/>
  <c r="CM58" i="2"/>
  <c r="CJ58" i="2" s="1"/>
  <c r="CN58" i="2"/>
  <c r="DH55" i="2"/>
  <c r="DI55" i="2"/>
  <c r="DF55" i="2"/>
  <c r="DH53" i="2"/>
  <c r="DI53" i="2"/>
  <c r="DF53" i="2"/>
  <c r="CB53" i="2"/>
  <c r="R46" i="2"/>
  <c r="L85" i="2"/>
  <c r="BQ82" i="2"/>
  <c r="DF78" i="2"/>
  <c r="BC77" i="2" a="1"/>
  <c r="BC77" i="2" s="1"/>
  <c r="AH77" i="2"/>
  <c r="Y77" i="2"/>
  <c r="U77" i="2" s="1"/>
  <c r="DM76" i="2"/>
  <c r="AK76" i="2"/>
  <c r="CZ75" i="2"/>
  <c r="AK75" i="2"/>
  <c r="O75" i="2"/>
  <c r="BQ74" i="2"/>
  <c r="AW74" i="2"/>
  <c r="R74" i="2"/>
  <c r="DO72" i="2"/>
  <c r="CB72" i="2"/>
  <c r="AT72" i="2"/>
  <c r="DC70" i="2"/>
  <c r="CO70" i="2"/>
  <c r="CX68" i="2"/>
  <c r="CU68" i="2" s="1"/>
  <c r="CH63" i="2"/>
  <c r="CE63" i="2" s="1"/>
  <c r="O63" i="2"/>
  <c r="CY61" i="2"/>
  <c r="CX61" i="2"/>
  <c r="CU61" i="2" s="1"/>
  <c r="CI61" i="2"/>
  <c r="BQ61" i="2"/>
  <c r="CY59" i="2"/>
  <c r="BQ59" i="2"/>
  <c r="DO58" i="2"/>
  <c r="DC56" i="2"/>
  <c r="BH54" i="2"/>
  <c r="DR48" i="2"/>
  <c r="DQ48" i="2"/>
  <c r="DO48" i="2"/>
  <c r="Y47" i="2"/>
  <c r="DK46" i="2"/>
  <c r="DM46" i="2"/>
  <c r="DN46" i="2"/>
  <c r="DH36" i="2"/>
  <c r="DI36" i="2"/>
  <c r="BC76" i="2" a="1"/>
  <c r="BC76" i="2" s="1"/>
  <c r="AH58" i="2"/>
  <c r="DC55" i="2"/>
  <c r="DC53" i="2"/>
  <c r="BQ86" i="2"/>
  <c r="AK86" i="2"/>
  <c r="CO85" i="2"/>
  <c r="AZ85" i="2"/>
  <c r="AN85" i="2"/>
  <c r="DC84" i="2"/>
  <c r="AN84" i="2"/>
  <c r="AE84" i="2"/>
  <c r="AQ82" i="2"/>
  <c r="AW81" i="2"/>
  <c r="CX80" i="2"/>
  <c r="CU80" i="2" s="1"/>
  <c r="AE80" i="2"/>
  <c r="CX79" i="2"/>
  <c r="CU79" i="2" s="1"/>
  <c r="AH79" i="2"/>
  <c r="BH78" i="2"/>
  <c r="AN78" i="2"/>
  <c r="I77" i="2"/>
  <c r="AH75" i="2"/>
  <c r="L75" i="2"/>
  <c r="CR73" i="2"/>
  <c r="I73" i="2"/>
  <c r="AH72" i="2"/>
  <c r="CY71" i="2"/>
  <c r="AW71" i="2"/>
  <c r="I69" i="2"/>
  <c r="BH67" i="2"/>
  <c r="BQ58" i="2"/>
  <c r="L57" i="2"/>
  <c r="DK54" i="2"/>
  <c r="DO50" i="2"/>
  <c r="DQ50" i="2"/>
  <c r="CZ50" i="2"/>
  <c r="CN50" i="2"/>
  <c r="O38" i="2"/>
  <c r="DO34" i="2"/>
  <c r="DQ34" i="2"/>
  <c r="DR34" i="2"/>
  <c r="CH34" i="2"/>
  <c r="CE34" i="2" s="1"/>
  <c r="CI34" i="2"/>
  <c r="DK26" i="2"/>
  <c r="DM26" i="2"/>
  <c r="DN26" i="2"/>
  <c r="BZ588" i="2"/>
  <c r="BZ524" i="2"/>
  <c r="CA468" i="2"/>
  <c r="BZ420" i="2"/>
  <c r="CA332" i="2"/>
  <c r="CA308" i="2"/>
  <c r="BZ260" i="2"/>
  <c r="CA20" i="2"/>
  <c r="BO684" i="2"/>
  <c r="BK684" i="2" s="1"/>
  <c r="BO676" i="2"/>
  <c r="BK676" i="2" s="1"/>
  <c r="BO668" i="2"/>
  <c r="BK668" i="2" s="1"/>
  <c r="BO660" i="2"/>
  <c r="BK660" i="2" s="1"/>
  <c r="BO628" i="2"/>
  <c r="BK628" i="2" s="1"/>
  <c r="BO620" i="2"/>
  <c r="BK620" i="2" s="1"/>
  <c r="BO612" i="2"/>
  <c r="BK612" i="2" s="1"/>
  <c r="BO604" i="2"/>
  <c r="BK604" i="2" s="1"/>
  <c r="BO596" i="2"/>
  <c r="BK596" i="2" s="1"/>
  <c r="BO588" i="2"/>
  <c r="BK588" i="2" s="1"/>
  <c r="BO572" i="2"/>
  <c r="BK572" i="2" s="1"/>
  <c r="BO564" i="2"/>
  <c r="BK564" i="2" s="1"/>
  <c r="BO556" i="2"/>
  <c r="BK556" i="2" s="1"/>
  <c r="BO452" i="2"/>
  <c r="BK452" i="2" s="1"/>
  <c r="BO444" i="2"/>
  <c r="BK444" i="2" s="1"/>
  <c r="BO420" i="2"/>
  <c r="BK420" i="2" s="1"/>
  <c r="BO412" i="2"/>
  <c r="BO404" i="2"/>
  <c r="BK404" i="2" s="1"/>
  <c r="BO340" i="2"/>
  <c r="BK340" i="2" s="1"/>
  <c r="BO300" i="2"/>
  <c r="BO244" i="2"/>
  <c r="BO236" i="2"/>
  <c r="BK236" i="2" s="1"/>
  <c r="BO188" i="2"/>
  <c r="BK188" i="2" s="1"/>
  <c r="BO180" i="2"/>
  <c r="BO172" i="2"/>
  <c r="BO164" i="2"/>
  <c r="BK164" i="2" s="1"/>
  <c r="BO68" i="2"/>
  <c r="BK68" i="2" s="1"/>
  <c r="BO60" i="2"/>
  <c r="BO52" i="2"/>
  <c r="I68" i="2"/>
  <c r="CO67" i="2"/>
  <c r="CB66" i="2"/>
  <c r="Y66" i="2"/>
  <c r="U66" i="2" s="1"/>
  <c r="CO65" i="2"/>
  <c r="AT65" i="2"/>
  <c r="DF64" i="2"/>
  <c r="BC63" i="2" a="1"/>
  <c r="BC63" i="2" s="1"/>
  <c r="AW63" i="2"/>
  <c r="R63" i="2"/>
  <c r="DC62" i="2"/>
  <c r="CB62" i="2"/>
  <c r="AZ62" i="2"/>
  <c r="L62" i="2"/>
  <c r="DC61" i="2"/>
  <c r="CR61" i="2"/>
  <c r="AH59" i="2"/>
  <c r="L59" i="2"/>
  <c r="CY58" i="2"/>
  <c r="BC57" i="2" a="1"/>
  <c r="BC57" i="2" s="1"/>
  <c r="CR56" i="2"/>
  <c r="AT56" i="2"/>
  <c r="CZ54" i="2"/>
  <c r="CO54" i="2"/>
  <c r="AZ54" i="2"/>
  <c r="L54" i="2"/>
  <c r="BC53" i="2" a="1"/>
  <c r="BC53" i="2" s="1"/>
  <c r="L53" i="2"/>
  <c r="AT52" i="2"/>
  <c r="AH52" i="2"/>
  <c r="BQ51" i="2"/>
  <c r="AK51" i="2"/>
  <c r="AH49" i="2"/>
  <c r="Y49" i="2"/>
  <c r="U49" i="2" s="1"/>
  <c r="CX48" i="2"/>
  <c r="CU48" i="2" s="1"/>
  <c r="Z48" i="2"/>
  <c r="L48" i="2"/>
  <c r="BQ41" i="2"/>
  <c r="BC41" i="2" a="1"/>
  <c r="BC41" i="2" s="1"/>
  <c r="BH70" i="2"/>
  <c r="AN70" i="2"/>
  <c r="Z70" i="2"/>
  <c r="R70" i="2"/>
  <c r="CX69" i="2"/>
  <c r="CU69" i="2" s="1"/>
  <c r="CB68" i="2"/>
  <c r="AQ68" i="2"/>
  <c r="AQ65" i="2"/>
  <c r="U65" i="2"/>
  <c r="AK64" i="2"/>
  <c r="BK63" i="2"/>
  <c r="BH62" i="2"/>
  <c r="AN62" i="2"/>
  <c r="Z62" i="2"/>
  <c r="I62" i="2"/>
  <c r="AN60" i="2"/>
  <c r="CO57" i="2"/>
  <c r="AQ57" i="2"/>
  <c r="CO56" i="2"/>
  <c r="AH56" i="2"/>
  <c r="CR55" i="2"/>
  <c r="CB55" i="2"/>
  <c r="AT55" i="2"/>
  <c r="CY54" i="2"/>
  <c r="AN54" i="2"/>
  <c r="I54" i="2"/>
  <c r="AZ53" i="2"/>
  <c r="CH50" i="2"/>
  <c r="CE50" i="2" s="1"/>
  <c r="CI50" i="2"/>
  <c r="BQ50" i="2"/>
  <c r="BC50" i="2" a="1"/>
  <c r="BC50" i="2" s="1"/>
  <c r="DH48" i="2"/>
  <c r="DI48" i="2"/>
  <c r="AH44" i="2"/>
  <c r="BH42" i="2"/>
  <c r="CM17" i="2"/>
  <c r="CJ17" i="2" s="1"/>
  <c r="CN17" i="2"/>
  <c r="DO5" i="2"/>
  <c r="DR5" i="2"/>
  <c r="BK69" i="2"/>
  <c r="BC69" i="2" a="1"/>
  <c r="BC69" i="2" s="1"/>
  <c r="AK67" i="2"/>
  <c r="U64" i="2"/>
  <c r="DK63" i="2"/>
  <c r="CB63" i="2"/>
  <c r="Y63" i="2"/>
  <c r="U63" i="2" s="1"/>
  <c r="CB61" i="2"/>
  <c r="BC61" i="2" a="1"/>
  <c r="BC61" i="2" s="1"/>
  <c r="R59" i="2"/>
  <c r="CZ56" i="2"/>
  <c r="AZ56" i="2"/>
  <c r="BK55" i="2"/>
  <c r="BQ54" i="2"/>
  <c r="CO53" i="2"/>
  <c r="AE53" i="2"/>
  <c r="CO52" i="2"/>
  <c r="BH52" i="2"/>
  <c r="AQ51" i="2"/>
  <c r="DM50" i="2"/>
  <c r="DK50" i="2"/>
  <c r="CX50" i="2"/>
  <c r="CU50" i="2" s="1"/>
  <c r="CY50" i="2"/>
  <c r="AQ50" i="2"/>
  <c r="CB48" i="2"/>
  <c r="CX45" i="2"/>
  <c r="CU45" i="2" s="1"/>
  <c r="CY45" i="2"/>
  <c r="DI43" i="2"/>
  <c r="CM37" i="2"/>
  <c r="CJ37" i="2" s="1"/>
  <c r="CN37" i="2"/>
  <c r="DQ30" i="2"/>
  <c r="DO30" i="2"/>
  <c r="DF70" i="2"/>
  <c r="AK70" i="2"/>
  <c r="AH69" i="2"/>
  <c r="BH68" i="2"/>
  <c r="BC67" i="2" a="1"/>
  <c r="BC67" i="2" s="1"/>
  <c r="CZ66" i="2"/>
  <c r="AN65" i="2"/>
  <c r="DO64" i="2"/>
  <c r="AH64" i="2"/>
  <c r="I63" i="2"/>
  <c r="DK62" i="2"/>
  <c r="CY62" i="2"/>
  <c r="BQ62" i="2"/>
  <c r="AK62" i="2"/>
  <c r="DI61" i="2"/>
  <c r="Z60" i="2"/>
  <c r="DC59" i="2"/>
  <c r="CR59" i="2"/>
  <c r="CB59" i="2"/>
  <c r="DK58" i="2"/>
  <c r="CZ58" i="2"/>
  <c r="AZ58" i="2"/>
  <c r="AN58" i="2"/>
  <c r="AN57" i="2"/>
  <c r="R57" i="2"/>
  <c r="CX56" i="2"/>
  <c r="CU56" i="2" s="1"/>
  <c r="AE56" i="2"/>
  <c r="I56" i="2"/>
  <c r="AQ55" i="2"/>
  <c r="L55" i="2"/>
  <c r="CB54" i="2"/>
  <c r="AK54" i="2"/>
  <c r="Y40" i="2"/>
  <c r="U40" i="2" s="1"/>
  <c r="BC38" i="2" a="1"/>
  <c r="BC38" i="2" s="1"/>
  <c r="BC70" i="2" a="1"/>
  <c r="BC70" i="2" s="1"/>
  <c r="Y69" i="2"/>
  <c r="U69" i="2" s="1"/>
  <c r="AW68" i="2"/>
  <c r="L68" i="2"/>
  <c r="DR66" i="2"/>
  <c r="CX66" i="2"/>
  <c r="CU66" i="2" s="1"/>
  <c r="BC66" i="2" a="1"/>
  <c r="BC66" i="2" s="1"/>
  <c r="Z66" i="2"/>
  <c r="BH63" i="2"/>
  <c r="O62" i="2"/>
  <c r="AQ61" i="2"/>
  <c r="AH60" i="2"/>
  <c r="CZ59" i="2"/>
  <c r="BH58" i="2"/>
  <c r="DF57" i="2"/>
  <c r="CX57" i="2"/>
  <c r="CU57" i="2" s="1"/>
  <c r="DF56" i="2"/>
  <c r="O54" i="2"/>
  <c r="Z52" i="2"/>
  <c r="O52" i="2"/>
  <c r="CO49" i="2"/>
  <c r="CO48" i="2"/>
  <c r="AZ48" i="2"/>
  <c r="AN47" i="2"/>
  <c r="Y45" i="2"/>
  <c r="U45" i="2" s="1"/>
  <c r="Z44" i="2"/>
  <c r="CI42" i="2"/>
  <c r="CH42" i="2"/>
  <c r="CE42" i="2" s="1"/>
  <c r="DI39" i="2"/>
  <c r="DO35" i="2"/>
  <c r="DR35" i="2"/>
  <c r="DQ35" i="2"/>
  <c r="CM34" i="2"/>
  <c r="CJ34" i="2" s="1"/>
  <c r="CN34" i="2"/>
  <c r="BH53" i="2"/>
  <c r="AW53" i="2"/>
  <c r="R53" i="2"/>
  <c r="AN52" i="2"/>
  <c r="DC51" i="2"/>
  <c r="CB51" i="2"/>
  <c r="I50" i="2"/>
  <c r="CZ49" i="2"/>
  <c r="BQ49" i="2"/>
  <c r="AK49" i="2"/>
  <c r="R49" i="2"/>
  <c r="CZ48" i="2"/>
  <c r="AQ48" i="2"/>
  <c r="AH48" i="2"/>
  <c r="Y48" i="2"/>
  <c r="U48" i="2" s="1"/>
  <c r="AQ47" i="2"/>
  <c r="L47" i="2"/>
  <c r="AK44" i="2"/>
  <c r="AT43" i="2"/>
  <c r="AQ42" i="2"/>
  <c r="CX41" i="2"/>
  <c r="CU41" i="2" s="1"/>
  <c r="AT41" i="2"/>
  <c r="CZ40" i="2"/>
  <c r="R40" i="2"/>
  <c r="AE39" i="2"/>
  <c r="BC36" i="2" a="1"/>
  <c r="BC36" i="2" s="1"/>
  <c r="AT36" i="2"/>
  <c r="AE35" i="2"/>
  <c r="AW34" i="2"/>
  <c r="Z34" i="2"/>
  <c r="Z32" i="2"/>
  <c r="I27" i="2"/>
  <c r="BK23" i="2"/>
  <c r="DC45" i="2"/>
  <c r="DN44" i="2"/>
  <c r="BC44" i="2" a="1"/>
  <c r="BC44" i="2" s="1"/>
  <c r="O44" i="2"/>
  <c r="CY42" i="2"/>
  <c r="AE42" i="2"/>
  <c r="CB41" i="2"/>
  <c r="DR40" i="2"/>
  <c r="DF40" i="2"/>
  <c r="CR39" i="2"/>
  <c r="CB36" i="2"/>
  <c r="CY35" i="2"/>
  <c r="AW35" i="2"/>
  <c r="BC34" i="2" a="1"/>
  <c r="BC34" i="2" s="1"/>
  <c r="Z33" i="2"/>
  <c r="AW32" i="2"/>
  <c r="O32" i="2"/>
  <c r="Y29" i="2"/>
  <c r="U29" i="2" s="1"/>
  <c r="DQ19" i="2"/>
  <c r="DR19" i="2"/>
  <c r="DO19" i="2"/>
  <c r="DN17" i="2"/>
  <c r="DK17" i="2"/>
  <c r="DM17" i="2"/>
  <c r="AE51" i="2"/>
  <c r="L51" i="2"/>
  <c r="AK50" i="2"/>
  <c r="AN48" i="2"/>
  <c r="R48" i="2"/>
  <c r="CZ46" i="2"/>
  <c r="CO46" i="2"/>
  <c r="AK46" i="2"/>
  <c r="AK45" i="2"/>
  <c r="DM44" i="2"/>
  <c r="CB44" i="2"/>
  <c r="AQ44" i="2"/>
  <c r="AQ43" i="2"/>
  <c r="AW42" i="2"/>
  <c r="DO41" i="2"/>
  <c r="BK41" i="2"/>
  <c r="AZ41" i="2"/>
  <c r="L41" i="2"/>
  <c r="DQ40" i="2"/>
  <c r="DI40" i="2"/>
  <c r="CY40" i="2"/>
  <c r="AK40" i="2"/>
  <c r="Z40" i="2"/>
  <c r="O40" i="2"/>
  <c r="Z39" i="2"/>
  <c r="BK38" i="2"/>
  <c r="DH34" i="2"/>
  <c r="DI34" i="2"/>
  <c r="DM33" i="2"/>
  <c r="AK32" i="2"/>
  <c r="Y31" i="2"/>
  <c r="U31" i="2" s="1"/>
  <c r="BQ29" i="2"/>
  <c r="I29" i="2"/>
  <c r="R27" i="2"/>
  <c r="DI24" i="2"/>
  <c r="L24" i="2"/>
  <c r="DO39" i="2"/>
  <c r="DQ39" i="2"/>
  <c r="CH32" i="2"/>
  <c r="CE32" i="2" s="1"/>
  <c r="CI32" i="2"/>
  <c r="Z27" i="2"/>
  <c r="DI15" i="2"/>
  <c r="DF15" i="2"/>
  <c r="DH15" i="2"/>
  <c r="I51" i="2"/>
  <c r="AT50" i="2"/>
  <c r="CR49" i="2"/>
  <c r="CB49" i="2"/>
  <c r="O48" i="2"/>
  <c r="Z47" i="2"/>
  <c r="AH46" i="2"/>
  <c r="O45" i="2"/>
  <c r="CO44" i="2"/>
  <c r="CZ43" i="2"/>
  <c r="AN43" i="2"/>
  <c r="R43" i="2"/>
  <c r="DC42" i="2"/>
  <c r="CR42" i="2"/>
  <c r="BC42" i="2" a="1"/>
  <c r="BC42" i="2" s="1"/>
  <c r="CZ41" i="2"/>
  <c r="DC40" i="2"/>
  <c r="CZ39" i="2"/>
  <c r="Y39" i="2"/>
  <c r="U39" i="2" s="1"/>
  <c r="BH38" i="2"/>
  <c r="DF36" i="2"/>
  <c r="DC34" i="2"/>
  <c r="CO34" i="2"/>
  <c r="Y34" i="2"/>
  <c r="DK33" i="2"/>
  <c r="DH31" i="2"/>
  <c r="CY31" i="2"/>
  <c r="CB31" i="2"/>
  <c r="AQ31" i="2"/>
  <c r="AT30" i="2"/>
  <c r="AH30" i="2"/>
  <c r="CZ26" i="2"/>
  <c r="CH23" i="2"/>
  <c r="CE23" i="2" s="1"/>
  <c r="AH47" i="2"/>
  <c r="CB46" i="2"/>
  <c r="L46" i="2"/>
  <c r="BK45" i="2"/>
  <c r="AZ45" i="2"/>
  <c r="DF43" i="2"/>
  <c r="CX43" i="2"/>
  <c r="CU43" i="2" s="1"/>
  <c r="CB42" i="2"/>
  <c r="AQ40" i="2"/>
  <c r="DF39" i="2"/>
  <c r="CX39" i="2"/>
  <c r="CU39" i="2" s="1"/>
  <c r="AT28" i="2"/>
  <c r="DQ21" i="2"/>
  <c r="DR21" i="2"/>
  <c r="DO21" i="2"/>
  <c r="CI19" i="2"/>
  <c r="CH19" i="2"/>
  <c r="CE19" i="2" s="1"/>
  <c r="DM18" i="2"/>
  <c r="DK18" i="2"/>
  <c r="CM13" i="2"/>
  <c r="CJ13" i="2" s="1"/>
  <c r="CN13" i="2"/>
  <c r="CX10" i="2"/>
  <c r="CU10" i="2" s="1"/>
  <c r="CY10" i="2"/>
  <c r="AK23" i="2"/>
  <c r="CO17" i="2"/>
  <c r="DH12" i="2"/>
  <c r="DI12" i="2"/>
  <c r="AZ10" i="2"/>
  <c r="AH7" i="2"/>
  <c r="AW6" i="2"/>
  <c r="U5" i="2"/>
  <c r="BZ19" i="2"/>
  <c r="CA19" i="2"/>
  <c r="BW19" i="2" s="1"/>
  <c r="CI8" i="2"/>
  <c r="DC39" i="2"/>
  <c r="AT39" i="2"/>
  <c r="R39" i="2"/>
  <c r="AK38" i="2"/>
  <c r="BQ37" i="2"/>
  <c r="BC37" i="2" a="1"/>
  <c r="BC37" i="2" s="1"/>
  <c r="DR36" i="2"/>
  <c r="I36" i="2"/>
  <c r="DF35" i="2"/>
  <c r="Z35" i="2"/>
  <c r="DF33" i="2"/>
  <c r="AW33" i="2"/>
  <c r="L32" i="2"/>
  <c r="DN31" i="2"/>
  <c r="CR31" i="2"/>
  <c r="CB30" i="2"/>
  <c r="BC30" i="2" a="1"/>
  <c r="BC30" i="2" s="1"/>
  <c r="AQ30" i="2"/>
  <c r="Y30" i="2"/>
  <c r="AE29" i="2"/>
  <c r="CB27" i="2"/>
  <c r="AT27" i="2"/>
  <c r="AN25" i="2"/>
  <c r="Z25" i="2"/>
  <c r="AZ24" i="2"/>
  <c r="O23" i="2"/>
  <c r="Y22" i="2"/>
  <c r="U22" i="2" s="1"/>
  <c r="CO21" i="2"/>
  <c r="DK20" i="2"/>
  <c r="DN20" i="2"/>
  <c r="BH20" i="2"/>
  <c r="AT17" i="2"/>
  <c r="AH17" i="2"/>
  <c r="AW16" i="2"/>
  <c r="AK16" i="2"/>
  <c r="Z16" i="2"/>
  <c r="AK12" i="2"/>
  <c r="AK10" i="2"/>
  <c r="O10" i="2"/>
  <c r="AK9" i="2"/>
  <c r="CZ8" i="2"/>
  <c r="BC8" i="2" a="1"/>
  <c r="BC8" i="2" s="1"/>
  <c r="DH6" i="2"/>
  <c r="DI6" i="2"/>
  <c r="DH5" i="2"/>
  <c r="CB5" i="2"/>
  <c r="CI21" i="2"/>
  <c r="CN692" i="2"/>
  <c r="CN668" i="2"/>
  <c r="CN660" i="2"/>
  <c r="CN652" i="2"/>
  <c r="CN636" i="2"/>
  <c r="CN596" i="2"/>
  <c r="CN564" i="2"/>
  <c r="CN556" i="2"/>
  <c r="CN548" i="2"/>
  <c r="CN540" i="2"/>
  <c r="CN500" i="2"/>
  <c r="CN492" i="2"/>
  <c r="CN484" i="2"/>
  <c r="CN476" i="2"/>
  <c r="CN468" i="2"/>
  <c r="CN460" i="2"/>
  <c r="CN452" i="2"/>
  <c r="CN444" i="2"/>
  <c r="CN436" i="2"/>
  <c r="CN428" i="2"/>
  <c r="CN404" i="2"/>
  <c r="CN356" i="2"/>
  <c r="CN340" i="2"/>
  <c r="CN332" i="2"/>
  <c r="CN316" i="2"/>
  <c r="CN300" i="2"/>
  <c r="CN276" i="2"/>
  <c r="CN268" i="2"/>
  <c r="CN252" i="2"/>
  <c r="CN244" i="2"/>
  <c r="CN236" i="2"/>
  <c r="CN228" i="2"/>
  <c r="CN220" i="2"/>
  <c r="CN212" i="2"/>
  <c r="CN204" i="2"/>
  <c r="CN196" i="2"/>
  <c r="CN156" i="2"/>
  <c r="CN124" i="2"/>
  <c r="CN116" i="2"/>
  <c r="CN108" i="2"/>
  <c r="CN100" i="2"/>
  <c r="CN76" i="2"/>
  <c r="CN68" i="2"/>
  <c r="CN36" i="2"/>
  <c r="O39" i="2"/>
  <c r="CX37" i="2"/>
  <c r="CU37" i="2" s="1"/>
  <c r="AE37" i="2"/>
  <c r="L37" i="2"/>
  <c r="BH36" i="2"/>
  <c r="AZ36" i="2"/>
  <c r="AN36" i="2"/>
  <c r="Z36" i="2"/>
  <c r="BC35" i="2" a="1"/>
  <c r="BC35" i="2" s="1"/>
  <c r="R35" i="2"/>
  <c r="DF34" i="2"/>
  <c r="AQ32" i="2"/>
  <c r="AH32" i="2"/>
  <c r="CO31" i="2"/>
  <c r="I31" i="2"/>
  <c r="DM30" i="2"/>
  <c r="BW30" i="2"/>
  <c r="I30" i="2"/>
  <c r="CZ29" i="2"/>
  <c r="DF28" i="2"/>
  <c r="AZ28" i="2"/>
  <c r="DR26" i="2"/>
  <c r="DM25" i="2"/>
  <c r="CZ25" i="2"/>
  <c r="CM25" i="2"/>
  <c r="CJ25" i="2" s="1"/>
  <c r="BQ25" i="2"/>
  <c r="AK25" i="2"/>
  <c r="O25" i="2"/>
  <c r="DQ24" i="2"/>
  <c r="CR24" i="2"/>
  <c r="AE23" i="2"/>
  <c r="CI22" i="2"/>
  <c r="BQ22" i="2"/>
  <c r="CY21" i="2"/>
  <c r="CX21" i="2"/>
  <c r="CU21" i="2" s="1"/>
  <c r="BC21" i="2" a="1"/>
  <c r="BC21" i="2" s="1"/>
  <c r="AH20" i="2"/>
  <c r="AN19" i="2"/>
  <c r="AW18" i="2"/>
  <c r="CX15" i="2"/>
  <c r="CU15" i="2" s="1"/>
  <c r="L14" i="2"/>
  <c r="AT13" i="2"/>
  <c r="DN8" i="2"/>
  <c r="DK8" i="2"/>
  <c r="DO7" i="2"/>
  <c r="DQ7" i="2"/>
  <c r="DR7" i="2"/>
  <c r="BK7" i="2"/>
  <c r="AN7" i="2"/>
  <c r="CO6" i="2"/>
  <c r="BK33" i="2"/>
  <c r="Z30" i="2"/>
  <c r="CX25" i="2"/>
  <c r="CU25" i="2" s="1"/>
  <c r="CX20" i="2"/>
  <c r="CU20" i="2" s="1"/>
  <c r="U20" i="2"/>
  <c r="CH18" i="2"/>
  <c r="CE18" i="2" s="1"/>
  <c r="CI18" i="2"/>
  <c r="DO14" i="2"/>
  <c r="DQ14" i="2"/>
  <c r="DR14" i="2"/>
  <c r="DN12" i="2"/>
  <c r="DM12" i="2"/>
  <c r="BQ10" i="2"/>
  <c r="CY9" i="2"/>
  <c r="AW37" i="2"/>
  <c r="CR36" i="2"/>
  <c r="AW36" i="2"/>
  <c r="AK36" i="2"/>
  <c r="AH35" i="2"/>
  <c r="U35" i="2"/>
  <c r="O35" i="2"/>
  <c r="BH34" i="2"/>
  <c r="O34" i="2"/>
  <c r="CR33" i="2"/>
  <c r="O33" i="2"/>
  <c r="AZ32" i="2"/>
  <c r="AE32" i="2"/>
  <c r="R32" i="2"/>
  <c r="BQ31" i="2"/>
  <c r="R31" i="2"/>
  <c r="CX30" i="2"/>
  <c r="CU30" i="2" s="1"/>
  <c r="BC29" i="2" a="1"/>
  <c r="BC29" i="2" s="1"/>
  <c r="BH27" i="2"/>
  <c r="AE27" i="2"/>
  <c r="DO26" i="2"/>
  <c r="BQ26" i="2"/>
  <c r="AT26" i="2"/>
  <c r="Z26" i="2"/>
  <c r="O26" i="2"/>
  <c r="DF25" i="2"/>
  <c r="L25" i="2"/>
  <c r="CO24" i="2"/>
  <c r="Z24" i="2"/>
  <c r="DC23" i="2"/>
  <c r="CR23" i="2"/>
  <c r="AW23" i="2"/>
  <c r="CR22" i="2"/>
  <c r="AN21" i="2"/>
  <c r="AW19" i="2"/>
  <c r="CY16" i="2"/>
  <c r="R16" i="2"/>
  <c r="CM14" i="2"/>
  <c r="CJ14" i="2" s="1"/>
  <c r="CN14" i="2"/>
  <c r="CB13" i="2"/>
  <c r="DK12" i="2"/>
  <c r="AE12" i="2"/>
  <c r="CH10" i="2"/>
  <c r="CE10" i="2" s="1"/>
  <c r="CI10" i="2"/>
  <c r="AQ9" i="2"/>
  <c r="DH8" i="2"/>
  <c r="DF8" i="2"/>
  <c r="CR8" i="2"/>
  <c r="CA8" i="2"/>
  <c r="BW8" i="2" s="1"/>
  <c r="CN7" i="2"/>
  <c r="CM7" i="2"/>
  <c r="CJ7" i="2" s="1"/>
  <c r="O5" i="2"/>
  <c r="O21" i="2"/>
  <c r="BC20" i="2" a="1"/>
  <c r="BC20" i="2" s="1"/>
  <c r="Z20" i="2"/>
  <c r="CO19" i="2"/>
  <c r="BC17" i="2" a="1"/>
  <c r="BC17" i="2" s="1"/>
  <c r="O17" i="2"/>
  <c r="BQ15" i="2"/>
  <c r="AH14" i="2"/>
  <c r="DF13" i="2"/>
  <c r="BK13" i="2"/>
  <c r="DF12" i="2"/>
  <c r="CY11" i="2"/>
  <c r="O11" i="2"/>
  <c r="AT10" i="2"/>
  <c r="DC9" i="2"/>
  <c r="BQ9" i="2"/>
  <c r="CB8" i="2"/>
  <c r="CZ7" i="2"/>
  <c r="DC6" i="2"/>
  <c r="CR5" i="2"/>
  <c r="AQ5" i="2"/>
  <c r="CR21" i="2"/>
  <c r="Z21" i="2"/>
  <c r="AW20" i="2"/>
  <c r="AK20" i="2"/>
  <c r="CB19" i="2"/>
  <c r="AK19" i="2"/>
  <c r="R19" i="2"/>
  <c r="CZ18" i="2"/>
  <c r="BQ18" i="2"/>
  <c r="BC18" i="2" a="1"/>
  <c r="BC18" i="2" s="1"/>
  <c r="R18" i="2"/>
  <c r="DF17" i="2"/>
  <c r="CZ17" i="2"/>
  <c r="AQ17" i="2"/>
  <c r="DR16" i="2"/>
  <c r="O16" i="2"/>
  <c r="BC15" i="2" a="1"/>
  <c r="BC15" i="2" s="1"/>
  <c r="BC14" i="2" a="1"/>
  <c r="BC14" i="2" s="1"/>
  <c r="AQ14" i="2"/>
  <c r="I14" i="2"/>
  <c r="DR12" i="2"/>
  <c r="CX12" i="2"/>
  <c r="CU12" i="2" s="1"/>
  <c r="BQ12" i="2"/>
  <c r="BC12" i="2" a="1"/>
  <c r="BC12" i="2" s="1"/>
  <c r="AT12" i="2"/>
  <c r="AH12" i="2"/>
  <c r="L12" i="2"/>
  <c r="CB11" i="2"/>
  <c r="AH11" i="2"/>
  <c r="L11" i="2"/>
  <c r="DC10" i="2"/>
  <c r="CB10" i="2"/>
  <c r="AT9" i="2"/>
  <c r="DR8" i="2"/>
  <c r="BO8" i="2"/>
  <c r="BK8" i="2" s="1"/>
  <c r="AE8" i="2"/>
  <c r="I8" i="2"/>
  <c r="DF7" i="2"/>
  <c r="CX7" i="2"/>
  <c r="CU7" i="2" s="1"/>
  <c r="BQ6" i="2"/>
  <c r="Z6" i="2"/>
  <c r="O6" i="2"/>
  <c r="AH19" i="2"/>
  <c r="O19" i="2"/>
  <c r="CY18" i="2"/>
  <c r="AQ18" i="2"/>
  <c r="O18" i="2"/>
  <c r="CY17" i="2"/>
  <c r="AN17" i="2"/>
  <c r="Z17" i="2"/>
  <c r="BC16" i="2" a="1"/>
  <c r="BC16" i="2" s="1"/>
  <c r="AH16" i="2"/>
  <c r="L16" i="2"/>
  <c r="AQ15" i="2"/>
  <c r="CO14" i="2"/>
  <c r="AZ14" i="2"/>
  <c r="R14" i="2"/>
  <c r="AE13" i="2"/>
  <c r="L13" i="2"/>
  <c r="AQ11" i="2"/>
  <c r="AH9" i="2"/>
  <c r="AN8" i="2"/>
  <c r="BH7" i="2"/>
  <c r="DF6" i="2"/>
  <c r="AW5" i="2"/>
  <c r="CI684" i="2"/>
  <c r="CI668" i="2"/>
  <c r="CI660" i="2"/>
  <c r="CI652" i="2"/>
  <c r="CI628" i="2"/>
  <c r="CI612" i="2"/>
  <c r="CI604" i="2"/>
  <c r="CI596" i="2"/>
  <c r="CI572" i="2"/>
  <c r="CI468" i="2"/>
  <c r="CI460" i="2"/>
  <c r="CI372" i="2"/>
  <c r="CI364" i="2"/>
  <c r="CI348" i="2"/>
  <c r="CI332" i="2"/>
  <c r="CI324" i="2"/>
  <c r="CI316" i="2"/>
  <c r="CI308" i="2"/>
  <c r="CI276" i="2"/>
  <c r="CI268" i="2"/>
  <c r="CI260" i="2"/>
  <c r="CI252" i="2"/>
  <c r="CI228" i="2"/>
  <c r="CI212" i="2"/>
  <c r="CI204" i="2"/>
  <c r="CI148" i="2"/>
  <c r="CI108" i="2"/>
  <c r="CI100" i="2"/>
  <c r="CI60" i="2"/>
  <c r="CI52" i="2"/>
  <c r="CI20" i="2"/>
  <c r="CZ21" i="2"/>
  <c r="AH21" i="2"/>
  <c r="Y21" i="2"/>
  <c r="U21" i="2" s="1"/>
  <c r="CZ16" i="2"/>
  <c r="CB16" i="2"/>
  <c r="BO16" i="2"/>
  <c r="CO15" i="2"/>
  <c r="AE15" i="2"/>
  <c r="CZ14" i="2"/>
  <c r="BH14" i="2"/>
  <c r="AN14" i="2"/>
  <c r="CR13" i="2"/>
  <c r="CR12" i="2"/>
  <c r="AN12" i="2"/>
  <c r="I12" i="2"/>
  <c r="DK11" i="2"/>
  <c r="CZ11" i="2"/>
  <c r="AZ11" i="2"/>
  <c r="AN11" i="2"/>
  <c r="AE11" i="2"/>
  <c r="I10" i="2"/>
  <c r="CO9" i="2"/>
  <c r="I9" i="2"/>
  <c r="DC8" i="2"/>
  <c r="AW8" i="2"/>
  <c r="AK8" i="2"/>
  <c r="CY6" i="2"/>
  <c r="AQ6" i="2"/>
  <c r="DK5" i="2"/>
  <c r="BQ5" i="2"/>
  <c r="BH22" i="2"/>
  <c r="AW22" i="2"/>
  <c r="CR20" i="2"/>
  <c r="CB20" i="2"/>
  <c r="AQ20" i="2"/>
  <c r="AE20" i="2"/>
  <c r="AZ19" i="2"/>
  <c r="R17" i="2"/>
  <c r="Z15" i="2"/>
  <c r="CX14" i="2"/>
  <c r="CU14" i="2" s="1"/>
  <c r="AK14" i="2"/>
  <c r="Z12" i="2"/>
  <c r="DF11" i="2"/>
  <c r="Z11" i="2"/>
  <c r="AW10" i="2"/>
  <c r="R10" i="2"/>
  <c r="AN9" i="2"/>
  <c r="Z8" i="2"/>
  <c r="BH6" i="2"/>
  <c r="I6" i="2"/>
  <c r="DF5" i="2"/>
  <c r="BO636" i="2"/>
  <c r="BK636" i="2" s="1"/>
  <c r="BK539" i="2"/>
  <c r="BO532" i="2"/>
  <c r="BK499" i="2"/>
  <c r="BK445" i="2"/>
  <c r="BO356" i="2"/>
  <c r="BK356" i="2" s="1"/>
  <c r="BO348" i="2"/>
  <c r="BO308" i="2"/>
  <c r="BK308" i="2" s="1"/>
  <c r="BO204" i="2"/>
  <c r="BK204" i="2" s="1"/>
  <c r="BO100" i="2"/>
  <c r="BK100" i="2" s="1"/>
  <c r="BO44" i="2"/>
  <c r="BO36" i="2"/>
  <c r="BO652" i="2"/>
  <c r="BK652" i="2" s="1"/>
  <c r="BK531" i="2"/>
  <c r="BK529" i="2"/>
  <c r="BK454" i="2"/>
  <c r="BO364" i="2"/>
  <c r="BK364" i="2" s="1"/>
  <c r="BK271" i="2"/>
  <c r="BO228" i="2"/>
  <c r="BK36" i="2"/>
  <c r="BK29" i="2"/>
  <c r="BK523" i="2"/>
  <c r="BO492" i="2"/>
  <c r="BK492" i="2" s="1"/>
  <c r="BK448" i="2"/>
  <c r="BO428" i="2"/>
  <c r="BK428" i="2" s="1"/>
  <c r="BK409" i="2"/>
  <c r="BO196" i="2"/>
  <c r="BK83" i="2"/>
  <c r="BK73" i="2"/>
  <c r="BK24" i="2"/>
  <c r="BO692" i="2"/>
  <c r="BK692" i="2" s="1"/>
  <c r="BO644" i="2"/>
  <c r="BK644" i="2" s="1"/>
  <c r="BO324" i="2"/>
  <c r="BK324" i="2" s="1"/>
  <c r="BK79" i="2"/>
  <c r="BK17" i="2"/>
  <c r="BK631" i="2"/>
  <c r="BK489" i="2"/>
  <c r="BO484" i="2"/>
  <c r="BK484" i="2" s="1"/>
  <c r="BO284" i="2"/>
  <c r="BK284" i="2" s="1"/>
  <c r="BO268" i="2"/>
  <c r="BK268" i="2" s="1"/>
  <c r="BO220" i="2"/>
  <c r="BO116" i="2"/>
  <c r="BK116" i="2" s="1"/>
  <c r="BO84" i="2"/>
  <c r="BO548" i="2"/>
  <c r="BO516" i="2"/>
  <c r="BK491" i="2"/>
  <c r="BO460" i="2"/>
  <c r="BK460" i="2" s="1"/>
  <c r="BO372" i="2"/>
  <c r="BK372" i="2" s="1"/>
  <c r="BK222" i="2"/>
  <c r="BO540" i="2"/>
  <c r="BO500" i="2"/>
  <c r="BO476" i="2"/>
  <c r="BK476" i="2" s="1"/>
  <c r="BO316" i="2"/>
  <c r="BO260" i="2"/>
  <c r="BK260" i="2" s="1"/>
  <c r="BK259" i="2"/>
  <c r="BK230" i="2"/>
  <c r="BK211" i="2"/>
  <c r="BO148" i="2"/>
  <c r="BK148" i="2" s="1"/>
  <c r="BO140" i="2"/>
  <c r="BO132" i="2"/>
  <c r="BK60" i="2"/>
  <c r="CN188" i="2"/>
  <c r="CN92" i="2"/>
  <c r="CN44" i="2"/>
  <c r="CN180" i="2"/>
  <c r="BW466" i="2"/>
  <c r="BW365" i="2"/>
  <c r="BW266" i="2"/>
  <c r="BW113" i="2"/>
  <c r="BW42" i="2"/>
  <c r="BW39" i="2"/>
  <c r="BW537" i="2"/>
  <c r="BW259" i="2"/>
  <c r="BW38" i="2"/>
  <c r="BW77" i="2"/>
  <c r="BW665" i="2"/>
  <c r="BW657" i="2"/>
  <c r="BW627" i="2"/>
  <c r="BW601" i="2"/>
  <c r="BW515" i="2"/>
  <c r="BW482" i="2"/>
  <c r="BW382" i="2"/>
  <c r="BW367" i="2"/>
  <c r="BW362" i="2"/>
  <c r="BW339" i="2"/>
  <c r="BW330" i="2"/>
  <c r="BW322" i="2"/>
  <c r="BW307" i="2"/>
  <c r="BW218" i="2"/>
  <c r="BW168" i="2"/>
  <c r="BW126" i="2"/>
  <c r="BW55" i="2"/>
  <c r="BW51" i="2"/>
  <c r="CI340" i="2"/>
  <c r="CI36" i="2"/>
  <c r="BW694" i="2"/>
  <c r="BW666" i="2"/>
  <c r="BW645" i="2"/>
  <c r="BW177" i="2"/>
  <c r="BW137" i="2"/>
  <c r="BW603" i="2"/>
  <c r="BW323" i="2"/>
  <c r="BW586" i="2"/>
  <c r="BW562" i="2"/>
  <c r="BW143" i="2"/>
  <c r="BZ692" i="2"/>
  <c r="BZ644" i="2"/>
  <c r="BZ636" i="2"/>
  <c r="BZ620" i="2"/>
  <c r="BZ612" i="2"/>
  <c r="BZ604" i="2"/>
  <c r="BZ596" i="2"/>
  <c r="BZ580" i="2"/>
  <c r="BZ572" i="2"/>
  <c r="BZ564" i="2"/>
  <c r="BZ556" i="2"/>
  <c r="BZ548" i="2"/>
  <c r="BZ540" i="2"/>
  <c r="CA524" i="2"/>
  <c r="BZ516" i="2"/>
  <c r="BZ508" i="2"/>
  <c r="BZ500" i="2"/>
  <c r="BZ492" i="2"/>
  <c r="BZ484" i="2"/>
  <c r="BZ476" i="2"/>
  <c r="BZ468" i="2"/>
  <c r="BW468" i="2" s="1"/>
  <c r="BZ460" i="2"/>
  <c r="BZ452" i="2"/>
  <c r="BZ444" i="2"/>
  <c r="BZ436" i="2"/>
  <c r="BZ428" i="2"/>
  <c r="CA420" i="2"/>
  <c r="BW420" i="2" s="1"/>
  <c r="CA412" i="2"/>
  <c r="CA404" i="2"/>
  <c r="CA396" i="2"/>
  <c r="BZ340" i="2"/>
  <c r="CA324" i="2"/>
  <c r="CA316" i="2"/>
  <c r="BZ268" i="2"/>
  <c r="CA260" i="2"/>
  <c r="CA252" i="2"/>
  <c r="BZ244" i="2"/>
  <c r="BZ236" i="2"/>
  <c r="CA228" i="2"/>
  <c r="CA220" i="2"/>
  <c r="CA212" i="2"/>
  <c r="CA204" i="2"/>
  <c r="CA196" i="2"/>
  <c r="CA188" i="2"/>
  <c r="CA180" i="2"/>
  <c r="BZ148" i="2"/>
  <c r="BZ140" i="2"/>
  <c r="CA132" i="2"/>
  <c r="BZ124" i="2"/>
  <c r="BZ108" i="2"/>
  <c r="BZ100" i="2"/>
  <c r="BZ76" i="2"/>
  <c r="BZ68" i="2"/>
  <c r="CA60" i="2"/>
  <c r="BZ20" i="2"/>
  <c r="BW20" i="2" s="1"/>
  <c r="BW6" i="2"/>
  <c r="BW377" i="2"/>
  <c r="BW150" i="2"/>
  <c r="BW127" i="2"/>
  <c r="BW560" i="2"/>
  <c r="BW542" i="2"/>
  <c r="BW534" i="2"/>
  <c r="BW502" i="2"/>
  <c r="BW400" i="2"/>
  <c r="BW335" i="2"/>
  <c r="BW273" i="2"/>
  <c r="BW256" i="2"/>
  <c r="BW235" i="2"/>
  <c r="BW184" i="2"/>
  <c r="BW176" i="2"/>
  <c r="BW147" i="2"/>
  <c r="BW107" i="2"/>
  <c r="BW9" i="2"/>
  <c r="BZ660" i="2"/>
  <c r="BW419" i="2"/>
  <c r="BZ332" i="2"/>
  <c r="BW332" i="2" s="1"/>
  <c r="BZ308" i="2"/>
  <c r="BW289" i="2"/>
  <c r="BW288" i="2"/>
  <c r="BW269" i="2"/>
  <c r="BW200" i="2"/>
  <c r="CA172" i="2"/>
  <c r="BZ116" i="2"/>
  <c r="CA100" i="2"/>
  <c r="BW13" i="2"/>
  <c r="BW571" i="2"/>
  <c r="BW569" i="2"/>
  <c r="BW518" i="2"/>
  <c r="BW514" i="2"/>
  <c r="BW507" i="2"/>
  <c r="BW497" i="2"/>
  <c r="BW485" i="2"/>
  <c r="BW467" i="2"/>
  <c r="BW458" i="2"/>
  <c r="BZ396" i="2"/>
  <c r="BZ324" i="2"/>
  <c r="BW318" i="2"/>
  <c r="BZ316" i="2"/>
  <c r="BW280" i="2"/>
  <c r="BW261" i="2"/>
  <c r="BW250" i="2"/>
  <c r="BW183" i="2"/>
  <c r="BZ132" i="2"/>
  <c r="CA36" i="2"/>
  <c r="BZ12" i="2"/>
  <c r="BZ676" i="2"/>
  <c r="BZ652" i="2"/>
  <c r="CA612" i="2"/>
  <c r="BW555" i="2"/>
  <c r="BZ300" i="2"/>
  <c r="BW286" i="2"/>
  <c r="BW248" i="2"/>
  <c r="BZ220" i="2"/>
  <c r="CA76" i="2"/>
  <c r="CA692" i="2"/>
  <c r="CA628" i="2"/>
  <c r="BZ412" i="2"/>
  <c r="CA340" i="2"/>
  <c r="BZ212" i="2"/>
  <c r="BZ188" i="2"/>
  <c r="CA108" i="2"/>
  <c r="BZ684" i="2"/>
  <c r="BZ668" i="2"/>
  <c r="BW650" i="2"/>
  <c r="BW618" i="2"/>
  <c r="BW474" i="2"/>
  <c r="BW407" i="2"/>
  <c r="BZ404" i="2"/>
  <c r="BW282" i="2"/>
  <c r="BZ228" i="2"/>
  <c r="BZ204" i="2"/>
  <c r="BZ196" i="2"/>
  <c r="BZ180" i="2"/>
  <c r="BW180" i="2" s="1"/>
  <c r="BW134" i="2"/>
  <c r="CA68" i="2"/>
  <c r="BW65" i="2"/>
  <c r="BW626" i="2"/>
  <c r="BW625" i="2"/>
  <c r="BW491" i="2"/>
  <c r="BW369" i="2"/>
  <c r="BW343" i="2"/>
  <c r="BW105" i="2"/>
  <c r="BW87" i="2"/>
  <c r="BW86" i="2"/>
  <c r="BW82" i="2"/>
  <c r="BW73" i="2"/>
  <c r="BW72" i="2"/>
  <c r="BW47" i="2"/>
  <c r="BW18" i="2"/>
  <c r="BW538" i="2"/>
  <c r="BZ532" i="2"/>
  <c r="BW331" i="2"/>
  <c r="BW287" i="2"/>
  <c r="BW281" i="2"/>
  <c r="BW210" i="2"/>
  <c r="BW202" i="2"/>
  <c r="BW194" i="2"/>
  <c r="BW135" i="2"/>
  <c r="BW133" i="2"/>
  <c r="BW35" i="2"/>
  <c r="BW15" i="2"/>
  <c r="BO674" i="2"/>
  <c r="BK674" i="2" s="1"/>
  <c r="BK667" i="2"/>
  <c r="BK647" i="2"/>
  <c r="BO618" i="2"/>
  <c r="BK618" i="2" s="1"/>
  <c r="BO578" i="2"/>
  <c r="BK578" i="2" s="1"/>
  <c r="BK573" i="2"/>
  <c r="BK565" i="2"/>
  <c r="BK532" i="2"/>
  <c r="BK437" i="2"/>
  <c r="BK422" i="2"/>
  <c r="BO402" i="2"/>
  <c r="BK402" i="2" s="1"/>
  <c r="BK399" i="2"/>
  <c r="BK396" i="2"/>
  <c r="BK355" i="2"/>
  <c r="BO258" i="2"/>
  <c r="BK258" i="2" s="1"/>
  <c r="BK240" i="2"/>
  <c r="BK237" i="2"/>
  <c r="BO218" i="2"/>
  <c r="BK218" i="2" s="1"/>
  <c r="BO154" i="2"/>
  <c r="BK154" i="2" s="1"/>
  <c r="BO58" i="2"/>
  <c r="BK58" i="2" s="1"/>
  <c r="BK37" i="2"/>
  <c r="BO18" i="2"/>
  <c r="BK18" i="2" s="1"/>
  <c r="BK679" i="2"/>
  <c r="BK671" i="2"/>
  <c r="BO666" i="2"/>
  <c r="BK666" i="2" s="1"/>
  <c r="BK663" i="2"/>
  <c r="BK613" i="2"/>
  <c r="BK609" i="2"/>
  <c r="BK548" i="2"/>
  <c r="BK497" i="2"/>
  <c r="BK471" i="2"/>
  <c r="BK464" i="2"/>
  <c r="BK412" i="2"/>
  <c r="BK386" i="2"/>
  <c r="BK365" i="2"/>
  <c r="BK327" i="2"/>
  <c r="BK319" i="2"/>
  <c r="BK295" i="2"/>
  <c r="BO210" i="2"/>
  <c r="BK210" i="2" s="1"/>
  <c r="BK196" i="2"/>
  <c r="BK137" i="2"/>
  <c r="BK131" i="2"/>
  <c r="BK70" i="2"/>
  <c r="BO66" i="2"/>
  <c r="BK66" i="2" s="1"/>
  <c r="BK56" i="2"/>
  <c r="BK20" i="2"/>
  <c r="BO658" i="2"/>
  <c r="BK658" i="2" s="1"/>
  <c r="BK586" i="2"/>
  <c r="BK554" i="2"/>
  <c r="BK521" i="2"/>
  <c r="BK511" i="2"/>
  <c r="BK503" i="2"/>
  <c r="BK487" i="2"/>
  <c r="BK469" i="2"/>
  <c r="BO426" i="2"/>
  <c r="BK426" i="2" s="1"/>
  <c r="BK421" i="2"/>
  <c r="BO410" i="2"/>
  <c r="BK410" i="2" s="1"/>
  <c r="BK407" i="2"/>
  <c r="BK367" i="2"/>
  <c r="BK339" i="2"/>
  <c r="BO322" i="2"/>
  <c r="BK322" i="2" s="1"/>
  <c r="BO314" i="2"/>
  <c r="BK314" i="2" s="1"/>
  <c r="BK307" i="2"/>
  <c r="BK279" i="2"/>
  <c r="BO234" i="2"/>
  <c r="BK234" i="2" s="1"/>
  <c r="BK226" i="2"/>
  <c r="BK203" i="2"/>
  <c r="BK172" i="2"/>
  <c r="BK77" i="2"/>
  <c r="BK48" i="2"/>
  <c r="BK25" i="2"/>
  <c r="BK655" i="2"/>
  <c r="BK625" i="2"/>
  <c r="BK616" i="2"/>
  <c r="BO602" i="2"/>
  <c r="BK602" i="2" s="1"/>
  <c r="BK543" i="2"/>
  <c r="BK519" i="2"/>
  <c r="BK473" i="2"/>
  <c r="BK432" i="2"/>
  <c r="BK391" i="2"/>
  <c r="BK349" i="2"/>
  <c r="BO338" i="2"/>
  <c r="BK338" i="2" s="1"/>
  <c r="BO330" i="2"/>
  <c r="BK330" i="2" s="1"/>
  <c r="BK328" i="2"/>
  <c r="BK320" i="2"/>
  <c r="BK283" i="2"/>
  <c r="BK245" i="2"/>
  <c r="BO242" i="2"/>
  <c r="BK242" i="2" s="1"/>
  <c r="BK198" i="2"/>
  <c r="BO194" i="2"/>
  <c r="BK194" i="2" s="1"/>
  <c r="BO186" i="2"/>
  <c r="BK186" i="2" s="1"/>
  <c r="BK139" i="2"/>
  <c r="BO74" i="2"/>
  <c r="BK74" i="2" s="1"/>
  <c r="BK44" i="2"/>
  <c r="BK15" i="2"/>
  <c r="BO6" i="2"/>
  <c r="BK6" i="2" s="1"/>
  <c r="BK681" i="2"/>
  <c r="BK621" i="2"/>
  <c r="BO570" i="2"/>
  <c r="BK570" i="2" s="1"/>
  <c r="BK475" i="2"/>
  <c r="BK462" i="2"/>
  <c r="BO450" i="2"/>
  <c r="BK450" i="2" s="1"/>
  <c r="BK425" i="2"/>
  <c r="BO418" i="2"/>
  <c r="BK418" i="2" s="1"/>
  <c r="BK406" i="2"/>
  <c r="BK371" i="2"/>
  <c r="BK360" i="2"/>
  <c r="BK344" i="2"/>
  <c r="BK225" i="2"/>
  <c r="BK165" i="2"/>
  <c r="BK160" i="2"/>
  <c r="BK61" i="2"/>
  <c r="BO682" i="2"/>
  <c r="BK682" i="2" s="1"/>
  <c r="BK639" i="2"/>
  <c r="BK597" i="2"/>
  <c r="BO562" i="2"/>
  <c r="BK537" i="2"/>
  <c r="BK535" i="2"/>
  <c r="BK440" i="2"/>
  <c r="BK417" i="2"/>
  <c r="BK315" i="2"/>
  <c r="BK300" i="2"/>
  <c r="BK288" i="2"/>
  <c r="BK287" i="2"/>
  <c r="BK280" i="2"/>
  <c r="BK248" i="2"/>
  <c r="BK177" i="2"/>
  <c r="BK140" i="2"/>
  <c r="BK124" i="2"/>
  <c r="BO98" i="2"/>
  <c r="BK98" i="2" s="1"/>
  <c r="BO26" i="2"/>
  <c r="BK26" i="2" s="1"/>
  <c r="BK549" i="2"/>
  <c r="BK496" i="2"/>
  <c r="BK461" i="2"/>
  <c r="BO458" i="2"/>
  <c r="BO442" i="2"/>
  <c r="BK331" i="2"/>
  <c r="BK323" i="2"/>
  <c r="BK311" i="2"/>
  <c r="BO306" i="2"/>
  <c r="BK306" i="2" s="1"/>
  <c r="BK291" i="2"/>
  <c r="BK263" i="2"/>
  <c r="BK232" i="2"/>
  <c r="BO202" i="2"/>
  <c r="BK202" i="2" s="1"/>
  <c r="BK195" i="2"/>
  <c r="BK39" i="2"/>
  <c r="BK14" i="2"/>
  <c r="Z694" i="2"/>
  <c r="CM694" i="2"/>
  <c r="CJ694" i="2" s="1"/>
  <c r="CN694" i="2"/>
  <c r="BZ693" i="2"/>
  <c r="BW693" i="2" s="1"/>
  <c r="CN691" i="2"/>
  <c r="CX689" i="2"/>
  <c r="CU689" i="2" s="1"/>
  <c r="DN686" i="2"/>
  <c r="DK686" i="2"/>
  <c r="CX684" i="2"/>
  <c r="CU684" i="2" s="1"/>
  <c r="CY684" i="2"/>
  <c r="Y684" i="2"/>
  <c r="U684" i="2" s="1"/>
  <c r="CY680" i="2"/>
  <c r="CX680" i="2"/>
  <c r="CU680" i="2" s="1"/>
  <c r="CA677" i="2"/>
  <c r="BZ677" i="2"/>
  <c r="BK673" i="2"/>
  <c r="DO668" i="2"/>
  <c r="DQ668" i="2"/>
  <c r="DR668" i="2"/>
  <c r="CX660" i="2"/>
  <c r="CU660" i="2" s="1"/>
  <c r="CY660" i="2"/>
  <c r="Y659" i="2"/>
  <c r="U659" i="2" s="1"/>
  <c r="E659" i="2" s="1"/>
  <c r="Y653" i="2"/>
  <c r="U653" i="2" s="1"/>
  <c r="CX643" i="2"/>
  <c r="CU643" i="2" s="1"/>
  <c r="BK643" i="2"/>
  <c r="CI636" i="2"/>
  <c r="CM627" i="2"/>
  <c r="CJ627" i="2" s="1"/>
  <c r="CN627" i="2"/>
  <c r="CN619" i="2"/>
  <c r="Y690" i="2"/>
  <c r="U690" i="2" s="1"/>
  <c r="DI689" i="2"/>
  <c r="DF689" i="2"/>
  <c r="CX686" i="2"/>
  <c r="CU686" i="2" s="1"/>
  <c r="CN685" i="2"/>
  <c r="CX683" i="2"/>
  <c r="CU683" i="2" s="1"/>
  <c r="BK683" i="2"/>
  <c r="Y683" i="2"/>
  <c r="U683" i="2" s="1"/>
  <c r="CX681" i="2"/>
  <c r="CU681" i="2" s="1"/>
  <c r="CN681" i="2"/>
  <c r="CN680" i="2"/>
  <c r="Y677" i="2"/>
  <c r="U677" i="2" s="1"/>
  <c r="CN676" i="2"/>
  <c r="CM676" i="2"/>
  <c r="CJ676" i="2" s="1"/>
  <c r="CN674" i="2"/>
  <c r="CM669" i="2"/>
  <c r="CJ669" i="2" s="1"/>
  <c r="CN669" i="2"/>
  <c r="Z668" i="2"/>
  <c r="DF667" i="2"/>
  <c r="DH667" i="2"/>
  <c r="DI667" i="2"/>
  <c r="U665" i="2"/>
  <c r="CH663" i="2"/>
  <c r="CE663" i="2" s="1"/>
  <c r="CI663" i="2"/>
  <c r="Y663" i="2"/>
  <c r="U663" i="2" s="1"/>
  <c r="CN657" i="2"/>
  <c r="CI654" i="2"/>
  <c r="CY648" i="2"/>
  <c r="CX648" i="2"/>
  <c r="CU648" i="2" s="1"/>
  <c r="CY632" i="2"/>
  <c r="CX632" i="2"/>
  <c r="CU632" i="2" s="1"/>
  <c r="CX630" i="2"/>
  <c r="CU630" i="2" s="1"/>
  <c r="CY630" i="2"/>
  <c r="CI621" i="2"/>
  <c r="Z618" i="2"/>
  <c r="DF695" i="2"/>
  <c r="CR694" i="2"/>
  <c r="BH692" i="2"/>
  <c r="CI691" i="2"/>
  <c r="DQ689" i="2"/>
  <c r="DR689" i="2"/>
  <c r="DO684" i="2"/>
  <c r="DQ684" i="2"/>
  <c r="DR684" i="2"/>
  <c r="CI678" i="2"/>
  <c r="CH678" i="2"/>
  <c r="CE678" i="2" s="1"/>
  <c r="DK672" i="2"/>
  <c r="DM672" i="2"/>
  <c r="DN672" i="2"/>
  <c r="BZ670" i="2"/>
  <c r="BW670" i="2" s="1"/>
  <c r="CA669" i="2"/>
  <c r="BZ669" i="2"/>
  <c r="BK665" i="2"/>
  <c r="Z661" i="2"/>
  <c r="DO660" i="2"/>
  <c r="DQ660" i="2"/>
  <c r="DR660" i="2"/>
  <c r="CY657" i="2"/>
  <c r="CI648" i="2"/>
  <c r="CI646" i="2"/>
  <c r="Z645" i="2"/>
  <c r="CI643" i="2"/>
  <c r="CH642" i="2"/>
  <c r="CE642" i="2" s="1"/>
  <c r="CI642" i="2"/>
  <c r="Y641" i="2"/>
  <c r="U641" i="2" s="1"/>
  <c r="U639" i="2"/>
  <c r="BW638" i="2"/>
  <c r="CM637" i="2"/>
  <c r="CJ637" i="2" s="1"/>
  <c r="CN637" i="2"/>
  <c r="U637" i="2"/>
  <c r="BK635" i="2"/>
  <c r="CN634" i="2"/>
  <c r="CY627" i="2"/>
  <c r="CX627" i="2"/>
  <c r="CU627" i="2" s="1"/>
  <c r="BK624" i="2"/>
  <c r="DQ694" i="2"/>
  <c r="R694" i="2"/>
  <c r="CX693" i="2"/>
  <c r="CU693" i="2" s="1"/>
  <c r="CI693" i="2"/>
  <c r="CZ691" i="2"/>
  <c r="DO689" i="2"/>
  <c r="CI687" i="2"/>
  <c r="Z684" i="2"/>
  <c r="DH683" i="2"/>
  <c r="DI683" i="2"/>
  <c r="CX679" i="2"/>
  <c r="CU679" i="2" s="1"/>
  <c r="BC675" i="2" a="1"/>
  <c r="BC675" i="2" s="1"/>
  <c r="CY672" i="2"/>
  <c r="CX672" i="2"/>
  <c r="CU672" i="2" s="1"/>
  <c r="Y669" i="2"/>
  <c r="U669" i="2" s="1"/>
  <c r="Z664" i="2"/>
  <c r="CM662" i="2"/>
  <c r="CJ662" i="2" s="1"/>
  <c r="BW662" i="2"/>
  <c r="CM661" i="2"/>
  <c r="CJ661" i="2" s="1"/>
  <c r="CN661" i="2"/>
  <c r="Z660" i="2"/>
  <c r="DF659" i="2"/>
  <c r="DH659" i="2"/>
  <c r="DI659" i="2"/>
  <c r="CI656" i="2"/>
  <c r="CH655" i="2"/>
  <c r="CE655" i="2" s="1"/>
  <c r="CI655" i="2"/>
  <c r="BW655" i="2"/>
  <c r="Y655" i="2"/>
  <c r="U655" i="2" s="1"/>
  <c r="Y652" i="2"/>
  <c r="U652" i="2" s="1"/>
  <c r="CX651" i="2"/>
  <c r="CU651" i="2" s="1"/>
  <c r="BK651" i="2"/>
  <c r="Y651" i="2"/>
  <c r="U651" i="2" s="1"/>
  <c r="Z648" i="2"/>
  <c r="BK637" i="2"/>
  <c r="CH634" i="2"/>
  <c r="CE634" i="2" s="1"/>
  <c r="CI634" i="2"/>
  <c r="Y633" i="2"/>
  <c r="U633" i="2" s="1"/>
  <c r="CH626" i="2"/>
  <c r="CE626" i="2" s="1"/>
  <c r="CI626" i="2"/>
  <c r="DH692" i="2"/>
  <c r="DK688" i="2"/>
  <c r="DM688" i="2"/>
  <c r="BW687" i="2"/>
  <c r="BW686" i="2"/>
  <c r="BW685" i="2"/>
  <c r="Z683" i="2"/>
  <c r="CX676" i="2"/>
  <c r="CU676" i="2" s="1"/>
  <c r="CY676" i="2"/>
  <c r="Y676" i="2"/>
  <c r="U676" i="2" s="1"/>
  <c r="BC673" i="2" a="1"/>
  <c r="BC673" i="2" s="1"/>
  <c r="BC668" i="2" a="1"/>
  <c r="BC668" i="2" s="1"/>
  <c r="CH666" i="2"/>
  <c r="CE666" i="2" s="1"/>
  <c r="CI666" i="2"/>
  <c r="DK664" i="2"/>
  <c r="DM664" i="2"/>
  <c r="DN664" i="2"/>
  <c r="BW664" i="2"/>
  <c r="CX661" i="2"/>
  <c r="CU661" i="2" s="1"/>
  <c r="CA661" i="2"/>
  <c r="BZ661" i="2"/>
  <c r="U661" i="2"/>
  <c r="BK657" i="2"/>
  <c r="Y657" i="2"/>
  <c r="U657" i="2" s="1"/>
  <c r="CX644" i="2"/>
  <c r="CU644" i="2" s="1"/>
  <c r="CY644" i="2"/>
  <c r="CM638" i="2"/>
  <c r="CJ638" i="2" s="1"/>
  <c r="CN638" i="2"/>
  <c r="Y636" i="2"/>
  <c r="U636" i="2" s="1"/>
  <c r="CI635" i="2"/>
  <c r="CM629" i="2"/>
  <c r="CJ629" i="2" s="1"/>
  <c r="CN629" i="2"/>
  <c r="Z626" i="2"/>
  <c r="DM693" i="2"/>
  <c r="DR692" i="2"/>
  <c r="Z692" i="2"/>
  <c r="L692" i="2"/>
  <c r="DF691" i="2"/>
  <c r="CX691" i="2"/>
  <c r="CU691" i="2" s="1"/>
  <c r="BC691" i="2" a="1"/>
  <c r="BC691" i="2" s="1"/>
  <c r="O691" i="2"/>
  <c r="AH689" i="2"/>
  <c r="CO687" i="2"/>
  <c r="BK687" i="2"/>
  <c r="Y687" i="2"/>
  <c r="U687" i="2" s="1"/>
  <c r="Y685" i="2"/>
  <c r="U685" i="2" s="1"/>
  <c r="E685" i="2" s="1"/>
  <c r="CN684" i="2"/>
  <c r="CM684" i="2"/>
  <c r="CJ684" i="2" s="1"/>
  <c r="CN682" i="2"/>
  <c r="Y681" i="2"/>
  <c r="U681" i="2" s="1"/>
  <c r="CH679" i="2"/>
  <c r="CE679" i="2" s="1"/>
  <c r="CI679" i="2"/>
  <c r="Y679" i="2"/>
  <c r="U679" i="2" s="1"/>
  <c r="CX675" i="2"/>
  <c r="CU675" i="2" s="1"/>
  <c r="BK675" i="2"/>
  <c r="Y675" i="2"/>
  <c r="U675" i="2" s="1"/>
  <c r="CX673" i="2"/>
  <c r="CU673" i="2" s="1"/>
  <c r="CN673" i="2"/>
  <c r="CH672" i="2"/>
  <c r="CE672" i="2" s="1"/>
  <c r="CX671" i="2"/>
  <c r="CU671" i="2" s="1"/>
  <c r="CI670" i="2"/>
  <c r="CY664" i="2"/>
  <c r="CX664" i="2"/>
  <c r="CU664" i="2" s="1"/>
  <c r="CM664" i="2"/>
  <c r="CJ664" i="2" s="1"/>
  <c r="CN664" i="2"/>
  <c r="Z656" i="2"/>
  <c r="CX652" i="2"/>
  <c r="CU652" i="2" s="1"/>
  <c r="CY652" i="2"/>
  <c r="CI651" i="2"/>
  <c r="CN649" i="2"/>
  <c r="BW646" i="2"/>
  <c r="Z646" i="2"/>
  <c r="CX645" i="2"/>
  <c r="CU645" i="2" s="1"/>
  <c r="CM645" i="2"/>
  <c r="CJ645" i="2" s="1"/>
  <c r="CN645" i="2"/>
  <c r="CI644" i="2"/>
  <c r="Z644" i="2"/>
  <c r="CH639" i="2"/>
  <c r="CE639" i="2" s="1"/>
  <c r="CI639" i="2"/>
  <c r="U638" i="2"/>
  <c r="CI632" i="2"/>
  <c r="Z632" i="2"/>
  <c r="Y631" i="2"/>
  <c r="U631" i="2" s="1"/>
  <c r="Y620" i="2"/>
  <c r="U620" i="2" s="1"/>
  <c r="CI692" i="2"/>
  <c r="BZ691" i="2"/>
  <c r="CA691" i="2"/>
  <c r="BZ690" i="2"/>
  <c r="CA690" i="2"/>
  <c r="BK689" i="2"/>
  <c r="DH688" i="2"/>
  <c r="DI688" i="2"/>
  <c r="Z688" i="2"/>
  <c r="DO676" i="2"/>
  <c r="DQ676" i="2"/>
  <c r="DR676" i="2"/>
  <c r="CX668" i="2"/>
  <c r="CU668" i="2" s="1"/>
  <c r="CY668" i="2"/>
  <c r="CH658" i="2"/>
  <c r="CE658" i="2" s="1"/>
  <c r="CI658" i="2"/>
  <c r="DK656" i="2"/>
  <c r="DM656" i="2"/>
  <c r="DN656" i="2"/>
  <c r="BW656" i="2"/>
  <c r="BZ654" i="2"/>
  <c r="BW654" i="2" s="1"/>
  <c r="CX653" i="2"/>
  <c r="CU653" i="2" s="1"/>
  <c r="CX647" i="2"/>
  <c r="CU647" i="2" s="1"/>
  <c r="Y647" i="2"/>
  <c r="U647" i="2" s="1"/>
  <c r="U645" i="2"/>
  <c r="CM624" i="2"/>
  <c r="CJ624" i="2" s="1"/>
  <c r="CN624" i="2"/>
  <c r="CM621" i="2"/>
  <c r="CJ621" i="2" s="1"/>
  <c r="CN621" i="2"/>
  <c r="DK693" i="2"/>
  <c r="BQ693" i="2"/>
  <c r="DO692" i="2"/>
  <c r="BK691" i="2"/>
  <c r="DR690" i="2"/>
  <c r="DO690" i="2"/>
  <c r="Y689" i="2"/>
  <c r="U689" i="2" s="1"/>
  <c r="E689" i="2" s="1"/>
  <c r="DF688" i="2"/>
  <c r="BW688" i="2"/>
  <c r="AN687" i="2"/>
  <c r="DM686" i="2"/>
  <c r="BC686" i="2" a="1"/>
  <c r="BC686" i="2" s="1"/>
  <c r="CI685" i="2"/>
  <c r="BC683" i="2" a="1"/>
  <c r="BC683" i="2" s="1"/>
  <c r="DK680" i="2"/>
  <c r="DM680" i="2"/>
  <c r="DN680" i="2"/>
  <c r="BW680" i="2"/>
  <c r="CM678" i="2"/>
  <c r="CJ678" i="2" s="1"/>
  <c r="BW678" i="2"/>
  <c r="CM677" i="2"/>
  <c r="CJ677" i="2" s="1"/>
  <c r="CN677" i="2"/>
  <c r="Z676" i="2"/>
  <c r="DH675" i="2"/>
  <c r="DI675" i="2"/>
  <c r="CH671" i="2"/>
  <c r="CE671" i="2" s="1"/>
  <c r="CI671" i="2"/>
  <c r="BW671" i="2"/>
  <c r="Y671" i="2"/>
  <c r="U671" i="2" s="1"/>
  <c r="CX667" i="2"/>
  <c r="CU667" i="2" s="1"/>
  <c r="CX665" i="2"/>
  <c r="CU665" i="2" s="1"/>
  <c r="CN665" i="2"/>
  <c r="CH664" i="2"/>
  <c r="CE664" i="2" s="1"/>
  <c r="CX663" i="2"/>
  <c r="CU663" i="2" s="1"/>
  <c r="CI662" i="2"/>
  <c r="BO659" i="2"/>
  <c r="BK659" i="2" s="1"/>
  <c r="CY656" i="2"/>
  <c r="CX656" i="2"/>
  <c r="CU656" i="2" s="1"/>
  <c r="CM656" i="2"/>
  <c r="CJ656" i="2" s="1"/>
  <c r="CN656" i="2"/>
  <c r="CH650" i="2"/>
  <c r="CE650" i="2" s="1"/>
  <c r="CI650" i="2"/>
  <c r="CM648" i="2"/>
  <c r="CJ648" i="2" s="1"/>
  <c r="CN648" i="2"/>
  <c r="CH647" i="2"/>
  <c r="CE647" i="2" s="1"/>
  <c r="CI647" i="2"/>
  <c r="CM646" i="2"/>
  <c r="CJ646" i="2" s="1"/>
  <c r="CN646" i="2"/>
  <c r="CY640" i="2"/>
  <c r="CX640" i="2"/>
  <c r="CU640" i="2" s="1"/>
  <c r="CX636" i="2"/>
  <c r="CU636" i="2" s="1"/>
  <c r="CY636" i="2"/>
  <c r="CH631" i="2"/>
  <c r="CE631" i="2" s="1"/>
  <c r="CI631" i="2"/>
  <c r="CI615" i="2"/>
  <c r="CH615" i="2"/>
  <c r="CE615" i="2" s="1"/>
  <c r="CN613" i="2"/>
  <c r="CM613" i="2"/>
  <c r="CJ613" i="2" s="1"/>
  <c r="CN653" i="2"/>
  <c r="BW630" i="2"/>
  <c r="CX623" i="2"/>
  <c r="CU623" i="2" s="1"/>
  <c r="DH618" i="2"/>
  <c r="DI618" i="2"/>
  <c r="U616" i="2"/>
  <c r="CX615" i="2"/>
  <c r="CU615" i="2" s="1"/>
  <c r="L610" i="2"/>
  <c r="Y609" i="2"/>
  <c r="U609" i="2" s="1"/>
  <c r="DQ597" i="2"/>
  <c r="DR597" i="2"/>
  <c r="DO597" i="2"/>
  <c r="DO682" i="2"/>
  <c r="DF681" i="2"/>
  <c r="DK678" i="2"/>
  <c r="DO674" i="2"/>
  <c r="DF673" i="2"/>
  <c r="DK670" i="2"/>
  <c r="DO666" i="2"/>
  <c r="DF665" i="2"/>
  <c r="DK662" i="2"/>
  <c r="DO658" i="2"/>
  <c r="DK654" i="2"/>
  <c r="DI652" i="2"/>
  <c r="DO650" i="2"/>
  <c r="DN649" i="2"/>
  <c r="CA647" i="2"/>
  <c r="BW647" i="2" s="1"/>
  <c r="DK646" i="2"/>
  <c r="DR645" i="2"/>
  <c r="DI644" i="2"/>
  <c r="DO642" i="2"/>
  <c r="E642" i="2"/>
  <c r="DN641" i="2"/>
  <c r="CA639" i="2"/>
  <c r="BW639" i="2" s="1"/>
  <c r="DK638" i="2"/>
  <c r="DR637" i="2"/>
  <c r="DI636" i="2"/>
  <c r="DO634" i="2"/>
  <c r="DN633" i="2"/>
  <c r="CA631" i="2"/>
  <c r="BW631" i="2" s="1"/>
  <c r="AZ630" i="2"/>
  <c r="CA629" i="2"/>
  <c r="BW629" i="2" s="1"/>
  <c r="BC628" i="2" a="1"/>
  <c r="BC628" i="2" s="1"/>
  <c r="AE628" i="2"/>
  <c r="U628" i="2"/>
  <c r="DN627" i="2"/>
  <c r="DI625" i="2"/>
  <c r="I624" i="2"/>
  <c r="DK622" i="2"/>
  <c r="CA622" i="2"/>
  <c r="BW622" i="2" s="1"/>
  <c r="CY619" i="2"/>
  <c r="I619" i="2"/>
  <c r="DF618" i="2"/>
  <c r="DH615" i="2"/>
  <c r="DI615" i="2"/>
  <c r="U612" i="2"/>
  <c r="CY611" i="2"/>
  <c r="CY587" i="2"/>
  <c r="CX587" i="2"/>
  <c r="CU587" i="2" s="1"/>
  <c r="CM584" i="2"/>
  <c r="CJ584" i="2" s="1"/>
  <c r="CN584" i="2"/>
  <c r="CY555" i="2"/>
  <c r="CX555" i="2"/>
  <c r="CU555" i="2" s="1"/>
  <c r="DN650" i="2"/>
  <c r="CI649" i="2"/>
  <c r="CA648" i="2"/>
  <c r="BW648" i="2" s="1"/>
  <c r="CN647" i="2"/>
  <c r="DR646" i="2"/>
  <c r="DI645" i="2"/>
  <c r="DN642" i="2"/>
  <c r="CI641" i="2"/>
  <c r="CA640" i="2"/>
  <c r="BW640" i="2" s="1"/>
  <c r="CN639" i="2"/>
  <c r="DR638" i="2"/>
  <c r="DI637" i="2"/>
  <c r="DN634" i="2"/>
  <c r="CI633" i="2"/>
  <c r="CA632" i="2"/>
  <c r="BW632" i="2" s="1"/>
  <c r="CN631" i="2"/>
  <c r="CI627" i="2"/>
  <c r="BZ621" i="2"/>
  <c r="BW621" i="2" s="1"/>
  <c r="CA620" i="2"/>
  <c r="DO619" i="2"/>
  <c r="DF619" i="2"/>
  <c r="CN618" i="2"/>
  <c r="BC618" i="2" a="1"/>
  <c r="BC618" i="2" s="1"/>
  <c r="CY617" i="2"/>
  <c r="BQ617" i="2"/>
  <c r="CX616" i="2"/>
  <c r="CU616" i="2" s="1"/>
  <c r="Z614" i="2"/>
  <c r="BZ613" i="2"/>
  <c r="CA613" i="2"/>
  <c r="BC613" i="2" a="1"/>
  <c r="BC613" i="2" s="1"/>
  <c r="CN612" i="2"/>
  <c r="DQ611" i="2"/>
  <c r="DR611" i="2"/>
  <c r="DF611" i="2"/>
  <c r="Y611" i="2"/>
  <c r="U611" i="2" s="1"/>
  <c r="CY610" i="2"/>
  <c r="AW610" i="2"/>
  <c r="CY609" i="2"/>
  <c r="AE609" i="2"/>
  <c r="CX574" i="2"/>
  <c r="CU574" i="2" s="1"/>
  <c r="CY574" i="2"/>
  <c r="DM690" i="2"/>
  <c r="DQ686" i="2"/>
  <c r="DM682" i="2"/>
  <c r="DQ678" i="2"/>
  <c r="DM674" i="2"/>
  <c r="DQ670" i="2"/>
  <c r="DM666" i="2"/>
  <c r="DQ662" i="2"/>
  <c r="DM658" i="2"/>
  <c r="DQ654" i="2"/>
  <c r="DM650" i="2"/>
  <c r="DQ646" i="2"/>
  <c r="DM642" i="2"/>
  <c r="DQ638" i="2"/>
  <c r="DM634" i="2"/>
  <c r="DK627" i="2"/>
  <c r="AW627" i="2"/>
  <c r="BC625" i="2" a="1"/>
  <c r="BC625" i="2" s="1"/>
  <c r="DM623" i="2"/>
  <c r="CX622" i="2"/>
  <c r="CU622" i="2" s="1"/>
  <c r="U621" i="2"/>
  <c r="DK620" i="2"/>
  <c r="DM620" i="2"/>
  <c r="DN620" i="2"/>
  <c r="CN620" i="2"/>
  <c r="DO616" i="2"/>
  <c r="DQ616" i="2"/>
  <c r="DR616" i="2"/>
  <c r="BH615" i="2"/>
  <c r="U615" i="2"/>
  <c r="CA614" i="2"/>
  <c r="BW614" i="2" s="1"/>
  <c r="CR613" i="2"/>
  <c r="BC612" i="2" a="1"/>
  <c r="BC612" i="2" s="1"/>
  <c r="Z612" i="2"/>
  <c r="DO611" i="2"/>
  <c r="CB611" i="2"/>
  <c r="CO610" i="2"/>
  <c r="CI609" i="2"/>
  <c r="R609" i="2"/>
  <c r="CM605" i="2"/>
  <c r="CJ605" i="2" s="1"/>
  <c r="CN605" i="2"/>
  <c r="DM569" i="2"/>
  <c r="DN569" i="2"/>
  <c r="DK569" i="2"/>
  <c r="CA682" i="2"/>
  <c r="BW682" i="2" s="1"/>
  <c r="CA674" i="2"/>
  <c r="BW674" i="2" s="1"/>
  <c r="E629" i="2"/>
  <c r="DK628" i="2"/>
  <c r="DN628" i="2"/>
  <c r="CN628" i="2"/>
  <c r="Z611" i="2"/>
  <c r="BC609" i="2" a="1"/>
  <c r="BC609" i="2" s="1"/>
  <c r="CM608" i="2"/>
  <c r="CJ608" i="2" s="1"/>
  <c r="CN608" i="2"/>
  <c r="CH607" i="2"/>
  <c r="CE607" i="2" s="1"/>
  <c r="CI607" i="2"/>
  <c r="DN685" i="2"/>
  <c r="CA683" i="2"/>
  <c r="BW683" i="2" s="1"/>
  <c r="DR681" i="2"/>
  <c r="DI680" i="2"/>
  <c r="DN677" i="2"/>
  <c r="CA675" i="2"/>
  <c r="BW675" i="2" s="1"/>
  <c r="DR673" i="2"/>
  <c r="DI672" i="2"/>
  <c r="DN669" i="2"/>
  <c r="CA667" i="2"/>
  <c r="BW667" i="2" s="1"/>
  <c r="DR665" i="2"/>
  <c r="DI664" i="2"/>
  <c r="DN661" i="2"/>
  <c r="CA659" i="2"/>
  <c r="BW659" i="2" s="1"/>
  <c r="DR657" i="2"/>
  <c r="DI656" i="2"/>
  <c r="DN653" i="2"/>
  <c r="CA651" i="2"/>
  <c r="BW651" i="2" s="1"/>
  <c r="DR649" i="2"/>
  <c r="DI648" i="2"/>
  <c r="DN645" i="2"/>
  <c r="CA643" i="2"/>
  <c r="BW643" i="2" s="1"/>
  <c r="DQ640" i="2"/>
  <c r="CY638" i="2"/>
  <c r="CA635" i="2"/>
  <c r="BW635" i="2" s="1"/>
  <c r="CI630" i="2"/>
  <c r="L630" i="2"/>
  <c r="BK629" i="2"/>
  <c r="DF628" i="2"/>
  <c r="CB627" i="2"/>
  <c r="AT627" i="2"/>
  <c r="Z627" i="2"/>
  <c r="AK626" i="2"/>
  <c r="DC625" i="2"/>
  <c r="DK623" i="2"/>
  <c r="BH623" i="2"/>
  <c r="DC617" i="2"/>
  <c r="AT616" i="2"/>
  <c r="CZ614" i="2"/>
  <c r="DK612" i="2"/>
  <c r="DM612" i="2"/>
  <c r="DN612" i="2"/>
  <c r="DQ565" i="2"/>
  <c r="DR565" i="2"/>
  <c r="DO565" i="2"/>
  <c r="CA684" i="2"/>
  <c r="BW684" i="2" s="1"/>
  <c r="DR682" i="2"/>
  <c r="DI681" i="2"/>
  <c r="DN678" i="2"/>
  <c r="CA676" i="2"/>
  <c r="BW676" i="2" s="1"/>
  <c r="DR674" i="2"/>
  <c r="DI673" i="2"/>
  <c r="DN670" i="2"/>
  <c r="CA668" i="2"/>
  <c r="BW668" i="2" s="1"/>
  <c r="DR666" i="2"/>
  <c r="DI665" i="2"/>
  <c r="DN662" i="2"/>
  <c r="CA660" i="2"/>
  <c r="DR658" i="2"/>
  <c r="DI657" i="2"/>
  <c r="DN654" i="2"/>
  <c r="CA652" i="2"/>
  <c r="BW652" i="2" s="1"/>
  <c r="DR650" i="2"/>
  <c r="DI649" i="2"/>
  <c r="DN646" i="2"/>
  <c r="CA644" i="2"/>
  <c r="BW644" i="2" s="1"/>
  <c r="DR642" i="2"/>
  <c r="DI641" i="2"/>
  <c r="DN638" i="2"/>
  <c r="CA636" i="2"/>
  <c r="DR634" i="2"/>
  <c r="DI633" i="2"/>
  <c r="DK630" i="2"/>
  <c r="Z630" i="2"/>
  <c r="DI628" i="2"/>
  <c r="BK626" i="2"/>
  <c r="AT624" i="2"/>
  <c r="DF623" i="2"/>
  <c r="CI623" i="2"/>
  <c r="CA623" i="2"/>
  <c r="BW623" i="2" s="1"/>
  <c r="CI622" i="2"/>
  <c r="Z622" i="2"/>
  <c r="CI620" i="2"/>
  <c r="BC620" i="2" a="1"/>
  <c r="BC620" i="2" s="1"/>
  <c r="Z620" i="2"/>
  <c r="CY618" i="2"/>
  <c r="Y618" i="2"/>
  <c r="U618" i="2" s="1"/>
  <c r="DK616" i="2"/>
  <c r="DM615" i="2"/>
  <c r="DN615" i="2"/>
  <c r="Z615" i="2"/>
  <c r="CX614" i="2"/>
  <c r="CU614" i="2" s="1"/>
  <c r="CN614" i="2"/>
  <c r="CI614" i="2"/>
  <c r="Y614" i="2"/>
  <c r="U614" i="2" s="1"/>
  <c r="O614" i="2"/>
  <c r="DF612" i="2"/>
  <c r="CA610" i="2"/>
  <c r="BW610" i="2" s="1"/>
  <c r="DN609" i="2"/>
  <c r="DC609" i="2"/>
  <c r="DM601" i="2"/>
  <c r="DN601" i="2"/>
  <c r="DK601" i="2"/>
  <c r="CH560" i="2"/>
  <c r="CE560" i="2" s="1"/>
  <c r="CI560" i="2"/>
  <c r="CA551" i="2"/>
  <c r="BZ551" i="2"/>
  <c r="CZ630" i="2"/>
  <c r="CB630" i="2"/>
  <c r="DR629" i="2"/>
  <c r="CX628" i="2"/>
  <c r="CU628" i="2" s="1"/>
  <c r="BZ628" i="2"/>
  <c r="AH628" i="2"/>
  <c r="R628" i="2"/>
  <c r="BQ627" i="2"/>
  <c r="CZ625" i="2"/>
  <c r="CN625" i="2"/>
  <c r="AZ625" i="2"/>
  <c r="DO624" i="2"/>
  <c r="DR624" i="2"/>
  <c r="BQ624" i="2"/>
  <c r="DH623" i="2"/>
  <c r="U623" i="2"/>
  <c r="E623" i="2" s="1"/>
  <c r="DN622" i="2"/>
  <c r="CY621" i="2"/>
  <c r="AW619" i="2"/>
  <c r="Z619" i="2"/>
  <c r="L619" i="2"/>
  <c r="CO618" i="2"/>
  <c r="R617" i="2"/>
  <c r="BQ616" i="2"/>
  <c r="DK615" i="2"/>
  <c r="AZ614" i="2"/>
  <c r="L614" i="2"/>
  <c r="DR613" i="2"/>
  <c r="CX613" i="2"/>
  <c r="CU613" i="2" s="1"/>
  <c r="U613" i="2"/>
  <c r="DI612" i="2"/>
  <c r="BO611" i="2"/>
  <c r="BK611" i="2" s="1"/>
  <c r="CI610" i="2"/>
  <c r="BO610" i="2"/>
  <c r="BK610" i="2" s="1"/>
  <c r="DM609" i="2"/>
  <c r="CO609" i="2"/>
  <c r="DM608" i="2"/>
  <c r="DN608" i="2"/>
  <c r="DQ604" i="2"/>
  <c r="DR604" i="2"/>
  <c r="DO604" i="2"/>
  <c r="CH592" i="2"/>
  <c r="CE592" i="2" s="1"/>
  <c r="CI592" i="2"/>
  <c r="CM581" i="2"/>
  <c r="CJ581" i="2" s="1"/>
  <c r="CN581" i="2"/>
  <c r="CX612" i="2"/>
  <c r="CU612" i="2" s="1"/>
  <c r="DH610" i="2"/>
  <c r="DI610" i="2"/>
  <c r="AN610" i="2"/>
  <c r="BW608" i="2"/>
  <c r="BQ608" i="2"/>
  <c r="BZ607" i="2"/>
  <c r="BK605" i="2"/>
  <c r="CN604" i="2"/>
  <c r="CH600" i="2"/>
  <c r="CE600" i="2" s="1"/>
  <c r="CI600" i="2"/>
  <c r="I600" i="2"/>
  <c r="Z598" i="2"/>
  <c r="CX597" i="2"/>
  <c r="CU597" i="2" s="1"/>
  <c r="DF596" i="2"/>
  <c r="Y595" i="2"/>
  <c r="U595" i="2" s="1"/>
  <c r="CY594" i="2"/>
  <c r="CI594" i="2"/>
  <c r="BK594" i="2"/>
  <c r="Y594" i="2"/>
  <c r="U594" i="2" s="1"/>
  <c r="CH593" i="2"/>
  <c r="CE593" i="2" s="1"/>
  <c r="CX592" i="2"/>
  <c r="CU592" i="2" s="1"/>
  <c r="BW592" i="2"/>
  <c r="CM589" i="2"/>
  <c r="CJ589" i="2" s="1"/>
  <c r="CN589" i="2"/>
  <c r="BW585" i="2"/>
  <c r="Y583" i="2"/>
  <c r="U583" i="2" s="1"/>
  <c r="CX582" i="2"/>
  <c r="CU582" i="2" s="1"/>
  <c r="CY582" i="2"/>
  <c r="Y582" i="2"/>
  <c r="Y581" i="2"/>
  <c r="CI580" i="2"/>
  <c r="Z580" i="2"/>
  <c r="Z579" i="2"/>
  <c r="DM577" i="2"/>
  <c r="DN577" i="2"/>
  <c r="DK577" i="2"/>
  <c r="CM575" i="2"/>
  <c r="CJ575" i="2" s="1"/>
  <c r="BK574" i="2"/>
  <c r="DQ573" i="2"/>
  <c r="DR573" i="2"/>
  <c r="DO573" i="2"/>
  <c r="CN572" i="2"/>
  <c r="CH568" i="2"/>
  <c r="CE568" i="2" s="1"/>
  <c r="CI568" i="2"/>
  <c r="I568" i="2"/>
  <c r="Z566" i="2"/>
  <c r="DF564" i="2"/>
  <c r="CY562" i="2"/>
  <c r="BK562" i="2"/>
  <c r="Y562" i="2"/>
  <c r="U562" i="2" s="1"/>
  <c r="CM557" i="2"/>
  <c r="CJ557" i="2" s="1"/>
  <c r="CN557" i="2"/>
  <c r="E554" i="2"/>
  <c r="DM553" i="2"/>
  <c r="DN553" i="2"/>
  <c r="DK553" i="2"/>
  <c r="CM524" i="2"/>
  <c r="CJ524" i="2" s="1"/>
  <c r="CN524" i="2"/>
  <c r="DH501" i="2"/>
  <c r="DI501" i="2"/>
  <c r="DF501" i="2"/>
  <c r="BW607" i="2"/>
  <c r="Y605" i="2"/>
  <c r="U605" i="2" s="1"/>
  <c r="CX599" i="2"/>
  <c r="CU599" i="2" s="1"/>
  <c r="BZ599" i="2"/>
  <c r="CA599" i="2"/>
  <c r="CM598" i="2"/>
  <c r="CJ598" i="2" s="1"/>
  <c r="CN598" i="2"/>
  <c r="BZ598" i="2"/>
  <c r="CA598" i="2"/>
  <c r="DH596" i="2"/>
  <c r="DI596" i="2"/>
  <c r="Y596" i="2"/>
  <c r="U596" i="2" s="1"/>
  <c r="L595" i="2"/>
  <c r="E595" i="2" s="1"/>
  <c r="Z589" i="2"/>
  <c r="CX586" i="2"/>
  <c r="CU586" i="2" s="1"/>
  <c r="CH583" i="2"/>
  <c r="CE583" i="2" s="1"/>
  <c r="CI583" i="2"/>
  <c r="BC578" i="2" a="1"/>
  <c r="BC578" i="2" s="1"/>
  <c r="CX577" i="2"/>
  <c r="CU577" i="2" s="1"/>
  <c r="U576" i="2"/>
  <c r="U575" i="2"/>
  <c r="U574" i="2"/>
  <c r="CX567" i="2"/>
  <c r="CU567" i="2" s="1"/>
  <c r="BZ567" i="2"/>
  <c r="CA567" i="2"/>
  <c r="CM566" i="2"/>
  <c r="CJ566" i="2" s="1"/>
  <c r="CN566" i="2"/>
  <c r="BZ566" i="2"/>
  <c r="CA566" i="2"/>
  <c r="CI565" i="2"/>
  <c r="DH564" i="2"/>
  <c r="DI564" i="2"/>
  <c r="Y564" i="2"/>
  <c r="U564" i="2" s="1"/>
  <c r="L563" i="2"/>
  <c r="E563" i="2" s="1"/>
  <c r="Z559" i="2"/>
  <c r="Z557" i="2"/>
  <c r="CN555" i="2"/>
  <c r="CX554" i="2"/>
  <c r="CU554" i="2" s="1"/>
  <c r="CN554" i="2"/>
  <c r="BC554" i="2" a="1"/>
  <c r="BC554" i="2" s="1"/>
  <c r="DM546" i="2"/>
  <c r="DN546" i="2"/>
  <c r="DK546" i="2"/>
  <c r="CM532" i="2"/>
  <c r="CJ532" i="2" s="1"/>
  <c r="CN532" i="2"/>
  <c r="U607" i="2"/>
  <c r="BZ606" i="2"/>
  <c r="CA606" i="2"/>
  <c r="U599" i="2"/>
  <c r="E599" i="2" s="1"/>
  <c r="CX591" i="2"/>
  <c r="CU591" i="2" s="1"/>
  <c r="BZ591" i="2"/>
  <c r="CA591" i="2"/>
  <c r="CM590" i="2"/>
  <c r="CJ590" i="2" s="1"/>
  <c r="CN590" i="2"/>
  <c r="BZ590" i="2"/>
  <c r="CA590" i="2"/>
  <c r="CI589" i="2"/>
  <c r="DH588" i="2"/>
  <c r="DI588" i="2"/>
  <c r="Y588" i="2"/>
  <c r="U588" i="2" s="1"/>
  <c r="L587" i="2"/>
  <c r="E586" i="2"/>
  <c r="Z583" i="2"/>
  <c r="Z581" i="2"/>
  <c r="CN579" i="2"/>
  <c r="CX578" i="2"/>
  <c r="CU578" i="2" s="1"/>
  <c r="CN578" i="2"/>
  <c r="BW578" i="2"/>
  <c r="CN576" i="2"/>
  <c r="CH575" i="2"/>
  <c r="CE575" i="2" s="1"/>
  <c r="CI575" i="2"/>
  <c r="CI574" i="2"/>
  <c r="BC570" i="2" a="1"/>
  <c r="BC570" i="2" s="1"/>
  <c r="CX569" i="2"/>
  <c r="CU569" i="2" s="1"/>
  <c r="U567" i="2"/>
  <c r="U566" i="2"/>
  <c r="U565" i="2"/>
  <c r="E565" i="2" s="1"/>
  <c r="CX559" i="2"/>
  <c r="CU559" i="2" s="1"/>
  <c r="BZ559" i="2"/>
  <c r="CA559" i="2"/>
  <c r="CM558" i="2"/>
  <c r="CJ558" i="2" s="1"/>
  <c r="CN558" i="2"/>
  <c r="BZ558" i="2"/>
  <c r="CA558" i="2"/>
  <c r="CI557" i="2"/>
  <c r="DH556" i="2"/>
  <c r="DI556" i="2"/>
  <c r="Y556" i="2"/>
  <c r="U556" i="2" s="1"/>
  <c r="L555" i="2"/>
  <c r="CX606" i="2"/>
  <c r="CU606" i="2" s="1"/>
  <c r="CY606" i="2"/>
  <c r="BK606" i="2"/>
  <c r="BZ605" i="2"/>
  <c r="CA605" i="2"/>
  <c r="Z605" i="2"/>
  <c r="CX598" i="2"/>
  <c r="CU598" i="2" s="1"/>
  <c r="CY598" i="2"/>
  <c r="Y598" i="2"/>
  <c r="U598" i="2" s="1"/>
  <c r="Y597" i="2"/>
  <c r="U597" i="2" s="1"/>
  <c r="DM593" i="2"/>
  <c r="DN593" i="2"/>
  <c r="DK593" i="2"/>
  <c r="CM591" i="2"/>
  <c r="CJ591" i="2" s="1"/>
  <c r="BK590" i="2"/>
  <c r="DQ589" i="2"/>
  <c r="DR589" i="2"/>
  <c r="DO589" i="2"/>
  <c r="CH584" i="2"/>
  <c r="CE584" i="2" s="1"/>
  <c r="CI584" i="2"/>
  <c r="CH577" i="2"/>
  <c r="CE577" i="2" s="1"/>
  <c r="CX576" i="2"/>
  <c r="CU576" i="2" s="1"/>
  <c r="BW576" i="2"/>
  <c r="CM573" i="2"/>
  <c r="CJ573" i="2" s="1"/>
  <c r="CN573" i="2"/>
  <c r="CX566" i="2"/>
  <c r="CU566" i="2" s="1"/>
  <c r="CY566" i="2"/>
  <c r="DM561" i="2"/>
  <c r="DN561" i="2"/>
  <c r="DK561" i="2"/>
  <c r="BK558" i="2"/>
  <c r="DQ557" i="2"/>
  <c r="DR557" i="2"/>
  <c r="DO557" i="2"/>
  <c r="BH607" i="2"/>
  <c r="U606" i="2"/>
  <c r="O606" i="2"/>
  <c r="DF604" i="2"/>
  <c r="CH599" i="2"/>
  <c r="CE599" i="2" s="1"/>
  <c r="CI599" i="2"/>
  <c r="BK589" i="2"/>
  <c r="BZ583" i="2"/>
  <c r="CA583" i="2"/>
  <c r="CM582" i="2"/>
  <c r="CJ582" i="2" s="1"/>
  <c r="CN582" i="2"/>
  <c r="BZ582" i="2"/>
  <c r="CA582" i="2"/>
  <c r="CI581" i="2"/>
  <c r="DH580" i="2"/>
  <c r="DI580" i="2"/>
  <c r="CN571" i="2"/>
  <c r="CH567" i="2"/>
  <c r="CE567" i="2" s="1"/>
  <c r="CI567" i="2"/>
  <c r="CI566" i="2"/>
  <c r="BK557" i="2"/>
  <c r="CY552" i="2"/>
  <c r="CX552" i="2"/>
  <c r="CU552" i="2" s="1"/>
  <c r="DN547" i="2"/>
  <c r="DK547" i="2"/>
  <c r="DM547" i="2"/>
  <c r="CX546" i="2"/>
  <c r="CU546" i="2" s="1"/>
  <c r="CY546" i="2"/>
  <c r="CI546" i="2"/>
  <c r="CH546" i="2"/>
  <c r="CE546" i="2" s="1"/>
  <c r="CH534" i="2"/>
  <c r="CE534" i="2" s="1"/>
  <c r="CI534" i="2"/>
  <c r="CH523" i="2"/>
  <c r="CE523" i="2" s="1"/>
  <c r="CI523" i="2"/>
  <c r="CM522" i="2"/>
  <c r="CJ522" i="2" s="1"/>
  <c r="CN522" i="2"/>
  <c r="E508" i="2"/>
  <c r="CX498" i="2"/>
  <c r="CU498" i="2" s="1"/>
  <c r="CY498" i="2"/>
  <c r="CX608" i="2"/>
  <c r="CU608" i="2" s="1"/>
  <c r="AT608" i="2"/>
  <c r="CX607" i="2"/>
  <c r="CU607" i="2" s="1"/>
  <c r="DR605" i="2"/>
  <c r="DO605" i="2"/>
  <c r="CI605" i="2"/>
  <c r="DH604" i="2"/>
  <c r="U604" i="2"/>
  <c r="Y603" i="2"/>
  <c r="U603" i="2" s="1"/>
  <c r="CY602" i="2"/>
  <c r="CI602" i="2"/>
  <c r="CH601" i="2"/>
  <c r="CE601" i="2" s="1"/>
  <c r="CX600" i="2"/>
  <c r="CU600" i="2" s="1"/>
  <c r="BW600" i="2"/>
  <c r="CM597" i="2"/>
  <c r="CJ597" i="2" s="1"/>
  <c r="CN597" i="2"/>
  <c r="BC596" i="2" a="1"/>
  <c r="BC596" i="2" s="1"/>
  <c r="CX590" i="2"/>
  <c r="CU590" i="2" s="1"/>
  <c r="CY590" i="2"/>
  <c r="Y590" i="2"/>
  <c r="U590" i="2" s="1"/>
  <c r="Y589" i="2"/>
  <c r="U589" i="2" s="1"/>
  <c r="CI588" i="2"/>
  <c r="DM585" i="2"/>
  <c r="DN585" i="2"/>
  <c r="DK585" i="2"/>
  <c r="CM583" i="2"/>
  <c r="CJ583" i="2" s="1"/>
  <c r="BK582" i="2"/>
  <c r="DQ581" i="2"/>
  <c r="DR581" i="2"/>
  <c r="DO581" i="2"/>
  <c r="CN580" i="2"/>
  <c r="CH576" i="2"/>
  <c r="CE576" i="2" s="1"/>
  <c r="CI576" i="2"/>
  <c r="I576" i="2"/>
  <c r="Z574" i="2"/>
  <c r="CX573" i="2"/>
  <c r="CU573" i="2" s="1"/>
  <c r="DF572" i="2"/>
  <c r="U572" i="2"/>
  <c r="Y571" i="2"/>
  <c r="U571" i="2" s="1"/>
  <c r="CY570" i="2"/>
  <c r="CI570" i="2"/>
  <c r="CH569" i="2"/>
  <c r="CE569" i="2" s="1"/>
  <c r="CX568" i="2"/>
  <c r="CU568" i="2" s="1"/>
  <c r="BW568" i="2"/>
  <c r="CM565" i="2"/>
  <c r="CJ565" i="2" s="1"/>
  <c r="CN565" i="2"/>
  <c r="CX563" i="2"/>
  <c r="CU563" i="2" s="1"/>
  <c r="BW561" i="2"/>
  <c r="Y559" i="2"/>
  <c r="U559" i="2" s="1"/>
  <c r="CX558" i="2"/>
  <c r="CU558" i="2" s="1"/>
  <c r="CY558" i="2"/>
  <c r="Y558" i="2"/>
  <c r="U558" i="2" s="1"/>
  <c r="Y557" i="2"/>
  <c r="U557" i="2" s="1"/>
  <c r="CI556" i="2"/>
  <c r="Z556" i="2"/>
  <c r="Z555" i="2"/>
  <c r="CH553" i="2"/>
  <c r="CE553" i="2" s="1"/>
  <c r="CM530" i="2"/>
  <c r="CJ530" i="2" s="1"/>
  <c r="CN530" i="2"/>
  <c r="Z597" i="2"/>
  <c r="CH591" i="2"/>
  <c r="CE591" i="2" s="1"/>
  <c r="CI591" i="2"/>
  <c r="U582" i="2"/>
  <c r="E582" i="2" s="1"/>
  <c r="BK581" i="2"/>
  <c r="U581" i="2"/>
  <c r="BZ575" i="2"/>
  <c r="CA575" i="2"/>
  <c r="CM574" i="2"/>
  <c r="CJ574" i="2" s="1"/>
  <c r="CN574" i="2"/>
  <c r="BZ574" i="2"/>
  <c r="CA574" i="2"/>
  <c r="DH572" i="2"/>
  <c r="DI572" i="2"/>
  <c r="Z565" i="2"/>
  <c r="CH559" i="2"/>
  <c r="CE559" i="2" s="1"/>
  <c r="CI559" i="2"/>
  <c r="CX538" i="2"/>
  <c r="CU538" i="2" s="1"/>
  <c r="CY538" i="2"/>
  <c r="CX501" i="2"/>
  <c r="CU501" i="2" s="1"/>
  <c r="CY501" i="2"/>
  <c r="CM482" i="2"/>
  <c r="CJ482" i="2" s="1"/>
  <c r="CN482" i="2"/>
  <c r="CX481" i="2"/>
  <c r="CU481" i="2" s="1"/>
  <c r="CY481" i="2"/>
  <c r="CI470" i="2"/>
  <c r="CX469" i="2"/>
  <c r="CU469" i="2" s="1"/>
  <c r="CY469" i="2"/>
  <c r="BZ438" i="2"/>
  <c r="CA438" i="2"/>
  <c r="DR608" i="2"/>
  <c r="DI607" i="2"/>
  <c r="DN604" i="2"/>
  <c r="DR600" i="2"/>
  <c r="DI599" i="2"/>
  <c r="DN596" i="2"/>
  <c r="DR592" i="2"/>
  <c r="DI591" i="2"/>
  <c r="DN588" i="2"/>
  <c r="DR584" i="2"/>
  <c r="DI583" i="2"/>
  <c r="DN580" i="2"/>
  <c r="DR576" i="2"/>
  <c r="DI575" i="2"/>
  <c r="DN572" i="2"/>
  <c r="DR568" i="2"/>
  <c r="DI567" i="2"/>
  <c r="DN564" i="2"/>
  <c r="DR560" i="2"/>
  <c r="DI559" i="2"/>
  <c r="DN556" i="2"/>
  <c r="CI552" i="2"/>
  <c r="Z550" i="2"/>
  <c r="CO549" i="2"/>
  <c r="CI549" i="2"/>
  <c r="AN549" i="2"/>
  <c r="DC548" i="2"/>
  <c r="CI548" i="2"/>
  <c r="CY547" i="2"/>
  <c r="BQ547" i="2"/>
  <c r="AE547" i="2"/>
  <c r="DH545" i="2"/>
  <c r="DI545" i="2"/>
  <c r="CY543" i="2"/>
  <c r="BZ543" i="2"/>
  <c r="CA543" i="2"/>
  <c r="BW543" i="2" s="1"/>
  <c r="DQ542" i="2"/>
  <c r="DR542" i="2"/>
  <c r="DO542" i="2"/>
  <c r="U541" i="2"/>
  <c r="BK540" i="2"/>
  <c r="DC539" i="2"/>
  <c r="Y536" i="2"/>
  <c r="U536" i="2" s="1"/>
  <c r="CR535" i="2"/>
  <c r="AW533" i="2"/>
  <c r="CX532" i="2"/>
  <c r="CU532" i="2" s="1"/>
  <c r="CX530" i="2"/>
  <c r="CU530" i="2" s="1"/>
  <c r="CY530" i="2"/>
  <c r="CN529" i="2"/>
  <c r="U529" i="2"/>
  <c r="CX524" i="2"/>
  <c r="CU524" i="2" s="1"/>
  <c r="BK524" i="2"/>
  <c r="CX522" i="2"/>
  <c r="CU522" i="2" s="1"/>
  <c r="CY522" i="2"/>
  <c r="Z522" i="2"/>
  <c r="AK521" i="2"/>
  <c r="Y520" i="2"/>
  <c r="U520" i="2" s="1"/>
  <c r="CR519" i="2"/>
  <c r="CH518" i="2"/>
  <c r="CE518" i="2" s="1"/>
  <c r="CI518" i="2"/>
  <c r="DH517" i="2"/>
  <c r="DI517" i="2"/>
  <c r="DF517" i="2"/>
  <c r="CI515" i="2"/>
  <c r="BK515" i="2"/>
  <c r="Y515" i="2"/>
  <c r="U515" i="2" s="1"/>
  <c r="CM514" i="2"/>
  <c r="CJ514" i="2" s="1"/>
  <c r="CN514" i="2"/>
  <c r="BQ514" i="2"/>
  <c r="CR511" i="2"/>
  <c r="DH509" i="2"/>
  <c r="DI509" i="2"/>
  <c r="DF509" i="2"/>
  <c r="CI507" i="2"/>
  <c r="BK507" i="2"/>
  <c r="Y507" i="2"/>
  <c r="U507" i="2" s="1"/>
  <c r="CM506" i="2"/>
  <c r="CJ506" i="2" s="1"/>
  <c r="CN506" i="2"/>
  <c r="BQ506" i="2"/>
  <c r="BW505" i="2"/>
  <c r="BK505" i="2"/>
  <c r="CZ504" i="2"/>
  <c r="O504" i="2"/>
  <c r="CR503" i="2"/>
  <c r="CI502" i="2"/>
  <c r="BO501" i="2"/>
  <c r="BK501" i="2" s="1"/>
  <c r="BK500" i="2"/>
  <c r="CH497" i="2"/>
  <c r="CE497" i="2" s="1"/>
  <c r="CI497" i="2"/>
  <c r="CI496" i="2"/>
  <c r="DQ494" i="2"/>
  <c r="DR494" i="2"/>
  <c r="DO494" i="2"/>
  <c r="CB493" i="2"/>
  <c r="BC493" i="2" a="1"/>
  <c r="BC493" i="2" s="1"/>
  <c r="U490" i="2"/>
  <c r="AK489" i="2"/>
  <c r="BK485" i="2"/>
  <c r="AN484" i="2"/>
  <c r="CX482" i="2"/>
  <c r="CU482" i="2" s="1"/>
  <c r="CY482" i="2"/>
  <c r="Y481" i="2"/>
  <c r="U481" i="2" s="1"/>
  <c r="BK480" i="2"/>
  <c r="AZ480" i="2"/>
  <c r="DH477" i="2"/>
  <c r="DI477" i="2"/>
  <c r="Z476" i="2"/>
  <c r="BQ475" i="2"/>
  <c r="Z474" i="2"/>
  <c r="E474" i="2" s="1"/>
  <c r="CH473" i="2"/>
  <c r="CE473" i="2" s="1"/>
  <c r="CI473" i="2"/>
  <c r="CH464" i="2"/>
  <c r="CE464" i="2" s="1"/>
  <c r="CI464" i="2"/>
  <c r="CY443" i="2"/>
  <c r="CX443" i="2"/>
  <c r="CU443" i="2" s="1"/>
  <c r="DQ608" i="2"/>
  <c r="DM604" i="2"/>
  <c r="DQ600" i="2"/>
  <c r="DM596" i="2"/>
  <c r="DQ592" i="2"/>
  <c r="DM588" i="2"/>
  <c r="DQ584" i="2"/>
  <c r="DM580" i="2"/>
  <c r="DQ576" i="2"/>
  <c r="DM572" i="2"/>
  <c r="DQ568" i="2"/>
  <c r="DM564" i="2"/>
  <c r="DQ560" i="2"/>
  <c r="DM556" i="2"/>
  <c r="BK551" i="2"/>
  <c r="DH549" i="2"/>
  <c r="DI549" i="2"/>
  <c r="Z549" i="2"/>
  <c r="CN547" i="2"/>
  <c r="DK542" i="2"/>
  <c r="DM542" i="2"/>
  <c r="DN542" i="2"/>
  <c r="DH541" i="2"/>
  <c r="DI541" i="2"/>
  <c r="DF541" i="2"/>
  <c r="CH540" i="2"/>
  <c r="CE540" i="2" s="1"/>
  <c r="CI540" i="2"/>
  <c r="CM527" i="2"/>
  <c r="CJ527" i="2" s="1"/>
  <c r="CN527" i="2"/>
  <c r="DQ526" i="2"/>
  <c r="DR526" i="2"/>
  <c r="DO526" i="2"/>
  <c r="CX514" i="2"/>
  <c r="CU514" i="2" s="1"/>
  <c r="CY514" i="2"/>
  <c r="CX506" i="2"/>
  <c r="CU506" i="2" s="1"/>
  <c r="CY506" i="2"/>
  <c r="CH505" i="2"/>
  <c r="CE505" i="2" s="1"/>
  <c r="CI505" i="2"/>
  <c r="BZ495" i="2"/>
  <c r="CA495" i="2"/>
  <c r="DH493" i="2"/>
  <c r="DI493" i="2"/>
  <c r="DF493" i="2"/>
  <c r="DM490" i="2"/>
  <c r="DN490" i="2"/>
  <c r="DK490" i="2"/>
  <c r="BZ488" i="2"/>
  <c r="CN486" i="2"/>
  <c r="Z485" i="2"/>
  <c r="E485" i="2" s="1"/>
  <c r="CH484" i="2"/>
  <c r="CE484" i="2" s="1"/>
  <c r="CI484" i="2"/>
  <c r="BQ483" i="2"/>
  <c r="BW481" i="2"/>
  <c r="BK481" i="2"/>
  <c r="Z480" i="2"/>
  <c r="DQ478" i="2"/>
  <c r="DR478" i="2"/>
  <c r="DO478" i="2"/>
  <c r="Z478" i="2"/>
  <c r="BK477" i="2"/>
  <c r="CI476" i="2"/>
  <c r="BC475" i="2" a="1"/>
  <c r="BC475" i="2" s="1"/>
  <c r="CM472" i="2"/>
  <c r="CJ472" i="2" s="1"/>
  <c r="BZ472" i="2"/>
  <c r="BW472" i="2" s="1"/>
  <c r="DK468" i="2"/>
  <c r="DN468" i="2"/>
  <c r="DM468" i="2"/>
  <c r="CH461" i="2"/>
  <c r="CE461" i="2" s="1"/>
  <c r="CI461" i="2"/>
  <c r="CA604" i="2"/>
  <c r="BW604" i="2" s="1"/>
  <c r="CA596" i="2"/>
  <c r="CA588" i="2"/>
  <c r="BW588" i="2" s="1"/>
  <c r="CA580" i="2"/>
  <c r="CA572" i="2"/>
  <c r="BW572" i="2" s="1"/>
  <c r="CA564" i="2"/>
  <c r="BW564" i="2" s="1"/>
  <c r="CA556" i="2"/>
  <c r="BW556" i="2" s="1"/>
  <c r="DR554" i="2"/>
  <c r="DI553" i="2"/>
  <c r="BO553" i="2"/>
  <c r="BK553" i="2" s="1"/>
  <c r="AZ552" i="2"/>
  <c r="O552" i="2"/>
  <c r="AQ551" i="2"/>
  <c r="DF549" i="2"/>
  <c r="CB549" i="2"/>
  <c r="AE548" i="2"/>
  <c r="CA547" i="2"/>
  <c r="BW547" i="2" s="1"/>
  <c r="AK546" i="2"/>
  <c r="BW545" i="2"/>
  <c r="BO545" i="2"/>
  <c r="Y545" i="2"/>
  <c r="U545" i="2" s="1"/>
  <c r="BZ544" i="2"/>
  <c r="CR543" i="2"/>
  <c r="BK541" i="2"/>
  <c r="AT538" i="2"/>
  <c r="U538" i="2"/>
  <c r="CH532" i="2"/>
  <c r="CE532" i="2" s="1"/>
  <c r="CI532" i="2"/>
  <c r="AN532" i="2"/>
  <c r="Z532" i="2"/>
  <c r="DC531" i="2"/>
  <c r="Z528" i="2"/>
  <c r="CB525" i="2"/>
  <c r="BC525" i="2" a="1"/>
  <c r="BC525" i="2" s="1"/>
  <c r="CH524" i="2"/>
  <c r="CE524" i="2" s="1"/>
  <c r="CI524" i="2"/>
  <c r="Z518" i="2"/>
  <c r="AW517" i="2"/>
  <c r="CM516" i="2"/>
  <c r="CJ516" i="2" s="1"/>
  <c r="CN516" i="2"/>
  <c r="BZ512" i="2"/>
  <c r="Z510" i="2"/>
  <c r="AW509" i="2"/>
  <c r="CM508" i="2"/>
  <c r="CJ508" i="2" s="1"/>
  <c r="CN508" i="2"/>
  <c r="BH505" i="2"/>
  <c r="Z505" i="2"/>
  <c r="Y504" i="2"/>
  <c r="U504" i="2" s="1"/>
  <c r="Z503" i="2"/>
  <c r="DQ502" i="2"/>
  <c r="DR502" i="2"/>
  <c r="DO502" i="2"/>
  <c r="Z501" i="2"/>
  <c r="CH500" i="2"/>
  <c r="CE500" i="2" s="1"/>
  <c r="CI500" i="2"/>
  <c r="BW499" i="2"/>
  <c r="R499" i="2"/>
  <c r="AT498" i="2"/>
  <c r="O496" i="2"/>
  <c r="CR495" i="2"/>
  <c r="BK495" i="2"/>
  <c r="AQ495" i="2"/>
  <c r="Z494" i="2"/>
  <c r="BO493" i="2"/>
  <c r="BK493" i="2" s="1"/>
  <c r="AE491" i="2"/>
  <c r="E491" i="2" s="1"/>
  <c r="CM490" i="2"/>
  <c r="CJ490" i="2" s="1"/>
  <c r="CN490" i="2"/>
  <c r="CX489" i="2"/>
  <c r="CU489" i="2" s="1"/>
  <c r="CY489" i="2"/>
  <c r="CM487" i="2"/>
  <c r="CJ487" i="2" s="1"/>
  <c r="CN487" i="2"/>
  <c r="CH481" i="2"/>
  <c r="CE481" i="2" s="1"/>
  <c r="CI481" i="2"/>
  <c r="BZ479" i="2"/>
  <c r="CA479" i="2"/>
  <c r="Z477" i="2"/>
  <c r="DM474" i="2"/>
  <c r="DN474" i="2"/>
  <c r="DK474" i="2"/>
  <c r="DQ470" i="2"/>
  <c r="DR470" i="2"/>
  <c r="DO470" i="2"/>
  <c r="DQ461" i="2"/>
  <c r="DO461" i="2"/>
  <c r="DR461" i="2"/>
  <c r="DH428" i="2"/>
  <c r="DI428" i="2"/>
  <c r="DF428" i="2"/>
  <c r="DN607" i="2"/>
  <c r="DR603" i="2"/>
  <c r="DI602" i="2"/>
  <c r="DN599" i="2"/>
  <c r="CA597" i="2"/>
  <c r="BW597" i="2" s="1"/>
  <c r="DR595" i="2"/>
  <c r="DI594" i="2"/>
  <c r="DN591" i="2"/>
  <c r="CA589" i="2"/>
  <c r="BW589" i="2" s="1"/>
  <c r="DR587" i="2"/>
  <c r="DI586" i="2"/>
  <c r="DN583" i="2"/>
  <c r="CA581" i="2"/>
  <c r="BW581" i="2" s="1"/>
  <c r="DR579" i="2"/>
  <c r="DI578" i="2"/>
  <c r="DN575" i="2"/>
  <c r="CA573" i="2"/>
  <c r="BW573" i="2" s="1"/>
  <c r="DR571" i="2"/>
  <c r="DI570" i="2"/>
  <c r="DN567" i="2"/>
  <c r="CA565" i="2"/>
  <c r="BW565" i="2" s="1"/>
  <c r="DR563" i="2"/>
  <c r="DI562" i="2"/>
  <c r="DN559" i="2"/>
  <c r="CA557" i="2"/>
  <c r="BW557" i="2" s="1"/>
  <c r="DR555" i="2"/>
  <c r="DI554" i="2"/>
  <c r="U553" i="2"/>
  <c r="O553" i="2"/>
  <c r="DK552" i="2"/>
  <c r="CA552" i="2"/>
  <c r="BW552" i="2" s="1"/>
  <c r="CX551" i="2"/>
  <c r="CU551" i="2" s="1"/>
  <c r="Y551" i="2"/>
  <c r="U551" i="2" s="1"/>
  <c r="DQ550" i="2"/>
  <c r="DR550" i="2"/>
  <c r="CX548" i="2"/>
  <c r="CU548" i="2" s="1"/>
  <c r="CO548" i="2"/>
  <c r="AN548" i="2"/>
  <c r="BC547" i="2" a="1"/>
  <c r="BC547" i="2" s="1"/>
  <c r="R547" i="2"/>
  <c r="CN546" i="2"/>
  <c r="AT546" i="2"/>
  <c r="BK545" i="2"/>
  <c r="CX542" i="2"/>
  <c r="CU542" i="2" s="1"/>
  <c r="CY542" i="2"/>
  <c r="CN542" i="2"/>
  <c r="BC542" i="2" a="1"/>
  <c r="BC542" i="2" s="1"/>
  <c r="AZ536" i="2"/>
  <c r="CM535" i="2"/>
  <c r="CJ535" i="2" s="1"/>
  <c r="CN535" i="2"/>
  <c r="Z535" i="2"/>
  <c r="DQ534" i="2"/>
  <c r="DR534" i="2"/>
  <c r="DO534" i="2"/>
  <c r="CB533" i="2"/>
  <c r="U533" i="2"/>
  <c r="AT530" i="2"/>
  <c r="U530" i="2"/>
  <c r="CH529" i="2"/>
  <c r="CE529" i="2" s="1"/>
  <c r="CI529" i="2"/>
  <c r="CI528" i="2"/>
  <c r="CX527" i="2"/>
  <c r="CU527" i="2" s="1"/>
  <c r="BZ527" i="2"/>
  <c r="CA527" i="2"/>
  <c r="BC526" i="2" a="1"/>
  <c r="BC526" i="2" s="1"/>
  <c r="CY525" i="2"/>
  <c r="Y525" i="2"/>
  <c r="U525" i="2" s="1"/>
  <c r="BC523" i="2" a="1"/>
  <c r="BC523" i="2" s="1"/>
  <c r="CX521" i="2"/>
  <c r="CU521" i="2" s="1"/>
  <c r="Y521" i="2"/>
  <c r="U521" i="2" s="1"/>
  <c r="AZ520" i="2"/>
  <c r="CM519" i="2"/>
  <c r="CJ519" i="2" s="1"/>
  <c r="CN519" i="2"/>
  <c r="Z519" i="2"/>
  <c r="DQ518" i="2"/>
  <c r="DR518" i="2"/>
  <c r="DO518" i="2"/>
  <c r="CX516" i="2"/>
  <c r="CU516" i="2" s="1"/>
  <c r="BK516" i="2"/>
  <c r="DC515" i="2"/>
  <c r="BQ515" i="2"/>
  <c r="R515" i="2"/>
  <c r="CN513" i="2"/>
  <c r="CM511" i="2"/>
  <c r="CJ511" i="2" s="1"/>
  <c r="CN511" i="2"/>
  <c r="Z511" i="2"/>
  <c r="DQ510" i="2"/>
  <c r="DR510" i="2"/>
  <c r="DO510" i="2"/>
  <c r="CX508" i="2"/>
  <c r="CU508" i="2" s="1"/>
  <c r="BK508" i="2"/>
  <c r="DC507" i="2"/>
  <c r="BQ507" i="2"/>
  <c r="R507" i="2"/>
  <c r="BZ504" i="2"/>
  <c r="CM503" i="2"/>
  <c r="CJ503" i="2" s="1"/>
  <c r="CN503" i="2"/>
  <c r="U503" i="2"/>
  <c r="AW501" i="2"/>
  <c r="CY499" i="2"/>
  <c r="BC499" i="2" a="1"/>
  <c r="BC499" i="2" s="1"/>
  <c r="AK497" i="2"/>
  <c r="AN492" i="2"/>
  <c r="CX490" i="2"/>
  <c r="CU490" i="2" s="1"/>
  <c r="CY490" i="2"/>
  <c r="BK488" i="2"/>
  <c r="AZ488" i="2"/>
  <c r="Z487" i="2"/>
  <c r="CO484" i="2"/>
  <c r="BW483" i="2"/>
  <c r="BC483" i="2" a="1"/>
  <c r="BC483" i="2" s="1"/>
  <c r="R483" i="2"/>
  <c r="AT482" i="2"/>
  <c r="BH481" i="2"/>
  <c r="Z481" i="2"/>
  <c r="CZ480" i="2"/>
  <c r="CR479" i="2"/>
  <c r="BK479" i="2"/>
  <c r="AQ479" i="2"/>
  <c r="CX475" i="2"/>
  <c r="CU475" i="2" s="1"/>
  <c r="U475" i="2"/>
  <c r="BK472" i="2"/>
  <c r="CM471" i="2"/>
  <c r="CJ471" i="2" s="1"/>
  <c r="CN471" i="2"/>
  <c r="CY451" i="2"/>
  <c r="CX451" i="2"/>
  <c r="CU451" i="2" s="1"/>
  <c r="CY435" i="2"/>
  <c r="CX435" i="2"/>
  <c r="CU435" i="2" s="1"/>
  <c r="DI603" i="2"/>
  <c r="DN600" i="2"/>
  <c r="DR596" i="2"/>
  <c r="DI595" i="2"/>
  <c r="DN592" i="2"/>
  <c r="DR588" i="2"/>
  <c r="DI587" i="2"/>
  <c r="DN584" i="2"/>
  <c r="DR580" i="2"/>
  <c r="DI579" i="2"/>
  <c r="DN576" i="2"/>
  <c r="DR572" i="2"/>
  <c r="DI571" i="2"/>
  <c r="DN568" i="2"/>
  <c r="DR564" i="2"/>
  <c r="DI563" i="2"/>
  <c r="DN560" i="2"/>
  <c r="DR556" i="2"/>
  <c r="DI555" i="2"/>
  <c r="CH545" i="2"/>
  <c r="CE545" i="2" s="1"/>
  <c r="CI545" i="2"/>
  <c r="BQ543" i="2"/>
  <c r="Z541" i="2"/>
  <c r="BC539" i="2" a="1"/>
  <c r="BC539" i="2" s="1"/>
  <c r="DM538" i="2"/>
  <c r="DN538" i="2"/>
  <c r="DK538" i="2"/>
  <c r="Y537" i="2"/>
  <c r="U537" i="2" s="1"/>
  <c r="Z536" i="2"/>
  <c r="CY533" i="2"/>
  <c r="DM530" i="2"/>
  <c r="DN530" i="2"/>
  <c r="DK530" i="2"/>
  <c r="Z529" i="2"/>
  <c r="U526" i="2"/>
  <c r="BW523" i="2"/>
  <c r="DM522" i="2"/>
  <c r="DN522" i="2"/>
  <c r="DK522" i="2"/>
  <c r="Z520" i="2"/>
  <c r="U519" i="2"/>
  <c r="Y513" i="2"/>
  <c r="U513" i="2" s="1"/>
  <c r="Z493" i="2"/>
  <c r="CH492" i="2"/>
  <c r="CE492" i="2" s="1"/>
  <c r="CI492" i="2"/>
  <c r="Z488" i="2"/>
  <c r="U486" i="2"/>
  <c r="CY485" i="2"/>
  <c r="CX474" i="2"/>
  <c r="CU474" i="2" s="1"/>
  <c r="CY474" i="2"/>
  <c r="CH472" i="2"/>
  <c r="CE472" i="2" s="1"/>
  <c r="CI472" i="2"/>
  <c r="Z472" i="2"/>
  <c r="CM470" i="2"/>
  <c r="CJ470" i="2" s="1"/>
  <c r="CN470" i="2"/>
  <c r="DQ445" i="2"/>
  <c r="DR445" i="2"/>
  <c r="DO445" i="2"/>
  <c r="Z552" i="2"/>
  <c r="DR551" i="2"/>
  <c r="DO551" i="2"/>
  <c r="CI551" i="2"/>
  <c r="DK550" i="2"/>
  <c r="DM550" i="2"/>
  <c r="DN550" i="2"/>
  <c r="Z545" i="2"/>
  <c r="Z544" i="2"/>
  <c r="CM543" i="2"/>
  <c r="CJ543" i="2" s="1"/>
  <c r="CN543" i="2"/>
  <c r="CX535" i="2"/>
  <c r="CU535" i="2" s="1"/>
  <c r="BZ535" i="2"/>
  <c r="CA535" i="2"/>
  <c r="BO533" i="2"/>
  <c r="BK533" i="2" s="1"/>
  <c r="BK527" i="2"/>
  <c r="AQ527" i="2"/>
  <c r="CH526" i="2"/>
  <c r="CE526" i="2" s="1"/>
  <c r="CI526" i="2"/>
  <c r="DH525" i="2"/>
  <c r="DI525" i="2"/>
  <c r="DF525" i="2"/>
  <c r="CY523" i="2"/>
  <c r="CH521" i="2"/>
  <c r="CE521" i="2" s="1"/>
  <c r="CI521" i="2"/>
  <c r="CX519" i="2"/>
  <c r="CU519" i="2" s="1"/>
  <c r="BZ519" i="2"/>
  <c r="CA519" i="2"/>
  <c r="CB517" i="2"/>
  <c r="BC517" i="2" a="1"/>
  <c r="BC517" i="2" s="1"/>
  <c r="CH516" i="2"/>
  <c r="CE516" i="2" s="1"/>
  <c r="CI516" i="2"/>
  <c r="BC515" i="2" a="1"/>
  <c r="BC515" i="2" s="1"/>
  <c r="AT514" i="2"/>
  <c r="U514" i="2"/>
  <c r="BK513" i="2"/>
  <c r="Z512" i="2"/>
  <c r="E512" i="2" s="1"/>
  <c r="CX511" i="2"/>
  <c r="CU511" i="2" s="1"/>
  <c r="BZ511" i="2"/>
  <c r="CA511" i="2"/>
  <c r="BC510" i="2" a="1"/>
  <c r="BC510" i="2" s="1"/>
  <c r="CB509" i="2"/>
  <c r="BC509" i="2" a="1"/>
  <c r="BC509" i="2" s="1"/>
  <c r="CH508" i="2"/>
  <c r="CE508" i="2" s="1"/>
  <c r="CI508" i="2"/>
  <c r="AT506" i="2"/>
  <c r="U506" i="2"/>
  <c r="CX505" i="2"/>
  <c r="CU505" i="2" s="1"/>
  <c r="AZ504" i="2"/>
  <c r="CX503" i="2"/>
  <c r="CU503" i="2" s="1"/>
  <c r="BZ503" i="2"/>
  <c r="CA503" i="2"/>
  <c r="DM498" i="2"/>
  <c r="DN498" i="2"/>
  <c r="DK498" i="2"/>
  <c r="BQ498" i="2"/>
  <c r="CX497" i="2"/>
  <c r="CU497" i="2" s="1"/>
  <c r="CY497" i="2"/>
  <c r="U497" i="2"/>
  <c r="CM495" i="2"/>
  <c r="CJ495" i="2" s="1"/>
  <c r="CN495" i="2"/>
  <c r="BC494" i="2" a="1"/>
  <c r="BC494" i="2" s="1"/>
  <c r="AW493" i="2"/>
  <c r="CY491" i="2"/>
  <c r="CH489" i="2"/>
  <c r="CE489" i="2" s="1"/>
  <c r="CI489" i="2"/>
  <c r="CI488" i="2"/>
  <c r="DQ486" i="2"/>
  <c r="DR486" i="2"/>
  <c r="DO486" i="2"/>
  <c r="CB485" i="2"/>
  <c r="BC485" i="2" a="1"/>
  <c r="BC485" i="2" s="1"/>
  <c r="U482" i="2"/>
  <c r="AK481" i="2"/>
  <c r="CN478" i="2"/>
  <c r="L476" i="2"/>
  <c r="CH474" i="2"/>
  <c r="CE474" i="2" s="1"/>
  <c r="CX471" i="2"/>
  <c r="CU471" i="2" s="1"/>
  <c r="Y471" i="2"/>
  <c r="U471" i="2" s="1"/>
  <c r="BW553" i="2"/>
  <c r="Y549" i="2"/>
  <c r="U549" i="2" s="1"/>
  <c r="L549" i="2"/>
  <c r="BC548" i="2" a="1"/>
  <c r="BC548" i="2" s="1"/>
  <c r="DO546" i="2"/>
  <c r="DQ546" i="2"/>
  <c r="DR546" i="2"/>
  <c r="Y539" i="2"/>
  <c r="U539" i="2" s="1"/>
  <c r="CM538" i="2"/>
  <c r="CJ538" i="2" s="1"/>
  <c r="CN538" i="2"/>
  <c r="CH537" i="2"/>
  <c r="CE537" i="2" s="1"/>
  <c r="CI537" i="2"/>
  <c r="DH533" i="2"/>
  <c r="DI533" i="2"/>
  <c r="DF533" i="2"/>
  <c r="Y531" i="2"/>
  <c r="U531" i="2" s="1"/>
  <c r="Y523" i="2"/>
  <c r="U523" i="2" s="1"/>
  <c r="Y517" i="2"/>
  <c r="U517" i="2" s="1"/>
  <c r="DM514" i="2"/>
  <c r="DN514" i="2"/>
  <c r="DK514" i="2"/>
  <c r="CH513" i="2"/>
  <c r="CE513" i="2" s="1"/>
  <c r="CI513" i="2"/>
  <c r="Y509" i="2"/>
  <c r="U509" i="2" s="1"/>
  <c r="BC507" i="2" a="1"/>
  <c r="BC507" i="2" s="1"/>
  <c r="DM506" i="2"/>
  <c r="DN506" i="2"/>
  <c r="DK506" i="2"/>
  <c r="U505" i="2"/>
  <c r="CM498" i="2"/>
  <c r="CJ498" i="2" s="1"/>
  <c r="CN498" i="2"/>
  <c r="BZ487" i="2"/>
  <c r="CA487" i="2"/>
  <c r="U487" i="2"/>
  <c r="DH485" i="2"/>
  <c r="DI485" i="2"/>
  <c r="DF485" i="2"/>
  <c r="U483" i="2"/>
  <c r="DM482" i="2"/>
  <c r="DN482" i="2"/>
  <c r="DK482" i="2"/>
  <c r="CM479" i="2"/>
  <c r="CJ479" i="2" s="1"/>
  <c r="CN479" i="2"/>
  <c r="U477" i="2"/>
  <c r="CX473" i="2"/>
  <c r="CU473" i="2" s="1"/>
  <c r="CY473" i="2"/>
  <c r="Y473" i="2"/>
  <c r="U473" i="2" s="1"/>
  <c r="BZ471" i="2"/>
  <c r="CA471" i="2"/>
  <c r="DM469" i="2"/>
  <c r="DN469" i="2"/>
  <c r="DK469" i="2"/>
  <c r="DH460" i="2"/>
  <c r="DI460" i="2"/>
  <c r="DR298" i="2"/>
  <c r="DQ298" i="2"/>
  <c r="DO298" i="2"/>
  <c r="CY259" i="2"/>
  <c r="CX259" i="2"/>
  <c r="CU259" i="2" s="1"/>
  <c r="CH203" i="2"/>
  <c r="CE203" i="2" s="1"/>
  <c r="CI203" i="2"/>
  <c r="CA539" i="2"/>
  <c r="BW539" i="2" s="1"/>
  <c r="CA531" i="2"/>
  <c r="BW531" i="2" s="1"/>
  <c r="DM476" i="2"/>
  <c r="CA475" i="2"/>
  <c r="BW475" i="2" s="1"/>
  <c r="DQ472" i="2"/>
  <c r="CY470" i="2"/>
  <c r="CX468" i="2"/>
  <c r="CU468" i="2" s="1"/>
  <c r="Z467" i="2"/>
  <c r="DH466" i="2"/>
  <c r="DI466" i="2"/>
  <c r="CX462" i="2"/>
  <c r="CU462" i="2" s="1"/>
  <c r="CY462" i="2"/>
  <c r="CY458" i="2"/>
  <c r="DQ453" i="2"/>
  <c r="DR453" i="2"/>
  <c r="DO453" i="2"/>
  <c r="Z453" i="2"/>
  <c r="BC452" i="2" a="1"/>
  <c r="BC452" i="2" s="1"/>
  <c r="CY450" i="2"/>
  <c r="CH448" i="2"/>
  <c r="CE448" i="2" s="1"/>
  <c r="CI448" i="2"/>
  <c r="CI447" i="2"/>
  <c r="CM446" i="2"/>
  <c r="CJ446" i="2" s="1"/>
  <c r="CN446" i="2"/>
  <c r="Z445" i="2"/>
  <c r="BC444" i="2" a="1"/>
  <c r="BC444" i="2" s="1"/>
  <c r="CY442" i="2"/>
  <c r="BC436" i="2" a="1"/>
  <c r="BC436" i="2" s="1"/>
  <c r="BW434" i="2"/>
  <c r="BK434" i="2"/>
  <c r="CI431" i="2"/>
  <c r="CM427" i="2"/>
  <c r="CJ427" i="2" s="1"/>
  <c r="CN427" i="2"/>
  <c r="CX423" i="2"/>
  <c r="CU423" i="2" s="1"/>
  <c r="CY423" i="2"/>
  <c r="CH396" i="2"/>
  <c r="CE396" i="2" s="1"/>
  <c r="CI396" i="2"/>
  <c r="DQ393" i="2"/>
  <c r="DR393" i="2"/>
  <c r="DO393" i="2"/>
  <c r="CH384" i="2"/>
  <c r="CE384" i="2" s="1"/>
  <c r="CI384" i="2"/>
  <c r="CA548" i="2"/>
  <c r="DO543" i="2"/>
  <c r="CA540" i="2"/>
  <c r="BW540" i="2" s="1"/>
  <c r="DK539" i="2"/>
  <c r="DR538" i="2"/>
  <c r="DI537" i="2"/>
  <c r="DO535" i="2"/>
  <c r="DN534" i="2"/>
  <c r="CA532" i="2"/>
  <c r="BW532" i="2" s="1"/>
  <c r="DK531" i="2"/>
  <c r="DR530" i="2"/>
  <c r="DI529" i="2"/>
  <c r="DO527" i="2"/>
  <c r="DN526" i="2"/>
  <c r="DK523" i="2"/>
  <c r="DR522" i="2"/>
  <c r="DI521" i="2"/>
  <c r="DO519" i="2"/>
  <c r="DN518" i="2"/>
  <c r="CA516" i="2"/>
  <c r="DK515" i="2"/>
  <c r="DR514" i="2"/>
  <c r="DI513" i="2"/>
  <c r="DO511" i="2"/>
  <c r="DN510" i="2"/>
  <c r="CA508" i="2"/>
  <c r="BW508" i="2" s="1"/>
  <c r="DK507" i="2"/>
  <c r="DR506" i="2"/>
  <c r="DI505" i="2"/>
  <c r="DO503" i="2"/>
  <c r="DN502" i="2"/>
  <c r="CA500" i="2"/>
  <c r="BW500" i="2" s="1"/>
  <c r="DK499" i="2"/>
  <c r="DR498" i="2"/>
  <c r="DI497" i="2"/>
  <c r="DO495" i="2"/>
  <c r="DN494" i="2"/>
  <c r="CA492" i="2"/>
  <c r="BW492" i="2" s="1"/>
  <c r="DK491" i="2"/>
  <c r="DR490" i="2"/>
  <c r="DI489" i="2"/>
  <c r="DO487" i="2"/>
  <c r="DN486" i="2"/>
  <c r="CA484" i="2"/>
  <c r="DK483" i="2"/>
  <c r="DR482" i="2"/>
  <c r="DI481" i="2"/>
  <c r="DO479" i="2"/>
  <c r="DN478" i="2"/>
  <c r="CA476" i="2"/>
  <c r="DR474" i="2"/>
  <c r="DI473" i="2"/>
  <c r="DN470" i="2"/>
  <c r="CX467" i="2"/>
  <c r="CU467" i="2" s="1"/>
  <c r="CI467" i="2"/>
  <c r="BK466" i="2"/>
  <c r="Y466" i="2"/>
  <c r="U466" i="2" s="1"/>
  <c r="BW465" i="2"/>
  <c r="Z465" i="2"/>
  <c r="Z463" i="2"/>
  <c r="Y458" i="2"/>
  <c r="U458" i="2" s="1"/>
  <c r="CH456" i="2"/>
  <c r="CE456" i="2" s="1"/>
  <c r="CI456" i="2"/>
  <c r="BW456" i="2"/>
  <c r="CI455" i="2"/>
  <c r="CM454" i="2"/>
  <c r="CJ454" i="2" s="1"/>
  <c r="CN454" i="2"/>
  <c r="Y450" i="2"/>
  <c r="U450" i="2" s="1"/>
  <c r="BZ446" i="2"/>
  <c r="CA446" i="2"/>
  <c r="BK442" i="2"/>
  <c r="DM441" i="2"/>
  <c r="DN441" i="2"/>
  <c r="DK441" i="2"/>
  <c r="BZ439" i="2"/>
  <c r="BW439" i="2" s="1"/>
  <c r="Y439" i="2"/>
  <c r="U439" i="2" s="1"/>
  <c r="CX438" i="2"/>
  <c r="CU438" i="2" s="1"/>
  <c r="CY438" i="2"/>
  <c r="CN437" i="2"/>
  <c r="BO436" i="2"/>
  <c r="BK436" i="2" s="1"/>
  <c r="CI433" i="2"/>
  <c r="DQ429" i="2"/>
  <c r="DR429" i="2"/>
  <c r="DO429" i="2"/>
  <c r="BK429" i="2"/>
  <c r="AW428" i="2"/>
  <c r="CX427" i="2"/>
  <c r="CU427" i="2" s="1"/>
  <c r="BC426" i="2" a="1"/>
  <c r="BC426" i="2" s="1"/>
  <c r="Y425" i="2"/>
  <c r="CY407" i="2"/>
  <c r="CX407" i="2"/>
  <c r="CU407" i="2" s="1"/>
  <c r="DQ386" i="2"/>
  <c r="DR386" i="2"/>
  <c r="DO386" i="2"/>
  <c r="CM347" i="2"/>
  <c r="CJ347" i="2" s="1"/>
  <c r="CN347" i="2"/>
  <c r="DQ538" i="2"/>
  <c r="DM534" i="2"/>
  <c r="DQ530" i="2"/>
  <c r="DM526" i="2"/>
  <c r="DQ522" i="2"/>
  <c r="DM518" i="2"/>
  <c r="DQ514" i="2"/>
  <c r="DM510" i="2"/>
  <c r="DQ506" i="2"/>
  <c r="DM502" i="2"/>
  <c r="DR499" i="2"/>
  <c r="DQ498" i="2"/>
  <c r="DI498" i="2"/>
  <c r="DN495" i="2"/>
  <c r="DM494" i="2"/>
  <c r="DR491" i="2"/>
  <c r="DQ490" i="2"/>
  <c r="DI490" i="2"/>
  <c r="DN487" i="2"/>
  <c r="DM486" i="2"/>
  <c r="DR483" i="2"/>
  <c r="DQ482" i="2"/>
  <c r="DI482" i="2"/>
  <c r="DN479" i="2"/>
  <c r="DM478" i="2"/>
  <c r="DR475" i="2"/>
  <c r="DQ474" i="2"/>
  <c r="DI474" i="2"/>
  <c r="DH473" i="2"/>
  <c r="DM470" i="2"/>
  <c r="I470" i="2"/>
  <c r="DR469" i="2"/>
  <c r="DH469" i="2"/>
  <c r="BQ468" i="2"/>
  <c r="DO467" i="2"/>
  <c r="DQ467" i="2"/>
  <c r="DR467" i="2"/>
  <c r="CN467" i="2"/>
  <c r="I467" i="2"/>
  <c r="CI466" i="2"/>
  <c r="DK463" i="2"/>
  <c r="DM463" i="2"/>
  <c r="DN463" i="2"/>
  <c r="CX463" i="2"/>
  <c r="CU463" i="2" s="1"/>
  <c r="CY463" i="2"/>
  <c r="Z461" i="2"/>
  <c r="CI458" i="2"/>
  <c r="BK458" i="2"/>
  <c r="DM457" i="2"/>
  <c r="DN457" i="2"/>
  <c r="DK457" i="2"/>
  <c r="U456" i="2"/>
  <c r="BZ454" i="2"/>
  <c r="CA454" i="2"/>
  <c r="U454" i="2"/>
  <c r="DF452" i="2"/>
  <c r="Y452" i="2"/>
  <c r="U452" i="2" s="1"/>
  <c r="CI450" i="2"/>
  <c r="DM449" i="2"/>
  <c r="DN449" i="2"/>
  <c r="DK449" i="2"/>
  <c r="U447" i="2"/>
  <c r="BK446" i="2"/>
  <c r="Y446" i="2"/>
  <c r="U446" i="2" s="1"/>
  <c r="Y444" i="2"/>
  <c r="U444" i="2" s="1"/>
  <c r="CI442" i="2"/>
  <c r="BW441" i="2"/>
  <c r="Z441" i="2"/>
  <c r="CX437" i="2"/>
  <c r="CU437" i="2" s="1"/>
  <c r="CH437" i="2"/>
  <c r="CE437" i="2" s="1"/>
  <c r="CI437" i="2"/>
  <c r="BC437" i="2" a="1"/>
  <c r="BC437" i="2" s="1"/>
  <c r="Y436" i="2"/>
  <c r="U436" i="2" s="1"/>
  <c r="DM433" i="2"/>
  <c r="DN433" i="2"/>
  <c r="DK433" i="2"/>
  <c r="CN432" i="2"/>
  <c r="CM430" i="2"/>
  <c r="CJ430" i="2" s="1"/>
  <c r="CN430" i="2"/>
  <c r="CI428" i="2"/>
  <c r="BW424" i="2"/>
  <c r="CM350" i="2"/>
  <c r="CJ350" i="2" s="1"/>
  <c r="CN350" i="2"/>
  <c r="CM459" i="2"/>
  <c r="CJ459" i="2" s="1"/>
  <c r="CN459" i="2"/>
  <c r="DH452" i="2"/>
  <c r="DI452" i="2"/>
  <c r="BZ447" i="2"/>
  <c r="CA447" i="2"/>
  <c r="CX446" i="2"/>
  <c r="CU446" i="2" s="1"/>
  <c r="CY446" i="2"/>
  <c r="DH444" i="2"/>
  <c r="DI444" i="2"/>
  <c r="DF444" i="2"/>
  <c r="CX441" i="2"/>
  <c r="CU441" i="2" s="1"/>
  <c r="CY441" i="2"/>
  <c r="DH436" i="2"/>
  <c r="DI436" i="2"/>
  <c r="DF436" i="2"/>
  <c r="BZ430" i="2"/>
  <c r="CA430" i="2"/>
  <c r="Z425" i="2"/>
  <c r="DH408" i="2"/>
  <c r="DI408" i="2"/>
  <c r="DF408" i="2"/>
  <c r="DQ548" i="2"/>
  <c r="DH547" i="2"/>
  <c r="DM544" i="2"/>
  <c r="DQ540" i="2"/>
  <c r="DH539" i="2"/>
  <c r="DM536" i="2"/>
  <c r="DQ532" i="2"/>
  <c r="DM528" i="2"/>
  <c r="DQ524" i="2"/>
  <c r="DM520" i="2"/>
  <c r="DQ516" i="2"/>
  <c r="DM512" i="2"/>
  <c r="DQ508" i="2"/>
  <c r="DM504" i="2"/>
  <c r="DO469" i="2"/>
  <c r="DF469" i="2"/>
  <c r="R469" i="2"/>
  <c r="DC468" i="2"/>
  <c r="CZ466" i="2"/>
  <c r="CX464" i="2"/>
  <c r="CU464" i="2" s="1"/>
  <c r="CN463" i="2"/>
  <c r="BZ463" i="2"/>
  <c r="BW463" i="2" s="1"/>
  <c r="BZ455" i="2"/>
  <c r="CA455" i="2"/>
  <c r="CX454" i="2"/>
  <c r="CU454" i="2" s="1"/>
  <c r="CY454" i="2"/>
  <c r="CN453" i="2"/>
  <c r="CM451" i="2"/>
  <c r="CJ451" i="2" s="1"/>
  <c r="CN451" i="2"/>
  <c r="CN445" i="2"/>
  <c r="CM443" i="2"/>
  <c r="CJ443" i="2" s="1"/>
  <c r="CN443" i="2"/>
  <c r="CH440" i="2"/>
  <c r="CE440" i="2" s="1"/>
  <c r="CI440" i="2"/>
  <c r="Z439" i="2"/>
  <c r="Z438" i="2"/>
  <c r="CM435" i="2"/>
  <c r="CJ435" i="2" s="1"/>
  <c r="CN435" i="2"/>
  <c r="CX432" i="2"/>
  <c r="CU432" i="2" s="1"/>
  <c r="BZ431" i="2"/>
  <c r="BW431" i="2" s="1"/>
  <c r="BK430" i="2"/>
  <c r="Y430" i="2"/>
  <c r="U430" i="2" s="1"/>
  <c r="CB428" i="2"/>
  <c r="BC428" i="2" a="1"/>
  <c r="BC428" i="2" s="1"/>
  <c r="CY426" i="2"/>
  <c r="CX424" i="2"/>
  <c r="CU424" i="2" s="1"/>
  <c r="CY424" i="2"/>
  <c r="CA544" i="2"/>
  <c r="BW544" i="2" s="1"/>
  <c r="CA536" i="2"/>
  <c r="BW536" i="2" s="1"/>
  <c r="CA528" i="2"/>
  <c r="BW528" i="2" s="1"/>
  <c r="CA520" i="2"/>
  <c r="BW520" i="2" s="1"/>
  <c r="CA512" i="2"/>
  <c r="CA504" i="2"/>
  <c r="BW504" i="2" s="1"/>
  <c r="CA496" i="2"/>
  <c r="BW496" i="2" s="1"/>
  <c r="CA488" i="2"/>
  <c r="BW488" i="2" s="1"/>
  <c r="CA480" i="2"/>
  <c r="BW480" i="2" s="1"/>
  <c r="BO468" i="2"/>
  <c r="BK468" i="2" s="1"/>
  <c r="DK467" i="2"/>
  <c r="BC466" i="2" a="1"/>
  <c r="BC466" i="2" s="1"/>
  <c r="DM465" i="2"/>
  <c r="DK465" i="2"/>
  <c r="CX457" i="2"/>
  <c r="CU457" i="2" s="1"/>
  <c r="CY457" i="2"/>
  <c r="CH453" i="2"/>
  <c r="CE453" i="2" s="1"/>
  <c r="CI453" i="2"/>
  <c r="Y453" i="2"/>
  <c r="U453" i="2" s="1"/>
  <c r="CX449" i="2"/>
  <c r="CU449" i="2" s="1"/>
  <c r="CY449" i="2"/>
  <c r="CH445" i="2"/>
  <c r="CE445" i="2" s="1"/>
  <c r="CI445" i="2"/>
  <c r="Y445" i="2"/>
  <c r="U445" i="2" s="1"/>
  <c r="BQ442" i="2"/>
  <c r="BC442" i="2" a="1"/>
  <c r="BC442" i="2" s="1"/>
  <c r="DQ437" i="2"/>
  <c r="DR437" i="2"/>
  <c r="DO437" i="2"/>
  <c r="CX433" i="2"/>
  <c r="CU433" i="2" s="1"/>
  <c r="CY433" i="2"/>
  <c r="CH432" i="2"/>
  <c r="CE432" i="2" s="1"/>
  <c r="CI432" i="2"/>
  <c r="BW432" i="2"/>
  <c r="CX430" i="2"/>
  <c r="CU430" i="2" s="1"/>
  <c r="CY430" i="2"/>
  <c r="Y426" i="2"/>
  <c r="U426" i="2" s="1"/>
  <c r="BZ410" i="2"/>
  <c r="CA410" i="2"/>
  <c r="CH409" i="2"/>
  <c r="CE409" i="2" s="1"/>
  <c r="CI409" i="2"/>
  <c r="CH406" i="2"/>
  <c r="CE406" i="2" s="1"/>
  <c r="CI406" i="2"/>
  <c r="CM390" i="2"/>
  <c r="CJ390" i="2" s="1"/>
  <c r="CN390" i="2"/>
  <c r="AE469" i="2"/>
  <c r="AT468" i="2"/>
  <c r="R468" i="2"/>
  <c r="BQ467" i="2"/>
  <c r="BH467" i="2"/>
  <c r="CX466" i="2"/>
  <c r="CU466" i="2" s="1"/>
  <c r="CI465" i="2"/>
  <c r="L465" i="2"/>
  <c r="BZ462" i="2"/>
  <c r="BW462" i="2" s="1"/>
  <c r="CN461" i="2"/>
  <c r="BC461" i="2" a="1"/>
  <c r="BC461" i="2" s="1"/>
  <c r="DF460" i="2"/>
  <c r="E459" i="2"/>
  <c r="BQ458" i="2"/>
  <c r="BC458" i="2" a="1"/>
  <c r="BC458" i="2" s="1"/>
  <c r="BW457" i="2"/>
  <c r="Z457" i="2"/>
  <c r="I456" i="2"/>
  <c r="CX453" i="2"/>
  <c r="CU453" i="2" s="1"/>
  <c r="CY453" i="2"/>
  <c r="CI452" i="2"/>
  <c r="BQ450" i="2"/>
  <c r="BC450" i="2" a="1"/>
  <c r="BC450" i="2" s="1"/>
  <c r="BW449" i="2"/>
  <c r="Z449" i="2"/>
  <c r="CX448" i="2"/>
  <c r="CU448" i="2" s="1"/>
  <c r="CN447" i="2"/>
  <c r="Z447" i="2"/>
  <c r="Z446" i="2"/>
  <c r="CX445" i="2"/>
  <c r="CU445" i="2" s="1"/>
  <c r="CY445" i="2"/>
  <c r="CI444" i="2"/>
  <c r="CM438" i="2"/>
  <c r="CJ438" i="2" s="1"/>
  <c r="CN438" i="2"/>
  <c r="CI436" i="2"/>
  <c r="CX434" i="2"/>
  <c r="CU434" i="2" s="1"/>
  <c r="U432" i="2"/>
  <c r="CN431" i="2"/>
  <c r="CX429" i="2"/>
  <c r="CU429" i="2" s="1"/>
  <c r="CH429" i="2"/>
  <c r="CE429" i="2" s="1"/>
  <c r="CI429" i="2"/>
  <c r="Y428" i="2"/>
  <c r="U428" i="2" s="1"/>
  <c r="CI426" i="2"/>
  <c r="CM421" i="2"/>
  <c r="CJ421" i="2" s="1"/>
  <c r="CN421" i="2"/>
  <c r="CN465" i="2"/>
  <c r="DR464" i="2"/>
  <c r="DQ463" i="2"/>
  <c r="DI463" i="2"/>
  <c r="DN460" i="2"/>
  <c r="DR456" i="2"/>
  <c r="DQ455" i="2"/>
  <c r="DH454" i="2"/>
  <c r="DN452" i="2"/>
  <c r="DR448" i="2"/>
  <c r="DQ447" i="2"/>
  <c r="DH446" i="2"/>
  <c r="DN444" i="2"/>
  <c r="CI443" i="2"/>
  <c r="CA442" i="2"/>
  <c r="BW442" i="2" s="1"/>
  <c r="CN441" i="2"/>
  <c r="DR440" i="2"/>
  <c r="DI439" i="2"/>
  <c r="DN436" i="2"/>
  <c r="CN433" i="2"/>
  <c r="DR432" i="2"/>
  <c r="DI431" i="2"/>
  <c r="DN428" i="2"/>
  <c r="CI427" i="2"/>
  <c r="CA426" i="2"/>
  <c r="BW426" i="2" s="1"/>
  <c r="DR425" i="2"/>
  <c r="DI425" i="2"/>
  <c r="CI425" i="2"/>
  <c r="CA425" i="2"/>
  <c r="BW425" i="2" s="1"/>
  <c r="DI424" i="2"/>
  <c r="AH424" i="2"/>
  <c r="BO423" i="2"/>
  <c r="BK423" i="2" s="1"/>
  <c r="CX422" i="2"/>
  <c r="CU422" i="2" s="1"/>
  <c r="CY422" i="2"/>
  <c r="R422" i="2"/>
  <c r="BQ421" i="2"/>
  <c r="DF419" i="2"/>
  <c r="U419" i="2"/>
  <c r="O419" i="2"/>
  <c r="AQ418" i="2"/>
  <c r="DH416" i="2"/>
  <c r="DI416" i="2"/>
  <c r="DF416" i="2"/>
  <c r="CX415" i="2"/>
  <c r="CU415" i="2" s="1"/>
  <c r="CM415" i="2"/>
  <c r="CJ415" i="2" s="1"/>
  <c r="CN415" i="2"/>
  <c r="CX414" i="2"/>
  <c r="CU414" i="2" s="1"/>
  <c r="CY414" i="2"/>
  <c r="BC414" i="2" a="1"/>
  <c r="BC414" i="2" s="1"/>
  <c r="CN412" i="2"/>
  <c r="CI411" i="2"/>
  <c r="Y408" i="2"/>
  <c r="U408" i="2" s="1"/>
  <c r="Z407" i="2"/>
  <c r="E407" i="2" s="1"/>
  <c r="DC406" i="2"/>
  <c r="R406" i="2"/>
  <c r="CX405" i="2"/>
  <c r="CU405" i="2" s="1"/>
  <c r="CY405" i="2"/>
  <c r="BW405" i="2"/>
  <c r="Z405" i="2"/>
  <c r="O403" i="2"/>
  <c r="CX402" i="2"/>
  <c r="CU402" i="2" s="1"/>
  <c r="CY402" i="2"/>
  <c r="BK401" i="2"/>
  <c r="BO400" i="2"/>
  <c r="BK400" i="2" s="1"/>
  <c r="BZ395" i="2"/>
  <c r="Z394" i="2"/>
  <c r="AK392" i="2"/>
  <c r="CX390" i="2"/>
  <c r="CU390" i="2" s="1"/>
  <c r="CI388" i="2"/>
  <c r="Z376" i="2"/>
  <c r="DQ354" i="2"/>
  <c r="DR354" i="2"/>
  <c r="DO354" i="2"/>
  <c r="CX350" i="2"/>
  <c r="CU350" i="2" s="1"/>
  <c r="CY350" i="2"/>
  <c r="CN338" i="2"/>
  <c r="CM338" i="2"/>
  <c r="CJ338" i="2" s="1"/>
  <c r="DQ464" i="2"/>
  <c r="DM460" i="2"/>
  <c r="DM452" i="2"/>
  <c r="DM444" i="2"/>
  <c r="DQ440" i="2"/>
  <c r="DM436" i="2"/>
  <c r="DQ432" i="2"/>
  <c r="DM428" i="2"/>
  <c r="DQ425" i="2"/>
  <c r="CY425" i="2"/>
  <c r="DQ424" i="2"/>
  <c r="DH424" i="2"/>
  <c r="CH423" i="2"/>
  <c r="CE423" i="2" s="1"/>
  <c r="CI423" i="2"/>
  <c r="CN420" i="2"/>
  <c r="DH419" i="2"/>
  <c r="DI419" i="2"/>
  <c r="CX418" i="2"/>
  <c r="CU418" i="2" s="1"/>
  <c r="CY418" i="2"/>
  <c r="BC417" i="2" a="1"/>
  <c r="BC417" i="2" s="1"/>
  <c r="U416" i="2"/>
  <c r="CX410" i="2"/>
  <c r="CU410" i="2" s="1"/>
  <c r="CY410" i="2"/>
  <c r="CX404" i="2"/>
  <c r="CU404" i="2" s="1"/>
  <c r="BW404" i="2"/>
  <c r="U404" i="2"/>
  <c r="U398" i="2"/>
  <c r="Y391" i="2"/>
  <c r="AK390" i="2"/>
  <c r="DH369" i="2"/>
  <c r="DI369" i="2"/>
  <c r="DF369" i="2"/>
  <c r="DM366" i="2"/>
  <c r="DN366" i="2"/>
  <c r="DK366" i="2"/>
  <c r="CA460" i="2"/>
  <c r="BW460" i="2" s="1"/>
  <c r="CY455" i="2"/>
  <c r="CA452" i="2"/>
  <c r="CY447" i="2"/>
  <c r="CA444" i="2"/>
  <c r="CA436" i="2"/>
  <c r="BW436" i="2" s="1"/>
  <c r="CY431" i="2"/>
  <c r="CA428" i="2"/>
  <c r="BW428" i="2" s="1"/>
  <c r="U424" i="2"/>
  <c r="CH417" i="2"/>
  <c r="CE417" i="2" s="1"/>
  <c r="CI417" i="2"/>
  <c r="CH404" i="2"/>
  <c r="CE404" i="2" s="1"/>
  <c r="CI404" i="2"/>
  <c r="DQ401" i="2"/>
  <c r="DR401" i="2"/>
  <c r="DO401" i="2"/>
  <c r="CM399" i="2"/>
  <c r="CJ399" i="2" s="1"/>
  <c r="CN399" i="2"/>
  <c r="CM394" i="2"/>
  <c r="CJ394" i="2" s="1"/>
  <c r="CN394" i="2"/>
  <c r="DQ391" i="2"/>
  <c r="DR391" i="2"/>
  <c r="DO391" i="2"/>
  <c r="DQ389" i="2"/>
  <c r="DR389" i="2"/>
  <c r="DO389" i="2"/>
  <c r="CX377" i="2"/>
  <c r="CU377" i="2" s="1"/>
  <c r="CY377" i="2"/>
  <c r="CX361" i="2"/>
  <c r="CU361" i="2" s="1"/>
  <c r="CY361" i="2"/>
  <c r="CX342" i="2"/>
  <c r="CU342" i="2" s="1"/>
  <c r="CY342" i="2"/>
  <c r="DR459" i="2"/>
  <c r="DI458" i="2"/>
  <c r="DN455" i="2"/>
  <c r="CA453" i="2"/>
  <c r="BW453" i="2" s="1"/>
  <c r="DR451" i="2"/>
  <c r="DI450" i="2"/>
  <c r="DN447" i="2"/>
  <c r="CA445" i="2"/>
  <c r="BW445" i="2" s="1"/>
  <c r="DR443" i="2"/>
  <c r="DI442" i="2"/>
  <c r="DN439" i="2"/>
  <c r="CA437" i="2"/>
  <c r="BW437" i="2" s="1"/>
  <c r="DR435" i="2"/>
  <c r="DI434" i="2"/>
  <c r="DN431" i="2"/>
  <c r="CA429" i="2"/>
  <c r="BW429" i="2" s="1"/>
  <c r="DR427" i="2"/>
  <c r="DI426" i="2"/>
  <c r="DO424" i="2"/>
  <c r="CI424" i="2"/>
  <c r="AW424" i="2"/>
  <c r="BH423" i="2"/>
  <c r="AN423" i="2"/>
  <c r="BZ422" i="2"/>
  <c r="CR421" i="2"/>
  <c r="CR418" i="2"/>
  <c r="Z418" i="2"/>
  <c r="AH417" i="2"/>
  <c r="BK415" i="2"/>
  <c r="BK414" i="2"/>
  <c r="DM413" i="2"/>
  <c r="DN413" i="2"/>
  <c r="DK413" i="2"/>
  <c r="AT413" i="2"/>
  <c r="CH412" i="2"/>
  <c r="CE412" i="2" s="1"/>
  <c r="CI412" i="2"/>
  <c r="Y411" i="2"/>
  <c r="U411" i="2" s="1"/>
  <c r="CR410" i="2"/>
  <c r="DQ409" i="2"/>
  <c r="DR409" i="2"/>
  <c r="DO409" i="2"/>
  <c r="CO407" i="2"/>
  <c r="U406" i="2"/>
  <c r="AT405" i="2"/>
  <c r="BZ403" i="2"/>
  <c r="Z402" i="2"/>
  <c r="AW400" i="2"/>
  <c r="CX399" i="2"/>
  <c r="CU399" i="2" s="1"/>
  <c r="BK398" i="2"/>
  <c r="AE398" i="2"/>
  <c r="DM397" i="2"/>
  <c r="DN397" i="2"/>
  <c r="DK397" i="2"/>
  <c r="AK396" i="2"/>
  <c r="CZ395" i="2"/>
  <c r="BZ394" i="2"/>
  <c r="CA394" i="2"/>
  <c r="AQ394" i="2"/>
  <c r="CH393" i="2"/>
  <c r="CE393" i="2" s="1"/>
  <c r="CI393" i="2"/>
  <c r="AH393" i="2"/>
  <c r="E393" i="2" s="1"/>
  <c r="O390" i="2"/>
  <c r="CX358" i="2"/>
  <c r="CU358" i="2" s="1"/>
  <c r="CY358" i="2"/>
  <c r="DQ459" i="2"/>
  <c r="DM455" i="2"/>
  <c r="DQ451" i="2"/>
  <c r="DM447" i="2"/>
  <c r="DQ443" i="2"/>
  <c r="DM439" i="2"/>
  <c r="DQ435" i="2"/>
  <c r="DM431" i="2"/>
  <c r="DQ427" i="2"/>
  <c r="DM425" i="2"/>
  <c r="BC425" i="2" a="1"/>
  <c r="BC425" i="2" s="1"/>
  <c r="AE425" i="2"/>
  <c r="U425" i="2"/>
  <c r="DN424" i="2"/>
  <c r="Z424" i="2"/>
  <c r="CO423" i="2"/>
  <c r="AW423" i="2"/>
  <c r="Z423" i="2"/>
  <c r="CI422" i="2"/>
  <c r="Y422" i="2"/>
  <c r="U422" i="2" s="1"/>
  <c r="Z421" i="2"/>
  <c r="CH420" i="2"/>
  <c r="CE420" i="2" s="1"/>
  <c r="CI420" i="2"/>
  <c r="AK420" i="2"/>
  <c r="I420" i="2"/>
  <c r="Z419" i="2"/>
  <c r="Y417" i="2"/>
  <c r="U417" i="2" s="1"/>
  <c r="AN415" i="2"/>
  <c r="AE414" i="2"/>
  <c r="U413" i="2"/>
  <c r="BZ411" i="2"/>
  <c r="Z410" i="2"/>
  <c r="E410" i="2" s="1"/>
  <c r="AW408" i="2"/>
  <c r="CM407" i="2"/>
  <c r="CJ407" i="2" s="1"/>
  <c r="CN407" i="2"/>
  <c r="CY406" i="2"/>
  <c r="U405" i="2"/>
  <c r="CI398" i="2"/>
  <c r="CN396" i="2"/>
  <c r="CI395" i="2"/>
  <c r="BK394" i="2"/>
  <c r="BH391" i="2"/>
  <c r="Z391" i="2"/>
  <c r="CH360" i="2"/>
  <c r="CE360" i="2" s="1"/>
  <c r="CI360" i="2"/>
  <c r="CX349" i="2"/>
  <c r="CU349" i="2" s="1"/>
  <c r="CY349" i="2"/>
  <c r="DH423" i="2"/>
  <c r="DI423" i="2"/>
  <c r="DM421" i="2"/>
  <c r="DN421" i="2"/>
  <c r="DK421" i="2"/>
  <c r="DQ417" i="2"/>
  <c r="DR417" i="2"/>
  <c r="DO417" i="2"/>
  <c r="Z416" i="2"/>
  <c r="Z415" i="2"/>
  <c r="DM405" i="2"/>
  <c r="DN405" i="2"/>
  <c r="DK405" i="2"/>
  <c r="Z403" i="2"/>
  <c r="CM402" i="2"/>
  <c r="CJ402" i="2" s="1"/>
  <c r="CN402" i="2"/>
  <c r="CX394" i="2"/>
  <c r="CU394" i="2" s="1"/>
  <c r="CY394" i="2"/>
  <c r="BK393" i="2"/>
  <c r="DH391" i="2"/>
  <c r="DI391" i="2"/>
  <c r="Y390" i="2"/>
  <c r="U390" i="2" s="1"/>
  <c r="BC386" i="2" a="1"/>
  <c r="BC386" i="2" s="1"/>
  <c r="CA384" i="2"/>
  <c r="BZ384" i="2"/>
  <c r="CY376" i="2"/>
  <c r="CX376" i="2"/>
  <c r="CU376" i="2" s="1"/>
  <c r="DK425" i="2"/>
  <c r="DK424" i="2"/>
  <c r="CB424" i="2"/>
  <c r="I424" i="2"/>
  <c r="AE422" i="2"/>
  <c r="U421" i="2"/>
  <c r="DO420" i="2"/>
  <c r="DQ420" i="2"/>
  <c r="DR420" i="2"/>
  <c r="AH420" i="2"/>
  <c r="CZ419" i="2"/>
  <c r="CM418" i="2"/>
  <c r="CJ418" i="2" s="1"/>
  <c r="CN418" i="2"/>
  <c r="BZ418" i="2"/>
  <c r="CA418" i="2"/>
  <c r="AW416" i="2"/>
  <c r="R414" i="2"/>
  <c r="BQ413" i="2"/>
  <c r="CM410" i="2"/>
  <c r="CJ410" i="2" s="1"/>
  <c r="CN410" i="2"/>
  <c r="CN409" i="2"/>
  <c r="BC409" i="2" a="1"/>
  <c r="BC409" i="2" s="1"/>
  <c r="CB408" i="2"/>
  <c r="AK404" i="2"/>
  <c r="CZ403" i="2"/>
  <c r="BZ402" i="2"/>
  <c r="CA402" i="2"/>
  <c r="AQ402" i="2"/>
  <c r="CH401" i="2"/>
  <c r="CE401" i="2" s="1"/>
  <c r="CI401" i="2"/>
  <c r="AH401" i="2"/>
  <c r="DH400" i="2"/>
  <c r="DI400" i="2"/>
  <c r="DF400" i="2"/>
  <c r="U400" i="2"/>
  <c r="Z399" i="2"/>
  <c r="DC398" i="2"/>
  <c r="R398" i="2"/>
  <c r="CX397" i="2"/>
  <c r="CU397" i="2" s="1"/>
  <c r="CY397" i="2"/>
  <c r="CX396" i="2"/>
  <c r="CU396" i="2" s="1"/>
  <c r="CM389" i="2"/>
  <c r="CJ389" i="2" s="1"/>
  <c r="CN389" i="2"/>
  <c r="DH339" i="2"/>
  <c r="DF339" i="2"/>
  <c r="DI339" i="2"/>
  <c r="CA422" i="2"/>
  <c r="DN416" i="2"/>
  <c r="CI415" i="2"/>
  <c r="CA414" i="2"/>
  <c r="BW414" i="2" s="1"/>
  <c r="CN413" i="2"/>
  <c r="DR412" i="2"/>
  <c r="DI411" i="2"/>
  <c r="DN408" i="2"/>
  <c r="CI407" i="2"/>
  <c r="CA406" i="2"/>
  <c r="BW406" i="2" s="1"/>
  <c r="CN405" i="2"/>
  <c r="DR404" i="2"/>
  <c r="DI403" i="2"/>
  <c r="DN400" i="2"/>
  <c r="CI399" i="2"/>
  <c r="CA398" i="2"/>
  <c r="BW398" i="2" s="1"/>
  <c r="CN397" i="2"/>
  <c r="DR396" i="2"/>
  <c r="DI395" i="2"/>
  <c r="CY393" i="2"/>
  <c r="CY392" i="2"/>
  <c r="CN392" i="2"/>
  <c r="Z390" i="2"/>
  <c r="CO388" i="2"/>
  <c r="AZ388" i="2"/>
  <c r="CR387" i="2"/>
  <c r="CX384" i="2"/>
  <c r="CU384" i="2" s="1"/>
  <c r="CN384" i="2"/>
  <c r="CA383" i="2"/>
  <c r="BW383" i="2" s="1"/>
  <c r="AT382" i="2"/>
  <c r="BK381" i="2"/>
  <c r="Y381" i="2"/>
  <c r="U381" i="2" s="1"/>
  <c r="CI380" i="2"/>
  <c r="AN380" i="2"/>
  <c r="DC379" i="2"/>
  <c r="CR379" i="2"/>
  <c r="BZ379" i="2"/>
  <c r="CA379" i="2"/>
  <c r="R379" i="2"/>
  <c r="AK377" i="2"/>
  <c r="DN375" i="2"/>
  <c r="DK375" i="2"/>
  <c r="BQ375" i="2"/>
  <c r="AQ375" i="2"/>
  <c r="CX374" i="2"/>
  <c r="CU374" i="2" s="1"/>
  <c r="CY374" i="2"/>
  <c r="CI373" i="2"/>
  <c r="BH373" i="2"/>
  <c r="AQ371" i="2"/>
  <c r="Y371" i="2"/>
  <c r="U371" i="2" s="1"/>
  <c r="DQ370" i="2"/>
  <c r="DR370" i="2"/>
  <c r="BC370" i="2" a="1"/>
  <c r="BC370" i="2" s="1"/>
  <c r="CB369" i="2"/>
  <c r="CI368" i="2"/>
  <c r="BK368" i="2"/>
  <c r="CI367" i="2"/>
  <c r="CI366" i="2"/>
  <c r="CI365" i="2"/>
  <c r="BH365" i="2"/>
  <c r="CN364" i="2"/>
  <c r="BC362" i="2" a="1"/>
  <c r="BC362" i="2" s="1"/>
  <c r="CO360" i="2"/>
  <c r="AN360" i="2"/>
  <c r="DC359" i="2"/>
  <c r="CN358" i="2"/>
  <c r="BQ358" i="2"/>
  <c r="U358" i="2"/>
  <c r="CN357" i="2"/>
  <c r="CI356" i="2"/>
  <c r="CM355" i="2"/>
  <c r="CJ355" i="2" s="1"/>
  <c r="CN355" i="2"/>
  <c r="AQ355" i="2"/>
  <c r="CX352" i="2"/>
  <c r="CU352" i="2" s="1"/>
  <c r="DN351" i="2"/>
  <c r="DK351" i="2"/>
  <c r="BQ351" i="2"/>
  <c r="DF346" i="2"/>
  <c r="CY345" i="2"/>
  <c r="AW345" i="2"/>
  <c r="Z345" i="2"/>
  <c r="CY344" i="2"/>
  <c r="CY343" i="2"/>
  <c r="AE343" i="2"/>
  <c r="CH341" i="2"/>
  <c r="CE341" i="2" s="1"/>
  <c r="CI341" i="2"/>
  <c r="BK341" i="2"/>
  <c r="Y340" i="2"/>
  <c r="U340" i="2" s="1"/>
  <c r="CY338" i="2"/>
  <c r="CX338" i="2"/>
  <c r="CU338" i="2" s="1"/>
  <c r="CA337" i="2"/>
  <c r="BZ337" i="2"/>
  <c r="AN332" i="2"/>
  <c r="CR327" i="2"/>
  <c r="CZ321" i="2"/>
  <c r="BH313" i="2"/>
  <c r="CZ305" i="2"/>
  <c r="DR300" i="2"/>
  <c r="DO300" i="2"/>
  <c r="AW299" i="2"/>
  <c r="DM286" i="2"/>
  <c r="DN286" i="2"/>
  <c r="BZ267" i="2"/>
  <c r="CA267" i="2"/>
  <c r="DQ266" i="2"/>
  <c r="DR266" i="2"/>
  <c r="DO266" i="2"/>
  <c r="DR421" i="2"/>
  <c r="DN417" i="2"/>
  <c r="DM416" i="2"/>
  <c r="DR413" i="2"/>
  <c r="DQ412" i="2"/>
  <c r="DO410" i="2"/>
  <c r="DN409" i="2"/>
  <c r="DM408" i="2"/>
  <c r="DK406" i="2"/>
  <c r="DR405" i="2"/>
  <c r="DQ404" i="2"/>
  <c r="DO402" i="2"/>
  <c r="DN401" i="2"/>
  <c r="DM400" i="2"/>
  <c r="DK398" i="2"/>
  <c r="DR397" i="2"/>
  <c r="DQ396" i="2"/>
  <c r="DO394" i="2"/>
  <c r="DN393" i="2"/>
  <c r="DM391" i="2"/>
  <c r="CO389" i="2"/>
  <c r="CA389" i="2"/>
  <c r="BW389" i="2" s="1"/>
  <c r="O388" i="2"/>
  <c r="CA387" i="2"/>
  <c r="BW387" i="2" s="1"/>
  <c r="BQ387" i="2"/>
  <c r="AQ387" i="2"/>
  <c r="R387" i="2"/>
  <c r="DM386" i="2"/>
  <c r="AT386" i="2"/>
  <c r="AK386" i="2"/>
  <c r="DK385" i="2"/>
  <c r="CZ385" i="2"/>
  <c r="CB385" i="2"/>
  <c r="BK384" i="2"/>
  <c r="DC383" i="2"/>
  <c r="CR383" i="2"/>
  <c r="AE383" i="2"/>
  <c r="U383" i="2"/>
  <c r="O383" i="2"/>
  <c r="CN382" i="2"/>
  <c r="AH382" i="2"/>
  <c r="CO380" i="2"/>
  <c r="Z380" i="2"/>
  <c r="BC379" i="2" a="1"/>
  <c r="BC379" i="2" s="1"/>
  <c r="AH378" i="2"/>
  <c r="BZ376" i="2"/>
  <c r="CX375" i="2"/>
  <c r="CU375" i="2" s="1"/>
  <c r="CM375" i="2"/>
  <c r="CJ375" i="2" s="1"/>
  <c r="CN375" i="2"/>
  <c r="BQ374" i="2"/>
  <c r="U374" i="2"/>
  <c r="CY373" i="2"/>
  <c r="AW373" i="2"/>
  <c r="Z373" i="2"/>
  <c r="BZ372" i="2"/>
  <c r="CA372" i="2"/>
  <c r="O372" i="2"/>
  <c r="CY371" i="2"/>
  <c r="CN371" i="2"/>
  <c r="Z365" i="2"/>
  <c r="BK363" i="2"/>
  <c r="Y363" i="2"/>
  <c r="U363" i="2" s="1"/>
  <c r="DQ362" i="2"/>
  <c r="DR362" i="2"/>
  <c r="Y361" i="2"/>
  <c r="U361" i="2" s="1"/>
  <c r="BW358" i="2"/>
  <c r="CX357" i="2"/>
  <c r="CU357" i="2" s="1"/>
  <c r="CY357" i="2"/>
  <c r="Z356" i="2"/>
  <c r="AH354" i="2"/>
  <c r="U354" i="2"/>
  <c r="BC352" i="2" a="1"/>
  <c r="BC352" i="2" s="1"/>
  <c r="CX351" i="2"/>
  <c r="CU351" i="2" s="1"/>
  <c r="BW349" i="2"/>
  <c r="U349" i="2"/>
  <c r="DH346" i="2"/>
  <c r="DH345" i="2"/>
  <c r="DI345" i="2"/>
  <c r="DM342" i="2"/>
  <c r="DN342" i="2"/>
  <c r="AT342" i="2"/>
  <c r="DC340" i="2"/>
  <c r="DR335" i="2"/>
  <c r="DO335" i="2"/>
  <c r="CZ313" i="2"/>
  <c r="U306" i="2"/>
  <c r="AE303" i="2"/>
  <c r="DK286" i="2"/>
  <c r="AH266" i="2"/>
  <c r="Y389" i="2"/>
  <c r="U389" i="2" s="1"/>
  <c r="CX382" i="2"/>
  <c r="CU382" i="2" s="1"/>
  <c r="CY382" i="2"/>
  <c r="U378" i="2"/>
  <c r="E378" i="2" s="1"/>
  <c r="U375" i="2"/>
  <c r="DO374" i="2"/>
  <c r="DQ374" i="2"/>
  <c r="DR374" i="2"/>
  <c r="DK370" i="2"/>
  <c r="DM370" i="2"/>
  <c r="DN370" i="2"/>
  <c r="DN359" i="2"/>
  <c r="DK359" i="2"/>
  <c r="Z353" i="2"/>
  <c r="U351" i="2"/>
  <c r="CH349" i="2"/>
  <c r="CE349" i="2" s="1"/>
  <c r="CI349" i="2"/>
  <c r="BZ348" i="2"/>
  <c r="CA348" i="2"/>
  <c r="DR347" i="2"/>
  <c r="DO347" i="2"/>
  <c r="BZ347" i="2"/>
  <c r="CA347" i="2"/>
  <c r="DM338" i="2"/>
  <c r="DN338" i="2"/>
  <c r="DO303" i="2"/>
  <c r="DR303" i="2"/>
  <c r="DQ303" i="2"/>
  <c r="DQ301" i="2"/>
  <c r="DR301" i="2"/>
  <c r="BZ295" i="2"/>
  <c r="CA295" i="2"/>
  <c r="DH293" i="2"/>
  <c r="DI293" i="2"/>
  <c r="CA417" i="2"/>
  <c r="BW417" i="2" s="1"/>
  <c r="AQ392" i="2"/>
  <c r="DK391" i="2"/>
  <c r="AH391" i="2"/>
  <c r="CI390" i="2"/>
  <c r="DC388" i="2"/>
  <c r="AN388" i="2"/>
  <c r="AE388" i="2"/>
  <c r="DK386" i="2"/>
  <c r="BQ386" i="2"/>
  <c r="BH386" i="2"/>
  <c r="AH386" i="2"/>
  <c r="DH385" i="2"/>
  <c r="DI385" i="2"/>
  <c r="DN383" i="2"/>
  <c r="DK383" i="2"/>
  <c r="CZ383" i="2"/>
  <c r="BQ382" i="2"/>
  <c r="U382" i="2"/>
  <c r="CY381" i="2"/>
  <c r="AW381" i="2"/>
  <c r="BK379" i="2"/>
  <c r="BQ378" i="2"/>
  <c r="BO377" i="2"/>
  <c r="BK377" i="2" s="1"/>
  <c r="BK376" i="2"/>
  <c r="AZ376" i="2"/>
  <c r="CA375" i="2"/>
  <c r="BW375" i="2" s="1"/>
  <c r="DM374" i="2"/>
  <c r="DN374" i="2"/>
  <c r="Z374" i="2"/>
  <c r="DH373" i="2"/>
  <c r="DI373" i="2"/>
  <c r="AK373" i="2"/>
  <c r="DR371" i="2"/>
  <c r="DO371" i="2"/>
  <c r="BO369" i="2"/>
  <c r="BK369" i="2" s="1"/>
  <c r="Y369" i="2"/>
  <c r="U369" i="2" s="1"/>
  <c r="R367" i="2"/>
  <c r="CX366" i="2"/>
  <c r="CU366" i="2" s="1"/>
  <c r="CY366" i="2"/>
  <c r="CX365" i="2"/>
  <c r="CU365" i="2" s="1"/>
  <c r="CY365" i="2"/>
  <c r="AK365" i="2"/>
  <c r="CZ364" i="2"/>
  <c r="Z364" i="2"/>
  <c r="AH362" i="2"/>
  <c r="CA357" i="2"/>
  <c r="BW357" i="2" s="1"/>
  <c r="O356" i="2"/>
  <c r="DH353" i="2"/>
  <c r="DI353" i="2"/>
  <c r="BW351" i="2"/>
  <c r="DM350" i="2"/>
  <c r="DN350" i="2"/>
  <c r="AT350" i="2"/>
  <c r="Y348" i="2"/>
  <c r="U348" i="2" s="1"/>
  <c r="CR347" i="2"/>
  <c r="CN346" i="2"/>
  <c r="BC345" i="2" a="1"/>
  <c r="BC345" i="2" s="1"/>
  <c r="DK338" i="2"/>
  <c r="AH334" i="2"/>
  <c r="CI328" i="2"/>
  <c r="AZ328" i="2"/>
  <c r="AN316" i="2"/>
  <c r="AN308" i="2"/>
  <c r="CN292" i="2"/>
  <c r="CM292" i="2"/>
  <c r="CJ292" i="2" s="1"/>
  <c r="BZ292" i="2"/>
  <c r="CA292" i="2"/>
  <c r="DN420" i="2"/>
  <c r="DR416" i="2"/>
  <c r="DI415" i="2"/>
  <c r="DM411" i="2"/>
  <c r="DQ407" i="2"/>
  <c r="DM403" i="2"/>
  <c r="DQ399" i="2"/>
  <c r="DM395" i="2"/>
  <c r="DR392" i="2"/>
  <c r="CR392" i="2"/>
  <c r="DF391" i="2"/>
  <c r="Z389" i="2"/>
  <c r="CN388" i="2"/>
  <c r="AE387" i="2"/>
  <c r="DF386" i="2"/>
  <c r="I386" i="2"/>
  <c r="AW385" i="2"/>
  <c r="O385" i="2"/>
  <c r="CX383" i="2"/>
  <c r="CU383" i="2" s="1"/>
  <c r="DO382" i="2"/>
  <c r="DR382" i="2"/>
  <c r="DF381" i="2"/>
  <c r="CB381" i="2"/>
  <c r="BZ380" i="2"/>
  <c r="CA380" i="2"/>
  <c r="O380" i="2"/>
  <c r="AQ379" i="2"/>
  <c r="Y379" i="2"/>
  <c r="U379" i="2" s="1"/>
  <c r="DQ378" i="2"/>
  <c r="DR378" i="2"/>
  <c r="CZ376" i="2"/>
  <c r="CO376" i="2"/>
  <c r="DK374" i="2"/>
  <c r="AZ372" i="2"/>
  <c r="DC371" i="2"/>
  <c r="CR371" i="2"/>
  <c r="BZ371" i="2"/>
  <c r="CA371" i="2"/>
  <c r="R371" i="2"/>
  <c r="CX370" i="2"/>
  <c r="CU370" i="2" s="1"/>
  <c r="AH370" i="2"/>
  <c r="L369" i="2"/>
  <c r="DN367" i="2"/>
  <c r="DK367" i="2"/>
  <c r="BQ367" i="2"/>
  <c r="CN363" i="2"/>
  <c r="DF362" i="2"/>
  <c r="AW361" i="2"/>
  <c r="Z361" i="2"/>
  <c r="CY360" i="2"/>
  <c r="CY359" i="2"/>
  <c r="AE359" i="2"/>
  <c r="U359" i="2"/>
  <c r="I358" i="2"/>
  <c r="BK357" i="2"/>
  <c r="Y357" i="2"/>
  <c r="U357" i="2" s="1"/>
  <c r="BZ356" i="2"/>
  <c r="CA356" i="2"/>
  <c r="DR355" i="2"/>
  <c r="DO355" i="2"/>
  <c r="BZ355" i="2"/>
  <c r="CA355" i="2"/>
  <c r="DF353" i="2"/>
  <c r="CB353" i="2"/>
  <c r="CI352" i="2"/>
  <c r="BK352" i="2"/>
  <c r="CI351" i="2"/>
  <c r="DK350" i="2"/>
  <c r="CI350" i="2"/>
  <c r="BH349" i="2"/>
  <c r="CN348" i="2"/>
  <c r="BK348" i="2"/>
  <c r="BC346" i="2" a="1"/>
  <c r="BC346" i="2" s="1"/>
  <c r="CO344" i="2"/>
  <c r="AN344" i="2"/>
  <c r="DC343" i="2"/>
  <c r="CN342" i="2"/>
  <c r="BQ342" i="2"/>
  <c r="U342" i="2"/>
  <c r="CN341" i="2"/>
  <c r="Z341" i="2"/>
  <c r="BQ340" i="2"/>
  <c r="Z340" i="2"/>
  <c r="CO339" i="2"/>
  <c r="Z338" i="2"/>
  <c r="DQ326" i="2"/>
  <c r="DR326" i="2"/>
  <c r="DO326" i="2"/>
  <c r="CN318" i="2"/>
  <c r="CN310" i="2"/>
  <c r="DH296" i="2"/>
  <c r="DI296" i="2"/>
  <c r="CA411" i="2"/>
  <c r="CA403" i="2"/>
  <c r="CA395" i="2"/>
  <c r="BW395" i="2" s="1"/>
  <c r="BK389" i="2"/>
  <c r="BZ388" i="2"/>
  <c r="CA388" i="2"/>
  <c r="DR387" i="2"/>
  <c r="DO387" i="2"/>
  <c r="BC387" i="2" a="1"/>
  <c r="BC387" i="2" s="1"/>
  <c r="DM382" i="2"/>
  <c r="DN382" i="2"/>
  <c r="Z382" i="2"/>
  <c r="DH381" i="2"/>
  <c r="DI381" i="2"/>
  <c r="CN380" i="2"/>
  <c r="Y380" i="2"/>
  <c r="U380" i="2" s="1"/>
  <c r="DH377" i="2"/>
  <c r="DI377" i="2"/>
  <c r="DI370" i="2"/>
  <c r="DF370" i="2"/>
  <c r="U370" i="2"/>
  <c r="BC368" i="2" a="1"/>
  <c r="BC368" i="2" s="1"/>
  <c r="CX367" i="2"/>
  <c r="CU367" i="2" s="1"/>
  <c r="U365" i="2"/>
  <c r="DH362" i="2"/>
  <c r="DH361" i="2"/>
  <c r="DI361" i="2"/>
  <c r="BW359" i="2"/>
  <c r="DM358" i="2"/>
  <c r="DN358" i="2"/>
  <c r="BC351" i="2" a="1"/>
  <c r="BC351" i="2" s="1"/>
  <c r="Z349" i="2"/>
  <c r="BK347" i="2"/>
  <c r="Y347" i="2"/>
  <c r="U347" i="2" s="1"/>
  <c r="DQ346" i="2"/>
  <c r="DR346" i="2"/>
  <c r="Y345" i="2"/>
  <c r="U345" i="2" s="1"/>
  <c r="BW342" i="2"/>
  <c r="CX341" i="2"/>
  <c r="CU341" i="2" s="1"/>
  <c r="CY341" i="2"/>
  <c r="BZ341" i="2"/>
  <c r="BW341" i="2" s="1"/>
  <c r="CX340" i="2"/>
  <c r="CU340" i="2" s="1"/>
  <c r="CM336" i="2"/>
  <c r="CJ336" i="2" s="1"/>
  <c r="CM335" i="2"/>
  <c r="CJ335" i="2" s="1"/>
  <c r="CN335" i="2"/>
  <c r="AN333" i="2"/>
  <c r="BH329" i="2"/>
  <c r="CI320" i="2"/>
  <c r="AN304" i="2"/>
  <c r="CX301" i="2"/>
  <c r="CU301" i="2" s="1"/>
  <c r="CY301" i="2"/>
  <c r="BO298" i="2"/>
  <c r="BK298" i="2" s="1"/>
  <c r="U391" i="2"/>
  <c r="CB390" i="2"/>
  <c r="CB389" i="2"/>
  <c r="BO388" i="2"/>
  <c r="BK388" i="2" s="1"/>
  <c r="DN387" i="2"/>
  <c r="CN387" i="2"/>
  <c r="CX386" i="2"/>
  <c r="CU386" i="2" s="1"/>
  <c r="U386" i="2"/>
  <c r="BO385" i="2"/>
  <c r="BK385" i="2" s="1"/>
  <c r="DK382" i="2"/>
  <c r="BK380" i="2"/>
  <c r="DR379" i="2"/>
  <c r="DO379" i="2"/>
  <c r="DK378" i="2"/>
  <c r="DM378" i="2"/>
  <c r="DN378" i="2"/>
  <c r="DF377" i="2"/>
  <c r="BH377" i="2"/>
  <c r="DC375" i="2"/>
  <c r="AT374" i="2"/>
  <c r="BK373" i="2"/>
  <c r="CO372" i="2"/>
  <c r="Z372" i="2"/>
  <c r="CN370" i="2"/>
  <c r="BQ370" i="2"/>
  <c r="AW369" i="2"/>
  <c r="Z369" i="2"/>
  <c r="CY368" i="2"/>
  <c r="E368" i="2"/>
  <c r="U367" i="2"/>
  <c r="I366" i="2"/>
  <c r="BZ364" i="2"/>
  <c r="CA364" i="2"/>
  <c r="DR363" i="2"/>
  <c r="DO363" i="2"/>
  <c r="BZ363" i="2"/>
  <c r="CA363" i="2"/>
  <c r="DK358" i="2"/>
  <c r="CI357" i="2"/>
  <c r="U350" i="2"/>
  <c r="E350" i="2" s="1"/>
  <c r="L345" i="2"/>
  <c r="DN343" i="2"/>
  <c r="DK343" i="2"/>
  <c r="Y341" i="2"/>
  <c r="U341" i="2" s="1"/>
  <c r="E341" i="2" s="1"/>
  <c r="CX336" i="2"/>
  <c r="CU336" i="2" s="1"/>
  <c r="CY336" i="2"/>
  <c r="U319" i="2"/>
  <c r="DQ318" i="2"/>
  <c r="DR318" i="2"/>
  <c r="DO318" i="2"/>
  <c r="U311" i="2"/>
  <c r="DQ310" i="2"/>
  <c r="DR310" i="2"/>
  <c r="DO310" i="2"/>
  <c r="DR275" i="2"/>
  <c r="DO275" i="2"/>
  <c r="CA376" i="2"/>
  <c r="CA368" i="2"/>
  <c r="BW368" i="2" s="1"/>
  <c r="CN367" i="2"/>
  <c r="DR366" i="2"/>
  <c r="DI365" i="2"/>
  <c r="DN362" i="2"/>
  <c r="CA360" i="2"/>
  <c r="BW360" i="2" s="1"/>
  <c r="DR358" i="2"/>
  <c r="DI357" i="2"/>
  <c r="DN354" i="2"/>
  <c r="CA352" i="2"/>
  <c r="BW352" i="2" s="1"/>
  <c r="DR350" i="2"/>
  <c r="DI349" i="2"/>
  <c r="DN346" i="2"/>
  <c r="CA344" i="2"/>
  <c r="BW344" i="2" s="1"/>
  <c r="DR342" i="2"/>
  <c r="DI341" i="2"/>
  <c r="BH340" i="2"/>
  <c r="AK338" i="2"/>
  <c r="CZ337" i="2"/>
  <c r="BK337" i="2"/>
  <c r="O337" i="2"/>
  <c r="Z335" i="2"/>
  <c r="E335" i="2" s="1"/>
  <c r="CI334" i="2"/>
  <c r="Y334" i="2"/>
  <c r="U334" i="2" s="1"/>
  <c r="AW333" i="2"/>
  <c r="CO332" i="2"/>
  <c r="BQ332" i="2"/>
  <c r="DC331" i="2"/>
  <c r="R331" i="2"/>
  <c r="CX329" i="2"/>
  <c r="CU329" i="2" s="1"/>
  <c r="Z329" i="2"/>
  <c r="CZ328" i="2"/>
  <c r="AH326" i="2"/>
  <c r="AW325" i="2"/>
  <c r="CO324" i="2"/>
  <c r="BQ324" i="2"/>
  <c r="DC323" i="2"/>
  <c r="R323" i="2"/>
  <c r="CX321" i="2"/>
  <c r="CU321" i="2" s="1"/>
  <c r="Z321" i="2"/>
  <c r="CZ320" i="2"/>
  <c r="AH318" i="2"/>
  <c r="AW317" i="2"/>
  <c r="CO316" i="2"/>
  <c r="BQ316" i="2"/>
  <c r="DC315" i="2"/>
  <c r="R315" i="2"/>
  <c r="CX313" i="2"/>
  <c r="CU313" i="2" s="1"/>
  <c r="Z313" i="2"/>
  <c r="CZ312" i="2"/>
  <c r="AH310" i="2"/>
  <c r="AW309" i="2"/>
  <c r="CO308" i="2"/>
  <c r="BQ308" i="2"/>
  <c r="DC307" i="2"/>
  <c r="R307" i="2"/>
  <c r="CX305" i="2"/>
  <c r="CU305" i="2" s="1"/>
  <c r="Z305" i="2"/>
  <c r="CZ304" i="2"/>
  <c r="CO303" i="2"/>
  <c r="BQ303" i="2"/>
  <c r="I303" i="2"/>
  <c r="AT302" i="2"/>
  <c r="L297" i="2"/>
  <c r="AW296" i="2"/>
  <c r="DH289" i="2"/>
  <c r="DI289" i="2"/>
  <c r="CB289" i="2"/>
  <c r="CH288" i="2"/>
  <c r="CE288" i="2" s="1"/>
  <c r="CI288" i="2"/>
  <c r="AT278" i="2"/>
  <c r="CX276" i="2"/>
  <c r="CU276" i="2" s="1"/>
  <c r="CY276" i="2"/>
  <c r="BK276" i="2"/>
  <c r="AK269" i="2"/>
  <c r="CI233" i="2"/>
  <c r="CH233" i="2"/>
  <c r="CE233" i="2" s="1"/>
  <c r="DN371" i="2"/>
  <c r="DR367" i="2"/>
  <c r="DQ366" i="2"/>
  <c r="DN363" i="2"/>
  <c r="DM362" i="2"/>
  <c r="DR359" i="2"/>
  <c r="DQ358" i="2"/>
  <c r="DN355" i="2"/>
  <c r="DM354" i="2"/>
  <c r="DR351" i="2"/>
  <c r="DQ350" i="2"/>
  <c r="DI350" i="2"/>
  <c r="DN347" i="2"/>
  <c r="DM346" i="2"/>
  <c r="DR343" i="2"/>
  <c r="DQ342" i="2"/>
  <c r="DI342" i="2"/>
  <c r="DN339" i="2"/>
  <c r="CN339" i="2"/>
  <c r="CA338" i="2"/>
  <c r="BW338" i="2" s="1"/>
  <c r="DF337" i="2"/>
  <c r="CN337" i="2"/>
  <c r="Y337" i="2"/>
  <c r="U337" i="2" s="1"/>
  <c r="Z336" i="2"/>
  <c r="DF334" i="2"/>
  <c r="CN330" i="2"/>
  <c r="Z328" i="2"/>
  <c r="Y326" i="2"/>
  <c r="U326" i="2" s="1"/>
  <c r="CN322" i="2"/>
  <c r="Z320" i="2"/>
  <c r="Y318" i="2"/>
  <c r="U318" i="2" s="1"/>
  <c r="CN314" i="2"/>
  <c r="Z312" i="2"/>
  <c r="Y310" i="2"/>
  <c r="U310" i="2" s="1"/>
  <c r="CN306" i="2"/>
  <c r="CM303" i="2"/>
  <c r="CJ303" i="2" s="1"/>
  <c r="CN303" i="2"/>
  <c r="Y279" i="2"/>
  <c r="U279" i="2" s="1"/>
  <c r="DM270" i="2"/>
  <c r="DN270" i="2"/>
  <c r="CI263" i="2"/>
  <c r="DM262" i="2"/>
  <c r="DN262" i="2"/>
  <c r="DK262" i="2"/>
  <c r="CA254" i="2"/>
  <c r="BZ254" i="2"/>
  <c r="DM339" i="2"/>
  <c r="CH338" i="2"/>
  <c r="CE338" i="2" s="1"/>
  <c r="DI337" i="2"/>
  <c r="CX337" i="2"/>
  <c r="CU337" i="2" s="1"/>
  <c r="BK335" i="2"/>
  <c r="DH334" i="2"/>
  <c r="CX330" i="2"/>
  <c r="CU330" i="2" s="1"/>
  <c r="CY330" i="2"/>
  <c r="CM327" i="2"/>
  <c r="CJ327" i="2" s="1"/>
  <c r="CN327" i="2"/>
  <c r="CX322" i="2"/>
  <c r="CU322" i="2" s="1"/>
  <c r="CY322" i="2"/>
  <c r="CM319" i="2"/>
  <c r="CJ319" i="2" s="1"/>
  <c r="CN319" i="2"/>
  <c r="CX314" i="2"/>
  <c r="CU314" i="2" s="1"/>
  <c r="CY314" i="2"/>
  <c r="CM311" i="2"/>
  <c r="CJ311" i="2" s="1"/>
  <c r="CN311" i="2"/>
  <c r="CX306" i="2"/>
  <c r="CU306" i="2" s="1"/>
  <c r="CY306" i="2"/>
  <c r="BZ301" i="2"/>
  <c r="CA301" i="2"/>
  <c r="BZ299" i="2"/>
  <c r="CA299" i="2"/>
  <c r="CY292" i="2"/>
  <c r="CX292" i="2"/>
  <c r="CU292" i="2" s="1"/>
  <c r="E342" i="2"/>
  <c r="CB334" i="2"/>
  <c r="AW334" i="2"/>
  <c r="BC333" i="2" a="1"/>
  <c r="BC333" i="2" s="1"/>
  <c r="CY332" i="2"/>
  <c r="BZ328" i="2"/>
  <c r="CA328" i="2"/>
  <c r="Z327" i="2"/>
  <c r="Z326" i="2"/>
  <c r="DH325" i="2"/>
  <c r="DI325" i="2"/>
  <c r="BC325" i="2" a="1"/>
  <c r="BC325" i="2" s="1"/>
  <c r="CY324" i="2"/>
  <c r="BZ320" i="2"/>
  <c r="CA320" i="2"/>
  <c r="Z319" i="2"/>
  <c r="Z318" i="2"/>
  <c r="DH317" i="2"/>
  <c r="DI317" i="2"/>
  <c r="BC317" i="2" a="1"/>
  <c r="BC317" i="2" s="1"/>
  <c r="CY316" i="2"/>
  <c r="BZ312" i="2"/>
  <c r="CA312" i="2"/>
  <c r="Z311" i="2"/>
  <c r="Z310" i="2"/>
  <c r="DH309" i="2"/>
  <c r="DI309" i="2"/>
  <c r="BC309" i="2" a="1"/>
  <c r="BC309" i="2" s="1"/>
  <c r="CY308" i="2"/>
  <c r="CX307" i="2"/>
  <c r="CU307" i="2" s="1"/>
  <c r="Z306" i="2"/>
  <c r="I306" i="2"/>
  <c r="BZ304" i="2"/>
  <c r="CA304" i="2"/>
  <c r="BO304" i="2"/>
  <c r="BK304" i="2" s="1"/>
  <c r="Y290" i="2"/>
  <c r="U290" i="2" s="1"/>
  <c r="U289" i="2"/>
  <c r="CA285" i="2"/>
  <c r="BZ285" i="2"/>
  <c r="BK272" i="2"/>
  <c r="CM256" i="2"/>
  <c r="CJ256" i="2" s="1"/>
  <c r="CN256" i="2"/>
  <c r="DO338" i="2"/>
  <c r="DQ338" i="2"/>
  <c r="DK336" i="2"/>
  <c r="DM336" i="2"/>
  <c r="DN336" i="2"/>
  <c r="CZ336" i="2"/>
  <c r="CI336" i="2"/>
  <c r="DF333" i="2"/>
  <c r="CN333" i="2"/>
  <c r="BZ333" i="2"/>
  <c r="CA333" i="2"/>
  <c r="BO333" i="2"/>
  <c r="BK333" i="2" s="1"/>
  <c r="DO332" i="2"/>
  <c r="DQ332" i="2"/>
  <c r="DR332" i="2"/>
  <c r="DN331" i="2"/>
  <c r="DK331" i="2"/>
  <c r="CY331" i="2"/>
  <c r="AK330" i="2"/>
  <c r="CH329" i="2"/>
  <c r="CE329" i="2" s="1"/>
  <c r="CI329" i="2"/>
  <c r="CA329" i="2"/>
  <c r="BW329" i="2" s="1"/>
  <c r="O329" i="2"/>
  <c r="O328" i="2"/>
  <c r="BZ327" i="2"/>
  <c r="CA327" i="2"/>
  <c r="CB326" i="2"/>
  <c r="AW326" i="2"/>
  <c r="DF325" i="2"/>
  <c r="BO325" i="2"/>
  <c r="BK325" i="2" s="1"/>
  <c r="DN323" i="2"/>
  <c r="DK323" i="2"/>
  <c r="CY323" i="2"/>
  <c r="U323" i="2"/>
  <c r="AK322" i="2"/>
  <c r="CH321" i="2"/>
  <c r="CE321" i="2" s="1"/>
  <c r="CI321" i="2"/>
  <c r="CA321" i="2"/>
  <c r="BW321" i="2" s="1"/>
  <c r="O321" i="2"/>
  <c r="O320" i="2"/>
  <c r="BZ319" i="2"/>
  <c r="CA319" i="2"/>
  <c r="CB318" i="2"/>
  <c r="AW318" i="2"/>
  <c r="DF317" i="2"/>
  <c r="BO317" i="2"/>
  <c r="BK317" i="2" s="1"/>
  <c r="DN315" i="2"/>
  <c r="DK315" i="2"/>
  <c r="CY315" i="2"/>
  <c r="U315" i="2"/>
  <c r="AK314" i="2"/>
  <c r="CH313" i="2"/>
  <c r="CE313" i="2" s="1"/>
  <c r="CI313" i="2"/>
  <c r="CA313" i="2"/>
  <c r="BW313" i="2" s="1"/>
  <c r="O313" i="2"/>
  <c r="BK312" i="2"/>
  <c r="U312" i="2"/>
  <c r="BZ311" i="2"/>
  <c r="CA311" i="2"/>
  <c r="DN307" i="2"/>
  <c r="DK307" i="2"/>
  <c r="U307" i="2"/>
  <c r="CH305" i="2"/>
  <c r="CE305" i="2" s="1"/>
  <c r="CI305" i="2"/>
  <c r="BW305" i="2"/>
  <c r="DH298" i="2"/>
  <c r="DI298" i="2"/>
  <c r="CI286" i="2"/>
  <c r="CH286" i="2"/>
  <c r="CE286" i="2" s="1"/>
  <c r="BZ275" i="2"/>
  <c r="CA275" i="2"/>
  <c r="CY264" i="2"/>
  <c r="CX264" i="2"/>
  <c r="CU264" i="2" s="1"/>
  <c r="DQ256" i="2"/>
  <c r="DR256" i="2"/>
  <c r="DO256" i="2"/>
  <c r="DO340" i="2"/>
  <c r="I339" i="2"/>
  <c r="AK337" i="2"/>
  <c r="AQ336" i="2"/>
  <c r="O336" i="2"/>
  <c r="BZ334" i="2"/>
  <c r="BW334" i="2" s="1"/>
  <c r="BC334" i="2" a="1"/>
  <c r="BC334" i="2" s="1"/>
  <c r="Y333" i="2"/>
  <c r="U333" i="2" s="1"/>
  <c r="DC332" i="2"/>
  <c r="BK332" i="2"/>
  <c r="AE331" i="2"/>
  <c r="DM330" i="2"/>
  <c r="DN330" i="2"/>
  <c r="AT330" i="2"/>
  <c r="BK329" i="2"/>
  <c r="Y329" i="2"/>
  <c r="U329" i="2" s="1"/>
  <c r="DR327" i="2"/>
  <c r="DO327" i="2"/>
  <c r="AH327" i="2"/>
  <c r="Y325" i="2"/>
  <c r="U325" i="2" s="1"/>
  <c r="DC324" i="2"/>
  <c r="AE323" i="2"/>
  <c r="DM322" i="2"/>
  <c r="DN322" i="2"/>
  <c r="AT322" i="2"/>
  <c r="BK321" i="2"/>
  <c r="Y321" i="2"/>
  <c r="U321" i="2" s="1"/>
  <c r="DR319" i="2"/>
  <c r="DO319" i="2"/>
  <c r="AH319" i="2"/>
  <c r="Y317" i="2"/>
  <c r="U317" i="2" s="1"/>
  <c r="DC316" i="2"/>
  <c r="BK316" i="2"/>
  <c r="AE315" i="2"/>
  <c r="DM314" i="2"/>
  <c r="DN314" i="2"/>
  <c r="AT314" i="2"/>
  <c r="BK313" i="2"/>
  <c r="Y313" i="2"/>
  <c r="U313" i="2" s="1"/>
  <c r="AQ312" i="2"/>
  <c r="DR311" i="2"/>
  <c r="DO311" i="2"/>
  <c r="AH311" i="2"/>
  <c r="BK309" i="2"/>
  <c r="Y309" i="2"/>
  <c r="U309" i="2" s="1"/>
  <c r="DC308" i="2"/>
  <c r="AE307" i="2"/>
  <c r="DM306" i="2"/>
  <c r="DN306" i="2"/>
  <c r="AT306" i="2"/>
  <c r="Y305" i="2"/>
  <c r="U305" i="2" s="1"/>
  <c r="BK303" i="2"/>
  <c r="BQ302" i="2"/>
  <c r="O302" i="2"/>
  <c r="O299" i="2"/>
  <c r="DF298" i="2"/>
  <c r="CY298" i="2"/>
  <c r="BC295" i="2" a="1"/>
  <c r="BC295" i="2" s="1"/>
  <c r="AT295" i="2"/>
  <c r="Z295" i="2"/>
  <c r="CX293" i="2"/>
  <c r="CU293" i="2" s="1"/>
  <c r="CY293" i="2"/>
  <c r="CM285" i="2"/>
  <c r="CJ285" i="2" s="1"/>
  <c r="CN285" i="2"/>
  <c r="DQ282" i="2"/>
  <c r="DR282" i="2"/>
  <c r="CO280" i="2"/>
  <c r="CN275" i="2"/>
  <c r="CX273" i="2"/>
  <c r="CU273" i="2" s="1"/>
  <c r="CY273" i="2"/>
  <c r="AE271" i="2"/>
  <c r="CX265" i="2"/>
  <c r="CU265" i="2" s="1"/>
  <c r="CY265" i="2"/>
  <c r="CB258" i="2"/>
  <c r="CX302" i="2"/>
  <c r="CU302" i="2" s="1"/>
  <c r="DM301" i="2"/>
  <c r="DN301" i="2"/>
  <c r="AW301" i="2"/>
  <c r="CA300" i="2"/>
  <c r="AN299" i="2"/>
  <c r="AE299" i="2"/>
  <c r="AT298" i="2"/>
  <c r="DQ297" i="2"/>
  <c r="DR297" i="2"/>
  <c r="CO297" i="2"/>
  <c r="AN296" i="2"/>
  <c r="CM295" i="2"/>
  <c r="CJ295" i="2" s="1"/>
  <c r="CN295" i="2"/>
  <c r="AT294" i="2"/>
  <c r="BW293" i="2"/>
  <c r="AK293" i="2"/>
  <c r="CX291" i="2"/>
  <c r="CU291" i="2" s="1"/>
  <c r="CY291" i="2"/>
  <c r="AE291" i="2"/>
  <c r="DQ290" i="2"/>
  <c r="DR290" i="2"/>
  <c r="AW289" i="2"/>
  <c r="U285" i="2"/>
  <c r="CZ284" i="2"/>
  <c r="CM284" i="2"/>
  <c r="CJ284" i="2" s="1"/>
  <c r="L281" i="2"/>
  <c r="BC279" i="2" a="1"/>
  <c r="BC279" i="2" s="1"/>
  <c r="R279" i="2"/>
  <c r="CX278" i="2"/>
  <c r="CU278" i="2" s="1"/>
  <c r="CN278" i="2"/>
  <c r="U278" i="2"/>
  <c r="CX277" i="2"/>
  <c r="CU277" i="2" s="1"/>
  <c r="CY277" i="2"/>
  <c r="AZ276" i="2"/>
  <c r="CI275" i="2"/>
  <c r="Y273" i="2"/>
  <c r="U273" i="2" s="1"/>
  <c r="CO272" i="2"/>
  <c r="AT270" i="2"/>
  <c r="CN269" i="2"/>
  <c r="CZ268" i="2"/>
  <c r="O268" i="2"/>
  <c r="BK267" i="2"/>
  <c r="Y266" i="2"/>
  <c r="U266" i="2" s="1"/>
  <c r="Z265" i="2"/>
  <c r="BW264" i="2"/>
  <c r="CX262" i="2"/>
  <c r="CU262" i="2" s="1"/>
  <c r="CM262" i="2"/>
  <c r="CJ262" i="2" s="1"/>
  <c r="CN262" i="2"/>
  <c r="BQ262" i="2"/>
  <c r="CI259" i="2"/>
  <c r="AT259" i="2"/>
  <c r="CX258" i="2"/>
  <c r="CU258" i="2" s="1"/>
  <c r="BC258" i="2" a="1"/>
  <c r="BC258" i="2" s="1"/>
  <c r="AT258" i="2"/>
  <c r="BQ257" i="2"/>
  <c r="CY256" i="2"/>
  <c r="AK256" i="2"/>
  <c r="AK255" i="2"/>
  <c r="DM233" i="2"/>
  <c r="DN233" i="2"/>
  <c r="DK233" i="2"/>
  <c r="DM334" i="2"/>
  <c r="DQ330" i="2"/>
  <c r="CY328" i="2"/>
  <c r="DM326" i="2"/>
  <c r="CA325" i="2"/>
  <c r="BW325" i="2" s="1"/>
  <c r="DQ322" i="2"/>
  <c r="CY320" i="2"/>
  <c r="DM318" i="2"/>
  <c r="CA317" i="2"/>
  <c r="BW317" i="2" s="1"/>
  <c r="DQ314" i="2"/>
  <c r="CY312" i="2"/>
  <c r="DM310" i="2"/>
  <c r="CA309" i="2"/>
  <c r="BW309" i="2" s="1"/>
  <c r="DQ306" i="2"/>
  <c r="CY304" i="2"/>
  <c r="O304" i="2"/>
  <c r="DM303" i="2"/>
  <c r="DK301" i="2"/>
  <c r="CO300" i="2"/>
  <c r="AW300" i="2"/>
  <c r="AN300" i="2"/>
  <c r="Y300" i="2"/>
  <c r="U300" i="2" s="1"/>
  <c r="CO299" i="2"/>
  <c r="BC299" i="2" a="1"/>
  <c r="BC299" i="2" s="1"/>
  <c r="DC298" i="2"/>
  <c r="Z298" i="2"/>
  <c r="DO297" i="2"/>
  <c r="DF297" i="2"/>
  <c r="BK297" i="2"/>
  <c r="CY295" i="2"/>
  <c r="AQ295" i="2"/>
  <c r="AH294" i="2"/>
  <c r="BK292" i="2"/>
  <c r="O292" i="2"/>
  <c r="CN291" i="2"/>
  <c r="BC290" i="2" a="1"/>
  <c r="BC290" i="2" s="1"/>
  <c r="BZ284" i="2"/>
  <c r="CA284" i="2"/>
  <c r="CN283" i="2"/>
  <c r="BZ283" i="2"/>
  <c r="CA283" i="2"/>
  <c r="DH281" i="2"/>
  <c r="DI281" i="2"/>
  <c r="CY281" i="2"/>
  <c r="Z281" i="2"/>
  <c r="BK275" i="2"/>
  <c r="BC274" i="2" a="1"/>
  <c r="BC274" i="2" s="1"/>
  <c r="CX269" i="2"/>
  <c r="CU269" i="2" s="1"/>
  <c r="CY269" i="2"/>
  <c r="U259" i="2"/>
  <c r="U255" i="2"/>
  <c r="DQ254" i="2"/>
  <c r="DR254" i="2"/>
  <c r="DO254" i="2"/>
  <c r="DI331" i="2"/>
  <c r="DN328" i="2"/>
  <c r="DR324" i="2"/>
  <c r="DI323" i="2"/>
  <c r="DN320" i="2"/>
  <c r="DR316" i="2"/>
  <c r="DI315" i="2"/>
  <c r="DN312" i="2"/>
  <c r="CA310" i="2"/>
  <c r="BW310" i="2" s="1"/>
  <c r="DR308" i="2"/>
  <c r="DI307" i="2"/>
  <c r="DN304" i="2"/>
  <c r="DF301" i="2"/>
  <c r="CB301" i="2"/>
  <c r="Z301" i="2"/>
  <c r="CI300" i="2"/>
  <c r="CN298" i="2"/>
  <c r="CB298" i="2"/>
  <c r="CB297" i="2"/>
  <c r="BZ296" i="2"/>
  <c r="CA296" i="2"/>
  <c r="BC296" i="2" a="1"/>
  <c r="BC296" i="2" s="1"/>
  <c r="DO294" i="2"/>
  <c r="DQ294" i="2"/>
  <c r="DR294" i="2"/>
  <c r="BQ294" i="2"/>
  <c r="BH294" i="2"/>
  <c r="AZ292" i="2"/>
  <c r="BZ291" i="2"/>
  <c r="CA291" i="2"/>
  <c r="DK290" i="2"/>
  <c r="DM290" i="2"/>
  <c r="DN290" i="2"/>
  <c r="AT290" i="2"/>
  <c r="DC287" i="2"/>
  <c r="R287" i="2"/>
  <c r="E287" i="2" s="1"/>
  <c r="CX286" i="2"/>
  <c r="CU286" i="2" s="1"/>
  <c r="CI285" i="2"/>
  <c r="BH285" i="2"/>
  <c r="CX284" i="2"/>
  <c r="CU284" i="2" s="1"/>
  <c r="CY284" i="2"/>
  <c r="O284" i="2"/>
  <c r="BC283" i="2" a="1"/>
  <c r="BC283" i="2" s="1"/>
  <c r="Z283" i="2"/>
  <c r="AH282" i="2"/>
  <c r="DF281" i="2"/>
  <c r="CY280" i="2"/>
  <c r="BW277" i="2"/>
  <c r="AK277" i="2"/>
  <c r="CH274" i="2"/>
  <c r="CE274" i="2" s="1"/>
  <c r="CI274" i="2"/>
  <c r="AN272" i="2"/>
  <c r="DC271" i="2"/>
  <c r="R271" i="2"/>
  <c r="CM270" i="2"/>
  <c r="CJ270" i="2" s="1"/>
  <c r="CN270" i="2"/>
  <c r="BQ270" i="2"/>
  <c r="U270" i="2"/>
  <c r="Y269" i="2"/>
  <c r="U269" i="2" s="1"/>
  <c r="CX268" i="2"/>
  <c r="CU268" i="2" s="1"/>
  <c r="CY268" i="2"/>
  <c r="DH256" i="2"/>
  <c r="DI256" i="2"/>
  <c r="CX253" i="2"/>
  <c r="CU253" i="2" s="1"/>
  <c r="CY253" i="2"/>
  <c r="DH331" i="2"/>
  <c r="DM328" i="2"/>
  <c r="DQ324" i="2"/>
  <c r="DH323" i="2"/>
  <c r="DM320" i="2"/>
  <c r="DQ316" i="2"/>
  <c r="DH315" i="2"/>
  <c r="DM312" i="2"/>
  <c r="DQ308" i="2"/>
  <c r="DH307" i="2"/>
  <c r="DM304" i="2"/>
  <c r="Z300" i="2"/>
  <c r="DC299" i="2"/>
  <c r="BK299" i="2"/>
  <c r="CA298" i="2"/>
  <c r="BW298" i="2" s="1"/>
  <c r="BQ298" i="2"/>
  <c r="BH297" i="2"/>
  <c r="R296" i="2"/>
  <c r="DN295" i="2"/>
  <c r="BQ295" i="2"/>
  <c r="DM294" i="2"/>
  <c r="DN294" i="2"/>
  <c r="U294" i="2"/>
  <c r="CZ293" i="2"/>
  <c r="Y293" i="2"/>
  <c r="U293" i="2" s="1"/>
  <c r="CI292" i="2"/>
  <c r="AN292" i="2"/>
  <c r="DR291" i="2"/>
  <c r="DO291" i="2"/>
  <c r="BC291" i="2" a="1"/>
  <c r="BC291" i="2" s="1"/>
  <c r="R291" i="2"/>
  <c r="CH289" i="2"/>
  <c r="CE289" i="2" s="1"/>
  <c r="CI289" i="2"/>
  <c r="BO289" i="2"/>
  <c r="BK289" i="2" s="1"/>
  <c r="BC288" i="2" a="1"/>
  <c r="BC288" i="2" s="1"/>
  <c r="DN287" i="2"/>
  <c r="DK287" i="2"/>
  <c r="BQ286" i="2"/>
  <c r="DR283" i="2"/>
  <c r="DO283" i="2"/>
  <c r="CI283" i="2"/>
  <c r="Y282" i="2"/>
  <c r="U282" i="2" s="1"/>
  <c r="CN281" i="2"/>
  <c r="BC281" i="2" a="1"/>
  <c r="BC281" i="2" s="1"/>
  <c r="BC280" i="2" a="1"/>
  <c r="BC280" i="2" s="1"/>
  <c r="DN279" i="2"/>
  <c r="DK279" i="2"/>
  <c r="Z276" i="2"/>
  <c r="AQ275" i="2"/>
  <c r="DQ274" i="2"/>
  <c r="DR274" i="2"/>
  <c r="DH273" i="2"/>
  <c r="DI273" i="2"/>
  <c r="CB273" i="2"/>
  <c r="AW273" i="2"/>
  <c r="Z273" i="2"/>
  <c r="CY272" i="2"/>
  <c r="AZ268" i="2"/>
  <c r="BC265" i="2" a="1"/>
  <c r="BC265" i="2" s="1"/>
  <c r="CH264" i="2"/>
  <c r="CE264" i="2" s="1"/>
  <c r="CI264" i="2"/>
  <c r="AN264" i="2"/>
  <c r="R263" i="2"/>
  <c r="AK257" i="2"/>
  <c r="Y256" i="2"/>
  <c r="U256" i="2" s="1"/>
  <c r="CM238" i="2"/>
  <c r="CJ238" i="2" s="1"/>
  <c r="CN238" i="2"/>
  <c r="U286" i="2"/>
  <c r="CX285" i="2"/>
  <c r="CU285" i="2" s="1"/>
  <c r="CY285" i="2"/>
  <c r="Z285" i="2"/>
  <c r="CX279" i="2"/>
  <c r="CU279" i="2" s="1"/>
  <c r="DM278" i="2"/>
  <c r="DN278" i="2"/>
  <c r="BC272" i="2" a="1"/>
  <c r="BC272" i="2" s="1"/>
  <c r="DN271" i="2"/>
  <c r="DK271" i="2"/>
  <c r="BW263" i="2"/>
  <c r="Y260" i="2"/>
  <c r="U260" i="2" s="1"/>
  <c r="Z258" i="2"/>
  <c r="CX246" i="2"/>
  <c r="CU246" i="2" s="1"/>
  <c r="CY246" i="2"/>
  <c r="CR303" i="2"/>
  <c r="DF302" i="2"/>
  <c r="CB300" i="2"/>
  <c r="CN299" i="2"/>
  <c r="CH297" i="2"/>
  <c r="CE297" i="2" s="1"/>
  <c r="CI297" i="2"/>
  <c r="AW297" i="2"/>
  <c r="BK296" i="2"/>
  <c r="AZ296" i="2"/>
  <c r="O296" i="2"/>
  <c r="DF293" i="2"/>
  <c r="AW293" i="2"/>
  <c r="Z292" i="2"/>
  <c r="DI290" i="2"/>
  <c r="DF290" i="2"/>
  <c r="BQ290" i="2"/>
  <c r="AH290" i="2"/>
  <c r="O288" i="2"/>
  <c r="CX287" i="2"/>
  <c r="CU287" i="2" s="1"/>
  <c r="CM287" i="2"/>
  <c r="CJ287" i="2" s="1"/>
  <c r="CN287" i="2"/>
  <c r="BQ287" i="2"/>
  <c r="CI284" i="2"/>
  <c r="Y283" i="2"/>
  <c r="U283" i="2" s="1"/>
  <c r="I278" i="2"/>
  <c r="Y277" i="2"/>
  <c r="U277" i="2" s="1"/>
  <c r="BZ276" i="2"/>
  <c r="CA276" i="2"/>
  <c r="Y274" i="2"/>
  <c r="U274" i="2" s="1"/>
  <c r="CX271" i="2"/>
  <c r="CU271" i="2" s="1"/>
  <c r="Z269" i="2"/>
  <c r="Z268" i="2"/>
  <c r="DH265" i="2"/>
  <c r="DI265" i="2"/>
  <c r="DF265" i="2"/>
  <c r="BC263" i="2" a="1"/>
  <c r="BC263" i="2" s="1"/>
  <c r="Z261" i="2"/>
  <c r="DH260" i="2"/>
  <c r="DI260" i="2"/>
  <c r="DF260" i="2"/>
  <c r="CM260" i="2"/>
  <c r="CJ260" i="2" s="1"/>
  <c r="CN260" i="2"/>
  <c r="U257" i="2"/>
  <c r="BH256" i="2"/>
  <c r="Y253" i="2"/>
  <c r="U253" i="2" s="1"/>
  <c r="AT260" i="2"/>
  <c r="O258" i="2"/>
  <c r="CY257" i="2"/>
  <c r="Z255" i="2"/>
  <c r="BC253" i="2" a="1"/>
  <c r="BC253" i="2" s="1"/>
  <c r="Z253" i="2"/>
  <c r="BO252" i="2"/>
  <c r="BK252" i="2" s="1"/>
  <c r="DM249" i="2"/>
  <c r="DK249" i="2"/>
  <c r="CH248" i="2"/>
  <c r="CE248" i="2" s="1"/>
  <c r="CI248" i="2"/>
  <c r="CI247" i="2"/>
  <c r="BC244" i="2" a="1"/>
  <c r="BC244" i="2" s="1"/>
  <c r="BZ238" i="2"/>
  <c r="CA238" i="2"/>
  <c r="BK238" i="2"/>
  <c r="CX227" i="2"/>
  <c r="CU227" i="2" s="1"/>
  <c r="CY227" i="2"/>
  <c r="U226" i="2"/>
  <c r="DR286" i="2"/>
  <c r="DI285" i="2"/>
  <c r="DN282" i="2"/>
  <c r="DR278" i="2"/>
  <c r="DI277" i="2"/>
  <c r="DN274" i="2"/>
  <c r="CN271" i="2"/>
  <c r="DR270" i="2"/>
  <c r="DI269" i="2"/>
  <c r="DO267" i="2"/>
  <c r="CY267" i="2"/>
  <c r="DN266" i="2"/>
  <c r="DF266" i="2"/>
  <c r="CI265" i="2"/>
  <c r="DK263" i="2"/>
  <c r="CN263" i="2"/>
  <c r="DR262" i="2"/>
  <c r="DO261" i="2"/>
  <c r="DF261" i="2"/>
  <c r="DM260" i="2"/>
  <c r="BQ260" i="2"/>
  <c r="DM259" i="2"/>
  <c r="AK259" i="2"/>
  <c r="DM256" i="2"/>
  <c r="DK253" i="2"/>
  <c r="DM253" i="2"/>
  <c r="L253" i="2"/>
  <c r="Y252" i="2"/>
  <c r="U252" i="2" s="1"/>
  <c r="CX250" i="2"/>
  <c r="CU250" i="2" s="1"/>
  <c r="U248" i="2"/>
  <c r="CN245" i="2"/>
  <c r="BC245" i="2" a="1"/>
  <c r="BC245" i="2" s="1"/>
  <c r="DH244" i="2"/>
  <c r="DI244" i="2"/>
  <c r="DF244" i="2"/>
  <c r="Y244" i="2"/>
  <c r="U244" i="2" s="1"/>
  <c r="U242" i="2"/>
  <c r="CH240" i="2"/>
  <c r="CE240" i="2" s="1"/>
  <c r="CI240" i="2"/>
  <c r="BW240" i="2"/>
  <c r="CI239" i="2"/>
  <c r="Z233" i="2"/>
  <c r="E233" i="2" s="1"/>
  <c r="DQ230" i="2"/>
  <c r="DR230" i="2"/>
  <c r="DO230" i="2"/>
  <c r="DQ286" i="2"/>
  <c r="DM282" i="2"/>
  <c r="DQ278" i="2"/>
  <c r="DM274" i="2"/>
  <c r="DQ270" i="2"/>
  <c r="DM266" i="2"/>
  <c r="DQ262" i="2"/>
  <c r="BW258" i="2"/>
  <c r="BK254" i="2"/>
  <c r="BQ250" i="2"/>
  <c r="DQ245" i="2"/>
  <c r="DR245" i="2"/>
  <c r="DO245" i="2"/>
  <c r="BK244" i="2"/>
  <c r="CX238" i="2"/>
  <c r="CU238" i="2" s="1"/>
  <c r="CY238" i="2"/>
  <c r="CX233" i="2"/>
  <c r="CU233" i="2" s="1"/>
  <c r="CY233" i="2"/>
  <c r="CX208" i="2"/>
  <c r="CU208" i="2" s="1"/>
  <c r="CY208" i="2"/>
  <c r="DQ190" i="2"/>
  <c r="DR190" i="2"/>
  <c r="DO190" i="2"/>
  <c r="CH188" i="2"/>
  <c r="CE188" i="2" s="1"/>
  <c r="CI188" i="2"/>
  <c r="DM261" i="2"/>
  <c r="DC261" i="2"/>
  <c r="AZ258" i="2"/>
  <c r="AQ257" i="2"/>
  <c r="DK256" i="2"/>
  <c r="AH256" i="2"/>
  <c r="CI255" i="2"/>
  <c r="CN253" i="2"/>
  <c r="DI252" i="2"/>
  <c r="CY252" i="2"/>
  <c r="CO252" i="2"/>
  <c r="CN251" i="2"/>
  <c r="DF250" i="2"/>
  <c r="DH250" i="2"/>
  <c r="DI250" i="2"/>
  <c r="Z249" i="2"/>
  <c r="BZ247" i="2"/>
  <c r="CA247" i="2"/>
  <c r="CI245" i="2"/>
  <c r="CN243" i="2"/>
  <c r="DM241" i="2"/>
  <c r="DN241" i="2"/>
  <c r="DK241" i="2"/>
  <c r="BC236" i="2" a="1"/>
  <c r="BC236" i="2" s="1"/>
  <c r="CY234" i="2"/>
  <c r="CA231" i="2"/>
  <c r="BZ231" i="2"/>
  <c r="BZ225" i="2"/>
  <c r="CA225" i="2"/>
  <c r="DN293" i="2"/>
  <c r="DR289" i="2"/>
  <c r="DI288" i="2"/>
  <c r="DN285" i="2"/>
  <c r="DR281" i="2"/>
  <c r="DI280" i="2"/>
  <c r="DN277" i="2"/>
  <c r="DR273" i="2"/>
  <c r="DI272" i="2"/>
  <c r="E270" i="2"/>
  <c r="DN269" i="2"/>
  <c r="DR265" i="2"/>
  <c r="DI264" i="2"/>
  <c r="DR257" i="2"/>
  <c r="DF256" i="2"/>
  <c r="DR255" i="2"/>
  <c r="DI255" i="2"/>
  <c r="DR253" i="2"/>
  <c r="CM246" i="2"/>
  <c r="CJ246" i="2" s="1"/>
  <c r="CN246" i="2"/>
  <c r="BZ239" i="2"/>
  <c r="CA239" i="2"/>
  <c r="BC237" i="2" a="1"/>
  <c r="BC237" i="2" s="1"/>
  <c r="DH236" i="2"/>
  <c r="DI236" i="2"/>
  <c r="DF236" i="2"/>
  <c r="Y236" i="2"/>
  <c r="U236" i="2" s="1"/>
  <c r="L235" i="2"/>
  <c r="BC234" i="2" a="1"/>
  <c r="BC234" i="2" s="1"/>
  <c r="CX232" i="2"/>
  <c r="CU232" i="2" s="1"/>
  <c r="CX212" i="2"/>
  <c r="CU212" i="2" s="1"/>
  <c r="CY212" i="2"/>
  <c r="CX196" i="2"/>
  <c r="CU196" i="2" s="1"/>
  <c r="CY196" i="2"/>
  <c r="CA268" i="2"/>
  <c r="BW268" i="2" s="1"/>
  <c r="BC261" i="2" a="1"/>
  <c r="BC261" i="2" s="1"/>
  <c r="R261" i="2"/>
  <c r="DQ260" i="2"/>
  <c r="I260" i="2"/>
  <c r="DR259" i="2"/>
  <c r="DH259" i="2"/>
  <c r="DQ257" i="2"/>
  <c r="AW255" i="2"/>
  <c r="DF254" i="2"/>
  <c r="AH254" i="2"/>
  <c r="BZ253" i="2"/>
  <c r="BW253" i="2" s="1"/>
  <c r="DF252" i="2"/>
  <c r="CB252" i="2"/>
  <c r="AW252" i="2"/>
  <c r="BO250" i="2"/>
  <c r="BK250" i="2" s="1"/>
  <c r="Y250" i="2"/>
  <c r="U250" i="2" s="1"/>
  <c r="BW249" i="2"/>
  <c r="I248" i="2"/>
  <c r="U247" i="2"/>
  <c r="BZ246" i="2"/>
  <c r="CA246" i="2"/>
  <c r="BK246" i="2"/>
  <c r="Y246" i="2"/>
  <c r="U246" i="2" s="1"/>
  <c r="Z245" i="2"/>
  <c r="Z241" i="2"/>
  <c r="E241" i="2" s="1"/>
  <c r="CM239" i="2"/>
  <c r="CJ239" i="2" s="1"/>
  <c r="DQ237" i="2"/>
  <c r="DR237" i="2"/>
  <c r="DO237" i="2"/>
  <c r="Y237" i="2"/>
  <c r="U237" i="2" s="1"/>
  <c r="CH225" i="2"/>
  <c r="CE225" i="2" s="1"/>
  <c r="CI225" i="2"/>
  <c r="Y224" i="2"/>
  <c r="U224" i="2" s="1"/>
  <c r="CM209" i="2"/>
  <c r="CJ209" i="2" s="1"/>
  <c r="CN209" i="2"/>
  <c r="DH196" i="2"/>
  <c r="DI196" i="2"/>
  <c r="DF196" i="2"/>
  <c r="BZ252" i="2"/>
  <c r="DO251" i="2"/>
  <c r="DQ251" i="2"/>
  <c r="DR251" i="2"/>
  <c r="CX248" i="2"/>
  <c r="CU248" i="2" s="1"/>
  <c r="CX242" i="2"/>
  <c r="CU242" i="2" s="1"/>
  <c r="CX241" i="2"/>
  <c r="CU241" i="2" s="1"/>
  <c r="CY241" i="2"/>
  <c r="I240" i="2"/>
  <c r="Y234" i="2"/>
  <c r="U234" i="2" s="1"/>
  <c r="CH232" i="2"/>
  <c r="CE232" i="2" s="1"/>
  <c r="CI232" i="2"/>
  <c r="DH230" i="2"/>
  <c r="DI230" i="2"/>
  <c r="CX226" i="2"/>
  <c r="CU226" i="2" s="1"/>
  <c r="BZ224" i="2"/>
  <c r="CA224" i="2"/>
  <c r="DM251" i="2"/>
  <c r="DR248" i="2"/>
  <c r="DQ247" i="2"/>
  <c r="DN244" i="2"/>
  <c r="DM243" i="2"/>
  <c r="DR240" i="2"/>
  <c r="DQ239" i="2"/>
  <c r="DN236" i="2"/>
  <c r="DM235" i="2"/>
  <c r="DQ231" i="2"/>
  <c r="AW229" i="2"/>
  <c r="DQ228" i="2"/>
  <c r="DR228" i="2"/>
  <c r="BK228" i="2"/>
  <c r="R227" i="2"/>
  <c r="DM226" i="2"/>
  <c r="BH226" i="2"/>
  <c r="CX225" i="2"/>
  <c r="CU225" i="2" s="1"/>
  <c r="CX224" i="2"/>
  <c r="CU224" i="2" s="1"/>
  <c r="CA223" i="2"/>
  <c r="BW223" i="2" s="1"/>
  <c r="BK223" i="2"/>
  <c r="DQ221" i="2"/>
  <c r="BC220" i="2" a="1"/>
  <c r="BC220" i="2" s="1"/>
  <c r="DC219" i="2"/>
  <c r="BW219" i="2"/>
  <c r="BC219" i="2" a="1"/>
  <c r="BC219" i="2" s="1"/>
  <c r="R219" i="2"/>
  <c r="DM218" i="2"/>
  <c r="BQ218" i="2"/>
  <c r="DM217" i="2"/>
  <c r="BZ216" i="2"/>
  <c r="BW216" i="2" s="1"/>
  <c r="AK216" i="2"/>
  <c r="CZ215" i="2"/>
  <c r="CM215" i="2"/>
  <c r="CJ215" i="2" s="1"/>
  <c r="Z215" i="2"/>
  <c r="Z213" i="2"/>
  <c r="BO212" i="2"/>
  <c r="BK212" i="2" s="1"/>
  <c r="Y212" i="2"/>
  <c r="U212" i="2" s="1"/>
  <c r="L212" i="2"/>
  <c r="AN211" i="2"/>
  <c r="E211" i="2" s="1"/>
  <c r="DN210" i="2"/>
  <c r="DK210" i="2"/>
  <c r="BC210" i="2" a="1"/>
  <c r="BC210" i="2" s="1"/>
  <c r="BW209" i="2"/>
  <c r="BZ208" i="2"/>
  <c r="BW208" i="2" s="1"/>
  <c r="AK208" i="2"/>
  <c r="Z206" i="2"/>
  <c r="CX203" i="2"/>
  <c r="CU203" i="2" s="1"/>
  <c r="CO203" i="2"/>
  <c r="AE203" i="2"/>
  <c r="DC202" i="2"/>
  <c r="R202" i="2"/>
  <c r="Z200" i="2"/>
  <c r="CR199" i="2"/>
  <c r="CI199" i="2"/>
  <c r="AQ199" i="2"/>
  <c r="DR198" i="2"/>
  <c r="DO198" i="2"/>
  <c r="CR198" i="2"/>
  <c r="CN197" i="2"/>
  <c r="AH197" i="2"/>
  <c r="CH195" i="2"/>
  <c r="CE195" i="2" s="1"/>
  <c r="CI195" i="2"/>
  <c r="AN195" i="2"/>
  <c r="CH183" i="2"/>
  <c r="CE183" i="2" s="1"/>
  <c r="CI183" i="2"/>
  <c r="CX163" i="2"/>
  <c r="CU163" i="2" s="1"/>
  <c r="CY163" i="2"/>
  <c r="CN230" i="2"/>
  <c r="BZ229" i="2"/>
  <c r="CA229" i="2"/>
  <c r="BQ226" i="2"/>
  <c r="CI224" i="2"/>
  <c r="BZ221" i="2"/>
  <c r="CA221" i="2"/>
  <c r="BC221" i="2" a="1"/>
  <c r="BC221" i="2" s="1"/>
  <c r="BZ215" i="2"/>
  <c r="CA215" i="2"/>
  <c r="BZ214" i="2"/>
  <c r="CA214" i="2"/>
  <c r="DN202" i="2"/>
  <c r="DK202" i="2"/>
  <c r="CX200" i="2"/>
  <c r="CU200" i="2" s="1"/>
  <c r="CY200" i="2"/>
  <c r="CM191" i="2"/>
  <c r="CJ191" i="2" s="1"/>
  <c r="CN191" i="2"/>
  <c r="CN148" i="2"/>
  <c r="CM148" i="2"/>
  <c r="CJ148" i="2" s="1"/>
  <c r="CY247" i="2"/>
  <c r="CA244" i="2"/>
  <c r="BW244" i="2" s="1"/>
  <c r="CY239" i="2"/>
  <c r="CA236" i="2"/>
  <c r="BW236" i="2" s="1"/>
  <c r="CY231" i="2"/>
  <c r="BZ230" i="2"/>
  <c r="CA230" i="2"/>
  <c r="BC229" i="2" a="1"/>
  <c r="BC229" i="2" s="1"/>
  <c r="Z229" i="2"/>
  <c r="Y228" i="2"/>
  <c r="U228" i="2" s="1"/>
  <c r="BQ227" i="2"/>
  <c r="DO221" i="2"/>
  <c r="CN221" i="2"/>
  <c r="BO219" i="2"/>
  <c r="BK219" i="2" s="1"/>
  <c r="R218" i="2"/>
  <c r="DK217" i="2"/>
  <c r="O216" i="2"/>
  <c r="CX215" i="2"/>
  <c r="CU215" i="2" s="1"/>
  <c r="CY215" i="2"/>
  <c r="CN214" i="2"/>
  <c r="R211" i="2"/>
  <c r="I209" i="2"/>
  <c r="O208" i="2"/>
  <c r="BZ207" i="2"/>
  <c r="CA207" i="2"/>
  <c r="BK207" i="2"/>
  <c r="BZ206" i="2"/>
  <c r="CA206" i="2"/>
  <c r="BC206" i="2" a="1"/>
  <c r="BC206" i="2" s="1"/>
  <c r="CB205" i="2"/>
  <c r="AW205" i="2"/>
  <c r="BQ203" i="2"/>
  <c r="AT202" i="2"/>
  <c r="CH201" i="2"/>
  <c r="CE201" i="2" s="1"/>
  <c r="AK200" i="2"/>
  <c r="CI197" i="2"/>
  <c r="CO195" i="2"/>
  <c r="AT193" i="2"/>
  <c r="CX191" i="2"/>
  <c r="CU191" i="2" s="1"/>
  <c r="BW185" i="2"/>
  <c r="CX184" i="2"/>
  <c r="CU184" i="2" s="1"/>
  <c r="CY184" i="2"/>
  <c r="CX170" i="2"/>
  <c r="CU170" i="2" s="1"/>
  <c r="CY170" i="2"/>
  <c r="DN247" i="2"/>
  <c r="CA245" i="2"/>
  <c r="BW245" i="2" s="1"/>
  <c r="DR243" i="2"/>
  <c r="DI242" i="2"/>
  <c r="DN239" i="2"/>
  <c r="CA237" i="2"/>
  <c r="BW237" i="2" s="1"/>
  <c r="DR235" i="2"/>
  <c r="DI234" i="2"/>
  <c r="DN231" i="2"/>
  <c r="BK231" i="2"/>
  <c r="Z231" i="2"/>
  <c r="BC230" i="2" a="1"/>
  <c r="BC230" i="2" s="1"/>
  <c r="BQ228" i="2"/>
  <c r="AN228" i="2"/>
  <c r="BW227" i="2"/>
  <c r="AK225" i="2"/>
  <c r="CI223" i="2"/>
  <c r="O223" i="2"/>
  <c r="DR222" i="2"/>
  <c r="BZ222" i="2"/>
  <c r="CA222" i="2"/>
  <c r="AH221" i="2"/>
  <c r="CY220" i="2"/>
  <c r="CO220" i="2"/>
  <c r="BK220" i="2"/>
  <c r="Y220" i="2"/>
  <c r="U220" i="2" s="1"/>
  <c r="CY219" i="2"/>
  <c r="AT218" i="2"/>
  <c r="AK217" i="2"/>
  <c r="Y216" i="2"/>
  <c r="U216" i="2" s="1"/>
  <c r="U215" i="2"/>
  <c r="DI213" i="2"/>
  <c r="DF213" i="2"/>
  <c r="BC213" i="2" a="1"/>
  <c r="BC213" i="2" s="1"/>
  <c r="AN212" i="2"/>
  <c r="BW211" i="2"/>
  <c r="CY210" i="2"/>
  <c r="Y208" i="2"/>
  <c r="U208" i="2" s="1"/>
  <c r="CX207" i="2"/>
  <c r="CU207" i="2" s="1"/>
  <c r="CY207" i="2"/>
  <c r="CN206" i="2"/>
  <c r="CZ199" i="2"/>
  <c r="Z199" i="2"/>
  <c r="BZ198" i="2"/>
  <c r="CA198" i="2"/>
  <c r="DQ197" i="2"/>
  <c r="DR197" i="2"/>
  <c r="DO197" i="2"/>
  <c r="Z197" i="2"/>
  <c r="BQ194" i="2"/>
  <c r="CY185" i="2"/>
  <c r="BZ182" i="2"/>
  <c r="CA182" i="2"/>
  <c r="CM176" i="2"/>
  <c r="CJ176" i="2" s="1"/>
  <c r="CN176" i="2"/>
  <c r="CX166" i="2"/>
  <c r="CU166" i="2" s="1"/>
  <c r="CY166" i="2"/>
  <c r="BZ154" i="2"/>
  <c r="CA154" i="2"/>
  <c r="DM247" i="2"/>
  <c r="DQ243" i="2"/>
  <c r="DH242" i="2"/>
  <c r="DM239" i="2"/>
  <c r="DQ235" i="2"/>
  <c r="DH234" i="2"/>
  <c r="DM231" i="2"/>
  <c r="L231" i="2"/>
  <c r="DF230" i="2"/>
  <c r="DQ229" i="2"/>
  <c r="AE227" i="2"/>
  <c r="I226" i="2"/>
  <c r="DM225" i="2"/>
  <c r="AZ224" i="2"/>
  <c r="O224" i="2"/>
  <c r="CZ223" i="2"/>
  <c r="AQ223" i="2"/>
  <c r="DQ222" i="2"/>
  <c r="CN222" i="2"/>
  <c r="BC222" i="2" a="1"/>
  <c r="BC222" i="2" s="1"/>
  <c r="CI221" i="2"/>
  <c r="Y221" i="2"/>
  <c r="U221" i="2" s="1"/>
  <c r="DQ220" i="2"/>
  <c r="DR220" i="2"/>
  <c r="L220" i="2"/>
  <c r="CO219" i="2"/>
  <c r="AE219" i="2"/>
  <c r="CY218" i="2"/>
  <c r="CX217" i="2"/>
  <c r="CU217" i="2" s="1"/>
  <c r="CN217" i="2"/>
  <c r="AT217" i="2"/>
  <c r="AZ216" i="2"/>
  <c r="O215" i="2"/>
  <c r="CI214" i="2"/>
  <c r="BK214" i="2"/>
  <c r="AH214" i="2"/>
  <c r="CN213" i="2"/>
  <c r="CO212" i="2"/>
  <c r="AW212" i="2"/>
  <c r="DC211" i="2"/>
  <c r="DM209" i="2"/>
  <c r="DN209" i="2"/>
  <c r="AT209" i="2"/>
  <c r="AZ208" i="2"/>
  <c r="U207" i="2"/>
  <c r="DI205" i="2"/>
  <c r="DF205" i="2"/>
  <c r="BC205" i="2" a="1"/>
  <c r="BC205" i="2" s="1"/>
  <c r="AN204" i="2"/>
  <c r="BW203" i="2"/>
  <c r="BC203" i="2" a="1"/>
  <c r="BC203" i="2" s="1"/>
  <c r="CY202" i="2"/>
  <c r="I201" i="2"/>
  <c r="O200" i="2"/>
  <c r="BZ199" i="2"/>
  <c r="CA199" i="2"/>
  <c r="BK199" i="2"/>
  <c r="U198" i="2"/>
  <c r="CB196" i="2"/>
  <c r="BC196" i="2" a="1"/>
  <c r="BC196" i="2" s="1"/>
  <c r="BW195" i="2"/>
  <c r="U194" i="2"/>
  <c r="U193" i="2"/>
  <c r="CO192" i="2"/>
  <c r="CM186" i="2"/>
  <c r="CJ186" i="2" s="1"/>
  <c r="CN186" i="2"/>
  <c r="DH219" i="2"/>
  <c r="DI219" i="2"/>
  <c r="DR214" i="2"/>
  <c r="DO214" i="2"/>
  <c r="Y214" i="2"/>
  <c r="U214" i="2" s="1"/>
  <c r="DQ213" i="2"/>
  <c r="DR213" i="2"/>
  <c r="DH212" i="2"/>
  <c r="DI212" i="2"/>
  <c r="CI211" i="2"/>
  <c r="BK206" i="2"/>
  <c r="DM201" i="2"/>
  <c r="DN201" i="2"/>
  <c r="Y200" i="2"/>
  <c r="U200" i="2" s="1"/>
  <c r="CX199" i="2"/>
  <c r="CU199" i="2" s="1"/>
  <c r="CY199" i="2"/>
  <c r="Y196" i="2"/>
  <c r="U196" i="2" s="1"/>
  <c r="DM193" i="2"/>
  <c r="DN193" i="2"/>
  <c r="DK193" i="2"/>
  <c r="CX193" i="2"/>
  <c r="CU193" i="2" s="1"/>
  <c r="CM193" i="2"/>
  <c r="CJ193" i="2" s="1"/>
  <c r="CN193" i="2"/>
  <c r="BZ191" i="2"/>
  <c r="CA191" i="2"/>
  <c r="CX230" i="2"/>
  <c r="CU230" i="2" s="1"/>
  <c r="R230" i="2"/>
  <c r="DO229" i="2"/>
  <c r="Y229" i="2"/>
  <c r="U229" i="2" s="1"/>
  <c r="DH227" i="2"/>
  <c r="DI227" i="2"/>
  <c r="AT227" i="2"/>
  <c r="DK225" i="2"/>
  <c r="BH225" i="2"/>
  <c r="U225" i="2"/>
  <c r="DM224" i="2"/>
  <c r="DN224" i="2"/>
  <c r="CX223" i="2"/>
  <c r="CU223" i="2" s="1"/>
  <c r="CY223" i="2"/>
  <c r="CR222" i="2"/>
  <c r="CI222" i="2"/>
  <c r="AH222" i="2"/>
  <c r="U222" i="2"/>
  <c r="Z221" i="2"/>
  <c r="AW220" i="2"/>
  <c r="DF219" i="2"/>
  <c r="BQ219" i="2"/>
  <c r="CX216" i="2"/>
  <c r="CU216" i="2" s="1"/>
  <c r="AZ215" i="2"/>
  <c r="Y213" i="2"/>
  <c r="U213" i="2" s="1"/>
  <c r="CX209" i="2"/>
  <c r="CU209" i="2" s="1"/>
  <c r="DR206" i="2"/>
  <c r="DO206" i="2"/>
  <c r="Y206" i="2"/>
  <c r="U206" i="2" s="1"/>
  <c r="DQ205" i="2"/>
  <c r="DR205" i="2"/>
  <c r="AH205" i="2"/>
  <c r="DH204" i="2"/>
  <c r="DI204" i="2"/>
  <c r="CB204" i="2"/>
  <c r="AE202" i="2"/>
  <c r="DK201" i="2"/>
  <c r="AT201" i="2"/>
  <c r="AZ200" i="2"/>
  <c r="U199" i="2"/>
  <c r="CH190" i="2"/>
  <c r="CE190" i="2" s="1"/>
  <c r="CI190" i="2"/>
  <c r="BZ187" i="2"/>
  <c r="CA187" i="2"/>
  <c r="CM168" i="2"/>
  <c r="CJ168" i="2" s="1"/>
  <c r="CN168" i="2"/>
  <c r="BZ192" i="2"/>
  <c r="O192" i="2"/>
  <c r="DQ185" i="2"/>
  <c r="DR185" i="2"/>
  <c r="AW184" i="2"/>
  <c r="BK183" i="2"/>
  <c r="CI180" i="2"/>
  <c r="DH177" i="2"/>
  <c r="DI177" i="2"/>
  <c r="BZ175" i="2"/>
  <c r="CA175" i="2"/>
  <c r="CH167" i="2"/>
  <c r="CE167" i="2" s="1"/>
  <c r="CI167" i="2"/>
  <c r="AH162" i="2"/>
  <c r="DQ155" i="2"/>
  <c r="DR155" i="2"/>
  <c r="DO155" i="2"/>
  <c r="DF197" i="2"/>
  <c r="DK194" i="2"/>
  <c r="DF192" i="2"/>
  <c r="BO192" i="2"/>
  <c r="BK192" i="2" s="1"/>
  <c r="BC192" i="2" a="1"/>
  <c r="BC192" i="2" s="1"/>
  <c r="AE192" i="2"/>
  <c r="DK191" i="2"/>
  <c r="AT189" i="2"/>
  <c r="AK188" i="2"/>
  <c r="CN187" i="2"/>
  <c r="AZ187" i="2"/>
  <c r="DR186" i="2"/>
  <c r="DO186" i="2"/>
  <c r="DO185" i="2"/>
  <c r="CI181" i="2"/>
  <c r="CM178" i="2"/>
  <c r="CJ178" i="2" s="1"/>
  <c r="CN178" i="2"/>
  <c r="CY176" i="2"/>
  <c r="CY175" i="2"/>
  <c r="BK175" i="2"/>
  <c r="DM174" i="2"/>
  <c r="DN174" i="2"/>
  <c r="DK174" i="2"/>
  <c r="CM159" i="2"/>
  <c r="CJ159" i="2" s="1"/>
  <c r="CN159" i="2"/>
  <c r="AE159" i="2"/>
  <c r="AT158" i="2"/>
  <c r="DI95" i="2"/>
  <c r="DH95" i="2"/>
  <c r="DM229" i="2"/>
  <c r="DQ225" i="2"/>
  <c r="DM221" i="2"/>
  <c r="DQ217" i="2"/>
  <c r="DM213" i="2"/>
  <c r="DR210" i="2"/>
  <c r="DQ209" i="2"/>
  <c r="DM205" i="2"/>
  <c r="DR202" i="2"/>
  <c r="DQ201" i="2"/>
  <c r="DM197" i="2"/>
  <c r="DR194" i="2"/>
  <c r="DQ193" i="2"/>
  <c r="CR191" i="2"/>
  <c r="CN189" i="2"/>
  <c r="CI189" i="2"/>
  <c r="CZ187" i="2"/>
  <c r="BZ186" i="2"/>
  <c r="CA186" i="2"/>
  <c r="BK185" i="2"/>
  <c r="AH185" i="2"/>
  <c r="BO184" i="2"/>
  <c r="BK184" i="2" s="1"/>
  <c r="BC184" i="2" a="1"/>
  <c r="BC184" i="2" s="1"/>
  <c r="BK180" i="2"/>
  <c r="Y180" i="2"/>
  <c r="U180" i="2" s="1"/>
  <c r="DF179" i="2"/>
  <c r="BK179" i="2"/>
  <c r="BC179" i="2" a="1"/>
  <c r="BC179" i="2" s="1"/>
  <c r="CX178" i="2"/>
  <c r="CU178" i="2" s="1"/>
  <c r="Z178" i="2"/>
  <c r="Z176" i="2"/>
  <c r="CH175" i="2"/>
  <c r="CE175" i="2" s="1"/>
  <c r="CI175" i="2"/>
  <c r="Y175" i="2"/>
  <c r="U175" i="2" s="1"/>
  <c r="Z170" i="2"/>
  <c r="DK160" i="2"/>
  <c r="DM160" i="2"/>
  <c r="CY159" i="2"/>
  <c r="CY154" i="2"/>
  <c r="CX154" i="2"/>
  <c r="CU154" i="2" s="1"/>
  <c r="DQ226" i="2"/>
  <c r="CA213" i="2"/>
  <c r="BW213" i="2" s="1"/>
  <c r="CA205" i="2"/>
  <c r="BW205" i="2" s="1"/>
  <c r="CA197" i="2"/>
  <c r="BW197" i="2" s="1"/>
  <c r="BC186" i="2" a="1"/>
  <c r="BC186" i="2" s="1"/>
  <c r="U182" i="2"/>
  <c r="BZ179" i="2"/>
  <c r="CA179" i="2"/>
  <c r="DQ178" i="2"/>
  <c r="DR178" i="2"/>
  <c r="DO178" i="2"/>
  <c r="DK172" i="2"/>
  <c r="DM172" i="2"/>
  <c r="DN172" i="2"/>
  <c r="BZ164" i="2"/>
  <c r="CA164" i="2"/>
  <c r="CH162" i="2"/>
  <c r="CE162" i="2" s="1"/>
  <c r="CI162" i="2"/>
  <c r="BZ144" i="2"/>
  <c r="CA144" i="2"/>
  <c r="DN216" i="2"/>
  <c r="DR212" i="2"/>
  <c r="DI211" i="2"/>
  <c r="DN208" i="2"/>
  <c r="DR204" i="2"/>
  <c r="DI203" i="2"/>
  <c r="DN200" i="2"/>
  <c r="DR196" i="2"/>
  <c r="DI195" i="2"/>
  <c r="AT191" i="2"/>
  <c r="DF190" i="2"/>
  <c r="U189" i="2"/>
  <c r="DO188" i="2"/>
  <c r="DQ188" i="2"/>
  <c r="Y188" i="2"/>
  <c r="U188" i="2" s="1"/>
  <c r="DF187" i="2"/>
  <c r="Z187" i="2"/>
  <c r="CR186" i="2"/>
  <c r="Y185" i="2"/>
  <c r="U185" i="2" s="1"/>
  <c r="DK184" i="2"/>
  <c r="DM184" i="2"/>
  <c r="DM182" i="2"/>
  <c r="DN182" i="2"/>
  <c r="DK182" i="2"/>
  <c r="BZ181" i="2"/>
  <c r="BW181" i="2" s="1"/>
  <c r="Z181" i="2"/>
  <c r="BC177" i="2" a="1"/>
  <c r="BC177" i="2" s="1"/>
  <c r="CM171" i="2"/>
  <c r="CJ171" i="2" s="1"/>
  <c r="CN171" i="2"/>
  <c r="BK163" i="2"/>
  <c r="Y155" i="2"/>
  <c r="DO147" i="2"/>
  <c r="DQ147" i="2"/>
  <c r="DR147" i="2"/>
  <c r="CZ192" i="2"/>
  <c r="CN192" i="2"/>
  <c r="AZ192" i="2"/>
  <c r="DO191" i="2"/>
  <c r="DR191" i="2"/>
  <c r="BQ191" i="2"/>
  <c r="DH190" i="2"/>
  <c r="CA190" i="2"/>
  <c r="BW190" i="2" s="1"/>
  <c r="DN189" i="2"/>
  <c r="CA189" i="2"/>
  <c r="BW189" i="2" s="1"/>
  <c r="BQ189" i="2"/>
  <c r="BH188" i="2"/>
  <c r="DI187" i="2"/>
  <c r="AQ186" i="2"/>
  <c r="CI184" i="2"/>
  <c r="L184" i="2"/>
  <c r="CX183" i="2"/>
  <c r="CU183" i="2" s="1"/>
  <c r="CX181" i="2"/>
  <c r="CU181" i="2" s="1"/>
  <c r="CY181" i="2"/>
  <c r="CX180" i="2"/>
  <c r="CU180" i="2" s="1"/>
  <c r="Z180" i="2"/>
  <c r="CN179" i="2"/>
  <c r="Y179" i="2"/>
  <c r="U179" i="2" s="1"/>
  <c r="Z173" i="2"/>
  <c r="CN172" i="2"/>
  <c r="U165" i="2"/>
  <c r="CM153" i="2"/>
  <c r="CJ153" i="2" s="1"/>
  <c r="CN153" i="2"/>
  <c r="DK143" i="2"/>
  <c r="DM143" i="2"/>
  <c r="DN143" i="2"/>
  <c r="CA192" i="2"/>
  <c r="CX190" i="2"/>
  <c r="CU190" i="2" s="1"/>
  <c r="U190" i="2"/>
  <c r="I189" i="2"/>
  <c r="Y186" i="2"/>
  <c r="U186" i="2" s="1"/>
  <c r="DF185" i="2"/>
  <c r="BC185" i="2" a="1"/>
  <c r="BC185" i="2" s="1"/>
  <c r="DH184" i="2"/>
  <c r="DI184" i="2"/>
  <c r="Z182" i="2"/>
  <c r="DO180" i="2"/>
  <c r="DQ180" i="2"/>
  <c r="CH169" i="2"/>
  <c r="CE169" i="2" s="1"/>
  <c r="CI169" i="2"/>
  <c r="CX167" i="2"/>
  <c r="CU167" i="2" s="1"/>
  <c r="BZ163" i="2"/>
  <c r="CA163" i="2"/>
  <c r="CX158" i="2"/>
  <c r="CU158" i="2" s="1"/>
  <c r="CY158" i="2"/>
  <c r="DO176" i="2"/>
  <c r="DR176" i="2"/>
  <c r="BQ176" i="2"/>
  <c r="DH175" i="2"/>
  <c r="DI175" i="2"/>
  <c r="BW174" i="2"/>
  <c r="CA173" i="2"/>
  <c r="BW173" i="2" s="1"/>
  <c r="CR172" i="2"/>
  <c r="BZ172" i="2"/>
  <c r="CI171" i="2"/>
  <c r="CN170" i="2"/>
  <c r="CA170" i="2"/>
  <c r="BW170" i="2" s="1"/>
  <c r="Y169" i="2"/>
  <c r="U169" i="2" s="1"/>
  <c r="CY168" i="2"/>
  <c r="AT167" i="2"/>
  <c r="AK167" i="2"/>
  <c r="I167" i="2"/>
  <c r="BW166" i="2"/>
  <c r="BH166" i="2"/>
  <c r="AZ166" i="2"/>
  <c r="CX165" i="2"/>
  <c r="CU165" i="2" s="1"/>
  <c r="O165" i="2"/>
  <c r="Z164" i="2"/>
  <c r="BC163" i="2" a="1"/>
  <c r="BC163" i="2" s="1"/>
  <c r="BC162" i="2" a="1"/>
  <c r="BC162" i="2" s="1"/>
  <c r="DH161" i="2"/>
  <c r="DI161" i="2"/>
  <c r="DC160" i="2"/>
  <c r="BQ160" i="2"/>
  <c r="AE160" i="2"/>
  <c r="E160" i="2" s="1"/>
  <c r="DM158" i="2"/>
  <c r="DN158" i="2"/>
  <c r="Z158" i="2"/>
  <c r="CI157" i="2"/>
  <c r="BK157" i="2"/>
  <c r="DO156" i="2"/>
  <c r="DQ156" i="2"/>
  <c r="CI156" i="2"/>
  <c r="Y156" i="2"/>
  <c r="U156" i="2" s="1"/>
  <c r="L153" i="2"/>
  <c r="CI152" i="2"/>
  <c r="R151" i="2"/>
  <c r="DM150" i="2"/>
  <c r="DN150" i="2"/>
  <c r="DK150" i="2"/>
  <c r="DN187" i="2"/>
  <c r="DR183" i="2"/>
  <c r="DI182" i="2"/>
  <c r="DN179" i="2"/>
  <c r="I176" i="2"/>
  <c r="AK175" i="2"/>
  <c r="CX174" i="2"/>
  <c r="CU174" i="2" s="1"/>
  <c r="L174" i="2"/>
  <c r="CZ173" i="2"/>
  <c r="CN173" i="2"/>
  <c r="CI172" i="2"/>
  <c r="DQ171" i="2"/>
  <c r="DH171" i="2"/>
  <c r="CY171" i="2"/>
  <c r="CH170" i="2"/>
  <c r="CE170" i="2" s="1"/>
  <c r="CI170" i="2"/>
  <c r="DM168" i="2"/>
  <c r="DC168" i="2"/>
  <c r="BQ168" i="2"/>
  <c r="AE168" i="2"/>
  <c r="CN167" i="2"/>
  <c r="DM166" i="2"/>
  <c r="DN166" i="2"/>
  <c r="BZ165" i="2"/>
  <c r="BW165" i="2" s="1"/>
  <c r="CN164" i="2"/>
  <c r="BC161" i="2" a="1"/>
  <c r="BC161" i="2" s="1"/>
  <c r="R161" i="2"/>
  <c r="BQ159" i="2"/>
  <c r="U159" i="2"/>
  <c r="AK158" i="2"/>
  <c r="Z156" i="2"/>
  <c r="DM154" i="2"/>
  <c r="DK154" i="2"/>
  <c r="DN154" i="2"/>
  <c r="DQ153" i="2"/>
  <c r="DR153" i="2"/>
  <c r="DO153" i="2"/>
  <c r="DM151" i="2"/>
  <c r="DN151" i="2"/>
  <c r="DK151" i="2"/>
  <c r="CX150" i="2"/>
  <c r="CU150" i="2" s="1"/>
  <c r="CY150" i="2"/>
  <c r="CM147" i="2"/>
  <c r="CJ147" i="2" s="1"/>
  <c r="CN147" i="2"/>
  <c r="DM187" i="2"/>
  <c r="DQ183" i="2"/>
  <c r="DM179" i="2"/>
  <c r="CA178" i="2"/>
  <c r="BW178" i="2" s="1"/>
  <c r="CX173" i="2"/>
  <c r="CU173" i="2" s="1"/>
  <c r="BK173" i="2"/>
  <c r="CX172" i="2"/>
  <c r="CU172" i="2" s="1"/>
  <c r="Y171" i="2"/>
  <c r="U171" i="2" s="1"/>
  <c r="BH167" i="2"/>
  <c r="DK166" i="2"/>
  <c r="CR164" i="2"/>
  <c r="AH163" i="2"/>
  <c r="BK162" i="2"/>
  <c r="DC161" i="2"/>
  <c r="BO161" i="2"/>
  <c r="BK161" i="2" s="1"/>
  <c r="BW159" i="2"/>
  <c r="CI158" i="2"/>
  <c r="O158" i="2"/>
  <c r="CX155" i="2"/>
  <c r="CU155" i="2" s="1"/>
  <c r="CA155" i="2"/>
  <c r="BW155" i="2" s="1"/>
  <c r="AQ154" i="2"/>
  <c r="DK152" i="2"/>
  <c r="DM152" i="2"/>
  <c r="CX152" i="2"/>
  <c r="CU152" i="2" s="1"/>
  <c r="CY152" i="2"/>
  <c r="CX151" i="2"/>
  <c r="CU151" i="2" s="1"/>
  <c r="CY151" i="2"/>
  <c r="BO150" i="2"/>
  <c r="BK150" i="2" s="1"/>
  <c r="CN139" i="2"/>
  <c r="CM139" i="2"/>
  <c r="CJ139" i="2" s="1"/>
  <c r="DI137" i="2"/>
  <c r="DF137" i="2"/>
  <c r="DH137" i="2"/>
  <c r="DN181" i="2"/>
  <c r="DR177" i="2"/>
  <c r="CN174" i="2"/>
  <c r="Z174" i="2"/>
  <c r="U173" i="2"/>
  <c r="BZ171" i="2"/>
  <c r="BW171" i="2" s="1"/>
  <c r="BK170" i="2"/>
  <c r="U167" i="2"/>
  <c r="Z165" i="2"/>
  <c r="Y162" i="2"/>
  <c r="U162" i="2" s="1"/>
  <c r="CX160" i="2"/>
  <c r="CU160" i="2" s="1"/>
  <c r="U158" i="2"/>
  <c r="BZ157" i="2"/>
  <c r="Z157" i="2"/>
  <c r="CH153" i="2"/>
  <c r="CE153" i="2" s="1"/>
  <c r="CI153" i="2"/>
  <c r="U150" i="2"/>
  <c r="CX125" i="2"/>
  <c r="CU125" i="2" s="1"/>
  <c r="CY125" i="2"/>
  <c r="BZ123" i="2"/>
  <c r="CA123" i="2"/>
  <c r="DR122" i="2"/>
  <c r="DO122" i="2"/>
  <c r="DQ122" i="2"/>
  <c r="CR176" i="2"/>
  <c r="CI174" i="2"/>
  <c r="AK174" i="2"/>
  <c r="AZ173" i="2"/>
  <c r="AQ173" i="2"/>
  <c r="O173" i="2"/>
  <c r="AW171" i="2"/>
  <c r="Z171" i="2"/>
  <c r="CO170" i="2"/>
  <c r="Y170" i="2"/>
  <c r="U170" i="2" s="1"/>
  <c r="DC169" i="2"/>
  <c r="BZ169" i="2"/>
  <c r="CA169" i="2"/>
  <c r="BO169" i="2"/>
  <c r="BW167" i="2"/>
  <c r="CI166" i="2"/>
  <c r="AQ164" i="2"/>
  <c r="AH164" i="2"/>
  <c r="U164" i="2"/>
  <c r="Y163" i="2"/>
  <c r="U163" i="2" s="1"/>
  <c r="DH162" i="2"/>
  <c r="CO162" i="2"/>
  <c r="CB162" i="2"/>
  <c r="CM160" i="2"/>
  <c r="CJ160" i="2" s="1"/>
  <c r="CN160" i="2"/>
  <c r="DM159" i="2"/>
  <c r="BZ156" i="2"/>
  <c r="DH155" i="2"/>
  <c r="DI155" i="2"/>
  <c r="AZ154" i="2"/>
  <c r="Y151" i="2"/>
  <c r="U151" i="2" s="1"/>
  <c r="DH138" i="2"/>
  <c r="DI138" i="2"/>
  <c r="I171" i="2"/>
  <c r="BK169" i="2"/>
  <c r="DQ162" i="2"/>
  <c r="DR162" i="2"/>
  <c r="Z162" i="2"/>
  <c r="L162" i="2"/>
  <c r="Y161" i="2"/>
  <c r="U161" i="2" s="1"/>
  <c r="I159" i="2"/>
  <c r="BW158" i="2"/>
  <c r="BW157" i="2"/>
  <c r="BK155" i="2"/>
  <c r="CM154" i="2"/>
  <c r="CJ154" i="2" s="1"/>
  <c r="CN154" i="2"/>
  <c r="BZ152" i="2"/>
  <c r="CA152" i="2"/>
  <c r="CX149" i="2"/>
  <c r="CU149" i="2" s="1"/>
  <c r="CY149" i="2"/>
  <c r="Z154" i="2"/>
  <c r="E154" i="2" s="1"/>
  <c r="DC152" i="2"/>
  <c r="Z150" i="2"/>
  <c r="AZ149" i="2"/>
  <c r="BQ148" i="2"/>
  <c r="AH147" i="2"/>
  <c r="CI145" i="2"/>
  <c r="AN145" i="2"/>
  <c r="DR144" i="2"/>
  <c r="DO144" i="2"/>
  <c r="BC144" i="2" a="1"/>
  <c r="BC144" i="2" s="1"/>
  <c r="R144" i="2"/>
  <c r="CH142" i="2"/>
  <c r="CE142" i="2" s="1"/>
  <c r="CI142" i="2"/>
  <c r="BO142" i="2"/>
  <c r="BK142" i="2" s="1"/>
  <c r="AW141" i="2"/>
  <c r="DF138" i="2"/>
  <c r="CI133" i="2"/>
  <c r="CH133" i="2"/>
  <c r="CE133" i="2" s="1"/>
  <c r="Y132" i="2"/>
  <c r="U132" i="2" s="1"/>
  <c r="CN46" i="2"/>
  <c r="CM46" i="2"/>
  <c r="CJ46" i="2" s="1"/>
  <c r="CA161" i="2"/>
  <c r="BW161" i="2" s="1"/>
  <c r="CA153" i="2"/>
  <c r="BW153" i="2" s="1"/>
  <c r="BC152" i="2" a="1"/>
  <c r="BC152" i="2" s="1"/>
  <c r="R152" i="2"/>
  <c r="DI151" i="2"/>
  <c r="CB150" i="2"/>
  <c r="Y149" i="2"/>
  <c r="U149" i="2" s="1"/>
  <c r="O149" i="2"/>
  <c r="CR148" i="2"/>
  <c r="CA148" i="2"/>
  <c r="BW148" i="2" s="1"/>
  <c r="AE148" i="2"/>
  <c r="E148" i="2" s="1"/>
  <c r="DM147" i="2"/>
  <c r="DN147" i="2"/>
  <c r="U147" i="2"/>
  <c r="AW146" i="2"/>
  <c r="CX145" i="2"/>
  <c r="CU145" i="2" s="1"/>
  <c r="Z145" i="2"/>
  <c r="BK144" i="2"/>
  <c r="DI143" i="2"/>
  <c r="DF143" i="2"/>
  <c r="BQ143" i="2"/>
  <c r="AH143" i="2"/>
  <c r="CA141" i="2"/>
  <c r="BW141" i="2" s="1"/>
  <c r="CA140" i="2"/>
  <c r="DQ137" i="2"/>
  <c r="DR137" i="2"/>
  <c r="DO137" i="2"/>
  <c r="CY136" i="2"/>
  <c r="DH128" i="2"/>
  <c r="DI128" i="2"/>
  <c r="DF128" i="2"/>
  <c r="U126" i="2"/>
  <c r="CI113" i="2"/>
  <c r="CH113" i="2"/>
  <c r="CE113" i="2" s="1"/>
  <c r="CM96" i="2"/>
  <c r="CJ96" i="2" s="1"/>
  <c r="CN96" i="2"/>
  <c r="DR168" i="2"/>
  <c r="DI167" i="2"/>
  <c r="DN164" i="2"/>
  <c r="CA162" i="2"/>
  <c r="BW162" i="2" s="1"/>
  <c r="DR160" i="2"/>
  <c r="DI159" i="2"/>
  <c r="DN156" i="2"/>
  <c r="DK155" i="2"/>
  <c r="AH155" i="2"/>
  <c r="CI154" i="2"/>
  <c r="DR152" i="2"/>
  <c r="DI152" i="2"/>
  <c r="CN152" i="2"/>
  <c r="AE152" i="2"/>
  <c r="CZ149" i="2"/>
  <c r="AN149" i="2"/>
  <c r="CZ148" i="2"/>
  <c r="DK147" i="2"/>
  <c r="DH146" i="2"/>
  <c r="DI146" i="2"/>
  <c r="CB146" i="2"/>
  <c r="Z146" i="2"/>
  <c r="CN143" i="2"/>
  <c r="U143" i="2"/>
  <c r="DH142" i="2"/>
  <c r="DI142" i="2"/>
  <c r="BH142" i="2"/>
  <c r="CZ141" i="2"/>
  <c r="CI141" i="2"/>
  <c r="AK141" i="2"/>
  <c r="Y137" i="2"/>
  <c r="U137" i="2" s="1"/>
  <c r="AN136" i="2"/>
  <c r="CM132" i="2"/>
  <c r="CJ132" i="2" s="1"/>
  <c r="CX129" i="2"/>
  <c r="CU129" i="2" s="1"/>
  <c r="CY129" i="2"/>
  <c r="Z129" i="2"/>
  <c r="DN126" i="2"/>
  <c r="DK126" i="2"/>
  <c r="DM126" i="2"/>
  <c r="CA104" i="2"/>
  <c r="BZ104" i="2"/>
  <c r="DQ168" i="2"/>
  <c r="DM164" i="2"/>
  <c r="DQ160" i="2"/>
  <c r="DM156" i="2"/>
  <c r="DF155" i="2"/>
  <c r="DQ152" i="2"/>
  <c r="CH150" i="2"/>
  <c r="CE150" i="2" s="1"/>
  <c r="I150" i="2"/>
  <c r="CI149" i="2"/>
  <c r="BC148" i="2" a="1"/>
  <c r="BC148" i="2" s="1"/>
  <c r="BZ146" i="2"/>
  <c r="BW146" i="2" s="1"/>
  <c r="BZ145" i="2"/>
  <c r="CA145" i="2"/>
  <c r="Y144" i="2"/>
  <c r="U144" i="2" s="1"/>
  <c r="E144" i="2" s="1"/>
  <c r="CN142" i="2"/>
  <c r="L142" i="2"/>
  <c r="U138" i="2"/>
  <c r="DH136" i="2"/>
  <c r="DI136" i="2"/>
  <c r="DF136" i="2"/>
  <c r="CM126" i="2"/>
  <c r="CJ126" i="2" s="1"/>
  <c r="CN126" i="2"/>
  <c r="BK122" i="2"/>
  <c r="BC122" i="2" a="1"/>
  <c r="BC122" i="2" s="1"/>
  <c r="CA156" i="2"/>
  <c r="Y153" i="2"/>
  <c r="U153" i="2" s="1"/>
  <c r="CA151" i="2"/>
  <c r="BW151" i="2" s="1"/>
  <c r="DH149" i="2"/>
  <c r="DI149" i="2"/>
  <c r="BW149" i="2"/>
  <c r="DQ143" i="2"/>
  <c r="DR143" i="2"/>
  <c r="Z142" i="2"/>
  <c r="CM91" i="2"/>
  <c r="CJ91" i="2" s="1"/>
  <c r="CN91" i="2"/>
  <c r="U155" i="2"/>
  <c r="CB154" i="2"/>
  <c r="BK153" i="2"/>
  <c r="BQ151" i="2"/>
  <c r="BO149" i="2"/>
  <c r="BK149" i="2" s="1"/>
  <c r="CY148" i="2"/>
  <c r="R148" i="2"/>
  <c r="CX147" i="2"/>
  <c r="CU147" i="2" s="1"/>
  <c r="BK145" i="2"/>
  <c r="O145" i="2"/>
  <c r="CY144" i="2"/>
  <c r="CN144" i="2"/>
  <c r="DO143" i="2"/>
  <c r="AK142" i="2"/>
  <c r="I142" i="2"/>
  <c r="CY141" i="2"/>
  <c r="BQ141" i="2"/>
  <c r="CR140" i="2"/>
  <c r="CY134" i="2"/>
  <c r="CX132" i="2"/>
  <c r="CU132" i="2" s="1"/>
  <c r="CY132" i="2"/>
  <c r="CN130" i="2"/>
  <c r="DQ129" i="2"/>
  <c r="DR129" i="2"/>
  <c r="DO129" i="2"/>
  <c r="BQ127" i="2"/>
  <c r="CM125" i="2"/>
  <c r="CJ125" i="2" s="1"/>
  <c r="CN125" i="2"/>
  <c r="CY120" i="2"/>
  <c r="CZ140" i="2"/>
  <c r="AZ140" i="2"/>
  <c r="AH139" i="2"/>
  <c r="U139" i="2"/>
  <c r="CB137" i="2"/>
  <c r="AN137" i="2"/>
  <c r="CO136" i="2"/>
  <c r="CY135" i="2"/>
  <c r="Z132" i="2"/>
  <c r="BZ130" i="2"/>
  <c r="CA130" i="2"/>
  <c r="BO128" i="2"/>
  <c r="L128" i="2"/>
  <c r="CY126" i="2"/>
  <c r="BQ126" i="2"/>
  <c r="AE126" i="2"/>
  <c r="Z125" i="2"/>
  <c r="CA124" i="2"/>
  <c r="BW124" i="2" s="1"/>
  <c r="U124" i="2"/>
  <c r="O124" i="2"/>
  <c r="O123" i="2"/>
  <c r="CN122" i="2"/>
  <c r="BZ122" i="2"/>
  <c r="CA122" i="2"/>
  <c r="Z122" i="2"/>
  <c r="CB121" i="2"/>
  <c r="AW121" i="2"/>
  <c r="CY119" i="2"/>
  <c r="BW118" i="2"/>
  <c r="CM115" i="2"/>
  <c r="CJ115" i="2" s="1"/>
  <c r="CY106" i="2"/>
  <c r="Z138" i="2"/>
  <c r="Z137" i="2"/>
  <c r="L137" i="2"/>
  <c r="BC136" i="2" a="1"/>
  <c r="BC136" i="2" s="1"/>
  <c r="BQ135" i="2"/>
  <c r="DM133" i="2"/>
  <c r="DN133" i="2"/>
  <c r="DR130" i="2"/>
  <c r="DO130" i="2"/>
  <c r="DI129" i="2"/>
  <c r="DF129" i="2"/>
  <c r="BC129" i="2" a="1"/>
  <c r="BC129" i="2" s="1"/>
  <c r="BK128" i="2"/>
  <c r="Y128" i="2"/>
  <c r="U128" i="2" s="1"/>
  <c r="CN123" i="2"/>
  <c r="CI120" i="2"/>
  <c r="DH119" i="2"/>
  <c r="DI119" i="2"/>
  <c r="BC119" i="2" a="1"/>
  <c r="BC119" i="2" s="1"/>
  <c r="CY118" i="2"/>
  <c r="CX118" i="2"/>
  <c r="CU118" i="2" s="1"/>
  <c r="BZ115" i="2"/>
  <c r="CA115" i="2"/>
  <c r="CY99" i="2"/>
  <c r="CX99" i="2"/>
  <c r="CU99" i="2" s="1"/>
  <c r="CA98" i="2"/>
  <c r="BZ98" i="2"/>
  <c r="DN87" i="2"/>
  <c r="DK87" i="2"/>
  <c r="DM87" i="2"/>
  <c r="CX83" i="2"/>
  <c r="CU83" i="2" s="1"/>
  <c r="CY83" i="2"/>
  <c r="CX81" i="2"/>
  <c r="CU81" i="2" s="1"/>
  <c r="CY81" i="2"/>
  <c r="DN146" i="2"/>
  <c r="DR142" i="2"/>
  <c r="DI141" i="2"/>
  <c r="CN140" i="2"/>
  <c r="DR139" i="2"/>
  <c r="Z139" i="2"/>
  <c r="BZ138" i="2"/>
  <c r="CA138" i="2"/>
  <c r="BC137" i="2" a="1"/>
  <c r="BC137" i="2" s="1"/>
  <c r="BO136" i="2"/>
  <c r="BK136" i="2" s="1"/>
  <c r="DN135" i="2"/>
  <c r="DC135" i="2"/>
  <c r="CI135" i="2"/>
  <c r="AK133" i="2"/>
  <c r="BK132" i="2"/>
  <c r="O132" i="2"/>
  <c r="DR131" i="2"/>
  <c r="CH128" i="2"/>
  <c r="CE128" i="2" s="1"/>
  <c r="CI128" i="2"/>
  <c r="AW128" i="2"/>
  <c r="AN128" i="2"/>
  <c r="DC126" i="2"/>
  <c r="R126" i="2"/>
  <c r="DM125" i="2"/>
  <c r="DN125" i="2"/>
  <c r="CI125" i="2"/>
  <c r="CI124" i="2"/>
  <c r="AZ124" i="2"/>
  <c r="CI123" i="2"/>
  <c r="AZ123" i="2"/>
  <c r="DI121" i="2"/>
  <c r="DF121" i="2"/>
  <c r="CN121" i="2"/>
  <c r="AH121" i="2"/>
  <c r="BO119" i="2"/>
  <c r="BK119" i="2" s="1"/>
  <c r="BQ117" i="2"/>
  <c r="O116" i="2"/>
  <c r="CM112" i="2"/>
  <c r="CJ112" i="2" s="1"/>
  <c r="CN112" i="2"/>
  <c r="DM90" i="2"/>
  <c r="DK90" i="2"/>
  <c r="DN90" i="2"/>
  <c r="BO141" i="2"/>
  <c r="BK141" i="2" s="1"/>
  <c r="DN140" i="2"/>
  <c r="CI140" i="2"/>
  <c r="Z140" i="2"/>
  <c r="DQ139" i="2"/>
  <c r="BZ139" i="2"/>
  <c r="CA139" i="2"/>
  <c r="BW139" i="2" s="1"/>
  <c r="CN138" i="2"/>
  <c r="CI136" i="2"/>
  <c r="DM135" i="2"/>
  <c r="BC135" i="2" a="1"/>
  <c r="BC135" i="2" s="1"/>
  <c r="DK134" i="2"/>
  <c r="CI132" i="2"/>
  <c r="DQ131" i="2"/>
  <c r="CN131" i="2"/>
  <c r="BZ131" i="2"/>
  <c r="CA131" i="2"/>
  <c r="Z131" i="2"/>
  <c r="Y129" i="2"/>
  <c r="U129" i="2" s="1"/>
  <c r="DC127" i="2"/>
  <c r="BK127" i="2"/>
  <c r="AT126" i="2"/>
  <c r="DK125" i="2"/>
  <c r="U125" i="2"/>
  <c r="CZ124" i="2"/>
  <c r="BH124" i="2"/>
  <c r="CZ123" i="2"/>
  <c r="Y122" i="2"/>
  <c r="U122" i="2" s="1"/>
  <c r="DQ121" i="2"/>
  <c r="DR121" i="2"/>
  <c r="CH121" i="2"/>
  <c r="CE121" i="2" s="1"/>
  <c r="CI121" i="2"/>
  <c r="CN120" i="2"/>
  <c r="AW120" i="2"/>
  <c r="CH119" i="2"/>
  <c r="CE119" i="2" s="1"/>
  <c r="BK118" i="2"/>
  <c r="CA116" i="2"/>
  <c r="BW116" i="2" s="1"/>
  <c r="CR108" i="2"/>
  <c r="Y136" i="2"/>
  <c r="U136" i="2" s="1"/>
  <c r="CX124" i="2"/>
  <c r="CU124" i="2" s="1"/>
  <c r="Z124" i="2"/>
  <c r="Z123" i="2"/>
  <c r="CA120" i="2"/>
  <c r="BZ120" i="2"/>
  <c r="BZ114" i="2"/>
  <c r="CA114" i="2"/>
  <c r="BW103" i="2"/>
  <c r="CX93" i="2"/>
  <c r="CU93" i="2" s="1"/>
  <c r="CX115" i="2"/>
  <c r="CU115" i="2" s="1"/>
  <c r="CY115" i="2"/>
  <c r="CN114" i="2"/>
  <c r="CX113" i="2"/>
  <c r="CU113" i="2" s="1"/>
  <c r="CZ111" i="2"/>
  <c r="CX110" i="2"/>
  <c r="CU110" i="2" s="1"/>
  <c r="CY110" i="2"/>
  <c r="CY109" i="2"/>
  <c r="BK109" i="2"/>
  <c r="AQ108" i="2"/>
  <c r="DK105" i="2"/>
  <c r="DM105" i="2"/>
  <c r="DN105" i="2"/>
  <c r="Z100" i="2"/>
  <c r="BK97" i="2"/>
  <c r="DN138" i="2"/>
  <c r="CA136" i="2"/>
  <c r="BW136" i="2" s="1"/>
  <c r="DR134" i="2"/>
  <c r="DI133" i="2"/>
  <c r="DN130" i="2"/>
  <c r="CI129" i="2"/>
  <c r="CA128" i="2"/>
  <c r="BW128" i="2" s="1"/>
  <c r="CN127" i="2"/>
  <c r="DR126" i="2"/>
  <c r="DI125" i="2"/>
  <c r="DN122" i="2"/>
  <c r="AN120" i="2"/>
  <c r="DC119" i="2"/>
  <c r="CN118" i="2"/>
  <c r="DO117" i="2"/>
  <c r="DQ117" i="2"/>
  <c r="CA117" i="2"/>
  <c r="BW117" i="2" s="1"/>
  <c r="BH117" i="2"/>
  <c r="AZ116" i="2"/>
  <c r="BK115" i="2"/>
  <c r="AQ115" i="2"/>
  <c r="O115" i="2"/>
  <c r="BK114" i="2"/>
  <c r="L114" i="2"/>
  <c r="BW111" i="2"/>
  <c r="BO110" i="2"/>
  <c r="BK110" i="2" s="1"/>
  <c r="AZ109" i="2"/>
  <c r="BQ108" i="2"/>
  <c r="Z103" i="2"/>
  <c r="BC100" i="2" a="1"/>
  <c r="BC100" i="2" s="1"/>
  <c r="DM99" i="2"/>
  <c r="DN99" i="2"/>
  <c r="CI98" i="2"/>
  <c r="BW96" i="2"/>
  <c r="U96" i="2"/>
  <c r="BC94" i="2" a="1"/>
  <c r="BC94" i="2" s="1"/>
  <c r="BZ90" i="2"/>
  <c r="BW90" i="2" s="1"/>
  <c r="BZ67" i="2"/>
  <c r="CA67" i="2"/>
  <c r="DO63" i="2"/>
  <c r="DR63" i="2"/>
  <c r="DQ63" i="2"/>
  <c r="DM138" i="2"/>
  <c r="DQ134" i="2"/>
  <c r="DN131" i="2"/>
  <c r="DM130" i="2"/>
  <c r="DR127" i="2"/>
  <c r="DQ126" i="2"/>
  <c r="DN123" i="2"/>
  <c r="CA121" i="2"/>
  <c r="BW121" i="2" s="1"/>
  <c r="Y120" i="2"/>
  <c r="U120" i="2" s="1"/>
  <c r="DM117" i="2"/>
  <c r="DN117" i="2"/>
  <c r="CH117" i="2"/>
  <c r="CE117" i="2" s="1"/>
  <c r="CI116" i="2"/>
  <c r="DR114" i="2"/>
  <c r="DO114" i="2"/>
  <c r="BC112" i="2" a="1"/>
  <c r="BC112" i="2" s="1"/>
  <c r="AK111" i="2"/>
  <c r="Z110" i="2"/>
  <c r="DK108" i="2"/>
  <c r="DM108" i="2"/>
  <c r="DN108" i="2"/>
  <c r="CX107" i="2"/>
  <c r="CU107" i="2" s="1"/>
  <c r="CH106" i="2"/>
  <c r="CE106" i="2" s="1"/>
  <c r="CI106" i="2"/>
  <c r="BH106" i="2"/>
  <c r="CA102" i="2"/>
  <c r="BZ102" i="2"/>
  <c r="BZ92" i="2"/>
  <c r="CA92" i="2"/>
  <c r="CH66" i="2"/>
  <c r="CE66" i="2" s="1"/>
  <c r="CI66" i="2"/>
  <c r="DM123" i="2"/>
  <c r="BK120" i="2"/>
  <c r="AT118" i="2"/>
  <c r="DK117" i="2"/>
  <c r="CN111" i="2"/>
  <c r="BZ79" i="2"/>
  <c r="CA79" i="2"/>
  <c r="CX78" i="2"/>
  <c r="CU78" i="2" s="1"/>
  <c r="CY78" i="2"/>
  <c r="BZ74" i="2"/>
  <c r="CA74" i="2"/>
  <c r="BW119" i="2"/>
  <c r="O119" i="2"/>
  <c r="CX116" i="2"/>
  <c r="CU116" i="2" s="1"/>
  <c r="CY116" i="2"/>
  <c r="AW114" i="2"/>
  <c r="AK110" i="2"/>
  <c r="Z109" i="2"/>
  <c r="Z108" i="2"/>
  <c r="DI107" i="2"/>
  <c r="DF107" i="2"/>
  <c r="U106" i="2"/>
  <c r="Z104" i="2"/>
  <c r="BC103" i="2" a="1"/>
  <c r="BC103" i="2" s="1"/>
  <c r="CH101" i="2"/>
  <c r="CE101" i="2" s="1"/>
  <c r="CI101" i="2"/>
  <c r="DC100" i="2"/>
  <c r="DR96" i="2"/>
  <c r="DO96" i="2"/>
  <c r="CX94" i="2"/>
  <c r="CU94" i="2" s="1"/>
  <c r="CY94" i="2"/>
  <c r="AE119" i="2"/>
  <c r="CR118" i="2"/>
  <c r="AQ118" i="2"/>
  <c r="CX117" i="2"/>
  <c r="CU117" i="2" s="1"/>
  <c r="AK116" i="2"/>
  <c r="Z115" i="2"/>
  <c r="DC113" i="2"/>
  <c r="R113" i="2"/>
  <c r="CR111" i="2"/>
  <c r="CB109" i="2"/>
  <c r="CM104" i="2"/>
  <c r="CJ104" i="2" s="1"/>
  <c r="CN104" i="2"/>
  <c r="DQ103" i="2"/>
  <c r="DR103" i="2"/>
  <c r="BW99" i="2"/>
  <c r="BZ91" i="2"/>
  <c r="CA91" i="2"/>
  <c r="CX86" i="2"/>
  <c r="CU86" i="2" s="1"/>
  <c r="DQ107" i="2"/>
  <c r="DR107" i="2"/>
  <c r="DH106" i="2"/>
  <c r="DI106" i="2"/>
  <c r="CI105" i="2"/>
  <c r="DK103" i="2"/>
  <c r="DM103" i="2"/>
  <c r="DN103" i="2"/>
  <c r="CO101" i="2"/>
  <c r="R100" i="2"/>
  <c r="BZ97" i="2"/>
  <c r="BW97" i="2" s="1"/>
  <c r="CR96" i="2"/>
  <c r="U95" i="2"/>
  <c r="BZ93" i="2"/>
  <c r="CI92" i="2"/>
  <c r="DH91" i="2"/>
  <c r="DI91" i="2"/>
  <c r="CR91" i="2"/>
  <c r="R91" i="2"/>
  <c r="DO89" i="2"/>
  <c r="DQ89" i="2"/>
  <c r="DR89" i="2"/>
  <c r="CN88" i="2"/>
  <c r="R88" i="2"/>
  <c r="CM87" i="2"/>
  <c r="CJ87" i="2" s="1"/>
  <c r="CN87" i="2"/>
  <c r="CI84" i="2"/>
  <c r="BZ83" i="2"/>
  <c r="CA83" i="2"/>
  <c r="DC79" i="2"/>
  <c r="DR78" i="2"/>
  <c r="DO78" i="2"/>
  <c r="DQ78" i="2"/>
  <c r="CH54" i="2"/>
  <c r="CE54" i="2" s="1"/>
  <c r="CI54" i="2"/>
  <c r="DR118" i="2"/>
  <c r="DN114" i="2"/>
  <c r="BO113" i="2"/>
  <c r="BK113" i="2" s="1"/>
  <c r="DQ111" i="2"/>
  <c r="CB110" i="2"/>
  <c r="CN109" i="2"/>
  <c r="DQ108" i="2"/>
  <c r="DH108" i="2"/>
  <c r="DO107" i="2"/>
  <c r="AT107" i="2"/>
  <c r="I107" i="2"/>
  <c r="CM105" i="2"/>
  <c r="CJ105" i="2" s="1"/>
  <c r="O105" i="2"/>
  <c r="BK104" i="2"/>
  <c r="DF103" i="2"/>
  <c r="CI103" i="2"/>
  <c r="DI102" i="2"/>
  <c r="CI102" i="2"/>
  <c r="Y102" i="2"/>
  <c r="U102" i="2" s="1"/>
  <c r="L102" i="2"/>
  <c r="BK101" i="2"/>
  <c r="CY98" i="2"/>
  <c r="DK97" i="2"/>
  <c r="DM97" i="2"/>
  <c r="CZ97" i="2"/>
  <c r="CN95" i="2"/>
  <c r="BW94" i="2"/>
  <c r="BO94" i="2"/>
  <c r="BK94" i="2" s="1"/>
  <c r="BC93" i="2" a="1"/>
  <c r="BC93" i="2" s="1"/>
  <c r="CI91" i="2"/>
  <c r="CI90" i="2"/>
  <c r="DK88" i="2"/>
  <c r="DM88" i="2"/>
  <c r="BQ87" i="2"/>
  <c r="CI86" i="2"/>
  <c r="CH86" i="2"/>
  <c r="CE86" i="2" s="1"/>
  <c r="Z85" i="2"/>
  <c r="AQ83" i="2"/>
  <c r="CH81" i="2"/>
  <c r="CE81" i="2" s="1"/>
  <c r="CI81" i="2"/>
  <c r="CM69" i="2"/>
  <c r="CJ69" i="2" s="1"/>
  <c r="CN69" i="2"/>
  <c r="CR66" i="2"/>
  <c r="DO101" i="2"/>
  <c r="DQ101" i="2"/>
  <c r="DN100" i="2"/>
  <c r="DK100" i="2"/>
  <c r="BH98" i="2"/>
  <c r="DO95" i="2"/>
  <c r="BZ95" i="2"/>
  <c r="BW95" i="2" s="1"/>
  <c r="BC95" i="2" a="1"/>
  <c r="BC95" i="2" s="1"/>
  <c r="Z95" i="2"/>
  <c r="DK92" i="2"/>
  <c r="DM92" i="2"/>
  <c r="CM90" i="2"/>
  <c r="CJ90" i="2" s="1"/>
  <c r="Y89" i="2"/>
  <c r="U89" i="2" s="1"/>
  <c r="DO86" i="2"/>
  <c r="DQ86" i="2"/>
  <c r="DR86" i="2"/>
  <c r="AT86" i="2"/>
  <c r="AN80" i="2"/>
  <c r="CX72" i="2"/>
  <c r="CU72" i="2" s="1"/>
  <c r="CY72" i="2"/>
  <c r="DN116" i="2"/>
  <c r="O113" i="2"/>
  <c r="CY112" i="2"/>
  <c r="AH111" i="2"/>
  <c r="DI109" i="2"/>
  <c r="BZ109" i="2"/>
  <c r="CA109" i="2"/>
  <c r="DO108" i="2"/>
  <c r="BW106" i="2"/>
  <c r="AK106" i="2"/>
  <c r="CY104" i="2"/>
  <c r="AQ104" i="2"/>
  <c r="DF102" i="2"/>
  <c r="CB102" i="2"/>
  <c r="AW102" i="2"/>
  <c r="CY101" i="2"/>
  <c r="CN101" i="2"/>
  <c r="BQ100" i="2"/>
  <c r="DH98" i="2"/>
  <c r="DI98" i="2"/>
  <c r="CI97" i="2"/>
  <c r="DK95" i="2"/>
  <c r="DM95" i="2"/>
  <c r="DN95" i="2"/>
  <c r="DO91" i="2"/>
  <c r="DQ91" i="2"/>
  <c r="DR91" i="2"/>
  <c r="U86" i="2"/>
  <c r="DR83" i="2"/>
  <c r="DO83" i="2"/>
  <c r="DQ83" i="2"/>
  <c r="CM79" i="2"/>
  <c r="CJ79" i="2" s="1"/>
  <c r="CN79" i="2"/>
  <c r="CH78" i="2"/>
  <c r="CE78" i="2" s="1"/>
  <c r="CI78" i="2"/>
  <c r="DH72" i="2"/>
  <c r="DI72" i="2"/>
  <c r="AK114" i="2"/>
  <c r="DM111" i="2"/>
  <c r="CI111" i="2"/>
  <c r="CA110" i="2"/>
  <c r="BW110" i="2" s="1"/>
  <c r="AN109" i="2"/>
  <c r="BC108" i="2" a="1"/>
  <c r="BC108" i="2" s="1"/>
  <c r="AE108" i="2"/>
  <c r="DK107" i="2"/>
  <c r="CH107" i="2"/>
  <c r="CE107" i="2" s="1"/>
  <c r="BQ107" i="2"/>
  <c r="BO106" i="2"/>
  <c r="BK106" i="2" s="1"/>
  <c r="DR104" i="2"/>
  <c r="DO104" i="2"/>
  <c r="BQ104" i="2"/>
  <c r="Y104" i="2"/>
  <c r="U104" i="2" s="1"/>
  <c r="AH103" i="2"/>
  <c r="Z102" i="2"/>
  <c r="AN101" i="2"/>
  <c r="DO99" i="2"/>
  <c r="DQ99" i="2"/>
  <c r="DR99" i="2"/>
  <c r="AT99" i="2"/>
  <c r="I99" i="2"/>
  <c r="CM97" i="2"/>
  <c r="CJ97" i="2" s="1"/>
  <c r="O97" i="2"/>
  <c r="BK96" i="2"/>
  <c r="DF95" i="2"/>
  <c r="CI95" i="2"/>
  <c r="DI94" i="2"/>
  <c r="Y94" i="2"/>
  <c r="U94" i="2" s="1"/>
  <c r="L94" i="2"/>
  <c r="BK93" i="2"/>
  <c r="CZ91" i="2"/>
  <c r="AN89" i="2"/>
  <c r="Y88" i="2"/>
  <c r="U88" i="2" s="1"/>
  <c r="CR87" i="2"/>
  <c r="CN84" i="2"/>
  <c r="CM84" i="2"/>
  <c r="CJ84" i="2" s="1"/>
  <c r="DK82" i="2"/>
  <c r="DM82" i="2"/>
  <c r="DN82" i="2"/>
  <c r="CM66" i="2"/>
  <c r="CJ66" i="2" s="1"/>
  <c r="CN66" i="2"/>
  <c r="U111" i="2"/>
  <c r="BC109" i="2" a="1"/>
  <c r="BC109" i="2" s="1"/>
  <c r="Z105" i="2"/>
  <c r="U103" i="2"/>
  <c r="DF100" i="2"/>
  <c r="DH100" i="2"/>
  <c r="CX96" i="2"/>
  <c r="CU96" i="2" s="1"/>
  <c r="CX95" i="2"/>
  <c r="CU95" i="2" s="1"/>
  <c r="DO93" i="2"/>
  <c r="DQ93" i="2"/>
  <c r="Y93" i="2"/>
  <c r="U93" i="2" s="1"/>
  <c r="CY92" i="2"/>
  <c r="CX91" i="2"/>
  <c r="CU91" i="2" s="1"/>
  <c r="Y90" i="2"/>
  <c r="U90" i="2" s="1"/>
  <c r="DC87" i="2"/>
  <c r="Z82" i="2"/>
  <c r="BZ63" i="2"/>
  <c r="CA63" i="2"/>
  <c r="CA101" i="2"/>
  <c r="BW101" i="2" s="1"/>
  <c r="CA93" i="2"/>
  <c r="DQ92" i="2"/>
  <c r="AW90" i="2"/>
  <c r="U87" i="2"/>
  <c r="AH86" i="2"/>
  <c r="CA85" i="2"/>
  <c r="BW85" i="2" s="1"/>
  <c r="BO85" i="2"/>
  <c r="BK85" i="2" s="1"/>
  <c r="O85" i="2"/>
  <c r="CZ84" i="2"/>
  <c r="CO84" i="2"/>
  <c r="Z84" i="2"/>
  <c r="AE83" i="2"/>
  <c r="Y83" i="2"/>
  <c r="U83" i="2" s="1"/>
  <c r="DQ82" i="2"/>
  <c r="DR82" i="2"/>
  <c r="AW82" i="2"/>
  <c r="DH81" i="2"/>
  <c r="DI81" i="2"/>
  <c r="BH81" i="2"/>
  <c r="AN81" i="2"/>
  <c r="CY80" i="2"/>
  <c r="AT79" i="2"/>
  <c r="Z78" i="2"/>
  <c r="BZ75" i="2"/>
  <c r="CA75" i="2"/>
  <c r="BH71" i="2"/>
  <c r="DI68" i="2"/>
  <c r="DH68" i="2"/>
  <c r="CX64" i="2"/>
  <c r="CU64" i="2" s="1"/>
  <c r="CY64" i="2"/>
  <c r="BK64" i="2"/>
  <c r="U91" i="2"/>
  <c r="BK89" i="2"/>
  <c r="Y85" i="2"/>
  <c r="U85" i="2" s="1"/>
  <c r="CX84" i="2"/>
  <c r="CU84" i="2" s="1"/>
  <c r="BQ83" i="2"/>
  <c r="BC82" i="2" a="1"/>
  <c r="BC82" i="2" s="1"/>
  <c r="DN79" i="2"/>
  <c r="DK79" i="2"/>
  <c r="BZ64" i="2"/>
  <c r="CA64" i="2"/>
  <c r="CH62" i="2"/>
  <c r="CE62" i="2" s="1"/>
  <c r="CI62" i="2"/>
  <c r="O93" i="2"/>
  <c r="Z90" i="2"/>
  <c r="DC88" i="2"/>
  <c r="CX87" i="2"/>
  <c r="CU87" i="2" s="1"/>
  <c r="DM86" i="2"/>
  <c r="DN86" i="2"/>
  <c r="CY85" i="2"/>
  <c r="CI85" i="2"/>
  <c r="BH85" i="2"/>
  <c r="BZ84" i="2"/>
  <c r="CA84" i="2"/>
  <c r="CN83" i="2"/>
  <c r="BC83" i="2" a="1"/>
  <c r="BC83" i="2" s="1"/>
  <c r="DC80" i="2"/>
  <c r="BZ80" i="2"/>
  <c r="BW80" i="2" s="1"/>
  <c r="CY79" i="2"/>
  <c r="BQ79" i="2"/>
  <c r="CX75" i="2"/>
  <c r="CU75" i="2" s="1"/>
  <c r="CY75" i="2"/>
  <c r="CY74" i="2"/>
  <c r="CX74" i="2"/>
  <c r="CU74" i="2" s="1"/>
  <c r="DN73" i="2"/>
  <c r="DK73" i="2"/>
  <c r="DM73" i="2"/>
  <c r="CM63" i="2"/>
  <c r="CJ63" i="2" s="1"/>
  <c r="CN63" i="2"/>
  <c r="CM60" i="2"/>
  <c r="CJ60" i="2" s="1"/>
  <c r="CN60" i="2"/>
  <c r="DI51" i="2"/>
  <c r="DH51" i="2"/>
  <c r="BW54" i="2"/>
  <c r="L90" i="2"/>
  <c r="CA89" i="2"/>
  <c r="BW89" i="2" s="1"/>
  <c r="DH85" i="2"/>
  <c r="DI85" i="2"/>
  <c r="CB85" i="2"/>
  <c r="BK84" i="2"/>
  <c r="AQ84" i="2"/>
  <c r="DI82" i="2"/>
  <c r="DF82" i="2"/>
  <c r="CB82" i="2"/>
  <c r="BW81" i="2"/>
  <c r="BO81" i="2"/>
  <c r="BK81" i="2" s="1"/>
  <c r="CZ80" i="2"/>
  <c r="BK80" i="2"/>
  <c r="AZ80" i="2"/>
  <c r="CI70" i="2"/>
  <c r="CX67" i="2"/>
  <c r="CU67" i="2" s="1"/>
  <c r="CY67" i="2"/>
  <c r="AQ66" i="2"/>
  <c r="DN65" i="2"/>
  <c r="DK65" i="2"/>
  <c r="DM65" i="2"/>
  <c r="AE65" i="2"/>
  <c r="CY63" i="2"/>
  <c r="CX63" i="2"/>
  <c r="CU63" i="2" s="1"/>
  <c r="BC49" i="2" a="1"/>
  <c r="BC49" i="2" s="1"/>
  <c r="Z79" i="2"/>
  <c r="BZ78" i="2"/>
  <c r="CA78" i="2"/>
  <c r="BC78" i="2" a="1"/>
  <c r="BC78" i="2" s="1"/>
  <c r="DR77" i="2"/>
  <c r="DO77" i="2"/>
  <c r="CY77" i="2"/>
  <c r="DI76" i="2"/>
  <c r="DF76" i="2"/>
  <c r="CX76" i="2"/>
  <c r="CU76" i="2" s="1"/>
  <c r="AT76" i="2"/>
  <c r="CN75" i="2"/>
  <c r="BO75" i="2"/>
  <c r="BK75" i="2" s="1"/>
  <c r="DO73" i="2"/>
  <c r="DQ73" i="2"/>
  <c r="DR73" i="2"/>
  <c r="DC73" i="2"/>
  <c r="AE73" i="2"/>
  <c r="AW72" i="2"/>
  <c r="Z72" i="2"/>
  <c r="AN71" i="2"/>
  <c r="CN70" i="2"/>
  <c r="BZ70" i="2"/>
  <c r="CA70" i="2"/>
  <c r="AT69" i="2"/>
  <c r="DF68" i="2"/>
  <c r="AH68" i="2"/>
  <c r="BO67" i="2"/>
  <c r="BK67" i="2" s="1"/>
  <c r="DO65" i="2"/>
  <c r="DQ65" i="2"/>
  <c r="DR65" i="2"/>
  <c r="DC65" i="2"/>
  <c r="BC65" i="2" a="1"/>
  <c r="BC65" i="2" s="1"/>
  <c r="Z58" i="2"/>
  <c r="BK57" i="2"/>
  <c r="CR52" i="2"/>
  <c r="CX51" i="2"/>
  <c r="CU51" i="2" s="1"/>
  <c r="CY49" i="2"/>
  <c r="CX49" i="2"/>
  <c r="CU49" i="2" s="1"/>
  <c r="BZ49" i="2"/>
  <c r="DR87" i="2"/>
  <c r="DN83" i="2"/>
  <c r="DR79" i="2"/>
  <c r="CO78" i="2"/>
  <c r="BO78" i="2"/>
  <c r="BK78" i="2" s="1"/>
  <c r="DN77" i="2"/>
  <c r="CN77" i="2"/>
  <c r="DQ76" i="2"/>
  <c r="DR76" i="2"/>
  <c r="AZ75" i="2"/>
  <c r="Y75" i="2"/>
  <c r="U75" i="2" s="1"/>
  <c r="Z71" i="2"/>
  <c r="O70" i="2"/>
  <c r="U68" i="2"/>
  <c r="AZ67" i="2"/>
  <c r="Y67" i="2"/>
  <c r="U67" i="2" s="1"/>
  <c r="O67" i="2"/>
  <c r="CO66" i="2"/>
  <c r="AN66" i="2"/>
  <c r="DH54" i="2"/>
  <c r="DI54" i="2"/>
  <c r="AE48" i="2"/>
  <c r="AZ78" i="2"/>
  <c r="CR77" i="2"/>
  <c r="AQ77" i="2"/>
  <c r="R77" i="2"/>
  <c r="BQ76" i="2"/>
  <c r="CI75" i="2"/>
  <c r="AW75" i="2"/>
  <c r="CM74" i="2"/>
  <c r="CJ74" i="2" s="1"/>
  <c r="CN74" i="2"/>
  <c r="DM72" i="2"/>
  <c r="DN72" i="2"/>
  <c r="CA71" i="2"/>
  <c r="BW71" i="2" s="1"/>
  <c r="AZ70" i="2"/>
  <c r="DR69" i="2"/>
  <c r="DO69" i="2"/>
  <c r="CR69" i="2"/>
  <c r="CI67" i="2"/>
  <c r="AW67" i="2"/>
  <c r="DM64" i="2"/>
  <c r="DN64" i="2"/>
  <c r="CA62" i="2"/>
  <c r="BZ62" i="2"/>
  <c r="CB58" i="2"/>
  <c r="DN56" i="2"/>
  <c r="DK56" i="2"/>
  <c r="DM56" i="2"/>
  <c r="CM52" i="2"/>
  <c r="CJ52" i="2" s="1"/>
  <c r="CN52" i="2"/>
  <c r="DH46" i="2"/>
  <c r="DI46" i="2"/>
  <c r="BQ42" i="2"/>
  <c r="O78" i="2"/>
  <c r="CH76" i="2"/>
  <c r="CE76" i="2" s="1"/>
  <c r="U76" i="2"/>
  <c r="Z75" i="2"/>
  <c r="CM73" i="2"/>
  <c r="CJ73" i="2" s="1"/>
  <c r="CN73" i="2"/>
  <c r="R73" i="2"/>
  <c r="DK72" i="2"/>
  <c r="CZ70" i="2"/>
  <c r="DK69" i="2"/>
  <c r="DM69" i="2"/>
  <c r="DN69" i="2"/>
  <c r="DQ68" i="2"/>
  <c r="DR68" i="2"/>
  <c r="DH67" i="2"/>
  <c r="DI67" i="2"/>
  <c r="Z67" i="2"/>
  <c r="BQ65" i="2"/>
  <c r="R65" i="2"/>
  <c r="DK64" i="2"/>
  <c r="DR60" i="2"/>
  <c r="DO60" i="2"/>
  <c r="DH58" i="2"/>
  <c r="DI58" i="2"/>
  <c r="CY56" i="2"/>
  <c r="Y56" i="2"/>
  <c r="U56" i="2" s="1"/>
  <c r="CZ53" i="2"/>
  <c r="BZ52" i="2"/>
  <c r="CA52" i="2"/>
  <c r="Z51" i="2"/>
  <c r="CH46" i="2"/>
  <c r="CE46" i="2" s="1"/>
  <c r="CI46" i="2"/>
  <c r="DI45" i="2"/>
  <c r="DH45" i="2"/>
  <c r="BZ43" i="2"/>
  <c r="CA43" i="2"/>
  <c r="AW79" i="2"/>
  <c r="DK76" i="2"/>
  <c r="DH75" i="2"/>
  <c r="DI75" i="2"/>
  <c r="BC74" i="2" a="1"/>
  <c r="BC74" i="2" s="1"/>
  <c r="CY73" i="2"/>
  <c r="BQ73" i="2"/>
  <c r="DF72" i="2"/>
  <c r="CI72" i="2"/>
  <c r="U72" i="2"/>
  <c r="BK71" i="2"/>
  <c r="Y71" i="2"/>
  <c r="U71" i="2" s="1"/>
  <c r="CX70" i="2"/>
  <c r="CU70" i="2" s="1"/>
  <c r="CY70" i="2"/>
  <c r="AE70" i="2"/>
  <c r="DO68" i="2"/>
  <c r="CH68" i="2"/>
  <c r="CE68" i="2" s="1"/>
  <c r="CI68" i="2"/>
  <c r="CB67" i="2"/>
  <c r="CY66" i="2"/>
  <c r="BZ66" i="2"/>
  <c r="CA66" i="2"/>
  <c r="CY65" i="2"/>
  <c r="Y59" i="2"/>
  <c r="U59" i="2" s="1"/>
  <c r="DN48" i="2"/>
  <c r="DK48" i="2"/>
  <c r="DM47" i="2"/>
  <c r="DN47" i="2"/>
  <c r="CN45" i="2"/>
  <c r="DR72" i="2"/>
  <c r="DI71" i="2"/>
  <c r="DN68" i="2"/>
  <c r="DR64" i="2"/>
  <c r="DF62" i="2"/>
  <c r="BK62" i="2"/>
  <c r="BZ61" i="2"/>
  <c r="BW61" i="2" s="1"/>
  <c r="Z61" i="2"/>
  <c r="CY60" i="2"/>
  <c r="AQ60" i="2"/>
  <c r="CN56" i="2"/>
  <c r="CA56" i="2"/>
  <c r="BW56" i="2" s="1"/>
  <c r="CI55" i="2"/>
  <c r="Z53" i="2"/>
  <c r="CN51" i="2"/>
  <c r="BC51" i="2" a="1"/>
  <c r="BC51" i="2" s="1"/>
  <c r="DH50" i="2"/>
  <c r="DI50" i="2"/>
  <c r="AW50" i="2"/>
  <c r="Z50" i="2"/>
  <c r="CY48" i="2"/>
  <c r="CI47" i="2"/>
  <c r="CA46" i="2"/>
  <c r="BW46" i="2" s="1"/>
  <c r="DI64" i="2"/>
  <c r="BC64" i="2" a="1"/>
  <c r="BC64" i="2" s="1"/>
  <c r="L63" i="2"/>
  <c r="DH62" i="2"/>
  <c r="DK61" i="2"/>
  <c r="DM61" i="2"/>
  <c r="BZ60" i="2"/>
  <c r="BW60" i="2" s="1"/>
  <c r="BQ60" i="2"/>
  <c r="Y60" i="2"/>
  <c r="U60" i="2" s="1"/>
  <c r="BC56" i="2" a="1"/>
  <c r="BC56" i="2" s="1"/>
  <c r="R56" i="2"/>
  <c r="BK54" i="2"/>
  <c r="Y54" i="2"/>
  <c r="U54" i="2" s="1"/>
  <c r="BK52" i="2"/>
  <c r="DF50" i="2"/>
  <c r="CB50" i="2"/>
  <c r="BK49" i="2"/>
  <c r="CN48" i="2"/>
  <c r="CA48" i="2"/>
  <c r="BW48" i="2" s="1"/>
  <c r="BK46" i="2"/>
  <c r="Y46" i="2"/>
  <c r="U46" i="2" s="1"/>
  <c r="CX42" i="2"/>
  <c r="CU42" i="2" s="1"/>
  <c r="CX34" i="2"/>
  <c r="CU34" i="2" s="1"/>
  <c r="CY34" i="2"/>
  <c r="DH64" i="2"/>
  <c r="CN64" i="2"/>
  <c r="DR62" i="2"/>
  <c r="CX62" i="2"/>
  <c r="CU62" i="2" s="1"/>
  <c r="DR59" i="2"/>
  <c r="CM57" i="2"/>
  <c r="CJ57" i="2" s="1"/>
  <c r="CN55" i="2"/>
  <c r="Y52" i="2"/>
  <c r="U52" i="2" s="1"/>
  <c r="DQ51" i="2"/>
  <c r="DR51" i="2"/>
  <c r="BC48" i="2" a="1"/>
  <c r="BC48" i="2" s="1"/>
  <c r="CN47" i="2"/>
  <c r="DR45" i="2"/>
  <c r="DO45" i="2"/>
  <c r="CX55" i="2"/>
  <c r="CU55" i="2" s="1"/>
  <c r="CY55" i="2"/>
  <c r="BZ53" i="2"/>
  <c r="CA53" i="2"/>
  <c r="CX47" i="2"/>
  <c r="CU47" i="2" s="1"/>
  <c r="CY47" i="2"/>
  <c r="DI42" i="2"/>
  <c r="DF42" i="2"/>
  <c r="DN39" i="2"/>
  <c r="DK39" i="2"/>
  <c r="DM39" i="2"/>
  <c r="BQ63" i="2"/>
  <c r="AQ63" i="2"/>
  <c r="DO62" i="2"/>
  <c r="O61" i="2"/>
  <c r="DO59" i="2"/>
  <c r="BZ59" i="2"/>
  <c r="BW59" i="2" s="1"/>
  <c r="BC59" i="2" a="1"/>
  <c r="BC59" i="2" s="1"/>
  <c r="Z59" i="2"/>
  <c r="CY57" i="2"/>
  <c r="DO55" i="2"/>
  <c r="DQ55" i="2"/>
  <c r="DR55" i="2"/>
  <c r="U55" i="2"/>
  <c r="Z54" i="2"/>
  <c r="CN53" i="2"/>
  <c r="BK53" i="2"/>
  <c r="Y53" i="2"/>
  <c r="U53" i="2" s="1"/>
  <c r="BQ52" i="2"/>
  <c r="DK51" i="2"/>
  <c r="DM51" i="2"/>
  <c r="DN51" i="2"/>
  <c r="AH51" i="2"/>
  <c r="BW50" i="2"/>
  <c r="BO50" i="2"/>
  <c r="BK50" i="2" s="1"/>
  <c r="DC48" i="2"/>
  <c r="U47" i="2"/>
  <c r="Z46" i="2"/>
  <c r="DF45" i="2"/>
  <c r="CB45" i="2"/>
  <c r="AH42" i="2"/>
  <c r="AZ61" i="2"/>
  <c r="L61" i="2"/>
  <c r="I60" i="2"/>
  <c r="DK59" i="2"/>
  <c r="DM59" i="2"/>
  <c r="DN59" i="2"/>
  <c r="CI58" i="2"/>
  <c r="I58" i="2"/>
  <c r="CA57" i="2"/>
  <c r="BW57" i="2" s="1"/>
  <c r="BQ56" i="2"/>
  <c r="DM55" i="2"/>
  <c r="DN55" i="2"/>
  <c r="BQ55" i="2"/>
  <c r="DF54" i="2"/>
  <c r="CX54" i="2"/>
  <c r="CU54" i="2" s="1"/>
  <c r="DR52" i="2"/>
  <c r="DO52" i="2"/>
  <c r="CY52" i="2"/>
  <c r="BC52" i="2" a="1"/>
  <c r="BC52" i="2" s="1"/>
  <c r="DF51" i="2"/>
  <c r="U51" i="2"/>
  <c r="Y50" i="2"/>
  <c r="U50" i="2" s="1"/>
  <c r="L50" i="2"/>
  <c r="DO47" i="2"/>
  <c r="DQ47" i="2"/>
  <c r="DR47" i="2"/>
  <c r="BQ47" i="2"/>
  <c r="DF46" i="2"/>
  <c r="CX46" i="2"/>
  <c r="CU46" i="2" s="1"/>
  <c r="AZ44" i="2"/>
  <c r="CA49" i="2"/>
  <c r="Z45" i="2"/>
  <c r="E45" i="2" s="1"/>
  <c r="CI44" i="2"/>
  <c r="AN44" i="2"/>
  <c r="DR43" i="2"/>
  <c r="DO43" i="2"/>
  <c r="DC43" i="2"/>
  <c r="CR43" i="2"/>
  <c r="CN42" i="2"/>
  <c r="U42" i="2"/>
  <c r="CY41" i="2"/>
  <c r="AW41" i="2"/>
  <c r="Z41" i="2"/>
  <c r="BC40" i="2" a="1"/>
  <c r="BC40" i="2" s="1"/>
  <c r="CY39" i="2"/>
  <c r="DM38" i="2"/>
  <c r="DN38" i="2"/>
  <c r="AT38" i="2"/>
  <c r="CO37" i="2"/>
  <c r="BZ36" i="2"/>
  <c r="BW36" i="2" s="1"/>
  <c r="O36" i="2"/>
  <c r="AZ35" i="2"/>
  <c r="AQ35" i="2"/>
  <c r="CX22" i="2"/>
  <c r="CU22" i="2" s="1"/>
  <c r="CY22" i="2"/>
  <c r="DN45" i="2"/>
  <c r="BK43" i="2"/>
  <c r="DH41" i="2"/>
  <c r="DI41" i="2"/>
  <c r="CN41" i="2"/>
  <c r="CI38" i="2"/>
  <c r="U36" i="2"/>
  <c r="DQ42" i="2"/>
  <c r="DR42" i="2"/>
  <c r="DH37" i="2"/>
  <c r="DI37" i="2"/>
  <c r="DQ57" i="2"/>
  <c r="DM53" i="2"/>
  <c r="DQ49" i="2"/>
  <c r="DK45" i="2"/>
  <c r="BQ43" i="2"/>
  <c r="AE43" i="2"/>
  <c r="DO42" i="2"/>
  <c r="BW41" i="2"/>
  <c r="CI40" i="2"/>
  <c r="BK40" i="2"/>
  <c r="BC39" i="2" a="1"/>
  <c r="BC39" i="2" s="1"/>
  <c r="CX38" i="2"/>
  <c r="CU38" i="2" s="1"/>
  <c r="CN38" i="2"/>
  <c r="BQ38" i="2"/>
  <c r="U38" i="2"/>
  <c r="DF37" i="2"/>
  <c r="CY37" i="2"/>
  <c r="AQ34" i="2"/>
  <c r="CI45" i="2"/>
  <c r="BZ44" i="2"/>
  <c r="CA44" i="2"/>
  <c r="DK42" i="2"/>
  <c r="DM42" i="2"/>
  <c r="DN42" i="2"/>
  <c r="AT42" i="2"/>
  <c r="DN35" i="2"/>
  <c r="DM35" i="2"/>
  <c r="CY29" i="2"/>
  <c r="CX29" i="2"/>
  <c r="CU29" i="2" s="1"/>
  <c r="CY43" i="2"/>
  <c r="CN43" i="2"/>
  <c r="CH41" i="2"/>
  <c r="CE41" i="2" s="1"/>
  <c r="CI41" i="2"/>
  <c r="Y41" i="2"/>
  <c r="U41" i="2" s="1"/>
  <c r="CO40" i="2"/>
  <c r="AN40" i="2"/>
  <c r="CX36" i="2"/>
  <c r="CU36" i="2" s="1"/>
  <c r="AE36" i="2"/>
  <c r="DK35" i="2"/>
  <c r="CA40" i="2"/>
  <c r="BW40" i="2" s="1"/>
  <c r="CN39" i="2"/>
  <c r="DR38" i="2"/>
  <c r="CZ35" i="2"/>
  <c r="BQ34" i="2"/>
  <c r="CN33" i="2"/>
  <c r="Y33" i="2"/>
  <c r="U33" i="2" s="1"/>
  <c r="CZ32" i="2"/>
  <c r="CX31" i="2"/>
  <c r="CU31" i="2" s="1"/>
  <c r="CN31" i="2"/>
  <c r="CN28" i="2"/>
  <c r="BZ14" i="2"/>
  <c r="CA14" i="2"/>
  <c r="DN43" i="2"/>
  <c r="DR39" i="2"/>
  <c r="DQ38" i="2"/>
  <c r="DN37" i="2"/>
  <c r="CX35" i="2"/>
  <c r="CU35" i="2" s="1"/>
  <c r="BW34" i="2"/>
  <c r="U34" i="2"/>
  <c r="BH33" i="2"/>
  <c r="CY32" i="2"/>
  <c r="CB32" i="2"/>
  <c r="BC31" i="2" a="1"/>
  <c r="BC31" i="2" s="1"/>
  <c r="BQ30" i="2"/>
  <c r="CH28" i="2"/>
  <c r="CE28" i="2" s="1"/>
  <c r="CI28" i="2"/>
  <c r="CY27" i="2"/>
  <c r="Y26" i="2"/>
  <c r="U26" i="2" s="1"/>
  <c r="DO33" i="2"/>
  <c r="DQ33" i="2"/>
  <c r="CX33" i="2"/>
  <c r="CU33" i="2" s="1"/>
  <c r="CY33" i="2"/>
  <c r="DQ31" i="2"/>
  <c r="DR31" i="2"/>
  <c r="DO31" i="2"/>
  <c r="DH30" i="2"/>
  <c r="DI30" i="2"/>
  <c r="DF30" i="2"/>
  <c r="CH25" i="2"/>
  <c r="CE25" i="2" s="1"/>
  <c r="CI25" i="2"/>
  <c r="AT37" i="2"/>
  <c r="AK37" i="2"/>
  <c r="CR34" i="2"/>
  <c r="BZ32" i="2"/>
  <c r="CA32" i="2"/>
  <c r="CI31" i="2"/>
  <c r="BK31" i="2"/>
  <c r="DI27" i="2"/>
  <c r="DF27" i="2"/>
  <c r="DH27" i="2"/>
  <c r="CH26" i="2"/>
  <c r="CE26" i="2" s="1"/>
  <c r="CI26" i="2"/>
  <c r="CZ37" i="2"/>
  <c r="CZ36" i="2"/>
  <c r="DM34" i="2"/>
  <c r="DN34" i="2"/>
  <c r="I34" i="2"/>
  <c r="CA33" i="2"/>
  <c r="BW33" i="2" s="1"/>
  <c r="AK33" i="2"/>
  <c r="BK32" i="2"/>
  <c r="Y32" i="2"/>
  <c r="U32" i="2" s="1"/>
  <c r="L31" i="2"/>
  <c r="DC30" i="2"/>
  <c r="I38" i="2"/>
  <c r="I37" i="2"/>
  <c r="CN32" i="2"/>
  <c r="BK30" i="2"/>
  <c r="BZ29" i="2"/>
  <c r="CA29" i="2"/>
  <c r="CN29" i="2"/>
  <c r="O29" i="2"/>
  <c r="BZ28" i="2"/>
  <c r="CA28" i="2"/>
  <c r="BC28" i="2" a="1"/>
  <c r="BC28" i="2" s="1"/>
  <c r="R28" i="2"/>
  <c r="AH27" i="2"/>
  <c r="L26" i="2"/>
  <c r="CO25" i="2"/>
  <c r="AE25" i="2"/>
  <c r="DC24" i="2"/>
  <c r="CX23" i="2"/>
  <c r="CU23" i="2" s="1"/>
  <c r="CN23" i="2"/>
  <c r="AH23" i="2"/>
  <c r="BZ22" i="2"/>
  <c r="CA22" i="2"/>
  <c r="DH21" i="2"/>
  <c r="DI21" i="2"/>
  <c r="AT21" i="2"/>
  <c r="CN15" i="2"/>
  <c r="CM15" i="2"/>
  <c r="CJ15" i="2" s="1"/>
  <c r="DQ22" i="2"/>
  <c r="DR22" i="2"/>
  <c r="DO20" i="2"/>
  <c r="DQ20" i="2"/>
  <c r="DR20" i="2"/>
  <c r="DN7" i="2"/>
  <c r="DK7" i="2"/>
  <c r="CR29" i="2"/>
  <c r="AZ29" i="2"/>
  <c r="DR28" i="2"/>
  <c r="DO28" i="2"/>
  <c r="DC28" i="2"/>
  <c r="CR28" i="2"/>
  <c r="AH28" i="2"/>
  <c r="CN27" i="2"/>
  <c r="BQ27" i="2"/>
  <c r="CO26" i="2"/>
  <c r="AW26" i="2"/>
  <c r="CY25" i="2"/>
  <c r="DN24" i="2"/>
  <c r="DK24" i="2"/>
  <c r="AT24" i="2"/>
  <c r="BQ23" i="2"/>
  <c r="BH23" i="2"/>
  <c r="U23" i="2"/>
  <c r="DO22" i="2"/>
  <c r="BH17" i="2"/>
  <c r="CA31" i="2"/>
  <c r="BW31" i="2" s="1"/>
  <c r="AZ30" i="2"/>
  <c r="U30" i="2"/>
  <c r="O30" i="2"/>
  <c r="CI29" i="2"/>
  <c r="AN29" i="2"/>
  <c r="AQ28" i="2"/>
  <c r="DH26" i="2"/>
  <c r="DI26" i="2"/>
  <c r="CB26" i="2"/>
  <c r="AK26" i="2"/>
  <c r="R25" i="2"/>
  <c r="CM24" i="2"/>
  <c r="CJ24" i="2" s="1"/>
  <c r="CN24" i="2"/>
  <c r="DK22" i="2"/>
  <c r="DM22" i="2"/>
  <c r="DN22" i="2"/>
  <c r="BK22" i="2"/>
  <c r="BZ21" i="2"/>
  <c r="CA21" i="2"/>
  <c r="BK21" i="2"/>
  <c r="AN20" i="2"/>
  <c r="DR30" i="2"/>
  <c r="DR29" i="2"/>
  <c r="CO29" i="2"/>
  <c r="Z29" i="2"/>
  <c r="BQ28" i="2"/>
  <c r="AE28" i="2"/>
  <c r="Y28" i="2"/>
  <c r="U28" i="2" s="1"/>
  <c r="DQ27" i="2"/>
  <c r="DR27" i="2"/>
  <c r="AW27" i="2"/>
  <c r="DF26" i="2"/>
  <c r="BC25" i="2" a="1"/>
  <c r="BC25" i="2" s="1"/>
  <c r="CY24" i="2"/>
  <c r="AQ24" i="2"/>
  <c r="U24" i="2"/>
  <c r="DO23" i="2"/>
  <c r="DQ23" i="2"/>
  <c r="DR23" i="2"/>
  <c r="Z23" i="2"/>
  <c r="CX17" i="2"/>
  <c r="CU17" i="2" s="1"/>
  <c r="DQ29" i="2"/>
  <c r="BC27" i="2" a="1"/>
  <c r="BC27" i="2" s="1"/>
  <c r="DC25" i="2"/>
  <c r="BZ25" i="2"/>
  <c r="BQ24" i="2"/>
  <c r="DM23" i="2"/>
  <c r="DN23" i="2"/>
  <c r="DI22" i="2"/>
  <c r="DH22" i="2"/>
  <c r="Z22" i="2"/>
  <c r="CX28" i="2"/>
  <c r="CU28" i="2" s="1"/>
  <c r="CY28" i="2"/>
  <c r="DK27" i="2"/>
  <c r="DM27" i="2"/>
  <c r="DN27" i="2"/>
  <c r="Y25" i="2"/>
  <c r="U25" i="2" s="1"/>
  <c r="CA24" i="2"/>
  <c r="BW24" i="2" s="1"/>
  <c r="DK21" i="2"/>
  <c r="DM21" i="2"/>
  <c r="DN21" i="2"/>
  <c r="L18" i="2"/>
  <c r="U17" i="2"/>
  <c r="CX13" i="2"/>
  <c r="CU13" i="2" s="1"/>
  <c r="CY13" i="2"/>
  <c r="CA25" i="2"/>
  <c r="CY20" i="2"/>
  <c r="BH19" i="2"/>
  <c r="U19" i="2"/>
  <c r="E19" i="2" s="1"/>
  <c r="AK18" i="2"/>
  <c r="DN28" i="2"/>
  <c r="DR24" i="2"/>
  <c r="R21" i="2"/>
  <c r="CZ19" i="2"/>
  <c r="BQ19" i="2"/>
  <c r="AE19" i="2"/>
  <c r="CX18" i="2"/>
  <c r="CU18" i="2" s="1"/>
  <c r="AT18" i="2"/>
  <c r="BW16" i="2"/>
  <c r="BK16" i="2"/>
  <c r="I16" i="2"/>
  <c r="DN14" i="2"/>
  <c r="DM14" i="2"/>
  <c r="Z14" i="2"/>
  <c r="Y10" i="2"/>
  <c r="U10" i="2" s="1"/>
  <c r="CI5" i="2"/>
  <c r="BZ11" i="2"/>
  <c r="CA11" i="2"/>
  <c r="BQ21" i="2"/>
  <c r="AT20" i="2"/>
  <c r="CX19" i="2"/>
  <c r="CU19" i="2" s="1"/>
  <c r="CA17" i="2"/>
  <c r="BW17" i="2" s="1"/>
  <c r="DK16" i="2"/>
  <c r="DM16" i="2"/>
  <c r="DN16" i="2"/>
  <c r="DM13" i="2"/>
  <c r="DN13" i="2"/>
  <c r="R22" i="2"/>
  <c r="DH19" i="2"/>
  <c r="DI19" i="2"/>
  <c r="DN18" i="2"/>
  <c r="CO16" i="2"/>
  <c r="CI16" i="2"/>
  <c r="Y14" i="2"/>
  <c r="U14" i="2" s="1"/>
  <c r="DK13" i="2"/>
  <c r="CN12" i="2"/>
  <c r="CN11" i="2"/>
  <c r="CY8" i="2"/>
  <c r="CH7" i="2"/>
  <c r="CE7" i="2" s="1"/>
  <c r="CI7" i="2"/>
  <c r="I23" i="2"/>
  <c r="BC22" i="2" a="1"/>
  <c r="BC22" i="2" s="1"/>
  <c r="BQ20" i="2"/>
  <c r="I20" i="2"/>
  <c r="Y6" i="2"/>
  <c r="U6" i="2" s="1"/>
  <c r="AT14" i="2"/>
  <c r="BH13" i="2"/>
  <c r="U13" i="2"/>
  <c r="CA12" i="2"/>
  <c r="BO12" i="2"/>
  <c r="BK12" i="2" s="1"/>
  <c r="BK11" i="2"/>
  <c r="CB9" i="2"/>
  <c r="AW9" i="2"/>
  <c r="BH5" i="2"/>
  <c r="DF16" i="2"/>
  <c r="CY14" i="2"/>
  <c r="CR11" i="2"/>
  <c r="BC11" i="2" a="1"/>
  <c r="BC11" i="2" s="1"/>
  <c r="BC10" i="2" a="1"/>
  <c r="BC10" i="2" s="1"/>
  <c r="DH9" i="2"/>
  <c r="DI9" i="2"/>
  <c r="BQ8" i="2"/>
  <c r="CY7" i="2"/>
  <c r="BQ7" i="2"/>
  <c r="AE7" i="2"/>
  <c r="DM6" i="2"/>
  <c r="DN6" i="2"/>
  <c r="CN5" i="2"/>
  <c r="CI13" i="2"/>
  <c r="CZ12" i="2"/>
  <c r="U12" i="2"/>
  <c r="O12" i="2"/>
  <c r="CI11" i="2"/>
  <c r="CN10" i="2"/>
  <c r="DF9" i="2"/>
  <c r="BC9" i="2" a="1"/>
  <c r="BC9" i="2" s="1"/>
  <c r="CX5" i="2"/>
  <c r="CU5" i="2" s="1"/>
  <c r="CY5" i="2"/>
  <c r="BZ5" i="2"/>
  <c r="BW5" i="2" s="1"/>
  <c r="BQ16" i="2"/>
  <c r="AN16" i="2"/>
  <c r="Y16" i="2"/>
  <c r="U16" i="2" s="1"/>
  <c r="CY15" i="2"/>
  <c r="R15" i="2"/>
  <c r="BQ14" i="2"/>
  <c r="Z13" i="2"/>
  <c r="CI12" i="2"/>
  <c r="Y11" i="2"/>
  <c r="U11" i="2" s="1"/>
  <c r="DQ10" i="2"/>
  <c r="DR10" i="2"/>
  <c r="BK10" i="2"/>
  <c r="AH10" i="2"/>
  <c r="CN9" i="2"/>
  <c r="BO9" i="2"/>
  <c r="BK9" i="2" s="1"/>
  <c r="BW7" i="2"/>
  <c r="CI6" i="2"/>
  <c r="AT6" i="2"/>
  <c r="AK5" i="2"/>
  <c r="CX6" i="2"/>
  <c r="CU6" i="2" s="1"/>
  <c r="E15" i="2"/>
  <c r="DO13" i="2"/>
  <c r="DQ13" i="2"/>
  <c r="AK13" i="2"/>
  <c r="CB12" i="2"/>
  <c r="AW12" i="2"/>
  <c r="Y9" i="2"/>
  <c r="U9" i="2" s="1"/>
  <c r="L9" i="2"/>
  <c r="DC7" i="2"/>
  <c r="DM9" i="2"/>
  <c r="DR6" i="2"/>
  <c r="DQ5" i="2"/>
  <c r="DQ15" i="2"/>
  <c r="CA10" i="2"/>
  <c r="BW10" i="2" s="1"/>
  <c r="DR9" i="2"/>
  <c r="DI8" i="2"/>
  <c r="DN5" i="2"/>
  <c r="BI4" i="2"/>
  <c r="D43" i="20"/>
  <c r="BJ4" i="2"/>
  <c r="AJ4" i="2"/>
  <c r="AU4" i="2"/>
  <c r="AV4" i="2"/>
  <c r="D21" i="20"/>
  <c r="D129" i="2" l="1"/>
  <c r="E118" i="2"/>
  <c r="E219" i="2"/>
  <c r="BW68" i="2"/>
  <c r="E39" i="2"/>
  <c r="E64" i="2"/>
  <c r="E5" i="2"/>
  <c r="E585" i="2"/>
  <c r="E600" i="2"/>
  <c r="E665" i="2"/>
  <c r="E672" i="2"/>
  <c r="E652" i="2"/>
  <c r="E637" i="2"/>
  <c r="E29" i="2"/>
  <c r="D408" i="2"/>
  <c r="BW308" i="2"/>
  <c r="E397" i="2"/>
  <c r="E412" i="2"/>
  <c r="E455" i="2"/>
  <c r="E429" i="2"/>
  <c r="E432" i="2"/>
  <c r="E435" i="2"/>
  <c r="E536" i="2"/>
  <c r="E543" i="2"/>
  <c r="E516" i="2"/>
  <c r="E494" i="2"/>
  <c r="E568" i="2"/>
  <c r="E540" i="2"/>
  <c r="E561" i="2"/>
  <c r="E409" i="2"/>
  <c r="E352" i="2"/>
  <c r="E500" i="2"/>
  <c r="E569" i="2"/>
  <c r="E581" i="2"/>
  <c r="E639" i="2"/>
  <c r="E668" i="2"/>
  <c r="E674" i="2"/>
  <c r="E42" i="2"/>
  <c r="E278" i="2"/>
  <c r="BW292" i="2"/>
  <c r="E532" i="2"/>
  <c r="BW612" i="2"/>
  <c r="E286" i="2"/>
  <c r="E264" i="2"/>
  <c r="E267" i="2"/>
  <c r="E308" i="2"/>
  <c r="E490" i="2"/>
  <c r="E602" i="2"/>
  <c r="E577" i="2"/>
  <c r="E662" i="2"/>
  <c r="E673" i="2"/>
  <c r="E650" i="2"/>
  <c r="E651" i="2"/>
  <c r="E678" i="2"/>
  <c r="E646" i="2"/>
  <c r="E7" i="2"/>
  <c r="E98" i="2"/>
  <c r="E112" i="2"/>
  <c r="E210" i="2"/>
  <c r="BW26" i="2"/>
  <c r="BW58" i="2"/>
  <c r="E257" i="2"/>
  <c r="E609" i="2"/>
  <c r="E183" i="2"/>
  <c r="E243" i="2"/>
  <c r="E242" i="2"/>
  <c r="E272" i="2"/>
  <c r="E364" i="2"/>
  <c r="E442" i="2"/>
  <c r="E433" i="2"/>
  <c r="E88" i="2"/>
  <c r="E201" i="2"/>
  <c r="E203" i="2"/>
  <c r="E396" i="2"/>
  <c r="E100" i="2"/>
  <c r="E150" i="2"/>
  <c r="E244" i="2"/>
  <c r="D282" i="2"/>
  <c r="D269" i="2"/>
  <c r="E385" i="2"/>
  <c r="E377" i="2"/>
  <c r="E447" i="2"/>
  <c r="E587" i="2"/>
  <c r="E607" i="2"/>
  <c r="D593" i="2"/>
  <c r="E687" i="2"/>
  <c r="E49" i="2"/>
  <c r="E130" i="2"/>
  <c r="E262" i="2"/>
  <c r="E570" i="2"/>
  <c r="E634" i="2"/>
  <c r="E592" i="2"/>
  <c r="D39" i="2"/>
  <c r="B39" i="2" s="1"/>
  <c r="D42" i="2"/>
  <c r="B42" i="2" s="1"/>
  <c r="E101" i="2"/>
  <c r="D177" i="2"/>
  <c r="E175" i="2"/>
  <c r="E217" i="2"/>
  <c r="E247" i="2"/>
  <c r="E274" i="2"/>
  <c r="E284" i="2"/>
  <c r="BW418" i="2"/>
  <c r="D459" i="2"/>
  <c r="B459" i="2" s="1"/>
  <c r="A459" i="1" s="1"/>
  <c r="E441" i="2"/>
  <c r="E520" i="2"/>
  <c r="E553" i="2"/>
  <c r="E545" i="2"/>
  <c r="BW574" i="2"/>
  <c r="E575" i="2"/>
  <c r="E660" i="2"/>
  <c r="E238" i="2"/>
  <c r="BW49" i="2"/>
  <c r="E80" i="2"/>
  <c r="E145" i="2"/>
  <c r="E141" i="2"/>
  <c r="E263" i="2"/>
  <c r="E265" i="2"/>
  <c r="E279" i="2"/>
  <c r="E329" i="2"/>
  <c r="E332" i="2"/>
  <c r="D504" i="2"/>
  <c r="E476" i="2"/>
  <c r="E503" i="2"/>
  <c r="E530" i="2"/>
  <c r="E617" i="2"/>
  <c r="E628" i="2"/>
  <c r="E622" i="2"/>
  <c r="E395" i="2"/>
  <c r="E591" i="2"/>
  <c r="E194" i="2"/>
  <c r="E209" i="2"/>
  <c r="E236" i="2"/>
  <c r="E399" i="2"/>
  <c r="E648" i="2"/>
  <c r="E584" i="2"/>
  <c r="E573" i="2"/>
  <c r="E593" i="2"/>
  <c r="D15" i="2"/>
  <c r="E125" i="2"/>
  <c r="E121" i="2"/>
  <c r="E178" i="2"/>
  <c r="E338" i="2"/>
  <c r="E425" i="2"/>
  <c r="D520" i="2"/>
  <c r="E603" i="2"/>
  <c r="E626" i="2"/>
  <c r="D635" i="2"/>
  <c r="E675" i="2"/>
  <c r="E542" i="2"/>
  <c r="E134" i="2"/>
  <c r="E127" i="2"/>
  <c r="E56" i="2"/>
  <c r="E77" i="2"/>
  <c r="E136" i="2"/>
  <c r="E153" i="2"/>
  <c r="E176" i="2"/>
  <c r="E151" i="2"/>
  <c r="E249" i="2"/>
  <c r="E309" i="2"/>
  <c r="D315" i="2"/>
  <c r="E392" i="2"/>
  <c r="E354" i="2"/>
  <c r="E544" i="2"/>
  <c r="E526" i="2"/>
  <c r="E571" i="2"/>
  <c r="E645" i="2"/>
  <c r="BW260" i="2"/>
  <c r="D260" i="2" s="1"/>
  <c r="E534" i="2"/>
  <c r="BW156" i="2"/>
  <c r="E143" i="2"/>
  <c r="E173" i="2"/>
  <c r="E196" i="2"/>
  <c r="E292" i="2"/>
  <c r="E298" i="2"/>
  <c r="E461" i="2"/>
  <c r="E529" i="2"/>
  <c r="E550" i="2"/>
  <c r="E572" i="2"/>
  <c r="E625" i="2"/>
  <c r="D668" i="2"/>
  <c r="E612" i="2"/>
  <c r="E518" i="2"/>
  <c r="E371" i="2"/>
  <c r="D374" i="2"/>
  <c r="D509" i="2"/>
  <c r="D612" i="2"/>
  <c r="B612" i="2" s="1"/>
  <c r="E172" i="2"/>
  <c r="E157" i="2"/>
  <c r="E195" i="2"/>
  <c r="E177" i="2"/>
  <c r="B177" i="2" s="1"/>
  <c r="A177" i="1" s="1"/>
  <c r="E202" i="2"/>
  <c r="E225" i="2"/>
  <c r="E434" i="2"/>
  <c r="E440" i="2"/>
  <c r="E511" i="2"/>
  <c r="E89" i="2"/>
  <c r="E152" i="2"/>
  <c r="E283" i="2"/>
  <c r="D358" i="2"/>
  <c r="E398" i="2"/>
  <c r="E576" i="2"/>
  <c r="BW599" i="2"/>
  <c r="D679" i="2"/>
  <c r="D141" i="2"/>
  <c r="E166" i="2"/>
  <c r="E232" i="2"/>
  <c r="E464" i="2"/>
  <c r="E431" i="2"/>
  <c r="E462" i="2"/>
  <c r="E478" i="2"/>
  <c r="E404" i="2"/>
  <c r="E448" i="2"/>
  <c r="E524" i="2"/>
  <c r="E658" i="2"/>
  <c r="E632" i="2"/>
  <c r="E635" i="2"/>
  <c r="E643" i="2"/>
  <c r="E654" i="2"/>
  <c r="E666" i="2"/>
  <c r="E670" i="2"/>
  <c r="E682" i="2"/>
  <c r="E686" i="2"/>
  <c r="E555" i="2"/>
  <c r="D82" i="2"/>
  <c r="E117" i="2"/>
  <c r="E133" i="2"/>
  <c r="E116" i="2"/>
  <c r="E135" i="2"/>
  <c r="E360" i="2"/>
  <c r="E443" i="2"/>
  <c r="E454" i="2"/>
  <c r="E472" i="2"/>
  <c r="E427" i="2"/>
  <c r="E467" i="2"/>
  <c r="E504" i="2"/>
  <c r="D525" i="2"/>
  <c r="E638" i="2"/>
  <c r="E649" i="2"/>
  <c r="E78" i="2"/>
  <c r="E139" i="2"/>
  <c r="E227" i="2"/>
  <c r="D256" i="2"/>
  <c r="E312" i="2"/>
  <c r="D365" i="2"/>
  <c r="D435" i="2"/>
  <c r="B435" i="2" s="1"/>
  <c r="D674" i="2"/>
  <c r="B674" i="2" s="1"/>
  <c r="E74" i="2"/>
  <c r="E92" i="2"/>
  <c r="D362" i="2"/>
  <c r="E384" i="2"/>
  <c r="E460" i="2"/>
  <c r="D502" i="2"/>
  <c r="E636" i="2"/>
  <c r="E680" i="2"/>
  <c r="E640" i="2"/>
  <c r="E644" i="2"/>
  <c r="E667" i="2"/>
  <c r="E13" i="2"/>
  <c r="E226" i="2"/>
  <c r="D211" i="2"/>
  <c r="B211" i="2" s="1"/>
  <c r="E304" i="2"/>
  <c r="E295" i="2"/>
  <c r="E331" i="2"/>
  <c r="E344" i="2"/>
  <c r="E48" i="2"/>
  <c r="E57" i="2"/>
  <c r="E280" i="2"/>
  <c r="E288" i="2"/>
  <c r="E251" i="2"/>
  <c r="E276" i="2"/>
  <c r="E316" i="2"/>
  <c r="E324" i="2"/>
  <c r="E340" i="2"/>
  <c r="E343" i="2"/>
  <c r="E303" i="2"/>
  <c r="E322" i="2"/>
  <c r="E327" i="2"/>
  <c r="E355" i="2"/>
  <c r="E495" i="2"/>
  <c r="D116" i="2"/>
  <c r="E289" i="2"/>
  <c r="E44" i="2"/>
  <c r="E239" i="2"/>
  <c r="D601" i="2"/>
  <c r="E574" i="2"/>
  <c r="E578" i="2"/>
  <c r="D148" i="2"/>
  <c r="B148" i="2" s="1"/>
  <c r="E162" i="2"/>
  <c r="E174" i="2"/>
  <c r="E273" i="2"/>
  <c r="E345" i="2"/>
  <c r="D550" i="2"/>
  <c r="D657" i="2"/>
  <c r="E8" i="2"/>
  <c r="B8" i="2" s="1"/>
  <c r="A8" i="1" s="1"/>
  <c r="E17" i="2"/>
  <c r="E245" i="2"/>
  <c r="E193" i="2"/>
  <c r="E199" i="2"/>
  <c r="E562" i="2"/>
  <c r="E579" i="2"/>
  <c r="D8" i="2"/>
  <c r="D133" i="2"/>
  <c r="B133" i="2" s="1"/>
  <c r="D386" i="2"/>
  <c r="D398" i="2"/>
  <c r="D416" i="2"/>
  <c r="E484" i="2"/>
  <c r="E498" i="2"/>
  <c r="E437" i="2"/>
  <c r="E482" i="2"/>
  <c r="E492" i="2"/>
  <c r="E506" i="2"/>
  <c r="E514" i="2"/>
  <c r="E522" i="2"/>
  <c r="E510" i="2"/>
  <c r="E451" i="2"/>
  <c r="E528" i="2"/>
  <c r="E560" i="2"/>
  <c r="E695" i="2"/>
  <c r="B141" i="2"/>
  <c r="E653" i="2"/>
  <c r="D653" i="2"/>
  <c r="D20" i="2"/>
  <c r="E12" i="2"/>
  <c r="E93" i="2"/>
  <c r="D87" i="2"/>
  <c r="E82" i="2"/>
  <c r="B82" i="2" s="1"/>
  <c r="D110" i="2"/>
  <c r="E115" i="2"/>
  <c r="E158" i="2"/>
  <c r="D201" i="2"/>
  <c r="B201" i="2" s="1"/>
  <c r="D244" i="2"/>
  <c r="B244" i="2" s="1"/>
  <c r="E237" i="2"/>
  <c r="D265" i="2"/>
  <c r="B265" i="2" s="1"/>
  <c r="D243" i="2"/>
  <c r="B243" i="2" s="1"/>
  <c r="D251" i="2"/>
  <c r="B251" i="2" s="1"/>
  <c r="D262" i="2"/>
  <c r="B262" i="2" s="1"/>
  <c r="D385" i="2"/>
  <c r="B385" i="2" s="1"/>
  <c r="A385" i="1" s="1"/>
  <c r="E376" i="2"/>
  <c r="D405" i="2"/>
  <c r="D442" i="2"/>
  <c r="B442" i="2" s="1"/>
  <c r="BW430" i="2"/>
  <c r="D510" i="2"/>
  <c r="B510" i="2" s="1"/>
  <c r="D478" i="2"/>
  <c r="B478" i="2" s="1"/>
  <c r="D572" i="2"/>
  <c r="B572" i="2" s="1"/>
  <c r="D561" i="2"/>
  <c r="B561" i="2" s="1"/>
  <c r="A561" i="1" s="1"/>
  <c r="BW605" i="2"/>
  <c r="D672" i="2"/>
  <c r="B672" i="2" s="1"/>
  <c r="D632" i="2"/>
  <c r="E610" i="2"/>
  <c r="E656" i="2"/>
  <c r="E664" i="2"/>
  <c r="E346" i="2"/>
  <c r="B116" i="2"/>
  <c r="D13" i="2"/>
  <c r="E18" i="2"/>
  <c r="E62" i="2"/>
  <c r="E68" i="2"/>
  <c r="E84" i="2"/>
  <c r="D118" i="2"/>
  <c r="B118" i="2" s="1"/>
  <c r="A118" i="1" s="1"/>
  <c r="E119" i="2"/>
  <c r="E110" i="2"/>
  <c r="D134" i="2"/>
  <c r="E184" i="2"/>
  <c r="E182" i="2"/>
  <c r="E240" i="2"/>
  <c r="D336" i="2"/>
  <c r="E314" i="2"/>
  <c r="E310" i="2"/>
  <c r="E326" i="2"/>
  <c r="BW347" i="2"/>
  <c r="E374" i="2"/>
  <c r="E387" i="2"/>
  <c r="D397" i="2"/>
  <c r="B397" i="2" s="1"/>
  <c r="BW452" i="2"/>
  <c r="D452" i="2" s="1"/>
  <c r="E469" i="2"/>
  <c r="E470" i="2"/>
  <c r="D494" i="2"/>
  <c r="B494" i="2" s="1"/>
  <c r="A494" i="1" s="1"/>
  <c r="D517" i="2"/>
  <c r="BW535" i="2"/>
  <c r="D584" i="2"/>
  <c r="E525" i="2"/>
  <c r="B525" i="2" s="1"/>
  <c r="A525" i="1" s="1"/>
  <c r="D542" i="2"/>
  <c r="B542" i="2" s="1"/>
  <c r="E496" i="2"/>
  <c r="E552" i="2"/>
  <c r="E691" i="2"/>
  <c r="D685" i="2"/>
  <c r="B685" i="2" s="1"/>
  <c r="D665" i="2"/>
  <c r="B665" i="2" s="1"/>
  <c r="E690" i="2"/>
  <c r="D694" i="2"/>
  <c r="BW340" i="2"/>
  <c r="D286" i="2"/>
  <c r="B286" i="2" s="1"/>
  <c r="BW132" i="2"/>
  <c r="BW220" i="2"/>
  <c r="E362" i="2"/>
  <c r="B635" i="2"/>
  <c r="E63" i="2"/>
  <c r="D73" i="2"/>
  <c r="D86" i="2"/>
  <c r="E97" i="2"/>
  <c r="E161" i="2"/>
  <c r="E191" i="2"/>
  <c r="E229" i="2"/>
  <c r="E275" i="2"/>
  <c r="D274" i="2"/>
  <c r="D255" i="2"/>
  <c r="D332" i="2"/>
  <c r="B332" i="2" s="1"/>
  <c r="E330" i="2"/>
  <c r="E358" i="2"/>
  <c r="D391" i="2"/>
  <c r="D359" i="2"/>
  <c r="D353" i="2"/>
  <c r="D361" i="2"/>
  <c r="E372" i="2"/>
  <c r="D393" i="2"/>
  <c r="B393" i="2" s="1"/>
  <c r="D419" i="2"/>
  <c r="E423" i="2"/>
  <c r="D506" i="2"/>
  <c r="E499" i="2"/>
  <c r="BW596" i="2"/>
  <c r="E614" i="2"/>
  <c r="D634" i="2"/>
  <c r="B634" i="2" s="1"/>
  <c r="BW524" i="2"/>
  <c r="D524" i="2" s="1"/>
  <c r="B524" i="2" s="1"/>
  <c r="A524" i="1" s="1"/>
  <c r="E31" i="2"/>
  <c r="E619" i="2"/>
  <c r="B15" i="2"/>
  <c r="E40" i="2"/>
  <c r="D58" i="2"/>
  <c r="BW43" i="2"/>
  <c r="D43" i="2" s="1"/>
  <c r="E66" i="2"/>
  <c r="E103" i="2"/>
  <c r="B103" i="2" s="1"/>
  <c r="A103" i="1" s="1"/>
  <c r="E129" i="2"/>
  <c r="B129" i="2" s="1"/>
  <c r="E126" i="2"/>
  <c r="E186" i="2"/>
  <c r="E204" i="2"/>
  <c r="E220" i="2"/>
  <c r="D241" i="2"/>
  <c r="B241" i="2" s="1"/>
  <c r="D257" i="2"/>
  <c r="B257" i="2" s="1"/>
  <c r="E255" i="2"/>
  <c r="BW300" i="2"/>
  <c r="D300" i="2" s="1"/>
  <c r="D339" i="2"/>
  <c r="E408" i="2"/>
  <c r="E420" i="2"/>
  <c r="E394" i="2"/>
  <c r="D463" i="2"/>
  <c r="D526" i="2"/>
  <c r="B526" i="2" s="1"/>
  <c r="E502" i="2"/>
  <c r="B502" i="2" s="1"/>
  <c r="D592" i="2"/>
  <c r="B592" i="2" s="1"/>
  <c r="A592" i="1" s="1"/>
  <c r="D493" i="2"/>
  <c r="E601" i="2"/>
  <c r="B601" i="2" s="1"/>
  <c r="A601" i="1" s="1"/>
  <c r="B668" i="2"/>
  <c r="E616" i="2"/>
  <c r="D622" i="2"/>
  <c r="B504" i="2"/>
  <c r="B593" i="2"/>
  <c r="E28" i="2"/>
  <c r="D35" i="2"/>
  <c r="D55" i="2"/>
  <c r="E94" i="2"/>
  <c r="E99" i="2"/>
  <c r="E95" i="2"/>
  <c r="E105" i="2"/>
  <c r="D88" i="2"/>
  <c r="B88" i="2" s="1"/>
  <c r="E140" i="2"/>
  <c r="E155" i="2"/>
  <c r="E146" i="2"/>
  <c r="D157" i="2"/>
  <c r="B157" i="2" s="1"/>
  <c r="D217" i="2"/>
  <c r="B217" i="2" s="1"/>
  <c r="E213" i="2"/>
  <c r="E230" i="2"/>
  <c r="D193" i="2"/>
  <c r="B193" i="2" s="1"/>
  <c r="E216" i="2"/>
  <c r="D237" i="2"/>
  <c r="D236" i="2"/>
  <c r="B236" i="2" s="1"/>
  <c r="D294" i="2"/>
  <c r="E301" i="2"/>
  <c r="E299" i="2"/>
  <c r="E320" i="2"/>
  <c r="E366" i="2"/>
  <c r="E370" i="2"/>
  <c r="D383" i="2"/>
  <c r="D528" i="2"/>
  <c r="B528" i="2" s="1"/>
  <c r="E463" i="2"/>
  <c r="BW516" i="2"/>
  <c r="D539" i="2"/>
  <c r="E539" i="2"/>
  <c r="D469" i="2"/>
  <c r="B469" i="2" s="1"/>
  <c r="E533" i="2"/>
  <c r="D547" i="2"/>
  <c r="E548" i="2"/>
  <c r="D600" i="2"/>
  <c r="B600" i="2" s="1"/>
  <c r="D579" i="2"/>
  <c r="B579" i="2" s="1"/>
  <c r="D585" i="2"/>
  <c r="B585" i="2" s="1"/>
  <c r="E620" i="2"/>
  <c r="D624" i="2"/>
  <c r="D667" i="2"/>
  <c r="B667" i="2" s="1"/>
  <c r="A667" i="1" s="1"/>
  <c r="D615" i="2"/>
  <c r="D639" i="2"/>
  <c r="B639" i="2" s="1"/>
  <c r="D649" i="2"/>
  <c r="D686" i="2"/>
  <c r="E692" i="2"/>
  <c r="D377" i="2"/>
  <c r="E21" i="2"/>
  <c r="E25" i="2"/>
  <c r="D30" i="2"/>
  <c r="D45" i="2"/>
  <c r="B45" i="2" s="1"/>
  <c r="E61" i="2"/>
  <c r="E79" i="2"/>
  <c r="E108" i="2"/>
  <c r="D126" i="2"/>
  <c r="E190" i="2"/>
  <c r="D200" i="2"/>
  <c r="E231" i="2"/>
  <c r="BW222" i="2"/>
  <c r="D210" i="2"/>
  <c r="B210" i="2" s="1"/>
  <c r="D261" i="2"/>
  <c r="D240" i="2"/>
  <c r="D264" i="2"/>
  <c r="B264" i="2" s="1"/>
  <c r="D302" i="2"/>
  <c r="D233" i="2"/>
  <c r="B233" i="2" s="1"/>
  <c r="D346" i="2"/>
  <c r="B346" i="2" s="1"/>
  <c r="E373" i="2"/>
  <c r="D354" i="2"/>
  <c r="D424" i="2"/>
  <c r="E468" i="2"/>
  <c r="D534" i="2"/>
  <c r="B534" i="2" s="1"/>
  <c r="D586" i="2"/>
  <c r="B586" i="2" s="1"/>
  <c r="D569" i="2"/>
  <c r="B569" i="2" s="1"/>
  <c r="A569" i="1" s="1"/>
  <c r="E580" i="2"/>
  <c r="D643" i="2"/>
  <c r="B643" i="2" s="1"/>
  <c r="D673" i="2"/>
  <c r="B673" i="2" s="1"/>
  <c r="E694" i="2"/>
  <c r="D695" i="2"/>
  <c r="D37" i="2"/>
  <c r="E35" i="2"/>
  <c r="E51" i="2"/>
  <c r="D65" i="2"/>
  <c r="E86" i="2"/>
  <c r="E113" i="2"/>
  <c r="E109" i="2"/>
  <c r="D146" i="2"/>
  <c r="BW140" i="2"/>
  <c r="D140" i="2" s="1"/>
  <c r="E149" i="2"/>
  <c r="E159" i="2"/>
  <c r="E169" i="2"/>
  <c r="E221" i="2"/>
  <c r="E218" i="2"/>
  <c r="E228" i="2"/>
  <c r="E259" i="2"/>
  <c r="D278" i="2"/>
  <c r="B278" i="2" s="1"/>
  <c r="D280" i="2"/>
  <c r="B280" i="2" s="1"/>
  <c r="D395" i="2"/>
  <c r="B395" i="2" s="1"/>
  <c r="A395" i="1" s="1"/>
  <c r="E380" i="2"/>
  <c r="D382" i="2"/>
  <c r="E400" i="2"/>
  <c r="D427" i="2"/>
  <c r="B427" i="2" s="1"/>
  <c r="D462" i="2"/>
  <c r="B462" i="2" s="1"/>
  <c r="D431" i="2"/>
  <c r="B431" i="2" s="1"/>
  <c r="A431" i="1" s="1"/>
  <c r="D440" i="2"/>
  <c r="B440" i="2" s="1"/>
  <c r="D498" i="2"/>
  <c r="B498" i="2" s="1"/>
  <c r="D543" i="2"/>
  <c r="B543" i="2" s="1"/>
  <c r="BW519" i="2"/>
  <c r="D533" i="2"/>
  <c r="D530" i="2"/>
  <c r="B530" i="2" s="1"/>
  <c r="D573" i="2"/>
  <c r="B573" i="2" s="1"/>
  <c r="E541" i="2"/>
  <c r="D577" i="2"/>
  <c r="B577" i="2" s="1"/>
  <c r="D629" i="2"/>
  <c r="B629" i="2" s="1"/>
  <c r="A629" i="1" s="1"/>
  <c r="D279" i="2"/>
  <c r="D323" i="2"/>
  <c r="D335" i="2"/>
  <c r="D331" i="2"/>
  <c r="D460" i="2"/>
  <c r="B460" i="2" s="1"/>
  <c r="D541" i="2"/>
  <c r="B541" i="2" s="1"/>
  <c r="A541" i="1" s="1"/>
  <c r="D658" i="2"/>
  <c r="D307" i="2"/>
  <c r="D554" i="2"/>
  <c r="B554" i="2" s="1"/>
  <c r="D602" i="2"/>
  <c r="B602" i="2" s="1"/>
  <c r="D434" i="2"/>
  <c r="B434" i="2" s="1"/>
  <c r="D272" i="2"/>
  <c r="B272" i="2" s="1"/>
  <c r="D27" i="2"/>
  <c r="D147" i="2"/>
  <c r="D350" i="2"/>
  <c r="B350" i="2" s="1"/>
  <c r="A350" i="1" s="1"/>
  <c r="D409" i="2"/>
  <c r="B409" i="2" s="1"/>
  <c r="D421" i="2"/>
  <c r="D415" i="2"/>
  <c r="D127" i="2"/>
  <c r="D168" i="2"/>
  <c r="D69" i="2"/>
  <c r="D112" i="2"/>
  <c r="B112" i="2" s="1"/>
  <c r="A112" i="1" s="1"/>
  <c r="D467" i="2"/>
  <c r="B467" i="2" s="1"/>
  <c r="A467" i="1" s="1"/>
  <c r="D451" i="2"/>
  <c r="B451" i="2" s="1"/>
  <c r="D614" i="2"/>
  <c r="D105" i="2"/>
  <c r="D413" i="2"/>
  <c r="D486" i="2"/>
  <c r="D522" i="2"/>
  <c r="B522" i="2" s="1"/>
  <c r="D270" i="2"/>
  <c r="B270" i="2" s="1"/>
  <c r="D432" i="2"/>
  <c r="B432" i="2" s="1"/>
  <c r="D48" i="2"/>
  <c r="B48" i="2" s="1"/>
  <c r="D682" i="2"/>
  <c r="B682" i="2" s="1"/>
  <c r="D680" i="2"/>
  <c r="D637" i="2"/>
  <c r="B637" i="2" s="1"/>
  <c r="D56" i="2"/>
  <c r="B56" i="2" s="1"/>
  <c r="D271" i="2"/>
  <c r="D322" i="2"/>
  <c r="B322" i="2" s="1"/>
  <c r="D443" i="2"/>
  <c r="B443" i="2" s="1"/>
  <c r="A443" i="1" s="1"/>
  <c r="D490" i="2"/>
  <c r="B490" i="2" s="1"/>
  <c r="D229" i="2"/>
  <c r="BW102" i="2"/>
  <c r="BW122" i="2"/>
  <c r="BW229" i="2"/>
  <c r="BW204" i="2"/>
  <c r="D204" i="2" s="1"/>
  <c r="B204" i="2" s="1"/>
  <c r="A204" i="1" s="1"/>
  <c r="BW692" i="2"/>
  <c r="BW396" i="2"/>
  <c r="D396" i="2" s="1"/>
  <c r="B396" i="2" s="1"/>
  <c r="A396" i="1" s="1"/>
  <c r="D24" i="2"/>
  <c r="D218" i="2"/>
  <c r="BW333" i="2"/>
  <c r="D333" i="2" s="1"/>
  <c r="BW372" i="2"/>
  <c r="BW379" i="2"/>
  <c r="BW512" i="2"/>
  <c r="D512" i="2" s="1"/>
  <c r="B512" i="2" s="1"/>
  <c r="D441" i="2"/>
  <c r="B441" i="2" s="1"/>
  <c r="BW580" i="2"/>
  <c r="D580" i="2" s="1"/>
  <c r="B580" i="2" s="1"/>
  <c r="D645" i="2"/>
  <c r="D666" i="2"/>
  <c r="B666" i="2" s="1"/>
  <c r="BW228" i="2"/>
  <c r="D119" i="2"/>
  <c r="B119" i="2" s="1"/>
  <c r="D375" i="2"/>
  <c r="BW108" i="2"/>
  <c r="D108" i="2" s="1"/>
  <c r="B108" i="2" s="1"/>
  <c r="D17" i="2"/>
  <c r="D143" i="2"/>
  <c r="B143" i="2" s="1"/>
  <c r="A143" i="1" s="1"/>
  <c r="BW444" i="2"/>
  <c r="D618" i="2"/>
  <c r="BW316" i="2"/>
  <c r="D316" i="2" s="1"/>
  <c r="D47" i="2"/>
  <c r="BW92" i="2"/>
  <c r="D92" i="2" s="1"/>
  <c r="B92" i="2" s="1"/>
  <c r="BW175" i="2"/>
  <c r="D175" i="2" s="1"/>
  <c r="B175" i="2" s="1"/>
  <c r="A175" i="1" s="1"/>
  <c r="D209" i="2"/>
  <c r="B209" i="2" s="1"/>
  <c r="D369" i="2"/>
  <c r="BW212" i="2"/>
  <c r="BW91" i="2"/>
  <c r="BW145" i="2"/>
  <c r="D145" i="2" s="1"/>
  <c r="B145" i="2" s="1"/>
  <c r="A145" i="1" s="1"/>
  <c r="BW214" i="2"/>
  <c r="D429" i="2"/>
  <c r="B429" i="2" s="1"/>
  <c r="A429" i="1" s="1"/>
  <c r="D482" i="2"/>
  <c r="B482" i="2" s="1"/>
  <c r="BW503" i="2"/>
  <c r="BW606" i="2"/>
  <c r="D606" i="2" s="1"/>
  <c r="D654" i="2"/>
  <c r="B654" i="2" s="1"/>
  <c r="BW324" i="2"/>
  <c r="D324" i="2" s="1"/>
  <c r="B324" i="2" s="1"/>
  <c r="D546" i="2"/>
  <c r="D594" i="2"/>
  <c r="D627" i="2"/>
  <c r="D651" i="2"/>
  <c r="B651" i="2" s="1"/>
  <c r="D85" i="2"/>
  <c r="D232" i="2"/>
  <c r="B232" i="2" s="1"/>
  <c r="D390" i="2"/>
  <c r="D464" i="2"/>
  <c r="D505" i="2"/>
  <c r="D549" i="2"/>
  <c r="D497" i="2"/>
  <c r="D545" i="2"/>
  <c r="B545" i="2" s="1"/>
  <c r="D568" i="2"/>
  <c r="B568" i="2" s="1"/>
  <c r="A568" i="1" s="1"/>
  <c r="D648" i="2"/>
  <c r="B648" i="2" s="1"/>
  <c r="A648" i="1" s="1"/>
  <c r="D678" i="2"/>
  <c r="B678" i="2" s="1"/>
  <c r="D609" i="2"/>
  <c r="D170" i="2"/>
  <c r="D496" i="2"/>
  <c r="D448" i="2"/>
  <c r="B448" i="2" s="1"/>
  <c r="A448" i="1" s="1"/>
  <c r="D670" i="2"/>
  <c r="B670" i="2" s="1"/>
  <c r="D349" i="2"/>
  <c r="D407" i="2"/>
  <c r="B407" i="2" s="1"/>
  <c r="A407" i="1" s="1"/>
  <c r="D6" i="2"/>
  <c r="D117" i="2"/>
  <c r="B117" i="2" s="1"/>
  <c r="A117" i="1" s="1"/>
  <c r="D259" i="2"/>
  <c r="B259" i="2" s="1"/>
  <c r="A259" i="1" s="1"/>
  <c r="D461" i="2"/>
  <c r="D570" i="2"/>
  <c r="B570" i="2" s="1"/>
  <c r="A570" i="1" s="1"/>
  <c r="D642" i="2"/>
  <c r="B642" i="2" s="1"/>
  <c r="D662" i="2"/>
  <c r="B662" i="2" s="1"/>
  <c r="A662" i="1" s="1"/>
  <c r="D489" i="2"/>
  <c r="D107" i="2"/>
  <c r="D222" i="2"/>
  <c r="D433" i="2"/>
  <c r="B433" i="2" s="1"/>
  <c r="A433" i="1" s="1"/>
  <c r="D529" i="2"/>
  <c r="D111" i="2"/>
  <c r="D189" i="2"/>
  <c r="D437" i="2"/>
  <c r="B437" i="2" s="1"/>
  <c r="A437" i="1" s="1"/>
  <c r="BW252" i="2"/>
  <c r="D252" i="2" s="1"/>
  <c r="D61" i="2"/>
  <c r="B61" i="2" s="1"/>
  <c r="BW114" i="2"/>
  <c r="BW131" i="2"/>
  <c r="D131" i="2" s="1"/>
  <c r="D139" i="2"/>
  <c r="B139" i="2" s="1"/>
  <c r="A139" i="1" s="1"/>
  <c r="D151" i="2"/>
  <c r="B151" i="2" s="1"/>
  <c r="BW224" i="2"/>
  <c r="D224" i="2" s="1"/>
  <c r="D318" i="2"/>
  <c r="D684" i="2"/>
  <c r="BW76" i="2"/>
  <c r="D76" i="2" s="1"/>
  <c r="BW100" i="2"/>
  <c r="D100" i="2" s="1"/>
  <c r="B100" i="2" s="1"/>
  <c r="A100" i="1" s="1"/>
  <c r="BW476" i="2"/>
  <c r="D476" i="2" s="1"/>
  <c r="B476" i="2" s="1"/>
  <c r="A476" i="1" s="1"/>
  <c r="BW14" i="2"/>
  <c r="D14" i="2" s="1"/>
  <c r="BW109" i="2"/>
  <c r="D109" i="2" s="1"/>
  <c r="B109" i="2" s="1"/>
  <c r="A109" i="1" s="1"/>
  <c r="BW172" i="2"/>
  <c r="D172" i="2" s="1"/>
  <c r="B172" i="2" s="1"/>
  <c r="BW247" i="2"/>
  <c r="D247" i="2" s="1"/>
  <c r="B247" i="2" s="1"/>
  <c r="D340" i="2"/>
  <c r="B340" i="2" s="1"/>
  <c r="A340" i="1" s="1"/>
  <c r="D343" i="2"/>
  <c r="B343" i="2" s="1"/>
  <c r="A343" i="1" s="1"/>
  <c r="BW403" i="2"/>
  <c r="D403" i="2" s="1"/>
  <c r="BW380" i="2"/>
  <c r="D380" i="2" s="1"/>
  <c r="B380" i="2" s="1"/>
  <c r="A380" i="1" s="1"/>
  <c r="D420" i="2"/>
  <c r="B420" i="2" s="1"/>
  <c r="A420" i="1" s="1"/>
  <c r="D457" i="2"/>
  <c r="BW410" i="2"/>
  <c r="D410" i="2" s="1"/>
  <c r="B410" i="2" s="1"/>
  <c r="A410" i="1" s="1"/>
  <c r="BW484" i="2"/>
  <c r="D484" i="2" s="1"/>
  <c r="B484" i="2" s="1"/>
  <c r="A484" i="1" s="1"/>
  <c r="D516" i="2"/>
  <c r="B516" i="2" s="1"/>
  <c r="A516" i="1" s="1"/>
  <c r="BW527" i="2"/>
  <c r="D527" i="2" s="1"/>
  <c r="D538" i="2"/>
  <c r="BW636" i="2"/>
  <c r="D636" i="2" s="1"/>
  <c r="B636" i="2" s="1"/>
  <c r="BW620" i="2"/>
  <c r="BW188" i="2"/>
  <c r="BW548" i="2"/>
  <c r="D548" i="2" s="1"/>
  <c r="B548" i="2" s="1"/>
  <c r="D514" i="2"/>
  <c r="B514" i="2" s="1"/>
  <c r="A514" i="1" s="1"/>
  <c r="D560" i="2"/>
  <c r="B560" i="2" s="1"/>
  <c r="BW479" i="2"/>
  <c r="D479" i="2" s="1"/>
  <c r="D532" i="2"/>
  <c r="B532" i="2" s="1"/>
  <c r="BW412" i="2"/>
  <c r="D412" i="2" s="1"/>
  <c r="B412" i="2" s="1"/>
  <c r="A412" i="1" s="1"/>
  <c r="D248" i="2"/>
  <c r="BW12" i="2"/>
  <c r="D174" i="2"/>
  <c r="B174" i="2" s="1"/>
  <c r="BW163" i="2"/>
  <c r="D163" i="2" s="1"/>
  <c r="D474" i="2"/>
  <c r="B474" i="2" s="1"/>
  <c r="D475" i="2"/>
  <c r="BW660" i="2"/>
  <c r="D660" i="2" s="1"/>
  <c r="B660" i="2" s="1"/>
  <c r="A660" i="1" s="1"/>
  <c r="D630" i="2"/>
  <c r="BW196" i="2"/>
  <c r="D34" i="2"/>
  <c r="BW98" i="2"/>
  <c r="D98" i="2" s="1"/>
  <c r="B98" i="2" s="1"/>
  <c r="A98" i="1" s="1"/>
  <c r="BW192" i="2"/>
  <c r="D192" i="2" s="1"/>
  <c r="D197" i="2"/>
  <c r="D216" i="2"/>
  <c r="D518" i="2"/>
  <c r="B518" i="2" s="1"/>
  <c r="D483" i="2"/>
  <c r="D173" i="2"/>
  <c r="B173" i="2" s="1"/>
  <c r="D135" i="2"/>
  <c r="B135" i="2" s="1"/>
  <c r="D137" i="2"/>
  <c r="BW130" i="2"/>
  <c r="D130" i="2" s="1"/>
  <c r="B130" i="2" s="1"/>
  <c r="A130" i="1" s="1"/>
  <c r="D223" i="2"/>
  <c r="D263" i="2"/>
  <c r="B263" i="2" s="1"/>
  <c r="BW304" i="2"/>
  <c r="D304" i="2" s="1"/>
  <c r="B304" i="2" s="1"/>
  <c r="A304" i="1" s="1"/>
  <c r="BW301" i="2"/>
  <c r="D352" i="2"/>
  <c r="B352" i="2" s="1"/>
  <c r="BW356" i="2"/>
  <c r="D356" i="2" s="1"/>
  <c r="D404" i="2"/>
  <c r="B404" i="2" s="1"/>
  <c r="A404" i="1" s="1"/>
  <c r="D449" i="2"/>
  <c r="BW446" i="2"/>
  <c r="BW495" i="2"/>
  <c r="D495" i="2" s="1"/>
  <c r="D608" i="2"/>
  <c r="BW558" i="2"/>
  <c r="D558" i="2" s="1"/>
  <c r="D640" i="2"/>
  <c r="D659" i="2"/>
  <c r="B659" i="2" s="1"/>
  <c r="A659" i="1" s="1"/>
  <c r="D688" i="2"/>
  <c r="D646" i="2"/>
  <c r="B646" i="2" s="1"/>
  <c r="A646" i="1" s="1"/>
  <c r="D183" i="2"/>
  <c r="B183" i="2" s="1"/>
  <c r="D245" i="2"/>
  <c r="B245" i="2" s="1"/>
  <c r="BW276" i="2"/>
  <c r="D276" i="2" s="1"/>
  <c r="D491" i="2"/>
  <c r="B491" i="2" s="1"/>
  <c r="A491" i="1" s="1"/>
  <c r="D499" i="2"/>
  <c r="B499" i="2" s="1"/>
  <c r="A499" i="1" s="1"/>
  <c r="D650" i="2"/>
  <c r="B650" i="2" s="1"/>
  <c r="A650" i="1" s="1"/>
  <c r="D652" i="2"/>
  <c r="B652" i="2" s="1"/>
  <c r="A652" i="1" s="1"/>
  <c r="D597" i="2"/>
  <c r="BW11" i="2"/>
  <c r="D11" i="2" s="1"/>
  <c r="BW28" i="2"/>
  <c r="D28" i="2" s="1"/>
  <c r="D57" i="2"/>
  <c r="B57" i="2" s="1"/>
  <c r="BW64" i="2"/>
  <c r="D64" i="2" s="1"/>
  <c r="B64" i="2" s="1"/>
  <c r="A64" i="1" s="1"/>
  <c r="BW75" i="2"/>
  <c r="D75" i="2" s="1"/>
  <c r="BW144" i="2"/>
  <c r="D144" i="2" s="1"/>
  <c r="B144" i="2" s="1"/>
  <c r="A144" i="1" s="1"/>
  <c r="BW187" i="2"/>
  <c r="D187" i="2" s="1"/>
  <c r="D220" i="2"/>
  <c r="B220" i="2" s="1"/>
  <c r="A220" i="1" s="1"/>
  <c r="BW230" i="2"/>
  <c r="D195" i="2"/>
  <c r="B195" i="2" s="1"/>
  <c r="BW291" i="2"/>
  <c r="D291" i="2" s="1"/>
  <c r="BW284" i="2"/>
  <c r="D284" i="2" s="1"/>
  <c r="B284" i="2" s="1"/>
  <c r="A284" i="1" s="1"/>
  <c r="D309" i="2"/>
  <c r="BW348" i="2"/>
  <c r="D348" i="2" s="1"/>
  <c r="BW394" i="2"/>
  <c r="D394" i="2" s="1"/>
  <c r="B394" i="2" s="1"/>
  <c r="D418" i="2"/>
  <c r="D425" i="2"/>
  <c r="D453" i="2"/>
  <c r="D604" i="2"/>
  <c r="D638" i="2"/>
  <c r="B638" i="2" s="1"/>
  <c r="D181" i="2"/>
  <c r="D535" i="2"/>
  <c r="D644" i="2"/>
  <c r="B644" i="2" s="1"/>
  <c r="A644" i="1" s="1"/>
  <c r="D655" i="2"/>
  <c r="D683" i="2"/>
  <c r="D428" i="2"/>
  <c r="D101" i="2"/>
  <c r="BW198" i="2"/>
  <c r="D198" i="2" s="1"/>
  <c r="BW206" i="2"/>
  <c r="D206" i="2" s="1"/>
  <c r="BW231" i="2"/>
  <c r="D231" i="2" s="1"/>
  <c r="B231" i="2" s="1"/>
  <c r="D325" i="2"/>
  <c r="D305" i="2"/>
  <c r="BW311" i="2"/>
  <c r="D311" i="2" s="1"/>
  <c r="BW254" i="2"/>
  <c r="D254" i="2" s="1"/>
  <c r="BW267" i="2"/>
  <c r="D267" i="2" s="1"/>
  <c r="B267" i="2" s="1"/>
  <c r="BW402" i="2"/>
  <c r="D402" i="2" s="1"/>
  <c r="D406" i="2"/>
  <c r="D456" i="2"/>
  <c r="D553" i="2"/>
  <c r="B553" i="2" s="1"/>
  <c r="A553" i="1" s="1"/>
  <c r="D480" i="2"/>
  <c r="D540" i="2"/>
  <c r="B540" i="2" s="1"/>
  <c r="D557" i="2"/>
  <c r="D103" i="2"/>
  <c r="D7" i="2"/>
  <c r="B7" i="2" s="1"/>
  <c r="A7" i="1" s="1"/>
  <c r="BW70" i="2"/>
  <c r="D70" i="2" s="1"/>
  <c r="BW84" i="2"/>
  <c r="D84" i="2" s="1"/>
  <c r="BW79" i="2"/>
  <c r="D171" i="2"/>
  <c r="BW221" i="2"/>
  <c r="D221" i="2" s="1"/>
  <c r="B221" i="2" s="1"/>
  <c r="A221" i="1" s="1"/>
  <c r="D249" i="2"/>
  <c r="B249" i="2" s="1"/>
  <c r="D360" i="2"/>
  <c r="B360" i="2" s="1"/>
  <c r="D445" i="2"/>
  <c r="D519" i="2"/>
  <c r="D536" i="2"/>
  <c r="B536" i="2" s="1"/>
  <c r="BW438" i="2"/>
  <c r="D438" i="2" s="1"/>
  <c r="BW575" i="2"/>
  <c r="D575" i="2" s="1"/>
  <c r="B575" i="2" s="1"/>
  <c r="BW598" i="2"/>
  <c r="D693" i="2"/>
  <c r="D91" i="2"/>
  <c r="BW93" i="2"/>
  <c r="D5" i="2"/>
  <c r="B5" i="2" s="1"/>
  <c r="A5" i="1" s="1"/>
  <c r="D60" i="2"/>
  <c r="D72" i="2"/>
  <c r="D90" i="2"/>
  <c r="BW169" i="2"/>
  <c r="D167" i="2"/>
  <c r="D205" i="2"/>
  <c r="D288" i="2"/>
  <c r="B288" i="2" s="1"/>
  <c r="A288" i="1" s="1"/>
  <c r="D292" i="2"/>
  <c r="B292" i="2" s="1"/>
  <c r="A292" i="1" s="1"/>
  <c r="BW312" i="2"/>
  <c r="BW320" i="2"/>
  <c r="D320" i="2" s="1"/>
  <c r="B320" i="2" s="1"/>
  <c r="A320" i="1" s="1"/>
  <c r="BW328" i="2"/>
  <c r="D328" i="2" s="1"/>
  <c r="D334" i="2"/>
  <c r="BW376" i="2"/>
  <c r="BW411" i="2"/>
  <c r="D411" i="2" s="1"/>
  <c r="D342" i="2"/>
  <c r="B342" i="2" s="1"/>
  <c r="A342" i="1" s="1"/>
  <c r="D351" i="2"/>
  <c r="D389" i="2"/>
  <c r="BW422" i="2"/>
  <c r="D422" i="2" s="1"/>
  <c r="BW447" i="2"/>
  <c r="D447" i="2" s="1"/>
  <c r="B447" i="2" s="1"/>
  <c r="D523" i="2"/>
  <c r="D500" i="2"/>
  <c r="B500" i="2" s="1"/>
  <c r="D692" i="2"/>
  <c r="B692" i="2" s="1"/>
  <c r="BW677" i="2"/>
  <c r="D677" i="2" s="1"/>
  <c r="BW32" i="2"/>
  <c r="D32" i="2" s="1"/>
  <c r="BW138" i="2"/>
  <c r="D138" i="2" s="1"/>
  <c r="D124" i="2"/>
  <c r="BW123" i="2"/>
  <c r="D123" i="2" s="1"/>
  <c r="D166" i="2"/>
  <c r="B166" i="2" s="1"/>
  <c r="BW191" i="2"/>
  <c r="D317" i="2"/>
  <c r="D310" i="2"/>
  <c r="B310" i="2" s="1"/>
  <c r="A310" i="1" s="1"/>
  <c r="BW364" i="2"/>
  <c r="D364" i="2" s="1"/>
  <c r="B364" i="2" s="1"/>
  <c r="BW355" i="2"/>
  <c r="D355" i="2" s="1"/>
  <c r="D465" i="2"/>
  <c r="D444" i="2"/>
  <c r="BW487" i="2"/>
  <c r="D487" i="2" s="1"/>
  <c r="D531" i="2"/>
  <c r="D492" i="2"/>
  <c r="D503" i="2"/>
  <c r="B503" i="2" s="1"/>
  <c r="A503" i="1" s="1"/>
  <c r="D576" i="2"/>
  <c r="B576" i="2" s="1"/>
  <c r="A576" i="1" s="1"/>
  <c r="BW628" i="2"/>
  <c r="D628" i="2" s="1"/>
  <c r="B628" i="2" s="1"/>
  <c r="A628" i="1" s="1"/>
  <c r="BW661" i="2"/>
  <c r="D661" i="2" s="1"/>
  <c r="D81" i="2"/>
  <c r="D106" i="2"/>
  <c r="D96" i="2"/>
  <c r="D165" i="2"/>
  <c r="D303" i="2"/>
  <c r="B303" i="2" s="1"/>
  <c r="A303" i="1" s="1"/>
  <c r="D367" i="2"/>
  <c r="D414" i="2"/>
  <c r="D562" i="2"/>
  <c r="B562" i="2" s="1"/>
  <c r="D501" i="2"/>
  <c r="D194" i="2"/>
  <c r="B194" i="2" s="1"/>
  <c r="A194" i="1" s="1"/>
  <c r="D250" i="2"/>
  <c r="D368" i="2"/>
  <c r="B368" i="2" s="1"/>
  <c r="A368" i="1" s="1"/>
  <c r="D379" i="2"/>
  <c r="D477" i="2"/>
  <c r="D132" i="2"/>
  <c r="D258" i="2"/>
  <c r="D401" i="2"/>
  <c r="D515" i="2"/>
  <c r="D565" i="2"/>
  <c r="B565" i="2" s="1"/>
  <c r="A565" i="1" s="1"/>
  <c r="B496" i="2"/>
  <c r="D574" i="2"/>
  <c r="B574" i="2" s="1"/>
  <c r="D578" i="2"/>
  <c r="D298" i="2"/>
  <c r="B298" i="2" s="1"/>
  <c r="B335" i="2"/>
  <c r="A335" i="1" s="1"/>
  <c r="D581" i="2"/>
  <c r="B581" i="2" s="1"/>
  <c r="A581" i="1" s="1"/>
  <c r="D472" i="2"/>
  <c r="B472" i="2" s="1"/>
  <c r="D605" i="2"/>
  <c r="D136" i="2"/>
  <c r="B136" i="2" s="1"/>
  <c r="D268" i="2"/>
  <c r="D347" i="2"/>
  <c r="D308" i="2"/>
  <c r="B308" i="2" s="1"/>
  <c r="D436" i="2"/>
  <c r="D9" i="2"/>
  <c r="D202" i="2"/>
  <c r="D219" i="2"/>
  <c r="B219" i="2" s="1"/>
  <c r="D287" i="2"/>
  <c r="B287" i="2" s="1"/>
  <c r="D203" i="2"/>
  <c r="B203" i="2" s="1"/>
  <c r="A203" i="1" s="1"/>
  <c r="D488" i="2"/>
  <c r="D10" i="2"/>
  <c r="D49" i="2"/>
  <c r="B49" i="2" s="1"/>
  <c r="A49" i="1" s="1"/>
  <c r="D188" i="2"/>
  <c r="D242" i="2"/>
  <c r="B242" i="2" s="1"/>
  <c r="A242" i="1" s="1"/>
  <c r="D234" i="2"/>
  <c r="D373" i="2"/>
  <c r="B373" i="2" s="1"/>
  <c r="A373" i="1" s="1"/>
  <c r="D508" i="2"/>
  <c r="B508" i="2" s="1"/>
  <c r="A508" i="1" s="1"/>
  <c r="D485" i="2"/>
  <c r="B485" i="2" s="1"/>
  <c r="A485" i="1" s="1"/>
  <c r="D507" i="2"/>
  <c r="D616" i="2"/>
  <c r="B616" i="2" s="1"/>
  <c r="A616" i="1" s="1"/>
  <c r="E104" i="2"/>
  <c r="B240" i="2"/>
  <c r="A240" i="1" s="1"/>
  <c r="B362" i="2"/>
  <c r="A362" i="1" s="1"/>
  <c r="D473" i="2"/>
  <c r="E473" i="2"/>
  <c r="D521" i="2"/>
  <c r="B521" i="2" s="1"/>
  <c r="A521" i="1" s="1"/>
  <c r="E521" i="2"/>
  <c r="D681" i="2"/>
  <c r="E681" i="2"/>
  <c r="E33" i="2"/>
  <c r="D33" i="2"/>
  <c r="E83" i="2"/>
  <c r="E156" i="2"/>
  <c r="D156" i="2"/>
  <c r="D214" i="2"/>
  <c r="E214" i="2"/>
  <c r="E208" i="2"/>
  <c r="D208" i="2"/>
  <c r="E246" i="2"/>
  <c r="B398" i="2"/>
  <c r="A398" i="1" s="1"/>
  <c r="D466" i="2"/>
  <c r="E466" i="2"/>
  <c r="E558" i="2"/>
  <c r="D598" i="2"/>
  <c r="E598" i="2"/>
  <c r="B614" i="2"/>
  <c r="E633" i="2"/>
  <c r="D633" i="2"/>
  <c r="E120" i="2"/>
  <c r="E300" i="2"/>
  <c r="D321" i="2"/>
  <c r="E290" i="2"/>
  <c r="D290" i="2"/>
  <c r="B290" i="2" s="1"/>
  <c r="E337" i="2"/>
  <c r="D381" i="2"/>
  <c r="E381" i="2"/>
  <c r="D430" i="2"/>
  <c r="E430" i="2"/>
  <c r="B408" i="2"/>
  <c r="D596" i="2"/>
  <c r="E596" i="2"/>
  <c r="D611" i="2"/>
  <c r="E611" i="2"/>
  <c r="D676" i="2"/>
  <c r="E676" i="2"/>
  <c r="D641" i="2"/>
  <c r="E641" i="2"/>
  <c r="D663" i="2"/>
  <c r="E663" i="2"/>
  <c r="D59" i="2"/>
  <c r="E59" i="2"/>
  <c r="E122" i="2"/>
  <c r="D122" i="2"/>
  <c r="E163" i="2"/>
  <c r="D277" i="2"/>
  <c r="E277" i="2"/>
  <c r="D293" i="2"/>
  <c r="E293" i="2"/>
  <c r="D329" i="2"/>
  <c r="D513" i="2"/>
  <c r="E513" i="2"/>
  <c r="B539" i="2"/>
  <c r="A539" i="1" s="1"/>
  <c r="D589" i="2"/>
  <c r="E589" i="2"/>
  <c r="E564" i="2"/>
  <c r="D564" i="2"/>
  <c r="E52" i="2"/>
  <c r="D149" i="2"/>
  <c r="E266" i="2"/>
  <c r="D266" i="2"/>
  <c r="D417" i="2"/>
  <c r="E417" i="2"/>
  <c r="B529" i="2"/>
  <c r="A529" i="1" s="1"/>
  <c r="E590" i="2"/>
  <c r="E556" i="2"/>
  <c r="D556" i="2"/>
  <c r="E588" i="2"/>
  <c r="D588" i="2"/>
  <c r="B609" i="2"/>
  <c r="A609" i="1" s="1"/>
  <c r="D621" i="2"/>
  <c r="D631" i="2"/>
  <c r="E631" i="2"/>
  <c r="E16" i="2"/>
  <c r="D16" i="2"/>
  <c r="E14" i="2"/>
  <c r="E41" i="2"/>
  <c r="D41" i="2"/>
  <c r="D180" i="2"/>
  <c r="E180" i="2"/>
  <c r="B237" i="2"/>
  <c r="A237" i="1" s="1"/>
  <c r="E252" i="2"/>
  <c r="D439" i="2"/>
  <c r="E439" i="2"/>
  <c r="D458" i="2"/>
  <c r="E458" i="2"/>
  <c r="E549" i="2"/>
  <c r="B549" i="2" s="1"/>
  <c r="A549" i="1" s="1"/>
  <c r="D537" i="2"/>
  <c r="E537" i="2"/>
  <c r="D481" i="2"/>
  <c r="E481" i="2"/>
  <c r="E206" i="2"/>
  <c r="D426" i="2"/>
  <c r="E426" i="2"/>
  <c r="E450" i="2"/>
  <c r="D450" i="2"/>
  <c r="E551" i="2"/>
  <c r="D46" i="2"/>
  <c r="E46" i="2"/>
  <c r="E54" i="2"/>
  <c r="D54" i="2"/>
  <c r="E71" i="2"/>
  <c r="D71" i="2"/>
  <c r="D80" i="2"/>
  <c r="B80" i="2" s="1"/>
  <c r="E179" i="2"/>
  <c r="D185" i="2"/>
  <c r="B185" i="2" s="1"/>
  <c r="A185" i="1" s="1"/>
  <c r="E185" i="2"/>
  <c r="B229" i="2"/>
  <c r="A229" i="1" s="1"/>
  <c r="D253" i="2"/>
  <c r="D313" i="2"/>
  <c r="E313" i="2"/>
  <c r="D357" i="2"/>
  <c r="E357" i="2"/>
  <c r="D446" i="2"/>
  <c r="B446" i="2" s="1"/>
  <c r="A446" i="1" s="1"/>
  <c r="E446" i="2"/>
  <c r="E452" i="2"/>
  <c r="E671" i="2"/>
  <c r="D671" i="2"/>
  <c r="D647" i="2"/>
  <c r="E647" i="2"/>
  <c r="B645" i="2"/>
  <c r="A645" i="1" s="1"/>
  <c r="E677" i="2"/>
  <c r="B550" i="2"/>
  <c r="A550" i="1" s="1"/>
  <c r="B653" i="2"/>
  <c r="A653" i="1" s="1"/>
  <c r="D689" i="2"/>
  <c r="B689" i="2" s="1"/>
  <c r="A689" i="1" s="1"/>
  <c r="B13" i="2"/>
  <c r="E369" i="2"/>
  <c r="E10" i="2"/>
  <c r="BW29" i="2"/>
  <c r="D29" i="2" s="1"/>
  <c r="B29" i="2" s="1"/>
  <c r="A29" i="1" s="1"/>
  <c r="E32" i="2"/>
  <c r="E37" i="2"/>
  <c r="E27" i="2"/>
  <c r="B27" i="2" s="1"/>
  <c r="A27" i="1" s="1"/>
  <c r="E55" i="2"/>
  <c r="B55" i="2" s="1"/>
  <c r="A55" i="1" s="1"/>
  <c r="D31" i="2"/>
  <c r="D77" i="2"/>
  <c r="B77" i="2" s="1"/>
  <c r="D93" i="2"/>
  <c r="B93" i="2" s="1"/>
  <c r="E91" i="2"/>
  <c r="E87" i="2"/>
  <c r="B87" i="2" s="1"/>
  <c r="A87" i="1" s="1"/>
  <c r="BW120" i="2"/>
  <c r="D120" i="2" s="1"/>
  <c r="E128" i="2"/>
  <c r="D128" i="2"/>
  <c r="E168" i="2"/>
  <c r="D159" i="2"/>
  <c r="D161" i="2"/>
  <c r="E197" i="2"/>
  <c r="D160" i="2"/>
  <c r="B160" i="2" s="1"/>
  <c r="A160" i="1" s="1"/>
  <c r="E224" i="2"/>
  <c r="D228" i="2"/>
  <c r="B228" i="2" s="1"/>
  <c r="E302" i="2"/>
  <c r="BW285" i="2"/>
  <c r="D285" i="2" s="1"/>
  <c r="E336" i="2"/>
  <c r="B336" i="2" s="1"/>
  <c r="A336" i="1" s="1"/>
  <c r="E315" i="2"/>
  <c r="B315" i="2" s="1"/>
  <c r="A315" i="1" s="1"/>
  <c r="E318" i="2"/>
  <c r="B318" i="2" s="1"/>
  <c r="A318" i="1" s="1"/>
  <c r="E311" i="2"/>
  <c r="D370" i="2"/>
  <c r="E389" i="2"/>
  <c r="E333" i="2"/>
  <c r="E379" i="2"/>
  <c r="D387" i="2"/>
  <c r="B387" i="2" s="1"/>
  <c r="E351" i="2"/>
  <c r="E438" i="2"/>
  <c r="D423" i="2"/>
  <c r="B423" i="2" s="1"/>
  <c r="A423" i="1" s="1"/>
  <c r="E456" i="2"/>
  <c r="E436" i="2"/>
  <c r="E444" i="2"/>
  <c r="E523" i="2"/>
  <c r="B523" i="2" s="1"/>
  <c r="A523" i="1" s="1"/>
  <c r="E531" i="2"/>
  <c r="B531" i="2" s="1"/>
  <c r="A531" i="1" s="1"/>
  <c r="E501" i="2"/>
  <c r="D603" i="2"/>
  <c r="B603" i="2" s="1"/>
  <c r="D587" i="2"/>
  <c r="B587" i="2" s="1"/>
  <c r="A587" i="1" s="1"/>
  <c r="E566" i="2"/>
  <c r="D599" i="2"/>
  <c r="B599" i="2" s="1"/>
  <c r="E655" i="2"/>
  <c r="D625" i="2"/>
  <c r="B625" i="2" s="1"/>
  <c r="A625" i="1" s="1"/>
  <c r="E683" i="2"/>
  <c r="D125" i="2"/>
  <c r="B125" i="2" s="1"/>
  <c r="B374" i="2"/>
  <c r="D19" i="2"/>
  <c r="B19" i="2" s="1"/>
  <c r="E20" i="2"/>
  <c r="B20" i="2" s="1"/>
  <c r="E22" i="2"/>
  <c r="D40" i="2"/>
  <c r="B40" i="2" s="1"/>
  <c r="A40" i="1" s="1"/>
  <c r="BW52" i="2"/>
  <c r="D52" i="2" s="1"/>
  <c r="E60" i="2"/>
  <c r="E76" i="2"/>
  <c r="E67" i="2"/>
  <c r="E107" i="2"/>
  <c r="E111" i="2"/>
  <c r="D94" i="2"/>
  <c r="B94" i="2" s="1"/>
  <c r="E106" i="2"/>
  <c r="B106" i="2" s="1"/>
  <c r="A106" i="1" s="1"/>
  <c r="D121" i="2"/>
  <c r="B121" i="2" s="1"/>
  <c r="E58" i="2"/>
  <c r="B58" i="2" s="1"/>
  <c r="D176" i="2"/>
  <c r="B176" i="2" s="1"/>
  <c r="D178" i="2"/>
  <c r="B178" i="2" s="1"/>
  <c r="A178" i="1" s="1"/>
  <c r="D184" i="2"/>
  <c r="B184" i="2" s="1"/>
  <c r="A184" i="1" s="1"/>
  <c r="D226" i="2"/>
  <c r="B226" i="2" s="1"/>
  <c r="A226" i="1" s="1"/>
  <c r="E207" i="2"/>
  <c r="E198" i="2"/>
  <c r="E212" i="2"/>
  <c r="D212" i="2"/>
  <c r="D235" i="2"/>
  <c r="E258" i="2"/>
  <c r="B258" i="2" s="1"/>
  <c r="E294" i="2"/>
  <c r="B294" i="2" s="1"/>
  <c r="A294" i="1" s="1"/>
  <c r="E250" i="2"/>
  <c r="BW319" i="2"/>
  <c r="D319" i="2" s="1"/>
  <c r="E305" i="2"/>
  <c r="D314" i="2"/>
  <c r="D330" i="2"/>
  <c r="E282" i="2"/>
  <c r="B282" i="2" s="1"/>
  <c r="A282" i="1" s="1"/>
  <c r="BW363" i="2"/>
  <c r="D363" i="2" s="1"/>
  <c r="E367" i="2"/>
  <c r="E334" i="2"/>
  <c r="D344" i="2"/>
  <c r="B344" i="2" s="1"/>
  <c r="A344" i="1" s="1"/>
  <c r="D376" i="2"/>
  <c r="B376" i="2" s="1"/>
  <c r="E415" i="2"/>
  <c r="B415" i="2" s="1"/>
  <c r="A415" i="1" s="1"/>
  <c r="E421" i="2"/>
  <c r="B421" i="2" s="1"/>
  <c r="A421" i="1" s="1"/>
  <c r="E375" i="2"/>
  <c r="B375" i="2" s="1"/>
  <c r="E348" i="2"/>
  <c r="E390" i="2"/>
  <c r="E405" i="2"/>
  <c r="B405" i="2" s="1"/>
  <c r="A405" i="1" s="1"/>
  <c r="E457" i="2"/>
  <c r="B457" i="2" s="1"/>
  <c r="A457" i="1" s="1"/>
  <c r="E453" i="2"/>
  <c r="B453" i="2" s="1"/>
  <c r="E428" i="2"/>
  <c r="D345" i="2"/>
  <c r="B345" i="2" s="1"/>
  <c r="A345" i="1" s="1"/>
  <c r="D470" i="2"/>
  <c r="B470" i="2" s="1"/>
  <c r="E477" i="2"/>
  <c r="E505" i="2"/>
  <c r="E480" i="2"/>
  <c r="E509" i="2"/>
  <c r="B509" i="2" s="1"/>
  <c r="A509" i="1" s="1"/>
  <c r="E517" i="2"/>
  <c r="B517" i="2" s="1"/>
  <c r="A517" i="1" s="1"/>
  <c r="BW582" i="2"/>
  <c r="D582" i="2" s="1"/>
  <c r="B582" i="2" s="1"/>
  <c r="A582" i="1" s="1"/>
  <c r="E583" i="2"/>
  <c r="BW591" i="2"/>
  <c r="D591" i="2" s="1"/>
  <c r="B591" i="2" s="1"/>
  <c r="BW566" i="2"/>
  <c r="D566" i="2" s="1"/>
  <c r="B566" i="2" s="1"/>
  <c r="A566" i="1" s="1"/>
  <c r="D623" i="2"/>
  <c r="B623" i="2" s="1"/>
  <c r="E559" i="2"/>
  <c r="E605" i="2"/>
  <c r="B605" i="2" s="1"/>
  <c r="A605" i="1" s="1"/>
  <c r="BW613" i="2"/>
  <c r="D613" i="2" s="1"/>
  <c r="D607" i="2"/>
  <c r="B607" i="2" s="1"/>
  <c r="A607" i="1" s="1"/>
  <c r="B694" i="2"/>
  <c r="D626" i="2"/>
  <c r="B626" i="2" s="1"/>
  <c r="BW690" i="2"/>
  <c r="D690" i="2" s="1"/>
  <c r="B690" i="2" s="1"/>
  <c r="D687" i="2"/>
  <c r="B687" i="2" s="1"/>
  <c r="A687" i="1" s="1"/>
  <c r="D664" i="2"/>
  <c r="D619" i="2"/>
  <c r="E684" i="2"/>
  <c r="D142" i="2"/>
  <c r="E142" i="2"/>
  <c r="D400" i="2"/>
  <c r="B400" i="2" s="1"/>
  <c r="D12" i="2"/>
  <c r="B12" i="2" s="1"/>
  <c r="A12" i="1" s="1"/>
  <c r="E11" i="2"/>
  <c r="D18" i="2"/>
  <c r="B18" i="2" s="1"/>
  <c r="A18" i="1" s="1"/>
  <c r="E9" i="2"/>
  <c r="E24" i="2"/>
  <c r="BW44" i="2"/>
  <c r="D44" i="2" s="1"/>
  <c r="B44" i="2" s="1"/>
  <c r="A44" i="1" s="1"/>
  <c r="E34" i="2"/>
  <c r="B34" i="2" s="1"/>
  <c r="A34" i="1" s="1"/>
  <c r="E43" i="2"/>
  <c r="E47" i="2"/>
  <c r="E73" i="2"/>
  <c r="B73" i="2" s="1"/>
  <c r="E85" i="2"/>
  <c r="D79" i="2"/>
  <c r="B79" i="2" s="1"/>
  <c r="A79" i="1" s="1"/>
  <c r="D113" i="2"/>
  <c r="B113" i="2" s="1"/>
  <c r="BW74" i="2"/>
  <c r="D74" i="2" s="1"/>
  <c r="E81" i="2"/>
  <c r="D97" i="2"/>
  <c r="D155" i="2"/>
  <c r="B155" i="2" s="1"/>
  <c r="A155" i="1" s="1"/>
  <c r="E123" i="2"/>
  <c r="E171" i="2"/>
  <c r="E181" i="2"/>
  <c r="E170" i="2"/>
  <c r="E187" i="2"/>
  <c r="D213" i="2"/>
  <c r="B213" i="2" s="1"/>
  <c r="BW207" i="2"/>
  <c r="D207" i="2" s="1"/>
  <c r="E215" i="2"/>
  <c r="D230" i="2"/>
  <c r="B230" i="2" s="1"/>
  <c r="D227" i="2"/>
  <c r="B227" i="2" s="1"/>
  <c r="A227" i="1" s="1"/>
  <c r="BW239" i="2"/>
  <c r="D239" i="2" s="1"/>
  <c r="B239" i="2" s="1"/>
  <c r="A239" i="1" s="1"/>
  <c r="E234" i="2"/>
  <c r="E269" i="2"/>
  <c r="E248" i="2"/>
  <c r="E253" i="2"/>
  <c r="E271" i="2"/>
  <c r="D289" i="2"/>
  <c r="B289" i="2" s="1"/>
  <c r="A289" i="1" s="1"/>
  <c r="E328" i="2"/>
  <c r="E285" i="2"/>
  <c r="E339" i="2"/>
  <c r="E349" i="2"/>
  <c r="E317" i="2"/>
  <c r="E260" i="2"/>
  <c r="E383" i="2"/>
  <c r="B383" i="2" s="1"/>
  <c r="E391" i="2"/>
  <c r="B391" i="2" s="1"/>
  <c r="A391" i="1" s="1"/>
  <c r="E411" i="2"/>
  <c r="E488" i="2"/>
  <c r="E483" i="2"/>
  <c r="B483" i="2" s="1"/>
  <c r="A483" i="1" s="1"/>
  <c r="E486" i="2"/>
  <c r="B486" i="2" s="1"/>
  <c r="A486" i="1" s="1"/>
  <c r="E535" i="2"/>
  <c r="E475" i="2"/>
  <c r="D555" i="2"/>
  <c r="E594" i="2"/>
  <c r="B594" i="2" s="1"/>
  <c r="A594" i="1" s="1"/>
  <c r="D617" i="2"/>
  <c r="B617" i="2" s="1"/>
  <c r="A617" i="1" s="1"/>
  <c r="E604" i="2"/>
  <c r="D620" i="2"/>
  <c r="B620" i="2" s="1"/>
  <c r="A620" i="1" s="1"/>
  <c r="E618" i="2"/>
  <c r="B618" i="2" s="1"/>
  <c r="A618" i="1" s="1"/>
  <c r="E627" i="2"/>
  <c r="B627" i="2" s="1"/>
  <c r="A627" i="1" s="1"/>
  <c r="E630" i="2"/>
  <c r="BW669" i="2"/>
  <c r="D669" i="2" s="1"/>
  <c r="E679" i="2"/>
  <c r="B679" i="2" s="1"/>
  <c r="A679" i="1" s="1"/>
  <c r="E661" i="2"/>
  <c r="B105" i="2"/>
  <c r="A105" i="1" s="1"/>
  <c r="D196" i="2"/>
  <c r="B196" i="2" s="1"/>
  <c r="D312" i="2"/>
  <c r="B312" i="2" s="1"/>
  <c r="A312" i="1" s="1"/>
  <c r="E6" i="2"/>
  <c r="B6" i="2" s="1"/>
  <c r="BW25" i="2"/>
  <c r="D25" i="2" s="1"/>
  <c r="BW21" i="2"/>
  <c r="D21" i="2" s="1"/>
  <c r="BW22" i="2"/>
  <c r="D22" i="2" s="1"/>
  <c r="D50" i="2"/>
  <c r="E50" i="2"/>
  <c r="BW66" i="2"/>
  <c r="D66" i="2" s="1"/>
  <c r="B66" i="2" s="1"/>
  <c r="E75" i="2"/>
  <c r="E69" i="2"/>
  <c r="B69" i="2" s="1"/>
  <c r="A69" i="1" s="1"/>
  <c r="D95" i="2"/>
  <c r="B95" i="2" s="1"/>
  <c r="A95" i="1" s="1"/>
  <c r="BW67" i="2"/>
  <c r="D67" i="2" s="1"/>
  <c r="BW115" i="2"/>
  <c r="D115" i="2" s="1"/>
  <c r="B115" i="2" s="1"/>
  <c r="A115" i="1" s="1"/>
  <c r="E138" i="2"/>
  <c r="D162" i="2"/>
  <c r="B162" i="2" s="1"/>
  <c r="A162" i="1" s="1"/>
  <c r="E124" i="2"/>
  <c r="D190" i="2"/>
  <c r="B190" i="2" s="1"/>
  <c r="A190" i="1" s="1"/>
  <c r="E165" i="2"/>
  <c r="E164" i="2"/>
  <c r="E189" i="2"/>
  <c r="D169" i="2"/>
  <c r="B169" i="2" s="1"/>
  <c r="E192" i="2"/>
  <c r="BW296" i="2"/>
  <c r="D296" i="2" s="1"/>
  <c r="E256" i="2"/>
  <c r="B256" i="2" s="1"/>
  <c r="A256" i="1" s="1"/>
  <c r="BW275" i="2"/>
  <c r="D275" i="2" s="1"/>
  <c r="B275" i="2" s="1"/>
  <c r="A275" i="1" s="1"/>
  <c r="D306" i="2"/>
  <c r="E321" i="2"/>
  <c r="E291" i="2"/>
  <c r="D297" i="2"/>
  <c r="E297" i="2"/>
  <c r="D326" i="2"/>
  <c r="E319" i="2"/>
  <c r="D341" i="2"/>
  <c r="B341" i="2" s="1"/>
  <c r="E382" i="2"/>
  <c r="B382" i="2" s="1"/>
  <c r="E359" i="2"/>
  <c r="B359" i="2" s="1"/>
  <c r="A359" i="1" s="1"/>
  <c r="D366" i="2"/>
  <c r="E268" i="2"/>
  <c r="E306" i="2"/>
  <c r="BW337" i="2"/>
  <c r="D337" i="2" s="1"/>
  <c r="B337" i="2" s="1"/>
  <c r="E386" i="2"/>
  <c r="E401" i="2"/>
  <c r="E403" i="2"/>
  <c r="E413" i="2"/>
  <c r="D372" i="2"/>
  <c r="B372" i="2" s="1"/>
  <c r="D399" i="2"/>
  <c r="B399" i="2" s="1"/>
  <c r="A399" i="1" s="1"/>
  <c r="E449" i="2"/>
  <c r="E445" i="2"/>
  <c r="E465" i="2"/>
  <c r="E414" i="2"/>
  <c r="E493" i="2"/>
  <c r="E547" i="2"/>
  <c r="B547" i="2" s="1"/>
  <c r="A547" i="1" s="1"/>
  <c r="E471" i="2"/>
  <c r="E489" i="2"/>
  <c r="E527" i="2"/>
  <c r="BW559" i="2"/>
  <c r="D559" i="2" s="1"/>
  <c r="B559" i="2" s="1"/>
  <c r="A559" i="1" s="1"/>
  <c r="D552" i="2"/>
  <c r="B552" i="2" s="1"/>
  <c r="E567" i="2"/>
  <c r="BW551" i="2"/>
  <c r="D551" i="2" s="1"/>
  <c r="B551" i="2" s="1"/>
  <c r="A551" i="1" s="1"/>
  <c r="D610" i="2"/>
  <c r="B610" i="2" s="1"/>
  <c r="A610" i="1" s="1"/>
  <c r="E657" i="2"/>
  <c r="B657" i="2" s="1"/>
  <c r="E669" i="2"/>
  <c r="BW691" i="2"/>
  <c r="D691" i="2" s="1"/>
  <c r="E615" i="2"/>
  <c r="B615" i="2" s="1"/>
  <c r="A615" i="1" s="1"/>
  <c r="E621" i="2"/>
  <c r="D675" i="2"/>
  <c r="B675" i="2" s="1"/>
  <c r="A675" i="1" s="1"/>
  <c r="D158" i="2"/>
  <c r="D301" i="2"/>
  <c r="B301" i="2" s="1"/>
  <c r="A301" i="1" s="1"/>
  <c r="D36" i="2"/>
  <c r="D51" i="2"/>
  <c r="B51" i="2" s="1"/>
  <c r="A51" i="1" s="1"/>
  <c r="E53" i="2"/>
  <c r="BW62" i="2"/>
  <c r="D62" i="2" s="1"/>
  <c r="B62" i="2" s="1"/>
  <c r="A62" i="1" s="1"/>
  <c r="D68" i="2"/>
  <c r="B68" i="2" s="1"/>
  <c r="A68" i="1" s="1"/>
  <c r="BW78" i="2"/>
  <c r="D78" i="2" s="1"/>
  <c r="E72" i="2"/>
  <c r="B72" i="2" s="1"/>
  <c r="A72" i="1" s="1"/>
  <c r="D114" i="2"/>
  <c r="E114" i="2"/>
  <c r="E132" i="2"/>
  <c r="B132" i="2" s="1"/>
  <c r="A132" i="1" s="1"/>
  <c r="BW199" i="2"/>
  <c r="D199" i="2" s="1"/>
  <c r="B199" i="2" s="1"/>
  <c r="BW215" i="2"/>
  <c r="D215" i="2" s="1"/>
  <c r="B215" i="2" s="1"/>
  <c r="A215" i="1" s="1"/>
  <c r="E223" i="2"/>
  <c r="B223" i="2" s="1"/>
  <c r="BW246" i="2"/>
  <c r="D246" i="2" s="1"/>
  <c r="E235" i="2"/>
  <c r="E205" i="2"/>
  <c r="BW238" i="2"/>
  <c r="D238" i="2" s="1"/>
  <c r="E254" i="2"/>
  <c r="BW283" i="2"/>
  <c r="D283" i="2" s="1"/>
  <c r="B283" i="2" s="1"/>
  <c r="A283" i="1" s="1"/>
  <c r="BW327" i="2"/>
  <c r="D327" i="2" s="1"/>
  <c r="B327" i="2" s="1"/>
  <c r="A327" i="1" s="1"/>
  <c r="E307" i="2"/>
  <c r="E323" i="2"/>
  <c r="B323" i="2" s="1"/>
  <c r="A323" i="1" s="1"/>
  <c r="BW371" i="2"/>
  <c r="D371" i="2" s="1"/>
  <c r="BW295" i="2"/>
  <c r="D295" i="2" s="1"/>
  <c r="B295" i="2" s="1"/>
  <c r="E365" i="2"/>
  <c r="B365" i="2" s="1"/>
  <c r="A365" i="1" s="1"/>
  <c r="D378" i="2"/>
  <c r="B378" i="2" s="1"/>
  <c r="E261" i="2"/>
  <c r="B261" i="2" s="1"/>
  <c r="E353" i="2"/>
  <c r="B353" i="2" s="1"/>
  <c r="A353" i="1" s="1"/>
  <c r="E419" i="2"/>
  <c r="E363" i="2"/>
  <c r="E347" i="2"/>
  <c r="D392" i="2"/>
  <c r="B392" i="2" s="1"/>
  <c r="E402" i="2"/>
  <c r="E538" i="2"/>
  <c r="BW454" i="2"/>
  <c r="D454" i="2" s="1"/>
  <c r="BW511" i="2"/>
  <c r="D511" i="2" s="1"/>
  <c r="B511" i="2" s="1"/>
  <c r="A511" i="1" s="1"/>
  <c r="E546" i="2"/>
  <c r="E487" i="2"/>
  <c r="E507" i="2"/>
  <c r="E515" i="2"/>
  <c r="E608" i="2"/>
  <c r="B608" i="2" s="1"/>
  <c r="A608" i="1" s="1"/>
  <c r="E479" i="2"/>
  <c r="D571" i="2"/>
  <c r="B571" i="2" s="1"/>
  <c r="A571" i="1" s="1"/>
  <c r="D544" i="2"/>
  <c r="B544" i="2" s="1"/>
  <c r="A544" i="1" s="1"/>
  <c r="D563" i="2"/>
  <c r="B563" i="2" s="1"/>
  <c r="D595" i="2"/>
  <c r="B595" i="2" s="1"/>
  <c r="E624" i="2"/>
  <c r="E693" i="2"/>
  <c r="E688" i="2"/>
  <c r="B377" i="2"/>
  <c r="A377" i="1" s="1"/>
  <c r="D23" i="2"/>
  <c r="E23" i="2"/>
  <c r="E26" i="2"/>
  <c r="D26" i="2"/>
  <c r="D38" i="2"/>
  <c r="E38" i="2"/>
  <c r="E30" i="2"/>
  <c r="B30" i="2" s="1"/>
  <c r="A30" i="1" s="1"/>
  <c r="E70" i="2"/>
  <c r="E65" i="2"/>
  <c r="B65" i="2" s="1"/>
  <c r="BW63" i="2"/>
  <c r="D63" i="2" s="1"/>
  <c r="B63" i="2" s="1"/>
  <c r="A63" i="1" s="1"/>
  <c r="E90" i="2"/>
  <c r="D89" i="2"/>
  <c r="B89" i="2" s="1"/>
  <c r="A89" i="1" s="1"/>
  <c r="BW83" i="2"/>
  <c r="D83" i="2" s="1"/>
  <c r="B83" i="2" s="1"/>
  <c r="A83" i="1" s="1"/>
  <c r="E96" i="2"/>
  <c r="B96" i="2" s="1"/>
  <c r="D99" i="2"/>
  <c r="B99" i="2" s="1"/>
  <c r="A99" i="1" s="1"/>
  <c r="D150" i="2"/>
  <c r="B150" i="2" s="1"/>
  <c r="E147" i="2"/>
  <c r="E131" i="2"/>
  <c r="E137" i="2"/>
  <c r="D153" i="2"/>
  <c r="B153" i="2" s="1"/>
  <c r="A153" i="1" s="1"/>
  <c r="E167" i="2"/>
  <c r="E188" i="2"/>
  <c r="BW164" i="2"/>
  <c r="D164" i="2" s="1"/>
  <c r="D191" i="2"/>
  <c r="B191" i="2" s="1"/>
  <c r="A191" i="1" s="1"/>
  <c r="E200" i="2"/>
  <c r="E222" i="2"/>
  <c r="B222" i="2" s="1"/>
  <c r="A222" i="1" s="1"/>
  <c r="E281" i="2"/>
  <c r="D281" i="2"/>
  <c r="E296" i="2"/>
  <c r="E325" i="2"/>
  <c r="B325" i="2" s="1"/>
  <c r="D338" i="2"/>
  <c r="B338" i="2" s="1"/>
  <c r="A338" i="1" s="1"/>
  <c r="D273" i="2"/>
  <c r="B273" i="2" s="1"/>
  <c r="A273" i="1" s="1"/>
  <c r="E356" i="2"/>
  <c r="E361" i="2"/>
  <c r="B361" i="2" s="1"/>
  <c r="E424" i="2"/>
  <c r="B424" i="2" s="1"/>
  <c r="A424" i="1" s="1"/>
  <c r="E418" i="2"/>
  <c r="E406" i="2"/>
  <c r="E422" i="2"/>
  <c r="E388" i="2"/>
  <c r="E497" i="2"/>
  <c r="E519" i="2"/>
  <c r="E557" i="2"/>
  <c r="B557" i="2" s="1"/>
  <c r="A557" i="1" s="1"/>
  <c r="BW583" i="2"/>
  <c r="D583" i="2" s="1"/>
  <c r="BW590" i="2"/>
  <c r="D590" i="2" s="1"/>
  <c r="B590" i="2" s="1"/>
  <c r="E597" i="2"/>
  <c r="E606" i="2"/>
  <c r="BW567" i="2"/>
  <c r="D567" i="2" s="1"/>
  <c r="E613" i="2"/>
  <c r="D656" i="2"/>
  <c r="B656" i="2" s="1"/>
  <c r="A656" i="1" s="1"/>
  <c r="B146" i="2"/>
  <c r="A146" i="1" s="1"/>
  <c r="B274" i="2"/>
  <c r="A274" i="1" s="1"/>
  <c r="B354" i="2"/>
  <c r="BW53" i="2"/>
  <c r="D53" i="2" s="1"/>
  <c r="E36" i="2"/>
  <c r="D102" i="2"/>
  <c r="E102" i="2"/>
  <c r="BW104" i="2"/>
  <c r="D104" i="2" s="1"/>
  <c r="B104" i="2" s="1"/>
  <c r="BW152" i="2"/>
  <c r="D152" i="2" s="1"/>
  <c r="B152" i="2" s="1"/>
  <c r="A152" i="1" s="1"/>
  <c r="BW179" i="2"/>
  <c r="D179" i="2" s="1"/>
  <c r="B179" i="2" s="1"/>
  <c r="A179" i="1" s="1"/>
  <c r="BW186" i="2"/>
  <c r="D186" i="2" s="1"/>
  <c r="B186" i="2" s="1"/>
  <c r="BW154" i="2"/>
  <c r="D154" i="2" s="1"/>
  <c r="B154" i="2" s="1"/>
  <c r="BW182" i="2"/>
  <c r="D182" i="2" s="1"/>
  <c r="B182" i="2" s="1"/>
  <c r="A182" i="1" s="1"/>
  <c r="BW225" i="2"/>
  <c r="D225" i="2" s="1"/>
  <c r="B225" i="2" s="1"/>
  <c r="A225" i="1" s="1"/>
  <c r="BW299" i="2"/>
  <c r="D299" i="2" s="1"/>
  <c r="B299" i="2" s="1"/>
  <c r="A299" i="1" s="1"/>
  <c r="BW388" i="2"/>
  <c r="D388" i="2" s="1"/>
  <c r="BW384" i="2"/>
  <c r="D384" i="2" s="1"/>
  <c r="B384" i="2" s="1"/>
  <c r="A384" i="1" s="1"/>
  <c r="E416" i="2"/>
  <c r="B416" i="2" s="1"/>
  <c r="D468" i="2"/>
  <c r="B468" i="2" s="1"/>
  <c r="BW455" i="2"/>
  <c r="D455" i="2" s="1"/>
  <c r="B455" i="2" s="1"/>
  <c r="A455" i="1" s="1"/>
  <c r="BW471" i="2"/>
  <c r="D471" i="2" s="1"/>
  <c r="B471" i="2" s="1"/>
  <c r="A530" i="1"/>
  <c r="A636" i="1"/>
  <c r="A176" i="1"/>
  <c r="A213" i="1"/>
  <c r="A45" i="1"/>
  <c r="A602" i="1"/>
  <c r="A572" i="1"/>
  <c r="A545" i="1"/>
  <c r="A634" i="1"/>
  <c r="A694" i="1"/>
  <c r="A148" i="1"/>
  <c r="A393" i="1"/>
  <c r="A397" i="1"/>
  <c r="A518" i="1"/>
  <c r="A542" i="1"/>
  <c r="A626" i="1"/>
  <c r="A674" i="1"/>
  <c r="A472" i="1"/>
  <c r="A157" i="1"/>
  <c r="A125" i="1"/>
  <c r="A219" i="1"/>
  <c r="A577" i="1"/>
  <c r="A552" i="1"/>
  <c r="A666" i="1"/>
  <c r="A272" i="1"/>
  <c r="A522" i="1"/>
  <c r="A183" i="1"/>
  <c r="A173" i="1"/>
  <c r="A265" i="1"/>
  <c r="A462" i="1"/>
  <c r="A574" i="1"/>
  <c r="A600" i="1"/>
  <c r="A651" i="1"/>
  <c r="A643" i="1"/>
  <c r="A241" i="1"/>
  <c r="A263" i="1"/>
  <c r="A427" i="1"/>
  <c r="A526" i="1"/>
  <c r="A692" i="1"/>
  <c r="A685" i="1"/>
  <c r="A61" i="1"/>
  <c r="A210" i="1"/>
  <c r="A270" i="1"/>
  <c r="A442" i="1"/>
  <c r="A534" i="1"/>
  <c r="A635" i="1"/>
  <c r="A573" i="1"/>
  <c r="A56" i="1"/>
  <c r="A673" i="1"/>
  <c r="A670" i="1"/>
  <c r="A244" i="1"/>
  <c r="A42" i="1"/>
  <c r="A121" i="1"/>
  <c r="A243" i="1"/>
  <c r="A360" i="1"/>
  <c r="A482" i="1"/>
  <c r="A440" i="1"/>
  <c r="A460" i="1"/>
  <c r="A490" i="1"/>
  <c r="A543" i="1"/>
  <c r="A174" i="1"/>
  <c r="A209" i="1"/>
  <c r="A217" i="1"/>
  <c r="A245" i="1"/>
  <c r="A346" i="1"/>
  <c r="A378" i="1"/>
  <c r="A434" i="1"/>
  <c r="A665" i="1"/>
  <c r="A236" i="1"/>
  <c r="A287" i="1"/>
  <c r="A579" i="1"/>
  <c r="A540" i="1"/>
  <c r="A682" i="1"/>
  <c r="A88" i="1"/>
  <c r="A257" i="1"/>
  <c r="A470" i="1"/>
  <c r="A593" i="1"/>
  <c r="A638" i="1"/>
  <c r="A172" i="1"/>
  <c r="A264" i="1"/>
  <c r="A500" i="1"/>
  <c r="A585" i="1"/>
  <c r="A654" i="1"/>
  <c r="A193" i="1"/>
  <c r="A251" i="1"/>
  <c r="A668" i="1"/>
  <c r="A435" i="1"/>
  <c r="A510" i="1"/>
  <c r="A528" i="1"/>
  <c r="A612" i="1"/>
  <c r="A57" i="1"/>
  <c r="A642" i="1"/>
  <c r="BH4" i="2"/>
  <c r="AT4" i="2"/>
  <c r="G4" i="2"/>
  <c r="B567" i="2" l="1"/>
  <c r="A567" i="1" s="1"/>
  <c r="B164" i="2"/>
  <c r="A164" i="1" s="1"/>
  <c r="B22" i="2"/>
  <c r="A22" i="1" s="1"/>
  <c r="B279" i="2"/>
  <c r="A279" i="1" s="1"/>
  <c r="B53" i="2"/>
  <c r="A53" i="1" s="1"/>
  <c r="B624" i="2"/>
  <c r="A624" i="1" s="1"/>
  <c r="B366" i="2"/>
  <c r="B266" i="2"/>
  <c r="A266" i="1" s="1"/>
  <c r="B331" i="2"/>
  <c r="A331" i="1" s="1"/>
  <c r="B622" i="2"/>
  <c r="A622" i="1" s="1"/>
  <c r="B583" i="2"/>
  <c r="B90" i="2"/>
  <c r="A90" i="1" s="1"/>
  <c r="B81" i="2"/>
  <c r="A81" i="1" s="1"/>
  <c r="B501" i="2"/>
  <c r="A501" i="1" s="1"/>
  <c r="B149" i="2"/>
  <c r="B131" i="2"/>
  <c r="A131" i="1" s="1"/>
  <c r="B578" i="2"/>
  <c r="B355" i="2"/>
  <c r="A355" i="1" s="1"/>
  <c r="B84" i="2"/>
  <c r="A84" i="1" s="1"/>
  <c r="B671" i="2"/>
  <c r="A671" i="1" s="1"/>
  <c r="B33" i="2"/>
  <c r="A33" i="1" s="1"/>
  <c r="B684" i="2"/>
  <c r="A684" i="1" s="1"/>
  <c r="B305" i="2"/>
  <c r="A305" i="1" s="1"/>
  <c r="B655" i="2"/>
  <c r="B444" i="2"/>
  <c r="B492" i="2"/>
  <c r="A492" i="1" s="1"/>
  <c r="B276" i="2"/>
  <c r="B680" i="2"/>
  <c r="B402" i="2"/>
  <c r="A402" i="1" s="1"/>
  <c r="B200" i="2"/>
  <c r="A200" i="1" s="1"/>
  <c r="B454" i="2"/>
  <c r="A454" i="1" s="1"/>
  <c r="B269" i="2"/>
  <c r="B187" i="2"/>
  <c r="B74" i="2"/>
  <c r="A74" i="1" s="1"/>
  <c r="B330" i="2"/>
  <c r="B159" i="2"/>
  <c r="B425" i="2"/>
  <c r="B216" i="2"/>
  <c r="A216" i="1" s="1"/>
  <c r="B464" i="2"/>
  <c r="A464" i="1" s="1"/>
  <c r="B506" i="2"/>
  <c r="B102" i="2"/>
  <c r="B70" i="2"/>
  <c r="A70" i="1" s="1"/>
  <c r="B386" i="2"/>
  <c r="B314" i="2"/>
  <c r="A314" i="1" s="1"/>
  <c r="B31" i="2"/>
  <c r="A31" i="1" s="1"/>
  <c r="B558" i="2"/>
  <c r="A558" i="1" s="1"/>
  <c r="B214" i="2"/>
  <c r="B202" i="2"/>
  <c r="A202" i="1" s="1"/>
  <c r="B358" i="2"/>
  <c r="A358" i="1" s="1"/>
  <c r="B520" i="2"/>
  <c r="A520" i="1" s="1"/>
  <c r="B606" i="2"/>
  <c r="A606" i="1" s="1"/>
  <c r="B238" i="2"/>
  <c r="A238" i="1" s="1"/>
  <c r="B50" i="2"/>
  <c r="B329" i="2"/>
  <c r="A329" i="1" s="1"/>
  <c r="B17" i="2"/>
  <c r="A17" i="1" s="1"/>
  <c r="B371" i="2"/>
  <c r="A371" i="1" s="1"/>
  <c r="B489" i="2"/>
  <c r="B664" i="2"/>
  <c r="B309" i="2"/>
  <c r="B640" i="2"/>
  <c r="B140" i="2"/>
  <c r="B555" i="2"/>
  <c r="A555" i="1" s="1"/>
  <c r="B101" i="2"/>
  <c r="A101" i="1" s="1"/>
  <c r="B584" i="2"/>
  <c r="A584" i="1" s="1"/>
  <c r="B632" i="2"/>
  <c r="A632" i="1" s="1"/>
  <c r="B419" i="2"/>
  <c r="A419" i="1" s="1"/>
  <c r="B307" i="2"/>
  <c r="A307" i="1" s="1"/>
  <c r="B78" i="2"/>
  <c r="A78" i="1" s="1"/>
  <c r="B25" i="2"/>
  <c r="B260" i="2"/>
  <c r="A260" i="1" s="1"/>
  <c r="B207" i="2"/>
  <c r="A207" i="1" s="1"/>
  <c r="B97" i="2"/>
  <c r="A97" i="1" s="1"/>
  <c r="B180" i="2"/>
  <c r="B461" i="2"/>
  <c r="A461" i="1" s="1"/>
  <c r="B686" i="2"/>
  <c r="A686" i="1" s="1"/>
  <c r="B519" i="2"/>
  <c r="A519" i="1" s="1"/>
  <c r="B351" i="2"/>
  <c r="A351" i="1" s="1"/>
  <c r="B495" i="2"/>
  <c r="B316" i="2"/>
  <c r="A316" i="1" s="1"/>
  <c r="B127" i="2"/>
  <c r="B134" i="2"/>
  <c r="A134" i="1" s="1"/>
  <c r="B114" i="2"/>
  <c r="A114" i="1" s="1"/>
  <c r="B67" i="2"/>
  <c r="B120" i="2"/>
  <c r="B381" i="2"/>
  <c r="A381" i="1" s="1"/>
  <c r="B218" i="2"/>
  <c r="A218" i="1" s="1"/>
  <c r="B649" i="2"/>
  <c r="A649" i="1" s="1"/>
  <c r="B246" i="2"/>
  <c r="A246" i="1" s="1"/>
  <c r="B41" i="2"/>
  <c r="A41" i="1" s="1"/>
  <c r="B589" i="2"/>
  <c r="A589" i="1" s="1"/>
  <c r="B658" i="2"/>
  <c r="A658" i="1" s="1"/>
  <c r="B533" i="2"/>
  <c r="A533" i="1" s="1"/>
  <c r="B339" i="2"/>
  <c r="B418" i="2"/>
  <c r="B14" i="2"/>
  <c r="A14" i="1" s="1"/>
  <c r="B37" i="2"/>
  <c r="B52" i="2"/>
  <c r="A52" i="1" s="1"/>
  <c r="B439" i="2"/>
  <c r="A439" i="1" s="1"/>
  <c r="B252" i="2"/>
  <c r="A252" i="1" s="1"/>
  <c r="B16" i="2"/>
  <c r="A16" i="1" s="1"/>
  <c r="B556" i="2"/>
  <c r="A556" i="1" s="1"/>
  <c r="B122" i="2"/>
  <c r="A122" i="1" s="1"/>
  <c r="B695" i="2"/>
  <c r="A695" i="1" s="1"/>
  <c r="B388" i="2"/>
  <c r="A388" i="1" s="1"/>
  <c r="B158" i="2"/>
  <c r="A158" i="1" s="1"/>
  <c r="B669" i="2"/>
  <c r="A669" i="1" s="1"/>
  <c r="B271" i="2"/>
  <c r="A271" i="1" s="1"/>
  <c r="B619" i="2"/>
  <c r="A619" i="1" s="1"/>
  <c r="B319" i="2"/>
  <c r="A319" i="1" s="1"/>
  <c r="B389" i="2"/>
  <c r="B465" i="2"/>
  <c r="A465" i="1" s="1"/>
  <c r="B124" i="2"/>
  <c r="B28" i="2"/>
  <c r="B369" i="2"/>
  <c r="A369" i="1" s="1"/>
  <c r="B497" i="2"/>
  <c r="B147" i="2"/>
  <c r="A147" i="1" s="1"/>
  <c r="B493" i="2"/>
  <c r="A493" i="1" s="1"/>
  <c r="B456" i="2"/>
  <c r="A456" i="1" s="1"/>
  <c r="B370" i="2"/>
  <c r="A370" i="1" s="1"/>
  <c r="B647" i="2"/>
  <c r="A647" i="1" s="1"/>
  <c r="B663" i="2"/>
  <c r="B208" i="2"/>
  <c r="B367" i="2"/>
  <c r="A367" i="1" s="1"/>
  <c r="B35" i="2"/>
  <c r="A35" i="1" s="1"/>
  <c r="B363" i="2"/>
  <c r="A363" i="1" s="1"/>
  <c r="B333" i="2"/>
  <c r="B126" i="2"/>
  <c r="A126" i="1" s="1"/>
  <c r="B597" i="2"/>
  <c r="A597" i="1" s="1"/>
  <c r="B326" i="2"/>
  <c r="B161" i="2"/>
  <c r="A161" i="1" s="1"/>
  <c r="B445" i="2"/>
  <c r="A445" i="1" s="1"/>
  <c r="B86" i="2"/>
  <c r="A86" i="1" s="1"/>
  <c r="B110" i="2"/>
  <c r="A110" i="1" s="1"/>
  <c r="B691" i="2"/>
  <c r="A691" i="1" s="1"/>
  <c r="B449" i="2"/>
  <c r="B60" i="2"/>
  <c r="A60" i="1" s="1"/>
  <c r="B452" i="2"/>
  <c r="A452" i="1" s="1"/>
  <c r="B71" i="2"/>
  <c r="A71" i="1" s="1"/>
  <c r="B450" i="2"/>
  <c r="B564" i="2"/>
  <c r="A564" i="1" s="1"/>
  <c r="B676" i="2"/>
  <c r="A676" i="1" s="1"/>
  <c r="B156" i="2"/>
  <c r="A156" i="1" s="1"/>
  <c r="B255" i="2"/>
  <c r="A255" i="1" s="1"/>
  <c r="B285" i="2"/>
  <c r="B167" i="2"/>
  <c r="A167" i="1" s="1"/>
  <c r="B604" i="2"/>
  <c r="A604" i="1" s="1"/>
  <c r="B107" i="2"/>
  <c r="A107" i="1" s="1"/>
  <c r="B390" i="2"/>
  <c r="A390" i="1" s="1"/>
  <c r="B463" i="2"/>
  <c r="B26" i="2"/>
  <c r="B21" i="2"/>
  <c r="A21" i="1" s="1"/>
  <c r="B613" i="2"/>
  <c r="A613" i="1" s="1"/>
  <c r="B302" i="2"/>
  <c r="B54" i="2"/>
  <c r="A54" i="1" s="1"/>
  <c r="B293" i="2"/>
  <c r="B611" i="2"/>
  <c r="A611" i="1" s="1"/>
  <c r="B473" i="2"/>
  <c r="A473" i="1" s="1"/>
  <c r="B507" i="2"/>
  <c r="A507" i="1" s="1"/>
  <c r="B170" i="2"/>
  <c r="A170" i="1" s="1"/>
  <c r="B168" i="2"/>
  <c r="B546" i="2"/>
  <c r="A546" i="1" s="1"/>
  <c r="B413" i="2"/>
  <c r="A413" i="1" s="1"/>
  <c r="B317" i="2"/>
  <c r="B47" i="2"/>
  <c r="A47" i="1" s="1"/>
  <c r="B505" i="2"/>
  <c r="A505" i="1" s="1"/>
  <c r="B85" i="2"/>
  <c r="A85" i="1" s="1"/>
  <c r="B111" i="2"/>
  <c r="A111" i="1" s="1"/>
  <c r="B479" i="2"/>
  <c r="A479" i="1" s="1"/>
  <c r="B349" i="2"/>
  <c r="A349" i="1" s="1"/>
  <c r="B76" i="2"/>
  <c r="B24" i="2"/>
  <c r="A24" i="1" s="1"/>
  <c r="B535" i="2"/>
  <c r="A535" i="1" s="1"/>
  <c r="B248" i="2"/>
  <c r="A248" i="1" s="1"/>
  <c r="B406" i="2"/>
  <c r="A406" i="1" s="1"/>
  <c r="B688" i="2"/>
  <c r="A688" i="1" s="1"/>
  <c r="B630" i="2"/>
  <c r="A630" i="1" s="1"/>
  <c r="B693" i="2"/>
  <c r="A693" i="1" s="1"/>
  <c r="B10" i="2"/>
  <c r="A10" i="1" s="1"/>
  <c r="B379" i="2"/>
  <c r="A379" i="1" s="1"/>
  <c r="B137" i="2"/>
  <c r="A137" i="1" s="1"/>
  <c r="B487" i="2"/>
  <c r="A487" i="1" s="1"/>
  <c r="B189" i="2"/>
  <c r="A189" i="1" s="1"/>
  <c r="B181" i="2"/>
  <c r="A181" i="1" s="1"/>
  <c r="B9" i="2"/>
  <c r="A9" i="1" s="1"/>
  <c r="B356" i="2"/>
  <c r="A356" i="1" s="1"/>
  <c r="B171" i="2"/>
  <c r="A171" i="1" s="1"/>
  <c r="B403" i="2"/>
  <c r="A403" i="1" s="1"/>
  <c r="B475" i="2"/>
  <c r="A475" i="1" s="1"/>
  <c r="B480" i="2"/>
  <c r="A480" i="1" s="1"/>
  <c r="B436" i="2"/>
  <c r="A436" i="1" s="1"/>
  <c r="B422" i="2"/>
  <c r="A422" i="1" s="1"/>
  <c r="B414" i="2"/>
  <c r="A414" i="1" s="1"/>
  <c r="B75" i="2"/>
  <c r="A75" i="1" s="1"/>
  <c r="B224" i="2"/>
  <c r="A224" i="1" s="1"/>
  <c r="B538" i="2"/>
  <c r="A538" i="1" s="1"/>
  <c r="B43" i="2"/>
  <c r="A43" i="1" s="1"/>
  <c r="B477" i="2"/>
  <c r="A477" i="1" s="1"/>
  <c r="B198" i="2"/>
  <c r="A198" i="1" s="1"/>
  <c r="B197" i="2"/>
  <c r="A197" i="1" s="1"/>
  <c r="B291" i="2"/>
  <c r="A291" i="1" s="1"/>
  <c r="B527" i="2"/>
  <c r="B488" i="2"/>
  <c r="A488" i="1" s="1"/>
  <c r="B205" i="2"/>
  <c r="A205" i="1" s="1"/>
  <c r="B428" i="2"/>
  <c r="A428" i="1" s="1"/>
  <c r="B683" i="2"/>
  <c r="A683" i="1" s="1"/>
  <c r="B165" i="2"/>
  <c r="A165" i="1" s="1"/>
  <c r="B123" i="2"/>
  <c r="A123" i="1" s="1"/>
  <c r="B11" i="2"/>
  <c r="A11" i="1" s="1"/>
  <c r="B334" i="2"/>
  <c r="A334" i="1" s="1"/>
  <c r="B401" i="2"/>
  <c r="A401" i="1" s="1"/>
  <c r="B188" i="2"/>
  <c r="A188" i="1" s="1"/>
  <c r="B254" i="2"/>
  <c r="A254" i="1" s="1"/>
  <c r="B311" i="2"/>
  <c r="A311" i="1" s="1"/>
  <c r="B438" i="2"/>
  <c r="A438" i="1" s="1"/>
  <c r="B138" i="2"/>
  <c r="A138" i="1" s="1"/>
  <c r="B32" i="2"/>
  <c r="A32" i="1" s="1"/>
  <c r="B661" i="2"/>
  <c r="A661" i="1" s="1"/>
  <c r="B411" i="2"/>
  <c r="A411" i="1" s="1"/>
  <c r="B328" i="2"/>
  <c r="A328" i="1" s="1"/>
  <c r="B91" i="2"/>
  <c r="A91" i="1" s="1"/>
  <c r="B515" i="2"/>
  <c r="A515" i="1" s="1"/>
  <c r="B192" i="2"/>
  <c r="A192" i="1" s="1"/>
  <c r="B234" i="2"/>
  <c r="A234" i="1" s="1"/>
  <c r="B347" i="2"/>
  <c r="A347" i="1" s="1"/>
  <c r="B268" i="2"/>
  <c r="A268" i="1" s="1"/>
  <c r="B250" i="2"/>
  <c r="A250" i="1" s="1"/>
  <c r="B348" i="2"/>
  <c r="A348" i="1" s="1"/>
  <c r="B23" i="2"/>
  <c r="A23" i="1" s="1"/>
  <c r="B46" i="2"/>
  <c r="A46" i="1" s="1"/>
  <c r="B206" i="2"/>
  <c r="A206" i="1" s="1"/>
  <c r="B631" i="2"/>
  <c r="A631" i="1" s="1"/>
  <c r="B59" i="2"/>
  <c r="A59" i="1" s="1"/>
  <c r="B641" i="2"/>
  <c r="A641" i="1" s="1"/>
  <c r="B430" i="2"/>
  <c r="A430" i="1" s="1"/>
  <c r="B300" i="2"/>
  <c r="A300" i="1" s="1"/>
  <c r="B681" i="2"/>
  <c r="A681" i="1" s="1"/>
  <c r="B281" i="2"/>
  <c r="A281" i="1" s="1"/>
  <c r="B306" i="2"/>
  <c r="A306" i="1" s="1"/>
  <c r="B621" i="2"/>
  <c r="A621" i="1" s="1"/>
  <c r="B277" i="2"/>
  <c r="A277" i="1" s="1"/>
  <c r="B163" i="2"/>
  <c r="A163" i="1" s="1"/>
  <c r="B313" i="2"/>
  <c r="A313" i="1" s="1"/>
  <c r="B426" i="2"/>
  <c r="A426" i="1" s="1"/>
  <c r="B417" i="2"/>
  <c r="A417" i="1" s="1"/>
  <c r="B513" i="2"/>
  <c r="A513" i="1" s="1"/>
  <c r="B296" i="2"/>
  <c r="A296" i="1" s="1"/>
  <c r="B458" i="2"/>
  <c r="A458" i="1" s="1"/>
  <c r="B588" i="2"/>
  <c r="A588" i="1" s="1"/>
  <c r="B466" i="2"/>
  <c r="A466" i="1" s="1"/>
  <c r="B38" i="2"/>
  <c r="A38" i="1" s="1"/>
  <c r="B36" i="2"/>
  <c r="A36" i="1" s="1"/>
  <c r="B677" i="2"/>
  <c r="A677" i="1" s="1"/>
  <c r="B357" i="2"/>
  <c r="A357" i="1" s="1"/>
  <c r="B253" i="2"/>
  <c r="A253" i="1" s="1"/>
  <c r="B481" i="2"/>
  <c r="A481" i="1" s="1"/>
  <c r="B235" i="2"/>
  <c r="A235" i="1" s="1"/>
  <c r="B321" i="2"/>
  <c r="A321" i="1" s="1"/>
  <c r="B297" i="2"/>
  <c r="A297" i="1" s="1"/>
  <c r="B142" i="2"/>
  <c r="A142" i="1" s="1"/>
  <c r="B212" i="2"/>
  <c r="A212" i="1" s="1"/>
  <c r="B128" i="2"/>
  <c r="A128" i="1" s="1"/>
  <c r="B537" i="2"/>
  <c r="A537" i="1" s="1"/>
  <c r="B596" i="2"/>
  <c r="A596" i="1" s="1"/>
  <c r="B633" i="2"/>
  <c r="A633" i="1" s="1"/>
  <c r="B598" i="2"/>
  <c r="A598" i="1" s="1"/>
  <c r="A141" i="1"/>
  <c r="A489" i="1"/>
  <c r="A478" i="1"/>
  <c r="A400" i="1"/>
  <c r="A352" i="1"/>
  <c r="A471" i="1"/>
  <c r="A376" i="1"/>
  <c r="A497" i="1"/>
  <c r="A623" i="1"/>
  <c r="A196" i="1"/>
  <c r="A230" i="1"/>
  <c r="A392" i="1"/>
  <c r="A113" i="1"/>
  <c r="A39" i="1"/>
  <c r="A680" i="1"/>
  <c r="A333" i="1"/>
  <c r="A450" i="1"/>
  <c r="A195" i="1"/>
  <c r="A590" i="1"/>
  <c r="A506" i="1"/>
  <c r="A372" i="1"/>
  <c r="A339" i="1"/>
  <c r="A151" i="1"/>
  <c r="A76" i="1"/>
  <c r="A58" i="1"/>
  <c r="A211" i="1"/>
  <c r="A409" i="1"/>
  <c r="A657" i="1"/>
  <c r="A364" i="1"/>
  <c r="A578" i="1"/>
  <c r="A554" i="1"/>
  <c r="A498" i="1"/>
  <c r="A496" i="1"/>
  <c r="A444" i="1"/>
  <c r="A133" i="1"/>
  <c r="A231" i="1"/>
  <c r="A614" i="1"/>
  <c r="A599" i="1"/>
  <c r="A82" i="1"/>
  <c r="A285" i="1"/>
  <c r="A124" i="1"/>
  <c r="A330" i="1"/>
  <c r="A354" i="1"/>
  <c r="A583" i="1"/>
  <c r="A463" i="1"/>
  <c r="A447" i="1"/>
  <c r="A66" i="1"/>
  <c r="A603" i="1"/>
  <c r="A562" i="1"/>
  <c r="A135" i="1"/>
  <c r="A474" i="1"/>
  <c r="A451" i="1"/>
  <c r="A159" i="1"/>
  <c r="A267" i="1"/>
  <c r="A15" i="1"/>
  <c r="A298" i="1"/>
  <c r="A527" i="1"/>
  <c r="A664" i="1"/>
  <c r="A119" i="1"/>
  <c r="A149" i="1"/>
  <c r="A280" i="1"/>
  <c r="A25" i="1"/>
  <c r="A154" i="1"/>
  <c r="A93" i="1"/>
  <c r="A104" i="1"/>
  <c r="A201" i="1"/>
  <c r="A563" i="1"/>
  <c r="A169" i="1"/>
  <c r="A228" i="1"/>
  <c r="A150" i="1"/>
  <c r="A120" i="1"/>
  <c r="A341" i="1"/>
  <c r="A586" i="1"/>
  <c r="A374" i="1"/>
  <c r="A37" i="1"/>
  <c r="A591" i="1"/>
  <c r="A560" i="1"/>
  <c r="A637" i="1"/>
  <c r="A127" i="1"/>
  <c r="A116" i="1"/>
  <c r="A678" i="1"/>
  <c r="A262" i="1"/>
  <c r="A366" i="1"/>
  <c r="A50" i="1"/>
  <c r="A168" i="1"/>
  <c r="A208" i="1"/>
  <c r="A383" i="1"/>
  <c r="A416" i="1"/>
  <c r="A317" i="1"/>
  <c r="A77" i="1"/>
  <c r="A536" i="1"/>
  <c r="A26" i="1"/>
  <c r="A672" i="1"/>
  <c r="A425" i="1"/>
  <c r="A286" i="1"/>
  <c r="A13" i="1"/>
  <c r="A512" i="1"/>
  <c r="A361" i="1"/>
  <c r="A276" i="1"/>
  <c r="A199" i="1"/>
  <c r="A468" i="1"/>
  <c r="A102" i="1"/>
  <c r="A386" i="1"/>
  <c r="A375" i="1"/>
  <c r="A269" i="1"/>
  <c r="A232" i="1"/>
  <c r="A449" i="1"/>
  <c r="A302" i="1"/>
  <c r="A136" i="1"/>
  <c r="A96" i="1"/>
  <c r="A48" i="1"/>
  <c r="A332" i="1"/>
  <c r="A309" i="1"/>
  <c r="A166" i="1"/>
  <c r="A247" i="1"/>
  <c r="A326" i="1"/>
  <c r="A129" i="1"/>
  <c r="A324" i="1"/>
  <c r="A290" i="1"/>
  <c r="A28" i="1"/>
  <c r="A382" i="1"/>
  <c r="A389" i="1"/>
  <c r="A73" i="1"/>
  <c r="A418" i="1"/>
  <c r="A108" i="1"/>
  <c r="A640" i="1"/>
  <c r="A495" i="1"/>
  <c r="A249" i="1"/>
  <c r="A140" i="1"/>
  <c r="A663" i="1"/>
  <c r="A261" i="1"/>
  <c r="A258" i="1"/>
  <c r="A223" i="1"/>
  <c r="A180" i="1"/>
  <c r="A80" i="1"/>
  <c r="A308" i="1"/>
  <c r="A690" i="1"/>
  <c r="A548" i="1"/>
  <c r="A408" i="1"/>
  <c r="A67" i="1"/>
  <c r="A595" i="1"/>
  <c r="A502" i="1"/>
  <c r="A432" i="1"/>
  <c r="A214" i="1"/>
  <c r="A394" i="1"/>
  <c r="A65" i="1"/>
  <c r="A325" i="1"/>
  <c r="A20" i="1"/>
  <c r="A504" i="1"/>
  <c r="A278" i="1"/>
  <c r="A337" i="1"/>
  <c r="A532" i="1"/>
  <c r="A233" i="1"/>
  <c r="A6" i="1"/>
  <c r="A453" i="1"/>
  <c r="A441" i="1"/>
  <c r="A295" i="1"/>
  <c r="A639" i="1"/>
  <c r="A293" i="1"/>
  <c r="A655" i="1"/>
  <c r="A187" i="1"/>
  <c r="A19" i="1"/>
  <c r="A186" i="1"/>
  <c r="A92" i="1"/>
  <c r="A469" i="1"/>
  <c r="A94" i="1"/>
  <c r="A387" i="1"/>
  <c r="A575" i="1"/>
  <c r="A322" i="1"/>
  <c r="A580" i="1"/>
  <c r="P4" i="2"/>
  <c r="A9" i="21"/>
  <c r="A7" i="21"/>
  <c r="BS4" i="2"/>
  <c r="BV4" i="2"/>
  <c r="BU4" i="2" s="1"/>
  <c r="BT4" i="2" l="1"/>
  <c r="BP4" i="2"/>
  <c r="BM4" i="2"/>
  <c r="BO4" i="2" s="1"/>
  <c r="BL4" i="2"/>
  <c r="BR4" i="2"/>
  <c r="D45" i="20"/>
  <c r="BB4" i="2"/>
  <c r="BA4" i="2"/>
  <c r="AX4" i="2"/>
  <c r="AY4" i="2"/>
  <c r="AI4" i="2"/>
  <c r="BF4" i="2"/>
  <c r="D44" i="20"/>
  <c r="D46" i="20"/>
  <c r="D47" i="20"/>
  <c r="D40" i="20"/>
  <c r="D41" i="20"/>
  <c r="D20" i="20"/>
  <c r="D42" i="20"/>
  <c r="D26" i="20"/>
  <c r="D27" i="20"/>
  <c r="D28" i="20"/>
  <c r="D29" i="20"/>
  <c r="D30" i="20"/>
  <c r="D31" i="20"/>
  <c r="D32" i="20"/>
  <c r="D33" i="20"/>
  <c r="D34" i="20"/>
  <c r="D35"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4" i="20"/>
  <c r="D5" i="20"/>
  <c r="D6" i="20"/>
  <c r="D7" i="20"/>
  <c r="D8" i="20"/>
  <c r="D9" i="20"/>
  <c r="D10" i="20"/>
  <c r="D11" i="20"/>
  <c r="D12" i="20"/>
  <c r="D13" i="20"/>
  <c r="D14" i="20"/>
  <c r="D15" i="20"/>
  <c r="D16" i="20"/>
  <c r="D17" i="20"/>
  <c r="D18" i="20"/>
  <c r="D19" i="20"/>
  <c r="D22" i="20"/>
  <c r="D23" i="20"/>
  <c r="D24" i="20"/>
  <c r="D25" i="20"/>
  <c r="D36" i="20"/>
  <c r="D37" i="20"/>
  <c r="D38" i="20"/>
  <c r="D39" i="20"/>
  <c r="M4" i="2"/>
  <c r="J4" i="2"/>
  <c r="AC4" i="2"/>
  <c r="D2" i="20"/>
  <c r="D3" i="20"/>
  <c r="C4" i="2"/>
  <c r="K4" i="2"/>
  <c r="N4" i="2"/>
  <c r="Q4" i="2"/>
  <c r="S4" i="2"/>
  <c r="T4" i="2"/>
  <c r="X4" i="2"/>
  <c r="W4" i="2" a="1"/>
  <c r="W4" i="2" s="1"/>
  <c r="V4" i="2" a="1"/>
  <c r="V4" i="2" s="1"/>
  <c r="AD4" i="2"/>
  <c r="AA4" i="2" a="1"/>
  <c r="AA4" i="2" s="1"/>
  <c r="AB4" i="2" s="1"/>
  <c r="AF4" i="2"/>
  <c r="AG4" i="2"/>
  <c r="BE4" i="2"/>
  <c r="BG4" i="2"/>
  <c r="BD4" i="2"/>
  <c r="AL4" i="2"/>
  <c r="AM4" i="2"/>
  <c r="AO4" i="2"/>
  <c r="AP4" i="2"/>
  <c r="AR4" i="2"/>
  <c r="AS4" i="2"/>
  <c r="CC4" i="2"/>
  <c r="CD4" i="2"/>
  <c r="CG4" i="2" a="1"/>
  <c r="CG4" i="2" s="1"/>
  <c r="CH4" i="2" s="1"/>
  <c r="CE4" i="2" s="1"/>
  <c r="CL4" i="2" a="1"/>
  <c r="CL4" i="2" s="1"/>
  <c r="CM4" i="2" s="1"/>
  <c r="CJ4" i="2" s="1"/>
  <c r="CP4" i="2"/>
  <c r="CQ4" i="2"/>
  <c r="CS4" i="2"/>
  <c r="CT4" i="2"/>
  <c r="CW4" i="2"/>
  <c r="CV4" i="2" a="1"/>
  <c r="CV4" i="2" s="1"/>
  <c r="DA4" i="2"/>
  <c r="DB4" i="2"/>
  <c r="DD4" i="2"/>
  <c r="DE4" i="2"/>
  <c r="DJ4" i="2"/>
  <c r="DG4" i="2"/>
  <c r="DL4" i="2"/>
  <c r="DP4" i="2"/>
  <c r="DQ4" i="2" s="1"/>
  <c r="A5" i="21"/>
  <c r="A11" i="21" s="1"/>
  <c r="A13" i="21" s="1"/>
  <c r="A15" i="21" s="1"/>
  <c r="A17" i="21" s="1"/>
  <c r="A19" i="21" s="1"/>
  <c r="A21" i="21" s="1"/>
  <c r="A23" i="21" s="1"/>
  <c r="A25" i="21" s="1"/>
  <c r="A27" i="21" s="1"/>
  <c r="A29" i="21" s="1"/>
  <c r="A31" i="21" s="1"/>
  <c r="A33" i="21" s="1"/>
  <c r="Y4" i="2" l="1"/>
  <c r="U4" i="2" s="1"/>
  <c r="BQ4" i="2"/>
  <c r="BK4" i="2"/>
  <c r="BZ4" i="2"/>
  <c r="AW4" i="2"/>
  <c r="AZ4" i="2"/>
  <c r="AH4" i="2"/>
  <c r="L4" i="2"/>
  <c r="I4" i="2"/>
  <c r="CO4" i="2"/>
  <c r="O4" i="2"/>
  <c r="CB4" i="2"/>
  <c r="CA4" i="2"/>
  <c r="CZ4" i="2"/>
  <c r="CY4" i="2"/>
  <c r="AQ4" i="2"/>
  <c r="R4" i="2"/>
  <c r="AK4" i="2"/>
  <c r="DH4" i="2"/>
  <c r="DI4" i="2"/>
  <c r="DF4" i="2"/>
  <c r="CR4" i="2"/>
  <c r="AN4" i="2"/>
  <c r="DC4" i="2"/>
  <c r="DO4" i="2"/>
  <c r="AE4" i="2"/>
  <c r="BC4" i="2" a="1"/>
  <c r="BC4" i="2" s="1"/>
  <c r="DN4" i="2"/>
  <c r="DK4" i="2"/>
  <c r="DM4" i="2"/>
  <c r="CN4" i="2"/>
  <c r="Z4" i="2"/>
  <c r="CX4" i="2"/>
  <c r="CU4" i="2" s="1"/>
  <c r="CI4" i="2"/>
  <c r="DR4" i="2"/>
  <c r="E4" i="2" l="1"/>
  <c r="BW4" i="2"/>
  <c r="D4" i="2" s="1"/>
  <c r="B4" i="2" l="1"/>
  <c r="A4"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<sst xmlns="http://schemas.openxmlformats.org/spreadsheetml/2006/main" count="2156" uniqueCount="988">
  <si>
    <t>Validation Test Summary</t>
  </si>
  <si>
    <t xml:space="preserve">Geography </t>
  </si>
  <si>
    <t xml:space="preserve">Asset Class </t>
  </si>
  <si>
    <t xml:space="preserve">Ownership Type </t>
  </si>
  <si>
    <t xml:space="preserve">Portfolio Liquidity </t>
  </si>
  <si>
    <t>Fund Category</t>
  </si>
  <si>
    <t>Test</t>
  </si>
  <si>
    <t>Fund of funds</t>
  </si>
  <si>
    <t>Yes</t>
  </si>
  <si>
    <t>No</t>
  </si>
  <si>
    <t>Fund name</t>
  </si>
  <si>
    <t>Investor side pocket (Yes/No)</t>
  </si>
  <si>
    <t>Example</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</si>
  <si>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</si>
  <si>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</si>
  <si>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</si>
  <si>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</si>
  <si>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</si>
  <si>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</si>
  <si>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</si>
  <si>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</si>
  <si>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</si>
  <si>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</si>
  <si>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</si>
  <si>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</si>
  <si>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</si>
  <si>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</si>
  <si>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</si>
  <si>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</si>
  <si>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</si>
  <si>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</si>
  <si>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</si>
  <si>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</si>
  <si>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</si>
  <si>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</si>
  <si>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</si>
  <si>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</si>
  <si>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</si>
  <si>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</si>
  <si>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</si>
  <si>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</si>
  <si>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</si>
  <si>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</si>
  <si>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</si>
  <si>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</si>
  <si>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</si>
  <si>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</si>
  <si>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</si>
  <si>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</si>
  <si>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</si>
  <si>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</si>
  <si>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</si>
  <si>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</si>
  <si>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</si>
  <si>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Inception date
(YYYY-MM-DD)</t>
  </si>
  <si>
    <t>inception.date</t>
  </si>
  <si>
    <t>date</t>
  </si>
  <si>
    <t>fund.domicile</t>
  </si>
  <si>
    <t>Canadian bank</t>
  </si>
  <si>
    <t xml:space="preserve">Prime broker
</t>
  </si>
  <si>
    <t>prime.broker</t>
  </si>
  <si>
    <t>strategy</t>
  </si>
  <si>
    <t>strategy.other.desc</t>
  </si>
  <si>
    <t xml:space="preserve">Strategy comment </t>
  </si>
  <si>
    <t>strategy.comment</t>
  </si>
  <si>
    <t>Fund Access</t>
  </si>
  <si>
    <t>fund.access.sidepocket</t>
  </si>
  <si>
    <t>fund.access.right.to.suspend</t>
  </si>
  <si>
    <t>fund.access.act.suspension</t>
  </si>
  <si>
    <t>fund.access.suspension.start.date</t>
  </si>
  <si>
    <t>fund.access.suspension.end.date</t>
  </si>
  <si>
    <t>Right to restrict redemptions
 (Yes/No)</t>
  </si>
  <si>
    <t>fund.access.right.to.restrict</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</si>
  <si>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</si>
  <si>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</si>
  <si>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</si>
  <si>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</si>
  <si>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</si>
  <si>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</si>
  <si>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</si>
  <si>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</si>
  <si>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</si>
  <si>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</si>
  <si>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</si>
  <si>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</si>
  <si>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</si>
  <si>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</si>
  <si>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</si>
  <si>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</si>
  <si>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</si>
  <si>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</si>
  <si>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</si>
  <si>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</si>
  <si>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</si>
  <si>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</si>
  <si>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</si>
  <si>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</si>
  <si>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</si>
  <si>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</si>
  <si>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</si>
  <si>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</si>
  <si>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</si>
  <si>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</si>
  <si>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</si>
  <si>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</si>
  <si>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</si>
  <si>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</si>
  <si>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ac.conv.bonds.long.amt</t>
  </si>
  <si>
    <t>ac.funds.long.amt</t>
  </si>
  <si>
    <t>ac.warrants.long.amt</t>
  </si>
  <si>
    <t>ac.derivatives.long.amt</t>
  </si>
  <si>
    <t>ac.other.invest.long.amt</t>
  </si>
  <si>
    <t>Other long description</t>
  </si>
  <si>
    <t>ac.other.long.desc</t>
  </si>
  <si>
    <t>Infrastructure</t>
  </si>
  <si>
    <t>Short - Asset Class</t>
  </si>
  <si>
    <t>ac.cash.short.amt</t>
  </si>
  <si>
    <t>ac.moneymkt.short.amt</t>
  </si>
  <si>
    <t>ac.listed.equity.short.amt</t>
  </si>
  <si>
    <t>ac.unlisted.equity.short.amt</t>
  </si>
  <si>
    <t>ac.conv.bonds.short.amt</t>
  </si>
  <si>
    <t>ac.funds.short.amt</t>
  </si>
  <si>
    <t>ac.warrants.short.amt</t>
  </si>
  <si>
    <t>ac.derivatives.short.amt</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</si>
  <si>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</si>
  <si>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</si>
  <si>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</si>
  <si>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</si>
  <si>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</si>
  <si>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</si>
  <si>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</si>
  <si>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</si>
  <si>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</si>
  <si>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</si>
  <si>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</si>
  <si>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</si>
  <si>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</si>
  <si>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</si>
  <si>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</si>
  <si>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</si>
  <si>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</si>
  <si>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</si>
  <si>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</si>
  <si>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</si>
  <si>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</si>
  <si>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</si>
  <si>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</si>
  <si>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fin.sec.borrowed.amt</t>
  </si>
  <si>
    <t>fin.sec.lent.amt</t>
  </si>
  <si>
    <t>fin.comment</t>
  </si>
  <si>
    <t>percent or percentage point</t>
  </si>
  <si>
    <t>0 to 100</t>
  </si>
  <si>
    <t>Ownership Type</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</si>
  <si>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</si>
  <si>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</si>
  <si>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</si>
  <si>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</si>
  <si>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</si>
  <si>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</si>
  <si>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</si>
  <si>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</si>
  <si>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</si>
  <si>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</si>
  <si>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</si>
  <si>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</si>
  <si>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</si>
  <si>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</si>
  <si>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</si>
  <si>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</si>
  <si>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</si>
  <si>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</si>
  <si>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</si>
  <si>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</si>
  <si>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</si>
  <si>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Redemption restriction methods available</t>
  </si>
  <si>
    <t>Drop-down menu options (don't touch)</t>
  </si>
  <si>
    <t>All data (net assets, holdings, etc.) should be reported at the overall fund level, please consolidate multiple series.</t>
  </si>
  <si>
    <t>Number of contracts * notional contract size * 
market value of underlying equity share * Option delta</t>
  </si>
  <si>
    <t>maf114</t>
  </si>
  <si>
    <t xml:space="preserve">Ratio </t>
  </si>
  <si>
    <t xml:space="preserve">Mandatory Fields </t>
  </si>
  <si>
    <t>Gates, Antidilution levy</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</si>
  <si>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</si>
  <si>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</si>
  <si>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</si>
  <si>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</si>
  <si>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</si>
  <si>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</si>
  <si>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</si>
  <si>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Finance comment</t>
  </si>
  <si>
    <t>Asset class comment</t>
  </si>
  <si>
    <t>Geography long comment</t>
  </si>
  <si>
    <t>Geography short comment</t>
  </si>
  <si>
    <t>Not a reporting field for pre-validation</t>
  </si>
  <si>
    <t>Mandatory descriptive field</t>
  </si>
  <si>
    <t>Mandatory descriptive field, drop-down menu</t>
  </si>
  <si>
    <t>Validation tests (don't change)</t>
  </si>
  <si>
    <t xml:space="preserve">Paste values (not formatting) to avoid overwriting the validation colors. </t>
  </si>
  <si>
    <t>Do not modify the wording or the formatting of the spreadsheet (other than cell dimensions). Please do not add or delete columns or the validation will fail.</t>
  </si>
  <si>
    <t>Fund category (drop-down menu)</t>
  </si>
  <si>
    <t>Fund domicile (drop-down menu)</t>
  </si>
  <si>
    <t xml:space="preserve">Difference 
</t>
  </si>
  <si>
    <t>Derivatives</t>
  </si>
  <si>
    <t>Investment fund manager name</t>
  </si>
  <si>
    <t>Investment fund manager NRD number</t>
  </si>
  <si>
    <t>Net assets</t>
  </si>
  <si>
    <t>Long - Short = Net assets</t>
  </si>
  <si>
    <t>Name of the organization/company, not an individual</t>
  </si>
  <si>
    <t>Sum section to 100, % of net assets</t>
  </si>
  <si>
    <t xml:space="preserve">Sum section to 100, % of net assets </t>
  </si>
  <si>
    <t>Private Equity</t>
  </si>
  <si>
    <t>Portfolio liquidity (91-180 days)</t>
  </si>
  <si>
    <t>Portfolio liquidity (181-365 days)</t>
  </si>
  <si>
    <t>Portfolio liquidity (1 year or more)</t>
  </si>
  <si>
    <t>Investor liquidity (91-180 days)</t>
  </si>
  <si>
    <t>Investor liquidity (181-365 days)</t>
  </si>
  <si>
    <t>Investor liquidity (1 year or more)</t>
  </si>
  <si>
    <t>Securities borrowing</t>
  </si>
  <si>
    <t>Securities lending</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</si>
  <si>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</si>
  <si>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</si>
  <si>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</si>
  <si>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</si>
  <si>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</si>
  <si>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</si>
  <si>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</si>
  <si>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</si>
  <si>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</si>
  <si>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</si>
  <si>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t xml:space="preserve">Gross notional derivatives comment </t>
  </si>
  <si>
    <t>Money market funds (long)</t>
  </si>
  <si>
    <t>Unlisted equities (long)</t>
  </si>
  <si>
    <t>Convertible bonds (long)</t>
  </si>
  <si>
    <t>Money market funds (short)</t>
  </si>
  <si>
    <t>Unlisted equities (short)</t>
  </si>
  <si>
    <t>Convertible bonds (short)</t>
  </si>
  <si>
    <t>Derivatives (short)</t>
  </si>
  <si>
    <t>Other (short ex. payables)</t>
  </si>
  <si>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</si>
  <si>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</si>
  <si>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</si>
  <si>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</si>
  <si>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</si>
  <si>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</si>
  <si>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</si>
  <si>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</si>
  <si>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</si>
  <si>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</si>
  <si>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</si>
  <si>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</si>
  <si>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</si>
  <si>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</si>
  <si>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</si>
  <si>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</si>
  <si>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</si>
  <si>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</si>
  <si>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geo.africa.long.amt</t>
  </si>
  <si>
    <t>geo.middle.east.long.amt</t>
  </si>
  <si>
    <t>geo.south.america.long.amt</t>
  </si>
  <si>
    <t>geo.africa.short.amt</t>
  </si>
  <si>
    <t>geo.middle.east.short.amt</t>
  </si>
  <si>
    <t>geo.south.america.short.amt</t>
  </si>
  <si>
    <t>flows.income.amt</t>
  </si>
  <si>
    <t>Multi-Strategy</t>
  </si>
  <si>
    <t>fund.class</t>
  </si>
  <si>
    <t>Strategy (Other)</t>
  </si>
  <si>
    <t>Test
(at least one must be TRUE)</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</si>
  <si>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</si>
  <si>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</si>
  <si>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</si>
  <si>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</si>
  <si>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</si>
  <si>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</si>
  <si>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</si>
  <si>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</si>
  <si>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</si>
  <si>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</si>
  <si>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</si>
  <si>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</si>
  <si>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</si>
  <si>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</si>
  <si>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</si>
  <si>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</si>
  <si>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</si>
  <si>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Difference</t>
  </si>
  <si>
    <t>Other flows</t>
  </si>
  <si>
    <t>Absolute Return, Alternative Strategy</t>
  </si>
  <si>
    <t>Balanced, Long</t>
  </si>
  <si>
    <t>Commodity</t>
  </si>
  <si>
    <t>Credit, Long/Short</t>
  </si>
  <si>
    <t>Credit, Asset-Based Lending</t>
  </si>
  <si>
    <t>Equity, Long/Short</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</si>
  <si>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</si>
  <si>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</si>
  <si>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</si>
  <si>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</si>
  <si>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</si>
  <si>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</si>
  <si>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</si>
  <si>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</si>
  <si>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</si>
  <si>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</si>
  <si>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</si>
  <si>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</si>
  <si>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</si>
  <si>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</si>
  <si>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</si>
  <si>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</si>
  <si>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</si>
  <si>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</si>
  <si>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</si>
  <si>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flows.fees.amt</t>
  </si>
  <si>
    <t>flows.unitholder.distributions.amt</t>
  </si>
  <si>
    <t>flows.other.net.amt</t>
  </si>
  <si>
    <t>flows.other.desc</t>
  </si>
  <si>
    <t>Positive or negative</t>
  </si>
  <si>
    <t>see above</t>
  </si>
  <si>
    <t>Gross redemptions</t>
  </si>
  <si>
    <t>Africa (long)</t>
  </si>
  <si>
    <t>Middle East (long)</t>
  </si>
  <si>
    <t>South America (long)</t>
  </si>
  <si>
    <t>Africa (short)</t>
  </si>
  <si>
    <t>Asia Pacific (short)</t>
  </si>
  <si>
    <t>Middle East (short)</t>
  </si>
  <si>
    <t>South America (short)</t>
  </si>
  <si>
    <t>CAD</t>
  </si>
  <si>
    <t>Commodities (long)</t>
  </si>
  <si>
    <t>Real estate (long)</t>
  </si>
  <si>
    <t>Loans (short, inc. private debt)</t>
  </si>
  <si>
    <t>Commodities (short)</t>
  </si>
  <si>
    <t>Real estate (short)</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</si>
  <si>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</si>
  <si>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</si>
  <si>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</si>
  <si>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</si>
  <si>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</si>
  <si>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ac.securitized.long.amt</t>
  </si>
  <si>
    <t>ac.securitized.short.amt</t>
  </si>
  <si>
    <t>Securitized products (short)</t>
  </si>
  <si>
    <t>Property and real estate</t>
  </si>
  <si>
    <t>Physical commodities</t>
  </si>
  <si>
    <t>ac.repo.long.amt</t>
  </si>
  <si>
    <t>ac.repo.short.amt</t>
  </si>
  <si>
    <t>Repos (short)</t>
  </si>
  <si>
    <t>Reverse repos (long)</t>
  </si>
  <si>
    <t>Receivables (long)</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</si>
  <si>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</si>
  <si>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</si>
  <si>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</si>
  <si>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Private Debt</t>
  </si>
  <si>
    <t>Redemptions not suspended</t>
  </si>
  <si>
    <t>Stand-alone</t>
  </si>
  <si>
    <t>feeder.fund.desc</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</si>
  <si>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</si>
  <si>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</si>
  <si>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</si>
  <si>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</si>
  <si>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</si>
  <si>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</si>
  <si>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</si>
  <si>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</si>
  <si>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</si>
  <si>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</si>
  <si>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Fund name </t>
  </si>
  <si>
    <t xml:space="preserve">Investment fund manager NRD number </t>
  </si>
  <si>
    <t xml:space="preserve">Investment fund manager name </t>
  </si>
  <si>
    <r>
      <t xml:space="preserve">Fund class 
</t>
    </r>
    <r>
      <rPr>
        <sz val="11"/>
        <color theme="1"/>
        <rFont val="Calibri"/>
        <family val="2"/>
        <scheme val="minor"/>
      </rPr>
      <t>(prospectus-qualified or exempt)</t>
    </r>
  </si>
  <si>
    <t xml:space="preserve">Feeder fund description </t>
  </si>
  <si>
    <r>
      <t xml:space="preserve">Prime broker </t>
    </r>
    <r>
      <rPr>
        <sz val="11"/>
        <color theme="1"/>
        <rFont val="Calibri"/>
        <family val="2"/>
        <scheme val="minor"/>
      </rPr>
      <t xml:space="preserve">
</t>
    </r>
  </si>
  <si>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</si>
  <si>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</si>
  <si>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</si>
  <si>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</si>
  <si>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</si>
  <si>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t xml:space="preserve">Geography long comment </t>
  </si>
  <si>
    <t xml:space="preserve">Other short description </t>
  </si>
  <si>
    <t xml:space="preserve">Asset class comment </t>
  </si>
  <si>
    <t xml:space="preserve">Other long derivatives description </t>
  </si>
  <si>
    <t xml:space="preserve">Securities borrowing 
</t>
  </si>
  <si>
    <t xml:space="preserve">Finance comment </t>
  </si>
  <si>
    <t xml:space="preserve">Ownership comment </t>
  </si>
  <si>
    <t xml:space="preserve">Investor liquidity comment </t>
  </si>
  <si>
    <t>Securitized products (long)</t>
  </si>
  <si>
    <t xml:space="preserve">Geography short comment </t>
  </si>
  <si>
    <t>Net Assets, Income &amp; Flows</t>
  </si>
  <si>
    <t>Strategy other description (Other selected in previous column)</t>
  </si>
  <si>
    <t>Specify what "Other" means or provide additional detail.</t>
  </si>
  <si>
    <t>Fund type (drop-down menu, populate Fund class first)</t>
  </si>
  <si>
    <t>Strategy (drop-down menu, populate Fund type first)</t>
  </si>
  <si>
    <t>Credit, Long</t>
  </si>
  <si>
    <t>Alternative strategy or hedge</t>
  </si>
  <si>
    <t>Money market</t>
  </si>
  <si>
    <t>Flow-through LP</t>
  </si>
  <si>
    <t>Long Notional - Derivatives</t>
  </si>
  <si>
    <t>Short Notional - Derivatives</t>
  </si>
  <si>
    <t>Mortgage-backed securities (MBS),  asset-backed commercial paper (ABCP), asset-backed securities (ABS) and other securitized products.</t>
  </si>
  <si>
    <t>Added fields</t>
  </si>
  <si>
    <t>ac.receivables.long.amt</t>
  </si>
  <si>
    <t>ac.receivables.short.amt</t>
  </si>
  <si>
    <t>ETF</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</si>
  <si>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</si>
  <si>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</si>
  <si>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</si>
  <si>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</si>
  <si>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long notional value of the fund to crude oil, natural gas, gold, power and any other commodities, whether held synthetically or through (cash or physically settled) derivatives year end.</t>
  </si>
  <si>
    <t>Total long notional value of any derivatives contracts not classified, includuing exotic derivatives (for example weather or emission, volatility, variance and correlation derivatives) year end.. Please describe in the box to the right.</t>
  </si>
  <si>
    <t>Please provide at the fund level, consolidate all series. Prior year-end, one year before previous column.</t>
  </si>
  <si>
    <t>Reinvested distributions (last year)</t>
  </si>
  <si>
    <t>Unitholder distributions (last year)</t>
  </si>
  <si>
    <t>Total income (loss) (last year)</t>
  </si>
  <si>
    <t>Fees, expenses &amp; taxes (last year)</t>
  </si>
  <si>
    <t>Other net flows description</t>
  </si>
  <si>
    <t xml:space="preserve">Other net flows description </t>
  </si>
  <si>
    <t>Cash borrowed (inc. repos)</t>
  </si>
  <si>
    <t>designated.broker</t>
  </si>
  <si>
    <t>authorized.participants</t>
  </si>
  <si>
    <t>Securities 
lending</t>
  </si>
  <si>
    <t>Crypto</t>
  </si>
  <si>
    <t>Split share corp</t>
  </si>
  <si>
    <t>ac.crypto.long.amt</t>
  </si>
  <si>
    <t>ac.crypto.short.amt</t>
  </si>
  <si>
    <t>Investment grade corporate bonds (long)</t>
  </si>
  <si>
    <t>ac.corp.bonds.ig.long.amt</t>
  </si>
  <si>
    <t>ac.corp.bonds.hy.long.amt</t>
  </si>
  <si>
    <t>ac.corp.bonds.ig.short.amt</t>
  </si>
  <si>
    <t>ac.corp.bonds.hy.short.amt</t>
  </si>
  <si>
    <t>Investment grade corporate bonds (short)</t>
  </si>
  <si>
    <t>Crypto (long)</t>
  </si>
  <si>
    <t>Crypto assets, excluding funds</t>
  </si>
  <si>
    <t>Crypto (short)</t>
  </si>
  <si>
    <t>Equity derivatives (long, delta adjusted)</t>
  </si>
  <si>
    <t>Equity derivatives (short, delta adjusted)</t>
  </si>
  <si>
    <t>Non-investment grade corporate bonds (long)</t>
  </si>
  <si>
    <t>Non-investment grade corporate bonds (short)</t>
  </si>
  <si>
    <t>Fund type description (other or multiple fund types,  previous column)</t>
  </si>
  <si>
    <r>
      <rPr>
        <b/>
        <sz val="11"/>
        <color theme="1"/>
        <rFont val="Calibri"/>
        <family val="2"/>
        <scheme val="minor"/>
      </rPr>
      <t xml:space="preserve">Loans 
</t>
    </r>
    <r>
      <rPr>
        <sz val="11"/>
        <color theme="1"/>
        <rFont val="Calibri"/>
        <family val="2"/>
        <scheme val="minor"/>
      </rPr>
      <t>(long, inc. CDOs/CLOs mortgages &amp; private debt)</t>
    </r>
  </si>
  <si>
    <t>Specify what types of derivatives are classified as "Other".</t>
  </si>
  <si>
    <r>
      <rPr>
        <b/>
        <sz val="11"/>
        <color theme="1"/>
        <rFont val="Calibri"/>
        <family val="2"/>
        <scheme val="minor"/>
      </rPr>
      <t xml:space="preserve">Loans 
</t>
    </r>
    <r>
      <rPr>
        <sz val="11"/>
        <color theme="1"/>
        <rFont val="Calibri"/>
        <family val="2"/>
        <scheme val="minor"/>
      </rPr>
      <t>(short, inc. CDOs/CLOs mortgages &amp; private debt)</t>
    </r>
  </si>
  <si>
    <r>
      <t xml:space="preserve">Strategy 
</t>
    </r>
    <r>
      <rPr>
        <sz val="11"/>
        <color theme="1"/>
        <rFont val="Calibri"/>
        <family val="2"/>
        <scheme val="minor"/>
      </rPr>
      <t xml:space="preserve">(drop-down menu, </t>
    </r>
    <r>
      <rPr>
        <b/>
        <sz val="11"/>
        <color theme="1"/>
        <rFont val="Calibri"/>
        <family val="2"/>
        <scheme val="minor"/>
      </rPr>
      <t>populate Fund class and Fund type first</t>
    </r>
    <r>
      <rPr>
        <sz val="11"/>
        <color theme="1"/>
        <rFont val="Calibri"/>
        <family val="2"/>
        <scheme val="minor"/>
      </rPr>
      <t>)</t>
    </r>
  </si>
  <si>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</si>
  <si>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</si>
  <si>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</si>
  <si>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</si>
  <si>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</si>
  <si>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Warrants (long, inc. equity rights)</t>
  </si>
  <si>
    <t>Derivatives (long, market/fair value)</t>
  </si>
  <si>
    <t>Other (long, ex. receivables)</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</si>
  <si>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</si>
  <si>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</si>
  <si>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</si>
  <si>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</si>
  <si>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</si>
  <si>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</si>
  <si>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</si>
  <si>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</si>
  <si>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Mandatory for ETFs, drop-down menu</t>
  </si>
  <si>
    <t>Exchange-Traded Funds</t>
  </si>
  <si>
    <t>Other redemption restriction methods description (other or multiple)</t>
  </si>
  <si>
    <t>daily.disclosure</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</si>
  <si>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</si>
  <si>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t>Investor liquidity (monthly or semi-monthly, 8-30 days)</t>
  </si>
  <si>
    <t>Portfolio liquidity (monthly or semi-monthly, 8-30 days)</t>
  </si>
  <si>
    <t>ownership.individual.pct</t>
  </si>
  <si>
    <t>ownership.fund.pct</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</si>
  <si>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</si>
  <si>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</si>
  <si>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</si>
  <si>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</si>
  <si>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</si>
  <si>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t>Comment boxes should be used when the survey can't be completed properly or to provide more detail.</t>
  </si>
  <si>
    <t>Funds (investment funds, fund wrap accounts, collective investments)</t>
  </si>
  <si>
    <t>Mortgage-backed securities (MBS), asset-backed commercial paper (ABCP), asset-backed securities (ABS) and other securitized products.</t>
  </si>
  <si>
    <t xml:space="preserve">Redemption restriction method selected 
(not Other or Multiple)
</t>
  </si>
  <si>
    <t xml:space="preserve">Strategy description response 
(TRUE/FALSE)
</t>
  </si>
  <si>
    <t>Empty Cells
(must equal 0)</t>
  </si>
  <si>
    <t>Suspension start &amp; end date response 
(True/False)</t>
  </si>
  <si>
    <t>Share
(sum to 100, 
% of NAV)</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</si>
  <si>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</si>
  <si>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</si>
  <si>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</si>
  <si>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</si>
  <si>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</si>
  <si>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</si>
  <si>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Test
(if fund type is FALSE, share must equal 100)</t>
  </si>
  <si>
    <t>Fund Type 
(is ETF, Closed end or Split share corp)</t>
  </si>
  <si>
    <t>Test
(share must equal 100)</t>
  </si>
  <si>
    <t>Method 
selected
(True/False)</t>
  </si>
  <si>
    <t xml:space="preserve">Empty row test
(if equals value above in cell C2)
</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</si>
  <si>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</si>
  <si>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</si>
  <si>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</si>
  <si>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</si>
  <si>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fund type is "Other"</t>
  </si>
  <si>
    <t>Complete if right to restrict is "Yes", drop-down menu</t>
  </si>
  <si>
    <t>Complete if redemptions suspended is "Yes"</t>
  </si>
  <si>
    <t>not a reporting field, for self-validation purposes only</t>
  </si>
  <si>
    <t>Flows estimated net assets 
(Income and Other net flows can be can be + or -)</t>
  </si>
  <si>
    <t>Sum section to 100, % of net assets (other than exchange traded)</t>
  </si>
  <si>
    <t>Provide detail if value is reported in previous column</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</si>
  <si>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</si>
  <si>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t>Payables (short, inc. accrued liabilities)</t>
  </si>
  <si>
    <t>Mandatory for ETFs</t>
  </si>
  <si>
    <t>Definition</t>
  </si>
  <si>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</si>
  <si>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</si>
  <si>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</si>
  <si>
    <t>Net assets (2021-12-31)</t>
  </si>
  <si>
    <t>Fund type</t>
  </si>
  <si>
    <r>
      <t xml:space="preserve">Feeder description 
</t>
    </r>
    <r>
      <rPr>
        <sz val="11"/>
        <color theme="1"/>
        <rFont val="Calibri"/>
        <family val="2"/>
        <scheme val="minor"/>
      </rPr>
      <t>(name of top fund, its fund manager and any other feeder funds)</t>
    </r>
  </si>
  <si>
    <t>Europe (long)</t>
  </si>
  <si>
    <t>Europe (short)</t>
  </si>
  <si>
    <t>Equity, Short</t>
  </si>
  <si>
    <t>Alternative mutual fund</t>
  </si>
  <si>
    <t>All tests 
(all tests)</t>
  </si>
  <si>
    <t>Fund category
(as reported in Survey tab)</t>
  </si>
  <si>
    <t>Detail</t>
  </si>
  <si>
    <t xml:space="preserve">Fund holdings
(Money market fund &amp; Funds, long)
</t>
  </si>
  <si>
    <r>
      <t xml:space="preserve">Investor Liquidity 
</t>
    </r>
    <r>
      <rPr>
        <sz val="11"/>
        <color theme="1"/>
        <rFont val="Calibri"/>
        <family val="2"/>
        <scheme val="minor"/>
      </rPr>
      <t>(% of net assets, sum to 100, earliest redemption date excluding settlement)</t>
    </r>
  </si>
  <si>
    <r>
      <t xml:space="preserve">Portfolio Liquidity 
</t>
    </r>
    <r>
      <rPr>
        <sz val="11"/>
        <color theme="1"/>
        <rFont val="Calibri"/>
        <family val="2"/>
        <scheme val="minor"/>
      </rPr>
      <t>(% of net assets, sum to 100, earliest sale date excluding settlement)</t>
    </r>
  </si>
  <si>
    <t>Indicate if fund is a "Feeder fund". Provide information relevant to funds in a master-feeder structure including name of master fund, master fund's fund manager and relationship between the funds and fund managers.</t>
  </si>
  <si>
    <t>Fund holdings &amp; double counting</t>
  </si>
  <si>
    <t xml:space="preserve">Column </t>
  </si>
  <si>
    <t xml:space="preserve">Detail </t>
  </si>
  <si>
    <r>
      <t>In the Asset class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and the master fund is not reported because it is managed by a third party (see Fund Holdings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</si>
  <si>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Scenario</t>
  </si>
  <si>
    <t xml:space="preserve">Reporting </t>
  </si>
  <si>
    <t>1) The investment fund manager manages a feeder fund(s), but not the master fund</t>
  </si>
  <si>
    <t>2) If the investment fund manager manages the master fund and feeder fund(s)</t>
  </si>
  <si>
    <t>Master-feeder structure</t>
  </si>
  <si>
    <t>Fund Category Test (Fund of fund)</t>
  </si>
  <si>
    <t>ownership.institution.pct</t>
  </si>
  <si>
    <t xml:space="preserve">Institutions
</t>
  </si>
  <si>
    <t xml:space="preserve">Other funds including stand-alone funds, fund-of funds, segregated funds, wrap accounts,  fund of funds, stand-alone funds, fund wrap accounts and other collective investment vehicles. </t>
  </si>
  <si>
    <t>derivative.crypto.long.gne.amt</t>
  </si>
  <si>
    <t>derivative.crypto.short.gne.amt</t>
  </si>
  <si>
    <t>Crypto derivatives (short)</t>
  </si>
  <si>
    <t>Crypto derivatives (long)</t>
  </si>
  <si>
    <t>Long holdings
(last year)</t>
  </si>
  <si>
    <r>
      <t xml:space="preserve">Fund 
category 
</t>
    </r>
    <r>
      <rPr>
        <sz val="11"/>
        <color theme="1"/>
        <rFont val="Calibri"/>
        <family val="2"/>
        <scheme val="minor"/>
      </rPr>
      <t>(drop-down menu, must match holdings)</t>
    </r>
  </si>
  <si>
    <t>fund.cusip</t>
  </si>
  <si>
    <t>46428D108</t>
  </si>
  <si>
    <t>CUSIP Test</t>
  </si>
  <si>
    <r>
      <t xml:space="preserve">Institutions 
</t>
    </r>
    <r>
      <rPr>
        <sz val="11"/>
        <color theme="1"/>
        <rFont val="Calibri"/>
        <family val="2"/>
        <scheme val="minor"/>
      </rPr>
      <t>(not funds)</t>
    </r>
  </si>
  <si>
    <t>Gross sales (last year, subscriptions, net of reinvested distributions)</t>
  </si>
  <si>
    <t>Funds (long, inc. ETF &amp; ex. money market)</t>
  </si>
  <si>
    <t>Funds (short, inc. ETF &amp; ex. money market)</t>
  </si>
  <si>
    <r>
      <t xml:space="preserve">Ownership Type 
</t>
    </r>
    <r>
      <rPr>
        <sz val="11"/>
        <color theme="1"/>
        <rFont val="Calibri"/>
        <family val="2"/>
        <scheme val="minor"/>
      </rPr>
      <t xml:space="preserve">(% of net assets, sum to 100, </t>
    </r>
    <r>
      <rPr>
        <b/>
        <sz val="11"/>
        <color theme="1"/>
        <rFont val="Calibri"/>
        <family val="2"/>
        <scheme val="minor"/>
      </rPr>
      <t xml:space="preserve">NOT </t>
    </r>
    <r>
      <rPr>
        <sz val="11"/>
        <color theme="1"/>
        <rFont val="Calibri"/>
        <family val="2"/>
        <scheme val="minor"/>
      </rPr>
      <t>for exchange traded funds &amp; series)</t>
    </r>
  </si>
  <si>
    <t>Institutions including pension funds, financial institutions, corporations, government, charitable organizations, sovereign wealth funds and government, but excluding funds (see funds above).</t>
  </si>
  <si>
    <t>Explain section response or provide caveats. Optional. Please complete section on best-effort basis, while identifying potential limitations in this field.</t>
  </si>
  <si>
    <r>
      <rPr>
        <b/>
        <sz val="11"/>
        <color theme="1"/>
        <rFont val="Calibri"/>
        <family val="2"/>
        <scheme val="minor"/>
      </rPr>
      <t xml:space="preserve">Individuals </t>
    </r>
    <r>
      <rPr>
        <sz val="11"/>
        <color theme="1"/>
        <rFont val="Calibri"/>
        <family val="2"/>
        <scheme val="minor"/>
      </rPr>
      <t xml:space="preserve">
</t>
    </r>
  </si>
  <si>
    <t>Individuals</t>
  </si>
  <si>
    <t>Fund CUSIP (for funds traded on exchange)</t>
  </si>
  <si>
    <r>
      <t xml:space="preserve">Fund CUSIP
</t>
    </r>
    <r>
      <rPr>
        <sz val="11"/>
        <color theme="1"/>
        <rFont val="Calibri"/>
        <family val="2"/>
        <scheme val="minor"/>
      </rPr>
      <t>(</t>
    </r>
    <r>
      <rPr>
        <b/>
        <sz val="11"/>
        <color theme="1"/>
        <rFont val="Calibri"/>
        <family val="2"/>
        <scheme val="minor"/>
      </rPr>
      <t xml:space="preserve">exactly 9 characters for each CUSIP </t>
    </r>
    <r>
      <rPr>
        <sz val="11"/>
        <color theme="1"/>
        <rFont val="Calibri"/>
        <family val="2"/>
        <scheme val="minor"/>
      </rPr>
      <t>for funds traded on exchange)</t>
    </r>
  </si>
  <si>
    <r>
      <t xml:space="preserve">This field is mandatory. Generally, funds that invest more than 50% of their long positions in funds and money market funds should be designated Fund of funds under the Fund category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xml:space="preserve">. For funds with long fund &amp; money market fund </t>
    </r>
    <r>
      <rPr>
        <b/>
        <sz val="11"/>
        <color rgb="FF000000"/>
        <rFont val="Calibri"/>
        <family val="2"/>
        <scheme val="minor"/>
      </rPr>
      <t>holdings between 35% and 65% of long positions</t>
    </r>
    <r>
      <rPr>
        <sz val="11"/>
        <color rgb="FF000000"/>
        <rFont val="Calibri"/>
        <family val="2"/>
        <scheme val="minor"/>
      </rPr>
      <t xml:space="preserve">, the categorization of the fund is left to the </t>
    </r>
    <r>
      <rPr>
        <b/>
        <sz val="11"/>
        <color rgb="FF000000"/>
        <rFont val="Calibri"/>
        <family val="2"/>
        <scheme val="minor"/>
      </rPr>
      <t>discretion</t>
    </r>
    <r>
      <rPr>
        <sz val="11"/>
        <color rgb="FF000000"/>
        <rFont val="Calibri"/>
        <family val="2"/>
        <scheme val="minor"/>
      </rPr>
      <t xml:space="preserve"> of the fund manager. A fund’s investment objectives and strategies, as noted in the offering documents, may also be considered when determining this designation within the ranges specified above.</t>
    </r>
  </si>
  <si>
    <r>
      <t>Estimated fund category
(</t>
    </r>
    <r>
      <rPr>
        <b/>
        <sz val="11"/>
        <color theme="1"/>
        <rFont val="Calibri"/>
        <family val="2"/>
        <scheme val="minor"/>
      </rPr>
      <t>Fund of funds</t>
    </r>
    <r>
      <rPr>
        <sz val="11"/>
        <color theme="1"/>
        <rFont val="Calibri"/>
        <family val="2"/>
        <scheme val="minor"/>
      </rPr>
      <t xml:space="preserve"> 
&gt; 65% of long positions in funds, </t>
    </r>
    <r>
      <rPr>
        <b/>
        <sz val="11"/>
        <color theme="1"/>
        <rFont val="Calibri"/>
        <family val="2"/>
        <scheme val="minor"/>
      </rPr>
      <t>Stand-alone funds</t>
    </r>
    <r>
      <rPr>
        <sz val="11"/>
        <color theme="1"/>
        <rFont val="Calibri"/>
        <family val="2"/>
        <scheme val="minor"/>
      </rPr>
      <t xml:space="preserve"> &lt; 35%  long positions in funds, otherwise IFM discretion)</t>
    </r>
  </si>
  <si>
    <r>
      <t xml:space="preserve">Generally, funds that invest more than 50% of their long positions in funds and money market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For funds with long fund &amp; money market fund holdings between 35% and 65% of long positions, the categorization of the fund is left to the discretion of the fund manager.</t>
    </r>
  </si>
  <si>
    <r>
      <rPr>
        <b/>
        <sz val="11"/>
        <color theme="1"/>
        <rFont val="Calibri"/>
        <family val="2"/>
        <scheme val="minor"/>
      </rPr>
      <t>Mandatory:</t>
    </r>
    <r>
      <rPr>
        <sz val="11"/>
        <color theme="1"/>
        <rFont val="Calibri"/>
        <family val="2"/>
        <scheme val="minor"/>
      </rPr>
      <t xml:space="preserve"> For Fund of funds, long fund &amp; money market fund holdings exceed 65% of long positions. For stand-alone funds, long fund &amp; money market fund holdings are less than 35% of long positions. For funds with long fund &amp; money market fund holdings between 35% and 65% of long positions, the categorization of the fund is left to the discretion of the fund manager.</t>
    </r>
  </si>
  <si>
    <t xml:space="preserve">https://en.wikipedia.org/wiki/Africa </t>
  </si>
  <si>
    <t>Share of units that can be redeemed under normal conditions within specified time period, based on the valuation date not the settlement date.</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</si>
  <si>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for the size of a position relative to its average daily traded value, when considering the likely sale date. For example, some positions can be partially sold in 1 day and the rest can be sold in a week (or more). </t>
  </si>
  <si>
    <t xml:space="preserve">Validation Test 
</t>
  </si>
  <si>
    <r>
      <t xml:space="preserve">Test
(each exchange traded fund </t>
    </r>
    <r>
      <rPr>
        <b/>
        <sz val="11"/>
        <color theme="1"/>
        <rFont val="Calibri"/>
        <family val="2"/>
        <scheme val="minor"/>
      </rPr>
      <t>CUSIP must have 9 characters</t>
    </r>
    <r>
      <rPr>
        <sz val="11"/>
        <color theme="1"/>
        <rFont val="Calibri"/>
        <family val="2"/>
        <scheme val="minor"/>
      </rPr>
      <t>, comma separate for multiple series)</t>
    </r>
  </si>
  <si>
    <t>Explain section response, caveats or survey limitations.</t>
  </si>
  <si>
    <t>Date the earliest fund series was created.</t>
  </si>
  <si>
    <t>Canadian or foreign financial institution.</t>
  </si>
  <si>
    <t>Designated brokers are the lead market maker.</t>
  </si>
  <si>
    <r>
      <t xml:space="preserve">Authorized participants have </t>
    </r>
    <r>
      <rPr>
        <sz val="11"/>
        <rFont val="Calibri"/>
        <family val="2"/>
        <scheme val="minor"/>
      </rPr>
      <t>the right to create and redeem shares of an exchange traded fund (ETF)</t>
    </r>
    <r>
      <rPr>
        <sz val="11"/>
        <color theme="1"/>
        <rFont val="Calibri"/>
        <family val="2"/>
        <scheme val="minor"/>
      </rPr>
      <t>.</t>
    </r>
  </si>
  <si>
    <t>Does the fund have investor sidepockets in which more illiquid assets are segregated for liquidity management purposes.</t>
  </si>
  <si>
    <t>Does the fund manager have the right to suspend investor redemptions under certain conditions?</t>
  </si>
  <si>
    <t>Were investor redemptions suspended at any point last year?</t>
  </si>
  <si>
    <t>Date redemptions were first suspended.</t>
  </si>
  <si>
    <t>Can the fund manager restrict redemptions, using redemption gates or fees, etc.</t>
  </si>
  <si>
    <t>Were redemptions restricted at any point last year?</t>
  </si>
  <si>
    <t xml:space="preserve">What redemption restriction methods were available to the fund manager. If multiple or other methods are available, please list them (seperated by commas in the cell to the right). </t>
  </si>
  <si>
    <t>Identify multiple or other methods that could be used to restrict redemptions (in a comma seperated list).</t>
  </si>
  <si>
    <t>Fees &amp; other expenses charged to the fund, excluding client fees.</t>
  </si>
  <si>
    <t>Gross sales (subscriptions), excluding reinvested distributions</t>
  </si>
  <si>
    <t>Unitholder distributions reinvested in the fund.</t>
  </si>
  <si>
    <t>Distributions made to unitholders (dividends, interest, etc).</t>
  </si>
  <si>
    <t>Flows not captured in fields above, provide detail in next column.</t>
  </si>
  <si>
    <t>Any other net flows in previous column must be described.</t>
  </si>
  <si>
    <t>Jurisdiction of long positions (headquarters), excluding unallocated cash, including Egypt.</t>
  </si>
  <si>
    <t>Jurisdiction of long positions (headquarters), excluding unallocated cash, including Russia.</t>
  </si>
  <si>
    <t>Jurisdiction of long positions (headquarters), excluding unallocated cash, including UK.</t>
  </si>
  <si>
    <t>Jurisdiction of long positions (headquarters), excluding unallocated cash, including Turkey and excluding Egypt (see Africa).</t>
  </si>
  <si>
    <t>Jurisdiction of long positions (headquarters), excluding unallocated cash.</t>
  </si>
  <si>
    <t>Jurisdiction of short positions (headquarters), excluding unallocated cash.</t>
  </si>
  <si>
    <t>Unallocated cash long, receivables and positions that can't be attributed to a jurisdiction.</t>
  </si>
  <si>
    <t>Jurisdiction of short positions (headquarters), excluding unallocated cash, including Egypt.</t>
  </si>
  <si>
    <t>Jurisdiction of short positions (headquarters), excluding unallocated cash, including Russia.</t>
  </si>
  <si>
    <t>Jurisdiction of short positions (headquarters), excluding unallocated cash, including UK.</t>
  </si>
  <si>
    <t>Jurisdiction of short positions (headquarters), excluding unallocated cash, including Turkey and excluding Egypt (see Africa).</t>
  </si>
  <si>
    <t>Cash borrowing, payables and positions that can't be attributed to a jurisdiction.</t>
  </si>
  <si>
    <t>No netting of positions, initial margin/independent amount or ‘haircut’ should be deducted.</t>
  </si>
  <si>
    <t>Long exposures to cash and cash equivalents, such as deposits, certificates of deposit, banker’s acceptances and similar instruments held for investment purposes (excluding money market funds, next column).</t>
  </si>
  <si>
    <t>Include all publicly traded equity securities including preferred shares,  do not include synthetic exposure through derivatives (see ac.derivatives.long.amt).</t>
  </si>
  <si>
    <t>All equity not listed on an exchange (private equity).</t>
  </si>
  <si>
    <t>Investment grade bonds issued by a corporation, excluding convertible bonds, loans and securitized assets.</t>
  </si>
  <si>
    <t>High-yield or unrated bonds issued by a corporation, excluding convertible bonds, loans and securitized assets.</t>
  </si>
  <si>
    <t>Issued by federal government, agency or government-sponsored enterprise (inc. supranational and central banks).</t>
  </si>
  <si>
    <t>Issued by local government, agency or government-sponsored enterprise (inc. provincial or municipal).</t>
  </si>
  <si>
    <t>Convertible notes or debentures (not yet converted into shares or cash).</t>
  </si>
  <si>
    <t>Mortgages, private debt, loans, syndicated loans, long-term GICs, senior loans, leveraged buyouts, collaterised debt/loan obligations (CDOs/CLOs).</t>
  </si>
  <si>
    <t>All short fund positions including ETFs, other than money market funds (please provide in Money market funds).</t>
  </si>
  <si>
    <t>All fund holdings including ETFs, other than money market funds (see Money market funds).</t>
  </si>
  <si>
    <t>Right to buy equity, please report equity options in derivatives.</t>
  </si>
  <si>
    <t>Consolidated market/fair value of all long derivative positions.</t>
  </si>
  <si>
    <t>Any asset not covered in the other categories, please describe those assets in cell to the right.</t>
  </si>
  <si>
    <t>Specify what types of assets are classified as "Other".</t>
  </si>
  <si>
    <t>All short-term cash borrowing.</t>
  </si>
  <si>
    <t>Short money market fund positions.</t>
  </si>
  <si>
    <t>Include all publicly traded equity securities including preferred shares,  do not include synthetic exposure through derivatives (see Derivatives).</t>
  </si>
  <si>
    <t>Consolidated market/fair value of all derivative short positions.</t>
  </si>
  <si>
    <t>Physical commodities, not synthetic.</t>
  </si>
  <si>
    <t>Physical property and real estate, not equity or REITs.</t>
  </si>
  <si>
    <t>Crypto assets, excluding funds.</t>
  </si>
  <si>
    <t>Any short position not covered in other categories (please explain in the cell to the right).</t>
  </si>
  <si>
    <t>Total long notional value of credit default swaps referencing a single entity or basket of entities (an index), including leveraged loan indices, CDOs, CLOs and other structured vehicles.</t>
  </si>
  <si>
    <t>Total long notional value of the fund’s outstanding interest rate derivative contracts.</t>
  </si>
  <si>
    <t>Total long notional value of the fund’s outstanding crypto derivative contracts.</t>
  </si>
  <si>
    <t xml:space="preserve">Total short notional value of credit default swaps referencing a single entity or basket of entities (an index), including leveraged loan indices, CDOs, CLOs and other structured vehicles. </t>
  </si>
  <si>
    <t>Total short notional value of the fund to crude oil, natural gas, gold, power and any other commodities, whether held synthetically or through (cash or physically settled) derivatives.</t>
  </si>
  <si>
    <t>Total short notional value of the fund’s outstanding interest rate derivative contracts.</t>
  </si>
  <si>
    <t>Total short notional value of the fund’s outstanding crypto derivative contracts.</t>
  </si>
  <si>
    <t>Total cash borrowing, including via repo.</t>
  </si>
  <si>
    <t>No netting of positions.</t>
  </si>
  <si>
    <t>See above.</t>
  </si>
  <si>
    <r>
      <t xml:space="preserve">Total income (loss) 
</t>
    </r>
    <r>
      <rPr>
        <sz val="11"/>
        <color theme="1"/>
        <rFont val="Calibri"/>
        <family val="2"/>
        <scheme val="minor"/>
      </rPr>
      <t>(last year, + or - capital gains or loss &amp; FX changes)</t>
    </r>
  </si>
  <si>
    <t>Fund Domicile</t>
  </si>
  <si>
    <t>ETF, alternative mutual fund</t>
  </si>
  <si>
    <t>2
(separate approach)</t>
  </si>
  <si>
    <t>Options</t>
  </si>
  <si>
    <t>Is Fund type blank
(True/False)</t>
  </si>
  <si>
    <r>
      <t xml:space="preserve">Mandatory descriptive field, drop-down dependent on Fund class &amp; </t>
    </r>
    <r>
      <rPr>
        <b/>
        <sz val="11"/>
        <color theme="1"/>
        <rFont val="Calibri"/>
        <family val="2"/>
        <scheme val="minor"/>
      </rPr>
      <t>leveraged exempt funds</t>
    </r>
    <r>
      <rPr>
        <sz val="11"/>
        <color theme="1"/>
        <rFont val="Calibri"/>
        <family val="2"/>
        <scheme val="minor"/>
      </rPr>
      <t xml:space="preserve"> with balance-sheet positions exceeding 200% of net assets must be "Alternative strategy or hedge" or "Other"</t>
    </r>
  </si>
  <si>
    <r>
      <t xml:space="preserve">To avoid double counting, fund holdings should be reported in money market funds (ac.moneymkt.long.amt) or funds (ac.funds.long.amt).  For </t>
    </r>
    <r>
      <rPr>
        <b/>
        <sz val="11"/>
        <color theme="1"/>
        <rFont val="Calibri"/>
        <family val="2"/>
        <scheme val="minor"/>
      </rPr>
      <t>Fund of funds</t>
    </r>
    <r>
      <rPr>
        <sz val="11"/>
        <color theme="1"/>
        <rFont val="Calibri"/>
        <family val="2"/>
        <scheme val="minor"/>
      </rPr>
      <t xml:space="preserve">, long fund &amp; money market fund holdings exceed 65% of long positions. For </t>
    </r>
    <r>
      <rPr>
        <b/>
        <sz val="11"/>
        <color theme="1"/>
        <rFont val="Calibri"/>
        <family val="2"/>
        <scheme val="minor"/>
      </rPr>
      <t xml:space="preserve">Stand-alone </t>
    </r>
    <r>
      <rPr>
        <sz val="11"/>
        <color theme="1"/>
        <rFont val="Calibri"/>
        <family val="2"/>
        <scheme val="minor"/>
      </rPr>
      <t>funds, long fund &amp; money market fund holdings are less than 35% of long positions. For funds with long fund &amp; money market fund holdings between 35% and 65% of long positions, the categorization of the fund is left to the discretion of the fund manager (fund.class).</t>
    </r>
  </si>
  <si>
    <r>
      <t xml:space="preserve">Seperately managed account holdings should not be considered funds. </t>
    </r>
    <r>
      <rPr>
        <b/>
        <sz val="11"/>
        <color theme="1"/>
        <rFont val="Calibri"/>
        <family val="2"/>
        <scheme val="minor"/>
      </rPr>
      <t>Private equity fund</t>
    </r>
    <r>
      <rPr>
        <sz val="11"/>
        <color theme="1"/>
        <rFont val="Calibri"/>
        <family val="2"/>
        <scheme val="minor"/>
      </rPr>
      <t xml:space="preserve"> holdings should be reported as unlisted equity (ac.unlisted.equity.long.amt) unless the underlying holding is registered as a fund.</t>
    </r>
  </si>
  <si>
    <t xml:space="preserve">Total long &amp; short positions over net assets
(gross leverage ratio)
</t>
  </si>
  <si>
    <t>Total long &amp; short positions 
(asset class section)</t>
  </si>
  <si>
    <t>Test
(column Y is less than 2 or column Z &amp; AA are TRUE)</t>
  </si>
  <si>
    <r>
      <rPr>
        <b/>
        <sz val="11"/>
        <color theme="1"/>
        <rFont val="Calibri"/>
        <family val="2"/>
        <scheme val="minor"/>
      </rPr>
      <t>Fund class</t>
    </r>
    <r>
      <rPr>
        <sz val="11"/>
        <color theme="1"/>
        <rFont val="Calibri"/>
        <family val="2"/>
        <scheme val="minor"/>
      </rPr>
      <t xml:space="preserve"> is Prospectus </t>
    </r>
    <r>
      <rPr>
        <b/>
        <sz val="11"/>
        <color theme="1"/>
        <rFont val="Calibri"/>
        <family val="2"/>
        <scheme val="minor"/>
      </rPr>
      <t xml:space="preserve">or </t>
    </r>
    <r>
      <rPr>
        <sz val="11"/>
        <color theme="1"/>
        <rFont val="Calibri"/>
        <family val="2"/>
        <scheme val="minor"/>
      </rPr>
      <t xml:space="preserve">
</t>
    </r>
    <r>
      <rPr>
        <b/>
        <sz val="11"/>
        <color theme="1"/>
        <rFont val="Calibri"/>
        <family val="2"/>
        <scheme val="minor"/>
      </rPr>
      <t>Fund type</t>
    </r>
    <r>
      <rPr>
        <sz val="11"/>
        <color theme="1"/>
        <rFont val="Calibri"/>
        <family val="2"/>
        <scheme val="minor"/>
      </rPr>
      <t xml:space="preserve"> is "Alternative strategy or hedge" or "Other"
(True/False)</t>
    </r>
  </si>
  <si>
    <t>Report feeder fund(s) fund type as "Fund of funds" and the master fund fund type as "Stand-alone" in separate rows as distinct funds. The master fund's holdings should be reported in the appropriate Asset class column. The feeder fund's holdings of the master fund should be reported in Funds (ac.funds.long.amt), like a Fund-of-fund to avoid double-counting.
In the feeder description field of the master and feeder funds, report the name of the master fund, the names of the feeder fund(s) and the fact that you manage both the master fund and the feeder fund (feeder.fund.desc).
In the ownership type section, report the master fund's ownership by the feeder fund in the Funds field (ownership.fund.pct) and report the feeder fund ownership based on its unitholder composition. The investor liquidity section should be reported based on the respective redemption terms of the master and feeder funds.</t>
  </si>
  <si>
    <r>
      <t xml:space="preserve">If “Other” is selected, please specify in the type of fund in the cell to the right. Complete </t>
    </r>
    <r>
      <rPr>
        <b/>
        <sz val="11"/>
        <color rgb="FF000000"/>
        <rFont val="Calibri"/>
        <family val="2"/>
        <scheme val="minor"/>
      </rPr>
      <t>fund class</t>
    </r>
    <r>
      <rPr>
        <sz val="11"/>
        <color rgb="FF000000"/>
        <rFont val="Calibri"/>
        <family val="2"/>
        <scheme val="minor"/>
      </rPr>
      <t xml:space="preserve"> column first (dependent drop-down menu). Leveraged exempt funds with balance-sheet positions exceeding 200% of net assets must be classified as"Alternative strategy or hedge" or "Other".</t>
    </r>
  </si>
  <si>
    <t>Changes from prior year spreadsheet</t>
  </si>
  <si>
    <r>
      <t xml:space="preserve">Report the master fund's fund type as "Stand-alone" based on the consolidated share (of the master fund) owned by your feeder fund(s). For example, if your feeder funds own 40% of the master fund, report 40% of the master fund's assets.
Only one entry is needed for the master fund, separate entries are not needed for the feeder funds. </t>
    </r>
    <r>
      <rPr>
        <b/>
        <sz val="11"/>
        <color theme="1"/>
        <rFont val="Calibri"/>
        <family val="2"/>
        <scheme val="minor"/>
      </rPr>
      <t>Fund domicile</t>
    </r>
    <r>
      <rPr>
        <sz val="11"/>
        <color theme="1"/>
        <rFont val="Calibri"/>
        <family val="2"/>
        <scheme val="minor"/>
      </rPr>
      <t xml:space="preserve"> should be based on the feeder fund(s).
In the feeder description field, report the name of the master fund, the names of any feeder fund(s) and the fact that you manage both the master and feeder funds (feeder.fund.desc).
In the ownership type &amp; investor liquidity sections, report the consolidated ownership and investor liquidity for the feeder fund(s) you manage.</t>
    </r>
  </si>
  <si>
    <r>
      <t xml:space="preserve">Fund type 
</t>
    </r>
    <r>
      <rPr>
        <sz val="11"/>
        <color theme="1"/>
        <rFont val="Calibri"/>
        <family val="2"/>
        <scheme val="minor"/>
      </rPr>
      <t xml:space="preserve">(drop-down menu, </t>
    </r>
    <r>
      <rPr>
        <b/>
        <sz val="11"/>
        <color theme="1"/>
        <rFont val="Calibri"/>
        <family val="2"/>
        <scheme val="minor"/>
      </rPr>
      <t>populate Fund class first &amp; leveraged exempt funds must be Alt. strategy or Other</t>
    </r>
    <r>
      <rPr>
        <sz val="11"/>
        <color theme="1"/>
        <rFont val="Calibri"/>
        <family val="2"/>
        <scheme val="minor"/>
      </rPr>
      <t>)</t>
    </r>
  </si>
  <si>
    <t>Report feeder fund(s) fund type as "Stand-alone" (fund.type) and report the underlying holdings on a full look-through basis to the underlying holdings of the master fund. Don't report the feeder fund's holdings of the master fund in the Funds field (ac.funds.long.amt). The Funds field should only be used if the master fund holds units of another fund. 
In the feeder description field, report the name of the master fund, the name of the master fund investment fund manager (or advisor), the names of the feeder funds and the relationships between the master fund, feeder fund(s) and the investment fund manager, and/or investment advisor (feeder.fund.desc).</t>
  </si>
  <si>
    <t>1
(consolidated approach, consistent with prior-year reporting)</t>
  </si>
  <si>
    <t>Exempt Fund Leverage Test</t>
  </si>
  <si>
    <t>Exchange Traded Funds</t>
  </si>
  <si>
    <t>Redemption Restriction Methods</t>
  </si>
  <si>
    <t>Other Redemption Restriction Methods</t>
  </si>
  <si>
    <t>ifm.lei</t>
  </si>
  <si>
    <t>IFM LEI Test</t>
  </si>
  <si>
    <t>Fund LEI Test</t>
  </si>
  <si>
    <t>Investment fund manager LEI</t>
  </si>
  <si>
    <t>The investmentment fund manager's legal entity identifier (LEI),  a 20 character alpha-numeric identifier.</t>
  </si>
  <si>
    <t>The fund's legal entity identifier (LEI),  a 20 character alpha-numeric identifier.</t>
  </si>
  <si>
    <t>Investment fund manager domicile</t>
  </si>
  <si>
    <t>ifm.domicile</t>
  </si>
  <si>
    <t>Country or region fund is domiciled in.</t>
  </si>
  <si>
    <t>Country or region investment fund manager is domiciled in.</t>
  </si>
  <si>
    <r>
      <t xml:space="preserve">Investment fund manager domicile
</t>
    </r>
    <r>
      <rPr>
        <sz val="11"/>
        <color theme="1"/>
        <rFont val="Calibri"/>
        <family val="2"/>
        <scheme val="minor"/>
      </rPr>
      <t>(drop-down menu)</t>
    </r>
  </si>
  <si>
    <t>Currency</t>
  </si>
  <si>
    <t>Reporting Currency</t>
  </si>
  <si>
    <t>USD</t>
  </si>
  <si>
    <t>reporting.currency</t>
  </si>
  <si>
    <t>Reporting currency</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</si>
  <si>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or US dollars, </t>
    </r>
    <r>
      <rPr>
        <b/>
        <sz val="11"/>
        <color theme="1"/>
        <rFont val="Calibri"/>
        <family val="2"/>
        <scheme val="minor"/>
      </rPr>
      <t>not</t>
    </r>
    <r>
      <rPr>
        <sz val="11"/>
        <color theme="1"/>
        <rFont val="Calibri"/>
        <family val="2"/>
        <scheme val="minor"/>
      </rPr>
      <t xml:space="preserve"> thousands or millions of dollars.</t>
    </r>
  </si>
  <si>
    <t>Please indicate whether all dollar amounts are reported in CAD or USD.</t>
  </si>
  <si>
    <t>reporting currency (CAD/USD), net</t>
  </si>
  <si>
    <t>reporting currency (CAD/USD)</t>
  </si>
  <si>
    <t>reporting currency (CAD/USD), market/fair values, long</t>
  </si>
  <si>
    <t>reporting currency (CAD/USD), market/fair values, short</t>
  </si>
  <si>
    <t>reporting currency (CAD/USD), long notional amount</t>
  </si>
  <si>
    <t>reporting currency (CAD/USD), short notional amount</t>
  </si>
  <si>
    <t>Net receivables, accruals, margin, collateral and pre-paid expenses. Calculated net of payables</t>
  </si>
  <si>
    <t>Net payables, accrued liabilities, margin and collateral. Calculated net of receivables.</t>
  </si>
  <si>
    <t>Total delta-adjusted, long notional value of derivative-based equity exposure, include equity index futures, single-stock derivatives, dividend swaps and options (exclude warrants).</t>
  </si>
  <si>
    <t>Total delta-adjusted, short notional value of derivative-based equity exposure, include equity index futures, single-stock derivatives, dividend swaps and options (exclude warrants).</t>
  </si>
  <si>
    <t>Total short notional value of the fund’s outstanding foreign exchange contracts. Currency sold valued in reporting currency (CAD/USD). Do not include currency hedging done for a particular share class (these funds may fail the validation in the Asset class section, please ignore).</t>
  </si>
  <si>
    <t>Total long notional value of the fund’s outstanding foreign exchange contracts. Currency bought valued in reporting currency (CAD/USD).  Do not include currency hedging for particular share classes (these funds may fail the validation in the Asset class section, please ignore).</t>
  </si>
  <si>
    <r>
      <t xml:space="preserve">Right to suspend redemptions  
</t>
    </r>
    <r>
      <rPr>
        <sz val="11"/>
        <color theme="1"/>
        <rFont val="Calibri"/>
        <family val="2"/>
        <scheme val="minor"/>
      </rPr>
      <t xml:space="preserve">
(Yes/No)</t>
    </r>
  </si>
  <si>
    <t>exchange.traded</t>
  </si>
  <si>
    <t>sedar.number</t>
  </si>
  <si>
    <t>allocation.methodology</t>
  </si>
  <si>
    <t>Portfolio allocation methodology</t>
  </si>
  <si>
    <t>Discretionary, active</t>
  </si>
  <si>
    <t>Other, illiquid</t>
  </si>
  <si>
    <t>Index-tracking, passive</t>
  </si>
  <si>
    <t>Fund Type 
(Does fund have an Exchange traded series including ETFs, Closed end funds or Split share corp)</t>
  </si>
  <si>
    <t>Prospectus fund
(Yes/No)</t>
  </si>
  <si>
    <t xml:space="preserve">Specify what "Other" fund type means or indicate if multiple fund types apply. </t>
  </si>
  <si>
    <t>00014927</t>
  </si>
  <si>
    <t>Rules-based, non-index tracking</t>
  </si>
  <si>
    <t>Index-tracking, replication</t>
  </si>
  <si>
    <t>Please provide CUSIP for any exchange-traded funds and each exchange-traded series. Note that North American ISINs can be converted to CUSIPs by deleting the country code at the beginning and possibly the check digit at the end. CUSIPs are 9-character alphanumeric codes. For funds with multiple exchange traded series, please comma separate each CUSIP: 023135106, 037833100</t>
  </si>
  <si>
    <t>Traded on exchange (drop-down menu)</t>
  </si>
  <si>
    <r>
      <rPr>
        <b/>
        <sz val="11"/>
        <color theme="1"/>
        <rFont val="Calibri"/>
        <family val="2"/>
        <scheme val="minor"/>
      </rPr>
      <t>Yes</t>
    </r>
    <r>
      <rPr>
        <sz val="11"/>
        <color theme="1"/>
        <rFont val="Calibri"/>
        <family val="2"/>
        <scheme val="minor"/>
      </rPr>
      <t xml:space="preserve"> for ETF, Closed-end, Split share corp and Mutual fund with ETF series. </t>
    </r>
    <r>
      <rPr>
        <b/>
        <sz val="11"/>
        <color theme="1"/>
        <rFont val="Calibri"/>
        <family val="2"/>
        <scheme val="minor"/>
      </rPr>
      <t>No</t>
    </r>
    <r>
      <rPr>
        <sz val="11"/>
        <color theme="1"/>
        <rFont val="Calibri"/>
        <family val="2"/>
        <scheme val="minor"/>
      </rPr>
      <t xml:space="preserve"> for fund without an exchange-traded series</t>
    </r>
  </si>
  <si>
    <t>Enhanced, options or leverage (index or rules-based)</t>
  </si>
  <si>
    <r>
      <t xml:space="preserve">Index-tracking, tracking - </t>
    </r>
    <r>
      <rPr>
        <sz val="11"/>
        <color theme="1"/>
        <rFont val="Calibri"/>
        <family val="2"/>
        <scheme val="minor"/>
      </rPr>
      <t xml:space="preserve">fund that discloses tracking an index in its objectives
</t>
    </r>
    <r>
      <rPr>
        <b/>
        <sz val="11"/>
        <color theme="1"/>
        <rFont val="Calibri"/>
        <family val="2"/>
        <scheme val="minor"/>
      </rPr>
      <t xml:space="preserve">Enhanced, options/leverage (index or rules-based) - </t>
    </r>
    <r>
      <rPr>
        <sz val="11"/>
        <color theme="1"/>
        <rFont val="Calibri"/>
        <family val="2"/>
        <scheme val="minor"/>
      </rPr>
      <t xml:space="preserve">tracks an index or follows certain rules while providing some enhancements by using leverage or options (covered calls, etc)
</t>
    </r>
    <r>
      <rPr>
        <b/>
        <sz val="11"/>
        <color theme="1"/>
        <rFont val="Calibri"/>
        <family val="2"/>
        <scheme val="minor"/>
      </rPr>
      <t xml:space="preserve">Rules-based, non-index tracking </t>
    </r>
    <r>
      <rPr>
        <sz val="11"/>
        <color theme="1"/>
        <rFont val="Calibri"/>
        <family val="2"/>
        <scheme val="minor"/>
      </rPr>
      <t xml:space="preserve">- fund discloses a pre-defined set of investing rules it will follow (e.g. equal weighted healthcare companies) but does not track an index.
</t>
    </r>
    <r>
      <rPr>
        <b/>
        <sz val="11"/>
        <color theme="1"/>
        <rFont val="Calibri"/>
        <family val="2"/>
        <scheme val="minor"/>
      </rPr>
      <t>Discretionary, active -</t>
    </r>
    <r>
      <rPr>
        <sz val="11"/>
        <color theme="1"/>
        <rFont val="Calibri"/>
        <family val="2"/>
        <scheme val="minor"/>
      </rPr>
      <t xml:space="preserve"> fund exercises discretion over the composition of the invested portfolio subject to the stated investment objectives and policies, generally in an attempt to outperform a chosen benchmark and has the ability to adjust the portfolio without being subject to the set rules of an index
</t>
    </r>
  </si>
  <si>
    <t>Net assets (2022-12-31)</t>
  </si>
  <si>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t>
    </r>
    <r>
      <rPr>
        <b/>
        <sz val="11"/>
        <rFont val="Calibri"/>
        <family val="2"/>
        <scheme val="minor"/>
      </rPr>
      <t>416-263-7660</t>
    </r>
    <r>
      <rPr>
        <sz val="11"/>
        <rFont val="Calibri"/>
        <family val="2"/>
        <scheme val="minor"/>
      </rPr>
      <t>, if you have any questions or issues.</t>
    </r>
  </si>
  <si>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</si>
  <si>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r>
      <t xml:space="preserve">Designated broker
</t>
    </r>
    <r>
      <rPr>
        <sz val="11"/>
        <color theme="1"/>
        <rFont val="Calibri"/>
        <family val="2"/>
        <scheme val="minor"/>
      </rPr>
      <t>(for ETFs and funds with ETF series)</t>
    </r>
  </si>
  <si>
    <r>
      <t xml:space="preserve">Authorized 
participants
</t>
    </r>
    <r>
      <rPr>
        <sz val="11"/>
        <color theme="1"/>
        <rFont val="Calibri"/>
        <family val="2"/>
        <scheme val="minor"/>
      </rPr>
      <t>(for ETFs and funds with ETF series)</t>
    </r>
  </si>
  <si>
    <t>Traded on exchange
(Yes = 1)</t>
  </si>
  <si>
    <t>Fund Type 
(ETF = 1)</t>
  </si>
  <si>
    <t>Test
(if ETF or Mutual fund/Money market and Traded on Exchange than Empty Cells column must equal 0)</t>
  </si>
  <si>
    <t>Designated broker (for ETFs and funds with ETF series)</t>
  </si>
  <si>
    <t>Authorized participants (for ETFs and funds with ETF series)</t>
  </si>
  <si>
    <t>Daily holdings disclosure (for ETFs and funds with ETF series)</t>
  </si>
  <si>
    <t>Fund type is Mutual fund or Money market
(Yes = 1, also traded on exchange)</t>
  </si>
  <si>
    <r>
      <t xml:space="preserve">If a mutual fund has an ETF series, please indicate </t>
    </r>
    <r>
      <rPr>
        <b/>
        <sz val="11"/>
        <color theme="1"/>
        <rFont val="Calibri"/>
        <family val="2"/>
        <scheme val="minor"/>
      </rPr>
      <t>Yes</t>
    </r>
    <r>
      <rPr>
        <sz val="11"/>
        <color theme="1"/>
        <rFont val="Calibri"/>
        <family val="2"/>
        <scheme val="minor"/>
      </rPr>
      <t xml:space="preserve"> in the </t>
    </r>
    <r>
      <rPr>
        <b/>
        <sz val="11"/>
        <color theme="1"/>
        <rFont val="Calibri"/>
        <family val="2"/>
        <scheme val="minor"/>
      </rPr>
      <t xml:space="preserve">Traded on exchange </t>
    </r>
    <r>
      <rPr>
        <sz val="11"/>
        <color theme="1"/>
        <rFont val="Calibri"/>
        <family val="2"/>
        <scheme val="minor"/>
      </rPr>
      <t xml:space="preserve">field. Only report each fund once. ETFs, Closed-end funds and Split share corps should also report </t>
    </r>
    <r>
      <rPr>
        <b/>
        <sz val="11"/>
        <color theme="1"/>
        <rFont val="Calibri"/>
        <family val="2"/>
        <scheme val="minor"/>
      </rPr>
      <t>Yes</t>
    </r>
    <r>
      <rPr>
        <sz val="11"/>
        <color theme="1"/>
        <rFont val="Calibri"/>
        <family val="2"/>
        <scheme val="minor"/>
      </rPr>
      <t xml:space="preserve"> in this field</t>
    </r>
    <r>
      <rPr>
        <b/>
        <sz val="11"/>
        <color theme="1"/>
        <rFont val="Calibri"/>
        <family val="2"/>
        <scheme val="minor"/>
      </rPr>
      <t>.</t>
    </r>
    <r>
      <rPr>
        <sz val="11"/>
        <color theme="1"/>
        <rFont val="Calibri"/>
        <family val="2"/>
        <scheme val="minor"/>
      </rPr>
      <t xml:space="preserve"> CUSIPs must be provided for any funds that trade on exchange.</t>
    </r>
  </si>
  <si>
    <t>Methodology or links</t>
  </si>
  <si>
    <t>Mandatory for ETFs, closed-end funds &amp; split-share corps and Mutual funds with an ETF series and funds traded on exchange. Must be 9-characters long.</t>
  </si>
  <si>
    <r>
      <t xml:space="preserve">Long - Geography 
</t>
    </r>
    <r>
      <rPr>
        <sz val="11"/>
        <color theme="1"/>
        <rFont val="Calibri"/>
        <family val="2"/>
        <scheme val="minor"/>
      </rPr>
      <t>(reporting currency CAD or USD, long market/fair values)</t>
    </r>
  </si>
  <si>
    <r>
      <t xml:space="preserve">Short - Geography 
</t>
    </r>
    <r>
      <rPr>
        <sz val="11"/>
        <color theme="1"/>
        <rFont val="Calibri"/>
        <family val="2"/>
        <scheme val="minor"/>
      </rPr>
      <t>(reporting currency CAD or USD, short market/fair values)</t>
    </r>
  </si>
  <si>
    <r>
      <t xml:space="preserve">Short - Asset Class 
</t>
    </r>
    <r>
      <rPr>
        <sz val="11"/>
        <color theme="1"/>
        <rFont val="Calibri"/>
        <family val="2"/>
        <scheme val="minor"/>
      </rPr>
      <t>(reporting currency CAD or USD, short market/fair values)</t>
    </r>
  </si>
  <si>
    <r>
      <t xml:space="preserve">Long Notional - Derivatives 
</t>
    </r>
    <r>
      <rPr>
        <sz val="11"/>
        <color theme="1"/>
        <rFont val="Calibri"/>
        <family val="2"/>
        <scheme val="minor"/>
      </rPr>
      <t>(reporting currency CAD or USD, long notional amount)</t>
    </r>
  </si>
  <si>
    <r>
      <t xml:space="preserve">Short Notional - Derivatives 
</t>
    </r>
    <r>
      <rPr>
        <sz val="11"/>
        <color theme="1"/>
        <rFont val="Calibri"/>
        <family val="2"/>
        <scheme val="minor"/>
      </rPr>
      <t>(reporting currency CAD or USD, short notional amount)</t>
    </r>
  </si>
  <si>
    <r>
      <t xml:space="preserve">Borrowing &amp; Lending
</t>
    </r>
    <r>
      <rPr>
        <sz val="11"/>
        <color theme="1"/>
        <rFont val="Calibri"/>
        <family val="2"/>
        <scheme val="minor"/>
      </rPr>
      <t>(reporting currency CAD or USD)</t>
    </r>
  </si>
  <si>
    <r>
      <t xml:space="preserve">Fees, expenses &amp; taxes 
</t>
    </r>
    <r>
      <rPr>
        <sz val="11"/>
        <color theme="1"/>
        <rFont val="Calibri"/>
        <family val="2"/>
        <scheme val="minor"/>
      </rPr>
      <t>(last year)</t>
    </r>
  </si>
  <si>
    <r>
      <rPr>
        <b/>
        <sz val="11"/>
        <color theme="1"/>
        <rFont val="Calibri"/>
        <family val="2"/>
        <scheme val="minor"/>
      </rPr>
      <t xml:space="preserve">Gross sales 
</t>
    </r>
    <r>
      <rPr>
        <sz val="11"/>
        <color theme="1"/>
        <rFont val="Calibri"/>
        <family val="2"/>
        <scheme val="minor"/>
      </rPr>
      <t xml:space="preserve">
(subscriptions, last year)</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</si>
  <si>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</si>
  <si>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Reinvested distributions </t>
    </r>
    <r>
      <rPr>
        <sz val="11"/>
        <color theme="1"/>
        <rFont val="Calibri"/>
        <family val="2"/>
        <scheme val="minor"/>
      </rPr>
      <t xml:space="preserve">
(last year)</t>
    </r>
  </si>
  <si>
    <r>
      <t xml:space="preserve">Unitholder distributions 
</t>
    </r>
    <r>
      <rPr>
        <sz val="11"/>
        <color theme="1"/>
        <rFont val="Calibri"/>
        <family val="2"/>
        <scheme val="minor"/>
      </rPr>
      <t>(last year)</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</si>
  <si>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 or -  detail in next column) </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</si>
  <si>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</si>
  <si>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</si>
  <si>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Europe</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</si>
  <si>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</si>
  <si>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</si>
  <si>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(long)</t>
    </r>
  </si>
  <si>
    <r>
      <rPr>
        <b/>
        <sz val="11"/>
        <color theme="1"/>
        <rFont val="Calibri"/>
        <family val="2"/>
        <scheme val="minor"/>
      </rPr>
      <t xml:space="preserve">Supranational 
</t>
    </r>
    <r>
      <rPr>
        <sz val="11"/>
        <color theme="1"/>
        <rFont val="Calibri"/>
        <family val="2"/>
        <scheme val="minor"/>
      </rPr>
      <t xml:space="preserve">
(long)</t>
    </r>
  </si>
  <si>
    <r>
      <rPr>
        <b/>
        <sz val="11"/>
        <color theme="1"/>
        <rFont val="Calibri"/>
        <family val="2"/>
        <scheme val="minor"/>
      </rPr>
      <t>Other &amp; unallocated cash</t>
    </r>
    <r>
      <rPr>
        <sz val="11"/>
        <color theme="1"/>
        <rFont val="Calibri"/>
        <family val="2"/>
        <scheme val="minor"/>
      </rPr>
      <t xml:space="preserve"> 
(long, inc. residual, treasury, receivables)</t>
    </r>
  </si>
  <si>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</si>
  <si>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</si>
  <si>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</si>
  <si>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</si>
  <si>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</si>
  <si>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</si>
  <si>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(short)</t>
    </r>
  </si>
  <si>
    <r>
      <rPr>
        <b/>
        <sz val="11"/>
        <color theme="1"/>
        <rFont val="Calibri"/>
        <family val="2"/>
        <scheme val="minor"/>
      </rPr>
      <t xml:space="preserve">Other &amp; unallocated cash 
</t>
    </r>
    <r>
      <rPr>
        <sz val="11"/>
        <color theme="1"/>
        <rFont val="Calibri"/>
        <family val="2"/>
        <scheme val="minor"/>
      </rPr>
      <t xml:space="preserve">
(short, inc. residual, treasury, payables)</t>
    </r>
  </si>
  <si>
    <r>
      <rPr>
        <b/>
        <sz val="11"/>
        <color theme="1"/>
        <rFont val="Calibri"/>
        <family val="2"/>
        <scheme val="minor"/>
      </rPr>
      <t xml:space="preserve">Receivables 
</t>
    </r>
    <r>
      <rPr>
        <sz val="11"/>
        <color theme="1"/>
        <rFont val="Calibri"/>
        <family val="2"/>
        <scheme val="minor"/>
      </rPr>
      <t>(long, inc. prepaid expenses)</t>
    </r>
  </si>
  <si>
    <r>
      <t xml:space="preserve">Reverse repo 
</t>
    </r>
    <r>
      <rPr>
        <sz val="11"/>
        <color theme="1"/>
        <rFont val="Calibri"/>
        <family val="2"/>
        <scheme val="minor"/>
      </rPr>
      <t>(long)</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</si>
  <si>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</si>
  <si>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</si>
  <si>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rPr>
        <b/>
        <sz val="11"/>
        <color theme="1"/>
        <rFont val="Calibri"/>
        <family val="2"/>
        <scheme val="minor"/>
      </rPr>
      <t xml:space="preserve">Listed equities 
</t>
    </r>
    <r>
      <rPr>
        <sz val="11"/>
        <color theme="1"/>
        <rFont val="Calibri"/>
        <family val="2"/>
        <scheme val="minor"/>
      </rPr>
      <t xml:space="preserve">
(long, inc. preferred shares)</t>
    </r>
  </si>
  <si>
    <r>
      <rPr>
        <b/>
        <sz val="11"/>
        <color theme="1"/>
        <rFont val="Calibri"/>
        <family val="2"/>
        <scheme val="minor"/>
      </rPr>
      <t xml:space="preserve">Unlisted equities </t>
    </r>
    <r>
      <rPr>
        <sz val="11"/>
        <color theme="1"/>
        <rFont val="Calibri"/>
        <family val="2"/>
        <scheme val="minor"/>
      </rPr>
      <t xml:space="preserve">
(long, private equity)</t>
    </r>
  </si>
  <si>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</si>
  <si>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Sovereign 
bonds 
</t>
    </r>
    <r>
      <rPr>
        <sz val="11"/>
        <color theme="1"/>
        <rFont val="Calibri"/>
        <family val="2"/>
        <scheme val="minor"/>
      </rPr>
      <t xml:space="preserve">
(long, inc. supranational)</t>
    </r>
  </si>
  <si>
    <r>
      <t xml:space="preserve">Other government bonds 
</t>
    </r>
    <r>
      <rPr>
        <sz val="11"/>
        <color theme="1"/>
        <rFont val="Calibri"/>
        <family val="2"/>
        <scheme val="minor"/>
      </rPr>
      <t>(long, provincial &amp; municipal)</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</si>
  <si>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</si>
  <si>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</si>
  <si>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Funds 
</t>
    </r>
    <r>
      <rPr>
        <sz val="11"/>
        <color theme="1"/>
        <rFont val="Calibri"/>
        <family val="2"/>
        <scheme val="minor"/>
      </rPr>
      <t xml:space="preserve">
(long, inc. ETF &amp;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</si>
  <si>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</si>
  <si>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</si>
  <si>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</si>
  <si>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 xml:space="preserve">Real estate 
</t>
    </r>
    <r>
      <rPr>
        <sz val="11"/>
        <color theme="1"/>
        <rFont val="Calibri"/>
        <family val="2"/>
        <scheme val="minor"/>
      </rPr>
      <t xml:space="preserve">
(long)</t>
    </r>
  </si>
  <si>
    <r>
      <rPr>
        <b/>
        <sz val="11"/>
        <color theme="1"/>
        <rFont val="Calibri"/>
        <family val="2"/>
        <scheme val="minor"/>
      </rPr>
      <t>Crypto</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</si>
  <si>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</si>
  <si>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r>
      <rPr>
        <b/>
        <sz val="11"/>
        <color theme="1"/>
        <rFont val="Calibri"/>
        <family val="2"/>
        <scheme val="minor"/>
      </rPr>
      <t xml:space="preserve">Payables 
</t>
    </r>
    <r>
      <rPr>
        <sz val="11"/>
        <color theme="1"/>
        <rFont val="Calibri"/>
        <family val="2"/>
        <scheme val="minor"/>
      </rPr>
      <t xml:space="preserve">
(short, inc. accrued liabilities)</t>
    </r>
  </si>
  <si>
    <r>
      <t xml:space="preserve">Repo 
</t>
    </r>
    <r>
      <rPr>
        <sz val="11"/>
        <color theme="1"/>
        <rFont val="Calibri"/>
        <family val="2"/>
        <scheme val="minor"/>
      </rPr>
      <t>(short)</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</si>
  <si>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</si>
  <si>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</si>
  <si>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rPr>
        <b/>
        <sz val="11"/>
        <color theme="1"/>
        <rFont val="Calibri"/>
        <family val="2"/>
        <scheme val="minor"/>
      </rPr>
      <t xml:space="preserve">Listed equities 
</t>
    </r>
    <r>
      <rPr>
        <sz val="11"/>
        <color theme="1"/>
        <rFont val="Calibri"/>
        <family val="2"/>
        <scheme val="minor"/>
      </rPr>
      <t xml:space="preserve">
(short, inc. preferred shares)</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</si>
  <si>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</si>
  <si>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Investment grade corporate 
bonds 
</t>
    </r>
    <r>
      <rPr>
        <sz val="11"/>
        <color theme="1"/>
        <rFont val="Calibri"/>
        <family val="2"/>
        <scheme val="minor"/>
      </rPr>
      <t xml:space="preserve">
(short)</t>
    </r>
  </si>
  <si>
    <r>
      <rPr>
        <b/>
        <sz val="11"/>
        <color theme="1"/>
        <rFont val="Calibri"/>
        <family val="2"/>
        <scheme val="minor"/>
      </rPr>
      <t xml:space="preserve">Sovereign 
bonds 
</t>
    </r>
    <r>
      <rPr>
        <sz val="11"/>
        <color theme="1"/>
        <rFont val="Calibri"/>
        <family val="2"/>
        <scheme val="minor"/>
      </rPr>
      <t xml:space="preserve">
(short, inc. supranational)</t>
    </r>
  </si>
  <si>
    <r>
      <t xml:space="preserve">Other government bonds 
</t>
    </r>
    <r>
      <rPr>
        <sz val="11"/>
        <color theme="1"/>
        <rFont val="Calibri"/>
        <family val="2"/>
        <scheme val="minor"/>
      </rPr>
      <t>(short)</t>
    </r>
  </si>
  <si>
    <r>
      <rPr>
        <b/>
        <sz val="11"/>
        <color theme="1"/>
        <rFont val="Calibri"/>
        <family val="2"/>
        <scheme val="minor"/>
      </rPr>
      <t xml:space="preserve">Convertible bonds </t>
    </r>
    <r>
      <rPr>
        <sz val="11"/>
        <color theme="1"/>
        <rFont val="Calibri"/>
        <family val="2"/>
        <scheme val="minor"/>
      </rPr>
      <t xml:space="preserve">
(short)</t>
    </r>
  </si>
  <si>
    <r>
      <rPr>
        <b/>
        <sz val="11"/>
        <color theme="1"/>
        <rFont val="Calibri"/>
        <family val="2"/>
        <scheme val="minor"/>
      </rPr>
      <t>Securitized products</t>
    </r>
    <r>
      <rPr>
        <sz val="11"/>
        <color theme="1"/>
        <rFont val="Calibri"/>
        <family val="2"/>
        <scheme val="minor"/>
      </rPr>
      <t xml:space="preserve"> 
(short)</t>
    </r>
  </si>
  <si>
    <r>
      <rPr>
        <b/>
        <sz val="11"/>
        <color theme="1"/>
        <rFont val="Calibri"/>
        <family val="2"/>
        <scheme val="minor"/>
      </rPr>
      <t xml:space="preserve">Funds 
</t>
    </r>
    <r>
      <rPr>
        <sz val="11"/>
        <color theme="1"/>
        <rFont val="Calibri"/>
        <family val="2"/>
        <scheme val="minor"/>
      </rPr>
      <t xml:space="preserve">
(short, , inc. ETF &amp; ex. money market)</t>
    </r>
  </si>
  <si>
    <r>
      <rPr>
        <b/>
        <sz val="11"/>
        <color theme="1"/>
        <rFont val="Calibri"/>
        <family val="2"/>
        <scheme val="minor"/>
      </rPr>
      <t xml:space="preserve">Warrants 
</t>
    </r>
    <r>
      <rPr>
        <sz val="11"/>
        <color theme="1"/>
        <rFont val="Calibri"/>
        <family val="2"/>
        <scheme val="minor"/>
      </rPr>
      <t xml:space="preserve">
(short, inc. equity rights)</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</si>
  <si>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</si>
  <si>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</si>
  <si>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</si>
  <si>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</si>
  <si>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</si>
  <si>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Equity </t>
    </r>
    <r>
      <rPr>
        <sz val="11"/>
        <color theme="1"/>
        <rFont val="Calibri"/>
        <family val="2"/>
        <scheme val="minor"/>
      </rPr>
      <t xml:space="preserve">
(long, delta-adjusted)</t>
    </r>
  </si>
  <si>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</si>
  <si>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</si>
  <si>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Foreign exchange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</si>
  <si>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</si>
  <si>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Crypto </t>
    </r>
    <r>
      <rPr>
        <sz val="11"/>
        <color theme="1"/>
        <rFont val="Calibri"/>
        <family val="2"/>
        <scheme val="minor"/>
      </rPr>
      <t xml:space="preserve">
(long)</t>
    </r>
  </si>
  <si>
    <r>
      <t xml:space="preserve">Equity 
</t>
    </r>
    <r>
      <rPr>
        <sz val="11"/>
        <color theme="1"/>
        <rFont val="Calibri"/>
        <family val="2"/>
        <scheme val="minor"/>
      </rPr>
      <t>(short, delta-adjusted)</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</si>
  <si>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</si>
  <si>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</si>
  <si>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Foreign exchange 
</t>
    </r>
    <r>
      <rPr>
        <sz val="11"/>
        <color theme="1"/>
        <rFont val="Calibri"/>
        <family val="2"/>
        <scheme val="minor"/>
      </rPr>
      <t>(short)</t>
    </r>
  </si>
  <si>
    <r>
      <t xml:space="preserve">Interest rate 
</t>
    </r>
    <r>
      <rPr>
        <sz val="11"/>
        <color theme="1"/>
        <rFont val="Calibri"/>
        <family val="2"/>
        <scheme val="minor"/>
      </rPr>
      <t>(short)</t>
    </r>
  </si>
  <si>
    <r>
      <rPr>
        <b/>
        <sz val="11"/>
        <color theme="1"/>
        <rFont val="Calibri"/>
        <family val="2"/>
        <scheme val="minor"/>
      </rPr>
      <t xml:space="preserve">Crypto </t>
    </r>
    <r>
      <rPr>
        <sz val="11"/>
        <color theme="1"/>
        <rFont val="Calibri"/>
        <family val="2"/>
        <scheme val="minor"/>
      </rPr>
      <t xml:space="preserve">
(short)</t>
    </r>
  </si>
  <si>
    <r>
      <t xml:space="preserve">Other 
</t>
    </r>
    <r>
      <rPr>
        <sz val="11"/>
        <color theme="1"/>
        <rFont val="Calibri"/>
        <family val="2"/>
        <scheme val="minor"/>
      </rPr>
      <t>(short, detail in next column)</t>
    </r>
  </si>
  <si>
    <r>
      <t xml:space="preserve">Fund type description 
</t>
    </r>
    <r>
      <rPr>
        <sz val="11"/>
        <color theme="1"/>
        <rFont val="Calibri"/>
        <family val="2"/>
        <scheme val="minor"/>
      </rPr>
      <t xml:space="preserve">
(other or multiple fund types,  previous column)</t>
    </r>
  </si>
  <si>
    <r>
      <t xml:space="preserve">Traded on exchange
</t>
    </r>
    <r>
      <rPr>
        <sz val="11"/>
        <color theme="1"/>
        <rFont val="Calibri"/>
        <family val="2"/>
        <scheme val="minor"/>
      </rPr>
      <t>(Yes/No, any series)</t>
    </r>
  </si>
  <si>
    <r>
      <rPr>
        <b/>
        <sz val="11"/>
        <color theme="1"/>
        <rFont val="Calibri"/>
        <family val="2"/>
        <scheme val="minor"/>
      </rPr>
      <t>Redemption restriction methods description</t>
    </r>
    <r>
      <rPr>
        <sz val="11"/>
        <color theme="1"/>
        <rFont val="Calibri"/>
        <family val="2"/>
        <scheme val="minor"/>
      </rPr>
      <t xml:space="preserve"> 
(other or multiple)
</t>
    </r>
  </si>
  <si>
    <r>
      <rPr>
        <b/>
        <sz val="11"/>
        <color theme="1"/>
        <rFont val="Calibri"/>
        <family val="2"/>
        <scheme val="minor"/>
      </rPr>
      <t xml:space="preserve">Reporting Currency
</t>
    </r>
    <r>
      <rPr>
        <sz val="11"/>
        <color theme="1"/>
        <rFont val="Calibri"/>
        <family val="2"/>
        <scheme val="minor"/>
      </rPr>
      <t xml:space="preserve">
(CAD or USD, drop-down menu</t>
    </r>
  </si>
  <si>
    <r>
      <rPr>
        <b/>
        <sz val="11"/>
        <color theme="1"/>
        <rFont val="Calibri"/>
        <family val="2"/>
        <scheme val="minor"/>
      </rPr>
      <t xml:space="preserve">Funds </t>
    </r>
    <r>
      <rPr>
        <sz val="11"/>
        <color theme="1"/>
        <rFont val="Calibri"/>
        <family val="2"/>
        <scheme val="minor"/>
      </rPr>
      <t xml:space="preserve">
(segregated funds &amp; investment funds)</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</si>
  <si>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</si>
  <si>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</si>
  <si>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</si>
  <si>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</si>
  <si>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</si>
  <si>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</si>
  <si>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</si>
  <si>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</si>
  <si>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</si>
  <si>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r>
      <t xml:space="preserve">Investor liquidity 
(monthly or semi-monthly, 
</t>
    </r>
    <r>
      <rPr>
        <b/>
        <sz val="11"/>
        <color theme="1"/>
        <rFont val="Calibri"/>
        <family val="2"/>
        <scheme val="minor"/>
      </rPr>
      <t>8-30 days</t>
    </r>
    <r>
      <rPr>
        <sz val="11"/>
        <color theme="1"/>
        <rFont val="Calibri"/>
        <family val="2"/>
        <scheme val="minor"/>
      </rPr>
      <t>)</t>
    </r>
  </si>
  <si>
    <r>
      <t xml:space="preserve">Investor liquidity 
(quarterly, 
</t>
    </r>
    <r>
      <rPr>
        <b/>
        <sz val="11"/>
        <color theme="1"/>
        <rFont val="Calibri"/>
        <family val="2"/>
        <scheme val="minor"/>
      </rPr>
      <t>31-90 days</t>
    </r>
    <r>
      <rPr>
        <sz val="11"/>
        <color theme="1"/>
        <rFont val="Calibri"/>
        <family val="2"/>
        <scheme val="minor"/>
      </rPr>
      <t>)</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</si>
  <si>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</si>
  <si>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</si>
  <si>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</si>
  <si>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r>
      <rPr>
        <b/>
        <sz val="11"/>
        <color theme="1"/>
        <rFont val="Calibri"/>
        <family val="2"/>
        <scheme val="minor"/>
      </rPr>
      <t xml:space="preserve">Strategy other description 
</t>
    </r>
    <r>
      <rPr>
        <sz val="11"/>
        <color theme="1"/>
        <rFont val="Calibri"/>
        <family val="2"/>
        <scheme val="minor"/>
      </rPr>
      <t xml:space="preserve">
(Other selected in previous column)</t>
    </r>
  </si>
  <si>
    <t>Money Market</t>
  </si>
  <si>
    <r>
      <rPr>
        <b/>
        <sz val="11"/>
        <color theme="1"/>
        <rFont val="Calibri"/>
        <family val="2"/>
        <scheme val="minor"/>
      </rPr>
      <t xml:space="preserve">Net assets 
(end of year before last)
</t>
    </r>
    <r>
      <rPr>
        <sz val="11"/>
        <color theme="1"/>
        <rFont val="Calibri"/>
        <family val="2"/>
        <scheme val="minor"/>
      </rPr>
      <t xml:space="preserve">
(2022-12-31)
</t>
    </r>
  </si>
  <si>
    <t>Scholarship plan</t>
  </si>
  <si>
    <t xml:space="preserve">IFM LEI </t>
  </si>
  <si>
    <t>Labour-sponsored fund</t>
  </si>
  <si>
    <t>Changed fields</t>
  </si>
  <si>
    <t>IFM LEI</t>
  </si>
  <si>
    <t>Fund LEI</t>
  </si>
  <si>
    <r>
      <t xml:space="preserve">Either enter a 20-character LEI or indicate </t>
    </r>
    <r>
      <rPr>
        <b/>
        <sz val="11"/>
        <color theme="1"/>
        <rFont val="Calibri"/>
        <family val="2"/>
        <scheme val="minor"/>
      </rPr>
      <t>No</t>
    </r>
  </si>
  <si>
    <r>
      <t xml:space="preserve">Either enter a 20-character LEI or indicate </t>
    </r>
    <r>
      <rPr>
        <b/>
        <sz val="11"/>
        <color theme="1"/>
        <rFont val="Calibri"/>
        <family val="2"/>
        <scheme val="minor"/>
      </rPr>
      <t>No</t>
    </r>
    <r>
      <rPr>
        <sz val="11"/>
        <color theme="1"/>
        <rFont val="Calibri"/>
        <family val="2"/>
        <scheme val="minor"/>
      </rPr>
      <t xml:space="preserve"> (if it does not exist)</t>
    </r>
  </si>
  <si>
    <r>
      <t xml:space="preserve">Drop-down options were added for </t>
    </r>
    <r>
      <rPr>
        <b/>
        <sz val="11"/>
        <color theme="1"/>
        <rFont val="Calibri"/>
        <family val="2"/>
        <scheme val="minor"/>
      </rPr>
      <t>Labour-sponsored funds</t>
    </r>
    <r>
      <rPr>
        <sz val="11"/>
        <color theme="1"/>
        <rFont val="Calibri"/>
        <family val="2"/>
        <scheme val="minor"/>
      </rPr>
      <t xml:space="preserve"> and </t>
    </r>
    <r>
      <rPr>
        <b/>
        <sz val="11"/>
        <color theme="1"/>
        <rFont val="Calibri"/>
        <family val="2"/>
        <scheme val="minor"/>
      </rPr>
      <t>Scholarship plans</t>
    </r>
  </si>
  <si>
    <t xml:space="preserve">Net Assets, Income &amp; Flows </t>
  </si>
  <si>
    <t>Termination date</t>
  </si>
  <si>
    <t>termination.date</t>
  </si>
  <si>
    <t>Reporting threshold removed, funds below $10 million must be reported. Funds that have been closed or transferred to another IFM should be reported with net assets of $0</t>
  </si>
  <si>
    <t>Termination reason</t>
  </si>
  <si>
    <t>termination.reason</t>
  </si>
  <si>
    <t>Closed</t>
  </si>
  <si>
    <t>fund.transfer</t>
  </si>
  <si>
    <t>Merged with another fund</t>
  </si>
  <si>
    <r>
      <t xml:space="preserve">Termination reason
</t>
    </r>
    <r>
      <rPr>
        <sz val="11"/>
        <color theme="1"/>
        <rFont val="Calibri"/>
        <family val="2"/>
        <scheme val="minor"/>
      </rPr>
      <t>(drop-down)</t>
    </r>
  </si>
  <si>
    <t>Risk rating</t>
  </si>
  <si>
    <t>risk.rating</t>
  </si>
  <si>
    <r>
      <t xml:space="preserve">Net performance returns
</t>
    </r>
    <r>
      <rPr>
        <sz val="11"/>
        <color theme="1"/>
        <rFont val="Calibri"/>
        <family val="2"/>
        <scheme val="minor"/>
      </rPr>
      <t>(reported on a net of fees basis, including performance fees)</t>
    </r>
  </si>
  <si>
    <t>Returns &amp; MERs</t>
  </si>
  <si>
    <t>performance.returns.pct</t>
  </si>
  <si>
    <t>mer.pct</t>
  </si>
  <si>
    <r>
      <t xml:space="preserve">Net Assets, Income &amp; Flows 
</t>
    </r>
    <r>
      <rPr>
        <sz val="11"/>
        <color theme="1"/>
        <rFont val="Calibri"/>
        <family val="2"/>
        <scheme val="minor"/>
      </rPr>
      <t xml:space="preserve">(reporting currency CAD or USD, validation: Net assets = Net assets (previous) + Income (loss) - Fees + Sales - Redemptions + Reinvested distributions - Unitholder distributions - Performance allocation + Other net flows (+/-)
</t>
    </r>
  </si>
  <si>
    <t>Net Assets, Income &amp; Flows 
(validation: Net assets = Net assets (previous) + Income (loss) - Fees + Sales - Redemptions + Reinvested distributions - Unitholder distributions - Performance allocation + Other net flows (+/-)</t>
  </si>
  <si>
    <t>Risk Rating</t>
  </si>
  <si>
    <t>Descriptive fields comment</t>
  </si>
  <si>
    <t>descriptive.comment</t>
  </si>
  <si>
    <r>
      <t xml:space="preserve">Fund transfer or merger
</t>
    </r>
    <r>
      <rPr>
        <sz val="11"/>
        <color theme="1"/>
        <rFont val="Calibri"/>
        <family val="2"/>
        <scheme val="minor"/>
      </rPr>
      <t>(which IFM was the fund transferred to or which fund was it merged with)</t>
    </r>
  </si>
  <si>
    <t>Fund transfer or merger</t>
  </si>
  <si>
    <t>Net performance returns</t>
  </si>
  <si>
    <t>Management expense ratio</t>
  </si>
  <si>
    <t>Drop-down menu, information available in fund facts and ETF facts</t>
  </si>
  <si>
    <t>Termination date (YYYY-MM-DD)</t>
  </si>
  <si>
    <t>YYYY-MM-DD</t>
  </si>
  <si>
    <t>Date that fund was closed, tranferred to another IFM or merged with another fund</t>
  </si>
  <si>
    <t>Explain whether the fund was closed, tranferred to another IFM or merged with another fund</t>
  </si>
  <si>
    <t>Must complete if fund was terminated, drop-down menu</t>
  </si>
  <si>
    <t>If the fund was transferred or merged, please explain which IFM it was transferred to (fund manager name or NRD) or which fund it was merged with (fund name and fund code).</t>
  </si>
  <si>
    <t>High</t>
  </si>
  <si>
    <t>Medium to High</t>
  </si>
  <si>
    <t>Medium</t>
  </si>
  <si>
    <t>Low to Medium</t>
  </si>
  <si>
    <t>Low</t>
  </si>
  <si>
    <t>Transferred to another IFM</t>
  </si>
  <si>
    <t>percent</t>
  </si>
  <si>
    <t>0%-20%</t>
  </si>
  <si>
    <t>Merged with Mo Beta fund (mbf110)</t>
  </si>
  <si>
    <t xml:space="preserve">Mandatory for funds that are more than 1 year old (nav_1.year.amt &gt; 0)
Must be between 0-20% </t>
  </si>
  <si>
    <t>Negative MERs, because returns were generated from securities lending</t>
  </si>
  <si>
    <t>Risk Rating Test</t>
  </si>
  <si>
    <t>Fund type is Mutual fund or ETF
(Yes = 1)</t>
  </si>
  <si>
    <t>Empty Cells
(must equal 0 if fund type is mutual fund or ETF)</t>
  </si>
  <si>
    <t>Test
(either Empty Cells or Fund type must equal 0)</t>
  </si>
  <si>
    <t>Termination date reported</t>
  </si>
  <si>
    <t>Termination reason reported</t>
  </si>
  <si>
    <t>Test
(if termation date is 1, termination reason must equal 0)</t>
  </si>
  <si>
    <t>Fund merger/transfer</t>
  </si>
  <si>
    <t>Test
(either termination reason or fund merger or transfer must equal 0)</t>
  </si>
  <si>
    <t>Fund termination reason test</t>
  </si>
  <si>
    <t>Fund transfer or merger test</t>
  </si>
  <si>
    <t>Net Performance Returns test</t>
  </si>
  <si>
    <t>MERs test</t>
  </si>
  <si>
    <t>MERs comment</t>
  </si>
  <si>
    <t>mer.comment</t>
  </si>
  <si>
    <t>returns.comment</t>
  </si>
  <si>
    <t>Returns comment</t>
  </si>
  <si>
    <r>
      <t xml:space="preserve">Mandatory if </t>
    </r>
    <r>
      <rPr>
        <b/>
        <sz val="11"/>
        <color theme="1"/>
        <rFont val="Calibri"/>
        <family val="2"/>
        <scheme val="minor"/>
      </rPr>
      <t xml:space="preserve">net performance returns </t>
    </r>
    <r>
      <rPr>
        <sz val="11"/>
        <color theme="1"/>
        <rFont val="Calibri"/>
        <family val="2"/>
        <scheme val="minor"/>
      </rPr>
      <t>fail validation</t>
    </r>
  </si>
  <si>
    <r>
      <t xml:space="preserve">Mandatory if </t>
    </r>
    <r>
      <rPr>
        <b/>
        <sz val="11"/>
        <color theme="1"/>
        <rFont val="Calibri"/>
        <family val="2"/>
        <scheme val="minor"/>
      </rPr>
      <t xml:space="preserve">management expense ratio </t>
    </r>
    <r>
      <rPr>
        <sz val="11"/>
        <color theme="1"/>
        <rFont val="Calibri"/>
        <family val="2"/>
        <scheme val="minor"/>
      </rPr>
      <t>fails validation</t>
    </r>
  </si>
  <si>
    <t>Explain net performance returns response, caveats or question limitations.</t>
  </si>
  <si>
    <t>Must complete if the fund fails net performance returns validation</t>
  </si>
  <si>
    <t>Prior year net assets are zero</t>
  </si>
  <si>
    <t>Reported returns</t>
  </si>
  <si>
    <t>Terminated fund test
(up to Inception and Termination section)</t>
  </si>
  <si>
    <t>Fund Inception to Termination</t>
  </si>
  <si>
    <r>
      <rPr>
        <b/>
        <sz val="11"/>
        <rFont val="Calibri"/>
        <family val="2"/>
        <scheme val="minor"/>
      </rPr>
      <t>Funds</t>
    </r>
    <r>
      <rPr>
        <sz val="11"/>
        <rFont val="Calibri"/>
        <family val="2"/>
        <scheme val="minor"/>
      </rPr>
      <t xml:space="preserve"> should pass every validation test, other than those that are not relevant. For example, </t>
    </r>
    <r>
      <rPr>
        <b/>
        <sz val="11"/>
        <rFont val="Calibri"/>
        <family val="2"/>
        <scheme val="minor"/>
      </rPr>
      <t>Ownership type</t>
    </r>
    <r>
      <rPr>
        <sz val="11"/>
        <rFont val="Calibri"/>
        <family val="2"/>
        <scheme val="minor"/>
      </rPr>
      <t xml:space="preserve"> does</t>
    </r>
    <r>
      <rPr>
        <b/>
        <sz val="11"/>
        <rFont val="Calibri"/>
        <family val="2"/>
        <scheme val="minor"/>
      </rPr>
      <t xml:space="preserve"> not</t>
    </r>
    <r>
      <rPr>
        <sz val="11"/>
        <rFont val="Calibri"/>
        <family val="2"/>
        <scheme val="minor"/>
      </rPr>
      <t xml:space="preserve"> have to be completed for ETFs, closed-end funds and split share corps.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For </t>
    </r>
    <r>
      <rPr>
        <b/>
        <sz val="11"/>
        <rFont val="Calibri"/>
        <family val="2"/>
        <scheme val="minor"/>
      </rPr>
      <t xml:space="preserve">terminated funds, </t>
    </r>
    <r>
      <rPr>
        <sz val="11"/>
        <rFont val="Calibri"/>
        <family val="2"/>
        <scheme val="minor"/>
      </rPr>
      <t>all sections should be completed up to Fund Inception to Termination.</t>
    </r>
  </si>
  <si>
    <r>
      <t xml:space="preserve">Please fill in the </t>
    </r>
    <r>
      <rPr>
        <b/>
        <sz val="11"/>
        <color theme="1"/>
        <rFont val="Calibri"/>
        <family val="2"/>
        <scheme val="minor"/>
      </rPr>
      <t xml:space="preserve">Survey tab </t>
    </r>
    <r>
      <rPr>
        <sz val="11"/>
        <color theme="1"/>
        <rFont val="Calibri"/>
        <family val="2"/>
        <scheme val="minor"/>
      </rPr>
      <t>for all investment funds, including those that were terminated over the past year</t>
    </r>
    <r>
      <rPr>
        <b/>
        <sz val="11"/>
        <color theme="1"/>
        <rFont val="Calibri"/>
        <family val="2"/>
        <scheme val="minor"/>
      </rPr>
      <t xml:space="preserve">. </t>
    </r>
    <r>
      <rPr>
        <sz val="11"/>
        <color theme="1"/>
        <rFont val="Calibri"/>
        <family val="2"/>
        <scheme val="minor"/>
      </rPr>
      <t>Investment funds include mutual funds, exchange-traded funds, closed-end funds, money market funds, hedge funds, pooled funds, flow-through LPs, labour-sponsored funds, scholarship plans.</t>
    </r>
  </si>
  <si>
    <t xml:space="preserve">Net assets 
</t>
  </si>
  <si>
    <t>Test 
(either ratio or difference equals 0)</t>
  </si>
  <si>
    <r>
      <t xml:space="preserve">Fund Inception to Termination
</t>
    </r>
    <r>
      <rPr>
        <sz val="12"/>
        <color theme="1"/>
        <rFont val="Calibri"/>
        <family val="2"/>
        <scheme val="minor"/>
      </rPr>
      <t>(last section for terminated funds)</t>
    </r>
  </si>
  <si>
    <t>Net assets  from prior year are 0
(than flag is 0)</t>
  </si>
  <si>
    <t>MERs are between 0% and 20%
(than flag is 0)</t>
  </si>
  <si>
    <t>MER comment provided 
(than flag is 0)</t>
  </si>
  <si>
    <t>Test
(either prior year net assets, returns match equals 0 or returns comment equal 0)</t>
  </si>
  <si>
    <t>Test
(MER must be populated equal 0 and one other column is 0)</t>
  </si>
  <si>
    <t>Row Number in Survey tab</t>
  </si>
  <si>
    <t xml:space="preserve">Individuals include fund manager staff &amp; management. Family office holdings and personal holdings corporations should also be considered individual owners. </t>
  </si>
  <si>
    <t>Test
(Reporting Currency equals CAD or USD)</t>
  </si>
  <si>
    <t>Currency test</t>
  </si>
  <si>
    <r>
      <t xml:space="preserve">Investment fund manager LEI 
</t>
    </r>
    <r>
      <rPr>
        <sz val="11"/>
        <color theme="1"/>
        <rFont val="Calibri"/>
        <family val="2"/>
        <scheme val="minor"/>
      </rPr>
      <t xml:space="preserve">(must be 20 characters or say </t>
    </r>
    <r>
      <rPr>
        <b/>
        <sz val="11"/>
        <color theme="1"/>
        <rFont val="Calibri"/>
        <family val="2"/>
        <scheme val="minor"/>
      </rPr>
      <t>No</t>
    </r>
    <r>
      <rPr>
        <sz val="11"/>
        <color theme="1"/>
        <rFont val="Calibri"/>
        <family val="2"/>
        <scheme val="minor"/>
      </rPr>
      <t>)</t>
    </r>
  </si>
  <si>
    <r>
      <t xml:space="preserve">Fund LEI 
</t>
    </r>
    <r>
      <rPr>
        <sz val="11"/>
        <color theme="1"/>
        <rFont val="Calibri"/>
        <family val="2"/>
        <scheme val="minor"/>
      </rPr>
      <t xml:space="preserve">(must be 20 characters or say </t>
    </r>
    <r>
      <rPr>
        <b/>
        <sz val="11"/>
        <color theme="1"/>
        <rFont val="Calibri"/>
        <family val="2"/>
        <scheme val="minor"/>
      </rPr>
      <t>No</t>
    </r>
    <r>
      <rPr>
        <sz val="11"/>
        <color theme="1"/>
        <rFont val="Calibri"/>
        <family val="2"/>
        <scheme val="minor"/>
      </rPr>
      <t>)</t>
    </r>
  </si>
  <si>
    <t>The order of the Survey sections has been modified to facilitate inception to termination style reporting. Once a new fund is reported, it will continue to be reported until it is terminated.</t>
  </si>
  <si>
    <r>
      <t xml:space="preserve">With the removal of a reporting threshold, funds will be reported from </t>
    </r>
    <r>
      <rPr>
        <b/>
        <sz val="11"/>
        <color rgb="FF000000"/>
        <rFont val="Calibri"/>
        <family val="2"/>
        <scheme val="minor"/>
      </rPr>
      <t>inception</t>
    </r>
    <r>
      <rPr>
        <sz val="11"/>
        <color rgb="FF000000"/>
        <rFont val="Calibri"/>
        <family val="2"/>
        <scheme val="minor"/>
      </rPr>
      <t xml:space="preserve"> to </t>
    </r>
    <r>
      <rPr>
        <b/>
        <sz val="11"/>
        <color rgb="FF000000"/>
        <rFont val="Calibri"/>
        <family val="2"/>
        <scheme val="minor"/>
      </rPr>
      <t>termination</t>
    </r>
    <r>
      <rPr>
        <sz val="11"/>
        <color rgb="FF000000"/>
        <rFont val="Calibri"/>
        <family val="2"/>
        <scheme val="minor"/>
      </rPr>
      <t xml:space="preserve"> (cradle to the grave). Once a fund is reported, it will be reported every year until </t>
    </r>
    <r>
      <rPr>
        <b/>
        <sz val="11"/>
        <color rgb="FF000000"/>
        <rFont val="Calibri"/>
        <family val="2"/>
        <scheme val="minor"/>
      </rPr>
      <t>termination</t>
    </r>
    <r>
      <rPr>
        <sz val="11"/>
        <color rgb="FF000000"/>
        <rFont val="Calibri"/>
        <family val="2"/>
        <scheme val="minor"/>
      </rPr>
      <t>.</t>
    </r>
  </si>
  <si>
    <r>
      <t xml:space="preserve">Mandatory for funds that were merged or sold (see </t>
    </r>
    <r>
      <rPr>
        <b/>
        <sz val="11"/>
        <color theme="1"/>
        <rFont val="Calibri"/>
        <family val="2"/>
        <scheme val="minor"/>
      </rPr>
      <t>Termination reason</t>
    </r>
    <r>
      <rPr>
        <sz val="11"/>
        <color theme="1"/>
        <rFont val="Calibri"/>
        <family val="2"/>
        <scheme val="minor"/>
      </rPr>
      <t>)</t>
    </r>
  </si>
  <si>
    <r>
      <t xml:space="preserve">Must complete if fund was transferred to another IFM or merged with another fund (see </t>
    </r>
    <r>
      <rPr>
        <b/>
        <sz val="11"/>
        <color theme="1"/>
        <rFont val="Calibri"/>
        <family val="2"/>
        <scheme val="minor"/>
      </rPr>
      <t>Termination reason</t>
    </r>
    <r>
      <rPr>
        <sz val="11"/>
        <color theme="1"/>
        <rFont val="Calibri"/>
        <family val="2"/>
        <scheme val="minor"/>
      </rPr>
      <t>)</t>
    </r>
  </si>
  <si>
    <t>Must complete if the fund fails management expense ratio validation</t>
  </si>
  <si>
    <r>
      <t xml:space="preserve">Risk rating
</t>
    </r>
    <r>
      <rPr>
        <sz val="11"/>
        <color theme="1"/>
        <rFont val="Calibri"/>
        <family val="2"/>
        <scheme val="minor"/>
      </rPr>
      <t>(mandatory for mutual funds, MMF, and ETFs under 81-102)</t>
    </r>
  </si>
  <si>
    <t>Must complete if prior-year net assets is greater than 0. MER must be between 0% and 20%. For funds with at least 1 calendar year in operation.</t>
  </si>
  <si>
    <r>
      <t xml:space="preserve">Returns &amp; MERs
</t>
    </r>
    <r>
      <rPr>
        <sz val="12"/>
        <color theme="1"/>
        <rFont val="Calibri"/>
        <family val="2"/>
        <scheme val="minor"/>
      </rPr>
      <t>(only funds in operation for at least 1 calendar year, see nav_1.year.amt)</t>
    </r>
  </si>
  <si>
    <t>Sedar+ profile number</t>
  </si>
  <si>
    <t>SEDAR+ number</t>
  </si>
  <si>
    <t>SEDAR+ Profile Number</t>
  </si>
  <si>
    <t>Sedar+ profile number for the fund. This 9 digit number that can be found on the SEDAR+ profile page.
SEDAR+ profile numbers are mandatory for Prospectus funds. For funds with multiple SEDAR+ profile numbers, please comma separate each number: 012345678, 012345679</t>
  </si>
  <si>
    <r>
      <t xml:space="preserve">Sedar+ profile number
</t>
    </r>
    <r>
      <rPr>
        <sz val="11"/>
        <color theme="1"/>
        <rFont val="Calibri"/>
        <family val="2"/>
        <scheme val="minor"/>
      </rPr>
      <t>(exactly 9 digits for Prospectus fund)</t>
    </r>
  </si>
  <si>
    <t>CUSIP Test
(number of characters plus 2 must be a multiple of 11, ie. 1 cusip  = 9, 
2 cusips = 20, 
3 cusips = 31)</t>
  </si>
  <si>
    <t>Request a SEDAR+ profile number (9 digits) instead of a now deprecated 8-digit Sedar Profile number.</t>
  </si>
  <si>
    <r>
      <rPr>
        <b/>
        <sz val="11"/>
        <color theme="1"/>
        <rFont val="Calibri"/>
        <family val="2"/>
        <scheme val="minor"/>
      </rPr>
      <t xml:space="preserve">Net assets 
(end of last year)
</t>
    </r>
    <r>
      <rPr>
        <sz val="11"/>
        <color theme="1"/>
        <rFont val="Calibri"/>
        <family val="2"/>
        <scheme val="minor"/>
      </rPr>
      <t xml:space="preserve">
(2023-12-31)
</t>
    </r>
  </si>
  <si>
    <t>Portfolio allocation methodolody</t>
  </si>
  <si>
    <t>Now mandatory for all funds, previously only ETFs.</t>
  </si>
  <si>
    <t>Mandatory descriptive field, must equal CAD or USD</t>
  </si>
  <si>
    <t>Performance fee/allocation (last year)</t>
  </si>
  <si>
    <t>Performance fee/allocation</t>
  </si>
  <si>
    <r>
      <t xml:space="preserve">Performance fee/allocation
</t>
    </r>
    <r>
      <rPr>
        <sz val="11"/>
        <color theme="1"/>
        <rFont val="Calibri"/>
        <family val="2"/>
        <scheme val="minor"/>
      </rPr>
      <t>(last year, performance distribution to IFM or subset of unitholders)</t>
    </r>
  </si>
  <si>
    <t>flows.performance.fee.amt</t>
  </si>
  <si>
    <r>
      <t xml:space="preserve">Portfolio allocation 
methodology
</t>
    </r>
    <r>
      <rPr>
        <sz val="11"/>
        <color theme="1"/>
        <rFont val="Calibri"/>
        <family val="2"/>
        <scheme val="minor"/>
      </rPr>
      <t>(drop-down menu)</t>
    </r>
  </si>
  <si>
    <t>Net Assets (year end) = Net assets (prior year end) + Net income (losses) - Fees &amp; Expenses + Gross sales - Redemptions + Reinvested Distributions  - Unitholder Distributions  - Performance fee/allocation + Other net flows</t>
  </si>
  <si>
    <t>Please provide at the fund level, consolidate all series.</t>
  </si>
  <si>
    <t>Termination date test (net assets must exceed $0 or termination date must be reported and net assets equal 0</t>
  </si>
  <si>
    <t xml:space="preserve">Test
</t>
  </si>
  <si>
    <t>Fund Termination</t>
  </si>
  <si>
    <t>Net assets
(is blank or greater than zero equals 1)</t>
  </si>
  <si>
    <r>
      <t xml:space="preserve">Termination date
</t>
    </r>
    <r>
      <rPr>
        <sz val="11"/>
        <color theme="1"/>
        <rFont val="Calibri"/>
        <family val="2"/>
        <scheme val="minor"/>
      </rPr>
      <t xml:space="preserve">(YYYY-MM-DD, date of fund closure, transfer or merger, </t>
    </r>
    <r>
      <rPr>
        <b/>
        <sz val="11"/>
        <color theme="1"/>
        <rFont val="Calibri"/>
        <family val="2"/>
        <scheme val="minor"/>
      </rPr>
      <t>net assets must equal 0 or blank</t>
    </r>
    <r>
      <rPr>
        <sz val="11"/>
        <color theme="1"/>
        <rFont val="Calibri"/>
        <family val="2"/>
        <scheme val="minor"/>
      </rPr>
      <t>)</t>
    </r>
  </si>
  <si>
    <t>Mandatory for funds with a termination date, drop-down menu</t>
  </si>
  <si>
    <t>Mandatory for terminated funds with net assets equal to $0 or blank. Cannot provide termination date if net assets are greater than or less than $0.</t>
  </si>
  <si>
    <t>In future surveys (IFS 2025 and thereafter), funds do not have to reported if a valid termination date was provided in a prior Investment Fund Survey.</t>
  </si>
  <si>
    <r>
      <t xml:space="preserve">Firms should either report a </t>
    </r>
    <r>
      <rPr>
        <b/>
        <sz val="11"/>
        <color theme="1"/>
        <rFont val="Calibri"/>
        <family val="2"/>
        <scheme val="minor"/>
      </rPr>
      <t>non-zero</t>
    </r>
    <r>
      <rPr>
        <sz val="11"/>
        <color theme="1"/>
        <rFont val="Calibri"/>
        <family val="2"/>
        <scheme val="minor"/>
      </rPr>
      <t xml:space="preserve"> </t>
    </r>
    <r>
      <rPr>
        <b/>
        <sz val="11"/>
        <color theme="1"/>
        <rFont val="Calibri"/>
        <family val="2"/>
        <scheme val="minor"/>
      </rPr>
      <t xml:space="preserve">net asset value for operating funds as of December 31 </t>
    </r>
    <r>
      <rPr>
        <sz val="11"/>
        <color theme="1"/>
        <rFont val="Calibri"/>
        <family val="2"/>
        <scheme val="minor"/>
      </rPr>
      <t xml:space="preserve">or a </t>
    </r>
    <r>
      <rPr>
        <b/>
        <sz val="11"/>
        <color theme="1"/>
        <rFont val="Calibri"/>
        <family val="2"/>
        <scheme val="minor"/>
      </rPr>
      <t>fund termination date</t>
    </r>
    <r>
      <rPr>
        <sz val="11"/>
        <color theme="1"/>
        <rFont val="Calibri"/>
        <family val="2"/>
        <scheme val="minor"/>
      </rPr>
      <t xml:space="preserve"> for funds that have been closed, merged or sold in the most recently completed calendar year.</t>
    </r>
  </si>
  <si>
    <r>
      <t xml:space="preserve">Must complete if fund is terminated and net assets are </t>
    </r>
    <r>
      <rPr>
        <b/>
        <sz val="11"/>
        <color theme="1"/>
        <rFont val="Calibri"/>
        <family val="2"/>
        <scheme val="minor"/>
      </rPr>
      <t>$0</t>
    </r>
    <r>
      <rPr>
        <sz val="11"/>
        <color theme="1"/>
        <rFont val="Calibri"/>
        <family val="2"/>
        <scheme val="minor"/>
      </rPr>
      <t xml:space="preserve"> or </t>
    </r>
    <r>
      <rPr>
        <b/>
        <sz val="11"/>
        <color theme="1"/>
        <rFont val="Calibri"/>
        <family val="2"/>
        <scheme val="minor"/>
      </rPr>
      <t>blank</t>
    </r>
    <r>
      <rPr>
        <sz val="11"/>
        <color theme="1"/>
        <rFont val="Calibri"/>
        <family val="2"/>
        <scheme val="minor"/>
      </rPr>
      <t xml:space="preserve">. Cannot provide termination date if net assets are above or below $0. See </t>
    </r>
    <r>
      <rPr>
        <b/>
        <sz val="11"/>
        <color theme="1"/>
        <rFont val="Calibri"/>
        <family val="2"/>
        <scheme val="minor"/>
      </rPr>
      <t>Closed, merged or sold funds</t>
    </r>
    <r>
      <rPr>
        <sz val="11"/>
        <color theme="1"/>
        <rFont val="Calibri"/>
        <family val="2"/>
        <scheme val="minor"/>
      </rPr>
      <t xml:space="preserve"> tab for more detail.</t>
    </r>
  </si>
  <si>
    <t>Mandatory for prospectus-qualified mutual funds, money market funds and ETFs, drop-down menu</t>
  </si>
  <si>
    <r>
      <t>Either enter a 20-character LEI or indicate</t>
    </r>
    <r>
      <rPr>
        <b/>
        <sz val="11"/>
        <color theme="1"/>
        <rFont val="Calibri"/>
        <family val="2"/>
        <scheme val="minor"/>
      </rPr>
      <t xml:space="preserve"> No</t>
    </r>
  </si>
  <si>
    <t>Returns match
(reported returns are +/-20 percentage points from estimated returns)</t>
  </si>
  <si>
    <t xml:space="preserve">Mandatory for Prospectus fund, 9 characters </t>
  </si>
  <si>
    <t>disclosure.desc</t>
  </si>
  <si>
    <r>
      <t xml:space="preserve">Daily holdings disclosure
</t>
    </r>
    <r>
      <rPr>
        <sz val="11"/>
        <color theme="1"/>
        <rFont val="Calibri"/>
        <family val="2"/>
        <scheme val="minor"/>
      </rPr>
      <t>(for ETFs and funds with ETF series)</t>
    </r>
  </si>
  <si>
    <t>Daily Disclosure</t>
  </si>
  <si>
    <t>Yes, publicly</t>
  </si>
  <si>
    <r>
      <t xml:space="preserve">Disclosure description
</t>
    </r>
    <r>
      <rPr>
        <sz val="11"/>
        <color theme="1"/>
        <rFont val="Calibri"/>
        <family val="2"/>
        <scheme val="minor"/>
      </rPr>
      <t>(complete if daily disclosure equals "Other")</t>
    </r>
  </si>
  <si>
    <t>Disclosure Description</t>
  </si>
  <si>
    <t xml:space="preserve">Daily Holdings Disclosure 
(Yes or Blank)
</t>
  </si>
  <si>
    <t xml:space="preserve">Disclosure description complete
</t>
  </si>
  <si>
    <t>Disclosure desciption</t>
  </si>
  <si>
    <t>Disclosure description (complete if daily disclosure equals "Other")</t>
  </si>
  <si>
    <t>Field must be completed, if daily holdings disclosure (daily.disclosure) indicates "Other"</t>
  </si>
  <si>
    <t>Yes, only authorized dealers</t>
  </si>
  <si>
    <t>Provide more detail about the nature of the fund's daily portfolio disclosure to the public and other third parties.</t>
  </si>
  <si>
    <r>
      <t xml:space="preserve">On what basis are an ETF’s portfolio holdings disclosed daily before the opening of trading on the primary listing exchange for the ETF’s securities (inc Mutual funds with ETF series)
</t>
    </r>
    <r>
      <rPr>
        <b/>
        <sz val="11"/>
        <color theme="1"/>
        <rFont val="Calibri"/>
        <family val="2"/>
        <scheme val="minor"/>
      </rPr>
      <t xml:space="preserve">Yes, publicly </t>
    </r>
    <r>
      <rPr>
        <sz val="11"/>
        <color theme="1"/>
        <rFont val="Calibri"/>
        <family val="2"/>
        <scheme val="minor"/>
      </rPr>
      <t xml:space="preserve">- daily disclosure of 100% of an ETF’s portfolio holdings to the public and authorized dealers
</t>
    </r>
    <r>
      <rPr>
        <b/>
        <sz val="11"/>
        <color theme="1"/>
        <rFont val="Calibri"/>
        <family val="2"/>
        <scheme val="minor"/>
      </rPr>
      <t>Yes, only authorized dealers</t>
    </r>
    <r>
      <rPr>
        <sz val="11"/>
        <color theme="1"/>
        <rFont val="Calibri"/>
        <family val="2"/>
        <scheme val="minor"/>
      </rPr>
      <t xml:space="preserve"> - daily disclosure of 100% of an ETF’s portfolio holdings to authorized dealers only
</t>
    </r>
    <r>
      <rPr>
        <b/>
        <sz val="11"/>
        <color theme="1"/>
        <rFont val="Calibri"/>
        <family val="2"/>
        <scheme val="minor"/>
      </rPr>
      <t>Other</t>
    </r>
    <r>
      <rPr>
        <sz val="11"/>
        <color theme="1"/>
        <rFont val="Calibri"/>
        <family val="2"/>
        <scheme val="minor"/>
      </rPr>
      <t xml:space="preserve"> – describe what information is provided to authorized dealers and state if the same information is provided to the public</t>
    </r>
  </si>
  <si>
    <t>Daily holdings disclosure</t>
  </si>
  <si>
    <r>
      <t xml:space="preserve">Drop-down options were added for </t>
    </r>
    <r>
      <rPr>
        <b/>
        <sz val="11"/>
        <color theme="1"/>
        <rFont val="Calibri"/>
        <family val="2"/>
        <scheme val="minor"/>
      </rPr>
      <t>Yes, publicly,</t>
    </r>
    <r>
      <rPr>
        <sz val="11"/>
        <color theme="1"/>
        <rFont val="Calibri"/>
        <family val="2"/>
        <scheme val="minor"/>
      </rPr>
      <t xml:space="preserve"> </t>
    </r>
    <r>
      <rPr>
        <b/>
        <sz val="11"/>
        <color theme="1"/>
        <rFont val="Calibri"/>
        <family val="2"/>
        <scheme val="minor"/>
      </rPr>
      <t>Yes, only authorized dealers</t>
    </r>
    <r>
      <rPr>
        <sz val="11"/>
        <color theme="1"/>
        <rFont val="Calibri"/>
        <family val="2"/>
        <scheme val="minor"/>
      </rPr>
      <t xml:space="preserve">, and </t>
    </r>
    <r>
      <rPr>
        <b/>
        <sz val="11"/>
        <color theme="1"/>
        <rFont val="Calibri"/>
        <family val="2"/>
        <scheme val="minor"/>
      </rPr>
      <t>Other</t>
    </r>
  </si>
  <si>
    <t>Long - Asset Class 
(reporting currency CAD or USD, short market/fair values)</t>
  </si>
  <si>
    <r>
      <t xml:space="preserve">Distributions made to the IFM or a subset of unitholders based on past performance and potentially subject to a hurdle rate or high-water mark. Standard non-performance management fees paid to the IFM should be reported in </t>
    </r>
    <r>
      <rPr>
        <b/>
        <sz val="11"/>
        <color theme="1"/>
        <rFont val="Calibri"/>
        <family val="2"/>
        <scheme val="minor"/>
      </rPr>
      <t>Fees, expenses &amp; taxes</t>
    </r>
    <r>
      <rPr>
        <sz val="11"/>
        <color theme="1"/>
        <rFont val="Calibri"/>
        <family val="2"/>
        <scheme val="minor"/>
      </rPr>
      <t>.</t>
    </r>
  </si>
  <si>
    <t>Distributions made to the IFM or a subset of unitholders based on past performance and potentially subject to a hurdle rate or high-water mark. Standard non-performance management fees paid to the IFM should be reported in Fees, expenses &amp; taxes.</t>
  </si>
  <si>
    <t>Management expense ratio
(series with the highest MER)</t>
  </si>
  <si>
    <t>Explain management expense ratio response, caveats or question limitations. Please indicate if MER is reported with a different year-end than December 31 of the previous year.</t>
  </si>
  <si>
    <t>Firms are expected to continue reporting on all their previously reported funds including closed, merged or sold funds, until a valid termination date has been reported.</t>
  </si>
  <si>
    <t>All active funds that were reported in the prior Investment Fund Survey must be reported in this Investment Fund Survey.</t>
  </si>
  <si>
    <t>Going forward, we are seeking inception-to-termination reporting for each fund.</t>
  </si>
  <si>
    <t>Number of characters in Sedar+ Profile Number
(for prospectus funds, the number of characters plus 2 must be a multiple of 11, ie. 1 sedar profile  = 9, 2 cusips = 20, 
3 cusips = 31, etc)</t>
  </si>
  <si>
    <t>Series with the highest MER. Report in percentage point terms. Report in percentage point terms to two decimal places (ie 1.15%).</t>
  </si>
  <si>
    <r>
      <t xml:space="preserve">Returns comment
</t>
    </r>
    <r>
      <rPr>
        <sz val="11"/>
        <color theme="1"/>
        <rFont val="Calibri"/>
        <family val="2"/>
        <scheme val="minor"/>
      </rPr>
      <t>(if net performance returns test fails explain why)</t>
    </r>
  </si>
  <si>
    <r>
      <t xml:space="preserve">MERs comment
</t>
    </r>
    <r>
      <rPr>
        <sz val="11"/>
        <color theme="1"/>
        <rFont val="Calibri"/>
        <family val="2"/>
        <scheme val="minor"/>
      </rPr>
      <t>(if MER test fails explain why)</t>
    </r>
  </si>
  <si>
    <r>
      <t xml:space="preserve">Management expense ratio
</t>
    </r>
    <r>
      <rPr>
        <sz val="11"/>
        <color theme="1"/>
        <rFont val="Calibri"/>
        <family val="2"/>
        <scheme val="minor"/>
      </rPr>
      <t>(series with the highest MER ex. DSC, two decimal places)</t>
    </r>
  </si>
  <si>
    <r>
      <t xml:space="preserve">Fund data for terminated funds must be reported up to the </t>
    </r>
    <r>
      <rPr>
        <b/>
        <sz val="11"/>
        <color theme="1"/>
        <rFont val="Calibri"/>
        <family val="2"/>
        <scheme val="minor"/>
      </rPr>
      <t>Fund Inception to Termination</t>
    </r>
    <r>
      <rPr>
        <sz val="11"/>
        <color theme="1"/>
        <rFont val="Calibri"/>
        <family val="2"/>
        <scheme val="minor"/>
      </rPr>
      <t xml:space="preserve"> section.</t>
    </r>
  </si>
  <si>
    <t>Estimated returns
(Total income  - Fees, expenses &amp; taxes - Performance fee) / Net assets (end of last year)</t>
  </si>
  <si>
    <t>Total income (loss) can be positive or negative. It includes dividend income received, interest income received, other distributions received, capital gains (losses) and FX changes. Capital gains (losses) can be realized or unrealized.</t>
  </si>
  <si>
    <t>Information available in fund facts and ETF facts. For funds that have multiple series with two or more risk ratings, please calculate the NAV-weighted average and report at the fund level</t>
  </si>
  <si>
    <t>Mandatory for prospectus-qualified mutual funds, money market funds and ETFs. For funds that have multiple series with two or more risk ratings, please calculate the NAV-weighted average and report at the fund level.</t>
  </si>
  <si>
    <r>
      <t xml:space="preserve">Net Assets (year end) = Net assets (prior year end) + Net income (losses) - Fees &amp; Expenses + Gross sales - Redemptions + Reinvested Distributions  - Unitholder Distributions  </t>
    </r>
    <r>
      <rPr>
        <b/>
        <sz val="11"/>
        <color theme="1"/>
        <rFont val="Calibri"/>
        <family val="2"/>
        <scheme val="minor"/>
      </rPr>
      <t xml:space="preserve">- Performance fee/allocation </t>
    </r>
    <r>
      <rPr>
        <sz val="11"/>
        <color theme="1"/>
        <rFont val="Calibri"/>
        <family val="2"/>
        <scheme val="minor"/>
      </rPr>
      <t>+ Other net flows</t>
    </r>
  </si>
  <si>
    <t>Must complete if prior-year net assets is greater than 0. Performance returns must be consistent with income statement (+/- 20 percentage points). For funds with at least 1 calendar year in operation. 
(Total income - Fees, expenses &amp; taxes - Performance fee/allocation)/ Net assets (end of last year)</t>
  </si>
  <si>
    <t>Include performance fee/allocation. Report for series with the highest MER excluding series with a deferred sales charge (DSC). Report in percentage point terms to two decimal places (ie 1.15%). For funds with at least 1 calendar year in operation.</t>
  </si>
  <si>
    <r>
      <t xml:space="preserve">Net performance returns
</t>
    </r>
    <r>
      <rPr>
        <sz val="11"/>
        <color theme="1"/>
        <rFont val="Calibri"/>
        <family val="2"/>
        <scheme val="minor"/>
      </rPr>
      <t xml:space="preserve">
(</t>
    </r>
    <r>
      <rPr>
        <b/>
        <sz val="11"/>
        <color theme="1"/>
        <rFont val="Calibri"/>
        <family val="2"/>
        <scheme val="minor"/>
      </rPr>
      <t>fund-level</t>
    </r>
    <r>
      <rPr>
        <sz val="11"/>
        <color theme="1"/>
        <rFont val="Calibri"/>
        <family val="2"/>
        <scheme val="minor"/>
      </rPr>
      <t>, two decimal places)</t>
    </r>
  </si>
  <si>
    <t>Must complete if prior-year net assets is greater than 0. Performance returns must be consistent with estimated net performance returns from the cash-flow and income statement (+/- 20 percentage points). For funds with at least 1 calendar year in operation. 
Estimated net performance returns: (Total income  - Fees, expenses &amp; taxes - Performance fee)/ Net assets (end of year before last, nav_1.year.amt)</t>
  </si>
  <si>
    <t>Net of fees and performance allocations at the fund-level. Report in percentage point terms to two decimal places (ie 1.15%). For funds with at least 1 calendar year in operation. 
(Total income (loss) - Fees, expenses &amp; taxes - Performance fee/allocation) / Net assets (end of year before last)</t>
  </si>
  <si>
    <t xml:space="preserve">Net of fees and performance allocations at the fund-level. Report in percentage point terms to two decimal places (ie 1.15%). For funds with at least 1 calendar year in operation.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</si>
</sst>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numFmt numFmtId="165" formatCode="0.0%"/>
  </numFmts>
  <fonts count="3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b/>
      <sz val="11"/>
      <color theme="0"/>
      <name val="Calibri"/>
      <family val="2"/>
      <scheme val="minor"/>
    </font>
    <font>
      <b/>
      <sz val="11"/>
      <color rgb="FF000000"/>
      <name val="Calibri"/>
      <family val="2"/>
      <scheme val="minor"/>
    </font>
    <font>
      <b/>
      <sz val="10"/>
      <name val="Calibri"/>
      <family val="2"/>
      <scheme val="minor"/>
    </font>
    <font>
      <sz val="8"/>
      <name val="Calibri"/>
      <family val="2"/>
      <scheme val="minor"/>
    </font>
    <font>
      <b/>
      <sz val="11"/>
      <color theme="1"/>
      <name val="Schriftart für Textkörper"/>
    </font>
    <font>
      <b/>
      <sz val="11"/>
      <color theme="1"/>
      <name val="Schriftart für Textkörper"/>
      <family val="2"/>
    </font>
  </fonts>
  <fills count="14">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theme="4"/>
        <bgColor theme="4"/>
      </patternFill>
    </fill>
    <fill>
      <patternFill patternType="solid">
        <fgColor rgb="FFA9D08E"/>
        <bgColor indexed="64"/>
      </patternFill>
    </fill>
    <fill>
      <patternFill patternType="solid">
        <fgColor theme="9" tint="0.39994506668294322"/>
        <bgColor indexed="64"/>
      </patternFill>
    </fill>
    <fill>
      <patternFill patternType="solid">
        <fgColor rgb="FFFFFF99"/>
        <bgColor indexed="64"/>
      </patternFill>
    </fill>
    <fill>
      <patternFill patternType="solid">
        <fgColor rgb="FFFFFF00"/>
        <bgColor indexed="64"/>
      </patternFill>
    </fill>
    <fill>
      <patternFill patternType="solid">
        <fgColor theme="4" tint="0.79998168889431442"/>
        <bgColor theme="4" tint="0.79998168889431442"/>
      </patternFill>
    </fill>
  </fills>
  <borders count="46">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style="thin">
        <color theme="8"/>
      </right>
      <top style="thin">
        <color theme="8"/>
      </top>
      <bottom style="thin">
        <color theme="4" tint="0.39997558519241921"/>
      </bottom>
      <diagonal/>
    </border>
    <border>
      <left style="thin">
        <color theme="8"/>
      </left>
      <right/>
      <top style="thin">
        <color theme="4" tint="0.39997558519241921"/>
      </top>
      <bottom style="thin">
        <color theme="4" tint="0.39997558519241921"/>
      </bottom>
      <diagonal/>
    </border>
    <border>
      <left/>
      <right style="thin">
        <color theme="8"/>
      </right>
      <top style="thin">
        <color theme="4" tint="0.39997558519241921"/>
      </top>
      <bottom style="thin">
        <color theme="4" tint="0.39997558519241921"/>
      </bottom>
      <diagonal/>
    </border>
    <border>
      <left style="thin">
        <color auto="1"/>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s>
  <cellStyleXfs count="36">
    <xf numFmtId="0" fontId="0" fillId="0" borderId="0"/>
    <xf numFmtId="43" fontId="1" fillId="0" borderId="0" applyFont="0" applyFill="0" applyBorder="0" applyAlignment="0" applyProtection="0"/>
    <xf numFmtId="0" fontId="1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76">
    <xf numFmtId="0" fontId="0" fillId="0" borderId="0" xfId="0"/>
    <xf numFmtId="0" fontId="0" fillId="0" borderId="0" xfId="0" applyAlignment="1">
      <alignment wrapText="1"/>
    </xf>
    <xf numFmtId="0" fontId="0" fillId="0" borderId="0" xfId="0" applyProtection="1">
      <protection locked="0"/>
    </xf>
    <xf numFmtId="0" fontId="5" fillId="0" borderId="0" xfId="0" applyFont="1"/>
    <xf numFmtId="0" fontId="12" fillId="0" borderId="0" xfId="0" applyFont="1"/>
    <xf numFmtId="0" fontId="0" fillId="0" borderId="0" xfId="0" applyAlignment="1">
      <alignment horizontal="left" vertical="top" wrapText="1"/>
    </xf>
    <xf numFmtId="49" fontId="0" fillId="0" borderId="0" xfId="0" applyNumberFormat="1" applyProtection="1">
      <protection locked="0"/>
    </xf>
    <xf numFmtId="0" fontId="0" fillId="3" borderId="0" xfId="0" applyFill="1"/>
    <xf numFmtId="0" fontId="4" fillId="0" borderId="0" xfId="0" applyFont="1" applyAlignment="1" applyProtection="1">
      <alignment horizontal="left" vertical="top"/>
      <protection hidden="1"/>
    </xf>
    <xf numFmtId="0" fontId="0" fillId="0" borderId="0" xfId="0" applyAlignment="1">
      <alignment vertical="top"/>
    </xf>
    <xf numFmtId="0" fontId="0" fillId="0" borderId="3" xfId="0" applyBorder="1" applyAlignment="1">
      <alignment vertical="top" wrapText="1"/>
    </xf>
    <xf numFmtId="0" fontId="2" fillId="0" borderId="3" xfId="0" applyFont="1" applyBorder="1" applyAlignment="1" applyProtection="1">
      <alignment vertical="top" wrapText="1"/>
      <protection locked="0"/>
    </xf>
    <xf numFmtId="0" fontId="2" fillId="0" borderId="3" xfId="0" applyFont="1" applyBorder="1" applyAlignment="1">
      <alignment vertical="top" wrapText="1"/>
    </xf>
    <xf numFmtId="49" fontId="2" fillId="0" borderId="3" xfId="0" applyNumberFormat="1"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lignment vertical="top" wrapText="1"/>
    </xf>
    <xf numFmtId="0" fontId="0" fillId="0" borderId="6" xfId="0" applyBorder="1"/>
    <xf numFmtId="0" fontId="0" fillId="0" borderId="7" xfId="0" applyBorder="1"/>
    <xf numFmtId="0" fontId="0" fillId="0" borderId="6" xfId="0" applyBorder="1" applyProtection="1">
      <protection locked="0"/>
    </xf>
    <xf numFmtId="0" fontId="0" fillId="0" borderId="2" xfId="0" applyBorder="1" applyAlignment="1" applyProtection="1">
      <alignment vertical="top" wrapText="1"/>
      <protection locked="0"/>
    </xf>
    <xf numFmtId="164" fontId="0" fillId="0" borderId="0" xfId="1" applyNumberFormat="1" applyFont="1" applyAlignment="1">
      <alignment horizontal="left" vertical="center"/>
    </xf>
    <xf numFmtId="0" fontId="3" fillId="0" borderId="0" xfId="0" applyFont="1" applyAlignment="1" applyProtection="1">
      <alignment horizontal="left" vertical="top"/>
      <protection hidden="1"/>
    </xf>
    <xf numFmtId="0" fontId="2" fillId="0" borderId="0" xfId="0" applyFont="1"/>
    <xf numFmtId="0" fontId="0" fillId="0" borderId="0" xfId="0" applyAlignment="1">
      <alignment vertical="top" wrapText="1"/>
    </xf>
    <xf numFmtId="0" fontId="16" fillId="0" borderId="0" xfId="0" applyFont="1"/>
    <xf numFmtId="0" fontId="17" fillId="0" borderId="0" xfId="0" applyFont="1" applyAlignment="1">
      <alignment horizontal="center" vertical="center" wrapText="1"/>
    </xf>
    <xf numFmtId="0" fontId="2" fillId="0" borderId="2" xfId="0" applyFont="1" applyBorder="1" applyAlignment="1" applyProtection="1">
      <alignment vertical="top" wrapText="1"/>
      <protection locked="0"/>
    </xf>
    <xf numFmtId="0" fontId="18" fillId="0" borderId="0" xfId="0" applyFont="1" applyAlignment="1">
      <alignment vertical="center"/>
    </xf>
    <xf numFmtId="0" fontId="2" fillId="0" borderId="2" xfId="0" applyFont="1" applyBorder="1" applyAlignment="1">
      <alignment vertical="top" wrapText="1"/>
    </xf>
    <xf numFmtId="0" fontId="0" fillId="0" borderId="0" xfId="1" applyNumberFormat="1" applyFont="1" applyFill="1"/>
    <xf numFmtId="0" fontId="0" fillId="0" borderId="0" xfId="1" applyNumberFormat="1" applyFont="1" applyFill="1" applyAlignment="1">
      <alignment horizontal="right"/>
    </xf>
    <xf numFmtId="0" fontId="20" fillId="0" borderId="0" xfId="0" applyFont="1"/>
    <xf numFmtId="0" fontId="17" fillId="0" borderId="0" xfId="0" applyFont="1" applyAlignment="1">
      <alignment vertical="center" wrapText="1"/>
    </xf>
    <xf numFmtId="0" fontId="0" fillId="0" borderId="7" xfId="1"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0" xfId="0" applyAlignment="1">
      <alignment horizontal="right"/>
    </xf>
    <xf numFmtId="0" fontId="0" fillId="0" borderId="0" xfId="1" applyNumberFormat="1" applyFont="1" applyFill="1" applyBorder="1"/>
    <xf numFmtId="0" fontId="0" fillId="0" borderId="7" xfId="1" applyNumberFormat="1" applyFont="1" applyFill="1" applyBorder="1" applyAlignment="1">
      <alignment horizontal="center" vertical="center"/>
    </xf>
    <xf numFmtId="0" fontId="12" fillId="0" borderId="0" xfId="0" applyFont="1" applyAlignment="1">
      <alignment horizontal="center" vertical="center"/>
    </xf>
    <xf numFmtId="0" fontId="0" fillId="0" borderId="0" xfId="1" applyNumberFormat="1" applyFont="1" applyFill="1" applyAlignment="1">
      <alignment horizontal="center"/>
    </xf>
    <xf numFmtId="0" fontId="0" fillId="6" borderId="0" xfId="0" applyFill="1" applyProtection="1">
      <protection locked="0"/>
    </xf>
    <xf numFmtId="0" fontId="0" fillId="0" borderId="0" xfId="0" applyAlignment="1" applyProtection="1">
      <alignment wrapText="1"/>
      <protection locked="0"/>
    </xf>
    <xf numFmtId="0" fontId="23" fillId="0" borderId="0" xfId="5"/>
    <xf numFmtId="0" fontId="2" fillId="0" borderId="0" xfId="5" applyFont="1"/>
    <xf numFmtId="0" fontId="24" fillId="0" borderId="0" xfId="5" applyFont="1"/>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64" fontId="0" fillId="0" borderId="14" xfId="1" applyNumberFormat="1" applyFont="1" applyBorder="1" applyAlignment="1">
      <alignment horizontal="left" vertical="center"/>
    </xf>
    <xf numFmtId="0" fontId="0" fillId="0" borderId="14" xfId="0" applyBorder="1" applyAlignment="1">
      <alignment horizontal="left" vertical="center" wrapText="1"/>
    </xf>
    <xf numFmtId="164" fontId="0" fillId="0" borderId="12" xfId="1" applyNumberFormat="1" applyFont="1" applyFill="1" applyBorder="1" applyAlignment="1">
      <alignment horizontal="left" vertical="center"/>
    </xf>
    <xf numFmtId="0" fontId="15" fillId="0" borderId="17" xfId="2" applyFill="1" applyBorder="1" applyAlignment="1">
      <alignment horizontal="left" vertical="top"/>
    </xf>
    <xf numFmtId="164" fontId="0" fillId="0" borderId="12" xfId="1" applyNumberFormat="1" applyFont="1" applyFill="1" applyBorder="1" applyAlignment="1" applyProtection="1">
      <alignment horizontal="left" vertical="center"/>
      <protection locked="0"/>
    </xf>
    <xf numFmtId="0" fontId="15" fillId="0" borderId="17" xfId="2" applyFill="1" applyBorder="1"/>
    <xf numFmtId="14" fontId="0" fillId="0" borderId="12" xfId="1" applyNumberFormat="1" applyFont="1" applyFill="1" applyBorder="1" applyAlignment="1" applyProtection="1">
      <alignment horizontal="left" vertical="center"/>
      <protection locked="0"/>
    </xf>
    <xf numFmtId="14" fontId="0" fillId="0" borderId="12" xfId="1" applyNumberFormat="1" applyFont="1" applyFill="1"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2" xfId="0" applyBorder="1"/>
    <xf numFmtId="0" fontId="0" fillId="0" borderId="16" xfId="0" applyBorder="1" applyAlignment="1">
      <alignment horizontal="left" vertical="center" wrapText="1"/>
    </xf>
    <xf numFmtId="0" fontId="0" fillId="0" borderId="12" xfId="0" applyBorder="1" applyProtection="1">
      <protection locked="0"/>
    </xf>
    <xf numFmtId="164" fontId="0" fillId="0" borderId="19" xfId="1" applyNumberFormat="1" applyFont="1" applyFill="1" applyBorder="1" applyAlignment="1">
      <alignment horizontal="left" vertical="center"/>
    </xf>
    <xf numFmtId="0" fontId="15"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43" fontId="0" fillId="0" borderId="0" xfId="1" applyFont="1" applyFill="1" applyBorder="1" applyAlignment="1" applyProtection="1">
      <protection locked="0"/>
    </xf>
    <xf numFmtId="0" fontId="0" fillId="0" borderId="0" xfId="1" applyNumberFormat="1" applyFont="1" applyFill="1" applyBorder="1" applyAlignment="1">
      <alignment horizontal="center" vertical="center"/>
    </xf>
    <xf numFmtId="0" fontId="6" fillId="0" borderId="0" xfId="0" applyFont="1" applyAlignment="1">
      <alignment horizontal="left" vertical="top" wrapText="1"/>
    </xf>
    <xf numFmtId="0" fontId="0" fillId="0" borderId="12" xfId="0" applyBorder="1" applyAlignment="1">
      <alignment horizontal="left" vertical="center" wrapText="1"/>
    </xf>
    <xf numFmtId="0" fontId="0" fillId="0" borderId="17" xfId="0" applyBorder="1" applyAlignment="1">
      <alignment horizontal="left" vertical="top"/>
    </xf>
    <xf numFmtId="0" fontId="0" fillId="0" borderId="17" xfId="0" applyBorder="1" applyAlignment="1">
      <alignment horizontal="left" vertical="center" wrapText="1"/>
    </xf>
    <xf numFmtId="0" fontId="6" fillId="0" borderId="12" xfId="0" applyFont="1" applyBorder="1" applyAlignment="1">
      <alignment horizontal="left" vertical="center" wrapText="1"/>
    </xf>
    <xf numFmtId="0" fontId="6" fillId="0" borderId="12" xfId="0" applyFont="1" applyBorder="1" applyAlignment="1">
      <alignment horizontal="left" vertical="center"/>
    </xf>
    <xf numFmtId="0" fontId="0" fillId="0" borderId="16" xfId="0" applyBorder="1" applyAlignment="1">
      <alignment vertical="top" wrapText="1"/>
    </xf>
    <xf numFmtId="0" fontId="0" fillId="0" borderId="12" xfId="0" applyBorder="1" applyAlignment="1" applyProtection="1">
      <alignment horizontal="left" vertical="center"/>
      <protection locked="0"/>
    </xf>
    <xf numFmtId="0" fontId="0" fillId="0" borderId="12" xfId="0" applyBorder="1" applyAlignment="1">
      <alignment wrapText="1"/>
    </xf>
    <xf numFmtId="0" fontId="0" fillId="0" borderId="12" xfId="0" applyBorder="1" applyAlignment="1" applyProtection="1">
      <alignment horizontal="left" vertical="top"/>
      <protection locked="0"/>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6" xfId="0" applyBorder="1" applyAlignment="1">
      <alignment vertical="center" wrapText="1"/>
    </xf>
    <xf numFmtId="0" fontId="0" fillId="0" borderId="12" xfId="0" applyBorder="1" applyAlignment="1">
      <alignment vertical="top" wrapText="1"/>
    </xf>
    <xf numFmtId="0" fontId="0" fillId="0" borderId="18" xfId="0" applyBorder="1" applyAlignment="1">
      <alignment horizontal="left" vertical="center"/>
    </xf>
    <xf numFmtId="0" fontId="0" fillId="0" borderId="19" xfId="0" applyBorder="1"/>
    <xf numFmtId="0" fontId="0" fillId="0" borderId="19" xfId="0" applyBorder="1" applyAlignment="1">
      <alignment horizontal="left" vertical="center"/>
    </xf>
    <xf numFmtId="0" fontId="8" fillId="0" borderId="0" xfId="0" applyFont="1" applyAlignment="1">
      <alignment vertical="top" wrapText="1"/>
    </xf>
    <xf numFmtId="0" fontId="0" fillId="0" borderId="0" xfId="0" applyAlignment="1">
      <alignment horizontal="left" wrapText="1"/>
    </xf>
    <xf numFmtId="0" fontId="6" fillId="0" borderId="12" xfId="0" applyFont="1" applyBorder="1" applyAlignment="1">
      <alignment horizontal="left" vertical="top"/>
    </xf>
    <xf numFmtId="0" fontId="0" fillId="0" borderId="6" xfId="0" applyBorder="1" applyAlignment="1">
      <alignment horizontal="left" vertical="top" wrapText="1"/>
    </xf>
    <xf numFmtId="0" fontId="1" fillId="0" borderId="7"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7" xfId="0" applyBorder="1" applyAlignment="1">
      <alignment horizontal="left" vertical="top" wrapText="1"/>
    </xf>
    <xf numFmtId="0" fontId="1" fillId="0" borderId="6" xfId="1" applyNumberFormat="1" applyFont="1" applyFill="1" applyBorder="1" applyAlignment="1">
      <alignment horizontal="left" vertical="top" wrapText="1"/>
    </xf>
    <xf numFmtId="0" fontId="0" fillId="7" borderId="1" xfId="0" applyFill="1" applyBorder="1" applyProtection="1">
      <protection locked="0"/>
    </xf>
    <xf numFmtId="0" fontId="0" fillId="6" borderId="9" xfId="0" applyFill="1" applyBorder="1" applyProtection="1">
      <protection locked="0"/>
    </xf>
    <xf numFmtId="0" fontId="0" fillId="2" borderId="0" xfId="0" applyFill="1" applyProtection="1">
      <protection locked="0"/>
    </xf>
    <xf numFmtId="0" fontId="0" fillId="9" borderId="6" xfId="0" applyFill="1" applyBorder="1" applyProtection="1">
      <protection locked="0"/>
    </xf>
    <xf numFmtId="0" fontId="0" fillId="9" borderId="0" xfId="0" applyFill="1" applyProtection="1">
      <protection locked="0"/>
    </xf>
    <xf numFmtId="0" fontId="0" fillId="6" borderId="6" xfId="0" applyFill="1" applyBorder="1" applyProtection="1">
      <protection locked="0"/>
    </xf>
    <xf numFmtId="0" fontId="0" fillId="2" borderId="7" xfId="0" applyFill="1" applyBorder="1" applyProtection="1">
      <protection locked="0"/>
    </xf>
    <xf numFmtId="0" fontId="0" fillId="7" borderId="1" xfId="4" applyNumberFormat="1" applyFont="1" applyFill="1" applyBorder="1" applyAlignment="1" applyProtection="1">
      <protection locked="0"/>
    </xf>
    <xf numFmtId="0" fontId="0" fillId="6" borderId="1" xfId="0" applyFill="1" applyBorder="1" applyProtection="1">
      <protection locked="0"/>
    </xf>
    <xf numFmtId="0" fontId="0" fillId="7" borderId="8" xfId="0" applyFill="1" applyBorder="1" applyProtection="1">
      <protection locked="0"/>
    </xf>
    <xf numFmtId="0" fontId="0" fillId="7" borderId="6" xfId="0" applyFill="1" applyBorder="1" applyProtection="1">
      <protection locked="0"/>
    </xf>
    <xf numFmtId="0" fontId="0" fillId="7" borderId="0" xfId="0" applyFill="1" applyProtection="1">
      <protection locked="0"/>
    </xf>
    <xf numFmtId="0" fontId="0" fillId="0" borderId="7" xfId="1" applyNumberFormat="1" applyFont="1" applyFill="1" applyBorder="1" applyAlignment="1">
      <alignment horizontal="left" vertical="top" wrapText="1"/>
    </xf>
    <xf numFmtId="0" fontId="0" fillId="0" borderId="17" xfId="0" applyBorder="1" applyAlignment="1">
      <alignment vertical="top" wrapText="1"/>
    </xf>
    <xf numFmtId="0" fontId="2" fillId="0" borderId="13" xfId="0" applyFont="1" applyBorder="1"/>
    <xf numFmtId="0" fontId="2" fillId="0" borderId="15" xfId="0" applyFont="1" applyBorder="1"/>
    <xf numFmtId="0" fontId="0" fillId="0" borderId="18" xfId="0" applyBorder="1" applyAlignment="1">
      <alignment horizontal="left" vertical="top" wrapText="1"/>
    </xf>
    <xf numFmtId="0" fontId="0" fillId="0" borderId="20" xfId="0" applyBorder="1" applyAlignment="1">
      <alignment vertical="top" wrapText="1"/>
    </xf>
    <xf numFmtId="0" fontId="0" fillId="0" borderId="16" xfId="0" applyBorder="1" applyAlignment="1">
      <alignment horizontal="left" vertical="top" wrapText="1"/>
    </xf>
    <xf numFmtId="164" fontId="0" fillId="0" borderId="12" xfId="1" applyNumberFormat="1" applyFont="1" applyFill="1" applyBorder="1" applyAlignment="1">
      <alignment horizontal="left" vertical="top"/>
    </xf>
    <xf numFmtId="0" fontId="0" fillId="0" borderId="0" xfId="0" applyAlignment="1">
      <alignment vertical="center"/>
    </xf>
    <xf numFmtId="0" fontId="0" fillId="0" borderId="6" xfId="1" applyNumberFormat="1" applyFont="1" applyFill="1" applyBorder="1" applyAlignment="1">
      <alignment horizontal="left" vertical="top" wrapText="1"/>
    </xf>
    <xf numFmtId="0" fontId="0" fillId="0" borderId="0" xfId="0" applyAlignment="1" applyProtection="1">
      <alignment horizontal="left" vertical="center"/>
      <protection locked="0"/>
    </xf>
    <xf numFmtId="0" fontId="0" fillId="0" borderId="7" xfId="0" applyBorder="1" applyAlignment="1">
      <alignment vertical="top"/>
    </xf>
    <xf numFmtId="0" fontId="2" fillId="0" borderId="4" xfId="0" applyFont="1" applyBorder="1" applyAlignment="1">
      <alignment vertical="top" wrapText="1"/>
    </xf>
    <xf numFmtId="0" fontId="0" fillId="5" borderId="7" xfId="0" applyFill="1" applyBorder="1"/>
    <xf numFmtId="0" fontId="6" fillId="0" borderId="12" xfId="0" applyFont="1" applyBorder="1" applyAlignment="1">
      <alignment horizontal="left" vertical="top" wrapText="1"/>
    </xf>
    <xf numFmtId="0" fontId="15" fillId="0" borderId="12" xfId="2" applyBorder="1" applyAlignment="1">
      <alignment horizontal="left" vertical="center"/>
    </xf>
    <xf numFmtId="0" fontId="0" fillId="0" borderId="0" xfId="1" applyNumberFormat="1" applyFont="1" applyFill="1" applyBorder="1" applyAlignment="1">
      <alignment horizontal="left" vertical="top" wrapText="1"/>
    </xf>
    <xf numFmtId="0" fontId="12" fillId="6" borderId="1" xfId="0" applyFont="1" applyFill="1" applyBorder="1" applyProtection="1">
      <protection locked="0"/>
    </xf>
    <xf numFmtId="0" fontId="2" fillId="0" borderId="25" xfId="0" applyFont="1" applyBorder="1"/>
    <xf numFmtId="0" fontId="0" fillId="0" borderId="26" xfId="0" applyBorder="1" applyAlignment="1">
      <alignmen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xf>
    <xf numFmtId="0" fontId="6" fillId="0" borderId="0" xfId="0" applyFont="1" applyAlignment="1">
      <alignment vertical="top" wrapText="1"/>
    </xf>
    <xf numFmtId="0" fontId="6" fillId="0" borderId="0" xfId="0" applyFont="1" applyAlignment="1">
      <alignment vertical="center" wrapText="1"/>
    </xf>
    <xf numFmtId="0" fontId="2" fillId="11" borderId="0" xfId="0" applyFont="1" applyFill="1"/>
    <xf numFmtId="0" fontId="0" fillId="11" borderId="0" xfId="0" applyFill="1"/>
    <xf numFmtId="0" fontId="2" fillId="0" borderId="23" xfId="0" applyFont="1" applyBorder="1" applyAlignment="1">
      <alignment vertical="top" wrapText="1"/>
    </xf>
    <xf numFmtId="0" fontId="3" fillId="0" borderId="30" xfId="0" applyFont="1" applyBorder="1" applyAlignment="1">
      <alignment horizontal="center" vertical="top"/>
    </xf>
    <xf numFmtId="0" fontId="0" fillId="0" borderId="30" xfId="0" applyBorder="1" applyAlignment="1">
      <alignment vertical="top" wrapText="1"/>
    </xf>
    <xf numFmtId="0" fontId="0" fillId="6" borderId="28" xfId="0" applyFill="1" applyBorder="1" applyProtection="1">
      <protection locked="0"/>
    </xf>
    <xf numFmtId="0" fontId="0" fillId="2" borderId="1" xfId="0" applyFill="1" applyBorder="1" applyProtection="1">
      <protection locked="0"/>
    </xf>
    <xf numFmtId="0" fontId="29" fillId="0" borderId="0" xfId="5" applyFont="1"/>
    <xf numFmtId="49" fontId="0" fillId="0" borderId="12" xfId="1" applyNumberFormat="1" applyFont="1" applyFill="1" applyBorder="1" applyAlignment="1">
      <alignment horizontal="left" vertical="center"/>
    </xf>
    <xf numFmtId="0" fontId="2" fillId="0" borderId="12" xfId="0" applyFont="1" applyBorder="1" applyAlignment="1" applyProtection="1">
      <alignment horizontal="left" vertical="top" wrapText="1"/>
      <protection locked="0"/>
    </xf>
    <xf numFmtId="0" fontId="23" fillId="0" borderId="0" xfId="5" applyAlignment="1">
      <alignment vertical="center"/>
    </xf>
    <xf numFmtId="0" fontId="0" fillId="0" borderId="12" xfId="0" applyBorder="1" applyAlignment="1" applyProtection="1">
      <alignment vertical="center"/>
      <protection locked="0"/>
    </xf>
    <xf numFmtId="0" fontId="0" fillId="0" borderId="0" xfId="1" applyNumberFormat="1" applyFont="1" applyFill="1" applyBorder="1" applyAlignment="1">
      <alignment horizontal="center" vertical="top"/>
    </xf>
    <xf numFmtId="0" fontId="0" fillId="0" borderId="0" xfId="1" applyNumberFormat="1" applyFont="1" applyFill="1" applyAlignment="1">
      <alignment horizontal="center" vertical="top"/>
    </xf>
    <xf numFmtId="0" fontId="1" fillId="0" borderId="0" xfId="1"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top"/>
    </xf>
    <xf numFmtId="0" fontId="0" fillId="0" borderId="7" xfId="0" applyBorder="1" applyAlignment="1">
      <alignment horizontal="center" vertical="top"/>
    </xf>
    <xf numFmtId="49" fontId="0" fillId="10" borderId="1" xfId="0" applyNumberFormat="1" applyFill="1" applyBorder="1" applyProtection="1">
      <protection locked="0"/>
    </xf>
    <xf numFmtId="49" fontId="0" fillId="6" borderId="0" xfId="0" applyNumberFormat="1" applyFill="1" applyProtection="1">
      <protection locked="0"/>
    </xf>
    <xf numFmtId="49" fontId="0" fillId="6" borderId="9" xfId="0" applyNumberFormat="1" applyFill="1" applyBorder="1" applyProtection="1">
      <protection locked="0"/>
    </xf>
    <xf numFmtId="49" fontId="0" fillId="0" borderId="10" xfId="1" applyNumberFormat="1" applyFont="1" applyFill="1" applyBorder="1" applyAlignment="1" applyProtection="1">
      <protection locked="0"/>
    </xf>
    <xf numFmtId="0" fontId="2" fillId="0" borderId="4" xfId="0" applyFont="1" applyBorder="1" applyAlignment="1" applyProtection="1">
      <alignment vertical="top" wrapText="1"/>
      <protection locked="0"/>
    </xf>
    <xf numFmtId="0" fontId="30" fillId="0" borderId="0" xfId="5" applyFont="1"/>
    <xf numFmtId="0" fontId="2" fillId="0" borderId="34" xfId="0" applyFont="1" applyBorder="1" applyAlignment="1" applyProtection="1">
      <alignment vertical="top" wrapText="1"/>
      <protection locked="0"/>
    </xf>
    <xf numFmtId="0" fontId="0" fillId="0" borderId="17" xfId="0" applyBorder="1" applyAlignment="1">
      <alignment horizontal="left" vertical="center"/>
    </xf>
    <xf numFmtId="0" fontId="2" fillId="0" borderId="12" xfId="0" applyFont="1" applyBorder="1" applyAlignment="1" applyProtection="1">
      <alignment horizontal="left" vertical="center"/>
      <protection locked="0"/>
    </xf>
    <xf numFmtId="0" fontId="0" fillId="0" borderId="19" xfId="0" applyBorder="1" applyProtection="1">
      <protection locked="0"/>
    </xf>
    <xf numFmtId="164" fontId="0" fillId="0" borderId="19" xfId="1" applyNumberFormat="1" applyFont="1" applyFill="1" applyBorder="1" applyAlignment="1" applyProtection="1">
      <alignment horizontal="left" vertical="center"/>
      <protection locked="0"/>
    </xf>
    <xf numFmtId="0" fontId="2" fillId="0" borderId="12" xfId="0" applyFont="1" applyBorder="1" applyAlignment="1" applyProtection="1">
      <alignment vertical="top" wrapText="1"/>
      <protection locked="0"/>
    </xf>
    <xf numFmtId="0" fontId="0" fillId="0" borderId="12" xfId="0" applyBorder="1" applyAlignment="1" applyProtection="1">
      <alignment vertical="top" wrapText="1"/>
      <protection locked="0"/>
    </xf>
    <xf numFmtId="9" fontId="0" fillId="0" borderId="12" xfId="0" applyNumberFormat="1" applyBorder="1" applyAlignment="1" applyProtection="1">
      <alignment horizontal="left" vertical="top" wrapText="1"/>
      <protection locked="0"/>
    </xf>
    <xf numFmtId="10" fontId="0" fillId="0" borderId="12" xfId="0" applyNumberFormat="1" applyBorder="1" applyAlignment="1" applyProtection="1">
      <alignment horizontal="left" vertical="top" wrapText="1"/>
      <protection locked="0"/>
    </xf>
    <xf numFmtId="0" fontId="1" fillId="0" borderId="7" xfId="1" applyNumberFormat="1" applyFont="1" applyFill="1" applyBorder="1" applyAlignment="1">
      <alignment horizontal="center" vertical="top" wrapText="1"/>
    </xf>
    <xf numFmtId="0" fontId="0" fillId="0" borderId="7" xfId="1" applyNumberFormat="1" applyFont="1" applyFill="1" applyBorder="1" applyAlignment="1">
      <alignment horizontal="center" vertical="top"/>
    </xf>
    <xf numFmtId="0" fontId="17" fillId="0" borderId="7" xfId="0" applyFont="1" applyBorder="1" applyAlignment="1">
      <alignment vertical="center" wrapText="1"/>
    </xf>
    <xf numFmtId="0" fontId="0" fillId="9" borderId="1" xfId="0" applyFill="1" applyBorder="1" applyProtection="1">
      <protection locked="0"/>
    </xf>
    <xf numFmtId="0" fontId="0" fillId="9" borderId="7" xfId="0" applyFill="1" applyBorder="1" applyProtection="1">
      <protection locked="0"/>
    </xf>
    <xf numFmtId="14" fontId="0" fillId="9" borderId="0" xfId="0" applyNumberFormat="1" applyFill="1" applyProtection="1">
      <protection locked="0"/>
    </xf>
    <xf numFmtId="14" fontId="0" fillId="6" borderId="33" xfId="0" applyNumberFormat="1" applyFill="1" applyBorder="1" applyProtection="1">
      <protection locked="0"/>
    </xf>
    <xf numFmtId="14" fontId="0" fillId="7" borderId="9" xfId="0" applyNumberFormat="1" applyFill="1" applyBorder="1" applyProtection="1">
      <protection locked="0"/>
    </xf>
    <xf numFmtId="14" fontId="0" fillId="7" borderId="10" xfId="0" applyNumberFormat="1" applyFill="1" applyBorder="1" applyProtection="1">
      <protection locked="0"/>
    </xf>
    <xf numFmtId="0" fontId="2" fillId="0" borderId="35" xfId="0" applyFont="1" applyBorder="1" applyAlignment="1" applyProtection="1">
      <alignment vertical="top" wrapText="1"/>
      <protection locked="0"/>
    </xf>
    <xf numFmtId="0" fontId="6" fillId="12" borderId="12" xfId="0" applyFont="1" applyFill="1" applyBorder="1" applyAlignment="1">
      <alignment horizontal="left" vertical="center"/>
    </xf>
    <xf numFmtId="10" fontId="0" fillId="9" borderId="6" xfId="4" applyNumberFormat="1" applyFont="1" applyFill="1" applyBorder="1" applyProtection="1">
      <protection locked="0"/>
    </xf>
    <xf numFmtId="3" fontId="0" fillId="0" borderId="0" xfId="1" applyNumberFormat="1" applyFont="1" applyFill="1" applyBorder="1"/>
    <xf numFmtId="49" fontId="0" fillId="0" borderId="7" xfId="1" applyNumberFormat="1" applyFont="1" applyFill="1" applyBorder="1" applyAlignment="1">
      <alignment horizontal="right"/>
    </xf>
    <xf numFmtId="0" fontId="1" fillId="0" borderId="6" xfId="1" applyNumberFormat="1" applyFont="1" applyFill="1" applyBorder="1" applyAlignment="1">
      <alignment horizontal="center" vertical="top" wrapText="1"/>
    </xf>
    <xf numFmtId="0" fontId="27" fillId="0" borderId="6" xfId="0" applyFont="1" applyBorder="1" applyAlignment="1">
      <alignment vertical="center"/>
    </xf>
    <xf numFmtId="0" fontId="27" fillId="0" borderId="0" xfId="0" applyFont="1" applyAlignment="1">
      <alignment vertical="center"/>
    </xf>
    <xf numFmtId="0" fontId="27" fillId="0" borderId="7" xfId="0" applyFont="1" applyBorder="1" applyAlignment="1">
      <alignment vertical="center"/>
    </xf>
    <xf numFmtId="0" fontId="2" fillId="0" borderId="22" xfId="1" applyNumberFormat="1" applyFont="1" applyFill="1" applyBorder="1" applyAlignment="1">
      <alignment vertical="top" wrapText="1"/>
    </xf>
    <xf numFmtId="0" fontId="4" fillId="0" borderId="0" xfId="0" applyFont="1" applyAlignment="1">
      <alignment horizontal="left" vertical="top"/>
    </xf>
    <xf numFmtId="0" fontId="0" fillId="0" borderId="0" xfId="0" applyAlignment="1" applyProtection="1">
      <alignment vertical="top" wrapText="1"/>
      <protection locked="0"/>
    </xf>
    <xf numFmtId="0" fontId="0" fillId="2" borderId="9" xfId="0" applyFill="1" applyBorder="1" applyProtection="1">
      <protection locked="0"/>
    </xf>
    <xf numFmtId="0" fontId="2" fillId="0" borderId="36" xfId="0" applyFont="1" applyBorder="1" applyAlignment="1" applyProtection="1">
      <alignment vertical="top" wrapText="1"/>
      <protection locked="0"/>
    </xf>
    <xf numFmtId="0" fontId="2" fillId="0" borderId="35" xfId="0" applyFont="1" applyBorder="1" applyAlignment="1">
      <alignment vertical="top" wrapText="1"/>
    </xf>
    <xf numFmtId="0" fontId="2" fillId="0" borderId="37" xfId="0" applyFont="1" applyBorder="1" applyAlignment="1">
      <alignment vertical="top" wrapText="1"/>
    </xf>
    <xf numFmtId="0" fontId="0" fillId="0" borderId="36" xfId="0" applyBorder="1" applyAlignment="1">
      <alignment vertical="top" wrapText="1"/>
    </xf>
    <xf numFmtId="0" fontId="2" fillId="0" borderId="36" xfId="0" applyFont="1" applyBorder="1" applyAlignment="1">
      <alignment vertical="top" wrapText="1"/>
    </xf>
    <xf numFmtId="0" fontId="0" fillId="7" borderId="7" xfId="0" applyFill="1" applyBorder="1" applyProtection="1">
      <protection locked="0"/>
    </xf>
    <xf numFmtId="49" fontId="0" fillId="0" borderId="0" xfId="0" applyNumberFormat="1"/>
    <xf numFmtId="0" fontId="0" fillId="0" borderId="23" xfId="0" applyBorder="1"/>
    <xf numFmtId="0" fontId="0" fillId="0" borderId="22" xfId="0" applyBorder="1"/>
    <xf numFmtId="0" fontId="0" fillId="0" borderId="24" xfId="0" applyBorder="1"/>
    <xf numFmtId="0" fontId="0" fillId="0" borderId="31" xfId="0" applyBorder="1"/>
    <xf numFmtId="0" fontId="0" fillId="0" borderId="9" xfId="0" applyBorder="1"/>
    <xf numFmtId="0" fontId="0" fillId="0" borderId="5" xfId="0" applyBorder="1"/>
    <xf numFmtId="0" fontId="0" fillId="0" borderId="33" xfId="0" applyBorder="1"/>
    <xf numFmtId="0" fontId="0" fillId="0" borderId="32" xfId="0" applyBorder="1" applyAlignment="1">
      <alignment horizontal="left" vertical="center"/>
    </xf>
    <xf numFmtId="0" fontId="0" fillId="0" borderId="29" xfId="0" applyBorder="1" applyAlignment="1">
      <alignment wrapText="1"/>
    </xf>
    <xf numFmtId="0" fontId="0" fillId="0" borderId="21" xfId="0" applyBorder="1"/>
    <xf numFmtId="0" fontId="0" fillId="0" borderId="38" xfId="0" applyBorder="1"/>
    <xf numFmtId="0" fontId="0" fillId="0" borderId="24" xfId="0" applyBorder="1" applyAlignment="1">
      <alignment wrapText="1"/>
    </xf>
    <xf numFmtId="0" fontId="0" fillId="0" borderId="1" xfId="0" applyBorder="1"/>
    <xf numFmtId="0" fontId="0" fillId="0" borderId="11" xfId="0" applyBorder="1" applyAlignment="1">
      <alignment horizontal="left" vertical="center"/>
    </xf>
    <xf numFmtId="0" fontId="0" fillId="0" borderId="32" xfId="0" applyBorder="1"/>
    <xf numFmtId="0" fontId="25" fillId="8" borderId="39" xfId="0" applyFont="1" applyFill="1" applyBorder="1" applyAlignment="1">
      <alignment horizontal="left" vertical="center"/>
    </xf>
    <xf numFmtId="0" fontId="25" fillId="8" borderId="40" xfId="0" applyFont="1" applyFill="1" applyBorder="1" applyAlignment="1">
      <alignment horizontal="left" vertical="center"/>
    </xf>
    <xf numFmtId="0" fontId="25" fillId="8" borderId="41" xfId="0" applyFont="1" applyFill="1" applyBorder="1" applyAlignment="1">
      <alignment horizontal="left" vertical="center"/>
    </xf>
    <xf numFmtId="0" fontId="0" fillId="13" borderId="42" xfId="0" applyFill="1" applyBorder="1" applyAlignment="1">
      <alignment horizontal="left" vertical="center"/>
    </xf>
    <xf numFmtId="0" fontId="0" fillId="13" borderId="32" xfId="0" applyFill="1" applyBorder="1" applyAlignment="1">
      <alignment horizontal="left" vertical="center"/>
    </xf>
    <xf numFmtId="0" fontId="0" fillId="13" borderId="43" xfId="0" applyFill="1" applyBorder="1" applyAlignment="1">
      <alignment horizontal="left" vertical="center"/>
    </xf>
    <xf numFmtId="0" fontId="0" fillId="0" borderId="42" xfId="0" applyBorder="1" applyAlignment="1">
      <alignment horizontal="left" vertical="center"/>
    </xf>
    <xf numFmtId="0" fontId="0" fillId="0" borderId="32" xfId="0" applyBorder="1" applyAlignment="1">
      <alignment horizontal="left" vertical="center" wrapText="1"/>
    </xf>
    <xf numFmtId="0" fontId="0" fillId="0" borderId="43" xfId="0" applyBorder="1" applyAlignment="1">
      <alignment horizontal="left" vertical="center"/>
    </xf>
    <xf numFmtId="0" fontId="4" fillId="13" borderId="32" xfId="0" applyFont="1" applyFill="1" applyBorder="1" applyAlignment="1">
      <alignment horizontal="left" vertical="top"/>
    </xf>
    <xf numFmtId="0" fontId="0" fillId="13" borderId="43" xfId="0" applyFill="1" applyBorder="1" applyAlignment="1">
      <alignment horizontal="left" vertical="center" wrapText="1"/>
    </xf>
    <xf numFmtId="0" fontId="0" fillId="13" borderId="32" xfId="0" applyFill="1" applyBorder="1"/>
    <xf numFmtId="0" fontId="0" fillId="13" borderId="32" xfId="0" applyFill="1" applyBorder="1" applyAlignment="1">
      <alignment horizontal="left" vertical="center" wrapText="1"/>
    </xf>
    <xf numFmtId="0" fontId="0" fillId="0" borderId="43" xfId="0" applyBorder="1" applyAlignment="1">
      <alignment horizontal="left" vertical="center" wrapText="1"/>
    </xf>
    <xf numFmtId="0" fontId="0" fillId="13" borderId="32" xfId="0" applyFill="1" applyBorder="1" applyAlignment="1">
      <alignment vertical="top" wrapText="1"/>
    </xf>
    <xf numFmtId="0" fontId="0" fillId="0" borderId="6" xfId="0" applyBorder="1" applyAlignment="1">
      <alignment vertical="top"/>
    </xf>
    <xf numFmtId="0" fontId="0" fillId="0" borderId="44" xfId="0" applyBorder="1" applyAlignment="1">
      <alignment wrapText="1"/>
    </xf>
    <xf numFmtId="0" fontId="0" fillId="9" borderId="8" xfId="0" applyFill="1" applyBorder="1" applyProtection="1">
      <protection locked="0"/>
    </xf>
    <xf numFmtId="0" fontId="2" fillId="0" borderId="45" xfId="0" applyFont="1" applyBorder="1" applyAlignment="1" applyProtection="1">
      <alignment vertical="top" wrapText="1"/>
      <protection locked="0"/>
    </xf>
    <xf numFmtId="0" fontId="0" fillId="0" borderId="0" xfId="1" applyNumberFormat="1" applyFont="1" applyFill="1" applyBorder="1" applyAlignment="1">
      <alignment horizontal="center"/>
    </xf>
    <xf numFmtId="0" fontId="0" fillId="13" borderId="32" xfId="0" applyFill="1" applyBorder="1" applyAlignment="1">
      <alignment horizontal="left" vertical="top" wrapText="1"/>
    </xf>
    <xf numFmtId="0" fontId="0" fillId="0" borderId="32" xfId="0" applyBorder="1" applyAlignment="1">
      <alignment horizontal="left" vertical="top" wrapText="1"/>
    </xf>
    <xf numFmtId="0" fontId="0" fillId="0" borderId="42" xfId="0" applyBorder="1" applyAlignment="1">
      <alignment wrapText="1"/>
    </xf>
    <xf numFmtId="0" fontId="0" fillId="0" borderId="32" xfId="0" applyBorder="1" applyAlignment="1">
      <alignment wrapText="1"/>
    </xf>
    <xf numFmtId="0" fontId="0" fillId="0" borderId="14" xfId="0" applyBorder="1" applyAlignment="1" applyProtection="1">
      <alignment horizontal="left" vertical="center"/>
      <protection locked="0"/>
    </xf>
    <xf numFmtId="0" fontId="0" fillId="0" borderId="1" xfId="0" applyBorder="1" applyAlignment="1">
      <alignment horizontal="left" vertical="center"/>
    </xf>
    <xf numFmtId="0" fontId="0" fillId="0" borderId="12" xfId="0" applyBorder="1" applyAlignment="1" applyProtection="1">
      <alignment wrapText="1"/>
      <protection locked="0"/>
    </xf>
    <xf numFmtId="165" fontId="0" fillId="9" borderId="9" xfId="4" applyNumberFormat="1" applyFont="1" applyFill="1" applyBorder="1" applyProtection="1">
      <protection locked="0"/>
    </xf>
    <xf numFmtId="0" fontId="0" fillId="12" borderId="42" xfId="0" applyFill="1" applyBorder="1" applyAlignment="1">
      <alignment horizontal="left" vertical="center"/>
    </xf>
    <xf numFmtId="0" fontId="0" fillId="12" borderId="32" xfId="0" applyFill="1" applyBorder="1" applyAlignment="1">
      <alignment horizontal="left" vertical="center"/>
    </xf>
    <xf numFmtId="0" fontId="0" fillId="12" borderId="32" xfId="0" applyFill="1" applyBorder="1"/>
    <xf numFmtId="0" fontId="0" fillId="12" borderId="43" xfId="0" applyFill="1" applyBorder="1" applyAlignment="1">
      <alignment horizontal="left" vertical="center" wrapText="1"/>
    </xf>
    <xf numFmtId="0" fontId="15" fillId="0" borderId="12" xfId="2" applyFill="1" applyBorder="1" applyAlignment="1">
      <alignment horizontal="left" vertical="center"/>
    </xf>
    <xf numFmtId="0" fontId="2" fillId="4" borderId="2" xfId="0" applyFont="1" applyFill="1" applyBorder="1" applyAlignment="1" applyProtection="1">
      <alignment vertical="top" wrapText="1"/>
      <protection locked="0"/>
    </xf>
    <xf numFmtId="0" fontId="0" fillId="4" borderId="12" xfId="0" applyFill="1" applyBorder="1" applyAlignment="1">
      <alignment horizontal="left" vertical="center" wrapText="1"/>
    </xf>
    <xf numFmtId="0" fontId="0" fillId="4" borderId="12" xfId="0" applyFill="1" applyBorder="1" applyAlignment="1" applyProtection="1">
      <alignment horizontal="left" vertical="center" wrapText="1"/>
      <protection locked="0"/>
    </xf>
    <xf numFmtId="0" fontId="0" fillId="4" borderId="12" xfId="0" applyFill="1" applyBorder="1" applyAlignment="1" applyProtection="1">
      <alignment vertical="top" wrapText="1"/>
      <protection locked="0"/>
    </xf>
    <xf numFmtId="0" fontId="0" fillId="4" borderId="0" xfId="0" applyFill="1" applyAlignment="1">
      <alignment wrapText="1"/>
    </xf>
    <xf numFmtId="0" fontId="12" fillId="4" borderId="0" xfId="0" applyFont="1" applyFill="1" applyAlignment="1">
      <alignment vertical="top" wrapText="1"/>
    </xf>
    <xf numFmtId="0" fontId="6" fillId="4" borderId="0" xfId="0" applyFont="1" applyFill="1" applyAlignment="1">
      <alignment vertical="top" wrapText="1"/>
    </xf>
    <xf numFmtId="0" fontId="1" fillId="4" borderId="0" xfId="1" applyNumberFormat="1" applyFont="1" applyFill="1" applyBorder="1" applyAlignment="1">
      <alignment horizontal="center" vertical="top" wrapText="1"/>
    </xf>
    <xf numFmtId="0" fontId="0" fillId="4" borderId="0" xfId="0" applyFill="1" applyAlignment="1">
      <alignment horizontal="left"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7" xfId="0" applyFont="1" applyBorder="1" applyAlignment="1">
      <alignment horizontal="center" vertical="center" wrapText="1"/>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center" vertical="center"/>
    </xf>
    <xf numFmtId="0" fontId="17" fillId="12" borderId="6" xfId="0" applyFont="1" applyFill="1" applyBorder="1" applyAlignment="1">
      <alignment horizontal="center" vertical="center" wrapText="1"/>
    </xf>
    <xf numFmtId="0" fontId="17" fillId="12" borderId="0" xfId="0" applyFont="1" applyFill="1" applyAlignment="1">
      <alignment horizontal="center" vertical="center" wrapText="1"/>
    </xf>
    <xf numFmtId="0" fontId="17" fillId="12" borderId="7" xfId="0" applyFont="1" applyFill="1" applyBorder="1" applyAlignment="1">
      <alignment horizontal="center" vertical="center" wrapText="1"/>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0" fillId="0" borderId="0" xfId="0" applyAlignment="1">
      <alignment horizontal="left" wrapText="1"/>
    </xf>
    <xf numFmtId="0" fontId="9" fillId="4" borderId="0" xfId="0" applyFont="1" applyFill="1" applyAlignment="1">
      <alignment horizontal="left" vertical="top" wrapText="1"/>
    </xf>
  </cellXfs>
  <cellStyles count="36">
    <cellStyle name="Comma" xfId="1" builtinId="3"/>
    <cellStyle name="Comma 2" xfId="3" xr:uid="{F15A58E0-025A-4D1D-A065-7365E3B197E5}"/>
    <cellStyle name="Comma 2 2" xfId="7" xr:uid="{975F310C-8564-4B30-BD3B-907B4C243D95}"/>
    <cellStyle name="Comma 2 2 2" xfId="11" xr:uid="{112D4E8C-1D14-42EC-A8C8-8FE693B632F3}"/>
    <cellStyle name="Comma 2 2 2 2" xfId="27" xr:uid="{CDF63569-72CF-4705-9AE5-96FBD89AED18}"/>
    <cellStyle name="Comma 2 2 3" xfId="15" xr:uid="{DF573CE9-3BC4-482E-9B89-943A6F487425}"/>
    <cellStyle name="Comma 2 2 3 2" xfId="31" xr:uid="{7E45C11B-E408-4381-9F23-70E1058A228E}"/>
    <cellStyle name="Comma 2 2 4" xfId="19" xr:uid="{33DF710F-99F9-4A1F-8A20-2412DDE5C097}"/>
    <cellStyle name="Comma 2 2 4 2" xfId="35" xr:uid="{43D61E18-BE69-4258-B2FA-77B0CC7BE285}"/>
    <cellStyle name="Comma 2 2 5" xfId="23" xr:uid="{3D3B0F16-1EED-40FA-9955-83B58015A9E4}"/>
    <cellStyle name="Comma 2 3" xfId="9" xr:uid="{6FD33552-982A-4A18-9553-D930EF47673B}"/>
    <cellStyle name="Comma 2 3 2" xfId="25" xr:uid="{91674F3B-6FAC-4F07-9CB7-59E69BB3BA21}"/>
    <cellStyle name="Comma 2 4" xfId="13" xr:uid="{6B373368-7337-453D-9095-EDB24809E4E1}"/>
    <cellStyle name="Comma 2 4 2" xfId="29" xr:uid="{54DDF625-CC94-4125-8F7F-C6B508F436FB}"/>
    <cellStyle name="Comma 2 5" xfId="17" xr:uid="{640F1B82-E16D-4740-BBFF-FFAE0894BB17}"/>
    <cellStyle name="Comma 2 5 2" xfId="33" xr:uid="{AB2629F5-3945-412A-A376-9A0FB735CE44}"/>
    <cellStyle name="Comma 2 6" xfId="21" xr:uid="{B7B3B139-F8C7-4F21-9C2F-6006FED4FD69}"/>
    <cellStyle name="Comma 3" xfId="6" xr:uid="{0C7E0997-89C8-415F-9022-B0562F1C017B}"/>
    <cellStyle name="Comma 3 2" xfId="10" xr:uid="{4120B6FD-86B6-49CC-8499-EBBAB1E3DE6B}"/>
    <cellStyle name="Comma 3 2 2" xfId="26" xr:uid="{37637A15-2C3C-4250-A26E-AFA0E91E7E9A}"/>
    <cellStyle name="Comma 3 3" xfId="14" xr:uid="{9A719347-6C9A-4CEE-95EB-B23FA55E0AA1}"/>
    <cellStyle name="Comma 3 3 2" xfId="30" xr:uid="{474FE791-1771-4509-B60F-B5451BEFE9C4}"/>
    <cellStyle name="Comma 3 4" xfId="18" xr:uid="{05B17033-EBB2-4C17-BB20-EDED4E34CC9D}"/>
    <cellStyle name="Comma 3 4 2" xfId="34" xr:uid="{782A18A7-655E-4193-9086-24FB656B3481}"/>
    <cellStyle name="Comma 3 5" xfId="22" xr:uid="{355D3CCA-DD6F-437D-94CC-F1EB9167A185}"/>
    <cellStyle name="Comma 4" xfId="8" xr:uid="{7A6F79BB-68E9-4068-8952-39D792326863}"/>
    <cellStyle name="Comma 4 2" xfId="24" xr:uid="{63C1880A-1D23-4D8D-8C2C-B0DE090BC950}"/>
    <cellStyle name="Comma 5" xfId="12" xr:uid="{DD234DAF-A081-4821-A528-D7A1DF180A23}"/>
    <cellStyle name="Comma 5 2" xfId="28" xr:uid="{EFD0FA20-457F-4ABF-9F22-6220A5F14D61}"/>
    <cellStyle name="Comma 6" xfId="16" xr:uid="{15312FDD-D595-4E7B-AAE1-6A24E2354ADE}"/>
    <cellStyle name="Comma 6 2" xfId="32" xr:uid="{17A25030-139D-4702-AF75-B1AFD40C5678}"/>
    <cellStyle name="Comma 7" xfId="20" xr:uid="{51AC1D65-3A28-4EB0-B4C0-8724867BD1D0}"/>
    <cellStyle name="Hyperlink" xfId="2" builtinId="8"/>
    <cellStyle name="Normal" xfId="0" builtinId="0"/>
    <cellStyle name="Normal 2" xfId="5" xr:uid="{85F10C17-8150-4609-988D-73DCB82904B0}"/>
    <cellStyle name="Percent" xfId="4" builtinId="5"/>
  </cellStyles>
  <dxfs count="109">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CC66"/>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s>
  <tableStyles count="0" defaultTableStyle="TableStyleMedium2" defaultPivotStyle="PivotStyleLight16"/>
  <colors>
    <mruColors>
      <color rgb="FFFFCC66"/>
      <color rgb="FFA9D08E"/>
      <color rgb="FFFFCC00"/>
      <color rgb="FFFFFF99"/>
      <color rgb="FFFFC000"/>
      <color rgb="FFFF9999"/>
      <color rgb="FF00FF99"/>
      <color rgb="FFCCFFCC"/>
      <color rgb="FF99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6:E17" totalsRowShown="0" headerRowDxfId="108" dataDxfId="107" tableBorderDxfId="106">
  <tableColumns count="5">
    <tableColumn id="1" xr3:uid="{E5DAAB39-B0E7-469C-BD98-44007F7268B2}" name="Name" dataDxfId="105"/>
    <tableColumn id="2" xr3:uid="{87558EA0-B064-4415-AE63-AB7D78079F3E}" name="Section" dataDxfId="104"/>
    <tableColumn id="3" xr3:uid="{B19DFD03-D5BC-4553-87E8-E3E373108EB1}" name="Code (row 3)" dataDxfId="103"/>
    <tableColumn id="7" xr3:uid="{28219CE4-EC4E-444D-AFB3-001414BC3C51}" name="Detail " dataDxfId="102"/>
    <tableColumn id="4" xr3:uid="{2D0DE9CD-5320-4CFB-9152-DAB2412FA9C6}" name="Validation" dataDxfId="10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1920F7-8370-4CB9-8AA6-AA0F20CDD3AD}" name="Table5" displayName="Table5" ref="A6:C9" totalsRowShown="0" headerRowDxfId="100" headerRowBorderDxfId="99" tableBorderDxfId="98" totalsRowBorderDxfId="97">
  <tableColumns count="3">
    <tableColumn id="1" xr3:uid="{BE2EA2FF-8569-4A87-9736-B54C820EB1A3}" name="Scenario"/>
    <tableColumn id="3" xr3:uid="{8B35B1DB-B487-41DB-B095-01BD8A663391}" name="Options"/>
    <tableColumn id="2" xr3:uid="{5B6CD174-AF35-42F3-A8AB-AF71720679A5}" name="Reporting " dataDxfId="9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62" totalsRowShown="0" headerRowDxfId="95" dataDxfId="93" headerRowBorderDxfId="94" tableBorderDxfId="92" totalsRowBorderDxfId="91">
  <autoFilter ref="A1:K162" xr:uid="{7A61BCB6-F247-405C-B5C7-3400356C3036}"/>
  <tableColumns count="11">
    <tableColumn id="1" xr3:uid="{B2BFAF5E-A197-46C0-8D45-EFFE5ED3F93B}" name="Name" dataDxfId="90"/>
    <tableColumn id="2" xr3:uid="{6E14C09A-C9DA-4EAE-9DDF-8D8BEAC513D2}" name="Section" dataDxfId="89"/>
    <tableColumn id="3" xr3:uid="{69E07155-8BBD-4FC3-99A3-DDC62CB168A5}" name="Code (row 3)" dataDxfId="88"/>
    <tableColumn id="12" xr3:uid="{FCF974D6-DB5E-4F67-9719-4BD59BBF9110}" name="Column " dataDxfId="87">
      <calculatedColumnFormula>SUBSTITUTE(ADDRESS(1,ROW()-1,4),"1","")</calculatedColumnFormula>
    </tableColumn>
    <tableColumn id="4" xr3:uid="{D14986CD-28D3-4284-96BF-C65DC07A5BF6}" name="Data Type" dataDxfId="86"/>
    <tableColumn id="5" xr3:uid="{ABAED99A-17B9-4E32-8774-01CAFCDC56AB}" name="Units" dataDxfId="85"/>
    <tableColumn id="6" xr3:uid="{C68635FE-68A0-429C-9E77-DB886B5AB0F1}" name="Range" dataDxfId="84"/>
    <tableColumn id="7" xr3:uid="{DC97CBC1-CC37-4C2B-8B28-94056B746DC7}" name="Validation" dataDxfId="83"/>
    <tableColumn id="8" xr3:uid="{D8664750-DC74-4BCD-AF70-13C350131778}" name="Example" dataDxfId="82" dataCellStyle="Comma"/>
    <tableColumn id="9" xr3:uid="{E90AC5F3-EB2F-4775-B46A-96B70CF2E176}" name="Definition" dataDxfId="81"/>
    <tableColumn id="11" xr3:uid="{ECC6B4B7-2D13-448B-92AF-3D44ED9B26D5}" name="Methodology or links" dataDxfId="8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n.wikipedia.org/wiki/Africa" TargetMode="External"/><Relationship Id="rId2" Type="http://schemas.openxmlformats.org/officeDocument/2006/relationships/hyperlink" Target="https://en.wikipedia.org/wiki/Africa" TargetMode="External"/><Relationship Id="rId1" Type="http://schemas.openxmlformats.org/officeDocument/2006/relationships/hyperlink" Target="https://www.osc.gov.on.ca/documents/en/Investors/reg_registrants.pdf"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JL700"/>
  <sheetViews>
    <sheetView tabSelected="1" zoomScale="115" zoomScaleNormal="115" workbookViewId="0">
      <pane xSplit="2" ySplit="3" topLeftCell="C10" activePane="bottomRight" state="frozen"/>
      <selection pane="topRight" activeCell="C1" sqref="C1"/>
      <selection pane="bottomLeft" activeCell="A4" sqref="A4"/>
      <selection pane="bottomRight" activeCell="B4" sqref="B4"/>
    </sheetView>
  </sheetViews>
  <sheetFormatPr defaultColWidth="0" defaultRowHeight="15" zeroHeight="1"/>
  <cols>
    <col min="1" max="1" width="15.140625" customWidth="1"/>
    <col min="2" max="2" width="15.140625" style="2" customWidth="1"/>
    <col min="3" max="3" width="15.140625" customWidth="1"/>
    <col min="4" max="4" width="15.140625" style="6" customWidth="1"/>
    <col min="5" max="5" width="20" style="2" customWidth="1"/>
    <col min="6" max="6" width="24" style="66" customWidth="1"/>
    <col min="7" max="10" width="15.140625" customWidth="1"/>
    <col min="11" max="12" width="15.140625" style="2" customWidth="1"/>
    <col min="13" max="13" width="16.85546875" style="2" customWidth="1"/>
    <col min="14" max="15" width="15.140625" style="2" customWidth="1"/>
    <col min="16" max="16" width="20.5703125" style="2" customWidth="1"/>
    <col min="17" max="17" width="15.140625" style="2" customWidth="1"/>
    <col min="18" max="18" width="15.140625" customWidth="1"/>
    <col min="19" max="19" width="15.140625" style="2" customWidth="1"/>
    <col min="20" max="20" width="15.140625" customWidth="1"/>
    <col min="21" max="24" width="15.140625" style="2" customWidth="1"/>
    <col min="25" max="25" width="15.140625" customWidth="1"/>
    <col min="26" max="28" width="15.140625" style="2" customWidth="1"/>
    <col min="29" max="30" width="15.140625" customWidth="1"/>
    <col min="31" max="33" width="15.140625" style="2" customWidth="1"/>
    <col min="34" max="35" width="15.140625" customWidth="1"/>
    <col min="36" max="36" width="17" style="2" customWidth="1"/>
    <col min="37" max="37" width="15.140625" style="2" customWidth="1"/>
    <col min="38" max="38" width="15.5703125" style="2" customWidth="1"/>
    <col min="39" max="42" width="15.140625" style="2" customWidth="1"/>
    <col min="43" max="43" width="16.28515625" style="2" customWidth="1"/>
    <col min="44" max="46" width="17.7109375" style="2" customWidth="1"/>
    <col min="47" max="47" width="15.140625" customWidth="1"/>
    <col min="48" max="48" width="16.5703125" customWidth="1"/>
    <col min="49" max="51" width="15.140625" customWidth="1"/>
    <col min="52" max="52" width="16.28515625" customWidth="1"/>
    <col min="53" max="57" width="15.140625" customWidth="1"/>
    <col min="58" max="58" width="20.42578125" customWidth="1"/>
    <col min="59" max="59" width="22.5703125" customWidth="1"/>
    <col min="60" max="136" width="15.140625" customWidth="1"/>
    <col min="137" max="137" width="24.5703125" customWidth="1"/>
    <col min="138" max="144" width="15.140625" customWidth="1"/>
    <col min="145" max="145" width="16.28515625" customWidth="1"/>
    <col min="146" max="146" width="16" customWidth="1"/>
    <col min="147" max="152" width="15.140625" customWidth="1"/>
    <col min="153" max="159" width="15.140625" style="2" customWidth="1"/>
    <col min="160" max="160" width="15.140625" customWidth="1"/>
    <col min="161" max="161" width="17.5703125" customWidth="1"/>
    <col min="162" max="170" width="15.140625" customWidth="1"/>
    <col min="171" max="171" width="17.140625" customWidth="1"/>
    <col min="172" max="172" width="15.140625" customWidth="1"/>
    <col min="173" max="173" width="12.140625" customWidth="1"/>
    <col min="174" max="185" width="9.140625" customWidth="1"/>
    <col min="186" max="272" width="0" hidden="1" customWidth="1"/>
    <col min="273" max="16384" width="9.140625" hidden="1"/>
  </cols>
  <sheetData>
    <row r="1" spans="1:162" s="9" customFormat="1" ht="36" customHeight="1" thickBot="1">
      <c r="A1" s="117"/>
      <c r="B1" s="256" t="s">
        <v>35</v>
      </c>
      <c r="C1" s="257"/>
      <c r="D1" s="257"/>
      <c r="E1" s="257"/>
      <c r="F1" s="257"/>
      <c r="G1" s="257"/>
      <c r="H1" s="257"/>
      <c r="I1" s="257"/>
      <c r="J1" s="257"/>
      <c r="K1" s="257"/>
      <c r="L1" s="257"/>
      <c r="M1" s="257"/>
      <c r="N1" s="257"/>
      <c r="O1" s="257"/>
      <c r="P1" s="257"/>
      <c r="Q1" s="257"/>
      <c r="R1" s="257"/>
      <c r="S1" s="257"/>
      <c r="T1" s="257"/>
      <c r="U1" s="257"/>
      <c r="V1" s="257"/>
      <c r="W1" s="257"/>
      <c r="X1" s="258"/>
      <c r="Y1" s="256" t="s">
        <v>65</v>
      </c>
      <c r="Z1" s="257"/>
      <c r="AA1" s="257"/>
      <c r="AB1" s="257"/>
      <c r="AC1" s="257"/>
      <c r="AD1" s="257"/>
      <c r="AE1" s="257"/>
      <c r="AF1" s="257"/>
      <c r="AG1" s="257"/>
      <c r="AH1" s="258"/>
      <c r="AI1" s="259" t="s">
        <v>895</v>
      </c>
      <c r="AJ1" s="260"/>
      <c r="AK1" s="260"/>
      <c r="AL1" s="261"/>
      <c r="AM1" s="256" t="s">
        <v>456</v>
      </c>
      <c r="AN1" s="257"/>
      <c r="AO1" s="257"/>
      <c r="AP1" s="258"/>
      <c r="AQ1" s="259" t="s">
        <v>914</v>
      </c>
      <c r="AR1" s="260"/>
      <c r="AS1" s="260"/>
      <c r="AT1" s="261"/>
      <c r="AU1" s="134" t="s">
        <v>662</v>
      </c>
      <c r="AV1" s="250" t="s">
        <v>839</v>
      </c>
      <c r="AW1" s="251"/>
      <c r="AX1" s="251"/>
      <c r="AY1" s="251"/>
      <c r="AZ1" s="251"/>
      <c r="BA1" s="251"/>
      <c r="BB1" s="251"/>
      <c r="BC1" s="251"/>
      <c r="BD1" s="251"/>
      <c r="BE1" s="251"/>
      <c r="BF1" s="251"/>
      <c r="BG1" s="252"/>
      <c r="BH1" s="250" t="s">
        <v>715</v>
      </c>
      <c r="BI1" s="251"/>
      <c r="BJ1" s="251"/>
      <c r="BK1" s="251"/>
      <c r="BL1" s="251"/>
      <c r="BM1" s="251"/>
      <c r="BN1" s="251"/>
      <c r="BO1" s="251"/>
      <c r="BP1" s="252"/>
      <c r="BQ1" s="250" t="s">
        <v>716</v>
      </c>
      <c r="BR1" s="251"/>
      <c r="BS1" s="251"/>
      <c r="BT1" s="251"/>
      <c r="BU1" s="251"/>
      <c r="BV1" s="251"/>
      <c r="BW1" s="251"/>
      <c r="BX1" s="251"/>
      <c r="BY1" s="252"/>
      <c r="BZ1" s="250" t="s">
        <v>963</v>
      </c>
      <c r="CA1" s="251"/>
      <c r="CB1" s="251"/>
      <c r="CC1" s="251"/>
      <c r="CD1" s="251"/>
      <c r="CE1" s="251"/>
      <c r="CF1" s="251"/>
      <c r="CG1" s="251"/>
      <c r="CH1" s="251"/>
      <c r="CI1" s="251"/>
      <c r="CJ1" s="251"/>
      <c r="CK1" s="251"/>
      <c r="CL1" s="251"/>
      <c r="CM1" s="251"/>
      <c r="CN1" s="251"/>
      <c r="CO1" s="251"/>
      <c r="CP1" s="251"/>
      <c r="CQ1" s="251"/>
      <c r="CR1" s="251"/>
      <c r="CS1" s="251"/>
      <c r="CT1" s="252"/>
      <c r="CU1" s="250" t="s">
        <v>717</v>
      </c>
      <c r="CV1" s="251"/>
      <c r="CW1" s="251"/>
      <c r="CX1" s="251"/>
      <c r="CY1" s="251"/>
      <c r="CZ1" s="251"/>
      <c r="DA1" s="251"/>
      <c r="DB1" s="251"/>
      <c r="DC1" s="251"/>
      <c r="DD1" s="251"/>
      <c r="DE1" s="251"/>
      <c r="DF1" s="251"/>
      <c r="DG1" s="251"/>
      <c r="DH1" s="251"/>
      <c r="DI1" s="251"/>
      <c r="DJ1" s="251"/>
      <c r="DK1" s="251"/>
      <c r="DL1" s="251"/>
      <c r="DM1" s="251"/>
      <c r="DN1" s="251"/>
      <c r="DO1" s="251"/>
      <c r="DP1" s="252"/>
      <c r="DQ1" s="250" t="s">
        <v>718</v>
      </c>
      <c r="DR1" s="251"/>
      <c r="DS1" s="251"/>
      <c r="DT1" s="251"/>
      <c r="DU1" s="251"/>
      <c r="DV1" s="251"/>
      <c r="DW1" s="251"/>
      <c r="DX1" s="252"/>
      <c r="DY1" s="250" t="s">
        <v>719</v>
      </c>
      <c r="DZ1" s="251"/>
      <c r="EA1" s="251"/>
      <c r="EB1" s="251"/>
      <c r="EC1" s="251"/>
      <c r="ED1" s="251"/>
      <c r="EE1" s="251"/>
      <c r="EF1" s="251"/>
      <c r="EG1" s="252"/>
      <c r="EH1" s="250" t="s">
        <v>720</v>
      </c>
      <c r="EI1" s="251"/>
      <c r="EJ1" s="251"/>
      <c r="EK1" s="252"/>
      <c r="EL1" s="250" t="s">
        <v>546</v>
      </c>
      <c r="EM1" s="251"/>
      <c r="EN1" s="251"/>
      <c r="EO1" s="252"/>
      <c r="EP1" s="253" t="s">
        <v>518</v>
      </c>
      <c r="EQ1" s="254"/>
      <c r="ER1" s="254"/>
      <c r="ES1" s="254"/>
      <c r="ET1" s="254"/>
      <c r="EU1" s="254"/>
      <c r="EV1" s="254"/>
      <c r="EW1" s="255"/>
      <c r="EX1" s="250" t="s">
        <v>517</v>
      </c>
      <c r="EY1" s="251"/>
      <c r="EZ1" s="251"/>
      <c r="FA1" s="251"/>
      <c r="FB1" s="251"/>
      <c r="FC1" s="251"/>
      <c r="FD1" s="251"/>
      <c r="FE1" s="252"/>
      <c r="FF1" s="223"/>
    </row>
    <row r="2" spans="1:162" s="23" customFormat="1" ht="121.5" customHeight="1" thickBot="1">
      <c r="A2" s="118" t="s">
        <v>34</v>
      </c>
      <c r="B2" s="11" t="s">
        <v>363</v>
      </c>
      <c r="C2" s="13" t="s">
        <v>364</v>
      </c>
      <c r="D2" s="11" t="s">
        <v>365</v>
      </c>
      <c r="E2" s="133" t="s">
        <v>905</v>
      </c>
      <c r="F2" s="182" t="s">
        <v>906</v>
      </c>
      <c r="G2" s="11" t="s">
        <v>503</v>
      </c>
      <c r="H2" s="11" t="s">
        <v>919</v>
      </c>
      <c r="I2" s="11" t="s">
        <v>793</v>
      </c>
      <c r="J2" s="11" t="s">
        <v>552</v>
      </c>
      <c r="K2" s="11" t="s">
        <v>538</v>
      </c>
      <c r="L2" s="11" t="s">
        <v>366</v>
      </c>
      <c r="M2" s="11" t="s">
        <v>644</v>
      </c>
      <c r="N2" s="12" t="s">
        <v>792</v>
      </c>
      <c r="O2" s="12" t="s">
        <v>508</v>
      </c>
      <c r="P2" s="11" t="s">
        <v>438</v>
      </c>
      <c r="Q2" s="10" t="s">
        <v>811</v>
      </c>
      <c r="R2" s="12" t="s">
        <v>63</v>
      </c>
      <c r="S2" s="173" t="s">
        <v>930</v>
      </c>
      <c r="T2" s="11" t="s">
        <v>661</v>
      </c>
      <c r="U2" s="11" t="s">
        <v>362</v>
      </c>
      <c r="V2" s="173" t="s">
        <v>368</v>
      </c>
      <c r="W2" s="186" t="s">
        <v>912</v>
      </c>
      <c r="X2" s="11" t="s">
        <v>842</v>
      </c>
      <c r="Y2" s="26" t="s">
        <v>369</v>
      </c>
      <c r="Z2" s="11" t="s">
        <v>681</v>
      </c>
      <c r="AA2" s="11" t="s">
        <v>243</v>
      </c>
      <c r="AB2" s="187" t="s">
        <v>465</v>
      </c>
      <c r="AC2" s="188" t="s">
        <v>466</v>
      </c>
      <c r="AD2" s="11" t="s">
        <v>370</v>
      </c>
      <c r="AE2" s="11" t="s">
        <v>371</v>
      </c>
      <c r="AF2" s="186" t="s">
        <v>372</v>
      </c>
      <c r="AG2" s="189" t="s">
        <v>794</v>
      </c>
      <c r="AH2" s="118" t="s">
        <v>373</v>
      </c>
      <c r="AI2" s="155" t="s">
        <v>361</v>
      </c>
      <c r="AJ2" s="11" t="s">
        <v>937</v>
      </c>
      <c r="AK2" s="11" t="s">
        <v>832</v>
      </c>
      <c r="AL2" s="153" t="s">
        <v>844</v>
      </c>
      <c r="AM2" s="26" t="s">
        <v>703</v>
      </c>
      <c r="AN2" s="11" t="s">
        <v>704</v>
      </c>
      <c r="AO2" s="11" t="s">
        <v>948</v>
      </c>
      <c r="AP2" s="226" t="s">
        <v>951</v>
      </c>
      <c r="AQ2" s="241" t="s">
        <v>984</v>
      </c>
      <c r="AR2" s="11" t="s">
        <v>973</v>
      </c>
      <c r="AS2" s="173" t="s">
        <v>975</v>
      </c>
      <c r="AT2" s="153" t="s">
        <v>974</v>
      </c>
      <c r="AU2" s="135" t="s">
        <v>795</v>
      </c>
      <c r="AV2" s="14" t="s">
        <v>922</v>
      </c>
      <c r="AW2" s="10" t="s">
        <v>813</v>
      </c>
      <c r="AX2" s="12" t="s">
        <v>627</v>
      </c>
      <c r="AY2" s="12" t="s">
        <v>721</v>
      </c>
      <c r="AZ2" s="10" t="s">
        <v>722</v>
      </c>
      <c r="BA2" s="10" t="s">
        <v>723</v>
      </c>
      <c r="BB2" s="10" t="s">
        <v>724</v>
      </c>
      <c r="BC2" s="12" t="s">
        <v>725</v>
      </c>
      <c r="BD2" s="12" t="s">
        <v>928</v>
      </c>
      <c r="BE2" s="10" t="s">
        <v>726</v>
      </c>
      <c r="BF2" s="190" t="s">
        <v>412</v>
      </c>
      <c r="BG2" s="12" t="s">
        <v>85</v>
      </c>
      <c r="BH2" s="28" t="s">
        <v>727</v>
      </c>
      <c r="BI2" s="10" t="s">
        <v>728</v>
      </c>
      <c r="BJ2" s="10" t="s">
        <v>729</v>
      </c>
      <c r="BK2" s="10" t="s">
        <v>730</v>
      </c>
      <c r="BL2" s="10" t="s">
        <v>731</v>
      </c>
      <c r="BM2" s="10" t="s">
        <v>732</v>
      </c>
      <c r="BN2" s="10" t="s">
        <v>733</v>
      </c>
      <c r="BO2" s="10" t="s">
        <v>734</v>
      </c>
      <c r="BP2" s="118" t="s">
        <v>374</v>
      </c>
      <c r="BQ2" s="28" t="s">
        <v>735</v>
      </c>
      <c r="BR2" s="10" t="s">
        <v>736</v>
      </c>
      <c r="BS2" s="10" t="s">
        <v>737</v>
      </c>
      <c r="BT2" s="10" t="s">
        <v>738</v>
      </c>
      <c r="BU2" s="10" t="s">
        <v>739</v>
      </c>
      <c r="BV2" s="10" t="s">
        <v>740</v>
      </c>
      <c r="BW2" s="10" t="s">
        <v>741</v>
      </c>
      <c r="BX2" s="10" t="s">
        <v>742</v>
      </c>
      <c r="BY2" s="118" t="s">
        <v>383</v>
      </c>
      <c r="BZ2" s="15" t="s">
        <v>743</v>
      </c>
      <c r="CA2" s="12" t="s">
        <v>744</v>
      </c>
      <c r="CB2" s="10" t="s">
        <v>745</v>
      </c>
      <c r="CC2" s="10" t="s">
        <v>746</v>
      </c>
      <c r="CD2" s="10" t="s">
        <v>747</v>
      </c>
      <c r="CE2" s="10" t="s">
        <v>748</v>
      </c>
      <c r="CF2" s="10" t="s">
        <v>749</v>
      </c>
      <c r="CG2" s="12" t="s">
        <v>467</v>
      </c>
      <c r="CH2" s="10" t="s">
        <v>750</v>
      </c>
      <c r="CI2" s="12" t="s">
        <v>751</v>
      </c>
      <c r="CJ2" s="10" t="s">
        <v>752</v>
      </c>
      <c r="CK2" s="10" t="s">
        <v>435</v>
      </c>
      <c r="CL2" s="10" t="s">
        <v>753</v>
      </c>
      <c r="CM2" s="10" t="s">
        <v>754</v>
      </c>
      <c r="CN2" s="10" t="s">
        <v>755</v>
      </c>
      <c r="CO2" s="10" t="s">
        <v>756</v>
      </c>
      <c r="CP2" s="10" t="s">
        <v>757</v>
      </c>
      <c r="CQ2" s="10" t="s">
        <v>758</v>
      </c>
      <c r="CR2" s="10" t="s">
        <v>759</v>
      </c>
      <c r="CS2" s="189" t="s">
        <v>760</v>
      </c>
      <c r="CT2" s="118" t="s">
        <v>112</v>
      </c>
      <c r="CU2" s="10" t="s">
        <v>761</v>
      </c>
      <c r="CV2" s="12" t="s">
        <v>762</v>
      </c>
      <c r="CW2" s="10" t="s">
        <v>763</v>
      </c>
      <c r="CX2" s="10" t="s">
        <v>764</v>
      </c>
      <c r="CY2" s="10" t="s">
        <v>765</v>
      </c>
      <c r="CZ2" s="10" t="s">
        <v>766</v>
      </c>
      <c r="DA2" s="10" t="s">
        <v>767</v>
      </c>
      <c r="DB2" s="12" t="s">
        <v>468</v>
      </c>
      <c r="DC2" s="10" t="s">
        <v>768</v>
      </c>
      <c r="DD2" s="12" t="s">
        <v>769</v>
      </c>
      <c r="DE2" s="10" t="s">
        <v>770</v>
      </c>
      <c r="DF2" s="10" t="s">
        <v>437</v>
      </c>
      <c r="DG2" s="10" t="s">
        <v>771</v>
      </c>
      <c r="DH2" s="10" t="s">
        <v>772</v>
      </c>
      <c r="DI2" s="10" t="s">
        <v>773</v>
      </c>
      <c r="DJ2" s="10" t="s">
        <v>774</v>
      </c>
      <c r="DK2" s="10" t="s">
        <v>775</v>
      </c>
      <c r="DL2" s="10" t="s">
        <v>776</v>
      </c>
      <c r="DM2" s="10" t="s">
        <v>777</v>
      </c>
      <c r="DN2" s="10" t="s">
        <v>778</v>
      </c>
      <c r="DO2" s="190" t="s">
        <v>375</v>
      </c>
      <c r="DP2" s="118" t="s">
        <v>376</v>
      </c>
      <c r="DQ2" s="15" t="s">
        <v>779</v>
      </c>
      <c r="DR2" s="10" t="s">
        <v>780</v>
      </c>
      <c r="DS2" s="10" t="s">
        <v>781</v>
      </c>
      <c r="DT2" s="10" t="s">
        <v>782</v>
      </c>
      <c r="DU2" s="10" t="s">
        <v>783</v>
      </c>
      <c r="DV2" s="10" t="s">
        <v>784</v>
      </c>
      <c r="DW2" s="189" t="s">
        <v>760</v>
      </c>
      <c r="DX2" s="118" t="s">
        <v>377</v>
      </c>
      <c r="DY2" s="28" t="s">
        <v>785</v>
      </c>
      <c r="DZ2" s="12" t="s">
        <v>786</v>
      </c>
      <c r="EA2" s="12" t="s">
        <v>787</v>
      </c>
      <c r="EB2" s="12" t="s">
        <v>788</v>
      </c>
      <c r="EC2" s="12" t="s">
        <v>789</v>
      </c>
      <c r="ED2" s="10" t="s">
        <v>790</v>
      </c>
      <c r="EE2" s="12" t="s">
        <v>791</v>
      </c>
      <c r="EF2" s="190" t="s">
        <v>143</v>
      </c>
      <c r="EG2" s="12" t="s">
        <v>229</v>
      </c>
      <c r="EH2" s="28" t="s">
        <v>402</v>
      </c>
      <c r="EI2" s="12" t="s">
        <v>378</v>
      </c>
      <c r="EJ2" s="12" t="s">
        <v>416</v>
      </c>
      <c r="EK2" s="153" t="s">
        <v>379</v>
      </c>
      <c r="EL2" s="15" t="s">
        <v>549</v>
      </c>
      <c r="EM2" s="10" t="s">
        <v>796</v>
      </c>
      <c r="EN2" s="12" t="s">
        <v>542</v>
      </c>
      <c r="EO2" s="12" t="s">
        <v>380</v>
      </c>
      <c r="EP2" s="19" t="s">
        <v>797</v>
      </c>
      <c r="EQ2" s="14" t="s">
        <v>798</v>
      </c>
      <c r="ER2" s="14" t="s">
        <v>799</v>
      </c>
      <c r="ES2" s="14" t="s">
        <v>800</v>
      </c>
      <c r="ET2" s="14" t="s">
        <v>801</v>
      </c>
      <c r="EU2" s="14" t="s">
        <v>802</v>
      </c>
      <c r="EV2" s="10" t="s">
        <v>803</v>
      </c>
      <c r="EW2" s="118" t="s">
        <v>187</v>
      </c>
      <c r="EX2" s="19" t="s">
        <v>804</v>
      </c>
      <c r="EY2" s="14" t="s">
        <v>805</v>
      </c>
      <c r="EZ2" s="14" t="s">
        <v>806</v>
      </c>
      <c r="FA2" s="14" t="s">
        <v>807</v>
      </c>
      <c r="FB2" s="14" t="s">
        <v>808</v>
      </c>
      <c r="FC2" s="14" t="s">
        <v>809</v>
      </c>
      <c r="FD2" s="10" t="s">
        <v>810</v>
      </c>
      <c r="FE2" s="118" t="s">
        <v>381</v>
      </c>
    </row>
    <row r="3" spans="1:162" ht="13.5" customHeight="1">
      <c r="A3" s="17" t="s">
        <v>36</v>
      </c>
      <c r="B3" t="s">
        <v>39</v>
      </c>
      <c r="C3" s="192" t="s">
        <v>42</v>
      </c>
      <c r="D3" t="s">
        <v>46</v>
      </c>
      <c r="E3" s="193" t="s">
        <v>651</v>
      </c>
      <c r="F3" s="194" t="s">
        <v>48</v>
      </c>
      <c r="G3" s="193" t="s">
        <v>50</v>
      </c>
      <c r="H3" s="195" t="s">
        <v>683</v>
      </c>
      <c r="I3" s="196" t="s">
        <v>682</v>
      </c>
      <c r="J3" s="195" t="s">
        <v>539</v>
      </c>
      <c r="K3" s="195" t="s">
        <v>51</v>
      </c>
      <c r="L3" s="1" t="s">
        <v>264</v>
      </c>
      <c r="M3" s="195" t="s">
        <v>52</v>
      </c>
      <c r="N3" s="195" t="s">
        <v>53</v>
      </c>
      <c r="O3" s="195" t="s">
        <v>352</v>
      </c>
      <c r="P3" t="s">
        <v>61</v>
      </c>
      <c r="Q3" s="195" t="s">
        <v>62</v>
      </c>
      <c r="R3" t="s">
        <v>64</v>
      </c>
      <c r="S3" s="197" t="s">
        <v>684</v>
      </c>
      <c r="T3" t="s">
        <v>658</v>
      </c>
      <c r="U3" t="s">
        <v>57</v>
      </c>
      <c r="V3" s="197" t="s">
        <v>60</v>
      </c>
      <c r="W3" s="195" t="s">
        <v>834</v>
      </c>
      <c r="X3" t="s">
        <v>843</v>
      </c>
      <c r="Y3" s="16" t="s">
        <v>66</v>
      </c>
      <c r="Z3" t="s">
        <v>67</v>
      </c>
      <c r="AA3" t="s">
        <v>68</v>
      </c>
      <c r="AB3" s="193" t="s">
        <v>69</v>
      </c>
      <c r="AC3" s="194" t="s">
        <v>70</v>
      </c>
      <c r="AD3" t="s">
        <v>72</v>
      </c>
      <c r="AE3" t="s">
        <v>73</v>
      </c>
      <c r="AF3" s="195" t="s">
        <v>74</v>
      </c>
      <c r="AG3" s="195" t="s">
        <v>75</v>
      </c>
      <c r="AH3" s="198" t="s">
        <v>77</v>
      </c>
      <c r="AI3" s="199" t="s">
        <v>55</v>
      </c>
      <c r="AJ3" t="s">
        <v>825</v>
      </c>
      <c r="AK3" s="200" t="s">
        <v>828</v>
      </c>
      <c r="AL3" s="17" t="s">
        <v>830</v>
      </c>
      <c r="AM3" s="16" t="s">
        <v>414</v>
      </c>
      <c r="AN3" t="s">
        <v>415</v>
      </c>
      <c r="AO3" s="1" t="s">
        <v>458</v>
      </c>
      <c r="AP3" s="224" t="s">
        <v>947</v>
      </c>
      <c r="AQ3" s="16" t="s">
        <v>837</v>
      </c>
      <c r="AR3" t="s">
        <v>881</v>
      </c>
      <c r="AS3" s="197" t="s">
        <v>838</v>
      </c>
      <c r="AT3" s="17" t="s">
        <v>880</v>
      </c>
      <c r="AU3" s="201" t="s">
        <v>665</v>
      </c>
      <c r="AV3" s="202" t="s">
        <v>81</v>
      </c>
      <c r="AW3" s="196" t="s">
        <v>79</v>
      </c>
      <c r="AX3" t="s">
        <v>262</v>
      </c>
      <c r="AY3" t="s">
        <v>311</v>
      </c>
      <c r="AZ3" t="s">
        <v>82</v>
      </c>
      <c r="BA3" t="s">
        <v>83</v>
      </c>
      <c r="BB3" t="s">
        <v>84</v>
      </c>
      <c r="BC3" s="203" t="s">
        <v>312</v>
      </c>
      <c r="BD3" s="196" t="s">
        <v>929</v>
      </c>
      <c r="BE3" s="1" t="s">
        <v>313</v>
      </c>
      <c r="BF3" s="204" t="s">
        <v>314</v>
      </c>
      <c r="BG3" t="s">
        <v>86</v>
      </c>
      <c r="BH3" s="16" t="s">
        <v>256</v>
      </c>
      <c r="BI3" t="s">
        <v>87</v>
      </c>
      <c r="BJ3" t="s">
        <v>89</v>
      </c>
      <c r="BK3" t="s">
        <v>257</v>
      </c>
      <c r="BL3" t="s">
        <v>90</v>
      </c>
      <c r="BM3" t="s">
        <v>258</v>
      </c>
      <c r="BN3" t="s">
        <v>91</v>
      </c>
      <c r="BO3" t="s">
        <v>92</v>
      </c>
      <c r="BP3" s="17" t="s">
        <v>93</v>
      </c>
      <c r="BQ3" s="16" t="s">
        <v>259</v>
      </c>
      <c r="BR3" t="s">
        <v>95</v>
      </c>
      <c r="BS3" t="s">
        <v>96</v>
      </c>
      <c r="BT3" t="s">
        <v>260</v>
      </c>
      <c r="BU3" t="s">
        <v>97</v>
      </c>
      <c r="BV3" t="s">
        <v>261</v>
      </c>
      <c r="BW3" t="s">
        <v>98</v>
      </c>
      <c r="BX3" t="s">
        <v>99</v>
      </c>
      <c r="BY3" s="17" t="s">
        <v>100</v>
      </c>
      <c r="BZ3" s="16" t="s">
        <v>397</v>
      </c>
      <c r="CA3" t="s">
        <v>341</v>
      </c>
      <c r="CB3" t="s">
        <v>102</v>
      </c>
      <c r="CC3" t="s">
        <v>103</v>
      </c>
      <c r="CD3" t="s">
        <v>105</v>
      </c>
      <c r="CE3" t="s">
        <v>106</v>
      </c>
      <c r="CF3" t="s">
        <v>422</v>
      </c>
      <c r="CG3" t="s">
        <v>423</v>
      </c>
      <c r="CH3" t="s">
        <v>353</v>
      </c>
      <c r="CI3" t="s">
        <v>355</v>
      </c>
      <c r="CJ3" t="s">
        <v>107</v>
      </c>
      <c r="CK3" t="s">
        <v>250</v>
      </c>
      <c r="CL3" t="s">
        <v>336</v>
      </c>
      <c r="CM3" t="s">
        <v>108</v>
      </c>
      <c r="CN3" t="s">
        <v>109</v>
      </c>
      <c r="CO3" t="s">
        <v>110</v>
      </c>
      <c r="CP3" t="s">
        <v>254</v>
      </c>
      <c r="CQ3" t="s">
        <v>255</v>
      </c>
      <c r="CR3" t="s">
        <v>419</v>
      </c>
      <c r="CS3" s="195" t="s">
        <v>111</v>
      </c>
      <c r="CT3" s="17" t="s">
        <v>113</v>
      </c>
      <c r="CU3" s="16" t="s">
        <v>398</v>
      </c>
      <c r="CV3" t="s">
        <v>342</v>
      </c>
      <c r="CW3" t="s">
        <v>116</v>
      </c>
      <c r="CX3" t="s">
        <v>117</v>
      </c>
      <c r="CY3" t="s">
        <v>118</v>
      </c>
      <c r="CZ3" t="s">
        <v>119</v>
      </c>
      <c r="DA3" t="s">
        <v>424</v>
      </c>
      <c r="DB3" t="s">
        <v>425</v>
      </c>
      <c r="DC3" t="s">
        <v>354</v>
      </c>
      <c r="DD3" t="s">
        <v>356</v>
      </c>
      <c r="DE3" t="s">
        <v>120</v>
      </c>
      <c r="DF3" t="s">
        <v>251</v>
      </c>
      <c r="DG3" t="s">
        <v>337</v>
      </c>
      <c r="DH3" t="s">
        <v>121</v>
      </c>
      <c r="DI3" t="s">
        <v>122</v>
      </c>
      <c r="DJ3" t="s">
        <v>123</v>
      </c>
      <c r="DK3" t="s">
        <v>252</v>
      </c>
      <c r="DL3" t="s">
        <v>253</v>
      </c>
      <c r="DM3" t="s">
        <v>420</v>
      </c>
      <c r="DN3" t="s">
        <v>124</v>
      </c>
      <c r="DO3" s="195" t="s">
        <v>126</v>
      </c>
      <c r="DP3" s="17" t="s">
        <v>127</v>
      </c>
      <c r="DQ3" s="16" t="s">
        <v>128</v>
      </c>
      <c r="DR3" t="s">
        <v>129</v>
      </c>
      <c r="DS3" t="s">
        <v>130</v>
      </c>
      <c r="DT3" t="s">
        <v>131</v>
      </c>
      <c r="DU3" t="s">
        <v>132</v>
      </c>
      <c r="DV3" t="s">
        <v>533</v>
      </c>
      <c r="DW3" s="205" t="s">
        <v>133</v>
      </c>
      <c r="DX3" s="198" t="s">
        <v>135</v>
      </c>
      <c r="DY3" s="16" t="s">
        <v>136</v>
      </c>
      <c r="DZ3" t="s">
        <v>137</v>
      </c>
      <c r="EA3" t="s">
        <v>138</v>
      </c>
      <c r="EB3" t="s">
        <v>139</v>
      </c>
      <c r="EC3" t="s">
        <v>140</v>
      </c>
      <c r="ED3" t="s">
        <v>534</v>
      </c>
      <c r="EE3" t="s">
        <v>141</v>
      </c>
      <c r="EF3" s="195" t="s">
        <v>144</v>
      </c>
      <c r="EG3" s="198" t="s">
        <v>145</v>
      </c>
      <c r="EH3" s="202" t="s">
        <v>401</v>
      </c>
      <c r="EI3" t="s">
        <v>147</v>
      </c>
      <c r="EJ3" s="206" t="s">
        <v>148</v>
      </c>
      <c r="EK3" s="17" t="s">
        <v>149</v>
      </c>
      <c r="EL3" s="16" t="s">
        <v>462</v>
      </c>
      <c r="EM3" t="s">
        <v>463</v>
      </c>
      <c r="EN3" t="s">
        <v>530</v>
      </c>
      <c r="EO3" s="198" t="s">
        <v>154</v>
      </c>
      <c r="EP3" s="16" t="s">
        <v>155</v>
      </c>
      <c r="EQ3" t="s">
        <v>156</v>
      </c>
      <c r="ER3" t="s">
        <v>157</v>
      </c>
      <c r="ES3" t="s">
        <v>158</v>
      </c>
      <c r="ET3" t="s">
        <v>159</v>
      </c>
      <c r="EU3" t="s">
        <v>160</v>
      </c>
      <c r="EV3" t="s">
        <v>161</v>
      </c>
      <c r="EW3" s="17" t="s">
        <v>162</v>
      </c>
      <c r="EX3" s="16" t="s">
        <v>164</v>
      </c>
      <c r="EY3" t="s">
        <v>165</v>
      </c>
      <c r="EZ3" t="s">
        <v>166</v>
      </c>
      <c r="FA3" t="s">
        <v>167</v>
      </c>
      <c r="FB3" t="s">
        <v>168</v>
      </c>
      <c r="FC3" t="s">
        <v>169</v>
      </c>
      <c r="FD3" t="s">
        <v>170</v>
      </c>
      <c r="FE3" s="17" t="s">
        <v>171</v>
      </c>
    </row>
    <row r="4" spans="1:162">
      <c r="A4" s="119" t="str">
        <f>Validation!B4</f>
        <v>Pass</v>
      </c>
      <c r="B4" s="150"/>
      <c r="C4" s="150"/>
      <c r="D4" s="150"/>
      <c r="E4" s="151"/>
      <c r="F4" s="152"/>
      <c r="G4" s="150"/>
      <c r="H4" s="149"/>
      <c r="I4" s="40"/>
      <c r="J4" s="149"/>
      <c r="K4" s="102"/>
      <c r="L4" s="40"/>
      <c r="M4" s="123"/>
      <c r="N4" s="137"/>
      <c r="O4" s="137"/>
      <c r="P4" s="95"/>
      <c r="Q4" s="94"/>
      <c r="R4" s="96"/>
      <c r="S4" s="95"/>
      <c r="T4" s="40"/>
      <c r="U4" s="40"/>
      <c r="V4" s="185"/>
      <c r="W4" s="167"/>
      <c r="X4" s="96"/>
      <c r="Y4" s="99"/>
      <c r="Z4" s="40"/>
      <c r="AA4" s="40"/>
      <c r="AB4" s="171"/>
      <c r="AC4" s="172"/>
      <c r="AD4" s="40"/>
      <c r="AE4" s="40"/>
      <c r="AF4" s="94"/>
      <c r="AG4" s="94"/>
      <c r="AH4" s="100"/>
      <c r="AI4" s="170"/>
      <c r="AJ4" s="169"/>
      <c r="AK4" s="98"/>
      <c r="AL4" s="168"/>
      <c r="AM4" s="97"/>
      <c r="AN4" s="98"/>
      <c r="AO4" s="98"/>
      <c r="AP4" s="225"/>
      <c r="AQ4" s="175"/>
      <c r="AR4" s="98"/>
      <c r="AS4" s="235"/>
      <c r="AT4" s="168"/>
      <c r="AU4" s="136"/>
      <c r="AV4" s="99"/>
      <c r="AW4" s="40"/>
      <c r="AX4" s="40"/>
      <c r="AY4" s="40"/>
      <c r="AZ4" s="40"/>
      <c r="BA4" s="40"/>
      <c r="BB4" s="40"/>
      <c r="BC4" s="40"/>
      <c r="BD4" s="40"/>
      <c r="BE4" s="40"/>
      <c r="BF4" s="101"/>
      <c r="BG4" s="96"/>
      <c r="BH4" s="99"/>
      <c r="BI4" s="40"/>
      <c r="BJ4" s="40"/>
      <c r="BK4" s="40"/>
      <c r="BL4" s="40"/>
      <c r="BM4" s="40"/>
      <c r="BN4" s="40"/>
      <c r="BO4" s="40"/>
      <c r="BP4" s="100"/>
      <c r="BQ4" s="40"/>
      <c r="BR4" s="40"/>
      <c r="BS4" s="40"/>
      <c r="BT4" s="40"/>
      <c r="BU4" s="40"/>
      <c r="BV4" s="40"/>
      <c r="BW4" s="40"/>
      <c r="BX4" s="40"/>
      <c r="BY4" s="100"/>
      <c r="BZ4" s="99"/>
      <c r="CA4" s="40"/>
      <c r="CB4" s="40"/>
      <c r="CC4" s="40"/>
      <c r="CD4" s="40"/>
      <c r="CE4" s="40"/>
      <c r="CF4" s="40"/>
      <c r="CG4" s="40"/>
      <c r="CH4" s="40"/>
      <c r="CI4" s="40"/>
      <c r="CJ4" s="40"/>
      <c r="CK4" s="40"/>
      <c r="CL4" s="40"/>
      <c r="CM4" s="40"/>
      <c r="CN4" s="40"/>
      <c r="CO4" s="40"/>
      <c r="CP4" s="40"/>
      <c r="CQ4" s="40"/>
      <c r="CR4" s="40"/>
      <c r="CS4" s="102"/>
      <c r="CT4" s="103"/>
      <c r="CU4" s="40"/>
      <c r="CV4" s="40"/>
      <c r="CW4" s="40"/>
      <c r="CX4" s="40"/>
      <c r="CY4" s="40"/>
      <c r="CZ4" s="40"/>
      <c r="DA4" s="40"/>
      <c r="DB4" s="40"/>
      <c r="DC4" s="40"/>
      <c r="DD4" s="40"/>
      <c r="DE4" s="40"/>
      <c r="DF4" s="40"/>
      <c r="DG4" s="40"/>
      <c r="DH4" s="40"/>
      <c r="DI4" s="40"/>
      <c r="DJ4" s="40"/>
      <c r="DK4" s="40"/>
      <c r="DL4" s="40"/>
      <c r="DM4" s="40"/>
      <c r="DN4" s="40"/>
      <c r="DO4" s="94"/>
      <c r="DP4" s="100"/>
      <c r="DQ4" s="104"/>
      <c r="DR4" s="105"/>
      <c r="DS4" s="105"/>
      <c r="DT4" s="105"/>
      <c r="DU4" s="105"/>
      <c r="DV4" s="105"/>
      <c r="DW4" s="94"/>
      <c r="DX4" s="191"/>
      <c r="DY4" s="104"/>
      <c r="DZ4" s="105"/>
      <c r="EA4" s="105"/>
      <c r="EB4" s="105"/>
      <c r="EC4" s="105"/>
      <c r="ED4" s="105"/>
      <c r="EE4" s="105"/>
      <c r="EF4" s="94"/>
      <c r="EG4" s="96"/>
      <c r="EH4" s="18"/>
      <c r="EI4" s="2"/>
      <c r="EJ4" s="2"/>
      <c r="EK4" s="100"/>
      <c r="EL4" s="99"/>
      <c r="EM4" s="40"/>
      <c r="EN4" s="40"/>
      <c r="EO4" s="100"/>
      <c r="EP4" s="99"/>
      <c r="EQ4" s="40"/>
      <c r="ER4" s="40"/>
      <c r="ES4" s="40"/>
      <c r="ET4" s="40"/>
      <c r="EU4" s="40"/>
      <c r="EV4" s="40"/>
      <c r="EW4" s="100"/>
      <c r="EX4" s="99"/>
      <c r="EY4" s="40"/>
      <c r="EZ4" s="40"/>
      <c r="FA4" s="40"/>
      <c r="FB4" s="40"/>
      <c r="FC4" s="40"/>
      <c r="FD4" s="40"/>
      <c r="FE4" s="100"/>
    </row>
    <row r="5" spans="1:162">
      <c r="A5" s="119" t="str">
        <f>Validation!B5</f>
        <v>Pass</v>
      </c>
      <c r="B5" s="150"/>
      <c r="C5" s="150"/>
      <c r="D5" s="150"/>
      <c r="E5" s="151"/>
      <c r="F5" s="152"/>
      <c r="G5" s="150"/>
      <c r="H5" s="149"/>
      <c r="I5" s="40"/>
      <c r="J5" s="149"/>
      <c r="K5" s="102"/>
      <c r="L5" s="40"/>
      <c r="M5" s="123"/>
      <c r="N5" s="137"/>
      <c r="O5" s="137"/>
      <c r="P5" s="95"/>
      <c r="Q5" s="94"/>
      <c r="R5" s="96"/>
      <c r="S5" s="95"/>
      <c r="T5" s="40"/>
      <c r="U5" s="40"/>
      <c r="V5" s="185"/>
      <c r="W5" s="167"/>
      <c r="X5" s="96"/>
      <c r="Y5" s="99"/>
      <c r="Z5" s="40"/>
      <c r="AA5" s="40"/>
      <c r="AB5" s="171"/>
      <c r="AC5" s="172"/>
      <c r="AD5" s="40"/>
      <c r="AE5" s="40"/>
      <c r="AF5" s="94"/>
      <c r="AG5" s="94"/>
      <c r="AH5" s="100"/>
      <c r="AI5" s="170"/>
      <c r="AJ5" s="169"/>
      <c r="AK5" s="98"/>
      <c r="AL5" s="168"/>
      <c r="AM5" s="97"/>
      <c r="AN5" s="98"/>
      <c r="AO5" s="98"/>
      <c r="AP5" s="225"/>
      <c r="AQ5" s="175"/>
      <c r="AR5" s="98"/>
      <c r="AS5" s="235"/>
      <c r="AT5" s="168"/>
      <c r="AU5" s="136"/>
      <c r="AV5" s="99"/>
      <c r="AW5" s="40"/>
      <c r="AX5" s="40"/>
      <c r="AY5" s="40"/>
      <c r="AZ5" s="40"/>
      <c r="BA5" s="40"/>
      <c r="BB5" s="40"/>
      <c r="BC5" s="40"/>
      <c r="BD5" s="40"/>
      <c r="BE5" s="40"/>
      <c r="BF5" s="101"/>
      <c r="BG5" s="96"/>
      <c r="BH5" s="99"/>
      <c r="BI5" s="40"/>
      <c r="BJ5" s="40"/>
      <c r="BK5" s="40"/>
      <c r="BL5" s="40"/>
      <c r="BM5" s="40"/>
      <c r="BN5" s="40"/>
      <c r="BO5" s="40"/>
      <c r="BP5" s="100"/>
      <c r="BQ5" s="40"/>
      <c r="BR5" s="40"/>
      <c r="BS5" s="40"/>
      <c r="BT5" s="40"/>
      <c r="BU5" s="40"/>
      <c r="BV5" s="40"/>
      <c r="BW5" s="40"/>
      <c r="BX5" s="40"/>
      <c r="BY5" s="100"/>
      <c r="BZ5" s="99"/>
      <c r="CA5" s="40"/>
      <c r="CB5" s="40"/>
      <c r="CC5" s="40"/>
      <c r="CD5" s="40"/>
      <c r="CE5" s="40"/>
      <c r="CF5" s="40"/>
      <c r="CG5" s="40"/>
      <c r="CH5" s="40"/>
      <c r="CI5" s="40"/>
      <c r="CJ5" s="40"/>
      <c r="CK5" s="40"/>
      <c r="CL5" s="40"/>
      <c r="CM5" s="40"/>
      <c r="CN5" s="40"/>
      <c r="CO5" s="40"/>
      <c r="CP5" s="40"/>
      <c r="CQ5" s="40"/>
      <c r="CR5" s="40"/>
      <c r="CS5" s="102"/>
      <c r="CT5" s="103"/>
      <c r="CU5" s="40"/>
      <c r="CV5" s="40"/>
      <c r="CW5" s="40"/>
      <c r="CX5" s="40"/>
      <c r="CY5" s="40"/>
      <c r="CZ5" s="40"/>
      <c r="DA5" s="40"/>
      <c r="DB5" s="40"/>
      <c r="DC5" s="40"/>
      <c r="DD5" s="40"/>
      <c r="DE5" s="40"/>
      <c r="DF5" s="40"/>
      <c r="DG5" s="40"/>
      <c r="DH5" s="40"/>
      <c r="DI5" s="40"/>
      <c r="DJ5" s="40"/>
      <c r="DK5" s="40"/>
      <c r="DL5" s="40"/>
      <c r="DM5" s="40"/>
      <c r="DN5" s="40"/>
      <c r="DO5" s="94"/>
      <c r="DP5" s="100"/>
      <c r="DQ5" s="104"/>
      <c r="DR5" s="105"/>
      <c r="DS5" s="105"/>
      <c r="DT5" s="105"/>
      <c r="DU5" s="105"/>
      <c r="DV5" s="105"/>
      <c r="DW5" s="94"/>
      <c r="DX5" s="191"/>
      <c r="DY5" s="104"/>
      <c r="DZ5" s="105"/>
      <c r="EA5" s="105"/>
      <c r="EB5" s="105"/>
      <c r="EC5" s="105"/>
      <c r="ED5" s="105"/>
      <c r="EE5" s="105"/>
      <c r="EF5" s="94"/>
      <c r="EG5" s="96"/>
      <c r="EH5" s="18"/>
      <c r="EI5" s="2"/>
      <c r="EJ5" s="2"/>
      <c r="EK5" s="100"/>
      <c r="EL5" s="99"/>
      <c r="EM5" s="40"/>
      <c r="EN5" s="40"/>
      <c r="EO5" s="100"/>
      <c r="EP5" s="99"/>
      <c r="EQ5" s="40"/>
      <c r="ER5" s="40"/>
      <c r="ES5" s="40"/>
      <c r="ET5" s="40"/>
      <c r="EU5" s="40"/>
      <c r="EV5" s="40"/>
      <c r="EW5" s="100"/>
      <c r="EX5" s="99"/>
      <c r="EY5" s="40"/>
      <c r="EZ5" s="40"/>
      <c r="FA5" s="40"/>
      <c r="FB5" s="40"/>
      <c r="FC5" s="40"/>
      <c r="FD5" s="40"/>
      <c r="FE5" s="100"/>
    </row>
    <row r="6" spans="1:162">
      <c r="A6" s="119" t="str">
        <f>Validation!B6</f>
        <v>Pass</v>
      </c>
      <c r="B6" s="150"/>
      <c r="C6" s="150"/>
      <c r="D6" s="150"/>
      <c r="E6" s="151"/>
      <c r="F6" s="152"/>
      <c r="G6" s="150"/>
      <c r="H6" s="149"/>
      <c r="I6" s="40"/>
      <c r="J6" s="149"/>
      <c r="K6" s="102"/>
      <c r="L6" s="40"/>
      <c r="M6" s="123"/>
      <c r="N6" s="137"/>
      <c r="O6" s="137"/>
      <c r="P6" s="95"/>
      <c r="Q6" s="94"/>
      <c r="R6" s="96"/>
      <c r="S6" s="95"/>
      <c r="T6" s="40"/>
      <c r="U6" s="40"/>
      <c r="V6" s="185"/>
      <c r="W6" s="167"/>
      <c r="X6" s="96"/>
      <c r="Y6" s="99"/>
      <c r="Z6" s="40"/>
      <c r="AA6" s="40"/>
      <c r="AB6" s="171"/>
      <c r="AC6" s="172"/>
      <c r="AD6" s="40"/>
      <c r="AE6" s="40"/>
      <c r="AF6" s="94"/>
      <c r="AG6" s="94"/>
      <c r="AH6" s="100"/>
      <c r="AI6" s="170"/>
      <c r="AJ6" s="169"/>
      <c r="AK6" s="98"/>
      <c r="AL6" s="168"/>
      <c r="AM6" s="97"/>
      <c r="AN6" s="98"/>
      <c r="AO6" s="98"/>
      <c r="AP6" s="225"/>
      <c r="AQ6" s="175"/>
      <c r="AR6" s="98"/>
      <c r="AS6" s="235"/>
      <c r="AT6" s="168"/>
      <c r="AU6" s="136"/>
      <c r="AV6" s="99"/>
      <c r="AW6" s="40"/>
      <c r="AX6" s="40"/>
      <c r="AY6" s="40"/>
      <c r="AZ6" s="40"/>
      <c r="BA6" s="40"/>
      <c r="BB6" s="40"/>
      <c r="BC6" s="40"/>
      <c r="BD6" s="40"/>
      <c r="BE6" s="40"/>
      <c r="BF6" s="101"/>
      <c r="BG6" s="96"/>
      <c r="BH6" s="99"/>
      <c r="BI6" s="40"/>
      <c r="BJ6" s="40"/>
      <c r="BK6" s="40"/>
      <c r="BL6" s="40"/>
      <c r="BM6" s="40"/>
      <c r="BN6" s="40"/>
      <c r="BO6" s="40"/>
      <c r="BP6" s="100"/>
      <c r="BQ6" s="40"/>
      <c r="BR6" s="40"/>
      <c r="BS6" s="40"/>
      <c r="BT6" s="40"/>
      <c r="BU6" s="40"/>
      <c r="BV6" s="40"/>
      <c r="BW6" s="40"/>
      <c r="BX6" s="40"/>
      <c r="BY6" s="100"/>
      <c r="BZ6" s="99"/>
      <c r="CA6" s="40"/>
      <c r="CB6" s="40"/>
      <c r="CC6" s="40"/>
      <c r="CD6" s="40"/>
      <c r="CE6" s="40"/>
      <c r="CF6" s="40"/>
      <c r="CG6" s="40"/>
      <c r="CH6" s="40"/>
      <c r="CI6" s="40"/>
      <c r="CJ6" s="40"/>
      <c r="CK6" s="40"/>
      <c r="CL6" s="40"/>
      <c r="CM6" s="40"/>
      <c r="CN6" s="40"/>
      <c r="CO6" s="40"/>
      <c r="CP6" s="40"/>
      <c r="CQ6" s="40"/>
      <c r="CR6" s="40"/>
      <c r="CS6" s="102"/>
      <c r="CT6" s="103"/>
      <c r="CU6" s="40"/>
      <c r="CV6" s="40"/>
      <c r="CW6" s="40"/>
      <c r="CX6" s="40"/>
      <c r="CY6" s="40"/>
      <c r="CZ6" s="40"/>
      <c r="DA6" s="40"/>
      <c r="DB6" s="40"/>
      <c r="DC6" s="40"/>
      <c r="DD6" s="40"/>
      <c r="DE6" s="40"/>
      <c r="DF6" s="40"/>
      <c r="DG6" s="40"/>
      <c r="DH6" s="40"/>
      <c r="DI6" s="40"/>
      <c r="DJ6" s="40"/>
      <c r="DK6" s="40"/>
      <c r="DL6" s="40"/>
      <c r="DM6" s="40"/>
      <c r="DN6" s="40"/>
      <c r="DO6" s="94"/>
      <c r="DP6" s="100"/>
      <c r="DQ6" s="104"/>
      <c r="DR6" s="105"/>
      <c r="DS6" s="105"/>
      <c r="DT6" s="105"/>
      <c r="DU6" s="105"/>
      <c r="DV6" s="105"/>
      <c r="DW6" s="94"/>
      <c r="DX6" s="191"/>
      <c r="DY6" s="104"/>
      <c r="DZ6" s="105"/>
      <c r="EA6" s="105"/>
      <c r="EB6" s="105"/>
      <c r="EC6" s="105"/>
      <c r="ED6" s="105"/>
      <c r="EE6" s="105"/>
      <c r="EF6" s="94"/>
      <c r="EG6" s="96"/>
      <c r="EH6" s="18"/>
      <c r="EI6" s="2"/>
      <c r="EJ6" s="2"/>
      <c r="EK6" s="100"/>
      <c r="EL6" s="99"/>
      <c r="EM6" s="40"/>
      <c r="EN6" s="40"/>
      <c r="EO6" s="100"/>
      <c r="EP6" s="99"/>
      <c r="EQ6" s="40"/>
      <c r="ER6" s="40"/>
      <c r="ES6" s="40"/>
      <c r="ET6" s="40"/>
      <c r="EU6" s="40"/>
      <c r="EV6" s="40"/>
      <c r="EW6" s="100"/>
      <c r="EX6" s="99"/>
      <c r="EY6" s="40"/>
      <c r="EZ6" s="40"/>
      <c r="FA6" s="40"/>
      <c r="FB6" s="40"/>
      <c r="FC6" s="40"/>
      <c r="FD6" s="40"/>
      <c r="FE6" s="100"/>
    </row>
    <row r="7" spans="1:162">
      <c r="A7" s="119" t="str">
        <f>Validation!B7</f>
        <v>Pass</v>
      </c>
      <c r="B7" s="150"/>
      <c r="C7" s="150"/>
      <c r="D7" s="150"/>
      <c r="E7" s="151"/>
      <c r="F7" s="152"/>
      <c r="G7" s="150"/>
      <c r="H7" s="149"/>
      <c r="I7" s="40"/>
      <c r="J7" s="149"/>
      <c r="K7" s="102"/>
      <c r="L7" s="40"/>
      <c r="M7" s="123"/>
      <c r="N7" s="137"/>
      <c r="O7" s="137"/>
      <c r="P7" s="95"/>
      <c r="Q7" s="94"/>
      <c r="R7" s="96"/>
      <c r="S7" s="95"/>
      <c r="T7" s="40"/>
      <c r="U7" s="40"/>
      <c r="V7" s="185"/>
      <c r="W7" s="167"/>
      <c r="X7" s="96"/>
      <c r="Y7" s="99"/>
      <c r="Z7" s="40"/>
      <c r="AA7" s="40"/>
      <c r="AB7" s="171"/>
      <c r="AC7" s="172"/>
      <c r="AD7" s="40"/>
      <c r="AE7" s="40"/>
      <c r="AF7" s="94"/>
      <c r="AG7" s="94"/>
      <c r="AH7" s="100"/>
      <c r="AI7" s="170"/>
      <c r="AJ7" s="169"/>
      <c r="AK7" s="98"/>
      <c r="AL7" s="168"/>
      <c r="AM7" s="97"/>
      <c r="AN7" s="98"/>
      <c r="AO7" s="98"/>
      <c r="AP7" s="225"/>
      <c r="AQ7" s="175"/>
      <c r="AR7" s="98"/>
      <c r="AS7" s="235"/>
      <c r="AT7" s="168"/>
      <c r="AU7" s="136"/>
      <c r="AV7" s="99"/>
      <c r="AW7" s="40"/>
      <c r="AX7" s="40"/>
      <c r="AY7" s="40"/>
      <c r="AZ7" s="40"/>
      <c r="BA7" s="40"/>
      <c r="BB7" s="40"/>
      <c r="BC7" s="40"/>
      <c r="BD7" s="40"/>
      <c r="BE7" s="40"/>
      <c r="BF7" s="101"/>
      <c r="BG7" s="96"/>
      <c r="BH7" s="99"/>
      <c r="BI7" s="40"/>
      <c r="BJ7" s="40"/>
      <c r="BK7" s="40"/>
      <c r="BL7" s="40"/>
      <c r="BM7" s="40"/>
      <c r="BN7" s="40"/>
      <c r="BO7" s="40"/>
      <c r="BP7" s="100"/>
      <c r="BQ7" s="40"/>
      <c r="BR7" s="40"/>
      <c r="BS7" s="40"/>
      <c r="BT7" s="40"/>
      <c r="BU7" s="40"/>
      <c r="BV7" s="40"/>
      <c r="BW7" s="40"/>
      <c r="BX7" s="40"/>
      <c r="BY7" s="100"/>
      <c r="BZ7" s="99"/>
      <c r="CA7" s="40"/>
      <c r="CB7" s="40"/>
      <c r="CC7" s="40"/>
      <c r="CD7" s="40"/>
      <c r="CE7" s="40"/>
      <c r="CF7" s="40"/>
      <c r="CG7" s="40"/>
      <c r="CH7" s="40"/>
      <c r="CI7" s="40"/>
      <c r="CJ7" s="40"/>
      <c r="CK7" s="40"/>
      <c r="CL7" s="40"/>
      <c r="CM7" s="40"/>
      <c r="CN7" s="40"/>
      <c r="CO7" s="40"/>
      <c r="CP7" s="40"/>
      <c r="CQ7" s="40"/>
      <c r="CR7" s="40"/>
      <c r="CS7" s="102"/>
      <c r="CT7" s="103"/>
      <c r="CU7" s="40"/>
      <c r="CV7" s="40"/>
      <c r="CW7" s="40"/>
      <c r="CX7" s="40"/>
      <c r="CY7" s="40"/>
      <c r="CZ7" s="40"/>
      <c r="DA7" s="40"/>
      <c r="DB7" s="40"/>
      <c r="DC7" s="40"/>
      <c r="DD7" s="40"/>
      <c r="DE7" s="40"/>
      <c r="DF7" s="40"/>
      <c r="DG7" s="40"/>
      <c r="DH7" s="40"/>
      <c r="DI7" s="40"/>
      <c r="DJ7" s="40"/>
      <c r="DK7" s="40"/>
      <c r="DL7" s="40"/>
      <c r="DM7" s="40"/>
      <c r="DN7" s="40"/>
      <c r="DO7" s="94"/>
      <c r="DP7" s="100"/>
      <c r="DQ7" s="104"/>
      <c r="DR7" s="105"/>
      <c r="DS7" s="105"/>
      <c r="DT7" s="105"/>
      <c r="DU7" s="105"/>
      <c r="DV7" s="105"/>
      <c r="DW7" s="94"/>
      <c r="DX7" s="191"/>
      <c r="DY7" s="104"/>
      <c r="DZ7" s="105"/>
      <c r="EA7" s="105"/>
      <c r="EB7" s="105"/>
      <c r="EC7" s="105"/>
      <c r="ED7" s="105"/>
      <c r="EE7" s="105"/>
      <c r="EF7" s="94"/>
      <c r="EG7" s="96"/>
      <c r="EH7" s="18"/>
      <c r="EI7" s="2"/>
      <c r="EJ7" s="2"/>
      <c r="EK7" s="100"/>
      <c r="EL7" s="99"/>
      <c r="EM7" s="40"/>
      <c r="EN7" s="40"/>
      <c r="EO7" s="100"/>
      <c r="EP7" s="99"/>
      <c r="EQ7" s="40"/>
      <c r="ER7" s="40"/>
      <c r="ES7" s="40"/>
      <c r="ET7" s="40"/>
      <c r="EU7" s="40"/>
      <c r="EV7" s="40"/>
      <c r="EW7" s="100"/>
      <c r="EX7" s="99"/>
      <c r="EY7" s="40"/>
      <c r="EZ7" s="40"/>
      <c r="FA7" s="40"/>
      <c r="FB7" s="40"/>
      <c r="FC7" s="40"/>
      <c r="FD7" s="40"/>
      <c r="FE7" s="100"/>
    </row>
    <row r="8" spans="1:162">
      <c r="A8" s="119" t="str">
        <f>Validation!B8</f>
        <v>Pass</v>
      </c>
      <c r="B8" s="150"/>
      <c r="C8" s="150"/>
      <c r="D8" s="150"/>
      <c r="E8" s="151"/>
      <c r="F8" s="152"/>
      <c r="G8" s="150"/>
      <c r="H8" s="149"/>
      <c r="I8" s="40"/>
      <c r="J8" s="149"/>
      <c r="K8" s="102"/>
      <c r="L8" s="40"/>
      <c r="M8" s="123"/>
      <c r="N8" s="137"/>
      <c r="O8" s="137"/>
      <c r="P8" s="95"/>
      <c r="Q8" s="94"/>
      <c r="R8" s="96"/>
      <c r="S8" s="95"/>
      <c r="T8" s="40"/>
      <c r="U8" s="40"/>
      <c r="V8" s="185"/>
      <c r="W8" s="167"/>
      <c r="X8" s="96"/>
      <c r="Y8" s="99"/>
      <c r="Z8" s="40"/>
      <c r="AA8" s="40"/>
      <c r="AB8" s="171"/>
      <c r="AC8" s="172"/>
      <c r="AD8" s="40"/>
      <c r="AE8" s="40"/>
      <c r="AF8" s="94"/>
      <c r="AG8" s="94"/>
      <c r="AH8" s="100"/>
      <c r="AI8" s="170"/>
      <c r="AJ8" s="169"/>
      <c r="AK8" s="98"/>
      <c r="AL8" s="168"/>
      <c r="AM8" s="97"/>
      <c r="AN8" s="98"/>
      <c r="AO8" s="98"/>
      <c r="AP8" s="225"/>
      <c r="AQ8" s="175"/>
      <c r="AR8" s="98"/>
      <c r="AS8" s="235"/>
      <c r="AT8" s="168"/>
      <c r="AU8" s="136"/>
      <c r="AV8" s="99"/>
      <c r="AW8" s="40"/>
      <c r="AX8" s="40"/>
      <c r="AY8" s="40"/>
      <c r="AZ8" s="40"/>
      <c r="BA8" s="40"/>
      <c r="BB8" s="40"/>
      <c r="BC8" s="40"/>
      <c r="BD8" s="40"/>
      <c r="BE8" s="40"/>
      <c r="BF8" s="101"/>
      <c r="BG8" s="96"/>
      <c r="BH8" s="99"/>
      <c r="BI8" s="40"/>
      <c r="BJ8" s="40"/>
      <c r="BK8" s="40"/>
      <c r="BL8" s="40"/>
      <c r="BM8" s="40"/>
      <c r="BN8" s="40"/>
      <c r="BO8" s="40"/>
      <c r="BP8" s="100"/>
      <c r="BQ8" s="40"/>
      <c r="BR8" s="40"/>
      <c r="BS8" s="40"/>
      <c r="BT8" s="40"/>
      <c r="BU8" s="40"/>
      <c r="BV8" s="40"/>
      <c r="BW8" s="40"/>
      <c r="BX8" s="40"/>
      <c r="BY8" s="100"/>
      <c r="BZ8" s="99"/>
      <c r="CA8" s="40"/>
      <c r="CB8" s="40"/>
      <c r="CC8" s="40"/>
      <c r="CD8" s="40"/>
      <c r="CE8" s="40"/>
      <c r="CF8" s="40"/>
      <c r="CG8" s="40"/>
      <c r="CH8" s="40"/>
      <c r="CI8" s="40"/>
      <c r="CJ8" s="40"/>
      <c r="CK8" s="40"/>
      <c r="CL8" s="40"/>
      <c r="CM8" s="40"/>
      <c r="CN8" s="40"/>
      <c r="CO8" s="40"/>
      <c r="CP8" s="40"/>
      <c r="CQ8" s="40"/>
      <c r="CR8" s="40"/>
      <c r="CS8" s="102"/>
      <c r="CT8" s="103"/>
      <c r="CU8" s="40"/>
      <c r="CV8" s="40"/>
      <c r="CW8" s="40"/>
      <c r="CX8" s="40"/>
      <c r="CY8" s="40"/>
      <c r="CZ8" s="40"/>
      <c r="DA8" s="40"/>
      <c r="DB8" s="40"/>
      <c r="DC8" s="40"/>
      <c r="DD8" s="40"/>
      <c r="DE8" s="40"/>
      <c r="DF8" s="40"/>
      <c r="DG8" s="40"/>
      <c r="DH8" s="40"/>
      <c r="DI8" s="40"/>
      <c r="DJ8" s="40"/>
      <c r="DK8" s="40"/>
      <c r="DL8" s="40"/>
      <c r="DM8" s="40"/>
      <c r="DN8" s="40"/>
      <c r="DO8" s="94"/>
      <c r="DP8" s="100"/>
      <c r="DQ8" s="104"/>
      <c r="DR8" s="105"/>
      <c r="DS8" s="105"/>
      <c r="DT8" s="105"/>
      <c r="DU8" s="105"/>
      <c r="DV8" s="105"/>
      <c r="DW8" s="94"/>
      <c r="DX8" s="191"/>
      <c r="DY8" s="104"/>
      <c r="DZ8" s="105"/>
      <c r="EA8" s="105"/>
      <c r="EB8" s="105"/>
      <c r="EC8" s="105"/>
      <c r="ED8" s="105"/>
      <c r="EE8" s="105"/>
      <c r="EF8" s="94"/>
      <c r="EG8" s="96"/>
      <c r="EH8" s="18"/>
      <c r="EI8" s="2"/>
      <c r="EJ8" s="2"/>
      <c r="EK8" s="100"/>
      <c r="EL8" s="99"/>
      <c r="EM8" s="40"/>
      <c r="EN8" s="40"/>
      <c r="EO8" s="100"/>
      <c r="EP8" s="99"/>
      <c r="EQ8" s="40"/>
      <c r="ER8" s="40"/>
      <c r="ES8" s="40"/>
      <c r="ET8" s="40"/>
      <c r="EU8" s="40"/>
      <c r="EV8" s="40"/>
      <c r="EW8" s="100"/>
      <c r="EX8" s="99"/>
      <c r="EY8" s="40"/>
      <c r="EZ8" s="40"/>
      <c r="FA8" s="40"/>
      <c r="FB8" s="40"/>
      <c r="FC8" s="40"/>
      <c r="FD8" s="40"/>
      <c r="FE8" s="100"/>
    </row>
    <row r="9" spans="1:162">
      <c r="A9" s="119" t="str">
        <f>Validation!B9</f>
        <v>Pass</v>
      </c>
      <c r="B9" s="150"/>
      <c r="C9" s="150"/>
      <c r="D9" s="150"/>
      <c r="E9" s="151"/>
      <c r="F9" s="152"/>
      <c r="G9" s="150"/>
      <c r="H9" s="149"/>
      <c r="I9" s="40"/>
      <c r="J9" s="149"/>
      <c r="K9" s="102"/>
      <c r="L9" s="40"/>
      <c r="M9" s="123"/>
      <c r="N9" s="137"/>
      <c r="O9" s="137"/>
      <c r="P9" s="95"/>
      <c r="Q9" s="94"/>
      <c r="R9" s="96"/>
      <c r="S9" s="95"/>
      <c r="T9" s="40"/>
      <c r="U9" s="40"/>
      <c r="V9" s="185"/>
      <c r="W9" s="167"/>
      <c r="X9" s="96"/>
      <c r="Y9" s="99"/>
      <c r="Z9" s="40"/>
      <c r="AA9" s="40"/>
      <c r="AB9" s="171"/>
      <c r="AC9" s="172"/>
      <c r="AD9" s="40"/>
      <c r="AE9" s="40"/>
      <c r="AF9" s="94"/>
      <c r="AG9" s="94"/>
      <c r="AH9" s="100"/>
      <c r="AI9" s="170"/>
      <c r="AJ9" s="169"/>
      <c r="AK9" s="98"/>
      <c r="AL9" s="168"/>
      <c r="AM9" s="97"/>
      <c r="AN9" s="98"/>
      <c r="AO9" s="98"/>
      <c r="AP9" s="225"/>
      <c r="AQ9" s="175"/>
      <c r="AR9" s="98"/>
      <c r="AS9" s="235"/>
      <c r="AT9" s="168"/>
      <c r="AU9" s="136"/>
      <c r="AV9" s="99"/>
      <c r="AW9" s="40"/>
      <c r="AX9" s="40"/>
      <c r="AY9" s="40"/>
      <c r="AZ9" s="40"/>
      <c r="BA9" s="40"/>
      <c r="BB9" s="40"/>
      <c r="BC9" s="40"/>
      <c r="BD9" s="40"/>
      <c r="BE9" s="40"/>
      <c r="BF9" s="101"/>
      <c r="BG9" s="96"/>
      <c r="BH9" s="99"/>
      <c r="BI9" s="40"/>
      <c r="BJ9" s="40"/>
      <c r="BK9" s="40"/>
      <c r="BL9" s="40"/>
      <c r="BM9" s="40"/>
      <c r="BN9" s="40"/>
      <c r="BO9" s="40"/>
      <c r="BP9" s="100"/>
      <c r="BQ9" s="40"/>
      <c r="BR9" s="40"/>
      <c r="BS9" s="40"/>
      <c r="BT9" s="40"/>
      <c r="BU9" s="40"/>
      <c r="BV9" s="40"/>
      <c r="BW9" s="40"/>
      <c r="BX9" s="40"/>
      <c r="BY9" s="100"/>
      <c r="BZ9" s="99"/>
      <c r="CA9" s="40"/>
      <c r="CB9" s="40"/>
      <c r="CC9" s="40"/>
      <c r="CD9" s="40"/>
      <c r="CE9" s="40"/>
      <c r="CF9" s="40"/>
      <c r="CG9" s="40"/>
      <c r="CH9" s="40"/>
      <c r="CI9" s="40"/>
      <c r="CJ9" s="40"/>
      <c r="CK9" s="40"/>
      <c r="CL9" s="40"/>
      <c r="CM9" s="40"/>
      <c r="CN9" s="40"/>
      <c r="CO9" s="40"/>
      <c r="CP9" s="40"/>
      <c r="CQ9" s="40"/>
      <c r="CR9" s="40"/>
      <c r="CS9" s="102"/>
      <c r="CT9" s="103"/>
      <c r="CU9" s="40"/>
      <c r="CV9" s="40"/>
      <c r="CW9" s="40"/>
      <c r="CX9" s="40"/>
      <c r="CY9" s="40"/>
      <c r="CZ9" s="40"/>
      <c r="DA9" s="40"/>
      <c r="DB9" s="40"/>
      <c r="DC9" s="40"/>
      <c r="DD9" s="40"/>
      <c r="DE9" s="40"/>
      <c r="DF9" s="40"/>
      <c r="DG9" s="40"/>
      <c r="DH9" s="40"/>
      <c r="DI9" s="40"/>
      <c r="DJ9" s="40"/>
      <c r="DK9" s="40"/>
      <c r="DL9" s="40"/>
      <c r="DM9" s="40"/>
      <c r="DN9" s="40"/>
      <c r="DO9" s="94"/>
      <c r="DP9" s="100"/>
      <c r="DQ9" s="104"/>
      <c r="DR9" s="105"/>
      <c r="DS9" s="105"/>
      <c r="DT9" s="105"/>
      <c r="DU9" s="105"/>
      <c r="DV9" s="105"/>
      <c r="DW9" s="94"/>
      <c r="DX9" s="191"/>
      <c r="DY9" s="104"/>
      <c r="DZ9" s="105"/>
      <c r="EA9" s="105"/>
      <c r="EB9" s="105"/>
      <c r="EC9" s="105"/>
      <c r="ED9" s="105"/>
      <c r="EE9" s="105"/>
      <c r="EF9" s="94"/>
      <c r="EG9" s="96"/>
      <c r="EH9" s="18"/>
      <c r="EI9" s="2"/>
      <c r="EJ9" s="2"/>
      <c r="EK9" s="100"/>
      <c r="EL9" s="99"/>
      <c r="EM9" s="40"/>
      <c r="EN9" s="40"/>
      <c r="EO9" s="100"/>
      <c r="EP9" s="99"/>
      <c r="EQ9" s="40"/>
      <c r="ER9" s="40"/>
      <c r="ES9" s="40"/>
      <c r="ET9" s="40"/>
      <c r="EU9" s="40"/>
      <c r="EV9" s="40"/>
      <c r="EW9" s="100"/>
      <c r="EX9" s="99"/>
      <c r="EY9" s="40"/>
      <c r="EZ9" s="40"/>
      <c r="FA9" s="40"/>
      <c r="FB9" s="40"/>
      <c r="FC9" s="40"/>
      <c r="FD9" s="40"/>
      <c r="FE9" s="100"/>
    </row>
    <row r="10" spans="1:162">
      <c r="A10" s="119" t="str">
        <f>Validation!B10</f>
        <v>Pass</v>
      </c>
      <c r="B10" s="150"/>
      <c r="C10" s="150"/>
      <c r="D10" s="150"/>
      <c r="E10" s="151"/>
      <c r="F10" s="152"/>
      <c r="G10" s="150"/>
      <c r="H10" s="149"/>
      <c r="I10" s="40"/>
      <c r="J10" s="149"/>
      <c r="K10" s="102"/>
      <c r="L10" s="40"/>
      <c r="M10" s="123"/>
      <c r="N10" s="137"/>
      <c r="O10" s="137"/>
      <c r="P10" s="95"/>
      <c r="Q10" s="94"/>
      <c r="R10" s="96"/>
      <c r="S10" s="95"/>
      <c r="T10" s="40"/>
      <c r="U10" s="40"/>
      <c r="V10" s="185"/>
      <c r="W10" s="167"/>
      <c r="X10" s="96"/>
      <c r="Y10" s="99"/>
      <c r="Z10" s="40"/>
      <c r="AA10" s="40"/>
      <c r="AB10" s="171"/>
      <c r="AC10" s="172"/>
      <c r="AD10" s="40"/>
      <c r="AE10" s="40"/>
      <c r="AF10" s="94"/>
      <c r="AG10" s="94"/>
      <c r="AH10" s="100"/>
      <c r="AI10" s="170"/>
      <c r="AJ10" s="169"/>
      <c r="AK10" s="98"/>
      <c r="AL10" s="168"/>
      <c r="AM10" s="97"/>
      <c r="AN10" s="98"/>
      <c r="AO10" s="98"/>
      <c r="AP10" s="225"/>
      <c r="AQ10" s="175"/>
      <c r="AR10" s="98"/>
      <c r="AS10" s="235"/>
      <c r="AT10" s="168"/>
      <c r="AU10" s="136"/>
      <c r="AV10" s="99"/>
      <c r="AW10" s="40"/>
      <c r="AX10" s="40"/>
      <c r="AY10" s="40"/>
      <c r="AZ10" s="40"/>
      <c r="BA10" s="40"/>
      <c r="BB10" s="40"/>
      <c r="BC10" s="40"/>
      <c r="BD10" s="40"/>
      <c r="BE10" s="40"/>
      <c r="BF10" s="101"/>
      <c r="BG10" s="96"/>
      <c r="BH10" s="99"/>
      <c r="BI10" s="40"/>
      <c r="BJ10" s="40"/>
      <c r="BK10" s="40"/>
      <c r="BL10" s="40"/>
      <c r="BM10" s="40"/>
      <c r="BN10" s="40"/>
      <c r="BO10" s="40"/>
      <c r="BP10" s="100"/>
      <c r="BQ10" s="40"/>
      <c r="BR10" s="40"/>
      <c r="BS10" s="40"/>
      <c r="BT10" s="40"/>
      <c r="BU10" s="40"/>
      <c r="BV10" s="40"/>
      <c r="BW10" s="40"/>
      <c r="BX10" s="40"/>
      <c r="BY10" s="100"/>
      <c r="BZ10" s="99"/>
      <c r="CA10" s="40"/>
      <c r="CB10" s="40"/>
      <c r="CC10" s="40"/>
      <c r="CD10" s="40"/>
      <c r="CE10" s="40"/>
      <c r="CF10" s="40"/>
      <c r="CG10" s="40"/>
      <c r="CH10" s="40"/>
      <c r="CI10" s="40"/>
      <c r="CJ10" s="40"/>
      <c r="CK10" s="40"/>
      <c r="CL10" s="40"/>
      <c r="CM10" s="40"/>
      <c r="CN10" s="40"/>
      <c r="CO10" s="40"/>
      <c r="CP10" s="40"/>
      <c r="CQ10" s="40"/>
      <c r="CR10" s="40"/>
      <c r="CS10" s="102"/>
      <c r="CT10" s="103"/>
      <c r="CU10" s="40"/>
      <c r="CV10" s="40"/>
      <c r="CW10" s="40"/>
      <c r="CX10" s="40"/>
      <c r="CY10" s="40"/>
      <c r="CZ10" s="40"/>
      <c r="DA10" s="40"/>
      <c r="DB10" s="40"/>
      <c r="DC10" s="40"/>
      <c r="DD10" s="40"/>
      <c r="DE10" s="40"/>
      <c r="DF10" s="40"/>
      <c r="DG10" s="40"/>
      <c r="DH10" s="40"/>
      <c r="DI10" s="40"/>
      <c r="DJ10" s="40"/>
      <c r="DK10" s="40"/>
      <c r="DL10" s="40"/>
      <c r="DM10" s="40"/>
      <c r="DN10" s="40"/>
      <c r="DO10" s="94"/>
      <c r="DP10" s="100"/>
      <c r="DQ10" s="104"/>
      <c r="DR10" s="105"/>
      <c r="DS10" s="105"/>
      <c r="DT10" s="105"/>
      <c r="DU10" s="105"/>
      <c r="DV10" s="105"/>
      <c r="DW10" s="94"/>
      <c r="DX10" s="191"/>
      <c r="DY10" s="104"/>
      <c r="DZ10" s="105"/>
      <c r="EA10" s="105"/>
      <c r="EB10" s="105"/>
      <c r="EC10" s="105"/>
      <c r="ED10" s="105"/>
      <c r="EE10" s="105"/>
      <c r="EF10" s="94"/>
      <c r="EG10" s="96"/>
      <c r="EH10" s="18"/>
      <c r="EI10" s="2"/>
      <c r="EJ10" s="2"/>
      <c r="EK10" s="100"/>
      <c r="EL10" s="99"/>
      <c r="EM10" s="40"/>
      <c r="EN10" s="40"/>
      <c r="EO10" s="100"/>
      <c r="EP10" s="99"/>
      <c r="EQ10" s="40"/>
      <c r="ER10" s="40"/>
      <c r="ES10" s="40"/>
      <c r="ET10" s="40"/>
      <c r="EU10" s="40"/>
      <c r="EV10" s="40"/>
      <c r="EW10" s="100"/>
      <c r="EX10" s="99"/>
      <c r="EY10" s="40"/>
      <c r="EZ10" s="40"/>
      <c r="FA10" s="40"/>
      <c r="FB10" s="40"/>
      <c r="FC10" s="40"/>
      <c r="FD10" s="40"/>
      <c r="FE10" s="100"/>
    </row>
    <row r="11" spans="1:162">
      <c r="A11" s="119" t="str">
        <f>Validation!B11</f>
        <v>Pass</v>
      </c>
      <c r="B11" s="150"/>
      <c r="C11" s="150"/>
      <c r="D11" s="150"/>
      <c r="E11" s="151"/>
      <c r="F11" s="152"/>
      <c r="G11" s="150"/>
      <c r="H11" s="149"/>
      <c r="I11" s="40"/>
      <c r="J11" s="149"/>
      <c r="K11" s="102"/>
      <c r="L11" s="40"/>
      <c r="M11" s="123"/>
      <c r="N11" s="137"/>
      <c r="O11" s="137"/>
      <c r="P11" s="95"/>
      <c r="Q11" s="94"/>
      <c r="R11" s="96"/>
      <c r="S11" s="95"/>
      <c r="T11" s="40"/>
      <c r="U11" s="40"/>
      <c r="V11" s="185"/>
      <c r="W11" s="167"/>
      <c r="X11" s="96"/>
      <c r="Y11" s="99"/>
      <c r="Z11" s="40"/>
      <c r="AA11" s="40"/>
      <c r="AB11" s="171"/>
      <c r="AC11" s="172"/>
      <c r="AD11" s="40"/>
      <c r="AE11" s="40"/>
      <c r="AF11" s="94"/>
      <c r="AG11" s="94"/>
      <c r="AH11" s="100"/>
      <c r="AI11" s="170"/>
      <c r="AJ11" s="169"/>
      <c r="AK11" s="98"/>
      <c r="AL11" s="168"/>
      <c r="AM11" s="97"/>
      <c r="AN11" s="98"/>
      <c r="AO11" s="98"/>
      <c r="AP11" s="225"/>
      <c r="AQ11" s="175"/>
      <c r="AR11" s="98"/>
      <c r="AS11" s="235"/>
      <c r="AT11" s="168"/>
      <c r="AU11" s="136"/>
      <c r="AV11" s="99"/>
      <c r="AW11" s="40"/>
      <c r="AX11" s="40"/>
      <c r="AY11" s="40"/>
      <c r="AZ11" s="40"/>
      <c r="BA11" s="40"/>
      <c r="BB11" s="40"/>
      <c r="BC11" s="40"/>
      <c r="BD11" s="40"/>
      <c r="BE11" s="40"/>
      <c r="BF11" s="101"/>
      <c r="BG11" s="96"/>
      <c r="BH11" s="99"/>
      <c r="BI11" s="40"/>
      <c r="BJ11" s="40"/>
      <c r="BK11" s="40"/>
      <c r="BL11" s="40"/>
      <c r="BM11" s="40"/>
      <c r="BN11" s="40"/>
      <c r="BO11" s="40"/>
      <c r="BP11" s="100"/>
      <c r="BQ11" s="40"/>
      <c r="BR11" s="40"/>
      <c r="BS11" s="40"/>
      <c r="BT11" s="40"/>
      <c r="BU11" s="40"/>
      <c r="BV11" s="40"/>
      <c r="BW11" s="40"/>
      <c r="BX11" s="40"/>
      <c r="BY11" s="100"/>
      <c r="BZ11" s="99"/>
      <c r="CA11" s="40"/>
      <c r="CB11" s="40"/>
      <c r="CC11" s="40"/>
      <c r="CD11" s="40"/>
      <c r="CE11" s="40"/>
      <c r="CF11" s="40"/>
      <c r="CG11" s="40"/>
      <c r="CH11" s="40"/>
      <c r="CI11" s="40"/>
      <c r="CJ11" s="40"/>
      <c r="CK11" s="40"/>
      <c r="CL11" s="40"/>
      <c r="CM11" s="40"/>
      <c r="CN11" s="40"/>
      <c r="CO11" s="40"/>
      <c r="CP11" s="40"/>
      <c r="CQ11" s="40"/>
      <c r="CR11" s="40"/>
      <c r="CS11" s="102"/>
      <c r="CT11" s="103"/>
      <c r="CU11" s="40"/>
      <c r="CV11" s="40"/>
      <c r="CW11" s="40"/>
      <c r="CX11" s="40"/>
      <c r="CY11" s="40"/>
      <c r="CZ11" s="40"/>
      <c r="DA11" s="40"/>
      <c r="DB11" s="40"/>
      <c r="DC11" s="40"/>
      <c r="DD11" s="40"/>
      <c r="DE11" s="40"/>
      <c r="DF11" s="40"/>
      <c r="DG11" s="40"/>
      <c r="DH11" s="40"/>
      <c r="DI11" s="40"/>
      <c r="DJ11" s="40"/>
      <c r="DK11" s="40"/>
      <c r="DL11" s="40"/>
      <c r="DM11" s="40"/>
      <c r="DN11" s="40"/>
      <c r="DO11" s="94"/>
      <c r="DP11" s="100"/>
      <c r="DQ11" s="104"/>
      <c r="DR11" s="105"/>
      <c r="DS11" s="105"/>
      <c r="DT11" s="105"/>
      <c r="DU11" s="105"/>
      <c r="DV11" s="105"/>
      <c r="DW11" s="94"/>
      <c r="DX11" s="191"/>
      <c r="DY11" s="104"/>
      <c r="DZ11" s="105"/>
      <c r="EA11" s="105"/>
      <c r="EB11" s="105"/>
      <c r="EC11" s="105"/>
      <c r="ED11" s="105"/>
      <c r="EE11" s="105"/>
      <c r="EF11" s="94"/>
      <c r="EG11" s="96"/>
      <c r="EH11" s="18"/>
      <c r="EI11" s="2"/>
      <c r="EJ11" s="2"/>
      <c r="EK11" s="100"/>
      <c r="EL11" s="99"/>
      <c r="EM11" s="40"/>
      <c r="EN11" s="40"/>
      <c r="EO11" s="100"/>
      <c r="EP11" s="99"/>
      <c r="EQ11" s="40"/>
      <c r="ER11" s="40"/>
      <c r="ES11" s="40"/>
      <c r="ET11" s="40"/>
      <c r="EU11" s="40"/>
      <c r="EV11" s="40"/>
      <c r="EW11" s="100"/>
      <c r="EX11" s="99"/>
      <c r="EY11" s="40"/>
      <c r="EZ11" s="40"/>
      <c r="FA11" s="40"/>
      <c r="FB11" s="40"/>
      <c r="FC11" s="40"/>
      <c r="FD11" s="40"/>
      <c r="FE11" s="100"/>
    </row>
    <row r="12" spans="1:162">
      <c r="A12" s="119" t="str">
        <f>Validation!B12</f>
        <v>Pass</v>
      </c>
      <c r="B12" s="150"/>
      <c r="C12" s="150"/>
      <c r="D12" s="150"/>
      <c r="E12" s="151"/>
      <c r="F12" s="152"/>
      <c r="G12" s="150"/>
      <c r="H12" s="149"/>
      <c r="I12" s="40"/>
      <c r="J12" s="149"/>
      <c r="K12" s="102"/>
      <c r="L12" s="40"/>
      <c r="M12" s="123"/>
      <c r="N12" s="137"/>
      <c r="O12" s="137"/>
      <c r="P12" s="95"/>
      <c r="Q12" s="94"/>
      <c r="R12" s="96"/>
      <c r="S12" s="95"/>
      <c r="T12" s="40"/>
      <c r="U12" s="40"/>
      <c r="V12" s="185"/>
      <c r="W12" s="167"/>
      <c r="X12" s="96"/>
      <c r="Y12" s="99"/>
      <c r="Z12" s="40"/>
      <c r="AA12" s="40"/>
      <c r="AB12" s="171"/>
      <c r="AC12" s="172"/>
      <c r="AD12" s="40"/>
      <c r="AE12" s="40"/>
      <c r="AF12" s="94"/>
      <c r="AG12" s="94"/>
      <c r="AH12" s="100"/>
      <c r="AI12" s="170"/>
      <c r="AJ12" s="169"/>
      <c r="AK12" s="98"/>
      <c r="AL12" s="168"/>
      <c r="AM12" s="97"/>
      <c r="AN12" s="98"/>
      <c r="AO12" s="98"/>
      <c r="AP12" s="225"/>
      <c r="AQ12" s="175"/>
      <c r="AR12" s="98"/>
      <c r="AS12" s="235"/>
      <c r="AT12" s="168"/>
      <c r="AU12" s="136"/>
      <c r="AV12" s="99"/>
      <c r="AW12" s="40"/>
      <c r="AX12" s="40"/>
      <c r="AY12" s="40"/>
      <c r="AZ12" s="40"/>
      <c r="BA12" s="40"/>
      <c r="BB12" s="40"/>
      <c r="BC12" s="40"/>
      <c r="BD12" s="40"/>
      <c r="BE12" s="40"/>
      <c r="BF12" s="101"/>
      <c r="BG12" s="96"/>
      <c r="BH12" s="99"/>
      <c r="BI12" s="40"/>
      <c r="BJ12" s="40"/>
      <c r="BK12" s="40"/>
      <c r="BL12" s="40"/>
      <c r="BM12" s="40"/>
      <c r="BN12" s="40"/>
      <c r="BO12" s="40"/>
      <c r="BP12" s="100"/>
      <c r="BQ12" s="40"/>
      <c r="BR12" s="40"/>
      <c r="BS12" s="40"/>
      <c r="BT12" s="40"/>
      <c r="BU12" s="40"/>
      <c r="BV12" s="40"/>
      <c r="BW12" s="40"/>
      <c r="BX12" s="40"/>
      <c r="BY12" s="100"/>
      <c r="BZ12" s="99"/>
      <c r="CA12" s="40"/>
      <c r="CB12" s="40"/>
      <c r="CC12" s="40"/>
      <c r="CD12" s="40"/>
      <c r="CE12" s="40"/>
      <c r="CF12" s="40"/>
      <c r="CG12" s="40"/>
      <c r="CH12" s="40"/>
      <c r="CI12" s="40"/>
      <c r="CJ12" s="40"/>
      <c r="CK12" s="40"/>
      <c r="CL12" s="40"/>
      <c r="CM12" s="40"/>
      <c r="CN12" s="40"/>
      <c r="CO12" s="40"/>
      <c r="CP12" s="40"/>
      <c r="CQ12" s="40"/>
      <c r="CR12" s="40"/>
      <c r="CS12" s="102"/>
      <c r="CT12" s="103"/>
      <c r="CU12" s="40"/>
      <c r="CV12" s="40"/>
      <c r="CW12" s="40"/>
      <c r="CX12" s="40"/>
      <c r="CY12" s="40"/>
      <c r="CZ12" s="40"/>
      <c r="DA12" s="40"/>
      <c r="DB12" s="40"/>
      <c r="DC12" s="40"/>
      <c r="DD12" s="40"/>
      <c r="DE12" s="40"/>
      <c r="DF12" s="40"/>
      <c r="DG12" s="40"/>
      <c r="DH12" s="40"/>
      <c r="DI12" s="40"/>
      <c r="DJ12" s="40"/>
      <c r="DK12" s="40"/>
      <c r="DL12" s="40"/>
      <c r="DM12" s="40"/>
      <c r="DN12" s="40"/>
      <c r="DO12" s="94"/>
      <c r="DP12" s="100"/>
      <c r="DQ12" s="104"/>
      <c r="DR12" s="105"/>
      <c r="DS12" s="105"/>
      <c r="DT12" s="105"/>
      <c r="DU12" s="105"/>
      <c r="DV12" s="105"/>
      <c r="DW12" s="94"/>
      <c r="DX12" s="191"/>
      <c r="DY12" s="104"/>
      <c r="DZ12" s="105"/>
      <c r="EA12" s="105"/>
      <c r="EB12" s="105"/>
      <c r="EC12" s="105"/>
      <c r="ED12" s="105"/>
      <c r="EE12" s="105"/>
      <c r="EF12" s="94"/>
      <c r="EG12" s="96"/>
      <c r="EH12" s="18"/>
      <c r="EI12" s="2"/>
      <c r="EJ12" s="2"/>
      <c r="EK12" s="100"/>
      <c r="EL12" s="99"/>
      <c r="EM12" s="40"/>
      <c r="EN12" s="40"/>
      <c r="EO12" s="100"/>
      <c r="EP12" s="99"/>
      <c r="EQ12" s="40"/>
      <c r="ER12" s="40"/>
      <c r="ES12" s="40"/>
      <c r="ET12" s="40"/>
      <c r="EU12" s="40"/>
      <c r="EV12" s="40"/>
      <c r="EW12" s="100"/>
      <c r="EX12" s="99"/>
      <c r="EY12" s="40"/>
      <c r="EZ12" s="40"/>
      <c r="FA12" s="40"/>
      <c r="FB12" s="40"/>
      <c r="FC12" s="40"/>
      <c r="FD12" s="40"/>
      <c r="FE12" s="100"/>
    </row>
    <row r="13" spans="1:162">
      <c r="A13" s="119" t="str">
        <f>Validation!B13</f>
        <v>Pass</v>
      </c>
      <c r="B13" s="150"/>
      <c r="C13" s="150"/>
      <c r="D13" s="150"/>
      <c r="E13" s="151"/>
      <c r="F13" s="152"/>
      <c r="G13" s="150"/>
      <c r="H13" s="149"/>
      <c r="I13" s="40"/>
      <c r="J13" s="149"/>
      <c r="K13" s="102"/>
      <c r="L13" s="40"/>
      <c r="M13" s="123"/>
      <c r="N13" s="137"/>
      <c r="O13" s="137"/>
      <c r="P13" s="95"/>
      <c r="Q13" s="94"/>
      <c r="R13" s="96"/>
      <c r="S13" s="95"/>
      <c r="T13" s="40"/>
      <c r="U13" s="40"/>
      <c r="V13" s="185"/>
      <c r="W13" s="167"/>
      <c r="X13" s="96"/>
      <c r="Y13" s="99"/>
      <c r="Z13" s="40"/>
      <c r="AA13" s="40"/>
      <c r="AB13" s="171"/>
      <c r="AC13" s="172"/>
      <c r="AD13" s="40"/>
      <c r="AE13" s="40"/>
      <c r="AF13" s="94"/>
      <c r="AG13" s="94"/>
      <c r="AH13" s="100"/>
      <c r="AI13" s="170"/>
      <c r="AJ13" s="169"/>
      <c r="AK13" s="98"/>
      <c r="AL13" s="168"/>
      <c r="AM13" s="97"/>
      <c r="AN13" s="98"/>
      <c r="AO13" s="98"/>
      <c r="AP13" s="225"/>
      <c r="AQ13" s="175"/>
      <c r="AR13" s="98"/>
      <c r="AS13" s="235"/>
      <c r="AT13" s="168"/>
      <c r="AU13" s="136"/>
      <c r="AV13" s="99"/>
      <c r="AW13" s="40"/>
      <c r="AX13" s="40"/>
      <c r="AY13" s="40"/>
      <c r="AZ13" s="40"/>
      <c r="BA13" s="40"/>
      <c r="BB13" s="40"/>
      <c r="BC13" s="40"/>
      <c r="BD13" s="40"/>
      <c r="BE13" s="40"/>
      <c r="BF13" s="101"/>
      <c r="BG13" s="96"/>
      <c r="BH13" s="99"/>
      <c r="BI13" s="40"/>
      <c r="BJ13" s="40"/>
      <c r="BK13" s="40"/>
      <c r="BL13" s="40"/>
      <c r="BM13" s="40"/>
      <c r="BN13" s="40"/>
      <c r="BO13" s="40"/>
      <c r="BP13" s="100"/>
      <c r="BQ13" s="40"/>
      <c r="BR13" s="40"/>
      <c r="BS13" s="40"/>
      <c r="BT13" s="40"/>
      <c r="BU13" s="40"/>
      <c r="BV13" s="40"/>
      <c r="BW13" s="40"/>
      <c r="BX13" s="40"/>
      <c r="BY13" s="100"/>
      <c r="BZ13" s="99"/>
      <c r="CA13" s="40"/>
      <c r="CB13" s="40"/>
      <c r="CC13" s="40"/>
      <c r="CD13" s="40"/>
      <c r="CE13" s="40"/>
      <c r="CF13" s="40"/>
      <c r="CG13" s="40"/>
      <c r="CH13" s="40"/>
      <c r="CI13" s="40"/>
      <c r="CJ13" s="40"/>
      <c r="CK13" s="40"/>
      <c r="CL13" s="40"/>
      <c r="CM13" s="40"/>
      <c r="CN13" s="40"/>
      <c r="CO13" s="40"/>
      <c r="CP13" s="40"/>
      <c r="CQ13" s="40"/>
      <c r="CR13" s="40"/>
      <c r="CS13" s="102"/>
      <c r="CT13" s="103"/>
      <c r="CU13" s="40"/>
      <c r="CV13" s="40"/>
      <c r="CW13" s="40"/>
      <c r="CX13" s="40"/>
      <c r="CY13" s="40"/>
      <c r="CZ13" s="40"/>
      <c r="DA13" s="40"/>
      <c r="DB13" s="40"/>
      <c r="DC13" s="40"/>
      <c r="DD13" s="40"/>
      <c r="DE13" s="40"/>
      <c r="DF13" s="40"/>
      <c r="DG13" s="40"/>
      <c r="DH13" s="40"/>
      <c r="DI13" s="40"/>
      <c r="DJ13" s="40"/>
      <c r="DK13" s="40"/>
      <c r="DL13" s="40"/>
      <c r="DM13" s="40"/>
      <c r="DN13" s="40"/>
      <c r="DO13" s="94"/>
      <c r="DP13" s="100"/>
      <c r="DQ13" s="104"/>
      <c r="DR13" s="105"/>
      <c r="DS13" s="105"/>
      <c r="DT13" s="105"/>
      <c r="DU13" s="105"/>
      <c r="DV13" s="105"/>
      <c r="DW13" s="94"/>
      <c r="DX13" s="191"/>
      <c r="DY13" s="104"/>
      <c r="DZ13" s="105"/>
      <c r="EA13" s="105"/>
      <c r="EB13" s="105"/>
      <c r="EC13" s="105"/>
      <c r="ED13" s="105"/>
      <c r="EE13" s="105"/>
      <c r="EF13" s="94"/>
      <c r="EG13" s="96"/>
      <c r="EH13" s="18"/>
      <c r="EI13" s="2"/>
      <c r="EJ13" s="2"/>
      <c r="EK13" s="100"/>
      <c r="EL13" s="99"/>
      <c r="EM13" s="40"/>
      <c r="EN13" s="40"/>
      <c r="EO13" s="100"/>
      <c r="EP13" s="99"/>
      <c r="EQ13" s="40"/>
      <c r="ER13" s="40"/>
      <c r="ES13" s="40"/>
      <c r="ET13" s="40"/>
      <c r="EU13" s="40"/>
      <c r="EV13" s="40"/>
      <c r="EW13" s="100"/>
      <c r="EX13" s="99"/>
      <c r="EY13" s="40"/>
      <c r="EZ13" s="40"/>
      <c r="FA13" s="40"/>
      <c r="FB13" s="40"/>
      <c r="FC13" s="40"/>
      <c r="FD13" s="40"/>
      <c r="FE13" s="100"/>
    </row>
    <row r="14" spans="1:162">
      <c r="A14" s="119" t="str">
        <f>Validation!B14</f>
        <v>Pass</v>
      </c>
      <c r="B14" s="150"/>
      <c r="C14" s="150"/>
      <c r="D14" s="150"/>
      <c r="E14" s="151"/>
      <c r="F14" s="152"/>
      <c r="G14" s="150"/>
      <c r="H14" s="149"/>
      <c r="I14" s="40"/>
      <c r="J14" s="149"/>
      <c r="K14" s="102"/>
      <c r="L14" s="40"/>
      <c r="M14" s="123"/>
      <c r="N14" s="137"/>
      <c r="O14" s="137"/>
      <c r="P14" s="95"/>
      <c r="Q14" s="94"/>
      <c r="R14" s="96"/>
      <c r="S14" s="95"/>
      <c r="T14" s="40"/>
      <c r="U14" s="40"/>
      <c r="V14" s="185"/>
      <c r="W14" s="167"/>
      <c r="X14" s="96"/>
      <c r="Y14" s="99"/>
      <c r="Z14" s="40"/>
      <c r="AA14" s="40"/>
      <c r="AB14" s="171"/>
      <c r="AC14" s="172"/>
      <c r="AD14" s="40"/>
      <c r="AE14" s="40"/>
      <c r="AF14" s="94"/>
      <c r="AG14" s="94"/>
      <c r="AH14" s="100"/>
      <c r="AI14" s="170"/>
      <c r="AJ14" s="169"/>
      <c r="AK14" s="98"/>
      <c r="AL14" s="168"/>
      <c r="AM14" s="97"/>
      <c r="AN14" s="98"/>
      <c r="AO14" s="98"/>
      <c r="AP14" s="225"/>
      <c r="AQ14" s="175"/>
      <c r="AR14" s="98"/>
      <c r="AS14" s="235"/>
      <c r="AT14" s="168"/>
      <c r="AU14" s="136"/>
      <c r="AV14" s="99"/>
      <c r="AW14" s="40"/>
      <c r="AX14" s="40"/>
      <c r="AY14" s="40"/>
      <c r="AZ14" s="40"/>
      <c r="BA14" s="40"/>
      <c r="BB14" s="40"/>
      <c r="BC14" s="40"/>
      <c r="BD14" s="40"/>
      <c r="BE14" s="40"/>
      <c r="BF14" s="101"/>
      <c r="BG14" s="96"/>
      <c r="BH14" s="99"/>
      <c r="BI14" s="40"/>
      <c r="BJ14" s="40"/>
      <c r="BK14" s="40"/>
      <c r="BL14" s="40"/>
      <c r="BM14" s="40"/>
      <c r="BN14" s="40"/>
      <c r="BO14" s="40"/>
      <c r="BP14" s="100"/>
      <c r="BQ14" s="40"/>
      <c r="BR14" s="40"/>
      <c r="BS14" s="40"/>
      <c r="BT14" s="40"/>
      <c r="BU14" s="40"/>
      <c r="BV14" s="40"/>
      <c r="BW14" s="40"/>
      <c r="BX14" s="40"/>
      <c r="BY14" s="100"/>
      <c r="BZ14" s="99"/>
      <c r="CA14" s="40"/>
      <c r="CB14" s="40"/>
      <c r="CC14" s="40"/>
      <c r="CD14" s="40"/>
      <c r="CE14" s="40"/>
      <c r="CF14" s="40"/>
      <c r="CG14" s="40"/>
      <c r="CH14" s="40"/>
      <c r="CI14" s="40"/>
      <c r="CJ14" s="40"/>
      <c r="CK14" s="40"/>
      <c r="CL14" s="40"/>
      <c r="CM14" s="40"/>
      <c r="CN14" s="40"/>
      <c r="CO14" s="40"/>
      <c r="CP14" s="40"/>
      <c r="CQ14" s="40"/>
      <c r="CR14" s="40"/>
      <c r="CS14" s="102"/>
      <c r="CT14" s="103"/>
      <c r="CU14" s="40"/>
      <c r="CV14" s="40"/>
      <c r="CW14" s="40"/>
      <c r="CX14" s="40"/>
      <c r="CY14" s="40"/>
      <c r="CZ14" s="40"/>
      <c r="DA14" s="40"/>
      <c r="DB14" s="40"/>
      <c r="DC14" s="40"/>
      <c r="DD14" s="40"/>
      <c r="DE14" s="40"/>
      <c r="DF14" s="40"/>
      <c r="DG14" s="40"/>
      <c r="DH14" s="40"/>
      <c r="DI14" s="40"/>
      <c r="DJ14" s="40"/>
      <c r="DK14" s="40"/>
      <c r="DL14" s="40"/>
      <c r="DM14" s="40"/>
      <c r="DN14" s="40"/>
      <c r="DO14" s="94"/>
      <c r="DP14" s="100"/>
      <c r="DQ14" s="104"/>
      <c r="DR14" s="105"/>
      <c r="DS14" s="105"/>
      <c r="DT14" s="105"/>
      <c r="DU14" s="105"/>
      <c r="DV14" s="105"/>
      <c r="DW14" s="94"/>
      <c r="DX14" s="191"/>
      <c r="DY14" s="104"/>
      <c r="DZ14" s="105"/>
      <c r="EA14" s="105"/>
      <c r="EB14" s="105"/>
      <c r="EC14" s="105"/>
      <c r="ED14" s="105"/>
      <c r="EE14" s="105"/>
      <c r="EF14" s="94"/>
      <c r="EG14" s="96"/>
      <c r="EH14" s="18"/>
      <c r="EI14" s="2"/>
      <c r="EJ14" s="2"/>
      <c r="EK14" s="100"/>
      <c r="EL14" s="99"/>
      <c r="EM14" s="40"/>
      <c r="EN14" s="40"/>
      <c r="EO14" s="100"/>
      <c r="EP14" s="99"/>
      <c r="EQ14" s="40"/>
      <c r="ER14" s="40"/>
      <c r="ES14" s="40"/>
      <c r="ET14" s="40"/>
      <c r="EU14" s="40"/>
      <c r="EV14" s="40"/>
      <c r="EW14" s="100"/>
      <c r="EX14" s="99"/>
      <c r="EY14" s="40"/>
      <c r="EZ14" s="40"/>
      <c r="FA14" s="40"/>
      <c r="FB14" s="40"/>
      <c r="FC14" s="40"/>
      <c r="FD14" s="40"/>
      <c r="FE14" s="100"/>
    </row>
    <row r="15" spans="1:162">
      <c r="A15" s="119" t="str">
        <f>Validation!B15</f>
        <v>Pass</v>
      </c>
      <c r="B15" s="150"/>
      <c r="C15" s="150"/>
      <c r="D15" s="150"/>
      <c r="E15" s="151"/>
      <c r="F15" s="152"/>
      <c r="G15" s="150"/>
      <c r="H15" s="149"/>
      <c r="I15" s="40"/>
      <c r="J15" s="149"/>
      <c r="K15" s="102"/>
      <c r="L15" s="40"/>
      <c r="M15" s="123"/>
      <c r="N15" s="137"/>
      <c r="O15" s="137"/>
      <c r="P15" s="95"/>
      <c r="Q15" s="94"/>
      <c r="R15" s="96"/>
      <c r="S15" s="95"/>
      <c r="T15" s="40"/>
      <c r="U15" s="40"/>
      <c r="V15" s="185"/>
      <c r="W15" s="167"/>
      <c r="X15" s="96"/>
      <c r="Y15" s="99"/>
      <c r="Z15" s="40"/>
      <c r="AA15" s="40"/>
      <c r="AB15" s="171"/>
      <c r="AC15" s="172"/>
      <c r="AD15" s="40"/>
      <c r="AE15" s="40"/>
      <c r="AF15" s="94"/>
      <c r="AG15" s="94"/>
      <c r="AH15" s="100"/>
      <c r="AI15" s="170"/>
      <c r="AJ15" s="169"/>
      <c r="AK15" s="98"/>
      <c r="AL15" s="168"/>
      <c r="AM15" s="97"/>
      <c r="AN15" s="98"/>
      <c r="AO15" s="98"/>
      <c r="AP15" s="225"/>
      <c r="AQ15" s="175"/>
      <c r="AR15" s="98"/>
      <c r="AS15" s="235"/>
      <c r="AT15" s="168"/>
      <c r="AU15" s="136"/>
      <c r="AV15" s="99"/>
      <c r="AW15" s="40"/>
      <c r="AX15" s="40"/>
      <c r="AY15" s="40"/>
      <c r="AZ15" s="40"/>
      <c r="BA15" s="40"/>
      <c r="BB15" s="40"/>
      <c r="BC15" s="40"/>
      <c r="BD15" s="40"/>
      <c r="BE15" s="40"/>
      <c r="BF15" s="101"/>
      <c r="BG15" s="96"/>
      <c r="BH15" s="99"/>
      <c r="BI15" s="40"/>
      <c r="BJ15" s="40"/>
      <c r="BK15" s="40"/>
      <c r="BL15" s="40"/>
      <c r="BM15" s="40"/>
      <c r="BN15" s="40"/>
      <c r="BO15" s="40"/>
      <c r="BP15" s="100"/>
      <c r="BQ15" s="40"/>
      <c r="BR15" s="40"/>
      <c r="BS15" s="40"/>
      <c r="BT15" s="40"/>
      <c r="BU15" s="40"/>
      <c r="BV15" s="40"/>
      <c r="BW15" s="40"/>
      <c r="BX15" s="40"/>
      <c r="BY15" s="100"/>
      <c r="BZ15" s="99"/>
      <c r="CA15" s="40"/>
      <c r="CB15" s="40"/>
      <c r="CC15" s="40"/>
      <c r="CD15" s="40"/>
      <c r="CE15" s="40"/>
      <c r="CF15" s="40"/>
      <c r="CG15" s="40"/>
      <c r="CH15" s="40"/>
      <c r="CI15" s="40"/>
      <c r="CJ15" s="40"/>
      <c r="CK15" s="40"/>
      <c r="CL15" s="40"/>
      <c r="CM15" s="40"/>
      <c r="CN15" s="40"/>
      <c r="CO15" s="40"/>
      <c r="CP15" s="40"/>
      <c r="CQ15" s="40"/>
      <c r="CR15" s="40"/>
      <c r="CS15" s="102"/>
      <c r="CT15" s="103"/>
      <c r="CU15" s="40"/>
      <c r="CV15" s="40"/>
      <c r="CW15" s="40"/>
      <c r="CX15" s="40"/>
      <c r="CY15" s="40"/>
      <c r="CZ15" s="40"/>
      <c r="DA15" s="40"/>
      <c r="DB15" s="40"/>
      <c r="DC15" s="40"/>
      <c r="DD15" s="40"/>
      <c r="DE15" s="40"/>
      <c r="DF15" s="40"/>
      <c r="DG15" s="40"/>
      <c r="DH15" s="40"/>
      <c r="DI15" s="40"/>
      <c r="DJ15" s="40"/>
      <c r="DK15" s="40"/>
      <c r="DL15" s="40"/>
      <c r="DM15" s="40"/>
      <c r="DN15" s="40"/>
      <c r="DO15" s="94"/>
      <c r="DP15" s="100"/>
      <c r="DQ15" s="104"/>
      <c r="DR15" s="105"/>
      <c r="DS15" s="105"/>
      <c r="DT15" s="105"/>
      <c r="DU15" s="105"/>
      <c r="DV15" s="105"/>
      <c r="DW15" s="94"/>
      <c r="DX15" s="191"/>
      <c r="DY15" s="104"/>
      <c r="DZ15" s="105"/>
      <c r="EA15" s="105"/>
      <c r="EB15" s="105"/>
      <c r="EC15" s="105"/>
      <c r="ED15" s="105"/>
      <c r="EE15" s="105"/>
      <c r="EF15" s="94"/>
      <c r="EG15" s="96"/>
      <c r="EH15" s="18"/>
      <c r="EI15" s="2"/>
      <c r="EJ15" s="2"/>
      <c r="EK15" s="100"/>
      <c r="EL15" s="99"/>
      <c r="EM15" s="40"/>
      <c r="EN15" s="40"/>
      <c r="EO15" s="100"/>
      <c r="EP15" s="99"/>
      <c r="EQ15" s="40"/>
      <c r="ER15" s="40"/>
      <c r="ES15" s="40"/>
      <c r="ET15" s="40"/>
      <c r="EU15" s="40"/>
      <c r="EV15" s="40"/>
      <c r="EW15" s="100"/>
      <c r="EX15" s="99"/>
      <c r="EY15" s="40"/>
      <c r="EZ15" s="40"/>
      <c r="FA15" s="40"/>
      <c r="FB15" s="40"/>
      <c r="FC15" s="40"/>
      <c r="FD15" s="40"/>
      <c r="FE15" s="100"/>
    </row>
    <row r="16" spans="1:162">
      <c r="A16" s="119" t="str">
        <f>Validation!B16</f>
        <v>Pass</v>
      </c>
      <c r="B16" s="150"/>
      <c r="C16" s="150"/>
      <c r="D16" s="150"/>
      <c r="E16" s="151"/>
      <c r="F16" s="152"/>
      <c r="G16" s="150"/>
      <c r="H16" s="149"/>
      <c r="I16" s="40"/>
      <c r="J16" s="149"/>
      <c r="K16" s="102"/>
      <c r="L16" s="40"/>
      <c r="M16" s="123"/>
      <c r="N16" s="137"/>
      <c r="O16" s="137"/>
      <c r="P16" s="95"/>
      <c r="Q16" s="94"/>
      <c r="R16" s="96"/>
      <c r="S16" s="95"/>
      <c r="T16" s="40"/>
      <c r="U16" s="40"/>
      <c r="V16" s="185"/>
      <c r="W16" s="167"/>
      <c r="X16" s="96"/>
      <c r="Y16" s="99"/>
      <c r="Z16" s="40"/>
      <c r="AA16" s="40"/>
      <c r="AB16" s="171"/>
      <c r="AC16" s="172"/>
      <c r="AD16" s="40"/>
      <c r="AE16" s="40"/>
      <c r="AF16" s="94"/>
      <c r="AG16" s="94"/>
      <c r="AH16" s="100"/>
      <c r="AI16" s="170"/>
      <c r="AJ16" s="169"/>
      <c r="AK16" s="98"/>
      <c r="AL16" s="168"/>
      <c r="AM16" s="97"/>
      <c r="AN16" s="98"/>
      <c r="AO16" s="98"/>
      <c r="AP16" s="225"/>
      <c r="AQ16" s="175"/>
      <c r="AR16" s="98"/>
      <c r="AS16" s="235"/>
      <c r="AT16" s="168"/>
      <c r="AU16" s="136"/>
      <c r="AV16" s="99"/>
      <c r="AW16" s="40"/>
      <c r="AX16" s="40"/>
      <c r="AY16" s="40"/>
      <c r="AZ16" s="40"/>
      <c r="BA16" s="40"/>
      <c r="BB16" s="40"/>
      <c r="BC16" s="40"/>
      <c r="BD16" s="40"/>
      <c r="BE16" s="40"/>
      <c r="BF16" s="101"/>
      <c r="BG16" s="96"/>
      <c r="BH16" s="99"/>
      <c r="BI16" s="40"/>
      <c r="BJ16" s="40"/>
      <c r="BK16" s="40"/>
      <c r="BL16" s="40"/>
      <c r="BM16" s="40"/>
      <c r="BN16" s="40"/>
      <c r="BO16" s="40"/>
      <c r="BP16" s="100"/>
      <c r="BQ16" s="40"/>
      <c r="BR16" s="40"/>
      <c r="BS16" s="40"/>
      <c r="BT16" s="40"/>
      <c r="BU16" s="40"/>
      <c r="BV16" s="40"/>
      <c r="BW16" s="40"/>
      <c r="BX16" s="40"/>
      <c r="BY16" s="100"/>
      <c r="BZ16" s="99"/>
      <c r="CA16" s="40"/>
      <c r="CB16" s="40"/>
      <c r="CC16" s="40"/>
      <c r="CD16" s="40"/>
      <c r="CE16" s="40"/>
      <c r="CF16" s="40"/>
      <c r="CG16" s="40"/>
      <c r="CH16" s="40"/>
      <c r="CI16" s="40"/>
      <c r="CJ16" s="40"/>
      <c r="CK16" s="40"/>
      <c r="CL16" s="40"/>
      <c r="CM16" s="40"/>
      <c r="CN16" s="40"/>
      <c r="CO16" s="40"/>
      <c r="CP16" s="40"/>
      <c r="CQ16" s="40"/>
      <c r="CR16" s="40"/>
      <c r="CS16" s="102"/>
      <c r="CT16" s="103"/>
      <c r="CU16" s="40"/>
      <c r="CV16" s="40"/>
      <c r="CW16" s="40"/>
      <c r="CX16" s="40"/>
      <c r="CY16" s="40"/>
      <c r="CZ16" s="40"/>
      <c r="DA16" s="40"/>
      <c r="DB16" s="40"/>
      <c r="DC16" s="40"/>
      <c r="DD16" s="40"/>
      <c r="DE16" s="40"/>
      <c r="DF16" s="40"/>
      <c r="DG16" s="40"/>
      <c r="DH16" s="40"/>
      <c r="DI16" s="40"/>
      <c r="DJ16" s="40"/>
      <c r="DK16" s="40"/>
      <c r="DL16" s="40"/>
      <c r="DM16" s="40"/>
      <c r="DN16" s="40"/>
      <c r="DO16" s="94"/>
      <c r="DP16" s="100"/>
      <c r="DQ16" s="104"/>
      <c r="DR16" s="105"/>
      <c r="DS16" s="105"/>
      <c r="DT16" s="105"/>
      <c r="DU16" s="105"/>
      <c r="DV16" s="105"/>
      <c r="DW16" s="94"/>
      <c r="DX16" s="191"/>
      <c r="DY16" s="104"/>
      <c r="DZ16" s="105"/>
      <c r="EA16" s="105"/>
      <c r="EB16" s="105"/>
      <c r="EC16" s="105"/>
      <c r="ED16" s="105"/>
      <c r="EE16" s="105"/>
      <c r="EF16" s="94"/>
      <c r="EG16" s="96"/>
      <c r="EH16" s="18"/>
      <c r="EI16" s="2"/>
      <c r="EJ16" s="2"/>
      <c r="EK16" s="100"/>
      <c r="EL16" s="99"/>
      <c r="EM16" s="40"/>
      <c r="EN16" s="40"/>
      <c r="EO16" s="100"/>
      <c r="EP16" s="99"/>
      <c r="EQ16" s="40"/>
      <c r="ER16" s="40"/>
      <c r="ES16" s="40"/>
      <c r="ET16" s="40"/>
      <c r="EU16" s="40"/>
      <c r="EV16" s="40"/>
      <c r="EW16" s="100"/>
      <c r="EX16" s="99"/>
      <c r="EY16" s="40"/>
      <c r="EZ16" s="40"/>
      <c r="FA16" s="40"/>
      <c r="FB16" s="40"/>
      <c r="FC16" s="40"/>
      <c r="FD16" s="40"/>
      <c r="FE16" s="100"/>
    </row>
    <row r="17" spans="1:161">
      <c r="A17" s="119" t="str">
        <f>Validation!B17</f>
        <v>Pass</v>
      </c>
      <c r="B17" s="150"/>
      <c r="C17" s="150"/>
      <c r="D17" s="150"/>
      <c r="E17" s="151"/>
      <c r="F17" s="152"/>
      <c r="G17" s="150"/>
      <c r="H17" s="149"/>
      <c r="I17" s="40"/>
      <c r="J17" s="149"/>
      <c r="K17" s="102"/>
      <c r="L17" s="40"/>
      <c r="M17" s="123"/>
      <c r="N17" s="137"/>
      <c r="O17" s="137"/>
      <c r="P17" s="95"/>
      <c r="Q17" s="94"/>
      <c r="R17" s="96"/>
      <c r="S17" s="95"/>
      <c r="T17" s="40"/>
      <c r="U17" s="40"/>
      <c r="V17" s="185"/>
      <c r="W17" s="167"/>
      <c r="X17" s="96"/>
      <c r="Y17" s="99"/>
      <c r="Z17" s="40"/>
      <c r="AA17" s="40"/>
      <c r="AB17" s="171"/>
      <c r="AC17" s="172"/>
      <c r="AD17" s="40"/>
      <c r="AE17" s="40"/>
      <c r="AF17" s="94"/>
      <c r="AG17" s="94"/>
      <c r="AH17" s="100"/>
      <c r="AI17" s="170"/>
      <c r="AJ17" s="169"/>
      <c r="AK17" s="98"/>
      <c r="AL17" s="168"/>
      <c r="AM17" s="97"/>
      <c r="AN17" s="98"/>
      <c r="AO17" s="98"/>
      <c r="AP17" s="225"/>
      <c r="AQ17" s="175"/>
      <c r="AR17" s="98"/>
      <c r="AS17" s="235"/>
      <c r="AT17" s="168"/>
      <c r="AU17" s="136"/>
      <c r="AV17" s="99"/>
      <c r="AW17" s="40"/>
      <c r="AX17" s="40"/>
      <c r="AY17" s="40"/>
      <c r="AZ17" s="40"/>
      <c r="BA17" s="40"/>
      <c r="BB17" s="40"/>
      <c r="BC17" s="40"/>
      <c r="BD17" s="40"/>
      <c r="BE17" s="40"/>
      <c r="BF17" s="101"/>
      <c r="BG17" s="96"/>
      <c r="BH17" s="99"/>
      <c r="BI17" s="40"/>
      <c r="BJ17" s="40"/>
      <c r="BK17" s="40"/>
      <c r="BL17" s="40"/>
      <c r="BM17" s="40"/>
      <c r="BN17" s="40"/>
      <c r="BO17" s="40"/>
      <c r="BP17" s="100"/>
      <c r="BQ17" s="40"/>
      <c r="BR17" s="40"/>
      <c r="BS17" s="40"/>
      <c r="BT17" s="40"/>
      <c r="BU17" s="40"/>
      <c r="BV17" s="40"/>
      <c r="BW17" s="40"/>
      <c r="BX17" s="40"/>
      <c r="BY17" s="100"/>
      <c r="BZ17" s="99"/>
      <c r="CA17" s="40"/>
      <c r="CB17" s="40"/>
      <c r="CC17" s="40"/>
      <c r="CD17" s="40"/>
      <c r="CE17" s="40"/>
      <c r="CF17" s="40"/>
      <c r="CG17" s="40"/>
      <c r="CH17" s="40"/>
      <c r="CI17" s="40"/>
      <c r="CJ17" s="40"/>
      <c r="CK17" s="40"/>
      <c r="CL17" s="40"/>
      <c r="CM17" s="40"/>
      <c r="CN17" s="40"/>
      <c r="CO17" s="40"/>
      <c r="CP17" s="40"/>
      <c r="CQ17" s="40"/>
      <c r="CR17" s="40"/>
      <c r="CS17" s="102"/>
      <c r="CT17" s="103"/>
      <c r="CU17" s="40"/>
      <c r="CV17" s="40"/>
      <c r="CW17" s="40"/>
      <c r="CX17" s="40"/>
      <c r="CY17" s="40"/>
      <c r="CZ17" s="40"/>
      <c r="DA17" s="40"/>
      <c r="DB17" s="40"/>
      <c r="DC17" s="40"/>
      <c r="DD17" s="40"/>
      <c r="DE17" s="40"/>
      <c r="DF17" s="40"/>
      <c r="DG17" s="40"/>
      <c r="DH17" s="40"/>
      <c r="DI17" s="40"/>
      <c r="DJ17" s="40"/>
      <c r="DK17" s="40"/>
      <c r="DL17" s="40"/>
      <c r="DM17" s="40"/>
      <c r="DN17" s="40"/>
      <c r="DO17" s="94"/>
      <c r="DP17" s="100"/>
      <c r="DQ17" s="104"/>
      <c r="DR17" s="105"/>
      <c r="DS17" s="105"/>
      <c r="DT17" s="105"/>
      <c r="DU17" s="105"/>
      <c r="DV17" s="105"/>
      <c r="DW17" s="94"/>
      <c r="DX17" s="191"/>
      <c r="DY17" s="104"/>
      <c r="DZ17" s="105"/>
      <c r="EA17" s="105"/>
      <c r="EB17" s="105"/>
      <c r="EC17" s="105"/>
      <c r="ED17" s="105"/>
      <c r="EE17" s="105"/>
      <c r="EF17" s="94"/>
      <c r="EG17" s="96"/>
      <c r="EH17" s="18"/>
      <c r="EI17" s="2"/>
      <c r="EJ17" s="2"/>
      <c r="EK17" s="100"/>
      <c r="EL17" s="99"/>
      <c r="EM17" s="40"/>
      <c r="EN17" s="40"/>
      <c r="EO17" s="100"/>
      <c r="EP17" s="99"/>
      <c r="EQ17" s="40"/>
      <c r="ER17" s="40"/>
      <c r="ES17" s="40"/>
      <c r="ET17" s="40"/>
      <c r="EU17" s="40"/>
      <c r="EV17" s="40"/>
      <c r="EW17" s="100"/>
      <c r="EX17" s="99"/>
      <c r="EY17" s="40"/>
      <c r="EZ17" s="40"/>
      <c r="FA17" s="40"/>
      <c r="FB17" s="40"/>
      <c r="FC17" s="40"/>
      <c r="FD17" s="40"/>
      <c r="FE17" s="100"/>
    </row>
    <row r="18" spans="1:161">
      <c r="A18" s="119" t="str">
        <f>Validation!B18</f>
        <v>Pass</v>
      </c>
      <c r="B18" s="150"/>
      <c r="C18" s="150"/>
      <c r="D18" s="150"/>
      <c r="E18" s="151"/>
      <c r="F18" s="152"/>
      <c r="G18" s="150"/>
      <c r="H18" s="149"/>
      <c r="I18" s="40"/>
      <c r="J18" s="149"/>
      <c r="K18" s="102"/>
      <c r="L18" s="40"/>
      <c r="M18" s="123"/>
      <c r="N18" s="137"/>
      <c r="O18" s="137"/>
      <c r="P18" s="95"/>
      <c r="Q18" s="94"/>
      <c r="R18" s="96"/>
      <c r="S18" s="95"/>
      <c r="T18" s="40"/>
      <c r="U18" s="40"/>
      <c r="V18" s="185"/>
      <c r="W18" s="167"/>
      <c r="X18" s="96"/>
      <c r="Y18" s="99"/>
      <c r="Z18" s="40"/>
      <c r="AA18" s="40"/>
      <c r="AB18" s="171"/>
      <c r="AC18" s="172"/>
      <c r="AD18" s="40"/>
      <c r="AE18" s="40"/>
      <c r="AF18" s="94"/>
      <c r="AG18" s="94"/>
      <c r="AH18" s="100"/>
      <c r="AI18" s="170"/>
      <c r="AJ18" s="169"/>
      <c r="AK18" s="98"/>
      <c r="AL18" s="168"/>
      <c r="AM18" s="97"/>
      <c r="AN18" s="98"/>
      <c r="AO18" s="98"/>
      <c r="AP18" s="225"/>
      <c r="AQ18" s="175"/>
      <c r="AR18" s="98"/>
      <c r="AS18" s="235"/>
      <c r="AT18" s="168"/>
      <c r="AU18" s="136"/>
      <c r="AV18" s="99"/>
      <c r="AW18" s="40"/>
      <c r="AX18" s="40"/>
      <c r="AY18" s="40"/>
      <c r="AZ18" s="40"/>
      <c r="BA18" s="40"/>
      <c r="BB18" s="40"/>
      <c r="BC18" s="40"/>
      <c r="BD18" s="40"/>
      <c r="BE18" s="40"/>
      <c r="BF18" s="101"/>
      <c r="BG18" s="96"/>
      <c r="BH18" s="99"/>
      <c r="BI18" s="40"/>
      <c r="BJ18" s="40"/>
      <c r="BK18" s="40"/>
      <c r="BL18" s="40"/>
      <c r="BM18" s="40"/>
      <c r="BN18" s="40"/>
      <c r="BO18" s="40"/>
      <c r="BP18" s="100"/>
      <c r="BQ18" s="40"/>
      <c r="BR18" s="40"/>
      <c r="BS18" s="40"/>
      <c r="BT18" s="40"/>
      <c r="BU18" s="40"/>
      <c r="BV18" s="40"/>
      <c r="BW18" s="40"/>
      <c r="BX18" s="40"/>
      <c r="BY18" s="100"/>
      <c r="BZ18" s="99"/>
      <c r="CA18" s="40"/>
      <c r="CB18" s="40"/>
      <c r="CC18" s="40"/>
      <c r="CD18" s="40"/>
      <c r="CE18" s="40"/>
      <c r="CF18" s="40"/>
      <c r="CG18" s="40"/>
      <c r="CH18" s="40"/>
      <c r="CI18" s="40"/>
      <c r="CJ18" s="40"/>
      <c r="CK18" s="40"/>
      <c r="CL18" s="40"/>
      <c r="CM18" s="40"/>
      <c r="CN18" s="40"/>
      <c r="CO18" s="40"/>
      <c r="CP18" s="40"/>
      <c r="CQ18" s="40"/>
      <c r="CR18" s="40"/>
      <c r="CS18" s="102"/>
      <c r="CT18" s="103"/>
      <c r="CU18" s="40"/>
      <c r="CV18" s="40"/>
      <c r="CW18" s="40"/>
      <c r="CX18" s="40"/>
      <c r="CY18" s="40"/>
      <c r="CZ18" s="40"/>
      <c r="DA18" s="40"/>
      <c r="DB18" s="40"/>
      <c r="DC18" s="40"/>
      <c r="DD18" s="40"/>
      <c r="DE18" s="40"/>
      <c r="DF18" s="40"/>
      <c r="DG18" s="40"/>
      <c r="DH18" s="40"/>
      <c r="DI18" s="40"/>
      <c r="DJ18" s="40"/>
      <c r="DK18" s="40"/>
      <c r="DL18" s="40"/>
      <c r="DM18" s="40"/>
      <c r="DN18" s="40"/>
      <c r="DO18" s="94"/>
      <c r="DP18" s="100"/>
      <c r="DQ18" s="104"/>
      <c r="DR18" s="105"/>
      <c r="DS18" s="105"/>
      <c r="DT18" s="105"/>
      <c r="DU18" s="105"/>
      <c r="DV18" s="105"/>
      <c r="DW18" s="94"/>
      <c r="DX18" s="191"/>
      <c r="DY18" s="104"/>
      <c r="DZ18" s="105"/>
      <c r="EA18" s="105"/>
      <c r="EB18" s="105"/>
      <c r="EC18" s="105"/>
      <c r="ED18" s="105"/>
      <c r="EE18" s="105"/>
      <c r="EF18" s="94"/>
      <c r="EG18" s="96"/>
      <c r="EH18" s="18"/>
      <c r="EI18" s="2"/>
      <c r="EJ18" s="2"/>
      <c r="EK18" s="100"/>
      <c r="EL18" s="99"/>
      <c r="EM18" s="40"/>
      <c r="EN18" s="40"/>
      <c r="EO18" s="100"/>
      <c r="EP18" s="99"/>
      <c r="EQ18" s="40"/>
      <c r="ER18" s="40"/>
      <c r="ES18" s="40"/>
      <c r="ET18" s="40"/>
      <c r="EU18" s="40"/>
      <c r="EV18" s="40"/>
      <c r="EW18" s="100"/>
      <c r="EX18" s="99"/>
      <c r="EY18" s="40"/>
      <c r="EZ18" s="40"/>
      <c r="FA18" s="40"/>
      <c r="FB18" s="40"/>
      <c r="FC18" s="40"/>
      <c r="FD18" s="40"/>
      <c r="FE18" s="100"/>
    </row>
    <row r="19" spans="1:161">
      <c r="A19" s="119" t="str">
        <f>Validation!B19</f>
        <v>Pass</v>
      </c>
      <c r="B19" s="150"/>
      <c r="C19" s="150"/>
      <c r="D19" s="150"/>
      <c r="E19" s="151"/>
      <c r="F19" s="152"/>
      <c r="G19" s="150"/>
      <c r="H19" s="149"/>
      <c r="I19" s="40"/>
      <c r="J19" s="149"/>
      <c r="K19" s="102"/>
      <c r="L19" s="40"/>
      <c r="M19" s="123"/>
      <c r="N19" s="137"/>
      <c r="O19" s="137"/>
      <c r="P19" s="95"/>
      <c r="Q19" s="94"/>
      <c r="R19" s="96"/>
      <c r="S19" s="95"/>
      <c r="T19" s="40"/>
      <c r="U19" s="40"/>
      <c r="V19" s="185"/>
      <c r="W19" s="167"/>
      <c r="X19" s="96"/>
      <c r="Y19" s="99"/>
      <c r="Z19" s="40"/>
      <c r="AA19" s="40"/>
      <c r="AB19" s="171"/>
      <c r="AC19" s="172"/>
      <c r="AD19" s="40"/>
      <c r="AE19" s="40"/>
      <c r="AF19" s="94"/>
      <c r="AG19" s="94"/>
      <c r="AH19" s="100"/>
      <c r="AI19" s="170"/>
      <c r="AJ19" s="169"/>
      <c r="AK19" s="98"/>
      <c r="AL19" s="168"/>
      <c r="AM19" s="97"/>
      <c r="AN19" s="98"/>
      <c r="AO19" s="98"/>
      <c r="AP19" s="225"/>
      <c r="AQ19" s="175"/>
      <c r="AR19" s="98"/>
      <c r="AS19" s="235"/>
      <c r="AT19" s="168"/>
      <c r="AU19" s="136"/>
      <c r="AV19" s="99"/>
      <c r="AW19" s="40"/>
      <c r="AX19" s="40"/>
      <c r="AY19" s="40"/>
      <c r="AZ19" s="40"/>
      <c r="BA19" s="40"/>
      <c r="BB19" s="40"/>
      <c r="BC19" s="40"/>
      <c r="BD19" s="40"/>
      <c r="BE19" s="40"/>
      <c r="BF19" s="101"/>
      <c r="BG19" s="96"/>
      <c r="BH19" s="99"/>
      <c r="BI19" s="40"/>
      <c r="BJ19" s="40"/>
      <c r="BK19" s="40"/>
      <c r="BL19" s="40"/>
      <c r="BM19" s="40"/>
      <c r="BN19" s="40"/>
      <c r="BO19" s="40"/>
      <c r="BP19" s="100"/>
      <c r="BQ19" s="40"/>
      <c r="BR19" s="40"/>
      <c r="BS19" s="40"/>
      <c r="BT19" s="40"/>
      <c r="BU19" s="40"/>
      <c r="BV19" s="40"/>
      <c r="BW19" s="40"/>
      <c r="BX19" s="40"/>
      <c r="BY19" s="100"/>
      <c r="BZ19" s="99"/>
      <c r="CA19" s="40"/>
      <c r="CB19" s="40"/>
      <c r="CC19" s="40"/>
      <c r="CD19" s="40"/>
      <c r="CE19" s="40"/>
      <c r="CF19" s="40"/>
      <c r="CG19" s="40"/>
      <c r="CH19" s="40"/>
      <c r="CI19" s="40"/>
      <c r="CJ19" s="40"/>
      <c r="CK19" s="40"/>
      <c r="CL19" s="40"/>
      <c r="CM19" s="40"/>
      <c r="CN19" s="40"/>
      <c r="CO19" s="40"/>
      <c r="CP19" s="40"/>
      <c r="CQ19" s="40"/>
      <c r="CR19" s="40"/>
      <c r="CS19" s="102"/>
      <c r="CT19" s="103"/>
      <c r="CU19" s="40"/>
      <c r="CV19" s="40"/>
      <c r="CW19" s="40"/>
      <c r="CX19" s="40"/>
      <c r="CY19" s="40"/>
      <c r="CZ19" s="40"/>
      <c r="DA19" s="40"/>
      <c r="DB19" s="40"/>
      <c r="DC19" s="40"/>
      <c r="DD19" s="40"/>
      <c r="DE19" s="40"/>
      <c r="DF19" s="40"/>
      <c r="DG19" s="40"/>
      <c r="DH19" s="40"/>
      <c r="DI19" s="40"/>
      <c r="DJ19" s="40"/>
      <c r="DK19" s="40"/>
      <c r="DL19" s="40"/>
      <c r="DM19" s="40"/>
      <c r="DN19" s="40"/>
      <c r="DO19" s="94"/>
      <c r="DP19" s="100"/>
      <c r="DQ19" s="104"/>
      <c r="DR19" s="105"/>
      <c r="DS19" s="105"/>
      <c r="DT19" s="105"/>
      <c r="DU19" s="105"/>
      <c r="DV19" s="105"/>
      <c r="DW19" s="94"/>
      <c r="DX19" s="191"/>
      <c r="DY19" s="104"/>
      <c r="DZ19" s="105"/>
      <c r="EA19" s="105"/>
      <c r="EB19" s="105"/>
      <c r="EC19" s="105"/>
      <c r="ED19" s="105"/>
      <c r="EE19" s="105"/>
      <c r="EF19" s="94"/>
      <c r="EG19" s="96"/>
      <c r="EH19" s="18"/>
      <c r="EI19" s="2"/>
      <c r="EJ19" s="2"/>
      <c r="EK19" s="100"/>
      <c r="EL19" s="99"/>
      <c r="EM19" s="40"/>
      <c r="EN19" s="40"/>
      <c r="EO19" s="100"/>
      <c r="EP19" s="99"/>
      <c r="EQ19" s="40"/>
      <c r="ER19" s="40"/>
      <c r="ES19" s="40"/>
      <c r="ET19" s="40"/>
      <c r="EU19" s="40"/>
      <c r="EV19" s="40"/>
      <c r="EW19" s="100"/>
      <c r="EX19" s="99"/>
      <c r="EY19" s="40"/>
      <c r="EZ19" s="40"/>
      <c r="FA19" s="40"/>
      <c r="FB19" s="40"/>
      <c r="FC19" s="40"/>
      <c r="FD19" s="40"/>
      <c r="FE19" s="100"/>
    </row>
    <row r="20" spans="1:161">
      <c r="A20" s="119" t="str">
        <f>Validation!B20</f>
        <v>Pass</v>
      </c>
      <c r="B20" s="150"/>
      <c r="C20" s="150"/>
      <c r="D20" s="150"/>
      <c r="E20" s="151"/>
      <c r="F20" s="152"/>
      <c r="G20" s="150"/>
      <c r="H20" s="149"/>
      <c r="I20" s="40"/>
      <c r="J20" s="149"/>
      <c r="K20" s="102"/>
      <c r="L20" s="40"/>
      <c r="M20" s="123"/>
      <c r="N20" s="137"/>
      <c r="O20" s="137"/>
      <c r="P20" s="95"/>
      <c r="Q20" s="94"/>
      <c r="R20" s="96"/>
      <c r="S20" s="95"/>
      <c r="T20" s="40"/>
      <c r="U20" s="40"/>
      <c r="V20" s="185"/>
      <c r="W20" s="167"/>
      <c r="X20" s="96"/>
      <c r="Y20" s="99"/>
      <c r="Z20" s="40"/>
      <c r="AA20" s="40"/>
      <c r="AB20" s="171"/>
      <c r="AC20" s="172"/>
      <c r="AD20" s="40"/>
      <c r="AE20" s="40"/>
      <c r="AF20" s="94"/>
      <c r="AG20" s="94"/>
      <c r="AH20" s="100"/>
      <c r="AI20" s="170"/>
      <c r="AJ20" s="169"/>
      <c r="AK20" s="98"/>
      <c r="AL20" s="168"/>
      <c r="AM20" s="97"/>
      <c r="AN20" s="98"/>
      <c r="AO20" s="98"/>
      <c r="AP20" s="225"/>
      <c r="AQ20" s="175"/>
      <c r="AR20" s="98"/>
      <c r="AS20" s="235"/>
      <c r="AT20" s="168"/>
      <c r="AU20" s="136"/>
      <c r="AV20" s="99"/>
      <c r="AW20" s="40"/>
      <c r="AX20" s="40"/>
      <c r="AY20" s="40"/>
      <c r="AZ20" s="40"/>
      <c r="BA20" s="40"/>
      <c r="BB20" s="40"/>
      <c r="BC20" s="40"/>
      <c r="BD20" s="40"/>
      <c r="BE20" s="40"/>
      <c r="BF20" s="101"/>
      <c r="BG20" s="96"/>
      <c r="BH20" s="99"/>
      <c r="BI20" s="40"/>
      <c r="BJ20" s="40"/>
      <c r="BK20" s="40"/>
      <c r="BL20" s="40"/>
      <c r="BM20" s="40"/>
      <c r="BN20" s="40"/>
      <c r="BO20" s="40"/>
      <c r="BP20" s="100"/>
      <c r="BQ20" s="40"/>
      <c r="BR20" s="40"/>
      <c r="BS20" s="40"/>
      <c r="BT20" s="40"/>
      <c r="BU20" s="40"/>
      <c r="BV20" s="40"/>
      <c r="BW20" s="40"/>
      <c r="BX20" s="40"/>
      <c r="BY20" s="100"/>
      <c r="BZ20" s="99"/>
      <c r="CA20" s="40"/>
      <c r="CB20" s="40"/>
      <c r="CC20" s="40"/>
      <c r="CD20" s="40"/>
      <c r="CE20" s="40"/>
      <c r="CF20" s="40"/>
      <c r="CG20" s="40"/>
      <c r="CH20" s="40"/>
      <c r="CI20" s="40"/>
      <c r="CJ20" s="40"/>
      <c r="CK20" s="40"/>
      <c r="CL20" s="40"/>
      <c r="CM20" s="40"/>
      <c r="CN20" s="40"/>
      <c r="CO20" s="40"/>
      <c r="CP20" s="40"/>
      <c r="CQ20" s="40"/>
      <c r="CR20" s="40"/>
      <c r="CS20" s="102"/>
      <c r="CT20" s="103"/>
      <c r="CU20" s="40"/>
      <c r="CV20" s="40"/>
      <c r="CW20" s="40"/>
      <c r="CX20" s="40"/>
      <c r="CY20" s="40"/>
      <c r="CZ20" s="40"/>
      <c r="DA20" s="40"/>
      <c r="DB20" s="40"/>
      <c r="DC20" s="40"/>
      <c r="DD20" s="40"/>
      <c r="DE20" s="40"/>
      <c r="DF20" s="40"/>
      <c r="DG20" s="40"/>
      <c r="DH20" s="40"/>
      <c r="DI20" s="40"/>
      <c r="DJ20" s="40"/>
      <c r="DK20" s="40"/>
      <c r="DL20" s="40"/>
      <c r="DM20" s="40"/>
      <c r="DN20" s="40"/>
      <c r="DO20" s="94"/>
      <c r="DP20" s="100"/>
      <c r="DQ20" s="104"/>
      <c r="DR20" s="105"/>
      <c r="DS20" s="105"/>
      <c r="DT20" s="105"/>
      <c r="DU20" s="105"/>
      <c r="DV20" s="105"/>
      <c r="DW20" s="94"/>
      <c r="DX20" s="191"/>
      <c r="DY20" s="104"/>
      <c r="DZ20" s="105"/>
      <c r="EA20" s="105"/>
      <c r="EB20" s="105"/>
      <c r="EC20" s="105"/>
      <c r="ED20" s="105"/>
      <c r="EE20" s="105"/>
      <c r="EF20" s="94"/>
      <c r="EG20" s="96"/>
      <c r="EH20" s="18"/>
      <c r="EI20" s="2"/>
      <c r="EJ20" s="2"/>
      <c r="EK20" s="100"/>
      <c r="EL20" s="99"/>
      <c r="EM20" s="40"/>
      <c r="EN20" s="40"/>
      <c r="EO20" s="100"/>
      <c r="EP20" s="99"/>
      <c r="EQ20" s="40"/>
      <c r="ER20" s="40"/>
      <c r="ES20" s="40"/>
      <c r="ET20" s="40"/>
      <c r="EU20" s="40"/>
      <c r="EV20" s="40"/>
      <c r="EW20" s="100"/>
      <c r="EX20" s="99"/>
      <c r="EY20" s="40"/>
      <c r="EZ20" s="40"/>
      <c r="FA20" s="40"/>
      <c r="FB20" s="40"/>
      <c r="FC20" s="40"/>
      <c r="FD20" s="40"/>
      <c r="FE20" s="100"/>
    </row>
    <row r="21" spans="1:161">
      <c r="A21" s="119" t="str">
        <f>Validation!B21</f>
        <v>Pass</v>
      </c>
      <c r="B21" s="150"/>
      <c r="C21" s="150"/>
      <c r="D21" s="150"/>
      <c r="E21" s="151"/>
      <c r="F21" s="152"/>
      <c r="G21" s="150"/>
      <c r="H21" s="149"/>
      <c r="I21" s="40"/>
      <c r="J21" s="149"/>
      <c r="K21" s="102"/>
      <c r="L21" s="40"/>
      <c r="M21" s="123"/>
      <c r="N21" s="137"/>
      <c r="O21" s="137"/>
      <c r="P21" s="95"/>
      <c r="Q21" s="94"/>
      <c r="R21" s="96"/>
      <c r="S21" s="95"/>
      <c r="T21" s="40"/>
      <c r="U21" s="40"/>
      <c r="V21" s="185"/>
      <c r="W21" s="167"/>
      <c r="X21" s="96"/>
      <c r="Y21" s="99"/>
      <c r="Z21" s="40"/>
      <c r="AA21" s="40"/>
      <c r="AB21" s="171"/>
      <c r="AC21" s="172"/>
      <c r="AD21" s="40"/>
      <c r="AE21" s="40"/>
      <c r="AF21" s="94"/>
      <c r="AG21" s="94"/>
      <c r="AH21" s="100"/>
      <c r="AI21" s="170"/>
      <c r="AJ21" s="169"/>
      <c r="AK21" s="98"/>
      <c r="AL21" s="168"/>
      <c r="AM21" s="97"/>
      <c r="AN21" s="98"/>
      <c r="AO21" s="98"/>
      <c r="AP21" s="225"/>
      <c r="AQ21" s="175"/>
      <c r="AR21" s="98"/>
      <c r="AS21" s="235"/>
      <c r="AT21" s="168"/>
      <c r="AU21" s="136"/>
      <c r="AV21" s="99"/>
      <c r="AW21" s="40"/>
      <c r="AX21" s="40"/>
      <c r="AY21" s="40"/>
      <c r="AZ21" s="40"/>
      <c r="BA21" s="40"/>
      <c r="BB21" s="40"/>
      <c r="BC21" s="40"/>
      <c r="BD21" s="40"/>
      <c r="BE21" s="40"/>
      <c r="BF21" s="101"/>
      <c r="BG21" s="96"/>
      <c r="BH21" s="99"/>
      <c r="BI21" s="40"/>
      <c r="BJ21" s="40"/>
      <c r="BK21" s="40"/>
      <c r="BL21" s="40"/>
      <c r="BM21" s="40"/>
      <c r="BN21" s="40"/>
      <c r="BO21" s="40"/>
      <c r="BP21" s="100"/>
      <c r="BQ21" s="40"/>
      <c r="BR21" s="40"/>
      <c r="BS21" s="40"/>
      <c r="BT21" s="40"/>
      <c r="BU21" s="40"/>
      <c r="BV21" s="40"/>
      <c r="BW21" s="40"/>
      <c r="BX21" s="40"/>
      <c r="BY21" s="100"/>
      <c r="BZ21" s="99"/>
      <c r="CA21" s="40"/>
      <c r="CB21" s="40"/>
      <c r="CC21" s="40"/>
      <c r="CD21" s="40"/>
      <c r="CE21" s="40"/>
      <c r="CF21" s="40"/>
      <c r="CG21" s="40"/>
      <c r="CH21" s="40"/>
      <c r="CI21" s="40"/>
      <c r="CJ21" s="40"/>
      <c r="CK21" s="40"/>
      <c r="CL21" s="40"/>
      <c r="CM21" s="40"/>
      <c r="CN21" s="40"/>
      <c r="CO21" s="40"/>
      <c r="CP21" s="40"/>
      <c r="CQ21" s="40"/>
      <c r="CR21" s="40"/>
      <c r="CS21" s="102"/>
      <c r="CT21" s="103"/>
      <c r="CU21" s="40"/>
      <c r="CV21" s="40"/>
      <c r="CW21" s="40"/>
      <c r="CX21" s="40"/>
      <c r="CY21" s="40"/>
      <c r="CZ21" s="40"/>
      <c r="DA21" s="40"/>
      <c r="DB21" s="40"/>
      <c r="DC21" s="40"/>
      <c r="DD21" s="40"/>
      <c r="DE21" s="40"/>
      <c r="DF21" s="40"/>
      <c r="DG21" s="40"/>
      <c r="DH21" s="40"/>
      <c r="DI21" s="40"/>
      <c r="DJ21" s="40"/>
      <c r="DK21" s="40"/>
      <c r="DL21" s="40"/>
      <c r="DM21" s="40"/>
      <c r="DN21" s="40"/>
      <c r="DO21" s="94"/>
      <c r="DP21" s="100"/>
      <c r="DQ21" s="104"/>
      <c r="DR21" s="105"/>
      <c r="DS21" s="105"/>
      <c r="DT21" s="105"/>
      <c r="DU21" s="105"/>
      <c r="DV21" s="105"/>
      <c r="DW21" s="94"/>
      <c r="DX21" s="191"/>
      <c r="DY21" s="104"/>
      <c r="DZ21" s="105"/>
      <c r="EA21" s="105"/>
      <c r="EB21" s="105"/>
      <c r="EC21" s="105"/>
      <c r="ED21" s="105"/>
      <c r="EE21" s="105"/>
      <c r="EF21" s="94"/>
      <c r="EG21" s="96"/>
      <c r="EH21" s="18"/>
      <c r="EI21" s="2"/>
      <c r="EJ21" s="2"/>
      <c r="EK21" s="100"/>
      <c r="EL21" s="99"/>
      <c r="EM21" s="40"/>
      <c r="EN21" s="40"/>
      <c r="EO21" s="100"/>
      <c r="EP21" s="99"/>
      <c r="EQ21" s="40"/>
      <c r="ER21" s="40"/>
      <c r="ES21" s="40"/>
      <c r="ET21" s="40"/>
      <c r="EU21" s="40"/>
      <c r="EV21" s="40"/>
      <c r="EW21" s="100"/>
      <c r="EX21" s="99"/>
      <c r="EY21" s="40"/>
      <c r="EZ21" s="40"/>
      <c r="FA21" s="40"/>
      <c r="FB21" s="40"/>
      <c r="FC21" s="40"/>
      <c r="FD21" s="40"/>
      <c r="FE21" s="100"/>
    </row>
    <row r="22" spans="1:161">
      <c r="A22" s="119" t="str">
        <f>Validation!B22</f>
        <v>Pass</v>
      </c>
      <c r="B22" s="150"/>
      <c r="C22" s="150"/>
      <c r="D22" s="150"/>
      <c r="E22" s="151"/>
      <c r="F22" s="152"/>
      <c r="G22" s="150"/>
      <c r="H22" s="149"/>
      <c r="I22" s="40"/>
      <c r="J22" s="149"/>
      <c r="K22" s="102"/>
      <c r="L22" s="40"/>
      <c r="M22" s="123"/>
      <c r="N22" s="137"/>
      <c r="O22" s="137"/>
      <c r="P22" s="95"/>
      <c r="Q22" s="94"/>
      <c r="R22" s="96"/>
      <c r="S22" s="95"/>
      <c r="T22" s="40"/>
      <c r="U22" s="40"/>
      <c r="V22" s="185"/>
      <c r="W22" s="167"/>
      <c r="X22" s="96"/>
      <c r="Y22" s="99"/>
      <c r="Z22" s="40"/>
      <c r="AA22" s="40"/>
      <c r="AB22" s="171"/>
      <c r="AC22" s="172"/>
      <c r="AD22" s="40"/>
      <c r="AE22" s="40"/>
      <c r="AF22" s="94"/>
      <c r="AG22" s="94"/>
      <c r="AH22" s="100"/>
      <c r="AI22" s="170"/>
      <c r="AJ22" s="169"/>
      <c r="AK22" s="98"/>
      <c r="AL22" s="168"/>
      <c r="AM22" s="97"/>
      <c r="AN22" s="98"/>
      <c r="AO22" s="98"/>
      <c r="AP22" s="225"/>
      <c r="AQ22" s="175"/>
      <c r="AR22" s="98"/>
      <c r="AS22" s="235"/>
      <c r="AT22" s="168"/>
      <c r="AU22" s="136"/>
      <c r="AV22" s="99"/>
      <c r="AW22" s="40"/>
      <c r="AX22" s="40"/>
      <c r="AY22" s="40"/>
      <c r="AZ22" s="40"/>
      <c r="BA22" s="40"/>
      <c r="BB22" s="40"/>
      <c r="BC22" s="40"/>
      <c r="BD22" s="40"/>
      <c r="BE22" s="40"/>
      <c r="BF22" s="101"/>
      <c r="BG22" s="96"/>
      <c r="BH22" s="99"/>
      <c r="BI22" s="40"/>
      <c r="BJ22" s="40"/>
      <c r="BK22" s="40"/>
      <c r="BL22" s="40"/>
      <c r="BM22" s="40"/>
      <c r="BN22" s="40"/>
      <c r="BO22" s="40"/>
      <c r="BP22" s="100"/>
      <c r="BQ22" s="40"/>
      <c r="BR22" s="40"/>
      <c r="BS22" s="40"/>
      <c r="BT22" s="40"/>
      <c r="BU22" s="40"/>
      <c r="BV22" s="40"/>
      <c r="BW22" s="40"/>
      <c r="BX22" s="40"/>
      <c r="BY22" s="100"/>
      <c r="BZ22" s="99"/>
      <c r="CA22" s="40"/>
      <c r="CB22" s="40"/>
      <c r="CC22" s="40"/>
      <c r="CD22" s="40"/>
      <c r="CE22" s="40"/>
      <c r="CF22" s="40"/>
      <c r="CG22" s="40"/>
      <c r="CH22" s="40"/>
      <c r="CI22" s="40"/>
      <c r="CJ22" s="40"/>
      <c r="CK22" s="40"/>
      <c r="CL22" s="40"/>
      <c r="CM22" s="40"/>
      <c r="CN22" s="40"/>
      <c r="CO22" s="40"/>
      <c r="CP22" s="40"/>
      <c r="CQ22" s="40"/>
      <c r="CR22" s="40"/>
      <c r="CS22" s="102"/>
      <c r="CT22" s="103"/>
      <c r="CU22" s="40"/>
      <c r="CV22" s="40"/>
      <c r="CW22" s="40"/>
      <c r="CX22" s="40"/>
      <c r="CY22" s="40"/>
      <c r="CZ22" s="40"/>
      <c r="DA22" s="40"/>
      <c r="DB22" s="40"/>
      <c r="DC22" s="40"/>
      <c r="DD22" s="40"/>
      <c r="DE22" s="40"/>
      <c r="DF22" s="40"/>
      <c r="DG22" s="40"/>
      <c r="DH22" s="40"/>
      <c r="DI22" s="40"/>
      <c r="DJ22" s="40"/>
      <c r="DK22" s="40"/>
      <c r="DL22" s="40"/>
      <c r="DM22" s="40"/>
      <c r="DN22" s="40"/>
      <c r="DO22" s="94"/>
      <c r="DP22" s="100"/>
      <c r="DQ22" s="104"/>
      <c r="DR22" s="105"/>
      <c r="DS22" s="105"/>
      <c r="DT22" s="105"/>
      <c r="DU22" s="105"/>
      <c r="DV22" s="105"/>
      <c r="DW22" s="94"/>
      <c r="DX22" s="191"/>
      <c r="DY22" s="104"/>
      <c r="DZ22" s="105"/>
      <c r="EA22" s="105"/>
      <c r="EB22" s="105"/>
      <c r="EC22" s="105"/>
      <c r="ED22" s="105"/>
      <c r="EE22" s="105"/>
      <c r="EF22" s="94"/>
      <c r="EG22" s="96"/>
      <c r="EH22" s="18"/>
      <c r="EI22" s="2"/>
      <c r="EJ22" s="2"/>
      <c r="EK22" s="100"/>
      <c r="EL22" s="99"/>
      <c r="EM22" s="40"/>
      <c r="EN22" s="40"/>
      <c r="EO22" s="100"/>
      <c r="EP22" s="99"/>
      <c r="EQ22" s="40"/>
      <c r="ER22" s="40"/>
      <c r="ES22" s="40"/>
      <c r="ET22" s="40"/>
      <c r="EU22" s="40"/>
      <c r="EV22" s="40"/>
      <c r="EW22" s="100"/>
      <c r="EX22" s="99"/>
      <c r="EY22" s="40"/>
      <c r="EZ22" s="40"/>
      <c r="FA22" s="40"/>
      <c r="FB22" s="40"/>
      <c r="FC22" s="40"/>
      <c r="FD22" s="40"/>
      <c r="FE22" s="100"/>
    </row>
    <row r="23" spans="1:161">
      <c r="A23" s="119" t="str">
        <f>Validation!B23</f>
        <v>Pass</v>
      </c>
      <c r="B23" s="150"/>
      <c r="C23" s="150"/>
      <c r="D23" s="150"/>
      <c r="E23" s="151"/>
      <c r="F23" s="152"/>
      <c r="G23" s="150"/>
      <c r="H23" s="149"/>
      <c r="I23" s="40"/>
      <c r="J23" s="149"/>
      <c r="K23" s="102"/>
      <c r="L23" s="40"/>
      <c r="M23" s="123"/>
      <c r="N23" s="137"/>
      <c r="O23" s="137"/>
      <c r="P23" s="95"/>
      <c r="Q23" s="94"/>
      <c r="R23" s="96"/>
      <c r="S23" s="95"/>
      <c r="T23" s="40"/>
      <c r="U23" s="40"/>
      <c r="V23" s="185"/>
      <c r="W23" s="167"/>
      <c r="X23" s="96"/>
      <c r="Y23" s="99"/>
      <c r="Z23" s="40"/>
      <c r="AA23" s="40"/>
      <c r="AB23" s="171"/>
      <c r="AC23" s="172"/>
      <c r="AD23" s="40"/>
      <c r="AE23" s="40"/>
      <c r="AF23" s="94"/>
      <c r="AG23" s="94"/>
      <c r="AH23" s="100"/>
      <c r="AI23" s="170"/>
      <c r="AJ23" s="169"/>
      <c r="AK23" s="98"/>
      <c r="AL23" s="168"/>
      <c r="AM23" s="97"/>
      <c r="AN23" s="98"/>
      <c r="AO23" s="98"/>
      <c r="AP23" s="225"/>
      <c r="AQ23" s="175"/>
      <c r="AR23" s="98"/>
      <c r="AS23" s="235"/>
      <c r="AT23" s="168"/>
      <c r="AU23" s="136"/>
      <c r="AV23" s="99"/>
      <c r="AW23" s="40"/>
      <c r="AX23" s="40"/>
      <c r="AY23" s="40"/>
      <c r="AZ23" s="40"/>
      <c r="BA23" s="40"/>
      <c r="BB23" s="40"/>
      <c r="BC23" s="40"/>
      <c r="BD23" s="40"/>
      <c r="BE23" s="40"/>
      <c r="BF23" s="101"/>
      <c r="BG23" s="96"/>
      <c r="BH23" s="99"/>
      <c r="BI23" s="40"/>
      <c r="BJ23" s="40"/>
      <c r="BK23" s="40"/>
      <c r="BL23" s="40"/>
      <c r="BM23" s="40"/>
      <c r="BN23" s="40"/>
      <c r="BO23" s="40"/>
      <c r="BP23" s="100"/>
      <c r="BQ23" s="40"/>
      <c r="BR23" s="40"/>
      <c r="BS23" s="40"/>
      <c r="BT23" s="40"/>
      <c r="BU23" s="40"/>
      <c r="BV23" s="40"/>
      <c r="BW23" s="40"/>
      <c r="BX23" s="40"/>
      <c r="BY23" s="100"/>
      <c r="BZ23" s="99"/>
      <c r="CA23" s="40"/>
      <c r="CB23" s="40"/>
      <c r="CC23" s="40"/>
      <c r="CD23" s="40"/>
      <c r="CE23" s="40"/>
      <c r="CF23" s="40"/>
      <c r="CG23" s="40"/>
      <c r="CH23" s="40"/>
      <c r="CI23" s="40"/>
      <c r="CJ23" s="40"/>
      <c r="CK23" s="40"/>
      <c r="CL23" s="40"/>
      <c r="CM23" s="40"/>
      <c r="CN23" s="40"/>
      <c r="CO23" s="40"/>
      <c r="CP23" s="40"/>
      <c r="CQ23" s="40"/>
      <c r="CR23" s="40"/>
      <c r="CS23" s="102"/>
      <c r="CT23" s="103"/>
      <c r="CU23" s="40"/>
      <c r="CV23" s="40"/>
      <c r="CW23" s="40"/>
      <c r="CX23" s="40"/>
      <c r="CY23" s="40"/>
      <c r="CZ23" s="40"/>
      <c r="DA23" s="40"/>
      <c r="DB23" s="40"/>
      <c r="DC23" s="40"/>
      <c r="DD23" s="40"/>
      <c r="DE23" s="40"/>
      <c r="DF23" s="40"/>
      <c r="DG23" s="40"/>
      <c r="DH23" s="40"/>
      <c r="DI23" s="40"/>
      <c r="DJ23" s="40"/>
      <c r="DK23" s="40"/>
      <c r="DL23" s="40"/>
      <c r="DM23" s="40"/>
      <c r="DN23" s="40"/>
      <c r="DO23" s="94"/>
      <c r="DP23" s="100"/>
      <c r="DQ23" s="104"/>
      <c r="DR23" s="105"/>
      <c r="DS23" s="105"/>
      <c r="DT23" s="105"/>
      <c r="DU23" s="105"/>
      <c r="DV23" s="105"/>
      <c r="DW23" s="94"/>
      <c r="DX23" s="191"/>
      <c r="DY23" s="104"/>
      <c r="DZ23" s="105"/>
      <c r="EA23" s="105"/>
      <c r="EB23" s="105"/>
      <c r="EC23" s="105"/>
      <c r="ED23" s="105"/>
      <c r="EE23" s="105"/>
      <c r="EF23" s="94"/>
      <c r="EG23" s="96"/>
      <c r="EH23" s="18"/>
      <c r="EI23" s="2"/>
      <c r="EJ23" s="2"/>
      <c r="EK23" s="100"/>
      <c r="EL23" s="99"/>
      <c r="EM23" s="40"/>
      <c r="EN23" s="40"/>
      <c r="EO23" s="100"/>
      <c r="EP23" s="99"/>
      <c r="EQ23" s="40"/>
      <c r="ER23" s="40"/>
      <c r="ES23" s="40"/>
      <c r="ET23" s="40"/>
      <c r="EU23" s="40"/>
      <c r="EV23" s="40"/>
      <c r="EW23" s="100"/>
      <c r="EX23" s="99"/>
      <c r="EY23" s="40"/>
      <c r="EZ23" s="40"/>
      <c r="FA23" s="40"/>
      <c r="FB23" s="40"/>
      <c r="FC23" s="40"/>
      <c r="FD23" s="40"/>
      <c r="FE23" s="100"/>
    </row>
    <row r="24" spans="1:161">
      <c r="A24" s="119" t="str">
        <f>Validation!B24</f>
        <v>Pass</v>
      </c>
      <c r="B24" s="150"/>
      <c r="C24" s="150"/>
      <c r="D24" s="150"/>
      <c r="E24" s="151"/>
      <c r="F24" s="152"/>
      <c r="G24" s="150"/>
      <c r="H24" s="149"/>
      <c r="I24" s="40"/>
      <c r="J24" s="149"/>
      <c r="K24" s="102"/>
      <c r="L24" s="40"/>
      <c r="M24" s="123"/>
      <c r="N24" s="137"/>
      <c r="O24" s="137"/>
      <c r="P24" s="95"/>
      <c r="Q24" s="94"/>
      <c r="R24" s="96"/>
      <c r="S24" s="95"/>
      <c r="T24" s="40"/>
      <c r="U24" s="40"/>
      <c r="V24" s="185"/>
      <c r="W24" s="167"/>
      <c r="X24" s="96"/>
      <c r="Y24" s="99"/>
      <c r="Z24" s="40"/>
      <c r="AA24" s="40"/>
      <c r="AB24" s="171"/>
      <c r="AC24" s="172"/>
      <c r="AD24" s="40"/>
      <c r="AE24" s="40"/>
      <c r="AF24" s="94"/>
      <c r="AG24" s="94"/>
      <c r="AH24" s="100"/>
      <c r="AI24" s="170"/>
      <c r="AJ24" s="169"/>
      <c r="AK24" s="98"/>
      <c r="AL24" s="168"/>
      <c r="AM24" s="97"/>
      <c r="AN24" s="98"/>
      <c r="AO24" s="98"/>
      <c r="AP24" s="225"/>
      <c r="AQ24" s="175"/>
      <c r="AR24" s="98"/>
      <c r="AS24" s="235"/>
      <c r="AT24" s="168"/>
      <c r="AU24" s="136"/>
      <c r="AV24" s="99"/>
      <c r="AW24" s="40"/>
      <c r="AX24" s="40"/>
      <c r="AY24" s="40"/>
      <c r="AZ24" s="40"/>
      <c r="BA24" s="40"/>
      <c r="BB24" s="40"/>
      <c r="BC24" s="40"/>
      <c r="BD24" s="40"/>
      <c r="BE24" s="40"/>
      <c r="BF24" s="101"/>
      <c r="BG24" s="96"/>
      <c r="BH24" s="99"/>
      <c r="BI24" s="40"/>
      <c r="BJ24" s="40"/>
      <c r="BK24" s="40"/>
      <c r="BL24" s="40"/>
      <c r="BM24" s="40"/>
      <c r="BN24" s="40"/>
      <c r="BO24" s="40"/>
      <c r="BP24" s="100"/>
      <c r="BQ24" s="40"/>
      <c r="BR24" s="40"/>
      <c r="BS24" s="40"/>
      <c r="BT24" s="40"/>
      <c r="BU24" s="40"/>
      <c r="BV24" s="40"/>
      <c r="BW24" s="40"/>
      <c r="BX24" s="40"/>
      <c r="BY24" s="100"/>
      <c r="BZ24" s="99"/>
      <c r="CA24" s="40"/>
      <c r="CB24" s="40"/>
      <c r="CC24" s="40"/>
      <c r="CD24" s="40"/>
      <c r="CE24" s="40"/>
      <c r="CF24" s="40"/>
      <c r="CG24" s="40"/>
      <c r="CH24" s="40"/>
      <c r="CI24" s="40"/>
      <c r="CJ24" s="40"/>
      <c r="CK24" s="40"/>
      <c r="CL24" s="40"/>
      <c r="CM24" s="40"/>
      <c r="CN24" s="40"/>
      <c r="CO24" s="40"/>
      <c r="CP24" s="40"/>
      <c r="CQ24" s="40"/>
      <c r="CR24" s="40"/>
      <c r="CS24" s="102"/>
      <c r="CT24" s="103"/>
      <c r="CU24" s="40"/>
      <c r="CV24" s="40"/>
      <c r="CW24" s="40"/>
      <c r="CX24" s="40"/>
      <c r="CY24" s="40"/>
      <c r="CZ24" s="40"/>
      <c r="DA24" s="40"/>
      <c r="DB24" s="40"/>
      <c r="DC24" s="40"/>
      <c r="DD24" s="40"/>
      <c r="DE24" s="40"/>
      <c r="DF24" s="40"/>
      <c r="DG24" s="40"/>
      <c r="DH24" s="40"/>
      <c r="DI24" s="40"/>
      <c r="DJ24" s="40"/>
      <c r="DK24" s="40"/>
      <c r="DL24" s="40"/>
      <c r="DM24" s="40"/>
      <c r="DN24" s="40"/>
      <c r="DO24" s="94"/>
      <c r="DP24" s="100"/>
      <c r="DQ24" s="104"/>
      <c r="DR24" s="105"/>
      <c r="DS24" s="105"/>
      <c r="DT24" s="105"/>
      <c r="DU24" s="105"/>
      <c r="DV24" s="105"/>
      <c r="DW24" s="94"/>
      <c r="DX24" s="191"/>
      <c r="DY24" s="104"/>
      <c r="DZ24" s="105"/>
      <c r="EA24" s="105"/>
      <c r="EB24" s="105"/>
      <c r="EC24" s="105"/>
      <c r="ED24" s="105"/>
      <c r="EE24" s="105"/>
      <c r="EF24" s="94"/>
      <c r="EG24" s="96"/>
      <c r="EH24" s="18"/>
      <c r="EI24" s="2"/>
      <c r="EJ24" s="2"/>
      <c r="EK24" s="100"/>
      <c r="EL24" s="99"/>
      <c r="EM24" s="40"/>
      <c r="EN24" s="40"/>
      <c r="EO24" s="100"/>
      <c r="EP24" s="99"/>
      <c r="EQ24" s="40"/>
      <c r="ER24" s="40"/>
      <c r="ES24" s="40"/>
      <c r="ET24" s="40"/>
      <c r="EU24" s="40"/>
      <c r="EV24" s="40"/>
      <c r="EW24" s="100"/>
      <c r="EX24" s="99"/>
      <c r="EY24" s="40"/>
      <c r="EZ24" s="40"/>
      <c r="FA24" s="40"/>
      <c r="FB24" s="40"/>
      <c r="FC24" s="40"/>
      <c r="FD24" s="40"/>
      <c r="FE24" s="100"/>
    </row>
    <row r="25" spans="1:161">
      <c r="A25" s="119" t="str">
        <f>Validation!B25</f>
        <v>Pass</v>
      </c>
      <c r="B25" s="150"/>
      <c r="C25" s="150"/>
      <c r="D25" s="150"/>
      <c r="E25" s="151"/>
      <c r="F25" s="152"/>
      <c r="G25" s="150"/>
      <c r="H25" s="149"/>
      <c r="I25" s="40"/>
      <c r="J25" s="149"/>
      <c r="K25" s="102"/>
      <c r="L25" s="40"/>
      <c r="M25" s="123"/>
      <c r="N25" s="137"/>
      <c r="O25" s="137"/>
      <c r="P25" s="95"/>
      <c r="Q25" s="94"/>
      <c r="R25" s="96"/>
      <c r="S25" s="95"/>
      <c r="T25" s="40"/>
      <c r="U25" s="40"/>
      <c r="V25" s="185"/>
      <c r="W25" s="167"/>
      <c r="X25" s="96"/>
      <c r="Y25" s="99"/>
      <c r="Z25" s="40"/>
      <c r="AA25" s="40"/>
      <c r="AB25" s="171"/>
      <c r="AC25" s="172"/>
      <c r="AD25" s="40"/>
      <c r="AE25" s="40"/>
      <c r="AF25" s="94"/>
      <c r="AG25" s="94"/>
      <c r="AH25" s="100"/>
      <c r="AI25" s="170"/>
      <c r="AJ25" s="169"/>
      <c r="AK25" s="98"/>
      <c r="AL25" s="168"/>
      <c r="AM25" s="97"/>
      <c r="AN25" s="98"/>
      <c r="AO25" s="98"/>
      <c r="AP25" s="225"/>
      <c r="AQ25" s="175"/>
      <c r="AR25" s="98"/>
      <c r="AS25" s="235"/>
      <c r="AT25" s="168"/>
      <c r="AU25" s="136"/>
      <c r="AV25" s="99"/>
      <c r="AW25" s="40"/>
      <c r="AX25" s="40"/>
      <c r="AY25" s="40"/>
      <c r="AZ25" s="40"/>
      <c r="BA25" s="40"/>
      <c r="BB25" s="40"/>
      <c r="BC25" s="40"/>
      <c r="BD25" s="40"/>
      <c r="BE25" s="40"/>
      <c r="BF25" s="101"/>
      <c r="BG25" s="96"/>
      <c r="BH25" s="99"/>
      <c r="BI25" s="40"/>
      <c r="BJ25" s="40"/>
      <c r="BK25" s="40"/>
      <c r="BL25" s="40"/>
      <c r="BM25" s="40"/>
      <c r="BN25" s="40"/>
      <c r="BO25" s="40"/>
      <c r="BP25" s="100"/>
      <c r="BQ25" s="40"/>
      <c r="BR25" s="40"/>
      <c r="BS25" s="40"/>
      <c r="BT25" s="40"/>
      <c r="BU25" s="40"/>
      <c r="BV25" s="40"/>
      <c r="BW25" s="40"/>
      <c r="BX25" s="40"/>
      <c r="BY25" s="100"/>
      <c r="BZ25" s="99"/>
      <c r="CA25" s="40"/>
      <c r="CB25" s="40"/>
      <c r="CC25" s="40"/>
      <c r="CD25" s="40"/>
      <c r="CE25" s="40"/>
      <c r="CF25" s="40"/>
      <c r="CG25" s="40"/>
      <c r="CH25" s="40"/>
      <c r="CI25" s="40"/>
      <c r="CJ25" s="40"/>
      <c r="CK25" s="40"/>
      <c r="CL25" s="40"/>
      <c r="CM25" s="40"/>
      <c r="CN25" s="40"/>
      <c r="CO25" s="40"/>
      <c r="CP25" s="40"/>
      <c r="CQ25" s="40"/>
      <c r="CR25" s="40"/>
      <c r="CS25" s="102"/>
      <c r="CT25" s="103"/>
      <c r="CU25" s="40"/>
      <c r="CV25" s="40"/>
      <c r="CW25" s="40"/>
      <c r="CX25" s="40"/>
      <c r="CY25" s="40"/>
      <c r="CZ25" s="40"/>
      <c r="DA25" s="40"/>
      <c r="DB25" s="40"/>
      <c r="DC25" s="40"/>
      <c r="DD25" s="40"/>
      <c r="DE25" s="40"/>
      <c r="DF25" s="40"/>
      <c r="DG25" s="40"/>
      <c r="DH25" s="40"/>
      <c r="DI25" s="40"/>
      <c r="DJ25" s="40"/>
      <c r="DK25" s="40"/>
      <c r="DL25" s="40"/>
      <c r="DM25" s="40"/>
      <c r="DN25" s="40"/>
      <c r="DO25" s="94"/>
      <c r="DP25" s="100"/>
      <c r="DQ25" s="104"/>
      <c r="DR25" s="105"/>
      <c r="DS25" s="105"/>
      <c r="DT25" s="105"/>
      <c r="DU25" s="105"/>
      <c r="DV25" s="105"/>
      <c r="DW25" s="94"/>
      <c r="DX25" s="191"/>
      <c r="DY25" s="104"/>
      <c r="DZ25" s="105"/>
      <c r="EA25" s="105"/>
      <c r="EB25" s="105"/>
      <c r="EC25" s="105"/>
      <c r="ED25" s="105"/>
      <c r="EE25" s="105"/>
      <c r="EF25" s="94"/>
      <c r="EG25" s="96"/>
      <c r="EH25" s="18"/>
      <c r="EI25" s="2"/>
      <c r="EJ25" s="2"/>
      <c r="EK25" s="100"/>
      <c r="EL25" s="99"/>
      <c r="EM25" s="40"/>
      <c r="EN25" s="40"/>
      <c r="EO25" s="100"/>
      <c r="EP25" s="99"/>
      <c r="EQ25" s="40"/>
      <c r="ER25" s="40"/>
      <c r="ES25" s="40"/>
      <c r="ET25" s="40"/>
      <c r="EU25" s="40"/>
      <c r="EV25" s="40"/>
      <c r="EW25" s="100"/>
      <c r="EX25" s="99"/>
      <c r="EY25" s="40"/>
      <c r="EZ25" s="40"/>
      <c r="FA25" s="40"/>
      <c r="FB25" s="40"/>
      <c r="FC25" s="40"/>
      <c r="FD25" s="40"/>
      <c r="FE25" s="100"/>
    </row>
    <row r="26" spans="1:161">
      <c r="A26" s="119" t="str">
        <f>Validation!B26</f>
        <v>Pass</v>
      </c>
      <c r="B26" s="150"/>
      <c r="C26" s="150"/>
      <c r="D26" s="150"/>
      <c r="E26" s="151"/>
      <c r="F26" s="152"/>
      <c r="G26" s="150"/>
      <c r="H26" s="149"/>
      <c r="I26" s="40"/>
      <c r="J26" s="149"/>
      <c r="K26" s="102"/>
      <c r="L26" s="40"/>
      <c r="M26" s="123"/>
      <c r="N26" s="137"/>
      <c r="O26" s="137"/>
      <c r="P26" s="95"/>
      <c r="Q26" s="94"/>
      <c r="R26" s="96"/>
      <c r="S26" s="95"/>
      <c r="T26" s="40"/>
      <c r="U26" s="40"/>
      <c r="V26" s="185"/>
      <c r="W26" s="167"/>
      <c r="X26" s="96"/>
      <c r="Y26" s="99"/>
      <c r="Z26" s="40"/>
      <c r="AA26" s="40"/>
      <c r="AB26" s="171"/>
      <c r="AC26" s="172"/>
      <c r="AD26" s="40"/>
      <c r="AE26" s="40"/>
      <c r="AF26" s="94"/>
      <c r="AG26" s="94"/>
      <c r="AH26" s="100"/>
      <c r="AI26" s="170"/>
      <c r="AJ26" s="169"/>
      <c r="AK26" s="98"/>
      <c r="AL26" s="168"/>
      <c r="AM26" s="97"/>
      <c r="AN26" s="98"/>
      <c r="AO26" s="98"/>
      <c r="AP26" s="225"/>
      <c r="AQ26" s="175"/>
      <c r="AR26" s="98"/>
      <c r="AS26" s="235"/>
      <c r="AT26" s="168"/>
      <c r="AU26" s="136"/>
      <c r="AV26" s="99"/>
      <c r="AW26" s="40"/>
      <c r="AX26" s="40"/>
      <c r="AY26" s="40"/>
      <c r="AZ26" s="40"/>
      <c r="BA26" s="40"/>
      <c r="BB26" s="40"/>
      <c r="BC26" s="40"/>
      <c r="BD26" s="40"/>
      <c r="BE26" s="40"/>
      <c r="BF26" s="101"/>
      <c r="BG26" s="96"/>
      <c r="BH26" s="99"/>
      <c r="BI26" s="40"/>
      <c r="BJ26" s="40"/>
      <c r="BK26" s="40"/>
      <c r="BL26" s="40"/>
      <c r="BM26" s="40"/>
      <c r="BN26" s="40"/>
      <c r="BO26" s="40"/>
      <c r="BP26" s="100"/>
      <c r="BQ26" s="40"/>
      <c r="BR26" s="40"/>
      <c r="BS26" s="40"/>
      <c r="BT26" s="40"/>
      <c r="BU26" s="40"/>
      <c r="BV26" s="40"/>
      <c r="BW26" s="40"/>
      <c r="BX26" s="40"/>
      <c r="BY26" s="100"/>
      <c r="BZ26" s="99"/>
      <c r="CA26" s="40"/>
      <c r="CB26" s="40"/>
      <c r="CC26" s="40"/>
      <c r="CD26" s="40"/>
      <c r="CE26" s="40"/>
      <c r="CF26" s="40"/>
      <c r="CG26" s="40"/>
      <c r="CH26" s="40"/>
      <c r="CI26" s="40"/>
      <c r="CJ26" s="40"/>
      <c r="CK26" s="40"/>
      <c r="CL26" s="40"/>
      <c r="CM26" s="40"/>
      <c r="CN26" s="40"/>
      <c r="CO26" s="40"/>
      <c r="CP26" s="40"/>
      <c r="CQ26" s="40"/>
      <c r="CR26" s="40"/>
      <c r="CS26" s="102"/>
      <c r="CT26" s="103"/>
      <c r="CU26" s="40"/>
      <c r="CV26" s="40"/>
      <c r="CW26" s="40"/>
      <c r="CX26" s="40"/>
      <c r="CY26" s="40"/>
      <c r="CZ26" s="40"/>
      <c r="DA26" s="40"/>
      <c r="DB26" s="40"/>
      <c r="DC26" s="40"/>
      <c r="DD26" s="40"/>
      <c r="DE26" s="40"/>
      <c r="DF26" s="40"/>
      <c r="DG26" s="40"/>
      <c r="DH26" s="40"/>
      <c r="DI26" s="40"/>
      <c r="DJ26" s="40"/>
      <c r="DK26" s="40"/>
      <c r="DL26" s="40"/>
      <c r="DM26" s="40"/>
      <c r="DN26" s="40"/>
      <c r="DO26" s="94"/>
      <c r="DP26" s="100"/>
      <c r="DQ26" s="104"/>
      <c r="DR26" s="105"/>
      <c r="DS26" s="105"/>
      <c r="DT26" s="105"/>
      <c r="DU26" s="105"/>
      <c r="DV26" s="105"/>
      <c r="DW26" s="94"/>
      <c r="DX26" s="191"/>
      <c r="DY26" s="104"/>
      <c r="DZ26" s="105"/>
      <c r="EA26" s="105"/>
      <c r="EB26" s="105"/>
      <c r="EC26" s="105"/>
      <c r="ED26" s="105"/>
      <c r="EE26" s="105"/>
      <c r="EF26" s="94"/>
      <c r="EG26" s="96"/>
      <c r="EH26" s="18"/>
      <c r="EI26" s="2"/>
      <c r="EJ26" s="2"/>
      <c r="EK26" s="100"/>
      <c r="EL26" s="99"/>
      <c r="EM26" s="40"/>
      <c r="EN26" s="40"/>
      <c r="EO26" s="100"/>
      <c r="EP26" s="99"/>
      <c r="EQ26" s="40"/>
      <c r="ER26" s="40"/>
      <c r="ES26" s="40"/>
      <c r="ET26" s="40"/>
      <c r="EU26" s="40"/>
      <c r="EV26" s="40"/>
      <c r="EW26" s="100"/>
      <c r="EX26" s="99"/>
      <c r="EY26" s="40"/>
      <c r="EZ26" s="40"/>
      <c r="FA26" s="40"/>
      <c r="FB26" s="40"/>
      <c r="FC26" s="40"/>
      <c r="FD26" s="40"/>
      <c r="FE26" s="100"/>
    </row>
    <row r="27" spans="1:161">
      <c r="A27" s="119" t="str">
        <f>Validation!B27</f>
        <v>Pass</v>
      </c>
      <c r="B27" s="150"/>
      <c r="C27" s="150"/>
      <c r="D27" s="150"/>
      <c r="E27" s="151"/>
      <c r="F27" s="152"/>
      <c r="G27" s="150"/>
      <c r="H27" s="149"/>
      <c r="I27" s="40"/>
      <c r="J27" s="149"/>
      <c r="K27" s="102"/>
      <c r="L27" s="40"/>
      <c r="M27" s="123"/>
      <c r="N27" s="137"/>
      <c r="O27" s="137"/>
      <c r="P27" s="95"/>
      <c r="Q27" s="94"/>
      <c r="R27" s="96"/>
      <c r="S27" s="95"/>
      <c r="T27" s="40"/>
      <c r="U27" s="40"/>
      <c r="V27" s="185"/>
      <c r="W27" s="167"/>
      <c r="X27" s="96"/>
      <c r="Y27" s="99"/>
      <c r="Z27" s="40"/>
      <c r="AA27" s="40"/>
      <c r="AB27" s="171"/>
      <c r="AC27" s="172"/>
      <c r="AD27" s="40"/>
      <c r="AE27" s="40"/>
      <c r="AF27" s="94"/>
      <c r="AG27" s="94"/>
      <c r="AH27" s="100"/>
      <c r="AI27" s="170"/>
      <c r="AJ27" s="169"/>
      <c r="AK27" s="98"/>
      <c r="AL27" s="168"/>
      <c r="AM27" s="97"/>
      <c r="AN27" s="98"/>
      <c r="AO27" s="98"/>
      <c r="AP27" s="225"/>
      <c r="AQ27" s="175"/>
      <c r="AR27" s="98"/>
      <c r="AS27" s="235"/>
      <c r="AT27" s="168"/>
      <c r="AU27" s="136"/>
      <c r="AV27" s="99"/>
      <c r="AW27" s="40"/>
      <c r="AX27" s="40"/>
      <c r="AY27" s="40"/>
      <c r="AZ27" s="40"/>
      <c r="BA27" s="40"/>
      <c r="BB27" s="40"/>
      <c r="BC27" s="40"/>
      <c r="BD27" s="40"/>
      <c r="BE27" s="40"/>
      <c r="BF27" s="101"/>
      <c r="BG27" s="96"/>
      <c r="BH27" s="99"/>
      <c r="BI27" s="40"/>
      <c r="BJ27" s="40"/>
      <c r="BK27" s="40"/>
      <c r="BL27" s="40"/>
      <c r="BM27" s="40"/>
      <c r="BN27" s="40"/>
      <c r="BO27" s="40"/>
      <c r="BP27" s="100"/>
      <c r="BQ27" s="40"/>
      <c r="BR27" s="40"/>
      <c r="BS27" s="40"/>
      <c r="BT27" s="40"/>
      <c r="BU27" s="40"/>
      <c r="BV27" s="40"/>
      <c r="BW27" s="40"/>
      <c r="BX27" s="40"/>
      <c r="BY27" s="100"/>
      <c r="BZ27" s="99"/>
      <c r="CA27" s="40"/>
      <c r="CB27" s="40"/>
      <c r="CC27" s="40"/>
      <c r="CD27" s="40"/>
      <c r="CE27" s="40"/>
      <c r="CF27" s="40"/>
      <c r="CG27" s="40"/>
      <c r="CH27" s="40"/>
      <c r="CI27" s="40"/>
      <c r="CJ27" s="40"/>
      <c r="CK27" s="40"/>
      <c r="CL27" s="40"/>
      <c r="CM27" s="40"/>
      <c r="CN27" s="40"/>
      <c r="CO27" s="40"/>
      <c r="CP27" s="40"/>
      <c r="CQ27" s="40"/>
      <c r="CR27" s="40"/>
      <c r="CS27" s="102"/>
      <c r="CT27" s="103"/>
      <c r="CU27" s="40"/>
      <c r="CV27" s="40"/>
      <c r="CW27" s="40"/>
      <c r="CX27" s="40"/>
      <c r="CY27" s="40"/>
      <c r="CZ27" s="40"/>
      <c r="DA27" s="40"/>
      <c r="DB27" s="40"/>
      <c r="DC27" s="40"/>
      <c r="DD27" s="40"/>
      <c r="DE27" s="40"/>
      <c r="DF27" s="40"/>
      <c r="DG27" s="40"/>
      <c r="DH27" s="40"/>
      <c r="DI27" s="40"/>
      <c r="DJ27" s="40"/>
      <c r="DK27" s="40"/>
      <c r="DL27" s="40"/>
      <c r="DM27" s="40"/>
      <c r="DN27" s="40"/>
      <c r="DO27" s="94"/>
      <c r="DP27" s="100"/>
      <c r="DQ27" s="104"/>
      <c r="DR27" s="105"/>
      <c r="DS27" s="105"/>
      <c r="DT27" s="105"/>
      <c r="DU27" s="105"/>
      <c r="DV27" s="105"/>
      <c r="DW27" s="94"/>
      <c r="DX27" s="191"/>
      <c r="DY27" s="104"/>
      <c r="DZ27" s="105"/>
      <c r="EA27" s="105"/>
      <c r="EB27" s="105"/>
      <c r="EC27" s="105"/>
      <c r="ED27" s="105"/>
      <c r="EE27" s="105"/>
      <c r="EF27" s="94"/>
      <c r="EG27" s="96"/>
      <c r="EH27" s="18"/>
      <c r="EI27" s="2"/>
      <c r="EJ27" s="2"/>
      <c r="EK27" s="100"/>
      <c r="EL27" s="99"/>
      <c r="EM27" s="40"/>
      <c r="EN27" s="40"/>
      <c r="EO27" s="100"/>
      <c r="EP27" s="99"/>
      <c r="EQ27" s="40"/>
      <c r="ER27" s="40"/>
      <c r="ES27" s="40"/>
      <c r="ET27" s="40"/>
      <c r="EU27" s="40"/>
      <c r="EV27" s="40"/>
      <c r="EW27" s="100"/>
      <c r="EX27" s="99"/>
      <c r="EY27" s="40"/>
      <c r="EZ27" s="40"/>
      <c r="FA27" s="40"/>
      <c r="FB27" s="40"/>
      <c r="FC27" s="40"/>
      <c r="FD27" s="40"/>
      <c r="FE27" s="100"/>
    </row>
    <row r="28" spans="1:161">
      <c r="A28" s="119" t="str">
        <f>Validation!B28</f>
        <v>Pass</v>
      </c>
      <c r="B28" s="150"/>
      <c r="C28" s="150"/>
      <c r="D28" s="150"/>
      <c r="E28" s="151"/>
      <c r="F28" s="152"/>
      <c r="G28" s="150"/>
      <c r="H28" s="149"/>
      <c r="I28" s="40"/>
      <c r="J28" s="149"/>
      <c r="K28" s="102"/>
      <c r="L28" s="40"/>
      <c r="M28" s="123"/>
      <c r="N28" s="137"/>
      <c r="O28" s="137"/>
      <c r="P28" s="95"/>
      <c r="Q28" s="94"/>
      <c r="R28" s="96"/>
      <c r="S28" s="95"/>
      <c r="T28" s="40"/>
      <c r="U28" s="40"/>
      <c r="V28" s="185"/>
      <c r="W28" s="167"/>
      <c r="X28" s="96"/>
      <c r="Y28" s="99"/>
      <c r="Z28" s="40"/>
      <c r="AA28" s="40"/>
      <c r="AB28" s="171"/>
      <c r="AC28" s="172"/>
      <c r="AD28" s="40"/>
      <c r="AE28" s="40"/>
      <c r="AF28" s="94"/>
      <c r="AG28" s="94"/>
      <c r="AH28" s="100"/>
      <c r="AI28" s="170"/>
      <c r="AJ28" s="169"/>
      <c r="AK28" s="98"/>
      <c r="AL28" s="168"/>
      <c r="AM28" s="97"/>
      <c r="AN28" s="98"/>
      <c r="AO28" s="98"/>
      <c r="AP28" s="225"/>
      <c r="AQ28" s="175"/>
      <c r="AR28" s="98"/>
      <c r="AS28" s="235"/>
      <c r="AT28" s="168"/>
      <c r="AU28" s="136"/>
      <c r="AV28" s="99"/>
      <c r="AW28" s="40"/>
      <c r="AX28" s="40"/>
      <c r="AY28" s="40"/>
      <c r="AZ28" s="40"/>
      <c r="BA28" s="40"/>
      <c r="BB28" s="40"/>
      <c r="BC28" s="40"/>
      <c r="BD28" s="40"/>
      <c r="BE28" s="40"/>
      <c r="BF28" s="101"/>
      <c r="BG28" s="96"/>
      <c r="BH28" s="99"/>
      <c r="BI28" s="40"/>
      <c r="BJ28" s="40"/>
      <c r="BK28" s="40"/>
      <c r="BL28" s="40"/>
      <c r="BM28" s="40"/>
      <c r="BN28" s="40"/>
      <c r="BO28" s="40"/>
      <c r="BP28" s="100"/>
      <c r="BQ28" s="40"/>
      <c r="BR28" s="40"/>
      <c r="BS28" s="40"/>
      <c r="BT28" s="40"/>
      <c r="BU28" s="40"/>
      <c r="BV28" s="40"/>
      <c r="BW28" s="40"/>
      <c r="BX28" s="40"/>
      <c r="BY28" s="100"/>
      <c r="BZ28" s="99"/>
      <c r="CA28" s="40"/>
      <c r="CB28" s="40"/>
      <c r="CC28" s="40"/>
      <c r="CD28" s="40"/>
      <c r="CE28" s="40"/>
      <c r="CF28" s="40"/>
      <c r="CG28" s="40"/>
      <c r="CH28" s="40"/>
      <c r="CI28" s="40"/>
      <c r="CJ28" s="40"/>
      <c r="CK28" s="40"/>
      <c r="CL28" s="40"/>
      <c r="CM28" s="40"/>
      <c r="CN28" s="40"/>
      <c r="CO28" s="40"/>
      <c r="CP28" s="40"/>
      <c r="CQ28" s="40"/>
      <c r="CR28" s="40"/>
      <c r="CS28" s="102"/>
      <c r="CT28" s="103"/>
      <c r="CU28" s="40"/>
      <c r="CV28" s="40"/>
      <c r="CW28" s="40"/>
      <c r="CX28" s="40"/>
      <c r="CY28" s="40"/>
      <c r="CZ28" s="40"/>
      <c r="DA28" s="40"/>
      <c r="DB28" s="40"/>
      <c r="DC28" s="40"/>
      <c r="DD28" s="40"/>
      <c r="DE28" s="40"/>
      <c r="DF28" s="40"/>
      <c r="DG28" s="40"/>
      <c r="DH28" s="40"/>
      <c r="DI28" s="40"/>
      <c r="DJ28" s="40"/>
      <c r="DK28" s="40"/>
      <c r="DL28" s="40"/>
      <c r="DM28" s="40"/>
      <c r="DN28" s="40"/>
      <c r="DO28" s="94"/>
      <c r="DP28" s="100"/>
      <c r="DQ28" s="104"/>
      <c r="DR28" s="105"/>
      <c r="DS28" s="105"/>
      <c r="DT28" s="105"/>
      <c r="DU28" s="105"/>
      <c r="DV28" s="105"/>
      <c r="DW28" s="94"/>
      <c r="DX28" s="191"/>
      <c r="DY28" s="104"/>
      <c r="DZ28" s="105"/>
      <c r="EA28" s="105"/>
      <c r="EB28" s="105"/>
      <c r="EC28" s="105"/>
      <c r="ED28" s="105"/>
      <c r="EE28" s="105"/>
      <c r="EF28" s="94"/>
      <c r="EG28" s="96"/>
      <c r="EH28" s="18"/>
      <c r="EI28" s="2"/>
      <c r="EJ28" s="2"/>
      <c r="EK28" s="100"/>
      <c r="EL28" s="99"/>
      <c r="EM28" s="40"/>
      <c r="EN28" s="40"/>
      <c r="EO28" s="100"/>
      <c r="EP28" s="99"/>
      <c r="EQ28" s="40"/>
      <c r="ER28" s="40"/>
      <c r="ES28" s="40"/>
      <c r="ET28" s="40"/>
      <c r="EU28" s="40"/>
      <c r="EV28" s="40"/>
      <c r="EW28" s="100"/>
      <c r="EX28" s="99"/>
      <c r="EY28" s="40"/>
      <c r="EZ28" s="40"/>
      <c r="FA28" s="40"/>
      <c r="FB28" s="40"/>
      <c r="FC28" s="40"/>
      <c r="FD28" s="40"/>
      <c r="FE28" s="100"/>
    </row>
    <row r="29" spans="1:161">
      <c r="A29" s="119" t="str">
        <f>Validation!B29</f>
        <v>Pass</v>
      </c>
      <c r="B29" s="150"/>
      <c r="C29" s="150"/>
      <c r="D29" s="150"/>
      <c r="E29" s="151"/>
      <c r="F29" s="152"/>
      <c r="G29" s="150"/>
      <c r="H29" s="149"/>
      <c r="I29" s="40"/>
      <c r="J29" s="149"/>
      <c r="K29" s="102"/>
      <c r="L29" s="40"/>
      <c r="M29" s="123"/>
      <c r="N29" s="137"/>
      <c r="O29" s="137"/>
      <c r="P29" s="95"/>
      <c r="Q29" s="94"/>
      <c r="R29" s="96"/>
      <c r="S29" s="95"/>
      <c r="T29" s="40"/>
      <c r="U29" s="40"/>
      <c r="V29" s="185"/>
      <c r="W29" s="167"/>
      <c r="X29" s="96"/>
      <c r="Y29" s="99"/>
      <c r="Z29" s="40"/>
      <c r="AA29" s="40"/>
      <c r="AB29" s="171"/>
      <c r="AC29" s="172"/>
      <c r="AD29" s="40"/>
      <c r="AE29" s="40"/>
      <c r="AF29" s="94"/>
      <c r="AG29" s="94"/>
      <c r="AH29" s="100"/>
      <c r="AI29" s="170"/>
      <c r="AJ29" s="169"/>
      <c r="AK29" s="98"/>
      <c r="AL29" s="168"/>
      <c r="AM29" s="97"/>
      <c r="AN29" s="98"/>
      <c r="AO29" s="98"/>
      <c r="AP29" s="225"/>
      <c r="AQ29" s="175"/>
      <c r="AR29" s="98"/>
      <c r="AS29" s="235"/>
      <c r="AT29" s="168"/>
      <c r="AU29" s="136"/>
      <c r="AV29" s="99"/>
      <c r="AW29" s="40"/>
      <c r="AX29" s="40"/>
      <c r="AY29" s="40"/>
      <c r="AZ29" s="40"/>
      <c r="BA29" s="40"/>
      <c r="BB29" s="40"/>
      <c r="BC29" s="40"/>
      <c r="BD29" s="40"/>
      <c r="BE29" s="40"/>
      <c r="BF29" s="101"/>
      <c r="BG29" s="96"/>
      <c r="BH29" s="99"/>
      <c r="BI29" s="40"/>
      <c r="BJ29" s="40"/>
      <c r="BK29" s="40"/>
      <c r="BL29" s="40"/>
      <c r="BM29" s="40"/>
      <c r="BN29" s="40"/>
      <c r="BO29" s="40"/>
      <c r="BP29" s="100"/>
      <c r="BQ29" s="40"/>
      <c r="BR29" s="40"/>
      <c r="BS29" s="40"/>
      <c r="BT29" s="40"/>
      <c r="BU29" s="40"/>
      <c r="BV29" s="40"/>
      <c r="BW29" s="40"/>
      <c r="BX29" s="40"/>
      <c r="BY29" s="100"/>
      <c r="BZ29" s="99"/>
      <c r="CA29" s="40"/>
      <c r="CB29" s="40"/>
      <c r="CC29" s="40"/>
      <c r="CD29" s="40"/>
      <c r="CE29" s="40"/>
      <c r="CF29" s="40"/>
      <c r="CG29" s="40"/>
      <c r="CH29" s="40"/>
      <c r="CI29" s="40"/>
      <c r="CJ29" s="40"/>
      <c r="CK29" s="40"/>
      <c r="CL29" s="40"/>
      <c r="CM29" s="40"/>
      <c r="CN29" s="40"/>
      <c r="CO29" s="40"/>
      <c r="CP29" s="40"/>
      <c r="CQ29" s="40"/>
      <c r="CR29" s="40"/>
      <c r="CS29" s="102"/>
      <c r="CT29" s="103"/>
      <c r="CU29" s="40"/>
      <c r="CV29" s="40"/>
      <c r="CW29" s="40"/>
      <c r="CX29" s="40"/>
      <c r="CY29" s="40"/>
      <c r="CZ29" s="40"/>
      <c r="DA29" s="40"/>
      <c r="DB29" s="40"/>
      <c r="DC29" s="40"/>
      <c r="DD29" s="40"/>
      <c r="DE29" s="40"/>
      <c r="DF29" s="40"/>
      <c r="DG29" s="40"/>
      <c r="DH29" s="40"/>
      <c r="DI29" s="40"/>
      <c r="DJ29" s="40"/>
      <c r="DK29" s="40"/>
      <c r="DL29" s="40"/>
      <c r="DM29" s="40"/>
      <c r="DN29" s="40"/>
      <c r="DO29" s="94"/>
      <c r="DP29" s="100"/>
      <c r="DQ29" s="104"/>
      <c r="DR29" s="105"/>
      <c r="DS29" s="105"/>
      <c r="DT29" s="105"/>
      <c r="DU29" s="105"/>
      <c r="DV29" s="105"/>
      <c r="DW29" s="94"/>
      <c r="DX29" s="191"/>
      <c r="DY29" s="104"/>
      <c r="DZ29" s="105"/>
      <c r="EA29" s="105"/>
      <c r="EB29" s="105"/>
      <c r="EC29" s="105"/>
      <c r="ED29" s="105"/>
      <c r="EE29" s="105"/>
      <c r="EF29" s="94"/>
      <c r="EG29" s="96"/>
      <c r="EH29" s="18"/>
      <c r="EI29" s="2"/>
      <c r="EJ29" s="2"/>
      <c r="EK29" s="100"/>
      <c r="EL29" s="99"/>
      <c r="EM29" s="40"/>
      <c r="EN29" s="40"/>
      <c r="EO29" s="100"/>
      <c r="EP29" s="99"/>
      <c r="EQ29" s="40"/>
      <c r="ER29" s="40"/>
      <c r="ES29" s="40"/>
      <c r="ET29" s="40"/>
      <c r="EU29" s="40"/>
      <c r="EV29" s="40"/>
      <c r="EW29" s="100"/>
      <c r="EX29" s="99"/>
      <c r="EY29" s="40"/>
      <c r="EZ29" s="40"/>
      <c r="FA29" s="40"/>
      <c r="FB29" s="40"/>
      <c r="FC29" s="40"/>
      <c r="FD29" s="40"/>
      <c r="FE29" s="100"/>
    </row>
    <row r="30" spans="1:161">
      <c r="A30" s="119" t="str">
        <f>Validation!B30</f>
        <v>Pass</v>
      </c>
      <c r="B30" s="150"/>
      <c r="C30" s="150"/>
      <c r="D30" s="150"/>
      <c r="E30" s="151"/>
      <c r="F30" s="152"/>
      <c r="G30" s="150"/>
      <c r="H30" s="149"/>
      <c r="I30" s="40"/>
      <c r="J30" s="149"/>
      <c r="K30" s="102"/>
      <c r="L30" s="40"/>
      <c r="M30" s="123"/>
      <c r="N30" s="137"/>
      <c r="O30" s="137"/>
      <c r="P30" s="95"/>
      <c r="Q30" s="94"/>
      <c r="R30" s="96"/>
      <c r="S30" s="95"/>
      <c r="T30" s="40"/>
      <c r="U30" s="40"/>
      <c r="V30" s="185"/>
      <c r="W30" s="167"/>
      <c r="X30" s="96"/>
      <c r="Y30" s="99"/>
      <c r="Z30" s="40"/>
      <c r="AA30" s="40"/>
      <c r="AB30" s="171"/>
      <c r="AC30" s="172"/>
      <c r="AD30" s="40"/>
      <c r="AE30" s="40"/>
      <c r="AF30" s="94"/>
      <c r="AG30" s="94"/>
      <c r="AH30" s="100"/>
      <c r="AI30" s="170"/>
      <c r="AJ30" s="169"/>
      <c r="AK30" s="98"/>
      <c r="AL30" s="168"/>
      <c r="AM30" s="97"/>
      <c r="AN30" s="98"/>
      <c r="AO30" s="98"/>
      <c r="AP30" s="225"/>
      <c r="AQ30" s="175"/>
      <c r="AR30" s="98"/>
      <c r="AS30" s="235"/>
      <c r="AT30" s="168"/>
      <c r="AU30" s="136"/>
      <c r="AV30" s="99"/>
      <c r="AW30" s="40"/>
      <c r="AX30" s="40"/>
      <c r="AY30" s="40"/>
      <c r="AZ30" s="40"/>
      <c r="BA30" s="40"/>
      <c r="BB30" s="40"/>
      <c r="BC30" s="40"/>
      <c r="BD30" s="40"/>
      <c r="BE30" s="40"/>
      <c r="BF30" s="101"/>
      <c r="BG30" s="96"/>
      <c r="BH30" s="99"/>
      <c r="BI30" s="40"/>
      <c r="BJ30" s="40"/>
      <c r="BK30" s="40"/>
      <c r="BL30" s="40"/>
      <c r="BM30" s="40"/>
      <c r="BN30" s="40"/>
      <c r="BO30" s="40"/>
      <c r="BP30" s="100"/>
      <c r="BQ30" s="40"/>
      <c r="BR30" s="40"/>
      <c r="BS30" s="40"/>
      <c r="BT30" s="40"/>
      <c r="BU30" s="40"/>
      <c r="BV30" s="40"/>
      <c r="BW30" s="40"/>
      <c r="BX30" s="40"/>
      <c r="BY30" s="100"/>
      <c r="BZ30" s="99"/>
      <c r="CA30" s="40"/>
      <c r="CB30" s="40"/>
      <c r="CC30" s="40"/>
      <c r="CD30" s="40"/>
      <c r="CE30" s="40"/>
      <c r="CF30" s="40"/>
      <c r="CG30" s="40"/>
      <c r="CH30" s="40"/>
      <c r="CI30" s="40"/>
      <c r="CJ30" s="40"/>
      <c r="CK30" s="40"/>
      <c r="CL30" s="40"/>
      <c r="CM30" s="40"/>
      <c r="CN30" s="40"/>
      <c r="CO30" s="40"/>
      <c r="CP30" s="40"/>
      <c r="CQ30" s="40"/>
      <c r="CR30" s="40"/>
      <c r="CS30" s="102"/>
      <c r="CT30" s="103"/>
      <c r="CU30" s="40"/>
      <c r="CV30" s="40"/>
      <c r="CW30" s="40"/>
      <c r="CX30" s="40"/>
      <c r="CY30" s="40"/>
      <c r="CZ30" s="40"/>
      <c r="DA30" s="40"/>
      <c r="DB30" s="40"/>
      <c r="DC30" s="40"/>
      <c r="DD30" s="40"/>
      <c r="DE30" s="40"/>
      <c r="DF30" s="40"/>
      <c r="DG30" s="40"/>
      <c r="DH30" s="40"/>
      <c r="DI30" s="40"/>
      <c r="DJ30" s="40"/>
      <c r="DK30" s="40"/>
      <c r="DL30" s="40"/>
      <c r="DM30" s="40"/>
      <c r="DN30" s="40"/>
      <c r="DO30" s="94"/>
      <c r="DP30" s="100"/>
      <c r="DQ30" s="104"/>
      <c r="DR30" s="105"/>
      <c r="DS30" s="105"/>
      <c r="DT30" s="105"/>
      <c r="DU30" s="105"/>
      <c r="DV30" s="105"/>
      <c r="DW30" s="94"/>
      <c r="DX30" s="191"/>
      <c r="DY30" s="104"/>
      <c r="DZ30" s="105"/>
      <c r="EA30" s="105"/>
      <c r="EB30" s="105"/>
      <c r="EC30" s="105"/>
      <c r="ED30" s="105"/>
      <c r="EE30" s="105"/>
      <c r="EF30" s="94"/>
      <c r="EG30" s="96"/>
      <c r="EH30" s="18"/>
      <c r="EI30" s="2"/>
      <c r="EJ30" s="2"/>
      <c r="EK30" s="100"/>
      <c r="EL30" s="99"/>
      <c r="EM30" s="40"/>
      <c r="EN30" s="40"/>
      <c r="EO30" s="100"/>
      <c r="EP30" s="99"/>
      <c r="EQ30" s="40"/>
      <c r="ER30" s="40"/>
      <c r="ES30" s="40"/>
      <c r="ET30" s="40"/>
      <c r="EU30" s="40"/>
      <c r="EV30" s="40"/>
      <c r="EW30" s="100"/>
      <c r="EX30" s="99"/>
      <c r="EY30" s="40"/>
      <c r="EZ30" s="40"/>
      <c r="FA30" s="40"/>
      <c r="FB30" s="40"/>
      <c r="FC30" s="40"/>
      <c r="FD30" s="40"/>
      <c r="FE30" s="100"/>
    </row>
    <row r="31" spans="1:161">
      <c r="A31" s="119" t="str">
        <f>Validation!B31</f>
        <v>Pass</v>
      </c>
      <c r="B31" s="150"/>
      <c r="C31" s="150"/>
      <c r="D31" s="150"/>
      <c r="E31" s="151"/>
      <c r="F31" s="152"/>
      <c r="G31" s="150"/>
      <c r="H31" s="149"/>
      <c r="I31" s="40"/>
      <c r="J31" s="149"/>
      <c r="K31" s="102"/>
      <c r="L31" s="40"/>
      <c r="M31" s="123"/>
      <c r="N31" s="137"/>
      <c r="O31" s="137"/>
      <c r="P31" s="95"/>
      <c r="Q31" s="94"/>
      <c r="R31" s="96"/>
      <c r="S31" s="95"/>
      <c r="T31" s="40"/>
      <c r="U31" s="40"/>
      <c r="V31" s="185"/>
      <c r="W31" s="167"/>
      <c r="X31" s="96"/>
      <c r="Y31" s="99"/>
      <c r="Z31" s="40"/>
      <c r="AA31" s="40"/>
      <c r="AB31" s="171"/>
      <c r="AC31" s="172"/>
      <c r="AD31" s="40"/>
      <c r="AE31" s="40"/>
      <c r="AF31" s="94"/>
      <c r="AG31" s="94"/>
      <c r="AH31" s="100"/>
      <c r="AI31" s="170"/>
      <c r="AJ31" s="169"/>
      <c r="AK31" s="98"/>
      <c r="AL31" s="168"/>
      <c r="AM31" s="97"/>
      <c r="AN31" s="98"/>
      <c r="AO31" s="98"/>
      <c r="AP31" s="225"/>
      <c r="AQ31" s="175"/>
      <c r="AR31" s="98"/>
      <c r="AS31" s="235"/>
      <c r="AT31" s="168"/>
      <c r="AU31" s="136"/>
      <c r="AV31" s="99"/>
      <c r="AW31" s="40"/>
      <c r="AX31" s="40"/>
      <c r="AY31" s="40"/>
      <c r="AZ31" s="40"/>
      <c r="BA31" s="40"/>
      <c r="BB31" s="40"/>
      <c r="BC31" s="40"/>
      <c r="BD31" s="40"/>
      <c r="BE31" s="40"/>
      <c r="BF31" s="101"/>
      <c r="BG31" s="96"/>
      <c r="BH31" s="99"/>
      <c r="BI31" s="40"/>
      <c r="BJ31" s="40"/>
      <c r="BK31" s="40"/>
      <c r="BL31" s="40"/>
      <c r="BM31" s="40"/>
      <c r="BN31" s="40"/>
      <c r="BO31" s="40"/>
      <c r="BP31" s="100"/>
      <c r="BQ31" s="40"/>
      <c r="BR31" s="40"/>
      <c r="BS31" s="40"/>
      <c r="BT31" s="40"/>
      <c r="BU31" s="40"/>
      <c r="BV31" s="40"/>
      <c r="BW31" s="40"/>
      <c r="BX31" s="40"/>
      <c r="BY31" s="100"/>
      <c r="BZ31" s="99"/>
      <c r="CA31" s="40"/>
      <c r="CB31" s="40"/>
      <c r="CC31" s="40"/>
      <c r="CD31" s="40"/>
      <c r="CE31" s="40"/>
      <c r="CF31" s="40"/>
      <c r="CG31" s="40"/>
      <c r="CH31" s="40"/>
      <c r="CI31" s="40"/>
      <c r="CJ31" s="40"/>
      <c r="CK31" s="40"/>
      <c r="CL31" s="40"/>
      <c r="CM31" s="40"/>
      <c r="CN31" s="40"/>
      <c r="CO31" s="40"/>
      <c r="CP31" s="40"/>
      <c r="CQ31" s="40"/>
      <c r="CR31" s="40"/>
      <c r="CS31" s="102"/>
      <c r="CT31" s="103"/>
      <c r="CU31" s="40"/>
      <c r="CV31" s="40"/>
      <c r="CW31" s="40"/>
      <c r="CX31" s="40"/>
      <c r="CY31" s="40"/>
      <c r="CZ31" s="40"/>
      <c r="DA31" s="40"/>
      <c r="DB31" s="40"/>
      <c r="DC31" s="40"/>
      <c r="DD31" s="40"/>
      <c r="DE31" s="40"/>
      <c r="DF31" s="40"/>
      <c r="DG31" s="40"/>
      <c r="DH31" s="40"/>
      <c r="DI31" s="40"/>
      <c r="DJ31" s="40"/>
      <c r="DK31" s="40"/>
      <c r="DL31" s="40"/>
      <c r="DM31" s="40"/>
      <c r="DN31" s="40"/>
      <c r="DO31" s="94"/>
      <c r="DP31" s="100"/>
      <c r="DQ31" s="104"/>
      <c r="DR31" s="105"/>
      <c r="DS31" s="105"/>
      <c r="DT31" s="105"/>
      <c r="DU31" s="105"/>
      <c r="DV31" s="105"/>
      <c r="DW31" s="94"/>
      <c r="DX31" s="191"/>
      <c r="DY31" s="104"/>
      <c r="DZ31" s="105"/>
      <c r="EA31" s="105"/>
      <c r="EB31" s="105"/>
      <c r="EC31" s="105"/>
      <c r="ED31" s="105"/>
      <c r="EE31" s="105"/>
      <c r="EF31" s="94"/>
      <c r="EG31" s="96"/>
      <c r="EH31" s="18"/>
      <c r="EI31" s="2"/>
      <c r="EJ31" s="2"/>
      <c r="EK31" s="100"/>
      <c r="EL31" s="99"/>
      <c r="EM31" s="40"/>
      <c r="EN31" s="40"/>
      <c r="EO31" s="100"/>
      <c r="EP31" s="99"/>
      <c r="EQ31" s="40"/>
      <c r="ER31" s="40"/>
      <c r="ES31" s="40"/>
      <c r="ET31" s="40"/>
      <c r="EU31" s="40"/>
      <c r="EV31" s="40"/>
      <c r="EW31" s="100"/>
      <c r="EX31" s="99"/>
      <c r="EY31" s="40"/>
      <c r="EZ31" s="40"/>
      <c r="FA31" s="40"/>
      <c r="FB31" s="40"/>
      <c r="FC31" s="40"/>
      <c r="FD31" s="40"/>
      <c r="FE31" s="100"/>
    </row>
    <row r="32" spans="1:161">
      <c r="A32" s="119" t="str">
        <f>Validation!B32</f>
        <v>Pass</v>
      </c>
      <c r="B32" s="150"/>
      <c r="C32" s="150"/>
      <c r="D32" s="150"/>
      <c r="E32" s="151"/>
      <c r="F32" s="152"/>
      <c r="G32" s="150"/>
      <c r="H32" s="149"/>
      <c r="I32" s="40"/>
      <c r="J32" s="149"/>
      <c r="K32" s="102"/>
      <c r="L32" s="40"/>
      <c r="M32" s="123"/>
      <c r="N32" s="137"/>
      <c r="O32" s="137"/>
      <c r="P32" s="95"/>
      <c r="Q32" s="94"/>
      <c r="R32" s="96"/>
      <c r="S32" s="95"/>
      <c r="T32" s="40"/>
      <c r="U32" s="40"/>
      <c r="V32" s="185"/>
      <c r="W32" s="167"/>
      <c r="X32" s="96"/>
      <c r="Y32" s="99"/>
      <c r="Z32" s="40"/>
      <c r="AA32" s="40"/>
      <c r="AB32" s="171"/>
      <c r="AC32" s="172"/>
      <c r="AD32" s="40"/>
      <c r="AE32" s="40"/>
      <c r="AF32" s="94"/>
      <c r="AG32" s="94"/>
      <c r="AH32" s="100"/>
      <c r="AI32" s="170"/>
      <c r="AJ32" s="169"/>
      <c r="AK32" s="98"/>
      <c r="AL32" s="168"/>
      <c r="AM32" s="97"/>
      <c r="AN32" s="98"/>
      <c r="AO32" s="98"/>
      <c r="AP32" s="225"/>
      <c r="AQ32" s="175"/>
      <c r="AR32" s="98"/>
      <c r="AS32" s="235"/>
      <c r="AT32" s="168"/>
      <c r="AU32" s="136"/>
      <c r="AV32" s="99"/>
      <c r="AW32" s="40"/>
      <c r="AX32" s="40"/>
      <c r="AY32" s="40"/>
      <c r="AZ32" s="40"/>
      <c r="BA32" s="40"/>
      <c r="BB32" s="40"/>
      <c r="BC32" s="40"/>
      <c r="BD32" s="40"/>
      <c r="BE32" s="40"/>
      <c r="BF32" s="101"/>
      <c r="BG32" s="96"/>
      <c r="BH32" s="99"/>
      <c r="BI32" s="40"/>
      <c r="BJ32" s="40"/>
      <c r="BK32" s="40"/>
      <c r="BL32" s="40"/>
      <c r="BM32" s="40"/>
      <c r="BN32" s="40"/>
      <c r="BO32" s="40"/>
      <c r="BP32" s="100"/>
      <c r="BQ32" s="40"/>
      <c r="BR32" s="40"/>
      <c r="BS32" s="40"/>
      <c r="BT32" s="40"/>
      <c r="BU32" s="40"/>
      <c r="BV32" s="40"/>
      <c r="BW32" s="40"/>
      <c r="BX32" s="40"/>
      <c r="BY32" s="100"/>
      <c r="BZ32" s="99"/>
      <c r="CA32" s="40"/>
      <c r="CB32" s="40"/>
      <c r="CC32" s="40"/>
      <c r="CD32" s="40"/>
      <c r="CE32" s="40"/>
      <c r="CF32" s="40"/>
      <c r="CG32" s="40"/>
      <c r="CH32" s="40"/>
      <c r="CI32" s="40"/>
      <c r="CJ32" s="40"/>
      <c r="CK32" s="40"/>
      <c r="CL32" s="40"/>
      <c r="CM32" s="40"/>
      <c r="CN32" s="40"/>
      <c r="CO32" s="40"/>
      <c r="CP32" s="40"/>
      <c r="CQ32" s="40"/>
      <c r="CR32" s="40"/>
      <c r="CS32" s="102"/>
      <c r="CT32" s="103"/>
      <c r="CU32" s="40"/>
      <c r="CV32" s="40"/>
      <c r="CW32" s="40"/>
      <c r="CX32" s="40"/>
      <c r="CY32" s="40"/>
      <c r="CZ32" s="40"/>
      <c r="DA32" s="40"/>
      <c r="DB32" s="40"/>
      <c r="DC32" s="40"/>
      <c r="DD32" s="40"/>
      <c r="DE32" s="40"/>
      <c r="DF32" s="40"/>
      <c r="DG32" s="40"/>
      <c r="DH32" s="40"/>
      <c r="DI32" s="40"/>
      <c r="DJ32" s="40"/>
      <c r="DK32" s="40"/>
      <c r="DL32" s="40"/>
      <c r="DM32" s="40"/>
      <c r="DN32" s="40"/>
      <c r="DO32" s="94"/>
      <c r="DP32" s="100"/>
      <c r="DQ32" s="104"/>
      <c r="DR32" s="105"/>
      <c r="DS32" s="105"/>
      <c r="DT32" s="105"/>
      <c r="DU32" s="105"/>
      <c r="DV32" s="105"/>
      <c r="DW32" s="94"/>
      <c r="DX32" s="191"/>
      <c r="DY32" s="104"/>
      <c r="DZ32" s="105"/>
      <c r="EA32" s="105"/>
      <c r="EB32" s="105"/>
      <c r="EC32" s="105"/>
      <c r="ED32" s="105"/>
      <c r="EE32" s="105"/>
      <c r="EF32" s="94"/>
      <c r="EG32" s="96"/>
      <c r="EH32" s="18"/>
      <c r="EI32" s="2"/>
      <c r="EJ32" s="2"/>
      <c r="EK32" s="100"/>
      <c r="EL32" s="99"/>
      <c r="EM32" s="40"/>
      <c r="EN32" s="40"/>
      <c r="EO32" s="100"/>
      <c r="EP32" s="99"/>
      <c r="EQ32" s="40"/>
      <c r="ER32" s="40"/>
      <c r="ES32" s="40"/>
      <c r="ET32" s="40"/>
      <c r="EU32" s="40"/>
      <c r="EV32" s="40"/>
      <c r="EW32" s="100"/>
      <c r="EX32" s="99"/>
      <c r="EY32" s="40"/>
      <c r="EZ32" s="40"/>
      <c r="FA32" s="40"/>
      <c r="FB32" s="40"/>
      <c r="FC32" s="40"/>
      <c r="FD32" s="40"/>
      <c r="FE32" s="100"/>
    </row>
    <row r="33" spans="1:161">
      <c r="A33" s="119" t="str">
        <f>Validation!B33</f>
        <v>Pass</v>
      </c>
      <c r="B33" s="150"/>
      <c r="C33" s="150"/>
      <c r="D33" s="150"/>
      <c r="E33" s="151"/>
      <c r="F33" s="152"/>
      <c r="G33" s="150"/>
      <c r="H33" s="149"/>
      <c r="I33" s="40"/>
      <c r="J33" s="149"/>
      <c r="K33" s="102"/>
      <c r="L33" s="40"/>
      <c r="M33" s="123"/>
      <c r="N33" s="137"/>
      <c r="O33" s="137"/>
      <c r="P33" s="95"/>
      <c r="Q33" s="94"/>
      <c r="R33" s="96"/>
      <c r="S33" s="95"/>
      <c r="T33" s="40"/>
      <c r="U33" s="40"/>
      <c r="V33" s="185"/>
      <c r="W33" s="167"/>
      <c r="X33" s="96"/>
      <c r="Y33" s="99"/>
      <c r="Z33" s="40"/>
      <c r="AA33" s="40"/>
      <c r="AB33" s="171"/>
      <c r="AC33" s="172"/>
      <c r="AD33" s="40"/>
      <c r="AE33" s="40"/>
      <c r="AF33" s="94"/>
      <c r="AG33" s="94"/>
      <c r="AH33" s="100"/>
      <c r="AI33" s="170"/>
      <c r="AJ33" s="169"/>
      <c r="AK33" s="98"/>
      <c r="AL33" s="168"/>
      <c r="AM33" s="97"/>
      <c r="AN33" s="98"/>
      <c r="AO33" s="98"/>
      <c r="AP33" s="225"/>
      <c r="AQ33" s="175"/>
      <c r="AR33" s="98"/>
      <c r="AS33" s="235"/>
      <c r="AT33" s="168"/>
      <c r="AU33" s="136"/>
      <c r="AV33" s="99"/>
      <c r="AW33" s="40"/>
      <c r="AX33" s="40"/>
      <c r="AY33" s="40"/>
      <c r="AZ33" s="40"/>
      <c r="BA33" s="40"/>
      <c r="BB33" s="40"/>
      <c r="BC33" s="40"/>
      <c r="BD33" s="40"/>
      <c r="BE33" s="40"/>
      <c r="BF33" s="101"/>
      <c r="BG33" s="96"/>
      <c r="BH33" s="99"/>
      <c r="BI33" s="40"/>
      <c r="BJ33" s="40"/>
      <c r="BK33" s="40"/>
      <c r="BL33" s="40"/>
      <c r="BM33" s="40"/>
      <c r="BN33" s="40"/>
      <c r="BO33" s="40"/>
      <c r="BP33" s="100"/>
      <c r="BQ33" s="40"/>
      <c r="BR33" s="40"/>
      <c r="BS33" s="40"/>
      <c r="BT33" s="40"/>
      <c r="BU33" s="40"/>
      <c r="BV33" s="40"/>
      <c r="BW33" s="40"/>
      <c r="BX33" s="40"/>
      <c r="BY33" s="100"/>
      <c r="BZ33" s="99"/>
      <c r="CA33" s="40"/>
      <c r="CB33" s="40"/>
      <c r="CC33" s="40"/>
      <c r="CD33" s="40"/>
      <c r="CE33" s="40"/>
      <c r="CF33" s="40"/>
      <c r="CG33" s="40"/>
      <c r="CH33" s="40"/>
      <c r="CI33" s="40"/>
      <c r="CJ33" s="40"/>
      <c r="CK33" s="40"/>
      <c r="CL33" s="40"/>
      <c r="CM33" s="40"/>
      <c r="CN33" s="40"/>
      <c r="CO33" s="40"/>
      <c r="CP33" s="40"/>
      <c r="CQ33" s="40"/>
      <c r="CR33" s="40"/>
      <c r="CS33" s="102"/>
      <c r="CT33" s="103"/>
      <c r="CU33" s="40"/>
      <c r="CV33" s="40"/>
      <c r="CW33" s="40"/>
      <c r="CX33" s="40"/>
      <c r="CY33" s="40"/>
      <c r="CZ33" s="40"/>
      <c r="DA33" s="40"/>
      <c r="DB33" s="40"/>
      <c r="DC33" s="40"/>
      <c r="DD33" s="40"/>
      <c r="DE33" s="40"/>
      <c r="DF33" s="40"/>
      <c r="DG33" s="40"/>
      <c r="DH33" s="40"/>
      <c r="DI33" s="40"/>
      <c r="DJ33" s="40"/>
      <c r="DK33" s="40"/>
      <c r="DL33" s="40"/>
      <c r="DM33" s="40"/>
      <c r="DN33" s="40"/>
      <c r="DO33" s="94"/>
      <c r="DP33" s="100"/>
      <c r="DQ33" s="104"/>
      <c r="DR33" s="105"/>
      <c r="DS33" s="105"/>
      <c r="DT33" s="105"/>
      <c r="DU33" s="105"/>
      <c r="DV33" s="105"/>
      <c r="DW33" s="94"/>
      <c r="DX33" s="191"/>
      <c r="DY33" s="104"/>
      <c r="DZ33" s="105"/>
      <c r="EA33" s="105"/>
      <c r="EB33" s="105"/>
      <c r="EC33" s="105"/>
      <c r="ED33" s="105"/>
      <c r="EE33" s="105"/>
      <c r="EF33" s="94"/>
      <c r="EG33" s="96"/>
      <c r="EH33" s="18"/>
      <c r="EI33" s="2"/>
      <c r="EJ33" s="2"/>
      <c r="EK33" s="100"/>
      <c r="EL33" s="99"/>
      <c r="EM33" s="40"/>
      <c r="EN33" s="40"/>
      <c r="EO33" s="100"/>
      <c r="EP33" s="99"/>
      <c r="EQ33" s="40"/>
      <c r="ER33" s="40"/>
      <c r="ES33" s="40"/>
      <c r="ET33" s="40"/>
      <c r="EU33" s="40"/>
      <c r="EV33" s="40"/>
      <c r="EW33" s="100"/>
      <c r="EX33" s="99"/>
      <c r="EY33" s="40"/>
      <c r="EZ33" s="40"/>
      <c r="FA33" s="40"/>
      <c r="FB33" s="40"/>
      <c r="FC33" s="40"/>
      <c r="FD33" s="40"/>
      <c r="FE33" s="100"/>
    </row>
    <row r="34" spans="1:161">
      <c r="A34" s="119" t="str">
        <f>Validation!B34</f>
        <v>Pass</v>
      </c>
      <c r="B34" s="150"/>
      <c r="C34" s="150"/>
      <c r="D34" s="150"/>
      <c r="E34" s="151"/>
      <c r="F34" s="152"/>
      <c r="G34" s="150"/>
      <c r="H34" s="149"/>
      <c r="I34" s="40"/>
      <c r="J34" s="149"/>
      <c r="K34" s="102"/>
      <c r="L34" s="40"/>
      <c r="M34" s="123"/>
      <c r="N34" s="137"/>
      <c r="O34" s="137"/>
      <c r="P34" s="95"/>
      <c r="Q34" s="94"/>
      <c r="R34" s="96"/>
      <c r="S34" s="95"/>
      <c r="T34" s="40"/>
      <c r="U34" s="40"/>
      <c r="V34" s="185"/>
      <c r="W34" s="167"/>
      <c r="X34" s="96"/>
      <c r="Y34" s="99"/>
      <c r="Z34" s="40"/>
      <c r="AA34" s="40"/>
      <c r="AB34" s="171"/>
      <c r="AC34" s="172"/>
      <c r="AD34" s="40"/>
      <c r="AE34" s="40"/>
      <c r="AF34" s="94"/>
      <c r="AG34" s="94"/>
      <c r="AH34" s="100"/>
      <c r="AI34" s="170"/>
      <c r="AJ34" s="169"/>
      <c r="AK34" s="98"/>
      <c r="AL34" s="168"/>
      <c r="AM34" s="97"/>
      <c r="AN34" s="98"/>
      <c r="AO34" s="98"/>
      <c r="AP34" s="225"/>
      <c r="AQ34" s="175"/>
      <c r="AR34" s="98"/>
      <c r="AS34" s="235"/>
      <c r="AT34" s="168"/>
      <c r="AU34" s="136"/>
      <c r="AV34" s="99"/>
      <c r="AW34" s="40"/>
      <c r="AX34" s="40"/>
      <c r="AY34" s="40"/>
      <c r="AZ34" s="40"/>
      <c r="BA34" s="40"/>
      <c r="BB34" s="40"/>
      <c r="BC34" s="40"/>
      <c r="BD34" s="40"/>
      <c r="BE34" s="40"/>
      <c r="BF34" s="101"/>
      <c r="BG34" s="96"/>
      <c r="BH34" s="99"/>
      <c r="BI34" s="40"/>
      <c r="BJ34" s="40"/>
      <c r="BK34" s="40"/>
      <c r="BL34" s="40"/>
      <c r="BM34" s="40"/>
      <c r="BN34" s="40"/>
      <c r="BO34" s="40"/>
      <c r="BP34" s="100"/>
      <c r="BQ34" s="40"/>
      <c r="BR34" s="40"/>
      <c r="BS34" s="40"/>
      <c r="BT34" s="40"/>
      <c r="BU34" s="40"/>
      <c r="BV34" s="40"/>
      <c r="BW34" s="40"/>
      <c r="BX34" s="40"/>
      <c r="BY34" s="100"/>
      <c r="BZ34" s="99"/>
      <c r="CA34" s="40"/>
      <c r="CB34" s="40"/>
      <c r="CC34" s="40"/>
      <c r="CD34" s="40"/>
      <c r="CE34" s="40"/>
      <c r="CF34" s="40"/>
      <c r="CG34" s="40"/>
      <c r="CH34" s="40"/>
      <c r="CI34" s="40"/>
      <c r="CJ34" s="40"/>
      <c r="CK34" s="40"/>
      <c r="CL34" s="40"/>
      <c r="CM34" s="40"/>
      <c r="CN34" s="40"/>
      <c r="CO34" s="40"/>
      <c r="CP34" s="40"/>
      <c r="CQ34" s="40"/>
      <c r="CR34" s="40"/>
      <c r="CS34" s="102"/>
      <c r="CT34" s="103"/>
      <c r="CU34" s="40"/>
      <c r="CV34" s="40"/>
      <c r="CW34" s="40"/>
      <c r="CX34" s="40"/>
      <c r="CY34" s="40"/>
      <c r="CZ34" s="40"/>
      <c r="DA34" s="40"/>
      <c r="DB34" s="40"/>
      <c r="DC34" s="40"/>
      <c r="DD34" s="40"/>
      <c r="DE34" s="40"/>
      <c r="DF34" s="40"/>
      <c r="DG34" s="40"/>
      <c r="DH34" s="40"/>
      <c r="DI34" s="40"/>
      <c r="DJ34" s="40"/>
      <c r="DK34" s="40"/>
      <c r="DL34" s="40"/>
      <c r="DM34" s="40"/>
      <c r="DN34" s="40"/>
      <c r="DO34" s="94"/>
      <c r="DP34" s="100"/>
      <c r="DQ34" s="104"/>
      <c r="DR34" s="105"/>
      <c r="DS34" s="105"/>
      <c r="DT34" s="105"/>
      <c r="DU34" s="105"/>
      <c r="DV34" s="105"/>
      <c r="DW34" s="94"/>
      <c r="DX34" s="191"/>
      <c r="DY34" s="104"/>
      <c r="DZ34" s="105"/>
      <c r="EA34" s="105"/>
      <c r="EB34" s="105"/>
      <c r="EC34" s="105"/>
      <c r="ED34" s="105"/>
      <c r="EE34" s="105"/>
      <c r="EF34" s="94"/>
      <c r="EG34" s="96"/>
      <c r="EH34" s="18"/>
      <c r="EI34" s="2"/>
      <c r="EJ34" s="2"/>
      <c r="EK34" s="100"/>
      <c r="EL34" s="99"/>
      <c r="EM34" s="40"/>
      <c r="EN34" s="40"/>
      <c r="EO34" s="100"/>
      <c r="EP34" s="99"/>
      <c r="EQ34" s="40"/>
      <c r="ER34" s="40"/>
      <c r="ES34" s="40"/>
      <c r="ET34" s="40"/>
      <c r="EU34" s="40"/>
      <c r="EV34" s="40"/>
      <c r="EW34" s="100"/>
      <c r="EX34" s="99"/>
      <c r="EY34" s="40"/>
      <c r="EZ34" s="40"/>
      <c r="FA34" s="40"/>
      <c r="FB34" s="40"/>
      <c r="FC34" s="40"/>
      <c r="FD34" s="40"/>
      <c r="FE34" s="100"/>
    </row>
    <row r="35" spans="1:161">
      <c r="A35" s="119" t="str">
        <f>Validation!B35</f>
        <v>Pass</v>
      </c>
      <c r="B35" s="150"/>
      <c r="C35" s="150"/>
      <c r="D35" s="150"/>
      <c r="E35" s="151"/>
      <c r="F35" s="152"/>
      <c r="G35" s="150"/>
      <c r="H35" s="149"/>
      <c r="I35" s="40"/>
      <c r="J35" s="149"/>
      <c r="K35" s="102"/>
      <c r="L35" s="40"/>
      <c r="M35" s="123"/>
      <c r="N35" s="137"/>
      <c r="O35" s="137"/>
      <c r="P35" s="95"/>
      <c r="Q35" s="94"/>
      <c r="R35" s="96"/>
      <c r="S35" s="95"/>
      <c r="T35" s="40"/>
      <c r="U35" s="40"/>
      <c r="V35" s="185"/>
      <c r="W35" s="167"/>
      <c r="X35" s="96"/>
      <c r="Y35" s="99"/>
      <c r="Z35" s="40"/>
      <c r="AA35" s="40"/>
      <c r="AB35" s="171"/>
      <c r="AC35" s="172"/>
      <c r="AD35" s="40"/>
      <c r="AE35" s="40"/>
      <c r="AF35" s="94"/>
      <c r="AG35" s="94"/>
      <c r="AH35" s="100"/>
      <c r="AI35" s="170"/>
      <c r="AJ35" s="169"/>
      <c r="AK35" s="98"/>
      <c r="AL35" s="168"/>
      <c r="AM35" s="97"/>
      <c r="AN35" s="98"/>
      <c r="AO35" s="98"/>
      <c r="AP35" s="225"/>
      <c r="AQ35" s="175"/>
      <c r="AR35" s="98"/>
      <c r="AS35" s="235"/>
      <c r="AT35" s="168"/>
      <c r="AU35" s="136"/>
      <c r="AV35" s="99"/>
      <c r="AW35" s="40"/>
      <c r="AX35" s="40"/>
      <c r="AY35" s="40"/>
      <c r="AZ35" s="40"/>
      <c r="BA35" s="40"/>
      <c r="BB35" s="40"/>
      <c r="BC35" s="40"/>
      <c r="BD35" s="40"/>
      <c r="BE35" s="40"/>
      <c r="BF35" s="101"/>
      <c r="BG35" s="96"/>
      <c r="BH35" s="99"/>
      <c r="BI35" s="40"/>
      <c r="BJ35" s="40"/>
      <c r="BK35" s="40"/>
      <c r="BL35" s="40"/>
      <c r="BM35" s="40"/>
      <c r="BN35" s="40"/>
      <c r="BO35" s="40"/>
      <c r="BP35" s="100"/>
      <c r="BQ35" s="40"/>
      <c r="BR35" s="40"/>
      <c r="BS35" s="40"/>
      <c r="BT35" s="40"/>
      <c r="BU35" s="40"/>
      <c r="BV35" s="40"/>
      <c r="BW35" s="40"/>
      <c r="BX35" s="40"/>
      <c r="BY35" s="100"/>
      <c r="BZ35" s="99"/>
      <c r="CA35" s="40"/>
      <c r="CB35" s="40"/>
      <c r="CC35" s="40"/>
      <c r="CD35" s="40"/>
      <c r="CE35" s="40"/>
      <c r="CF35" s="40"/>
      <c r="CG35" s="40"/>
      <c r="CH35" s="40"/>
      <c r="CI35" s="40"/>
      <c r="CJ35" s="40"/>
      <c r="CK35" s="40"/>
      <c r="CL35" s="40"/>
      <c r="CM35" s="40"/>
      <c r="CN35" s="40"/>
      <c r="CO35" s="40"/>
      <c r="CP35" s="40"/>
      <c r="CQ35" s="40"/>
      <c r="CR35" s="40"/>
      <c r="CS35" s="102"/>
      <c r="CT35" s="103"/>
      <c r="CU35" s="40"/>
      <c r="CV35" s="40"/>
      <c r="CW35" s="40"/>
      <c r="CX35" s="40"/>
      <c r="CY35" s="40"/>
      <c r="CZ35" s="40"/>
      <c r="DA35" s="40"/>
      <c r="DB35" s="40"/>
      <c r="DC35" s="40"/>
      <c r="DD35" s="40"/>
      <c r="DE35" s="40"/>
      <c r="DF35" s="40"/>
      <c r="DG35" s="40"/>
      <c r="DH35" s="40"/>
      <c r="DI35" s="40"/>
      <c r="DJ35" s="40"/>
      <c r="DK35" s="40"/>
      <c r="DL35" s="40"/>
      <c r="DM35" s="40"/>
      <c r="DN35" s="40"/>
      <c r="DO35" s="94"/>
      <c r="DP35" s="100"/>
      <c r="DQ35" s="104"/>
      <c r="DR35" s="105"/>
      <c r="DS35" s="105"/>
      <c r="DT35" s="105"/>
      <c r="DU35" s="105"/>
      <c r="DV35" s="105"/>
      <c r="DW35" s="94"/>
      <c r="DX35" s="191"/>
      <c r="DY35" s="104"/>
      <c r="DZ35" s="105"/>
      <c r="EA35" s="105"/>
      <c r="EB35" s="105"/>
      <c r="EC35" s="105"/>
      <c r="ED35" s="105"/>
      <c r="EE35" s="105"/>
      <c r="EF35" s="94"/>
      <c r="EG35" s="96"/>
      <c r="EH35" s="18"/>
      <c r="EI35" s="2"/>
      <c r="EJ35" s="2"/>
      <c r="EK35" s="100"/>
      <c r="EL35" s="99"/>
      <c r="EM35" s="40"/>
      <c r="EN35" s="40"/>
      <c r="EO35" s="100"/>
      <c r="EP35" s="99"/>
      <c r="EQ35" s="40"/>
      <c r="ER35" s="40"/>
      <c r="ES35" s="40"/>
      <c r="ET35" s="40"/>
      <c r="EU35" s="40"/>
      <c r="EV35" s="40"/>
      <c r="EW35" s="100"/>
      <c r="EX35" s="99"/>
      <c r="EY35" s="40"/>
      <c r="EZ35" s="40"/>
      <c r="FA35" s="40"/>
      <c r="FB35" s="40"/>
      <c r="FC35" s="40"/>
      <c r="FD35" s="40"/>
      <c r="FE35" s="100"/>
    </row>
    <row r="36" spans="1:161">
      <c r="A36" s="119" t="str">
        <f>Validation!B36</f>
        <v>Pass</v>
      </c>
      <c r="B36" s="150"/>
      <c r="C36" s="150"/>
      <c r="D36" s="150"/>
      <c r="E36" s="151"/>
      <c r="F36" s="152"/>
      <c r="G36" s="150"/>
      <c r="H36" s="149"/>
      <c r="I36" s="40"/>
      <c r="J36" s="149"/>
      <c r="K36" s="102"/>
      <c r="L36" s="40"/>
      <c r="M36" s="123"/>
      <c r="N36" s="137"/>
      <c r="O36" s="137"/>
      <c r="P36" s="95"/>
      <c r="Q36" s="94"/>
      <c r="R36" s="96"/>
      <c r="S36" s="95"/>
      <c r="T36" s="40"/>
      <c r="U36" s="40"/>
      <c r="V36" s="185"/>
      <c r="W36" s="167"/>
      <c r="X36" s="96"/>
      <c r="Y36" s="99"/>
      <c r="Z36" s="40"/>
      <c r="AA36" s="40"/>
      <c r="AB36" s="171"/>
      <c r="AC36" s="172"/>
      <c r="AD36" s="40"/>
      <c r="AE36" s="40"/>
      <c r="AF36" s="94"/>
      <c r="AG36" s="94"/>
      <c r="AH36" s="100"/>
      <c r="AI36" s="170"/>
      <c r="AJ36" s="169"/>
      <c r="AK36" s="98"/>
      <c r="AL36" s="168"/>
      <c r="AM36" s="97"/>
      <c r="AN36" s="98"/>
      <c r="AO36" s="98"/>
      <c r="AP36" s="225"/>
      <c r="AQ36" s="175"/>
      <c r="AR36" s="98"/>
      <c r="AS36" s="235"/>
      <c r="AT36" s="168"/>
      <c r="AU36" s="136"/>
      <c r="AV36" s="99"/>
      <c r="AW36" s="40"/>
      <c r="AX36" s="40"/>
      <c r="AY36" s="40"/>
      <c r="AZ36" s="40"/>
      <c r="BA36" s="40"/>
      <c r="BB36" s="40"/>
      <c r="BC36" s="40"/>
      <c r="BD36" s="40"/>
      <c r="BE36" s="40"/>
      <c r="BF36" s="101"/>
      <c r="BG36" s="96"/>
      <c r="BH36" s="99"/>
      <c r="BI36" s="40"/>
      <c r="BJ36" s="40"/>
      <c r="BK36" s="40"/>
      <c r="BL36" s="40"/>
      <c r="BM36" s="40"/>
      <c r="BN36" s="40"/>
      <c r="BO36" s="40"/>
      <c r="BP36" s="100"/>
      <c r="BQ36" s="40"/>
      <c r="BR36" s="40"/>
      <c r="BS36" s="40"/>
      <c r="BT36" s="40"/>
      <c r="BU36" s="40"/>
      <c r="BV36" s="40"/>
      <c r="BW36" s="40"/>
      <c r="BX36" s="40"/>
      <c r="BY36" s="100"/>
      <c r="BZ36" s="99"/>
      <c r="CA36" s="40"/>
      <c r="CB36" s="40"/>
      <c r="CC36" s="40"/>
      <c r="CD36" s="40"/>
      <c r="CE36" s="40"/>
      <c r="CF36" s="40"/>
      <c r="CG36" s="40"/>
      <c r="CH36" s="40"/>
      <c r="CI36" s="40"/>
      <c r="CJ36" s="40"/>
      <c r="CK36" s="40"/>
      <c r="CL36" s="40"/>
      <c r="CM36" s="40"/>
      <c r="CN36" s="40"/>
      <c r="CO36" s="40"/>
      <c r="CP36" s="40"/>
      <c r="CQ36" s="40"/>
      <c r="CR36" s="40"/>
      <c r="CS36" s="102"/>
      <c r="CT36" s="103"/>
      <c r="CU36" s="40"/>
      <c r="CV36" s="40"/>
      <c r="CW36" s="40"/>
      <c r="CX36" s="40"/>
      <c r="CY36" s="40"/>
      <c r="CZ36" s="40"/>
      <c r="DA36" s="40"/>
      <c r="DB36" s="40"/>
      <c r="DC36" s="40"/>
      <c r="DD36" s="40"/>
      <c r="DE36" s="40"/>
      <c r="DF36" s="40"/>
      <c r="DG36" s="40"/>
      <c r="DH36" s="40"/>
      <c r="DI36" s="40"/>
      <c r="DJ36" s="40"/>
      <c r="DK36" s="40"/>
      <c r="DL36" s="40"/>
      <c r="DM36" s="40"/>
      <c r="DN36" s="40"/>
      <c r="DO36" s="94"/>
      <c r="DP36" s="100"/>
      <c r="DQ36" s="104"/>
      <c r="DR36" s="105"/>
      <c r="DS36" s="105"/>
      <c r="DT36" s="105"/>
      <c r="DU36" s="105"/>
      <c r="DV36" s="105"/>
      <c r="DW36" s="94"/>
      <c r="DX36" s="191"/>
      <c r="DY36" s="104"/>
      <c r="DZ36" s="105"/>
      <c r="EA36" s="105"/>
      <c r="EB36" s="105"/>
      <c r="EC36" s="105"/>
      <c r="ED36" s="105"/>
      <c r="EE36" s="105"/>
      <c r="EF36" s="94"/>
      <c r="EG36" s="96"/>
      <c r="EH36" s="18"/>
      <c r="EI36" s="2"/>
      <c r="EJ36" s="2"/>
      <c r="EK36" s="100"/>
      <c r="EL36" s="99"/>
      <c r="EM36" s="40"/>
      <c r="EN36" s="40"/>
      <c r="EO36" s="100"/>
      <c r="EP36" s="99"/>
      <c r="EQ36" s="40"/>
      <c r="ER36" s="40"/>
      <c r="ES36" s="40"/>
      <c r="ET36" s="40"/>
      <c r="EU36" s="40"/>
      <c r="EV36" s="40"/>
      <c r="EW36" s="100"/>
      <c r="EX36" s="99"/>
      <c r="EY36" s="40"/>
      <c r="EZ36" s="40"/>
      <c r="FA36" s="40"/>
      <c r="FB36" s="40"/>
      <c r="FC36" s="40"/>
      <c r="FD36" s="40"/>
      <c r="FE36" s="100"/>
    </row>
    <row r="37" spans="1:161">
      <c r="A37" s="119" t="str">
        <f>Validation!B37</f>
        <v>Pass</v>
      </c>
      <c r="B37" s="150"/>
      <c r="C37" s="150"/>
      <c r="D37" s="150"/>
      <c r="E37" s="151"/>
      <c r="F37" s="152"/>
      <c r="G37" s="150"/>
      <c r="H37" s="149"/>
      <c r="I37" s="40"/>
      <c r="J37" s="149"/>
      <c r="K37" s="102"/>
      <c r="L37" s="40"/>
      <c r="M37" s="123"/>
      <c r="N37" s="137"/>
      <c r="O37" s="137"/>
      <c r="P37" s="95"/>
      <c r="Q37" s="94"/>
      <c r="R37" s="96"/>
      <c r="S37" s="95"/>
      <c r="T37" s="40"/>
      <c r="U37" s="40"/>
      <c r="V37" s="185"/>
      <c r="W37" s="167"/>
      <c r="X37" s="96"/>
      <c r="Y37" s="99"/>
      <c r="Z37" s="40"/>
      <c r="AA37" s="40"/>
      <c r="AB37" s="171"/>
      <c r="AC37" s="172"/>
      <c r="AD37" s="40"/>
      <c r="AE37" s="40"/>
      <c r="AF37" s="94"/>
      <c r="AG37" s="94"/>
      <c r="AH37" s="100"/>
      <c r="AI37" s="170"/>
      <c r="AJ37" s="169"/>
      <c r="AK37" s="98"/>
      <c r="AL37" s="168"/>
      <c r="AM37" s="97"/>
      <c r="AN37" s="98"/>
      <c r="AO37" s="98"/>
      <c r="AP37" s="225"/>
      <c r="AQ37" s="175"/>
      <c r="AR37" s="98"/>
      <c r="AS37" s="235"/>
      <c r="AT37" s="168"/>
      <c r="AU37" s="136"/>
      <c r="AV37" s="99"/>
      <c r="AW37" s="40"/>
      <c r="AX37" s="40"/>
      <c r="AY37" s="40"/>
      <c r="AZ37" s="40"/>
      <c r="BA37" s="40"/>
      <c r="BB37" s="40"/>
      <c r="BC37" s="40"/>
      <c r="BD37" s="40"/>
      <c r="BE37" s="40"/>
      <c r="BF37" s="101"/>
      <c r="BG37" s="96"/>
      <c r="BH37" s="99"/>
      <c r="BI37" s="40"/>
      <c r="BJ37" s="40"/>
      <c r="BK37" s="40"/>
      <c r="BL37" s="40"/>
      <c r="BM37" s="40"/>
      <c r="BN37" s="40"/>
      <c r="BO37" s="40"/>
      <c r="BP37" s="100"/>
      <c r="BQ37" s="40"/>
      <c r="BR37" s="40"/>
      <c r="BS37" s="40"/>
      <c r="BT37" s="40"/>
      <c r="BU37" s="40"/>
      <c r="BV37" s="40"/>
      <c r="BW37" s="40"/>
      <c r="BX37" s="40"/>
      <c r="BY37" s="100"/>
      <c r="BZ37" s="99"/>
      <c r="CA37" s="40"/>
      <c r="CB37" s="40"/>
      <c r="CC37" s="40"/>
      <c r="CD37" s="40"/>
      <c r="CE37" s="40"/>
      <c r="CF37" s="40"/>
      <c r="CG37" s="40"/>
      <c r="CH37" s="40"/>
      <c r="CI37" s="40"/>
      <c r="CJ37" s="40"/>
      <c r="CK37" s="40"/>
      <c r="CL37" s="40"/>
      <c r="CM37" s="40"/>
      <c r="CN37" s="40"/>
      <c r="CO37" s="40"/>
      <c r="CP37" s="40"/>
      <c r="CQ37" s="40"/>
      <c r="CR37" s="40"/>
      <c r="CS37" s="102"/>
      <c r="CT37" s="103"/>
      <c r="CU37" s="40"/>
      <c r="CV37" s="40"/>
      <c r="CW37" s="40"/>
      <c r="CX37" s="40"/>
      <c r="CY37" s="40"/>
      <c r="CZ37" s="40"/>
      <c r="DA37" s="40"/>
      <c r="DB37" s="40"/>
      <c r="DC37" s="40"/>
      <c r="DD37" s="40"/>
      <c r="DE37" s="40"/>
      <c r="DF37" s="40"/>
      <c r="DG37" s="40"/>
      <c r="DH37" s="40"/>
      <c r="DI37" s="40"/>
      <c r="DJ37" s="40"/>
      <c r="DK37" s="40"/>
      <c r="DL37" s="40"/>
      <c r="DM37" s="40"/>
      <c r="DN37" s="40"/>
      <c r="DO37" s="94"/>
      <c r="DP37" s="100"/>
      <c r="DQ37" s="104"/>
      <c r="DR37" s="105"/>
      <c r="DS37" s="105"/>
      <c r="DT37" s="105"/>
      <c r="DU37" s="105"/>
      <c r="DV37" s="105"/>
      <c r="DW37" s="94"/>
      <c r="DX37" s="191"/>
      <c r="DY37" s="104"/>
      <c r="DZ37" s="105"/>
      <c r="EA37" s="105"/>
      <c r="EB37" s="105"/>
      <c r="EC37" s="105"/>
      <c r="ED37" s="105"/>
      <c r="EE37" s="105"/>
      <c r="EF37" s="94"/>
      <c r="EG37" s="96"/>
      <c r="EH37" s="18"/>
      <c r="EI37" s="2"/>
      <c r="EJ37" s="2"/>
      <c r="EK37" s="100"/>
      <c r="EL37" s="99"/>
      <c r="EM37" s="40"/>
      <c r="EN37" s="40"/>
      <c r="EO37" s="100"/>
      <c r="EP37" s="99"/>
      <c r="EQ37" s="40"/>
      <c r="ER37" s="40"/>
      <c r="ES37" s="40"/>
      <c r="ET37" s="40"/>
      <c r="EU37" s="40"/>
      <c r="EV37" s="40"/>
      <c r="EW37" s="100"/>
      <c r="EX37" s="99"/>
      <c r="EY37" s="40"/>
      <c r="EZ37" s="40"/>
      <c r="FA37" s="40"/>
      <c r="FB37" s="40"/>
      <c r="FC37" s="40"/>
      <c r="FD37" s="40"/>
      <c r="FE37" s="100"/>
    </row>
    <row r="38" spans="1:161">
      <c r="A38" s="119" t="str">
        <f>Validation!B38</f>
        <v>Pass</v>
      </c>
      <c r="B38" s="150"/>
      <c r="C38" s="150"/>
      <c r="D38" s="150"/>
      <c r="E38" s="151"/>
      <c r="F38" s="152"/>
      <c r="G38" s="150"/>
      <c r="H38" s="149"/>
      <c r="I38" s="40"/>
      <c r="J38" s="149"/>
      <c r="K38" s="102"/>
      <c r="L38" s="40"/>
      <c r="M38" s="123"/>
      <c r="N38" s="137"/>
      <c r="O38" s="137"/>
      <c r="P38" s="95"/>
      <c r="Q38" s="94"/>
      <c r="R38" s="96"/>
      <c r="S38" s="95"/>
      <c r="T38" s="40"/>
      <c r="U38" s="40"/>
      <c r="V38" s="185"/>
      <c r="W38" s="167"/>
      <c r="X38" s="96"/>
      <c r="Y38" s="99"/>
      <c r="Z38" s="40"/>
      <c r="AA38" s="40"/>
      <c r="AB38" s="171"/>
      <c r="AC38" s="172"/>
      <c r="AD38" s="40"/>
      <c r="AE38" s="40"/>
      <c r="AF38" s="94"/>
      <c r="AG38" s="94"/>
      <c r="AH38" s="100"/>
      <c r="AI38" s="170"/>
      <c r="AJ38" s="169"/>
      <c r="AK38" s="98"/>
      <c r="AL38" s="168"/>
      <c r="AM38" s="97"/>
      <c r="AN38" s="98"/>
      <c r="AO38" s="98"/>
      <c r="AP38" s="225"/>
      <c r="AQ38" s="175"/>
      <c r="AR38" s="98"/>
      <c r="AS38" s="235"/>
      <c r="AT38" s="168"/>
      <c r="AU38" s="136"/>
      <c r="AV38" s="99"/>
      <c r="AW38" s="40"/>
      <c r="AX38" s="40"/>
      <c r="AY38" s="40"/>
      <c r="AZ38" s="40"/>
      <c r="BA38" s="40"/>
      <c r="BB38" s="40"/>
      <c r="BC38" s="40"/>
      <c r="BD38" s="40"/>
      <c r="BE38" s="40"/>
      <c r="BF38" s="101"/>
      <c r="BG38" s="96"/>
      <c r="BH38" s="99"/>
      <c r="BI38" s="40"/>
      <c r="BJ38" s="40"/>
      <c r="BK38" s="40"/>
      <c r="BL38" s="40"/>
      <c r="BM38" s="40"/>
      <c r="BN38" s="40"/>
      <c r="BO38" s="40"/>
      <c r="BP38" s="100"/>
      <c r="BQ38" s="40"/>
      <c r="BR38" s="40"/>
      <c r="BS38" s="40"/>
      <c r="BT38" s="40"/>
      <c r="BU38" s="40"/>
      <c r="BV38" s="40"/>
      <c r="BW38" s="40"/>
      <c r="BX38" s="40"/>
      <c r="BY38" s="100"/>
      <c r="BZ38" s="99"/>
      <c r="CA38" s="40"/>
      <c r="CB38" s="40"/>
      <c r="CC38" s="40"/>
      <c r="CD38" s="40"/>
      <c r="CE38" s="40"/>
      <c r="CF38" s="40"/>
      <c r="CG38" s="40"/>
      <c r="CH38" s="40"/>
      <c r="CI38" s="40"/>
      <c r="CJ38" s="40"/>
      <c r="CK38" s="40"/>
      <c r="CL38" s="40"/>
      <c r="CM38" s="40"/>
      <c r="CN38" s="40"/>
      <c r="CO38" s="40"/>
      <c r="CP38" s="40"/>
      <c r="CQ38" s="40"/>
      <c r="CR38" s="40"/>
      <c r="CS38" s="102"/>
      <c r="CT38" s="103"/>
      <c r="CU38" s="40"/>
      <c r="CV38" s="40"/>
      <c r="CW38" s="40"/>
      <c r="CX38" s="40"/>
      <c r="CY38" s="40"/>
      <c r="CZ38" s="40"/>
      <c r="DA38" s="40"/>
      <c r="DB38" s="40"/>
      <c r="DC38" s="40"/>
      <c r="DD38" s="40"/>
      <c r="DE38" s="40"/>
      <c r="DF38" s="40"/>
      <c r="DG38" s="40"/>
      <c r="DH38" s="40"/>
      <c r="DI38" s="40"/>
      <c r="DJ38" s="40"/>
      <c r="DK38" s="40"/>
      <c r="DL38" s="40"/>
      <c r="DM38" s="40"/>
      <c r="DN38" s="40"/>
      <c r="DO38" s="94"/>
      <c r="DP38" s="100"/>
      <c r="DQ38" s="104"/>
      <c r="DR38" s="105"/>
      <c r="DS38" s="105"/>
      <c r="DT38" s="105"/>
      <c r="DU38" s="105"/>
      <c r="DV38" s="105"/>
      <c r="DW38" s="94"/>
      <c r="DX38" s="191"/>
      <c r="DY38" s="104"/>
      <c r="DZ38" s="105"/>
      <c r="EA38" s="105"/>
      <c r="EB38" s="105"/>
      <c r="EC38" s="105"/>
      <c r="ED38" s="105"/>
      <c r="EE38" s="105"/>
      <c r="EF38" s="94"/>
      <c r="EG38" s="96"/>
      <c r="EH38" s="18"/>
      <c r="EI38" s="2"/>
      <c r="EJ38" s="2"/>
      <c r="EK38" s="100"/>
      <c r="EL38" s="99"/>
      <c r="EM38" s="40"/>
      <c r="EN38" s="40"/>
      <c r="EO38" s="100"/>
      <c r="EP38" s="99"/>
      <c r="EQ38" s="40"/>
      <c r="ER38" s="40"/>
      <c r="ES38" s="40"/>
      <c r="ET38" s="40"/>
      <c r="EU38" s="40"/>
      <c r="EV38" s="40"/>
      <c r="EW38" s="100"/>
      <c r="EX38" s="99"/>
      <c r="EY38" s="40"/>
      <c r="EZ38" s="40"/>
      <c r="FA38" s="40"/>
      <c r="FB38" s="40"/>
      <c r="FC38" s="40"/>
      <c r="FD38" s="40"/>
      <c r="FE38" s="100"/>
    </row>
    <row r="39" spans="1:161">
      <c r="A39" s="119" t="str">
        <f>Validation!B39</f>
        <v>Pass</v>
      </c>
      <c r="B39" s="150"/>
      <c r="C39" s="150"/>
      <c r="D39" s="150"/>
      <c r="E39" s="151"/>
      <c r="F39" s="152"/>
      <c r="G39" s="150"/>
      <c r="H39" s="149"/>
      <c r="I39" s="40"/>
      <c r="J39" s="149"/>
      <c r="K39" s="102"/>
      <c r="L39" s="40"/>
      <c r="M39" s="123"/>
      <c r="N39" s="137"/>
      <c r="O39" s="137"/>
      <c r="P39" s="95"/>
      <c r="Q39" s="94"/>
      <c r="R39" s="96"/>
      <c r="S39" s="95"/>
      <c r="T39" s="40"/>
      <c r="U39" s="40"/>
      <c r="V39" s="185"/>
      <c r="W39" s="167"/>
      <c r="X39" s="96"/>
      <c r="Y39" s="99"/>
      <c r="Z39" s="40"/>
      <c r="AA39" s="40"/>
      <c r="AB39" s="171"/>
      <c r="AC39" s="172"/>
      <c r="AD39" s="40"/>
      <c r="AE39" s="40"/>
      <c r="AF39" s="94"/>
      <c r="AG39" s="94"/>
      <c r="AH39" s="100"/>
      <c r="AI39" s="170"/>
      <c r="AJ39" s="169"/>
      <c r="AK39" s="98"/>
      <c r="AL39" s="168"/>
      <c r="AM39" s="97"/>
      <c r="AN39" s="98"/>
      <c r="AO39" s="98"/>
      <c r="AP39" s="225"/>
      <c r="AQ39" s="175"/>
      <c r="AR39" s="98"/>
      <c r="AS39" s="235"/>
      <c r="AT39" s="168"/>
      <c r="AU39" s="136"/>
      <c r="AV39" s="99"/>
      <c r="AW39" s="40"/>
      <c r="AX39" s="40"/>
      <c r="AY39" s="40"/>
      <c r="AZ39" s="40"/>
      <c r="BA39" s="40"/>
      <c r="BB39" s="40"/>
      <c r="BC39" s="40"/>
      <c r="BD39" s="40"/>
      <c r="BE39" s="40"/>
      <c r="BF39" s="101"/>
      <c r="BG39" s="96"/>
      <c r="BH39" s="99"/>
      <c r="BI39" s="40"/>
      <c r="BJ39" s="40"/>
      <c r="BK39" s="40"/>
      <c r="BL39" s="40"/>
      <c r="BM39" s="40"/>
      <c r="BN39" s="40"/>
      <c r="BO39" s="40"/>
      <c r="BP39" s="100"/>
      <c r="BQ39" s="40"/>
      <c r="BR39" s="40"/>
      <c r="BS39" s="40"/>
      <c r="BT39" s="40"/>
      <c r="BU39" s="40"/>
      <c r="BV39" s="40"/>
      <c r="BW39" s="40"/>
      <c r="BX39" s="40"/>
      <c r="BY39" s="100"/>
      <c r="BZ39" s="99"/>
      <c r="CA39" s="40"/>
      <c r="CB39" s="40"/>
      <c r="CC39" s="40"/>
      <c r="CD39" s="40"/>
      <c r="CE39" s="40"/>
      <c r="CF39" s="40"/>
      <c r="CG39" s="40"/>
      <c r="CH39" s="40"/>
      <c r="CI39" s="40"/>
      <c r="CJ39" s="40"/>
      <c r="CK39" s="40"/>
      <c r="CL39" s="40"/>
      <c r="CM39" s="40"/>
      <c r="CN39" s="40"/>
      <c r="CO39" s="40"/>
      <c r="CP39" s="40"/>
      <c r="CQ39" s="40"/>
      <c r="CR39" s="40"/>
      <c r="CS39" s="102"/>
      <c r="CT39" s="103"/>
      <c r="CU39" s="40"/>
      <c r="CV39" s="40"/>
      <c r="CW39" s="40"/>
      <c r="CX39" s="40"/>
      <c r="CY39" s="40"/>
      <c r="CZ39" s="40"/>
      <c r="DA39" s="40"/>
      <c r="DB39" s="40"/>
      <c r="DC39" s="40"/>
      <c r="DD39" s="40"/>
      <c r="DE39" s="40"/>
      <c r="DF39" s="40"/>
      <c r="DG39" s="40"/>
      <c r="DH39" s="40"/>
      <c r="DI39" s="40"/>
      <c r="DJ39" s="40"/>
      <c r="DK39" s="40"/>
      <c r="DL39" s="40"/>
      <c r="DM39" s="40"/>
      <c r="DN39" s="40"/>
      <c r="DO39" s="94"/>
      <c r="DP39" s="100"/>
      <c r="DQ39" s="104"/>
      <c r="DR39" s="105"/>
      <c r="DS39" s="105"/>
      <c r="DT39" s="105"/>
      <c r="DU39" s="105"/>
      <c r="DV39" s="105"/>
      <c r="DW39" s="94"/>
      <c r="DX39" s="191"/>
      <c r="DY39" s="104"/>
      <c r="DZ39" s="105"/>
      <c r="EA39" s="105"/>
      <c r="EB39" s="105"/>
      <c r="EC39" s="105"/>
      <c r="ED39" s="105"/>
      <c r="EE39" s="105"/>
      <c r="EF39" s="94"/>
      <c r="EG39" s="96"/>
      <c r="EH39" s="18"/>
      <c r="EI39" s="2"/>
      <c r="EJ39" s="2"/>
      <c r="EK39" s="100"/>
      <c r="EL39" s="99"/>
      <c r="EM39" s="40"/>
      <c r="EN39" s="40"/>
      <c r="EO39" s="100"/>
      <c r="EP39" s="99"/>
      <c r="EQ39" s="40"/>
      <c r="ER39" s="40"/>
      <c r="ES39" s="40"/>
      <c r="ET39" s="40"/>
      <c r="EU39" s="40"/>
      <c r="EV39" s="40"/>
      <c r="EW39" s="100"/>
      <c r="EX39" s="99"/>
      <c r="EY39" s="40"/>
      <c r="EZ39" s="40"/>
      <c r="FA39" s="40"/>
      <c r="FB39" s="40"/>
      <c r="FC39" s="40"/>
      <c r="FD39" s="40"/>
      <c r="FE39" s="100"/>
    </row>
    <row r="40" spans="1:161">
      <c r="A40" s="119" t="str">
        <f>Validation!B40</f>
        <v>Pass</v>
      </c>
      <c r="B40" s="150"/>
      <c r="C40" s="150"/>
      <c r="D40" s="150"/>
      <c r="E40" s="151"/>
      <c r="F40" s="152"/>
      <c r="G40" s="150"/>
      <c r="H40" s="149"/>
      <c r="I40" s="40"/>
      <c r="J40" s="149"/>
      <c r="K40" s="102"/>
      <c r="L40" s="40"/>
      <c r="M40" s="123"/>
      <c r="N40" s="137"/>
      <c r="O40" s="137"/>
      <c r="P40" s="95"/>
      <c r="Q40" s="94"/>
      <c r="R40" s="96"/>
      <c r="S40" s="95"/>
      <c r="T40" s="40"/>
      <c r="U40" s="40"/>
      <c r="V40" s="185"/>
      <c r="W40" s="167"/>
      <c r="X40" s="96"/>
      <c r="Y40" s="99"/>
      <c r="Z40" s="40"/>
      <c r="AA40" s="40"/>
      <c r="AB40" s="171"/>
      <c r="AC40" s="172"/>
      <c r="AD40" s="40"/>
      <c r="AE40" s="40"/>
      <c r="AF40" s="94"/>
      <c r="AG40" s="94"/>
      <c r="AH40" s="100"/>
      <c r="AI40" s="170"/>
      <c r="AJ40" s="169"/>
      <c r="AK40" s="98"/>
      <c r="AL40" s="168"/>
      <c r="AM40" s="97"/>
      <c r="AN40" s="98"/>
      <c r="AO40" s="98"/>
      <c r="AP40" s="225"/>
      <c r="AQ40" s="175"/>
      <c r="AR40" s="98"/>
      <c r="AS40" s="235"/>
      <c r="AT40" s="168"/>
      <c r="AU40" s="136"/>
      <c r="AV40" s="99"/>
      <c r="AW40" s="40"/>
      <c r="AX40" s="40"/>
      <c r="AY40" s="40"/>
      <c r="AZ40" s="40"/>
      <c r="BA40" s="40"/>
      <c r="BB40" s="40"/>
      <c r="BC40" s="40"/>
      <c r="BD40" s="40"/>
      <c r="BE40" s="40"/>
      <c r="BF40" s="101"/>
      <c r="BG40" s="96"/>
      <c r="BH40" s="99"/>
      <c r="BI40" s="40"/>
      <c r="BJ40" s="40"/>
      <c r="BK40" s="40"/>
      <c r="BL40" s="40"/>
      <c r="BM40" s="40"/>
      <c r="BN40" s="40"/>
      <c r="BO40" s="40"/>
      <c r="BP40" s="100"/>
      <c r="BQ40" s="40"/>
      <c r="BR40" s="40"/>
      <c r="BS40" s="40"/>
      <c r="BT40" s="40"/>
      <c r="BU40" s="40"/>
      <c r="BV40" s="40"/>
      <c r="BW40" s="40"/>
      <c r="BX40" s="40"/>
      <c r="BY40" s="100"/>
      <c r="BZ40" s="99"/>
      <c r="CA40" s="40"/>
      <c r="CB40" s="40"/>
      <c r="CC40" s="40"/>
      <c r="CD40" s="40"/>
      <c r="CE40" s="40"/>
      <c r="CF40" s="40"/>
      <c r="CG40" s="40"/>
      <c r="CH40" s="40"/>
      <c r="CI40" s="40"/>
      <c r="CJ40" s="40"/>
      <c r="CK40" s="40"/>
      <c r="CL40" s="40"/>
      <c r="CM40" s="40"/>
      <c r="CN40" s="40"/>
      <c r="CO40" s="40"/>
      <c r="CP40" s="40"/>
      <c r="CQ40" s="40"/>
      <c r="CR40" s="40"/>
      <c r="CS40" s="102"/>
      <c r="CT40" s="103"/>
      <c r="CU40" s="40"/>
      <c r="CV40" s="40"/>
      <c r="CW40" s="40"/>
      <c r="CX40" s="40"/>
      <c r="CY40" s="40"/>
      <c r="CZ40" s="40"/>
      <c r="DA40" s="40"/>
      <c r="DB40" s="40"/>
      <c r="DC40" s="40"/>
      <c r="DD40" s="40"/>
      <c r="DE40" s="40"/>
      <c r="DF40" s="40"/>
      <c r="DG40" s="40"/>
      <c r="DH40" s="40"/>
      <c r="DI40" s="40"/>
      <c r="DJ40" s="40"/>
      <c r="DK40" s="40"/>
      <c r="DL40" s="40"/>
      <c r="DM40" s="40"/>
      <c r="DN40" s="40"/>
      <c r="DO40" s="94"/>
      <c r="DP40" s="100"/>
      <c r="DQ40" s="104"/>
      <c r="DR40" s="105"/>
      <c r="DS40" s="105"/>
      <c r="DT40" s="105"/>
      <c r="DU40" s="105"/>
      <c r="DV40" s="105"/>
      <c r="DW40" s="94"/>
      <c r="DX40" s="191"/>
      <c r="DY40" s="104"/>
      <c r="DZ40" s="105"/>
      <c r="EA40" s="105"/>
      <c r="EB40" s="105"/>
      <c r="EC40" s="105"/>
      <c r="ED40" s="105"/>
      <c r="EE40" s="105"/>
      <c r="EF40" s="94"/>
      <c r="EG40" s="96"/>
      <c r="EH40" s="18"/>
      <c r="EI40" s="2"/>
      <c r="EJ40" s="2"/>
      <c r="EK40" s="100"/>
      <c r="EL40" s="99"/>
      <c r="EM40" s="40"/>
      <c r="EN40" s="40"/>
      <c r="EO40" s="100"/>
      <c r="EP40" s="99"/>
      <c r="EQ40" s="40"/>
      <c r="ER40" s="40"/>
      <c r="ES40" s="40"/>
      <c r="ET40" s="40"/>
      <c r="EU40" s="40"/>
      <c r="EV40" s="40"/>
      <c r="EW40" s="100"/>
      <c r="EX40" s="99"/>
      <c r="EY40" s="40"/>
      <c r="EZ40" s="40"/>
      <c r="FA40" s="40"/>
      <c r="FB40" s="40"/>
      <c r="FC40" s="40"/>
      <c r="FD40" s="40"/>
      <c r="FE40" s="100"/>
    </row>
    <row r="41" spans="1:161">
      <c r="A41" s="119" t="str">
        <f>Validation!B41</f>
        <v>Pass</v>
      </c>
      <c r="B41" s="150"/>
      <c r="C41" s="150"/>
      <c r="D41" s="150"/>
      <c r="E41" s="151"/>
      <c r="F41" s="152"/>
      <c r="G41" s="150"/>
      <c r="H41" s="149"/>
      <c r="I41" s="40"/>
      <c r="J41" s="149"/>
      <c r="K41" s="102"/>
      <c r="L41" s="40"/>
      <c r="M41" s="123"/>
      <c r="N41" s="137"/>
      <c r="O41" s="137"/>
      <c r="P41" s="95"/>
      <c r="Q41" s="94"/>
      <c r="R41" s="96"/>
      <c r="S41" s="95"/>
      <c r="T41" s="40"/>
      <c r="U41" s="40"/>
      <c r="V41" s="185"/>
      <c r="W41" s="167"/>
      <c r="X41" s="96"/>
      <c r="Y41" s="99"/>
      <c r="Z41" s="40"/>
      <c r="AA41" s="40"/>
      <c r="AB41" s="171"/>
      <c r="AC41" s="172"/>
      <c r="AD41" s="40"/>
      <c r="AE41" s="40"/>
      <c r="AF41" s="94"/>
      <c r="AG41" s="94"/>
      <c r="AH41" s="100"/>
      <c r="AI41" s="170"/>
      <c r="AJ41" s="169"/>
      <c r="AK41" s="98"/>
      <c r="AL41" s="168"/>
      <c r="AM41" s="97"/>
      <c r="AN41" s="98"/>
      <c r="AO41" s="98"/>
      <c r="AP41" s="225"/>
      <c r="AQ41" s="175"/>
      <c r="AR41" s="98"/>
      <c r="AS41" s="235"/>
      <c r="AT41" s="168"/>
      <c r="AU41" s="136"/>
      <c r="AV41" s="99"/>
      <c r="AW41" s="40"/>
      <c r="AX41" s="40"/>
      <c r="AY41" s="40"/>
      <c r="AZ41" s="40"/>
      <c r="BA41" s="40"/>
      <c r="BB41" s="40"/>
      <c r="BC41" s="40"/>
      <c r="BD41" s="40"/>
      <c r="BE41" s="40"/>
      <c r="BF41" s="101"/>
      <c r="BG41" s="96"/>
      <c r="BH41" s="99"/>
      <c r="BI41" s="40"/>
      <c r="BJ41" s="40"/>
      <c r="BK41" s="40"/>
      <c r="BL41" s="40"/>
      <c r="BM41" s="40"/>
      <c r="BN41" s="40"/>
      <c r="BO41" s="40"/>
      <c r="BP41" s="100"/>
      <c r="BQ41" s="40"/>
      <c r="BR41" s="40"/>
      <c r="BS41" s="40"/>
      <c r="BT41" s="40"/>
      <c r="BU41" s="40"/>
      <c r="BV41" s="40"/>
      <c r="BW41" s="40"/>
      <c r="BX41" s="40"/>
      <c r="BY41" s="100"/>
      <c r="BZ41" s="99"/>
      <c r="CA41" s="40"/>
      <c r="CB41" s="40"/>
      <c r="CC41" s="40"/>
      <c r="CD41" s="40"/>
      <c r="CE41" s="40"/>
      <c r="CF41" s="40"/>
      <c r="CG41" s="40"/>
      <c r="CH41" s="40"/>
      <c r="CI41" s="40"/>
      <c r="CJ41" s="40"/>
      <c r="CK41" s="40"/>
      <c r="CL41" s="40"/>
      <c r="CM41" s="40"/>
      <c r="CN41" s="40"/>
      <c r="CO41" s="40"/>
      <c r="CP41" s="40"/>
      <c r="CQ41" s="40"/>
      <c r="CR41" s="40"/>
      <c r="CS41" s="102"/>
      <c r="CT41" s="103"/>
      <c r="CU41" s="40"/>
      <c r="CV41" s="40"/>
      <c r="CW41" s="40"/>
      <c r="CX41" s="40"/>
      <c r="CY41" s="40"/>
      <c r="CZ41" s="40"/>
      <c r="DA41" s="40"/>
      <c r="DB41" s="40"/>
      <c r="DC41" s="40"/>
      <c r="DD41" s="40"/>
      <c r="DE41" s="40"/>
      <c r="DF41" s="40"/>
      <c r="DG41" s="40"/>
      <c r="DH41" s="40"/>
      <c r="DI41" s="40"/>
      <c r="DJ41" s="40"/>
      <c r="DK41" s="40"/>
      <c r="DL41" s="40"/>
      <c r="DM41" s="40"/>
      <c r="DN41" s="40"/>
      <c r="DO41" s="94"/>
      <c r="DP41" s="100"/>
      <c r="DQ41" s="104"/>
      <c r="DR41" s="105"/>
      <c r="DS41" s="105"/>
      <c r="DT41" s="105"/>
      <c r="DU41" s="105"/>
      <c r="DV41" s="105"/>
      <c r="DW41" s="94"/>
      <c r="DX41" s="191"/>
      <c r="DY41" s="104"/>
      <c r="DZ41" s="105"/>
      <c r="EA41" s="105"/>
      <c r="EB41" s="105"/>
      <c r="EC41" s="105"/>
      <c r="ED41" s="105"/>
      <c r="EE41" s="105"/>
      <c r="EF41" s="94"/>
      <c r="EG41" s="96"/>
      <c r="EH41" s="18"/>
      <c r="EI41" s="2"/>
      <c r="EJ41" s="2"/>
      <c r="EK41" s="100"/>
      <c r="EL41" s="99"/>
      <c r="EM41" s="40"/>
      <c r="EN41" s="40"/>
      <c r="EO41" s="100"/>
      <c r="EP41" s="99"/>
      <c r="EQ41" s="40"/>
      <c r="ER41" s="40"/>
      <c r="ES41" s="40"/>
      <c r="ET41" s="40"/>
      <c r="EU41" s="40"/>
      <c r="EV41" s="40"/>
      <c r="EW41" s="100"/>
      <c r="EX41" s="99"/>
      <c r="EY41" s="40"/>
      <c r="EZ41" s="40"/>
      <c r="FA41" s="40"/>
      <c r="FB41" s="40"/>
      <c r="FC41" s="40"/>
      <c r="FD41" s="40"/>
      <c r="FE41" s="100"/>
    </row>
    <row r="42" spans="1:161">
      <c r="A42" s="119" t="str">
        <f>Validation!B42</f>
        <v>Pass</v>
      </c>
      <c r="B42" s="150"/>
      <c r="C42" s="150"/>
      <c r="D42" s="150"/>
      <c r="E42" s="151"/>
      <c r="F42" s="152"/>
      <c r="G42" s="150"/>
      <c r="H42" s="149"/>
      <c r="I42" s="40"/>
      <c r="J42" s="149"/>
      <c r="K42" s="102"/>
      <c r="L42" s="40"/>
      <c r="M42" s="123"/>
      <c r="N42" s="137"/>
      <c r="O42" s="137"/>
      <c r="P42" s="95"/>
      <c r="Q42" s="94"/>
      <c r="R42" s="96"/>
      <c r="S42" s="95"/>
      <c r="T42" s="40"/>
      <c r="U42" s="40"/>
      <c r="V42" s="185"/>
      <c r="W42" s="167"/>
      <c r="X42" s="96"/>
      <c r="Y42" s="99"/>
      <c r="Z42" s="40"/>
      <c r="AA42" s="40"/>
      <c r="AB42" s="171"/>
      <c r="AC42" s="172"/>
      <c r="AD42" s="40"/>
      <c r="AE42" s="40"/>
      <c r="AF42" s="94"/>
      <c r="AG42" s="94"/>
      <c r="AH42" s="100"/>
      <c r="AI42" s="170"/>
      <c r="AJ42" s="169"/>
      <c r="AK42" s="98"/>
      <c r="AL42" s="168"/>
      <c r="AM42" s="97"/>
      <c r="AN42" s="98"/>
      <c r="AO42" s="98"/>
      <c r="AP42" s="225"/>
      <c r="AQ42" s="175"/>
      <c r="AR42" s="98"/>
      <c r="AS42" s="235"/>
      <c r="AT42" s="168"/>
      <c r="AU42" s="136"/>
      <c r="AV42" s="99"/>
      <c r="AW42" s="40"/>
      <c r="AX42" s="40"/>
      <c r="AY42" s="40"/>
      <c r="AZ42" s="40"/>
      <c r="BA42" s="40"/>
      <c r="BB42" s="40"/>
      <c r="BC42" s="40"/>
      <c r="BD42" s="40"/>
      <c r="BE42" s="40"/>
      <c r="BF42" s="101"/>
      <c r="BG42" s="96"/>
      <c r="BH42" s="99"/>
      <c r="BI42" s="40"/>
      <c r="BJ42" s="40"/>
      <c r="BK42" s="40"/>
      <c r="BL42" s="40"/>
      <c r="BM42" s="40"/>
      <c r="BN42" s="40"/>
      <c r="BO42" s="40"/>
      <c r="BP42" s="100"/>
      <c r="BQ42" s="40"/>
      <c r="BR42" s="40"/>
      <c r="BS42" s="40"/>
      <c r="BT42" s="40"/>
      <c r="BU42" s="40"/>
      <c r="BV42" s="40"/>
      <c r="BW42" s="40"/>
      <c r="BX42" s="40"/>
      <c r="BY42" s="100"/>
      <c r="BZ42" s="99"/>
      <c r="CA42" s="40"/>
      <c r="CB42" s="40"/>
      <c r="CC42" s="40"/>
      <c r="CD42" s="40"/>
      <c r="CE42" s="40"/>
      <c r="CF42" s="40"/>
      <c r="CG42" s="40"/>
      <c r="CH42" s="40"/>
      <c r="CI42" s="40"/>
      <c r="CJ42" s="40"/>
      <c r="CK42" s="40"/>
      <c r="CL42" s="40"/>
      <c r="CM42" s="40"/>
      <c r="CN42" s="40"/>
      <c r="CO42" s="40"/>
      <c r="CP42" s="40"/>
      <c r="CQ42" s="40"/>
      <c r="CR42" s="40"/>
      <c r="CS42" s="102"/>
      <c r="CT42" s="103"/>
      <c r="CU42" s="40"/>
      <c r="CV42" s="40"/>
      <c r="CW42" s="40"/>
      <c r="CX42" s="40"/>
      <c r="CY42" s="40"/>
      <c r="CZ42" s="40"/>
      <c r="DA42" s="40"/>
      <c r="DB42" s="40"/>
      <c r="DC42" s="40"/>
      <c r="DD42" s="40"/>
      <c r="DE42" s="40"/>
      <c r="DF42" s="40"/>
      <c r="DG42" s="40"/>
      <c r="DH42" s="40"/>
      <c r="DI42" s="40"/>
      <c r="DJ42" s="40"/>
      <c r="DK42" s="40"/>
      <c r="DL42" s="40"/>
      <c r="DM42" s="40"/>
      <c r="DN42" s="40"/>
      <c r="DO42" s="94"/>
      <c r="DP42" s="100"/>
      <c r="DQ42" s="104"/>
      <c r="DR42" s="105"/>
      <c r="DS42" s="105"/>
      <c r="DT42" s="105"/>
      <c r="DU42" s="105"/>
      <c r="DV42" s="105"/>
      <c r="DW42" s="94"/>
      <c r="DX42" s="191"/>
      <c r="DY42" s="104"/>
      <c r="DZ42" s="105"/>
      <c r="EA42" s="105"/>
      <c r="EB42" s="105"/>
      <c r="EC42" s="105"/>
      <c r="ED42" s="105"/>
      <c r="EE42" s="105"/>
      <c r="EF42" s="94"/>
      <c r="EG42" s="96"/>
      <c r="EH42" s="18"/>
      <c r="EI42" s="2"/>
      <c r="EJ42" s="2"/>
      <c r="EK42" s="100"/>
      <c r="EL42" s="99"/>
      <c r="EM42" s="40"/>
      <c r="EN42" s="40"/>
      <c r="EO42" s="100"/>
      <c r="EP42" s="99"/>
      <c r="EQ42" s="40"/>
      <c r="ER42" s="40"/>
      <c r="ES42" s="40"/>
      <c r="ET42" s="40"/>
      <c r="EU42" s="40"/>
      <c r="EV42" s="40"/>
      <c r="EW42" s="100"/>
      <c r="EX42" s="99"/>
      <c r="EY42" s="40"/>
      <c r="EZ42" s="40"/>
      <c r="FA42" s="40"/>
      <c r="FB42" s="40"/>
      <c r="FC42" s="40"/>
      <c r="FD42" s="40"/>
      <c r="FE42" s="100"/>
    </row>
    <row r="43" spans="1:161">
      <c r="A43" s="119" t="str">
        <f>Validation!B43</f>
        <v>Pass</v>
      </c>
      <c r="B43" s="150"/>
      <c r="C43" s="150"/>
      <c r="D43" s="150"/>
      <c r="E43" s="151"/>
      <c r="F43" s="152"/>
      <c r="G43" s="150"/>
      <c r="H43" s="149"/>
      <c r="I43" s="40"/>
      <c r="J43" s="149"/>
      <c r="K43" s="102"/>
      <c r="L43" s="40"/>
      <c r="M43" s="123"/>
      <c r="N43" s="137"/>
      <c r="O43" s="137"/>
      <c r="P43" s="95"/>
      <c r="Q43" s="94"/>
      <c r="R43" s="96"/>
      <c r="S43" s="95"/>
      <c r="T43" s="40"/>
      <c r="U43" s="40"/>
      <c r="V43" s="185"/>
      <c r="W43" s="167"/>
      <c r="X43" s="96"/>
      <c r="Y43" s="99"/>
      <c r="Z43" s="40"/>
      <c r="AA43" s="40"/>
      <c r="AB43" s="171"/>
      <c r="AC43" s="172"/>
      <c r="AD43" s="40"/>
      <c r="AE43" s="40"/>
      <c r="AF43" s="94"/>
      <c r="AG43" s="94"/>
      <c r="AH43" s="100"/>
      <c r="AI43" s="170"/>
      <c r="AJ43" s="169"/>
      <c r="AK43" s="98"/>
      <c r="AL43" s="168"/>
      <c r="AM43" s="97"/>
      <c r="AN43" s="98"/>
      <c r="AO43" s="98"/>
      <c r="AP43" s="225"/>
      <c r="AQ43" s="175"/>
      <c r="AR43" s="98"/>
      <c r="AS43" s="235"/>
      <c r="AT43" s="168"/>
      <c r="AU43" s="136"/>
      <c r="AV43" s="99"/>
      <c r="AW43" s="40"/>
      <c r="AX43" s="40"/>
      <c r="AY43" s="40"/>
      <c r="AZ43" s="40"/>
      <c r="BA43" s="40"/>
      <c r="BB43" s="40"/>
      <c r="BC43" s="40"/>
      <c r="BD43" s="40"/>
      <c r="BE43" s="40"/>
      <c r="BF43" s="101"/>
      <c r="BG43" s="96"/>
      <c r="BH43" s="99"/>
      <c r="BI43" s="40"/>
      <c r="BJ43" s="40"/>
      <c r="BK43" s="40"/>
      <c r="BL43" s="40"/>
      <c r="BM43" s="40"/>
      <c r="BN43" s="40"/>
      <c r="BO43" s="40"/>
      <c r="BP43" s="100"/>
      <c r="BQ43" s="40"/>
      <c r="BR43" s="40"/>
      <c r="BS43" s="40"/>
      <c r="BT43" s="40"/>
      <c r="BU43" s="40"/>
      <c r="BV43" s="40"/>
      <c r="BW43" s="40"/>
      <c r="BX43" s="40"/>
      <c r="BY43" s="100"/>
      <c r="BZ43" s="99"/>
      <c r="CA43" s="40"/>
      <c r="CB43" s="40"/>
      <c r="CC43" s="40"/>
      <c r="CD43" s="40"/>
      <c r="CE43" s="40"/>
      <c r="CF43" s="40"/>
      <c r="CG43" s="40"/>
      <c r="CH43" s="40"/>
      <c r="CI43" s="40"/>
      <c r="CJ43" s="40"/>
      <c r="CK43" s="40"/>
      <c r="CL43" s="40"/>
      <c r="CM43" s="40"/>
      <c r="CN43" s="40"/>
      <c r="CO43" s="40"/>
      <c r="CP43" s="40"/>
      <c r="CQ43" s="40"/>
      <c r="CR43" s="40"/>
      <c r="CS43" s="102"/>
      <c r="CT43" s="103"/>
      <c r="CU43" s="40"/>
      <c r="CV43" s="40"/>
      <c r="CW43" s="40"/>
      <c r="CX43" s="40"/>
      <c r="CY43" s="40"/>
      <c r="CZ43" s="40"/>
      <c r="DA43" s="40"/>
      <c r="DB43" s="40"/>
      <c r="DC43" s="40"/>
      <c r="DD43" s="40"/>
      <c r="DE43" s="40"/>
      <c r="DF43" s="40"/>
      <c r="DG43" s="40"/>
      <c r="DH43" s="40"/>
      <c r="DI43" s="40"/>
      <c r="DJ43" s="40"/>
      <c r="DK43" s="40"/>
      <c r="DL43" s="40"/>
      <c r="DM43" s="40"/>
      <c r="DN43" s="40"/>
      <c r="DO43" s="94"/>
      <c r="DP43" s="100"/>
      <c r="DQ43" s="104"/>
      <c r="DR43" s="105"/>
      <c r="DS43" s="105"/>
      <c r="DT43" s="105"/>
      <c r="DU43" s="105"/>
      <c r="DV43" s="105"/>
      <c r="DW43" s="94"/>
      <c r="DX43" s="191"/>
      <c r="DY43" s="104"/>
      <c r="DZ43" s="105"/>
      <c r="EA43" s="105"/>
      <c r="EB43" s="105"/>
      <c r="EC43" s="105"/>
      <c r="ED43" s="105"/>
      <c r="EE43" s="105"/>
      <c r="EF43" s="94"/>
      <c r="EG43" s="96"/>
      <c r="EH43" s="18"/>
      <c r="EI43" s="2"/>
      <c r="EJ43" s="2"/>
      <c r="EK43" s="100"/>
      <c r="EL43" s="99"/>
      <c r="EM43" s="40"/>
      <c r="EN43" s="40"/>
      <c r="EO43" s="100"/>
      <c r="EP43" s="99"/>
      <c r="EQ43" s="40"/>
      <c r="ER43" s="40"/>
      <c r="ES43" s="40"/>
      <c r="ET43" s="40"/>
      <c r="EU43" s="40"/>
      <c r="EV43" s="40"/>
      <c r="EW43" s="100"/>
      <c r="EX43" s="99"/>
      <c r="EY43" s="40"/>
      <c r="EZ43" s="40"/>
      <c r="FA43" s="40"/>
      <c r="FB43" s="40"/>
      <c r="FC43" s="40"/>
      <c r="FD43" s="40"/>
      <c r="FE43" s="100"/>
    </row>
    <row r="44" spans="1:161">
      <c r="A44" s="119" t="str">
        <f>Validation!B44</f>
        <v>Pass</v>
      </c>
      <c r="B44" s="150"/>
      <c r="C44" s="150"/>
      <c r="D44" s="150"/>
      <c r="E44" s="151"/>
      <c r="F44" s="152"/>
      <c r="G44" s="150"/>
      <c r="H44" s="149"/>
      <c r="I44" s="40"/>
      <c r="J44" s="149"/>
      <c r="K44" s="102"/>
      <c r="L44" s="40"/>
      <c r="M44" s="123"/>
      <c r="N44" s="137"/>
      <c r="O44" s="137"/>
      <c r="P44" s="95"/>
      <c r="Q44" s="94"/>
      <c r="R44" s="96"/>
      <c r="S44" s="95"/>
      <c r="T44" s="40"/>
      <c r="U44" s="40"/>
      <c r="V44" s="185"/>
      <c r="W44" s="167"/>
      <c r="X44" s="96"/>
      <c r="Y44" s="99"/>
      <c r="Z44" s="40"/>
      <c r="AA44" s="40"/>
      <c r="AB44" s="171"/>
      <c r="AC44" s="172"/>
      <c r="AD44" s="40"/>
      <c r="AE44" s="40"/>
      <c r="AF44" s="94"/>
      <c r="AG44" s="94"/>
      <c r="AH44" s="100"/>
      <c r="AI44" s="170"/>
      <c r="AJ44" s="169"/>
      <c r="AK44" s="98"/>
      <c r="AL44" s="168"/>
      <c r="AM44" s="97"/>
      <c r="AN44" s="98"/>
      <c r="AO44" s="98"/>
      <c r="AP44" s="225"/>
      <c r="AQ44" s="175"/>
      <c r="AR44" s="98"/>
      <c r="AS44" s="235"/>
      <c r="AT44" s="168"/>
      <c r="AU44" s="136"/>
      <c r="AV44" s="99"/>
      <c r="AW44" s="40"/>
      <c r="AX44" s="40"/>
      <c r="AY44" s="40"/>
      <c r="AZ44" s="40"/>
      <c r="BA44" s="40"/>
      <c r="BB44" s="40"/>
      <c r="BC44" s="40"/>
      <c r="BD44" s="40"/>
      <c r="BE44" s="40"/>
      <c r="BF44" s="101"/>
      <c r="BG44" s="96"/>
      <c r="BH44" s="99"/>
      <c r="BI44" s="40"/>
      <c r="BJ44" s="40"/>
      <c r="BK44" s="40"/>
      <c r="BL44" s="40"/>
      <c r="BM44" s="40"/>
      <c r="BN44" s="40"/>
      <c r="BO44" s="40"/>
      <c r="BP44" s="100"/>
      <c r="BQ44" s="40"/>
      <c r="BR44" s="40"/>
      <c r="BS44" s="40"/>
      <c r="BT44" s="40"/>
      <c r="BU44" s="40"/>
      <c r="BV44" s="40"/>
      <c r="BW44" s="40"/>
      <c r="BX44" s="40"/>
      <c r="BY44" s="100"/>
      <c r="BZ44" s="99"/>
      <c r="CA44" s="40"/>
      <c r="CB44" s="40"/>
      <c r="CC44" s="40"/>
      <c r="CD44" s="40"/>
      <c r="CE44" s="40"/>
      <c r="CF44" s="40"/>
      <c r="CG44" s="40"/>
      <c r="CH44" s="40"/>
      <c r="CI44" s="40"/>
      <c r="CJ44" s="40"/>
      <c r="CK44" s="40"/>
      <c r="CL44" s="40"/>
      <c r="CM44" s="40"/>
      <c r="CN44" s="40"/>
      <c r="CO44" s="40"/>
      <c r="CP44" s="40"/>
      <c r="CQ44" s="40"/>
      <c r="CR44" s="40"/>
      <c r="CS44" s="102"/>
      <c r="CT44" s="103"/>
      <c r="CU44" s="40"/>
      <c r="CV44" s="40"/>
      <c r="CW44" s="40"/>
      <c r="CX44" s="40"/>
      <c r="CY44" s="40"/>
      <c r="CZ44" s="40"/>
      <c r="DA44" s="40"/>
      <c r="DB44" s="40"/>
      <c r="DC44" s="40"/>
      <c r="DD44" s="40"/>
      <c r="DE44" s="40"/>
      <c r="DF44" s="40"/>
      <c r="DG44" s="40"/>
      <c r="DH44" s="40"/>
      <c r="DI44" s="40"/>
      <c r="DJ44" s="40"/>
      <c r="DK44" s="40"/>
      <c r="DL44" s="40"/>
      <c r="DM44" s="40"/>
      <c r="DN44" s="40"/>
      <c r="DO44" s="94"/>
      <c r="DP44" s="100"/>
      <c r="DQ44" s="104"/>
      <c r="DR44" s="105"/>
      <c r="DS44" s="105"/>
      <c r="DT44" s="105"/>
      <c r="DU44" s="105"/>
      <c r="DV44" s="105"/>
      <c r="DW44" s="94"/>
      <c r="DX44" s="191"/>
      <c r="DY44" s="104"/>
      <c r="DZ44" s="105"/>
      <c r="EA44" s="105"/>
      <c r="EB44" s="105"/>
      <c r="EC44" s="105"/>
      <c r="ED44" s="105"/>
      <c r="EE44" s="105"/>
      <c r="EF44" s="94"/>
      <c r="EG44" s="96"/>
      <c r="EH44" s="18"/>
      <c r="EI44" s="2"/>
      <c r="EJ44" s="2"/>
      <c r="EK44" s="100"/>
      <c r="EL44" s="99"/>
      <c r="EM44" s="40"/>
      <c r="EN44" s="40"/>
      <c r="EO44" s="100"/>
      <c r="EP44" s="99"/>
      <c r="EQ44" s="40"/>
      <c r="ER44" s="40"/>
      <c r="ES44" s="40"/>
      <c r="ET44" s="40"/>
      <c r="EU44" s="40"/>
      <c r="EV44" s="40"/>
      <c r="EW44" s="100"/>
      <c r="EX44" s="99"/>
      <c r="EY44" s="40"/>
      <c r="EZ44" s="40"/>
      <c r="FA44" s="40"/>
      <c r="FB44" s="40"/>
      <c r="FC44" s="40"/>
      <c r="FD44" s="40"/>
      <c r="FE44" s="100"/>
    </row>
    <row r="45" spans="1:161">
      <c r="A45" s="119" t="str">
        <f>Validation!B45</f>
        <v>Pass</v>
      </c>
      <c r="B45" s="150"/>
      <c r="C45" s="150"/>
      <c r="D45" s="150"/>
      <c r="E45" s="151"/>
      <c r="F45" s="152"/>
      <c r="G45" s="150"/>
      <c r="H45" s="149"/>
      <c r="I45" s="40"/>
      <c r="J45" s="149"/>
      <c r="K45" s="102"/>
      <c r="L45" s="40"/>
      <c r="M45" s="123"/>
      <c r="N45" s="137"/>
      <c r="O45" s="137"/>
      <c r="P45" s="95"/>
      <c r="Q45" s="94"/>
      <c r="R45" s="96"/>
      <c r="S45" s="95"/>
      <c r="T45" s="40"/>
      <c r="U45" s="40"/>
      <c r="V45" s="185"/>
      <c r="W45" s="167"/>
      <c r="X45" s="96"/>
      <c r="Y45" s="99"/>
      <c r="Z45" s="40"/>
      <c r="AA45" s="40"/>
      <c r="AB45" s="171"/>
      <c r="AC45" s="172"/>
      <c r="AD45" s="40"/>
      <c r="AE45" s="40"/>
      <c r="AF45" s="94"/>
      <c r="AG45" s="94"/>
      <c r="AH45" s="100"/>
      <c r="AI45" s="170"/>
      <c r="AJ45" s="169"/>
      <c r="AK45" s="98"/>
      <c r="AL45" s="168"/>
      <c r="AM45" s="97"/>
      <c r="AN45" s="98"/>
      <c r="AO45" s="98"/>
      <c r="AP45" s="225"/>
      <c r="AQ45" s="175"/>
      <c r="AR45" s="98"/>
      <c r="AS45" s="235"/>
      <c r="AT45" s="168"/>
      <c r="AU45" s="136"/>
      <c r="AV45" s="99"/>
      <c r="AW45" s="40"/>
      <c r="AX45" s="40"/>
      <c r="AY45" s="40"/>
      <c r="AZ45" s="40"/>
      <c r="BA45" s="40"/>
      <c r="BB45" s="40"/>
      <c r="BC45" s="40"/>
      <c r="BD45" s="40"/>
      <c r="BE45" s="40"/>
      <c r="BF45" s="101"/>
      <c r="BG45" s="96"/>
      <c r="BH45" s="99"/>
      <c r="BI45" s="40"/>
      <c r="BJ45" s="40"/>
      <c r="BK45" s="40"/>
      <c r="BL45" s="40"/>
      <c r="BM45" s="40"/>
      <c r="BN45" s="40"/>
      <c r="BO45" s="40"/>
      <c r="BP45" s="100"/>
      <c r="BQ45" s="40"/>
      <c r="BR45" s="40"/>
      <c r="BS45" s="40"/>
      <c r="BT45" s="40"/>
      <c r="BU45" s="40"/>
      <c r="BV45" s="40"/>
      <c r="BW45" s="40"/>
      <c r="BX45" s="40"/>
      <c r="BY45" s="100"/>
      <c r="BZ45" s="99"/>
      <c r="CA45" s="40"/>
      <c r="CB45" s="40"/>
      <c r="CC45" s="40"/>
      <c r="CD45" s="40"/>
      <c r="CE45" s="40"/>
      <c r="CF45" s="40"/>
      <c r="CG45" s="40"/>
      <c r="CH45" s="40"/>
      <c r="CI45" s="40"/>
      <c r="CJ45" s="40"/>
      <c r="CK45" s="40"/>
      <c r="CL45" s="40"/>
      <c r="CM45" s="40"/>
      <c r="CN45" s="40"/>
      <c r="CO45" s="40"/>
      <c r="CP45" s="40"/>
      <c r="CQ45" s="40"/>
      <c r="CR45" s="40"/>
      <c r="CS45" s="102"/>
      <c r="CT45" s="103"/>
      <c r="CU45" s="40"/>
      <c r="CV45" s="40"/>
      <c r="CW45" s="40"/>
      <c r="CX45" s="40"/>
      <c r="CY45" s="40"/>
      <c r="CZ45" s="40"/>
      <c r="DA45" s="40"/>
      <c r="DB45" s="40"/>
      <c r="DC45" s="40"/>
      <c r="DD45" s="40"/>
      <c r="DE45" s="40"/>
      <c r="DF45" s="40"/>
      <c r="DG45" s="40"/>
      <c r="DH45" s="40"/>
      <c r="DI45" s="40"/>
      <c r="DJ45" s="40"/>
      <c r="DK45" s="40"/>
      <c r="DL45" s="40"/>
      <c r="DM45" s="40"/>
      <c r="DN45" s="40"/>
      <c r="DO45" s="94"/>
      <c r="DP45" s="100"/>
      <c r="DQ45" s="104"/>
      <c r="DR45" s="105"/>
      <c r="DS45" s="105"/>
      <c r="DT45" s="105"/>
      <c r="DU45" s="105"/>
      <c r="DV45" s="105"/>
      <c r="DW45" s="94"/>
      <c r="DX45" s="191"/>
      <c r="DY45" s="104"/>
      <c r="DZ45" s="105"/>
      <c r="EA45" s="105"/>
      <c r="EB45" s="105"/>
      <c r="EC45" s="105"/>
      <c r="ED45" s="105"/>
      <c r="EE45" s="105"/>
      <c r="EF45" s="94"/>
      <c r="EG45" s="96"/>
      <c r="EH45" s="18"/>
      <c r="EI45" s="2"/>
      <c r="EJ45" s="2"/>
      <c r="EK45" s="100"/>
      <c r="EL45" s="99"/>
      <c r="EM45" s="40"/>
      <c r="EN45" s="40"/>
      <c r="EO45" s="100"/>
      <c r="EP45" s="99"/>
      <c r="EQ45" s="40"/>
      <c r="ER45" s="40"/>
      <c r="ES45" s="40"/>
      <c r="ET45" s="40"/>
      <c r="EU45" s="40"/>
      <c r="EV45" s="40"/>
      <c r="EW45" s="100"/>
      <c r="EX45" s="99"/>
      <c r="EY45" s="40"/>
      <c r="EZ45" s="40"/>
      <c r="FA45" s="40"/>
      <c r="FB45" s="40"/>
      <c r="FC45" s="40"/>
      <c r="FD45" s="40"/>
      <c r="FE45" s="100"/>
    </row>
    <row r="46" spans="1:161">
      <c r="A46" s="119" t="str">
        <f>Validation!B46</f>
        <v>Pass</v>
      </c>
      <c r="B46" s="150"/>
      <c r="C46" s="150"/>
      <c r="D46" s="150"/>
      <c r="E46" s="151"/>
      <c r="F46" s="152"/>
      <c r="G46" s="150"/>
      <c r="H46" s="149"/>
      <c r="I46" s="40"/>
      <c r="J46" s="149"/>
      <c r="K46" s="102"/>
      <c r="L46" s="40"/>
      <c r="M46" s="123"/>
      <c r="N46" s="137"/>
      <c r="O46" s="137"/>
      <c r="P46" s="95"/>
      <c r="Q46" s="94"/>
      <c r="R46" s="96"/>
      <c r="S46" s="95"/>
      <c r="T46" s="40"/>
      <c r="U46" s="40"/>
      <c r="V46" s="185"/>
      <c r="W46" s="167"/>
      <c r="X46" s="96"/>
      <c r="Y46" s="99"/>
      <c r="Z46" s="40"/>
      <c r="AA46" s="40"/>
      <c r="AB46" s="171"/>
      <c r="AC46" s="172"/>
      <c r="AD46" s="40"/>
      <c r="AE46" s="40"/>
      <c r="AF46" s="94"/>
      <c r="AG46" s="94"/>
      <c r="AH46" s="100"/>
      <c r="AI46" s="170"/>
      <c r="AJ46" s="169"/>
      <c r="AK46" s="98"/>
      <c r="AL46" s="168"/>
      <c r="AM46" s="97"/>
      <c r="AN46" s="98"/>
      <c r="AO46" s="98"/>
      <c r="AP46" s="225"/>
      <c r="AQ46" s="175"/>
      <c r="AR46" s="98"/>
      <c r="AS46" s="235"/>
      <c r="AT46" s="168"/>
      <c r="AU46" s="136"/>
      <c r="AV46" s="99"/>
      <c r="AW46" s="40"/>
      <c r="AX46" s="40"/>
      <c r="AY46" s="40"/>
      <c r="AZ46" s="40"/>
      <c r="BA46" s="40"/>
      <c r="BB46" s="40"/>
      <c r="BC46" s="40"/>
      <c r="BD46" s="40"/>
      <c r="BE46" s="40"/>
      <c r="BF46" s="101"/>
      <c r="BG46" s="96"/>
      <c r="BH46" s="99"/>
      <c r="BI46" s="40"/>
      <c r="BJ46" s="40"/>
      <c r="BK46" s="40"/>
      <c r="BL46" s="40"/>
      <c r="BM46" s="40"/>
      <c r="BN46" s="40"/>
      <c r="BO46" s="40"/>
      <c r="BP46" s="100"/>
      <c r="BQ46" s="40"/>
      <c r="BR46" s="40"/>
      <c r="BS46" s="40"/>
      <c r="BT46" s="40"/>
      <c r="BU46" s="40"/>
      <c r="BV46" s="40"/>
      <c r="BW46" s="40"/>
      <c r="BX46" s="40"/>
      <c r="BY46" s="100"/>
      <c r="BZ46" s="99"/>
      <c r="CA46" s="40"/>
      <c r="CB46" s="40"/>
      <c r="CC46" s="40"/>
      <c r="CD46" s="40"/>
      <c r="CE46" s="40"/>
      <c r="CF46" s="40"/>
      <c r="CG46" s="40"/>
      <c r="CH46" s="40"/>
      <c r="CI46" s="40"/>
      <c r="CJ46" s="40"/>
      <c r="CK46" s="40"/>
      <c r="CL46" s="40"/>
      <c r="CM46" s="40"/>
      <c r="CN46" s="40"/>
      <c r="CO46" s="40"/>
      <c r="CP46" s="40"/>
      <c r="CQ46" s="40"/>
      <c r="CR46" s="40"/>
      <c r="CS46" s="102"/>
      <c r="CT46" s="103"/>
      <c r="CU46" s="40"/>
      <c r="CV46" s="40"/>
      <c r="CW46" s="40"/>
      <c r="CX46" s="40"/>
      <c r="CY46" s="40"/>
      <c r="CZ46" s="40"/>
      <c r="DA46" s="40"/>
      <c r="DB46" s="40"/>
      <c r="DC46" s="40"/>
      <c r="DD46" s="40"/>
      <c r="DE46" s="40"/>
      <c r="DF46" s="40"/>
      <c r="DG46" s="40"/>
      <c r="DH46" s="40"/>
      <c r="DI46" s="40"/>
      <c r="DJ46" s="40"/>
      <c r="DK46" s="40"/>
      <c r="DL46" s="40"/>
      <c r="DM46" s="40"/>
      <c r="DN46" s="40"/>
      <c r="DO46" s="94"/>
      <c r="DP46" s="100"/>
      <c r="DQ46" s="104"/>
      <c r="DR46" s="105"/>
      <c r="DS46" s="105"/>
      <c r="DT46" s="105"/>
      <c r="DU46" s="105"/>
      <c r="DV46" s="105"/>
      <c r="DW46" s="94"/>
      <c r="DX46" s="191"/>
      <c r="DY46" s="104"/>
      <c r="DZ46" s="105"/>
      <c r="EA46" s="105"/>
      <c r="EB46" s="105"/>
      <c r="EC46" s="105"/>
      <c r="ED46" s="105"/>
      <c r="EE46" s="105"/>
      <c r="EF46" s="94"/>
      <c r="EG46" s="96"/>
      <c r="EH46" s="18"/>
      <c r="EI46" s="2"/>
      <c r="EJ46" s="2"/>
      <c r="EK46" s="100"/>
      <c r="EL46" s="99"/>
      <c r="EM46" s="40"/>
      <c r="EN46" s="40"/>
      <c r="EO46" s="100"/>
      <c r="EP46" s="99"/>
      <c r="EQ46" s="40"/>
      <c r="ER46" s="40"/>
      <c r="ES46" s="40"/>
      <c r="ET46" s="40"/>
      <c r="EU46" s="40"/>
      <c r="EV46" s="40"/>
      <c r="EW46" s="100"/>
      <c r="EX46" s="99"/>
      <c r="EY46" s="40"/>
      <c r="EZ46" s="40"/>
      <c r="FA46" s="40"/>
      <c r="FB46" s="40"/>
      <c r="FC46" s="40"/>
      <c r="FD46" s="40"/>
      <c r="FE46" s="100"/>
    </row>
    <row r="47" spans="1:161">
      <c r="A47" s="119" t="str">
        <f>Validation!B47</f>
        <v>Pass</v>
      </c>
      <c r="B47" s="150"/>
      <c r="C47" s="150"/>
      <c r="D47" s="150"/>
      <c r="E47" s="151"/>
      <c r="F47" s="152"/>
      <c r="G47" s="150"/>
      <c r="H47" s="149"/>
      <c r="I47" s="40"/>
      <c r="J47" s="149"/>
      <c r="K47" s="102"/>
      <c r="L47" s="40"/>
      <c r="M47" s="123"/>
      <c r="N47" s="137"/>
      <c r="O47" s="137"/>
      <c r="P47" s="95"/>
      <c r="Q47" s="94"/>
      <c r="R47" s="96"/>
      <c r="S47" s="95"/>
      <c r="T47" s="40"/>
      <c r="U47" s="40"/>
      <c r="V47" s="185"/>
      <c r="W47" s="167"/>
      <c r="X47" s="96"/>
      <c r="Y47" s="99"/>
      <c r="Z47" s="40"/>
      <c r="AA47" s="40"/>
      <c r="AB47" s="171"/>
      <c r="AC47" s="172"/>
      <c r="AD47" s="40"/>
      <c r="AE47" s="40"/>
      <c r="AF47" s="94"/>
      <c r="AG47" s="94"/>
      <c r="AH47" s="100"/>
      <c r="AI47" s="170"/>
      <c r="AJ47" s="169"/>
      <c r="AK47" s="98"/>
      <c r="AL47" s="168"/>
      <c r="AM47" s="97"/>
      <c r="AN47" s="98"/>
      <c r="AO47" s="98"/>
      <c r="AP47" s="225"/>
      <c r="AQ47" s="175"/>
      <c r="AR47" s="98"/>
      <c r="AS47" s="235"/>
      <c r="AT47" s="168"/>
      <c r="AU47" s="136"/>
      <c r="AV47" s="99"/>
      <c r="AW47" s="40"/>
      <c r="AX47" s="40"/>
      <c r="AY47" s="40"/>
      <c r="AZ47" s="40"/>
      <c r="BA47" s="40"/>
      <c r="BB47" s="40"/>
      <c r="BC47" s="40"/>
      <c r="BD47" s="40"/>
      <c r="BE47" s="40"/>
      <c r="BF47" s="101"/>
      <c r="BG47" s="96"/>
      <c r="BH47" s="99"/>
      <c r="BI47" s="40"/>
      <c r="BJ47" s="40"/>
      <c r="BK47" s="40"/>
      <c r="BL47" s="40"/>
      <c r="BM47" s="40"/>
      <c r="BN47" s="40"/>
      <c r="BO47" s="40"/>
      <c r="BP47" s="100"/>
      <c r="BQ47" s="40"/>
      <c r="BR47" s="40"/>
      <c r="BS47" s="40"/>
      <c r="BT47" s="40"/>
      <c r="BU47" s="40"/>
      <c r="BV47" s="40"/>
      <c r="BW47" s="40"/>
      <c r="BX47" s="40"/>
      <c r="BY47" s="100"/>
      <c r="BZ47" s="99"/>
      <c r="CA47" s="40"/>
      <c r="CB47" s="40"/>
      <c r="CC47" s="40"/>
      <c r="CD47" s="40"/>
      <c r="CE47" s="40"/>
      <c r="CF47" s="40"/>
      <c r="CG47" s="40"/>
      <c r="CH47" s="40"/>
      <c r="CI47" s="40"/>
      <c r="CJ47" s="40"/>
      <c r="CK47" s="40"/>
      <c r="CL47" s="40"/>
      <c r="CM47" s="40"/>
      <c r="CN47" s="40"/>
      <c r="CO47" s="40"/>
      <c r="CP47" s="40"/>
      <c r="CQ47" s="40"/>
      <c r="CR47" s="40"/>
      <c r="CS47" s="102"/>
      <c r="CT47" s="103"/>
      <c r="CU47" s="40"/>
      <c r="CV47" s="40"/>
      <c r="CW47" s="40"/>
      <c r="CX47" s="40"/>
      <c r="CY47" s="40"/>
      <c r="CZ47" s="40"/>
      <c r="DA47" s="40"/>
      <c r="DB47" s="40"/>
      <c r="DC47" s="40"/>
      <c r="DD47" s="40"/>
      <c r="DE47" s="40"/>
      <c r="DF47" s="40"/>
      <c r="DG47" s="40"/>
      <c r="DH47" s="40"/>
      <c r="DI47" s="40"/>
      <c r="DJ47" s="40"/>
      <c r="DK47" s="40"/>
      <c r="DL47" s="40"/>
      <c r="DM47" s="40"/>
      <c r="DN47" s="40"/>
      <c r="DO47" s="94"/>
      <c r="DP47" s="100"/>
      <c r="DQ47" s="104"/>
      <c r="DR47" s="105"/>
      <c r="DS47" s="105"/>
      <c r="DT47" s="105"/>
      <c r="DU47" s="105"/>
      <c r="DV47" s="105"/>
      <c r="DW47" s="94"/>
      <c r="DX47" s="191"/>
      <c r="DY47" s="104"/>
      <c r="DZ47" s="105"/>
      <c r="EA47" s="105"/>
      <c r="EB47" s="105"/>
      <c r="EC47" s="105"/>
      <c r="ED47" s="105"/>
      <c r="EE47" s="105"/>
      <c r="EF47" s="94"/>
      <c r="EG47" s="96"/>
      <c r="EH47" s="18"/>
      <c r="EI47" s="2"/>
      <c r="EJ47" s="2"/>
      <c r="EK47" s="100"/>
      <c r="EL47" s="99"/>
      <c r="EM47" s="40"/>
      <c r="EN47" s="40"/>
      <c r="EO47" s="100"/>
      <c r="EP47" s="99"/>
      <c r="EQ47" s="40"/>
      <c r="ER47" s="40"/>
      <c r="ES47" s="40"/>
      <c r="ET47" s="40"/>
      <c r="EU47" s="40"/>
      <c r="EV47" s="40"/>
      <c r="EW47" s="100"/>
      <c r="EX47" s="99"/>
      <c r="EY47" s="40"/>
      <c r="EZ47" s="40"/>
      <c r="FA47" s="40"/>
      <c r="FB47" s="40"/>
      <c r="FC47" s="40"/>
      <c r="FD47" s="40"/>
      <c r="FE47" s="100"/>
    </row>
    <row r="48" spans="1:161">
      <c r="A48" s="119" t="str">
        <f>Validation!B48</f>
        <v>Pass</v>
      </c>
      <c r="B48" s="150"/>
      <c r="C48" s="150"/>
      <c r="D48" s="150"/>
      <c r="E48" s="151"/>
      <c r="F48" s="152"/>
      <c r="G48" s="150"/>
      <c r="H48" s="149"/>
      <c r="I48" s="40"/>
      <c r="J48" s="149"/>
      <c r="K48" s="102"/>
      <c r="L48" s="40"/>
      <c r="M48" s="123"/>
      <c r="N48" s="137"/>
      <c r="O48" s="137"/>
      <c r="P48" s="95"/>
      <c r="Q48" s="94"/>
      <c r="R48" s="96"/>
      <c r="S48" s="95"/>
      <c r="T48" s="40"/>
      <c r="U48" s="40"/>
      <c r="V48" s="185"/>
      <c r="W48" s="167"/>
      <c r="X48" s="96"/>
      <c r="Y48" s="99"/>
      <c r="Z48" s="40"/>
      <c r="AA48" s="40"/>
      <c r="AB48" s="171"/>
      <c r="AC48" s="172"/>
      <c r="AD48" s="40"/>
      <c r="AE48" s="40"/>
      <c r="AF48" s="94"/>
      <c r="AG48" s="94"/>
      <c r="AH48" s="100"/>
      <c r="AI48" s="170"/>
      <c r="AJ48" s="169"/>
      <c r="AK48" s="98"/>
      <c r="AL48" s="168"/>
      <c r="AM48" s="97"/>
      <c r="AN48" s="98"/>
      <c r="AO48" s="98"/>
      <c r="AP48" s="225"/>
      <c r="AQ48" s="175"/>
      <c r="AR48" s="98"/>
      <c r="AS48" s="235"/>
      <c r="AT48" s="168"/>
      <c r="AU48" s="136"/>
      <c r="AV48" s="99"/>
      <c r="AW48" s="40"/>
      <c r="AX48" s="40"/>
      <c r="AY48" s="40"/>
      <c r="AZ48" s="40"/>
      <c r="BA48" s="40"/>
      <c r="BB48" s="40"/>
      <c r="BC48" s="40"/>
      <c r="BD48" s="40"/>
      <c r="BE48" s="40"/>
      <c r="BF48" s="101"/>
      <c r="BG48" s="96"/>
      <c r="BH48" s="99"/>
      <c r="BI48" s="40"/>
      <c r="BJ48" s="40"/>
      <c r="BK48" s="40"/>
      <c r="BL48" s="40"/>
      <c r="BM48" s="40"/>
      <c r="BN48" s="40"/>
      <c r="BO48" s="40"/>
      <c r="BP48" s="100"/>
      <c r="BQ48" s="40"/>
      <c r="BR48" s="40"/>
      <c r="BS48" s="40"/>
      <c r="BT48" s="40"/>
      <c r="BU48" s="40"/>
      <c r="BV48" s="40"/>
      <c r="BW48" s="40"/>
      <c r="BX48" s="40"/>
      <c r="BY48" s="100"/>
      <c r="BZ48" s="99"/>
      <c r="CA48" s="40"/>
      <c r="CB48" s="40"/>
      <c r="CC48" s="40"/>
      <c r="CD48" s="40"/>
      <c r="CE48" s="40"/>
      <c r="CF48" s="40"/>
      <c r="CG48" s="40"/>
      <c r="CH48" s="40"/>
      <c r="CI48" s="40"/>
      <c r="CJ48" s="40"/>
      <c r="CK48" s="40"/>
      <c r="CL48" s="40"/>
      <c r="CM48" s="40"/>
      <c r="CN48" s="40"/>
      <c r="CO48" s="40"/>
      <c r="CP48" s="40"/>
      <c r="CQ48" s="40"/>
      <c r="CR48" s="40"/>
      <c r="CS48" s="102"/>
      <c r="CT48" s="103"/>
      <c r="CU48" s="40"/>
      <c r="CV48" s="40"/>
      <c r="CW48" s="40"/>
      <c r="CX48" s="40"/>
      <c r="CY48" s="40"/>
      <c r="CZ48" s="40"/>
      <c r="DA48" s="40"/>
      <c r="DB48" s="40"/>
      <c r="DC48" s="40"/>
      <c r="DD48" s="40"/>
      <c r="DE48" s="40"/>
      <c r="DF48" s="40"/>
      <c r="DG48" s="40"/>
      <c r="DH48" s="40"/>
      <c r="DI48" s="40"/>
      <c r="DJ48" s="40"/>
      <c r="DK48" s="40"/>
      <c r="DL48" s="40"/>
      <c r="DM48" s="40"/>
      <c r="DN48" s="40"/>
      <c r="DO48" s="94"/>
      <c r="DP48" s="100"/>
      <c r="DQ48" s="104"/>
      <c r="DR48" s="105"/>
      <c r="DS48" s="105"/>
      <c r="DT48" s="105"/>
      <c r="DU48" s="105"/>
      <c r="DV48" s="105"/>
      <c r="DW48" s="94"/>
      <c r="DX48" s="191"/>
      <c r="DY48" s="104"/>
      <c r="DZ48" s="105"/>
      <c r="EA48" s="105"/>
      <c r="EB48" s="105"/>
      <c r="EC48" s="105"/>
      <c r="ED48" s="105"/>
      <c r="EE48" s="105"/>
      <c r="EF48" s="94"/>
      <c r="EG48" s="96"/>
      <c r="EH48" s="18"/>
      <c r="EI48" s="2"/>
      <c r="EJ48" s="2"/>
      <c r="EK48" s="100"/>
      <c r="EL48" s="99"/>
      <c r="EM48" s="40"/>
      <c r="EN48" s="40"/>
      <c r="EO48" s="100"/>
      <c r="EP48" s="99"/>
      <c r="EQ48" s="40"/>
      <c r="ER48" s="40"/>
      <c r="ES48" s="40"/>
      <c r="ET48" s="40"/>
      <c r="EU48" s="40"/>
      <c r="EV48" s="40"/>
      <c r="EW48" s="100"/>
      <c r="EX48" s="99"/>
      <c r="EY48" s="40"/>
      <c r="EZ48" s="40"/>
      <c r="FA48" s="40"/>
      <c r="FB48" s="40"/>
      <c r="FC48" s="40"/>
      <c r="FD48" s="40"/>
      <c r="FE48" s="100"/>
    </row>
    <row r="49" spans="1:161">
      <c r="A49" s="119" t="str">
        <f>Validation!B49</f>
        <v>Pass</v>
      </c>
      <c r="B49" s="150"/>
      <c r="C49" s="150"/>
      <c r="D49" s="150"/>
      <c r="E49" s="151"/>
      <c r="F49" s="152"/>
      <c r="G49" s="150"/>
      <c r="H49" s="149"/>
      <c r="I49" s="40"/>
      <c r="J49" s="149"/>
      <c r="K49" s="102"/>
      <c r="L49" s="40"/>
      <c r="M49" s="123"/>
      <c r="N49" s="137"/>
      <c r="O49" s="137"/>
      <c r="P49" s="95"/>
      <c r="Q49" s="94"/>
      <c r="R49" s="96"/>
      <c r="S49" s="95"/>
      <c r="T49" s="40"/>
      <c r="U49" s="40"/>
      <c r="V49" s="185"/>
      <c r="W49" s="167"/>
      <c r="X49" s="96"/>
      <c r="Y49" s="99"/>
      <c r="Z49" s="40"/>
      <c r="AA49" s="40"/>
      <c r="AB49" s="171"/>
      <c r="AC49" s="172"/>
      <c r="AD49" s="40"/>
      <c r="AE49" s="40"/>
      <c r="AF49" s="94"/>
      <c r="AG49" s="94"/>
      <c r="AH49" s="100"/>
      <c r="AI49" s="170"/>
      <c r="AJ49" s="169"/>
      <c r="AK49" s="98"/>
      <c r="AL49" s="168"/>
      <c r="AM49" s="97"/>
      <c r="AN49" s="98"/>
      <c r="AO49" s="98"/>
      <c r="AP49" s="225"/>
      <c r="AQ49" s="175"/>
      <c r="AR49" s="98"/>
      <c r="AS49" s="235"/>
      <c r="AT49" s="168"/>
      <c r="AU49" s="136"/>
      <c r="AV49" s="99"/>
      <c r="AW49" s="40"/>
      <c r="AX49" s="40"/>
      <c r="AY49" s="40"/>
      <c r="AZ49" s="40"/>
      <c r="BA49" s="40"/>
      <c r="BB49" s="40"/>
      <c r="BC49" s="40"/>
      <c r="BD49" s="40"/>
      <c r="BE49" s="40"/>
      <c r="BF49" s="101"/>
      <c r="BG49" s="96"/>
      <c r="BH49" s="99"/>
      <c r="BI49" s="40"/>
      <c r="BJ49" s="40"/>
      <c r="BK49" s="40"/>
      <c r="BL49" s="40"/>
      <c r="BM49" s="40"/>
      <c r="BN49" s="40"/>
      <c r="BO49" s="40"/>
      <c r="BP49" s="100"/>
      <c r="BQ49" s="40"/>
      <c r="BR49" s="40"/>
      <c r="BS49" s="40"/>
      <c r="BT49" s="40"/>
      <c r="BU49" s="40"/>
      <c r="BV49" s="40"/>
      <c r="BW49" s="40"/>
      <c r="BX49" s="40"/>
      <c r="BY49" s="100"/>
      <c r="BZ49" s="99"/>
      <c r="CA49" s="40"/>
      <c r="CB49" s="40"/>
      <c r="CC49" s="40"/>
      <c r="CD49" s="40"/>
      <c r="CE49" s="40"/>
      <c r="CF49" s="40"/>
      <c r="CG49" s="40"/>
      <c r="CH49" s="40"/>
      <c r="CI49" s="40"/>
      <c r="CJ49" s="40"/>
      <c r="CK49" s="40"/>
      <c r="CL49" s="40"/>
      <c r="CM49" s="40"/>
      <c r="CN49" s="40"/>
      <c r="CO49" s="40"/>
      <c r="CP49" s="40"/>
      <c r="CQ49" s="40"/>
      <c r="CR49" s="40"/>
      <c r="CS49" s="102"/>
      <c r="CT49" s="103"/>
      <c r="CU49" s="40"/>
      <c r="CV49" s="40"/>
      <c r="CW49" s="40"/>
      <c r="CX49" s="40"/>
      <c r="CY49" s="40"/>
      <c r="CZ49" s="40"/>
      <c r="DA49" s="40"/>
      <c r="DB49" s="40"/>
      <c r="DC49" s="40"/>
      <c r="DD49" s="40"/>
      <c r="DE49" s="40"/>
      <c r="DF49" s="40"/>
      <c r="DG49" s="40"/>
      <c r="DH49" s="40"/>
      <c r="DI49" s="40"/>
      <c r="DJ49" s="40"/>
      <c r="DK49" s="40"/>
      <c r="DL49" s="40"/>
      <c r="DM49" s="40"/>
      <c r="DN49" s="40"/>
      <c r="DO49" s="94"/>
      <c r="DP49" s="100"/>
      <c r="DQ49" s="104"/>
      <c r="DR49" s="105"/>
      <c r="DS49" s="105"/>
      <c r="DT49" s="105"/>
      <c r="DU49" s="105"/>
      <c r="DV49" s="105"/>
      <c r="DW49" s="94"/>
      <c r="DX49" s="191"/>
      <c r="DY49" s="104"/>
      <c r="DZ49" s="105"/>
      <c r="EA49" s="105"/>
      <c r="EB49" s="105"/>
      <c r="EC49" s="105"/>
      <c r="ED49" s="105"/>
      <c r="EE49" s="105"/>
      <c r="EF49" s="94"/>
      <c r="EG49" s="96"/>
      <c r="EH49" s="18"/>
      <c r="EI49" s="2"/>
      <c r="EJ49" s="2"/>
      <c r="EK49" s="100"/>
      <c r="EL49" s="99"/>
      <c r="EM49" s="40"/>
      <c r="EN49" s="40"/>
      <c r="EO49" s="100"/>
      <c r="EP49" s="99"/>
      <c r="EQ49" s="40"/>
      <c r="ER49" s="40"/>
      <c r="ES49" s="40"/>
      <c r="ET49" s="40"/>
      <c r="EU49" s="40"/>
      <c r="EV49" s="40"/>
      <c r="EW49" s="100"/>
      <c r="EX49" s="99"/>
      <c r="EY49" s="40"/>
      <c r="EZ49" s="40"/>
      <c r="FA49" s="40"/>
      <c r="FB49" s="40"/>
      <c r="FC49" s="40"/>
      <c r="FD49" s="40"/>
      <c r="FE49" s="100"/>
    </row>
    <row r="50" spans="1:161">
      <c r="A50" s="119" t="str">
        <f>Validation!B50</f>
        <v>Pass</v>
      </c>
      <c r="B50" s="150"/>
      <c r="C50" s="150"/>
      <c r="D50" s="150"/>
      <c r="E50" s="151"/>
      <c r="F50" s="152"/>
      <c r="G50" s="150"/>
      <c r="H50" s="149"/>
      <c r="I50" s="40"/>
      <c r="J50" s="149"/>
      <c r="K50" s="102"/>
      <c r="L50" s="40"/>
      <c r="M50" s="123"/>
      <c r="N50" s="137"/>
      <c r="O50" s="137"/>
      <c r="P50" s="95"/>
      <c r="Q50" s="94"/>
      <c r="R50" s="96"/>
      <c r="S50" s="95"/>
      <c r="T50" s="40"/>
      <c r="U50" s="40"/>
      <c r="V50" s="185"/>
      <c r="W50" s="167"/>
      <c r="X50" s="96"/>
      <c r="Y50" s="99"/>
      <c r="Z50" s="40"/>
      <c r="AA50" s="40"/>
      <c r="AB50" s="171"/>
      <c r="AC50" s="172"/>
      <c r="AD50" s="40"/>
      <c r="AE50" s="40"/>
      <c r="AF50" s="94"/>
      <c r="AG50" s="94"/>
      <c r="AH50" s="100"/>
      <c r="AI50" s="170"/>
      <c r="AJ50" s="169"/>
      <c r="AK50" s="98"/>
      <c r="AL50" s="168"/>
      <c r="AM50" s="97"/>
      <c r="AN50" s="98"/>
      <c r="AO50" s="98"/>
      <c r="AP50" s="225"/>
      <c r="AQ50" s="175"/>
      <c r="AR50" s="98"/>
      <c r="AS50" s="235"/>
      <c r="AT50" s="168"/>
      <c r="AU50" s="136"/>
      <c r="AV50" s="99"/>
      <c r="AW50" s="40"/>
      <c r="AX50" s="40"/>
      <c r="AY50" s="40"/>
      <c r="AZ50" s="40"/>
      <c r="BA50" s="40"/>
      <c r="BB50" s="40"/>
      <c r="BC50" s="40"/>
      <c r="BD50" s="40"/>
      <c r="BE50" s="40"/>
      <c r="BF50" s="101"/>
      <c r="BG50" s="96"/>
      <c r="BH50" s="99"/>
      <c r="BI50" s="40"/>
      <c r="BJ50" s="40"/>
      <c r="BK50" s="40"/>
      <c r="BL50" s="40"/>
      <c r="BM50" s="40"/>
      <c r="BN50" s="40"/>
      <c r="BO50" s="40"/>
      <c r="BP50" s="100"/>
      <c r="BQ50" s="40"/>
      <c r="BR50" s="40"/>
      <c r="BS50" s="40"/>
      <c r="BT50" s="40"/>
      <c r="BU50" s="40"/>
      <c r="BV50" s="40"/>
      <c r="BW50" s="40"/>
      <c r="BX50" s="40"/>
      <c r="BY50" s="100"/>
      <c r="BZ50" s="99"/>
      <c r="CA50" s="40"/>
      <c r="CB50" s="40"/>
      <c r="CC50" s="40"/>
      <c r="CD50" s="40"/>
      <c r="CE50" s="40"/>
      <c r="CF50" s="40"/>
      <c r="CG50" s="40"/>
      <c r="CH50" s="40"/>
      <c r="CI50" s="40"/>
      <c r="CJ50" s="40"/>
      <c r="CK50" s="40"/>
      <c r="CL50" s="40"/>
      <c r="CM50" s="40"/>
      <c r="CN50" s="40"/>
      <c r="CO50" s="40"/>
      <c r="CP50" s="40"/>
      <c r="CQ50" s="40"/>
      <c r="CR50" s="40"/>
      <c r="CS50" s="102"/>
      <c r="CT50" s="103"/>
      <c r="CU50" s="40"/>
      <c r="CV50" s="40"/>
      <c r="CW50" s="40"/>
      <c r="CX50" s="40"/>
      <c r="CY50" s="40"/>
      <c r="CZ50" s="40"/>
      <c r="DA50" s="40"/>
      <c r="DB50" s="40"/>
      <c r="DC50" s="40"/>
      <c r="DD50" s="40"/>
      <c r="DE50" s="40"/>
      <c r="DF50" s="40"/>
      <c r="DG50" s="40"/>
      <c r="DH50" s="40"/>
      <c r="DI50" s="40"/>
      <c r="DJ50" s="40"/>
      <c r="DK50" s="40"/>
      <c r="DL50" s="40"/>
      <c r="DM50" s="40"/>
      <c r="DN50" s="40"/>
      <c r="DO50" s="94"/>
      <c r="DP50" s="100"/>
      <c r="DQ50" s="104"/>
      <c r="DR50" s="105"/>
      <c r="DS50" s="105"/>
      <c r="DT50" s="105"/>
      <c r="DU50" s="105"/>
      <c r="DV50" s="105"/>
      <c r="DW50" s="94"/>
      <c r="DX50" s="191"/>
      <c r="DY50" s="104"/>
      <c r="DZ50" s="105"/>
      <c r="EA50" s="105"/>
      <c r="EB50" s="105"/>
      <c r="EC50" s="105"/>
      <c r="ED50" s="105"/>
      <c r="EE50" s="105"/>
      <c r="EF50" s="94"/>
      <c r="EG50" s="96"/>
      <c r="EH50" s="18"/>
      <c r="EI50" s="2"/>
      <c r="EJ50" s="2"/>
      <c r="EK50" s="100"/>
      <c r="EL50" s="99"/>
      <c r="EM50" s="40"/>
      <c r="EN50" s="40"/>
      <c r="EO50" s="100"/>
      <c r="EP50" s="99"/>
      <c r="EQ50" s="40"/>
      <c r="ER50" s="40"/>
      <c r="ES50" s="40"/>
      <c r="ET50" s="40"/>
      <c r="EU50" s="40"/>
      <c r="EV50" s="40"/>
      <c r="EW50" s="100"/>
      <c r="EX50" s="99"/>
      <c r="EY50" s="40"/>
      <c r="EZ50" s="40"/>
      <c r="FA50" s="40"/>
      <c r="FB50" s="40"/>
      <c r="FC50" s="40"/>
      <c r="FD50" s="40"/>
      <c r="FE50" s="100"/>
    </row>
    <row r="51" spans="1:161">
      <c r="A51" s="119" t="str">
        <f>Validation!B51</f>
        <v>Pass</v>
      </c>
      <c r="B51" s="150"/>
      <c r="C51" s="150"/>
      <c r="D51" s="150"/>
      <c r="E51" s="151"/>
      <c r="F51" s="152"/>
      <c r="G51" s="150"/>
      <c r="H51" s="149"/>
      <c r="I51" s="40"/>
      <c r="J51" s="149"/>
      <c r="K51" s="102"/>
      <c r="L51" s="40"/>
      <c r="M51" s="123"/>
      <c r="N51" s="137"/>
      <c r="O51" s="137"/>
      <c r="P51" s="95"/>
      <c r="Q51" s="94"/>
      <c r="R51" s="96"/>
      <c r="S51" s="95"/>
      <c r="T51" s="40"/>
      <c r="U51" s="40"/>
      <c r="V51" s="185"/>
      <c r="W51" s="167"/>
      <c r="X51" s="96"/>
      <c r="Y51" s="99"/>
      <c r="Z51" s="40"/>
      <c r="AA51" s="40"/>
      <c r="AB51" s="171"/>
      <c r="AC51" s="172"/>
      <c r="AD51" s="40"/>
      <c r="AE51" s="40"/>
      <c r="AF51" s="94"/>
      <c r="AG51" s="94"/>
      <c r="AH51" s="100"/>
      <c r="AI51" s="170"/>
      <c r="AJ51" s="169"/>
      <c r="AK51" s="98"/>
      <c r="AL51" s="168"/>
      <c r="AM51" s="97"/>
      <c r="AN51" s="98"/>
      <c r="AO51" s="98"/>
      <c r="AP51" s="225"/>
      <c r="AQ51" s="175"/>
      <c r="AR51" s="98"/>
      <c r="AS51" s="235"/>
      <c r="AT51" s="168"/>
      <c r="AU51" s="136"/>
      <c r="AV51" s="99"/>
      <c r="AW51" s="40"/>
      <c r="AX51" s="40"/>
      <c r="AY51" s="40"/>
      <c r="AZ51" s="40"/>
      <c r="BA51" s="40"/>
      <c r="BB51" s="40"/>
      <c r="BC51" s="40"/>
      <c r="BD51" s="40"/>
      <c r="BE51" s="40"/>
      <c r="BF51" s="101"/>
      <c r="BG51" s="96"/>
      <c r="BH51" s="99"/>
      <c r="BI51" s="40"/>
      <c r="BJ51" s="40"/>
      <c r="BK51" s="40"/>
      <c r="BL51" s="40"/>
      <c r="BM51" s="40"/>
      <c r="BN51" s="40"/>
      <c r="BO51" s="40"/>
      <c r="BP51" s="100"/>
      <c r="BQ51" s="40"/>
      <c r="BR51" s="40"/>
      <c r="BS51" s="40"/>
      <c r="BT51" s="40"/>
      <c r="BU51" s="40"/>
      <c r="BV51" s="40"/>
      <c r="BW51" s="40"/>
      <c r="BX51" s="40"/>
      <c r="BY51" s="100"/>
      <c r="BZ51" s="99"/>
      <c r="CA51" s="40"/>
      <c r="CB51" s="40"/>
      <c r="CC51" s="40"/>
      <c r="CD51" s="40"/>
      <c r="CE51" s="40"/>
      <c r="CF51" s="40"/>
      <c r="CG51" s="40"/>
      <c r="CH51" s="40"/>
      <c r="CI51" s="40"/>
      <c r="CJ51" s="40"/>
      <c r="CK51" s="40"/>
      <c r="CL51" s="40"/>
      <c r="CM51" s="40"/>
      <c r="CN51" s="40"/>
      <c r="CO51" s="40"/>
      <c r="CP51" s="40"/>
      <c r="CQ51" s="40"/>
      <c r="CR51" s="40"/>
      <c r="CS51" s="102"/>
      <c r="CT51" s="103"/>
      <c r="CU51" s="40"/>
      <c r="CV51" s="40"/>
      <c r="CW51" s="40"/>
      <c r="CX51" s="40"/>
      <c r="CY51" s="40"/>
      <c r="CZ51" s="40"/>
      <c r="DA51" s="40"/>
      <c r="DB51" s="40"/>
      <c r="DC51" s="40"/>
      <c r="DD51" s="40"/>
      <c r="DE51" s="40"/>
      <c r="DF51" s="40"/>
      <c r="DG51" s="40"/>
      <c r="DH51" s="40"/>
      <c r="DI51" s="40"/>
      <c r="DJ51" s="40"/>
      <c r="DK51" s="40"/>
      <c r="DL51" s="40"/>
      <c r="DM51" s="40"/>
      <c r="DN51" s="40"/>
      <c r="DO51" s="94"/>
      <c r="DP51" s="100"/>
      <c r="DQ51" s="104"/>
      <c r="DR51" s="105"/>
      <c r="DS51" s="105"/>
      <c r="DT51" s="105"/>
      <c r="DU51" s="105"/>
      <c r="DV51" s="105"/>
      <c r="DW51" s="94"/>
      <c r="DX51" s="191"/>
      <c r="DY51" s="104"/>
      <c r="DZ51" s="105"/>
      <c r="EA51" s="105"/>
      <c r="EB51" s="105"/>
      <c r="EC51" s="105"/>
      <c r="ED51" s="105"/>
      <c r="EE51" s="105"/>
      <c r="EF51" s="94"/>
      <c r="EG51" s="96"/>
      <c r="EH51" s="18"/>
      <c r="EI51" s="2"/>
      <c r="EJ51" s="2"/>
      <c r="EK51" s="100"/>
      <c r="EL51" s="99"/>
      <c r="EM51" s="40"/>
      <c r="EN51" s="40"/>
      <c r="EO51" s="100"/>
      <c r="EP51" s="99"/>
      <c r="EQ51" s="40"/>
      <c r="ER51" s="40"/>
      <c r="ES51" s="40"/>
      <c r="ET51" s="40"/>
      <c r="EU51" s="40"/>
      <c r="EV51" s="40"/>
      <c r="EW51" s="100"/>
      <c r="EX51" s="99"/>
      <c r="EY51" s="40"/>
      <c r="EZ51" s="40"/>
      <c r="FA51" s="40"/>
      <c r="FB51" s="40"/>
      <c r="FC51" s="40"/>
      <c r="FD51" s="40"/>
      <c r="FE51" s="100"/>
    </row>
    <row r="52" spans="1:161">
      <c r="A52" s="119" t="str">
        <f>Validation!B52</f>
        <v>Pass</v>
      </c>
      <c r="B52" s="150"/>
      <c r="C52" s="150"/>
      <c r="D52" s="150"/>
      <c r="E52" s="151"/>
      <c r="F52" s="152"/>
      <c r="G52" s="150"/>
      <c r="H52" s="149"/>
      <c r="I52" s="40"/>
      <c r="J52" s="149"/>
      <c r="K52" s="102"/>
      <c r="L52" s="40"/>
      <c r="M52" s="123"/>
      <c r="N52" s="137"/>
      <c r="O52" s="137"/>
      <c r="P52" s="95"/>
      <c r="Q52" s="94"/>
      <c r="R52" s="96"/>
      <c r="S52" s="95"/>
      <c r="T52" s="40"/>
      <c r="U52" s="40"/>
      <c r="V52" s="185"/>
      <c r="W52" s="167"/>
      <c r="X52" s="96"/>
      <c r="Y52" s="99"/>
      <c r="Z52" s="40"/>
      <c r="AA52" s="40"/>
      <c r="AB52" s="171"/>
      <c r="AC52" s="172"/>
      <c r="AD52" s="40"/>
      <c r="AE52" s="40"/>
      <c r="AF52" s="94"/>
      <c r="AG52" s="94"/>
      <c r="AH52" s="100"/>
      <c r="AI52" s="170"/>
      <c r="AJ52" s="169"/>
      <c r="AK52" s="98"/>
      <c r="AL52" s="168"/>
      <c r="AM52" s="97"/>
      <c r="AN52" s="98"/>
      <c r="AO52" s="98"/>
      <c r="AP52" s="225"/>
      <c r="AQ52" s="175"/>
      <c r="AR52" s="98"/>
      <c r="AS52" s="235"/>
      <c r="AT52" s="168"/>
      <c r="AU52" s="136"/>
      <c r="AV52" s="99"/>
      <c r="AW52" s="40"/>
      <c r="AX52" s="40"/>
      <c r="AY52" s="40"/>
      <c r="AZ52" s="40"/>
      <c r="BA52" s="40"/>
      <c r="BB52" s="40"/>
      <c r="BC52" s="40"/>
      <c r="BD52" s="40"/>
      <c r="BE52" s="40"/>
      <c r="BF52" s="101"/>
      <c r="BG52" s="96"/>
      <c r="BH52" s="99"/>
      <c r="BI52" s="40"/>
      <c r="BJ52" s="40"/>
      <c r="BK52" s="40"/>
      <c r="BL52" s="40"/>
      <c r="BM52" s="40"/>
      <c r="BN52" s="40"/>
      <c r="BO52" s="40"/>
      <c r="BP52" s="100"/>
      <c r="BQ52" s="40"/>
      <c r="BR52" s="40"/>
      <c r="BS52" s="40"/>
      <c r="BT52" s="40"/>
      <c r="BU52" s="40"/>
      <c r="BV52" s="40"/>
      <c r="BW52" s="40"/>
      <c r="BX52" s="40"/>
      <c r="BY52" s="100"/>
      <c r="BZ52" s="99"/>
      <c r="CA52" s="40"/>
      <c r="CB52" s="40"/>
      <c r="CC52" s="40"/>
      <c r="CD52" s="40"/>
      <c r="CE52" s="40"/>
      <c r="CF52" s="40"/>
      <c r="CG52" s="40"/>
      <c r="CH52" s="40"/>
      <c r="CI52" s="40"/>
      <c r="CJ52" s="40"/>
      <c r="CK52" s="40"/>
      <c r="CL52" s="40"/>
      <c r="CM52" s="40"/>
      <c r="CN52" s="40"/>
      <c r="CO52" s="40"/>
      <c r="CP52" s="40"/>
      <c r="CQ52" s="40"/>
      <c r="CR52" s="40"/>
      <c r="CS52" s="102"/>
      <c r="CT52" s="103"/>
      <c r="CU52" s="40"/>
      <c r="CV52" s="40"/>
      <c r="CW52" s="40"/>
      <c r="CX52" s="40"/>
      <c r="CY52" s="40"/>
      <c r="CZ52" s="40"/>
      <c r="DA52" s="40"/>
      <c r="DB52" s="40"/>
      <c r="DC52" s="40"/>
      <c r="DD52" s="40"/>
      <c r="DE52" s="40"/>
      <c r="DF52" s="40"/>
      <c r="DG52" s="40"/>
      <c r="DH52" s="40"/>
      <c r="DI52" s="40"/>
      <c r="DJ52" s="40"/>
      <c r="DK52" s="40"/>
      <c r="DL52" s="40"/>
      <c r="DM52" s="40"/>
      <c r="DN52" s="40"/>
      <c r="DO52" s="94"/>
      <c r="DP52" s="100"/>
      <c r="DQ52" s="104"/>
      <c r="DR52" s="105"/>
      <c r="DS52" s="105"/>
      <c r="DT52" s="105"/>
      <c r="DU52" s="105"/>
      <c r="DV52" s="105"/>
      <c r="DW52" s="94"/>
      <c r="DX52" s="191"/>
      <c r="DY52" s="104"/>
      <c r="DZ52" s="105"/>
      <c r="EA52" s="105"/>
      <c r="EB52" s="105"/>
      <c r="EC52" s="105"/>
      <c r="ED52" s="105"/>
      <c r="EE52" s="105"/>
      <c r="EF52" s="94"/>
      <c r="EG52" s="96"/>
      <c r="EH52" s="18"/>
      <c r="EI52" s="2"/>
      <c r="EJ52" s="2"/>
      <c r="EK52" s="100"/>
      <c r="EL52" s="99"/>
      <c r="EM52" s="40"/>
      <c r="EN52" s="40"/>
      <c r="EO52" s="100"/>
      <c r="EP52" s="99"/>
      <c r="EQ52" s="40"/>
      <c r="ER52" s="40"/>
      <c r="ES52" s="40"/>
      <c r="ET52" s="40"/>
      <c r="EU52" s="40"/>
      <c r="EV52" s="40"/>
      <c r="EW52" s="100"/>
      <c r="EX52" s="99"/>
      <c r="EY52" s="40"/>
      <c r="EZ52" s="40"/>
      <c r="FA52" s="40"/>
      <c r="FB52" s="40"/>
      <c r="FC52" s="40"/>
      <c r="FD52" s="40"/>
      <c r="FE52" s="100"/>
    </row>
    <row r="53" spans="1:161">
      <c r="A53" s="119" t="str">
        <f>Validation!B53</f>
        <v>Pass</v>
      </c>
      <c r="B53" s="150"/>
      <c r="C53" s="150"/>
      <c r="D53" s="150"/>
      <c r="E53" s="151"/>
      <c r="F53" s="152"/>
      <c r="G53" s="150"/>
      <c r="H53" s="149"/>
      <c r="I53" s="40"/>
      <c r="J53" s="149"/>
      <c r="K53" s="102"/>
      <c r="L53" s="40"/>
      <c r="M53" s="123"/>
      <c r="N53" s="137"/>
      <c r="O53" s="137"/>
      <c r="P53" s="95"/>
      <c r="Q53" s="94"/>
      <c r="R53" s="96"/>
      <c r="S53" s="95"/>
      <c r="T53" s="40"/>
      <c r="U53" s="40"/>
      <c r="V53" s="185"/>
      <c r="W53" s="167"/>
      <c r="X53" s="96"/>
      <c r="Y53" s="99"/>
      <c r="Z53" s="40"/>
      <c r="AA53" s="40"/>
      <c r="AB53" s="171"/>
      <c r="AC53" s="172"/>
      <c r="AD53" s="40"/>
      <c r="AE53" s="40"/>
      <c r="AF53" s="94"/>
      <c r="AG53" s="94"/>
      <c r="AH53" s="100"/>
      <c r="AI53" s="170"/>
      <c r="AJ53" s="169"/>
      <c r="AK53" s="98"/>
      <c r="AL53" s="168"/>
      <c r="AM53" s="97"/>
      <c r="AN53" s="98"/>
      <c r="AO53" s="98"/>
      <c r="AP53" s="225"/>
      <c r="AQ53" s="175"/>
      <c r="AR53" s="98"/>
      <c r="AS53" s="235"/>
      <c r="AT53" s="168"/>
      <c r="AU53" s="136"/>
      <c r="AV53" s="99"/>
      <c r="AW53" s="40"/>
      <c r="AX53" s="40"/>
      <c r="AY53" s="40"/>
      <c r="AZ53" s="40"/>
      <c r="BA53" s="40"/>
      <c r="BB53" s="40"/>
      <c r="BC53" s="40"/>
      <c r="BD53" s="40"/>
      <c r="BE53" s="40"/>
      <c r="BF53" s="101"/>
      <c r="BG53" s="96"/>
      <c r="BH53" s="99"/>
      <c r="BI53" s="40"/>
      <c r="BJ53" s="40"/>
      <c r="BK53" s="40"/>
      <c r="BL53" s="40"/>
      <c r="BM53" s="40"/>
      <c r="BN53" s="40"/>
      <c r="BO53" s="40"/>
      <c r="BP53" s="100"/>
      <c r="BQ53" s="40"/>
      <c r="BR53" s="40"/>
      <c r="BS53" s="40"/>
      <c r="BT53" s="40"/>
      <c r="BU53" s="40"/>
      <c r="BV53" s="40"/>
      <c r="BW53" s="40"/>
      <c r="BX53" s="40"/>
      <c r="BY53" s="100"/>
      <c r="BZ53" s="99"/>
      <c r="CA53" s="40"/>
      <c r="CB53" s="40"/>
      <c r="CC53" s="40"/>
      <c r="CD53" s="40"/>
      <c r="CE53" s="40"/>
      <c r="CF53" s="40"/>
      <c r="CG53" s="40"/>
      <c r="CH53" s="40"/>
      <c r="CI53" s="40"/>
      <c r="CJ53" s="40"/>
      <c r="CK53" s="40"/>
      <c r="CL53" s="40"/>
      <c r="CM53" s="40"/>
      <c r="CN53" s="40"/>
      <c r="CO53" s="40"/>
      <c r="CP53" s="40"/>
      <c r="CQ53" s="40"/>
      <c r="CR53" s="40"/>
      <c r="CS53" s="102"/>
      <c r="CT53" s="103"/>
      <c r="CU53" s="40"/>
      <c r="CV53" s="40"/>
      <c r="CW53" s="40"/>
      <c r="CX53" s="40"/>
      <c r="CY53" s="40"/>
      <c r="CZ53" s="40"/>
      <c r="DA53" s="40"/>
      <c r="DB53" s="40"/>
      <c r="DC53" s="40"/>
      <c r="DD53" s="40"/>
      <c r="DE53" s="40"/>
      <c r="DF53" s="40"/>
      <c r="DG53" s="40"/>
      <c r="DH53" s="40"/>
      <c r="DI53" s="40"/>
      <c r="DJ53" s="40"/>
      <c r="DK53" s="40"/>
      <c r="DL53" s="40"/>
      <c r="DM53" s="40"/>
      <c r="DN53" s="40"/>
      <c r="DO53" s="94"/>
      <c r="DP53" s="100"/>
      <c r="DQ53" s="104"/>
      <c r="DR53" s="105"/>
      <c r="DS53" s="105"/>
      <c r="DT53" s="105"/>
      <c r="DU53" s="105"/>
      <c r="DV53" s="105"/>
      <c r="DW53" s="94"/>
      <c r="DX53" s="191"/>
      <c r="DY53" s="104"/>
      <c r="DZ53" s="105"/>
      <c r="EA53" s="105"/>
      <c r="EB53" s="105"/>
      <c r="EC53" s="105"/>
      <c r="ED53" s="105"/>
      <c r="EE53" s="105"/>
      <c r="EF53" s="94"/>
      <c r="EG53" s="96"/>
      <c r="EH53" s="18"/>
      <c r="EI53" s="2"/>
      <c r="EJ53" s="2"/>
      <c r="EK53" s="100"/>
      <c r="EL53" s="99"/>
      <c r="EM53" s="40"/>
      <c r="EN53" s="40"/>
      <c r="EO53" s="100"/>
      <c r="EP53" s="99"/>
      <c r="EQ53" s="40"/>
      <c r="ER53" s="40"/>
      <c r="ES53" s="40"/>
      <c r="ET53" s="40"/>
      <c r="EU53" s="40"/>
      <c r="EV53" s="40"/>
      <c r="EW53" s="100"/>
      <c r="EX53" s="99"/>
      <c r="EY53" s="40"/>
      <c r="EZ53" s="40"/>
      <c r="FA53" s="40"/>
      <c r="FB53" s="40"/>
      <c r="FC53" s="40"/>
      <c r="FD53" s="40"/>
      <c r="FE53" s="100"/>
    </row>
    <row r="54" spans="1:161">
      <c r="A54" s="119" t="str">
        <f>Validation!B54</f>
        <v>Pass</v>
      </c>
      <c r="B54" s="150"/>
      <c r="C54" s="150"/>
      <c r="D54" s="150"/>
      <c r="E54" s="151"/>
      <c r="F54" s="152"/>
      <c r="G54" s="150"/>
      <c r="H54" s="149"/>
      <c r="I54" s="40"/>
      <c r="J54" s="149"/>
      <c r="K54" s="102"/>
      <c r="L54" s="40"/>
      <c r="M54" s="123"/>
      <c r="N54" s="137"/>
      <c r="O54" s="137"/>
      <c r="P54" s="95"/>
      <c r="Q54" s="94"/>
      <c r="R54" s="96"/>
      <c r="S54" s="95"/>
      <c r="T54" s="40"/>
      <c r="U54" s="40"/>
      <c r="V54" s="185"/>
      <c r="W54" s="167"/>
      <c r="X54" s="96"/>
      <c r="Y54" s="99"/>
      <c r="Z54" s="40"/>
      <c r="AA54" s="40"/>
      <c r="AB54" s="171"/>
      <c r="AC54" s="172"/>
      <c r="AD54" s="40"/>
      <c r="AE54" s="40"/>
      <c r="AF54" s="94"/>
      <c r="AG54" s="94"/>
      <c r="AH54" s="100"/>
      <c r="AI54" s="170"/>
      <c r="AJ54" s="169"/>
      <c r="AK54" s="98"/>
      <c r="AL54" s="168"/>
      <c r="AM54" s="97"/>
      <c r="AN54" s="98"/>
      <c r="AO54" s="98"/>
      <c r="AP54" s="225"/>
      <c r="AQ54" s="175"/>
      <c r="AR54" s="98"/>
      <c r="AS54" s="235"/>
      <c r="AT54" s="168"/>
      <c r="AU54" s="136"/>
      <c r="AV54" s="99"/>
      <c r="AW54" s="40"/>
      <c r="AX54" s="40"/>
      <c r="AY54" s="40"/>
      <c r="AZ54" s="40"/>
      <c r="BA54" s="40"/>
      <c r="BB54" s="40"/>
      <c r="BC54" s="40"/>
      <c r="BD54" s="40"/>
      <c r="BE54" s="40"/>
      <c r="BF54" s="101"/>
      <c r="BG54" s="96"/>
      <c r="BH54" s="99"/>
      <c r="BI54" s="40"/>
      <c r="BJ54" s="40"/>
      <c r="BK54" s="40"/>
      <c r="BL54" s="40"/>
      <c r="BM54" s="40"/>
      <c r="BN54" s="40"/>
      <c r="BO54" s="40"/>
      <c r="BP54" s="100"/>
      <c r="BQ54" s="40"/>
      <c r="BR54" s="40"/>
      <c r="BS54" s="40"/>
      <c r="BT54" s="40"/>
      <c r="BU54" s="40"/>
      <c r="BV54" s="40"/>
      <c r="BW54" s="40"/>
      <c r="BX54" s="40"/>
      <c r="BY54" s="100"/>
      <c r="BZ54" s="99"/>
      <c r="CA54" s="40"/>
      <c r="CB54" s="40"/>
      <c r="CC54" s="40"/>
      <c r="CD54" s="40"/>
      <c r="CE54" s="40"/>
      <c r="CF54" s="40"/>
      <c r="CG54" s="40"/>
      <c r="CH54" s="40"/>
      <c r="CI54" s="40"/>
      <c r="CJ54" s="40"/>
      <c r="CK54" s="40"/>
      <c r="CL54" s="40"/>
      <c r="CM54" s="40"/>
      <c r="CN54" s="40"/>
      <c r="CO54" s="40"/>
      <c r="CP54" s="40"/>
      <c r="CQ54" s="40"/>
      <c r="CR54" s="40"/>
      <c r="CS54" s="102"/>
      <c r="CT54" s="103"/>
      <c r="CU54" s="40"/>
      <c r="CV54" s="40"/>
      <c r="CW54" s="40"/>
      <c r="CX54" s="40"/>
      <c r="CY54" s="40"/>
      <c r="CZ54" s="40"/>
      <c r="DA54" s="40"/>
      <c r="DB54" s="40"/>
      <c r="DC54" s="40"/>
      <c r="DD54" s="40"/>
      <c r="DE54" s="40"/>
      <c r="DF54" s="40"/>
      <c r="DG54" s="40"/>
      <c r="DH54" s="40"/>
      <c r="DI54" s="40"/>
      <c r="DJ54" s="40"/>
      <c r="DK54" s="40"/>
      <c r="DL54" s="40"/>
      <c r="DM54" s="40"/>
      <c r="DN54" s="40"/>
      <c r="DO54" s="94"/>
      <c r="DP54" s="100"/>
      <c r="DQ54" s="104"/>
      <c r="DR54" s="105"/>
      <c r="DS54" s="105"/>
      <c r="DT54" s="105"/>
      <c r="DU54" s="105"/>
      <c r="DV54" s="105"/>
      <c r="DW54" s="94"/>
      <c r="DX54" s="191"/>
      <c r="DY54" s="104"/>
      <c r="DZ54" s="105"/>
      <c r="EA54" s="105"/>
      <c r="EB54" s="105"/>
      <c r="EC54" s="105"/>
      <c r="ED54" s="105"/>
      <c r="EE54" s="105"/>
      <c r="EF54" s="94"/>
      <c r="EG54" s="96"/>
      <c r="EH54" s="18"/>
      <c r="EI54" s="2"/>
      <c r="EJ54" s="2"/>
      <c r="EK54" s="100"/>
      <c r="EL54" s="99"/>
      <c r="EM54" s="40"/>
      <c r="EN54" s="40"/>
      <c r="EO54" s="100"/>
      <c r="EP54" s="99"/>
      <c r="EQ54" s="40"/>
      <c r="ER54" s="40"/>
      <c r="ES54" s="40"/>
      <c r="ET54" s="40"/>
      <c r="EU54" s="40"/>
      <c r="EV54" s="40"/>
      <c r="EW54" s="100"/>
      <c r="EX54" s="99"/>
      <c r="EY54" s="40"/>
      <c r="EZ54" s="40"/>
      <c r="FA54" s="40"/>
      <c r="FB54" s="40"/>
      <c r="FC54" s="40"/>
      <c r="FD54" s="40"/>
      <c r="FE54" s="100"/>
    </row>
    <row r="55" spans="1:161">
      <c r="A55" s="119" t="str">
        <f>Validation!B55</f>
        <v>Pass</v>
      </c>
      <c r="B55" s="150"/>
      <c r="C55" s="150"/>
      <c r="D55" s="150"/>
      <c r="E55" s="151"/>
      <c r="F55" s="152"/>
      <c r="G55" s="150"/>
      <c r="H55" s="149"/>
      <c r="I55" s="40"/>
      <c r="J55" s="149"/>
      <c r="K55" s="102"/>
      <c r="L55" s="40"/>
      <c r="M55" s="123"/>
      <c r="N55" s="137"/>
      <c r="O55" s="137"/>
      <c r="P55" s="95"/>
      <c r="Q55" s="94"/>
      <c r="R55" s="96"/>
      <c r="S55" s="95"/>
      <c r="T55" s="40"/>
      <c r="U55" s="40"/>
      <c r="V55" s="185"/>
      <c r="W55" s="167"/>
      <c r="X55" s="96"/>
      <c r="Y55" s="99"/>
      <c r="Z55" s="40"/>
      <c r="AA55" s="40"/>
      <c r="AB55" s="171"/>
      <c r="AC55" s="172"/>
      <c r="AD55" s="40"/>
      <c r="AE55" s="40"/>
      <c r="AF55" s="94"/>
      <c r="AG55" s="94"/>
      <c r="AH55" s="100"/>
      <c r="AI55" s="170"/>
      <c r="AJ55" s="169"/>
      <c r="AK55" s="98"/>
      <c r="AL55" s="168"/>
      <c r="AM55" s="97"/>
      <c r="AN55" s="98"/>
      <c r="AO55" s="98"/>
      <c r="AP55" s="225"/>
      <c r="AQ55" s="175"/>
      <c r="AR55" s="98"/>
      <c r="AS55" s="235"/>
      <c r="AT55" s="168"/>
      <c r="AU55" s="136"/>
      <c r="AV55" s="99"/>
      <c r="AW55" s="40"/>
      <c r="AX55" s="40"/>
      <c r="AY55" s="40"/>
      <c r="AZ55" s="40"/>
      <c r="BA55" s="40"/>
      <c r="BB55" s="40"/>
      <c r="BC55" s="40"/>
      <c r="BD55" s="40"/>
      <c r="BE55" s="40"/>
      <c r="BF55" s="101"/>
      <c r="BG55" s="96"/>
      <c r="BH55" s="99"/>
      <c r="BI55" s="40"/>
      <c r="BJ55" s="40"/>
      <c r="BK55" s="40"/>
      <c r="BL55" s="40"/>
      <c r="BM55" s="40"/>
      <c r="BN55" s="40"/>
      <c r="BO55" s="40"/>
      <c r="BP55" s="100"/>
      <c r="BQ55" s="40"/>
      <c r="BR55" s="40"/>
      <c r="BS55" s="40"/>
      <c r="BT55" s="40"/>
      <c r="BU55" s="40"/>
      <c r="BV55" s="40"/>
      <c r="BW55" s="40"/>
      <c r="BX55" s="40"/>
      <c r="BY55" s="100"/>
      <c r="BZ55" s="99"/>
      <c r="CA55" s="40"/>
      <c r="CB55" s="40"/>
      <c r="CC55" s="40"/>
      <c r="CD55" s="40"/>
      <c r="CE55" s="40"/>
      <c r="CF55" s="40"/>
      <c r="CG55" s="40"/>
      <c r="CH55" s="40"/>
      <c r="CI55" s="40"/>
      <c r="CJ55" s="40"/>
      <c r="CK55" s="40"/>
      <c r="CL55" s="40"/>
      <c r="CM55" s="40"/>
      <c r="CN55" s="40"/>
      <c r="CO55" s="40"/>
      <c r="CP55" s="40"/>
      <c r="CQ55" s="40"/>
      <c r="CR55" s="40"/>
      <c r="CS55" s="102"/>
      <c r="CT55" s="103"/>
      <c r="CU55" s="40"/>
      <c r="CV55" s="40"/>
      <c r="CW55" s="40"/>
      <c r="CX55" s="40"/>
      <c r="CY55" s="40"/>
      <c r="CZ55" s="40"/>
      <c r="DA55" s="40"/>
      <c r="DB55" s="40"/>
      <c r="DC55" s="40"/>
      <c r="DD55" s="40"/>
      <c r="DE55" s="40"/>
      <c r="DF55" s="40"/>
      <c r="DG55" s="40"/>
      <c r="DH55" s="40"/>
      <c r="DI55" s="40"/>
      <c r="DJ55" s="40"/>
      <c r="DK55" s="40"/>
      <c r="DL55" s="40"/>
      <c r="DM55" s="40"/>
      <c r="DN55" s="40"/>
      <c r="DO55" s="94"/>
      <c r="DP55" s="100"/>
      <c r="DQ55" s="104"/>
      <c r="DR55" s="105"/>
      <c r="DS55" s="105"/>
      <c r="DT55" s="105"/>
      <c r="DU55" s="105"/>
      <c r="DV55" s="105"/>
      <c r="DW55" s="94"/>
      <c r="DX55" s="191"/>
      <c r="DY55" s="104"/>
      <c r="DZ55" s="105"/>
      <c r="EA55" s="105"/>
      <c r="EB55" s="105"/>
      <c r="EC55" s="105"/>
      <c r="ED55" s="105"/>
      <c r="EE55" s="105"/>
      <c r="EF55" s="94"/>
      <c r="EG55" s="96"/>
      <c r="EH55" s="18"/>
      <c r="EI55" s="2"/>
      <c r="EJ55" s="2"/>
      <c r="EK55" s="100"/>
      <c r="EL55" s="99"/>
      <c r="EM55" s="40"/>
      <c r="EN55" s="40"/>
      <c r="EO55" s="100"/>
      <c r="EP55" s="99"/>
      <c r="EQ55" s="40"/>
      <c r="ER55" s="40"/>
      <c r="ES55" s="40"/>
      <c r="ET55" s="40"/>
      <c r="EU55" s="40"/>
      <c r="EV55" s="40"/>
      <c r="EW55" s="100"/>
      <c r="EX55" s="99"/>
      <c r="EY55" s="40"/>
      <c r="EZ55" s="40"/>
      <c r="FA55" s="40"/>
      <c r="FB55" s="40"/>
      <c r="FC55" s="40"/>
      <c r="FD55" s="40"/>
      <c r="FE55" s="100"/>
    </row>
    <row r="56" spans="1:161">
      <c r="A56" s="119" t="str">
        <f>Validation!B56</f>
        <v>Pass</v>
      </c>
      <c r="B56" s="150"/>
      <c r="C56" s="150"/>
      <c r="D56" s="150"/>
      <c r="E56" s="151"/>
      <c r="F56" s="152"/>
      <c r="G56" s="150"/>
      <c r="H56" s="149"/>
      <c r="I56" s="40"/>
      <c r="J56" s="149"/>
      <c r="K56" s="102"/>
      <c r="L56" s="40"/>
      <c r="M56" s="123"/>
      <c r="N56" s="137"/>
      <c r="O56" s="137"/>
      <c r="P56" s="95"/>
      <c r="Q56" s="94"/>
      <c r="R56" s="96"/>
      <c r="S56" s="95"/>
      <c r="T56" s="40"/>
      <c r="U56" s="40"/>
      <c r="V56" s="185"/>
      <c r="W56" s="167"/>
      <c r="X56" s="96"/>
      <c r="Y56" s="99"/>
      <c r="Z56" s="40"/>
      <c r="AA56" s="40"/>
      <c r="AB56" s="171"/>
      <c r="AC56" s="172"/>
      <c r="AD56" s="40"/>
      <c r="AE56" s="40"/>
      <c r="AF56" s="94"/>
      <c r="AG56" s="94"/>
      <c r="AH56" s="100"/>
      <c r="AI56" s="170"/>
      <c r="AJ56" s="169"/>
      <c r="AK56" s="98"/>
      <c r="AL56" s="168"/>
      <c r="AM56" s="97"/>
      <c r="AN56" s="98"/>
      <c r="AO56" s="98"/>
      <c r="AP56" s="225"/>
      <c r="AQ56" s="175"/>
      <c r="AR56" s="98"/>
      <c r="AS56" s="235"/>
      <c r="AT56" s="168"/>
      <c r="AU56" s="136"/>
      <c r="AV56" s="99"/>
      <c r="AW56" s="40"/>
      <c r="AX56" s="40"/>
      <c r="AY56" s="40"/>
      <c r="AZ56" s="40"/>
      <c r="BA56" s="40"/>
      <c r="BB56" s="40"/>
      <c r="BC56" s="40"/>
      <c r="BD56" s="40"/>
      <c r="BE56" s="40"/>
      <c r="BF56" s="101"/>
      <c r="BG56" s="96"/>
      <c r="BH56" s="99"/>
      <c r="BI56" s="40"/>
      <c r="BJ56" s="40"/>
      <c r="BK56" s="40"/>
      <c r="BL56" s="40"/>
      <c r="BM56" s="40"/>
      <c r="BN56" s="40"/>
      <c r="BO56" s="40"/>
      <c r="BP56" s="100"/>
      <c r="BQ56" s="40"/>
      <c r="BR56" s="40"/>
      <c r="BS56" s="40"/>
      <c r="BT56" s="40"/>
      <c r="BU56" s="40"/>
      <c r="BV56" s="40"/>
      <c r="BW56" s="40"/>
      <c r="BX56" s="40"/>
      <c r="BY56" s="100"/>
      <c r="BZ56" s="99"/>
      <c r="CA56" s="40"/>
      <c r="CB56" s="40"/>
      <c r="CC56" s="40"/>
      <c r="CD56" s="40"/>
      <c r="CE56" s="40"/>
      <c r="CF56" s="40"/>
      <c r="CG56" s="40"/>
      <c r="CH56" s="40"/>
      <c r="CI56" s="40"/>
      <c r="CJ56" s="40"/>
      <c r="CK56" s="40"/>
      <c r="CL56" s="40"/>
      <c r="CM56" s="40"/>
      <c r="CN56" s="40"/>
      <c r="CO56" s="40"/>
      <c r="CP56" s="40"/>
      <c r="CQ56" s="40"/>
      <c r="CR56" s="40"/>
      <c r="CS56" s="102"/>
      <c r="CT56" s="103"/>
      <c r="CU56" s="40"/>
      <c r="CV56" s="40"/>
      <c r="CW56" s="40"/>
      <c r="CX56" s="40"/>
      <c r="CY56" s="40"/>
      <c r="CZ56" s="40"/>
      <c r="DA56" s="40"/>
      <c r="DB56" s="40"/>
      <c r="DC56" s="40"/>
      <c r="DD56" s="40"/>
      <c r="DE56" s="40"/>
      <c r="DF56" s="40"/>
      <c r="DG56" s="40"/>
      <c r="DH56" s="40"/>
      <c r="DI56" s="40"/>
      <c r="DJ56" s="40"/>
      <c r="DK56" s="40"/>
      <c r="DL56" s="40"/>
      <c r="DM56" s="40"/>
      <c r="DN56" s="40"/>
      <c r="DO56" s="94"/>
      <c r="DP56" s="100"/>
      <c r="DQ56" s="104"/>
      <c r="DR56" s="105"/>
      <c r="DS56" s="105"/>
      <c r="DT56" s="105"/>
      <c r="DU56" s="105"/>
      <c r="DV56" s="105"/>
      <c r="DW56" s="94"/>
      <c r="DX56" s="191"/>
      <c r="DY56" s="104"/>
      <c r="DZ56" s="105"/>
      <c r="EA56" s="105"/>
      <c r="EB56" s="105"/>
      <c r="EC56" s="105"/>
      <c r="ED56" s="105"/>
      <c r="EE56" s="105"/>
      <c r="EF56" s="94"/>
      <c r="EG56" s="96"/>
      <c r="EH56" s="18"/>
      <c r="EI56" s="2"/>
      <c r="EJ56" s="2"/>
      <c r="EK56" s="100"/>
      <c r="EL56" s="99"/>
      <c r="EM56" s="40"/>
      <c r="EN56" s="40"/>
      <c r="EO56" s="100"/>
      <c r="EP56" s="99"/>
      <c r="EQ56" s="40"/>
      <c r="ER56" s="40"/>
      <c r="ES56" s="40"/>
      <c r="ET56" s="40"/>
      <c r="EU56" s="40"/>
      <c r="EV56" s="40"/>
      <c r="EW56" s="100"/>
      <c r="EX56" s="99"/>
      <c r="EY56" s="40"/>
      <c r="EZ56" s="40"/>
      <c r="FA56" s="40"/>
      <c r="FB56" s="40"/>
      <c r="FC56" s="40"/>
      <c r="FD56" s="40"/>
      <c r="FE56" s="100"/>
    </row>
    <row r="57" spans="1:161">
      <c r="A57" s="119" t="str">
        <f>Validation!B57</f>
        <v>Pass</v>
      </c>
      <c r="B57" s="150"/>
      <c r="C57" s="150"/>
      <c r="D57" s="150"/>
      <c r="E57" s="151"/>
      <c r="F57" s="152"/>
      <c r="G57" s="150"/>
      <c r="H57" s="149"/>
      <c r="I57" s="40"/>
      <c r="J57" s="149"/>
      <c r="K57" s="102"/>
      <c r="L57" s="40"/>
      <c r="M57" s="123"/>
      <c r="N57" s="137"/>
      <c r="O57" s="137"/>
      <c r="P57" s="95"/>
      <c r="Q57" s="94"/>
      <c r="R57" s="96"/>
      <c r="S57" s="95"/>
      <c r="T57" s="40"/>
      <c r="U57" s="40"/>
      <c r="V57" s="185"/>
      <c r="W57" s="167"/>
      <c r="X57" s="96"/>
      <c r="Y57" s="99"/>
      <c r="Z57" s="40"/>
      <c r="AA57" s="40"/>
      <c r="AB57" s="171"/>
      <c r="AC57" s="172"/>
      <c r="AD57" s="40"/>
      <c r="AE57" s="40"/>
      <c r="AF57" s="94"/>
      <c r="AG57" s="94"/>
      <c r="AH57" s="100"/>
      <c r="AI57" s="170"/>
      <c r="AJ57" s="169"/>
      <c r="AK57" s="98"/>
      <c r="AL57" s="168"/>
      <c r="AM57" s="97"/>
      <c r="AN57" s="98"/>
      <c r="AO57" s="98"/>
      <c r="AP57" s="225"/>
      <c r="AQ57" s="175"/>
      <c r="AR57" s="98"/>
      <c r="AS57" s="235"/>
      <c r="AT57" s="168"/>
      <c r="AU57" s="136"/>
      <c r="AV57" s="99"/>
      <c r="AW57" s="40"/>
      <c r="AX57" s="40"/>
      <c r="AY57" s="40"/>
      <c r="AZ57" s="40"/>
      <c r="BA57" s="40"/>
      <c r="BB57" s="40"/>
      <c r="BC57" s="40"/>
      <c r="BD57" s="40"/>
      <c r="BE57" s="40"/>
      <c r="BF57" s="101"/>
      <c r="BG57" s="96"/>
      <c r="BH57" s="99"/>
      <c r="BI57" s="40"/>
      <c r="BJ57" s="40"/>
      <c r="BK57" s="40"/>
      <c r="BL57" s="40"/>
      <c r="BM57" s="40"/>
      <c r="BN57" s="40"/>
      <c r="BO57" s="40"/>
      <c r="BP57" s="100"/>
      <c r="BQ57" s="40"/>
      <c r="BR57" s="40"/>
      <c r="BS57" s="40"/>
      <c r="BT57" s="40"/>
      <c r="BU57" s="40"/>
      <c r="BV57" s="40"/>
      <c r="BW57" s="40"/>
      <c r="BX57" s="40"/>
      <c r="BY57" s="100"/>
      <c r="BZ57" s="99"/>
      <c r="CA57" s="40"/>
      <c r="CB57" s="40"/>
      <c r="CC57" s="40"/>
      <c r="CD57" s="40"/>
      <c r="CE57" s="40"/>
      <c r="CF57" s="40"/>
      <c r="CG57" s="40"/>
      <c r="CH57" s="40"/>
      <c r="CI57" s="40"/>
      <c r="CJ57" s="40"/>
      <c r="CK57" s="40"/>
      <c r="CL57" s="40"/>
      <c r="CM57" s="40"/>
      <c r="CN57" s="40"/>
      <c r="CO57" s="40"/>
      <c r="CP57" s="40"/>
      <c r="CQ57" s="40"/>
      <c r="CR57" s="40"/>
      <c r="CS57" s="102"/>
      <c r="CT57" s="103"/>
      <c r="CU57" s="40"/>
      <c r="CV57" s="40"/>
      <c r="CW57" s="40"/>
      <c r="CX57" s="40"/>
      <c r="CY57" s="40"/>
      <c r="CZ57" s="40"/>
      <c r="DA57" s="40"/>
      <c r="DB57" s="40"/>
      <c r="DC57" s="40"/>
      <c r="DD57" s="40"/>
      <c r="DE57" s="40"/>
      <c r="DF57" s="40"/>
      <c r="DG57" s="40"/>
      <c r="DH57" s="40"/>
      <c r="DI57" s="40"/>
      <c r="DJ57" s="40"/>
      <c r="DK57" s="40"/>
      <c r="DL57" s="40"/>
      <c r="DM57" s="40"/>
      <c r="DN57" s="40"/>
      <c r="DO57" s="94"/>
      <c r="DP57" s="100"/>
      <c r="DQ57" s="104"/>
      <c r="DR57" s="105"/>
      <c r="DS57" s="105"/>
      <c r="DT57" s="105"/>
      <c r="DU57" s="105"/>
      <c r="DV57" s="105"/>
      <c r="DW57" s="94"/>
      <c r="DX57" s="191"/>
      <c r="DY57" s="104"/>
      <c r="DZ57" s="105"/>
      <c r="EA57" s="105"/>
      <c r="EB57" s="105"/>
      <c r="EC57" s="105"/>
      <c r="ED57" s="105"/>
      <c r="EE57" s="105"/>
      <c r="EF57" s="94"/>
      <c r="EG57" s="96"/>
      <c r="EH57" s="18"/>
      <c r="EI57" s="2"/>
      <c r="EJ57" s="2"/>
      <c r="EK57" s="100"/>
      <c r="EL57" s="99"/>
      <c r="EM57" s="40"/>
      <c r="EN57" s="40"/>
      <c r="EO57" s="100"/>
      <c r="EP57" s="99"/>
      <c r="EQ57" s="40"/>
      <c r="ER57" s="40"/>
      <c r="ES57" s="40"/>
      <c r="ET57" s="40"/>
      <c r="EU57" s="40"/>
      <c r="EV57" s="40"/>
      <c r="EW57" s="100"/>
      <c r="EX57" s="99"/>
      <c r="EY57" s="40"/>
      <c r="EZ57" s="40"/>
      <c r="FA57" s="40"/>
      <c r="FB57" s="40"/>
      <c r="FC57" s="40"/>
      <c r="FD57" s="40"/>
      <c r="FE57" s="100"/>
    </row>
    <row r="58" spans="1:161">
      <c r="A58" s="119" t="str">
        <f>Validation!B58</f>
        <v>Pass</v>
      </c>
      <c r="B58" s="150"/>
      <c r="C58" s="150"/>
      <c r="D58" s="150"/>
      <c r="E58" s="151"/>
      <c r="F58" s="152"/>
      <c r="G58" s="150"/>
      <c r="H58" s="149"/>
      <c r="I58" s="40"/>
      <c r="J58" s="149"/>
      <c r="K58" s="102"/>
      <c r="L58" s="40"/>
      <c r="M58" s="123"/>
      <c r="N58" s="137"/>
      <c r="O58" s="137"/>
      <c r="P58" s="95"/>
      <c r="Q58" s="94"/>
      <c r="R58" s="96"/>
      <c r="S58" s="95"/>
      <c r="T58" s="40"/>
      <c r="U58" s="40"/>
      <c r="V58" s="185"/>
      <c r="W58" s="167"/>
      <c r="X58" s="96"/>
      <c r="Y58" s="99"/>
      <c r="Z58" s="40"/>
      <c r="AA58" s="40"/>
      <c r="AB58" s="171"/>
      <c r="AC58" s="172"/>
      <c r="AD58" s="40"/>
      <c r="AE58" s="40"/>
      <c r="AF58" s="94"/>
      <c r="AG58" s="94"/>
      <c r="AH58" s="100"/>
      <c r="AI58" s="170"/>
      <c r="AJ58" s="169"/>
      <c r="AK58" s="98"/>
      <c r="AL58" s="168"/>
      <c r="AM58" s="97"/>
      <c r="AN58" s="98"/>
      <c r="AO58" s="98"/>
      <c r="AP58" s="225"/>
      <c r="AQ58" s="175"/>
      <c r="AR58" s="98"/>
      <c r="AS58" s="235"/>
      <c r="AT58" s="168"/>
      <c r="AU58" s="136"/>
      <c r="AV58" s="99"/>
      <c r="AW58" s="40"/>
      <c r="AX58" s="40"/>
      <c r="AY58" s="40"/>
      <c r="AZ58" s="40"/>
      <c r="BA58" s="40"/>
      <c r="BB58" s="40"/>
      <c r="BC58" s="40"/>
      <c r="BD58" s="40"/>
      <c r="BE58" s="40"/>
      <c r="BF58" s="101"/>
      <c r="BG58" s="96"/>
      <c r="BH58" s="99"/>
      <c r="BI58" s="40"/>
      <c r="BJ58" s="40"/>
      <c r="BK58" s="40"/>
      <c r="BL58" s="40"/>
      <c r="BM58" s="40"/>
      <c r="BN58" s="40"/>
      <c r="BO58" s="40"/>
      <c r="BP58" s="100"/>
      <c r="BQ58" s="40"/>
      <c r="BR58" s="40"/>
      <c r="BS58" s="40"/>
      <c r="BT58" s="40"/>
      <c r="BU58" s="40"/>
      <c r="BV58" s="40"/>
      <c r="BW58" s="40"/>
      <c r="BX58" s="40"/>
      <c r="BY58" s="100"/>
      <c r="BZ58" s="99"/>
      <c r="CA58" s="40"/>
      <c r="CB58" s="40"/>
      <c r="CC58" s="40"/>
      <c r="CD58" s="40"/>
      <c r="CE58" s="40"/>
      <c r="CF58" s="40"/>
      <c r="CG58" s="40"/>
      <c r="CH58" s="40"/>
      <c r="CI58" s="40"/>
      <c r="CJ58" s="40"/>
      <c r="CK58" s="40"/>
      <c r="CL58" s="40"/>
      <c r="CM58" s="40"/>
      <c r="CN58" s="40"/>
      <c r="CO58" s="40"/>
      <c r="CP58" s="40"/>
      <c r="CQ58" s="40"/>
      <c r="CR58" s="40"/>
      <c r="CS58" s="102"/>
      <c r="CT58" s="103"/>
      <c r="CU58" s="40"/>
      <c r="CV58" s="40"/>
      <c r="CW58" s="40"/>
      <c r="CX58" s="40"/>
      <c r="CY58" s="40"/>
      <c r="CZ58" s="40"/>
      <c r="DA58" s="40"/>
      <c r="DB58" s="40"/>
      <c r="DC58" s="40"/>
      <c r="DD58" s="40"/>
      <c r="DE58" s="40"/>
      <c r="DF58" s="40"/>
      <c r="DG58" s="40"/>
      <c r="DH58" s="40"/>
      <c r="DI58" s="40"/>
      <c r="DJ58" s="40"/>
      <c r="DK58" s="40"/>
      <c r="DL58" s="40"/>
      <c r="DM58" s="40"/>
      <c r="DN58" s="40"/>
      <c r="DO58" s="94"/>
      <c r="DP58" s="100"/>
      <c r="DQ58" s="104"/>
      <c r="DR58" s="105"/>
      <c r="DS58" s="105"/>
      <c r="DT58" s="105"/>
      <c r="DU58" s="105"/>
      <c r="DV58" s="105"/>
      <c r="DW58" s="94"/>
      <c r="DX58" s="191"/>
      <c r="DY58" s="104"/>
      <c r="DZ58" s="105"/>
      <c r="EA58" s="105"/>
      <c r="EB58" s="105"/>
      <c r="EC58" s="105"/>
      <c r="ED58" s="105"/>
      <c r="EE58" s="105"/>
      <c r="EF58" s="94"/>
      <c r="EG58" s="96"/>
      <c r="EH58" s="18"/>
      <c r="EI58" s="2"/>
      <c r="EJ58" s="2"/>
      <c r="EK58" s="100"/>
      <c r="EL58" s="99"/>
      <c r="EM58" s="40"/>
      <c r="EN58" s="40"/>
      <c r="EO58" s="100"/>
      <c r="EP58" s="99"/>
      <c r="EQ58" s="40"/>
      <c r="ER58" s="40"/>
      <c r="ES58" s="40"/>
      <c r="ET58" s="40"/>
      <c r="EU58" s="40"/>
      <c r="EV58" s="40"/>
      <c r="EW58" s="100"/>
      <c r="EX58" s="99"/>
      <c r="EY58" s="40"/>
      <c r="EZ58" s="40"/>
      <c r="FA58" s="40"/>
      <c r="FB58" s="40"/>
      <c r="FC58" s="40"/>
      <c r="FD58" s="40"/>
      <c r="FE58" s="100"/>
    </row>
    <row r="59" spans="1:161">
      <c r="A59" s="119" t="str">
        <f>Validation!B59</f>
        <v>Pass</v>
      </c>
      <c r="B59" s="150"/>
      <c r="C59" s="150"/>
      <c r="D59" s="150"/>
      <c r="E59" s="151"/>
      <c r="F59" s="152"/>
      <c r="G59" s="150"/>
      <c r="H59" s="149"/>
      <c r="I59" s="40"/>
      <c r="J59" s="149"/>
      <c r="K59" s="102"/>
      <c r="L59" s="40"/>
      <c r="M59" s="123"/>
      <c r="N59" s="137"/>
      <c r="O59" s="137"/>
      <c r="P59" s="95"/>
      <c r="Q59" s="94"/>
      <c r="R59" s="96"/>
      <c r="S59" s="95"/>
      <c r="T59" s="40"/>
      <c r="U59" s="40"/>
      <c r="V59" s="185"/>
      <c r="W59" s="167"/>
      <c r="X59" s="96"/>
      <c r="Y59" s="99"/>
      <c r="Z59" s="40"/>
      <c r="AA59" s="40"/>
      <c r="AB59" s="171"/>
      <c r="AC59" s="172"/>
      <c r="AD59" s="40"/>
      <c r="AE59" s="40"/>
      <c r="AF59" s="94"/>
      <c r="AG59" s="94"/>
      <c r="AH59" s="100"/>
      <c r="AI59" s="170"/>
      <c r="AJ59" s="169"/>
      <c r="AK59" s="98"/>
      <c r="AL59" s="168"/>
      <c r="AM59" s="97"/>
      <c r="AN59" s="98"/>
      <c r="AO59" s="98"/>
      <c r="AP59" s="225"/>
      <c r="AQ59" s="175"/>
      <c r="AR59" s="98"/>
      <c r="AS59" s="235"/>
      <c r="AT59" s="168"/>
      <c r="AU59" s="136"/>
      <c r="AV59" s="99"/>
      <c r="AW59" s="40"/>
      <c r="AX59" s="40"/>
      <c r="AY59" s="40"/>
      <c r="AZ59" s="40"/>
      <c r="BA59" s="40"/>
      <c r="BB59" s="40"/>
      <c r="BC59" s="40"/>
      <c r="BD59" s="40"/>
      <c r="BE59" s="40"/>
      <c r="BF59" s="101"/>
      <c r="BG59" s="96"/>
      <c r="BH59" s="99"/>
      <c r="BI59" s="40"/>
      <c r="BJ59" s="40"/>
      <c r="BK59" s="40"/>
      <c r="BL59" s="40"/>
      <c r="BM59" s="40"/>
      <c r="BN59" s="40"/>
      <c r="BO59" s="40"/>
      <c r="BP59" s="100"/>
      <c r="BQ59" s="40"/>
      <c r="BR59" s="40"/>
      <c r="BS59" s="40"/>
      <c r="BT59" s="40"/>
      <c r="BU59" s="40"/>
      <c r="BV59" s="40"/>
      <c r="BW59" s="40"/>
      <c r="BX59" s="40"/>
      <c r="BY59" s="100"/>
      <c r="BZ59" s="99"/>
      <c r="CA59" s="40"/>
      <c r="CB59" s="40"/>
      <c r="CC59" s="40"/>
      <c r="CD59" s="40"/>
      <c r="CE59" s="40"/>
      <c r="CF59" s="40"/>
      <c r="CG59" s="40"/>
      <c r="CH59" s="40"/>
      <c r="CI59" s="40"/>
      <c r="CJ59" s="40"/>
      <c r="CK59" s="40"/>
      <c r="CL59" s="40"/>
      <c r="CM59" s="40"/>
      <c r="CN59" s="40"/>
      <c r="CO59" s="40"/>
      <c r="CP59" s="40"/>
      <c r="CQ59" s="40"/>
      <c r="CR59" s="40"/>
      <c r="CS59" s="102"/>
      <c r="CT59" s="103"/>
      <c r="CU59" s="40"/>
      <c r="CV59" s="40"/>
      <c r="CW59" s="40"/>
      <c r="CX59" s="40"/>
      <c r="CY59" s="40"/>
      <c r="CZ59" s="40"/>
      <c r="DA59" s="40"/>
      <c r="DB59" s="40"/>
      <c r="DC59" s="40"/>
      <c r="DD59" s="40"/>
      <c r="DE59" s="40"/>
      <c r="DF59" s="40"/>
      <c r="DG59" s="40"/>
      <c r="DH59" s="40"/>
      <c r="DI59" s="40"/>
      <c r="DJ59" s="40"/>
      <c r="DK59" s="40"/>
      <c r="DL59" s="40"/>
      <c r="DM59" s="40"/>
      <c r="DN59" s="40"/>
      <c r="DO59" s="94"/>
      <c r="DP59" s="100"/>
      <c r="DQ59" s="104"/>
      <c r="DR59" s="105"/>
      <c r="DS59" s="105"/>
      <c r="DT59" s="105"/>
      <c r="DU59" s="105"/>
      <c r="DV59" s="105"/>
      <c r="DW59" s="94"/>
      <c r="DX59" s="191"/>
      <c r="DY59" s="104"/>
      <c r="DZ59" s="105"/>
      <c r="EA59" s="105"/>
      <c r="EB59" s="105"/>
      <c r="EC59" s="105"/>
      <c r="ED59" s="105"/>
      <c r="EE59" s="105"/>
      <c r="EF59" s="94"/>
      <c r="EG59" s="96"/>
      <c r="EH59" s="18"/>
      <c r="EI59" s="2"/>
      <c r="EJ59" s="2"/>
      <c r="EK59" s="100"/>
      <c r="EL59" s="99"/>
      <c r="EM59" s="40"/>
      <c r="EN59" s="40"/>
      <c r="EO59" s="100"/>
      <c r="EP59" s="99"/>
      <c r="EQ59" s="40"/>
      <c r="ER59" s="40"/>
      <c r="ES59" s="40"/>
      <c r="ET59" s="40"/>
      <c r="EU59" s="40"/>
      <c r="EV59" s="40"/>
      <c r="EW59" s="100"/>
      <c r="EX59" s="99"/>
      <c r="EY59" s="40"/>
      <c r="EZ59" s="40"/>
      <c r="FA59" s="40"/>
      <c r="FB59" s="40"/>
      <c r="FC59" s="40"/>
      <c r="FD59" s="40"/>
      <c r="FE59" s="100"/>
    </row>
    <row r="60" spans="1:161">
      <c r="A60" s="119" t="str">
        <f>Validation!B60</f>
        <v>Pass</v>
      </c>
      <c r="B60" s="150"/>
      <c r="C60" s="150"/>
      <c r="D60" s="150"/>
      <c r="E60" s="151"/>
      <c r="F60" s="152"/>
      <c r="G60" s="150"/>
      <c r="H60" s="149"/>
      <c r="I60" s="40"/>
      <c r="J60" s="149"/>
      <c r="K60" s="102"/>
      <c r="L60" s="40"/>
      <c r="M60" s="123"/>
      <c r="N60" s="137"/>
      <c r="O60" s="137"/>
      <c r="P60" s="95"/>
      <c r="Q60" s="94"/>
      <c r="R60" s="96"/>
      <c r="S60" s="95"/>
      <c r="T60" s="40"/>
      <c r="U60" s="40"/>
      <c r="V60" s="185"/>
      <c r="W60" s="167"/>
      <c r="X60" s="96"/>
      <c r="Y60" s="99"/>
      <c r="Z60" s="40"/>
      <c r="AA60" s="40"/>
      <c r="AB60" s="171"/>
      <c r="AC60" s="172"/>
      <c r="AD60" s="40"/>
      <c r="AE60" s="40"/>
      <c r="AF60" s="94"/>
      <c r="AG60" s="94"/>
      <c r="AH60" s="100"/>
      <c r="AI60" s="170"/>
      <c r="AJ60" s="169"/>
      <c r="AK60" s="98"/>
      <c r="AL60" s="168"/>
      <c r="AM60" s="97"/>
      <c r="AN60" s="98"/>
      <c r="AO60" s="98"/>
      <c r="AP60" s="225"/>
      <c r="AQ60" s="175"/>
      <c r="AR60" s="98"/>
      <c r="AS60" s="235"/>
      <c r="AT60" s="168"/>
      <c r="AU60" s="136"/>
      <c r="AV60" s="99"/>
      <c r="AW60" s="40"/>
      <c r="AX60" s="40"/>
      <c r="AY60" s="40"/>
      <c r="AZ60" s="40"/>
      <c r="BA60" s="40"/>
      <c r="BB60" s="40"/>
      <c r="BC60" s="40"/>
      <c r="BD60" s="40"/>
      <c r="BE60" s="40"/>
      <c r="BF60" s="101"/>
      <c r="BG60" s="96"/>
      <c r="BH60" s="99"/>
      <c r="BI60" s="40"/>
      <c r="BJ60" s="40"/>
      <c r="BK60" s="40"/>
      <c r="BL60" s="40"/>
      <c r="BM60" s="40"/>
      <c r="BN60" s="40"/>
      <c r="BO60" s="40"/>
      <c r="BP60" s="100"/>
      <c r="BQ60" s="40"/>
      <c r="BR60" s="40"/>
      <c r="BS60" s="40"/>
      <c r="BT60" s="40"/>
      <c r="BU60" s="40"/>
      <c r="BV60" s="40"/>
      <c r="BW60" s="40"/>
      <c r="BX60" s="40"/>
      <c r="BY60" s="100"/>
      <c r="BZ60" s="99"/>
      <c r="CA60" s="40"/>
      <c r="CB60" s="40"/>
      <c r="CC60" s="40"/>
      <c r="CD60" s="40"/>
      <c r="CE60" s="40"/>
      <c r="CF60" s="40"/>
      <c r="CG60" s="40"/>
      <c r="CH60" s="40"/>
      <c r="CI60" s="40"/>
      <c r="CJ60" s="40"/>
      <c r="CK60" s="40"/>
      <c r="CL60" s="40"/>
      <c r="CM60" s="40"/>
      <c r="CN60" s="40"/>
      <c r="CO60" s="40"/>
      <c r="CP60" s="40"/>
      <c r="CQ60" s="40"/>
      <c r="CR60" s="40"/>
      <c r="CS60" s="102"/>
      <c r="CT60" s="103"/>
      <c r="CU60" s="40"/>
      <c r="CV60" s="40"/>
      <c r="CW60" s="40"/>
      <c r="CX60" s="40"/>
      <c r="CY60" s="40"/>
      <c r="CZ60" s="40"/>
      <c r="DA60" s="40"/>
      <c r="DB60" s="40"/>
      <c r="DC60" s="40"/>
      <c r="DD60" s="40"/>
      <c r="DE60" s="40"/>
      <c r="DF60" s="40"/>
      <c r="DG60" s="40"/>
      <c r="DH60" s="40"/>
      <c r="DI60" s="40"/>
      <c r="DJ60" s="40"/>
      <c r="DK60" s="40"/>
      <c r="DL60" s="40"/>
      <c r="DM60" s="40"/>
      <c r="DN60" s="40"/>
      <c r="DO60" s="94"/>
      <c r="DP60" s="100"/>
      <c r="DQ60" s="104"/>
      <c r="DR60" s="105"/>
      <c r="DS60" s="105"/>
      <c r="DT60" s="105"/>
      <c r="DU60" s="105"/>
      <c r="DV60" s="105"/>
      <c r="DW60" s="94"/>
      <c r="DX60" s="191"/>
      <c r="DY60" s="104"/>
      <c r="DZ60" s="105"/>
      <c r="EA60" s="105"/>
      <c r="EB60" s="105"/>
      <c r="EC60" s="105"/>
      <c r="ED60" s="105"/>
      <c r="EE60" s="105"/>
      <c r="EF60" s="94"/>
      <c r="EG60" s="96"/>
      <c r="EH60" s="18"/>
      <c r="EI60" s="2"/>
      <c r="EJ60" s="2"/>
      <c r="EK60" s="100"/>
      <c r="EL60" s="99"/>
      <c r="EM60" s="40"/>
      <c r="EN60" s="40"/>
      <c r="EO60" s="100"/>
      <c r="EP60" s="99"/>
      <c r="EQ60" s="40"/>
      <c r="ER60" s="40"/>
      <c r="ES60" s="40"/>
      <c r="ET60" s="40"/>
      <c r="EU60" s="40"/>
      <c r="EV60" s="40"/>
      <c r="EW60" s="100"/>
      <c r="EX60" s="99"/>
      <c r="EY60" s="40"/>
      <c r="EZ60" s="40"/>
      <c r="FA60" s="40"/>
      <c r="FB60" s="40"/>
      <c r="FC60" s="40"/>
      <c r="FD60" s="40"/>
      <c r="FE60" s="100"/>
    </row>
    <row r="61" spans="1:161">
      <c r="A61" s="119" t="str">
        <f>Validation!B61</f>
        <v>Pass</v>
      </c>
      <c r="B61" s="150"/>
      <c r="C61" s="150"/>
      <c r="D61" s="150"/>
      <c r="E61" s="151"/>
      <c r="F61" s="152"/>
      <c r="G61" s="150"/>
      <c r="H61" s="149"/>
      <c r="I61" s="40"/>
      <c r="J61" s="149"/>
      <c r="K61" s="102"/>
      <c r="L61" s="40"/>
      <c r="M61" s="123"/>
      <c r="N61" s="137"/>
      <c r="O61" s="137"/>
      <c r="P61" s="95"/>
      <c r="Q61" s="94"/>
      <c r="R61" s="96"/>
      <c r="S61" s="95"/>
      <c r="T61" s="40"/>
      <c r="U61" s="40"/>
      <c r="V61" s="185"/>
      <c r="W61" s="167"/>
      <c r="X61" s="96"/>
      <c r="Y61" s="99"/>
      <c r="Z61" s="40"/>
      <c r="AA61" s="40"/>
      <c r="AB61" s="171"/>
      <c r="AC61" s="172"/>
      <c r="AD61" s="40"/>
      <c r="AE61" s="40"/>
      <c r="AF61" s="94"/>
      <c r="AG61" s="94"/>
      <c r="AH61" s="100"/>
      <c r="AI61" s="170"/>
      <c r="AJ61" s="169"/>
      <c r="AK61" s="98"/>
      <c r="AL61" s="168"/>
      <c r="AM61" s="97"/>
      <c r="AN61" s="98"/>
      <c r="AO61" s="98"/>
      <c r="AP61" s="225"/>
      <c r="AQ61" s="175"/>
      <c r="AR61" s="98"/>
      <c r="AS61" s="235"/>
      <c r="AT61" s="168"/>
      <c r="AU61" s="136"/>
      <c r="AV61" s="99"/>
      <c r="AW61" s="40"/>
      <c r="AX61" s="40"/>
      <c r="AY61" s="40"/>
      <c r="AZ61" s="40"/>
      <c r="BA61" s="40"/>
      <c r="BB61" s="40"/>
      <c r="BC61" s="40"/>
      <c r="BD61" s="40"/>
      <c r="BE61" s="40"/>
      <c r="BF61" s="101"/>
      <c r="BG61" s="96"/>
      <c r="BH61" s="99"/>
      <c r="BI61" s="40"/>
      <c r="BJ61" s="40"/>
      <c r="BK61" s="40"/>
      <c r="BL61" s="40"/>
      <c r="BM61" s="40"/>
      <c r="BN61" s="40"/>
      <c r="BO61" s="40"/>
      <c r="BP61" s="100"/>
      <c r="BQ61" s="40"/>
      <c r="BR61" s="40"/>
      <c r="BS61" s="40"/>
      <c r="BT61" s="40"/>
      <c r="BU61" s="40"/>
      <c r="BV61" s="40"/>
      <c r="BW61" s="40"/>
      <c r="BX61" s="40"/>
      <c r="BY61" s="100"/>
      <c r="BZ61" s="99"/>
      <c r="CA61" s="40"/>
      <c r="CB61" s="40"/>
      <c r="CC61" s="40"/>
      <c r="CD61" s="40"/>
      <c r="CE61" s="40"/>
      <c r="CF61" s="40"/>
      <c r="CG61" s="40"/>
      <c r="CH61" s="40"/>
      <c r="CI61" s="40"/>
      <c r="CJ61" s="40"/>
      <c r="CK61" s="40"/>
      <c r="CL61" s="40"/>
      <c r="CM61" s="40"/>
      <c r="CN61" s="40"/>
      <c r="CO61" s="40"/>
      <c r="CP61" s="40"/>
      <c r="CQ61" s="40"/>
      <c r="CR61" s="40"/>
      <c r="CS61" s="102"/>
      <c r="CT61" s="103"/>
      <c r="CU61" s="40"/>
      <c r="CV61" s="40"/>
      <c r="CW61" s="40"/>
      <c r="CX61" s="40"/>
      <c r="CY61" s="40"/>
      <c r="CZ61" s="40"/>
      <c r="DA61" s="40"/>
      <c r="DB61" s="40"/>
      <c r="DC61" s="40"/>
      <c r="DD61" s="40"/>
      <c r="DE61" s="40"/>
      <c r="DF61" s="40"/>
      <c r="DG61" s="40"/>
      <c r="DH61" s="40"/>
      <c r="DI61" s="40"/>
      <c r="DJ61" s="40"/>
      <c r="DK61" s="40"/>
      <c r="DL61" s="40"/>
      <c r="DM61" s="40"/>
      <c r="DN61" s="40"/>
      <c r="DO61" s="94"/>
      <c r="DP61" s="100"/>
      <c r="DQ61" s="104"/>
      <c r="DR61" s="105"/>
      <c r="DS61" s="105"/>
      <c r="DT61" s="105"/>
      <c r="DU61" s="105"/>
      <c r="DV61" s="105"/>
      <c r="DW61" s="94"/>
      <c r="DX61" s="191"/>
      <c r="DY61" s="104"/>
      <c r="DZ61" s="105"/>
      <c r="EA61" s="105"/>
      <c r="EB61" s="105"/>
      <c r="EC61" s="105"/>
      <c r="ED61" s="105"/>
      <c r="EE61" s="105"/>
      <c r="EF61" s="94"/>
      <c r="EG61" s="96"/>
      <c r="EH61" s="18"/>
      <c r="EI61" s="2"/>
      <c r="EJ61" s="2"/>
      <c r="EK61" s="100"/>
      <c r="EL61" s="99"/>
      <c r="EM61" s="40"/>
      <c r="EN61" s="40"/>
      <c r="EO61" s="100"/>
      <c r="EP61" s="99"/>
      <c r="EQ61" s="40"/>
      <c r="ER61" s="40"/>
      <c r="ES61" s="40"/>
      <c r="ET61" s="40"/>
      <c r="EU61" s="40"/>
      <c r="EV61" s="40"/>
      <c r="EW61" s="100"/>
      <c r="EX61" s="99"/>
      <c r="EY61" s="40"/>
      <c r="EZ61" s="40"/>
      <c r="FA61" s="40"/>
      <c r="FB61" s="40"/>
      <c r="FC61" s="40"/>
      <c r="FD61" s="40"/>
      <c r="FE61" s="100"/>
    </row>
    <row r="62" spans="1:161">
      <c r="A62" s="119" t="str">
        <f>Validation!B62</f>
        <v>Pass</v>
      </c>
      <c r="B62" s="150"/>
      <c r="C62" s="150"/>
      <c r="D62" s="150"/>
      <c r="E62" s="151"/>
      <c r="F62" s="152"/>
      <c r="G62" s="150"/>
      <c r="H62" s="149"/>
      <c r="I62" s="40"/>
      <c r="J62" s="149"/>
      <c r="K62" s="102"/>
      <c r="L62" s="40"/>
      <c r="M62" s="123"/>
      <c r="N62" s="137"/>
      <c r="O62" s="137"/>
      <c r="P62" s="95"/>
      <c r="Q62" s="94"/>
      <c r="R62" s="96"/>
      <c r="S62" s="95"/>
      <c r="T62" s="40"/>
      <c r="U62" s="40"/>
      <c r="V62" s="185"/>
      <c r="W62" s="167"/>
      <c r="X62" s="96"/>
      <c r="Y62" s="99"/>
      <c r="Z62" s="40"/>
      <c r="AA62" s="40"/>
      <c r="AB62" s="171"/>
      <c r="AC62" s="172"/>
      <c r="AD62" s="40"/>
      <c r="AE62" s="40"/>
      <c r="AF62" s="94"/>
      <c r="AG62" s="94"/>
      <c r="AH62" s="100"/>
      <c r="AI62" s="170"/>
      <c r="AJ62" s="169"/>
      <c r="AK62" s="98"/>
      <c r="AL62" s="168"/>
      <c r="AM62" s="97"/>
      <c r="AN62" s="98"/>
      <c r="AO62" s="98"/>
      <c r="AP62" s="225"/>
      <c r="AQ62" s="175"/>
      <c r="AR62" s="98"/>
      <c r="AS62" s="235"/>
      <c r="AT62" s="168"/>
      <c r="AU62" s="136"/>
      <c r="AV62" s="99"/>
      <c r="AW62" s="40"/>
      <c r="AX62" s="40"/>
      <c r="AY62" s="40"/>
      <c r="AZ62" s="40"/>
      <c r="BA62" s="40"/>
      <c r="BB62" s="40"/>
      <c r="BC62" s="40"/>
      <c r="BD62" s="40"/>
      <c r="BE62" s="40"/>
      <c r="BF62" s="101"/>
      <c r="BG62" s="96"/>
      <c r="BH62" s="99"/>
      <c r="BI62" s="40"/>
      <c r="BJ62" s="40"/>
      <c r="BK62" s="40"/>
      <c r="BL62" s="40"/>
      <c r="BM62" s="40"/>
      <c r="BN62" s="40"/>
      <c r="BO62" s="40"/>
      <c r="BP62" s="100"/>
      <c r="BQ62" s="40"/>
      <c r="BR62" s="40"/>
      <c r="BS62" s="40"/>
      <c r="BT62" s="40"/>
      <c r="BU62" s="40"/>
      <c r="BV62" s="40"/>
      <c r="BW62" s="40"/>
      <c r="BX62" s="40"/>
      <c r="BY62" s="100"/>
      <c r="BZ62" s="99"/>
      <c r="CA62" s="40"/>
      <c r="CB62" s="40"/>
      <c r="CC62" s="40"/>
      <c r="CD62" s="40"/>
      <c r="CE62" s="40"/>
      <c r="CF62" s="40"/>
      <c r="CG62" s="40"/>
      <c r="CH62" s="40"/>
      <c r="CI62" s="40"/>
      <c r="CJ62" s="40"/>
      <c r="CK62" s="40"/>
      <c r="CL62" s="40"/>
      <c r="CM62" s="40"/>
      <c r="CN62" s="40"/>
      <c r="CO62" s="40"/>
      <c r="CP62" s="40"/>
      <c r="CQ62" s="40"/>
      <c r="CR62" s="40"/>
      <c r="CS62" s="102"/>
      <c r="CT62" s="103"/>
      <c r="CU62" s="40"/>
      <c r="CV62" s="40"/>
      <c r="CW62" s="40"/>
      <c r="CX62" s="40"/>
      <c r="CY62" s="40"/>
      <c r="CZ62" s="40"/>
      <c r="DA62" s="40"/>
      <c r="DB62" s="40"/>
      <c r="DC62" s="40"/>
      <c r="DD62" s="40"/>
      <c r="DE62" s="40"/>
      <c r="DF62" s="40"/>
      <c r="DG62" s="40"/>
      <c r="DH62" s="40"/>
      <c r="DI62" s="40"/>
      <c r="DJ62" s="40"/>
      <c r="DK62" s="40"/>
      <c r="DL62" s="40"/>
      <c r="DM62" s="40"/>
      <c r="DN62" s="40"/>
      <c r="DO62" s="94"/>
      <c r="DP62" s="100"/>
      <c r="DQ62" s="104"/>
      <c r="DR62" s="105"/>
      <c r="DS62" s="105"/>
      <c r="DT62" s="105"/>
      <c r="DU62" s="105"/>
      <c r="DV62" s="105"/>
      <c r="DW62" s="94"/>
      <c r="DX62" s="191"/>
      <c r="DY62" s="104"/>
      <c r="DZ62" s="105"/>
      <c r="EA62" s="105"/>
      <c r="EB62" s="105"/>
      <c r="EC62" s="105"/>
      <c r="ED62" s="105"/>
      <c r="EE62" s="105"/>
      <c r="EF62" s="94"/>
      <c r="EG62" s="96"/>
      <c r="EH62" s="18"/>
      <c r="EI62" s="2"/>
      <c r="EJ62" s="2"/>
      <c r="EK62" s="100"/>
      <c r="EL62" s="99"/>
      <c r="EM62" s="40"/>
      <c r="EN62" s="40"/>
      <c r="EO62" s="100"/>
      <c r="EP62" s="99"/>
      <c r="EQ62" s="40"/>
      <c r="ER62" s="40"/>
      <c r="ES62" s="40"/>
      <c r="ET62" s="40"/>
      <c r="EU62" s="40"/>
      <c r="EV62" s="40"/>
      <c r="EW62" s="100"/>
      <c r="EX62" s="99"/>
      <c r="EY62" s="40"/>
      <c r="EZ62" s="40"/>
      <c r="FA62" s="40"/>
      <c r="FB62" s="40"/>
      <c r="FC62" s="40"/>
      <c r="FD62" s="40"/>
      <c r="FE62" s="100"/>
    </row>
    <row r="63" spans="1:161">
      <c r="A63" s="119" t="str">
        <f>Validation!B63</f>
        <v>Pass</v>
      </c>
      <c r="B63" s="150"/>
      <c r="C63" s="150"/>
      <c r="D63" s="150"/>
      <c r="E63" s="151"/>
      <c r="F63" s="152"/>
      <c r="G63" s="150"/>
      <c r="H63" s="149"/>
      <c r="I63" s="40"/>
      <c r="J63" s="149"/>
      <c r="K63" s="102"/>
      <c r="L63" s="40"/>
      <c r="M63" s="123"/>
      <c r="N63" s="137"/>
      <c r="O63" s="137"/>
      <c r="P63" s="95"/>
      <c r="Q63" s="94"/>
      <c r="R63" s="96"/>
      <c r="S63" s="95"/>
      <c r="T63" s="40"/>
      <c r="U63" s="40"/>
      <c r="V63" s="185"/>
      <c r="W63" s="167"/>
      <c r="X63" s="96"/>
      <c r="Y63" s="99"/>
      <c r="Z63" s="40"/>
      <c r="AA63" s="40"/>
      <c r="AB63" s="171"/>
      <c r="AC63" s="172"/>
      <c r="AD63" s="40"/>
      <c r="AE63" s="40"/>
      <c r="AF63" s="94"/>
      <c r="AG63" s="94"/>
      <c r="AH63" s="100"/>
      <c r="AI63" s="170"/>
      <c r="AJ63" s="169"/>
      <c r="AK63" s="98"/>
      <c r="AL63" s="168"/>
      <c r="AM63" s="97"/>
      <c r="AN63" s="98"/>
      <c r="AO63" s="98"/>
      <c r="AP63" s="225"/>
      <c r="AQ63" s="175"/>
      <c r="AR63" s="98"/>
      <c r="AS63" s="235"/>
      <c r="AT63" s="168"/>
      <c r="AU63" s="136"/>
      <c r="AV63" s="99"/>
      <c r="AW63" s="40"/>
      <c r="AX63" s="40"/>
      <c r="AY63" s="40"/>
      <c r="AZ63" s="40"/>
      <c r="BA63" s="40"/>
      <c r="BB63" s="40"/>
      <c r="BC63" s="40"/>
      <c r="BD63" s="40"/>
      <c r="BE63" s="40"/>
      <c r="BF63" s="101"/>
      <c r="BG63" s="96"/>
      <c r="BH63" s="99"/>
      <c r="BI63" s="40"/>
      <c r="BJ63" s="40"/>
      <c r="BK63" s="40"/>
      <c r="BL63" s="40"/>
      <c r="BM63" s="40"/>
      <c r="BN63" s="40"/>
      <c r="BO63" s="40"/>
      <c r="BP63" s="100"/>
      <c r="BQ63" s="40"/>
      <c r="BR63" s="40"/>
      <c r="BS63" s="40"/>
      <c r="BT63" s="40"/>
      <c r="BU63" s="40"/>
      <c r="BV63" s="40"/>
      <c r="BW63" s="40"/>
      <c r="BX63" s="40"/>
      <c r="BY63" s="100"/>
      <c r="BZ63" s="99"/>
      <c r="CA63" s="40"/>
      <c r="CB63" s="40"/>
      <c r="CC63" s="40"/>
      <c r="CD63" s="40"/>
      <c r="CE63" s="40"/>
      <c r="CF63" s="40"/>
      <c r="CG63" s="40"/>
      <c r="CH63" s="40"/>
      <c r="CI63" s="40"/>
      <c r="CJ63" s="40"/>
      <c r="CK63" s="40"/>
      <c r="CL63" s="40"/>
      <c r="CM63" s="40"/>
      <c r="CN63" s="40"/>
      <c r="CO63" s="40"/>
      <c r="CP63" s="40"/>
      <c r="CQ63" s="40"/>
      <c r="CR63" s="40"/>
      <c r="CS63" s="102"/>
      <c r="CT63" s="103"/>
      <c r="CU63" s="40"/>
      <c r="CV63" s="40"/>
      <c r="CW63" s="40"/>
      <c r="CX63" s="40"/>
      <c r="CY63" s="40"/>
      <c r="CZ63" s="40"/>
      <c r="DA63" s="40"/>
      <c r="DB63" s="40"/>
      <c r="DC63" s="40"/>
      <c r="DD63" s="40"/>
      <c r="DE63" s="40"/>
      <c r="DF63" s="40"/>
      <c r="DG63" s="40"/>
      <c r="DH63" s="40"/>
      <c r="DI63" s="40"/>
      <c r="DJ63" s="40"/>
      <c r="DK63" s="40"/>
      <c r="DL63" s="40"/>
      <c r="DM63" s="40"/>
      <c r="DN63" s="40"/>
      <c r="DO63" s="94"/>
      <c r="DP63" s="100"/>
      <c r="DQ63" s="104"/>
      <c r="DR63" s="105"/>
      <c r="DS63" s="105"/>
      <c r="DT63" s="105"/>
      <c r="DU63" s="105"/>
      <c r="DV63" s="105"/>
      <c r="DW63" s="94"/>
      <c r="DX63" s="191"/>
      <c r="DY63" s="104"/>
      <c r="DZ63" s="105"/>
      <c r="EA63" s="105"/>
      <c r="EB63" s="105"/>
      <c r="EC63" s="105"/>
      <c r="ED63" s="105"/>
      <c r="EE63" s="105"/>
      <c r="EF63" s="94"/>
      <c r="EG63" s="96"/>
      <c r="EH63" s="18"/>
      <c r="EI63" s="2"/>
      <c r="EJ63" s="2"/>
      <c r="EK63" s="100"/>
      <c r="EL63" s="99"/>
      <c r="EM63" s="40"/>
      <c r="EN63" s="40"/>
      <c r="EO63" s="100"/>
      <c r="EP63" s="99"/>
      <c r="EQ63" s="40"/>
      <c r="ER63" s="40"/>
      <c r="ES63" s="40"/>
      <c r="ET63" s="40"/>
      <c r="EU63" s="40"/>
      <c r="EV63" s="40"/>
      <c r="EW63" s="100"/>
      <c r="EX63" s="99"/>
      <c r="EY63" s="40"/>
      <c r="EZ63" s="40"/>
      <c r="FA63" s="40"/>
      <c r="FB63" s="40"/>
      <c r="FC63" s="40"/>
      <c r="FD63" s="40"/>
      <c r="FE63" s="100"/>
    </row>
    <row r="64" spans="1:161">
      <c r="A64" s="119" t="str">
        <f>Validation!B64</f>
        <v>Pass</v>
      </c>
      <c r="B64" s="150"/>
      <c r="C64" s="150"/>
      <c r="D64" s="150"/>
      <c r="E64" s="151"/>
      <c r="F64" s="152"/>
      <c r="G64" s="150"/>
      <c r="H64" s="149"/>
      <c r="I64" s="40"/>
      <c r="J64" s="149"/>
      <c r="K64" s="102"/>
      <c r="L64" s="40"/>
      <c r="M64" s="123"/>
      <c r="N64" s="137"/>
      <c r="O64" s="137"/>
      <c r="P64" s="95"/>
      <c r="Q64" s="94"/>
      <c r="R64" s="96"/>
      <c r="S64" s="95"/>
      <c r="T64" s="40"/>
      <c r="U64" s="40"/>
      <c r="V64" s="185"/>
      <c r="W64" s="167"/>
      <c r="X64" s="96"/>
      <c r="Y64" s="99"/>
      <c r="Z64" s="40"/>
      <c r="AA64" s="40"/>
      <c r="AB64" s="171"/>
      <c r="AC64" s="172"/>
      <c r="AD64" s="40"/>
      <c r="AE64" s="40"/>
      <c r="AF64" s="94"/>
      <c r="AG64" s="94"/>
      <c r="AH64" s="100"/>
      <c r="AI64" s="170"/>
      <c r="AJ64" s="169"/>
      <c r="AK64" s="98"/>
      <c r="AL64" s="168"/>
      <c r="AM64" s="97"/>
      <c r="AN64" s="98"/>
      <c r="AO64" s="98"/>
      <c r="AP64" s="225"/>
      <c r="AQ64" s="175"/>
      <c r="AR64" s="98"/>
      <c r="AS64" s="235"/>
      <c r="AT64" s="168"/>
      <c r="AU64" s="136"/>
      <c r="AV64" s="99"/>
      <c r="AW64" s="40"/>
      <c r="AX64" s="40"/>
      <c r="AY64" s="40"/>
      <c r="AZ64" s="40"/>
      <c r="BA64" s="40"/>
      <c r="BB64" s="40"/>
      <c r="BC64" s="40"/>
      <c r="BD64" s="40"/>
      <c r="BE64" s="40"/>
      <c r="BF64" s="101"/>
      <c r="BG64" s="96"/>
      <c r="BH64" s="99"/>
      <c r="BI64" s="40"/>
      <c r="BJ64" s="40"/>
      <c r="BK64" s="40"/>
      <c r="BL64" s="40"/>
      <c r="BM64" s="40"/>
      <c r="BN64" s="40"/>
      <c r="BO64" s="40"/>
      <c r="BP64" s="100"/>
      <c r="BQ64" s="40"/>
      <c r="BR64" s="40"/>
      <c r="BS64" s="40"/>
      <c r="BT64" s="40"/>
      <c r="BU64" s="40"/>
      <c r="BV64" s="40"/>
      <c r="BW64" s="40"/>
      <c r="BX64" s="40"/>
      <c r="BY64" s="100"/>
      <c r="BZ64" s="99"/>
      <c r="CA64" s="40"/>
      <c r="CB64" s="40"/>
      <c r="CC64" s="40"/>
      <c r="CD64" s="40"/>
      <c r="CE64" s="40"/>
      <c r="CF64" s="40"/>
      <c r="CG64" s="40"/>
      <c r="CH64" s="40"/>
      <c r="CI64" s="40"/>
      <c r="CJ64" s="40"/>
      <c r="CK64" s="40"/>
      <c r="CL64" s="40"/>
      <c r="CM64" s="40"/>
      <c r="CN64" s="40"/>
      <c r="CO64" s="40"/>
      <c r="CP64" s="40"/>
      <c r="CQ64" s="40"/>
      <c r="CR64" s="40"/>
      <c r="CS64" s="102"/>
      <c r="CT64" s="103"/>
      <c r="CU64" s="40"/>
      <c r="CV64" s="40"/>
      <c r="CW64" s="40"/>
      <c r="CX64" s="40"/>
      <c r="CY64" s="40"/>
      <c r="CZ64" s="40"/>
      <c r="DA64" s="40"/>
      <c r="DB64" s="40"/>
      <c r="DC64" s="40"/>
      <c r="DD64" s="40"/>
      <c r="DE64" s="40"/>
      <c r="DF64" s="40"/>
      <c r="DG64" s="40"/>
      <c r="DH64" s="40"/>
      <c r="DI64" s="40"/>
      <c r="DJ64" s="40"/>
      <c r="DK64" s="40"/>
      <c r="DL64" s="40"/>
      <c r="DM64" s="40"/>
      <c r="DN64" s="40"/>
      <c r="DO64" s="94"/>
      <c r="DP64" s="100"/>
      <c r="DQ64" s="104"/>
      <c r="DR64" s="105"/>
      <c r="DS64" s="105"/>
      <c r="DT64" s="105"/>
      <c r="DU64" s="105"/>
      <c r="DV64" s="105"/>
      <c r="DW64" s="94"/>
      <c r="DX64" s="191"/>
      <c r="DY64" s="104"/>
      <c r="DZ64" s="105"/>
      <c r="EA64" s="105"/>
      <c r="EB64" s="105"/>
      <c r="EC64" s="105"/>
      <c r="ED64" s="105"/>
      <c r="EE64" s="105"/>
      <c r="EF64" s="94"/>
      <c r="EG64" s="96"/>
      <c r="EH64" s="18"/>
      <c r="EI64" s="2"/>
      <c r="EJ64" s="2"/>
      <c r="EK64" s="100"/>
      <c r="EL64" s="99"/>
      <c r="EM64" s="40"/>
      <c r="EN64" s="40"/>
      <c r="EO64" s="100"/>
      <c r="EP64" s="99"/>
      <c r="EQ64" s="40"/>
      <c r="ER64" s="40"/>
      <c r="ES64" s="40"/>
      <c r="ET64" s="40"/>
      <c r="EU64" s="40"/>
      <c r="EV64" s="40"/>
      <c r="EW64" s="100"/>
      <c r="EX64" s="99"/>
      <c r="EY64" s="40"/>
      <c r="EZ64" s="40"/>
      <c r="FA64" s="40"/>
      <c r="FB64" s="40"/>
      <c r="FC64" s="40"/>
      <c r="FD64" s="40"/>
      <c r="FE64" s="100"/>
    </row>
    <row r="65" spans="1:161">
      <c r="A65" s="119" t="str">
        <f>Validation!B65</f>
        <v>Pass</v>
      </c>
      <c r="B65" s="150"/>
      <c r="C65" s="150"/>
      <c r="D65" s="150"/>
      <c r="E65" s="151"/>
      <c r="F65" s="152"/>
      <c r="G65" s="150"/>
      <c r="H65" s="149"/>
      <c r="I65" s="40"/>
      <c r="J65" s="149"/>
      <c r="K65" s="102"/>
      <c r="L65" s="40"/>
      <c r="M65" s="123"/>
      <c r="N65" s="137"/>
      <c r="O65" s="137"/>
      <c r="P65" s="95"/>
      <c r="Q65" s="94"/>
      <c r="R65" s="96"/>
      <c r="S65" s="95"/>
      <c r="T65" s="40"/>
      <c r="U65" s="40"/>
      <c r="V65" s="185"/>
      <c r="W65" s="167"/>
      <c r="X65" s="96"/>
      <c r="Y65" s="99"/>
      <c r="Z65" s="40"/>
      <c r="AA65" s="40"/>
      <c r="AB65" s="171"/>
      <c r="AC65" s="172"/>
      <c r="AD65" s="40"/>
      <c r="AE65" s="40"/>
      <c r="AF65" s="94"/>
      <c r="AG65" s="94"/>
      <c r="AH65" s="100"/>
      <c r="AI65" s="170"/>
      <c r="AJ65" s="169"/>
      <c r="AK65" s="98"/>
      <c r="AL65" s="168"/>
      <c r="AM65" s="97"/>
      <c r="AN65" s="98"/>
      <c r="AO65" s="98"/>
      <c r="AP65" s="225"/>
      <c r="AQ65" s="175"/>
      <c r="AR65" s="98"/>
      <c r="AS65" s="235"/>
      <c r="AT65" s="168"/>
      <c r="AU65" s="136"/>
      <c r="AV65" s="99"/>
      <c r="AW65" s="40"/>
      <c r="AX65" s="40"/>
      <c r="AY65" s="40"/>
      <c r="AZ65" s="40"/>
      <c r="BA65" s="40"/>
      <c r="BB65" s="40"/>
      <c r="BC65" s="40"/>
      <c r="BD65" s="40"/>
      <c r="BE65" s="40"/>
      <c r="BF65" s="101"/>
      <c r="BG65" s="96"/>
      <c r="BH65" s="99"/>
      <c r="BI65" s="40"/>
      <c r="BJ65" s="40"/>
      <c r="BK65" s="40"/>
      <c r="BL65" s="40"/>
      <c r="BM65" s="40"/>
      <c r="BN65" s="40"/>
      <c r="BO65" s="40"/>
      <c r="BP65" s="100"/>
      <c r="BQ65" s="40"/>
      <c r="BR65" s="40"/>
      <c r="BS65" s="40"/>
      <c r="BT65" s="40"/>
      <c r="BU65" s="40"/>
      <c r="BV65" s="40"/>
      <c r="BW65" s="40"/>
      <c r="BX65" s="40"/>
      <c r="BY65" s="100"/>
      <c r="BZ65" s="99"/>
      <c r="CA65" s="40"/>
      <c r="CB65" s="40"/>
      <c r="CC65" s="40"/>
      <c r="CD65" s="40"/>
      <c r="CE65" s="40"/>
      <c r="CF65" s="40"/>
      <c r="CG65" s="40"/>
      <c r="CH65" s="40"/>
      <c r="CI65" s="40"/>
      <c r="CJ65" s="40"/>
      <c r="CK65" s="40"/>
      <c r="CL65" s="40"/>
      <c r="CM65" s="40"/>
      <c r="CN65" s="40"/>
      <c r="CO65" s="40"/>
      <c r="CP65" s="40"/>
      <c r="CQ65" s="40"/>
      <c r="CR65" s="40"/>
      <c r="CS65" s="102"/>
      <c r="CT65" s="103"/>
      <c r="CU65" s="40"/>
      <c r="CV65" s="40"/>
      <c r="CW65" s="40"/>
      <c r="CX65" s="40"/>
      <c r="CY65" s="40"/>
      <c r="CZ65" s="40"/>
      <c r="DA65" s="40"/>
      <c r="DB65" s="40"/>
      <c r="DC65" s="40"/>
      <c r="DD65" s="40"/>
      <c r="DE65" s="40"/>
      <c r="DF65" s="40"/>
      <c r="DG65" s="40"/>
      <c r="DH65" s="40"/>
      <c r="DI65" s="40"/>
      <c r="DJ65" s="40"/>
      <c r="DK65" s="40"/>
      <c r="DL65" s="40"/>
      <c r="DM65" s="40"/>
      <c r="DN65" s="40"/>
      <c r="DO65" s="94"/>
      <c r="DP65" s="100"/>
      <c r="DQ65" s="104"/>
      <c r="DR65" s="105"/>
      <c r="DS65" s="105"/>
      <c r="DT65" s="105"/>
      <c r="DU65" s="105"/>
      <c r="DV65" s="105"/>
      <c r="DW65" s="94"/>
      <c r="DX65" s="191"/>
      <c r="DY65" s="104"/>
      <c r="DZ65" s="105"/>
      <c r="EA65" s="105"/>
      <c r="EB65" s="105"/>
      <c r="EC65" s="105"/>
      <c r="ED65" s="105"/>
      <c r="EE65" s="105"/>
      <c r="EF65" s="94"/>
      <c r="EG65" s="96"/>
      <c r="EH65" s="18"/>
      <c r="EI65" s="2"/>
      <c r="EJ65" s="2"/>
      <c r="EK65" s="100"/>
      <c r="EL65" s="99"/>
      <c r="EM65" s="40"/>
      <c r="EN65" s="40"/>
      <c r="EO65" s="100"/>
      <c r="EP65" s="99"/>
      <c r="EQ65" s="40"/>
      <c r="ER65" s="40"/>
      <c r="ES65" s="40"/>
      <c r="ET65" s="40"/>
      <c r="EU65" s="40"/>
      <c r="EV65" s="40"/>
      <c r="EW65" s="100"/>
      <c r="EX65" s="99"/>
      <c r="EY65" s="40"/>
      <c r="EZ65" s="40"/>
      <c r="FA65" s="40"/>
      <c r="FB65" s="40"/>
      <c r="FC65" s="40"/>
      <c r="FD65" s="40"/>
      <c r="FE65" s="100"/>
    </row>
    <row r="66" spans="1:161">
      <c r="A66" s="119" t="str">
        <f>Validation!B66</f>
        <v>Pass</v>
      </c>
      <c r="B66" s="150"/>
      <c r="C66" s="150"/>
      <c r="D66" s="150"/>
      <c r="E66" s="151"/>
      <c r="F66" s="152"/>
      <c r="G66" s="150"/>
      <c r="H66" s="149"/>
      <c r="I66" s="40"/>
      <c r="J66" s="149"/>
      <c r="K66" s="102"/>
      <c r="L66" s="40"/>
      <c r="M66" s="123"/>
      <c r="N66" s="137"/>
      <c r="O66" s="137"/>
      <c r="P66" s="95"/>
      <c r="Q66" s="94"/>
      <c r="R66" s="96"/>
      <c r="S66" s="95"/>
      <c r="T66" s="40"/>
      <c r="U66" s="40"/>
      <c r="V66" s="185"/>
      <c r="W66" s="167"/>
      <c r="X66" s="96"/>
      <c r="Y66" s="99"/>
      <c r="Z66" s="40"/>
      <c r="AA66" s="40"/>
      <c r="AB66" s="171"/>
      <c r="AC66" s="172"/>
      <c r="AD66" s="40"/>
      <c r="AE66" s="40"/>
      <c r="AF66" s="94"/>
      <c r="AG66" s="94"/>
      <c r="AH66" s="100"/>
      <c r="AI66" s="170"/>
      <c r="AJ66" s="169"/>
      <c r="AK66" s="98"/>
      <c r="AL66" s="168"/>
      <c r="AM66" s="97"/>
      <c r="AN66" s="98"/>
      <c r="AO66" s="98"/>
      <c r="AP66" s="225"/>
      <c r="AQ66" s="175"/>
      <c r="AR66" s="98"/>
      <c r="AS66" s="235"/>
      <c r="AT66" s="168"/>
      <c r="AU66" s="136"/>
      <c r="AV66" s="99"/>
      <c r="AW66" s="40"/>
      <c r="AX66" s="40"/>
      <c r="AY66" s="40"/>
      <c r="AZ66" s="40"/>
      <c r="BA66" s="40"/>
      <c r="BB66" s="40"/>
      <c r="BC66" s="40"/>
      <c r="BD66" s="40"/>
      <c r="BE66" s="40"/>
      <c r="BF66" s="101"/>
      <c r="BG66" s="96"/>
      <c r="BH66" s="99"/>
      <c r="BI66" s="40"/>
      <c r="BJ66" s="40"/>
      <c r="BK66" s="40"/>
      <c r="BL66" s="40"/>
      <c r="BM66" s="40"/>
      <c r="BN66" s="40"/>
      <c r="BO66" s="40"/>
      <c r="BP66" s="100"/>
      <c r="BQ66" s="40"/>
      <c r="BR66" s="40"/>
      <c r="BS66" s="40"/>
      <c r="BT66" s="40"/>
      <c r="BU66" s="40"/>
      <c r="BV66" s="40"/>
      <c r="BW66" s="40"/>
      <c r="BX66" s="40"/>
      <c r="BY66" s="100"/>
      <c r="BZ66" s="99"/>
      <c r="CA66" s="40"/>
      <c r="CB66" s="40"/>
      <c r="CC66" s="40"/>
      <c r="CD66" s="40"/>
      <c r="CE66" s="40"/>
      <c r="CF66" s="40"/>
      <c r="CG66" s="40"/>
      <c r="CH66" s="40"/>
      <c r="CI66" s="40"/>
      <c r="CJ66" s="40"/>
      <c r="CK66" s="40"/>
      <c r="CL66" s="40"/>
      <c r="CM66" s="40"/>
      <c r="CN66" s="40"/>
      <c r="CO66" s="40"/>
      <c r="CP66" s="40"/>
      <c r="CQ66" s="40"/>
      <c r="CR66" s="40"/>
      <c r="CS66" s="102"/>
      <c r="CT66" s="103"/>
      <c r="CU66" s="40"/>
      <c r="CV66" s="40"/>
      <c r="CW66" s="40"/>
      <c r="CX66" s="40"/>
      <c r="CY66" s="40"/>
      <c r="CZ66" s="40"/>
      <c r="DA66" s="40"/>
      <c r="DB66" s="40"/>
      <c r="DC66" s="40"/>
      <c r="DD66" s="40"/>
      <c r="DE66" s="40"/>
      <c r="DF66" s="40"/>
      <c r="DG66" s="40"/>
      <c r="DH66" s="40"/>
      <c r="DI66" s="40"/>
      <c r="DJ66" s="40"/>
      <c r="DK66" s="40"/>
      <c r="DL66" s="40"/>
      <c r="DM66" s="40"/>
      <c r="DN66" s="40"/>
      <c r="DO66" s="94"/>
      <c r="DP66" s="100"/>
      <c r="DQ66" s="104"/>
      <c r="DR66" s="105"/>
      <c r="DS66" s="105"/>
      <c r="DT66" s="105"/>
      <c r="DU66" s="105"/>
      <c r="DV66" s="105"/>
      <c r="DW66" s="94"/>
      <c r="DX66" s="191"/>
      <c r="DY66" s="104"/>
      <c r="DZ66" s="105"/>
      <c r="EA66" s="105"/>
      <c r="EB66" s="105"/>
      <c r="EC66" s="105"/>
      <c r="ED66" s="105"/>
      <c r="EE66" s="105"/>
      <c r="EF66" s="94"/>
      <c r="EG66" s="96"/>
      <c r="EH66" s="18"/>
      <c r="EI66" s="2"/>
      <c r="EJ66" s="2"/>
      <c r="EK66" s="100"/>
      <c r="EL66" s="99"/>
      <c r="EM66" s="40"/>
      <c r="EN66" s="40"/>
      <c r="EO66" s="100"/>
      <c r="EP66" s="99"/>
      <c r="EQ66" s="40"/>
      <c r="ER66" s="40"/>
      <c r="ES66" s="40"/>
      <c r="ET66" s="40"/>
      <c r="EU66" s="40"/>
      <c r="EV66" s="40"/>
      <c r="EW66" s="100"/>
      <c r="EX66" s="99"/>
      <c r="EY66" s="40"/>
      <c r="EZ66" s="40"/>
      <c r="FA66" s="40"/>
      <c r="FB66" s="40"/>
      <c r="FC66" s="40"/>
      <c r="FD66" s="40"/>
      <c r="FE66" s="100"/>
    </row>
    <row r="67" spans="1:161">
      <c r="A67" s="119" t="str">
        <f>Validation!B67</f>
        <v>Pass</v>
      </c>
      <c r="B67" s="150"/>
      <c r="C67" s="150"/>
      <c r="D67" s="150"/>
      <c r="E67" s="151"/>
      <c r="F67" s="152"/>
      <c r="G67" s="150"/>
      <c r="H67" s="149"/>
      <c r="I67" s="40"/>
      <c r="J67" s="149"/>
      <c r="K67" s="102"/>
      <c r="L67" s="40"/>
      <c r="M67" s="123"/>
      <c r="N67" s="137"/>
      <c r="O67" s="137"/>
      <c r="P67" s="95"/>
      <c r="Q67" s="94"/>
      <c r="R67" s="96"/>
      <c r="S67" s="95"/>
      <c r="T67" s="40"/>
      <c r="U67" s="40"/>
      <c r="V67" s="185"/>
      <c r="W67" s="167"/>
      <c r="X67" s="96"/>
      <c r="Y67" s="99"/>
      <c r="Z67" s="40"/>
      <c r="AA67" s="40"/>
      <c r="AB67" s="171"/>
      <c r="AC67" s="172"/>
      <c r="AD67" s="40"/>
      <c r="AE67" s="40"/>
      <c r="AF67" s="94"/>
      <c r="AG67" s="94"/>
      <c r="AH67" s="100"/>
      <c r="AI67" s="170"/>
      <c r="AJ67" s="169"/>
      <c r="AK67" s="98"/>
      <c r="AL67" s="168"/>
      <c r="AM67" s="97"/>
      <c r="AN67" s="98"/>
      <c r="AO67" s="98"/>
      <c r="AP67" s="225"/>
      <c r="AQ67" s="175"/>
      <c r="AR67" s="98"/>
      <c r="AS67" s="235"/>
      <c r="AT67" s="168"/>
      <c r="AU67" s="136"/>
      <c r="AV67" s="99"/>
      <c r="AW67" s="40"/>
      <c r="AX67" s="40"/>
      <c r="AY67" s="40"/>
      <c r="AZ67" s="40"/>
      <c r="BA67" s="40"/>
      <c r="BB67" s="40"/>
      <c r="BC67" s="40"/>
      <c r="BD67" s="40"/>
      <c r="BE67" s="40"/>
      <c r="BF67" s="101"/>
      <c r="BG67" s="96"/>
      <c r="BH67" s="99"/>
      <c r="BI67" s="40"/>
      <c r="BJ67" s="40"/>
      <c r="BK67" s="40"/>
      <c r="BL67" s="40"/>
      <c r="BM67" s="40"/>
      <c r="BN67" s="40"/>
      <c r="BO67" s="40"/>
      <c r="BP67" s="100"/>
      <c r="BQ67" s="40"/>
      <c r="BR67" s="40"/>
      <c r="BS67" s="40"/>
      <c r="BT67" s="40"/>
      <c r="BU67" s="40"/>
      <c r="BV67" s="40"/>
      <c r="BW67" s="40"/>
      <c r="BX67" s="40"/>
      <c r="BY67" s="100"/>
      <c r="BZ67" s="99"/>
      <c r="CA67" s="40"/>
      <c r="CB67" s="40"/>
      <c r="CC67" s="40"/>
      <c r="CD67" s="40"/>
      <c r="CE67" s="40"/>
      <c r="CF67" s="40"/>
      <c r="CG67" s="40"/>
      <c r="CH67" s="40"/>
      <c r="CI67" s="40"/>
      <c r="CJ67" s="40"/>
      <c r="CK67" s="40"/>
      <c r="CL67" s="40"/>
      <c r="CM67" s="40"/>
      <c r="CN67" s="40"/>
      <c r="CO67" s="40"/>
      <c r="CP67" s="40"/>
      <c r="CQ67" s="40"/>
      <c r="CR67" s="40"/>
      <c r="CS67" s="102"/>
      <c r="CT67" s="103"/>
      <c r="CU67" s="40"/>
      <c r="CV67" s="40"/>
      <c r="CW67" s="40"/>
      <c r="CX67" s="40"/>
      <c r="CY67" s="40"/>
      <c r="CZ67" s="40"/>
      <c r="DA67" s="40"/>
      <c r="DB67" s="40"/>
      <c r="DC67" s="40"/>
      <c r="DD67" s="40"/>
      <c r="DE67" s="40"/>
      <c r="DF67" s="40"/>
      <c r="DG67" s="40"/>
      <c r="DH67" s="40"/>
      <c r="DI67" s="40"/>
      <c r="DJ67" s="40"/>
      <c r="DK67" s="40"/>
      <c r="DL67" s="40"/>
      <c r="DM67" s="40"/>
      <c r="DN67" s="40"/>
      <c r="DO67" s="94"/>
      <c r="DP67" s="100"/>
      <c r="DQ67" s="104"/>
      <c r="DR67" s="105"/>
      <c r="DS67" s="105"/>
      <c r="DT67" s="105"/>
      <c r="DU67" s="105"/>
      <c r="DV67" s="105"/>
      <c r="DW67" s="94"/>
      <c r="DX67" s="191"/>
      <c r="DY67" s="104"/>
      <c r="DZ67" s="105"/>
      <c r="EA67" s="105"/>
      <c r="EB67" s="105"/>
      <c r="EC67" s="105"/>
      <c r="ED67" s="105"/>
      <c r="EE67" s="105"/>
      <c r="EF67" s="94"/>
      <c r="EG67" s="96"/>
      <c r="EH67" s="18"/>
      <c r="EI67" s="2"/>
      <c r="EJ67" s="2"/>
      <c r="EK67" s="100"/>
      <c r="EL67" s="99"/>
      <c r="EM67" s="40"/>
      <c r="EN67" s="40"/>
      <c r="EO67" s="100"/>
      <c r="EP67" s="99"/>
      <c r="EQ67" s="40"/>
      <c r="ER67" s="40"/>
      <c r="ES67" s="40"/>
      <c r="ET67" s="40"/>
      <c r="EU67" s="40"/>
      <c r="EV67" s="40"/>
      <c r="EW67" s="100"/>
      <c r="EX67" s="99"/>
      <c r="EY67" s="40"/>
      <c r="EZ67" s="40"/>
      <c r="FA67" s="40"/>
      <c r="FB67" s="40"/>
      <c r="FC67" s="40"/>
      <c r="FD67" s="40"/>
      <c r="FE67" s="100"/>
    </row>
    <row r="68" spans="1:161">
      <c r="A68" s="119" t="str">
        <f>Validation!B68</f>
        <v>Pass</v>
      </c>
      <c r="B68" s="150"/>
      <c r="C68" s="150"/>
      <c r="D68" s="150"/>
      <c r="E68" s="151"/>
      <c r="F68" s="152"/>
      <c r="G68" s="150"/>
      <c r="H68" s="149"/>
      <c r="I68" s="40"/>
      <c r="J68" s="149"/>
      <c r="K68" s="102"/>
      <c r="L68" s="40"/>
      <c r="M68" s="123"/>
      <c r="N68" s="137"/>
      <c r="O68" s="137"/>
      <c r="P68" s="95"/>
      <c r="Q68" s="94"/>
      <c r="R68" s="96"/>
      <c r="S68" s="95"/>
      <c r="T68" s="40"/>
      <c r="U68" s="40"/>
      <c r="V68" s="185"/>
      <c r="W68" s="167"/>
      <c r="X68" s="96"/>
      <c r="Y68" s="99"/>
      <c r="Z68" s="40"/>
      <c r="AA68" s="40"/>
      <c r="AB68" s="171"/>
      <c r="AC68" s="172"/>
      <c r="AD68" s="40"/>
      <c r="AE68" s="40"/>
      <c r="AF68" s="94"/>
      <c r="AG68" s="94"/>
      <c r="AH68" s="100"/>
      <c r="AI68" s="170"/>
      <c r="AJ68" s="169"/>
      <c r="AK68" s="98"/>
      <c r="AL68" s="168"/>
      <c r="AM68" s="97"/>
      <c r="AN68" s="98"/>
      <c r="AO68" s="98"/>
      <c r="AP68" s="225"/>
      <c r="AQ68" s="175"/>
      <c r="AR68" s="98"/>
      <c r="AS68" s="235"/>
      <c r="AT68" s="168"/>
      <c r="AU68" s="136"/>
      <c r="AV68" s="99"/>
      <c r="AW68" s="40"/>
      <c r="AX68" s="40"/>
      <c r="AY68" s="40"/>
      <c r="AZ68" s="40"/>
      <c r="BA68" s="40"/>
      <c r="BB68" s="40"/>
      <c r="BC68" s="40"/>
      <c r="BD68" s="40"/>
      <c r="BE68" s="40"/>
      <c r="BF68" s="101"/>
      <c r="BG68" s="96"/>
      <c r="BH68" s="99"/>
      <c r="BI68" s="40"/>
      <c r="BJ68" s="40"/>
      <c r="BK68" s="40"/>
      <c r="BL68" s="40"/>
      <c r="BM68" s="40"/>
      <c r="BN68" s="40"/>
      <c r="BO68" s="40"/>
      <c r="BP68" s="100"/>
      <c r="BQ68" s="40"/>
      <c r="BR68" s="40"/>
      <c r="BS68" s="40"/>
      <c r="BT68" s="40"/>
      <c r="BU68" s="40"/>
      <c r="BV68" s="40"/>
      <c r="BW68" s="40"/>
      <c r="BX68" s="40"/>
      <c r="BY68" s="100"/>
      <c r="BZ68" s="99"/>
      <c r="CA68" s="40"/>
      <c r="CB68" s="40"/>
      <c r="CC68" s="40"/>
      <c r="CD68" s="40"/>
      <c r="CE68" s="40"/>
      <c r="CF68" s="40"/>
      <c r="CG68" s="40"/>
      <c r="CH68" s="40"/>
      <c r="CI68" s="40"/>
      <c r="CJ68" s="40"/>
      <c r="CK68" s="40"/>
      <c r="CL68" s="40"/>
      <c r="CM68" s="40"/>
      <c r="CN68" s="40"/>
      <c r="CO68" s="40"/>
      <c r="CP68" s="40"/>
      <c r="CQ68" s="40"/>
      <c r="CR68" s="40"/>
      <c r="CS68" s="102"/>
      <c r="CT68" s="103"/>
      <c r="CU68" s="40"/>
      <c r="CV68" s="40"/>
      <c r="CW68" s="40"/>
      <c r="CX68" s="40"/>
      <c r="CY68" s="40"/>
      <c r="CZ68" s="40"/>
      <c r="DA68" s="40"/>
      <c r="DB68" s="40"/>
      <c r="DC68" s="40"/>
      <c r="DD68" s="40"/>
      <c r="DE68" s="40"/>
      <c r="DF68" s="40"/>
      <c r="DG68" s="40"/>
      <c r="DH68" s="40"/>
      <c r="DI68" s="40"/>
      <c r="DJ68" s="40"/>
      <c r="DK68" s="40"/>
      <c r="DL68" s="40"/>
      <c r="DM68" s="40"/>
      <c r="DN68" s="40"/>
      <c r="DO68" s="94"/>
      <c r="DP68" s="100"/>
      <c r="DQ68" s="104"/>
      <c r="DR68" s="105"/>
      <c r="DS68" s="105"/>
      <c r="DT68" s="105"/>
      <c r="DU68" s="105"/>
      <c r="DV68" s="105"/>
      <c r="DW68" s="94"/>
      <c r="DX68" s="191"/>
      <c r="DY68" s="104"/>
      <c r="DZ68" s="105"/>
      <c r="EA68" s="105"/>
      <c r="EB68" s="105"/>
      <c r="EC68" s="105"/>
      <c r="ED68" s="105"/>
      <c r="EE68" s="105"/>
      <c r="EF68" s="94"/>
      <c r="EG68" s="96"/>
      <c r="EH68" s="18"/>
      <c r="EI68" s="2"/>
      <c r="EJ68" s="2"/>
      <c r="EK68" s="100"/>
      <c r="EL68" s="99"/>
      <c r="EM68" s="40"/>
      <c r="EN68" s="40"/>
      <c r="EO68" s="100"/>
      <c r="EP68" s="99"/>
      <c r="EQ68" s="40"/>
      <c r="ER68" s="40"/>
      <c r="ES68" s="40"/>
      <c r="ET68" s="40"/>
      <c r="EU68" s="40"/>
      <c r="EV68" s="40"/>
      <c r="EW68" s="100"/>
      <c r="EX68" s="99"/>
      <c r="EY68" s="40"/>
      <c r="EZ68" s="40"/>
      <c r="FA68" s="40"/>
      <c r="FB68" s="40"/>
      <c r="FC68" s="40"/>
      <c r="FD68" s="40"/>
      <c r="FE68" s="100"/>
    </row>
    <row r="69" spans="1:161">
      <c r="A69" s="119" t="str">
        <f>Validation!B69</f>
        <v>Pass</v>
      </c>
      <c r="B69" s="150"/>
      <c r="C69" s="150"/>
      <c r="D69" s="150"/>
      <c r="E69" s="151"/>
      <c r="F69" s="152"/>
      <c r="G69" s="150"/>
      <c r="H69" s="149"/>
      <c r="I69" s="40"/>
      <c r="J69" s="149"/>
      <c r="K69" s="102"/>
      <c r="L69" s="40"/>
      <c r="M69" s="123"/>
      <c r="N69" s="137"/>
      <c r="O69" s="137"/>
      <c r="P69" s="95"/>
      <c r="Q69" s="94"/>
      <c r="R69" s="96"/>
      <c r="S69" s="95"/>
      <c r="T69" s="40"/>
      <c r="U69" s="40"/>
      <c r="V69" s="185"/>
      <c r="W69" s="167"/>
      <c r="X69" s="96"/>
      <c r="Y69" s="99"/>
      <c r="Z69" s="40"/>
      <c r="AA69" s="40"/>
      <c r="AB69" s="171"/>
      <c r="AC69" s="172"/>
      <c r="AD69" s="40"/>
      <c r="AE69" s="40"/>
      <c r="AF69" s="94"/>
      <c r="AG69" s="94"/>
      <c r="AH69" s="100"/>
      <c r="AI69" s="170"/>
      <c r="AJ69" s="169"/>
      <c r="AK69" s="98"/>
      <c r="AL69" s="168"/>
      <c r="AM69" s="97"/>
      <c r="AN69" s="98"/>
      <c r="AO69" s="98"/>
      <c r="AP69" s="225"/>
      <c r="AQ69" s="175"/>
      <c r="AR69" s="98"/>
      <c r="AS69" s="235"/>
      <c r="AT69" s="168"/>
      <c r="AU69" s="136"/>
      <c r="AV69" s="99"/>
      <c r="AW69" s="40"/>
      <c r="AX69" s="40"/>
      <c r="AY69" s="40"/>
      <c r="AZ69" s="40"/>
      <c r="BA69" s="40"/>
      <c r="BB69" s="40"/>
      <c r="BC69" s="40"/>
      <c r="BD69" s="40"/>
      <c r="BE69" s="40"/>
      <c r="BF69" s="101"/>
      <c r="BG69" s="96"/>
      <c r="BH69" s="99"/>
      <c r="BI69" s="40"/>
      <c r="BJ69" s="40"/>
      <c r="BK69" s="40"/>
      <c r="BL69" s="40"/>
      <c r="BM69" s="40"/>
      <c r="BN69" s="40"/>
      <c r="BO69" s="40"/>
      <c r="BP69" s="100"/>
      <c r="BQ69" s="40"/>
      <c r="BR69" s="40"/>
      <c r="BS69" s="40"/>
      <c r="BT69" s="40"/>
      <c r="BU69" s="40"/>
      <c r="BV69" s="40"/>
      <c r="BW69" s="40"/>
      <c r="BX69" s="40"/>
      <c r="BY69" s="100"/>
      <c r="BZ69" s="99"/>
      <c r="CA69" s="40"/>
      <c r="CB69" s="40"/>
      <c r="CC69" s="40"/>
      <c r="CD69" s="40"/>
      <c r="CE69" s="40"/>
      <c r="CF69" s="40"/>
      <c r="CG69" s="40"/>
      <c r="CH69" s="40"/>
      <c r="CI69" s="40"/>
      <c r="CJ69" s="40"/>
      <c r="CK69" s="40"/>
      <c r="CL69" s="40"/>
      <c r="CM69" s="40"/>
      <c r="CN69" s="40"/>
      <c r="CO69" s="40"/>
      <c r="CP69" s="40"/>
      <c r="CQ69" s="40"/>
      <c r="CR69" s="40"/>
      <c r="CS69" s="102"/>
      <c r="CT69" s="103"/>
      <c r="CU69" s="40"/>
      <c r="CV69" s="40"/>
      <c r="CW69" s="40"/>
      <c r="CX69" s="40"/>
      <c r="CY69" s="40"/>
      <c r="CZ69" s="40"/>
      <c r="DA69" s="40"/>
      <c r="DB69" s="40"/>
      <c r="DC69" s="40"/>
      <c r="DD69" s="40"/>
      <c r="DE69" s="40"/>
      <c r="DF69" s="40"/>
      <c r="DG69" s="40"/>
      <c r="DH69" s="40"/>
      <c r="DI69" s="40"/>
      <c r="DJ69" s="40"/>
      <c r="DK69" s="40"/>
      <c r="DL69" s="40"/>
      <c r="DM69" s="40"/>
      <c r="DN69" s="40"/>
      <c r="DO69" s="94"/>
      <c r="DP69" s="100"/>
      <c r="DQ69" s="104"/>
      <c r="DR69" s="105"/>
      <c r="DS69" s="105"/>
      <c r="DT69" s="105"/>
      <c r="DU69" s="105"/>
      <c r="DV69" s="105"/>
      <c r="DW69" s="94"/>
      <c r="DX69" s="191"/>
      <c r="DY69" s="104"/>
      <c r="DZ69" s="105"/>
      <c r="EA69" s="105"/>
      <c r="EB69" s="105"/>
      <c r="EC69" s="105"/>
      <c r="ED69" s="105"/>
      <c r="EE69" s="105"/>
      <c r="EF69" s="94"/>
      <c r="EG69" s="96"/>
      <c r="EH69" s="18"/>
      <c r="EI69" s="2"/>
      <c r="EJ69" s="2"/>
      <c r="EK69" s="100"/>
      <c r="EL69" s="99"/>
      <c r="EM69" s="40"/>
      <c r="EN69" s="40"/>
      <c r="EO69" s="100"/>
      <c r="EP69" s="99"/>
      <c r="EQ69" s="40"/>
      <c r="ER69" s="40"/>
      <c r="ES69" s="40"/>
      <c r="ET69" s="40"/>
      <c r="EU69" s="40"/>
      <c r="EV69" s="40"/>
      <c r="EW69" s="100"/>
      <c r="EX69" s="99"/>
      <c r="EY69" s="40"/>
      <c r="EZ69" s="40"/>
      <c r="FA69" s="40"/>
      <c r="FB69" s="40"/>
      <c r="FC69" s="40"/>
      <c r="FD69" s="40"/>
      <c r="FE69" s="100"/>
    </row>
    <row r="70" spans="1:161">
      <c r="A70" s="119" t="str">
        <f>Validation!B70</f>
        <v>Pass</v>
      </c>
      <c r="B70" s="150"/>
      <c r="C70" s="150"/>
      <c r="D70" s="150"/>
      <c r="E70" s="151"/>
      <c r="F70" s="152"/>
      <c r="G70" s="150"/>
      <c r="H70" s="149"/>
      <c r="I70" s="40"/>
      <c r="J70" s="149"/>
      <c r="K70" s="102"/>
      <c r="L70" s="40"/>
      <c r="M70" s="123"/>
      <c r="N70" s="137"/>
      <c r="O70" s="137"/>
      <c r="P70" s="95"/>
      <c r="Q70" s="94"/>
      <c r="R70" s="96"/>
      <c r="S70" s="95"/>
      <c r="T70" s="40"/>
      <c r="U70" s="40"/>
      <c r="V70" s="185"/>
      <c r="W70" s="167"/>
      <c r="X70" s="96"/>
      <c r="Y70" s="99"/>
      <c r="Z70" s="40"/>
      <c r="AA70" s="40"/>
      <c r="AB70" s="171"/>
      <c r="AC70" s="172"/>
      <c r="AD70" s="40"/>
      <c r="AE70" s="40"/>
      <c r="AF70" s="94"/>
      <c r="AG70" s="94"/>
      <c r="AH70" s="100"/>
      <c r="AI70" s="170"/>
      <c r="AJ70" s="169"/>
      <c r="AK70" s="98"/>
      <c r="AL70" s="168"/>
      <c r="AM70" s="97"/>
      <c r="AN70" s="98"/>
      <c r="AO70" s="98"/>
      <c r="AP70" s="225"/>
      <c r="AQ70" s="175"/>
      <c r="AR70" s="98"/>
      <c r="AS70" s="235"/>
      <c r="AT70" s="168"/>
      <c r="AU70" s="136"/>
      <c r="AV70" s="99"/>
      <c r="AW70" s="40"/>
      <c r="AX70" s="40"/>
      <c r="AY70" s="40"/>
      <c r="AZ70" s="40"/>
      <c r="BA70" s="40"/>
      <c r="BB70" s="40"/>
      <c r="BC70" s="40"/>
      <c r="BD70" s="40"/>
      <c r="BE70" s="40"/>
      <c r="BF70" s="101"/>
      <c r="BG70" s="96"/>
      <c r="BH70" s="99"/>
      <c r="BI70" s="40"/>
      <c r="BJ70" s="40"/>
      <c r="BK70" s="40"/>
      <c r="BL70" s="40"/>
      <c r="BM70" s="40"/>
      <c r="BN70" s="40"/>
      <c r="BO70" s="40"/>
      <c r="BP70" s="100"/>
      <c r="BQ70" s="40"/>
      <c r="BR70" s="40"/>
      <c r="BS70" s="40"/>
      <c r="BT70" s="40"/>
      <c r="BU70" s="40"/>
      <c r="BV70" s="40"/>
      <c r="BW70" s="40"/>
      <c r="BX70" s="40"/>
      <c r="BY70" s="100"/>
      <c r="BZ70" s="99"/>
      <c r="CA70" s="40"/>
      <c r="CB70" s="40"/>
      <c r="CC70" s="40"/>
      <c r="CD70" s="40"/>
      <c r="CE70" s="40"/>
      <c r="CF70" s="40"/>
      <c r="CG70" s="40"/>
      <c r="CH70" s="40"/>
      <c r="CI70" s="40"/>
      <c r="CJ70" s="40"/>
      <c r="CK70" s="40"/>
      <c r="CL70" s="40"/>
      <c r="CM70" s="40"/>
      <c r="CN70" s="40"/>
      <c r="CO70" s="40"/>
      <c r="CP70" s="40"/>
      <c r="CQ70" s="40"/>
      <c r="CR70" s="40"/>
      <c r="CS70" s="102"/>
      <c r="CT70" s="103"/>
      <c r="CU70" s="40"/>
      <c r="CV70" s="40"/>
      <c r="CW70" s="40"/>
      <c r="CX70" s="40"/>
      <c r="CY70" s="40"/>
      <c r="CZ70" s="40"/>
      <c r="DA70" s="40"/>
      <c r="DB70" s="40"/>
      <c r="DC70" s="40"/>
      <c r="DD70" s="40"/>
      <c r="DE70" s="40"/>
      <c r="DF70" s="40"/>
      <c r="DG70" s="40"/>
      <c r="DH70" s="40"/>
      <c r="DI70" s="40"/>
      <c r="DJ70" s="40"/>
      <c r="DK70" s="40"/>
      <c r="DL70" s="40"/>
      <c r="DM70" s="40"/>
      <c r="DN70" s="40"/>
      <c r="DO70" s="94"/>
      <c r="DP70" s="100"/>
      <c r="DQ70" s="104"/>
      <c r="DR70" s="105"/>
      <c r="DS70" s="105"/>
      <c r="DT70" s="105"/>
      <c r="DU70" s="105"/>
      <c r="DV70" s="105"/>
      <c r="DW70" s="94"/>
      <c r="DX70" s="191"/>
      <c r="DY70" s="104"/>
      <c r="DZ70" s="105"/>
      <c r="EA70" s="105"/>
      <c r="EB70" s="105"/>
      <c r="EC70" s="105"/>
      <c r="ED70" s="105"/>
      <c r="EE70" s="105"/>
      <c r="EF70" s="94"/>
      <c r="EG70" s="96"/>
      <c r="EH70" s="18"/>
      <c r="EI70" s="2"/>
      <c r="EJ70" s="2"/>
      <c r="EK70" s="100"/>
      <c r="EL70" s="99"/>
      <c r="EM70" s="40"/>
      <c r="EN70" s="40"/>
      <c r="EO70" s="100"/>
      <c r="EP70" s="99"/>
      <c r="EQ70" s="40"/>
      <c r="ER70" s="40"/>
      <c r="ES70" s="40"/>
      <c r="ET70" s="40"/>
      <c r="EU70" s="40"/>
      <c r="EV70" s="40"/>
      <c r="EW70" s="100"/>
      <c r="EX70" s="99"/>
      <c r="EY70" s="40"/>
      <c r="EZ70" s="40"/>
      <c r="FA70" s="40"/>
      <c r="FB70" s="40"/>
      <c r="FC70" s="40"/>
      <c r="FD70" s="40"/>
      <c r="FE70" s="100"/>
    </row>
    <row r="71" spans="1:161">
      <c r="A71" s="119" t="str">
        <f>Validation!B71</f>
        <v>Pass</v>
      </c>
      <c r="B71" s="150"/>
      <c r="C71" s="150"/>
      <c r="D71" s="150"/>
      <c r="E71" s="151"/>
      <c r="F71" s="152"/>
      <c r="G71" s="150"/>
      <c r="H71" s="149"/>
      <c r="I71" s="40"/>
      <c r="J71" s="149"/>
      <c r="K71" s="102"/>
      <c r="L71" s="40"/>
      <c r="M71" s="123"/>
      <c r="N71" s="137"/>
      <c r="O71" s="137"/>
      <c r="P71" s="95"/>
      <c r="Q71" s="94"/>
      <c r="R71" s="96"/>
      <c r="S71" s="95"/>
      <c r="T71" s="40"/>
      <c r="U71" s="40"/>
      <c r="V71" s="185"/>
      <c r="W71" s="167"/>
      <c r="X71" s="96"/>
      <c r="Y71" s="99"/>
      <c r="Z71" s="40"/>
      <c r="AA71" s="40"/>
      <c r="AB71" s="171"/>
      <c r="AC71" s="172"/>
      <c r="AD71" s="40"/>
      <c r="AE71" s="40"/>
      <c r="AF71" s="94"/>
      <c r="AG71" s="94"/>
      <c r="AH71" s="100"/>
      <c r="AI71" s="170"/>
      <c r="AJ71" s="169"/>
      <c r="AK71" s="98"/>
      <c r="AL71" s="168"/>
      <c r="AM71" s="97"/>
      <c r="AN71" s="98"/>
      <c r="AO71" s="98"/>
      <c r="AP71" s="225"/>
      <c r="AQ71" s="175"/>
      <c r="AR71" s="98"/>
      <c r="AS71" s="235"/>
      <c r="AT71" s="168"/>
      <c r="AU71" s="136"/>
      <c r="AV71" s="99"/>
      <c r="AW71" s="40"/>
      <c r="AX71" s="40"/>
      <c r="AY71" s="40"/>
      <c r="AZ71" s="40"/>
      <c r="BA71" s="40"/>
      <c r="BB71" s="40"/>
      <c r="BC71" s="40"/>
      <c r="BD71" s="40"/>
      <c r="BE71" s="40"/>
      <c r="BF71" s="101"/>
      <c r="BG71" s="96"/>
      <c r="BH71" s="99"/>
      <c r="BI71" s="40"/>
      <c r="BJ71" s="40"/>
      <c r="BK71" s="40"/>
      <c r="BL71" s="40"/>
      <c r="BM71" s="40"/>
      <c r="BN71" s="40"/>
      <c r="BO71" s="40"/>
      <c r="BP71" s="100"/>
      <c r="BQ71" s="40"/>
      <c r="BR71" s="40"/>
      <c r="BS71" s="40"/>
      <c r="BT71" s="40"/>
      <c r="BU71" s="40"/>
      <c r="BV71" s="40"/>
      <c r="BW71" s="40"/>
      <c r="BX71" s="40"/>
      <c r="BY71" s="100"/>
      <c r="BZ71" s="99"/>
      <c r="CA71" s="40"/>
      <c r="CB71" s="40"/>
      <c r="CC71" s="40"/>
      <c r="CD71" s="40"/>
      <c r="CE71" s="40"/>
      <c r="CF71" s="40"/>
      <c r="CG71" s="40"/>
      <c r="CH71" s="40"/>
      <c r="CI71" s="40"/>
      <c r="CJ71" s="40"/>
      <c r="CK71" s="40"/>
      <c r="CL71" s="40"/>
      <c r="CM71" s="40"/>
      <c r="CN71" s="40"/>
      <c r="CO71" s="40"/>
      <c r="CP71" s="40"/>
      <c r="CQ71" s="40"/>
      <c r="CR71" s="40"/>
      <c r="CS71" s="102"/>
      <c r="CT71" s="103"/>
      <c r="CU71" s="40"/>
      <c r="CV71" s="40"/>
      <c r="CW71" s="40"/>
      <c r="CX71" s="40"/>
      <c r="CY71" s="40"/>
      <c r="CZ71" s="40"/>
      <c r="DA71" s="40"/>
      <c r="DB71" s="40"/>
      <c r="DC71" s="40"/>
      <c r="DD71" s="40"/>
      <c r="DE71" s="40"/>
      <c r="DF71" s="40"/>
      <c r="DG71" s="40"/>
      <c r="DH71" s="40"/>
      <c r="DI71" s="40"/>
      <c r="DJ71" s="40"/>
      <c r="DK71" s="40"/>
      <c r="DL71" s="40"/>
      <c r="DM71" s="40"/>
      <c r="DN71" s="40"/>
      <c r="DO71" s="94"/>
      <c r="DP71" s="100"/>
      <c r="DQ71" s="104"/>
      <c r="DR71" s="105"/>
      <c r="DS71" s="105"/>
      <c r="DT71" s="105"/>
      <c r="DU71" s="105"/>
      <c r="DV71" s="105"/>
      <c r="DW71" s="94"/>
      <c r="DX71" s="191"/>
      <c r="DY71" s="104"/>
      <c r="DZ71" s="105"/>
      <c r="EA71" s="105"/>
      <c r="EB71" s="105"/>
      <c r="EC71" s="105"/>
      <c r="ED71" s="105"/>
      <c r="EE71" s="105"/>
      <c r="EF71" s="94"/>
      <c r="EG71" s="96"/>
      <c r="EH71" s="18"/>
      <c r="EI71" s="2"/>
      <c r="EJ71" s="2"/>
      <c r="EK71" s="100"/>
      <c r="EL71" s="99"/>
      <c r="EM71" s="40"/>
      <c r="EN71" s="40"/>
      <c r="EO71" s="100"/>
      <c r="EP71" s="99"/>
      <c r="EQ71" s="40"/>
      <c r="ER71" s="40"/>
      <c r="ES71" s="40"/>
      <c r="ET71" s="40"/>
      <c r="EU71" s="40"/>
      <c r="EV71" s="40"/>
      <c r="EW71" s="100"/>
      <c r="EX71" s="99"/>
      <c r="EY71" s="40"/>
      <c r="EZ71" s="40"/>
      <c r="FA71" s="40"/>
      <c r="FB71" s="40"/>
      <c r="FC71" s="40"/>
      <c r="FD71" s="40"/>
      <c r="FE71" s="100"/>
    </row>
    <row r="72" spans="1:161">
      <c r="A72" s="119" t="str">
        <f>Validation!B72</f>
        <v>Pass</v>
      </c>
      <c r="B72" s="150"/>
      <c r="C72" s="150"/>
      <c r="D72" s="150"/>
      <c r="E72" s="151"/>
      <c r="F72" s="152"/>
      <c r="G72" s="150"/>
      <c r="H72" s="149"/>
      <c r="I72" s="40"/>
      <c r="J72" s="149"/>
      <c r="K72" s="102"/>
      <c r="L72" s="40"/>
      <c r="M72" s="123"/>
      <c r="N72" s="137"/>
      <c r="O72" s="137"/>
      <c r="P72" s="95"/>
      <c r="Q72" s="94"/>
      <c r="R72" s="96"/>
      <c r="S72" s="95"/>
      <c r="T72" s="40"/>
      <c r="U72" s="40"/>
      <c r="V72" s="185"/>
      <c r="W72" s="167"/>
      <c r="X72" s="96"/>
      <c r="Y72" s="99"/>
      <c r="Z72" s="40"/>
      <c r="AA72" s="40"/>
      <c r="AB72" s="171"/>
      <c r="AC72" s="172"/>
      <c r="AD72" s="40"/>
      <c r="AE72" s="40"/>
      <c r="AF72" s="94"/>
      <c r="AG72" s="94"/>
      <c r="AH72" s="100"/>
      <c r="AI72" s="170"/>
      <c r="AJ72" s="169"/>
      <c r="AK72" s="98"/>
      <c r="AL72" s="168"/>
      <c r="AM72" s="97"/>
      <c r="AN72" s="98"/>
      <c r="AO72" s="98"/>
      <c r="AP72" s="225"/>
      <c r="AQ72" s="175"/>
      <c r="AR72" s="98"/>
      <c r="AS72" s="235"/>
      <c r="AT72" s="168"/>
      <c r="AU72" s="136"/>
      <c r="AV72" s="99"/>
      <c r="AW72" s="40"/>
      <c r="AX72" s="40"/>
      <c r="AY72" s="40"/>
      <c r="AZ72" s="40"/>
      <c r="BA72" s="40"/>
      <c r="BB72" s="40"/>
      <c r="BC72" s="40"/>
      <c r="BD72" s="40"/>
      <c r="BE72" s="40"/>
      <c r="BF72" s="101"/>
      <c r="BG72" s="96"/>
      <c r="BH72" s="99"/>
      <c r="BI72" s="40"/>
      <c r="BJ72" s="40"/>
      <c r="BK72" s="40"/>
      <c r="BL72" s="40"/>
      <c r="BM72" s="40"/>
      <c r="BN72" s="40"/>
      <c r="BO72" s="40"/>
      <c r="BP72" s="100"/>
      <c r="BQ72" s="40"/>
      <c r="BR72" s="40"/>
      <c r="BS72" s="40"/>
      <c r="BT72" s="40"/>
      <c r="BU72" s="40"/>
      <c r="BV72" s="40"/>
      <c r="BW72" s="40"/>
      <c r="BX72" s="40"/>
      <c r="BY72" s="100"/>
      <c r="BZ72" s="99"/>
      <c r="CA72" s="40"/>
      <c r="CB72" s="40"/>
      <c r="CC72" s="40"/>
      <c r="CD72" s="40"/>
      <c r="CE72" s="40"/>
      <c r="CF72" s="40"/>
      <c r="CG72" s="40"/>
      <c r="CH72" s="40"/>
      <c r="CI72" s="40"/>
      <c r="CJ72" s="40"/>
      <c r="CK72" s="40"/>
      <c r="CL72" s="40"/>
      <c r="CM72" s="40"/>
      <c r="CN72" s="40"/>
      <c r="CO72" s="40"/>
      <c r="CP72" s="40"/>
      <c r="CQ72" s="40"/>
      <c r="CR72" s="40"/>
      <c r="CS72" s="102"/>
      <c r="CT72" s="103"/>
      <c r="CU72" s="40"/>
      <c r="CV72" s="40"/>
      <c r="CW72" s="40"/>
      <c r="CX72" s="40"/>
      <c r="CY72" s="40"/>
      <c r="CZ72" s="40"/>
      <c r="DA72" s="40"/>
      <c r="DB72" s="40"/>
      <c r="DC72" s="40"/>
      <c r="DD72" s="40"/>
      <c r="DE72" s="40"/>
      <c r="DF72" s="40"/>
      <c r="DG72" s="40"/>
      <c r="DH72" s="40"/>
      <c r="DI72" s="40"/>
      <c r="DJ72" s="40"/>
      <c r="DK72" s="40"/>
      <c r="DL72" s="40"/>
      <c r="DM72" s="40"/>
      <c r="DN72" s="40"/>
      <c r="DO72" s="94"/>
      <c r="DP72" s="100"/>
      <c r="DQ72" s="104"/>
      <c r="DR72" s="105"/>
      <c r="DS72" s="105"/>
      <c r="DT72" s="105"/>
      <c r="DU72" s="105"/>
      <c r="DV72" s="105"/>
      <c r="DW72" s="94"/>
      <c r="DX72" s="191"/>
      <c r="DY72" s="104"/>
      <c r="DZ72" s="105"/>
      <c r="EA72" s="105"/>
      <c r="EB72" s="105"/>
      <c r="EC72" s="105"/>
      <c r="ED72" s="105"/>
      <c r="EE72" s="105"/>
      <c r="EF72" s="94"/>
      <c r="EG72" s="96"/>
      <c r="EH72" s="18"/>
      <c r="EI72" s="2"/>
      <c r="EJ72" s="2"/>
      <c r="EK72" s="100"/>
      <c r="EL72" s="99"/>
      <c r="EM72" s="40"/>
      <c r="EN72" s="40"/>
      <c r="EO72" s="100"/>
      <c r="EP72" s="99"/>
      <c r="EQ72" s="40"/>
      <c r="ER72" s="40"/>
      <c r="ES72" s="40"/>
      <c r="ET72" s="40"/>
      <c r="EU72" s="40"/>
      <c r="EV72" s="40"/>
      <c r="EW72" s="100"/>
      <c r="EX72" s="99"/>
      <c r="EY72" s="40"/>
      <c r="EZ72" s="40"/>
      <c r="FA72" s="40"/>
      <c r="FB72" s="40"/>
      <c r="FC72" s="40"/>
      <c r="FD72" s="40"/>
      <c r="FE72" s="100"/>
    </row>
    <row r="73" spans="1:161">
      <c r="A73" s="119" t="str">
        <f>Validation!B73</f>
        <v>Pass</v>
      </c>
      <c r="B73" s="150"/>
      <c r="C73" s="150"/>
      <c r="D73" s="150"/>
      <c r="E73" s="151"/>
      <c r="F73" s="152"/>
      <c r="G73" s="150"/>
      <c r="H73" s="149"/>
      <c r="I73" s="40"/>
      <c r="J73" s="149"/>
      <c r="K73" s="102"/>
      <c r="L73" s="40"/>
      <c r="M73" s="123"/>
      <c r="N73" s="137"/>
      <c r="O73" s="137"/>
      <c r="P73" s="95"/>
      <c r="Q73" s="94"/>
      <c r="R73" s="96"/>
      <c r="S73" s="95"/>
      <c r="T73" s="40"/>
      <c r="U73" s="40"/>
      <c r="V73" s="185"/>
      <c r="W73" s="167"/>
      <c r="X73" s="96"/>
      <c r="Y73" s="99"/>
      <c r="Z73" s="40"/>
      <c r="AA73" s="40"/>
      <c r="AB73" s="171"/>
      <c r="AC73" s="172"/>
      <c r="AD73" s="40"/>
      <c r="AE73" s="40"/>
      <c r="AF73" s="94"/>
      <c r="AG73" s="94"/>
      <c r="AH73" s="100"/>
      <c r="AI73" s="170"/>
      <c r="AJ73" s="169"/>
      <c r="AK73" s="98"/>
      <c r="AL73" s="168"/>
      <c r="AM73" s="97"/>
      <c r="AN73" s="98"/>
      <c r="AO73" s="98"/>
      <c r="AP73" s="225"/>
      <c r="AQ73" s="175"/>
      <c r="AR73" s="98"/>
      <c r="AS73" s="235"/>
      <c r="AT73" s="168"/>
      <c r="AU73" s="136"/>
      <c r="AV73" s="99"/>
      <c r="AW73" s="40"/>
      <c r="AX73" s="40"/>
      <c r="AY73" s="40"/>
      <c r="AZ73" s="40"/>
      <c r="BA73" s="40"/>
      <c r="BB73" s="40"/>
      <c r="BC73" s="40"/>
      <c r="BD73" s="40"/>
      <c r="BE73" s="40"/>
      <c r="BF73" s="101"/>
      <c r="BG73" s="96"/>
      <c r="BH73" s="99"/>
      <c r="BI73" s="40"/>
      <c r="BJ73" s="40"/>
      <c r="BK73" s="40"/>
      <c r="BL73" s="40"/>
      <c r="BM73" s="40"/>
      <c r="BN73" s="40"/>
      <c r="BO73" s="40"/>
      <c r="BP73" s="100"/>
      <c r="BQ73" s="40"/>
      <c r="BR73" s="40"/>
      <c r="BS73" s="40"/>
      <c r="BT73" s="40"/>
      <c r="BU73" s="40"/>
      <c r="BV73" s="40"/>
      <c r="BW73" s="40"/>
      <c r="BX73" s="40"/>
      <c r="BY73" s="100"/>
      <c r="BZ73" s="99"/>
      <c r="CA73" s="40"/>
      <c r="CB73" s="40"/>
      <c r="CC73" s="40"/>
      <c r="CD73" s="40"/>
      <c r="CE73" s="40"/>
      <c r="CF73" s="40"/>
      <c r="CG73" s="40"/>
      <c r="CH73" s="40"/>
      <c r="CI73" s="40"/>
      <c r="CJ73" s="40"/>
      <c r="CK73" s="40"/>
      <c r="CL73" s="40"/>
      <c r="CM73" s="40"/>
      <c r="CN73" s="40"/>
      <c r="CO73" s="40"/>
      <c r="CP73" s="40"/>
      <c r="CQ73" s="40"/>
      <c r="CR73" s="40"/>
      <c r="CS73" s="102"/>
      <c r="CT73" s="103"/>
      <c r="CU73" s="40"/>
      <c r="CV73" s="40"/>
      <c r="CW73" s="40"/>
      <c r="CX73" s="40"/>
      <c r="CY73" s="40"/>
      <c r="CZ73" s="40"/>
      <c r="DA73" s="40"/>
      <c r="DB73" s="40"/>
      <c r="DC73" s="40"/>
      <c r="DD73" s="40"/>
      <c r="DE73" s="40"/>
      <c r="DF73" s="40"/>
      <c r="DG73" s="40"/>
      <c r="DH73" s="40"/>
      <c r="DI73" s="40"/>
      <c r="DJ73" s="40"/>
      <c r="DK73" s="40"/>
      <c r="DL73" s="40"/>
      <c r="DM73" s="40"/>
      <c r="DN73" s="40"/>
      <c r="DO73" s="94"/>
      <c r="DP73" s="100"/>
      <c r="DQ73" s="104"/>
      <c r="DR73" s="105"/>
      <c r="DS73" s="105"/>
      <c r="DT73" s="105"/>
      <c r="DU73" s="105"/>
      <c r="DV73" s="105"/>
      <c r="DW73" s="94"/>
      <c r="DX73" s="191"/>
      <c r="DY73" s="104"/>
      <c r="DZ73" s="105"/>
      <c r="EA73" s="105"/>
      <c r="EB73" s="105"/>
      <c r="EC73" s="105"/>
      <c r="ED73" s="105"/>
      <c r="EE73" s="105"/>
      <c r="EF73" s="94"/>
      <c r="EG73" s="96"/>
      <c r="EH73" s="18"/>
      <c r="EI73" s="2"/>
      <c r="EJ73" s="2"/>
      <c r="EK73" s="100"/>
      <c r="EL73" s="99"/>
      <c r="EM73" s="40"/>
      <c r="EN73" s="40"/>
      <c r="EO73" s="100"/>
      <c r="EP73" s="99"/>
      <c r="EQ73" s="40"/>
      <c r="ER73" s="40"/>
      <c r="ES73" s="40"/>
      <c r="ET73" s="40"/>
      <c r="EU73" s="40"/>
      <c r="EV73" s="40"/>
      <c r="EW73" s="100"/>
      <c r="EX73" s="99"/>
      <c r="EY73" s="40"/>
      <c r="EZ73" s="40"/>
      <c r="FA73" s="40"/>
      <c r="FB73" s="40"/>
      <c r="FC73" s="40"/>
      <c r="FD73" s="40"/>
      <c r="FE73" s="100"/>
    </row>
    <row r="74" spans="1:161">
      <c r="A74" s="119" t="str">
        <f>Validation!B74</f>
        <v>Pass</v>
      </c>
      <c r="B74" s="150"/>
      <c r="C74" s="150"/>
      <c r="D74" s="150"/>
      <c r="E74" s="151"/>
      <c r="F74" s="152"/>
      <c r="G74" s="150"/>
      <c r="H74" s="149"/>
      <c r="I74" s="40"/>
      <c r="J74" s="149"/>
      <c r="K74" s="102"/>
      <c r="L74" s="40"/>
      <c r="M74" s="123"/>
      <c r="N74" s="137"/>
      <c r="O74" s="137"/>
      <c r="P74" s="95"/>
      <c r="Q74" s="94"/>
      <c r="R74" s="96"/>
      <c r="S74" s="95"/>
      <c r="T74" s="40"/>
      <c r="U74" s="40"/>
      <c r="V74" s="185"/>
      <c r="W74" s="167"/>
      <c r="X74" s="96"/>
      <c r="Y74" s="99"/>
      <c r="Z74" s="40"/>
      <c r="AA74" s="40"/>
      <c r="AB74" s="171"/>
      <c r="AC74" s="172"/>
      <c r="AD74" s="40"/>
      <c r="AE74" s="40"/>
      <c r="AF74" s="94"/>
      <c r="AG74" s="94"/>
      <c r="AH74" s="100"/>
      <c r="AI74" s="170"/>
      <c r="AJ74" s="169"/>
      <c r="AK74" s="98"/>
      <c r="AL74" s="168"/>
      <c r="AM74" s="97"/>
      <c r="AN74" s="98"/>
      <c r="AO74" s="98"/>
      <c r="AP74" s="225"/>
      <c r="AQ74" s="175"/>
      <c r="AR74" s="98"/>
      <c r="AS74" s="235"/>
      <c r="AT74" s="168"/>
      <c r="AU74" s="136"/>
      <c r="AV74" s="99"/>
      <c r="AW74" s="40"/>
      <c r="AX74" s="40"/>
      <c r="AY74" s="40"/>
      <c r="AZ74" s="40"/>
      <c r="BA74" s="40"/>
      <c r="BB74" s="40"/>
      <c r="BC74" s="40"/>
      <c r="BD74" s="40"/>
      <c r="BE74" s="40"/>
      <c r="BF74" s="101"/>
      <c r="BG74" s="96"/>
      <c r="BH74" s="99"/>
      <c r="BI74" s="40"/>
      <c r="BJ74" s="40"/>
      <c r="BK74" s="40"/>
      <c r="BL74" s="40"/>
      <c r="BM74" s="40"/>
      <c r="BN74" s="40"/>
      <c r="BO74" s="40"/>
      <c r="BP74" s="100"/>
      <c r="BQ74" s="40"/>
      <c r="BR74" s="40"/>
      <c r="BS74" s="40"/>
      <c r="BT74" s="40"/>
      <c r="BU74" s="40"/>
      <c r="BV74" s="40"/>
      <c r="BW74" s="40"/>
      <c r="BX74" s="40"/>
      <c r="BY74" s="100"/>
      <c r="BZ74" s="99"/>
      <c r="CA74" s="40"/>
      <c r="CB74" s="40"/>
      <c r="CC74" s="40"/>
      <c r="CD74" s="40"/>
      <c r="CE74" s="40"/>
      <c r="CF74" s="40"/>
      <c r="CG74" s="40"/>
      <c r="CH74" s="40"/>
      <c r="CI74" s="40"/>
      <c r="CJ74" s="40"/>
      <c r="CK74" s="40"/>
      <c r="CL74" s="40"/>
      <c r="CM74" s="40"/>
      <c r="CN74" s="40"/>
      <c r="CO74" s="40"/>
      <c r="CP74" s="40"/>
      <c r="CQ74" s="40"/>
      <c r="CR74" s="40"/>
      <c r="CS74" s="102"/>
      <c r="CT74" s="103"/>
      <c r="CU74" s="40"/>
      <c r="CV74" s="40"/>
      <c r="CW74" s="40"/>
      <c r="CX74" s="40"/>
      <c r="CY74" s="40"/>
      <c r="CZ74" s="40"/>
      <c r="DA74" s="40"/>
      <c r="DB74" s="40"/>
      <c r="DC74" s="40"/>
      <c r="DD74" s="40"/>
      <c r="DE74" s="40"/>
      <c r="DF74" s="40"/>
      <c r="DG74" s="40"/>
      <c r="DH74" s="40"/>
      <c r="DI74" s="40"/>
      <c r="DJ74" s="40"/>
      <c r="DK74" s="40"/>
      <c r="DL74" s="40"/>
      <c r="DM74" s="40"/>
      <c r="DN74" s="40"/>
      <c r="DO74" s="94"/>
      <c r="DP74" s="100"/>
      <c r="DQ74" s="104"/>
      <c r="DR74" s="105"/>
      <c r="DS74" s="105"/>
      <c r="DT74" s="105"/>
      <c r="DU74" s="105"/>
      <c r="DV74" s="105"/>
      <c r="DW74" s="94"/>
      <c r="DX74" s="191"/>
      <c r="DY74" s="104"/>
      <c r="DZ74" s="105"/>
      <c r="EA74" s="105"/>
      <c r="EB74" s="105"/>
      <c r="EC74" s="105"/>
      <c r="ED74" s="105"/>
      <c r="EE74" s="105"/>
      <c r="EF74" s="94"/>
      <c r="EG74" s="96"/>
      <c r="EH74" s="18"/>
      <c r="EI74" s="2"/>
      <c r="EJ74" s="2"/>
      <c r="EK74" s="100"/>
      <c r="EL74" s="99"/>
      <c r="EM74" s="40"/>
      <c r="EN74" s="40"/>
      <c r="EO74" s="100"/>
      <c r="EP74" s="99"/>
      <c r="EQ74" s="40"/>
      <c r="ER74" s="40"/>
      <c r="ES74" s="40"/>
      <c r="ET74" s="40"/>
      <c r="EU74" s="40"/>
      <c r="EV74" s="40"/>
      <c r="EW74" s="100"/>
      <c r="EX74" s="99"/>
      <c r="EY74" s="40"/>
      <c r="EZ74" s="40"/>
      <c r="FA74" s="40"/>
      <c r="FB74" s="40"/>
      <c r="FC74" s="40"/>
      <c r="FD74" s="40"/>
      <c r="FE74" s="100"/>
    </row>
    <row r="75" spans="1:161">
      <c r="A75" s="119" t="str">
        <f>Validation!B75</f>
        <v>Pass</v>
      </c>
      <c r="B75" s="150"/>
      <c r="C75" s="150"/>
      <c r="D75" s="150"/>
      <c r="E75" s="151"/>
      <c r="F75" s="152"/>
      <c r="G75" s="150"/>
      <c r="H75" s="149"/>
      <c r="I75" s="40"/>
      <c r="J75" s="149"/>
      <c r="K75" s="102"/>
      <c r="L75" s="40"/>
      <c r="M75" s="123"/>
      <c r="N75" s="137"/>
      <c r="O75" s="137"/>
      <c r="P75" s="95"/>
      <c r="Q75" s="94"/>
      <c r="R75" s="96"/>
      <c r="S75" s="95"/>
      <c r="T75" s="40"/>
      <c r="U75" s="40"/>
      <c r="V75" s="185"/>
      <c r="W75" s="167"/>
      <c r="X75" s="96"/>
      <c r="Y75" s="99"/>
      <c r="Z75" s="40"/>
      <c r="AA75" s="40"/>
      <c r="AB75" s="171"/>
      <c r="AC75" s="172"/>
      <c r="AD75" s="40"/>
      <c r="AE75" s="40"/>
      <c r="AF75" s="94"/>
      <c r="AG75" s="94"/>
      <c r="AH75" s="100"/>
      <c r="AI75" s="170"/>
      <c r="AJ75" s="169"/>
      <c r="AK75" s="98"/>
      <c r="AL75" s="168"/>
      <c r="AM75" s="97"/>
      <c r="AN75" s="98"/>
      <c r="AO75" s="98"/>
      <c r="AP75" s="225"/>
      <c r="AQ75" s="175"/>
      <c r="AR75" s="98"/>
      <c r="AS75" s="235"/>
      <c r="AT75" s="168"/>
      <c r="AU75" s="136"/>
      <c r="AV75" s="99"/>
      <c r="AW75" s="40"/>
      <c r="AX75" s="40"/>
      <c r="AY75" s="40"/>
      <c r="AZ75" s="40"/>
      <c r="BA75" s="40"/>
      <c r="BB75" s="40"/>
      <c r="BC75" s="40"/>
      <c r="BD75" s="40"/>
      <c r="BE75" s="40"/>
      <c r="BF75" s="101"/>
      <c r="BG75" s="96"/>
      <c r="BH75" s="99"/>
      <c r="BI75" s="40"/>
      <c r="BJ75" s="40"/>
      <c r="BK75" s="40"/>
      <c r="BL75" s="40"/>
      <c r="BM75" s="40"/>
      <c r="BN75" s="40"/>
      <c r="BO75" s="40"/>
      <c r="BP75" s="100"/>
      <c r="BQ75" s="40"/>
      <c r="BR75" s="40"/>
      <c r="BS75" s="40"/>
      <c r="BT75" s="40"/>
      <c r="BU75" s="40"/>
      <c r="BV75" s="40"/>
      <c r="BW75" s="40"/>
      <c r="BX75" s="40"/>
      <c r="BY75" s="100"/>
      <c r="BZ75" s="99"/>
      <c r="CA75" s="40"/>
      <c r="CB75" s="40"/>
      <c r="CC75" s="40"/>
      <c r="CD75" s="40"/>
      <c r="CE75" s="40"/>
      <c r="CF75" s="40"/>
      <c r="CG75" s="40"/>
      <c r="CH75" s="40"/>
      <c r="CI75" s="40"/>
      <c r="CJ75" s="40"/>
      <c r="CK75" s="40"/>
      <c r="CL75" s="40"/>
      <c r="CM75" s="40"/>
      <c r="CN75" s="40"/>
      <c r="CO75" s="40"/>
      <c r="CP75" s="40"/>
      <c r="CQ75" s="40"/>
      <c r="CR75" s="40"/>
      <c r="CS75" s="102"/>
      <c r="CT75" s="103"/>
      <c r="CU75" s="40"/>
      <c r="CV75" s="40"/>
      <c r="CW75" s="40"/>
      <c r="CX75" s="40"/>
      <c r="CY75" s="40"/>
      <c r="CZ75" s="40"/>
      <c r="DA75" s="40"/>
      <c r="DB75" s="40"/>
      <c r="DC75" s="40"/>
      <c r="DD75" s="40"/>
      <c r="DE75" s="40"/>
      <c r="DF75" s="40"/>
      <c r="DG75" s="40"/>
      <c r="DH75" s="40"/>
      <c r="DI75" s="40"/>
      <c r="DJ75" s="40"/>
      <c r="DK75" s="40"/>
      <c r="DL75" s="40"/>
      <c r="DM75" s="40"/>
      <c r="DN75" s="40"/>
      <c r="DO75" s="94"/>
      <c r="DP75" s="100"/>
      <c r="DQ75" s="104"/>
      <c r="DR75" s="105"/>
      <c r="DS75" s="105"/>
      <c r="DT75" s="105"/>
      <c r="DU75" s="105"/>
      <c r="DV75" s="105"/>
      <c r="DW75" s="94"/>
      <c r="DX75" s="191"/>
      <c r="DY75" s="104"/>
      <c r="DZ75" s="105"/>
      <c r="EA75" s="105"/>
      <c r="EB75" s="105"/>
      <c r="EC75" s="105"/>
      <c r="ED75" s="105"/>
      <c r="EE75" s="105"/>
      <c r="EF75" s="94"/>
      <c r="EG75" s="96"/>
      <c r="EH75" s="18"/>
      <c r="EI75" s="2"/>
      <c r="EJ75" s="2"/>
      <c r="EK75" s="100"/>
      <c r="EL75" s="99"/>
      <c r="EM75" s="40"/>
      <c r="EN75" s="40"/>
      <c r="EO75" s="100"/>
      <c r="EP75" s="99"/>
      <c r="EQ75" s="40"/>
      <c r="ER75" s="40"/>
      <c r="ES75" s="40"/>
      <c r="ET75" s="40"/>
      <c r="EU75" s="40"/>
      <c r="EV75" s="40"/>
      <c r="EW75" s="100"/>
      <c r="EX75" s="99"/>
      <c r="EY75" s="40"/>
      <c r="EZ75" s="40"/>
      <c r="FA75" s="40"/>
      <c r="FB75" s="40"/>
      <c r="FC75" s="40"/>
      <c r="FD75" s="40"/>
      <c r="FE75" s="100"/>
    </row>
    <row r="76" spans="1:161">
      <c r="A76" s="119" t="str">
        <f>Validation!B76</f>
        <v>Pass</v>
      </c>
      <c r="B76" s="150"/>
      <c r="C76" s="150"/>
      <c r="D76" s="150"/>
      <c r="E76" s="151"/>
      <c r="F76" s="152"/>
      <c r="G76" s="150"/>
      <c r="H76" s="149"/>
      <c r="I76" s="40"/>
      <c r="J76" s="149"/>
      <c r="K76" s="102"/>
      <c r="L76" s="40"/>
      <c r="M76" s="123"/>
      <c r="N76" s="137"/>
      <c r="O76" s="137"/>
      <c r="P76" s="95"/>
      <c r="Q76" s="94"/>
      <c r="R76" s="96"/>
      <c r="S76" s="95"/>
      <c r="T76" s="40"/>
      <c r="U76" s="40"/>
      <c r="V76" s="185"/>
      <c r="W76" s="167"/>
      <c r="X76" s="96"/>
      <c r="Y76" s="99"/>
      <c r="Z76" s="40"/>
      <c r="AA76" s="40"/>
      <c r="AB76" s="171"/>
      <c r="AC76" s="172"/>
      <c r="AD76" s="40"/>
      <c r="AE76" s="40"/>
      <c r="AF76" s="94"/>
      <c r="AG76" s="94"/>
      <c r="AH76" s="100"/>
      <c r="AI76" s="170"/>
      <c r="AJ76" s="169"/>
      <c r="AK76" s="98"/>
      <c r="AL76" s="168"/>
      <c r="AM76" s="97"/>
      <c r="AN76" s="98"/>
      <c r="AO76" s="98"/>
      <c r="AP76" s="225"/>
      <c r="AQ76" s="175"/>
      <c r="AR76" s="98"/>
      <c r="AS76" s="235"/>
      <c r="AT76" s="168"/>
      <c r="AU76" s="136"/>
      <c r="AV76" s="99"/>
      <c r="AW76" s="40"/>
      <c r="AX76" s="40"/>
      <c r="AY76" s="40"/>
      <c r="AZ76" s="40"/>
      <c r="BA76" s="40"/>
      <c r="BB76" s="40"/>
      <c r="BC76" s="40"/>
      <c r="BD76" s="40"/>
      <c r="BE76" s="40"/>
      <c r="BF76" s="101"/>
      <c r="BG76" s="96"/>
      <c r="BH76" s="99"/>
      <c r="BI76" s="40"/>
      <c r="BJ76" s="40"/>
      <c r="BK76" s="40"/>
      <c r="BL76" s="40"/>
      <c r="BM76" s="40"/>
      <c r="BN76" s="40"/>
      <c r="BO76" s="40"/>
      <c r="BP76" s="100"/>
      <c r="BQ76" s="40"/>
      <c r="BR76" s="40"/>
      <c r="BS76" s="40"/>
      <c r="BT76" s="40"/>
      <c r="BU76" s="40"/>
      <c r="BV76" s="40"/>
      <c r="BW76" s="40"/>
      <c r="BX76" s="40"/>
      <c r="BY76" s="100"/>
      <c r="BZ76" s="99"/>
      <c r="CA76" s="40"/>
      <c r="CB76" s="40"/>
      <c r="CC76" s="40"/>
      <c r="CD76" s="40"/>
      <c r="CE76" s="40"/>
      <c r="CF76" s="40"/>
      <c r="CG76" s="40"/>
      <c r="CH76" s="40"/>
      <c r="CI76" s="40"/>
      <c r="CJ76" s="40"/>
      <c r="CK76" s="40"/>
      <c r="CL76" s="40"/>
      <c r="CM76" s="40"/>
      <c r="CN76" s="40"/>
      <c r="CO76" s="40"/>
      <c r="CP76" s="40"/>
      <c r="CQ76" s="40"/>
      <c r="CR76" s="40"/>
      <c r="CS76" s="102"/>
      <c r="CT76" s="103"/>
      <c r="CU76" s="40"/>
      <c r="CV76" s="40"/>
      <c r="CW76" s="40"/>
      <c r="CX76" s="40"/>
      <c r="CY76" s="40"/>
      <c r="CZ76" s="40"/>
      <c r="DA76" s="40"/>
      <c r="DB76" s="40"/>
      <c r="DC76" s="40"/>
      <c r="DD76" s="40"/>
      <c r="DE76" s="40"/>
      <c r="DF76" s="40"/>
      <c r="DG76" s="40"/>
      <c r="DH76" s="40"/>
      <c r="DI76" s="40"/>
      <c r="DJ76" s="40"/>
      <c r="DK76" s="40"/>
      <c r="DL76" s="40"/>
      <c r="DM76" s="40"/>
      <c r="DN76" s="40"/>
      <c r="DO76" s="94"/>
      <c r="DP76" s="100"/>
      <c r="DQ76" s="104"/>
      <c r="DR76" s="105"/>
      <c r="DS76" s="105"/>
      <c r="DT76" s="105"/>
      <c r="DU76" s="105"/>
      <c r="DV76" s="105"/>
      <c r="DW76" s="94"/>
      <c r="DX76" s="191"/>
      <c r="DY76" s="104"/>
      <c r="DZ76" s="105"/>
      <c r="EA76" s="105"/>
      <c r="EB76" s="105"/>
      <c r="EC76" s="105"/>
      <c r="ED76" s="105"/>
      <c r="EE76" s="105"/>
      <c r="EF76" s="94"/>
      <c r="EG76" s="96"/>
      <c r="EH76" s="18"/>
      <c r="EI76" s="2"/>
      <c r="EJ76" s="2"/>
      <c r="EK76" s="100"/>
      <c r="EL76" s="99"/>
      <c r="EM76" s="40"/>
      <c r="EN76" s="40"/>
      <c r="EO76" s="100"/>
      <c r="EP76" s="99"/>
      <c r="EQ76" s="40"/>
      <c r="ER76" s="40"/>
      <c r="ES76" s="40"/>
      <c r="ET76" s="40"/>
      <c r="EU76" s="40"/>
      <c r="EV76" s="40"/>
      <c r="EW76" s="100"/>
      <c r="EX76" s="99"/>
      <c r="EY76" s="40"/>
      <c r="EZ76" s="40"/>
      <c r="FA76" s="40"/>
      <c r="FB76" s="40"/>
      <c r="FC76" s="40"/>
      <c r="FD76" s="40"/>
      <c r="FE76" s="100"/>
    </row>
    <row r="77" spans="1:161">
      <c r="A77" s="119" t="str">
        <f>Validation!B77</f>
        <v>Pass</v>
      </c>
      <c r="B77" s="150"/>
      <c r="C77" s="150"/>
      <c r="D77" s="150"/>
      <c r="E77" s="151"/>
      <c r="F77" s="152"/>
      <c r="G77" s="150"/>
      <c r="H77" s="149"/>
      <c r="I77" s="40"/>
      <c r="J77" s="149"/>
      <c r="K77" s="102"/>
      <c r="L77" s="40"/>
      <c r="M77" s="123"/>
      <c r="N77" s="137"/>
      <c r="O77" s="137"/>
      <c r="P77" s="95"/>
      <c r="Q77" s="94"/>
      <c r="R77" s="96"/>
      <c r="S77" s="95"/>
      <c r="T77" s="40"/>
      <c r="U77" s="40"/>
      <c r="V77" s="185"/>
      <c r="W77" s="167"/>
      <c r="X77" s="96"/>
      <c r="Y77" s="99"/>
      <c r="Z77" s="40"/>
      <c r="AA77" s="40"/>
      <c r="AB77" s="171"/>
      <c r="AC77" s="172"/>
      <c r="AD77" s="40"/>
      <c r="AE77" s="40"/>
      <c r="AF77" s="94"/>
      <c r="AG77" s="94"/>
      <c r="AH77" s="100"/>
      <c r="AI77" s="170"/>
      <c r="AJ77" s="169"/>
      <c r="AK77" s="98"/>
      <c r="AL77" s="168"/>
      <c r="AM77" s="97"/>
      <c r="AN77" s="98"/>
      <c r="AO77" s="98"/>
      <c r="AP77" s="225"/>
      <c r="AQ77" s="175"/>
      <c r="AR77" s="98"/>
      <c r="AS77" s="235"/>
      <c r="AT77" s="168"/>
      <c r="AU77" s="136"/>
      <c r="AV77" s="99"/>
      <c r="AW77" s="40"/>
      <c r="AX77" s="40"/>
      <c r="AY77" s="40"/>
      <c r="AZ77" s="40"/>
      <c r="BA77" s="40"/>
      <c r="BB77" s="40"/>
      <c r="BC77" s="40"/>
      <c r="BD77" s="40"/>
      <c r="BE77" s="40"/>
      <c r="BF77" s="101"/>
      <c r="BG77" s="96"/>
      <c r="BH77" s="99"/>
      <c r="BI77" s="40"/>
      <c r="BJ77" s="40"/>
      <c r="BK77" s="40"/>
      <c r="BL77" s="40"/>
      <c r="BM77" s="40"/>
      <c r="BN77" s="40"/>
      <c r="BO77" s="40"/>
      <c r="BP77" s="100"/>
      <c r="BQ77" s="40"/>
      <c r="BR77" s="40"/>
      <c r="BS77" s="40"/>
      <c r="BT77" s="40"/>
      <c r="BU77" s="40"/>
      <c r="BV77" s="40"/>
      <c r="BW77" s="40"/>
      <c r="BX77" s="40"/>
      <c r="BY77" s="100"/>
      <c r="BZ77" s="99"/>
      <c r="CA77" s="40"/>
      <c r="CB77" s="40"/>
      <c r="CC77" s="40"/>
      <c r="CD77" s="40"/>
      <c r="CE77" s="40"/>
      <c r="CF77" s="40"/>
      <c r="CG77" s="40"/>
      <c r="CH77" s="40"/>
      <c r="CI77" s="40"/>
      <c r="CJ77" s="40"/>
      <c r="CK77" s="40"/>
      <c r="CL77" s="40"/>
      <c r="CM77" s="40"/>
      <c r="CN77" s="40"/>
      <c r="CO77" s="40"/>
      <c r="CP77" s="40"/>
      <c r="CQ77" s="40"/>
      <c r="CR77" s="40"/>
      <c r="CS77" s="102"/>
      <c r="CT77" s="103"/>
      <c r="CU77" s="40"/>
      <c r="CV77" s="40"/>
      <c r="CW77" s="40"/>
      <c r="CX77" s="40"/>
      <c r="CY77" s="40"/>
      <c r="CZ77" s="40"/>
      <c r="DA77" s="40"/>
      <c r="DB77" s="40"/>
      <c r="DC77" s="40"/>
      <c r="DD77" s="40"/>
      <c r="DE77" s="40"/>
      <c r="DF77" s="40"/>
      <c r="DG77" s="40"/>
      <c r="DH77" s="40"/>
      <c r="DI77" s="40"/>
      <c r="DJ77" s="40"/>
      <c r="DK77" s="40"/>
      <c r="DL77" s="40"/>
      <c r="DM77" s="40"/>
      <c r="DN77" s="40"/>
      <c r="DO77" s="94"/>
      <c r="DP77" s="100"/>
      <c r="DQ77" s="104"/>
      <c r="DR77" s="105"/>
      <c r="DS77" s="105"/>
      <c r="DT77" s="105"/>
      <c r="DU77" s="105"/>
      <c r="DV77" s="105"/>
      <c r="DW77" s="94"/>
      <c r="DX77" s="191"/>
      <c r="DY77" s="104"/>
      <c r="DZ77" s="105"/>
      <c r="EA77" s="105"/>
      <c r="EB77" s="105"/>
      <c r="EC77" s="105"/>
      <c r="ED77" s="105"/>
      <c r="EE77" s="105"/>
      <c r="EF77" s="94"/>
      <c r="EG77" s="96"/>
      <c r="EH77" s="18"/>
      <c r="EI77" s="2"/>
      <c r="EJ77" s="2"/>
      <c r="EK77" s="100"/>
      <c r="EL77" s="99"/>
      <c r="EM77" s="40"/>
      <c r="EN77" s="40"/>
      <c r="EO77" s="100"/>
      <c r="EP77" s="99"/>
      <c r="EQ77" s="40"/>
      <c r="ER77" s="40"/>
      <c r="ES77" s="40"/>
      <c r="ET77" s="40"/>
      <c r="EU77" s="40"/>
      <c r="EV77" s="40"/>
      <c r="EW77" s="100"/>
      <c r="EX77" s="99"/>
      <c r="EY77" s="40"/>
      <c r="EZ77" s="40"/>
      <c r="FA77" s="40"/>
      <c r="FB77" s="40"/>
      <c r="FC77" s="40"/>
      <c r="FD77" s="40"/>
      <c r="FE77" s="100"/>
    </row>
    <row r="78" spans="1:161">
      <c r="A78" s="119" t="str">
        <f>Validation!B78</f>
        <v>Pass</v>
      </c>
      <c r="B78" s="150"/>
      <c r="C78" s="150"/>
      <c r="D78" s="150"/>
      <c r="E78" s="151"/>
      <c r="F78" s="152"/>
      <c r="G78" s="150"/>
      <c r="H78" s="149"/>
      <c r="I78" s="40"/>
      <c r="J78" s="149"/>
      <c r="K78" s="102"/>
      <c r="L78" s="40"/>
      <c r="M78" s="123"/>
      <c r="N78" s="137"/>
      <c r="O78" s="137"/>
      <c r="P78" s="95"/>
      <c r="Q78" s="94"/>
      <c r="R78" s="96"/>
      <c r="S78" s="95"/>
      <c r="T78" s="40"/>
      <c r="U78" s="40"/>
      <c r="V78" s="185"/>
      <c r="W78" s="167"/>
      <c r="X78" s="96"/>
      <c r="Y78" s="99"/>
      <c r="Z78" s="40"/>
      <c r="AA78" s="40"/>
      <c r="AB78" s="171"/>
      <c r="AC78" s="172"/>
      <c r="AD78" s="40"/>
      <c r="AE78" s="40"/>
      <c r="AF78" s="94"/>
      <c r="AG78" s="94"/>
      <c r="AH78" s="100"/>
      <c r="AI78" s="170"/>
      <c r="AJ78" s="169"/>
      <c r="AK78" s="98"/>
      <c r="AL78" s="168"/>
      <c r="AM78" s="97"/>
      <c r="AN78" s="98"/>
      <c r="AO78" s="98"/>
      <c r="AP78" s="225"/>
      <c r="AQ78" s="175"/>
      <c r="AR78" s="98"/>
      <c r="AS78" s="235"/>
      <c r="AT78" s="168"/>
      <c r="AU78" s="136"/>
      <c r="AV78" s="99"/>
      <c r="AW78" s="40"/>
      <c r="AX78" s="40"/>
      <c r="AY78" s="40"/>
      <c r="AZ78" s="40"/>
      <c r="BA78" s="40"/>
      <c r="BB78" s="40"/>
      <c r="BC78" s="40"/>
      <c r="BD78" s="40"/>
      <c r="BE78" s="40"/>
      <c r="BF78" s="101"/>
      <c r="BG78" s="96"/>
      <c r="BH78" s="99"/>
      <c r="BI78" s="40"/>
      <c r="BJ78" s="40"/>
      <c r="BK78" s="40"/>
      <c r="BL78" s="40"/>
      <c r="BM78" s="40"/>
      <c r="BN78" s="40"/>
      <c r="BO78" s="40"/>
      <c r="BP78" s="100"/>
      <c r="BQ78" s="40"/>
      <c r="BR78" s="40"/>
      <c r="BS78" s="40"/>
      <c r="BT78" s="40"/>
      <c r="BU78" s="40"/>
      <c r="BV78" s="40"/>
      <c r="BW78" s="40"/>
      <c r="BX78" s="40"/>
      <c r="BY78" s="100"/>
      <c r="BZ78" s="99"/>
      <c r="CA78" s="40"/>
      <c r="CB78" s="40"/>
      <c r="CC78" s="40"/>
      <c r="CD78" s="40"/>
      <c r="CE78" s="40"/>
      <c r="CF78" s="40"/>
      <c r="CG78" s="40"/>
      <c r="CH78" s="40"/>
      <c r="CI78" s="40"/>
      <c r="CJ78" s="40"/>
      <c r="CK78" s="40"/>
      <c r="CL78" s="40"/>
      <c r="CM78" s="40"/>
      <c r="CN78" s="40"/>
      <c r="CO78" s="40"/>
      <c r="CP78" s="40"/>
      <c r="CQ78" s="40"/>
      <c r="CR78" s="40"/>
      <c r="CS78" s="102"/>
      <c r="CT78" s="103"/>
      <c r="CU78" s="40"/>
      <c r="CV78" s="40"/>
      <c r="CW78" s="40"/>
      <c r="CX78" s="40"/>
      <c r="CY78" s="40"/>
      <c r="CZ78" s="40"/>
      <c r="DA78" s="40"/>
      <c r="DB78" s="40"/>
      <c r="DC78" s="40"/>
      <c r="DD78" s="40"/>
      <c r="DE78" s="40"/>
      <c r="DF78" s="40"/>
      <c r="DG78" s="40"/>
      <c r="DH78" s="40"/>
      <c r="DI78" s="40"/>
      <c r="DJ78" s="40"/>
      <c r="DK78" s="40"/>
      <c r="DL78" s="40"/>
      <c r="DM78" s="40"/>
      <c r="DN78" s="40"/>
      <c r="DO78" s="94"/>
      <c r="DP78" s="100"/>
      <c r="DQ78" s="104"/>
      <c r="DR78" s="105"/>
      <c r="DS78" s="105"/>
      <c r="DT78" s="105"/>
      <c r="DU78" s="105"/>
      <c r="DV78" s="105"/>
      <c r="DW78" s="94"/>
      <c r="DX78" s="191"/>
      <c r="DY78" s="104"/>
      <c r="DZ78" s="105"/>
      <c r="EA78" s="105"/>
      <c r="EB78" s="105"/>
      <c r="EC78" s="105"/>
      <c r="ED78" s="105"/>
      <c r="EE78" s="105"/>
      <c r="EF78" s="94"/>
      <c r="EG78" s="96"/>
      <c r="EH78" s="18"/>
      <c r="EI78" s="2"/>
      <c r="EJ78" s="2"/>
      <c r="EK78" s="100"/>
      <c r="EL78" s="99"/>
      <c r="EM78" s="40"/>
      <c r="EN78" s="40"/>
      <c r="EO78" s="100"/>
      <c r="EP78" s="99"/>
      <c r="EQ78" s="40"/>
      <c r="ER78" s="40"/>
      <c r="ES78" s="40"/>
      <c r="ET78" s="40"/>
      <c r="EU78" s="40"/>
      <c r="EV78" s="40"/>
      <c r="EW78" s="100"/>
      <c r="EX78" s="99"/>
      <c r="EY78" s="40"/>
      <c r="EZ78" s="40"/>
      <c r="FA78" s="40"/>
      <c r="FB78" s="40"/>
      <c r="FC78" s="40"/>
      <c r="FD78" s="40"/>
      <c r="FE78" s="100"/>
    </row>
    <row r="79" spans="1:161">
      <c r="A79" s="119" t="str">
        <f>Validation!B79</f>
        <v>Pass</v>
      </c>
      <c r="B79" s="150"/>
      <c r="C79" s="150"/>
      <c r="D79" s="150"/>
      <c r="E79" s="151"/>
      <c r="F79" s="152"/>
      <c r="G79" s="150"/>
      <c r="H79" s="149"/>
      <c r="I79" s="40"/>
      <c r="J79" s="149"/>
      <c r="K79" s="102"/>
      <c r="L79" s="40"/>
      <c r="M79" s="123"/>
      <c r="N79" s="137"/>
      <c r="O79" s="137"/>
      <c r="P79" s="95"/>
      <c r="Q79" s="94"/>
      <c r="R79" s="96"/>
      <c r="S79" s="95"/>
      <c r="T79" s="40"/>
      <c r="U79" s="40"/>
      <c r="V79" s="185"/>
      <c r="W79" s="167"/>
      <c r="X79" s="96"/>
      <c r="Y79" s="99"/>
      <c r="Z79" s="40"/>
      <c r="AA79" s="40"/>
      <c r="AB79" s="171"/>
      <c r="AC79" s="172"/>
      <c r="AD79" s="40"/>
      <c r="AE79" s="40"/>
      <c r="AF79" s="94"/>
      <c r="AG79" s="94"/>
      <c r="AH79" s="100"/>
      <c r="AI79" s="170"/>
      <c r="AJ79" s="169"/>
      <c r="AK79" s="98"/>
      <c r="AL79" s="168"/>
      <c r="AM79" s="97"/>
      <c r="AN79" s="98"/>
      <c r="AO79" s="98"/>
      <c r="AP79" s="225"/>
      <c r="AQ79" s="175"/>
      <c r="AR79" s="98"/>
      <c r="AS79" s="235"/>
      <c r="AT79" s="168"/>
      <c r="AU79" s="136"/>
      <c r="AV79" s="99"/>
      <c r="AW79" s="40"/>
      <c r="AX79" s="40"/>
      <c r="AY79" s="40"/>
      <c r="AZ79" s="40"/>
      <c r="BA79" s="40"/>
      <c r="BB79" s="40"/>
      <c r="BC79" s="40"/>
      <c r="BD79" s="40"/>
      <c r="BE79" s="40"/>
      <c r="BF79" s="101"/>
      <c r="BG79" s="96"/>
      <c r="BH79" s="99"/>
      <c r="BI79" s="40"/>
      <c r="BJ79" s="40"/>
      <c r="BK79" s="40"/>
      <c r="BL79" s="40"/>
      <c r="BM79" s="40"/>
      <c r="BN79" s="40"/>
      <c r="BO79" s="40"/>
      <c r="BP79" s="100"/>
      <c r="BQ79" s="40"/>
      <c r="BR79" s="40"/>
      <c r="BS79" s="40"/>
      <c r="BT79" s="40"/>
      <c r="BU79" s="40"/>
      <c r="BV79" s="40"/>
      <c r="BW79" s="40"/>
      <c r="BX79" s="40"/>
      <c r="BY79" s="100"/>
      <c r="BZ79" s="99"/>
      <c r="CA79" s="40"/>
      <c r="CB79" s="40"/>
      <c r="CC79" s="40"/>
      <c r="CD79" s="40"/>
      <c r="CE79" s="40"/>
      <c r="CF79" s="40"/>
      <c r="CG79" s="40"/>
      <c r="CH79" s="40"/>
      <c r="CI79" s="40"/>
      <c r="CJ79" s="40"/>
      <c r="CK79" s="40"/>
      <c r="CL79" s="40"/>
      <c r="CM79" s="40"/>
      <c r="CN79" s="40"/>
      <c r="CO79" s="40"/>
      <c r="CP79" s="40"/>
      <c r="CQ79" s="40"/>
      <c r="CR79" s="40"/>
      <c r="CS79" s="102"/>
      <c r="CT79" s="103"/>
      <c r="CU79" s="40"/>
      <c r="CV79" s="40"/>
      <c r="CW79" s="40"/>
      <c r="CX79" s="40"/>
      <c r="CY79" s="40"/>
      <c r="CZ79" s="40"/>
      <c r="DA79" s="40"/>
      <c r="DB79" s="40"/>
      <c r="DC79" s="40"/>
      <c r="DD79" s="40"/>
      <c r="DE79" s="40"/>
      <c r="DF79" s="40"/>
      <c r="DG79" s="40"/>
      <c r="DH79" s="40"/>
      <c r="DI79" s="40"/>
      <c r="DJ79" s="40"/>
      <c r="DK79" s="40"/>
      <c r="DL79" s="40"/>
      <c r="DM79" s="40"/>
      <c r="DN79" s="40"/>
      <c r="DO79" s="94"/>
      <c r="DP79" s="100"/>
      <c r="DQ79" s="104"/>
      <c r="DR79" s="105"/>
      <c r="DS79" s="105"/>
      <c r="DT79" s="105"/>
      <c r="DU79" s="105"/>
      <c r="DV79" s="105"/>
      <c r="DW79" s="94"/>
      <c r="DX79" s="191"/>
      <c r="DY79" s="104"/>
      <c r="DZ79" s="105"/>
      <c r="EA79" s="105"/>
      <c r="EB79" s="105"/>
      <c r="EC79" s="105"/>
      <c r="ED79" s="105"/>
      <c r="EE79" s="105"/>
      <c r="EF79" s="94"/>
      <c r="EG79" s="96"/>
      <c r="EH79" s="18"/>
      <c r="EI79" s="2"/>
      <c r="EJ79" s="2"/>
      <c r="EK79" s="100"/>
      <c r="EL79" s="99"/>
      <c r="EM79" s="40"/>
      <c r="EN79" s="40"/>
      <c r="EO79" s="100"/>
      <c r="EP79" s="99"/>
      <c r="EQ79" s="40"/>
      <c r="ER79" s="40"/>
      <c r="ES79" s="40"/>
      <c r="ET79" s="40"/>
      <c r="EU79" s="40"/>
      <c r="EV79" s="40"/>
      <c r="EW79" s="100"/>
      <c r="EX79" s="99"/>
      <c r="EY79" s="40"/>
      <c r="EZ79" s="40"/>
      <c r="FA79" s="40"/>
      <c r="FB79" s="40"/>
      <c r="FC79" s="40"/>
      <c r="FD79" s="40"/>
      <c r="FE79" s="100"/>
    </row>
    <row r="80" spans="1:161">
      <c r="A80" s="119" t="str">
        <f>Validation!B80</f>
        <v>Pass</v>
      </c>
      <c r="B80" s="150"/>
      <c r="C80" s="150"/>
      <c r="D80" s="150"/>
      <c r="E80" s="151"/>
      <c r="F80" s="152"/>
      <c r="G80" s="150"/>
      <c r="H80" s="149"/>
      <c r="I80" s="40"/>
      <c r="J80" s="149"/>
      <c r="K80" s="102"/>
      <c r="L80" s="40"/>
      <c r="M80" s="123"/>
      <c r="N80" s="137"/>
      <c r="O80" s="137"/>
      <c r="P80" s="95"/>
      <c r="Q80" s="94"/>
      <c r="R80" s="96"/>
      <c r="S80" s="95"/>
      <c r="T80" s="40"/>
      <c r="U80" s="40"/>
      <c r="V80" s="185"/>
      <c r="W80" s="167"/>
      <c r="X80" s="96"/>
      <c r="Y80" s="99"/>
      <c r="Z80" s="40"/>
      <c r="AA80" s="40"/>
      <c r="AB80" s="171"/>
      <c r="AC80" s="172"/>
      <c r="AD80" s="40"/>
      <c r="AE80" s="40"/>
      <c r="AF80" s="94"/>
      <c r="AG80" s="94"/>
      <c r="AH80" s="100"/>
      <c r="AI80" s="170"/>
      <c r="AJ80" s="169"/>
      <c r="AK80" s="98"/>
      <c r="AL80" s="168"/>
      <c r="AM80" s="97"/>
      <c r="AN80" s="98"/>
      <c r="AO80" s="98"/>
      <c r="AP80" s="225"/>
      <c r="AQ80" s="175"/>
      <c r="AR80" s="98"/>
      <c r="AS80" s="235"/>
      <c r="AT80" s="168"/>
      <c r="AU80" s="136"/>
      <c r="AV80" s="99"/>
      <c r="AW80" s="40"/>
      <c r="AX80" s="40"/>
      <c r="AY80" s="40"/>
      <c r="AZ80" s="40"/>
      <c r="BA80" s="40"/>
      <c r="BB80" s="40"/>
      <c r="BC80" s="40"/>
      <c r="BD80" s="40"/>
      <c r="BE80" s="40"/>
      <c r="BF80" s="101"/>
      <c r="BG80" s="96"/>
      <c r="BH80" s="99"/>
      <c r="BI80" s="40"/>
      <c r="BJ80" s="40"/>
      <c r="BK80" s="40"/>
      <c r="BL80" s="40"/>
      <c r="BM80" s="40"/>
      <c r="BN80" s="40"/>
      <c r="BO80" s="40"/>
      <c r="BP80" s="100"/>
      <c r="BQ80" s="40"/>
      <c r="BR80" s="40"/>
      <c r="BS80" s="40"/>
      <c r="BT80" s="40"/>
      <c r="BU80" s="40"/>
      <c r="BV80" s="40"/>
      <c r="BW80" s="40"/>
      <c r="BX80" s="40"/>
      <c r="BY80" s="100"/>
      <c r="BZ80" s="99"/>
      <c r="CA80" s="40"/>
      <c r="CB80" s="40"/>
      <c r="CC80" s="40"/>
      <c r="CD80" s="40"/>
      <c r="CE80" s="40"/>
      <c r="CF80" s="40"/>
      <c r="CG80" s="40"/>
      <c r="CH80" s="40"/>
      <c r="CI80" s="40"/>
      <c r="CJ80" s="40"/>
      <c r="CK80" s="40"/>
      <c r="CL80" s="40"/>
      <c r="CM80" s="40"/>
      <c r="CN80" s="40"/>
      <c r="CO80" s="40"/>
      <c r="CP80" s="40"/>
      <c r="CQ80" s="40"/>
      <c r="CR80" s="40"/>
      <c r="CS80" s="102"/>
      <c r="CT80" s="103"/>
      <c r="CU80" s="40"/>
      <c r="CV80" s="40"/>
      <c r="CW80" s="40"/>
      <c r="CX80" s="40"/>
      <c r="CY80" s="40"/>
      <c r="CZ80" s="40"/>
      <c r="DA80" s="40"/>
      <c r="DB80" s="40"/>
      <c r="DC80" s="40"/>
      <c r="DD80" s="40"/>
      <c r="DE80" s="40"/>
      <c r="DF80" s="40"/>
      <c r="DG80" s="40"/>
      <c r="DH80" s="40"/>
      <c r="DI80" s="40"/>
      <c r="DJ80" s="40"/>
      <c r="DK80" s="40"/>
      <c r="DL80" s="40"/>
      <c r="DM80" s="40"/>
      <c r="DN80" s="40"/>
      <c r="DO80" s="94"/>
      <c r="DP80" s="100"/>
      <c r="DQ80" s="104"/>
      <c r="DR80" s="105"/>
      <c r="DS80" s="105"/>
      <c r="DT80" s="105"/>
      <c r="DU80" s="105"/>
      <c r="DV80" s="105"/>
      <c r="DW80" s="94"/>
      <c r="DX80" s="191"/>
      <c r="DY80" s="104"/>
      <c r="DZ80" s="105"/>
      <c r="EA80" s="105"/>
      <c r="EB80" s="105"/>
      <c r="EC80" s="105"/>
      <c r="ED80" s="105"/>
      <c r="EE80" s="105"/>
      <c r="EF80" s="94"/>
      <c r="EG80" s="96"/>
      <c r="EH80" s="18"/>
      <c r="EI80" s="2"/>
      <c r="EJ80" s="2"/>
      <c r="EK80" s="100"/>
      <c r="EL80" s="99"/>
      <c r="EM80" s="40"/>
      <c r="EN80" s="40"/>
      <c r="EO80" s="100"/>
      <c r="EP80" s="99"/>
      <c r="EQ80" s="40"/>
      <c r="ER80" s="40"/>
      <c r="ES80" s="40"/>
      <c r="ET80" s="40"/>
      <c r="EU80" s="40"/>
      <c r="EV80" s="40"/>
      <c r="EW80" s="100"/>
      <c r="EX80" s="99"/>
      <c r="EY80" s="40"/>
      <c r="EZ80" s="40"/>
      <c r="FA80" s="40"/>
      <c r="FB80" s="40"/>
      <c r="FC80" s="40"/>
      <c r="FD80" s="40"/>
      <c r="FE80" s="100"/>
    </row>
    <row r="81" spans="1:161">
      <c r="A81" s="119" t="str">
        <f>Validation!B81</f>
        <v>Pass</v>
      </c>
      <c r="B81" s="150"/>
      <c r="C81" s="150"/>
      <c r="D81" s="150"/>
      <c r="E81" s="151"/>
      <c r="F81" s="152"/>
      <c r="G81" s="150"/>
      <c r="H81" s="149"/>
      <c r="I81" s="40"/>
      <c r="J81" s="149"/>
      <c r="K81" s="102"/>
      <c r="L81" s="40"/>
      <c r="M81" s="123"/>
      <c r="N81" s="137"/>
      <c r="O81" s="137"/>
      <c r="P81" s="95"/>
      <c r="Q81" s="94"/>
      <c r="R81" s="96"/>
      <c r="S81" s="95"/>
      <c r="T81" s="40"/>
      <c r="U81" s="40"/>
      <c r="V81" s="185"/>
      <c r="W81" s="167"/>
      <c r="X81" s="96"/>
      <c r="Y81" s="99"/>
      <c r="Z81" s="40"/>
      <c r="AA81" s="40"/>
      <c r="AB81" s="171"/>
      <c r="AC81" s="172"/>
      <c r="AD81" s="40"/>
      <c r="AE81" s="40"/>
      <c r="AF81" s="94"/>
      <c r="AG81" s="94"/>
      <c r="AH81" s="100"/>
      <c r="AI81" s="170"/>
      <c r="AJ81" s="169"/>
      <c r="AK81" s="98"/>
      <c r="AL81" s="168"/>
      <c r="AM81" s="97"/>
      <c r="AN81" s="98"/>
      <c r="AO81" s="98"/>
      <c r="AP81" s="225"/>
      <c r="AQ81" s="175"/>
      <c r="AR81" s="98"/>
      <c r="AS81" s="235"/>
      <c r="AT81" s="168"/>
      <c r="AU81" s="136"/>
      <c r="AV81" s="99"/>
      <c r="AW81" s="40"/>
      <c r="AX81" s="40"/>
      <c r="AY81" s="40"/>
      <c r="AZ81" s="40"/>
      <c r="BA81" s="40"/>
      <c r="BB81" s="40"/>
      <c r="BC81" s="40"/>
      <c r="BD81" s="40"/>
      <c r="BE81" s="40"/>
      <c r="BF81" s="101"/>
      <c r="BG81" s="96"/>
      <c r="BH81" s="99"/>
      <c r="BI81" s="40"/>
      <c r="BJ81" s="40"/>
      <c r="BK81" s="40"/>
      <c r="BL81" s="40"/>
      <c r="BM81" s="40"/>
      <c r="BN81" s="40"/>
      <c r="BO81" s="40"/>
      <c r="BP81" s="100"/>
      <c r="BQ81" s="40"/>
      <c r="BR81" s="40"/>
      <c r="BS81" s="40"/>
      <c r="BT81" s="40"/>
      <c r="BU81" s="40"/>
      <c r="BV81" s="40"/>
      <c r="BW81" s="40"/>
      <c r="BX81" s="40"/>
      <c r="BY81" s="100"/>
      <c r="BZ81" s="99"/>
      <c r="CA81" s="40"/>
      <c r="CB81" s="40"/>
      <c r="CC81" s="40"/>
      <c r="CD81" s="40"/>
      <c r="CE81" s="40"/>
      <c r="CF81" s="40"/>
      <c r="CG81" s="40"/>
      <c r="CH81" s="40"/>
      <c r="CI81" s="40"/>
      <c r="CJ81" s="40"/>
      <c r="CK81" s="40"/>
      <c r="CL81" s="40"/>
      <c r="CM81" s="40"/>
      <c r="CN81" s="40"/>
      <c r="CO81" s="40"/>
      <c r="CP81" s="40"/>
      <c r="CQ81" s="40"/>
      <c r="CR81" s="40"/>
      <c r="CS81" s="102"/>
      <c r="CT81" s="103"/>
      <c r="CU81" s="40"/>
      <c r="CV81" s="40"/>
      <c r="CW81" s="40"/>
      <c r="CX81" s="40"/>
      <c r="CY81" s="40"/>
      <c r="CZ81" s="40"/>
      <c r="DA81" s="40"/>
      <c r="DB81" s="40"/>
      <c r="DC81" s="40"/>
      <c r="DD81" s="40"/>
      <c r="DE81" s="40"/>
      <c r="DF81" s="40"/>
      <c r="DG81" s="40"/>
      <c r="DH81" s="40"/>
      <c r="DI81" s="40"/>
      <c r="DJ81" s="40"/>
      <c r="DK81" s="40"/>
      <c r="DL81" s="40"/>
      <c r="DM81" s="40"/>
      <c r="DN81" s="40"/>
      <c r="DO81" s="94"/>
      <c r="DP81" s="100"/>
      <c r="DQ81" s="104"/>
      <c r="DR81" s="105"/>
      <c r="DS81" s="105"/>
      <c r="DT81" s="105"/>
      <c r="DU81" s="105"/>
      <c r="DV81" s="105"/>
      <c r="DW81" s="94"/>
      <c r="DX81" s="191"/>
      <c r="DY81" s="104"/>
      <c r="DZ81" s="105"/>
      <c r="EA81" s="105"/>
      <c r="EB81" s="105"/>
      <c r="EC81" s="105"/>
      <c r="ED81" s="105"/>
      <c r="EE81" s="105"/>
      <c r="EF81" s="94"/>
      <c r="EG81" s="96"/>
      <c r="EH81" s="18"/>
      <c r="EI81" s="2"/>
      <c r="EJ81" s="2"/>
      <c r="EK81" s="100"/>
      <c r="EL81" s="99"/>
      <c r="EM81" s="40"/>
      <c r="EN81" s="40"/>
      <c r="EO81" s="100"/>
      <c r="EP81" s="99"/>
      <c r="EQ81" s="40"/>
      <c r="ER81" s="40"/>
      <c r="ES81" s="40"/>
      <c r="ET81" s="40"/>
      <c r="EU81" s="40"/>
      <c r="EV81" s="40"/>
      <c r="EW81" s="100"/>
      <c r="EX81" s="99"/>
      <c r="EY81" s="40"/>
      <c r="EZ81" s="40"/>
      <c r="FA81" s="40"/>
      <c r="FB81" s="40"/>
      <c r="FC81" s="40"/>
      <c r="FD81" s="40"/>
      <c r="FE81" s="100"/>
    </row>
    <row r="82" spans="1:161">
      <c r="A82" s="119" t="str">
        <f>Validation!B82</f>
        <v>Pass</v>
      </c>
      <c r="B82" s="150"/>
      <c r="C82" s="150"/>
      <c r="D82" s="150"/>
      <c r="E82" s="151"/>
      <c r="F82" s="152"/>
      <c r="G82" s="150"/>
      <c r="H82" s="149"/>
      <c r="I82" s="40"/>
      <c r="J82" s="149"/>
      <c r="K82" s="102"/>
      <c r="L82" s="40"/>
      <c r="M82" s="123"/>
      <c r="N82" s="137"/>
      <c r="O82" s="137"/>
      <c r="P82" s="95"/>
      <c r="Q82" s="94"/>
      <c r="R82" s="96"/>
      <c r="S82" s="95"/>
      <c r="T82" s="40"/>
      <c r="U82" s="40"/>
      <c r="V82" s="185"/>
      <c r="W82" s="167"/>
      <c r="X82" s="96"/>
      <c r="Y82" s="99"/>
      <c r="Z82" s="40"/>
      <c r="AA82" s="40"/>
      <c r="AB82" s="171"/>
      <c r="AC82" s="172"/>
      <c r="AD82" s="40"/>
      <c r="AE82" s="40"/>
      <c r="AF82" s="94"/>
      <c r="AG82" s="94"/>
      <c r="AH82" s="100"/>
      <c r="AI82" s="170"/>
      <c r="AJ82" s="169"/>
      <c r="AK82" s="98"/>
      <c r="AL82" s="168"/>
      <c r="AM82" s="97"/>
      <c r="AN82" s="98"/>
      <c r="AO82" s="98"/>
      <c r="AP82" s="225"/>
      <c r="AQ82" s="175"/>
      <c r="AR82" s="98"/>
      <c r="AS82" s="235"/>
      <c r="AT82" s="168"/>
      <c r="AU82" s="136"/>
      <c r="AV82" s="99"/>
      <c r="AW82" s="40"/>
      <c r="AX82" s="40"/>
      <c r="AY82" s="40"/>
      <c r="AZ82" s="40"/>
      <c r="BA82" s="40"/>
      <c r="BB82" s="40"/>
      <c r="BC82" s="40"/>
      <c r="BD82" s="40"/>
      <c r="BE82" s="40"/>
      <c r="BF82" s="101"/>
      <c r="BG82" s="96"/>
      <c r="BH82" s="99"/>
      <c r="BI82" s="40"/>
      <c r="BJ82" s="40"/>
      <c r="BK82" s="40"/>
      <c r="BL82" s="40"/>
      <c r="BM82" s="40"/>
      <c r="BN82" s="40"/>
      <c r="BO82" s="40"/>
      <c r="BP82" s="100"/>
      <c r="BQ82" s="40"/>
      <c r="BR82" s="40"/>
      <c r="BS82" s="40"/>
      <c r="BT82" s="40"/>
      <c r="BU82" s="40"/>
      <c r="BV82" s="40"/>
      <c r="BW82" s="40"/>
      <c r="BX82" s="40"/>
      <c r="BY82" s="100"/>
      <c r="BZ82" s="99"/>
      <c r="CA82" s="40"/>
      <c r="CB82" s="40"/>
      <c r="CC82" s="40"/>
      <c r="CD82" s="40"/>
      <c r="CE82" s="40"/>
      <c r="CF82" s="40"/>
      <c r="CG82" s="40"/>
      <c r="CH82" s="40"/>
      <c r="CI82" s="40"/>
      <c r="CJ82" s="40"/>
      <c r="CK82" s="40"/>
      <c r="CL82" s="40"/>
      <c r="CM82" s="40"/>
      <c r="CN82" s="40"/>
      <c r="CO82" s="40"/>
      <c r="CP82" s="40"/>
      <c r="CQ82" s="40"/>
      <c r="CR82" s="40"/>
      <c r="CS82" s="102"/>
      <c r="CT82" s="103"/>
      <c r="CU82" s="40"/>
      <c r="CV82" s="40"/>
      <c r="CW82" s="40"/>
      <c r="CX82" s="40"/>
      <c r="CY82" s="40"/>
      <c r="CZ82" s="40"/>
      <c r="DA82" s="40"/>
      <c r="DB82" s="40"/>
      <c r="DC82" s="40"/>
      <c r="DD82" s="40"/>
      <c r="DE82" s="40"/>
      <c r="DF82" s="40"/>
      <c r="DG82" s="40"/>
      <c r="DH82" s="40"/>
      <c r="DI82" s="40"/>
      <c r="DJ82" s="40"/>
      <c r="DK82" s="40"/>
      <c r="DL82" s="40"/>
      <c r="DM82" s="40"/>
      <c r="DN82" s="40"/>
      <c r="DO82" s="94"/>
      <c r="DP82" s="100"/>
      <c r="DQ82" s="104"/>
      <c r="DR82" s="105"/>
      <c r="DS82" s="105"/>
      <c r="DT82" s="105"/>
      <c r="DU82" s="105"/>
      <c r="DV82" s="105"/>
      <c r="DW82" s="94"/>
      <c r="DX82" s="191"/>
      <c r="DY82" s="104"/>
      <c r="DZ82" s="105"/>
      <c r="EA82" s="105"/>
      <c r="EB82" s="105"/>
      <c r="EC82" s="105"/>
      <c r="ED82" s="105"/>
      <c r="EE82" s="105"/>
      <c r="EF82" s="94"/>
      <c r="EG82" s="96"/>
      <c r="EH82" s="18"/>
      <c r="EI82" s="2"/>
      <c r="EJ82" s="2"/>
      <c r="EK82" s="100"/>
      <c r="EL82" s="99"/>
      <c r="EM82" s="40"/>
      <c r="EN82" s="40"/>
      <c r="EO82" s="100"/>
      <c r="EP82" s="99"/>
      <c r="EQ82" s="40"/>
      <c r="ER82" s="40"/>
      <c r="ES82" s="40"/>
      <c r="ET82" s="40"/>
      <c r="EU82" s="40"/>
      <c r="EV82" s="40"/>
      <c r="EW82" s="100"/>
      <c r="EX82" s="99"/>
      <c r="EY82" s="40"/>
      <c r="EZ82" s="40"/>
      <c r="FA82" s="40"/>
      <c r="FB82" s="40"/>
      <c r="FC82" s="40"/>
      <c r="FD82" s="40"/>
      <c r="FE82" s="100"/>
    </row>
    <row r="83" spans="1:161">
      <c r="A83" s="119" t="str">
        <f>Validation!B83</f>
        <v>Pass</v>
      </c>
      <c r="B83" s="150"/>
      <c r="C83" s="150"/>
      <c r="D83" s="150"/>
      <c r="E83" s="151"/>
      <c r="F83" s="152"/>
      <c r="G83" s="150"/>
      <c r="H83" s="149"/>
      <c r="I83" s="40"/>
      <c r="J83" s="149"/>
      <c r="K83" s="102"/>
      <c r="L83" s="40"/>
      <c r="M83" s="123"/>
      <c r="N83" s="137"/>
      <c r="O83" s="137"/>
      <c r="P83" s="95"/>
      <c r="Q83" s="94"/>
      <c r="R83" s="96"/>
      <c r="S83" s="95"/>
      <c r="T83" s="40"/>
      <c r="U83" s="40"/>
      <c r="V83" s="185"/>
      <c r="W83" s="167"/>
      <c r="X83" s="96"/>
      <c r="Y83" s="99"/>
      <c r="Z83" s="40"/>
      <c r="AA83" s="40"/>
      <c r="AB83" s="171"/>
      <c r="AC83" s="172"/>
      <c r="AD83" s="40"/>
      <c r="AE83" s="40"/>
      <c r="AF83" s="94"/>
      <c r="AG83" s="94"/>
      <c r="AH83" s="100"/>
      <c r="AI83" s="170"/>
      <c r="AJ83" s="169"/>
      <c r="AK83" s="98"/>
      <c r="AL83" s="168"/>
      <c r="AM83" s="97"/>
      <c r="AN83" s="98"/>
      <c r="AO83" s="98"/>
      <c r="AP83" s="225"/>
      <c r="AQ83" s="175"/>
      <c r="AR83" s="98"/>
      <c r="AS83" s="235"/>
      <c r="AT83" s="168"/>
      <c r="AU83" s="136"/>
      <c r="AV83" s="99"/>
      <c r="AW83" s="40"/>
      <c r="AX83" s="40"/>
      <c r="AY83" s="40"/>
      <c r="AZ83" s="40"/>
      <c r="BA83" s="40"/>
      <c r="BB83" s="40"/>
      <c r="BC83" s="40"/>
      <c r="BD83" s="40"/>
      <c r="BE83" s="40"/>
      <c r="BF83" s="101"/>
      <c r="BG83" s="96"/>
      <c r="BH83" s="99"/>
      <c r="BI83" s="40"/>
      <c r="BJ83" s="40"/>
      <c r="BK83" s="40"/>
      <c r="BL83" s="40"/>
      <c r="BM83" s="40"/>
      <c r="BN83" s="40"/>
      <c r="BO83" s="40"/>
      <c r="BP83" s="100"/>
      <c r="BQ83" s="40"/>
      <c r="BR83" s="40"/>
      <c r="BS83" s="40"/>
      <c r="BT83" s="40"/>
      <c r="BU83" s="40"/>
      <c r="BV83" s="40"/>
      <c r="BW83" s="40"/>
      <c r="BX83" s="40"/>
      <c r="BY83" s="100"/>
      <c r="BZ83" s="99"/>
      <c r="CA83" s="40"/>
      <c r="CB83" s="40"/>
      <c r="CC83" s="40"/>
      <c r="CD83" s="40"/>
      <c r="CE83" s="40"/>
      <c r="CF83" s="40"/>
      <c r="CG83" s="40"/>
      <c r="CH83" s="40"/>
      <c r="CI83" s="40"/>
      <c r="CJ83" s="40"/>
      <c r="CK83" s="40"/>
      <c r="CL83" s="40"/>
      <c r="CM83" s="40"/>
      <c r="CN83" s="40"/>
      <c r="CO83" s="40"/>
      <c r="CP83" s="40"/>
      <c r="CQ83" s="40"/>
      <c r="CR83" s="40"/>
      <c r="CS83" s="102"/>
      <c r="CT83" s="103"/>
      <c r="CU83" s="40"/>
      <c r="CV83" s="40"/>
      <c r="CW83" s="40"/>
      <c r="CX83" s="40"/>
      <c r="CY83" s="40"/>
      <c r="CZ83" s="40"/>
      <c r="DA83" s="40"/>
      <c r="DB83" s="40"/>
      <c r="DC83" s="40"/>
      <c r="DD83" s="40"/>
      <c r="DE83" s="40"/>
      <c r="DF83" s="40"/>
      <c r="DG83" s="40"/>
      <c r="DH83" s="40"/>
      <c r="DI83" s="40"/>
      <c r="DJ83" s="40"/>
      <c r="DK83" s="40"/>
      <c r="DL83" s="40"/>
      <c r="DM83" s="40"/>
      <c r="DN83" s="40"/>
      <c r="DO83" s="94"/>
      <c r="DP83" s="100"/>
      <c r="DQ83" s="104"/>
      <c r="DR83" s="105"/>
      <c r="DS83" s="105"/>
      <c r="DT83" s="105"/>
      <c r="DU83" s="105"/>
      <c r="DV83" s="105"/>
      <c r="DW83" s="94"/>
      <c r="DX83" s="191"/>
      <c r="DY83" s="104"/>
      <c r="DZ83" s="105"/>
      <c r="EA83" s="105"/>
      <c r="EB83" s="105"/>
      <c r="EC83" s="105"/>
      <c r="ED83" s="105"/>
      <c r="EE83" s="105"/>
      <c r="EF83" s="94"/>
      <c r="EG83" s="96"/>
      <c r="EH83" s="18"/>
      <c r="EI83" s="2"/>
      <c r="EJ83" s="2"/>
      <c r="EK83" s="100"/>
      <c r="EL83" s="99"/>
      <c r="EM83" s="40"/>
      <c r="EN83" s="40"/>
      <c r="EO83" s="100"/>
      <c r="EP83" s="99"/>
      <c r="EQ83" s="40"/>
      <c r="ER83" s="40"/>
      <c r="ES83" s="40"/>
      <c r="ET83" s="40"/>
      <c r="EU83" s="40"/>
      <c r="EV83" s="40"/>
      <c r="EW83" s="100"/>
      <c r="EX83" s="99"/>
      <c r="EY83" s="40"/>
      <c r="EZ83" s="40"/>
      <c r="FA83" s="40"/>
      <c r="FB83" s="40"/>
      <c r="FC83" s="40"/>
      <c r="FD83" s="40"/>
      <c r="FE83" s="100"/>
    </row>
    <row r="84" spans="1:161">
      <c r="A84" s="119" t="str">
        <f>Validation!B84</f>
        <v>Pass</v>
      </c>
      <c r="B84" s="150"/>
      <c r="C84" s="150"/>
      <c r="D84" s="150"/>
      <c r="E84" s="151"/>
      <c r="F84" s="152"/>
      <c r="G84" s="150"/>
      <c r="H84" s="149"/>
      <c r="I84" s="40"/>
      <c r="J84" s="149"/>
      <c r="K84" s="102"/>
      <c r="L84" s="40"/>
      <c r="M84" s="123"/>
      <c r="N84" s="137"/>
      <c r="O84" s="137"/>
      <c r="P84" s="95"/>
      <c r="Q84" s="94"/>
      <c r="R84" s="96"/>
      <c r="S84" s="95"/>
      <c r="T84" s="40"/>
      <c r="U84" s="40"/>
      <c r="V84" s="185"/>
      <c r="W84" s="167"/>
      <c r="X84" s="96"/>
      <c r="Y84" s="99"/>
      <c r="Z84" s="40"/>
      <c r="AA84" s="40"/>
      <c r="AB84" s="171"/>
      <c r="AC84" s="172"/>
      <c r="AD84" s="40"/>
      <c r="AE84" s="40"/>
      <c r="AF84" s="94"/>
      <c r="AG84" s="94"/>
      <c r="AH84" s="100"/>
      <c r="AI84" s="170"/>
      <c r="AJ84" s="169"/>
      <c r="AK84" s="98"/>
      <c r="AL84" s="168"/>
      <c r="AM84" s="97"/>
      <c r="AN84" s="98"/>
      <c r="AO84" s="98"/>
      <c r="AP84" s="225"/>
      <c r="AQ84" s="175"/>
      <c r="AR84" s="98"/>
      <c r="AS84" s="235"/>
      <c r="AT84" s="168"/>
      <c r="AU84" s="136"/>
      <c r="AV84" s="99"/>
      <c r="AW84" s="40"/>
      <c r="AX84" s="40"/>
      <c r="AY84" s="40"/>
      <c r="AZ84" s="40"/>
      <c r="BA84" s="40"/>
      <c r="BB84" s="40"/>
      <c r="BC84" s="40"/>
      <c r="BD84" s="40"/>
      <c r="BE84" s="40"/>
      <c r="BF84" s="101"/>
      <c r="BG84" s="96"/>
      <c r="BH84" s="99"/>
      <c r="BI84" s="40"/>
      <c r="BJ84" s="40"/>
      <c r="BK84" s="40"/>
      <c r="BL84" s="40"/>
      <c r="BM84" s="40"/>
      <c r="BN84" s="40"/>
      <c r="BO84" s="40"/>
      <c r="BP84" s="100"/>
      <c r="BQ84" s="40"/>
      <c r="BR84" s="40"/>
      <c r="BS84" s="40"/>
      <c r="BT84" s="40"/>
      <c r="BU84" s="40"/>
      <c r="BV84" s="40"/>
      <c r="BW84" s="40"/>
      <c r="BX84" s="40"/>
      <c r="BY84" s="100"/>
      <c r="BZ84" s="99"/>
      <c r="CA84" s="40"/>
      <c r="CB84" s="40"/>
      <c r="CC84" s="40"/>
      <c r="CD84" s="40"/>
      <c r="CE84" s="40"/>
      <c r="CF84" s="40"/>
      <c r="CG84" s="40"/>
      <c r="CH84" s="40"/>
      <c r="CI84" s="40"/>
      <c r="CJ84" s="40"/>
      <c r="CK84" s="40"/>
      <c r="CL84" s="40"/>
      <c r="CM84" s="40"/>
      <c r="CN84" s="40"/>
      <c r="CO84" s="40"/>
      <c r="CP84" s="40"/>
      <c r="CQ84" s="40"/>
      <c r="CR84" s="40"/>
      <c r="CS84" s="102"/>
      <c r="CT84" s="103"/>
      <c r="CU84" s="40"/>
      <c r="CV84" s="40"/>
      <c r="CW84" s="40"/>
      <c r="CX84" s="40"/>
      <c r="CY84" s="40"/>
      <c r="CZ84" s="40"/>
      <c r="DA84" s="40"/>
      <c r="DB84" s="40"/>
      <c r="DC84" s="40"/>
      <c r="DD84" s="40"/>
      <c r="DE84" s="40"/>
      <c r="DF84" s="40"/>
      <c r="DG84" s="40"/>
      <c r="DH84" s="40"/>
      <c r="DI84" s="40"/>
      <c r="DJ84" s="40"/>
      <c r="DK84" s="40"/>
      <c r="DL84" s="40"/>
      <c r="DM84" s="40"/>
      <c r="DN84" s="40"/>
      <c r="DO84" s="94"/>
      <c r="DP84" s="100"/>
      <c r="DQ84" s="104"/>
      <c r="DR84" s="105"/>
      <c r="DS84" s="105"/>
      <c r="DT84" s="105"/>
      <c r="DU84" s="105"/>
      <c r="DV84" s="105"/>
      <c r="DW84" s="94"/>
      <c r="DX84" s="191"/>
      <c r="DY84" s="104"/>
      <c r="DZ84" s="105"/>
      <c r="EA84" s="105"/>
      <c r="EB84" s="105"/>
      <c r="EC84" s="105"/>
      <c r="ED84" s="105"/>
      <c r="EE84" s="105"/>
      <c r="EF84" s="94"/>
      <c r="EG84" s="96"/>
      <c r="EH84" s="18"/>
      <c r="EI84" s="2"/>
      <c r="EJ84" s="2"/>
      <c r="EK84" s="100"/>
      <c r="EL84" s="99"/>
      <c r="EM84" s="40"/>
      <c r="EN84" s="40"/>
      <c r="EO84" s="100"/>
      <c r="EP84" s="99"/>
      <c r="EQ84" s="40"/>
      <c r="ER84" s="40"/>
      <c r="ES84" s="40"/>
      <c r="ET84" s="40"/>
      <c r="EU84" s="40"/>
      <c r="EV84" s="40"/>
      <c r="EW84" s="100"/>
      <c r="EX84" s="99"/>
      <c r="EY84" s="40"/>
      <c r="EZ84" s="40"/>
      <c r="FA84" s="40"/>
      <c r="FB84" s="40"/>
      <c r="FC84" s="40"/>
      <c r="FD84" s="40"/>
      <c r="FE84" s="100"/>
    </row>
    <row r="85" spans="1:161">
      <c r="A85" s="119" t="str">
        <f>Validation!B85</f>
        <v>Pass</v>
      </c>
      <c r="B85" s="150"/>
      <c r="C85" s="150"/>
      <c r="D85" s="150"/>
      <c r="E85" s="151"/>
      <c r="F85" s="152"/>
      <c r="G85" s="150"/>
      <c r="H85" s="149"/>
      <c r="I85" s="40"/>
      <c r="J85" s="149"/>
      <c r="K85" s="102"/>
      <c r="L85" s="40"/>
      <c r="M85" s="123"/>
      <c r="N85" s="137"/>
      <c r="O85" s="137"/>
      <c r="P85" s="95"/>
      <c r="Q85" s="94"/>
      <c r="R85" s="96"/>
      <c r="S85" s="95"/>
      <c r="T85" s="40"/>
      <c r="U85" s="40"/>
      <c r="V85" s="185"/>
      <c r="W85" s="167"/>
      <c r="X85" s="96"/>
      <c r="Y85" s="99"/>
      <c r="Z85" s="40"/>
      <c r="AA85" s="40"/>
      <c r="AB85" s="171"/>
      <c r="AC85" s="172"/>
      <c r="AD85" s="40"/>
      <c r="AE85" s="40"/>
      <c r="AF85" s="94"/>
      <c r="AG85" s="94"/>
      <c r="AH85" s="100"/>
      <c r="AI85" s="170"/>
      <c r="AJ85" s="169"/>
      <c r="AK85" s="98"/>
      <c r="AL85" s="168"/>
      <c r="AM85" s="97"/>
      <c r="AN85" s="98"/>
      <c r="AO85" s="98"/>
      <c r="AP85" s="225"/>
      <c r="AQ85" s="175"/>
      <c r="AR85" s="98"/>
      <c r="AS85" s="235"/>
      <c r="AT85" s="168"/>
      <c r="AU85" s="136"/>
      <c r="AV85" s="99"/>
      <c r="AW85" s="40"/>
      <c r="AX85" s="40"/>
      <c r="AY85" s="40"/>
      <c r="AZ85" s="40"/>
      <c r="BA85" s="40"/>
      <c r="BB85" s="40"/>
      <c r="BC85" s="40"/>
      <c r="BD85" s="40"/>
      <c r="BE85" s="40"/>
      <c r="BF85" s="101"/>
      <c r="BG85" s="96"/>
      <c r="BH85" s="99"/>
      <c r="BI85" s="40"/>
      <c r="BJ85" s="40"/>
      <c r="BK85" s="40"/>
      <c r="BL85" s="40"/>
      <c r="BM85" s="40"/>
      <c r="BN85" s="40"/>
      <c r="BO85" s="40"/>
      <c r="BP85" s="100"/>
      <c r="BQ85" s="40"/>
      <c r="BR85" s="40"/>
      <c r="BS85" s="40"/>
      <c r="BT85" s="40"/>
      <c r="BU85" s="40"/>
      <c r="BV85" s="40"/>
      <c r="BW85" s="40"/>
      <c r="BX85" s="40"/>
      <c r="BY85" s="100"/>
      <c r="BZ85" s="99"/>
      <c r="CA85" s="40"/>
      <c r="CB85" s="40"/>
      <c r="CC85" s="40"/>
      <c r="CD85" s="40"/>
      <c r="CE85" s="40"/>
      <c r="CF85" s="40"/>
      <c r="CG85" s="40"/>
      <c r="CH85" s="40"/>
      <c r="CI85" s="40"/>
      <c r="CJ85" s="40"/>
      <c r="CK85" s="40"/>
      <c r="CL85" s="40"/>
      <c r="CM85" s="40"/>
      <c r="CN85" s="40"/>
      <c r="CO85" s="40"/>
      <c r="CP85" s="40"/>
      <c r="CQ85" s="40"/>
      <c r="CR85" s="40"/>
      <c r="CS85" s="102"/>
      <c r="CT85" s="103"/>
      <c r="CU85" s="40"/>
      <c r="CV85" s="40"/>
      <c r="CW85" s="40"/>
      <c r="CX85" s="40"/>
      <c r="CY85" s="40"/>
      <c r="CZ85" s="40"/>
      <c r="DA85" s="40"/>
      <c r="DB85" s="40"/>
      <c r="DC85" s="40"/>
      <c r="DD85" s="40"/>
      <c r="DE85" s="40"/>
      <c r="DF85" s="40"/>
      <c r="DG85" s="40"/>
      <c r="DH85" s="40"/>
      <c r="DI85" s="40"/>
      <c r="DJ85" s="40"/>
      <c r="DK85" s="40"/>
      <c r="DL85" s="40"/>
      <c r="DM85" s="40"/>
      <c r="DN85" s="40"/>
      <c r="DO85" s="94"/>
      <c r="DP85" s="100"/>
      <c r="DQ85" s="104"/>
      <c r="DR85" s="105"/>
      <c r="DS85" s="105"/>
      <c r="DT85" s="105"/>
      <c r="DU85" s="105"/>
      <c r="DV85" s="105"/>
      <c r="DW85" s="94"/>
      <c r="DX85" s="191"/>
      <c r="DY85" s="104"/>
      <c r="DZ85" s="105"/>
      <c r="EA85" s="105"/>
      <c r="EB85" s="105"/>
      <c r="EC85" s="105"/>
      <c r="ED85" s="105"/>
      <c r="EE85" s="105"/>
      <c r="EF85" s="94"/>
      <c r="EG85" s="96"/>
      <c r="EH85" s="18"/>
      <c r="EI85" s="2"/>
      <c r="EJ85" s="2"/>
      <c r="EK85" s="100"/>
      <c r="EL85" s="99"/>
      <c r="EM85" s="40"/>
      <c r="EN85" s="40"/>
      <c r="EO85" s="100"/>
      <c r="EP85" s="99"/>
      <c r="EQ85" s="40"/>
      <c r="ER85" s="40"/>
      <c r="ES85" s="40"/>
      <c r="ET85" s="40"/>
      <c r="EU85" s="40"/>
      <c r="EV85" s="40"/>
      <c r="EW85" s="100"/>
      <c r="EX85" s="99"/>
      <c r="EY85" s="40"/>
      <c r="EZ85" s="40"/>
      <c r="FA85" s="40"/>
      <c r="FB85" s="40"/>
      <c r="FC85" s="40"/>
      <c r="FD85" s="40"/>
      <c r="FE85" s="100"/>
    </row>
    <row r="86" spans="1:161">
      <c r="A86" s="119" t="str">
        <f>Validation!B86</f>
        <v>Pass</v>
      </c>
      <c r="B86" s="150"/>
      <c r="C86" s="150"/>
      <c r="D86" s="150"/>
      <c r="E86" s="151"/>
      <c r="F86" s="152"/>
      <c r="G86" s="150"/>
      <c r="H86" s="149"/>
      <c r="I86" s="40"/>
      <c r="J86" s="149"/>
      <c r="K86" s="102"/>
      <c r="L86" s="40"/>
      <c r="M86" s="123"/>
      <c r="N86" s="137"/>
      <c r="O86" s="137"/>
      <c r="P86" s="95"/>
      <c r="Q86" s="94"/>
      <c r="R86" s="96"/>
      <c r="S86" s="95"/>
      <c r="T86" s="40"/>
      <c r="U86" s="40"/>
      <c r="V86" s="185"/>
      <c r="W86" s="167"/>
      <c r="X86" s="96"/>
      <c r="Y86" s="99"/>
      <c r="Z86" s="40"/>
      <c r="AA86" s="40"/>
      <c r="AB86" s="171"/>
      <c r="AC86" s="172"/>
      <c r="AD86" s="40"/>
      <c r="AE86" s="40"/>
      <c r="AF86" s="94"/>
      <c r="AG86" s="94"/>
      <c r="AH86" s="100"/>
      <c r="AI86" s="170"/>
      <c r="AJ86" s="169"/>
      <c r="AK86" s="98"/>
      <c r="AL86" s="168"/>
      <c r="AM86" s="97"/>
      <c r="AN86" s="98"/>
      <c r="AO86" s="98"/>
      <c r="AP86" s="225"/>
      <c r="AQ86" s="175"/>
      <c r="AR86" s="98"/>
      <c r="AS86" s="235"/>
      <c r="AT86" s="168"/>
      <c r="AU86" s="136"/>
      <c r="AV86" s="99"/>
      <c r="AW86" s="40"/>
      <c r="AX86" s="40"/>
      <c r="AY86" s="40"/>
      <c r="AZ86" s="40"/>
      <c r="BA86" s="40"/>
      <c r="BB86" s="40"/>
      <c r="BC86" s="40"/>
      <c r="BD86" s="40"/>
      <c r="BE86" s="40"/>
      <c r="BF86" s="101"/>
      <c r="BG86" s="96"/>
      <c r="BH86" s="99"/>
      <c r="BI86" s="40"/>
      <c r="BJ86" s="40"/>
      <c r="BK86" s="40"/>
      <c r="BL86" s="40"/>
      <c r="BM86" s="40"/>
      <c r="BN86" s="40"/>
      <c r="BO86" s="40"/>
      <c r="BP86" s="100"/>
      <c r="BQ86" s="40"/>
      <c r="BR86" s="40"/>
      <c r="BS86" s="40"/>
      <c r="BT86" s="40"/>
      <c r="BU86" s="40"/>
      <c r="BV86" s="40"/>
      <c r="BW86" s="40"/>
      <c r="BX86" s="40"/>
      <c r="BY86" s="100"/>
      <c r="BZ86" s="99"/>
      <c r="CA86" s="40"/>
      <c r="CB86" s="40"/>
      <c r="CC86" s="40"/>
      <c r="CD86" s="40"/>
      <c r="CE86" s="40"/>
      <c r="CF86" s="40"/>
      <c r="CG86" s="40"/>
      <c r="CH86" s="40"/>
      <c r="CI86" s="40"/>
      <c r="CJ86" s="40"/>
      <c r="CK86" s="40"/>
      <c r="CL86" s="40"/>
      <c r="CM86" s="40"/>
      <c r="CN86" s="40"/>
      <c r="CO86" s="40"/>
      <c r="CP86" s="40"/>
      <c r="CQ86" s="40"/>
      <c r="CR86" s="40"/>
      <c r="CS86" s="102"/>
      <c r="CT86" s="103"/>
      <c r="CU86" s="40"/>
      <c r="CV86" s="40"/>
      <c r="CW86" s="40"/>
      <c r="CX86" s="40"/>
      <c r="CY86" s="40"/>
      <c r="CZ86" s="40"/>
      <c r="DA86" s="40"/>
      <c r="DB86" s="40"/>
      <c r="DC86" s="40"/>
      <c r="DD86" s="40"/>
      <c r="DE86" s="40"/>
      <c r="DF86" s="40"/>
      <c r="DG86" s="40"/>
      <c r="DH86" s="40"/>
      <c r="DI86" s="40"/>
      <c r="DJ86" s="40"/>
      <c r="DK86" s="40"/>
      <c r="DL86" s="40"/>
      <c r="DM86" s="40"/>
      <c r="DN86" s="40"/>
      <c r="DO86" s="94"/>
      <c r="DP86" s="100"/>
      <c r="DQ86" s="104"/>
      <c r="DR86" s="105"/>
      <c r="DS86" s="105"/>
      <c r="DT86" s="105"/>
      <c r="DU86" s="105"/>
      <c r="DV86" s="105"/>
      <c r="DW86" s="94"/>
      <c r="DX86" s="191"/>
      <c r="DY86" s="104"/>
      <c r="DZ86" s="105"/>
      <c r="EA86" s="105"/>
      <c r="EB86" s="105"/>
      <c r="EC86" s="105"/>
      <c r="ED86" s="105"/>
      <c r="EE86" s="105"/>
      <c r="EF86" s="94"/>
      <c r="EG86" s="96"/>
      <c r="EH86" s="18"/>
      <c r="EI86" s="2"/>
      <c r="EJ86" s="2"/>
      <c r="EK86" s="100"/>
      <c r="EL86" s="99"/>
      <c r="EM86" s="40"/>
      <c r="EN86" s="40"/>
      <c r="EO86" s="100"/>
      <c r="EP86" s="99"/>
      <c r="EQ86" s="40"/>
      <c r="ER86" s="40"/>
      <c r="ES86" s="40"/>
      <c r="ET86" s="40"/>
      <c r="EU86" s="40"/>
      <c r="EV86" s="40"/>
      <c r="EW86" s="100"/>
      <c r="EX86" s="99"/>
      <c r="EY86" s="40"/>
      <c r="EZ86" s="40"/>
      <c r="FA86" s="40"/>
      <c r="FB86" s="40"/>
      <c r="FC86" s="40"/>
      <c r="FD86" s="40"/>
      <c r="FE86" s="100"/>
    </row>
    <row r="87" spans="1:161">
      <c r="A87" s="119" t="str">
        <f>Validation!B87</f>
        <v>Pass</v>
      </c>
      <c r="B87" s="150"/>
      <c r="C87" s="150"/>
      <c r="D87" s="150"/>
      <c r="E87" s="151"/>
      <c r="F87" s="152"/>
      <c r="G87" s="150"/>
      <c r="H87" s="149"/>
      <c r="I87" s="40"/>
      <c r="J87" s="149"/>
      <c r="K87" s="102"/>
      <c r="L87" s="40"/>
      <c r="M87" s="123"/>
      <c r="N87" s="137"/>
      <c r="O87" s="137"/>
      <c r="P87" s="95"/>
      <c r="Q87" s="94"/>
      <c r="R87" s="96"/>
      <c r="S87" s="95"/>
      <c r="T87" s="40"/>
      <c r="U87" s="40"/>
      <c r="V87" s="185"/>
      <c r="W87" s="167"/>
      <c r="X87" s="96"/>
      <c r="Y87" s="99"/>
      <c r="Z87" s="40"/>
      <c r="AA87" s="40"/>
      <c r="AB87" s="171"/>
      <c r="AC87" s="172"/>
      <c r="AD87" s="40"/>
      <c r="AE87" s="40"/>
      <c r="AF87" s="94"/>
      <c r="AG87" s="94"/>
      <c r="AH87" s="100"/>
      <c r="AI87" s="170"/>
      <c r="AJ87" s="169"/>
      <c r="AK87" s="98"/>
      <c r="AL87" s="168"/>
      <c r="AM87" s="97"/>
      <c r="AN87" s="98"/>
      <c r="AO87" s="98"/>
      <c r="AP87" s="225"/>
      <c r="AQ87" s="175"/>
      <c r="AR87" s="98"/>
      <c r="AS87" s="235"/>
      <c r="AT87" s="168"/>
      <c r="AU87" s="136"/>
      <c r="AV87" s="99"/>
      <c r="AW87" s="40"/>
      <c r="AX87" s="40"/>
      <c r="AY87" s="40"/>
      <c r="AZ87" s="40"/>
      <c r="BA87" s="40"/>
      <c r="BB87" s="40"/>
      <c r="BC87" s="40"/>
      <c r="BD87" s="40"/>
      <c r="BE87" s="40"/>
      <c r="BF87" s="101"/>
      <c r="BG87" s="96"/>
      <c r="BH87" s="99"/>
      <c r="BI87" s="40"/>
      <c r="BJ87" s="40"/>
      <c r="BK87" s="40"/>
      <c r="BL87" s="40"/>
      <c r="BM87" s="40"/>
      <c r="BN87" s="40"/>
      <c r="BO87" s="40"/>
      <c r="BP87" s="100"/>
      <c r="BQ87" s="40"/>
      <c r="BR87" s="40"/>
      <c r="BS87" s="40"/>
      <c r="BT87" s="40"/>
      <c r="BU87" s="40"/>
      <c r="BV87" s="40"/>
      <c r="BW87" s="40"/>
      <c r="BX87" s="40"/>
      <c r="BY87" s="100"/>
      <c r="BZ87" s="99"/>
      <c r="CA87" s="40"/>
      <c r="CB87" s="40"/>
      <c r="CC87" s="40"/>
      <c r="CD87" s="40"/>
      <c r="CE87" s="40"/>
      <c r="CF87" s="40"/>
      <c r="CG87" s="40"/>
      <c r="CH87" s="40"/>
      <c r="CI87" s="40"/>
      <c r="CJ87" s="40"/>
      <c r="CK87" s="40"/>
      <c r="CL87" s="40"/>
      <c r="CM87" s="40"/>
      <c r="CN87" s="40"/>
      <c r="CO87" s="40"/>
      <c r="CP87" s="40"/>
      <c r="CQ87" s="40"/>
      <c r="CR87" s="40"/>
      <c r="CS87" s="102"/>
      <c r="CT87" s="103"/>
      <c r="CU87" s="40"/>
      <c r="CV87" s="40"/>
      <c r="CW87" s="40"/>
      <c r="CX87" s="40"/>
      <c r="CY87" s="40"/>
      <c r="CZ87" s="40"/>
      <c r="DA87" s="40"/>
      <c r="DB87" s="40"/>
      <c r="DC87" s="40"/>
      <c r="DD87" s="40"/>
      <c r="DE87" s="40"/>
      <c r="DF87" s="40"/>
      <c r="DG87" s="40"/>
      <c r="DH87" s="40"/>
      <c r="DI87" s="40"/>
      <c r="DJ87" s="40"/>
      <c r="DK87" s="40"/>
      <c r="DL87" s="40"/>
      <c r="DM87" s="40"/>
      <c r="DN87" s="40"/>
      <c r="DO87" s="94"/>
      <c r="DP87" s="100"/>
      <c r="DQ87" s="104"/>
      <c r="DR87" s="105"/>
      <c r="DS87" s="105"/>
      <c r="DT87" s="105"/>
      <c r="DU87" s="105"/>
      <c r="DV87" s="105"/>
      <c r="DW87" s="94"/>
      <c r="DX87" s="191"/>
      <c r="DY87" s="104"/>
      <c r="DZ87" s="105"/>
      <c r="EA87" s="105"/>
      <c r="EB87" s="105"/>
      <c r="EC87" s="105"/>
      <c r="ED87" s="105"/>
      <c r="EE87" s="105"/>
      <c r="EF87" s="94"/>
      <c r="EG87" s="96"/>
      <c r="EH87" s="18"/>
      <c r="EI87" s="2"/>
      <c r="EJ87" s="2"/>
      <c r="EK87" s="100"/>
      <c r="EL87" s="99"/>
      <c r="EM87" s="40"/>
      <c r="EN87" s="40"/>
      <c r="EO87" s="100"/>
      <c r="EP87" s="99"/>
      <c r="EQ87" s="40"/>
      <c r="ER87" s="40"/>
      <c r="ES87" s="40"/>
      <c r="ET87" s="40"/>
      <c r="EU87" s="40"/>
      <c r="EV87" s="40"/>
      <c r="EW87" s="100"/>
      <c r="EX87" s="99"/>
      <c r="EY87" s="40"/>
      <c r="EZ87" s="40"/>
      <c r="FA87" s="40"/>
      <c r="FB87" s="40"/>
      <c r="FC87" s="40"/>
      <c r="FD87" s="40"/>
      <c r="FE87" s="100"/>
    </row>
    <row r="88" spans="1:161">
      <c r="A88" s="119" t="str">
        <f>Validation!B88</f>
        <v>Pass</v>
      </c>
      <c r="B88" s="150"/>
      <c r="C88" s="150"/>
      <c r="D88" s="150"/>
      <c r="E88" s="151"/>
      <c r="F88" s="152"/>
      <c r="G88" s="150"/>
      <c r="H88" s="149"/>
      <c r="I88" s="40"/>
      <c r="J88" s="149"/>
      <c r="K88" s="102"/>
      <c r="L88" s="40"/>
      <c r="M88" s="123"/>
      <c r="N88" s="137"/>
      <c r="O88" s="137"/>
      <c r="P88" s="95"/>
      <c r="Q88" s="94"/>
      <c r="R88" s="96"/>
      <c r="S88" s="95"/>
      <c r="T88" s="40"/>
      <c r="U88" s="40"/>
      <c r="V88" s="185"/>
      <c r="W88" s="167"/>
      <c r="X88" s="96"/>
      <c r="Y88" s="99"/>
      <c r="Z88" s="40"/>
      <c r="AA88" s="40"/>
      <c r="AB88" s="171"/>
      <c r="AC88" s="172"/>
      <c r="AD88" s="40"/>
      <c r="AE88" s="40"/>
      <c r="AF88" s="94"/>
      <c r="AG88" s="94"/>
      <c r="AH88" s="100"/>
      <c r="AI88" s="170"/>
      <c r="AJ88" s="169"/>
      <c r="AK88" s="98"/>
      <c r="AL88" s="168"/>
      <c r="AM88" s="97"/>
      <c r="AN88" s="98"/>
      <c r="AO88" s="98"/>
      <c r="AP88" s="225"/>
      <c r="AQ88" s="175"/>
      <c r="AR88" s="98"/>
      <c r="AS88" s="235"/>
      <c r="AT88" s="168"/>
      <c r="AU88" s="136"/>
      <c r="AV88" s="99"/>
      <c r="AW88" s="40"/>
      <c r="AX88" s="40"/>
      <c r="AY88" s="40"/>
      <c r="AZ88" s="40"/>
      <c r="BA88" s="40"/>
      <c r="BB88" s="40"/>
      <c r="BC88" s="40"/>
      <c r="BD88" s="40"/>
      <c r="BE88" s="40"/>
      <c r="BF88" s="101"/>
      <c r="BG88" s="96"/>
      <c r="BH88" s="99"/>
      <c r="BI88" s="40"/>
      <c r="BJ88" s="40"/>
      <c r="BK88" s="40"/>
      <c r="BL88" s="40"/>
      <c r="BM88" s="40"/>
      <c r="BN88" s="40"/>
      <c r="BO88" s="40"/>
      <c r="BP88" s="100"/>
      <c r="BQ88" s="40"/>
      <c r="BR88" s="40"/>
      <c r="BS88" s="40"/>
      <c r="BT88" s="40"/>
      <c r="BU88" s="40"/>
      <c r="BV88" s="40"/>
      <c r="BW88" s="40"/>
      <c r="BX88" s="40"/>
      <c r="BY88" s="100"/>
      <c r="BZ88" s="99"/>
      <c r="CA88" s="40"/>
      <c r="CB88" s="40"/>
      <c r="CC88" s="40"/>
      <c r="CD88" s="40"/>
      <c r="CE88" s="40"/>
      <c r="CF88" s="40"/>
      <c r="CG88" s="40"/>
      <c r="CH88" s="40"/>
      <c r="CI88" s="40"/>
      <c r="CJ88" s="40"/>
      <c r="CK88" s="40"/>
      <c r="CL88" s="40"/>
      <c r="CM88" s="40"/>
      <c r="CN88" s="40"/>
      <c r="CO88" s="40"/>
      <c r="CP88" s="40"/>
      <c r="CQ88" s="40"/>
      <c r="CR88" s="40"/>
      <c r="CS88" s="102"/>
      <c r="CT88" s="103"/>
      <c r="CU88" s="40"/>
      <c r="CV88" s="40"/>
      <c r="CW88" s="40"/>
      <c r="CX88" s="40"/>
      <c r="CY88" s="40"/>
      <c r="CZ88" s="40"/>
      <c r="DA88" s="40"/>
      <c r="DB88" s="40"/>
      <c r="DC88" s="40"/>
      <c r="DD88" s="40"/>
      <c r="DE88" s="40"/>
      <c r="DF88" s="40"/>
      <c r="DG88" s="40"/>
      <c r="DH88" s="40"/>
      <c r="DI88" s="40"/>
      <c r="DJ88" s="40"/>
      <c r="DK88" s="40"/>
      <c r="DL88" s="40"/>
      <c r="DM88" s="40"/>
      <c r="DN88" s="40"/>
      <c r="DO88" s="94"/>
      <c r="DP88" s="100"/>
      <c r="DQ88" s="104"/>
      <c r="DR88" s="105"/>
      <c r="DS88" s="105"/>
      <c r="DT88" s="105"/>
      <c r="DU88" s="105"/>
      <c r="DV88" s="105"/>
      <c r="DW88" s="94"/>
      <c r="DX88" s="191"/>
      <c r="DY88" s="104"/>
      <c r="DZ88" s="105"/>
      <c r="EA88" s="105"/>
      <c r="EB88" s="105"/>
      <c r="EC88" s="105"/>
      <c r="ED88" s="105"/>
      <c r="EE88" s="105"/>
      <c r="EF88" s="94"/>
      <c r="EG88" s="96"/>
      <c r="EH88" s="18"/>
      <c r="EI88" s="2"/>
      <c r="EJ88" s="2"/>
      <c r="EK88" s="100"/>
      <c r="EL88" s="99"/>
      <c r="EM88" s="40"/>
      <c r="EN88" s="40"/>
      <c r="EO88" s="100"/>
      <c r="EP88" s="99"/>
      <c r="EQ88" s="40"/>
      <c r="ER88" s="40"/>
      <c r="ES88" s="40"/>
      <c r="ET88" s="40"/>
      <c r="EU88" s="40"/>
      <c r="EV88" s="40"/>
      <c r="EW88" s="100"/>
      <c r="EX88" s="99"/>
      <c r="EY88" s="40"/>
      <c r="EZ88" s="40"/>
      <c r="FA88" s="40"/>
      <c r="FB88" s="40"/>
      <c r="FC88" s="40"/>
      <c r="FD88" s="40"/>
      <c r="FE88" s="100"/>
    </row>
    <row r="89" spans="1:161">
      <c r="A89" s="119" t="str">
        <f>Validation!B89</f>
        <v>Pass</v>
      </c>
      <c r="B89" s="150"/>
      <c r="C89" s="150"/>
      <c r="D89" s="150"/>
      <c r="E89" s="151"/>
      <c r="F89" s="152"/>
      <c r="G89" s="150"/>
      <c r="H89" s="149"/>
      <c r="I89" s="40"/>
      <c r="J89" s="149"/>
      <c r="K89" s="102"/>
      <c r="L89" s="40"/>
      <c r="M89" s="123"/>
      <c r="N89" s="137"/>
      <c r="O89" s="137"/>
      <c r="P89" s="95"/>
      <c r="Q89" s="94"/>
      <c r="R89" s="96"/>
      <c r="S89" s="95"/>
      <c r="T89" s="40"/>
      <c r="U89" s="40"/>
      <c r="V89" s="185"/>
      <c r="W89" s="167"/>
      <c r="X89" s="96"/>
      <c r="Y89" s="99"/>
      <c r="Z89" s="40"/>
      <c r="AA89" s="40"/>
      <c r="AB89" s="171"/>
      <c r="AC89" s="172"/>
      <c r="AD89" s="40"/>
      <c r="AE89" s="40"/>
      <c r="AF89" s="94"/>
      <c r="AG89" s="94"/>
      <c r="AH89" s="100"/>
      <c r="AI89" s="170"/>
      <c r="AJ89" s="169"/>
      <c r="AK89" s="98"/>
      <c r="AL89" s="168"/>
      <c r="AM89" s="97"/>
      <c r="AN89" s="98"/>
      <c r="AO89" s="98"/>
      <c r="AP89" s="225"/>
      <c r="AQ89" s="175"/>
      <c r="AR89" s="98"/>
      <c r="AS89" s="235"/>
      <c r="AT89" s="168"/>
      <c r="AU89" s="136"/>
      <c r="AV89" s="99"/>
      <c r="AW89" s="40"/>
      <c r="AX89" s="40"/>
      <c r="AY89" s="40"/>
      <c r="AZ89" s="40"/>
      <c r="BA89" s="40"/>
      <c r="BB89" s="40"/>
      <c r="BC89" s="40"/>
      <c r="BD89" s="40"/>
      <c r="BE89" s="40"/>
      <c r="BF89" s="101"/>
      <c r="BG89" s="96"/>
      <c r="BH89" s="99"/>
      <c r="BI89" s="40"/>
      <c r="BJ89" s="40"/>
      <c r="BK89" s="40"/>
      <c r="BL89" s="40"/>
      <c r="BM89" s="40"/>
      <c r="BN89" s="40"/>
      <c r="BO89" s="40"/>
      <c r="BP89" s="100"/>
      <c r="BQ89" s="40"/>
      <c r="BR89" s="40"/>
      <c r="BS89" s="40"/>
      <c r="BT89" s="40"/>
      <c r="BU89" s="40"/>
      <c r="BV89" s="40"/>
      <c r="BW89" s="40"/>
      <c r="BX89" s="40"/>
      <c r="BY89" s="100"/>
      <c r="BZ89" s="99"/>
      <c r="CA89" s="40"/>
      <c r="CB89" s="40"/>
      <c r="CC89" s="40"/>
      <c r="CD89" s="40"/>
      <c r="CE89" s="40"/>
      <c r="CF89" s="40"/>
      <c r="CG89" s="40"/>
      <c r="CH89" s="40"/>
      <c r="CI89" s="40"/>
      <c r="CJ89" s="40"/>
      <c r="CK89" s="40"/>
      <c r="CL89" s="40"/>
      <c r="CM89" s="40"/>
      <c r="CN89" s="40"/>
      <c r="CO89" s="40"/>
      <c r="CP89" s="40"/>
      <c r="CQ89" s="40"/>
      <c r="CR89" s="40"/>
      <c r="CS89" s="102"/>
      <c r="CT89" s="103"/>
      <c r="CU89" s="40"/>
      <c r="CV89" s="40"/>
      <c r="CW89" s="40"/>
      <c r="CX89" s="40"/>
      <c r="CY89" s="40"/>
      <c r="CZ89" s="40"/>
      <c r="DA89" s="40"/>
      <c r="DB89" s="40"/>
      <c r="DC89" s="40"/>
      <c r="DD89" s="40"/>
      <c r="DE89" s="40"/>
      <c r="DF89" s="40"/>
      <c r="DG89" s="40"/>
      <c r="DH89" s="40"/>
      <c r="DI89" s="40"/>
      <c r="DJ89" s="40"/>
      <c r="DK89" s="40"/>
      <c r="DL89" s="40"/>
      <c r="DM89" s="40"/>
      <c r="DN89" s="40"/>
      <c r="DO89" s="94"/>
      <c r="DP89" s="100"/>
      <c r="DQ89" s="104"/>
      <c r="DR89" s="105"/>
      <c r="DS89" s="105"/>
      <c r="DT89" s="105"/>
      <c r="DU89" s="105"/>
      <c r="DV89" s="105"/>
      <c r="DW89" s="94"/>
      <c r="DX89" s="191"/>
      <c r="DY89" s="104"/>
      <c r="DZ89" s="105"/>
      <c r="EA89" s="105"/>
      <c r="EB89" s="105"/>
      <c r="EC89" s="105"/>
      <c r="ED89" s="105"/>
      <c r="EE89" s="105"/>
      <c r="EF89" s="94"/>
      <c r="EG89" s="96"/>
      <c r="EH89" s="18"/>
      <c r="EI89" s="2"/>
      <c r="EJ89" s="2"/>
      <c r="EK89" s="100"/>
      <c r="EL89" s="99"/>
      <c r="EM89" s="40"/>
      <c r="EN89" s="40"/>
      <c r="EO89" s="100"/>
      <c r="EP89" s="99"/>
      <c r="EQ89" s="40"/>
      <c r="ER89" s="40"/>
      <c r="ES89" s="40"/>
      <c r="ET89" s="40"/>
      <c r="EU89" s="40"/>
      <c r="EV89" s="40"/>
      <c r="EW89" s="100"/>
      <c r="EX89" s="99"/>
      <c r="EY89" s="40"/>
      <c r="EZ89" s="40"/>
      <c r="FA89" s="40"/>
      <c r="FB89" s="40"/>
      <c r="FC89" s="40"/>
      <c r="FD89" s="40"/>
      <c r="FE89" s="100"/>
    </row>
    <row r="90" spans="1:161">
      <c r="A90" s="119" t="str">
        <f>Validation!B90</f>
        <v>Pass</v>
      </c>
      <c r="B90" s="150"/>
      <c r="C90" s="150"/>
      <c r="D90" s="150"/>
      <c r="E90" s="151"/>
      <c r="F90" s="152"/>
      <c r="G90" s="150"/>
      <c r="H90" s="149"/>
      <c r="I90" s="40"/>
      <c r="J90" s="149"/>
      <c r="K90" s="102"/>
      <c r="L90" s="40"/>
      <c r="M90" s="123"/>
      <c r="N90" s="137"/>
      <c r="O90" s="137"/>
      <c r="P90" s="95"/>
      <c r="Q90" s="94"/>
      <c r="R90" s="96"/>
      <c r="S90" s="95"/>
      <c r="T90" s="40"/>
      <c r="U90" s="40"/>
      <c r="V90" s="185"/>
      <c r="W90" s="167"/>
      <c r="X90" s="96"/>
      <c r="Y90" s="99"/>
      <c r="Z90" s="40"/>
      <c r="AA90" s="40"/>
      <c r="AB90" s="171"/>
      <c r="AC90" s="172"/>
      <c r="AD90" s="40"/>
      <c r="AE90" s="40"/>
      <c r="AF90" s="94"/>
      <c r="AG90" s="94"/>
      <c r="AH90" s="100"/>
      <c r="AI90" s="170"/>
      <c r="AJ90" s="169"/>
      <c r="AK90" s="98"/>
      <c r="AL90" s="168"/>
      <c r="AM90" s="97"/>
      <c r="AN90" s="98"/>
      <c r="AO90" s="98"/>
      <c r="AP90" s="225"/>
      <c r="AQ90" s="175"/>
      <c r="AR90" s="98"/>
      <c r="AS90" s="235"/>
      <c r="AT90" s="168"/>
      <c r="AU90" s="136"/>
      <c r="AV90" s="99"/>
      <c r="AW90" s="40"/>
      <c r="AX90" s="40"/>
      <c r="AY90" s="40"/>
      <c r="AZ90" s="40"/>
      <c r="BA90" s="40"/>
      <c r="BB90" s="40"/>
      <c r="BC90" s="40"/>
      <c r="BD90" s="40"/>
      <c r="BE90" s="40"/>
      <c r="BF90" s="101"/>
      <c r="BG90" s="96"/>
      <c r="BH90" s="99"/>
      <c r="BI90" s="40"/>
      <c r="BJ90" s="40"/>
      <c r="BK90" s="40"/>
      <c r="BL90" s="40"/>
      <c r="BM90" s="40"/>
      <c r="BN90" s="40"/>
      <c r="BO90" s="40"/>
      <c r="BP90" s="100"/>
      <c r="BQ90" s="40"/>
      <c r="BR90" s="40"/>
      <c r="BS90" s="40"/>
      <c r="BT90" s="40"/>
      <c r="BU90" s="40"/>
      <c r="BV90" s="40"/>
      <c r="BW90" s="40"/>
      <c r="BX90" s="40"/>
      <c r="BY90" s="100"/>
      <c r="BZ90" s="99"/>
      <c r="CA90" s="40"/>
      <c r="CB90" s="40"/>
      <c r="CC90" s="40"/>
      <c r="CD90" s="40"/>
      <c r="CE90" s="40"/>
      <c r="CF90" s="40"/>
      <c r="CG90" s="40"/>
      <c r="CH90" s="40"/>
      <c r="CI90" s="40"/>
      <c r="CJ90" s="40"/>
      <c r="CK90" s="40"/>
      <c r="CL90" s="40"/>
      <c r="CM90" s="40"/>
      <c r="CN90" s="40"/>
      <c r="CO90" s="40"/>
      <c r="CP90" s="40"/>
      <c r="CQ90" s="40"/>
      <c r="CR90" s="40"/>
      <c r="CS90" s="102"/>
      <c r="CT90" s="103"/>
      <c r="CU90" s="40"/>
      <c r="CV90" s="40"/>
      <c r="CW90" s="40"/>
      <c r="CX90" s="40"/>
      <c r="CY90" s="40"/>
      <c r="CZ90" s="40"/>
      <c r="DA90" s="40"/>
      <c r="DB90" s="40"/>
      <c r="DC90" s="40"/>
      <c r="DD90" s="40"/>
      <c r="DE90" s="40"/>
      <c r="DF90" s="40"/>
      <c r="DG90" s="40"/>
      <c r="DH90" s="40"/>
      <c r="DI90" s="40"/>
      <c r="DJ90" s="40"/>
      <c r="DK90" s="40"/>
      <c r="DL90" s="40"/>
      <c r="DM90" s="40"/>
      <c r="DN90" s="40"/>
      <c r="DO90" s="94"/>
      <c r="DP90" s="100"/>
      <c r="DQ90" s="104"/>
      <c r="DR90" s="105"/>
      <c r="DS90" s="105"/>
      <c r="DT90" s="105"/>
      <c r="DU90" s="105"/>
      <c r="DV90" s="105"/>
      <c r="DW90" s="94"/>
      <c r="DX90" s="191"/>
      <c r="DY90" s="104"/>
      <c r="DZ90" s="105"/>
      <c r="EA90" s="105"/>
      <c r="EB90" s="105"/>
      <c r="EC90" s="105"/>
      <c r="ED90" s="105"/>
      <c r="EE90" s="105"/>
      <c r="EF90" s="94"/>
      <c r="EG90" s="96"/>
      <c r="EH90" s="18"/>
      <c r="EI90" s="2"/>
      <c r="EJ90" s="2"/>
      <c r="EK90" s="100"/>
      <c r="EL90" s="99"/>
      <c r="EM90" s="40"/>
      <c r="EN90" s="40"/>
      <c r="EO90" s="100"/>
      <c r="EP90" s="99"/>
      <c r="EQ90" s="40"/>
      <c r="ER90" s="40"/>
      <c r="ES90" s="40"/>
      <c r="ET90" s="40"/>
      <c r="EU90" s="40"/>
      <c r="EV90" s="40"/>
      <c r="EW90" s="100"/>
      <c r="EX90" s="99"/>
      <c r="EY90" s="40"/>
      <c r="EZ90" s="40"/>
      <c r="FA90" s="40"/>
      <c r="FB90" s="40"/>
      <c r="FC90" s="40"/>
      <c r="FD90" s="40"/>
      <c r="FE90" s="100"/>
    </row>
    <row r="91" spans="1:161">
      <c r="A91" s="119" t="str">
        <f>Validation!B91</f>
        <v>Pass</v>
      </c>
      <c r="B91" s="150"/>
      <c r="C91" s="150"/>
      <c r="D91" s="150"/>
      <c r="E91" s="151"/>
      <c r="F91" s="152"/>
      <c r="G91" s="150"/>
      <c r="H91" s="149"/>
      <c r="I91" s="40"/>
      <c r="J91" s="149"/>
      <c r="K91" s="102"/>
      <c r="L91" s="40"/>
      <c r="M91" s="123"/>
      <c r="N91" s="137"/>
      <c r="O91" s="137"/>
      <c r="P91" s="95"/>
      <c r="Q91" s="94"/>
      <c r="R91" s="96"/>
      <c r="S91" s="95"/>
      <c r="T91" s="40"/>
      <c r="U91" s="40"/>
      <c r="V91" s="185"/>
      <c r="W91" s="167"/>
      <c r="X91" s="96"/>
      <c r="Y91" s="99"/>
      <c r="Z91" s="40"/>
      <c r="AA91" s="40"/>
      <c r="AB91" s="171"/>
      <c r="AC91" s="172"/>
      <c r="AD91" s="40"/>
      <c r="AE91" s="40"/>
      <c r="AF91" s="94"/>
      <c r="AG91" s="94"/>
      <c r="AH91" s="100"/>
      <c r="AI91" s="170"/>
      <c r="AJ91" s="169"/>
      <c r="AK91" s="98"/>
      <c r="AL91" s="168"/>
      <c r="AM91" s="97"/>
      <c r="AN91" s="98"/>
      <c r="AO91" s="98"/>
      <c r="AP91" s="225"/>
      <c r="AQ91" s="175"/>
      <c r="AR91" s="98"/>
      <c r="AS91" s="235"/>
      <c r="AT91" s="168"/>
      <c r="AU91" s="136"/>
      <c r="AV91" s="99"/>
      <c r="AW91" s="40"/>
      <c r="AX91" s="40"/>
      <c r="AY91" s="40"/>
      <c r="AZ91" s="40"/>
      <c r="BA91" s="40"/>
      <c r="BB91" s="40"/>
      <c r="BC91" s="40"/>
      <c r="BD91" s="40"/>
      <c r="BE91" s="40"/>
      <c r="BF91" s="101"/>
      <c r="BG91" s="96"/>
      <c r="BH91" s="99"/>
      <c r="BI91" s="40"/>
      <c r="BJ91" s="40"/>
      <c r="BK91" s="40"/>
      <c r="BL91" s="40"/>
      <c r="BM91" s="40"/>
      <c r="BN91" s="40"/>
      <c r="BO91" s="40"/>
      <c r="BP91" s="100"/>
      <c r="BQ91" s="40"/>
      <c r="BR91" s="40"/>
      <c r="BS91" s="40"/>
      <c r="BT91" s="40"/>
      <c r="BU91" s="40"/>
      <c r="BV91" s="40"/>
      <c r="BW91" s="40"/>
      <c r="BX91" s="40"/>
      <c r="BY91" s="100"/>
      <c r="BZ91" s="99"/>
      <c r="CA91" s="40"/>
      <c r="CB91" s="40"/>
      <c r="CC91" s="40"/>
      <c r="CD91" s="40"/>
      <c r="CE91" s="40"/>
      <c r="CF91" s="40"/>
      <c r="CG91" s="40"/>
      <c r="CH91" s="40"/>
      <c r="CI91" s="40"/>
      <c r="CJ91" s="40"/>
      <c r="CK91" s="40"/>
      <c r="CL91" s="40"/>
      <c r="CM91" s="40"/>
      <c r="CN91" s="40"/>
      <c r="CO91" s="40"/>
      <c r="CP91" s="40"/>
      <c r="CQ91" s="40"/>
      <c r="CR91" s="40"/>
      <c r="CS91" s="102"/>
      <c r="CT91" s="103"/>
      <c r="CU91" s="40"/>
      <c r="CV91" s="40"/>
      <c r="CW91" s="40"/>
      <c r="CX91" s="40"/>
      <c r="CY91" s="40"/>
      <c r="CZ91" s="40"/>
      <c r="DA91" s="40"/>
      <c r="DB91" s="40"/>
      <c r="DC91" s="40"/>
      <c r="DD91" s="40"/>
      <c r="DE91" s="40"/>
      <c r="DF91" s="40"/>
      <c r="DG91" s="40"/>
      <c r="DH91" s="40"/>
      <c r="DI91" s="40"/>
      <c r="DJ91" s="40"/>
      <c r="DK91" s="40"/>
      <c r="DL91" s="40"/>
      <c r="DM91" s="40"/>
      <c r="DN91" s="40"/>
      <c r="DO91" s="94"/>
      <c r="DP91" s="100"/>
      <c r="DQ91" s="104"/>
      <c r="DR91" s="105"/>
      <c r="DS91" s="105"/>
      <c r="DT91" s="105"/>
      <c r="DU91" s="105"/>
      <c r="DV91" s="105"/>
      <c r="DW91" s="94"/>
      <c r="DX91" s="191"/>
      <c r="DY91" s="104"/>
      <c r="DZ91" s="105"/>
      <c r="EA91" s="105"/>
      <c r="EB91" s="105"/>
      <c r="EC91" s="105"/>
      <c r="ED91" s="105"/>
      <c r="EE91" s="105"/>
      <c r="EF91" s="94"/>
      <c r="EG91" s="96"/>
      <c r="EH91" s="18"/>
      <c r="EI91" s="2"/>
      <c r="EJ91" s="2"/>
      <c r="EK91" s="100"/>
      <c r="EL91" s="99"/>
      <c r="EM91" s="40"/>
      <c r="EN91" s="40"/>
      <c r="EO91" s="100"/>
      <c r="EP91" s="99"/>
      <c r="EQ91" s="40"/>
      <c r="ER91" s="40"/>
      <c r="ES91" s="40"/>
      <c r="ET91" s="40"/>
      <c r="EU91" s="40"/>
      <c r="EV91" s="40"/>
      <c r="EW91" s="100"/>
      <c r="EX91" s="99"/>
      <c r="EY91" s="40"/>
      <c r="EZ91" s="40"/>
      <c r="FA91" s="40"/>
      <c r="FB91" s="40"/>
      <c r="FC91" s="40"/>
      <c r="FD91" s="40"/>
      <c r="FE91" s="100"/>
    </row>
    <row r="92" spans="1:161">
      <c r="A92" s="119" t="str">
        <f>Validation!B92</f>
        <v>Pass</v>
      </c>
      <c r="B92" s="150"/>
      <c r="C92" s="150"/>
      <c r="D92" s="150"/>
      <c r="E92" s="151"/>
      <c r="F92" s="152"/>
      <c r="G92" s="150"/>
      <c r="H92" s="149"/>
      <c r="I92" s="40"/>
      <c r="J92" s="149"/>
      <c r="K92" s="102"/>
      <c r="L92" s="40"/>
      <c r="M92" s="123"/>
      <c r="N92" s="137"/>
      <c r="O92" s="137"/>
      <c r="P92" s="95"/>
      <c r="Q92" s="94"/>
      <c r="R92" s="96"/>
      <c r="S92" s="95"/>
      <c r="T92" s="40"/>
      <c r="U92" s="40"/>
      <c r="V92" s="185"/>
      <c r="W92" s="167"/>
      <c r="X92" s="96"/>
      <c r="Y92" s="99"/>
      <c r="Z92" s="40"/>
      <c r="AA92" s="40"/>
      <c r="AB92" s="171"/>
      <c r="AC92" s="172"/>
      <c r="AD92" s="40"/>
      <c r="AE92" s="40"/>
      <c r="AF92" s="94"/>
      <c r="AG92" s="94"/>
      <c r="AH92" s="100"/>
      <c r="AI92" s="170"/>
      <c r="AJ92" s="169"/>
      <c r="AK92" s="98"/>
      <c r="AL92" s="168"/>
      <c r="AM92" s="97"/>
      <c r="AN92" s="98"/>
      <c r="AO92" s="98"/>
      <c r="AP92" s="225"/>
      <c r="AQ92" s="175"/>
      <c r="AR92" s="98"/>
      <c r="AS92" s="235"/>
      <c r="AT92" s="168"/>
      <c r="AU92" s="136"/>
      <c r="AV92" s="99"/>
      <c r="AW92" s="40"/>
      <c r="AX92" s="40"/>
      <c r="AY92" s="40"/>
      <c r="AZ92" s="40"/>
      <c r="BA92" s="40"/>
      <c r="BB92" s="40"/>
      <c r="BC92" s="40"/>
      <c r="BD92" s="40"/>
      <c r="BE92" s="40"/>
      <c r="BF92" s="101"/>
      <c r="BG92" s="96"/>
      <c r="BH92" s="99"/>
      <c r="BI92" s="40"/>
      <c r="BJ92" s="40"/>
      <c r="BK92" s="40"/>
      <c r="BL92" s="40"/>
      <c r="BM92" s="40"/>
      <c r="BN92" s="40"/>
      <c r="BO92" s="40"/>
      <c r="BP92" s="100"/>
      <c r="BQ92" s="40"/>
      <c r="BR92" s="40"/>
      <c r="BS92" s="40"/>
      <c r="BT92" s="40"/>
      <c r="BU92" s="40"/>
      <c r="BV92" s="40"/>
      <c r="BW92" s="40"/>
      <c r="BX92" s="40"/>
      <c r="BY92" s="100"/>
      <c r="BZ92" s="99"/>
      <c r="CA92" s="40"/>
      <c r="CB92" s="40"/>
      <c r="CC92" s="40"/>
      <c r="CD92" s="40"/>
      <c r="CE92" s="40"/>
      <c r="CF92" s="40"/>
      <c r="CG92" s="40"/>
      <c r="CH92" s="40"/>
      <c r="CI92" s="40"/>
      <c r="CJ92" s="40"/>
      <c r="CK92" s="40"/>
      <c r="CL92" s="40"/>
      <c r="CM92" s="40"/>
      <c r="CN92" s="40"/>
      <c r="CO92" s="40"/>
      <c r="CP92" s="40"/>
      <c r="CQ92" s="40"/>
      <c r="CR92" s="40"/>
      <c r="CS92" s="102"/>
      <c r="CT92" s="103"/>
      <c r="CU92" s="40"/>
      <c r="CV92" s="40"/>
      <c r="CW92" s="40"/>
      <c r="CX92" s="40"/>
      <c r="CY92" s="40"/>
      <c r="CZ92" s="40"/>
      <c r="DA92" s="40"/>
      <c r="DB92" s="40"/>
      <c r="DC92" s="40"/>
      <c r="DD92" s="40"/>
      <c r="DE92" s="40"/>
      <c r="DF92" s="40"/>
      <c r="DG92" s="40"/>
      <c r="DH92" s="40"/>
      <c r="DI92" s="40"/>
      <c r="DJ92" s="40"/>
      <c r="DK92" s="40"/>
      <c r="DL92" s="40"/>
      <c r="DM92" s="40"/>
      <c r="DN92" s="40"/>
      <c r="DO92" s="94"/>
      <c r="DP92" s="100"/>
      <c r="DQ92" s="104"/>
      <c r="DR92" s="105"/>
      <c r="DS92" s="105"/>
      <c r="DT92" s="105"/>
      <c r="DU92" s="105"/>
      <c r="DV92" s="105"/>
      <c r="DW92" s="94"/>
      <c r="DX92" s="191"/>
      <c r="DY92" s="104"/>
      <c r="DZ92" s="105"/>
      <c r="EA92" s="105"/>
      <c r="EB92" s="105"/>
      <c r="EC92" s="105"/>
      <c r="ED92" s="105"/>
      <c r="EE92" s="105"/>
      <c r="EF92" s="94"/>
      <c r="EG92" s="96"/>
      <c r="EH92" s="18"/>
      <c r="EI92" s="2"/>
      <c r="EJ92" s="2"/>
      <c r="EK92" s="100"/>
      <c r="EL92" s="99"/>
      <c r="EM92" s="40"/>
      <c r="EN92" s="40"/>
      <c r="EO92" s="100"/>
      <c r="EP92" s="99"/>
      <c r="EQ92" s="40"/>
      <c r="ER92" s="40"/>
      <c r="ES92" s="40"/>
      <c r="ET92" s="40"/>
      <c r="EU92" s="40"/>
      <c r="EV92" s="40"/>
      <c r="EW92" s="100"/>
      <c r="EX92" s="99"/>
      <c r="EY92" s="40"/>
      <c r="EZ92" s="40"/>
      <c r="FA92" s="40"/>
      <c r="FB92" s="40"/>
      <c r="FC92" s="40"/>
      <c r="FD92" s="40"/>
      <c r="FE92" s="100"/>
    </row>
    <row r="93" spans="1:161">
      <c r="A93" s="119" t="str">
        <f>Validation!B93</f>
        <v>Pass</v>
      </c>
      <c r="B93" s="150"/>
      <c r="C93" s="150"/>
      <c r="D93" s="150"/>
      <c r="E93" s="151"/>
      <c r="F93" s="152"/>
      <c r="G93" s="150"/>
      <c r="H93" s="149"/>
      <c r="I93" s="40"/>
      <c r="J93" s="149"/>
      <c r="K93" s="102"/>
      <c r="L93" s="40"/>
      <c r="M93" s="123"/>
      <c r="N93" s="137"/>
      <c r="O93" s="137"/>
      <c r="P93" s="95"/>
      <c r="Q93" s="94"/>
      <c r="R93" s="96"/>
      <c r="S93" s="95"/>
      <c r="T93" s="40"/>
      <c r="U93" s="40"/>
      <c r="V93" s="185"/>
      <c r="W93" s="167"/>
      <c r="X93" s="96"/>
      <c r="Y93" s="99"/>
      <c r="Z93" s="40"/>
      <c r="AA93" s="40"/>
      <c r="AB93" s="171"/>
      <c r="AC93" s="172"/>
      <c r="AD93" s="40"/>
      <c r="AE93" s="40"/>
      <c r="AF93" s="94"/>
      <c r="AG93" s="94"/>
      <c r="AH93" s="100"/>
      <c r="AI93" s="170"/>
      <c r="AJ93" s="169"/>
      <c r="AK93" s="98"/>
      <c r="AL93" s="168"/>
      <c r="AM93" s="97"/>
      <c r="AN93" s="98"/>
      <c r="AO93" s="98"/>
      <c r="AP93" s="225"/>
      <c r="AQ93" s="175"/>
      <c r="AR93" s="98"/>
      <c r="AS93" s="235"/>
      <c r="AT93" s="168"/>
      <c r="AU93" s="136"/>
      <c r="AV93" s="99"/>
      <c r="AW93" s="40"/>
      <c r="AX93" s="40"/>
      <c r="AY93" s="40"/>
      <c r="AZ93" s="40"/>
      <c r="BA93" s="40"/>
      <c r="BB93" s="40"/>
      <c r="BC93" s="40"/>
      <c r="BD93" s="40"/>
      <c r="BE93" s="40"/>
      <c r="BF93" s="101"/>
      <c r="BG93" s="96"/>
      <c r="BH93" s="99"/>
      <c r="BI93" s="40"/>
      <c r="BJ93" s="40"/>
      <c r="BK93" s="40"/>
      <c r="BL93" s="40"/>
      <c r="BM93" s="40"/>
      <c r="BN93" s="40"/>
      <c r="BO93" s="40"/>
      <c r="BP93" s="100"/>
      <c r="BQ93" s="40"/>
      <c r="BR93" s="40"/>
      <c r="BS93" s="40"/>
      <c r="BT93" s="40"/>
      <c r="BU93" s="40"/>
      <c r="BV93" s="40"/>
      <c r="BW93" s="40"/>
      <c r="BX93" s="40"/>
      <c r="BY93" s="100"/>
      <c r="BZ93" s="99"/>
      <c r="CA93" s="40"/>
      <c r="CB93" s="40"/>
      <c r="CC93" s="40"/>
      <c r="CD93" s="40"/>
      <c r="CE93" s="40"/>
      <c r="CF93" s="40"/>
      <c r="CG93" s="40"/>
      <c r="CH93" s="40"/>
      <c r="CI93" s="40"/>
      <c r="CJ93" s="40"/>
      <c r="CK93" s="40"/>
      <c r="CL93" s="40"/>
      <c r="CM93" s="40"/>
      <c r="CN93" s="40"/>
      <c r="CO93" s="40"/>
      <c r="CP93" s="40"/>
      <c r="CQ93" s="40"/>
      <c r="CR93" s="40"/>
      <c r="CS93" s="102"/>
      <c r="CT93" s="103"/>
      <c r="CU93" s="40"/>
      <c r="CV93" s="40"/>
      <c r="CW93" s="40"/>
      <c r="CX93" s="40"/>
      <c r="CY93" s="40"/>
      <c r="CZ93" s="40"/>
      <c r="DA93" s="40"/>
      <c r="DB93" s="40"/>
      <c r="DC93" s="40"/>
      <c r="DD93" s="40"/>
      <c r="DE93" s="40"/>
      <c r="DF93" s="40"/>
      <c r="DG93" s="40"/>
      <c r="DH93" s="40"/>
      <c r="DI93" s="40"/>
      <c r="DJ93" s="40"/>
      <c r="DK93" s="40"/>
      <c r="DL93" s="40"/>
      <c r="DM93" s="40"/>
      <c r="DN93" s="40"/>
      <c r="DO93" s="94"/>
      <c r="DP93" s="100"/>
      <c r="DQ93" s="104"/>
      <c r="DR93" s="105"/>
      <c r="DS93" s="105"/>
      <c r="DT93" s="105"/>
      <c r="DU93" s="105"/>
      <c r="DV93" s="105"/>
      <c r="DW93" s="94"/>
      <c r="DX93" s="191"/>
      <c r="DY93" s="104"/>
      <c r="DZ93" s="105"/>
      <c r="EA93" s="105"/>
      <c r="EB93" s="105"/>
      <c r="EC93" s="105"/>
      <c r="ED93" s="105"/>
      <c r="EE93" s="105"/>
      <c r="EF93" s="94"/>
      <c r="EG93" s="96"/>
      <c r="EH93" s="18"/>
      <c r="EI93" s="2"/>
      <c r="EJ93" s="2"/>
      <c r="EK93" s="100"/>
      <c r="EL93" s="99"/>
      <c r="EM93" s="40"/>
      <c r="EN93" s="40"/>
      <c r="EO93" s="100"/>
      <c r="EP93" s="99"/>
      <c r="EQ93" s="40"/>
      <c r="ER93" s="40"/>
      <c r="ES93" s="40"/>
      <c r="ET93" s="40"/>
      <c r="EU93" s="40"/>
      <c r="EV93" s="40"/>
      <c r="EW93" s="100"/>
      <c r="EX93" s="99"/>
      <c r="EY93" s="40"/>
      <c r="EZ93" s="40"/>
      <c r="FA93" s="40"/>
      <c r="FB93" s="40"/>
      <c r="FC93" s="40"/>
      <c r="FD93" s="40"/>
      <c r="FE93" s="100"/>
    </row>
    <row r="94" spans="1:161">
      <c r="A94" s="119" t="str">
        <f>Validation!B94</f>
        <v>Pass</v>
      </c>
      <c r="B94" s="150"/>
      <c r="C94" s="150"/>
      <c r="D94" s="150"/>
      <c r="E94" s="151"/>
      <c r="F94" s="152"/>
      <c r="G94" s="150"/>
      <c r="H94" s="149"/>
      <c r="I94" s="40"/>
      <c r="J94" s="149"/>
      <c r="K94" s="102"/>
      <c r="L94" s="40"/>
      <c r="M94" s="123"/>
      <c r="N94" s="137"/>
      <c r="O94" s="137"/>
      <c r="P94" s="95"/>
      <c r="Q94" s="94"/>
      <c r="R94" s="96"/>
      <c r="S94" s="95"/>
      <c r="T94" s="40"/>
      <c r="U94" s="40"/>
      <c r="V94" s="185"/>
      <c r="W94" s="167"/>
      <c r="X94" s="96"/>
      <c r="Y94" s="99"/>
      <c r="Z94" s="40"/>
      <c r="AA94" s="40"/>
      <c r="AB94" s="171"/>
      <c r="AC94" s="172"/>
      <c r="AD94" s="40"/>
      <c r="AE94" s="40"/>
      <c r="AF94" s="94"/>
      <c r="AG94" s="94"/>
      <c r="AH94" s="100"/>
      <c r="AI94" s="170"/>
      <c r="AJ94" s="169"/>
      <c r="AK94" s="98"/>
      <c r="AL94" s="168"/>
      <c r="AM94" s="97"/>
      <c r="AN94" s="98"/>
      <c r="AO94" s="98"/>
      <c r="AP94" s="225"/>
      <c r="AQ94" s="175"/>
      <c r="AR94" s="98"/>
      <c r="AS94" s="235"/>
      <c r="AT94" s="168"/>
      <c r="AU94" s="136"/>
      <c r="AV94" s="99"/>
      <c r="AW94" s="40"/>
      <c r="AX94" s="40"/>
      <c r="AY94" s="40"/>
      <c r="AZ94" s="40"/>
      <c r="BA94" s="40"/>
      <c r="BB94" s="40"/>
      <c r="BC94" s="40"/>
      <c r="BD94" s="40"/>
      <c r="BE94" s="40"/>
      <c r="BF94" s="101"/>
      <c r="BG94" s="96"/>
      <c r="BH94" s="99"/>
      <c r="BI94" s="40"/>
      <c r="BJ94" s="40"/>
      <c r="BK94" s="40"/>
      <c r="BL94" s="40"/>
      <c r="BM94" s="40"/>
      <c r="BN94" s="40"/>
      <c r="BO94" s="40"/>
      <c r="BP94" s="100"/>
      <c r="BQ94" s="40"/>
      <c r="BR94" s="40"/>
      <c r="BS94" s="40"/>
      <c r="BT94" s="40"/>
      <c r="BU94" s="40"/>
      <c r="BV94" s="40"/>
      <c r="BW94" s="40"/>
      <c r="BX94" s="40"/>
      <c r="BY94" s="100"/>
      <c r="BZ94" s="99"/>
      <c r="CA94" s="40"/>
      <c r="CB94" s="40"/>
      <c r="CC94" s="40"/>
      <c r="CD94" s="40"/>
      <c r="CE94" s="40"/>
      <c r="CF94" s="40"/>
      <c r="CG94" s="40"/>
      <c r="CH94" s="40"/>
      <c r="CI94" s="40"/>
      <c r="CJ94" s="40"/>
      <c r="CK94" s="40"/>
      <c r="CL94" s="40"/>
      <c r="CM94" s="40"/>
      <c r="CN94" s="40"/>
      <c r="CO94" s="40"/>
      <c r="CP94" s="40"/>
      <c r="CQ94" s="40"/>
      <c r="CR94" s="40"/>
      <c r="CS94" s="102"/>
      <c r="CT94" s="103"/>
      <c r="CU94" s="40"/>
      <c r="CV94" s="40"/>
      <c r="CW94" s="40"/>
      <c r="CX94" s="40"/>
      <c r="CY94" s="40"/>
      <c r="CZ94" s="40"/>
      <c r="DA94" s="40"/>
      <c r="DB94" s="40"/>
      <c r="DC94" s="40"/>
      <c r="DD94" s="40"/>
      <c r="DE94" s="40"/>
      <c r="DF94" s="40"/>
      <c r="DG94" s="40"/>
      <c r="DH94" s="40"/>
      <c r="DI94" s="40"/>
      <c r="DJ94" s="40"/>
      <c r="DK94" s="40"/>
      <c r="DL94" s="40"/>
      <c r="DM94" s="40"/>
      <c r="DN94" s="40"/>
      <c r="DO94" s="94"/>
      <c r="DP94" s="100"/>
      <c r="DQ94" s="104"/>
      <c r="DR94" s="105"/>
      <c r="DS94" s="105"/>
      <c r="DT94" s="105"/>
      <c r="DU94" s="105"/>
      <c r="DV94" s="105"/>
      <c r="DW94" s="94"/>
      <c r="DX94" s="191"/>
      <c r="DY94" s="104"/>
      <c r="DZ94" s="105"/>
      <c r="EA94" s="105"/>
      <c r="EB94" s="105"/>
      <c r="EC94" s="105"/>
      <c r="ED94" s="105"/>
      <c r="EE94" s="105"/>
      <c r="EF94" s="94"/>
      <c r="EG94" s="96"/>
      <c r="EH94" s="18"/>
      <c r="EI94" s="2"/>
      <c r="EJ94" s="2"/>
      <c r="EK94" s="100"/>
      <c r="EL94" s="99"/>
      <c r="EM94" s="40"/>
      <c r="EN94" s="40"/>
      <c r="EO94" s="100"/>
      <c r="EP94" s="99"/>
      <c r="EQ94" s="40"/>
      <c r="ER94" s="40"/>
      <c r="ES94" s="40"/>
      <c r="ET94" s="40"/>
      <c r="EU94" s="40"/>
      <c r="EV94" s="40"/>
      <c r="EW94" s="100"/>
      <c r="EX94" s="99"/>
      <c r="EY94" s="40"/>
      <c r="EZ94" s="40"/>
      <c r="FA94" s="40"/>
      <c r="FB94" s="40"/>
      <c r="FC94" s="40"/>
      <c r="FD94" s="40"/>
      <c r="FE94" s="100"/>
    </row>
    <row r="95" spans="1:161">
      <c r="A95" s="119" t="str">
        <f>Validation!B95</f>
        <v>Pass</v>
      </c>
      <c r="B95" s="150"/>
      <c r="C95" s="150"/>
      <c r="D95" s="150"/>
      <c r="E95" s="151"/>
      <c r="F95" s="152"/>
      <c r="G95" s="150"/>
      <c r="H95" s="149"/>
      <c r="I95" s="40"/>
      <c r="J95" s="149"/>
      <c r="K95" s="102"/>
      <c r="L95" s="40"/>
      <c r="M95" s="123"/>
      <c r="N95" s="137"/>
      <c r="O95" s="137"/>
      <c r="P95" s="95"/>
      <c r="Q95" s="94"/>
      <c r="R95" s="96"/>
      <c r="S95" s="95"/>
      <c r="T95" s="40"/>
      <c r="U95" s="40"/>
      <c r="V95" s="185"/>
      <c r="W95" s="167"/>
      <c r="X95" s="96"/>
      <c r="Y95" s="99"/>
      <c r="Z95" s="40"/>
      <c r="AA95" s="40"/>
      <c r="AB95" s="171"/>
      <c r="AC95" s="172"/>
      <c r="AD95" s="40"/>
      <c r="AE95" s="40"/>
      <c r="AF95" s="94"/>
      <c r="AG95" s="94"/>
      <c r="AH95" s="100"/>
      <c r="AI95" s="170"/>
      <c r="AJ95" s="169"/>
      <c r="AK95" s="98"/>
      <c r="AL95" s="168"/>
      <c r="AM95" s="97"/>
      <c r="AN95" s="98"/>
      <c r="AO95" s="98"/>
      <c r="AP95" s="225"/>
      <c r="AQ95" s="175"/>
      <c r="AR95" s="98"/>
      <c r="AS95" s="235"/>
      <c r="AT95" s="168"/>
      <c r="AU95" s="136"/>
      <c r="AV95" s="99"/>
      <c r="AW95" s="40"/>
      <c r="AX95" s="40"/>
      <c r="AY95" s="40"/>
      <c r="AZ95" s="40"/>
      <c r="BA95" s="40"/>
      <c r="BB95" s="40"/>
      <c r="BC95" s="40"/>
      <c r="BD95" s="40"/>
      <c r="BE95" s="40"/>
      <c r="BF95" s="101"/>
      <c r="BG95" s="96"/>
      <c r="BH95" s="99"/>
      <c r="BI95" s="40"/>
      <c r="BJ95" s="40"/>
      <c r="BK95" s="40"/>
      <c r="BL95" s="40"/>
      <c r="BM95" s="40"/>
      <c r="BN95" s="40"/>
      <c r="BO95" s="40"/>
      <c r="BP95" s="100"/>
      <c r="BQ95" s="40"/>
      <c r="BR95" s="40"/>
      <c r="BS95" s="40"/>
      <c r="BT95" s="40"/>
      <c r="BU95" s="40"/>
      <c r="BV95" s="40"/>
      <c r="BW95" s="40"/>
      <c r="BX95" s="40"/>
      <c r="BY95" s="100"/>
      <c r="BZ95" s="99"/>
      <c r="CA95" s="40"/>
      <c r="CB95" s="40"/>
      <c r="CC95" s="40"/>
      <c r="CD95" s="40"/>
      <c r="CE95" s="40"/>
      <c r="CF95" s="40"/>
      <c r="CG95" s="40"/>
      <c r="CH95" s="40"/>
      <c r="CI95" s="40"/>
      <c r="CJ95" s="40"/>
      <c r="CK95" s="40"/>
      <c r="CL95" s="40"/>
      <c r="CM95" s="40"/>
      <c r="CN95" s="40"/>
      <c r="CO95" s="40"/>
      <c r="CP95" s="40"/>
      <c r="CQ95" s="40"/>
      <c r="CR95" s="40"/>
      <c r="CS95" s="102"/>
      <c r="CT95" s="103"/>
      <c r="CU95" s="40"/>
      <c r="CV95" s="40"/>
      <c r="CW95" s="40"/>
      <c r="CX95" s="40"/>
      <c r="CY95" s="40"/>
      <c r="CZ95" s="40"/>
      <c r="DA95" s="40"/>
      <c r="DB95" s="40"/>
      <c r="DC95" s="40"/>
      <c r="DD95" s="40"/>
      <c r="DE95" s="40"/>
      <c r="DF95" s="40"/>
      <c r="DG95" s="40"/>
      <c r="DH95" s="40"/>
      <c r="DI95" s="40"/>
      <c r="DJ95" s="40"/>
      <c r="DK95" s="40"/>
      <c r="DL95" s="40"/>
      <c r="DM95" s="40"/>
      <c r="DN95" s="40"/>
      <c r="DO95" s="94"/>
      <c r="DP95" s="100"/>
      <c r="DQ95" s="104"/>
      <c r="DR95" s="105"/>
      <c r="DS95" s="105"/>
      <c r="DT95" s="105"/>
      <c r="DU95" s="105"/>
      <c r="DV95" s="105"/>
      <c r="DW95" s="94"/>
      <c r="DX95" s="191"/>
      <c r="DY95" s="104"/>
      <c r="DZ95" s="105"/>
      <c r="EA95" s="105"/>
      <c r="EB95" s="105"/>
      <c r="EC95" s="105"/>
      <c r="ED95" s="105"/>
      <c r="EE95" s="105"/>
      <c r="EF95" s="94"/>
      <c r="EG95" s="96"/>
      <c r="EH95" s="18"/>
      <c r="EI95" s="2"/>
      <c r="EJ95" s="2"/>
      <c r="EK95" s="100"/>
      <c r="EL95" s="99"/>
      <c r="EM95" s="40"/>
      <c r="EN95" s="40"/>
      <c r="EO95" s="100"/>
      <c r="EP95" s="99"/>
      <c r="EQ95" s="40"/>
      <c r="ER95" s="40"/>
      <c r="ES95" s="40"/>
      <c r="ET95" s="40"/>
      <c r="EU95" s="40"/>
      <c r="EV95" s="40"/>
      <c r="EW95" s="100"/>
      <c r="EX95" s="99"/>
      <c r="EY95" s="40"/>
      <c r="EZ95" s="40"/>
      <c r="FA95" s="40"/>
      <c r="FB95" s="40"/>
      <c r="FC95" s="40"/>
      <c r="FD95" s="40"/>
      <c r="FE95" s="100"/>
    </row>
    <row r="96" spans="1:161">
      <c r="A96" s="119" t="str">
        <f>Validation!B96</f>
        <v>Pass</v>
      </c>
      <c r="B96" s="150"/>
      <c r="C96" s="150"/>
      <c r="D96" s="150"/>
      <c r="E96" s="151"/>
      <c r="F96" s="152"/>
      <c r="G96" s="150"/>
      <c r="H96" s="149"/>
      <c r="I96" s="40"/>
      <c r="J96" s="149"/>
      <c r="K96" s="102"/>
      <c r="L96" s="40"/>
      <c r="M96" s="123"/>
      <c r="N96" s="137"/>
      <c r="O96" s="137"/>
      <c r="P96" s="95"/>
      <c r="Q96" s="94"/>
      <c r="R96" s="96"/>
      <c r="S96" s="95"/>
      <c r="T96" s="40"/>
      <c r="U96" s="40"/>
      <c r="V96" s="185"/>
      <c r="W96" s="167"/>
      <c r="X96" s="96"/>
      <c r="Y96" s="99"/>
      <c r="Z96" s="40"/>
      <c r="AA96" s="40"/>
      <c r="AB96" s="171"/>
      <c r="AC96" s="172"/>
      <c r="AD96" s="40"/>
      <c r="AE96" s="40"/>
      <c r="AF96" s="94"/>
      <c r="AG96" s="94"/>
      <c r="AH96" s="100"/>
      <c r="AI96" s="170"/>
      <c r="AJ96" s="169"/>
      <c r="AK96" s="98"/>
      <c r="AL96" s="168"/>
      <c r="AM96" s="97"/>
      <c r="AN96" s="98"/>
      <c r="AO96" s="98"/>
      <c r="AP96" s="225"/>
      <c r="AQ96" s="175"/>
      <c r="AR96" s="98"/>
      <c r="AS96" s="235"/>
      <c r="AT96" s="168"/>
      <c r="AU96" s="136"/>
      <c r="AV96" s="99"/>
      <c r="AW96" s="40"/>
      <c r="AX96" s="40"/>
      <c r="AY96" s="40"/>
      <c r="AZ96" s="40"/>
      <c r="BA96" s="40"/>
      <c r="BB96" s="40"/>
      <c r="BC96" s="40"/>
      <c r="BD96" s="40"/>
      <c r="BE96" s="40"/>
      <c r="BF96" s="101"/>
      <c r="BG96" s="96"/>
      <c r="BH96" s="99"/>
      <c r="BI96" s="40"/>
      <c r="BJ96" s="40"/>
      <c r="BK96" s="40"/>
      <c r="BL96" s="40"/>
      <c r="BM96" s="40"/>
      <c r="BN96" s="40"/>
      <c r="BO96" s="40"/>
      <c r="BP96" s="100"/>
      <c r="BQ96" s="40"/>
      <c r="BR96" s="40"/>
      <c r="BS96" s="40"/>
      <c r="BT96" s="40"/>
      <c r="BU96" s="40"/>
      <c r="BV96" s="40"/>
      <c r="BW96" s="40"/>
      <c r="BX96" s="40"/>
      <c r="BY96" s="100"/>
      <c r="BZ96" s="99"/>
      <c r="CA96" s="40"/>
      <c r="CB96" s="40"/>
      <c r="CC96" s="40"/>
      <c r="CD96" s="40"/>
      <c r="CE96" s="40"/>
      <c r="CF96" s="40"/>
      <c r="CG96" s="40"/>
      <c r="CH96" s="40"/>
      <c r="CI96" s="40"/>
      <c r="CJ96" s="40"/>
      <c r="CK96" s="40"/>
      <c r="CL96" s="40"/>
      <c r="CM96" s="40"/>
      <c r="CN96" s="40"/>
      <c r="CO96" s="40"/>
      <c r="CP96" s="40"/>
      <c r="CQ96" s="40"/>
      <c r="CR96" s="40"/>
      <c r="CS96" s="102"/>
      <c r="CT96" s="103"/>
      <c r="CU96" s="40"/>
      <c r="CV96" s="40"/>
      <c r="CW96" s="40"/>
      <c r="CX96" s="40"/>
      <c r="CY96" s="40"/>
      <c r="CZ96" s="40"/>
      <c r="DA96" s="40"/>
      <c r="DB96" s="40"/>
      <c r="DC96" s="40"/>
      <c r="DD96" s="40"/>
      <c r="DE96" s="40"/>
      <c r="DF96" s="40"/>
      <c r="DG96" s="40"/>
      <c r="DH96" s="40"/>
      <c r="DI96" s="40"/>
      <c r="DJ96" s="40"/>
      <c r="DK96" s="40"/>
      <c r="DL96" s="40"/>
      <c r="DM96" s="40"/>
      <c r="DN96" s="40"/>
      <c r="DO96" s="94"/>
      <c r="DP96" s="100"/>
      <c r="DQ96" s="104"/>
      <c r="DR96" s="105"/>
      <c r="DS96" s="105"/>
      <c r="DT96" s="105"/>
      <c r="DU96" s="105"/>
      <c r="DV96" s="105"/>
      <c r="DW96" s="94"/>
      <c r="DX96" s="191"/>
      <c r="DY96" s="104"/>
      <c r="DZ96" s="105"/>
      <c r="EA96" s="105"/>
      <c r="EB96" s="105"/>
      <c r="EC96" s="105"/>
      <c r="ED96" s="105"/>
      <c r="EE96" s="105"/>
      <c r="EF96" s="94"/>
      <c r="EG96" s="96"/>
      <c r="EH96" s="18"/>
      <c r="EI96" s="2"/>
      <c r="EJ96" s="2"/>
      <c r="EK96" s="100"/>
      <c r="EL96" s="99"/>
      <c r="EM96" s="40"/>
      <c r="EN96" s="40"/>
      <c r="EO96" s="100"/>
      <c r="EP96" s="99"/>
      <c r="EQ96" s="40"/>
      <c r="ER96" s="40"/>
      <c r="ES96" s="40"/>
      <c r="ET96" s="40"/>
      <c r="EU96" s="40"/>
      <c r="EV96" s="40"/>
      <c r="EW96" s="100"/>
      <c r="EX96" s="99"/>
      <c r="EY96" s="40"/>
      <c r="EZ96" s="40"/>
      <c r="FA96" s="40"/>
      <c r="FB96" s="40"/>
      <c r="FC96" s="40"/>
      <c r="FD96" s="40"/>
      <c r="FE96" s="100"/>
    </row>
    <row r="97" spans="1:161">
      <c r="A97" s="119" t="str">
        <f>Validation!B97</f>
        <v>Pass</v>
      </c>
      <c r="B97" s="150"/>
      <c r="C97" s="150"/>
      <c r="D97" s="150"/>
      <c r="E97" s="151"/>
      <c r="F97" s="152"/>
      <c r="G97" s="150"/>
      <c r="H97" s="149"/>
      <c r="I97" s="40"/>
      <c r="J97" s="149"/>
      <c r="K97" s="102"/>
      <c r="L97" s="40"/>
      <c r="M97" s="123"/>
      <c r="N97" s="137"/>
      <c r="O97" s="137"/>
      <c r="P97" s="95"/>
      <c r="Q97" s="94"/>
      <c r="R97" s="96"/>
      <c r="S97" s="95"/>
      <c r="T97" s="40"/>
      <c r="U97" s="40"/>
      <c r="V97" s="185"/>
      <c r="W97" s="167"/>
      <c r="X97" s="96"/>
      <c r="Y97" s="99"/>
      <c r="Z97" s="40"/>
      <c r="AA97" s="40"/>
      <c r="AB97" s="171"/>
      <c r="AC97" s="172"/>
      <c r="AD97" s="40"/>
      <c r="AE97" s="40"/>
      <c r="AF97" s="94"/>
      <c r="AG97" s="94"/>
      <c r="AH97" s="100"/>
      <c r="AI97" s="170"/>
      <c r="AJ97" s="169"/>
      <c r="AK97" s="98"/>
      <c r="AL97" s="168"/>
      <c r="AM97" s="97"/>
      <c r="AN97" s="98"/>
      <c r="AO97" s="98"/>
      <c r="AP97" s="225"/>
      <c r="AQ97" s="175"/>
      <c r="AR97" s="98"/>
      <c r="AS97" s="235"/>
      <c r="AT97" s="168"/>
      <c r="AU97" s="136"/>
      <c r="AV97" s="99"/>
      <c r="AW97" s="40"/>
      <c r="AX97" s="40"/>
      <c r="AY97" s="40"/>
      <c r="AZ97" s="40"/>
      <c r="BA97" s="40"/>
      <c r="BB97" s="40"/>
      <c r="BC97" s="40"/>
      <c r="BD97" s="40"/>
      <c r="BE97" s="40"/>
      <c r="BF97" s="101"/>
      <c r="BG97" s="96"/>
      <c r="BH97" s="99"/>
      <c r="BI97" s="40"/>
      <c r="BJ97" s="40"/>
      <c r="BK97" s="40"/>
      <c r="BL97" s="40"/>
      <c r="BM97" s="40"/>
      <c r="BN97" s="40"/>
      <c r="BO97" s="40"/>
      <c r="BP97" s="100"/>
      <c r="BQ97" s="40"/>
      <c r="BR97" s="40"/>
      <c r="BS97" s="40"/>
      <c r="BT97" s="40"/>
      <c r="BU97" s="40"/>
      <c r="BV97" s="40"/>
      <c r="BW97" s="40"/>
      <c r="BX97" s="40"/>
      <c r="BY97" s="100"/>
      <c r="BZ97" s="99"/>
      <c r="CA97" s="40"/>
      <c r="CB97" s="40"/>
      <c r="CC97" s="40"/>
      <c r="CD97" s="40"/>
      <c r="CE97" s="40"/>
      <c r="CF97" s="40"/>
      <c r="CG97" s="40"/>
      <c r="CH97" s="40"/>
      <c r="CI97" s="40"/>
      <c r="CJ97" s="40"/>
      <c r="CK97" s="40"/>
      <c r="CL97" s="40"/>
      <c r="CM97" s="40"/>
      <c r="CN97" s="40"/>
      <c r="CO97" s="40"/>
      <c r="CP97" s="40"/>
      <c r="CQ97" s="40"/>
      <c r="CR97" s="40"/>
      <c r="CS97" s="102"/>
      <c r="CT97" s="103"/>
      <c r="CU97" s="40"/>
      <c r="CV97" s="40"/>
      <c r="CW97" s="40"/>
      <c r="CX97" s="40"/>
      <c r="CY97" s="40"/>
      <c r="CZ97" s="40"/>
      <c r="DA97" s="40"/>
      <c r="DB97" s="40"/>
      <c r="DC97" s="40"/>
      <c r="DD97" s="40"/>
      <c r="DE97" s="40"/>
      <c r="DF97" s="40"/>
      <c r="DG97" s="40"/>
      <c r="DH97" s="40"/>
      <c r="DI97" s="40"/>
      <c r="DJ97" s="40"/>
      <c r="DK97" s="40"/>
      <c r="DL97" s="40"/>
      <c r="DM97" s="40"/>
      <c r="DN97" s="40"/>
      <c r="DO97" s="94"/>
      <c r="DP97" s="100"/>
      <c r="DQ97" s="104"/>
      <c r="DR97" s="105"/>
      <c r="DS97" s="105"/>
      <c r="DT97" s="105"/>
      <c r="DU97" s="105"/>
      <c r="DV97" s="105"/>
      <c r="DW97" s="94"/>
      <c r="DX97" s="191"/>
      <c r="DY97" s="104"/>
      <c r="DZ97" s="105"/>
      <c r="EA97" s="105"/>
      <c r="EB97" s="105"/>
      <c r="EC97" s="105"/>
      <c r="ED97" s="105"/>
      <c r="EE97" s="105"/>
      <c r="EF97" s="94"/>
      <c r="EG97" s="96"/>
      <c r="EH97" s="18"/>
      <c r="EI97" s="2"/>
      <c r="EJ97" s="2"/>
      <c r="EK97" s="100"/>
      <c r="EL97" s="99"/>
      <c r="EM97" s="40"/>
      <c r="EN97" s="40"/>
      <c r="EO97" s="100"/>
      <c r="EP97" s="99"/>
      <c r="EQ97" s="40"/>
      <c r="ER97" s="40"/>
      <c r="ES97" s="40"/>
      <c r="ET97" s="40"/>
      <c r="EU97" s="40"/>
      <c r="EV97" s="40"/>
      <c r="EW97" s="100"/>
      <c r="EX97" s="99"/>
      <c r="EY97" s="40"/>
      <c r="EZ97" s="40"/>
      <c r="FA97" s="40"/>
      <c r="FB97" s="40"/>
      <c r="FC97" s="40"/>
      <c r="FD97" s="40"/>
      <c r="FE97" s="100"/>
    </row>
    <row r="98" spans="1:161">
      <c r="A98" s="119" t="str">
        <f>Validation!B98</f>
        <v>Pass</v>
      </c>
      <c r="B98" s="150"/>
      <c r="C98" s="150"/>
      <c r="D98" s="150"/>
      <c r="E98" s="151"/>
      <c r="F98" s="152"/>
      <c r="G98" s="150"/>
      <c r="H98" s="149"/>
      <c r="I98" s="40"/>
      <c r="J98" s="149"/>
      <c r="K98" s="102"/>
      <c r="L98" s="40"/>
      <c r="M98" s="123"/>
      <c r="N98" s="137"/>
      <c r="O98" s="137"/>
      <c r="P98" s="95"/>
      <c r="Q98" s="94"/>
      <c r="R98" s="96"/>
      <c r="S98" s="95"/>
      <c r="T98" s="40"/>
      <c r="U98" s="40"/>
      <c r="V98" s="185"/>
      <c r="W98" s="167"/>
      <c r="X98" s="96"/>
      <c r="Y98" s="99"/>
      <c r="Z98" s="40"/>
      <c r="AA98" s="40"/>
      <c r="AB98" s="171"/>
      <c r="AC98" s="172"/>
      <c r="AD98" s="40"/>
      <c r="AE98" s="40"/>
      <c r="AF98" s="94"/>
      <c r="AG98" s="94"/>
      <c r="AH98" s="100"/>
      <c r="AI98" s="170"/>
      <c r="AJ98" s="169"/>
      <c r="AK98" s="98"/>
      <c r="AL98" s="168"/>
      <c r="AM98" s="97"/>
      <c r="AN98" s="98"/>
      <c r="AO98" s="98"/>
      <c r="AP98" s="225"/>
      <c r="AQ98" s="175"/>
      <c r="AR98" s="98"/>
      <c r="AS98" s="235"/>
      <c r="AT98" s="168"/>
      <c r="AU98" s="136"/>
      <c r="AV98" s="99"/>
      <c r="AW98" s="40"/>
      <c r="AX98" s="40"/>
      <c r="AY98" s="40"/>
      <c r="AZ98" s="40"/>
      <c r="BA98" s="40"/>
      <c r="BB98" s="40"/>
      <c r="BC98" s="40"/>
      <c r="BD98" s="40"/>
      <c r="BE98" s="40"/>
      <c r="BF98" s="101"/>
      <c r="BG98" s="96"/>
      <c r="BH98" s="99"/>
      <c r="BI98" s="40"/>
      <c r="BJ98" s="40"/>
      <c r="BK98" s="40"/>
      <c r="BL98" s="40"/>
      <c r="BM98" s="40"/>
      <c r="BN98" s="40"/>
      <c r="BO98" s="40"/>
      <c r="BP98" s="100"/>
      <c r="BQ98" s="40"/>
      <c r="BR98" s="40"/>
      <c r="BS98" s="40"/>
      <c r="BT98" s="40"/>
      <c r="BU98" s="40"/>
      <c r="BV98" s="40"/>
      <c r="BW98" s="40"/>
      <c r="BX98" s="40"/>
      <c r="BY98" s="100"/>
      <c r="BZ98" s="99"/>
      <c r="CA98" s="40"/>
      <c r="CB98" s="40"/>
      <c r="CC98" s="40"/>
      <c r="CD98" s="40"/>
      <c r="CE98" s="40"/>
      <c r="CF98" s="40"/>
      <c r="CG98" s="40"/>
      <c r="CH98" s="40"/>
      <c r="CI98" s="40"/>
      <c r="CJ98" s="40"/>
      <c r="CK98" s="40"/>
      <c r="CL98" s="40"/>
      <c r="CM98" s="40"/>
      <c r="CN98" s="40"/>
      <c r="CO98" s="40"/>
      <c r="CP98" s="40"/>
      <c r="CQ98" s="40"/>
      <c r="CR98" s="40"/>
      <c r="CS98" s="102"/>
      <c r="CT98" s="103"/>
      <c r="CU98" s="40"/>
      <c r="CV98" s="40"/>
      <c r="CW98" s="40"/>
      <c r="CX98" s="40"/>
      <c r="CY98" s="40"/>
      <c r="CZ98" s="40"/>
      <c r="DA98" s="40"/>
      <c r="DB98" s="40"/>
      <c r="DC98" s="40"/>
      <c r="DD98" s="40"/>
      <c r="DE98" s="40"/>
      <c r="DF98" s="40"/>
      <c r="DG98" s="40"/>
      <c r="DH98" s="40"/>
      <c r="DI98" s="40"/>
      <c r="DJ98" s="40"/>
      <c r="DK98" s="40"/>
      <c r="DL98" s="40"/>
      <c r="DM98" s="40"/>
      <c r="DN98" s="40"/>
      <c r="DO98" s="94"/>
      <c r="DP98" s="100"/>
      <c r="DQ98" s="104"/>
      <c r="DR98" s="105"/>
      <c r="DS98" s="105"/>
      <c r="DT98" s="105"/>
      <c r="DU98" s="105"/>
      <c r="DV98" s="105"/>
      <c r="DW98" s="94"/>
      <c r="DX98" s="191"/>
      <c r="DY98" s="104"/>
      <c r="DZ98" s="105"/>
      <c r="EA98" s="105"/>
      <c r="EB98" s="105"/>
      <c r="EC98" s="105"/>
      <c r="ED98" s="105"/>
      <c r="EE98" s="105"/>
      <c r="EF98" s="94"/>
      <c r="EG98" s="96"/>
      <c r="EH98" s="18"/>
      <c r="EI98" s="2"/>
      <c r="EJ98" s="2"/>
      <c r="EK98" s="100"/>
      <c r="EL98" s="99"/>
      <c r="EM98" s="40"/>
      <c r="EN98" s="40"/>
      <c r="EO98" s="100"/>
      <c r="EP98" s="99"/>
      <c r="EQ98" s="40"/>
      <c r="ER98" s="40"/>
      <c r="ES98" s="40"/>
      <c r="ET98" s="40"/>
      <c r="EU98" s="40"/>
      <c r="EV98" s="40"/>
      <c r="EW98" s="100"/>
      <c r="EX98" s="99"/>
      <c r="EY98" s="40"/>
      <c r="EZ98" s="40"/>
      <c r="FA98" s="40"/>
      <c r="FB98" s="40"/>
      <c r="FC98" s="40"/>
      <c r="FD98" s="40"/>
      <c r="FE98" s="100"/>
    </row>
    <row r="99" spans="1:161">
      <c r="A99" s="119" t="str">
        <f>Validation!B99</f>
        <v>Pass</v>
      </c>
      <c r="B99" s="150"/>
      <c r="C99" s="150"/>
      <c r="D99" s="150"/>
      <c r="E99" s="151"/>
      <c r="F99" s="152"/>
      <c r="G99" s="150"/>
      <c r="H99" s="149"/>
      <c r="I99" s="40"/>
      <c r="J99" s="149"/>
      <c r="K99" s="102"/>
      <c r="L99" s="40"/>
      <c r="M99" s="123"/>
      <c r="N99" s="137"/>
      <c r="O99" s="137"/>
      <c r="P99" s="95"/>
      <c r="Q99" s="94"/>
      <c r="R99" s="96"/>
      <c r="S99" s="95"/>
      <c r="T99" s="40"/>
      <c r="U99" s="40"/>
      <c r="V99" s="185"/>
      <c r="W99" s="167"/>
      <c r="X99" s="96"/>
      <c r="Y99" s="99"/>
      <c r="Z99" s="40"/>
      <c r="AA99" s="40"/>
      <c r="AB99" s="171"/>
      <c r="AC99" s="172"/>
      <c r="AD99" s="40"/>
      <c r="AE99" s="40"/>
      <c r="AF99" s="94"/>
      <c r="AG99" s="94"/>
      <c r="AH99" s="100"/>
      <c r="AI99" s="170"/>
      <c r="AJ99" s="169"/>
      <c r="AK99" s="98"/>
      <c r="AL99" s="168"/>
      <c r="AM99" s="97"/>
      <c r="AN99" s="98"/>
      <c r="AO99" s="98"/>
      <c r="AP99" s="225"/>
      <c r="AQ99" s="175"/>
      <c r="AR99" s="98"/>
      <c r="AS99" s="235"/>
      <c r="AT99" s="168"/>
      <c r="AU99" s="136"/>
      <c r="AV99" s="99"/>
      <c r="AW99" s="40"/>
      <c r="AX99" s="40"/>
      <c r="AY99" s="40"/>
      <c r="AZ99" s="40"/>
      <c r="BA99" s="40"/>
      <c r="BB99" s="40"/>
      <c r="BC99" s="40"/>
      <c r="BD99" s="40"/>
      <c r="BE99" s="40"/>
      <c r="BF99" s="101"/>
      <c r="BG99" s="96"/>
      <c r="BH99" s="99"/>
      <c r="BI99" s="40"/>
      <c r="BJ99" s="40"/>
      <c r="BK99" s="40"/>
      <c r="BL99" s="40"/>
      <c r="BM99" s="40"/>
      <c r="BN99" s="40"/>
      <c r="BO99" s="40"/>
      <c r="BP99" s="100"/>
      <c r="BQ99" s="40"/>
      <c r="BR99" s="40"/>
      <c r="BS99" s="40"/>
      <c r="BT99" s="40"/>
      <c r="BU99" s="40"/>
      <c r="BV99" s="40"/>
      <c r="BW99" s="40"/>
      <c r="BX99" s="40"/>
      <c r="BY99" s="100"/>
      <c r="BZ99" s="99"/>
      <c r="CA99" s="40"/>
      <c r="CB99" s="40"/>
      <c r="CC99" s="40"/>
      <c r="CD99" s="40"/>
      <c r="CE99" s="40"/>
      <c r="CF99" s="40"/>
      <c r="CG99" s="40"/>
      <c r="CH99" s="40"/>
      <c r="CI99" s="40"/>
      <c r="CJ99" s="40"/>
      <c r="CK99" s="40"/>
      <c r="CL99" s="40"/>
      <c r="CM99" s="40"/>
      <c r="CN99" s="40"/>
      <c r="CO99" s="40"/>
      <c r="CP99" s="40"/>
      <c r="CQ99" s="40"/>
      <c r="CR99" s="40"/>
      <c r="CS99" s="102"/>
      <c r="CT99" s="103"/>
      <c r="CU99" s="40"/>
      <c r="CV99" s="40"/>
      <c r="CW99" s="40"/>
      <c r="CX99" s="40"/>
      <c r="CY99" s="40"/>
      <c r="CZ99" s="40"/>
      <c r="DA99" s="40"/>
      <c r="DB99" s="40"/>
      <c r="DC99" s="40"/>
      <c r="DD99" s="40"/>
      <c r="DE99" s="40"/>
      <c r="DF99" s="40"/>
      <c r="DG99" s="40"/>
      <c r="DH99" s="40"/>
      <c r="DI99" s="40"/>
      <c r="DJ99" s="40"/>
      <c r="DK99" s="40"/>
      <c r="DL99" s="40"/>
      <c r="DM99" s="40"/>
      <c r="DN99" s="40"/>
      <c r="DO99" s="94"/>
      <c r="DP99" s="100"/>
      <c r="DQ99" s="104"/>
      <c r="DR99" s="105"/>
      <c r="DS99" s="105"/>
      <c r="DT99" s="105"/>
      <c r="DU99" s="105"/>
      <c r="DV99" s="105"/>
      <c r="DW99" s="94"/>
      <c r="DX99" s="191"/>
      <c r="DY99" s="104"/>
      <c r="DZ99" s="105"/>
      <c r="EA99" s="105"/>
      <c r="EB99" s="105"/>
      <c r="EC99" s="105"/>
      <c r="ED99" s="105"/>
      <c r="EE99" s="105"/>
      <c r="EF99" s="94"/>
      <c r="EG99" s="96"/>
      <c r="EH99" s="18"/>
      <c r="EI99" s="2"/>
      <c r="EJ99" s="2"/>
      <c r="EK99" s="100"/>
      <c r="EL99" s="99"/>
      <c r="EM99" s="40"/>
      <c r="EN99" s="40"/>
      <c r="EO99" s="100"/>
      <c r="EP99" s="99"/>
      <c r="EQ99" s="40"/>
      <c r="ER99" s="40"/>
      <c r="ES99" s="40"/>
      <c r="ET99" s="40"/>
      <c r="EU99" s="40"/>
      <c r="EV99" s="40"/>
      <c r="EW99" s="100"/>
      <c r="EX99" s="99"/>
      <c r="EY99" s="40"/>
      <c r="EZ99" s="40"/>
      <c r="FA99" s="40"/>
      <c r="FB99" s="40"/>
      <c r="FC99" s="40"/>
      <c r="FD99" s="40"/>
      <c r="FE99" s="100"/>
    </row>
    <row r="100" spans="1:161">
      <c r="A100" s="119" t="str">
        <f>Validation!B100</f>
        <v>Pass</v>
      </c>
      <c r="B100" s="150"/>
      <c r="C100" s="150"/>
      <c r="D100" s="150"/>
      <c r="E100" s="151"/>
      <c r="F100" s="152"/>
      <c r="G100" s="150"/>
      <c r="H100" s="149"/>
      <c r="I100" s="40"/>
      <c r="J100" s="149"/>
      <c r="K100" s="102"/>
      <c r="L100" s="40"/>
      <c r="M100" s="123"/>
      <c r="N100" s="137"/>
      <c r="O100" s="137"/>
      <c r="P100" s="95"/>
      <c r="Q100" s="94"/>
      <c r="R100" s="96"/>
      <c r="S100" s="95"/>
      <c r="T100" s="40"/>
      <c r="U100" s="40"/>
      <c r="V100" s="185"/>
      <c r="W100" s="167"/>
      <c r="X100" s="96"/>
      <c r="Y100" s="99"/>
      <c r="Z100" s="40"/>
      <c r="AA100" s="40"/>
      <c r="AB100" s="171"/>
      <c r="AC100" s="172"/>
      <c r="AD100" s="40"/>
      <c r="AE100" s="40"/>
      <c r="AF100" s="94"/>
      <c r="AG100" s="94"/>
      <c r="AH100" s="100"/>
      <c r="AI100" s="170"/>
      <c r="AJ100" s="169"/>
      <c r="AK100" s="98"/>
      <c r="AL100" s="168"/>
      <c r="AM100" s="97"/>
      <c r="AN100" s="98"/>
      <c r="AO100" s="98"/>
      <c r="AP100" s="225"/>
      <c r="AQ100" s="175"/>
      <c r="AR100" s="98"/>
      <c r="AS100" s="235"/>
      <c r="AT100" s="168"/>
      <c r="AU100" s="136"/>
      <c r="AV100" s="99"/>
      <c r="AW100" s="40"/>
      <c r="AX100" s="40"/>
      <c r="AY100" s="40"/>
      <c r="AZ100" s="40"/>
      <c r="BA100" s="40"/>
      <c r="BB100" s="40"/>
      <c r="BC100" s="40"/>
      <c r="BD100" s="40"/>
      <c r="BE100" s="40"/>
      <c r="BF100" s="101"/>
      <c r="BG100" s="96"/>
      <c r="BH100" s="99"/>
      <c r="BI100" s="40"/>
      <c r="BJ100" s="40"/>
      <c r="BK100" s="40"/>
      <c r="BL100" s="40"/>
      <c r="BM100" s="40"/>
      <c r="BN100" s="40"/>
      <c r="BO100" s="40"/>
      <c r="BP100" s="100"/>
      <c r="BQ100" s="40"/>
      <c r="BR100" s="40"/>
      <c r="BS100" s="40"/>
      <c r="BT100" s="40"/>
      <c r="BU100" s="40"/>
      <c r="BV100" s="40"/>
      <c r="BW100" s="40"/>
      <c r="BX100" s="40"/>
      <c r="BY100" s="100"/>
      <c r="BZ100" s="99"/>
      <c r="CA100" s="40"/>
      <c r="CB100" s="40"/>
      <c r="CC100" s="40"/>
      <c r="CD100" s="40"/>
      <c r="CE100" s="40"/>
      <c r="CF100" s="40"/>
      <c r="CG100" s="40"/>
      <c r="CH100" s="40"/>
      <c r="CI100" s="40"/>
      <c r="CJ100" s="40"/>
      <c r="CK100" s="40"/>
      <c r="CL100" s="40"/>
      <c r="CM100" s="40"/>
      <c r="CN100" s="40"/>
      <c r="CO100" s="40"/>
      <c r="CP100" s="40"/>
      <c r="CQ100" s="40"/>
      <c r="CR100" s="40"/>
      <c r="CS100" s="102"/>
      <c r="CT100" s="103"/>
      <c r="CU100" s="40"/>
      <c r="CV100" s="40"/>
      <c r="CW100" s="40"/>
      <c r="CX100" s="40"/>
      <c r="CY100" s="40"/>
      <c r="CZ100" s="40"/>
      <c r="DA100" s="40"/>
      <c r="DB100" s="40"/>
      <c r="DC100" s="40"/>
      <c r="DD100" s="40"/>
      <c r="DE100" s="40"/>
      <c r="DF100" s="40"/>
      <c r="DG100" s="40"/>
      <c r="DH100" s="40"/>
      <c r="DI100" s="40"/>
      <c r="DJ100" s="40"/>
      <c r="DK100" s="40"/>
      <c r="DL100" s="40"/>
      <c r="DM100" s="40"/>
      <c r="DN100" s="40"/>
      <c r="DO100" s="94"/>
      <c r="DP100" s="100"/>
      <c r="DQ100" s="104"/>
      <c r="DR100" s="105"/>
      <c r="DS100" s="105"/>
      <c r="DT100" s="105"/>
      <c r="DU100" s="105"/>
      <c r="DV100" s="105"/>
      <c r="DW100" s="94"/>
      <c r="DX100" s="191"/>
      <c r="DY100" s="104"/>
      <c r="DZ100" s="105"/>
      <c r="EA100" s="105"/>
      <c r="EB100" s="105"/>
      <c r="EC100" s="105"/>
      <c r="ED100" s="105"/>
      <c r="EE100" s="105"/>
      <c r="EF100" s="94"/>
      <c r="EG100" s="96"/>
      <c r="EH100" s="18"/>
      <c r="EI100" s="2"/>
      <c r="EJ100" s="2"/>
      <c r="EK100" s="100"/>
      <c r="EL100" s="99"/>
      <c r="EM100" s="40"/>
      <c r="EN100" s="40"/>
      <c r="EO100" s="100"/>
      <c r="EP100" s="99"/>
      <c r="EQ100" s="40"/>
      <c r="ER100" s="40"/>
      <c r="ES100" s="40"/>
      <c r="ET100" s="40"/>
      <c r="EU100" s="40"/>
      <c r="EV100" s="40"/>
      <c r="EW100" s="100"/>
      <c r="EX100" s="99"/>
      <c r="EY100" s="40"/>
      <c r="EZ100" s="40"/>
      <c r="FA100" s="40"/>
      <c r="FB100" s="40"/>
      <c r="FC100" s="40"/>
      <c r="FD100" s="40"/>
      <c r="FE100" s="100"/>
    </row>
    <row r="101" spans="1:161">
      <c r="A101" s="119" t="str">
        <f>Validation!B101</f>
        <v>Pass</v>
      </c>
      <c r="B101" s="150"/>
      <c r="C101" s="150"/>
      <c r="D101" s="150"/>
      <c r="E101" s="151"/>
      <c r="F101" s="152"/>
      <c r="G101" s="150"/>
      <c r="H101" s="149"/>
      <c r="I101" s="40"/>
      <c r="J101" s="149"/>
      <c r="K101" s="102"/>
      <c r="L101" s="40"/>
      <c r="M101" s="123"/>
      <c r="N101" s="137"/>
      <c r="O101" s="137"/>
      <c r="P101" s="95"/>
      <c r="Q101" s="94"/>
      <c r="R101" s="96"/>
      <c r="S101" s="95"/>
      <c r="T101" s="40"/>
      <c r="U101" s="40"/>
      <c r="V101" s="185"/>
      <c r="W101" s="167"/>
      <c r="X101" s="96"/>
      <c r="Y101" s="99"/>
      <c r="Z101" s="40"/>
      <c r="AA101" s="40"/>
      <c r="AB101" s="171"/>
      <c r="AC101" s="172"/>
      <c r="AD101" s="40"/>
      <c r="AE101" s="40"/>
      <c r="AF101" s="94"/>
      <c r="AG101" s="94"/>
      <c r="AH101" s="100"/>
      <c r="AI101" s="170"/>
      <c r="AJ101" s="169"/>
      <c r="AK101" s="98"/>
      <c r="AL101" s="168"/>
      <c r="AM101" s="97"/>
      <c r="AN101" s="98"/>
      <c r="AO101" s="98"/>
      <c r="AP101" s="225"/>
      <c r="AQ101" s="175"/>
      <c r="AR101" s="98"/>
      <c r="AS101" s="235"/>
      <c r="AT101" s="168"/>
      <c r="AU101" s="136"/>
      <c r="AV101" s="99"/>
      <c r="AW101" s="40"/>
      <c r="AX101" s="40"/>
      <c r="AY101" s="40"/>
      <c r="AZ101" s="40"/>
      <c r="BA101" s="40"/>
      <c r="BB101" s="40"/>
      <c r="BC101" s="40"/>
      <c r="BD101" s="40"/>
      <c r="BE101" s="40"/>
      <c r="BF101" s="101"/>
      <c r="BG101" s="96"/>
      <c r="BH101" s="99"/>
      <c r="BI101" s="40"/>
      <c r="BJ101" s="40"/>
      <c r="BK101" s="40"/>
      <c r="BL101" s="40"/>
      <c r="BM101" s="40"/>
      <c r="BN101" s="40"/>
      <c r="BO101" s="40"/>
      <c r="BP101" s="100"/>
      <c r="BQ101" s="40"/>
      <c r="BR101" s="40"/>
      <c r="BS101" s="40"/>
      <c r="BT101" s="40"/>
      <c r="BU101" s="40"/>
      <c r="BV101" s="40"/>
      <c r="BW101" s="40"/>
      <c r="BX101" s="40"/>
      <c r="BY101" s="100"/>
      <c r="BZ101" s="99"/>
      <c r="CA101" s="40"/>
      <c r="CB101" s="40"/>
      <c r="CC101" s="40"/>
      <c r="CD101" s="40"/>
      <c r="CE101" s="40"/>
      <c r="CF101" s="40"/>
      <c r="CG101" s="40"/>
      <c r="CH101" s="40"/>
      <c r="CI101" s="40"/>
      <c r="CJ101" s="40"/>
      <c r="CK101" s="40"/>
      <c r="CL101" s="40"/>
      <c r="CM101" s="40"/>
      <c r="CN101" s="40"/>
      <c r="CO101" s="40"/>
      <c r="CP101" s="40"/>
      <c r="CQ101" s="40"/>
      <c r="CR101" s="40"/>
      <c r="CS101" s="102"/>
      <c r="CT101" s="103"/>
      <c r="CU101" s="40"/>
      <c r="CV101" s="40"/>
      <c r="CW101" s="40"/>
      <c r="CX101" s="40"/>
      <c r="CY101" s="40"/>
      <c r="CZ101" s="40"/>
      <c r="DA101" s="40"/>
      <c r="DB101" s="40"/>
      <c r="DC101" s="40"/>
      <c r="DD101" s="40"/>
      <c r="DE101" s="40"/>
      <c r="DF101" s="40"/>
      <c r="DG101" s="40"/>
      <c r="DH101" s="40"/>
      <c r="DI101" s="40"/>
      <c r="DJ101" s="40"/>
      <c r="DK101" s="40"/>
      <c r="DL101" s="40"/>
      <c r="DM101" s="40"/>
      <c r="DN101" s="40"/>
      <c r="DO101" s="94"/>
      <c r="DP101" s="100"/>
      <c r="DQ101" s="104"/>
      <c r="DR101" s="105"/>
      <c r="DS101" s="105"/>
      <c r="DT101" s="105"/>
      <c r="DU101" s="105"/>
      <c r="DV101" s="105"/>
      <c r="DW101" s="94"/>
      <c r="DX101" s="191"/>
      <c r="DY101" s="104"/>
      <c r="DZ101" s="105"/>
      <c r="EA101" s="105"/>
      <c r="EB101" s="105"/>
      <c r="EC101" s="105"/>
      <c r="ED101" s="105"/>
      <c r="EE101" s="105"/>
      <c r="EF101" s="94"/>
      <c r="EG101" s="96"/>
      <c r="EH101" s="18"/>
      <c r="EI101" s="2"/>
      <c r="EJ101" s="2"/>
      <c r="EK101" s="100"/>
      <c r="EL101" s="99"/>
      <c r="EM101" s="40"/>
      <c r="EN101" s="40"/>
      <c r="EO101" s="100"/>
      <c r="EP101" s="99"/>
      <c r="EQ101" s="40"/>
      <c r="ER101" s="40"/>
      <c r="ES101" s="40"/>
      <c r="ET101" s="40"/>
      <c r="EU101" s="40"/>
      <c r="EV101" s="40"/>
      <c r="EW101" s="100"/>
      <c r="EX101" s="99"/>
      <c r="EY101" s="40"/>
      <c r="EZ101" s="40"/>
      <c r="FA101" s="40"/>
      <c r="FB101" s="40"/>
      <c r="FC101" s="40"/>
      <c r="FD101" s="40"/>
      <c r="FE101" s="100"/>
    </row>
    <row r="102" spans="1:161">
      <c r="A102" s="119" t="str">
        <f>Validation!B102</f>
        <v>Pass</v>
      </c>
      <c r="B102" s="150"/>
      <c r="C102" s="150"/>
      <c r="D102" s="150"/>
      <c r="E102" s="151"/>
      <c r="F102" s="152"/>
      <c r="G102" s="150"/>
      <c r="H102" s="149"/>
      <c r="I102" s="40"/>
      <c r="J102" s="149"/>
      <c r="K102" s="102"/>
      <c r="L102" s="40"/>
      <c r="M102" s="123"/>
      <c r="N102" s="137"/>
      <c r="O102" s="137"/>
      <c r="P102" s="95"/>
      <c r="Q102" s="94"/>
      <c r="R102" s="96"/>
      <c r="S102" s="95"/>
      <c r="T102" s="40"/>
      <c r="U102" s="40"/>
      <c r="V102" s="185"/>
      <c r="W102" s="167"/>
      <c r="X102" s="96"/>
      <c r="Y102" s="99"/>
      <c r="Z102" s="40"/>
      <c r="AA102" s="40"/>
      <c r="AB102" s="171"/>
      <c r="AC102" s="172"/>
      <c r="AD102" s="40"/>
      <c r="AE102" s="40"/>
      <c r="AF102" s="94"/>
      <c r="AG102" s="94"/>
      <c r="AH102" s="100"/>
      <c r="AI102" s="170"/>
      <c r="AJ102" s="169"/>
      <c r="AK102" s="98"/>
      <c r="AL102" s="168"/>
      <c r="AM102" s="97"/>
      <c r="AN102" s="98"/>
      <c r="AO102" s="98"/>
      <c r="AP102" s="225"/>
      <c r="AQ102" s="175"/>
      <c r="AR102" s="98"/>
      <c r="AS102" s="235"/>
      <c r="AT102" s="168"/>
      <c r="AU102" s="136"/>
      <c r="AV102" s="99"/>
      <c r="AW102" s="40"/>
      <c r="AX102" s="40"/>
      <c r="AY102" s="40"/>
      <c r="AZ102" s="40"/>
      <c r="BA102" s="40"/>
      <c r="BB102" s="40"/>
      <c r="BC102" s="40"/>
      <c r="BD102" s="40"/>
      <c r="BE102" s="40"/>
      <c r="BF102" s="101"/>
      <c r="BG102" s="96"/>
      <c r="BH102" s="99"/>
      <c r="BI102" s="40"/>
      <c r="BJ102" s="40"/>
      <c r="BK102" s="40"/>
      <c r="BL102" s="40"/>
      <c r="BM102" s="40"/>
      <c r="BN102" s="40"/>
      <c r="BO102" s="40"/>
      <c r="BP102" s="100"/>
      <c r="BQ102" s="40"/>
      <c r="BR102" s="40"/>
      <c r="BS102" s="40"/>
      <c r="BT102" s="40"/>
      <c r="BU102" s="40"/>
      <c r="BV102" s="40"/>
      <c r="BW102" s="40"/>
      <c r="BX102" s="40"/>
      <c r="BY102" s="100"/>
      <c r="BZ102" s="99"/>
      <c r="CA102" s="40"/>
      <c r="CB102" s="40"/>
      <c r="CC102" s="40"/>
      <c r="CD102" s="40"/>
      <c r="CE102" s="40"/>
      <c r="CF102" s="40"/>
      <c r="CG102" s="40"/>
      <c r="CH102" s="40"/>
      <c r="CI102" s="40"/>
      <c r="CJ102" s="40"/>
      <c r="CK102" s="40"/>
      <c r="CL102" s="40"/>
      <c r="CM102" s="40"/>
      <c r="CN102" s="40"/>
      <c r="CO102" s="40"/>
      <c r="CP102" s="40"/>
      <c r="CQ102" s="40"/>
      <c r="CR102" s="40"/>
      <c r="CS102" s="102"/>
      <c r="CT102" s="103"/>
      <c r="CU102" s="40"/>
      <c r="CV102" s="40"/>
      <c r="CW102" s="40"/>
      <c r="CX102" s="40"/>
      <c r="CY102" s="40"/>
      <c r="CZ102" s="40"/>
      <c r="DA102" s="40"/>
      <c r="DB102" s="40"/>
      <c r="DC102" s="40"/>
      <c r="DD102" s="40"/>
      <c r="DE102" s="40"/>
      <c r="DF102" s="40"/>
      <c r="DG102" s="40"/>
      <c r="DH102" s="40"/>
      <c r="DI102" s="40"/>
      <c r="DJ102" s="40"/>
      <c r="DK102" s="40"/>
      <c r="DL102" s="40"/>
      <c r="DM102" s="40"/>
      <c r="DN102" s="40"/>
      <c r="DO102" s="94"/>
      <c r="DP102" s="100"/>
      <c r="DQ102" s="104"/>
      <c r="DR102" s="105"/>
      <c r="DS102" s="105"/>
      <c r="DT102" s="105"/>
      <c r="DU102" s="105"/>
      <c r="DV102" s="105"/>
      <c r="DW102" s="94"/>
      <c r="DX102" s="191"/>
      <c r="DY102" s="104"/>
      <c r="DZ102" s="105"/>
      <c r="EA102" s="105"/>
      <c r="EB102" s="105"/>
      <c r="EC102" s="105"/>
      <c r="ED102" s="105"/>
      <c r="EE102" s="105"/>
      <c r="EF102" s="94"/>
      <c r="EG102" s="96"/>
      <c r="EH102" s="18"/>
      <c r="EI102" s="2"/>
      <c r="EJ102" s="2"/>
      <c r="EK102" s="100"/>
      <c r="EL102" s="99"/>
      <c r="EM102" s="40"/>
      <c r="EN102" s="40"/>
      <c r="EO102" s="100"/>
      <c r="EP102" s="99"/>
      <c r="EQ102" s="40"/>
      <c r="ER102" s="40"/>
      <c r="ES102" s="40"/>
      <c r="ET102" s="40"/>
      <c r="EU102" s="40"/>
      <c r="EV102" s="40"/>
      <c r="EW102" s="100"/>
      <c r="EX102" s="99"/>
      <c r="EY102" s="40"/>
      <c r="EZ102" s="40"/>
      <c r="FA102" s="40"/>
      <c r="FB102" s="40"/>
      <c r="FC102" s="40"/>
      <c r="FD102" s="40"/>
      <c r="FE102" s="100"/>
    </row>
    <row r="103" spans="1:161">
      <c r="A103" s="119" t="str">
        <f>Validation!B103</f>
        <v>Pass</v>
      </c>
      <c r="B103" s="150"/>
      <c r="C103" s="150"/>
      <c r="D103" s="150"/>
      <c r="E103" s="151"/>
      <c r="F103" s="152"/>
      <c r="G103" s="150"/>
      <c r="H103" s="149"/>
      <c r="I103" s="40"/>
      <c r="J103" s="149"/>
      <c r="K103" s="102"/>
      <c r="L103" s="40"/>
      <c r="M103" s="123"/>
      <c r="N103" s="137"/>
      <c r="O103" s="137"/>
      <c r="P103" s="95"/>
      <c r="Q103" s="94"/>
      <c r="R103" s="96"/>
      <c r="S103" s="95"/>
      <c r="T103" s="40"/>
      <c r="U103" s="40"/>
      <c r="V103" s="185"/>
      <c r="W103" s="167"/>
      <c r="X103" s="96"/>
      <c r="Y103" s="99"/>
      <c r="Z103" s="40"/>
      <c r="AA103" s="40"/>
      <c r="AB103" s="171"/>
      <c r="AC103" s="172"/>
      <c r="AD103" s="40"/>
      <c r="AE103" s="40"/>
      <c r="AF103" s="94"/>
      <c r="AG103" s="94"/>
      <c r="AH103" s="100"/>
      <c r="AI103" s="170"/>
      <c r="AJ103" s="169"/>
      <c r="AK103" s="98"/>
      <c r="AL103" s="168"/>
      <c r="AM103" s="97"/>
      <c r="AN103" s="98"/>
      <c r="AO103" s="98"/>
      <c r="AP103" s="225"/>
      <c r="AQ103" s="175"/>
      <c r="AR103" s="98"/>
      <c r="AS103" s="235"/>
      <c r="AT103" s="168"/>
      <c r="AU103" s="136"/>
      <c r="AV103" s="99"/>
      <c r="AW103" s="40"/>
      <c r="AX103" s="40"/>
      <c r="AY103" s="40"/>
      <c r="AZ103" s="40"/>
      <c r="BA103" s="40"/>
      <c r="BB103" s="40"/>
      <c r="BC103" s="40"/>
      <c r="BD103" s="40"/>
      <c r="BE103" s="40"/>
      <c r="BF103" s="101"/>
      <c r="BG103" s="96"/>
      <c r="BH103" s="99"/>
      <c r="BI103" s="40"/>
      <c r="BJ103" s="40"/>
      <c r="BK103" s="40"/>
      <c r="BL103" s="40"/>
      <c r="BM103" s="40"/>
      <c r="BN103" s="40"/>
      <c r="BO103" s="40"/>
      <c r="BP103" s="100"/>
      <c r="BQ103" s="40"/>
      <c r="BR103" s="40"/>
      <c r="BS103" s="40"/>
      <c r="BT103" s="40"/>
      <c r="BU103" s="40"/>
      <c r="BV103" s="40"/>
      <c r="BW103" s="40"/>
      <c r="BX103" s="40"/>
      <c r="BY103" s="100"/>
      <c r="BZ103" s="99"/>
      <c r="CA103" s="40"/>
      <c r="CB103" s="40"/>
      <c r="CC103" s="40"/>
      <c r="CD103" s="40"/>
      <c r="CE103" s="40"/>
      <c r="CF103" s="40"/>
      <c r="CG103" s="40"/>
      <c r="CH103" s="40"/>
      <c r="CI103" s="40"/>
      <c r="CJ103" s="40"/>
      <c r="CK103" s="40"/>
      <c r="CL103" s="40"/>
      <c r="CM103" s="40"/>
      <c r="CN103" s="40"/>
      <c r="CO103" s="40"/>
      <c r="CP103" s="40"/>
      <c r="CQ103" s="40"/>
      <c r="CR103" s="40"/>
      <c r="CS103" s="102"/>
      <c r="CT103" s="103"/>
      <c r="CU103" s="40"/>
      <c r="CV103" s="40"/>
      <c r="CW103" s="40"/>
      <c r="CX103" s="40"/>
      <c r="CY103" s="40"/>
      <c r="CZ103" s="40"/>
      <c r="DA103" s="40"/>
      <c r="DB103" s="40"/>
      <c r="DC103" s="40"/>
      <c r="DD103" s="40"/>
      <c r="DE103" s="40"/>
      <c r="DF103" s="40"/>
      <c r="DG103" s="40"/>
      <c r="DH103" s="40"/>
      <c r="DI103" s="40"/>
      <c r="DJ103" s="40"/>
      <c r="DK103" s="40"/>
      <c r="DL103" s="40"/>
      <c r="DM103" s="40"/>
      <c r="DN103" s="40"/>
      <c r="DO103" s="94"/>
      <c r="DP103" s="100"/>
      <c r="DQ103" s="104"/>
      <c r="DR103" s="105"/>
      <c r="DS103" s="105"/>
      <c r="DT103" s="105"/>
      <c r="DU103" s="105"/>
      <c r="DV103" s="105"/>
      <c r="DW103" s="94"/>
      <c r="DX103" s="191"/>
      <c r="DY103" s="104"/>
      <c r="DZ103" s="105"/>
      <c r="EA103" s="105"/>
      <c r="EB103" s="105"/>
      <c r="EC103" s="105"/>
      <c r="ED103" s="105"/>
      <c r="EE103" s="105"/>
      <c r="EF103" s="94"/>
      <c r="EG103" s="96"/>
      <c r="EH103" s="18"/>
      <c r="EI103" s="2"/>
      <c r="EJ103" s="2"/>
      <c r="EK103" s="100"/>
      <c r="EL103" s="99"/>
      <c r="EM103" s="40"/>
      <c r="EN103" s="40"/>
      <c r="EO103" s="100"/>
      <c r="EP103" s="99"/>
      <c r="EQ103" s="40"/>
      <c r="ER103" s="40"/>
      <c r="ES103" s="40"/>
      <c r="ET103" s="40"/>
      <c r="EU103" s="40"/>
      <c r="EV103" s="40"/>
      <c r="EW103" s="100"/>
      <c r="EX103" s="99"/>
      <c r="EY103" s="40"/>
      <c r="EZ103" s="40"/>
      <c r="FA103" s="40"/>
      <c r="FB103" s="40"/>
      <c r="FC103" s="40"/>
      <c r="FD103" s="40"/>
      <c r="FE103" s="100"/>
    </row>
    <row r="104" spans="1:161">
      <c r="A104" s="119" t="str">
        <f>Validation!B104</f>
        <v>Pass</v>
      </c>
      <c r="B104" s="150"/>
      <c r="C104" s="150"/>
      <c r="D104" s="150"/>
      <c r="E104" s="151"/>
      <c r="F104" s="152"/>
      <c r="G104" s="150"/>
      <c r="H104" s="149"/>
      <c r="I104" s="40"/>
      <c r="J104" s="149"/>
      <c r="K104" s="102"/>
      <c r="L104" s="40"/>
      <c r="M104" s="123"/>
      <c r="N104" s="137"/>
      <c r="O104" s="137"/>
      <c r="P104" s="95"/>
      <c r="Q104" s="94"/>
      <c r="R104" s="96"/>
      <c r="S104" s="95"/>
      <c r="T104" s="40"/>
      <c r="U104" s="40"/>
      <c r="V104" s="185"/>
      <c r="W104" s="167"/>
      <c r="X104" s="96"/>
      <c r="Y104" s="99"/>
      <c r="Z104" s="40"/>
      <c r="AA104" s="40"/>
      <c r="AB104" s="171"/>
      <c r="AC104" s="172"/>
      <c r="AD104" s="40"/>
      <c r="AE104" s="40"/>
      <c r="AF104" s="94"/>
      <c r="AG104" s="94"/>
      <c r="AH104" s="100"/>
      <c r="AI104" s="170"/>
      <c r="AJ104" s="169"/>
      <c r="AK104" s="98"/>
      <c r="AL104" s="168"/>
      <c r="AM104" s="97"/>
      <c r="AN104" s="98"/>
      <c r="AO104" s="98"/>
      <c r="AP104" s="225"/>
      <c r="AQ104" s="175"/>
      <c r="AR104" s="98"/>
      <c r="AS104" s="235"/>
      <c r="AT104" s="168"/>
      <c r="AU104" s="136"/>
      <c r="AV104" s="99"/>
      <c r="AW104" s="40"/>
      <c r="AX104" s="40"/>
      <c r="AY104" s="40"/>
      <c r="AZ104" s="40"/>
      <c r="BA104" s="40"/>
      <c r="BB104" s="40"/>
      <c r="BC104" s="40"/>
      <c r="BD104" s="40"/>
      <c r="BE104" s="40"/>
      <c r="BF104" s="101"/>
      <c r="BG104" s="96"/>
      <c r="BH104" s="99"/>
      <c r="BI104" s="40"/>
      <c r="BJ104" s="40"/>
      <c r="BK104" s="40"/>
      <c r="BL104" s="40"/>
      <c r="BM104" s="40"/>
      <c r="BN104" s="40"/>
      <c r="BO104" s="40"/>
      <c r="BP104" s="100"/>
      <c r="BQ104" s="40"/>
      <c r="BR104" s="40"/>
      <c r="BS104" s="40"/>
      <c r="BT104" s="40"/>
      <c r="BU104" s="40"/>
      <c r="BV104" s="40"/>
      <c r="BW104" s="40"/>
      <c r="BX104" s="40"/>
      <c r="BY104" s="100"/>
      <c r="BZ104" s="99"/>
      <c r="CA104" s="40"/>
      <c r="CB104" s="40"/>
      <c r="CC104" s="40"/>
      <c r="CD104" s="40"/>
      <c r="CE104" s="40"/>
      <c r="CF104" s="40"/>
      <c r="CG104" s="40"/>
      <c r="CH104" s="40"/>
      <c r="CI104" s="40"/>
      <c r="CJ104" s="40"/>
      <c r="CK104" s="40"/>
      <c r="CL104" s="40"/>
      <c r="CM104" s="40"/>
      <c r="CN104" s="40"/>
      <c r="CO104" s="40"/>
      <c r="CP104" s="40"/>
      <c r="CQ104" s="40"/>
      <c r="CR104" s="40"/>
      <c r="CS104" s="102"/>
      <c r="CT104" s="103"/>
      <c r="CU104" s="40"/>
      <c r="CV104" s="40"/>
      <c r="CW104" s="40"/>
      <c r="CX104" s="40"/>
      <c r="CY104" s="40"/>
      <c r="CZ104" s="40"/>
      <c r="DA104" s="40"/>
      <c r="DB104" s="40"/>
      <c r="DC104" s="40"/>
      <c r="DD104" s="40"/>
      <c r="DE104" s="40"/>
      <c r="DF104" s="40"/>
      <c r="DG104" s="40"/>
      <c r="DH104" s="40"/>
      <c r="DI104" s="40"/>
      <c r="DJ104" s="40"/>
      <c r="DK104" s="40"/>
      <c r="DL104" s="40"/>
      <c r="DM104" s="40"/>
      <c r="DN104" s="40"/>
      <c r="DO104" s="94"/>
      <c r="DP104" s="100"/>
      <c r="DQ104" s="104"/>
      <c r="DR104" s="105"/>
      <c r="DS104" s="105"/>
      <c r="DT104" s="105"/>
      <c r="DU104" s="105"/>
      <c r="DV104" s="105"/>
      <c r="DW104" s="94"/>
      <c r="DX104" s="191"/>
      <c r="DY104" s="104"/>
      <c r="DZ104" s="105"/>
      <c r="EA104" s="105"/>
      <c r="EB104" s="105"/>
      <c r="EC104" s="105"/>
      <c r="ED104" s="105"/>
      <c r="EE104" s="105"/>
      <c r="EF104" s="94"/>
      <c r="EG104" s="96"/>
      <c r="EH104" s="18"/>
      <c r="EI104" s="2"/>
      <c r="EJ104" s="2"/>
      <c r="EK104" s="100"/>
      <c r="EL104" s="99"/>
      <c r="EM104" s="40"/>
      <c r="EN104" s="40"/>
      <c r="EO104" s="100"/>
      <c r="EP104" s="99"/>
      <c r="EQ104" s="40"/>
      <c r="ER104" s="40"/>
      <c r="ES104" s="40"/>
      <c r="ET104" s="40"/>
      <c r="EU104" s="40"/>
      <c r="EV104" s="40"/>
      <c r="EW104" s="100"/>
      <c r="EX104" s="99"/>
      <c r="EY104" s="40"/>
      <c r="EZ104" s="40"/>
      <c r="FA104" s="40"/>
      <c r="FB104" s="40"/>
      <c r="FC104" s="40"/>
      <c r="FD104" s="40"/>
      <c r="FE104" s="100"/>
    </row>
    <row r="105" spans="1:161">
      <c r="A105" s="119" t="str">
        <f>Validation!B105</f>
        <v>Pass</v>
      </c>
      <c r="B105" s="150"/>
      <c r="C105" s="150"/>
      <c r="D105" s="150"/>
      <c r="E105" s="151"/>
      <c r="F105" s="152"/>
      <c r="G105" s="150"/>
      <c r="H105" s="149"/>
      <c r="I105" s="40"/>
      <c r="J105" s="149"/>
      <c r="K105" s="102"/>
      <c r="L105" s="40"/>
      <c r="M105" s="123"/>
      <c r="N105" s="137"/>
      <c r="O105" s="137"/>
      <c r="P105" s="95"/>
      <c r="Q105" s="94"/>
      <c r="R105" s="96"/>
      <c r="S105" s="95"/>
      <c r="T105" s="40"/>
      <c r="U105" s="40"/>
      <c r="V105" s="185"/>
      <c r="W105" s="167"/>
      <c r="X105" s="96"/>
      <c r="Y105" s="99"/>
      <c r="Z105" s="40"/>
      <c r="AA105" s="40"/>
      <c r="AB105" s="171"/>
      <c r="AC105" s="172"/>
      <c r="AD105" s="40"/>
      <c r="AE105" s="40"/>
      <c r="AF105" s="94"/>
      <c r="AG105" s="94"/>
      <c r="AH105" s="100"/>
      <c r="AI105" s="170"/>
      <c r="AJ105" s="169"/>
      <c r="AK105" s="98"/>
      <c r="AL105" s="168"/>
      <c r="AM105" s="97"/>
      <c r="AN105" s="98"/>
      <c r="AO105" s="98"/>
      <c r="AP105" s="225"/>
      <c r="AQ105" s="175"/>
      <c r="AR105" s="98"/>
      <c r="AS105" s="235"/>
      <c r="AT105" s="168"/>
      <c r="AU105" s="136"/>
      <c r="AV105" s="99"/>
      <c r="AW105" s="40"/>
      <c r="AX105" s="40"/>
      <c r="AY105" s="40"/>
      <c r="AZ105" s="40"/>
      <c r="BA105" s="40"/>
      <c r="BB105" s="40"/>
      <c r="BC105" s="40"/>
      <c r="BD105" s="40"/>
      <c r="BE105" s="40"/>
      <c r="BF105" s="101"/>
      <c r="BG105" s="96"/>
      <c r="BH105" s="99"/>
      <c r="BI105" s="40"/>
      <c r="BJ105" s="40"/>
      <c r="BK105" s="40"/>
      <c r="BL105" s="40"/>
      <c r="BM105" s="40"/>
      <c r="BN105" s="40"/>
      <c r="BO105" s="40"/>
      <c r="BP105" s="100"/>
      <c r="BQ105" s="40"/>
      <c r="BR105" s="40"/>
      <c r="BS105" s="40"/>
      <c r="BT105" s="40"/>
      <c r="BU105" s="40"/>
      <c r="BV105" s="40"/>
      <c r="BW105" s="40"/>
      <c r="BX105" s="40"/>
      <c r="BY105" s="100"/>
      <c r="BZ105" s="99"/>
      <c r="CA105" s="40"/>
      <c r="CB105" s="40"/>
      <c r="CC105" s="40"/>
      <c r="CD105" s="40"/>
      <c r="CE105" s="40"/>
      <c r="CF105" s="40"/>
      <c r="CG105" s="40"/>
      <c r="CH105" s="40"/>
      <c r="CI105" s="40"/>
      <c r="CJ105" s="40"/>
      <c r="CK105" s="40"/>
      <c r="CL105" s="40"/>
      <c r="CM105" s="40"/>
      <c r="CN105" s="40"/>
      <c r="CO105" s="40"/>
      <c r="CP105" s="40"/>
      <c r="CQ105" s="40"/>
      <c r="CR105" s="40"/>
      <c r="CS105" s="102"/>
      <c r="CT105" s="103"/>
      <c r="CU105" s="40"/>
      <c r="CV105" s="40"/>
      <c r="CW105" s="40"/>
      <c r="CX105" s="40"/>
      <c r="CY105" s="40"/>
      <c r="CZ105" s="40"/>
      <c r="DA105" s="40"/>
      <c r="DB105" s="40"/>
      <c r="DC105" s="40"/>
      <c r="DD105" s="40"/>
      <c r="DE105" s="40"/>
      <c r="DF105" s="40"/>
      <c r="DG105" s="40"/>
      <c r="DH105" s="40"/>
      <c r="DI105" s="40"/>
      <c r="DJ105" s="40"/>
      <c r="DK105" s="40"/>
      <c r="DL105" s="40"/>
      <c r="DM105" s="40"/>
      <c r="DN105" s="40"/>
      <c r="DO105" s="94"/>
      <c r="DP105" s="100"/>
      <c r="DQ105" s="104"/>
      <c r="DR105" s="105"/>
      <c r="DS105" s="105"/>
      <c r="DT105" s="105"/>
      <c r="DU105" s="105"/>
      <c r="DV105" s="105"/>
      <c r="DW105" s="94"/>
      <c r="DX105" s="191"/>
      <c r="DY105" s="104"/>
      <c r="DZ105" s="105"/>
      <c r="EA105" s="105"/>
      <c r="EB105" s="105"/>
      <c r="EC105" s="105"/>
      <c r="ED105" s="105"/>
      <c r="EE105" s="105"/>
      <c r="EF105" s="94"/>
      <c r="EG105" s="96"/>
      <c r="EH105" s="18"/>
      <c r="EI105" s="2"/>
      <c r="EJ105" s="2"/>
      <c r="EK105" s="100"/>
      <c r="EL105" s="99"/>
      <c r="EM105" s="40"/>
      <c r="EN105" s="40"/>
      <c r="EO105" s="100"/>
      <c r="EP105" s="99"/>
      <c r="EQ105" s="40"/>
      <c r="ER105" s="40"/>
      <c r="ES105" s="40"/>
      <c r="ET105" s="40"/>
      <c r="EU105" s="40"/>
      <c r="EV105" s="40"/>
      <c r="EW105" s="100"/>
      <c r="EX105" s="99"/>
      <c r="EY105" s="40"/>
      <c r="EZ105" s="40"/>
      <c r="FA105" s="40"/>
      <c r="FB105" s="40"/>
      <c r="FC105" s="40"/>
      <c r="FD105" s="40"/>
      <c r="FE105" s="100"/>
    </row>
    <row r="106" spans="1:161">
      <c r="A106" s="119" t="str">
        <f>Validation!B106</f>
        <v>Pass</v>
      </c>
      <c r="B106" s="150"/>
      <c r="C106" s="150"/>
      <c r="D106" s="150"/>
      <c r="E106" s="151"/>
      <c r="F106" s="152"/>
      <c r="G106" s="150"/>
      <c r="H106" s="149"/>
      <c r="I106" s="40"/>
      <c r="J106" s="149"/>
      <c r="K106" s="102"/>
      <c r="L106" s="40"/>
      <c r="M106" s="123"/>
      <c r="N106" s="137"/>
      <c r="O106" s="137"/>
      <c r="P106" s="95"/>
      <c r="Q106" s="94"/>
      <c r="R106" s="96"/>
      <c r="S106" s="95"/>
      <c r="T106" s="40"/>
      <c r="U106" s="40"/>
      <c r="V106" s="185"/>
      <c r="W106" s="167"/>
      <c r="X106" s="96"/>
      <c r="Y106" s="99"/>
      <c r="Z106" s="40"/>
      <c r="AA106" s="40"/>
      <c r="AB106" s="171"/>
      <c r="AC106" s="172"/>
      <c r="AD106" s="40"/>
      <c r="AE106" s="40"/>
      <c r="AF106" s="94"/>
      <c r="AG106" s="94"/>
      <c r="AH106" s="100"/>
      <c r="AI106" s="170"/>
      <c r="AJ106" s="169"/>
      <c r="AK106" s="98"/>
      <c r="AL106" s="168"/>
      <c r="AM106" s="97"/>
      <c r="AN106" s="98"/>
      <c r="AO106" s="98"/>
      <c r="AP106" s="225"/>
      <c r="AQ106" s="175"/>
      <c r="AR106" s="98"/>
      <c r="AS106" s="235"/>
      <c r="AT106" s="168"/>
      <c r="AU106" s="136"/>
      <c r="AV106" s="99"/>
      <c r="AW106" s="40"/>
      <c r="AX106" s="40"/>
      <c r="AY106" s="40"/>
      <c r="AZ106" s="40"/>
      <c r="BA106" s="40"/>
      <c r="BB106" s="40"/>
      <c r="BC106" s="40"/>
      <c r="BD106" s="40"/>
      <c r="BE106" s="40"/>
      <c r="BF106" s="101"/>
      <c r="BG106" s="96"/>
      <c r="BH106" s="99"/>
      <c r="BI106" s="40"/>
      <c r="BJ106" s="40"/>
      <c r="BK106" s="40"/>
      <c r="BL106" s="40"/>
      <c r="BM106" s="40"/>
      <c r="BN106" s="40"/>
      <c r="BO106" s="40"/>
      <c r="BP106" s="100"/>
      <c r="BQ106" s="40"/>
      <c r="BR106" s="40"/>
      <c r="BS106" s="40"/>
      <c r="BT106" s="40"/>
      <c r="BU106" s="40"/>
      <c r="BV106" s="40"/>
      <c r="BW106" s="40"/>
      <c r="BX106" s="40"/>
      <c r="BY106" s="100"/>
      <c r="BZ106" s="99"/>
      <c r="CA106" s="40"/>
      <c r="CB106" s="40"/>
      <c r="CC106" s="40"/>
      <c r="CD106" s="40"/>
      <c r="CE106" s="40"/>
      <c r="CF106" s="40"/>
      <c r="CG106" s="40"/>
      <c r="CH106" s="40"/>
      <c r="CI106" s="40"/>
      <c r="CJ106" s="40"/>
      <c r="CK106" s="40"/>
      <c r="CL106" s="40"/>
      <c r="CM106" s="40"/>
      <c r="CN106" s="40"/>
      <c r="CO106" s="40"/>
      <c r="CP106" s="40"/>
      <c r="CQ106" s="40"/>
      <c r="CR106" s="40"/>
      <c r="CS106" s="102"/>
      <c r="CT106" s="103"/>
      <c r="CU106" s="40"/>
      <c r="CV106" s="40"/>
      <c r="CW106" s="40"/>
      <c r="CX106" s="40"/>
      <c r="CY106" s="40"/>
      <c r="CZ106" s="40"/>
      <c r="DA106" s="40"/>
      <c r="DB106" s="40"/>
      <c r="DC106" s="40"/>
      <c r="DD106" s="40"/>
      <c r="DE106" s="40"/>
      <c r="DF106" s="40"/>
      <c r="DG106" s="40"/>
      <c r="DH106" s="40"/>
      <c r="DI106" s="40"/>
      <c r="DJ106" s="40"/>
      <c r="DK106" s="40"/>
      <c r="DL106" s="40"/>
      <c r="DM106" s="40"/>
      <c r="DN106" s="40"/>
      <c r="DO106" s="94"/>
      <c r="DP106" s="100"/>
      <c r="DQ106" s="104"/>
      <c r="DR106" s="105"/>
      <c r="DS106" s="105"/>
      <c r="DT106" s="105"/>
      <c r="DU106" s="105"/>
      <c r="DV106" s="105"/>
      <c r="DW106" s="94"/>
      <c r="DX106" s="191"/>
      <c r="DY106" s="104"/>
      <c r="DZ106" s="105"/>
      <c r="EA106" s="105"/>
      <c r="EB106" s="105"/>
      <c r="EC106" s="105"/>
      <c r="ED106" s="105"/>
      <c r="EE106" s="105"/>
      <c r="EF106" s="94"/>
      <c r="EG106" s="96"/>
      <c r="EH106" s="18"/>
      <c r="EI106" s="2"/>
      <c r="EJ106" s="2"/>
      <c r="EK106" s="100"/>
      <c r="EL106" s="99"/>
      <c r="EM106" s="40"/>
      <c r="EN106" s="40"/>
      <c r="EO106" s="100"/>
      <c r="EP106" s="99"/>
      <c r="EQ106" s="40"/>
      <c r="ER106" s="40"/>
      <c r="ES106" s="40"/>
      <c r="ET106" s="40"/>
      <c r="EU106" s="40"/>
      <c r="EV106" s="40"/>
      <c r="EW106" s="100"/>
      <c r="EX106" s="99"/>
      <c r="EY106" s="40"/>
      <c r="EZ106" s="40"/>
      <c r="FA106" s="40"/>
      <c r="FB106" s="40"/>
      <c r="FC106" s="40"/>
      <c r="FD106" s="40"/>
      <c r="FE106" s="100"/>
    </row>
    <row r="107" spans="1:161">
      <c r="A107" s="119" t="str">
        <f>Validation!B107</f>
        <v>Pass</v>
      </c>
      <c r="B107" s="150"/>
      <c r="C107" s="150"/>
      <c r="D107" s="150"/>
      <c r="E107" s="151"/>
      <c r="F107" s="152"/>
      <c r="G107" s="150"/>
      <c r="H107" s="149"/>
      <c r="I107" s="40"/>
      <c r="J107" s="149"/>
      <c r="K107" s="102"/>
      <c r="L107" s="40"/>
      <c r="M107" s="123"/>
      <c r="N107" s="137"/>
      <c r="O107" s="137"/>
      <c r="P107" s="95"/>
      <c r="Q107" s="94"/>
      <c r="R107" s="96"/>
      <c r="S107" s="95"/>
      <c r="T107" s="40"/>
      <c r="U107" s="40"/>
      <c r="V107" s="185"/>
      <c r="W107" s="167"/>
      <c r="X107" s="96"/>
      <c r="Y107" s="99"/>
      <c r="Z107" s="40"/>
      <c r="AA107" s="40"/>
      <c r="AB107" s="171"/>
      <c r="AC107" s="172"/>
      <c r="AD107" s="40"/>
      <c r="AE107" s="40"/>
      <c r="AF107" s="94"/>
      <c r="AG107" s="94"/>
      <c r="AH107" s="100"/>
      <c r="AI107" s="170"/>
      <c r="AJ107" s="169"/>
      <c r="AK107" s="98"/>
      <c r="AL107" s="168"/>
      <c r="AM107" s="97"/>
      <c r="AN107" s="98"/>
      <c r="AO107" s="98"/>
      <c r="AP107" s="225"/>
      <c r="AQ107" s="175"/>
      <c r="AR107" s="98"/>
      <c r="AS107" s="235"/>
      <c r="AT107" s="168"/>
      <c r="AU107" s="136"/>
      <c r="AV107" s="99"/>
      <c r="AW107" s="40"/>
      <c r="AX107" s="40"/>
      <c r="AY107" s="40"/>
      <c r="AZ107" s="40"/>
      <c r="BA107" s="40"/>
      <c r="BB107" s="40"/>
      <c r="BC107" s="40"/>
      <c r="BD107" s="40"/>
      <c r="BE107" s="40"/>
      <c r="BF107" s="101"/>
      <c r="BG107" s="96"/>
      <c r="BH107" s="99"/>
      <c r="BI107" s="40"/>
      <c r="BJ107" s="40"/>
      <c r="BK107" s="40"/>
      <c r="BL107" s="40"/>
      <c r="BM107" s="40"/>
      <c r="BN107" s="40"/>
      <c r="BO107" s="40"/>
      <c r="BP107" s="100"/>
      <c r="BQ107" s="40"/>
      <c r="BR107" s="40"/>
      <c r="BS107" s="40"/>
      <c r="BT107" s="40"/>
      <c r="BU107" s="40"/>
      <c r="BV107" s="40"/>
      <c r="BW107" s="40"/>
      <c r="BX107" s="40"/>
      <c r="BY107" s="100"/>
      <c r="BZ107" s="99"/>
      <c r="CA107" s="40"/>
      <c r="CB107" s="40"/>
      <c r="CC107" s="40"/>
      <c r="CD107" s="40"/>
      <c r="CE107" s="40"/>
      <c r="CF107" s="40"/>
      <c r="CG107" s="40"/>
      <c r="CH107" s="40"/>
      <c r="CI107" s="40"/>
      <c r="CJ107" s="40"/>
      <c r="CK107" s="40"/>
      <c r="CL107" s="40"/>
      <c r="CM107" s="40"/>
      <c r="CN107" s="40"/>
      <c r="CO107" s="40"/>
      <c r="CP107" s="40"/>
      <c r="CQ107" s="40"/>
      <c r="CR107" s="40"/>
      <c r="CS107" s="102"/>
      <c r="CT107" s="103"/>
      <c r="CU107" s="40"/>
      <c r="CV107" s="40"/>
      <c r="CW107" s="40"/>
      <c r="CX107" s="40"/>
      <c r="CY107" s="40"/>
      <c r="CZ107" s="40"/>
      <c r="DA107" s="40"/>
      <c r="DB107" s="40"/>
      <c r="DC107" s="40"/>
      <c r="DD107" s="40"/>
      <c r="DE107" s="40"/>
      <c r="DF107" s="40"/>
      <c r="DG107" s="40"/>
      <c r="DH107" s="40"/>
      <c r="DI107" s="40"/>
      <c r="DJ107" s="40"/>
      <c r="DK107" s="40"/>
      <c r="DL107" s="40"/>
      <c r="DM107" s="40"/>
      <c r="DN107" s="40"/>
      <c r="DO107" s="94"/>
      <c r="DP107" s="100"/>
      <c r="DQ107" s="104"/>
      <c r="DR107" s="105"/>
      <c r="DS107" s="105"/>
      <c r="DT107" s="105"/>
      <c r="DU107" s="105"/>
      <c r="DV107" s="105"/>
      <c r="DW107" s="94"/>
      <c r="DX107" s="191"/>
      <c r="DY107" s="104"/>
      <c r="DZ107" s="105"/>
      <c r="EA107" s="105"/>
      <c r="EB107" s="105"/>
      <c r="EC107" s="105"/>
      <c r="ED107" s="105"/>
      <c r="EE107" s="105"/>
      <c r="EF107" s="94"/>
      <c r="EG107" s="96"/>
      <c r="EH107" s="18"/>
      <c r="EI107" s="2"/>
      <c r="EJ107" s="2"/>
      <c r="EK107" s="100"/>
      <c r="EL107" s="99"/>
      <c r="EM107" s="40"/>
      <c r="EN107" s="40"/>
      <c r="EO107" s="100"/>
      <c r="EP107" s="99"/>
      <c r="EQ107" s="40"/>
      <c r="ER107" s="40"/>
      <c r="ES107" s="40"/>
      <c r="ET107" s="40"/>
      <c r="EU107" s="40"/>
      <c r="EV107" s="40"/>
      <c r="EW107" s="100"/>
      <c r="EX107" s="99"/>
      <c r="EY107" s="40"/>
      <c r="EZ107" s="40"/>
      <c r="FA107" s="40"/>
      <c r="FB107" s="40"/>
      <c r="FC107" s="40"/>
      <c r="FD107" s="40"/>
      <c r="FE107" s="100"/>
    </row>
    <row r="108" spans="1:161">
      <c r="A108" s="119" t="str">
        <f>Validation!B108</f>
        <v>Pass</v>
      </c>
      <c r="B108" s="150"/>
      <c r="C108" s="150"/>
      <c r="D108" s="150"/>
      <c r="E108" s="151"/>
      <c r="F108" s="152"/>
      <c r="G108" s="150"/>
      <c r="H108" s="149"/>
      <c r="I108" s="40"/>
      <c r="J108" s="149"/>
      <c r="K108" s="102"/>
      <c r="L108" s="40"/>
      <c r="M108" s="123"/>
      <c r="N108" s="137"/>
      <c r="O108" s="137"/>
      <c r="P108" s="95"/>
      <c r="Q108" s="94"/>
      <c r="R108" s="96"/>
      <c r="S108" s="95"/>
      <c r="T108" s="40"/>
      <c r="U108" s="40"/>
      <c r="V108" s="185"/>
      <c r="W108" s="167"/>
      <c r="X108" s="96"/>
      <c r="Y108" s="99"/>
      <c r="Z108" s="40"/>
      <c r="AA108" s="40"/>
      <c r="AB108" s="171"/>
      <c r="AC108" s="172"/>
      <c r="AD108" s="40"/>
      <c r="AE108" s="40"/>
      <c r="AF108" s="94"/>
      <c r="AG108" s="94"/>
      <c r="AH108" s="100"/>
      <c r="AI108" s="170"/>
      <c r="AJ108" s="169"/>
      <c r="AK108" s="98"/>
      <c r="AL108" s="168"/>
      <c r="AM108" s="97"/>
      <c r="AN108" s="98"/>
      <c r="AO108" s="98"/>
      <c r="AP108" s="225"/>
      <c r="AQ108" s="175"/>
      <c r="AR108" s="98"/>
      <c r="AS108" s="235"/>
      <c r="AT108" s="168"/>
      <c r="AU108" s="136"/>
      <c r="AV108" s="99"/>
      <c r="AW108" s="40"/>
      <c r="AX108" s="40"/>
      <c r="AY108" s="40"/>
      <c r="AZ108" s="40"/>
      <c r="BA108" s="40"/>
      <c r="BB108" s="40"/>
      <c r="BC108" s="40"/>
      <c r="BD108" s="40"/>
      <c r="BE108" s="40"/>
      <c r="BF108" s="101"/>
      <c r="BG108" s="96"/>
      <c r="BH108" s="99"/>
      <c r="BI108" s="40"/>
      <c r="BJ108" s="40"/>
      <c r="BK108" s="40"/>
      <c r="BL108" s="40"/>
      <c r="BM108" s="40"/>
      <c r="BN108" s="40"/>
      <c r="BO108" s="40"/>
      <c r="BP108" s="100"/>
      <c r="BQ108" s="40"/>
      <c r="BR108" s="40"/>
      <c r="BS108" s="40"/>
      <c r="BT108" s="40"/>
      <c r="BU108" s="40"/>
      <c r="BV108" s="40"/>
      <c r="BW108" s="40"/>
      <c r="BX108" s="40"/>
      <c r="BY108" s="100"/>
      <c r="BZ108" s="99"/>
      <c r="CA108" s="40"/>
      <c r="CB108" s="40"/>
      <c r="CC108" s="40"/>
      <c r="CD108" s="40"/>
      <c r="CE108" s="40"/>
      <c r="CF108" s="40"/>
      <c r="CG108" s="40"/>
      <c r="CH108" s="40"/>
      <c r="CI108" s="40"/>
      <c r="CJ108" s="40"/>
      <c r="CK108" s="40"/>
      <c r="CL108" s="40"/>
      <c r="CM108" s="40"/>
      <c r="CN108" s="40"/>
      <c r="CO108" s="40"/>
      <c r="CP108" s="40"/>
      <c r="CQ108" s="40"/>
      <c r="CR108" s="40"/>
      <c r="CS108" s="102"/>
      <c r="CT108" s="103"/>
      <c r="CU108" s="40"/>
      <c r="CV108" s="40"/>
      <c r="CW108" s="40"/>
      <c r="CX108" s="40"/>
      <c r="CY108" s="40"/>
      <c r="CZ108" s="40"/>
      <c r="DA108" s="40"/>
      <c r="DB108" s="40"/>
      <c r="DC108" s="40"/>
      <c r="DD108" s="40"/>
      <c r="DE108" s="40"/>
      <c r="DF108" s="40"/>
      <c r="DG108" s="40"/>
      <c r="DH108" s="40"/>
      <c r="DI108" s="40"/>
      <c r="DJ108" s="40"/>
      <c r="DK108" s="40"/>
      <c r="DL108" s="40"/>
      <c r="DM108" s="40"/>
      <c r="DN108" s="40"/>
      <c r="DO108" s="94"/>
      <c r="DP108" s="100"/>
      <c r="DQ108" s="104"/>
      <c r="DR108" s="105"/>
      <c r="DS108" s="105"/>
      <c r="DT108" s="105"/>
      <c r="DU108" s="105"/>
      <c r="DV108" s="105"/>
      <c r="DW108" s="94"/>
      <c r="DX108" s="191"/>
      <c r="DY108" s="104"/>
      <c r="DZ108" s="105"/>
      <c r="EA108" s="105"/>
      <c r="EB108" s="105"/>
      <c r="EC108" s="105"/>
      <c r="ED108" s="105"/>
      <c r="EE108" s="105"/>
      <c r="EF108" s="94"/>
      <c r="EG108" s="96"/>
      <c r="EH108" s="18"/>
      <c r="EI108" s="2"/>
      <c r="EJ108" s="2"/>
      <c r="EK108" s="100"/>
      <c r="EL108" s="99"/>
      <c r="EM108" s="40"/>
      <c r="EN108" s="40"/>
      <c r="EO108" s="100"/>
      <c r="EP108" s="99"/>
      <c r="EQ108" s="40"/>
      <c r="ER108" s="40"/>
      <c r="ES108" s="40"/>
      <c r="ET108" s="40"/>
      <c r="EU108" s="40"/>
      <c r="EV108" s="40"/>
      <c r="EW108" s="100"/>
      <c r="EX108" s="99"/>
      <c r="EY108" s="40"/>
      <c r="EZ108" s="40"/>
      <c r="FA108" s="40"/>
      <c r="FB108" s="40"/>
      <c r="FC108" s="40"/>
      <c r="FD108" s="40"/>
      <c r="FE108" s="100"/>
    </row>
    <row r="109" spans="1:161">
      <c r="A109" s="119" t="str">
        <f>Validation!B109</f>
        <v>Pass</v>
      </c>
      <c r="B109" s="150"/>
      <c r="C109" s="150"/>
      <c r="D109" s="150"/>
      <c r="E109" s="151"/>
      <c r="F109" s="152"/>
      <c r="G109" s="150"/>
      <c r="H109" s="149"/>
      <c r="I109" s="40"/>
      <c r="J109" s="149"/>
      <c r="K109" s="102"/>
      <c r="L109" s="40"/>
      <c r="M109" s="123"/>
      <c r="N109" s="137"/>
      <c r="O109" s="137"/>
      <c r="P109" s="95"/>
      <c r="Q109" s="94"/>
      <c r="R109" s="96"/>
      <c r="S109" s="95"/>
      <c r="T109" s="40"/>
      <c r="U109" s="40"/>
      <c r="V109" s="185"/>
      <c r="W109" s="167"/>
      <c r="X109" s="96"/>
      <c r="Y109" s="99"/>
      <c r="Z109" s="40"/>
      <c r="AA109" s="40"/>
      <c r="AB109" s="171"/>
      <c r="AC109" s="172"/>
      <c r="AD109" s="40"/>
      <c r="AE109" s="40"/>
      <c r="AF109" s="94"/>
      <c r="AG109" s="94"/>
      <c r="AH109" s="100"/>
      <c r="AI109" s="170"/>
      <c r="AJ109" s="169"/>
      <c r="AK109" s="98"/>
      <c r="AL109" s="168"/>
      <c r="AM109" s="97"/>
      <c r="AN109" s="98"/>
      <c r="AO109" s="98"/>
      <c r="AP109" s="225"/>
      <c r="AQ109" s="175"/>
      <c r="AR109" s="98"/>
      <c r="AS109" s="235"/>
      <c r="AT109" s="168"/>
      <c r="AU109" s="136"/>
      <c r="AV109" s="99"/>
      <c r="AW109" s="40"/>
      <c r="AX109" s="40"/>
      <c r="AY109" s="40"/>
      <c r="AZ109" s="40"/>
      <c r="BA109" s="40"/>
      <c r="BB109" s="40"/>
      <c r="BC109" s="40"/>
      <c r="BD109" s="40"/>
      <c r="BE109" s="40"/>
      <c r="BF109" s="101"/>
      <c r="BG109" s="96"/>
      <c r="BH109" s="99"/>
      <c r="BI109" s="40"/>
      <c r="BJ109" s="40"/>
      <c r="BK109" s="40"/>
      <c r="BL109" s="40"/>
      <c r="BM109" s="40"/>
      <c r="BN109" s="40"/>
      <c r="BO109" s="40"/>
      <c r="BP109" s="100"/>
      <c r="BQ109" s="40"/>
      <c r="BR109" s="40"/>
      <c r="BS109" s="40"/>
      <c r="BT109" s="40"/>
      <c r="BU109" s="40"/>
      <c r="BV109" s="40"/>
      <c r="BW109" s="40"/>
      <c r="BX109" s="40"/>
      <c r="BY109" s="100"/>
      <c r="BZ109" s="99"/>
      <c r="CA109" s="40"/>
      <c r="CB109" s="40"/>
      <c r="CC109" s="40"/>
      <c r="CD109" s="40"/>
      <c r="CE109" s="40"/>
      <c r="CF109" s="40"/>
      <c r="CG109" s="40"/>
      <c r="CH109" s="40"/>
      <c r="CI109" s="40"/>
      <c r="CJ109" s="40"/>
      <c r="CK109" s="40"/>
      <c r="CL109" s="40"/>
      <c r="CM109" s="40"/>
      <c r="CN109" s="40"/>
      <c r="CO109" s="40"/>
      <c r="CP109" s="40"/>
      <c r="CQ109" s="40"/>
      <c r="CR109" s="40"/>
      <c r="CS109" s="102"/>
      <c r="CT109" s="103"/>
      <c r="CU109" s="40"/>
      <c r="CV109" s="40"/>
      <c r="CW109" s="40"/>
      <c r="CX109" s="40"/>
      <c r="CY109" s="40"/>
      <c r="CZ109" s="40"/>
      <c r="DA109" s="40"/>
      <c r="DB109" s="40"/>
      <c r="DC109" s="40"/>
      <c r="DD109" s="40"/>
      <c r="DE109" s="40"/>
      <c r="DF109" s="40"/>
      <c r="DG109" s="40"/>
      <c r="DH109" s="40"/>
      <c r="DI109" s="40"/>
      <c r="DJ109" s="40"/>
      <c r="DK109" s="40"/>
      <c r="DL109" s="40"/>
      <c r="DM109" s="40"/>
      <c r="DN109" s="40"/>
      <c r="DO109" s="94"/>
      <c r="DP109" s="100"/>
      <c r="DQ109" s="104"/>
      <c r="DR109" s="105"/>
      <c r="DS109" s="105"/>
      <c r="DT109" s="105"/>
      <c r="DU109" s="105"/>
      <c r="DV109" s="105"/>
      <c r="DW109" s="94"/>
      <c r="DX109" s="191"/>
      <c r="DY109" s="104"/>
      <c r="DZ109" s="105"/>
      <c r="EA109" s="105"/>
      <c r="EB109" s="105"/>
      <c r="EC109" s="105"/>
      <c r="ED109" s="105"/>
      <c r="EE109" s="105"/>
      <c r="EF109" s="94"/>
      <c r="EG109" s="96"/>
      <c r="EH109" s="18"/>
      <c r="EI109" s="2"/>
      <c r="EJ109" s="2"/>
      <c r="EK109" s="100"/>
      <c r="EL109" s="99"/>
      <c r="EM109" s="40"/>
      <c r="EN109" s="40"/>
      <c r="EO109" s="100"/>
      <c r="EP109" s="99"/>
      <c r="EQ109" s="40"/>
      <c r="ER109" s="40"/>
      <c r="ES109" s="40"/>
      <c r="ET109" s="40"/>
      <c r="EU109" s="40"/>
      <c r="EV109" s="40"/>
      <c r="EW109" s="100"/>
      <c r="EX109" s="99"/>
      <c r="EY109" s="40"/>
      <c r="EZ109" s="40"/>
      <c r="FA109" s="40"/>
      <c r="FB109" s="40"/>
      <c r="FC109" s="40"/>
      <c r="FD109" s="40"/>
      <c r="FE109" s="100"/>
    </row>
    <row r="110" spans="1:161">
      <c r="A110" s="119" t="str">
        <f>Validation!B110</f>
        <v>Pass</v>
      </c>
      <c r="B110" s="150"/>
      <c r="C110" s="150"/>
      <c r="D110" s="150"/>
      <c r="E110" s="151"/>
      <c r="F110" s="152"/>
      <c r="G110" s="150"/>
      <c r="H110" s="149"/>
      <c r="I110" s="40"/>
      <c r="J110" s="149"/>
      <c r="K110" s="102"/>
      <c r="L110" s="40"/>
      <c r="M110" s="123"/>
      <c r="N110" s="137"/>
      <c r="O110" s="137"/>
      <c r="P110" s="95"/>
      <c r="Q110" s="94"/>
      <c r="R110" s="96"/>
      <c r="S110" s="95"/>
      <c r="T110" s="40"/>
      <c r="U110" s="40"/>
      <c r="V110" s="185"/>
      <c r="W110" s="167"/>
      <c r="X110" s="96"/>
      <c r="Y110" s="99"/>
      <c r="Z110" s="40"/>
      <c r="AA110" s="40"/>
      <c r="AB110" s="171"/>
      <c r="AC110" s="172"/>
      <c r="AD110" s="40"/>
      <c r="AE110" s="40"/>
      <c r="AF110" s="94"/>
      <c r="AG110" s="94"/>
      <c r="AH110" s="100"/>
      <c r="AI110" s="170"/>
      <c r="AJ110" s="169"/>
      <c r="AK110" s="98"/>
      <c r="AL110" s="168"/>
      <c r="AM110" s="97"/>
      <c r="AN110" s="98"/>
      <c r="AO110" s="98"/>
      <c r="AP110" s="225"/>
      <c r="AQ110" s="175"/>
      <c r="AR110" s="98"/>
      <c r="AS110" s="235"/>
      <c r="AT110" s="168"/>
      <c r="AU110" s="136"/>
      <c r="AV110" s="99"/>
      <c r="AW110" s="40"/>
      <c r="AX110" s="40"/>
      <c r="AY110" s="40"/>
      <c r="AZ110" s="40"/>
      <c r="BA110" s="40"/>
      <c r="BB110" s="40"/>
      <c r="BC110" s="40"/>
      <c r="BD110" s="40"/>
      <c r="BE110" s="40"/>
      <c r="BF110" s="101"/>
      <c r="BG110" s="96"/>
      <c r="BH110" s="99"/>
      <c r="BI110" s="40"/>
      <c r="BJ110" s="40"/>
      <c r="BK110" s="40"/>
      <c r="BL110" s="40"/>
      <c r="BM110" s="40"/>
      <c r="BN110" s="40"/>
      <c r="BO110" s="40"/>
      <c r="BP110" s="100"/>
      <c r="BQ110" s="40"/>
      <c r="BR110" s="40"/>
      <c r="BS110" s="40"/>
      <c r="BT110" s="40"/>
      <c r="BU110" s="40"/>
      <c r="BV110" s="40"/>
      <c r="BW110" s="40"/>
      <c r="BX110" s="40"/>
      <c r="BY110" s="100"/>
      <c r="BZ110" s="99"/>
      <c r="CA110" s="40"/>
      <c r="CB110" s="40"/>
      <c r="CC110" s="40"/>
      <c r="CD110" s="40"/>
      <c r="CE110" s="40"/>
      <c r="CF110" s="40"/>
      <c r="CG110" s="40"/>
      <c r="CH110" s="40"/>
      <c r="CI110" s="40"/>
      <c r="CJ110" s="40"/>
      <c r="CK110" s="40"/>
      <c r="CL110" s="40"/>
      <c r="CM110" s="40"/>
      <c r="CN110" s="40"/>
      <c r="CO110" s="40"/>
      <c r="CP110" s="40"/>
      <c r="CQ110" s="40"/>
      <c r="CR110" s="40"/>
      <c r="CS110" s="102"/>
      <c r="CT110" s="103"/>
      <c r="CU110" s="40"/>
      <c r="CV110" s="40"/>
      <c r="CW110" s="40"/>
      <c r="CX110" s="40"/>
      <c r="CY110" s="40"/>
      <c r="CZ110" s="40"/>
      <c r="DA110" s="40"/>
      <c r="DB110" s="40"/>
      <c r="DC110" s="40"/>
      <c r="DD110" s="40"/>
      <c r="DE110" s="40"/>
      <c r="DF110" s="40"/>
      <c r="DG110" s="40"/>
      <c r="DH110" s="40"/>
      <c r="DI110" s="40"/>
      <c r="DJ110" s="40"/>
      <c r="DK110" s="40"/>
      <c r="DL110" s="40"/>
      <c r="DM110" s="40"/>
      <c r="DN110" s="40"/>
      <c r="DO110" s="94"/>
      <c r="DP110" s="100"/>
      <c r="DQ110" s="104"/>
      <c r="DR110" s="105"/>
      <c r="DS110" s="105"/>
      <c r="DT110" s="105"/>
      <c r="DU110" s="105"/>
      <c r="DV110" s="105"/>
      <c r="DW110" s="94"/>
      <c r="DX110" s="191"/>
      <c r="DY110" s="104"/>
      <c r="DZ110" s="105"/>
      <c r="EA110" s="105"/>
      <c r="EB110" s="105"/>
      <c r="EC110" s="105"/>
      <c r="ED110" s="105"/>
      <c r="EE110" s="105"/>
      <c r="EF110" s="94"/>
      <c r="EG110" s="96"/>
      <c r="EH110" s="18"/>
      <c r="EI110" s="2"/>
      <c r="EJ110" s="2"/>
      <c r="EK110" s="100"/>
      <c r="EL110" s="99"/>
      <c r="EM110" s="40"/>
      <c r="EN110" s="40"/>
      <c r="EO110" s="100"/>
      <c r="EP110" s="99"/>
      <c r="EQ110" s="40"/>
      <c r="ER110" s="40"/>
      <c r="ES110" s="40"/>
      <c r="ET110" s="40"/>
      <c r="EU110" s="40"/>
      <c r="EV110" s="40"/>
      <c r="EW110" s="100"/>
      <c r="EX110" s="99"/>
      <c r="EY110" s="40"/>
      <c r="EZ110" s="40"/>
      <c r="FA110" s="40"/>
      <c r="FB110" s="40"/>
      <c r="FC110" s="40"/>
      <c r="FD110" s="40"/>
      <c r="FE110" s="100"/>
    </row>
    <row r="111" spans="1:161">
      <c r="A111" s="119" t="str">
        <f>Validation!B111</f>
        <v>Pass</v>
      </c>
      <c r="B111" s="150"/>
      <c r="C111" s="150"/>
      <c r="D111" s="150"/>
      <c r="E111" s="151"/>
      <c r="F111" s="152"/>
      <c r="G111" s="150"/>
      <c r="H111" s="149"/>
      <c r="I111" s="40"/>
      <c r="J111" s="149"/>
      <c r="K111" s="102"/>
      <c r="L111" s="40"/>
      <c r="M111" s="123"/>
      <c r="N111" s="137"/>
      <c r="O111" s="137"/>
      <c r="P111" s="95"/>
      <c r="Q111" s="94"/>
      <c r="R111" s="96"/>
      <c r="S111" s="95"/>
      <c r="T111" s="40"/>
      <c r="U111" s="40"/>
      <c r="V111" s="185"/>
      <c r="W111" s="167"/>
      <c r="X111" s="96"/>
      <c r="Y111" s="99"/>
      <c r="Z111" s="40"/>
      <c r="AA111" s="40"/>
      <c r="AB111" s="171"/>
      <c r="AC111" s="172"/>
      <c r="AD111" s="40"/>
      <c r="AE111" s="40"/>
      <c r="AF111" s="94"/>
      <c r="AG111" s="94"/>
      <c r="AH111" s="100"/>
      <c r="AI111" s="170"/>
      <c r="AJ111" s="169"/>
      <c r="AK111" s="98"/>
      <c r="AL111" s="168"/>
      <c r="AM111" s="97"/>
      <c r="AN111" s="98"/>
      <c r="AO111" s="98"/>
      <c r="AP111" s="225"/>
      <c r="AQ111" s="175"/>
      <c r="AR111" s="98"/>
      <c r="AS111" s="235"/>
      <c r="AT111" s="168"/>
      <c r="AU111" s="136"/>
      <c r="AV111" s="99"/>
      <c r="AW111" s="40"/>
      <c r="AX111" s="40"/>
      <c r="AY111" s="40"/>
      <c r="AZ111" s="40"/>
      <c r="BA111" s="40"/>
      <c r="BB111" s="40"/>
      <c r="BC111" s="40"/>
      <c r="BD111" s="40"/>
      <c r="BE111" s="40"/>
      <c r="BF111" s="101"/>
      <c r="BG111" s="96"/>
      <c r="BH111" s="99"/>
      <c r="BI111" s="40"/>
      <c r="BJ111" s="40"/>
      <c r="BK111" s="40"/>
      <c r="BL111" s="40"/>
      <c r="BM111" s="40"/>
      <c r="BN111" s="40"/>
      <c r="BO111" s="40"/>
      <c r="BP111" s="100"/>
      <c r="BQ111" s="40"/>
      <c r="BR111" s="40"/>
      <c r="BS111" s="40"/>
      <c r="BT111" s="40"/>
      <c r="BU111" s="40"/>
      <c r="BV111" s="40"/>
      <c r="BW111" s="40"/>
      <c r="BX111" s="40"/>
      <c r="BY111" s="100"/>
      <c r="BZ111" s="99"/>
      <c r="CA111" s="40"/>
      <c r="CB111" s="40"/>
      <c r="CC111" s="40"/>
      <c r="CD111" s="40"/>
      <c r="CE111" s="40"/>
      <c r="CF111" s="40"/>
      <c r="CG111" s="40"/>
      <c r="CH111" s="40"/>
      <c r="CI111" s="40"/>
      <c r="CJ111" s="40"/>
      <c r="CK111" s="40"/>
      <c r="CL111" s="40"/>
      <c r="CM111" s="40"/>
      <c r="CN111" s="40"/>
      <c r="CO111" s="40"/>
      <c r="CP111" s="40"/>
      <c r="CQ111" s="40"/>
      <c r="CR111" s="40"/>
      <c r="CS111" s="102"/>
      <c r="CT111" s="103"/>
      <c r="CU111" s="40"/>
      <c r="CV111" s="40"/>
      <c r="CW111" s="40"/>
      <c r="CX111" s="40"/>
      <c r="CY111" s="40"/>
      <c r="CZ111" s="40"/>
      <c r="DA111" s="40"/>
      <c r="DB111" s="40"/>
      <c r="DC111" s="40"/>
      <c r="DD111" s="40"/>
      <c r="DE111" s="40"/>
      <c r="DF111" s="40"/>
      <c r="DG111" s="40"/>
      <c r="DH111" s="40"/>
      <c r="DI111" s="40"/>
      <c r="DJ111" s="40"/>
      <c r="DK111" s="40"/>
      <c r="DL111" s="40"/>
      <c r="DM111" s="40"/>
      <c r="DN111" s="40"/>
      <c r="DO111" s="94"/>
      <c r="DP111" s="100"/>
      <c r="DQ111" s="104"/>
      <c r="DR111" s="105"/>
      <c r="DS111" s="105"/>
      <c r="DT111" s="105"/>
      <c r="DU111" s="105"/>
      <c r="DV111" s="105"/>
      <c r="DW111" s="94"/>
      <c r="DX111" s="191"/>
      <c r="DY111" s="104"/>
      <c r="DZ111" s="105"/>
      <c r="EA111" s="105"/>
      <c r="EB111" s="105"/>
      <c r="EC111" s="105"/>
      <c r="ED111" s="105"/>
      <c r="EE111" s="105"/>
      <c r="EF111" s="94"/>
      <c r="EG111" s="96"/>
      <c r="EH111" s="18"/>
      <c r="EI111" s="2"/>
      <c r="EJ111" s="2"/>
      <c r="EK111" s="100"/>
      <c r="EL111" s="99"/>
      <c r="EM111" s="40"/>
      <c r="EN111" s="40"/>
      <c r="EO111" s="100"/>
      <c r="EP111" s="99"/>
      <c r="EQ111" s="40"/>
      <c r="ER111" s="40"/>
      <c r="ES111" s="40"/>
      <c r="ET111" s="40"/>
      <c r="EU111" s="40"/>
      <c r="EV111" s="40"/>
      <c r="EW111" s="100"/>
      <c r="EX111" s="99"/>
      <c r="EY111" s="40"/>
      <c r="EZ111" s="40"/>
      <c r="FA111" s="40"/>
      <c r="FB111" s="40"/>
      <c r="FC111" s="40"/>
      <c r="FD111" s="40"/>
      <c r="FE111" s="100"/>
    </row>
    <row r="112" spans="1:161">
      <c r="A112" s="119" t="str">
        <f>Validation!B112</f>
        <v>Pass</v>
      </c>
      <c r="B112" s="150"/>
      <c r="C112" s="150"/>
      <c r="D112" s="150"/>
      <c r="E112" s="151"/>
      <c r="F112" s="152"/>
      <c r="G112" s="150"/>
      <c r="H112" s="149"/>
      <c r="I112" s="40"/>
      <c r="J112" s="149"/>
      <c r="K112" s="102"/>
      <c r="L112" s="40"/>
      <c r="M112" s="123"/>
      <c r="N112" s="137"/>
      <c r="O112" s="137"/>
      <c r="P112" s="95"/>
      <c r="Q112" s="94"/>
      <c r="R112" s="96"/>
      <c r="S112" s="95"/>
      <c r="T112" s="40"/>
      <c r="U112" s="40"/>
      <c r="V112" s="185"/>
      <c r="W112" s="167"/>
      <c r="X112" s="96"/>
      <c r="Y112" s="99"/>
      <c r="Z112" s="40"/>
      <c r="AA112" s="40"/>
      <c r="AB112" s="171"/>
      <c r="AC112" s="172"/>
      <c r="AD112" s="40"/>
      <c r="AE112" s="40"/>
      <c r="AF112" s="94"/>
      <c r="AG112" s="94"/>
      <c r="AH112" s="100"/>
      <c r="AI112" s="170"/>
      <c r="AJ112" s="169"/>
      <c r="AK112" s="98"/>
      <c r="AL112" s="168"/>
      <c r="AM112" s="97"/>
      <c r="AN112" s="98"/>
      <c r="AO112" s="98"/>
      <c r="AP112" s="225"/>
      <c r="AQ112" s="175"/>
      <c r="AR112" s="98"/>
      <c r="AS112" s="235"/>
      <c r="AT112" s="168"/>
      <c r="AU112" s="136"/>
      <c r="AV112" s="99"/>
      <c r="AW112" s="40"/>
      <c r="AX112" s="40"/>
      <c r="AY112" s="40"/>
      <c r="AZ112" s="40"/>
      <c r="BA112" s="40"/>
      <c r="BB112" s="40"/>
      <c r="BC112" s="40"/>
      <c r="BD112" s="40"/>
      <c r="BE112" s="40"/>
      <c r="BF112" s="101"/>
      <c r="BG112" s="96"/>
      <c r="BH112" s="99"/>
      <c r="BI112" s="40"/>
      <c r="BJ112" s="40"/>
      <c r="BK112" s="40"/>
      <c r="BL112" s="40"/>
      <c r="BM112" s="40"/>
      <c r="BN112" s="40"/>
      <c r="BO112" s="40"/>
      <c r="BP112" s="100"/>
      <c r="BQ112" s="40"/>
      <c r="BR112" s="40"/>
      <c r="BS112" s="40"/>
      <c r="BT112" s="40"/>
      <c r="BU112" s="40"/>
      <c r="BV112" s="40"/>
      <c r="BW112" s="40"/>
      <c r="BX112" s="40"/>
      <c r="BY112" s="100"/>
      <c r="BZ112" s="99"/>
      <c r="CA112" s="40"/>
      <c r="CB112" s="40"/>
      <c r="CC112" s="40"/>
      <c r="CD112" s="40"/>
      <c r="CE112" s="40"/>
      <c r="CF112" s="40"/>
      <c r="CG112" s="40"/>
      <c r="CH112" s="40"/>
      <c r="CI112" s="40"/>
      <c r="CJ112" s="40"/>
      <c r="CK112" s="40"/>
      <c r="CL112" s="40"/>
      <c r="CM112" s="40"/>
      <c r="CN112" s="40"/>
      <c r="CO112" s="40"/>
      <c r="CP112" s="40"/>
      <c r="CQ112" s="40"/>
      <c r="CR112" s="40"/>
      <c r="CS112" s="102"/>
      <c r="CT112" s="103"/>
      <c r="CU112" s="40"/>
      <c r="CV112" s="40"/>
      <c r="CW112" s="40"/>
      <c r="CX112" s="40"/>
      <c r="CY112" s="40"/>
      <c r="CZ112" s="40"/>
      <c r="DA112" s="40"/>
      <c r="DB112" s="40"/>
      <c r="DC112" s="40"/>
      <c r="DD112" s="40"/>
      <c r="DE112" s="40"/>
      <c r="DF112" s="40"/>
      <c r="DG112" s="40"/>
      <c r="DH112" s="40"/>
      <c r="DI112" s="40"/>
      <c r="DJ112" s="40"/>
      <c r="DK112" s="40"/>
      <c r="DL112" s="40"/>
      <c r="DM112" s="40"/>
      <c r="DN112" s="40"/>
      <c r="DO112" s="94"/>
      <c r="DP112" s="100"/>
      <c r="DQ112" s="104"/>
      <c r="DR112" s="105"/>
      <c r="DS112" s="105"/>
      <c r="DT112" s="105"/>
      <c r="DU112" s="105"/>
      <c r="DV112" s="105"/>
      <c r="DW112" s="94"/>
      <c r="DX112" s="191"/>
      <c r="DY112" s="104"/>
      <c r="DZ112" s="105"/>
      <c r="EA112" s="105"/>
      <c r="EB112" s="105"/>
      <c r="EC112" s="105"/>
      <c r="ED112" s="105"/>
      <c r="EE112" s="105"/>
      <c r="EF112" s="94"/>
      <c r="EG112" s="96"/>
      <c r="EH112" s="18"/>
      <c r="EI112" s="2"/>
      <c r="EJ112" s="2"/>
      <c r="EK112" s="100"/>
      <c r="EL112" s="99"/>
      <c r="EM112" s="40"/>
      <c r="EN112" s="40"/>
      <c r="EO112" s="100"/>
      <c r="EP112" s="99"/>
      <c r="EQ112" s="40"/>
      <c r="ER112" s="40"/>
      <c r="ES112" s="40"/>
      <c r="ET112" s="40"/>
      <c r="EU112" s="40"/>
      <c r="EV112" s="40"/>
      <c r="EW112" s="100"/>
      <c r="EX112" s="99"/>
      <c r="EY112" s="40"/>
      <c r="EZ112" s="40"/>
      <c r="FA112" s="40"/>
      <c r="FB112" s="40"/>
      <c r="FC112" s="40"/>
      <c r="FD112" s="40"/>
      <c r="FE112" s="100"/>
    </row>
    <row r="113" spans="1:161">
      <c r="A113" s="119" t="str">
        <f>Validation!B113</f>
        <v>Pass</v>
      </c>
      <c r="B113" s="150"/>
      <c r="C113" s="150"/>
      <c r="D113" s="150"/>
      <c r="E113" s="151"/>
      <c r="F113" s="152"/>
      <c r="G113" s="150"/>
      <c r="H113" s="149"/>
      <c r="I113" s="40"/>
      <c r="J113" s="149"/>
      <c r="K113" s="102"/>
      <c r="L113" s="40"/>
      <c r="M113" s="123"/>
      <c r="N113" s="137"/>
      <c r="O113" s="137"/>
      <c r="P113" s="95"/>
      <c r="Q113" s="94"/>
      <c r="R113" s="96"/>
      <c r="S113" s="95"/>
      <c r="T113" s="40"/>
      <c r="U113" s="40"/>
      <c r="V113" s="185"/>
      <c r="W113" s="167"/>
      <c r="X113" s="96"/>
      <c r="Y113" s="99"/>
      <c r="Z113" s="40"/>
      <c r="AA113" s="40"/>
      <c r="AB113" s="171"/>
      <c r="AC113" s="172"/>
      <c r="AD113" s="40"/>
      <c r="AE113" s="40"/>
      <c r="AF113" s="94"/>
      <c r="AG113" s="94"/>
      <c r="AH113" s="100"/>
      <c r="AI113" s="170"/>
      <c r="AJ113" s="169"/>
      <c r="AK113" s="98"/>
      <c r="AL113" s="168"/>
      <c r="AM113" s="97"/>
      <c r="AN113" s="98"/>
      <c r="AO113" s="98"/>
      <c r="AP113" s="225"/>
      <c r="AQ113" s="175"/>
      <c r="AR113" s="98"/>
      <c r="AS113" s="235"/>
      <c r="AT113" s="168"/>
      <c r="AU113" s="136"/>
      <c r="AV113" s="99"/>
      <c r="AW113" s="40"/>
      <c r="AX113" s="40"/>
      <c r="AY113" s="40"/>
      <c r="AZ113" s="40"/>
      <c r="BA113" s="40"/>
      <c r="BB113" s="40"/>
      <c r="BC113" s="40"/>
      <c r="BD113" s="40"/>
      <c r="BE113" s="40"/>
      <c r="BF113" s="101"/>
      <c r="BG113" s="96"/>
      <c r="BH113" s="99"/>
      <c r="BI113" s="40"/>
      <c r="BJ113" s="40"/>
      <c r="BK113" s="40"/>
      <c r="BL113" s="40"/>
      <c r="BM113" s="40"/>
      <c r="BN113" s="40"/>
      <c r="BO113" s="40"/>
      <c r="BP113" s="100"/>
      <c r="BQ113" s="40"/>
      <c r="BR113" s="40"/>
      <c r="BS113" s="40"/>
      <c r="BT113" s="40"/>
      <c r="BU113" s="40"/>
      <c r="BV113" s="40"/>
      <c r="BW113" s="40"/>
      <c r="BX113" s="40"/>
      <c r="BY113" s="100"/>
      <c r="BZ113" s="99"/>
      <c r="CA113" s="40"/>
      <c r="CB113" s="40"/>
      <c r="CC113" s="40"/>
      <c r="CD113" s="40"/>
      <c r="CE113" s="40"/>
      <c r="CF113" s="40"/>
      <c r="CG113" s="40"/>
      <c r="CH113" s="40"/>
      <c r="CI113" s="40"/>
      <c r="CJ113" s="40"/>
      <c r="CK113" s="40"/>
      <c r="CL113" s="40"/>
      <c r="CM113" s="40"/>
      <c r="CN113" s="40"/>
      <c r="CO113" s="40"/>
      <c r="CP113" s="40"/>
      <c r="CQ113" s="40"/>
      <c r="CR113" s="40"/>
      <c r="CS113" s="102"/>
      <c r="CT113" s="103"/>
      <c r="CU113" s="40"/>
      <c r="CV113" s="40"/>
      <c r="CW113" s="40"/>
      <c r="CX113" s="40"/>
      <c r="CY113" s="40"/>
      <c r="CZ113" s="40"/>
      <c r="DA113" s="40"/>
      <c r="DB113" s="40"/>
      <c r="DC113" s="40"/>
      <c r="DD113" s="40"/>
      <c r="DE113" s="40"/>
      <c r="DF113" s="40"/>
      <c r="DG113" s="40"/>
      <c r="DH113" s="40"/>
      <c r="DI113" s="40"/>
      <c r="DJ113" s="40"/>
      <c r="DK113" s="40"/>
      <c r="DL113" s="40"/>
      <c r="DM113" s="40"/>
      <c r="DN113" s="40"/>
      <c r="DO113" s="94"/>
      <c r="DP113" s="100"/>
      <c r="DQ113" s="104"/>
      <c r="DR113" s="105"/>
      <c r="DS113" s="105"/>
      <c r="DT113" s="105"/>
      <c r="DU113" s="105"/>
      <c r="DV113" s="105"/>
      <c r="DW113" s="94"/>
      <c r="DX113" s="191"/>
      <c r="DY113" s="104"/>
      <c r="DZ113" s="105"/>
      <c r="EA113" s="105"/>
      <c r="EB113" s="105"/>
      <c r="EC113" s="105"/>
      <c r="ED113" s="105"/>
      <c r="EE113" s="105"/>
      <c r="EF113" s="94"/>
      <c r="EG113" s="96"/>
      <c r="EH113" s="18"/>
      <c r="EI113" s="2"/>
      <c r="EJ113" s="2"/>
      <c r="EK113" s="100"/>
      <c r="EL113" s="99"/>
      <c r="EM113" s="40"/>
      <c r="EN113" s="40"/>
      <c r="EO113" s="100"/>
      <c r="EP113" s="99"/>
      <c r="EQ113" s="40"/>
      <c r="ER113" s="40"/>
      <c r="ES113" s="40"/>
      <c r="ET113" s="40"/>
      <c r="EU113" s="40"/>
      <c r="EV113" s="40"/>
      <c r="EW113" s="100"/>
      <c r="EX113" s="99"/>
      <c r="EY113" s="40"/>
      <c r="EZ113" s="40"/>
      <c r="FA113" s="40"/>
      <c r="FB113" s="40"/>
      <c r="FC113" s="40"/>
      <c r="FD113" s="40"/>
      <c r="FE113" s="100"/>
    </row>
    <row r="114" spans="1:161">
      <c r="A114" s="119" t="str">
        <f>Validation!B114</f>
        <v>Pass</v>
      </c>
      <c r="B114" s="150"/>
      <c r="C114" s="150"/>
      <c r="D114" s="150"/>
      <c r="E114" s="151"/>
      <c r="F114" s="152"/>
      <c r="G114" s="150"/>
      <c r="H114" s="149"/>
      <c r="I114" s="40"/>
      <c r="J114" s="149"/>
      <c r="K114" s="102"/>
      <c r="L114" s="40"/>
      <c r="M114" s="123"/>
      <c r="N114" s="137"/>
      <c r="O114" s="137"/>
      <c r="P114" s="95"/>
      <c r="Q114" s="94"/>
      <c r="R114" s="96"/>
      <c r="S114" s="95"/>
      <c r="T114" s="40"/>
      <c r="U114" s="40"/>
      <c r="V114" s="185"/>
      <c r="W114" s="167"/>
      <c r="X114" s="96"/>
      <c r="Y114" s="99"/>
      <c r="Z114" s="40"/>
      <c r="AA114" s="40"/>
      <c r="AB114" s="171"/>
      <c r="AC114" s="172"/>
      <c r="AD114" s="40"/>
      <c r="AE114" s="40"/>
      <c r="AF114" s="94"/>
      <c r="AG114" s="94"/>
      <c r="AH114" s="100"/>
      <c r="AI114" s="170"/>
      <c r="AJ114" s="169"/>
      <c r="AK114" s="98"/>
      <c r="AL114" s="168"/>
      <c r="AM114" s="97"/>
      <c r="AN114" s="98"/>
      <c r="AO114" s="98"/>
      <c r="AP114" s="225"/>
      <c r="AQ114" s="175"/>
      <c r="AR114" s="98"/>
      <c r="AS114" s="235"/>
      <c r="AT114" s="168"/>
      <c r="AU114" s="136"/>
      <c r="AV114" s="99"/>
      <c r="AW114" s="40"/>
      <c r="AX114" s="40"/>
      <c r="AY114" s="40"/>
      <c r="AZ114" s="40"/>
      <c r="BA114" s="40"/>
      <c r="BB114" s="40"/>
      <c r="BC114" s="40"/>
      <c r="BD114" s="40"/>
      <c r="BE114" s="40"/>
      <c r="BF114" s="101"/>
      <c r="BG114" s="96"/>
      <c r="BH114" s="99"/>
      <c r="BI114" s="40"/>
      <c r="BJ114" s="40"/>
      <c r="BK114" s="40"/>
      <c r="BL114" s="40"/>
      <c r="BM114" s="40"/>
      <c r="BN114" s="40"/>
      <c r="BO114" s="40"/>
      <c r="BP114" s="100"/>
      <c r="BQ114" s="40"/>
      <c r="BR114" s="40"/>
      <c r="BS114" s="40"/>
      <c r="BT114" s="40"/>
      <c r="BU114" s="40"/>
      <c r="BV114" s="40"/>
      <c r="BW114" s="40"/>
      <c r="BX114" s="40"/>
      <c r="BY114" s="100"/>
      <c r="BZ114" s="99"/>
      <c r="CA114" s="40"/>
      <c r="CB114" s="40"/>
      <c r="CC114" s="40"/>
      <c r="CD114" s="40"/>
      <c r="CE114" s="40"/>
      <c r="CF114" s="40"/>
      <c r="CG114" s="40"/>
      <c r="CH114" s="40"/>
      <c r="CI114" s="40"/>
      <c r="CJ114" s="40"/>
      <c r="CK114" s="40"/>
      <c r="CL114" s="40"/>
      <c r="CM114" s="40"/>
      <c r="CN114" s="40"/>
      <c r="CO114" s="40"/>
      <c r="CP114" s="40"/>
      <c r="CQ114" s="40"/>
      <c r="CR114" s="40"/>
      <c r="CS114" s="102"/>
      <c r="CT114" s="103"/>
      <c r="CU114" s="40"/>
      <c r="CV114" s="40"/>
      <c r="CW114" s="40"/>
      <c r="CX114" s="40"/>
      <c r="CY114" s="40"/>
      <c r="CZ114" s="40"/>
      <c r="DA114" s="40"/>
      <c r="DB114" s="40"/>
      <c r="DC114" s="40"/>
      <c r="DD114" s="40"/>
      <c r="DE114" s="40"/>
      <c r="DF114" s="40"/>
      <c r="DG114" s="40"/>
      <c r="DH114" s="40"/>
      <c r="DI114" s="40"/>
      <c r="DJ114" s="40"/>
      <c r="DK114" s="40"/>
      <c r="DL114" s="40"/>
      <c r="DM114" s="40"/>
      <c r="DN114" s="40"/>
      <c r="DO114" s="94"/>
      <c r="DP114" s="100"/>
      <c r="DQ114" s="104"/>
      <c r="DR114" s="105"/>
      <c r="DS114" s="105"/>
      <c r="DT114" s="105"/>
      <c r="DU114" s="105"/>
      <c r="DV114" s="105"/>
      <c r="DW114" s="94"/>
      <c r="DX114" s="191"/>
      <c r="DY114" s="104"/>
      <c r="DZ114" s="105"/>
      <c r="EA114" s="105"/>
      <c r="EB114" s="105"/>
      <c r="EC114" s="105"/>
      <c r="ED114" s="105"/>
      <c r="EE114" s="105"/>
      <c r="EF114" s="94"/>
      <c r="EG114" s="96"/>
      <c r="EH114" s="18"/>
      <c r="EI114" s="2"/>
      <c r="EJ114" s="2"/>
      <c r="EK114" s="100"/>
      <c r="EL114" s="99"/>
      <c r="EM114" s="40"/>
      <c r="EN114" s="40"/>
      <c r="EO114" s="100"/>
      <c r="EP114" s="99"/>
      <c r="EQ114" s="40"/>
      <c r="ER114" s="40"/>
      <c r="ES114" s="40"/>
      <c r="ET114" s="40"/>
      <c r="EU114" s="40"/>
      <c r="EV114" s="40"/>
      <c r="EW114" s="100"/>
      <c r="EX114" s="99"/>
      <c r="EY114" s="40"/>
      <c r="EZ114" s="40"/>
      <c r="FA114" s="40"/>
      <c r="FB114" s="40"/>
      <c r="FC114" s="40"/>
      <c r="FD114" s="40"/>
      <c r="FE114" s="100"/>
    </row>
    <row r="115" spans="1:161">
      <c r="A115" s="119" t="str">
        <f>Validation!B115</f>
        <v>Pass</v>
      </c>
      <c r="B115" s="150"/>
      <c r="C115" s="150"/>
      <c r="D115" s="150"/>
      <c r="E115" s="151"/>
      <c r="F115" s="152"/>
      <c r="G115" s="150"/>
      <c r="H115" s="149"/>
      <c r="I115" s="40"/>
      <c r="J115" s="149"/>
      <c r="K115" s="102"/>
      <c r="L115" s="40"/>
      <c r="M115" s="123"/>
      <c r="N115" s="137"/>
      <c r="O115" s="137"/>
      <c r="P115" s="95"/>
      <c r="Q115" s="94"/>
      <c r="R115" s="96"/>
      <c r="S115" s="95"/>
      <c r="T115" s="40"/>
      <c r="U115" s="40"/>
      <c r="V115" s="185"/>
      <c r="W115" s="167"/>
      <c r="X115" s="96"/>
      <c r="Y115" s="99"/>
      <c r="Z115" s="40"/>
      <c r="AA115" s="40"/>
      <c r="AB115" s="171"/>
      <c r="AC115" s="172"/>
      <c r="AD115" s="40"/>
      <c r="AE115" s="40"/>
      <c r="AF115" s="94"/>
      <c r="AG115" s="94"/>
      <c r="AH115" s="100"/>
      <c r="AI115" s="170"/>
      <c r="AJ115" s="169"/>
      <c r="AK115" s="98"/>
      <c r="AL115" s="168"/>
      <c r="AM115" s="97"/>
      <c r="AN115" s="98"/>
      <c r="AO115" s="98"/>
      <c r="AP115" s="225"/>
      <c r="AQ115" s="175"/>
      <c r="AR115" s="98"/>
      <c r="AS115" s="235"/>
      <c r="AT115" s="168"/>
      <c r="AU115" s="136"/>
      <c r="AV115" s="99"/>
      <c r="AW115" s="40"/>
      <c r="AX115" s="40"/>
      <c r="AY115" s="40"/>
      <c r="AZ115" s="40"/>
      <c r="BA115" s="40"/>
      <c r="BB115" s="40"/>
      <c r="BC115" s="40"/>
      <c r="BD115" s="40"/>
      <c r="BE115" s="40"/>
      <c r="BF115" s="101"/>
      <c r="BG115" s="96"/>
      <c r="BH115" s="99"/>
      <c r="BI115" s="40"/>
      <c r="BJ115" s="40"/>
      <c r="BK115" s="40"/>
      <c r="BL115" s="40"/>
      <c r="BM115" s="40"/>
      <c r="BN115" s="40"/>
      <c r="BO115" s="40"/>
      <c r="BP115" s="100"/>
      <c r="BQ115" s="40"/>
      <c r="BR115" s="40"/>
      <c r="BS115" s="40"/>
      <c r="BT115" s="40"/>
      <c r="BU115" s="40"/>
      <c r="BV115" s="40"/>
      <c r="BW115" s="40"/>
      <c r="BX115" s="40"/>
      <c r="BY115" s="100"/>
      <c r="BZ115" s="99"/>
      <c r="CA115" s="40"/>
      <c r="CB115" s="40"/>
      <c r="CC115" s="40"/>
      <c r="CD115" s="40"/>
      <c r="CE115" s="40"/>
      <c r="CF115" s="40"/>
      <c r="CG115" s="40"/>
      <c r="CH115" s="40"/>
      <c r="CI115" s="40"/>
      <c r="CJ115" s="40"/>
      <c r="CK115" s="40"/>
      <c r="CL115" s="40"/>
      <c r="CM115" s="40"/>
      <c r="CN115" s="40"/>
      <c r="CO115" s="40"/>
      <c r="CP115" s="40"/>
      <c r="CQ115" s="40"/>
      <c r="CR115" s="40"/>
      <c r="CS115" s="102"/>
      <c r="CT115" s="103"/>
      <c r="CU115" s="40"/>
      <c r="CV115" s="40"/>
      <c r="CW115" s="40"/>
      <c r="CX115" s="40"/>
      <c r="CY115" s="40"/>
      <c r="CZ115" s="40"/>
      <c r="DA115" s="40"/>
      <c r="DB115" s="40"/>
      <c r="DC115" s="40"/>
      <c r="DD115" s="40"/>
      <c r="DE115" s="40"/>
      <c r="DF115" s="40"/>
      <c r="DG115" s="40"/>
      <c r="DH115" s="40"/>
      <c r="DI115" s="40"/>
      <c r="DJ115" s="40"/>
      <c r="DK115" s="40"/>
      <c r="DL115" s="40"/>
      <c r="DM115" s="40"/>
      <c r="DN115" s="40"/>
      <c r="DO115" s="94"/>
      <c r="DP115" s="100"/>
      <c r="DQ115" s="104"/>
      <c r="DR115" s="105"/>
      <c r="DS115" s="105"/>
      <c r="DT115" s="105"/>
      <c r="DU115" s="105"/>
      <c r="DV115" s="105"/>
      <c r="DW115" s="94"/>
      <c r="DX115" s="191"/>
      <c r="DY115" s="104"/>
      <c r="DZ115" s="105"/>
      <c r="EA115" s="105"/>
      <c r="EB115" s="105"/>
      <c r="EC115" s="105"/>
      <c r="ED115" s="105"/>
      <c r="EE115" s="105"/>
      <c r="EF115" s="94"/>
      <c r="EG115" s="96"/>
      <c r="EH115" s="18"/>
      <c r="EI115" s="2"/>
      <c r="EJ115" s="2"/>
      <c r="EK115" s="100"/>
      <c r="EL115" s="99"/>
      <c r="EM115" s="40"/>
      <c r="EN115" s="40"/>
      <c r="EO115" s="100"/>
      <c r="EP115" s="99"/>
      <c r="EQ115" s="40"/>
      <c r="ER115" s="40"/>
      <c r="ES115" s="40"/>
      <c r="ET115" s="40"/>
      <c r="EU115" s="40"/>
      <c r="EV115" s="40"/>
      <c r="EW115" s="100"/>
      <c r="EX115" s="99"/>
      <c r="EY115" s="40"/>
      <c r="EZ115" s="40"/>
      <c r="FA115" s="40"/>
      <c r="FB115" s="40"/>
      <c r="FC115" s="40"/>
      <c r="FD115" s="40"/>
      <c r="FE115" s="100"/>
    </row>
    <row r="116" spans="1:161">
      <c r="A116" s="119" t="str">
        <f>Validation!B116</f>
        <v>Pass</v>
      </c>
      <c r="B116" s="150"/>
      <c r="C116" s="150"/>
      <c r="D116" s="150"/>
      <c r="E116" s="151"/>
      <c r="F116" s="152"/>
      <c r="G116" s="150"/>
      <c r="H116" s="149"/>
      <c r="I116" s="40"/>
      <c r="J116" s="149"/>
      <c r="K116" s="102"/>
      <c r="L116" s="40"/>
      <c r="M116" s="123"/>
      <c r="N116" s="137"/>
      <c r="O116" s="137"/>
      <c r="P116" s="95"/>
      <c r="Q116" s="94"/>
      <c r="R116" s="96"/>
      <c r="S116" s="95"/>
      <c r="T116" s="40"/>
      <c r="U116" s="40"/>
      <c r="V116" s="185"/>
      <c r="W116" s="167"/>
      <c r="X116" s="96"/>
      <c r="Y116" s="99"/>
      <c r="Z116" s="40"/>
      <c r="AA116" s="40"/>
      <c r="AB116" s="171"/>
      <c r="AC116" s="172"/>
      <c r="AD116" s="40"/>
      <c r="AE116" s="40"/>
      <c r="AF116" s="94"/>
      <c r="AG116" s="94"/>
      <c r="AH116" s="100"/>
      <c r="AI116" s="170"/>
      <c r="AJ116" s="169"/>
      <c r="AK116" s="98"/>
      <c r="AL116" s="168"/>
      <c r="AM116" s="97"/>
      <c r="AN116" s="98"/>
      <c r="AO116" s="98"/>
      <c r="AP116" s="225"/>
      <c r="AQ116" s="175"/>
      <c r="AR116" s="98"/>
      <c r="AS116" s="235"/>
      <c r="AT116" s="168"/>
      <c r="AU116" s="136"/>
      <c r="AV116" s="99"/>
      <c r="AW116" s="40"/>
      <c r="AX116" s="40"/>
      <c r="AY116" s="40"/>
      <c r="AZ116" s="40"/>
      <c r="BA116" s="40"/>
      <c r="BB116" s="40"/>
      <c r="BC116" s="40"/>
      <c r="BD116" s="40"/>
      <c r="BE116" s="40"/>
      <c r="BF116" s="101"/>
      <c r="BG116" s="96"/>
      <c r="BH116" s="99"/>
      <c r="BI116" s="40"/>
      <c r="BJ116" s="40"/>
      <c r="BK116" s="40"/>
      <c r="BL116" s="40"/>
      <c r="BM116" s="40"/>
      <c r="BN116" s="40"/>
      <c r="BO116" s="40"/>
      <c r="BP116" s="100"/>
      <c r="BQ116" s="40"/>
      <c r="BR116" s="40"/>
      <c r="BS116" s="40"/>
      <c r="BT116" s="40"/>
      <c r="BU116" s="40"/>
      <c r="BV116" s="40"/>
      <c r="BW116" s="40"/>
      <c r="BX116" s="40"/>
      <c r="BY116" s="100"/>
      <c r="BZ116" s="99"/>
      <c r="CA116" s="40"/>
      <c r="CB116" s="40"/>
      <c r="CC116" s="40"/>
      <c r="CD116" s="40"/>
      <c r="CE116" s="40"/>
      <c r="CF116" s="40"/>
      <c r="CG116" s="40"/>
      <c r="CH116" s="40"/>
      <c r="CI116" s="40"/>
      <c r="CJ116" s="40"/>
      <c r="CK116" s="40"/>
      <c r="CL116" s="40"/>
      <c r="CM116" s="40"/>
      <c r="CN116" s="40"/>
      <c r="CO116" s="40"/>
      <c r="CP116" s="40"/>
      <c r="CQ116" s="40"/>
      <c r="CR116" s="40"/>
      <c r="CS116" s="102"/>
      <c r="CT116" s="103"/>
      <c r="CU116" s="40"/>
      <c r="CV116" s="40"/>
      <c r="CW116" s="40"/>
      <c r="CX116" s="40"/>
      <c r="CY116" s="40"/>
      <c r="CZ116" s="40"/>
      <c r="DA116" s="40"/>
      <c r="DB116" s="40"/>
      <c r="DC116" s="40"/>
      <c r="DD116" s="40"/>
      <c r="DE116" s="40"/>
      <c r="DF116" s="40"/>
      <c r="DG116" s="40"/>
      <c r="DH116" s="40"/>
      <c r="DI116" s="40"/>
      <c r="DJ116" s="40"/>
      <c r="DK116" s="40"/>
      <c r="DL116" s="40"/>
      <c r="DM116" s="40"/>
      <c r="DN116" s="40"/>
      <c r="DO116" s="94"/>
      <c r="DP116" s="100"/>
      <c r="DQ116" s="104"/>
      <c r="DR116" s="105"/>
      <c r="DS116" s="105"/>
      <c r="DT116" s="105"/>
      <c r="DU116" s="105"/>
      <c r="DV116" s="105"/>
      <c r="DW116" s="94"/>
      <c r="DX116" s="191"/>
      <c r="DY116" s="104"/>
      <c r="DZ116" s="105"/>
      <c r="EA116" s="105"/>
      <c r="EB116" s="105"/>
      <c r="EC116" s="105"/>
      <c r="ED116" s="105"/>
      <c r="EE116" s="105"/>
      <c r="EF116" s="94"/>
      <c r="EG116" s="96"/>
      <c r="EH116" s="18"/>
      <c r="EI116" s="2"/>
      <c r="EJ116" s="2"/>
      <c r="EK116" s="100"/>
      <c r="EL116" s="99"/>
      <c r="EM116" s="40"/>
      <c r="EN116" s="40"/>
      <c r="EO116" s="100"/>
      <c r="EP116" s="99"/>
      <c r="EQ116" s="40"/>
      <c r="ER116" s="40"/>
      <c r="ES116" s="40"/>
      <c r="ET116" s="40"/>
      <c r="EU116" s="40"/>
      <c r="EV116" s="40"/>
      <c r="EW116" s="100"/>
      <c r="EX116" s="99"/>
      <c r="EY116" s="40"/>
      <c r="EZ116" s="40"/>
      <c r="FA116" s="40"/>
      <c r="FB116" s="40"/>
      <c r="FC116" s="40"/>
      <c r="FD116" s="40"/>
      <c r="FE116" s="100"/>
    </row>
    <row r="117" spans="1:161">
      <c r="A117" s="119" t="str">
        <f>Validation!B117</f>
        <v>Pass</v>
      </c>
      <c r="B117" s="150"/>
      <c r="C117" s="150"/>
      <c r="D117" s="150"/>
      <c r="E117" s="151"/>
      <c r="F117" s="152"/>
      <c r="G117" s="150"/>
      <c r="H117" s="149"/>
      <c r="I117" s="40"/>
      <c r="J117" s="149"/>
      <c r="K117" s="102"/>
      <c r="L117" s="40"/>
      <c r="M117" s="123"/>
      <c r="N117" s="137"/>
      <c r="O117" s="137"/>
      <c r="P117" s="95"/>
      <c r="Q117" s="94"/>
      <c r="R117" s="96"/>
      <c r="S117" s="95"/>
      <c r="T117" s="40"/>
      <c r="U117" s="40"/>
      <c r="V117" s="185"/>
      <c r="W117" s="167"/>
      <c r="X117" s="96"/>
      <c r="Y117" s="99"/>
      <c r="Z117" s="40"/>
      <c r="AA117" s="40"/>
      <c r="AB117" s="171"/>
      <c r="AC117" s="172"/>
      <c r="AD117" s="40"/>
      <c r="AE117" s="40"/>
      <c r="AF117" s="94"/>
      <c r="AG117" s="94"/>
      <c r="AH117" s="100"/>
      <c r="AI117" s="170"/>
      <c r="AJ117" s="169"/>
      <c r="AK117" s="98"/>
      <c r="AL117" s="168"/>
      <c r="AM117" s="97"/>
      <c r="AN117" s="98"/>
      <c r="AO117" s="98"/>
      <c r="AP117" s="225"/>
      <c r="AQ117" s="175"/>
      <c r="AR117" s="98"/>
      <c r="AS117" s="235"/>
      <c r="AT117" s="168"/>
      <c r="AU117" s="136"/>
      <c r="AV117" s="99"/>
      <c r="AW117" s="40"/>
      <c r="AX117" s="40"/>
      <c r="AY117" s="40"/>
      <c r="AZ117" s="40"/>
      <c r="BA117" s="40"/>
      <c r="BB117" s="40"/>
      <c r="BC117" s="40"/>
      <c r="BD117" s="40"/>
      <c r="BE117" s="40"/>
      <c r="BF117" s="101"/>
      <c r="BG117" s="96"/>
      <c r="BH117" s="99"/>
      <c r="BI117" s="40"/>
      <c r="BJ117" s="40"/>
      <c r="BK117" s="40"/>
      <c r="BL117" s="40"/>
      <c r="BM117" s="40"/>
      <c r="BN117" s="40"/>
      <c r="BO117" s="40"/>
      <c r="BP117" s="100"/>
      <c r="BQ117" s="40"/>
      <c r="BR117" s="40"/>
      <c r="BS117" s="40"/>
      <c r="BT117" s="40"/>
      <c r="BU117" s="40"/>
      <c r="BV117" s="40"/>
      <c r="BW117" s="40"/>
      <c r="BX117" s="40"/>
      <c r="BY117" s="100"/>
      <c r="BZ117" s="99"/>
      <c r="CA117" s="40"/>
      <c r="CB117" s="40"/>
      <c r="CC117" s="40"/>
      <c r="CD117" s="40"/>
      <c r="CE117" s="40"/>
      <c r="CF117" s="40"/>
      <c r="CG117" s="40"/>
      <c r="CH117" s="40"/>
      <c r="CI117" s="40"/>
      <c r="CJ117" s="40"/>
      <c r="CK117" s="40"/>
      <c r="CL117" s="40"/>
      <c r="CM117" s="40"/>
      <c r="CN117" s="40"/>
      <c r="CO117" s="40"/>
      <c r="CP117" s="40"/>
      <c r="CQ117" s="40"/>
      <c r="CR117" s="40"/>
      <c r="CS117" s="102"/>
      <c r="CT117" s="103"/>
      <c r="CU117" s="40"/>
      <c r="CV117" s="40"/>
      <c r="CW117" s="40"/>
      <c r="CX117" s="40"/>
      <c r="CY117" s="40"/>
      <c r="CZ117" s="40"/>
      <c r="DA117" s="40"/>
      <c r="DB117" s="40"/>
      <c r="DC117" s="40"/>
      <c r="DD117" s="40"/>
      <c r="DE117" s="40"/>
      <c r="DF117" s="40"/>
      <c r="DG117" s="40"/>
      <c r="DH117" s="40"/>
      <c r="DI117" s="40"/>
      <c r="DJ117" s="40"/>
      <c r="DK117" s="40"/>
      <c r="DL117" s="40"/>
      <c r="DM117" s="40"/>
      <c r="DN117" s="40"/>
      <c r="DO117" s="94"/>
      <c r="DP117" s="100"/>
      <c r="DQ117" s="104"/>
      <c r="DR117" s="105"/>
      <c r="DS117" s="105"/>
      <c r="DT117" s="105"/>
      <c r="DU117" s="105"/>
      <c r="DV117" s="105"/>
      <c r="DW117" s="94"/>
      <c r="DX117" s="191"/>
      <c r="DY117" s="104"/>
      <c r="DZ117" s="105"/>
      <c r="EA117" s="105"/>
      <c r="EB117" s="105"/>
      <c r="EC117" s="105"/>
      <c r="ED117" s="105"/>
      <c r="EE117" s="105"/>
      <c r="EF117" s="94"/>
      <c r="EG117" s="96"/>
      <c r="EH117" s="18"/>
      <c r="EI117" s="2"/>
      <c r="EJ117" s="2"/>
      <c r="EK117" s="100"/>
      <c r="EL117" s="99"/>
      <c r="EM117" s="40"/>
      <c r="EN117" s="40"/>
      <c r="EO117" s="100"/>
      <c r="EP117" s="99"/>
      <c r="EQ117" s="40"/>
      <c r="ER117" s="40"/>
      <c r="ES117" s="40"/>
      <c r="ET117" s="40"/>
      <c r="EU117" s="40"/>
      <c r="EV117" s="40"/>
      <c r="EW117" s="100"/>
      <c r="EX117" s="99"/>
      <c r="EY117" s="40"/>
      <c r="EZ117" s="40"/>
      <c r="FA117" s="40"/>
      <c r="FB117" s="40"/>
      <c r="FC117" s="40"/>
      <c r="FD117" s="40"/>
      <c r="FE117" s="100"/>
    </row>
    <row r="118" spans="1:161">
      <c r="A118" s="119" t="str">
        <f>Validation!B118</f>
        <v>Pass</v>
      </c>
      <c r="B118" s="150"/>
      <c r="C118" s="150"/>
      <c r="D118" s="150"/>
      <c r="E118" s="151"/>
      <c r="F118" s="152"/>
      <c r="G118" s="150"/>
      <c r="H118" s="149"/>
      <c r="I118" s="40"/>
      <c r="J118" s="149"/>
      <c r="K118" s="102"/>
      <c r="L118" s="40"/>
      <c r="M118" s="123"/>
      <c r="N118" s="137"/>
      <c r="O118" s="137"/>
      <c r="P118" s="95"/>
      <c r="Q118" s="94"/>
      <c r="R118" s="96"/>
      <c r="S118" s="95"/>
      <c r="T118" s="40"/>
      <c r="U118" s="40"/>
      <c r="V118" s="185"/>
      <c r="W118" s="167"/>
      <c r="X118" s="96"/>
      <c r="Y118" s="99"/>
      <c r="Z118" s="40"/>
      <c r="AA118" s="40"/>
      <c r="AB118" s="171"/>
      <c r="AC118" s="172"/>
      <c r="AD118" s="40"/>
      <c r="AE118" s="40"/>
      <c r="AF118" s="94"/>
      <c r="AG118" s="94"/>
      <c r="AH118" s="100"/>
      <c r="AI118" s="170"/>
      <c r="AJ118" s="169"/>
      <c r="AK118" s="98"/>
      <c r="AL118" s="168"/>
      <c r="AM118" s="97"/>
      <c r="AN118" s="98"/>
      <c r="AO118" s="98"/>
      <c r="AP118" s="225"/>
      <c r="AQ118" s="175"/>
      <c r="AR118" s="98"/>
      <c r="AS118" s="235"/>
      <c r="AT118" s="168"/>
      <c r="AU118" s="136"/>
      <c r="AV118" s="99"/>
      <c r="AW118" s="40"/>
      <c r="AX118" s="40"/>
      <c r="AY118" s="40"/>
      <c r="AZ118" s="40"/>
      <c r="BA118" s="40"/>
      <c r="BB118" s="40"/>
      <c r="BC118" s="40"/>
      <c r="BD118" s="40"/>
      <c r="BE118" s="40"/>
      <c r="BF118" s="101"/>
      <c r="BG118" s="96"/>
      <c r="BH118" s="99"/>
      <c r="BI118" s="40"/>
      <c r="BJ118" s="40"/>
      <c r="BK118" s="40"/>
      <c r="BL118" s="40"/>
      <c r="BM118" s="40"/>
      <c r="BN118" s="40"/>
      <c r="BO118" s="40"/>
      <c r="BP118" s="100"/>
      <c r="BQ118" s="40"/>
      <c r="BR118" s="40"/>
      <c r="BS118" s="40"/>
      <c r="BT118" s="40"/>
      <c r="BU118" s="40"/>
      <c r="BV118" s="40"/>
      <c r="BW118" s="40"/>
      <c r="BX118" s="40"/>
      <c r="BY118" s="100"/>
      <c r="BZ118" s="99"/>
      <c r="CA118" s="40"/>
      <c r="CB118" s="40"/>
      <c r="CC118" s="40"/>
      <c r="CD118" s="40"/>
      <c r="CE118" s="40"/>
      <c r="CF118" s="40"/>
      <c r="CG118" s="40"/>
      <c r="CH118" s="40"/>
      <c r="CI118" s="40"/>
      <c r="CJ118" s="40"/>
      <c r="CK118" s="40"/>
      <c r="CL118" s="40"/>
      <c r="CM118" s="40"/>
      <c r="CN118" s="40"/>
      <c r="CO118" s="40"/>
      <c r="CP118" s="40"/>
      <c r="CQ118" s="40"/>
      <c r="CR118" s="40"/>
      <c r="CS118" s="102"/>
      <c r="CT118" s="103"/>
      <c r="CU118" s="40"/>
      <c r="CV118" s="40"/>
      <c r="CW118" s="40"/>
      <c r="CX118" s="40"/>
      <c r="CY118" s="40"/>
      <c r="CZ118" s="40"/>
      <c r="DA118" s="40"/>
      <c r="DB118" s="40"/>
      <c r="DC118" s="40"/>
      <c r="DD118" s="40"/>
      <c r="DE118" s="40"/>
      <c r="DF118" s="40"/>
      <c r="DG118" s="40"/>
      <c r="DH118" s="40"/>
      <c r="DI118" s="40"/>
      <c r="DJ118" s="40"/>
      <c r="DK118" s="40"/>
      <c r="DL118" s="40"/>
      <c r="DM118" s="40"/>
      <c r="DN118" s="40"/>
      <c r="DO118" s="94"/>
      <c r="DP118" s="100"/>
      <c r="DQ118" s="104"/>
      <c r="DR118" s="105"/>
      <c r="DS118" s="105"/>
      <c r="DT118" s="105"/>
      <c r="DU118" s="105"/>
      <c r="DV118" s="105"/>
      <c r="DW118" s="94"/>
      <c r="DX118" s="191"/>
      <c r="DY118" s="104"/>
      <c r="DZ118" s="105"/>
      <c r="EA118" s="105"/>
      <c r="EB118" s="105"/>
      <c r="EC118" s="105"/>
      <c r="ED118" s="105"/>
      <c r="EE118" s="105"/>
      <c r="EF118" s="94"/>
      <c r="EG118" s="96"/>
      <c r="EH118" s="18"/>
      <c r="EI118" s="2"/>
      <c r="EJ118" s="2"/>
      <c r="EK118" s="100"/>
      <c r="EL118" s="99"/>
      <c r="EM118" s="40"/>
      <c r="EN118" s="40"/>
      <c r="EO118" s="100"/>
      <c r="EP118" s="99"/>
      <c r="EQ118" s="40"/>
      <c r="ER118" s="40"/>
      <c r="ES118" s="40"/>
      <c r="ET118" s="40"/>
      <c r="EU118" s="40"/>
      <c r="EV118" s="40"/>
      <c r="EW118" s="100"/>
      <c r="EX118" s="99"/>
      <c r="EY118" s="40"/>
      <c r="EZ118" s="40"/>
      <c r="FA118" s="40"/>
      <c r="FB118" s="40"/>
      <c r="FC118" s="40"/>
      <c r="FD118" s="40"/>
      <c r="FE118" s="100"/>
    </row>
    <row r="119" spans="1:161">
      <c r="A119" s="119" t="str">
        <f>Validation!B119</f>
        <v>Pass</v>
      </c>
      <c r="B119" s="150"/>
      <c r="C119" s="150"/>
      <c r="D119" s="150"/>
      <c r="E119" s="151"/>
      <c r="F119" s="152"/>
      <c r="G119" s="150"/>
      <c r="H119" s="149"/>
      <c r="I119" s="40"/>
      <c r="J119" s="149"/>
      <c r="K119" s="102"/>
      <c r="L119" s="40"/>
      <c r="M119" s="123"/>
      <c r="N119" s="137"/>
      <c r="O119" s="137"/>
      <c r="P119" s="95"/>
      <c r="Q119" s="94"/>
      <c r="R119" s="96"/>
      <c r="S119" s="95"/>
      <c r="T119" s="40"/>
      <c r="U119" s="40"/>
      <c r="V119" s="185"/>
      <c r="W119" s="167"/>
      <c r="X119" s="96"/>
      <c r="Y119" s="99"/>
      <c r="Z119" s="40"/>
      <c r="AA119" s="40"/>
      <c r="AB119" s="171"/>
      <c r="AC119" s="172"/>
      <c r="AD119" s="40"/>
      <c r="AE119" s="40"/>
      <c r="AF119" s="94"/>
      <c r="AG119" s="94"/>
      <c r="AH119" s="100"/>
      <c r="AI119" s="170"/>
      <c r="AJ119" s="169"/>
      <c r="AK119" s="98"/>
      <c r="AL119" s="168"/>
      <c r="AM119" s="97"/>
      <c r="AN119" s="98"/>
      <c r="AO119" s="98"/>
      <c r="AP119" s="225"/>
      <c r="AQ119" s="175"/>
      <c r="AR119" s="98"/>
      <c r="AS119" s="235"/>
      <c r="AT119" s="168"/>
      <c r="AU119" s="136"/>
      <c r="AV119" s="99"/>
      <c r="AW119" s="40"/>
      <c r="AX119" s="40"/>
      <c r="AY119" s="40"/>
      <c r="AZ119" s="40"/>
      <c r="BA119" s="40"/>
      <c r="BB119" s="40"/>
      <c r="BC119" s="40"/>
      <c r="BD119" s="40"/>
      <c r="BE119" s="40"/>
      <c r="BF119" s="101"/>
      <c r="BG119" s="96"/>
      <c r="BH119" s="99"/>
      <c r="BI119" s="40"/>
      <c r="BJ119" s="40"/>
      <c r="BK119" s="40"/>
      <c r="BL119" s="40"/>
      <c r="BM119" s="40"/>
      <c r="BN119" s="40"/>
      <c r="BO119" s="40"/>
      <c r="BP119" s="100"/>
      <c r="BQ119" s="40"/>
      <c r="BR119" s="40"/>
      <c r="BS119" s="40"/>
      <c r="BT119" s="40"/>
      <c r="BU119" s="40"/>
      <c r="BV119" s="40"/>
      <c r="BW119" s="40"/>
      <c r="BX119" s="40"/>
      <c r="BY119" s="100"/>
      <c r="BZ119" s="99"/>
      <c r="CA119" s="40"/>
      <c r="CB119" s="40"/>
      <c r="CC119" s="40"/>
      <c r="CD119" s="40"/>
      <c r="CE119" s="40"/>
      <c r="CF119" s="40"/>
      <c r="CG119" s="40"/>
      <c r="CH119" s="40"/>
      <c r="CI119" s="40"/>
      <c r="CJ119" s="40"/>
      <c r="CK119" s="40"/>
      <c r="CL119" s="40"/>
      <c r="CM119" s="40"/>
      <c r="CN119" s="40"/>
      <c r="CO119" s="40"/>
      <c r="CP119" s="40"/>
      <c r="CQ119" s="40"/>
      <c r="CR119" s="40"/>
      <c r="CS119" s="102"/>
      <c r="CT119" s="103"/>
      <c r="CU119" s="40"/>
      <c r="CV119" s="40"/>
      <c r="CW119" s="40"/>
      <c r="CX119" s="40"/>
      <c r="CY119" s="40"/>
      <c r="CZ119" s="40"/>
      <c r="DA119" s="40"/>
      <c r="DB119" s="40"/>
      <c r="DC119" s="40"/>
      <c r="DD119" s="40"/>
      <c r="DE119" s="40"/>
      <c r="DF119" s="40"/>
      <c r="DG119" s="40"/>
      <c r="DH119" s="40"/>
      <c r="DI119" s="40"/>
      <c r="DJ119" s="40"/>
      <c r="DK119" s="40"/>
      <c r="DL119" s="40"/>
      <c r="DM119" s="40"/>
      <c r="DN119" s="40"/>
      <c r="DO119" s="94"/>
      <c r="DP119" s="100"/>
      <c r="DQ119" s="104"/>
      <c r="DR119" s="105"/>
      <c r="DS119" s="105"/>
      <c r="DT119" s="105"/>
      <c r="DU119" s="105"/>
      <c r="DV119" s="105"/>
      <c r="DW119" s="94"/>
      <c r="DX119" s="191"/>
      <c r="DY119" s="104"/>
      <c r="DZ119" s="105"/>
      <c r="EA119" s="105"/>
      <c r="EB119" s="105"/>
      <c r="EC119" s="105"/>
      <c r="ED119" s="105"/>
      <c r="EE119" s="105"/>
      <c r="EF119" s="94"/>
      <c r="EG119" s="96"/>
      <c r="EH119" s="18"/>
      <c r="EI119" s="2"/>
      <c r="EJ119" s="2"/>
      <c r="EK119" s="100"/>
      <c r="EL119" s="99"/>
      <c r="EM119" s="40"/>
      <c r="EN119" s="40"/>
      <c r="EO119" s="100"/>
      <c r="EP119" s="99"/>
      <c r="EQ119" s="40"/>
      <c r="ER119" s="40"/>
      <c r="ES119" s="40"/>
      <c r="ET119" s="40"/>
      <c r="EU119" s="40"/>
      <c r="EV119" s="40"/>
      <c r="EW119" s="100"/>
      <c r="EX119" s="99"/>
      <c r="EY119" s="40"/>
      <c r="EZ119" s="40"/>
      <c r="FA119" s="40"/>
      <c r="FB119" s="40"/>
      <c r="FC119" s="40"/>
      <c r="FD119" s="40"/>
      <c r="FE119" s="100"/>
    </row>
    <row r="120" spans="1:161">
      <c r="A120" s="119" t="str">
        <f>Validation!B120</f>
        <v>Pass</v>
      </c>
      <c r="B120" s="150"/>
      <c r="C120" s="150"/>
      <c r="D120" s="150"/>
      <c r="E120" s="151"/>
      <c r="F120" s="152"/>
      <c r="G120" s="150"/>
      <c r="H120" s="149"/>
      <c r="I120" s="40"/>
      <c r="J120" s="149"/>
      <c r="K120" s="102"/>
      <c r="L120" s="40"/>
      <c r="M120" s="123"/>
      <c r="N120" s="137"/>
      <c r="O120" s="137"/>
      <c r="P120" s="95"/>
      <c r="Q120" s="94"/>
      <c r="R120" s="96"/>
      <c r="S120" s="95"/>
      <c r="T120" s="40"/>
      <c r="U120" s="40"/>
      <c r="V120" s="185"/>
      <c r="W120" s="167"/>
      <c r="X120" s="96"/>
      <c r="Y120" s="99"/>
      <c r="Z120" s="40"/>
      <c r="AA120" s="40"/>
      <c r="AB120" s="171"/>
      <c r="AC120" s="172"/>
      <c r="AD120" s="40"/>
      <c r="AE120" s="40"/>
      <c r="AF120" s="94"/>
      <c r="AG120" s="94"/>
      <c r="AH120" s="100"/>
      <c r="AI120" s="170"/>
      <c r="AJ120" s="169"/>
      <c r="AK120" s="98"/>
      <c r="AL120" s="168"/>
      <c r="AM120" s="97"/>
      <c r="AN120" s="98"/>
      <c r="AO120" s="98"/>
      <c r="AP120" s="225"/>
      <c r="AQ120" s="175"/>
      <c r="AR120" s="98"/>
      <c r="AS120" s="235"/>
      <c r="AT120" s="168"/>
      <c r="AU120" s="136"/>
      <c r="AV120" s="99"/>
      <c r="AW120" s="40"/>
      <c r="AX120" s="40"/>
      <c r="AY120" s="40"/>
      <c r="AZ120" s="40"/>
      <c r="BA120" s="40"/>
      <c r="BB120" s="40"/>
      <c r="BC120" s="40"/>
      <c r="BD120" s="40"/>
      <c r="BE120" s="40"/>
      <c r="BF120" s="101"/>
      <c r="BG120" s="96"/>
      <c r="BH120" s="99"/>
      <c r="BI120" s="40"/>
      <c r="BJ120" s="40"/>
      <c r="BK120" s="40"/>
      <c r="BL120" s="40"/>
      <c r="BM120" s="40"/>
      <c r="BN120" s="40"/>
      <c r="BO120" s="40"/>
      <c r="BP120" s="100"/>
      <c r="BQ120" s="40"/>
      <c r="BR120" s="40"/>
      <c r="BS120" s="40"/>
      <c r="BT120" s="40"/>
      <c r="BU120" s="40"/>
      <c r="BV120" s="40"/>
      <c r="BW120" s="40"/>
      <c r="BX120" s="40"/>
      <c r="BY120" s="100"/>
      <c r="BZ120" s="99"/>
      <c r="CA120" s="40"/>
      <c r="CB120" s="40"/>
      <c r="CC120" s="40"/>
      <c r="CD120" s="40"/>
      <c r="CE120" s="40"/>
      <c r="CF120" s="40"/>
      <c r="CG120" s="40"/>
      <c r="CH120" s="40"/>
      <c r="CI120" s="40"/>
      <c r="CJ120" s="40"/>
      <c r="CK120" s="40"/>
      <c r="CL120" s="40"/>
      <c r="CM120" s="40"/>
      <c r="CN120" s="40"/>
      <c r="CO120" s="40"/>
      <c r="CP120" s="40"/>
      <c r="CQ120" s="40"/>
      <c r="CR120" s="40"/>
      <c r="CS120" s="102"/>
      <c r="CT120" s="103"/>
      <c r="CU120" s="40"/>
      <c r="CV120" s="40"/>
      <c r="CW120" s="40"/>
      <c r="CX120" s="40"/>
      <c r="CY120" s="40"/>
      <c r="CZ120" s="40"/>
      <c r="DA120" s="40"/>
      <c r="DB120" s="40"/>
      <c r="DC120" s="40"/>
      <c r="DD120" s="40"/>
      <c r="DE120" s="40"/>
      <c r="DF120" s="40"/>
      <c r="DG120" s="40"/>
      <c r="DH120" s="40"/>
      <c r="DI120" s="40"/>
      <c r="DJ120" s="40"/>
      <c r="DK120" s="40"/>
      <c r="DL120" s="40"/>
      <c r="DM120" s="40"/>
      <c r="DN120" s="40"/>
      <c r="DO120" s="94"/>
      <c r="DP120" s="100"/>
      <c r="DQ120" s="104"/>
      <c r="DR120" s="105"/>
      <c r="DS120" s="105"/>
      <c r="DT120" s="105"/>
      <c r="DU120" s="105"/>
      <c r="DV120" s="105"/>
      <c r="DW120" s="94"/>
      <c r="DX120" s="191"/>
      <c r="DY120" s="104"/>
      <c r="DZ120" s="105"/>
      <c r="EA120" s="105"/>
      <c r="EB120" s="105"/>
      <c r="EC120" s="105"/>
      <c r="ED120" s="105"/>
      <c r="EE120" s="105"/>
      <c r="EF120" s="94"/>
      <c r="EG120" s="96"/>
      <c r="EH120" s="18"/>
      <c r="EI120" s="2"/>
      <c r="EJ120" s="2"/>
      <c r="EK120" s="100"/>
      <c r="EL120" s="99"/>
      <c r="EM120" s="40"/>
      <c r="EN120" s="40"/>
      <c r="EO120" s="100"/>
      <c r="EP120" s="99"/>
      <c r="EQ120" s="40"/>
      <c r="ER120" s="40"/>
      <c r="ES120" s="40"/>
      <c r="ET120" s="40"/>
      <c r="EU120" s="40"/>
      <c r="EV120" s="40"/>
      <c r="EW120" s="100"/>
      <c r="EX120" s="99"/>
      <c r="EY120" s="40"/>
      <c r="EZ120" s="40"/>
      <c r="FA120" s="40"/>
      <c r="FB120" s="40"/>
      <c r="FC120" s="40"/>
      <c r="FD120" s="40"/>
      <c r="FE120" s="100"/>
    </row>
    <row r="121" spans="1:161">
      <c r="A121" s="119" t="str">
        <f>Validation!B121</f>
        <v>Pass</v>
      </c>
      <c r="B121" s="150"/>
      <c r="C121" s="150"/>
      <c r="D121" s="150"/>
      <c r="E121" s="151"/>
      <c r="F121" s="152"/>
      <c r="G121" s="150"/>
      <c r="H121" s="149"/>
      <c r="I121" s="40"/>
      <c r="J121" s="149"/>
      <c r="K121" s="102"/>
      <c r="L121" s="40"/>
      <c r="M121" s="123"/>
      <c r="N121" s="137"/>
      <c r="O121" s="137"/>
      <c r="P121" s="95"/>
      <c r="Q121" s="94"/>
      <c r="R121" s="96"/>
      <c r="S121" s="95"/>
      <c r="T121" s="40"/>
      <c r="U121" s="40"/>
      <c r="V121" s="185"/>
      <c r="W121" s="167"/>
      <c r="X121" s="96"/>
      <c r="Y121" s="99"/>
      <c r="Z121" s="40"/>
      <c r="AA121" s="40"/>
      <c r="AB121" s="171"/>
      <c r="AC121" s="172"/>
      <c r="AD121" s="40"/>
      <c r="AE121" s="40"/>
      <c r="AF121" s="94"/>
      <c r="AG121" s="94"/>
      <c r="AH121" s="100"/>
      <c r="AI121" s="170"/>
      <c r="AJ121" s="169"/>
      <c r="AK121" s="98"/>
      <c r="AL121" s="168"/>
      <c r="AM121" s="97"/>
      <c r="AN121" s="98"/>
      <c r="AO121" s="98"/>
      <c r="AP121" s="225"/>
      <c r="AQ121" s="175"/>
      <c r="AR121" s="98"/>
      <c r="AS121" s="235"/>
      <c r="AT121" s="168"/>
      <c r="AU121" s="136"/>
      <c r="AV121" s="99"/>
      <c r="AW121" s="40"/>
      <c r="AX121" s="40"/>
      <c r="AY121" s="40"/>
      <c r="AZ121" s="40"/>
      <c r="BA121" s="40"/>
      <c r="BB121" s="40"/>
      <c r="BC121" s="40"/>
      <c r="BD121" s="40"/>
      <c r="BE121" s="40"/>
      <c r="BF121" s="101"/>
      <c r="BG121" s="96"/>
      <c r="BH121" s="99"/>
      <c r="BI121" s="40"/>
      <c r="BJ121" s="40"/>
      <c r="BK121" s="40"/>
      <c r="BL121" s="40"/>
      <c r="BM121" s="40"/>
      <c r="BN121" s="40"/>
      <c r="BO121" s="40"/>
      <c r="BP121" s="100"/>
      <c r="BQ121" s="40"/>
      <c r="BR121" s="40"/>
      <c r="BS121" s="40"/>
      <c r="BT121" s="40"/>
      <c r="BU121" s="40"/>
      <c r="BV121" s="40"/>
      <c r="BW121" s="40"/>
      <c r="BX121" s="40"/>
      <c r="BY121" s="100"/>
      <c r="BZ121" s="99"/>
      <c r="CA121" s="40"/>
      <c r="CB121" s="40"/>
      <c r="CC121" s="40"/>
      <c r="CD121" s="40"/>
      <c r="CE121" s="40"/>
      <c r="CF121" s="40"/>
      <c r="CG121" s="40"/>
      <c r="CH121" s="40"/>
      <c r="CI121" s="40"/>
      <c r="CJ121" s="40"/>
      <c r="CK121" s="40"/>
      <c r="CL121" s="40"/>
      <c r="CM121" s="40"/>
      <c r="CN121" s="40"/>
      <c r="CO121" s="40"/>
      <c r="CP121" s="40"/>
      <c r="CQ121" s="40"/>
      <c r="CR121" s="40"/>
      <c r="CS121" s="102"/>
      <c r="CT121" s="103"/>
      <c r="CU121" s="40"/>
      <c r="CV121" s="40"/>
      <c r="CW121" s="40"/>
      <c r="CX121" s="40"/>
      <c r="CY121" s="40"/>
      <c r="CZ121" s="40"/>
      <c r="DA121" s="40"/>
      <c r="DB121" s="40"/>
      <c r="DC121" s="40"/>
      <c r="DD121" s="40"/>
      <c r="DE121" s="40"/>
      <c r="DF121" s="40"/>
      <c r="DG121" s="40"/>
      <c r="DH121" s="40"/>
      <c r="DI121" s="40"/>
      <c r="DJ121" s="40"/>
      <c r="DK121" s="40"/>
      <c r="DL121" s="40"/>
      <c r="DM121" s="40"/>
      <c r="DN121" s="40"/>
      <c r="DO121" s="94"/>
      <c r="DP121" s="100"/>
      <c r="DQ121" s="104"/>
      <c r="DR121" s="105"/>
      <c r="DS121" s="105"/>
      <c r="DT121" s="105"/>
      <c r="DU121" s="105"/>
      <c r="DV121" s="105"/>
      <c r="DW121" s="94"/>
      <c r="DX121" s="191"/>
      <c r="DY121" s="104"/>
      <c r="DZ121" s="105"/>
      <c r="EA121" s="105"/>
      <c r="EB121" s="105"/>
      <c r="EC121" s="105"/>
      <c r="ED121" s="105"/>
      <c r="EE121" s="105"/>
      <c r="EF121" s="94"/>
      <c r="EG121" s="96"/>
      <c r="EH121" s="18"/>
      <c r="EI121" s="2"/>
      <c r="EJ121" s="2"/>
      <c r="EK121" s="100"/>
      <c r="EL121" s="99"/>
      <c r="EM121" s="40"/>
      <c r="EN121" s="40"/>
      <c r="EO121" s="100"/>
      <c r="EP121" s="99"/>
      <c r="EQ121" s="40"/>
      <c r="ER121" s="40"/>
      <c r="ES121" s="40"/>
      <c r="ET121" s="40"/>
      <c r="EU121" s="40"/>
      <c r="EV121" s="40"/>
      <c r="EW121" s="100"/>
      <c r="EX121" s="99"/>
      <c r="EY121" s="40"/>
      <c r="EZ121" s="40"/>
      <c r="FA121" s="40"/>
      <c r="FB121" s="40"/>
      <c r="FC121" s="40"/>
      <c r="FD121" s="40"/>
      <c r="FE121" s="100"/>
    </row>
    <row r="122" spans="1:161">
      <c r="A122" s="119" t="str">
        <f>Validation!B122</f>
        <v>Pass</v>
      </c>
      <c r="B122" s="150"/>
      <c r="C122" s="150"/>
      <c r="D122" s="150"/>
      <c r="E122" s="151"/>
      <c r="F122" s="152"/>
      <c r="G122" s="150"/>
      <c r="H122" s="149"/>
      <c r="I122" s="40"/>
      <c r="J122" s="149"/>
      <c r="K122" s="102"/>
      <c r="L122" s="40"/>
      <c r="M122" s="123"/>
      <c r="N122" s="137"/>
      <c r="O122" s="137"/>
      <c r="P122" s="95"/>
      <c r="Q122" s="94"/>
      <c r="R122" s="96"/>
      <c r="S122" s="95"/>
      <c r="T122" s="40"/>
      <c r="U122" s="40"/>
      <c r="V122" s="185"/>
      <c r="W122" s="167"/>
      <c r="X122" s="96"/>
      <c r="Y122" s="99"/>
      <c r="Z122" s="40"/>
      <c r="AA122" s="40"/>
      <c r="AB122" s="171"/>
      <c r="AC122" s="172"/>
      <c r="AD122" s="40"/>
      <c r="AE122" s="40"/>
      <c r="AF122" s="94"/>
      <c r="AG122" s="94"/>
      <c r="AH122" s="100"/>
      <c r="AI122" s="170"/>
      <c r="AJ122" s="169"/>
      <c r="AK122" s="98"/>
      <c r="AL122" s="168"/>
      <c r="AM122" s="97"/>
      <c r="AN122" s="98"/>
      <c r="AO122" s="98"/>
      <c r="AP122" s="225"/>
      <c r="AQ122" s="175"/>
      <c r="AR122" s="98"/>
      <c r="AS122" s="235"/>
      <c r="AT122" s="168"/>
      <c r="AU122" s="136"/>
      <c r="AV122" s="99"/>
      <c r="AW122" s="40"/>
      <c r="AX122" s="40"/>
      <c r="AY122" s="40"/>
      <c r="AZ122" s="40"/>
      <c r="BA122" s="40"/>
      <c r="BB122" s="40"/>
      <c r="BC122" s="40"/>
      <c r="BD122" s="40"/>
      <c r="BE122" s="40"/>
      <c r="BF122" s="101"/>
      <c r="BG122" s="96"/>
      <c r="BH122" s="99"/>
      <c r="BI122" s="40"/>
      <c r="BJ122" s="40"/>
      <c r="BK122" s="40"/>
      <c r="BL122" s="40"/>
      <c r="BM122" s="40"/>
      <c r="BN122" s="40"/>
      <c r="BO122" s="40"/>
      <c r="BP122" s="100"/>
      <c r="BQ122" s="40"/>
      <c r="BR122" s="40"/>
      <c r="BS122" s="40"/>
      <c r="BT122" s="40"/>
      <c r="BU122" s="40"/>
      <c r="BV122" s="40"/>
      <c r="BW122" s="40"/>
      <c r="BX122" s="40"/>
      <c r="BY122" s="100"/>
      <c r="BZ122" s="99"/>
      <c r="CA122" s="40"/>
      <c r="CB122" s="40"/>
      <c r="CC122" s="40"/>
      <c r="CD122" s="40"/>
      <c r="CE122" s="40"/>
      <c r="CF122" s="40"/>
      <c r="CG122" s="40"/>
      <c r="CH122" s="40"/>
      <c r="CI122" s="40"/>
      <c r="CJ122" s="40"/>
      <c r="CK122" s="40"/>
      <c r="CL122" s="40"/>
      <c r="CM122" s="40"/>
      <c r="CN122" s="40"/>
      <c r="CO122" s="40"/>
      <c r="CP122" s="40"/>
      <c r="CQ122" s="40"/>
      <c r="CR122" s="40"/>
      <c r="CS122" s="102"/>
      <c r="CT122" s="103"/>
      <c r="CU122" s="40"/>
      <c r="CV122" s="40"/>
      <c r="CW122" s="40"/>
      <c r="CX122" s="40"/>
      <c r="CY122" s="40"/>
      <c r="CZ122" s="40"/>
      <c r="DA122" s="40"/>
      <c r="DB122" s="40"/>
      <c r="DC122" s="40"/>
      <c r="DD122" s="40"/>
      <c r="DE122" s="40"/>
      <c r="DF122" s="40"/>
      <c r="DG122" s="40"/>
      <c r="DH122" s="40"/>
      <c r="DI122" s="40"/>
      <c r="DJ122" s="40"/>
      <c r="DK122" s="40"/>
      <c r="DL122" s="40"/>
      <c r="DM122" s="40"/>
      <c r="DN122" s="40"/>
      <c r="DO122" s="94"/>
      <c r="DP122" s="100"/>
      <c r="DQ122" s="104"/>
      <c r="DR122" s="105"/>
      <c r="DS122" s="105"/>
      <c r="DT122" s="105"/>
      <c r="DU122" s="105"/>
      <c r="DV122" s="105"/>
      <c r="DW122" s="94"/>
      <c r="DX122" s="191"/>
      <c r="DY122" s="104"/>
      <c r="DZ122" s="105"/>
      <c r="EA122" s="105"/>
      <c r="EB122" s="105"/>
      <c r="EC122" s="105"/>
      <c r="ED122" s="105"/>
      <c r="EE122" s="105"/>
      <c r="EF122" s="94"/>
      <c r="EG122" s="96"/>
      <c r="EH122" s="18"/>
      <c r="EI122" s="2"/>
      <c r="EJ122" s="2"/>
      <c r="EK122" s="100"/>
      <c r="EL122" s="99"/>
      <c r="EM122" s="40"/>
      <c r="EN122" s="40"/>
      <c r="EO122" s="100"/>
      <c r="EP122" s="99"/>
      <c r="EQ122" s="40"/>
      <c r="ER122" s="40"/>
      <c r="ES122" s="40"/>
      <c r="ET122" s="40"/>
      <c r="EU122" s="40"/>
      <c r="EV122" s="40"/>
      <c r="EW122" s="100"/>
      <c r="EX122" s="99"/>
      <c r="EY122" s="40"/>
      <c r="EZ122" s="40"/>
      <c r="FA122" s="40"/>
      <c r="FB122" s="40"/>
      <c r="FC122" s="40"/>
      <c r="FD122" s="40"/>
      <c r="FE122" s="100"/>
    </row>
    <row r="123" spans="1:161">
      <c r="A123" s="119" t="str">
        <f>Validation!B123</f>
        <v>Pass</v>
      </c>
      <c r="B123" s="150"/>
      <c r="C123" s="150"/>
      <c r="D123" s="150"/>
      <c r="E123" s="151"/>
      <c r="F123" s="152"/>
      <c r="G123" s="150"/>
      <c r="H123" s="149"/>
      <c r="I123" s="40"/>
      <c r="J123" s="149"/>
      <c r="K123" s="102"/>
      <c r="L123" s="40"/>
      <c r="M123" s="123"/>
      <c r="N123" s="137"/>
      <c r="O123" s="137"/>
      <c r="P123" s="95"/>
      <c r="Q123" s="94"/>
      <c r="R123" s="96"/>
      <c r="S123" s="95"/>
      <c r="T123" s="40"/>
      <c r="U123" s="40"/>
      <c r="V123" s="185"/>
      <c r="W123" s="167"/>
      <c r="X123" s="96"/>
      <c r="Y123" s="99"/>
      <c r="Z123" s="40"/>
      <c r="AA123" s="40"/>
      <c r="AB123" s="171"/>
      <c r="AC123" s="172"/>
      <c r="AD123" s="40"/>
      <c r="AE123" s="40"/>
      <c r="AF123" s="94"/>
      <c r="AG123" s="94"/>
      <c r="AH123" s="100"/>
      <c r="AI123" s="170"/>
      <c r="AJ123" s="169"/>
      <c r="AK123" s="98"/>
      <c r="AL123" s="168"/>
      <c r="AM123" s="97"/>
      <c r="AN123" s="98"/>
      <c r="AO123" s="98"/>
      <c r="AP123" s="225"/>
      <c r="AQ123" s="175"/>
      <c r="AR123" s="98"/>
      <c r="AS123" s="235"/>
      <c r="AT123" s="168"/>
      <c r="AU123" s="136"/>
      <c r="AV123" s="99"/>
      <c r="AW123" s="40"/>
      <c r="AX123" s="40"/>
      <c r="AY123" s="40"/>
      <c r="AZ123" s="40"/>
      <c r="BA123" s="40"/>
      <c r="BB123" s="40"/>
      <c r="BC123" s="40"/>
      <c r="BD123" s="40"/>
      <c r="BE123" s="40"/>
      <c r="BF123" s="101"/>
      <c r="BG123" s="96"/>
      <c r="BH123" s="99"/>
      <c r="BI123" s="40"/>
      <c r="BJ123" s="40"/>
      <c r="BK123" s="40"/>
      <c r="BL123" s="40"/>
      <c r="BM123" s="40"/>
      <c r="BN123" s="40"/>
      <c r="BO123" s="40"/>
      <c r="BP123" s="100"/>
      <c r="BQ123" s="40"/>
      <c r="BR123" s="40"/>
      <c r="BS123" s="40"/>
      <c r="BT123" s="40"/>
      <c r="BU123" s="40"/>
      <c r="BV123" s="40"/>
      <c r="BW123" s="40"/>
      <c r="BX123" s="40"/>
      <c r="BY123" s="100"/>
      <c r="BZ123" s="99"/>
      <c r="CA123" s="40"/>
      <c r="CB123" s="40"/>
      <c r="CC123" s="40"/>
      <c r="CD123" s="40"/>
      <c r="CE123" s="40"/>
      <c r="CF123" s="40"/>
      <c r="CG123" s="40"/>
      <c r="CH123" s="40"/>
      <c r="CI123" s="40"/>
      <c r="CJ123" s="40"/>
      <c r="CK123" s="40"/>
      <c r="CL123" s="40"/>
      <c r="CM123" s="40"/>
      <c r="CN123" s="40"/>
      <c r="CO123" s="40"/>
      <c r="CP123" s="40"/>
      <c r="CQ123" s="40"/>
      <c r="CR123" s="40"/>
      <c r="CS123" s="102"/>
      <c r="CT123" s="103"/>
      <c r="CU123" s="40"/>
      <c r="CV123" s="40"/>
      <c r="CW123" s="40"/>
      <c r="CX123" s="40"/>
      <c r="CY123" s="40"/>
      <c r="CZ123" s="40"/>
      <c r="DA123" s="40"/>
      <c r="DB123" s="40"/>
      <c r="DC123" s="40"/>
      <c r="DD123" s="40"/>
      <c r="DE123" s="40"/>
      <c r="DF123" s="40"/>
      <c r="DG123" s="40"/>
      <c r="DH123" s="40"/>
      <c r="DI123" s="40"/>
      <c r="DJ123" s="40"/>
      <c r="DK123" s="40"/>
      <c r="DL123" s="40"/>
      <c r="DM123" s="40"/>
      <c r="DN123" s="40"/>
      <c r="DO123" s="94"/>
      <c r="DP123" s="100"/>
      <c r="DQ123" s="104"/>
      <c r="DR123" s="105"/>
      <c r="DS123" s="105"/>
      <c r="DT123" s="105"/>
      <c r="DU123" s="105"/>
      <c r="DV123" s="105"/>
      <c r="DW123" s="94"/>
      <c r="DX123" s="191"/>
      <c r="DY123" s="104"/>
      <c r="DZ123" s="105"/>
      <c r="EA123" s="105"/>
      <c r="EB123" s="105"/>
      <c r="EC123" s="105"/>
      <c r="ED123" s="105"/>
      <c r="EE123" s="105"/>
      <c r="EF123" s="94"/>
      <c r="EG123" s="96"/>
      <c r="EH123" s="18"/>
      <c r="EI123" s="2"/>
      <c r="EJ123" s="2"/>
      <c r="EK123" s="100"/>
      <c r="EL123" s="99"/>
      <c r="EM123" s="40"/>
      <c r="EN123" s="40"/>
      <c r="EO123" s="100"/>
      <c r="EP123" s="99"/>
      <c r="EQ123" s="40"/>
      <c r="ER123" s="40"/>
      <c r="ES123" s="40"/>
      <c r="ET123" s="40"/>
      <c r="EU123" s="40"/>
      <c r="EV123" s="40"/>
      <c r="EW123" s="100"/>
      <c r="EX123" s="99"/>
      <c r="EY123" s="40"/>
      <c r="EZ123" s="40"/>
      <c r="FA123" s="40"/>
      <c r="FB123" s="40"/>
      <c r="FC123" s="40"/>
      <c r="FD123" s="40"/>
      <c r="FE123" s="100"/>
    </row>
    <row r="124" spans="1:161">
      <c r="A124" s="119" t="str">
        <f>Validation!B124</f>
        <v>Pass</v>
      </c>
      <c r="B124" s="150"/>
      <c r="C124" s="150"/>
      <c r="D124" s="150"/>
      <c r="E124" s="151"/>
      <c r="F124" s="152"/>
      <c r="G124" s="150"/>
      <c r="H124" s="149"/>
      <c r="I124" s="40"/>
      <c r="J124" s="149"/>
      <c r="K124" s="102"/>
      <c r="L124" s="40"/>
      <c r="M124" s="123"/>
      <c r="N124" s="137"/>
      <c r="O124" s="137"/>
      <c r="P124" s="95"/>
      <c r="Q124" s="94"/>
      <c r="R124" s="96"/>
      <c r="S124" s="95"/>
      <c r="T124" s="40"/>
      <c r="U124" s="40"/>
      <c r="V124" s="185"/>
      <c r="W124" s="167"/>
      <c r="X124" s="96"/>
      <c r="Y124" s="99"/>
      <c r="Z124" s="40"/>
      <c r="AA124" s="40"/>
      <c r="AB124" s="171"/>
      <c r="AC124" s="172"/>
      <c r="AD124" s="40"/>
      <c r="AE124" s="40"/>
      <c r="AF124" s="94"/>
      <c r="AG124" s="94"/>
      <c r="AH124" s="100"/>
      <c r="AI124" s="170"/>
      <c r="AJ124" s="169"/>
      <c r="AK124" s="98"/>
      <c r="AL124" s="168"/>
      <c r="AM124" s="97"/>
      <c r="AN124" s="98"/>
      <c r="AO124" s="98"/>
      <c r="AP124" s="225"/>
      <c r="AQ124" s="175"/>
      <c r="AR124" s="98"/>
      <c r="AS124" s="235"/>
      <c r="AT124" s="168"/>
      <c r="AU124" s="136"/>
      <c r="AV124" s="99"/>
      <c r="AW124" s="40"/>
      <c r="AX124" s="40"/>
      <c r="AY124" s="40"/>
      <c r="AZ124" s="40"/>
      <c r="BA124" s="40"/>
      <c r="BB124" s="40"/>
      <c r="BC124" s="40"/>
      <c r="BD124" s="40"/>
      <c r="BE124" s="40"/>
      <c r="BF124" s="101"/>
      <c r="BG124" s="96"/>
      <c r="BH124" s="99"/>
      <c r="BI124" s="40"/>
      <c r="BJ124" s="40"/>
      <c r="BK124" s="40"/>
      <c r="BL124" s="40"/>
      <c r="BM124" s="40"/>
      <c r="BN124" s="40"/>
      <c r="BO124" s="40"/>
      <c r="BP124" s="100"/>
      <c r="BQ124" s="40"/>
      <c r="BR124" s="40"/>
      <c r="BS124" s="40"/>
      <c r="BT124" s="40"/>
      <c r="BU124" s="40"/>
      <c r="BV124" s="40"/>
      <c r="BW124" s="40"/>
      <c r="BX124" s="40"/>
      <c r="BY124" s="100"/>
      <c r="BZ124" s="99"/>
      <c r="CA124" s="40"/>
      <c r="CB124" s="40"/>
      <c r="CC124" s="40"/>
      <c r="CD124" s="40"/>
      <c r="CE124" s="40"/>
      <c r="CF124" s="40"/>
      <c r="CG124" s="40"/>
      <c r="CH124" s="40"/>
      <c r="CI124" s="40"/>
      <c r="CJ124" s="40"/>
      <c r="CK124" s="40"/>
      <c r="CL124" s="40"/>
      <c r="CM124" s="40"/>
      <c r="CN124" s="40"/>
      <c r="CO124" s="40"/>
      <c r="CP124" s="40"/>
      <c r="CQ124" s="40"/>
      <c r="CR124" s="40"/>
      <c r="CS124" s="102"/>
      <c r="CT124" s="103"/>
      <c r="CU124" s="40"/>
      <c r="CV124" s="40"/>
      <c r="CW124" s="40"/>
      <c r="CX124" s="40"/>
      <c r="CY124" s="40"/>
      <c r="CZ124" s="40"/>
      <c r="DA124" s="40"/>
      <c r="DB124" s="40"/>
      <c r="DC124" s="40"/>
      <c r="DD124" s="40"/>
      <c r="DE124" s="40"/>
      <c r="DF124" s="40"/>
      <c r="DG124" s="40"/>
      <c r="DH124" s="40"/>
      <c r="DI124" s="40"/>
      <c r="DJ124" s="40"/>
      <c r="DK124" s="40"/>
      <c r="DL124" s="40"/>
      <c r="DM124" s="40"/>
      <c r="DN124" s="40"/>
      <c r="DO124" s="94"/>
      <c r="DP124" s="100"/>
      <c r="DQ124" s="104"/>
      <c r="DR124" s="105"/>
      <c r="DS124" s="105"/>
      <c r="DT124" s="105"/>
      <c r="DU124" s="105"/>
      <c r="DV124" s="105"/>
      <c r="DW124" s="94"/>
      <c r="DX124" s="191"/>
      <c r="DY124" s="104"/>
      <c r="DZ124" s="105"/>
      <c r="EA124" s="105"/>
      <c r="EB124" s="105"/>
      <c r="EC124" s="105"/>
      <c r="ED124" s="105"/>
      <c r="EE124" s="105"/>
      <c r="EF124" s="94"/>
      <c r="EG124" s="96"/>
      <c r="EH124" s="18"/>
      <c r="EI124" s="2"/>
      <c r="EJ124" s="2"/>
      <c r="EK124" s="100"/>
      <c r="EL124" s="99"/>
      <c r="EM124" s="40"/>
      <c r="EN124" s="40"/>
      <c r="EO124" s="100"/>
      <c r="EP124" s="99"/>
      <c r="EQ124" s="40"/>
      <c r="ER124" s="40"/>
      <c r="ES124" s="40"/>
      <c r="ET124" s="40"/>
      <c r="EU124" s="40"/>
      <c r="EV124" s="40"/>
      <c r="EW124" s="100"/>
      <c r="EX124" s="99"/>
      <c r="EY124" s="40"/>
      <c r="EZ124" s="40"/>
      <c r="FA124" s="40"/>
      <c r="FB124" s="40"/>
      <c r="FC124" s="40"/>
      <c r="FD124" s="40"/>
      <c r="FE124" s="100"/>
    </row>
    <row r="125" spans="1:161">
      <c r="A125" s="119" t="str">
        <f>Validation!B125</f>
        <v>Pass</v>
      </c>
      <c r="B125" s="150"/>
      <c r="C125" s="150"/>
      <c r="D125" s="150"/>
      <c r="E125" s="151"/>
      <c r="F125" s="152"/>
      <c r="G125" s="150"/>
      <c r="H125" s="149"/>
      <c r="I125" s="40"/>
      <c r="J125" s="149"/>
      <c r="K125" s="102"/>
      <c r="L125" s="40"/>
      <c r="M125" s="123"/>
      <c r="N125" s="137"/>
      <c r="O125" s="137"/>
      <c r="P125" s="95"/>
      <c r="Q125" s="94"/>
      <c r="R125" s="96"/>
      <c r="S125" s="95"/>
      <c r="T125" s="40"/>
      <c r="U125" s="40"/>
      <c r="V125" s="185"/>
      <c r="W125" s="167"/>
      <c r="X125" s="96"/>
      <c r="Y125" s="99"/>
      <c r="Z125" s="40"/>
      <c r="AA125" s="40"/>
      <c r="AB125" s="171"/>
      <c r="AC125" s="172"/>
      <c r="AD125" s="40"/>
      <c r="AE125" s="40"/>
      <c r="AF125" s="94"/>
      <c r="AG125" s="94"/>
      <c r="AH125" s="100"/>
      <c r="AI125" s="170"/>
      <c r="AJ125" s="169"/>
      <c r="AK125" s="98"/>
      <c r="AL125" s="168"/>
      <c r="AM125" s="97"/>
      <c r="AN125" s="98"/>
      <c r="AO125" s="98"/>
      <c r="AP125" s="225"/>
      <c r="AQ125" s="175"/>
      <c r="AR125" s="98"/>
      <c r="AS125" s="235"/>
      <c r="AT125" s="168"/>
      <c r="AU125" s="136"/>
      <c r="AV125" s="99"/>
      <c r="AW125" s="40"/>
      <c r="AX125" s="40"/>
      <c r="AY125" s="40"/>
      <c r="AZ125" s="40"/>
      <c r="BA125" s="40"/>
      <c r="BB125" s="40"/>
      <c r="BC125" s="40"/>
      <c r="BD125" s="40"/>
      <c r="BE125" s="40"/>
      <c r="BF125" s="101"/>
      <c r="BG125" s="96"/>
      <c r="BH125" s="99"/>
      <c r="BI125" s="40"/>
      <c r="BJ125" s="40"/>
      <c r="BK125" s="40"/>
      <c r="BL125" s="40"/>
      <c r="BM125" s="40"/>
      <c r="BN125" s="40"/>
      <c r="BO125" s="40"/>
      <c r="BP125" s="100"/>
      <c r="BQ125" s="40"/>
      <c r="BR125" s="40"/>
      <c r="BS125" s="40"/>
      <c r="BT125" s="40"/>
      <c r="BU125" s="40"/>
      <c r="BV125" s="40"/>
      <c r="BW125" s="40"/>
      <c r="BX125" s="40"/>
      <c r="BY125" s="100"/>
      <c r="BZ125" s="99"/>
      <c r="CA125" s="40"/>
      <c r="CB125" s="40"/>
      <c r="CC125" s="40"/>
      <c r="CD125" s="40"/>
      <c r="CE125" s="40"/>
      <c r="CF125" s="40"/>
      <c r="CG125" s="40"/>
      <c r="CH125" s="40"/>
      <c r="CI125" s="40"/>
      <c r="CJ125" s="40"/>
      <c r="CK125" s="40"/>
      <c r="CL125" s="40"/>
      <c r="CM125" s="40"/>
      <c r="CN125" s="40"/>
      <c r="CO125" s="40"/>
      <c r="CP125" s="40"/>
      <c r="CQ125" s="40"/>
      <c r="CR125" s="40"/>
      <c r="CS125" s="102"/>
      <c r="CT125" s="103"/>
      <c r="CU125" s="40"/>
      <c r="CV125" s="40"/>
      <c r="CW125" s="40"/>
      <c r="CX125" s="40"/>
      <c r="CY125" s="40"/>
      <c r="CZ125" s="40"/>
      <c r="DA125" s="40"/>
      <c r="DB125" s="40"/>
      <c r="DC125" s="40"/>
      <c r="DD125" s="40"/>
      <c r="DE125" s="40"/>
      <c r="DF125" s="40"/>
      <c r="DG125" s="40"/>
      <c r="DH125" s="40"/>
      <c r="DI125" s="40"/>
      <c r="DJ125" s="40"/>
      <c r="DK125" s="40"/>
      <c r="DL125" s="40"/>
      <c r="DM125" s="40"/>
      <c r="DN125" s="40"/>
      <c r="DO125" s="94"/>
      <c r="DP125" s="100"/>
      <c r="DQ125" s="104"/>
      <c r="DR125" s="105"/>
      <c r="DS125" s="105"/>
      <c r="DT125" s="105"/>
      <c r="DU125" s="105"/>
      <c r="DV125" s="105"/>
      <c r="DW125" s="94"/>
      <c r="DX125" s="191"/>
      <c r="DY125" s="104"/>
      <c r="DZ125" s="105"/>
      <c r="EA125" s="105"/>
      <c r="EB125" s="105"/>
      <c r="EC125" s="105"/>
      <c r="ED125" s="105"/>
      <c r="EE125" s="105"/>
      <c r="EF125" s="94"/>
      <c r="EG125" s="96"/>
      <c r="EH125" s="18"/>
      <c r="EI125" s="2"/>
      <c r="EJ125" s="2"/>
      <c r="EK125" s="100"/>
      <c r="EL125" s="99"/>
      <c r="EM125" s="40"/>
      <c r="EN125" s="40"/>
      <c r="EO125" s="100"/>
      <c r="EP125" s="99"/>
      <c r="EQ125" s="40"/>
      <c r="ER125" s="40"/>
      <c r="ES125" s="40"/>
      <c r="ET125" s="40"/>
      <c r="EU125" s="40"/>
      <c r="EV125" s="40"/>
      <c r="EW125" s="100"/>
      <c r="EX125" s="99"/>
      <c r="EY125" s="40"/>
      <c r="EZ125" s="40"/>
      <c r="FA125" s="40"/>
      <c r="FB125" s="40"/>
      <c r="FC125" s="40"/>
      <c r="FD125" s="40"/>
      <c r="FE125" s="100"/>
    </row>
    <row r="126" spans="1:161">
      <c r="A126" s="119" t="str">
        <f>Validation!B126</f>
        <v>Pass</v>
      </c>
      <c r="B126" s="150"/>
      <c r="C126" s="150"/>
      <c r="D126" s="150"/>
      <c r="E126" s="151"/>
      <c r="F126" s="152"/>
      <c r="G126" s="150"/>
      <c r="H126" s="149"/>
      <c r="I126" s="40"/>
      <c r="J126" s="149"/>
      <c r="K126" s="102"/>
      <c r="L126" s="40"/>
      <c r="M126" s="123"/>
      <c r="N126" s="137"/>
      <c r="O126" s="137"/>
      <c r="P126" s="95"/>
      <c r="Q126" s="94"/>
      <c r="R126" s="96"/>
      <c r="S126" s="95"/>
      <c r="T126" s="40"/>
      <c r="U126" s="40"/>
      <c r="V126" s="185"/>
      <c r="W126" s="167"/>
      <c r="X126" s="96"/>
      <c r="Y126" s="99"/>
      <c r="Z126" s="40"/>
      <c r="AA126" s="40"/>
      <c r="AB126" s="171"/>
      <c r="AC126" s="172"/>
      <c r="AD126" s="40"/>
      <c r="AE126" s="40"/>
      <c r="AF126" s="94"/>
      <c r="AG126" s="94"/>
      <c r="AH126" s="100"/>
      <c r="AI126" s="170"/>
      <c r="AJ126" s="169"/>
      <c r="AK126" s="98"/>
      <c r="AL126" s="168"/>
      <c r="AM126" s="97"/>
      <c r="AN126" s="98"/>
      <c r="AO126" s="98"/>
      <c r="AP126" s="225"/>
      <c r="AQ126" s="175"/>
      <c r="AR126" s="98"/>
      <c r="AS126" s="235"/>
      <c r="AT126" s="168"/>
      <c r="AU126" s="136"/>
      <c r="AV126" s="99"/>
      <c r="AW126" s="40"/>
      <c r="AX126" s="40"/>
      <c r="AY126" s="40"/>
      <c r="AZ126" s="40"/>
      <c r="BA126" s="40"/>
      <c r="BB126" s="40"/>
      <c r="BC126" s="40"/>
      <c r="BD126" s="40"/>
      <c r="BE126" s="40"/>
      <c r="BF126" s="101"/>
      <c r="BG126" s="96"/>
      <c r="BH126" s="99"/>
      <c r="BI126" s="40"/>
      <c r="BJ126" s="40"/>
      <c r="BK126" s="40"/>
      <c r="BL126" s="40"/>
      <c r="BM126" s="40"/>
      <c r="BN126" s="40"/>
      <c r="BO126" s="40"/>
      <c r="BP126" s="100"/>
      <c r="BQ126" s="40"/>
      <c r="BR126" s="40"/>
      <c r="BS126" s="40"/>
      <c r="BT126" s="40"/>
      <c r="BU126" s="40"/>
      <c r="BV126" s="40"/>
      <c r="BW126" s="40"/>
      <c r="BX126" s="40"/>
      <c r="BY126" s="100"/>
      <c r="BZ126" s="99"/>
      <c r="CA126" s="40"/>
      <c r="CB126" s="40"/>
      <c r="CC126" s="40"/>
      <c r="CD126" s="40"/>
      <c r="CE126" s="40"/>
      <c r="CF126" s="40"/>
      <c r="CG126" s="40"/>
      <c r="CH126" s="40"/>
      <c r="CI126" s="40"/>
      <c r="CJ126" s="40"/>
      <c r="CK126" s="40"/>
      <c r="CL126" s="40"/>
      <c r="CM126" s="40"/>
      <c r="CN126" s="40"/>
      <c r="CO126" s="40"/>
      <c r="CP126" s="40"/>
      <c r="CQ126" s="40"/>
      <c r="CR126" s="40"/>
      <c r="CS126" s="102"/>
      <c r="CT126" s="103"/>
      <c r="CU126" s="40"/>
      <c r="CV126" s="40"/>
      <c r="CW126" s="40"/>
      <c r="CX126" s="40"/>
      <c r="CY126" s="40"/>
      <c r="CZ126" s="40"/>
      <c r="DA126" s="40"/>
      <c r="DB126" s="40"/>
      <c r="DC126" s="40"/>
      <c r="DD126" s="40"/>
      <c r="DE126" s="40"/>
      <c r="DF126" s="40"/>
      <c r="DG126" s="40"/>
      <c r="DH126" s="40"/>
      <c r="DI126" s="40"/>
      <c r="DJ126" s="40"/>
      <c r="DK126" s="40"/>
      <c r="DL126" s="40"/>
      <c r="DM126" s="40"/>
      <c r="DN126" s="40"/>
      <c r="DO126" s="94"/>
      <c r="DP126" s="100"/>
      <c r="DQ126" s="104"/>
      <c r="DR126" s="105"/>
      <c r="DS126" s="105"/>
      <c r="DT126" s="105"/>
      <c r="DU126" s="105"/>
      <c r="DV126" s="105"/>
      <c r="DW126" s="94"/>
      <c r="DX126" s="191"/>
      <c r="DY126" s="104"/>
      <c r="DZ126" s="105"/>
      <c r="EA126" s="105"/>
      <c r="EB126" s="105"/>
      <c r="EC126" s="105"/>
      <c r="ED126" s="105"/>
      <c r="EE126" s="105"/>
      <c r="EF126" s="94"/>
      <c r="EG126" s="96"/>
      <c r="EH126" s="18"/>
      <c r="EI126" s="2"/>
      <c r="EJ126" s="2"/>
      <c r="EK126" s="100"/>
      <c r="EL126" s="99"/>
      <c r="EM126" s="40"/>
      <c r="EN126" s="40"/>
      <c r="EO126" s="100"/>
      <c r="EP126" s="99"/>
      <c r="EQ126" s="40"/>
      <c r="ER126" s="40"/>
      <c r="ES126" s="40"/>
      <c r="ET126" s="40"/>
      <c r="EU126" s="40"/>
      <c r="EV126" s="40"/>
      <c r="EW126" s="100"/>
      <c r="EX126" s="99"/>
      <c r="EY126" s="40"/>
      <c r="EZ126" s="40"/>
      <c r="FA126" s="40"/>
      <c r="FB126" s="40"/>
      <c r="FC126" s="40"/>
      <c r="FD126" s="40"/>
      <c r="FE126" s="100"/>
    </row>
    <row r="127" spans="1:161">
      <c r="A127" s="119" t="str">
        <f>Validation!B127</f>
        <v>Pass</v>
      </c>
      <c r="B127" s="150"/>
      <c r="C127" s="150"/>
      <c r="D127" s="150"/>
      <c r="E127" s="151"/>
      <c r="F127" s="152"/>
      <c r="G127" s="150"/>
      <c r="H127" s="149"/>
      <c r="I127" s="40"/>
      <c r="J127" s="149"/>
      <c r="K127" s="102"/>
      <c r="L127" s="40"/>
      <c r="M127" s="123"/>
      <c r="N127" s="137"/>
      <c r="O127" s="137"/>
      <c r="P127" s="95"/>
      <c r="Q127" s="94"/>
      <c r="R127" s="96"/>
      <c r="S127" s="95"/>
      <c r="T127" s="40"/>
      <c r="U127" s="40"/>
      <c r="V127" s="185"/>
      <c r="W127" s="167"/>
      <c r="X127" s="96"/>
      <c r="Y127" s="99"/>
      <c r="Z127" s="40"/>
      <c r="AA127" s="40"/>
      <c r="AB127" s="171"/>
      <c r="AC127" s="172"/>
      <c r="AD127" s="40"/>
      <c r="AE127" s="40"/>
      <c r="AF127" s="94"/>
      <c r="AG127" s="94"/>
      <c r="AH127" s="100"/>
      <c r="AI127" s="170"/>
      <c r="AJ127" s="169"/>
      <c r="AK127" s="98"/>
      <c r="AL127" s="168"/>
      <c r="AM127" s="97"/>
      <c r="AN127" s="98"/>
      <c r="AO127" s="98"/>
      <c r="AP127" s="225"/>
      <c r="AQ127" s="175"/>
      <c r="AR127" s="98"/>
      <c r="AS127" s="235"/>
      <c r="AT127" s="168"/>
      <c r="AU127" s="136"/>
      <c r="AV127" s="99"/>
      <c r="AW127" s="40"/>
      <c r="AX127" s="40"/>
      <c r="AY127" s="40"/>
      <c r="AZ127" s="40"/>
      <c r="BA127" s="40"/>
      <c r="BB127" s="40"/>
      <c r="BC127" s="40"/>
      <c r="BD127" s="40"/>
      <c r="BE127" s="40"/>
      <c r="BF127" s="101"/>
      <c r="BG127" s="96"/>
      <c r="BH127" s="99"/>
      <c r="BI127" s="40"/>
      <c r="BJ127" s="40"/>
      <c r="BK127" s="40"/>
      <c r="BL127" s="40"/>
      <c r="BM127" s="40"/>
      <c r="BN127" s="40"/>
      <c r="BO127" s="40"/>
      <c r="BP127" s="100"/>
      <c r="BQ127" s="40"/>
      <c r="BR127" s="40"/>
      <c r="BS127" s="40"/>
      <c r="BT127" s="40"/>
      <c r="BU127" s="40"/>
      <c r="BV127" s="40"/>
      <c r="BW127" s="40"/>
      <c r="BX127" s="40"/>
      <c r="BY127" s="100"/>
      <c r="BZ127" s="99"/>
      <c r="CA127" s="40"/>
      <c r="CB127" s="40"/>
      <c r="CC127" s="40"/>
      <c r="CD127" s="40"/>
      <c r="CE127" s="40"/>
      <c r="CF127" s="40"/>
      <c r="CG127" s="40"/>
      <c r="CH127" s="40"/>
      <c r="CI127" s="40"/>
      <c r="CJ127" s="40"/>
      <c r="CK127" s="40"/>
      <c r="CL127" s="40"/>
      <c r="CM127" s="40"/>
      <c r="CN127" s="40"/>
      <c r="CO127" s="40"/>
      <c r="CP127" s="40"/>
      <c r="CQ127" s="40"/>
      <c r="CR127" s="40"/>
      <c r="CS127" s="102"/>
      <c r="CT127" s="103"/>
      <c r="CU127" s="40"/>
      <c r="CV127" s="40"/>
      <c r="CW127" s="40"/>
      <c r="CX127" s="40"/>
      <c r="CY127" s="40"/>
      <c r="CZ127" s="40"/>
      <c r="DA127" s="40"/>
      <c r="DB127" s="40"/>
      <c r="DC127" s="40"/>
      <c r="DD127" s="40"/>
      <c r="DE127" s="40"/>
      <c r="DF127" s="40"/>
      <c r="DG127" s="40"/>
      <c r="DH127" s="40"/>
      <c r="DI127" s="40"/>
      <c r="DJ127" s="40"/>
      <c r="DK127" s="40"/>
      <c r="DL127" s="40"/>
      <c r="DM127" s="40"/>
      <c r="DN127" s="40"/>
      <c r="DO127" s="94"/>
      <c r="DP127" s="100"/>
      <c r="DQ127" s="104"/>
      <c r="DR127" s="105"/>
      <c r="DS127" s="105"/>
      <c r="DT127" s="105"/>
      <c r="DU127" s="105"/>
      <c r="DV127" s="105"/>
      <c r="DW127" s="94"/>
      <c r="DX127" s="191"/>
      <c r="DY127" s="104"/>
      <c r="DZ127" s="105"/>
      <c r="EA127" s="105"/>
      <c r="EB127" s="105"/>
      <c r="EC127" s="105"/>
      <c r="ED127" s="105"/>
      <c r="EE127" s="105"/>
      <c r="EF127" s="94"/>
      <c r="EG127" s="96"/>
      <c r="EH127" s="18"/>
      <c r="EI127" s="2"/>
      <c r="EJ127" s="2"/>
      <c r="EK127" s="100"/>
      <c r="EL127" s="99"/>
      <c r="EM127" s="40"/>
      <c r="EN127" s="40"/>
      <c r="EO127" s="100"/>
      <c r="EP127" s="99"/>
      <c r="EQ127" s="40"/>
      <c r="ER127" s="40"/>
      <c r="ES127" s="40"/>
      <c r="ET127" s="40"/>
      <c r="EU127" s="40"/>
      <c r="EV127" s="40"/>
      <c r="EW127" s="100"/>
      <c r="EX127" s="99"/>
      <c r="EY127" s="40"/>
      <c r="EZ127" s="40"/>
      <c r="FA127" s="40"/>
      <c r="FB127" s="40"/>
      <c r="FC127" s="40"/>
      <c r="FD127" s="40"/>
      <c r="FE127" s="100"/>
    </row>
    <row r="128" spans="1:161">
      <c r="A128" s="119" t="str">
        <f>Validation!B128</f>
        <v>Pass</v>
      </c>
      <c r="B128" s="150"/>
      <c r="C128" s="150"/>
      <c r="D128" s="150"/>
      <c r="E128" s="151"/>
      <c r="F128" s="152"/>
      <c r="G128" s="150"/>
      <c r="H128" s="149"/>
      <c r="I128" s="40"/>
      <c r="J128" s="149"/>
      <c r="K128" s="102"/>
      <c r="L128" s="40"/>
      <c r="M128" s="123"/>
      <c r="N128" s="137"/>
      <c r="O128" s="137"/>
      <c r="P128" s="95"/>
      <c r="Q128" s="94"/>
      <c r="R128" s="96"/>
      <c r="S128" s="95"/>
      <c r="T128" s="40"/>
      <c r="U128" s="40"/>
      <c r="V128" s="185"/>
      <c r="W128" s="167"/>
      <c r="X128" s="96"/>
      <c r="Y128" s="99"/>
      <c r="Z128" s="40"/>
      <c r="AA128" s="40"/>
      <c r="AB128" s="171"/>
      <c r="AC128" s="172"/>
      <c r="AD128" s="40"/>
      <c r="AE128" s="40"/>
      <c r="AF128" s="94"/>
      <c r="AG128" s="94"/>
      <c r="AH128" s="100"/>
      <c r="AI128" s="170"/>
      <c r="AJ128" s="169"/>
      <c r="AK128" s="98"/>
      <c r="AL128" s="168"/>
      <c r="AM128" s="97"/>
      <c r="AN128" s="98"/>
      <c r="AO128" s="98"/>
      <c r="AP128" s="225"/>
      <c r="AQ128" s="175"/>
      <c r="AR128" s="98"/>
      <c r="AS128" s="235"/>
      <c r="AT128" s="168"/>
      <c r="AU128" s="136"/>
      <c r="AV128" s="99"/>
      <c r="AW128" s="40"/>
      <c r="AX128" s="40"/>
      <c r="AY128" s="40"/>
      <c r="AZ128" s="40"/>
      <c r="BA128" s="40"/>
      <c r="BB128" s="40"/>
      <c r="BC128" s="40"/>
      <c r="BD128" s="40"/>
      <c r="BE128" s="40"/>
      <c r="BF128" s="101"/>
      <c r="BG128" s="96"/>
      <c r="BH128" s="99"/>
      <c r="BI128" s="40"/>
      <c r="BJ128" s="40"/>
      <c r="BK128" s="40"/>
      <c r="BL128" s="40"/>
      <c r="BM128" s="40"/>
      <c r="BN128" s="40"/>
      <c r="BO128" s="40"/>
      <c r="BP128" s="100"/>
      <c r="BQ128" s="40"/>
      <c r="BR128" s="40"/>
      <c r="BS128" s="40"/>
      <c r="BT128" s="40"/>
      <c r="BU128" s="40"/>
      <c r="BV128" s="40"/>
      <c r="BW128" s="40"/>
      <c r="BX128" s="40"/>
      <c r="BY128" s="100"/>
      <c r="BZ128" s="99"/>
      <c r="CA128" s="40"/>
      <c r="CB128" s="40"/>
      <c r="CC128" s="40"/>
      <c r="CD128" s="40"/>
      <c r="CE128" s="40"/>
      <c r="CF128" s="40"/>
      <c r="CG128" s="40"/>
      <c r="CH128" s="40"/>
      <c r="CI128" s="40"/>
      <c r="CJ128" s="40"/>
      <c r="CK128" s="40"/>
      <c r="CL128" s="40"/>
      <c r="CM128" s="40"/>
      <c r="CN128" s="40"/>
      <c r="CO128" s="40"/>
      <c r="CP128" s="40"/>
      <c r="CQ128" s="40"/>
      <c r="CR128" s="40"/>
      <c r="CS128" s="102"/>
      <c r="CT128" s="103"/>
      <c r="CU128" s="40"/>
      <c r="CV128" s="40"/>
      <c r="CW128" s="40"/>
      <c r="CX128" s="40"/>
      <c r="CY128" s="40"/>
      <c r="CZ128" s="40"/>
      <c r="DA128" s="40"/>
      <c r="DB128" s="40"/>
      <c r="DC128" s="40"/>
      <c r="DD128" s="40"/>
      <c r="DE128" s="40"/>
      <c r="DF128" s="40"/>
      <c r="DG128" s="40"/>
      <c r="DH128" s="40"/>
      <c r="DI128" s="40"/>
      <c r="DJ128" s="40"/>
      <c r="DK128" s="40"/>
      <c r="DL128" s="40"/>
      <c r="DM128" s="40"/>
      <c r="DN128" s="40"/>
      <c r="DO128" s="94"/>
      <c r="DP128" s="100"/>
      <c r="DQ128" s="104"/>
      <c r="DR128" s="105"/>
      <c r="DS128" s="105"/>
      <c r="DT128" s="105"/>
      <c r="DU128" s="105"/>
      <c r="DV128" s="105"/>
      <c r="DW128" s="94"/>
      <c r="DX128" s="191"/>
      <c r="DY128" s="104"/>
      <c r="DZ128" s="105"/>
      <c r="EA128" s="105"/>
      <c r="EB128" s="105"/>
      <c r="EC128" s="105"/>
      <c r="ED128" s="105"/>
      <c r="EE128" s="105"/>
      <c r="EF128" s="94"/>
      <c r="EG128" s="96"/>
      <c r="EH128" s="18"/>
      <c r="EI128" s="2"/>
      <c r="EJ128" s="2"/>
      <c r="EK128" s="100"/>
      <c r="EL128" s="99"/>
      <c r="EM128" s="40"/>
      <c r="EN128" s="40"/>
      <c r="EO128" s="100"/>
      <c r="EP128" s="99"/>
      <c r="EQ128" s="40"/>
      <c r="ER128" s="40"/>
      <c r="ES128" s="40"/>
      <c r="ET128" s="40"/>
      <c r="EU128" s="40"/>
      <c r="EV128" s="40"/>
      <c r="EW128" s="100"/>
      <c r="EX128" s="99"/>
      <c r="EY128" s="40"/>
      <c r="EZ128" s="40"/>
      <c r="FA128" s="40"/>
      <c r="FB128" s="40"/>
      <c r="FC128" s="40"/>
      <c r="FD128" s="40"/>
      <c r="FE128" s="100"/>
    </row>
    <row r="129" spans="1:161">
      <c r="A129" s="119" t="str">
        <f>Validation!B129</f>
        <v>Pass</v>
      </c>
      <c r="B129" s="150"/>
      <c r="C129" s="150"/>
      <c r="D129" s="150"/>
      <c r="E129" s="151"/>
      <c r="F129" s="152"/>
      <c r="G129" s="150"/>
      <c r="H129" s="149"/>
      <c r="I129" s="40"/>
      <c r="J129" s="149"/>
      <c r="K129" s="102"/>
      <c r="L129" s="40"/>
      <c r="M129" s="123"/>
      <c r="N129" s="137"/>
      <c r="O129" s="137"/>
      <c r="P129" s="95"/>
      <c r="Q129" s="94"/>
      <c r="R129" s="96"/>
      <c r="S129" s="95"/>
      <c r="T129" s="40"/>
      <c r="U129" s="40"/>
      <c r="V129" s="185"/>
      <c r="W129" s="167"/>
      <c r="X129" s="96"/>
      <c r="Y129" s="99"/>
      <c r="Z129" s="40"/>
      <c r="AA129" s="40"/>
      <c r="AB129" s="171"/>
      <c r="AC129" s="172"/>
      <c r="AD129" s="40"/>
      <c r="AE129" s="40"/>
      <c r="AF129" s="94"/>
      <c r="AG129" s="94"/>
      <c r="AH129" s="100"/>
      <c r="AI129" s="170"/>
      <c r="AJ129" s="169"/>
      <c r="AK129" s="98"/>
      <c r="AL129" s="168"/>
      <c r="AM129" s="97"/>
      <c r="AN129" s="98"/>
      <c r="AO129" s="98"/>
      <c r="AP129" s="225"/>
      <c r="AQ129" s="175"/>
      <c r="AR129" s="98"/>
      <c r="AS129" s="235"/>
      <c r="AT129" s="168"/>
      <c r="AU129" s="136"/>
      <c r="AV129" s="99"/>
      <c r="AW129" s="40"/>
      <c r="AX129" s="40"/>
      <c r="AY129" s="40"/>
      <c r="AZ129" s="40"/>
      <c r="BA129" s="40"/>
      <c r="BB129" s="40"/>
      <c r="BC129" s="40"/>
      <c r="BD129" s="40"/>
      <c r="BE129" s="40"/>
      <c r="BF129" s="101"/>
      <c r="BG129" s="96"/>
      <c r="BH129" s="99"/>
      <c r="BI129" s="40"/>
      <c r="BJ129" s="40"/>
      <c r="BK129" s="40"/>
      <c r="BL129" s="40"/>
      <c r="BM129" s="40"/>
      <c r="BN129" s="40"/>
      <c r="BO129" s="40"/>
      <c r="BP129" s="100"/>
      <c r="BQ129" s="40"/>
      <c r="BR129" s="40"/>
      <c r="BS129" s="40"/>
      <c r="BT129" s="40"/>
      <c r="BU129" s="40"/>
      <c r="BV129" s="40"/>
      <c r="BW129" s="40"/>
      <c r="BX129" s="40"/>
      <c r="BY129" s="100"/>
      <c r="BZ129" s="99"/>
      <c r="CA129" s="40"/>
      <c r="CB129" s="40"/>
      <c r="CC129" s="40"/>
      <c r="CD129" s="40"/>
      <c r="CE129" s="40"/>
      <c r="CF129" s="40"/>
      <c r="CG129" s="40"/>
      <c r="CH129" s="40"/>
      <c r="CI129" s="40"/>
      <c r="CJ129" s="40"/>
      <c r="CK129" s="40"/>
      <c r="CL129" s="40"/>
      <c r="CM129" s="40"/>
      <c r="CN129" s="40"/>
      <c r="CO129" s="40"/>
      <c r="CP129" s="40"/>
      <c r="CQ129" s="40"/>
      <c r="CR129" s="40"/>
      <c r="CS129" s="102"/>
      <c r="CT129" s="103"/>
      <c r="CU129" s="40"/>
      <c r="CV129" s="40"/>
      <c r="CW129" s="40"/>
      <c r="CX129" s="40"/>
      <c r="CY129" s="40"/>
      <c r="CZ129" s="40"/>
      <c r="DA129" s="40"/>
      <c r="DB129" s="40"/>
      <c r="DC129" s="40"/>
      <c r="DD129" s="40"/>
      <c r="DE129" s="40"/>
      <c r="DF129" s="40"/>
      <c r="DG129" s="40"/>
      <c r="DH129" s="40"/>
      <c r="DI129" s="40"/>
      <c r="DJ129" s="40"/>
      <c r="DK129" s="40"/>
      <c r="DL129" s="40"/>
      <c r="DM129" s="40"/>
      <c r="DN129" s="40"/>
      <c r="DO129" s="94"/>
      <c r="DP129" s="100"/>
      <c r="DQ129" s="104"/>
      <c r="DR129" s="105"/>
      <c r="DS129" s="105"/>
      <c r="DT129" s="105"/>
      <c r="DU129" s="105"/>
      <c r="DV129" s="105"/>
      <c r="DW129" s="94"/>
      <c r="DX129" s="191"/>
      <c r="DY129" s="104"/>
      <c r="DZ129" s="105"/>
      <c r="EA129" s="105"/>
      <c r="EB129" s="105"/>
      <c r="EC129" s="105"/>
      <c r="ED129" s="105"/>
      <c r="EE129" s="105"/>
      <c r="EF129" s="94"/>
      <c r="EG129" s="96"/>
      <c r="EH129" s="18"/>
      <c r="EI129" s="2"/>
      <c r="EJ129" s="2"/>
      <c r="EK129" s="100"/>
      <c r="EL129" s="99"/>
      <c r="EM129" s="40"/>
      <c r="EN129" s="40"/>
      <c r="EO129" s="100"/>
      <c r="EP129" s="99"/>
      <c r="EQ129" s="40"/>
      <c r="ER129" s="40"/>
      <c r="ES129" s="40"/>
      <c r="ET129" s="40"/>
      <c r="EU129" s="40"/>
      <c r="EV129" s="40"/>
      <c r="EW129" s="100"/>
      <c r="EX129" s="99"/>
      <c r="EY129" s="40"/>
      <c r="EZ129" s="40"/>
      <c r="FA129" s="40"/>
      <c r="FB129" s="40"/>
      <c r="FC129" s="40"/>
      <c r="FD129" s="40"/>
      <c r="FE129" s="100"/>
    </row>
    <row r="130" spans="1:161">
      <c r="A130" s="119" t="str">
        <f>Validation!B130</f>
        <v>Pass</v>
      </c>
      <c r="B130" s="150"/>
      <c r="C130" s="150"/>
      <c r="D130" s="150"/>
      <c r="E130" s="151"/>
      <c r="F130" s="152"/>
      <c r="G130" s="150"/>
      <c r="H130" s="149"/>
      <c r="I130" s="40"/>
      <c r="J130" s="149"/>
      <c r="K130" s="102"/>
      <c r="L130" s="40"/>
      <c r="M130" s="123"/>
      <c r="N130" s="137"/>
      <c r="O130" s="137"/>
      <c r="P130" s="95"/>
      <c r="Q130" s="94"/>
      <c r="R130" s="96"/>
      <c r="S130" s="95"/>
      <c r="T130" s="40"/>
      <c r="U130" s="40"/>
      <c r="V130" s="185"/>
      <c r="W130" s="167"/>
      <c r="X130" s="96"/>
      <c r="Y130" s="99"/>
      <c r="Z130" s="40"/>
      <c r="AA130" s="40"/>
      <c r="AB130" s="171"/>
      <c r="AC130" s="172"/>
      <c r="AD130" s="40"/>
      <c r="AE130" s="40"/>
      <c r="AF130" s="94"/>
      <c r="AG130" s="94"/>
      <c r="AH130" s="100"/>
      <c r="AI130" s="170"/>
      <c r="AJ130" s="169"/>
      <c r="AK130" s="98"/>
      <c r="AL130" s="168"/>
      <c r="AM130" s="97"/>
      <c r="AN130" s="98"/>
      <c r="AO130" s="98"/>
      <c r="AP130" s="225"/>
      <c r="AQ130" s="175"/>
      <c r="AR130" s="98"/>
      <c r="AS130" s="235"/>
      <c r="AT130" s="168"/>
      <c r="AU130" s="136"/>
      <c r="AV130" s="99"/>
      <c r="AW130" s="40"/>
      <c r="AX130" s="40"/>
      <c r="AY130" s="40"/>
      <c r="AZ130" s="40"/>
      <c r="BA130" s="40"/>
      <c r="BB130" s="40"/>
      <c r="BC130" s="40"/>
      <c r="BD130" s="40"/>
      <c r="BE130" s="40"/>
      <c r="BF130" s="101"/>
      <c r="BG130" s="96"/>
      <c r="BH130" s="99"/>
      <c r="BI130" s="40"/>
      <c r="BJ130" s="40"/>
      <c r="BK130" s="40"/>
      <c r="BL130" s="40"/>
      <c r="BM130" s="40"/>
      <c r="BN130" s="40"/>
      <c r="BO130" s="40"/>
      <c r="BP130" s="100"/>
      <c r="BQ130" s="40"/>
      <c r="BR130" s="40"/>
      <c r="BS130" s="40"/>
      <c r="BT130" s="40"/>
      <c r="BU130" s="40"/>
      <c r="BV130" s="40"/>
      <c r="BW130" s="40"/>
      <c r="BX130" s="40"/>
      <c r="BY130" s="100"/>
      <c r="BZ130" s="99"/>
      <c r="CA130" s="40"/>
      <c r="CB130" s="40"/>
      <c r="CC130" s="40"/>
      <c r="CD130" s="40"/>
      <c r="CE130" s="40"/>
      <c r="CF130" s="40"/>
      <c r="CG130" s="40"/>
      <c r="CH130" s="40"/>
      <c r="CI130" s="40"/>
      <c r="CJ130" s="40"/>
      <c r="CK130" s="40"/>
      <c r="CL130" s="40"/>
      <c r="CM130" s="40"/>
      <c r="CN130" s="40"/>
      <c r="CO130" s="40"/>
      <c r="CP130" s="40"/>
      <c r="CQ130" s="40"/>
      <c r="CR130" s="40"/>
      <c r="CS130" s="102"/>
      <c r="CT130" s="103"/>
      <c r="CU130" s="40"/>
      <c r="CV130" s="40"/>
      <c r="CW130" s="40"/>
      <c r="CX130" s="40"/>
      <c r="CY130" s="40"/>
      <c r="CZ130" s="40"/>
      <c r="DA130" s="40"/>
      <c r="DB130" s="40"/>
      <c r="DC130" s="40"/>
      <c r="DD130" s="40"/>
      <c r="DE130" s="40"/>
      <c r="DF130" s="40"/>
      <c r="DG130" s="40"/>
      <c r="DH130" s="40"/>
      <c r="DI130" s="40"/>
      <c r="DJ130" s="40"/>
      <c r="DK130" s="40"/>
      <c r="DL130" s="40"/>
      <c r="DM130" s="40"/>
      <c r="DN130" s="40"/>
      <c r="DO130" s="94"/>
      <c r="DP130" s="100"/>
      <c r="DQ130" s="104"/>
      <c r="DR130" s="105"/>
      <c r="DS130" s="105"/>
      <c r="DT130" s="105"/>
      <c r="DU130" s="105"/>
      <c r="DV130" s="105"/>
      <c r="DW130" s="94"/>
      <c r="DX130" s="191"/>
      <c r="DY130" s="104"/>
      <c r="DZ130" s="105"/>
      <c r="EA130" s="105"/>
      <c r="EB130" s="105"/>
      <c r="EC130" s="105"/>
      <c r="ED130" s="105"/>
      <c r="EE130" s="105"/>
      <c r="EF130" s="94"/>
      <c r="EG130" s="96"/>
      <c r="EH130" s="18"/>
      <c r="EI130" s="2"/>
      <c r="EJ130" s="2"/>
      <c r="EK130" s="100"/>
      <c r="EL130" s="99"/>
      <c r="EM130" s="40"/>
      <c r="EN130" s="40"/>
      <c r="EO130" s="100"/>
      <c r="EP130" s="99"/>
      <c r="EQ130" s="40"/>
      <c r="ER130" s="40"/>
      <c r="ES130" s="40"/>
      <c r="ET130" s="40"/>
      <c r="EU130" s="40"/>
      <c r="EV130" s="40"/>
      <c r="EW130" s="100"/>
      <c r="EX130" s="99"/>
      <c r="EY130" s="40"/>
      <c r="EZ130" s="40"/>
      <c r="FA130" s="40"/>
      <c r="FB130" s="40"/>
      <c r="FC130" s="40"/>
      <c r="FD130" s="40"/>
      <c r="FE130" s="100"/>
    </row>
    <row r="131" spans="1:161">
      <c r="A131" s="119" t="str">
        <f>Validation!B131</f>
        <v>Pass</v>
      </c>
      <c r="B131" s="150"/>
      <c r="C131" s="150"/>
      <c r="D131" s="150"/>
      <c r="E131" s="151"/>
      <c r="F131" s="152"/>
      <c r="G131" s="150"/>
      <c r="H131" s="149"/>
      <c r="I131" s="40"/>
      <c r="J131" s="149"/>
      <c r="K131" s="102"/>
      <c r="L131" s="40"/>
      <c r="M131" s="123"/>
      <c r="N131" s="137"/>
      <c r="O131" s="137"/>
      <c r="P131" s="95"/>
      <c r="Q131" s="94"/>
      <c r="R131" s="96"/>
      <c r="S131" s="95"/>
      <c r="T131" s="40"/>
      <c r="U131" s="40"/>
      <c r="V131" s="185"/>
      <c r="W131" s="167"/>
      <c r="X131" s="96"/>
      <c r="Y131" s="99"/>
      <c r="Z131" s="40"/>
      <c r="AA131" s="40"/>
      <c r="AB131" s="171"/>
      <c r="AC131" s="172"/>
      <c r="AD131" s="40"/>
      <c r="AE131" s="40"/>
      <c r="AF131" s="94"/>
      <c r="AG131" s="94"/>
      <c r="AH131" s="100"/>
      <c r="AI131" s="170"/>
      <c r="AJ131" s="169"/>
      <c r="AK131" s="98"/>
      <c r="AL131" s="168"/>
      <c r="AM131" s="97"/>
      <c r="AN131" s="98"/>
      <c r="AO131" s="98"/>
      <c r="AP131" s="225"/>
      <c r="AQ131" s="175"/>
      <c r="AR131" s="98"/>
      <c r="AS131" s="235"/>
      <c r="AT131" s="168"/>
      <c r="AU131" s="136"/>
      <c r="AV131" s="99"/>
      <c r="AW131" s="40"/>
      <c r="AX131" s="40"/>
      <c r="AY131" s="40"/>
      <c r="AZ131" s="40"/>
      <c r="BA131" s="40"/>
      <c r="BB131" s="40"/>
      <c r="BC131" s="40"/>
      <c r="BD131" s="40"/>
      <c r="BE131" s="40"/>
      <c r="BF131" s="101"/>
      <c r="BG131" s="96"/>
      <c r="BH131" s="99"/>
      <c r="BI131" s="40"/>
      <c r="BJ131" s="40"/>
      <c r="BK131" s="40"/>
      <c r="BL131" s="40"/>
      <c r="BM131" s="40"/>
      <c r="BN131" s="40"/>
      <c r="BO131" s="40"/>
      <c r="BP131" s="100"/>
      <c r="BQ131" s="40"/>
      <c r="BR131" s="40"/>
      <c r="BS131" s="40"/>
      <c r="BT131" s="40"/>
      <c r="BU131" s="40"/>
      <c r="BV131" s="40"/>
      <c r="BW131" s="40"/>
      <c r="BX131" s="40"/>
      <c r="BY131" s="100"/>
      <c r="BZ131" s="99"/>
      <c r="CA131" s="40"/>
      <c r="CB131" s="40"/>
      <c r="CC131" s="40"/>
      <c r="CD131" s="40"/>
      <c r="CE131" s="40"/>
      <c r="CF131" s="40"/>
      <c r="CG131" s="40"/>
      <c r="CH131" s="40"/>
      <c r="CI131" s="40"/>
      <c r="CJ131" s="40"/>
      <c r="CK131" s="40"/>
      <c r="CL131" s="40"/>
      <c r="CM131" s="40"/>
      <c r="CN131" s="40"/>
      <c r="CO131" s="40"/>
      <c r="CP131" s="40"/>
      <c r="CQ131" s="40"/>
      <c r="CR131" s="40"/>
      <c r="CS131" s="102"/>
      <c r="CT131" s="103"/>
      <c r="CU131" s="40"/>
      <c r="CV131" s="40"/>
      <c r="CW131" s="40"/>
      <c r="CX131" s="40"/>
      <c r="CY131" s="40"/>
      <c r="CZ131" s="40"/>
      <c r="DA131" s="40"/>
      <c r="DB131" s="40"/>
      <c r="DC131" s="40"/>
      <c r="DD131" s="40"/>
      <c r="DE131" s="40"/>
      <c r="DF131" s="40"/>
      <c r="DG131" s="40"/>
      <c r="DH131" s="40"/>
      <c r="DI131" s="40"/>
      <c r="DJ131" s="40"/>
      <c r="DK131" s="40"/>
      <c r="DL131" s="40"/>
      <c r="DM131" s="40"/>
      <c r="DN131" s="40"/>
      <c r="DO131" s="94"/>
      <c r="DP131" s="100"/>
      <c r="DQ131" s="104"/>
      <c r="DR131" s="105"/>
      <c r="DS131" s="105"/>
      <c r="DT131" s="105"/>
      <c r="DU131" s="105"/>
      <c r="DV131" s="105"/>
      <c r="DW131" s="94"/>
      <c r="DX131" s="191"/>
      <c r="DY131" s="104"/>
      <c r="DZ131" s="105"/>
      <c r="EA131" s="105"/>
      <c r="EB131" s="105"/>
      <c r="EC131" s="105"/>
      <c r="ED131" s="105"/>
      <c r="EE131" s="105"/>
      <c r="EF131" s="94"/>
      <c r="EG131" s="96"/>
      <c r="EH131" s="18"/>
      <c r="EI131" s="2"/>
      <c r="EJ131" s="2"/>
      <c r="EK131" s="100"/>
      <c r="EL131" s="99"/>
      <c r="EM131" s="40"/>
      <c r="EN131" s="40"/>
      <c r="EO131" s="100"/>
      <c r="EP131" s="99"/>
      <c r="EQ131" s="40"/>
      <c r="ER131" s="40"/>
      <c r="ES131" s="40"/>
      <c r="ET131" s="40"/>
      <c r="EU131" s="40"/>
      <c r="EV131" s="40"/>
      <c r="EW131" s="100"/>
      <c r="EX131" s="99"/>
      <c r="EY131" s="40"/>
      <c r="EZ131" s="40"/>
      <c r="FA131" s="40"/>
      <c r="FB131" s="40"/>
      <c r="FC131" s="40"/>
      <c r="FD131" s="40"/>
      <c r="FE131" s="100"/>
    </row>
    <row r="132" spans="1:161">
      <c r="A132" s="119" t="str">
        <f>Validation!B132</f>
        <v>Pass</v>
      </c>
      <c r="B132" s="150"/>
      <c r="C132" s="150"/>
      <c r="D132" s="150"/>
      <c r="E132" s="151"/>
      <c r="F132" s="152"/>
      <c r="G132" s="150"/>
      <c r="H132" s="149"/>
      <c r="I132" s="40"/>
      <c r="J132" s="149"/>
      <c r="K132" s="102"/>
      <c r="L132" s="40"/>
      <c r="M132" s="123"/>
      <c r="N132" s="137"/>
      <c r="O132" s="137"/>
      <c r="P132" s="95"/>
      <c r="Q132" s="94"/>
      <c r="R132" s="96"/>
      <c r="S132" s="95"/>
      <c r="T132" s="40"/>
      <c r="U132" s="40"/>
      <c r="V132" s="185"/>
      <c r="W132" s="167"/>
      <c r="X132" s="96"/>
      <c r="Y132" s="99"/>
      <c r="Z132" s="40"/>
      <c r="AA132" s="40"/>
      <c r="AB132" s="171"/>
      <c r="AC132" s="172"/>
      <c r="AD132" s="40"/>
      <c r="AE132" s="40"/>
      <c r="AF132" s="94"/>
      <c r="AG132" s="94"/>
      <c r="AH132" s="100"/>
      <c r="AI132" s="170"/>
      <c r="AJ132" s="169"/>
      <c r="AK132" s="98"/>
      <c r="AL132" s="168"/>
      <c r="AM132" s="97"/>
      <c r="AN132" s="98"/>
      <c r="AO132" s="98"/>
      <c r="AP132" s="225"/>
      <c r="AQ132" s="175"/>
      <c r="AR132" s="98"/>
      <c r="AS132" s="235"/>
      <c r="AT132" s="168"/>
      <c r="AU132" s="136"/>
      <c r="AV132" s="99"/>
      <c r="AW132" s="40"/>
      <c r="AX132" s="40"/>
      <c r="AY132" s="40"/>
      <c r="AZ132" s="40"/>
      <c r="BA132" s="40"/>
      <c r="BB132" s="40"/>
      <c r="BC132" s="40"/>
      <c r="BD132" s="40"/>
      <c r="BE132" s="40"/>
      <c r="BF132" s="101"/>
      <c r="BG132" s="96"/>
      <c r="BH132" s="99"/>
      <c r="BI132" s="40"/>
      <c r="BJ132" s="40"/>
      <c r="BK132" s="40"/>
      <c r="BL132" s="40"/>
      <c r="BM132" s="40"/>
      <c r="BN132" s="40"/>
      <c r="BO132" s="40"/>
      <c r="BP132" s="100"/>
      <c r="BQ132" s="40"/>
      <c r="BR132" s="40"/>
      <c r="BS132" s="40"/>
      <c r="BT132" s="40"/>
      <c r="BU132" s="40"/>
      <c r="BV132" s="40"/>
      <c r="BW132" s="40"/>
      <c r="BX132" s="40"/>
      <c r="BY132" s="100"/>
      <c r="BZ132" s="99"/>
      <c r="CA132" s="40"/>
      <c r="CB132" s="40"/>
      <c r="CC132" s="40"/>
      <c r="CD132" s="40"/>
      <c r="CE132" s="40"/>
      <c r="CF132" s="40"/>
      <c r="CG132" s="40"/>
      <c r="CH132" s="40"/>
      <c r="CI132" s="40"/>
      <c r="CJ132" s="40"/>
      <c r="CK132" s="40"/>
      <c r="CL132" s="40"/>
      <c r="CM132" s="40"/>
      <c r="CN132" s="40"/>
      <c r="CO132" s="40"/>
      <c r="CP132" s="40"/>
      <c r="CQ132" s="40"/>
      <c r="CR132" s="40"/>
      <c r="CS132" s="102"/>
      <c r="CT132" s="103"/>
      <c r="CU132" s="40"/>
      <c r="CV132" s="40"/>
      <c r="CW132" s="40"/>
      <c r="CX132" s="40"/>
      <c r="CY132" s="40"/>
      <c r="CZ132" s="40"/>
      <c r="DA132" s="40"/>
      <c r="DB132" s="40"/>
      <c r="DC132" s="40"/>
      <c r="DD132" s="40"/>
      <c r="DE132" s="40"/>
      <c r="DF132" s="40"/>
      <c r="DG132" s="40"/>
      <c r="DH132" s="40"/>
      <c r="DI132" s="40"/>
      <c r="DJ132" s="40"/>
      <c r="DK132" s="40"/>
      <c r="DL132" s="40"/>
      <c r="DM132" s="40"/>
      <c r="DN132" s="40"/>
      <c r="DO132" s="94"/>
      <c r="DP132" s="100"/>
      <c r="DQ132" s="104"/>
      <c r="DR132" s="105"/>
      <c r="DS132" s="105"/>
      <c r="DT132" s="105"/>
      <c r="DU132" s="105"/>
      <c r="DV132" s="105"/>
      <c r="DW132" s="94"/>
      <c r="DX132" s="191"/>
      <c r="DY132" s="104"/>
      <c r="DZ132" s="105"/>
      <c r="EA132" s="105"/>
      <c r="EB132" s="105"/>
      <c r="EC132" s="105"/>
      <c r="ED132" s="105"/>
      <c r="EE132" s="105"/>
      <c r="EF132" s="94"/>
      <c r="EG132" s="96"/>
      <c r="EH132" s="18"/>
      <c r="EI132" s="2"/>
      <c r="EJ132" s="2"/>
      <c r="EK132" s="100"/>
      <c r="EL132" s="99"/>
      <c r="EM132" s="40"/>
      <c r="EN132" s="40"/>
      <c r="EO132" s="100"/>
      <c r="EP132" s="99"/>
      <c r="EQ132" s="40"/>
      <c r="ER132" s="40"/>
      <c r="ES132" s="40"/>
      <c r="ET132" s="40"/>
      <c r="EU132" s="40"/>
      <c r="EV132" s="40"/>
      <c r="EW132" s="100"/>
      <c r="EX132" s="99"/>
      <c r="EY132" s="40"/>
      <c r="EZ132" s="40"/>
      <c r="FA132" s="40"/>
      <c r="FB132" s="40"/>
      <c r="FC132" s="40"/>
      <c r="FD132" s="40"/>
      <c r="FE132" s="100"/>
    </row>
    <row r="133" spans="1:161">
      <c r="A133" s="119" t="str">
        <f>Validation!B133</f>
        <v>Pass</v>
      </c>
      <c r="B133" s="150"/>
      <c r="C133" s="150"/>
      <c r="D133" s="150"/>
      <c r="E133" s="151"/>
      <c r="F133" s="152"/>
      <c r="G133" s="150"/>
      <c r="H133" s="149"/>
      <c r="I133" s="40"/>
      <c r="J133" s="149"/>
      <c r="K133" s="102"/>
      <c r="L133" s="40"/>
      <c r="M133" s="123"/>
      <c r="N133" s="137"/>
      <c r="O133" s="137"/>
      <c r="P133" s="95"/>
      <c r="Q133" s="94"/>
      <c r="R133" s="96"/>
      <c r="S133" s="95"/>
      <c r="T133" s="40"/>
      <c r="U133" s="40"/>
      <c r="V133" s="185"/>
      <c r="W133" s="167"/>
      <c r="X133" s="96"/>
      <c r="Y133" s="99"/>
      <c r="Z133" s="40"/>
      <c r="AA133" s="40"/>
      <c r="AB133" s="171"/>
      <c r="AC133" s="172"/>
      <c r="AD133" s="40"/>
      <c r="AE133" s="40"/>
      <c r="AF133" s="94"/>
      <c r="AG133" s="94"/>
      <c r="AH133" s="100"/>
      <c r="AI133" s="170"/>
      <c r="AJ133" s="169"/>
      <c r="AK133" s="98"/>
      <c r="AL133" s="168"/>
      <c r="AM133" s="97"/>
      <c r="AN133" s="98"/>
      <c r="AO133" s="98"/>
      <c r="AP133" s="225"/>
      <c r="AQ133" s="175"/>
      <c r="AR133" s="98"/>
      <c r="AS133" s="235"/>
      <c r="AT133" s="168"/>
      <c r="AU133" s="136"/>
      <c r="AV133" s="99"/>
      <c r="AW133" s="40"/>
      <c r="AX133" s="40"/>
      <c r="AY133" s="40"/>
      <c r="AZ133" s="40"/>
      <c r="BA133" s="40"/>
      <c r="BB133" s="40"/>
      <c r="BC133" s="40"/>
      <c r="BD133" s="40"/>
      <c r="BE133" s="40"/>
      <c r="BF133" s="101"/>
      <c r="BG133" s="96"/>
      <c r="BH133" s="99"/>
      <c r="BI133" s="40"/>
      <c r="BJ133" s="40"/>
      <c r="BK133" s="40"/>
      <c r="BL133" s="40"/>
      <c r="BM133" s="40"/>
      <c r="BN133" s="40"/>
      <c r="BO133" s="40"/>
      <c r="BP133" s="100"/>
      <c r="BQ133" s="40"/>
      <c r="BR133" s="40"/>
      <c r="BS133" s="40"/>
      <c r="BT133" s="40"/>
      <c r="BU133" s="40"/>
      <c r="BV133" s="40"/>
      <c r="BW133" s="40"/>
      <c r="BX133" s="40"/>
      <c r="BY133" s="100"/>
      <c r="BZ133" s="99"/>
      <c r="CA133" s="40"/>
      <c r="CB133" s="40"/>
      <c r="CC133" s="40"/>
      <c r="CD133" s="40"/>
      <c r="CE133" s="40"/>
      <c r="CF133" s="40"/>
      <c r="CG133" s="40"/>
      <c r="CH133" s="40"/>
      <c r="CI133" s="40"/>
      <c r="CJ133" s="40"/>
      <c r="CK133" s="40"/>
      <c r="CL133" s="40"/>
      <c r="CM133" s="40"/>
      <c r="CN133" s="40"/>
      <c r="CO133" s="40"/>
      <c r="CP133" s="40"/>
      <c r="CQ133" s="40"/>
      <c r="CR133" s="40"/>
      <c r="CS133" s="102"/>
      <c r="CT133" s="103"/>
      <c r="CU133" s="40"/>
      <c r="CV133" s="40"/>
      <c r="CW133" s="40"/>
      <c r="CX133" s="40"/>
      <c r="CY133" s="40"/>
      <c r="CZ133" s="40"/>
      <c r="DA133" s="40"/>
      <c r="DB133" s="40"/>
      <c r="DC133" s="40"/>
      <c r="DD133" s="40"/>
      <c r="DE133" s="40"/>
      <c r="DF133" s="40"/>
      <c r="DG133" s="40"/>
      <c r="DH133" s="40"/>
      <c r="DI133" s="40"/>
      <c r="DJ133" s="40"/>
      <c r="DK133" s="40"/>
      <c r="DL133" s="40"/>
      <c r="DM133" s="40"/>
      <c r="DN133" s="40"/>
      <c r="DO133" s="94"/>
      <c r="DP133" s="100"/>
      <c r="DQ133" s="104"/>
      <c r="DR133" s="105"/>
      <c r="DS133" s="105"/>
      <c r="DT133" s="105"/>
      <c r="DU133" s="105"/>
      <c r="DV133" s="105"/>
      <c r="DW133" s="94"/>
      <c r="DX133" s="191"/>
      <c r="DY133" s="104"/>
      <c r="DZ133" s="105"/>
      <c r="EA133" s="105"/>
      <c r="EB133" s="105"/>
      <c r="EC133" s="105"/>
      <c r="ED133" s="105"/>
      <c r="EE133" s="105"/>
      <c r="EF133" s="94"/>
      <c r="EG133" s="96"/>
      <c r="EH133" s="18"/>
      <c r="EI133" s="2"/>
      <c r="EJ133" s="2"/>
      <c r="EK133" s="100"/>
      <c r="EL133" s="99"/>
      <c r="EM133" s="40"/>
      <c r="EN133" s="40"/>
      <c r="EO133" s="100"/>
      <c r="EP133" s="99"/>
      <c r="EQ133" s="40"/>
      <c r="ER133" s="40"/>
      <c r="ES133" s="40"/>
      <c r="ET133" s="40"/>
      <c r="EU133" s="40"/>
      <c r="EV133" s="40"/>
      <c r="EW133" s="100"/>
      <c r="EX133" s="99"/>
      <c r="EY133" s="40"/>
      <c r="EZ133" s="40"/>
      <c r="FA133" s="40"/>
      <c r="FB133" s="40"/>
      <c r="FC133" s="40"/>
      <c r="FD133" s="40"/>
      <c r="FE133" s="100"/>
    </row>
    <row r="134" spans="1:161">
      <c r="A134" s="119" t="str">
        <f>Validation!B134</f>
        <v>Pass</v>
      </c>
      <c r="B134" s="150"/>
      <c r="C134" s="150"/>
      <c r="D134" s="150"/>
      <c r="E134" s="151"/>
      <c r="F134" s="152"/>
      <c r="G134" s="150"/>
      <c r="H134" s="149"/>
      <c r="I134" s="40"/>
      <c r="J134" s="149"/>
      <c r="K134" s="102"/>
      <c r="L134" s="40"/>
      <c r="M134" s="123"/>
      <c r="N134" s="137"/>
      <c r="O134" s="137"/>
      <c r="P134" s="95"/>
      <c r="Q134" s="94"/>
      <c r="R134" s="96"/>
      <c r="S134" s="95"/>
      <c r="T134" s="40"/>
      <c r="U134" s="40"/>
      <c r="V134" s="185"/>
      <c r="W134" s="167"/>
      <c r="X134" s="96"/>
      <c r="Y134" s="99"/>
      <c r="Z134" s="40"/>
      <c r="AA134" s="40"/>
      <c r="AB134" s="171"/>
      <c r="AC134" s="172"/>
      <c r="AD134" s="40"/>
      <c r="AE134" s="40"/>
      <c r="AF134" s="94"/>
      <c r="AG134" s="94"/>
      <c r="AH134" s="100"/>
      <c r="AI134" s="170"/>
      <c r="AJ134" s="169"/>
      <c r="AK134" s="98"/>
      <c r="AL134" s="168"/>
      <c r="AM134" s="97"/>
      <c r="AN134" s="98"/>
      <c r="AO134" s="98"/>
      <c r="AP134" s="225"/>
      <c r="AQ134" s="175"/>
      <c r="AR134" s="98"/>
      <c r="AS134" s="235"/>
      <c r="AT134" s="168"/>
      <c r="AU134" s="136"/>
      <c r="AV134" s="99"/>
      <c r="AW134" s="40"/>
      <c r="AX134" s="40"/>
      <c r="AY134" s="40"/>
      <c r="AZ134" s="40"/>
      <c r="BA134" s="40"/>
      <c r="BB134" s="40"/>
      <c r="BC134" s="40"/>
      <c r="BD134" s="40"/>
      <c r="BE134" s="40"/>
      <c r="BF134" s="101"/>
      <c r="BG134" s="96"/>
      <c r="BH134" s="99"/>
      <c r="BI134" s="40"/>
      <c r="BJ134" s="40"/>
      <c r="BK134" s="40"/>
      <c r="BL134" s="40"/>
      <c r="BM134" s="40"/>
      <c r="BN134" s="40"/>
      <c r="BO134" s="40"/>
      <c r="BP134" s="100"/>
      <c r="BQ134" s="40"/>
      <c r="BR134" s="40"/>
      <c r="BS134" s="40"/>
      <c r="BT134" s="40"/>
      <c r="BU134" s="40"/>
      <c r="BV134" s="40"/>
      <c r="BW134" s="40"/>
      <c r="BX134" s="40"/>
      <c r="BY134" s="100"/>
      <c r="BZ134" s="99"/>
      <c r="CA134" s="40"/>
      <c r="CB134" s="40"/>
      <c r="CC134" s="40"/>
      <c r="CD134" s="40"/>
      <c r="CE134" s="40"/>
      <c r="CF134" s="40"/>
      <c r="CG134" s="40"/>
      <c r="CH134" s="40"/>
      <c r="CI134" s="40"/>
      <c r="CJ134" s="40"/>
      <c r="CK134" s="40"/>
      <c r="CL134" s="40"/>
      <c r="CM134" s="40"/>
      <c r="CN134" s="40"/>
      <c r="CO134" s="40"/>
      <c r="CP134" s="40"/>
      <c r="CQ134" s="40"/>
      <c r="CR134" s="40"/>
      <c r="CS134" s="102"/>
      <c r="CT134" s="103"/>
      <c r="CU134" s="40"/>
      <c r="CV134" s="40"/>
      <c r="CW134" s="40"/>
      <c r="CX134" s="40"/>
      <c r="CY134" s="40"/>
      <c r="CZ134" s="40"/>
      <c r="DA134" s="40"/>
      <c r="DB134" s="40"/>
      <c r="DC134" s="40"/>
      <c r="DD134" s="40"/>
      <c r="DE134" s="40"/>
      <c r="DF134" s="40"/>
      <c r="DG134" s="40"/>
      <c r="DH134" s="40"/>
      <c r="DI134" s="40"/>
      <c r="DJ134" s="40"/>
      <c r="DK134" s="40"/>
      <c r="DL134" s="40"/>
      <c r="DM134" s="40"/>
      <c r="DN134" s="40"/>
      <c r="DO134" s="94"/>
      <c r="DP134" s="100"/>
      <c r="DQ134" s="104"/>
      <c r="DR134" s="105"/>
      <c r="DS134" s="105"/>
      <c r="DT134" s="105"/>
      <c r="DU134" s="105"/>
      <c r="DV134" s="105"/>
      <c r="DW134" s="94"/>
      <c r="DX134" s="191"/>
      <c r="DY134" s="104"/>
      <c r="DZ134" s="105"/>
      <c r="EA134" s="105"/>
      <c r="EB134" s="105"/>
      <c r="EC134" s="105"/>
      <c r="ED134" s="105"/>
      <c r="EE134" s="105"/>
      <c r="EF134" s="94"/>
      <c r="EG134" s="96"/>
      <c r="EH134" s="18"/>
      <c r="EI134" s="2"/>
      <c r="EJ134" s="2"/>
      <c r="EK134" s="100"/>
      <c r="EL134" s="99"/>
      <c r="EM134" s="40"/>
      <c r="EN134" s="40"/>
      <c r="EO134" s="100"/>
      <c r="EP134" s="99"/>
      <c r="EQ134" s="40"/>
      <c r="ER134" s="40"/>
      <c r="ES134" s="40"/>
      <c r="ET134" s="40"/>
      <c r="EU134" s="40"/>
      <c r="EV134" s="40"/>
      <c r="EW134" s="100"/>
      <c r="EX134" s="99"/>
      <c r="EY134" s="40"/>
      <c r="EZ134" s="40"/>
      <c r="FA134" s="40"/>
      <c r="FB134" s="40"/>
      <c r="FC134" s="40"/>
      <c r="FD134" s="40"/>
      <c r="FE134" s="100"/>
    </row>
    <row r="135" spans="1:161">
      <c r="A135" s="119" t="str">
        <f>Validation!B135</f>
        <v>Pass</v>
      </c>
      <c r="B135" s="150"/>
      <c r="C135" s="150"/>
      <c r="D135" s="150"/>
      <c r="E135" s="151"/>
      <c r="F135" s="152"/>
      <c r="G135" s="150"/>
      <c r="H135" s="149"/>
      <c r="I135" s="40"/>
      <c r="J135" s="149"/>
      <c r="K135" s="102"/>
      <c r="L135" s="40"/>
      <c r="M135" s="123"/>
      <c r="N135" s="137"/>
      <c r="O135" s="137"/>
      <c r="P135" s="95"/>
      <c r="Q135" s="94"/>
      <c r="R135" s="96"/>
      <c r="S135" s="95"/>
      <c r="T135" s="40"/>
      <c r="U135" s="40"/>
      <c r="V135" s="185"/>
      <c r="W135" s="167"/>
      <c r="X135" s="96"/>
      <c r="Y135" s="99"/>
      <c r="Z135" s="40"/>
      <c r="AA135" s="40"/>
      <c r="AB135" s="171"/>
      <c r="AC135" s="172"/>
      <c r="AD135" s="40"/>
      <c r="AE135" s="40"/>
      <c r="AF135" s="94"/>
      <c r="AG135" s="94"/>
      <c r="AH135" s="100"/>
      <c r="AI135" s="170"/>
      <c r="AJ135" s="169"/>
      <c r="AK135" s="98"/>
      <c r="AL135" s="168"/>
      <c r="AM135" s="97"/>
      <c r="AN135" s="98"/>
      <c r="AO135" s="98"/>
      <c r="AP135" s="225"/>
      <c r="AQ135" s="175"/>
      <c r="AR135" s="98"/>
      <c r="AS135" s="235"/>
      <c r="AT135" s="168"/>
      <c r="AU135" s="136"/>
      <c r="AV135" s="99"/>
      <c r="AW135" s="40"/>
      <c r="AX135" s="40"/>
      <c r="AY135" s="40"/>
      <c r="AZ135" s="40"/>
      <c r="BA135" s="40"/>
      <c r="BB135" s="40"/>
      <c r="BC135" s="40"/>
      <c r="BD135" s="40"/>
      <c r="BE135" s="40"/>
      <c r="BF135" s="101"/>
      <c r="BG135" s="96"/>
      <c r="BH135" s="99"/>
      <c r="BI135" s="40"/>
      <c r="BJ135" s="40"/>
      <c r="BK135" s="40"/>
      <c r="BL135" s="40"/>
      <c r="BM135" s="40"/>
      <c r="BN135" s="40"/>
      <c r="BO135" s="40"/>
      <c r="BP135" s="100"/>
      <c r="BQ135" s="40"/>
      <c r="BR135" s="40"/>
      <c r="BS135" s="40"/>
      <c r="BT135" s="40"/>
      <c r="BU135" s="40"/>
      <c r="BV135" s="40"/>
      <c r="BW135" s="40"/>
      <c r="BX135" s="40"/>
      <c r="BY135" s="100"/>
      <c r="BZ135" s="99"/>
      <c r="CA135" s="40"/>
      <c r="CB135" s="40"/>
      <c r="CC135" s="40"/>
      <c r="CD135" s="40"/>
      <c r="CE135" s="40"/>
      <c r="CF135" s="40"/>
      <c r="CG135" s="40"/>
      <c r="CH135" s="40"/>
      <c r="CI135" s="40"/>
      <c r="CJ135" s="40"/>
      <c r="CK135" s="40"/>
      <c r="CL135" s="40"/>
      <c r="CM135" s="40"/>
      <c r="CN135" s="40"/>
      <c r="CO135" s="40"/>
      <c r="CP135" s="40"/>
      <c r="CQ135" s="40"/>
      <c r="CR135" s="40"/>
      <c r="CS135" s="102"/>
      <c r="CT135" s="103"/>
      <c r="CU135" s="40"/>
      <c r="CV135" s="40"/>
      <c r="CW135" s="40"/>
      <c r="CX135" s="40"/>
      <c r="CY135" s="40"/>
      <c r="CZ135" s="40"/>
      <c r="DA135" s="40"/>
      <c r="DB135" s="40"/>
      <c r="DC135" s="40"/>
      <c r="DD135" s="40"/>
      <c r="DE135" s="40"/>
      <c r="DF135" s="40"/>
      <c r="DG135" s="40"/>
      <c r="DH135" s="40"/>
      <c r="DI135" s="40"/>
      <c r="DJ135" s="40"/>
      <c r="DK135" s="40"/>
      <c r="DL135" s="40"/>
      <c r="DM135" s="40"/>
      <c r="DN135" s="40"/>
      <c r="DO135" s="94"/>
      <c r="DP135" s="100"/>
      <c r="DQ135" s="104"/>
      <c r="DR135" s="105"/>
      <c r="DS135" s="105"/>
      <c r="DT135" s="105"/>
      <c r="DU135" s="105"/>
      <c r="DV135" s="105"/>
      <c r="DW135" s="94"/>
      <c r="DX135" s="191"/>
      <c r="DY135" s="104"/>
      <c r="DZ135" s="105"/>
      <c r="EA135" s="105"/>
      <c r="EB135" s="105"/>
      <c r="EC135" s="105"/>
      <c r="ED135" s="105"/>
      <c r="EE135" s="105"/>
      <c r="EF135" s="94"/>
      <c r="EG135" s="96"/>
      <c r="EH135" s="18"/>
      <c r="EI135" s="2"/>
      <c r="EJ135" s="2"/>
      <c r="EK135" s="100"/>
      <c r="EL135" s="99"/>
      <c r="EM135" s="40"/>
      <c r="EN135" s="40"/>
      <c r="EO135" s="100"/>
      <c r="EP135" s="99"/>
      <c r="EQ135" s="40"/>
      <c r="ER135" s="40"/>
      <c r="ES135" s="40"/>
      <c r="ET135" s="40"/>
      <c r="EU135" s="40"/>
      <c r="EV135" s="40"/>
      <c r="EW135" s="100"/>
      <c r="EX135" s="99"/>
      <c r="EY135" s="40"/>
      <c r="EZ135" s="40"/>
      <c r="FA135" s="40"/>
      <c r="FB135" s="40"/>
      <c r="FC135" s="40"/>
      <c r="FD135" s="40"/>
      <c r="FE135" s="100"/>
    </row>
    <row r="136" spans="1:161">
      <c r="A136" s="119" t="str">
        <f>Validation!B136</f>
        <v>Pass</v>
      </c>
      <c r="B136" s="150"/>
      <c r="C136" s="150"/>
      <c r="D136" s="150"/>
      <c r="E136" s="151"/>
      <c r="F136" s="152"/>
      <c r="G136" s="150"/>
      <c r="H136" s="149"/>
      <c r="I136" s="40"/>
      <c r="J136" s="149"/>
      <c r="K136" s="102"/>
      <c r="L136" s="40"/>
      <c r="M136" s="123"/>
      <c r="N136" s="137"/>
      <c r="O136" s="137"/>
      <c r="P136" s="95"/>
      <c r="Q136" s="94"/>
      <c r="R136" s="96"/>
      <c r="S136" s="95"/>
      <c r="T136" s="40"/>
      <c r="U136" s="40"/>
      <c r="V136" s="185"/>
      <c r="W136" s="167"/>
      <c r="X136" s="96"/>
      <c r="Y136" s="99"/>
      <c r="Z136" s="40"/>
      <c r="AA136" s="40"/>
      <c r="AB136" s="171"/>
      <c r="AC136" s="172"/>
      <c r="AD136" s="40"/>
      <c r="AE136" s="40"/>
      <c r="AF136" s="94"/>
      <c r="AG136" s="94"/>
      <c r="AH136" s="100"/>
      <c r="AI136" s="170"/>
      <c r="AJ136" s="169"/>
      <c r="AK136" s="98"/>
      <c r="AL136" s="168"/>
      <c r="AM136" s="97"/>
      <c r="AN136" s="98"/>
      <c r="AO136" s="98"/>
      <c r="AP136" s="225"/>
      <c r="AQ136" s="175"/>
      <c r="AR136" s="98"/>
      <c r="AS136" s="235"/>
      <c r="AT136" s="168"/>
      <c r="AU136" s="136"/>
      <c r="AV136" s="99"/>
      <c r="AW136" s="40"/>
      <c r="AX136" s="40"/>
      <c r="AY136" s="40"/>
      <c r="AZ136" s="40"/>
      <c r="BA136" s="40"/>
      <c r="BB136" s="40"/>
      <c r="BC136" s="40"/>
      <c r="BD136" s="40"/>
      <c r="BE136" s="40"/>
      <c r="BF136" s="101"/>
      <c r="BG136" s="96"/>
      <c r="BH136" s="99"/>
      <c r="BI136" s="40"/>
      <c r="BJ136" s="40"/>
      <c r="BK136" s="40"/>
      <c r="BL136" s="40"/>
      <c r="BM136" s="40"/>
      <c r="BN136" s="40"/>
      <c r="BO136" s="40"/>
      <c r="BP136" s="100"/>
      <c r="BQ136" s="40"/>
      <c r="BR136" s="40"/>
      <c r="BS136" s="40"/>
      <c r="BT136" s="40"/>
      <c r="BU136" s="40"/>
      <c r="BV136" s="40"/>
      <c r="BW136" s="40"/>
      <c r="BX136" s="40"/>
      <c r="BY136" s="100"/>
      <c r="BZ136" s="99"/>
      <c r="CA136" s="40"/>
      <c r="CB136" s="40"/>
      <c r="CC136" s="40"/>
      <c r="CD136" s="40"/>
      <c r="CE136" s="40"/>
      <c r="CF136" s="40"/>
      <c r="CG136" s="40"/>
      <c r="CH136" s="40"/>
      <c r="CI136" s="40"/>
      <c r="CJ136" s="40"/>
      <c r="CK136" s="40"/>
      <c r="CL136" s="40"/>
      <c r="CM136" s="40"/>
      <c r="CN136" s="40"/>
      <c r="CO136" s="40"/>
      <c r="CP136" s="40"/>
      <c r="CQ136" s="40"/>
      <c r="CR136" s="40"/>
      <c r="CS136" s="102"/>
      <c r="CT136" s="103"/>
      <c r="CU136" s="40"/>
      <c r="CV136" s="40"/>
      <c r="CW136" s="40"/>
      <c r="CX136" s="40"/>
      <c r="CY136" s="40"/>
      <c r="CZ136" s="40"/>
      <c r="DA136" s="40"/>
      <c r="DB136" s="40"/>
      <c r="DC136" s="40"/>
      <c r="DD136" s="40"/>
      <c r="DE136" s="40"/>
      <c r="DF136" s="40"/>
      <c r="DG136" s="40"/>
      <c r="DH136" s="40"/>
      <c r="DI136" s="40"/>
      <c r="DJ136" s="40"/>
      <c r="DK136" s="40"/>
      <c r="DL136" s="40"/>
      <c r="DM136" s="40"/>
      <c r="DN136" s="40"/>
      <c r="DO136" s="94"/>
      <c r="DP136" s="100"/>
      <c r="DQ136" s="104"/>
      <c r="DR136" s="105"/>
      <c r="DS136" s="105"/>
      <c r="DT136" s="105"/>
      <c r="DU136" s="105"/>
      <c r="DV136" s="105"/>
      <c r="DW136" s="94"/>
      <c r="DX136" s="191"/>
      <c r="DY136" s="104"/>
      <c r="DZ136" s="105"/>
      <c r="EA136" s="105"/>
      <c r="EB136" s="105"/>
      <c r="EC136" s="105"/>
      <c r="ED136" s="105"/>
      <c r="EE136" s="105"/>
      <c r="EF136" s="94"/>
      <c r="EG136" s="96"/>
      <c r="EH136" s="18"/>
      <c r="EI136" s="2"/>
      <c r="EJ136" s="2"/>
      <c r="EK136" s="100"/>
      <c r="EL136" s="99"/>
      <c r="EM136" s="40"/>
      <c r="EN136" s="40"/>
      <c r="EO136" s="100"/>
      <c r="EP136" s="99"/>
      <c r="EQ136" s="40"/>
      <c r="ER136" s="40"/>
      <c r="ES136" s="40"/>
      <c r="ET136" s="40"/>
      <c r="EU136" s="40"/>
      <c r="EV136" s="40"/>
      <c r="EW136" s="100"/>
      <c r="EX136" s="99"/>
      <c r="EY136" s="40"/>
      <c r="EZ136" s="40"/>
      <c r="FA136" s="40"/>
      <c r="FB136" s="40"/>
      <c r="FC136" s="40"/>
      <c r="FD136" s="40"/>
      <c r="FE136" s="100"/>
    </row>
    <row r="137" spans="1:161">
      <c r="A137" s="119" t="str">
        <f>Validation!B137</f>
        <v>Pass</v>
      </c>
      <c r="B137" s="150"/>
      <c r="C137" s="150"/>
      <c r="D137" s="150"/>
      <c r="E137" s="151"/>
      <c r="F137" s="152"/>
      <c r="G137" s="150"/>
      <c r="H137" s="149"/>
      <c r="I137" s="40"/>
      <c r="J137" s="149"/>
      <c r="K137" s="102"/>
      <c r="L137" s="40"/>
      <c r="M137" s="123"/>
      <c r="N137" s="137"/>
      <c r="O137" s="137"/>
      <c r="P137" s="95"/>
      <c r="Q137" s="94"/>
      <c r="R137" s="96"/>
      <c r="S137" s="95"/>
      <c r="T137" s="40"/>
      <c r="U137" s="40"/>
      <c r="V137" s="185"/>
      <c r="W137" s="167"/>
      <c r="X137" s="96"/>
      <c r="Y137" s="99"/>
      <c r="Z137" s="40"/>
      <c r="AA137" s="40"/>
      <c r="AB137" s="171"/>
      <c r="AC137" s="172"/>
      <c r="AD137" s="40"/>
      <c r="AE137" s="40"/>
      <c r="AF137" s="94"/>
      <c r="AG137" s="94"/>
      <c r="AH137" s="100"/>
      <c r="AI137" s="170"/>
      <c r="AJ137" s="169"/>
      <c r="AK137" s="98"/>
      <c r="AL137" s="168"/>
      <c r="AM137" s="97"/>
      <c r="AN137" s="98"/>
      <c r="AO137" s="98"/>
      <c r="AP137" s="225"/>
      <c r="AQ137" s="175"/>
      <c r="AR137" s="98"/>
      <c r="AS137" s="235"/>
      <c r="AT137" s="168"/>
      <c r="AU137" s="136"/>
      <c r="AV137" s="99"/>
      <c r="AW137" s="40"/>
      <c r="AX137" s="40"/>
      <c r="AY137" s="40"/>
      <c r="AZ137" s="40"/>
      <c r="BA137" s="40"/>
      <c r="BB137" s="40"/>
      <c r="BC137" s="40"/>
      <c r="BD137" s="40"/>
      <c r="BE137" s="40"/>
      <c r="BF137" s="101"/>
      <c r="BG137" s="96"/>
      <c r="BH137" s="99"/>
      <c r="BI137" s="40"/>
      <c r="BJ137" s="40"/>
      <c r="BK137" s="40"/>
      <c r="BL137" s="40"/>
      <c r="BM137" s="40"/>
      <c r="BN137" s="40"/>
      <c r="BO137" s="40"/>
      <c r="BP137" s="100"/>
      <c r="BQ137" s="40"/>
      <c r="BR137" s="40"/>
      <c r="BS137" s="40"/>
      <c r="BT137" s="40"/>
      <c r="BU137" s="40"/>
      <c r="BV137" s="40"/>
      <c r="BW137" s="40"/>
      <c r="BX137" s="40"/>
      <c r="BY137" s="100"/>
      <c r="BZ137" s="99"/>
      <c r="CA137" s="40"/>
      <c r="CB137" s="40"/>
      <c r="CC137" s="40"/>
      <c r="CD137" s="40"/>
      <c r="CE137" s="40"/>
      <c r="CF137" s="40"/>
      <c r="CG137" s="40"/>
      <c r="CH137" s="40"/>
      <c r="CI137" s="40"/>
      <c r="CJ137" s="40"/>
      <c r="CK137" s="40"/>
      <c r="CL137" s="40"/>
      <c r="CM137" s="40"/>
      <c r="CN137" s="40"/>
      <c r="CO137" s="40"/>
      <c r="CP137" s="40"/>
      <c r="CQ137" s="40"/>
      <c r="CR137" s="40"/>
      <c r="CS137" s="102"/>
      <c r="CT137" s="103"/>
      <c r="CU137" s="40"/>
      <c r="CV137" s="40"/>
      <c r="CW137" s="40"/>
      <c r="CX137" s="40"/>
      <c r="CY137" s="40"/>
      <c r="CZ137" s="40"/>
      <c r="DA137" s="40"/>
      <c r="DB137" s="40"/>
      <c r="DC137" s="40"/>
      <c r="DD137" s="40"/>
      <c r="DE137" s="40"/>
      <c r="DF137" s="40"/>
      <c r="DG137" s="40"/>
      <c r="DH137" s="40"/>
      <c r="DI137" s="40"/>
      <c r="DJ137" s="40"/>
      <c r="DK137" s="40"/>
      <c r="DL137" s="40"/>
      <c r="DM137" s="40"/>
      <c r="DN137" s="40"/>
      <c r="DO137" s="94"/>
      <c r="DP137" s="100"/>
      <c r="DQ137" s="104"/>
      <c r="DR137" s="105"/>
      <c r="DS137" s="105"/>
      <c r="DT137" s="105"/>
      <c r="DU137" s="105"/>
      <c r="DV137" s="105"/>
      <c r="DW137" s="94"/>
      <c r="DX137" s="191"/>
      <c r="DY137" s="104"/>
      <c r="DZ137" s="105"/>
      <c r="EA137" s="105"/>
      <c r="EB137" s="105"/>
      <c r="EC137" s="105"/>
      <c r="ED137" s="105"/>
      <c r="EE137" s="105"/>
      <c r="EF137" s="94"/>
      <c r="EG137" s="96"/>
      <c r="EH137" s="18"/>
      <c r="EI137" s="2"/>
      <c r="EJ137" s="2"/>
      <c r="EK137" s="100"/>
      <c r="EL137" s="99"/>
      <c r="EM137" s="40"/>
      <c r="EN137" s="40"/>
      <c r="EO137" s="100"/>
      <c r="EP137" s="99"/>
      <c r="EQ137" s="40"/>
      <c r="ER137" s="40"/>
      <c r="ES137" s="40"/>
      <c r="ET137" s="40"/>
      <c r="EU137" s="40"/>
      <c r="EV137" s="40"/>
      <c r="EW137" s="100"/>
      <c r="EX137" s="99"/>
      <c r="EY137" s="40"/>
      <c r="EZ137" s="40"/>
      <c r="FA137" s="40"/>
      <c r="FB137" s="40"/>
      <c r="FC137" s="40"/>
      <c r="FD137" s="40"/>
      <c r="FE137" s="100"/>
    </row>
    <row r="138" spans="1:161">
      <c r="A138" s="119" t="str">
        <f>Validation!B138</f>
        <v>Pass</v>
      </c>
      <c r="B138" s="150"/>
      <c r="C138" s="150"/>
      <c r="D138" s="150"/>
      <c r="E138" s="151"/>
      <c r="F138" s="152"/>
      <c r="G138" s="150"/>
      <c r="H138" s="149"/>
      <c r="I138" s="40"/>
      <c r="J138" s="149"/>
      <c r="K138" s="102"/>
      <c r="L138" s="40"/>
      <c r="M138" s="123"/>
      <c r="N138" s="137"/>
      <c r="O138" s="137"/>
      <c r="P138" s="95"/>
      <c r="Q138" s="94"/>
      <c r="R138" s="96"/>
      <c r="S138" s="95"/>
      <c r="T138" s="40"/>
      <c r="U138" s="40"/>
      <c r="V138" s="185"/>
      <c r="W138" s="167"/>
      <c r="X138" s="96"/>
      <c r="Y138" s="99"/>
      <c r="Z138" s="40"/>
      <c r="AA138" s="40"/>
      <c r="AB138" s="171"/>
      <c r="AC138" s="172"/>
      <c r="AD138" s="40"/>
      <c r="AE138" s="40"/>
      <c r="AF138" s="94"/>
      <c r="AG138" s="94"/>
      <c r="AH138" s="100"/>
      <c r="AI138" s="170"/>
      <c r="AJ138" s="169"/>
      <c r="AK138" s="98"/>
      <c r="AL138" s="168"/>
      <c r="AM138" s="97"/>
      <c r="AN138" s="98"/>
      <c r="AO138" s="98"/>
      <c r="AP138" s="225"/>
      <c r="AQ138" s="175"/>
      <c r="AR138" s="98"/>
      <c r="AS138" s="235"/>
      <c r="AT138" s="168"/>
      <c r="AU138" s="136"/>
      <c r="AV138" s="99"/>
      <c r="AW138" s="40"/>
      <c r="AX138" s="40"/>
      <c r="AY138" s="40"/>
      <c r="AZ138" s="40"/>
      <c r="BA138" s="40"/>
      <c r="BB138" s="40"/>
      <c r="BC138" s="40"/>
      <c r="BD138" s="40"/>
      <c r="BE138" s="40"/>
      <c r="BF138" s="101"/>
      <c r="BG138" s="96"/>
      <c r="BH138" s="99"/>
      <c r="BI138" s="40"/>
      <c r="BJ138" s="40"/>
      <c r="BK138" s="40"/>
      <c r="BL138" s="40"/>
      <c r="BM138" s="40"/>
      <c r="BN138" s="40"/>
      <c r="BO138" s="40"/>
      <c r="BP138" s="100"/>
      <c r="BQ138" s="40"/>
      <c r="BR138" s="40"/>
      <c r="BS138" s="40"/>
      <c r="BT138" s="40"/>
      <c r="BU138" s="40"/>
      <c r="BV138" s="40"/>
      <c r="BW138" s="40"/>
      <c r="BX138" s="40"/>
      <c r="BY138" s="100"/>
      <c r="BZ138" s="99"/>
      <c r="CA138" s="40"/>
      <c r="CB138" s="40"/>
      <c r="CC138" s="40"/>
      <c r="CD138" s="40"/>
      <c r="CE138" s="40"/>
      <c r="CF138" s="40"/>
      <c r="CG138" s="40"/>
      <c r="CH138" s="40"/>
      <c r="CI138" s="40"/>
      <c r="CJ138" s="40"/>
      <c r="CK138" s="40"/>
      <c r="CL138" s="40"/>
      <c r="CM138" s="40"/>
      <c r="CN138" s="40"/>
      <c r="CO138" s="40"/>
      <c r="CP138" s="40"/>
      <c r="CQ138" s="40"/>
      <c r="CR138" s="40"/>
      <c r="CS138" s="102"/>
      <c r="CT138" s="103"/>
      <c r="CU138" s="40"/>
      <c r="CV138" s="40"/>
      <c r="CW138" s="40"/>
      <c r="CX138" s="40"/>
      <c r="CY138" s="40"/>
      <c r="CZ138" s="40"/>
      <c r="DA138" s="40"/>
      <c r="DB138" s="40"/>
      <c r="DC138" s="40"/>
      <c r="DD138" s="40"/>
      <c r="DE138" s="40"/>
      <c r="DF138" s="40"/>
      <c r="DG138" s="40"/>
      <c r="DH138" s="40"/>
      <c r="DI138" s="40"/>
      <c r="DJ138" s="40"/>
      <c r="DK138" s="40"/>
      <c r="DL138" s="40"/>
      <c r="DM138" s="40"/>
      <c r="DN138" s="40"/>
      <c r="DO138" s="94"/>
      <c r="DP138" s="100"/>
      <c r="DQ138" s="104"/>
      <c r="DR138" s="105"/>
      <c r="DS138" s="105"/>
      <c r="DT138" s="105"/>
      <c r="DU138" s="105"/>
      <c r="DV138" s="105"/>
      <c r="DW138" s="94"/>
      <c r="DX138" s="191"/>
      <c r="DY138" s="104"/>
      <c r="DZ138" s="105"/>
      <c r="EA138" s="105"/>
      <c r="EB138" s="105"/>
      <c r="EC138" s="105"/>
      <c r="ED138" s="105"/>
      <c r="EE138" s="105"/>
      <c r="EF138" s="94"/>
      <c r="EG138" s="96"/>
      <c r="EH138" s="18"/>
      <c r="EI138" s="2"/>
      <c r="EJ138" s="2"/>
      <c r="EK138" s="100"/>
      <c r="EL138" s="99"/>
      <c r="EM138" s="40"/>
      <c r="EN138" s="40"/>
      <c r="EO138" s="100"/>
      <c r="EP138" s="99"/>
      <c r="EQ138" s="40"/>
      <c r="ER138" s="40"/>
      <c r="ES138" s="40"/>
      <c r="ET138" s="40"/>
      <c r="EU138" s="40"/>
      <c r="EV138" s="40"/>
      <c r="EW138" s="100"/>
      <c r="EX138" s="99"/>
      <c r="EY138" s="40"/>
      <c r="EZ138" s="40"/>
      <c r="FA138" s="40"/>
      <c r="FB138" s="40"/>
      <c r="FC138" s="40"/>
      <c r="FD138" s="40"/>
      <c r="FE138" s="100"/>
    </row>
    <row r="139" spans="1:161">
      <c r="A139" s="119" t="str">
        <f>Validation!B139</f>
        <v>Pass</v>
      </c>
      <c r="B139" s="150"/>
      <c r="C139" s="150"/>
      <c r="D139" s="150"/>
      <c r="E139" s="151"/>
      <c r="F139" s="152"/>
      <c r="G139" s="150"/>
      <c r="H139" s="149"/>
      <c r="I139" s="40"/>
      <c r="J139" s="149"/>
      <c r="K139" s="102"/>
      <c r="L139" s="40"/>
      <c r="M139" s="123"/>
      <c r="N139" s="137"/>
      <c r="O139" s="137"/>
      <c r="P139" s="95"/>
      <c r="Q139" s="94"/>
      <c r="R139" s="96"/>
      <c r="S139" s="95"/>
      <c r="T139" s="40"/>
      <c r="U139" s="40"/>
      <c r="V139" s="185"/>
      <c r="W139" s="167"/>
      <c r="X139" s="96"/>
      <c r="Y139" s="99"/>
      <c r="Z139" s="40"/>
      <c r="AA139" s="40"/>
      <c r="AB139" s="171"/>
      <c r="AC139" s="172"/>
      <c r="AD139" s="40"/>
      <c r="AE139" s="40"/>
      <c r="AF139" s="94"/>
      <c r="AG139" s="94"/>
      <c r="AH139" s="100"/>
      <c r="AI139" s="170"/>
      <c r="AJ139" s="169"/>
      <c r="AK139" s="98"/>
      <c r="AL139" s="168"/>
      <c r="AM139" s="97"/>
      <c r="AN139" s="98"/>
      <c r="AO139" s="98"/>
      <c r="AP139" s="225"/>
      <c r="AQ139" s="175"/>
      <c r="AR139" s="98"/>
      <c r="AS139" s="235"/>
      <c r="AT139" s="168"/>
      <c r="AU139" s="136"/>
      <c r="AV139" s="99"/>
      <c r="AW139" s="40"/>
      <c r="AX139" s="40"/>
      <c r="AY139" s="40"/>
      <c r="AZ139" s="40"/>
      <c r="BA139" s="40"/>
      <c r="BB139" s="40"/>
      <c r="BC139" s="40"/>
      <c r="BD139" s="40"/>
      <c r="BE139" s="40"/>
      <c r="BF139" s="101"/>
      <c r="BG139" s="96"/>
      <c r="BH139" s="99"/>
      <c r="BI139" s="40"/>
      <c r="BJ139" s="40"/>
      <c r="BK139" s="40"/>
      <c r="BL139" s="40"/>
      <c r="BM139" s="40"/>
      <c r="BN139" s="40"/>
      <c r="BO139" s="40"/>
      <c r="BP139" s="100"/>
      <c r="BQ139" s="40"/>
      <c r="BR139" s="40"/>
      <c r="BS139" s="40"/>
      <c r="BT139" s="40"/>
      <c r="BU139" s="40"/>
      <c r="BV139" s="40"/>
      <c r="BW139" s="40"/>
      <c r="BX139" s="40"/>
      <c r="BY139" s="100"/>
      <c r="BZ139" s="99"/>
      <c r="CA139" s="40"/>
      <c r="CB139" s="40"/>
      <c r="CC139" s="40"/>
      <c r="CD139" s="40"/>
      <c r="CE139" s="40"/>
      <c r="CF139" s="40"/>
      <c r="CG139" s="40"/>
      <c r="CH139" s="40"/>
      <c r="CI139" s="40"/>
      <c r="CJ139" s="40"/>
      <c r="CK139" s="40"/>
      <c r="CL139" s="40"/>
      <c r="CM139" s="40"/>
      <c r="CN139" s="40"/>
      <c r="CO139" s="40"/>
      <c r="CP139" s="40"/>
      <c r="CQ139" s="40"/>
      <c r="CR139" s="40"/>
      <c r="CS139" s="102"/>
      <c r="CT139" s="103"/>
      <c r="CU139" s="40"/>
      <c r="CV139" s="40"/>
      <c r="CW139" s="40"/>
      <c r="CX139" s="40"/>
      <c r="CY139" s="40"/>
      <c r="CZ139" s="40"/>
      <c r="DA139" s="40"/>
      <c r="DB139" s="40"/>
      <c r="DC139" s="40"/>
      <c r="DD139" s="40"/>
      <c r="DE139" s="40"/>
      <c r="DF139" s="40"/>
      <c r="DG139" s="40"/>
      <c r="DH139" s="40"/>
      <c r="DI139" s="40"/>
      <c r="DJ139" s="40"/>
      <c r="DK139" s="40"/>
      <c r="DL139" s="40"/>
      <c r="DM139" s="40"/>
      <c r="DN139" s="40"/>
      <c r="DO139" s="94"/>
      <c r="DP139" s="100"/>
      <c r="DQ139" s="104"/>
      <c r="DR139" s="105"/>
      <c r="DS139" s="105"/>
      <c r="DT139" s="105"/>
      <c r="DU139" s="105"/>
      <c r="DV139" s="105"/>
      <c r="DW139" s="94"/>
      <c r="DX139" s="191"/>
      <c r="DY139" s="104"/>
      <c r="DZ139" s="105"/>
      <c r="EA139" s="105"/>
      <c r="EB139" s="105"/>
      <c r="EC139" s="105"/>
      <c r="ED139" s="105"/>
      <c r="EE139" s="105"/>
      <c r="EF139" s="94"/>
      <c r="EG139" s="96"/>
      <c r="EH139" s="18"/>
      <c r="EI139" s="2"/>
      <c r="EJ139" s="2"/>
      <c r="EK139" s="100"/>
      <c r="EL139" s="99"/>
      <c r="EM139" s="40"/>
      <c r="EN139" s="40"/>
      <c r="EO139" s="100"/>
      <c r="EP139" s="99"/>
      <c r="EQ139" s="40"/>
      <c r="ER139" s="40"/>
      <c r="ES139" s="40"/>
      <c r="ET139" s="40"/>
      <c r="EU139" s="40"/>
      <c r="EV139" s="40"/>
      <c r="EW139" s="100"/>
      <c r="EX139" s="99"/>
      <c r="EY139" s="40"/>
      <c r="EZ139" s="40"/>
      <c r="FA139" s="40"/>
      <c r="FB139" s="40"/>
      <c r="FC139" s="40"/>
      <c r="FD139" s="40"/>
      <c r="FE139" s="100"/>
    </row>
    <row r="140" spans="1:161">
      <c r="A140" s="119" t="str">
        <f>Validation!B140</f>
        <v>Pass</v>
      </c>
      <c r="B140" s="150"/>
      <c r="C140" s="150"/>
      <c r="D140" s="150"/>
      <c r="E140" s="151"/>
      <c r="F140" s="152"/>
      <c r="G140" s="150"/>
      <c r="H140" s="149"/>
      <c r="I140" s="40"/>
      <c r="J140" s="149"/>
      <c r="K140" s="102"/>
      <c r="L140" s="40"/>
      <c r="M140" s="123"/>
      <c r="N140" s="137"/>
      <c r="O140" s="137"/>
      <c r="P140" s="95"/>
      <c r="Q140" s="94"/>
      <c r="R140" s="96"/>
      <c r="S140" s="95"/>
      <c r="T140" s="40"/>
      <c r="U140" s="40"/>
      <c r="V140" s="185"/>
      <c r="W140" s="167"/>
      <c r="X140" s="96"/>
      <c r="Y140" s="99"/>
      <c r="Z140" s="40"/>
      <c r="AA140" s="40"/>
      <c r="AB140" s="171"/>
      <c r="AC140" s="172"/>
      <c r="AD140" s="40"/>
      <c r="AE140" s="40"/>
      <c r="AF140" s="94"/>
      <c r="AG140" s="94"/>
      <c r="AH140" s="100"/>
      <c r="AI140" s="170"/>
      <c r="AJ140" s="169"/>
      <c r="AK140" s="98"/>
      <c r="AL140" s="168"/>
      <c r="AM140" s="97"/>
      <c r="AN140" s="98"/>
      <c r="AO140" s="98"/>
      <c r="AP140" s="225"/>
      <c r="AQ140" s="175"/>
      <c r="AR140" s="98"/>
      <c r="AS140" s="235"/>
      <c r="AT140" s="168"/>
      <c r="AU140" s="136"/>
      <c r="AV140" s="99"/>
      <c r="AW140" s="40"/>
      <c r="AX140" s="40"/>
      <c r="AY140" s="40"/>
      <c r="AZ140" s="40"/>
      <c r="BA140" s="40"/>
      <c r="BB140" s="40"/>
      <c r="BC140" s="40"/>
      <c r="BD140" s="40"/>
      <c r="BE140" s="40"/>
      <c r="BF140" s="101"/>
      <c r="BG140" s="96"/>
      <c r="BH140" s="99"/>
      <c r="BI140" s="40"/>
      <c r="BJ140" s="40"/>
      <c r="BK140" s="40"/>
      <c r="BL140" s="40"/>
      <c r="BM140" s="40"/>
      <c r="BN140" s="40"/>
      <c r="BO140" s="40"/>
      <c r="BP140" s="100"/>
      <c r="BQ140" s="40"/>
      <c r="BR140" s="40"/>
      <c r="BS140" s="40"/>
      <c r="BT140" s="40"/>
      <c r="BU140" s="40"/>
      <c r="BV140" s="40"/>
      <c r="BW140" s="40"/>
      <c r="BX140" s="40"/>
      <c r="BY140" s="100"/>
      <c r="BZ140" s="99"/>
      <c r="CA140" s="40"/>
      <c r="CB140" s="40"/>
      <c r="CC140" s="40"/>
      <c r="CD140" s="40"/>
      <c r="CE140" s="40"/>
      <c r="CF140" s="40"/>
      <c r="CG140" s="40"/>
      <c r="CH140" s="40"/>
      <c r="CI140" s="40"/>
      <c r="CJ140" s="40"/>
      <c r="CK140" s="40"/>
      <c r="CL140" s="40"/>
      <c r="CM140" s="40"/>
      <c r="CN140" s="40"/>
      <c r="CO140" s="40"/>
      <c r="CP140" s="40"/>
      <c r="CQ140" s="40"/>
      <c r="CR140" s="40"/>
      <c r="CS140" s="102"/>
      <c r="CT140" s="103"/>
      <c r="CU140" s="40"/>
      <c r="CV140" s="40"/>
      <c r="CW140" s="40"/>
      <c r="CX140" s="40"/>
      <c r="CY140" s="40"/>
      <c r="CZ140" s="40"/>
      <c r="DA140" s="40"/>
      <c r="DB140" s="40"/>
      <c r="DC140" s="40"/>
      <c r="DD140" s="40"/>
      <c r="DE140" s="40"/>
      <c r="DF140" s="40"/>
      <c r="DG140" s="40"/>
      <c r="DH140" s="40"/>
      <c r="DI140" s="40"/>
      <c r="DJ140" s="40"/>
      <c r="DK140" s="40"/>
      <c r="DL140" s="40"/>
      <c r="DM140" s="40"/>
      <c r="DN140" s="40"/>
      <c r="DO140" s="94"/>
      <c r="DP140" s="100"/>
      <c r="DQ140" s="104"/>
      <c r="DR140" s="105"/>
      <c r="DS140" s="105"/>
      <c r="DT140" s="105"/>
      <c r="DU140" s="105"/>
      <c r="DV140" s="105"/>
      <c r="DW140" s="94"/>
      <c r="DX140" s="191"/>
      <c r="DY140" s="104"/>
      <c r="DZ140" s="105"/>
      <c r="EA140" s="105"/>
      <c r="EB140" s="105"/>
      <c r="EC140" s="105"/>
      <c r="ED140" s="105"/>
      <c r="EE140" s="105"/>
      <c r="EF140" s="94"/>
      <c r="EG140" s="96"/>
      <c r="EH140" s="18"/>
      <c r="EI140" s="2"/>
      <c r="EJ140" s="2"/>
      <c r="EK140" s="100"/>
      <c r="EL140" s="99"/>
      <c r="EM140" s="40"/>
      <c r="EN140" s="40"/>
      <c r="EO140" s="100"/>
      <c r="EP140" s="99"/>
      <c r="EQ140" s="40"/>
      <c r="ER140" s="40"/>
      <c r="ES140" s="40"/>
      <c r="ET140" s="40"/>
      <c r="EU140" s="40"/>
      <c r="EV140" s="40"/>
      <c r="EW140" s="100"/>
      <c r="EX140" s="99"/>
      <c r="EY140" s="40"/>
      <c r="EZ140" s="40"/>
      <c r="FA140" s="40"/>
      <c r="FB140" s="40"/>
      <c r="FC140" s="40"/>
      <c r="FD140" s="40"/>
      <c r="FE140" s="100"/>
    </row>
    <row r="141" spans="1:161">
      <c r="A141" s="119" t="str">
        <f>Validation!B141</f>
        <v>Pass</v>
      </c>
      <c r="B141" s="150"/>
      <c r="C141" s="150"/>
      <c r="D141" s="150"/>
      <c r="E141" s="151"/>
      <c r="F141" s="152"/>
      <c r="G141" s="150"/>
      <c r="H141" s="149"/>
      <c r="I141" s="40"/>
      <c r="J141" s="149"/>
      <c r="K141" s="102"/>
      <c r="L141" s="40"/>
      <c r="M141" s="123"/>
      <c r="N141" s="137"/>
      <c r="O141" s="137"/>
      <c r="P141" s="95"/>
      <c r="Q141" s="94"/>
      <c r="R141" s="96"/>
      <c r="S141" s="95"/>
      <c r="T141" s="40"/>
      <c r="U141" s="40"/>
      <c r="V141" s="185"/>
      <c r="W141" s="167"/>
      <c r="X141" s="96"/>
      <c r="Y141" s="99"/>
      <c r="Z141" s="40"/>
      <c r="AA141" s="40"/>
      <c r="AB141" s="171"/>
      <c r="AC141" s="172"/>
      <c r="AD141" s="40"/>
      <c r="AE141" s="40"/>
      <c r="AF141" s="94"/>
      <c r="AG141" s="94"/>
      <c r="AH141" s="100"/>
      <c r="AI141" s="170"/>
      <c r="AJ141" s="169"/>
      <c r="AK141" s="98"/>
      <c r="AL141" s="168"/>
      <c r="AM141" s="97"/>
      <c r="AN141" s="98"/>
      <c r="AO141" s="98"/>
      <c r="AP141" s="225"/>
      <c r="AQ141" s="175"/>
      <c r="AR141" s="98"/>
      <c r="AS141" s="235"/>
      <c r="AT141" s="168"/>
      <c r="AU141" s="136"/>
      <c r="AV141" s="99"/>
      <c r="AW141" s="40"/>
      <c r="AX141" s="40"/>
      <c r="AY141" s="40"/>
      <c r="AZ141" s="40"/>
      <c r="BA141" s="40"/>
      <c r="BB141" s="40"/>
      <c r="BC141" s="40"/>
      <c r="BD141" s="40"/>
      <c r="BE141" s="40"/>
      <c r="BF141" s="101"/>
      <c r="BG141" s="96"/>
      <c r="BH141" s="99"/>
      <c r="BI141" s="40"/>
      <c r="BJ141" s="40"/>
      <c r="BK141" s="40"/>
      <c r="BL141" s="40"/>
      <c r="BM141" s="40"/>
      <c r="BN141" s="40"/>
      <c r="BO141" s="40"/>
      <c r="BP141" s="100"/>
      <c r="BQ141" s="40"/>
      <c r="BR141" s="40"/>
      <c r="BS141" s="40"/>
      <c r="BT141" s="40"/>
      <c r="BU141" s="40"/>
      <c r="BV141" s="40"/>
      <c r="BW141" s="40"/>
      <c r="BX141" s="40"/>
      <c r="BY141" s="100"/>
      <c r="BZ141" s="99"/>
      <c r="CA141" s="40"/>
      <c r="CB141" s="40"/>
      <c r="CC141" s="40"/>
      <c r="CD141" s="40"/>
      <c r="CE141" s="40"/>
      <c r="CF141" s="40"/>
      <c r="CG141" s="40"/>
      <c r="CH141" s="40"/>
      <c r="CI141" s="40"/>
      <c r="CJ141" s="40"/>
      <c r="CK141" s="40"/>
      <c r="CL141" s="40"/>
      <c r="CM141" s="40"/>
      <c r="CN141" s="40"/>
      <c r="CO141" s="40"/>
      <c r="CP141" s="40"/>
      <c r="CQ141" s="40"/>
      <c r="CR141" s="40"/>
      <c r="CS141" s="102"/>
      <c r="CT141" s="103"/>
      <c r="CU141" s="40"/>
      <c r="CV141" s="40"/>
      <c r="CW141" s="40"/>
      <c r="CX141" s="40"/>
      <c r="CY141" s="40"/>
      <c r="CZ141" s="40"/>
      <c r="DA141" s="40"/>
      <c r="DB141" s="40"/>
      <c r="DC141" s="40"/>
      <c r="DD141" s="40"/>
      <c r="DE141" s="40"/>
      <c r="DF141" s="40"/>
      <c r="DG141" s="40"/>
      <c r="DH141" s="40"/>
      <c r="DI141" s="40"/>
      <c r="DJ141" s="40"/>
      <c r="DK141" s="40"/>
      <c r="DL141" s="40"/>
      <c r="DM141" s="40"/>
      <c r="DN141" s="40"/>
      <c r="DO141" s="94"/>
      <c r="DP141" s="100"/>
      <c r="DQ141" s="104"/>
      <c r="DR141" s="105"/>
      <c r="DS141" s="105"/>
      <c r="DT141" s="105"/>
      <c r="DU141" s="105"/>
      <c r="DV141" s="105"/>
      <c r="DW141" s="94"/>
      <c r="DX141" s="191"/>
      <c r="DY141" s="104"/>
      <c r="DZ141" s="105"/>
      <c r="EA141" s="105"/>
      <c r="EB141" s="105"/>
      <c r="EC141" s="105"/>
      <c r="ED141" s="105"/>
      <c r="EE141" s="105"/>
      <c r="EF141" s="94"/>
      <c r="EG141" s="96"/>
      <c r="EH141" s="18"/>
      <c r="EI141" s="2"/>
      <c r="EJ141" s="2"/>
      <c r="EK141" s="100"/>
      <c r="EL141" s="99"/>
      <c r="EM141" s="40"/>
      <c r="EN141" s="40"/>
      <c r="EO141" s="100"/>
      <c r="EP141" s="99"/>
      <c r="EQ141" s="40"/>
      <c r="ER141" s="40"/>
      <c r="ES141" s="40"/>
      <c r="ET141" s="40"/>
      <c r="EU141" s="40"/>
      <c r="EV141" s="40"/>
      <c r="EW141" s="100"/>
      <c r="EX141" s="99"/>
      <c r="EY141" s="40"/>
      <c r="EZ141" s="40"/>
      <c r="FA141" s="40"/>
      <c r="FB141" s="40"/>
      <c r="FC141" s="40"/>
      <c r="FD141" s="40"/>
      <c r="FE141" s="100"/>
    </row>
    <row r="142" spans="1:161">
      <c r="A142" s="119" t="str">
        <f>Validation!B142</f>
        <v>Pass</v>
      </c>
      <c r="B142" s="150"/>
      <c r="C142" s="150"/>
      <c r="D142" s="150"/>
      <c r="E142" s="151"/>
      <c r="F142" s="152"/>
      <c r="G142" s="150"/>
      <c r="H142" s="149"/>
      <c r="I142" s="40"/>
      <c r="J142" s="149"/>
      <c r="K142" s="102"/>
      <c r="L142" s="40"/>
      <c r="M142" s="123"/>
      <c r="N142" s="137"/>
      <c r="O142" s="137"/>
      <c r="P142" s="95"/>
      <c r="Q142" s="94"/>
      <c r="R142" s="96"/>
      <c r="S142" s="95"/>
      <c r="T142" s="40"/>
      <c r="U142" s="40"/>
      <c r="V142" s="185"/>
      <c r="W142" s="167"/>
      <c r="X142" s="96"/>
      <c r="Y142" s="99"/>
      <c r="Z142" s="40"/>
      <c r="AA142" s="40"/>
      <c r="AB142" s="171"/>
      <c r="AC142" s="172"/>
      <c r="AD142" s="40"/>
      <c r="AE142" s="40"/>
      <c r="AF142" s="94"/>
      <c r="AG142" s="94"/>
      <c r="AH142" s="100"/>
      <c r="AI142" s="170"/>
      <c r="AJ142" s="169"/>
      <c r="AK142" s="98"/>
      <c r="AL142" s="168"/>
      <c r="AM142" s="97"/>
      <c r="AN142" s="98"/>
      <c r="AO142" s="98"/>
      <c r="AP142" s="225"/>
      <c r="AQ142" s="175"/>
      <c r="AR142" s="98"/>
      <c r="AS142" s="235"/>
      <c r="AT142" s="168"/>
      <c r="AU142" s="136"/>
      <c r="AV142" s="99"/>
      <c r="AW142" s="40"/>
      <c r="AX142" s="40"/>
      <c r="AY142" s="40"/>
      <c r="AZ142" s="40"/>
      <c r="BA142" s="40"/>
      <c r="BB142" s="40"/>
      <c r="BC142" s="40"/>
      <c r="BD142" s="40"/>
      <c r="BE142" s="40"/>
      <c r="BF142" s="101"/>
      <c r="BG142" s="96"/>
      <c r="BH142" s="99"/>
      <c r="BI142" s="40"/>
      <c r="BJ142" s="40"/>
      <c r="BK142" s="40"/>
      <c r="BL142" s="40"/>
      <c r="BM142" s="40"/>
      <c r="BN142" s="40"/>
      <c r="BO142" s="40"/>
      <c r="BP142" s="100"/>
      <c r="BQ142" s="40"/>
      <c r="BR142" s="40"/>
      <c r="BS142" s="40"/>
      <c r="BT142" s="40"/>
      <c r="BU142" s="40"/>
      <c r="BV142" s="40"/>
      <c r="BW142" s="40"/>
      <c r="BX142" s="40"/>
      <c r="BY142" s="100"/>
      <c r="BZ142" s="99"/>
      <c r="CA142" s="40"/>
      <c r="CB142" s="40"/>
      <c r="CC142" s="40"/>
      <c r="CD142" s="40"/>
      <c r="CE142" s="40"/>
      <c r="CF142" s="40"/>
      <c r="CG142" s="40"/>
      <c r="CH142" s="40"/>
      <c r="CI142" s="40"/>
      <c r="CJ142" s="40"/>
      <c r="CK142" s="40"/>
      <c r="CL142" s="40"/>
      <c r="CM142" s="40"/>
      <c r="CN142" s="40"/>
      <c r="CO142" s="40"/>
      <c r="CP142" s="40"/>
      <c r="CQ142" s="40"/>
      <c r="CR142" s="40"/>
      <c r="CS142" s="102"/>
      <c r="CT142" s="103"/>
      <c r="CU142" s="40"/>
      <c r="CV142" s="40"/>
      <c r="CW142" s="40"/>
      <c r="CX142" s="40"/>
      <c r="CY142" s="40"/>
      <c r="CZ142" s="40"/>
      <c r="DA142" s="40"/>
      <c r="DB142" s="40"/>
      <c r="DC142" s="40"/>
      <c r="DD142" s="40"/>
      <c r="DE142" s="40"/>
      <c r="DF142" s="40"/>
      <c r="DG142" s="40"/>
      <c r="DH142" s="40"/>
      <c r="DI142" s="40"/>
      <c r="DJ142" s="40"/>
      <c r="DK142" s="40"/>
      <c r="DL142" s="40"/>
      <c r="DM142" s="40"/>
      <c r="DN142" s="40"/>
      <c r="DO142" s="94"/>
      <c r="DP142" s="100"/>
      <c r="DQ142" s="104"/>
      <c r="DR142" s="105"/>
      <c r="DS142" s="105"/>
      <c r="DT142" s="105"/>
      <c r="DU142" s="105"/>
      <c r="DV142" s="105"/>
      <c r="DW142" s="94"/>
      <c r="DX142" s="191"/>
      <c r="DY142" s="104"/>
      <c r="DZ142" s="105"/>
      <c r="EA142" s="105"/>
      <c r="EB142" s="105"/>
      <c r="EC142" s="105"/>
      <c r="ED142" s="105"/>
      <c r="EE142" s="105"/>
      <c r="EF142" s="94"/>
      <c r="EG142" s="96"/>
      <c r="EH142" s="18"/>
      <c r="EI142" s="2"/>
      <c r="EJ142" s="2"/>
      <c r="EK142" s="100"/>
      <c r="EL142" s="99"/>
      <c r="EM142" s="40"/>
      <c r="EN142" s="40"/>
      <c r="EO142" s="100"/>
      <c r="EP142" s="99"/>
      <c r="EQ142" s="40"/>
      <c r="ER142" s="40"/>
      <c r="ES142" s="40"/>
      <c r="ET142" s="40"/>
      <c r="EU142" s="40"/>
      <c r="EV142" s="40"/>
      <c r="EW142" s="100"/>
      <c r="EX142" s="99"/>
      <c r="EY142" s="40"/>
      <c r="EZ142" s="40"/>
      <c r="FA142" s="40"/>
      <c r="FB142" s="40"/>
      <c r="FC142" s="40"/>
      <c r="FD142" s="40"/>
      <c r="FE142" s="100"/>
    </row>
    <row r="143" spans="1:161">
      <c r="A143" s="119" t="str">
        <f>Validation!B143</f>
        <v>Pass</v>
      </c>
      <c r="B143" s="150"/>
      <c r="C143" s="150"/>
      <c r="D143" s="150"/>
      <c r="E143" s="151"/>
      <c r="F143" s="152"/>
      <c r="G143" s="150"/>
      <c r="H143" s="149"/>
      <c r="I143" s="40"/>
      <c r="J143" s="149"/>
      <c r="K143" s="102"/>
      <c r="L143" s="40"/>
      <c r="M143" s="123"/>
      <c r="N143" s="137"/>
      <c r="O143" s="137"/>
      <c r="P143" s="95"/>
      <c r="Q143" s="94"/>
      <c r="R143" s="96"/>
      <c r="S143" s="95"/>
      <c r="T143" s="40"/>
      <c r="U143" s="40"/>
      <c r="V143" s="185"/>
      <c r="W143" s="167"/>
      <c r="X143" s="96"/>
      <c r="Y143" s="99"/>
      <c r="Z143" s="40"/>
      <c r="AA143" s="40"/>
      <c r="AB143" s="171"/>
      <c r="AC143" s="172"/>
      <c r="AD143" s="40"/>
      <c r="AE143" s="40"/>
      <c r="AF143" s="94"/>
      <c r="AG143" s="94"/>
      <c r="AH143" s="100"/>
      <c r="AI143" s="170"/>
      <c r="AJ143" s="169"/>
      <c r="AK143" s="98"/>
      <c r="AL143" s="168"/>
      <c r="AM143" s="97"/>
      <c r="AN143" s="98"/>
      <c r="AO143" s="98"/>
      <c r="AP143" s="225"/>
      <c r="AQ143" s="175"/>
      <c r="AR143" s="98"/>
      <c r="AS143" s="235"/>
      <c r="AT143" s="168"/>
      <c r="AU143" s="136"/>
      <c r="AV143" s="99"/>
      <c r="AW143" s="40"/>
      <c r="AX143" s="40"/>
      <c r="AY143" s="40"/>
      <c r="AZ143" s="40"/>
      <c r="BA143" s="40"/>
      <c r="BB143" s="40"/>
      <c r="BC143" s="40"/>
      <c r="BD143" s="40"/>
      <c r="BE143" s="40"/>
      <c r="BF143" s="101"/>
      <c r="BG143" s="96"/>
      <c r="BH143" s="99"/>
      <c r="BI143" s="40"/>
      <c r="BJ143" s="40"/>
      <c r="BK143" s="40"/>
      <c r="BL143" s="40"/>
      <c r="BM143" s="40"/>
      <c r="BN143" s="40"/>
      <c r="BO143" s="40"/>
      <c r="BP143" s="100"/>
      <c r="BQ143" s="40"/>
      <c r="BR143" s="40"/>
      <c r="BS143" s="40"/>
      <c r="BT143" s="40"/>
      <c r="BU143" s="40"/>
      <c r="BV143" s="40"/>
      <c r="BW143" s="40"/>
      <c r="BX143" s="40"/>
      <c r="BY143" s="100"/>
      <c r="BZ143" s="99"/>
      <c r="CA143" s="40"/>
      <c r="CB143" s="40"/>
      <c r="CC143" s="40"/>
      <c r="CD143" s="40"/>
      <c r="CE143" s="40"/>
      <c r="CF143" s="40"/>
      <c r="CG143" s="40"/>
      <c r="CH143" s="40"/>
      <c r="CI143" s="40"/>
      <c r="CJ143" s="40"/>
      <c r="CK143" s="40"/>
      <c r="CL143" s="40"/>
      <c r="CM143" s="40"/>
      <c r="CN143" s="40"/>
      <c r="CO143" s="40"/>
      <c r="CP143" s="40"/>
      <c r="CQ143" s="40"/>
      <c r="CR143" s="40"/>
      <c r="CS143" s="102"/>
      <c r="CT143" s="103"/>
      <c r="CU143" s="40"/>
      <c r="CV143" s="40"/>
      <c r="CW143" s="40"/>
      <c r="CX143" s="40"/>
      <c r="CY143" s="40"/>
      <c r="CZ143" s="40"/>
      <c r="DA143" s="40"/>
      <c r="DB143" s="40"/>
      <c r="DC143" s="40"/>
      <c r="DD143" s="40"/>
      <c r="DE143" s="40"/>
      <c r="DF143" s="40"/>
      <c r="DG143" s="40"/>
      <c r="DH143" s="40"/>
      <c r="DI143" s="40"/>
      <c r="DJ143" s="40"/>
      <c r="DK143" s="40"/>
      <c r="DL143" s="40"/>
      <c r="DM143" s="40"/>
      <c r="DN143" s="40"/>
      <c r="DO143" s="94"/>
      <c r="DP143" s="100"/>
      <c r="DQ143" s="104"/>
      <c r="DR143" s="105"/>
      <c r="DS143" s="105"/>
      <c r="DT143" s="105"/>
      <c r="DU143" s="105"/>
      <c r="DV143" s="105"/>
      <c r="DW143" s="94"/>
      <c r="DX143" s="191"/>
      <c r="DY143" s="104"/>
      <c r="DZ143" s="105"/>
      <c r="EA143" s="105"/>
      <c r="EB143" s="105"/>
      <c r="EC143" s="105"/>
      <c r="ED143" s="105"/>
      <c r="EE143" s="105"/>
      <c r="EF143" s="94"/>
      <c r="EG143" s="96"/>
      <c r="EH143" s="18"/>
      <c r="EI143" s="2"/>
      <c r="EJ143" s="2"/>
      <c r="EK143" s="100"/>
      <c r="EL143" s="99"/>
      <c r="EM143" s="40"/>
      <c r="EN143" s="40"/>
      <c r="EO143" s="100"/>
      <c r="EP143" s="99"/>
      <c r="EQ143" s="40"/>
      <c r="ER143" s="40"/>
      <c r="ES143" s="40"/>
      <c r="ET143" s="40"/>
      <c r="EU143" s="40"/>
      <c r="EV143" s="40"/>
      <c r="EW143" s="100"/>
      <c r="EX143" s="99"/>
      <c r="EY143" s="40"/>
      <c r="EZ143" s="40"/>
      <c r="FA143" s="40"/>
      <c r="FB143" s="40"/>
      <c r="FC143" s="40"/>
      <c r="FD143" s="40"/>
      <c r="FE143" s="100"/>
    </row>
    <row r="144" spans="1:161">
      <c r="A144" s="119" t="str">
        <f>Validation!B144</f>
        <v>Pass</v>
      </c>
      <c r="B144" s="150"/>
      <c r="C144" s="150"/>
      <c r="D144" s="150"/>
      <c r="E144" s="151"/>
      <c r="F144" s="152"/>
      <c r="G144" s="150"/>
      <c r="H144" s="149"/>
      <c r="I144" s="40"/>
      <c r="J144" s="149"/>
      <c r="K144" s="102"/>
      <c r="L144" s="40"/>
      <c r="M144" s="123"/>
      <c r="N144" s="137"/>
      <c r="O144" s="137"/>
      <c r="P144" s="95"/>
      <c r="Q144" s="94"/>
      <c r="R144" s="96"/>
      <c r="S144" s="95"/>
      <c r="T144" s="40"/>
      <c r="U144" s="40"/>
      <c r="V144" s="185"/>
      <c r="W144" s="167"/>
      <c r="X144" s="96"/>
      <c r="Y144" s="99"/>
      <c r="Z144" s="40"/>
      <c r="AA144" s="40"/>
      <c r="AB144" s="171"/>
      <c r="AC144" s="172"/>
      <c r="AD144" s="40"/>
      <c r="AE144" s="40"/>
      <c r="AF144" s="94"/>
      <c r="AG144" s="94"/>
      <c r="AH144" s="100"/>
      <c r="AI144" s="170"/>
      <c r="AJ144" s="169"/>
      <c r="AK144" s="98"/>
      <c r="AL144" s="168"/>
      <c r="AM144" s="97"/>
      <c r="AN144" s="98"/>
      <c r="AO144" s="98"/>
      <c r="AP144" s="225"/>
      <c r="AQ144" s="175"/>
      <c r="AR144" s="98"/>
      <c r="AS144" s="235"/>
      <c r="AT144" s="168"/>
      <c r="AU144" s="136"/>
      <c r="AV144" s="99"/>
      <c r="AW144" s="40"/>
      <c r="AX144" s="40"/>
      <c r="AY144" s="40"/>
      <c r="AZ144" s="40"/>
      <c r="BA144" s="40"/>
      <c r="BB144" s="40"/>
      <c r="BC144" s="40"/>
      <c r="BD144" s="40"/>
      <c r="BE144" s="40"/>
      <c r="BF144" s="101"/>
      <c r="BG144" s="96"/>
      <c r="BH144" s="99"/>
      <c r="BI144" s="40"/>
      <c r="BJ144" s="40"/>
      <c r="BK144" s="40"/>
      <c r="BL144" s="40"/>
      <c r="BM144" s="40"/>
      <c r="BN144" s="40"/>
      <c r="BO144" s="40"/>
      <c r="BP144" s="100"/>
      <c r="BQ144" s="40"/>
      <c r="BR144" s="40"/>
      <c r="BS144" s="40"/>
      <c r="BT144" s="40"/>
      <c r="BU144" s="40"/>
      <c r="BV144" s="40"/>
      <c r="BW144" s="40"/>
      <c r="BX144" s="40"/>
      <c r="BY144" s="100"/>
      <c r="BZ144" s="99"/>
      <c r="CA144" s="40"/>
      <c r="CB144" s="40"/>
      <c r="CC144" s="40"/>
      <c r="CD144" s="40"/>
      <c r="CE144" s="40"/>
      <c r="CF144" s="40"/>
      <c r="CG144" s="40"/>
      <c r="CH144" s="40"/>
      <c r="CI144" s="40"/>
      <c r="CJ144" s="40"/>
      <c r="CK144" s="40"/>
      <c r="CL144" s="40"/>
      <c r="CM144" s="40"/>
      <c r="CN144" s="40"/>
      <c r="CO144" s="40"/>
      <c r="CP144" s="40"/>
      <c r="CQ144" s="40"/>
      <c r="CR144" s="40"/>
      <c r="CS144" s="102"/>
      <c r="CT144" s="103"/>
      <c r="CU144" s="40"/>
      <c r="CV144" s="40"/>
      <c r="CW144" s="40"/>
      <c r="CX144" s="40"/>
      <c r="CY144" s="40"/>
      <c r="CZ144" s="40"/>
      <c r="DA144" s="40"/>
      <c r="DB144" s="40"/>
      <c r="DC144" s="40"/>
      <c r="DD144" s="40"/>
      <c r="DE144" s="40"/>
      <c r="DF144" s="40"/>
      <c r="DG144" s="40"/>
      <c r="DH144" s="40"/>
      <c r="DI144" s="40"/>
      <c r="DJ144" s="40"/>
      <c r="DK144" s="40"/>
      <c r="DL144" s="40"/>
      <c r="DM144" s="40"/>
      <c r="DN144" s="40"/>
      <c r="DO144" s="94"/>
      <c r="DP144" s="100"/>
      <c r="DQ144" s="104"/>
      <c r="DR144" s="105"/>
      <c r="DS144" s="105"/>
      <c r="DT144" s="105"/>
      <c r="DU144" s="105"/>
      <c r="DV144" s="105"/>
      <c r="DW144" s="94"/>
      <c r="DX144" s="191"/>
      <c r="DY144" s="104"/>
      <c r="DZ144" s="105"/>
      <c r="EA144" s="105"/>
      <c r="EB144" s="105"/>
      <c r="EC144" s="105"/>
      <c r="ED144" s="105"/>
      <c r="EE144" s="105"/>
      <c r="EF144" s="94"/>
      <c r="EG144" s="96"/>
      <c r="EH144" s="18"/>
      <c r="EI144" s="2"/>
      <c r="EJ144" s="2"/>
      <c r="EK144" s="100"/>
      <c r="EL144" s="99"/>
      <c r="EM144" s="40"/>
      <c r="EN144" s="40"/>
      <c r="EO144" s="100"/>
      <c r="EP144" s="99"/>
      <c r="EQ144" s="40"/>
      <c r="ER144" s="40"/>
      <c r="ES144" s="40"/>
      <c r="ET144" s="40"/>
      <c r="EU144" s="40"/>
      <c r="EV144" s="40"/>
      <c r="EW144" s="100"/>
      <c r="EX144" s="99"/>
      <c r="EY144" s="40"/>
      <c r="EZ144" s="40"/>
      <c r="FA144" s="40"/>
      <c r="FB144" s="40"/>
      <c r="FC144" s="40"/>
      <c r="FD144" s="40"/>
      <c r="FE144" s="100"/>
    </row>
    <row r="145" spans="1:161">
      <c r="A145" s="119" t="str">
        <f>Validation!B145</f>
        <v>Pass</v>
      </c>
      <c r="B145" s="150"/>
      <c r="C145" s="150"/>
      <c r="D145" s="150"/>
      <c r="E145" s="151"/>
      <c r="F145" s="152"/>
      <c r="G145" s="150"/>
      <c r="H145" s="149"/>
      <c r="I145" s="40"/>
      <c r="J145" s="149"/>
      <c r="K145" s="102"/>
      <c r="L145" s="40"/>
      <c r="M145" s="123"/>
      <c r="N145" s="137"/>
      <c r="O145" s="137"/>
      <c r="P145" s="95"/>
      <c r="Q145" s="94"/>
      <c r="R145" s="96"/>
      <c r="S145" s="95"/>
      <c r="T145" s="40"/>
      <c r="U145" s="40"/>
      <c r="V145" s="185"/>
      <c r="W145" s="167"/>
      <c r="X145" s="96"/>
      <c r="Y145" s="99"/>
      <c r="Z145" s="40"/>
      <c r="AA145" s="40"/>
      <c r="AB145" s="171"/>
      <c r="AC145" s="172"/>
      <c r="AD145" s="40"/>
      <c r="AE145" s="40"/>
      <c r="AF145" s="94"/>
      <c r="AG145" s="94"/>
      <c r="AH145" s="100"/>
      <c r="AI145" s="170"/>
      <c r="AJ145" s="169"/>
      <c r="AK145" s="98"/>
      <c r="AL145" s="168"/>
      <c r="AM145" s="97"/>
      <c r="AN145" s="98"/>
      <c r="AO145" s="98"/>
      <c r="AP145" s="225"/>
      <c r="AQ145" s="175"/>
      <c r="AR145" s="98"/>
      <c r="AS145" s="235"/>
      <c r="AT145" s="168"/>
      <c r="AU145" s="136"/>
      <c r="AV145" s="99"/>
      <c r="AW145" s="40"/>
      <c r="AX145" s="40"/>
      <c r="AY145" s="40"/>
      <c r="AZ145" s="40"/>
      <c r="BA145" s="40"/>
      <c r="BB145" s="40"/>
      <c r="BC145" s="40"/>
      <c r="BD145" s="40"/>
      <c r="BE145" s="40"/>
      <c r="BF145" s="101"/>
      <c r="BG145" s="96"/>
      <c r="BH145" s="99"/>
      <c r="BI145" s="40"/>
      <c r="BJ145" s="40"/>
      <c r="BK145" s="40"/>
      <c r="BL145" s="40"/>
      <c r="BM145" s="40"/>
      <c r="BN145" s="40"/>
      <c r="BO145" s="40"/>
      <c r="BP145" s="100"/>
      <c r="BQ145" s="40"/>
      <c r="BR145" s="40"/>
      <c r="BS145" s="40"/>
      <c r="BT145" s="40"/>
      <c r="BU145" s="40"/>
      <c r="BV145" s="40"/>
      <c r="BW145" s="40"/>
      <c r="BX145" s="40"/>
      <c r="BY145" s="100"/>
      <c r="BZ145" s="99"/>
      <c r="CA145" s="40"/>
      <c r="CB145" s="40"/>
      <c r="CC145" s="40"/>
      <c r="CD145" s="40"/>
      <c r="CE145" s="40"/>
      <c r="CF145" s="40"/>
      <c r="CG145" s="40"/>
      <c r="CH145" s="40"/>
      <c r="CI145" s="40"/>
      <c r="CJ145" s="40"/>
      <c r="CK145" s="40"/>
      <c r="CL145" s="40"/>
      <c r="CM145" s="40"/>
      <c r="CN145" s="40"/>
      <c r="CO145" s="40"/>
      <c r="CP145" s="40"/>
      <c r="CQ145" s="40"/>
      <c r="CR145" s="40"/>
      <c r="CS145" s="102"/>
      <c r="CT145" s="103"/>
      <c r="CU145" s="40"/>
      <c r="CV145" s="40"/>
      <c r="CW145" s="40"/>
      <c r="CX145" s="40"/>
      <c r="CY145" s="40"/>
      <c r="CZ145" s="40"/>
      <c r="DA145" s="40"/>
      <c r="DB145" s="40"/>
      <c r="DC145" s="40"/>
      <c r="DD145" s="40"/>
      <c r="DE145" s="40"/>
      <c r="DF145" s="40"/>
      <c r="DG145" s="40"/>
      <c r="DH145" s="40"/>
      <c r="DI145" s="40"/>
      <c r="DJ145" s="40"/>
      <c r="DK145" s="40"/>
      <c r="DL145" s="40"/>
      <c r="DM145" s="40"/>
      <c r="DN145" s="40"/>
      <c r="DO145" s="94"/>
      <c r="DP145" s="100"/>
      <c r="DQ145" s="104"/>
      <c r="DR145" s="105"/>
      <c r="DS145" s="105"/>
      <c r="DT145" s="105"/>
      <c r="DU145" s="105"/>
      <c r="DV145" s="105"/>
      <c r="DW145" s="94"/>
      <c r="DX145" s="191"/>
      <c r="DY145" s="104"/>
      <c r="DZ145" s="105"/>
      <c r="EA145" s="105"/>
      <c r="EB145" s="105"/>
      <c r="EC145" s="105"/>
      <c r="ED145" s="105"/>
      <c r="EE145" s="105"/>
      <c r="EF145" s="94"/>
      <c r="EG145" s="96"/>
      <c r="EH145" s="18"/>
      <c r="EI145" s="2"/>
      <c r="EJ145" s="2"/>
      <c r="EK145" s="100"/>
      <c r="EL145" s="99"/>
      <c r="EM145" s="40"/>
      <c r="EN145" s="40"/>
      <c r="EO145" s="100"/>
      <c r="EP145" s="99"/>
      <c r="EQ145" s="40"/>
      <c r="ER145" s="40"/>
      <c r="ES145" s="40"/>
      <c r="ET145" s="40"/>
      <c r="EU145" s="40"/>
      <c r="EV145" s="40"/>
      <c r="EW145" s="100"/>
      <c r="EX145" s="99"/>
      <c r="EY145" s="40"/>
      <c r="EZ145" s="40"/>
      <c r="FA145" s="40"/>
      <c r="FB145" s="40"/>
      <c r="FC145" s="40"/>
      <c r="FD145" s="40"/>
      <c r="FE145" s="100"/>
    </row>
    <row r="146" spans="1:161">
      <c r="A146" s="119" t="str">
        <f>Validation!B146</f>
        <v>Pass</v>
      </c>
      <c r="B146" s="150"/>
      <c r="C146" s="150"/>
      <c r="D146" s="150"/>
      <c r="E146" s="151"/>
      <c r="F146" s="152"/>
      <c r="G146" s="150"/>
      <c r="H146" s="149"/>
      <c r="I146" s="40"/>
      <c r="J146" s="149"/>
      <c r="K146" s="102"/>
      <c r="L146" s="40"/>
      <c r="M146" s="123"/>
      <c r="N146" s="137"/>
      <c r="O146" s="137"/>
      <c r="P146" s="95"/>
      <c r="Q146" s="94"/>
      <c r="R146" s="96"/>
      <c r="S146" s="95"/>
      <c r="T146" s="40"/>
      <c r="U146" s="40"/>
      <c r="V146" s="185"/>
      <c r="W146" s="167"/>
      <c r="X146" s="96"/>
      <c r="Y146" s="99"/>
      <c r="Z146" s="40"/>
      <c r="AA146" s="40"/>
      <c r="AB146" s="171"/>
      <c r="AC146" s="172"/>
      <c r="AD146" s="40"/>
      <c r="AE146" s="40"/>
      <c r="AF146" s="94"/>
      <c r="AG146" s="94"/>
      <c r="AH146" s="100"/>
      <c r="AI146" s="170"/>
      <c r="AJ146" s="169"/>
      <c r="AK146" s="98"/>
      <c r="AL146" s="168"/>
      <c r="AM146" s="97"/>
      <c r="AN146" s="98"/>
      <c r="AO146" s="98"/>
      <c r="AP146" s="225"/>
      <c r="AQ146" s="175"/>
      <c r="AR146" s="98"/>
      <c r="AS146" s="235"/>
      <c r="AT146" s="168"/>
      <c r="AU146" s="136"/>
      <c r="AV146" s="99"/>
      <c r="AW146" s="40"/>
      <c r="AX146" s="40"/>
      <c r="AY146" s="40"/>
      <c r="AZ146" s="40"/>
      <c r="BA146" s="40"/>
      <c r="BB146" s="40"/>
      <c r="BC146" s="40"/>
      <c r="BD146" s="40"/>
      <c r="BE146" s="40"/>
      <c r="BF146" s="101"/>
      <c r="BG146" s="96"/>
      <c r="BH146" s="99"/>
      <c r="BI146" s="40"/>
      <c r="BJ146" s="40"/>
      <c r="BK146" s="40"/>
      <c r="BL146" s="40"/>
      <c r="BM146" s="40"/>
      <c r="BN146" s="40"/>
      <c r="BO146" s="40"/>
      <c r="BP146" s="100"/>
      <c r="BQ146" s="40"/>
      <c r="BR146" s="40"/>
      <c r="BS146" s="40"/>
      <c r="BT146" s="40"/>
      <c r="BU146" s="40"/>
      <c r="BV146" s="40"/>
      <c r="BW146" s="40"/>
      <c r="BX146" s="40"/>
      <c r="BY146" s="100"/>
      <c r="BZ146" s="99"/>
      <c r="CA146" s="40"/>
      <c r="CB146" s="40"/>
      <c r="CC146" s="40"/>
      <c r="CD146" s="40"/>
      <c r="CE146" s="40"/>
      <c r="CF146" s="40"/>
      <c r="CG146" s="40"/>
      <c r="CH146" s="40"/>
      <c r="CI146" s="40"/>
      <c r="CJ146" s="40"/>
      <c r="CK146" s="40"/>
      <c r="CL146" s="40"/>
      <c r="CM146" s="40"/>
      <c r="CN146" s="40"/>
      <c r="CO146" s="40"/>
      <c r="CP146" s="40"/>
      <c r="CQ146" s="40"/>
      <c r="CR146" s="40"/>
      <c r="CS146" s="102"/>
      <c r="CT146" s="103"/>
      <c r="CU146" s="40"/>
      <c r="CV146" s="40"/>
      <c r="CW146" s="40"/>
      <c r="CX146" s="40"/>
      <c r="CY146" s="40"/>
      <c r="CZ146" s="40"/>
      <c r="DA146" s="40"/>
      <c r="DB146" s="40"/>
      <c r="DC146" s="40"/>
      <c r="DD146" s="40"/>
      <c r="DE146" s="40"/>
      <c r="DF146" s="40"/>
      <c r="DG146" s="40"/>
      <c r="DH146" s="40"/>
      <c r="DI146" s="40"/>
      <c r="DJ146" s="40"/>
      <c r="DK146" s="40"/>
      <c r="DL146" s="40"/>
      <c r="DM146" s="40"/>
      <c r="DN146" s="40"/>
      <c r="DO146" s="94"/>
      <c r="DP146" s="100"/>
      <c r="DQ146" s="104"/>
      <c r="DR146" s="105"/>
      <c r="DS146" s="105"/>
      <c r="DT146" s="105"/>
      <c r="DU146" s="105"/>
      <c r="DV146" s="105"/>
      <c r="DW146" s="94"/>
      <c r="DX146" s="191"/>
      <c r="DY146" s="104"/>
      <c r="DZ146" s="105"/>
      <c r="EA146" s="105"/>
      <c r="EB146" s="105"/>
      <c r="EC146" s="105"/>
      <c r="ED146" s="105"/>
      <c r="EE146" s="105"/>
      <c r="EF146" s="94"/>
      <c r="EG146" s="96"/>
      <c r="EH146" s="18"/>
      <c r="EI146" s="2"/>
      <c r="EJ146" s="2"/>
      <c r="EK146" s="100"/>
      <c r="EL146" s="99"/>
      <c r="EM146" s="40"/>
      <c r="EN146" s="40"/>
      <c r="EO146" s="100"/>
      <c r="EP146" s="99"/>
      <c r="EQ146" s="40"/>
      <c r="ER146" s="40"/>
      <c r="ES146" s="40"/>
      <c r="ET146" s="40"/>
      <c r="EU146" s="40"/>
      <c r="EV146" s="40"/>
      <c r="EW146" s="100"/>
      <c r="EX146" s="99"/>
      <c r="EY146" s="40"/>
      <c r="EZ146" s="40"/>
      <c r="FA146" s="40"/>
      <c r="FB146" s="40"/>
      <c r="FC146" s="40"/>
      <c r="FD146" s="40"/>
      <c r="FE146" s="100"/>
    </row>
    <row r="147" spans="1:161">
      <c r="A147" s="119" t="str">
        <f>Validation!B147</f>
        <v>Pass</v>
      </c>
      <c r="B147" s="150"/>
      <c r="C147" s="150"/>
      <c r="D147" s="150"/>
      <c r="E147" s="151"/>
      <c r="F147" s="152"/>
      <c r="G147" s="150"/>
      <c r="H147" s="149"/>
      <c r="I147" s="40"/>
      <c r="J147" s="149"/>
      <c r="K147" s="102"/>
      <c r="L147" s="40"/>
      <c r="M147" s="123"/>
      <c r="N147" s="137"/>
      <c r="O147" s="137"/>
      <c r="P147" s="95"/>
      <c r="Q147" s="94"/>
      <c r="R147" s="96"/>
      <c r="S147" s="95"/>
      <c r="T147" s="40"/>
      <c r="U147" s="40"/>
      <c r="V147" s="185"/>
      <c r="W147" s="167"/>
      <c r="X147" s="96"/>
      <c r="Y147" s="99"/>
      <c r="Z147" s="40"/>
      <c r="AA147" s="40"/>
      <c r="AB147" s="171"/>
      <c r="AC147" s="172"/>
      <c r="AD147" s="40"/>
      <c r="AE147" s="40"/>
      <c r="AF147" s="94"/>
      <c r="AG147" s="94"/>
      <c r="AH147" s="100"/>
      <c r="AI147" s="170"/>
      <c r="AJ147" s="169"/>
      <c r="AK147" s="98"/>
      <c r="AL147" s="168"/>
      <c r="AM147" s="97"/>
      <c r="AN147" s="98"/>
      <c r="AO147" s="98"/>
      <c r="AP147" s="225"/>
      <c r="AQ147" s="175"/>
      <c r="AR147" s="98"/>
      <c r="AS147" s="235"/>
      <c r="AT147" s="168"/>
      <c r="AU147" s="136"/>
      <c r="AV147" s="99"/>
      <c r="AW147" s="40"/>
      <c r="AX147" s="40"/>
      <c r="AY147" s="40"/>
      <c r="AZ147" s="40"/>
      <c r="BA147" s="40"/>
      <c r="BB147" s="40"/>
      <c r="BC147" s="40"/>
      <c r="BD147" s="40"/>
      <c r="BE147" s="40"/>
      <c r="BF147" s="101"/>
      <c r="BG147" s="96"/>
      <c r="BH147" s="99"/>
      <c r="BI147" s="40"/>
      <c r="BJ147" s="40"/>
      <c r="BK147" s="40"/>
      <c r="BL147" s="40"/>
      <c r="BM147" s="40"/>
      <c r="BN147" s="40"/>
      <c r="BO147" s="40"/>
      <c r="BP147" s="100"/>
      <c r="BQ147" s="40"/>
      <c r="BR147" s="40"/>
      <c r="BS147" s="40"/>
      <c r="BT147" s="40"/>
      <c r="BU147" s="40"/>
      <c r="BV147" s="40"/>
      <c r="BW147" s="40"/>
      <c r="BX147" s="40"/>
      <c r="BY147" s="100"/>
      <c r="BZ147" s="99"/>
      <c r="CA147" s="40"/>
      <c r="CB147" s="40"/>
      <c r="CC147" s="40"/>
      <c r="CD147" s="40"/>
      <c r="CE147" s="40"/>
      <c r="CF147" s="40"/>
      <c r="CG147" s="40"/>
      <c r="CH147" s="40"/>
      <c r="CI147" s="40"/>
      <c r="CJ147" s="40"/>
      <c r="CK147" s="40"/>
      <c r="CL147" s="40"/>
      <c r="CM147" s="40"/>
      <c r="CN147" s="40"/>
      <c r="CO147" s="40"/>
      <c r="CP147" s="40"/>
      <c r="CQ147" s="40"/>
      <c r="CR147" s="40"/>
      <c r="CS147" s="102"/>
      <c r="CT147" s="103"/>
      <c r="CU147" s="40"/>
      <c r="CV147" s="40"/>
      <c r="CW147" s="40"/>
      <c r="CX147" s="40"/>
      <c r="CY147" s="40"/>
      <c r="CZ147" s="40"/>
      <c r="DA147" s="40"/>
      <c r="DB147" s="40"/>
      <c r="DC147" s="40"/>
      <c r="DD147" s="40"/>
      <c r="DE147" s="40"/>
      <c r="DF147" s="40"/>
      <c r="DG147" s="40"/>
      <c r="DH147" s="40"/>
      <c r="DI147" s="40"/>
      <c r="DJ147" s="40"/>
      <c r="DK147" s="40"/>
      <c r="DL147" s="40"/>
      <c r="DM147" s="40"/>
      <c r="DN147" s="40"/>
      <c r="DO147" s="94"/>
      <c r="DP147" s="100"/>
      <c r="DQ147" s="104"/>
      <c r="DR147" s="105"/>
      <c r="DS147" s="105"/>
      <c r="DT147" s="105"/>
      <c r="DU147" s="105"/>
      <c r="DV147" s="105"/>
      <c r="DW147" s="94"/>
      <c r="DX147" s="191"/>
      <c r="DY147" s="104"/>
      <c r="DZ147" s="105"/>
      <c r="EA147" s="105"/>
      <c r="EB147" s="105"/>
      <c r="EC147" s="105"/>
      <c r="ED147" s="105"/>
      <c r="EE147" s="105"/>
      <c r="EF147" s="94"/>
      <c r="EG147" s="96"/>
      <c r="EH147" s="18"/>
      <c r="EI147" s="2"/>
      <c r="EJ147" s="2"/>
      <c r="EK147" s="100"/>
      <c r="EL147" s="99"/>
      <c r="EM147" s="40"/>
      <c r="EN147" s="40"/>
      <c r="EO147" s="100"/>
      <c r="EP147" s="99"/>
      <c r="EQ147" s="40"/>
      <c r="ER147" s="40"/>
      <c r="ES147" s="40"/>
      <c r="ET147" s="40"/>
      <c r="EU147" s="40"/>
      <c r="EV147" s="40"/>
      <c r="EW147" s="100"/>
      <c r="EX147" s="99"/>
      <c r="EY147" s="40"/>
      <c r="EZ147" s="40"/>
      <c r="FA147" s="40"/>
      <c r="FB147" s="40"/>
      <c r="FC147" s="40"/>
      <c r="FD147" s="40"/>
      <c r="FE147" s="100"/>
    </row>
    <row r="148" spans="1:161">
      <c r="A148" s="119" t="str">
        <f>Validation!B148</f>
        <v>Pass</v>
      </c>
      <c r="B148" s="150"/>
      <c r="C148" s="150"/>
      <c r="D148" s="150"/>
      <c r="E148" s="151"/>
      <c r="F148" s="152"/>
      <c r="G148" s="150"/>
      <c r="H148" s="149"/>
      <c r="I148" s="40"/>
      <c r="J148" s="149"/>
      <c r="K148" s="102"/>
      <c r="L148" s="40"/>
      <c r="M148" s="123"/>
      <c r="N148" s="137"/>
      <c r="O148" s="137"/>
      <c r="P148" s="95"/>
      <c r="Q148" s="94"/>
      <c r="R148" s="96"/>
      <c r="S148" s="95"/>
      <c r="T148" s="40"/>
      <c r="U148" s="40"/>
      <c r="V148" s="185"/>
      <c r="W148" s="167"/>
      <c r="X148" s="96"/>
      <c r="Y148" s="99"/>
      <c r="Z148" s="40"/>
      <c r="AA148" s="40"/>
      <c r="AB148" s="171"/>
      <c r="AC148" s="172"/>
      <c r="AD148" s="40"/>
      <c r="AE148" s="40"/>
      <c r="AF148" s="94"/>
      <c r="AG148" s="94"/>
      <c r="AH148" s="100"/>
      <c r="AI148" s="170"/>
      <c r="AJ148" s="169"/>
      <c r="AK148" s="98"/>
      <c r="AL148" s="168"/>
      <c r="AM148" s="97"/>
      <c r="AN148" s="98"/>
      <c r="AO148" s="98"/>
      <c r="AP148" s="225"/>
      <c r="AQ148" s="175"/>
      <c r="AR148" s="98"/>
      <c r="AS148" s="235"/>
      <c r="AT148" s="168"/>
      <c r="AU148" s="136"/>
      <c r="AV148" s="99"/>
      <c r="AW148" s="40"/>
      <c r="AX148" s="40"/>
      <c r="AY148" s="40"/>
      <c r="AZ148" s="40"/>
      <c r="BA148" s="40"/>
      <c r="BB148" s="40"/>
      <c r="BC148" s="40"/>
      <c r="BD148" s="40"/>
      <c r="BE148" s="40"/>
      <c r="BF148" s="101"/>
      <c r="BG148" s="96"/>
      <c r="BH148" s="99"/>
      <c r="BI148" s="40"/>
      <c r="BJ148" s="40"/>
      <c r="BK148" s="40"/>
      <c r="BL148" s="40"/>
      <c r="BM148" s="40"/>
      <c r="BN148" s="40"/>
      <c r="BO148" s="40"/>
      <c r="BP148" s="100"/>
      <c r="BQ148" s="40"/>
      <c r="BR148" s="40"/>
      <c r="BS148" s="40"/>
      <c r="BT148" s="40"/>
      <c r="BU148" s="40"/>
      <c r="BV148" s="40"/>
      <c r="BW148" s="40"/>
      <c r="BX148" s="40"/>
      <c r="BY148" s="100"/>
      <c r="BZ148" s="99"/>
      <c r="CA148" s="40"/>
      <c r="CB148" s="40"/>
      <c r="CC148" s="40"/>
      <c r="CD148" s="40"/>
      <c r="CE148" s="40"/>
      <c r="CF148" s="40"/>
      <c r="CG148" s="40"/>
      <c r="CH148" s="40"/>
      <c r="CI148" s="40"/>
      <c r="CJ148" s="40"/>
      <c r="CK148" s="40"/>
      <c r="CL148" s="40"/>
      <c r="CM148" s="40"/>
      <c r="CN148" s="40"/>
      <c r="CO148" s="40"/>
      <c r="CP148" s="40"/>
      <c r="CQ148" s="40"/>
      <c r="CR148" s="40"/>
      <c r="CS148" s="102"/>
      <c r="CT148" s="103"/>
      <c r="CU148" s="40"/>
      <c r="CV148" s="40"/>
      <c r="CW148" s="40"/>
      <c r="CX148" s="40"/>
      <c r="CY148" s="40"/>
      <c r="CZ148" s="40"/>
      <c r="DA148" s="40"/>
      <c r="DB148" s="40"/>
      <c r="DC148" s="40"/>
      <c r="DD148" s="40"/>
      <c r="DE148" s="40"/>
      <c r="DF148" s="40"/>
      <c r="DG148" s="40"/>
      <c r="DH148" s="40"/>
      <c r="DI148" s="40"/>
      <c r="DJ148" s="40"/>
      <c r="DK148" s="40"/>
      <c r="DL148" s="40"/>
      <c r="DM148" s="40"/>
      <c r="DN148" s="40"/>
      <c r="DO148" s="94"/>
      <c r="DP148" s="100"/>
      <c r="DQ148" s="104"/>
      <c r="DR148" s="105"/>
      <c r="DS148" s="105"/>
      <c r="DT148" s="105"/>
      <c r="DU148" s="105"/>
      <c r="DV148" s="105"/>
      <c r="DW148" s="94"/>
      <c r="DX148" s="191"/>
      <c r="DY148" s="104"/>
      <c r="DZ148" s="105"/>
      <c r="EA148" s="105"/>
      <c r="EB148" s="105"/>
      <c r="EC148" s="105"/>
      <c r="ED148" s="105"/>
      <c r="EE148" s="105"/>
      <c r="EF148" s="94"/>
      <c r="EG148" s="96"/>
      <c r="EH148" s="18"/>
      <c r="EI148" s="2"/>
      <c r="EJ148" s="2"/>
      <c r="EK148" s="100"/>
      <c r="EL148" s="99"/>
      <c r="EM148" s="40"/>
      <c r="EN148" s="40"/>
      <c r="EO148" s="100"/>
      <c r="EP148" s="99"/>
      <c r="EQ148" s="40"/>
      <c r="ER148" s="40"/>
      <c r="ES148" s="40"/>
      <c r="ET148" s="40"/>
      <c r="EU148" s="40"/>
      <c r="EV148" s="40"/>
      <c r="EW148" s="100"/>
      <c r="EX148" s="99"/>
      <c r="EY148" s="40"/>
      <c r="EZ148" s="40"/>
      <c r="FA148" s="40"/>
      <c r="FB148" s="40"/>
      <c r="FC148" s="40"/>
      <c r="FD148" s="40"/>
      <c r="FE148" s="100"/>
    </row>
    <row r="149" spans="1:161">
      <c r="A149" s="119" t="str">
        <f>Validation!B149</f>
        <v>Pass</v>
      </c>
      <c r="B149" s="150"/>
      <c r="C149" s="150"/>
      <c r="D149" s="150"/>
      <c r="E149" s="151"/>
      <c r="F149" s="152"/>
      <c r="G149" s="150"/>
      <c r="H149" s="149"/>
      <c r="I149" s="40"/>
      <c r="J149" s="149"/>
      <c r="K149" s="102"/>
      <c r="L149" s="40"/>
      <c r="M149" s="123"/>
      <c r="N149" s="137"/>
      <c r="O149" s="137"/>
      <c r="P149" s="95"/>
      <c r="Q149" s="94"/>
      <c r="R149" s="96"/>
      <c r="S149" s="95"/>
      <c r="T149" s="40"/>
      <c r="U149" s="40"/>
      <c r="V149" s="185"/>
      <c r="W149" s="167"/>
      <c r="X149" s="96"/>
      <c r="Y149" s="99"/>
      <c r="Z149" s="40"/>
      <c r="AA149" s="40"/>
      <c r="AB149" s="171"/>
      <c r="AC149" s="172"/>
      <c r="AD149" s="40"/>
      <c r="AE149" s="40"/>
      <c r="AF149" s="94"/>
      <c r="AG149" s="94"/>
      <c r="AH149" s="100"/>
      <c r="AI149" s="170"/>
      <c r="AJ149" s="169"/>
      <c r="AK149" s="98"/>
      <c r="AL149" s="168"/>
      <c r="AM149" s="97"/>
      <c r="AN149" s="98"/>
      <c r="AO149" s="98"/>
      <c r="AP149" s="225"/>
      <c r="AQ149" s="175"/>
      <c r="AR149" s="98"/>
      <c r="AS149" s="235"/>
      <c r="AT149" s="168"/>
      <c r="AU149" s="136"/>
      <c r="AV149" s="99"/>
      <c r="AW149" s="40"/>
      <c r="AX149" s="40"/>
      <c r="AY149" s="40"/>
      <c r="AZ149" s="40"/>
      <c r="BA149" s="40"/>
      <c r="BB149" s="40"/>
      <c r="BC149" s="40"/>
      <c r="BD149" s="40"/>
      <c r="BE149" s="40"/>
      <c r="BF149" s="101"/>
      <c r="BG149" s="96"/>
      <c r="BH149" s="99"/>
      <c r="BI149" s="40"/>
      <c r="BJ149" s="40"/>
      <c r="BK149" s="40"/>
      <c r="BL149" s="40"/>
      <c r="BM149" s="40"/>
      <c r="BN149" s="40"/>
      <c r="BO149" s="40"/>
      <c r="BP149" s="100"/>
      <c r="BQ149" s="40"/>
      <c r="BR149" s="40"/>
      <c r="BS149" s="40"/>
      <c r="BT149" s="40"/>
      <c r="BU149" s="40"/>
      <c r="BV149" s="40"/>
      <c r="BW149" s="40"/>
      <c r="BX149" s="40"/>
      <c r="BY149" s="100"/>
      <c r="BZ149" s="99"/>
      <c r="CA149" s="40"/>
      <c r="CB149" s="40"/>
      <c r="CC149" s="40"/>
      <c r="CD149" s="40"/>
      <c r="CE149" s="40"/>
      <c r="CF149" s="40"/>
      <c r="CG149" s="40"/>
      <c r="CH149" s="40"/>
      <c r="CI149" s="40"/>
      <c r="CJ149" s="40"/>
      <c r="CK149" s="40"/>
      <c r="CL149" s="40"/>
      <c r="CM149" s="40"/>
      <c r="CN149" s="40"/>
      <c r="CO149" s="40"/>
      <c r="CP149" s="40"/>
      <c r="CQ149" s="40"/>
      <c r="CR149" s="40"/>
      <c r="CS149" s="102"/>
      <c r="CT149" s="103"/>
      <c r="CU149" s="40"/>
      <c r="CV149" s="40"/>
      <c r="CW149" s="40"/>
      <c r="CX149" s="40"/>
      <c r="CY149" s="40"/>
      <c r="CZ149" s="40"/>
      <c r="DA149" s="40"/>
      <c r="DB149" s="40"/>
      <c r="DC149" s="40"/>
      <c r="DD149" s="40"/>
      <c r="DE149" s="40"/>
      <c r="DF149" s="40"/>
      <c r="DG149" s="40"/>
      <c r="DH149" s="40"/>
      <c r="DI149" s="40"/>
      <c r="DJ149" s="40"/>
      <c r="DK149" s="40"/>
      <c r="DL149" s="40"/>
      <c r="DM149" s="40"/>
      <c r="DN149" s="40"/>
      <c r="DO149" s="94"/>
      <c r="DP149" s="100"/>
      <c r="DQ149" s="104"/>
      <c r="DR149" s="105"/>
      <c r="DS149" s="105"/>
      <c r="DT149" s="105"/>
      <c r="DU149" s="105"/>
      <c r="DV149" s="105"/>
      <c r="DW149" s="94"/>
      <c r="DX149" s="191"/>
      <c r="DY149" s="104"/>
      <c r="DZ149" s="105"/>
      <c r="EA149" s="105"/>
      <c r="EB149" s="105"/>
      <c r="EC149" s="105"/>
      <c r="ED149" s="105"/>
      <c r="EE149" s="105"/>
      <c r="EF149" s="94"/>
      <c r="EG149" s="96"/>
      <c r="EH149" s="18"/>
      <c r="EI149" s="2"/>
      <c r="EJ149" s="2"/>
      <c r="EK149" s="100"/>
      <c r="EL149" s="99"/>
      <c r="EM149" s="40"/>
      <c r="EN149" s="40"/>
      <c r="EO149" s="100"/>
      <c r="EP149" s="99"/>
      <c r="EQ149" s="40"/>
      <c r="ER149" s="40"/>
      <c r="ES149" s="40"/>
      <c r="ET149" s="40"/>
      <c r="EU149" s="40"/>
      <c r="EV149" s="40"/>
      <c r="EW149" s="100"/>
      <c r="EX149" s="99"/>
      <c r="EY149" s="40"/>
      <c r="EZ149" s="40"/>
      <c r="FA149" s="40"/>
      <c r="FB149" s="40"/>
      <c r="FC149" s="40"/>
      <c r="FD149" s="40"/>
      <c r="FE149" s="100"/>
    </row>
    <row r="150" spans="1:161">
      <c r="A150" s="119" t="str">
        <f>Validation!B150</f>
        <v>Pass</v>
      </c>
      <c r="B150" s="150"/>
      <c r="C150" s="150"/>
      <c r="D150" s="150"/>
      <c r="E150" s="151"/>
      <c r="F150" s="152"/>
      <c r="G150" s="150"/>
      <c r="H150" s="149"/>
      <c r="I150" s="40"/>
      <c r="J150" s="149"/>
      <c r="K150" s="102"/>
      <c r="L150" s="40"/>
      <c r="M150" s="123"/>
      <c r="N150" s="137"/>
      <c r="O150" s="137"/>
      <c r="P150" s="95"/>
      <c r="Q150" s="94"/>
      <c r="R150" s="96"/>
      <c r="S150" s="95"/>
      <c r="T150" s="40"/>
      <c r="U150" s="40"/>
      <c r="V150" s="185"/>
      <c r="W150" s="167"/>
      <c r="X150" s="96"/>
      <c r="Y150" s="99"/>
      <c r="Z150" s="40"/>
      <c r="AA150" s="40"/>
      <c r="AB150" s="171"/>
      <c r="AC150" s="172"/>
      <c r="AD150" s="40"/>
      <c r="AE150" s="40"/>
      <c r="AF150" s="94"/>
      <c r="AG150" s="94"/>
      <c r="AH150" s="100"/>
      <c r="AI150" s="170"/>
      <c r="AJ150" s="169"/>
      <c r="AK150" s="98"/>
      <c r="AL150" s="168"/>
      <c r="AM150" s="97"/>
      <c r="AN150" s="98"/>
      <c r="AO150" s="98"/>
      <c r="AP150" s="225"/>
      <c r="AQ150" s="175"/>
      <c r="AR150" s="98"/>
      <c r="AS150" s="235"/>
      <c r="AT150" s="168"/>
      <c r="AU150" s="136"/>
      <c r="AV150" s="99"/>
      <c r="AW150" s="40"/>
      <c r="AX150" s="40"/>
      <c r="AY150" s="40"/>
      <c r="AZ150" s="40"/>
      <c r="BA150" s="40"/>
      <c r="BB150" s="40"/>
      <c r="BC150" s="40"/>
      <c r="BD150" s="40"/>
      <c r="BE150" s="40"/>
      <c r="BF150" s="101"/>
      <c r="BG150" s="96"/>
      <c r="BH150" s="99"/>
      <c r="BI150" s="40"/>
      <c r="BJ150" s="40"/>
      <c r="BK150" s="40"/>
      <c r="BL150" s="40"/>
      <c r="BM150" s="40"/>
      <c r="BN150" s="40"/>
      <c r="BO150" s="40"/>
      <c r="BP150" s="100"/>
      <c r="BQ150" s="40"/>
      <c r="BR150" s="40"/>
      <c r="BS150" s="40"/>
      <c r="BT150" s="40"/>
      <c r="BU150" s="40"/>
      <c r="BV150" s="40"/>
      <c r="BW150" s="40"/>
      <c r="BX150" s="40"/>
      <c r="BY150" s="100"/>
      <c r="BZ150" s="99"/>
      <c r="CA150" s="40"/>
      <c r="CB150" s="40"/>
      <c r="CC150" s="40"/>
      <c r="CD150" s="40"/>
      <c r="CE150" s="40"/>
      <c r="CF150" s="40"/>
      <c r="CG150" s="40"/>
      <c r="CH150" s="40"/>
      <c r="CI150" s="40"/>
      <c r="CJ150" s="40"/>
      <c r="CK150" s="40"/>
      <c r="CL150" s="40"/>
      <c r="CM150" s="40"/>
      <c r="CN150" s="40"/>
      <c r="CO150" s="40"/>
      <c r="CP150" s="40"/>
      <c r="CQ150" s="40"/>
      <c r="CR150" s="40"/>
      <c r="CS150" s="102"/>
      <c r="CT150" s="103"/>
      <c r="CU150" s="40"/>
      <c r="CV150" s="40"/>
      <c r="CW150" s="40"/>
      <c r="CX150" s="40"/>
      <c r="CY150" s="40"/>
      <c r="CZ150" s="40"/>
      <c r="DA150" s="40"/>
      <c r="DB150" s="40"/>
      <c r="DC150" s="40"/>
      <c r="DD150" s="40"/>
      <c r="DE150" s="40"/>
      <c r="DF150" s="40"/>
      <c r="DG150" s="40"/>
      <c r="DH150" s="40"/>
      <c r="DI150" s="40"/>
      <c r="DJ150" s="40"/>
      <c r="DK150" s="40"/>
      <c r="DL150" s="40"/>
      <c r="DM150" s="40"/>
      <c r="DN150" s="40"/>
      <c r="DO150" s="94"/>
      <c r="DP150" s="100"/>
      <c r="DQ150" s="104"/>
      <c r="DR150" s="105"/>
      <c r="DS150" s="105"/>
      <c r="DT150" s="105"/>
      <c r="DU150" s="105"/>
      <c r="DV150" s="105"/>
      <c r="DW150" s="94"/>
      <c r="DX150" s="191"/>
      <c r="DY150" s="104"/>
      <c r="DZ150" s="105"/>
      <c r="EA150" s="105"/>
      <c r="EB150" s="105"/>
      <c r="EC150" s="105"/>
      <c r="ED150" s="105"/>
      <c r="EE150" s="105"/>
      <c r="EF150" s="94"/>
      <c r="EG150" s="96"/>
      <c r="EH150" s="18"/>
      <c r="EI150" s="2"/>
      <c r="EJ150" s="2"/>
      <c r="EK150" s="100"/>
      <c r="EL150" s="99"/>
      <c r="EM150" s="40"/>
      <c r="EN150" s="40"/>
      <c r="EO150" s="100"/>
      <c r="EP150" s="99"/>
      <c r="EQ150" s="40"/>
      <c r="ER150" s="40"/>
      <c r="ES150" s="40"/>
      <c r="ET150" s="40"/>
      <c r="EU150" s="40"/>
      <c r="EV150" s="40"/>
      <c r="EW150" s="100"/>
      <c r="EX150" s="99"/>
      <c r="EY150" s="40"/>
      <c r="EZ150" s="40"/>
      <c r="FA150" s="40"/>
      <c r="FB150" s="40"/>
      <c r="FC150" s="40"/>
      <c r="FD150" s="40"/>
      <c r="FE150" s="100"/>
    </row>
    <row r="151" spans="1:161">
      <c r="A151" s="119" t="str">
        <f>Validation!B151</f>
        <v>Pass</v>
      </c>
      <c r="B151" s="150"/>
      <c r="C151" s="150"/>
      <c r="D151" s="150"/>
      <c r="E151" s="151"/>
      <c r="F151" s="152"/>
      <c r="G151" s="150"/>
      <c r="H151" s="149"/>
      <c r="I151" s="40"/>
      <c r="J151" s="149"/>
      <c r="K151" s="102"/>
      <c r="L151" s="40"/>
      <c r="M151" s="123"/>
      <c r="N151" s="137"/>
      <c r="O151" s="137"/>
      <c r="P151" s="95"/>
      <c r="Q151" s="94"/>
      <c r="R151" s="96"/>
      <c r="S151" s="95"/>
      <c r="T151" s="40"/>
      <c r="U151" s="40"/>
      <c r="V151" s="185"/>
      <c r="W151" s="167"/>
      <c r="X151" s="96"/>
      <c r="Y151" s="99"/>
      <c r="Z151" s="40"/>
      <c r="AA151" s="40"/>
      <c r="AB151" s="171"/>
      <c r="AC151" s="172"/>
      <c r="AD151" s="40"/>
      <c r="AE151" s="40"/>
      <c r="AF151" s="94"/>
      <c r="AG151" s="94"/>
      <c r="AH151" s="100"/>
      <c r="AI151" s="170"/>
      <c r="AJ151" s="169"/>
      <c r="AK151" s="98"/>
      <c r="AL151" s="168"/>
      <c r="AM151" s="97"/>
      <c r="AN151" s="98"/>
      <c r="AO151" s="98"/>
      <c r="AP151" s="225"/>
      <c r="AQ151" s="175"/>
      <c r="AR151" s="98"/>
      <c r="AS151" s="235"/>
      <c r="AT151" s="168"/>
      <c r="AU151" s="136"/>
      <c r="AV151" s="99"/>
      <c r="AW151" s="40"/>
      <c r="AX151" s="40"/>
      <c r="AY151" s="40"/>
      <c r="AZ151" s="40"/>
      <c r="BA151" s="40"/>
      <c r="BB151" s="40"/>
      <c r="BC151" s="40"/>
      <c r="BD151" s="40"/>
      <c r="BE151" s="40"/>
      <c r="BF151" s="101"/>
      <c r="BG151" s="96"/>
      <c r="BH151" s="99"/>
      <c r="BI151" s="40"/>
      <c r="BJ151" s="40"/>
      <c r="BK151" s="40"/>
      <c r="BL151" s="40"/>
      <c r="BM151" s="40"/>
      <c r="BN151" s="40"/>
      <c r="BO151" s="40"/>
      <c r="BP151" s="100"/>
      <c r="BQ151" s="40"/>
      <c r="BR151" s="40"/>
      <c r="BS151" s="40"/>
      <c r="BT151" s="40"/>
      <c r="BU151" s="40"/>
      <c r="BV151" s="40"/>
      <c r="BW151" s="40"/>
      <c r="BX151" s="40"/>
      <c r="BY151" s="100"/>
      <c r="BZ151" s="99"/>
      <c r="CA151" s="40"/>
      <c r="CB151" s="40"/>
      <c r="CC151" s="40"/>
      <c r="CD151" s="40"/>
      <c r="CE151" s="40"/>
      <c r="CF151" s="40"/>
      <c r="CG151" s="40"/>
      <c r="CH151" s="40"/>
      <c r="CI151" s="40"/>
      <c r="CJ151" s="40"/>
      <c r="CK151" s="40"/>
      <c r="CL151" s="40"/>
      <c r="CM151" s="40"/>
      <c r="CN151" s="40"/>
      <c r="CO151" s="40"/>
      <c r="CP151" s="40"/>
      <c r="CQ151" s="40"/>
      <c r="CR151" s="40"/>
      <c r="CS151" s="102"/>
      <c r="CT151" s="103"/>
      <c r="CU151" s="40"/>
      <c r="CV151" s="40"/>
      <c r="CW151" s="40"/>
      <c r="CX151" s="40"/>
      <c r="CY151" s="40"/>
      <c r="CZ151" s="40"/>
      <c r="DA151" s="40"/>
      <c r="DB151" s="40"/>
      <c r="DC151" s="40"/>
      <c r="DD151" s="40"/>
      <c r="DE151" s="40"/>
      <c r="DF151" s="40"/>
      <c r="DG151" s="40"/>
      <c r="DH151" s="40"/>
      <c r="DI151" s="40"/>
      <c r="DJ151" s="40"/>
      <c r="DK151" s="40"/>
      <c r="DL151" s="40"/>
      <c r="DM151" s="40"/>
      <c r="DN151" s="40"/>
      <c r="DO151" s="94"/>
      <c r="DP151" s="100"/>
      <c r="DQ151" s="104"/>
      <c r="DR151" s="105"/>
      <c r="DS151" s="105"/>
      <c r="DT151" s="105"/>
      <c r="DU151" s="105"/>
      <c r="DV151" s="105"/>
      <c r="DW151" s="94"/>
      <c r="DX151" s="191"/>
      <c r="DY151" s="104"/>
      <c r="DZ151" s="105"/>
      <c r="EA151" s="105"/>
      <c r="EB151" s="105"/>
      <c r="EC151" s="105"/>
      <c r="ED151" s="105"/>
      <c r="EE151" s="105"/>
      <c r="EF151" s="94"/>
      <c r="EG151" s="96"/>
      <c r="EH151" s="18"/>
      <c r="EI151" s="2"/>
      <c r="EJ151" s="2"/>
      <c r="EK151" s="100"/>
      <c r="EL151" s="99"/>
      <c r="EM151" s="40"/>
      <c r="EN151" s="40"/>
      <c r="EO151" s="100"/>
      <c r="EP151" s="99"/>
      <c r="EQ151" s="40"/>
      <c r="ER151" s="40"/>
      <c r="ES151" s="40"/>
      <c r="ET151" s="40"/>
      <c r="EU151" s="40"/>
      <c r="EV151" s="40"/>
      <c r="EW151" s="100"/>
      <c r="EX151" s="99"/>
      <c r="EY151" s="40"/>
      <c r="EZ151" s="40"/>
      <c r="FA151" s="40"/>
      <c r="FB151" s="40"/>
      <c r="FC151" s="40"/>
      <c r="FD151" s="40"/>
      <c r="FE151" s="100"/>
    </row>
    <row r="152" spans="1:161">
      <c r="A152" s="119" t="str">
        <f>Validation!B152</f>
        <v>Pass</v>
      </c>
      <c r="B152" s="150"/>
      <c r="C152" s="150"/>
      <c r="D152" s="150"/>
      <c r="E152" s="151"/>
      <c r="F152" s="152"/>
      <c r="G152" s="150"/>
      <c r="H152" s="149"/>
      <c r="I152" s="40"/>
      <c r="J152" s="149"/>
      <c r="K152" s="102"/>
      <c r="L152" s="40"/>
      <c r="M152" s="123"/>
      <c r="N152" s="137"/>
      <c r="O152" s="137"/>
      <c r="P152" s="95"/>
      <c r="Q152" s="94"/>
      <c r="R152" s="96"/>
      <c r="S152" s="95"/>
      <c r="T152" s="40"/>
      <c r="U152" s="40"/>
      <c r="V152" s="185"/>
      <c r="W152" s="167"/>
      <c r="X152" s="96"/>
      <c r="Y152" s="99"/>
      <c r="Z152" s="40"/>
      <c r="AA152" s="40"/>
      <c r="AB152" s="171"/>
      <c r="AC152" s="172"/>
      <c r="AD152" s="40"/>
      <c r="AE152" s="40"/>
      <c r="AF152" s="94"/>
      <c r="AG152" s="94"/>
      <c r="AH152" s="100"/>
      <c r="AI152" s="170"/>
      <c r="AJ152" s="169"/>
      <c r="AK152" s="98"/>
      <c r="AL152" s="168"/>
      <c r="AM152" s="97"/>
      <c r="AN152" s="98"/>
      <c r="AO152" s="98"/>
      <c r="AP152" s="225"/>
      <c r="AQ152" s="175"/>
      <c r="AR152" s="98"/>
      <c r="AS152" s="235"/>
      <c r="AT152" s="168"/>
      <c r="AU152" s="136"/>
      <c r="AV152" s="99"/>
      <c r="AW152" s="40"/>
      <c r="AX152" s="40"/>
      <c r="AY152" s="40"/>
      <c r="AZ152" s="40"/>
      <c r="BA152" s="40"/>
      <c r="BB152" s="40"/>
      <c r="BC152" s="40"/>
      <c r="BD152" s="40"/>
      <c r="BE152" s="40"/>
      <c r="BF152" s="101"/>
      <c r="BG152" s="96"/>
      <c r="BH152" s="99"/>
      <c r="BI152" s="40"/>
      <c r="BJ152" s="40"/>
      <c r="BK152" s="40"/>
      <c r="BL152" s="40"/>
      <c r="BM152" s="40"/>
      <c r="BN152" s="40"/>
      <c r="BO152" s="40"/>
      <c r="BP152" s="100"/>
      <c r="BQ152" s="40"/>
      <c r="BR152" s="40"/>
      <c r="BS152" s="40"/>
      <c r="BT152" s="40"/>
      <c r="BU152" s="40"/>
      <c r="BV152" s="40"/>
      <c r="BW152" s="40"/>
      <c r="BX152" s="40"/>
      <c r="BY152" s="100"/>
      <c r="BZ152" s="99"/>
      <c r="CA152" s="40"/>
      <c r="CB152" s="40"/>
      <c r="CC152" s="40"/>
      <c r="CD152" s="40"/>
      <c r="CE152" s="40"/>
      <c r="CF152" s="40"/>
      <c r="CG152" s="40"/>
      <c r="CH152" s="40"/>
      <c r="CI152" s="40"/>
      <c r="CJ152" s="40"/>
      <c r="CK152" s="40"/>
      <c r="CL152" s="40"/>
      <c r="CM152" s="40"/>
      <c r="CN152" s="40"/>
      <c r="CO152" s="40"/>
      <c r="CP152" s="40"/>
      <c r="CQ152" s="40"/>
      <c r="CR152" s="40"/>
      <c r="CS152" s="102"/>
      <c r="CT152" s="103"/>
      <c r="CU152" s="40"/>
      <c r="CV152" s="40"/>
      <c r="CW152" s="40"/>
      <c r="CX152" s="40"/>
      <c r="CY152" s="40"/>
      <c r="CZ152" s="40"/>
      <c r="DA152" s="40"/>
      <c r="DB152" s="40"/>
      <c r="DC152" s="40"/>
      <c r="DD152" s="40"/>
      <c r="DE152" s="40"/>
      <c r="DF152" s="40"/>
      <c r="DG152" s="40"/>
      <c r="DH152" s="40"/>
      <c r="DI152" s="40"/>
      <c r="DJ152" s="40"/>
      <c r="DK152" s="40"/>
      <c r="DL152" s="40"/>
      <c r="DM152" s="40"/>
      <c r="DN152" s="40"/>
      <c r="DO152" s="94"/>
      <c r="DP152" s="100"/>
      <c r="DQ152" s="104"/>
      <c r="DR152" s="105"/>
      <c r="DS152" s="105"/>
      <c r="DT152" s="105"/>
      <c r="DU152" s="105"/>
      <c r="DV152" s="105"/>
      <c r="DW152" s="94"/>
      <c r="DX152" s="191"/>
      <c r="DY152" s="104"/>
      <c r="DZ152" s="105"/>
      <c r="EA152" s="105"/>
      <c r="EB152" s="105"/>
      <c r="EC152" s="105"/>
      <c r="ED152" s="105"/>
      <c r="EE152" s="105"/>
      <c r="EF152" s="94"/>
      <c r="EG152" s="96"/>
      <c r="EH152" s="18"/>
      <c r="EI152" s="2"/>
      <c r="EJ152" s="2"/>
      <c r="EK152" s="100"/>
      <c r="EL152" s="99"/>
      <c r="EM152" s="40"/>
      <c r="EN152" s="40"/>
      <c r="EO152" s="100"/>
      <c r="EP152" s="99"/>
      <c r="EQ152" s="40"/>
      <c r="ER152" s="40"/>
      <c r="ES152" s="40"/>
      <c r="ET152" s="40"/>
      <c r="EU152" s="40"/>
      <c r="EV152" s="40"/>
      <c r="EW152" s="100"/>
      <c r="EX152" s="99"/>
      <c r="EY152" s="40"/>
      <c r="EZ152" s="40"/>
      <c r="FA152" s="40"/>
      <c r="FB152" s="40"/>
      <c r="FC152" s="40"/>
      <c r="FD152" s="40"/>
      <c r="FE152" s="100"/>
    </row>
    <row r="153" spans="1:161">
      <c r="A153" s="119" t="str">
        <f>Validation!B153</f>
        <v>Pass</v>
      </c>
      <c r="B153" s="150"/>
      <c r="C153" s="150"/>
      <c r="D153" s="150"/>
      <c r="E153" s="151"/>
      <c r="F153" s="152"/>
      <c r="G153" s="150"/>
      <c r="H153" s="149"/>
      <c r="I153" s="40"/>
      <c r="J153" s="149"/>
      <c r="K153" s="102"/>
      <c r="L153" s="40"/>
      <c r="M153" s="123"/>
      <c r="N153" s="137"/>
      <c r="O153" s="137"/>
      <c r="P153" s="95"/>
      <c r="Q153" s="94"/>
      <c r="R153" s="96"/>
      <c r="S153" s="95"/>
      <c r="T153" s="40"/>
      <c r="U153" s="40"/>
      <c r="V153" s="185"/>
      <c r="W153" s="167"/>
      <c r="X153" s="96"/>
      <c r="Y153" s="99"/>
      <c r="Z153" s="40"/>
      <c r="AA153" s="40"/>
      <c r="AB153" s="171"/>
      <c r="AC153" s="172"/>
      <c r="AD153" s="40"/>
      <c r="AE153" s="40"/>
      <c r="AF153" s="94"/>
      <c r="AG153" s="94"/>
      <c r="AH153" s="100"/>
      <c r="AI153" s="170"/>
      <c r="AJ153" s="169"/>
      <c r="AK153" s="98"/>
      <c r="AL153" s="168"/>
      <c r="AM153" s="97"/>
      <c r="AN153" s="98"/>
      <c r="AO153" s="98"/>
      <c r="AP153" s="225"/>
      <c r="AQ153" s="175"/>
      <c r="AR153" s="98"/>
      <c r="AS153" s="235"/>
      <c r="AT153" s="168"/>
      <c r="AU153" s="136"/>
      <c r="AV153" s="99"/>
      <c r="AW153" s="40"/>
      <c r="AX153" s="40"/>
      <c r="AY153" s="40"/>
      <c r="AZ153" s="40"/>
      <c r="BA153" s="40"/>
      <c r="BB153" s="40"/>
      <c r="BC153" s="40"/>
      <c r="BD153" s="40"/>
      <c r="BE153" s="40"/>
      <c r="BF153" s="101"/>
      <c r="BG153" s="96"/>
      <c r="BH153" s="99"/>
      <c r="BI153" s="40"/>
      <c r="BJ153" s="40"/>
      <c r="BK153" s="40"/>
      <c r="BL153" s="40"/>
      <c r="BM153" s="40"/>
      <c r="BN153" s="40"/>
      <c r="BO153" s="40"/>
      <c r="BP153" s="100"/>
      <c r="BQ153" s="40"/>
      <c r="BR153" s="40"/>
      <c r="BS153" s="40"/>
      <c r="BT153" s="40"/>
      <c r="BU153" s="40"/>
      <c r="BV153" s="40"/>
      <c r="BW153" s="40"/>
      <c r="BX153" s="40"/>
      <c r="BY153" s="100"/>
      <c r="BZ153" s="99"/>
      <c r="CA153" s="40"/>
      <c r="CB153" s="40"/>
      <c r="CC153" s="40"/>
      <c r="CD153" s="40"/>
      <c r="CE153" s="40"/>
      <c r="CF153" s="40"/>
      <c r="CG153" s="40"/>
      <c r="CH153" s="40"/>
      <c r="CI153" s="40"/>
      <c r="CJ153" s="40"/>
      <c r="CK153" s="40"/>
      <c r="CL153" s="40"/>
      <c r="CM153" s="40"/>
      <c r="CN153" s="40"/>
      <c r="CO153" s="40"/>
      <c r="CP153" s="40"/>
      <c r="CQ153" s="40"/>
      <c r="CR153" s="40"/>
      <c r="CS153" s="102"/>
      <c r="CT153" s="103"/>
      <c r="CU153" s="40"/>
      <c r="CV153" s="40"/>
      <c r="CW153" s="40"/>
      <c r="CX153" s="40"/>
      <c r="CY153" s="40"/>
      <c r="CZ153" s="40"/>
      <c r="DA153" s="40"/>
      <c r="DB153" s="40"/>
      <c r="DC153" s="40"/>
      <c r="DD153" s="40"/>
      <c r="DE153" s="40"/>
      <c r="DF153" s="40"/>
      <c r="DG153" s="40"/>
      <c r="DH153" s="40"/>
      <c r="DI153" s="40"/>
      <c r="DJ153" s="40"/>
      <c r="DK153" s="40"/>
      <c r="DL153" s="40"/>
      <c r="DM153" s="40"/>
      <c r="DN153" s="40"/>
      <c r="DO153" s="94"/>
      <c r="DP153" s="100"/>
      <c r="DQ153" s="104"/>
      <c r="DR153" s="105"/>
      <c r="DS153" s="105"/>
      <c r="DT153" s="105"/>
      <c r="DU153" s="105"/>
      <c r="DV153" s="105"/>
      <c r="DW153" s="94"/>
      <c r="DX153" s="191"/>
      <c r="DY153" s="104"/>
      <c r="DZ153" s="105"/>
      <c r="EA153" s="105"/>
      <c r="EB153" s="105"/>
      <c r="EC153" s="105"/>
      <c r="ED153" s="105"/>
      <c r="EE153" s="105"/>
      <c r="EF153" s="94"/>
      <c r="EG153" s="96"/>
      <c r="EH153" s="18"/>
      <c r="EI153" s="2"/>
      <c r="EJ153" s="2"/>
      <c r="EK153" s="100"/>
      <c r="EL153" s="99"/>
      <c r="EM153" s="40"/>
      <c r="EN153" s="40"/>
      <c r="EO153" s="100"/>
      <c r="EP153" s="99"/>
      <c r="EQ153" s="40"/>
      <c r="ER153" s="40"/>
      <c r="ES153" s="40"/>
      <c r="ET153" s="40"/>
      <c r="EU153" s="40"/>
      <c r="EV153" s="40"/>
      <c r="EW153" s="100"/>
      <c r="EX153" s="99"/>
      <c r="EY153" s="40"/>
      <c r="EZ153" s="40"/>
      <c r="FA153" s="40"/>
      <c r="FB153" s="40"/>
      <c r="FC153" s="40"/>
      <c r="FD153" s="40"/>
      <c r="FE153" s="100"/>
    </row>
    <row r="154" spans="1:161">
      <c r="A154" s="119" t="str">
        <f>Validation!B154</f>
        <v>Pass</v>
      </c>
      <c r="B154" s="150"/>
      <c r="C154" s="150"/>
      <c r="D154" s="150"/>
      <c r="E154" s="151"/>
      <c r="F154" s="152"/>
      <c r="G154" s="150"/>
      <c r="H154" s="149"/>
      <c r="I154" s="40"/>
      <c r="J154" s="149"/>
      <c r="K154" s="102"/>
      <c r="L154" s="40"/>
      <c r="M154" s="123"/>
      <c r="N154" s="137"/>
      <c r="O154" s="137"/>
      <c r="P154" s="95"/>
      <c r="Q154" s="94"/>
      <c r="R154" s="96"/>
      <c r="S154" s="95"/>
      <c r="T154" s="40"/>
      <c r="U154" s="40"/>
      <c r="V154" s="185"/>
      <c r="W154" s="167"/>
      <c r="X154" s="96"/>
      <c r="Y154" s="99"/>
      <c r="Z154" s="40"/>
      <c r="AA154" s="40"/>
      <c r="AB154" s="171"/>
      <c r="AC154" s="172"/>
      <c r="AD154" s="40"/>
      <c r="AE154" s="40"/>
      <c r="AF154" s="94"/>
      <c r="AG154" s="94"/>
      <c r="AH154" s="100"/>
      <c r="AI154" s="170"/>
      <c r="AJ154" s="169"/>
      <c r="AK154" s="98"/>
      <c r="AL154" s="168"/>
      <c r="AM154" s="97"/>
      <c r="AN154" s="98"/>
      <c r="AO154" s="98"/>
      <c r="AP154" s="225"/>
      <c r="AQ154" s="175"/>
      <c r="AR154" s="98"/>
      <c r="AS154" s="235"/>
      <c r="AT154" s="168"/>
      <c r="AU154" s="136"/>
      <c r="AV154" s="99"/>
      <c r="AW154" s="40"/>
      <c r="AX154" s="40"/>
      <c r="AY154" s="40"/>
      <c r="AZ154" s="40"/>
      <c r="BA154" s="40"/>
      <c r="BB154" s="40"/>
      <c r="BC154" s="40"/>
      <c r="BD154" s="40"/>
      <c r="BE154" s="40"/>
      <c r="BF154" s="101"/>
      <c r="BG154" s="96"/>
      <c r="BH154" s="99"/>
      <c r="BI154" s="40"/>
      <c r="BJ154" s="40"/>
      <c r="BK154" s="40"/>
      <c r="BL154" s="40"/>
      <c r="BM154" s="40"/>
      <c r="BN154" s="40"/>
      <c r="BO154" s="40"/>
      <c r="BP154" s="100"/>
      <c r="BQ154" s="40"/>
      <c r="BR154" s="40"/>
      <c r="BS154" s="40"/>
      <c r="BT154" s="40"/>
      <c r="BU154" s="40"/>
      <c r="BV154" s="40"/>
      <c r="BW154" s="40"/>
      <c r="BX154" s="40"/>
      <c r="BY154" s="100"/>
      <c r="BZ154" s="99"/>
      <c r="CA154" s="40"/>
      <c r="CB154" s="40"/>
      <c r="CC154" s="40"/>
      <c r="CD154" s="40"/>
      <c r="CE154" s="40"/>
      <c r="CF154" s="40"/>
      <c r="CG154" s="40"/>
      <c r="CH154" s="40"/>
      <c r="CI154" s="40"/>
      <c r="CJ154" s="40"/>
      <c r="CK154" s="40"/>
      <c r="CL154" s="40"/>
      <c r="CM154" s="40"/>
      <c r="CN154" s="40"/>
      <c r="CO154" s="40"/>
      <c r="CP154" s="40"/>
      <c r="CQ154" s="40"/>
      <c r="CR154" s="40"/>
      <c r="CS154" s="102"/>
      <c r="CT154" s="103"/>
      <c r="CU154" s="40"/>
      <c r="CV154" s="40"/>
      <c r="CW154" s="40"/>
      <c r="CX154" s="40"/>
      <c r="CY154" s="40"/>
      <c r="CZ154" s="40"/>
      <c r="DA154" s="40"/>
      <c r="DB154" s="40"/>
      <c r="DC154" s="40"/>
      <c r="DD154" s="40"/>
      <c r="DE154" s="40"/>
      <c r="DF154" s="40"/>
      <c r="DG154" s="40"/>
      <c r="DH154" s="40"/>
      <c r="DI154" s="40"/>
      <c r="DJ154" s="40"/>
      <c r="DK154" s="40"/>
      <c r="DL154" s="40"/>
      <c r="DM154" s="40"/>
      <c r="DN154" s="40"/>
      <c r="DO154" s="94"/>
      <c r="DP154" s="100"/>
      <c r="DQ154" s="104"/>
      <c r="DR154" s="105"/>
      <c r="DS154" s="105"/>
      <c r="DT154" s="105"/>
      <c r="DU154" s="105"/>
      <c r="DV154" s="105"/>
      <c r="DW154" s="94"/>
      <c r="DX154" s="191"/>
      <c r="DY154" s="104"/>
      <c r="DZ154" s="105"/>
      <c r="EA154" s="105"/>
      <c r="EB154" s="105"/>
      <c r="EC154" s="105"/>
      <c r="ED154" s="105"/>
      <c r="EE154" s="105"/>
      <c r="EF154" s="94"/>
      <c r="EG154" s="96"/>
      <c r="EH154" s="18"/>
      <c r="EI154" s="2"/>
      <c r="EJ154" s="2"/>
      <c r="EK154" s="100"/>
      <c r="EL154" s="99"/>
      <c r="EM154" s="40"/>
      <c r="EN154" s="40"/>
      <c r="EO154" s="100"/>
      <c r="EP154" s="99"/>
      <c r="EQ154" s="40"/>
      <c r="ER154" s="40"/>
      <c r="ES154" s="40"/>
      <c r="ET154" s="40"/>
      <c r="EU154" s="40"/>
      <c r="EV154" s="40"/>
      <c r="EW154" s="100"/>
      <c r="EX154" s="99"/>
      <c r="EY154" s="40"/>
      <c r="EZ154" s="40"/>
      <c r="FA154" s="40"/>
      <c r="FB154" s="40"/>
      <c r="FC154" s="40"/>
      <c r="FD154" s="40"/>
      <c r="FE154" s="100"/>
    </row>
    <row r="155" spans="1:161">
      <c r="A155" s="119" t="str">
        <f>Validation!B155</f>
        <v>Pass</v>
      </c>
      <c r="B155" s="150"/>
      <c r="C155" s="150"/>
      <c r="D155" s="150"/>
      <c r="E155" s="151"/>
      <c r="F155" s="152"/>
      <c r="G155" s="150"/>
      <c r="H155" s="149"/>
      <c r="I155" s="40"/>
      <c r="J155" s="149"/>
      <c r="K155" s="102"/>
      <c r="L155" s="40"/>
      <c r="M155" s="123"/>
      <c r="N155" s="137"/>
      <c r="O155" s="137"/>
      <c r="P155" s="95"/>
      <c r="Q155" s="94"/>
      <c r="R155" s="96"/>
      <c r="S155" s="95"/>
      <c r="T155" s="40"/>
      <c r="U155" s="40"/>
      <c r="V155" s="185"/>
      <c r="W155" s="167"/>
      <c r="X155" s="96"/>
      <c r="Y155" s="99"/>
      <c r="Z155" s="40"/>
      <c r="AA155" s="40"/>
      <c r="AB155" s="171"/>
      <c r="AC155" s="172"/>
      <c r="AD155" s="40"/>
      <c r="AE155" s="40"/>
      <c r="AF155" s="94"/>
      <c r="AG155" s="94"/>
      <c r="AH155" s="100"/>
      <c r="AI155" s="170"/>
      <c r="AJ155" s="169"/>
      <c r="AK155" s="98"/>
      <c r="AL155" s="168"/>
      <c r="AM155" s="97"/>
      <c r="AN155" s="98"/>
      <c r="AO155" s="98"/>
      <c r="AP155" s="225"/>
      <c r="AQ155" s="175"/>
      <c r="AR155" s="98"/>
      <c r="AS155" s="235"/>
      <c r="AT155" s="168"/>
      <c r="AU155" s="136"/>
      <c r="AV155" s="99"/>
      <c r="AW155" s="40"/>
      <c r="AX155" s="40"/>
      <c r="AY155" s="40"/>
      <c r="AZ155" s="40"/>
      <c r="BA155" s="40"/>
      <c r="BB155" s="40"/>
      <c r="BC155" s="40"/>
      <c r="BD155" s="40"/>
      <c r="BE155" s="40"/>
      <c r="BF155" s="101"/>
      <c r="BG155" s="96"/>
      <c r="BH155" s="99"/>
      <c r="BI155" s="40"/>
      <c r="BJ155" s="40"/>
      <c r="BK155" s="40"/>
      <c r="BL155" s="40"/>
      <c r="BM155" s="40"/>
      <c r="BN155" s="40"/>
      <c r="BO155" s="40"/>
      <c r="BP155" s="100"/>
      <c r="BQ155" s="40"/>
      <c r="BR155" s="40"/>
      <c r="BS155" s="40"/>
      <c r="BT155" s="40"/>
      <c r="BU155" s="40"/>
      <c r="BV155" s="40"/>
      <c r="BW155" s="40"/>
      <c r="BX155" s="40"/>
      <c r="BY155" s="100"/>
      <c r="BZ155" s="99"/>
      <c r="CA155" s="40"/>
      <c r="CB155" s="40"/>
      <c r="CC155" s="40"/>
      <c r="CD155" s="40"/>
      <c r="CE155" s="40"/>
      <c r="CF155" s="40"/>
      <c r="CG155" s="40"/>
      <c r="CH155" s="40"/>
      <c r="CI155" s="40"/>
      <c r="CJ155" s="40"/>
      <c r="CK155" s="40"/>
      <c r="CL155" s="40"/>
      <c r="CM155" s="40"/>
      <c r="CN155" s="40"/>
      <c r="CO155" s="40"/>
      <c r="CP155" s="40"/>
      <c r="CQ155" s="40"/>
      <c r="CR155" s="40"/>
      <c r="CS155" s="102"/>
      <c r="CT155" s="103"/>
      <c r="CU155" s="40"/>
      <c r="CV155" s="40"/>
      <c r="CW155" s="40"/>
      <c r="CX155" s="40"/>
      <c r="CY155" s="40"/>
      <c r="CZ155" s="40"/>
      <c r="DA155" s="40"/>
      <c r="DB155" s="40"/>
      <c r="DC155" s="40"/>
      <c r="DD155" s="40"/>
      <c r="DE155" s="40"/>
      <c r="DF155" s="40"/>
      <c r="DG155" s="40"/>
      <c r="DH155" s="40"/>
      <c r="DI155" s="40"/>
      <c r="DJ155" s="40"/>
      <c r="DK155" s="40"/>
      <c r="DL155" s="40"/>
      <c r="DM155" s="40"/>
      <c r="DN155" s="40"/>
      <c r="DO155" s="94"/>
      <c r="DP155" s="100"/>
      <c r="DQ155" s="104"/>
      <c r="DR155" s="105"/>
      <c r="DS155" s="105"/>
      <c r="DT155" s="105"/>
      <c r="DU155" s="105"/>
      <c r="DV155" s="105"/>
      <c r="DW155" s="94"/>
      <c r="DX155" s="191"/>
      <c r="DY155" s="104"/>
      <c r="DZ155" s="105"/>
      <c r="EA155" s="105"/>
      <c r="EB155" s="105"/>
      <c r="EC155" s="105"/>
      <c r="ED155" s="105"/>
      <c r="EE155" s="105"/>
      <c r="EF155" s="94"/>
      <c r="EG155" s="96"/>
      <c r="EH155" s="18"/>
      <c r="EI155" s="2"/>
      <c r="EJ155" s="2"/>
      <c r="EK155" s="100"/>
      <c r="EL155" s="99"/>
      <c r="EM155" s="40"/>
      <c r="EN155" s="40"/>
      <c r="EO155" s="100"/>
      <c r="EP155" s="99"/>
      <c r="EQ155" s="40"/>
      <c r="ER155" s="40"/>
      <c r="ES155" s="40"/>
      <c r="ET155" s="40"/>
      <c r="EU155" s="40"/>
      <c r="EV155" s="40"/>
      <c r="EW155" s="100"/>
      <c r="EX155" s="99"/>
      <c r="EY155" s="40"/>
      <c r="EZ155" s="40"/>
      <c r="FA155" s="40"/>
      <c r="FB155" s="40"/>
      <c r="FC155" s="40"/>
      <c r="FD155" s="40"/>
      <c r="FE155" s="100"/>
    </row>
    <row r="156" spans="1:161">
      <c r="A156" s="119" t="str">
        <f>Validation!B156</f>
        <v>Pass</v>
      </c>
      <c r="B156" s="150"/>
      <c r="C156" s="150"/>
      <c r="D156" s="150"/>
      <c r="E156" s="151"/>
      <c r="F156" s="152"/>
      <c r="G156" s="150"/>
      <c r="H156" s="149"/>
      <c r="I156" s="40"/>
      <c r="J156" s="149"/>
      <c r="K156" s="102"/>
      <c r="L156" s="40"/>
      <c r="M156" s="123"/>
      <c r="N156" s="137"/>
      <c r="O156" s="137"/>
      <c r="P156" s="95"/>
      <c r="Q156" s="94"/>
      <c r="R156" s="96"/>
      <c r="S156" s="95"/>
      <c r="T156" s="40"/>
      <c r="U156" s="40"/>
      <c r="V156" s="185"/>
      <c r="W156" s="167"/>
      <c r="X156" s="96"/>
      <c r="Y156" s="99"/>
      <c r="Z156" s="40"/>
      <c r="AA156" s="40"/>
      <c r="AB156" s="171"/>
      <c r="AC156" s="172"/>
      <c r="AD156" s="40"/>
      <c r="AE156" s="40"/>
      <c r="AF156" s="94"/>
      <c r="AG156" s="94"/>
      <c r="AH156" s="100"/>
      <c r="AI156" s="170"/>
      <c r="AJ156" s="169"/>
      <c r="AK156" s="98"/>
      <c r="AL156" s="168"/>
      <c r="AM156" s="97"/>
      <c r="AN156" s="98"/>
      <c r="AO156" s="98"/>
      <c r="AP156" s="225"/>
      <c r="AQ156" s="175"/>
      <c r="AR156" s="98"/>
      <c r="AS156" s="235"/>
      <c r="AT156" s="168"/>
      <c r="AU156" s="136"/>
      <c r="AV156" s="99"/>
      <c r="AW156" s="40"/>
      <c r="AX156" s="40"/>
      <c r="AY156" s="40"/>
      <c r="AZ156" s="40"/>
      <c r="BA156" s="40"/>
      <c r="BB156" s="40"/>
      <c r="BC156" s="40"/>
      <c r="BD156" s="40"/>
      <c r="BE156" s="40"/>
      <c r="BF156" s="101"/>
      <c r="BG156" s="96"/>
      <c r="BH156" s="99"/>
      <c r="BI156" s="40"/>
      <c r="BJ156" s="40"/>
      <c r="BK156" s="40"/>
      <c r="BL156" s="40"/>
      <c r="BM156" s="40"/>
      <c r="BN156" s="40"/>
      <c r="BO156" s="40"/>
      <c r="BP156" s="100"/>
      <c r="BQ156" s="40"/>
      <c r="BR156" s="40"/>
      <c r="BS156" s="40"/>
      <c r="BT156" s="40"/>
      <c r="BU156" s="40"/>
      <c r="BV156" s="40"/>
      <c r="BW156" s="40"/>
      <c r="BX156" s="40"/>
      <c r="BY156" s="100"/>
      <c r="BZ156" s="99"/>
      <c r="CA156" s="40"/>
      <c r="CB156" s="40"/>
      <c r="CC156" s="40"/>
      <c r="CD156" s="40"/>
      <c r="CE156" s="40"/>
      <c r="CF156" s="40"/>
      <c r="CG156" s="40"/>
      <c r="CH156" s="40"/>
      <c r="CI156" s="40"/>
      <c r="CJ156" s="40"/>
      <c r="CK156" s="40"/>
      <c r="CL156" s="40"/>
      <c r="CM156" s="40"/>
      <c r="CN156" s="40"/>
      <c r="CO156" s="40"/>
      <c r="CP156" s="40"/>
      <c r="CQ156" s="40"/>
      <c r="CR156" s="40"/>
      <c r="CS156" s="102"/>
      <c r="CT156" s="103"/>
      <c r="CU156" s="40"/>
      <c r="CV156" s="40"/>
      <c r="CW156" s="40"/>
      <c r="CX156" s="40"/>
      <c r="CY156" s="40"/>
      <c r="CZ156" s="40"/>
      <c r="DA156" s="40"/>
      <c r="DB156" s="40"/>
      <c r="DC156" s="40"/>
      <c r="DD156" s="40"/>
      <c r="DE156" s="40"/>
      <c r="DF156" s="40"/>
      <c r="DG156" s="40"/>
      <c r="DH156" s="40"/>
      <c r="DI156" s="40"/>
      <c r="DJ156" s="40"/>
      <c r="DK156" s="40"/>
      <c r="DL156" s="40"/>
      <c r="DM156" s="40"/>
      <c r="DN156" s="40"/>
      <c r="DO156" s="94"/>
      <c r="DP156" s="100"/>
      <c r="DQ156" s="104"/>
      <c r="DR156" s="105"/>
      <c r="DS156" s="105"/>
      <c r="DT156" s="105"/>
      <c r="DU156" s="105"/>
      <c r="DV156" s="105"/>
      <c r="DW156" s="94"/>
      <c r="DX156" s="191"/>
      <c r="DY156" s="104"/>
      <c r="DZ156" s="105"/>
      <c r="EA156" s="105"/>
      <c r="EB156" s="105"/>
      <c r="EC156" s="105"/>
      <c r="ED156" s="105"/>
      <c r="EE156" s="105"/>
      <c r="EF156" s="94"/>
      <c r="EG156" s="96"/>
      <c r="EH156" s="18"/>
      <c r="EI156" s="2"/>
      <c r="EJ156" s="2"/>
      <c r="EK156" s="100"/>
      <c r="EL156" s="99"/>
      <c r="EM156" s="40"/>
      <c r="EN156" s="40"/>
      <c r="EO156" s="100"/>
      <c r="EP156" s="99"/>
      <c r="EQ156" s="40"/>
      <c r="ER156" s="40"/>
      <c r="ES156" s="40"/>
      <c r="ET156" s="40"/>
      <c r="EU156" s="40"/>
      <c r="EV156" s="40"/>
      <c r="EW156" s="100"/>
      <c r="EX156" s="99"/>
      <c r="EY156" s="40"/>
      <c r="EZ156" s="40"/>
      <c r="FA156" s="40"/>
      <c r="FB156" s="40"/>
      <c r="FC156" s="40"/>
      <c r="FD156" s="40"/>
      <c r="FE156" s="100"/>
    </row>
    <row r="157" spans="1:161">
      <c r="A157" s="119" t="str">
        <f>Validation!B157</f>
        <v>Pass</v>
      </c>
      <c r="B157" s="150"/>
      <c r="C157" s="150"/>
      <c r="D157" s="150"/>
      <c r="E157" s="151"/>
      <c r="F157" s="152"/>
      <c r="G157" s="150"/>
      <c r="H157" s="149"/>
      <c r="I157" s="40"/>
      <c r="J157" s="149"/>
      <c r="K157" s="102"/>
      <c r="L157" s="40"/>
      <c r="M157" s="123"/>
      <c r="N157" s="137"/>
      <c r="O157" s="137"/>
      <c r="P157" s="95"/>
      <c r="Q157" s="94"/>
      <c r="R157" s="96"/>
      <c r="S157" s="95"/>
      <c r="T157" s="40"/>
      <c r="U157" s="40"/>
      <c r="V157" s="185"/>
      <c r="W157" s="167"/>
      <c r="X157" s="96"/>
      <c r="Y157" s="99"/>
      <c r="Z157" s="40"/>
      <c r="AA157" s="40"/>
      <c r="AB157" s="171"/>
      <c r="AC157" s="172"/>
      <c r="AD157" s="40"/>
      <c r="AE157" s="40"/>
      <c r="AF157" s="94"/>
      <c r="AG157" s="94"/>
      <c r="AH157" s="100"/>
      <c r="AI157" s="170"/>
      <c r="AJ157" s="169"/>
      <c r="AK157" s="98"/>
      <c r="AL157" s="168"/>
      <c r="AM157" s="97"/>
      <c r="AN157" s="98"/>
      <c r="AO157" s="98"/>
      <c r="AP157" s="225"/>
      <c r="AQ157" s="175"/>
      <c r="AR157" s="98"/>
      <c r="AS157" s="235"/>
      <c r="AT157" s="168"/>
      <c r="AU157" s="136"/>
      <c r="AV157" s="99"/>
      <c r="AW157" s="40"/>
      <c r="AX157" s="40"/>
      <c r="AY157" s="40"/>
      <c r="AZ157" s="40"/>
      <c r="BA157" s="40"/>
      <c r="BB157" s="40"/>
      <c r="BC157" s="40"/>
      <c r="BD157" s="40"/>
      <c r="BE157" s="40"/>
      <c r="BF157" s="101"/>
      <c r="BG157" s="96"/>
      <c r="BH157" s="99"/>
      <c r="BI157" s="40"/>
      <c r="BJ157" s="40"/>
      <c r="BK157" s="40"/>
      <c r="BL157" s="40"/>
      <c r="BM157" s="40"/>
      <c r="BN157" s="40"/>
      <c r="BO157" s="40"/>
      <c r="BP157" s="100"/>
      <c r="BQ157" s="40"/>
      <c r="BR157" s="40"/>
      <c r="BS157" s="40"/>
      <c r="BT157" s="40"/>
      <c r="BU157" s="40"/>
      <c r="BV157" s="40"/>
      <c r="BW157" s="40"/>
      <c r="BX157" s="40"/>
      <c r="BY157" s="100"/>
      <c r="BZ157" s="99"/>
      <c r="CA157" s="40"/>
      <c r="CB157" s="40"/>
      <c r="CC157" s="40"/>
      <c r="CD157" s="40"/>
      <c r="CE157" s="40"/>
      <c r="CF157" s="40"/>
      <c r="CG157" s="40"/>
      <c r="CH157" s="40"/>
      <c r="CI157" s="40"/>
      <c r="CJ157" s="40"/>
      <c r="CK157" s="40"/>
      <c r="CL157" s="40"/>
      <c r="CM157" s="40"/>
      <c r="CN157" s="40"/>
      <c r="CO157" s="40"/>
      <c r="CP157" s="40"/>
      <c r="CQ157" s="40"/>
      <c r="CR157" s="40"/>
      <c r="CS157" s="102"/>
      <c r="CT157" s="103"/>
      <c r="CU157" s="40"/>
      <c r="CV157" s="40"/>
      <c r="CW157" s="40"/>
      <c r="CX157" s="40"/>
      <c r="CY157" s="40"/>
      <c r="CZ157" s="40"/>
      <c r="DA157" s="40"/>
      <c r="DB157" s="40"/>
      <c r="DC157" s="40"/>
      <c r="DD157" s="40"/>
      <c r="DE157" s="40"/>
      <c r="DF157" s="40"/>
      <c r="DG157" s="40"/>
      <c r="DH157" s="40"/>
      <c r="DI157" s="40"/>
      <c r="DJ157" s="40"/>
      <c r="DK157" s="40"/>
      <c r="DL157" s="40"/>
      <c r="DM157" s="40"/>
      <c r="DN157" s="40"/>
      <c r="DO157" s="94"/>
      <c r="DP157" s="100"/>
      <c r="DQ157" s="104"/>
      <c r="DR157" s="105"/>
      <c r="DS157" s="105"/>
      <c r="DT157" s="105"/>
      <c r="DU157" s="105"/>
      <c r="DV157" s="105"/>
      <c r="DW157" s="94"/>
      <c r="DX157" s="191"/>
      <c r="DY157" s="104"/>
      <c r="DZ157" s="105"/>
      <c r="EA157" s="105"/>
      <c r="EB157" s="105"/>
      <c r="EC157" s="105"/>
      <c r="ED157" s="105"/>
      <c r="EE157" s="105"/>
      <c r="EF157" s="94"/>
      <c r="EG157" s="96"/>
      <c r="EH157" s="18"/>
      <c r="EI157" s="2"/>
      <c r="EJ157" s="2"/>
      <c r="EK157" s="100"/>
      <c r="EL157" s="99"/>
      <c r="EM157" s="40"/>
      <c r="EN157" s="40"/>
      <c r="EO157" s="100"/>
      <c r="EP157" s="99"/>
      <c r="EQ157" s="40"/>
      <c r="ER157" s="40"/>
      <c r="ES157" s="40"/>
      <c r="ET157" s="40"/>
      <c r="EU157" s="40"/>
      <c r="EV157" s="40"/>
      <c r="EW157" s="100"/>
      <c r="EX157" s="99"/>
      <c r="EY157" s="40"/>
      <c r="EZ157" s="40"/>
      <c r="FA157" s="40"/>
      <c r="FB157" s="40"/>
      <c r="FC157" s="40"/>
      <c r="FD157" s="40"/>
      <c r="FE157" s="100"/>
    </row>
    <row r="158" spans="1:161">
      <c r="A158" s="119" t="str">
        <f>Validation!B158</f>
        <v>Pass</v>
      </c>
      <c r="B158" s="150"/>
      <c r="C158" s="150"/>
      <c r="D158" s="150"/>
      <c r="E158" s="151"/>
      <c r="F158" s="152"/>
      <c r="G158" s="150"/>
      <c r="H158" s="149"/>
      <c r="I158" s="40"/>
      <c r="J158" s="149"/>
      <c r="K158" s="102"/>
      <c r="L158" s="40"/>
      <c r="M158" s="123"/>
      <c r="N158" s="137"/>
      <c r="O158" s="137"/>
      <c r="P158" s="95"/>
      <c r="Q158" s="94"/>
      <c r="R158" s="96"/>
      <c r="S158" s="95"/>
      <c r="T158" s="40"/>
      <c r="U158" s="40"/>
      <c r="V158" s="185"/>
      <c r="W158" s="167"/>
      <c r="X158" s="96"/>
      <c r="Y158" s="99"/>
      <c r="Z158" s="40"/>
      <c r="AA158" s="40"/>
      <c r="AB158" s="171"/>
      <c r="AC158" s="172"/>
      <c r="AD158" s="40"/>
      <c r="AE158" s="40"/>
      <c r="AF158" s="94"/>
      <c r="AG158" s="94"/>
      <c r="AH158" s="100"/>
      <c r="AI158" s="170"/>
      <c r="AJ158" s="169"/>
      <c r="AK158" s="98"/>
      <c r="AL158" s="168"/>
      <c r="AM158" s="97"/>
      <c r="AN158" s="98"/>
      <c r="AO158" s="98"/>
      <c r="AP158" s="225"/>
      <c r="AQ158" s="175"/>
      <c r="AR158" s="98"/>
      <c r="AS158" s="235"/>
      <c r="AT158" s="168"/>
      <c r="AU158" s="136"/>
      <c r="AV158" s="99"/>
      <c r="AW158" s="40"/>
      <c r="AX158" s="40"/>
      <c r="AY158" s="40"/>
      <c r="AZ158" s="40"/>
      <c r="BA158" s="40"/>
      <c r="BB158" s="40"/>
      <c r="BC158" s="40"/>
      <c r="BD158" s="40"/>
      <c r="BE158" s="40"/>
      <c r="BF158" s="101"/>
      <c r="BG158" s="96"/>
      <c r="BH158" s="99"/>
      <c r="BI158" s="40"/>
      <c r="BJ158" s="40"/>
      <c r="BK158" s="40"/>
      <c r="BL158" s="40"/>
      <c r="BM158" s="40"/>
      <c r="BN158" s="40"/>
      <c r="BO158" s="40"/>
      <c r="BP158" s="100"/>
      <c r="BQ158" s="40"/>
      <c r="BR158" s="40"/>
      <c r="BS158" s="40"/>
      <c r="BT158" s="40"/>
      <c r="BU158" s="40"/>
      <c r="BV158" s="40"/>
      <c r="BW158" s="40"/>
      <c r="BX158" s="40"/>
      <c r="BY158" s="100"/>
      <c r="BZ158" s="99"/>
      <c r="CA158" s="40"/>
      <c r="CB158" s="40"/>
      <c r="CC158" s="40"/>
      <c r="CD158" s="40"/>
      <c r="CE158" s="40"/>
      <c r="CF158" s="40"/>
      <c r="CG158" s="40"/>
      <c r="CH158" s="40"/>
      <c r="CI158" s="40"/>
      <c r="CJ158" s="40"/>
      <c r="CK158" s="40"/>
      <c r="CL158" s="40"/>
      <c r="CM158" s="40"/>
      <c r="CN158" s="40"/>
      <c r="CO158" s="40"/>
      <c r="CP158" s="40"/>
      <c r="CQ158" s="40"/>
      <c r="CR158" s="40"/>
      <c r="CS158" s="102"/>
      <c r="CT158" s="103"/>
      <c r="CU158" s="40"/>
      <c r="CV158" s="40"/>
      <c r="CW158" s="40"/>
      <c r="CX158" s="40"/>
      <c r="CY158" s="40"/>
      <c r="CZ158" s="40"/>
      <c r="DA158" s="40"/>
      <c r="DB158" s="40"/>
      <c r="DC158" s="40"/>
      <c r="DD158" s="40"/>
      <c r="DE158" s="40"/>
      <c r="DF158" s="40"/>
      <c r="DG158" s="40"/>
      <c r="DH158" s="40"/>
      <c r="DI158" s="40"/>
      <c r="DJ158" s="40"/>
      <c r="DK158" s="40"/>
      <c r="DL158" s="40"/>
      <c r="DM158" s="40"/>
      <c r="DN158" s="40"/>
      <c r="DO158" s="94"/>
      <c r="DP158" s="100"/>
      <c r="DQ158" s="104"/>
      <c r="DR158" s="105"/>
      <c r="DS158" s="105"/>
      <c r="DT158" s="105"/>
      <c r="DU158" s="105"/>
      <c r="DV158" s="105"/>
      <c r="DW158" s="94"/>
      <c r="DX158" s="191"/>
      <c r="DY158" s="104"/>
      <c r="DZ158" s="105"/>
      <c r="EA158" s="105"/>
      <c r="EB158" s="105"/>
      <c r="EC158" s="105"/>
      <c r="ED158" s="105"/>
      <c r="EE158" s="105"/>
      <c r="EF158" s="94"/>
      <c r="EG158" s="96"/>
      <c r="EH158" s="18"/>
      <c r="EI158" s="2"/>
      <c r="EJ158" s="2"/>
      <c r="EK158" s="100"/>
      <c r="EL158" s="99"/>
      <c r="EM158" s="40"/>
      <c r="EN158" s="40"/>
      <c r="EO158" s="100"/>
      <c r="EP158" s="99"/>
      <c r="EQ158" s="40"/>
      <c r="ER158" s="40"/>
      <c r="ES158" s="40"/>
      <c r="ET158" s="40"/>
      <c r="EU158" s="40"/>
      <c r="EV158" s="40"/>
      <c r="EW158" s="100"/>
      <c r="EX158" s="99"/>
      <c r="EY158" s="40"/>
      <c r="EZ158" s="40"/>
      <c r="FA158" s="40"/>
      <c r="FB158" s="40"/>
      <c r="FC158" s="40"/>
      <c r="FD158" s="40"/>
      <c r="FE158" s="100"/>
    </row>
    <row r="159" spans="1:161">
      <c r="A159" s="119" t="str">
        <f>Validation!B159</f>
        <v>Pass</v>
      </c>
      <c r="B159" s="150"/>
      <c r="C159" s="150"/>
      <c r="D159" s="150"/>
      <c r="E159" s="151"/>
      <c r="F159" s="152"/>
      <c r="G159" s="150"/>
      <c r="H159" s="149"/>
      <c r="I159" s="40"/>
      <c r="J159" s="149"/>
      <c r="K159" s="102"/>
      <c r="L159" s="40"/>
      <c r="M159" s="123"/>
      <c r="N159" s="137"/>
      <c r="O159" s="137"/>
      <c r="P159" s="95"/>
      <c r="Q159" s="94"/>
      <c r="R159" s="96"/>
      <c r="S159" s="95"/>
      <c r="T159" s="40"/>
      <c r="U159" s="40"/>
      <c r="V159" s="185"/>
      <c r="W159" s="167"/>
      <c r="X159" s="96"/>
      <c r="Y159" s="99"/>
      <c r="Z159" s="40"/>
      <c r="AA159" s="40"/>
      <c r="AB159" s="171"/>
      <c r="AC159" s="172"/>
      <c r="AD159" s="40"/>
      <c r="AE159" s="40"/>
      <c r="AF159" s="94"/>
      <c r="AG159" s="94"/>
      <c r="AH159" s="100"/>
      <c r="AI159" s="170"/>
      <c r="AJ159" s="169"/>
      <c r="AK159" s="98"/>
      <c r="AL159" s="168"/>
      <c r="AM159" s="97"/>
      <c r="AN159" s="98"/>
      <c r="AO159" s="98"/>
      <c r="AP159" s="225"/>
      <c r="AQ159" s="175"/>
      <c r="AR159" s="98"/>
      <c r="AS159" s="235"/>
      <c r="AT159" s="168"/>
      <c r="AU159" s="136"/>
      <c r="AV159" s="99"/>
      <c r="AW159" s="40"/>
      <c r="AX159" s="40"/>
      <c r="AY159" s="40"/>
      <c r="AZ159" s="40"/>
      <c r="BA159" s="40"/>
      <c r="BB159" s="40"/>
      <c r="BC159" s="40"/>
      <c r="BD159" s="40"/>
      <c r="BE159" s="40"/>
      <c r="BF159" s="101"/>
      <c r="BG159" s="96"/>
      <c r="BH159" s="99"/>
      <c r="BI159" s="40"/>
      <c r="BJ159" s="40"/>
      <c r="BK159" s="40"/>
      <c r="BL159" s="40"/>
      <c r="BM159" s="40"/>
      <c r="BN159" s="40"/>
      <c r="BO159" s="40"/>
      <c r="BP159" s="100"/>
      <c r="BQ159" s="40"/>
      <c r="BR159" s="40"/>
      <c r="BS159" s="40"/>
      <c r="BT159" s="40"/>
      <c r="BU159" s="40"/>
      <c r="BV159" s="40"/>
      <c r="BW159" s="40"/>
      <c r="BX159" s="40"/>
      <c r="BY159" s="100"/>
      <c r="BZ159" s="99"/>
      <c r="CA159" s="40"/>
      <c r="CB159" s="40"/>
      <c r="CC159" s="40"/>
      <c r="CD159" s="40"/>
      <c r="CE159" s="40"/>
      <c r="CF159" s="40"/>
      <c r="CG159" s="40"/>
      <c r="CH159" s="40"/>
      <c r="CI159" s="40"/>
      <c r="CJ159" s="40"/>
      <c r="CK159" s="40"/>
      <c r="CL159" s="40"/>
      <c r="CM159" s="40"/>
      <c r="CN159" s="40"/>
      <c r="CO159" s="40"/>
      <c r="CP159" s="40"/>
      <c r="CQ159" s="40"/>
      <c r="CR159" s="40"/>
      <c r="CS159" s="102"/>
      <c r="CT159" s="103"/>
      <c r="CU159" s="40"/>
      <c r="CV159" s="40"/>
      <c r="CW159" s="40"/>
      <c r="CX159" s="40"/>
      <c r="CY159" s="40"/>
      <c r="CZ159" s="40"/>
      <c r="DA159" s="40"/>
      <c r="DB159" s="40"/>
      <c r="DC159" s="40"/>
      <c r="DD159" s="40"/>
      <c r="DE159" s="40"/>
      <c r="DF159" s="40"/>
      <c r="DG159" s="40"/>
      <c r="DH159" s="40"/>
      <c r="DI159" s="40"/>
      <c r="DJ159" s="40"/>
      <c r="DK159" s="40"/>
      <c r="DL159" s="40"/>
      <c r="DM159" s="40"/>
      <c r="DN159" s="40"/>
      <c r="DO159" s="94"/>
      <c r="DP159" s="100"/>
      <c r="DQ159" s="104"/>
      <c r="DR159" s="105"/>
      <c r="DS159" s="105"/>
      <c r="DT159" s="105"/>
      <c r="DU159" s="105"/>
      <c r="DV159" s="105"/>
      <c r="DW159" s="94"/>
      <c r="DX159" s="191"/>
      <c r="DY159" s="104"/>
      <c r="DZ159" s="105"/>
      <c r="EA159" s="105"/>
      <c r="EB159" s="105"/>
      <c r="EC159" s="105"/>
      <c r="ED159" s="105"/>
      <c r="EE159" s="105"/>
      <c r="EF159" s="94"/>
      <c r="EG159" s="96"/>
      <c r="EH159" s="18"/>
      <c r="EI159" s="2"/>
      <c r="EJ159" s="2"/>
      <c r="EK159" s="100"/>
      <c r="EL159" s="99"/>
      <c r="EM159" s="40"/>
      <c r="EN159" s="40"/>
      <c r="EO159" s="100"/>
      <c r="EP159" s="99"/>
      <c r="EQ159" s="40"/>
      <c r="ER159" s="40"/>
      <c r="ES159" s="40"/>
      <c r="ET159" s="40"/>
      <c r="EU159" s="40"/>
      <c r="EV159" s="40"/>
      <c r="EW159" s="100"/>
      <c r="EX159" s="99"/>
      <c r="EY159" s="40"/>
      <c r="EZ159" s="40"/>
      <c r="FA159" s="40"/>
      <c r="FB159" s="40"/>
      <c r="FC159" s="40"/>
      <c r="FD159" s="40"/>
      <c r="FE159" s="100"/>
    </row>
    <row r="160" spans="1:161">
      <c r="A160" s="119" t="str">
        <f>Validation!B160</f>
        <v>Pass</v>
      </c>
      <c r="B160" s="150"/>
      <c r="C160" s="150"/>
      <c r="D160" s="150"/>
      <c r="E160" s="151"/>
      <c r="F160" s="152"/>
      <c r="G160" s="150"/>
      <c r="H160" s="149"/>
      <c r="I160" s="40"/>
      <c r="J160" s="149"/>
      <c r="K160" s="102"/>
      <c r="L160" s="40"/>
      <c r="M160" s="123"/>
      <c r="N160" s="137"/>
      <c r="O160" s="137"/>
      <c r="P160" s="95"/>
      <c r="Q160" s="94"/>
      <c r="R160" s="96"/>
      <c r="S160" s="95"/>
      <c r="T160" s="40"/>
      <c r="U160" s="40"/>
      <c r="V160" s="185"/>
      <c r="W160" s="167"/>
      <c r="X160" s="96"/>
      <c r="Y160" s="99"/>
      <c r="Z160" s="40"/>
      <c r="AA160" s="40"/>
      <c r="AB160" s="171"/>
      <c r="AC160" s="172"/>
      <c r="AD160" s="40"/>
      <c r="AE160" s="40"/>
      <c r="AF160" s="94"/>
      <c r="AG160" s="94"/>
      <c r="AH160" s="100"/>
      <c r="AI160" s="170"/>
      <c r="AJ160" s="169"/>
      <c r="AK160" s="98"/>
      <c r="AL160" s="168"/>
      <c r="AM160" s="97"/>
      <c r="AN160" s="98"/>
      <c r="AO160" s="98"/>
      <c r="AP160" s="225"/>
      <c r="AQ160" s="175"/>
      <c r="AR160" s="98"/>
      <c r="AS160" s="235"/>
      <c r="AT160" s="168"/>
      <c r="AU160" s="136"/>
      <c r="AV160" s="99"/>
      <c r="AW160" s="40"/>
      <c r="AX160" s="40"/>
      <c r="AY160" s="40"/>
      <c r="AZ160" s="40"/>
      <c r="BA160" s="40"/>
      <c r="BB160" s="40"/>
      <c r="BC160" s="40"/>
      <c r="BD160" s="40"/>
      <c r="BE160" s="40"/>
      <c r="BF160" s="101"/>
      <c r="BG160" s="96"/>
      <c r="BH160" s="99"/>
      <c r="BI160" s="40"/>
      <c r="BJ160" s="40"/>
      <c r="BK160" s="40"/>
      <c r="BL160" s="40"/>
      <c r="BM160" s="40"/>
      <c r="BN160" s="40"/>
      <c r="BO160" s="40"/>
      <c r="BP160" s="100"/>
      <c r="BQ160" s="40"/>
      <c r="BR160" s="40"/>
      <c r="BS160" s="40"/>
      <c r="BT160" s="40"/>
      <c r="BU160" s="40"/>
      <c r="BV160" s="40"/>
      <c r="BW160" s="40"/>
      <c r="BX160" s="40"/>
      <c r="BY160" s="100"/>
      <c r="BZ160" s="99"/>
      <c r="CA160" s="40"/>
      <c r="CB160" s="40"/>
      <c r="CC160" s="40"/>
      <c r="CD160" s="40"/>
      <c r="CE160" s="40"/>
      <c r="CF160" s="40"/>
      <c r="CG160" s="40"/>
      <c r="CH160" s="40"/>
      <c r="CI160" s="40"/>
      <c r="CJ160" s="40"/>
      <c r="CK160" s="40"/>
      <c r="CL160" s="40"/>
      <c r="CM160" s="40"/>
      <c r="CN160" s="40"/>
      <c r="CO160" s="40"/>
      <c r="CP160" s="40"/>
      <c r="CQ160" s="40"/>
      <c r="CR160" s="40"/>
      <c r="CS160" s="102"/>
      <c r="CT160" s="103"/>
      <c r="CU160" s="40"/>
      <c r="CV160" s="40"/>
      <c r="CW160" s="40"/>
      <c r="CX160" s="40"/>
      <c r="CY160" s="40"/>
      <c r="CZ160" s="40"/>
      <c r="DA160" s="40"/>
      <c r="DB160" s="40"/>
      <c r="DC160" s="40"/>
      <c r="DD160" s="40"/>
      <c r="DE160" s="40"/>
      <c r="DF160" s="40"/>
      <c r="DG160" s="40"/>
      <c r="DH160" s="40"/>
      <c r="DI160" s="40"/>
      <c r="DJ160" s="40"/>
      <c r="DK160" s="40"/>
      <c r="DL160" s="40"/>
      <c r="DM160" s="40"/>
      <c r="DN160" s="40"/>
      <c r="DO160" s="94"/>
      <c r="DP160" s="100"/>
      <c r="DQ160" s="104"/>
      <c r="DR160" s="105"/>
      <c r="DS160" s="105"/>
      <c r="DT160" s="105"/>
      <c r="DU160" s="105"/>
      <c r="DV160" s="105"/>
      <c r="DW160" s="94"/>
      <c r="DX160" s="191"/>
      <c r="DY160" s="104"/>
      <c r="DZ160" s="105"/>
      <c r="EA160" s="105"/>
      <c r="EB160" s="105"/>
      <c r="EC160" s="105"/>
      <c r="ED160" s="105"/>
      <c r="EE160" s="105"/>
      <c r="EF160" s="94"/>
      <c r="EG160" s="96"/>
      <c r="EH160" s="18"/>
      <c r="EI160" s="2"/>
      <c r="EJ160" s="2"/>
      <c r="EK160" s="100"/>
      <c r="EL160" s="99"/>
      <c r="EM160" s="40"/>
      <c r="EN160" s="40"/>
      <c r="EO160" s="100"/>
      <c r="EP160" s="99"/>
      <c r="EQ160" s="40"/>
      <c r="ER160" s="40"/>
      <c r="ES160" s="40"/>
      <c r="ET160" s="40"/>
      <c r="EU160" s="40"/>
      <c r="EV160" s="40"/>
      <c r="EW160" s="100"/>
      <c r="EX160" s="99"/>
      <c r="EY160" s="40"/>
      <c r="EZ160" s="40"/>
      <c r="FA160" s="40"/>
      <c r="FB160" s="40"/>
      <c r="FC160" s="40"/>
      <c r="FD160" s="40"/>
      <c r="FE160" s="100"/>
    </row>
    <row r="161" spans="1:161">
      <c r="A161" s="119" t="str">
        <f>Validation!B161</f>
        <v>Pass</v>
      </c>
      <c r="B161" s="150"/>
      <c r="C161" s="150"/>
      <c r="D161" s="150"/>
      <c r="E161" s="151"/>
      <c r="F161" s="152"/>
      <c r="G161" s="150"/>
      <c r="H161" s="149"/>
      <c r="I161" s="40"/>
      <c r="J161" s="149"/>
      <c r="K161" s="102"/>
      <c r="L161" s="40"/>
      <c r="M161" s="123"/>
      <c r="N161" s="137"/>
      <c r="O161" s="137"/>
      <c r="P161" s="95"/>
      <c r="Q161" s="94"/>
      <c r="R161" s="96"/>
      <c r="S161" s="95"/>
      <c r="T161" s="40"/>
      <c r="U161" s="40"/>
      <c r="V161" s="185"/>
      <c r="W161" s="167"/>
      <c r="X161" s="96"/>
      <c r="Y161" s="99"/>
      <c r="Z161" s="40"/>
      <c r="AA161" s="40"/>
      <c r="AB161" s="171"/>
      <c r="AC161" s="172"/>
      <c r="AD161" s="40"/>
      <c r="AE161" s="40"/>
      <c r="AF161" s="94"/>
      <c r="AG161" s="94"/>
      <c r="AH161" s="100"/>
      <c r="AI161" s="170"/>
      <c r="AJ161" s="169"/>
      <c r="AK161" s="98"/>
      <c r="AL161" s="168"/>
      <c r="AM161" s="97"/>
      <c r="AN161" s="98"/>
      <c r="AO161" s="98"/>
      <c r="AP161" s="225"/>
      <c r="AQ161" s="175"/>
      <c r="AR161" s="98"/>
      <c r="AS161" s="235"/>
      <c r="AT161" s="168"/>
      <c r="AU161" s="136"/>
      <c r="AV161" s="99"/>
      <c r="AW161" s="40"/>
      <c r="AX161" s="40"/>
      <c r="AY161" s="40"/>
      <c r="AZ161" s="40"/>
      <c r="BA161" s="40"/>
      <c r="BB161" s="40"/>
      <c r="BC161" s="40"/>
      <c r="BD161" s="40"/>
      <c r="BE161" s="40"/>
      <c r="BF161" s="101"/>
      <c r="BG161" s="96"/>
      <c r="BH161" s="99"/>
      <c r="BI161" s="40"/>
      <c r="BJ161" s="40"/>
      <c r="BK161" s="40"/>
      <c r="BL161" s="40"/>
      <c r="BM161" s="40"/>
      <c r="BN161" s="40"/>
      <c r="BO161" s="40"/>
      <c r="BP161" s="100"/>
      <c r="BQ161" s="40"/>
      <c r="BR161" s="40"/>
      <c r="BS161" s="40"/>
      <c r="BT161" s="40"/>
      <c r="BU161" s="40"/>
      <c r="BV161" s="40"/>
      <c r="BW161" s="40"/>
      <c r="BX161" s="40"/>
      <c r="BY161" s="100"/>
      <c r="BZ161" s="99"/>
      <c r="CA161" s="40"/>
      <c r="CB161" s="40"/>
      <c r="CC161" s="40"/>
      <c r="CD161" s="40"/>
      <c r="CE161" s="40"/>
      <c r="CF161" s="40"/>
      <c r="CG161" s="40"/>
      <c r="CH161" s="40"/>
      <c r="CI161" s="40"/>
      <c r="CJ161" s="40"/>
      <c r="CK161" s="40"/>
      <c r="CL161" s="40"/>
      <c r="CM161" s="40"/>
      <c r="CN161" s="40"/>
      <c r="CO161" s="40"/>
      <c r="CP161" s="40"/>
      <c r="CQ161" s="40"/>
      <c r="CR161" s="40"/>
      <c r="CS161" s="102"/>
      <c r="CT161" s="103"/>
      <c r="CU161" s="40"/>
      <c r="CV161" s="40"/>
      <c r="CW161" s="40"/>
      <c r="CX161" s="40"/>
      <c r="CY161" s="40"/>
      <c r="CZ161" s="40"/>
      <c r="DA161" s="40"/>
      <c r="DB161" s="40"/>
      <c r="DC161" s="40"/>
      <c r="DD161" s="40"/>
      <c r="DE161" s="40"/>
      <c r="DF161" s="40"/>
      <c r="DG161" s="40"/>
      <c r="DH161" s="40"/>
      <c r="DI161" s="40"/>
      <c r="DJ161" s="40"/>
      <c r="DK161" s="40"/>
      <c r="DL161" s="40"/>
      <c r="DM161" s="40"/>
      <c r="DN161" s="40"/>
      <c r="DO161" s="94"/>
      <c r="DP161" s="100"/>
      <c r="DQ161" s="104"/>
      <c r="DR161" s="105"/>
      <c r="DS161" s="105"/>
      <c r="DT161" s="105"/>
      <c r="DU161" s="105"/>
      <c r="DV161" s="105"/>
      <c r="DW161" s="94"/>
      <c r="DX161" s="191"/>
      <c r="DY161" s="104"/>
      <c r="DZ161" s="105"/>
      <c r="EA161" s="105"/>
      <c r="EB161" s="105"/>
      <c r="EC161" s="105"/>
      <c r="ED161" s="105"/>
      <c r="EE161" s="105"/>
      <c r="EF161" s="94"/>
      <c r="EG161" s="96"/>
      <c r="EH161" s="18"/>
      <c r="EI161" s="2"/>
      <c r="EJ161" s="2"/>
      <c r="EK161" s="100"/>
      <c r="EL161" s="99"/>
      <c r="EM161" s="40"/>
      <c r="EN161" s="40"/>
      <c r="EO161" s="100"/>
      <c r="EP161" s="99"/>
      <c r="EQ161" s="40"/>
      <c r="ER161" s="40"/>
      <c r="ES161" s="40"/>
      <c r="ET161" s="40"/>
      <c r="EU161" s="40"/>
      <c r="EV161" s="40"/>
      <c r="EW161" s="100"/>
      <c r="EX161" s="99"/>
      <c r="EY161" s="40"/>
      <c r="EZ161" s="40"/>
      <c r="FA161" s="40"/>
      <c r="FB161" s="40"/>
      <c r="FC161" s="40"/>
      <c r="FD161" s="40"/>
      <c r="FE161" s="100"/>
    </row>
    <row r="162" spans="1:161">
      <c r="A162" s="119" t="str">
        <f>Validation!B162</f>
        <v>Pass</v>
      </c>
      <c r="B162" s="150"/>
      <c r="C162" s="150"/>
      <c r="D162" s="150"/>
      <c r="E162" s="151"/>
      <c r="F162" s="152"/>
      <c r="G162" s="150"/>
      <c r="H162" s="149"/>
      <c r="I162" s="40"/>
      <c r="J162" s="149"/>
      <c r="K162" s="102"/>
      <c r="L162" s="40"/>
      <c r="M162" s="123"/>
      <c r="N162" s="137"/>
      <c r="O162" s="137"/>
      <c r="P162" s="95"/>
      <c r="Q162" s="94"/>
      <c r="R162" s="96"/>
      <c r="S162" s="95"/>
      <c r="T162" s="40"/>
      <c r="U162" s="40"/>
      <c r="V162" s="185"/>
      <c r="W162" s="167"/>
      <c r="X162" s="96"/>
      <c r="Y162" s="99"/>
      <c r="Z162" s="40"/>
      <c r="AA162" s="40"/>
      <c r="AB162" s="171"/>
      <c r="AC162" s="172"/>
      <c r="AD162" s="40"/>
      <c r="AE162" s="40"/>
      <c r="AF162" s="94"/>
      <c r="AG162" s="94"/>
      <c r="AH162" s="100"/>
      <c r="AI162" s="170"/>
      <c r="AJ162" s="169"/>
      <c r="AK162" s="98"/>
      <c r="AL162" s="168"/>
      <c r="AM162" s="97"/>
      <c r="AN162" s="98"/>
      <c r="AO162" s="98"/>
      <c r="AP162" s="225"/>
      <c r="AQ162" s="175"/>
      <c r="AR162" s="98"/>
      <c r="AS162" s="235"/>
      <c r="AT162" s="168"/>
      <c r="AU162" s="136"/>
      <c r="AV162" s="99"/>
      <c r="AW162" s="40"/>
      <c r="AX162" s="40"/>
      <c r="AY162" s="40"/>
      <c r="AZ162" s="40"/>
      <c r="BA162" s="40"/>
      <c r="BB162" s="40"/>
      <c r="BC162" s="40"/>
      <c r="BD162" s="40"/>
      <c r="BE162" s="40"/>
      <c r="BF162" s="101"/>
      <c r="BG162" s="96"/>
      <c r="BH162" s="99"/>
      <c r="BI162" s="40"/>
      <c r="BJ162" s="40"/>
      <c r="BK162" s="40"/>
      <c r="BL162" s="40"/>
      <c r="BM162" s="40"/>
      <c r="BN162" s="40"/>
      <c r="BO162" s="40"/>
      <c r="BP162" s="100"/>
      <c r="BQ162" s="40"/>
      <c r="BR162" s="40"/>
      <c r="BS162" s="40"/>
      <c r="BT162" s="40"/>
      <c r="BU162" s="40"/>
      <c r="BV162" s="40"/>
      <c r="BW162" s="40"/>
      <c r="BX162" s="40"/>
      <c r="BY162" s="100"/>
      <c r="BZ162" s="99"/>
      <c r="CA162" s="40"/>
      <c r="CB162" s="40"/>
      <c r="CC162" s="40"/>
      <c r="CD162" s="40"/>
      <c r="CE162" s="40"/>
      <c r="CF162" s="40"/>
      <c r="CG162" s="40"/>
      <c r="CH162" s="40"/>
      <c r="CI162" s="40"/>
      <c r="CJ162" s="40"/>
      <c r="CK162" s="40"/>
      <c r="CL162" s="40"/>
      <c r="CM162" s="40"/>
      <c r="CN162" s="40"/>
      <c r="CO162" s="40"/>
      <c r="CP162" s="40"/>
      <c r="CQ162" s="40"/>
      <c r="CR162" s="40"/>
      <c r="CS162" s="102"/>
      <c r="CT162" s="103"/>
      <c r="CU162" s="40"/>
      <c r="CV162" s="40"/>
      <c r="CW162" s="40"/>
      <c r="CX162" s="40"/>
      <c r="CY162" s="40"/>
      <c r="CZ162" s="40"/>
      <c r="DA162" s="40"/>
      <c r="DB162" s="40"/>
      <c r="DC162" s="40"/>
      <c r="DD162" s="40"/>
      <c r="DE162" s="40"/>
      <c r="DF162" s="40"/>
      <c r="DG162" s="40"/>
      <c r="DH162" s="40"/>
      <c r="DI162" s="40"/>
      <c r="DJ162" s="40"/>
      <c r="DK162" s="40"/>
      <c r="DL162" s="40"/>
      <c r="DM162" s="40"/>
      <c r="DN162" s="40"/>
      <c r="DO162" s="94"/>
      <c r="DP162" s="100"/>
      <c r="DQ162" s="104"/>
      <c r="DR162" s="105"/>
      <c r="DS162" s="105"/>
      <c r="DT162" s="105"/>
      <c r="DU162" s="105"/>
      <c r="DV162" s="105"/>
      <c r="DW162" s="94"/>
      <c r="DX162" s="191"/>
      <c r="DY162" s="104"/>
      <c r="DZ162" s="105"/>
      <c r="EA162" s="105"/>
      <c r="EB162" s="105"/>
      <c r="EC162" s="105"/>
      <c r="ED162" s="105"/>
      <c r="EE162" s="105"/>
      <c r="EF162" s="94"/>
      <c r="EG162" s="96"/>
      <c r="EH162" s="18"/>
      <c r="EI162" s="2"/>
      <c r="EJ162" s="2"/>
      <c r="EK162" s="100"/>
      <c r="EL162" s="99"/>
      <c r="EM162" s="40"/>
      <c r="EN162" s="40"/>
      <c r="EO162" s="100"/>
      <c r="EP162" s="99"/>
      <c r="EQ162" s="40"/>
      <c r="ER162" s="40"/>
      <c r="ES162" s="40"/>
      <c r="ET162" s="40"/>
      <c r="EU162" s="40"/>
      <c r="EV162" s="40"/>
      <c r="EW162" s="100"/>
      <c r="EX162" s="99"/>
      <c r="EY162" s="40"/>
      <c r="EZ162" s="40"/>
      <c r="FA162" s="40"/>
      <c r="FB162" s="40"/>
      <c r="FC162" s="40"/>
      <c r="FD162" s="40"/>
      <c r="FE162" s="100"/>
    </row>
    <row r="163" spans="1:161">
      <c r="A163" s="119" t="str">
        <f>Validation!B163</f>
        <v>Pass</v>
      </c>
      <c r="B163" s="150"/>
      <c r="C163" s="150"/>
      <c r="D163" s="150"/>
      <c r="E163" s="151"/>
      <c r="F163" s="152"/>
      <c r="G163" s="150"/>
      <c r="H163" s="149"/>
      <c r="I163" s="40"/>
      <c r="J163" s="149"/>
      <c r="K163" s="102"/>
      <c r="L163" s="40"/>
      <c r="M163" s="123"/>
      <c r="N163" s="137"/>
      <c r="O163" s="137"/>
      <c r="P163" s="95"/>
      <c r="Q163" s="94"/>
      <c r="R163" s="96"/>
      <c r="S163" s="95"/>
      <c r="T163" s="40"/>
      <c r="U163" s="40"/>
      <c r="V163" s="185"/>
      <c r="W163" s="167"/>
      <c r="X163" s="96"/>
      <c r="Y163" s="99"/>
      <c r="Z163" s="40"/>
      <c r="AA163" s="40"/>
      <c r="AB163" s="171"/>
      <c r="AC163" s="172"/>
      <c r="AD163" s="40"/>
      <c r="AE163" s="40"/>
      <c r="AF163" s="94"/>
      <c r="AG163" s="94"/>
      <c r="AH163" s="100"/>
      <c r="AI163" s="170"/>
      <c r="AJ163" s="169"/>
      <c r="AK163" s="98"/>
      <c r="AL163" s="168"/>
      <c r="AM163" s="97"/>
      <c r="AN163" s="98"/>
      <c r="AO163" s="98"/>
      <c r="AP163" s="225"/>
      <c r="AQ163" s="175"/>
      <c r="AR163" s="98"/>
      <c r="AS163" s="235"/>
      <c r="AT163" s="168"/>
      <c r="AU163" s="136"/>
      <c r="AV163" s="99"/>
      <c r="AW163" s="40"/>
      <c r="AX163" s="40"/>
      <c r="AY163" s="40"/>
      <c r="AZ163" s="40"/>
      <c r="BA163" s="40"/>
      <c r="BB163" s="40"/>
      <c r="BC163" s="40"/>
      <c r="BD163" s="40"/>
      <c r="BE163" s="40"/>
      <c r="BF163" s="101"/>
      <c r="BG163" s="96"/>
      <c r="BH163" s="99"/>
      <c r="BI163" s="40"/>
      <c r="BJ163" s="40"/>
      <c r="BK163" s="40"/>
      <c r="BL163" s="40"/>
      <c r="BM163" s="40"/>
      <c r="BN163" s="40"/>
      <c r="BO163" s="40"/>
      <c r="BP163" s="100"/>
      <c r="BQ163" s="40"/>
      <c r="BR163" s="40"/>
      <c r="BS163" s="40"/>
      <c r="BT163" s="40"/>
      <c r="BU163" s="40"/>
      <c r="BV163" s="40"/>
      <c r="BW163" s="40"/>
      <c r="BX163" s="40"/>
      <c r="BY163" s="100"/>
      <c r="BZ163" s="99"/>
      <c r="CA163" s="40"/>
      <c r="CB163" s="40"/>
      <c r="CC163" s="40"/>
      <c r="CD163" s="40"/>
      <c r="CE163" s="40"/>
      <c r="CF163" s="40"/>
      <c r="CG163" s="40"/>
      <c r="CH163" s="40"/>
      <c r="CI163" s="40"/>
      <c r="CJ163" s="40"/>
      <c r="CK163" s="40"/>
      <c r="CL163" s="40"/>
      <c r="CM163" s="40"/>
      <c r="CN163" s="40"/>
      <c r="CO163" s="40"/>
      <c r="CP163" s="40"/>
      <c r="CQ163" s="40"/>
      <c r="CR163" s="40"/>
      <c r="CS163" s="102"/>
      <c r="CT163" s="103"/>
      <c r="CU163" s="40"/>
      <c r="CV163" s="40"/>
      <c r="CW163" s="40"/>
      <c r="CX163" s="40"/>
      <c r="CY163" s="40"/>
      <c r="CZ163" s="40"/>
      <c r="DA163" s="40"/>
      <c r="DB163" s="40"/>
      <c r="DC163" s="40"/>
      <c r="DD163" s="40"/>
      <c r="DE163" s="40"/>
      <c r="DF163" s="40"/>
      <c r="DG163" s="40"/>
      <c r="DH163" s="40"/>
      <c r="DI163" s="40"/>
      <c r="DJ163" s="40"/>
      <c r="DK163" s="40"/>
      <c r="DL163" s="40"/>
      <c r="DM163" s="40"/>
      <c r="DN163" s="40"/>
      <c r="DO163" s="94"/>
      <c r="DP163" s="100"/>
      <c r="DQ163" s="104"/>
      <c r="DR163" s="105"/>
      <c r="DS163" s="105"/>
      <c r="DT163" s="105"/>
      <c r="DU163" s="105"/>
      <c r="DV163" s="105"/>
      <c r="DW163" s="94"/>
      <c r="DX163" s="191"/>
      <c r="DY163" s="104"/>
      <c r="DZ163" s="105"/>
      <c r="EA163" s="105"/>
      <c r="EB163" s="105"/>
      <c r="EC163" s="105"/>
      <c r="ED163" s="105"/>
      <c r="EE163" s="105"/>
      <c r="EF163" s="94"/>
      <c r="EG163" s="96"/>
      <c r="EH163" s="18"/>
      <c r="EI163" s="2"/>
      <c r="EJ163" s="2"/>
      <c r="EK163" s="100"/>
      <c r="EL163" s="99"/>
      <c r="EM163" s="40"/>
      <c r="EN163" s="40"/>
      <c r="EO163" s="100"/>
      <c r="EP163" s="99"/>
      <c r="EQ163" s="40"/>
      <c r="ER163" s="40"/>
      <c r="ES163" s="40"/>
      <c r="ET163" s="40"/>
      <c r="EU163" s="40"/>
      <c r="EV163" s="40"/>
      <c r="EW163" s="100"/>
      <c r="EX163" s="99"/>
      <c r="EY163" s="40"/>
      <c r="EZ163" s="40"/>
      <c r="FA163" s="40"/>
      <c r="FB163" s="40"/>
      <c r="FC163" s="40"/>
      <c r="FD163" s="40"/>
      <c r="FE163" s="100"/>
    </row>
    <row r="164" spans="1:161">
      <c r="A164" s="119" t="str">
        <f>Validation!B164</f>
        <v>Pass</v>
      </c>
      <c r="B164" s="150"/>
      <c r="C164" s="150"/>
      <c r="D164" s="150"/>
      <c r="E164" s="151"/>
      <c r="F164" s="152"/>
      <c r="G164" s="150"/>
      <c r="H164" s="149"/>
      <c r="I164" s="40"/>
      <c r="J164" s="149"/>
      <c r="K164" s="102"/>
      <c r="L164" s="40"/>
      <c r="M164" s="123"/>
      <c r="N164" s="137"/>
      <c r="O164" s="137"/>
      <c r="P164" s="95"/>
      <c r="Q164" s="94"/>
      <c r="R164" s="96"/>
      <c r="S164" s="95"/>
      <c r="T164" s="40"/>
      <c r="U164" s="40"/>
      <c r="V164" s="185"/>
      <c r="W164" s="167"/>
      <c r="X164" s="96"/>
      <c r="Y164" s="99"/>
      <c r="Z164" s="40"/>
      <c r="AA164" s="40"/>
      <c r="AB164" s="171"/>
      <c r="AC164" s="172"/>
      <c r="AD164" s="40"/>
      <c r="AE164" s="40"/>
      <c r="AF164" s="94"/>
      <c r="AG164" s="94"/>
      <c r="AH164" s="100"/>
      <c r="AI164" s="170"/>
      <c r="AJ164" s="169"/>
      <c r="AK164" s="98"/>
      <c r="AL164" s="168"/>
      <c r="AM164" s="97"/>
      <c r="AN164" s="98"/>
      <c r="AO164" s="98"/>
      <c r="AP164" s="225"/>
      <c r="AQ164" s="175"/>
      <c r="AR164" s="98"/>
      <c r="AS164" s="235"/>
      <c r="AT164" s="168"/>
      <c r="AU164" s="136"/>
      <c r="AV164" s="99"/>
      <c r="AW164" s="40"/>
      <c r="AX164" s="40"/>
      <c r="AY164" s="40"/>
      <c r="AZ164" s="40"/>
      <c r="BA164" s="40"/>
      <c r="BB164" s="40"/>
      <c r="BC164" s="40"/>
      <c r="BD164" s="40"/>
      <c r="BE164" s="40"/>
      <c r="BF164" s="101"/>
      <c r="BG164" s="96"/>
      <c r="BH164" s="99"/>
      <c r="BI164" s="40"/>
      <c r="BJ164" s="40"/>
      <c r="BK164" s="40"/>
      <c r="BL164" s="40"/>
      <c r="BM164" s="40"/>
      <c r="BN164" s="40"/>
      <c r="BO164" s="40"/>
      <c r="BP164" s="100"/>
      <c r="BQ164" s="40"/>
      <c r="BR164" s="40"/>
      <c r="BS164" s="40"/>
      <c r="BT164" s="40"/>
      <c r="BU164" s="40"/>
      <c r="BV164" s="40"/>
      <c r="BW164" s="40"/>
      <c r="BX164" s="40"/>
      <c r="BY164" s="100"/>
      <c r="BZ164" s="99"/>
      <c r="CA164" s="40"/>
      <c r="CB164" s="40"/>
      <c r="CC164" s="40"/>
      <c r="CD164" s="40"/>
      <c r="CE164" s="40"/>
      <c r="CF164" s="40"/>
      <c r="CG164" s="40"/>
      <c r="CH164" s="40"/>
      <c r="CI164" s="40"/>
      <c r="CJ164" s="40"/>
      <c r="CK164" s="40"/>
      <c r="CL164" s="40"/>
      <c r="CM164" s="40"/>
      <c r="CN164" s="40"/>
      <c r="CO164" s="40"/>
      <c r="CP164" s="40"/>
      <c r="CQ164" s="40"/>
      <c r="CR164" s="40"/>
      <c r="CS164" s="102"/>
      <c r="CT164" s="103"/>
      <c r="CU164" s="40"/>
      <c r="CV164" s="40"/>
      <c r="CW164" s="40"/>
      <c r="CX164" s="40"/>
      <c r="CY164" s="40"/>
      <c r="CZ164" s="40"/>
      <c r="DA164" s="40"/>
      <c r="DB164" s="40"/>
      <c r="DC164" s="40"/>
      <c r="DD164" s="40"/>
      <c r="DE164" s="40"/>
      <c r="DF164" s="40"/>
      <c r="DG164" s="40"/>
      <c r="DH164" s="40"/>
      <c r="DI164" s="40"/>
      <c r="DJ164" s="40"/>
      <c r="DK164" s="40"/>
      <c r="DL164" s="40"/>
      <c r="DM164" s="40"/>
      <c r="DN164" s="40"/>
      <c r="DO164" s="94"/>
      <c r="DP164" s="100"/>
      <c r="DQ164" s="104"/>
      <c r="DR164" s="105"/>
      <c r="DS164" s="105"/>
      <c r="DT164" s="105"/>
      <c r="DU164" s="105"/>
      <c r="DV164" s="105"/>
      <c r="DW164" s="94"/>
      <c r="DX164" s="191"/>
      <c r="DY164" s="104"/>
      <c r="DZ164" s="105"/>
      <c r="EA164" s="105"/>
      <c r="EB164" s="105"/>
      <c r="EC164" s="105"/>
      <c r="ED164" s="105"/>
      <c r="EE164" s="105"/>
      <c r="EF164" s="94"/>
      <c r="EG164" s="96"/>
      <c r="EH164" s="18"/>
      <c r="EI164" s="2"/>
      <c r="EJ164" s="2"/>
      <c r="EK164" s="100"/>
      <c r="EL164" s="99"/>
      <c r="EM164" s="40"/>
      <c r="EN164" s="40"/>
      <c r="EO164" s="100"/>
      <c r="EP164" s="99"/>
      <c r="EQ164" s="40"/>
      <c r="ER164" s="40"/>
      <c r="ES164" s="40"/>
      <c r="ET164" s="40"/>
      <c r="EU164" s="40"/>
      <c r="EV164" s="40"/>
      <c r="EW164" s="100"/>
      <c r="EX164" s="99"/>
      <c r="EY164" s="40"/>
      <c r="EZ164" s="40"/>
      <c r="FA164" s="40"/>
      <c r="FB164" s="40"/>
      <c r="FC164" s="40"/>
      <c r="FD164" s="40"/>
      <c r="FE164" s="100"/>
    </row>
    <row r="165" spans="1:161">
      <c r="A165" s="119" t="str">
        <f>Validation!B165</f>
        <v>Pass</v>
      </c>
      <c r="B165" s="150"/>
      <c r="C165" s="150"/>
      <c r="D165" s="150"/>
      <c r="E165" s="151"/>
      <c r="F165" s="152"/>
      <c r="G165" s="150"/>
      <c r="H165" s="149"/>
      <c r="I165" s="40"/>
      <c r="J165" s="149"/>
      <c r="K165" s="102"/>
      <c r="L165" s="40"/>
      <c r="M165" s="123"/>
      <c r="N165" s="137"/>
      <c r="O165" s="137"/>
      <c r="P165" s="95"/>
      <c r="Q165" s="94"/>
      <c r="R165" s="96"/>
      <c r="S165" s="95"/>
      <c r="T165" s="40"/>
      <c r="U165" s="40"/>
      <c r="V165" s="185"/>
      <c r="W165" s="167"/>
      <c r="X165" s="96"/>
      <c r="Y165" s="99"/>
      <c r="Z165" s="40"/>
      <c r="AA165" s="40"/>
      <c r="AB165" s="171"/>
      <c r="AC165" s="172"/>
      <c r="AD165" s="40"/>
      <c r="AE165" s="40"/>
      <c r="AF165" s="94"/>
      <c r="AG165" s="94"/>
      <c r="AH165" s="100"/>
      <c r="AI165" s="170"/>
      <c r="AJ165" s="169"/>
      <c r="AK165" s="98"/>
      <c r="AL165" s="168"/>
      <c r="AM165" s="97"/>
      <c r="AN165" s="98"/>
      <c r="AO165" s="98"/>
      <c r="AP165" s="225"/>
      <c r="AQ165" s="175"/>
      <c r="AR165" s="98"/>
      <c r="AS165" s="235"/>
      <c r="AT165" s="168"/>
      <c r="AU165" s="136"/>
      <c r="AV165" s="99"/>
      <c r="AW165" s="40"/>
      <c r="AX165" s="40"/>
      <c r="AY165" s="40"/>
      <c r="AZ165" s="40"/>
      <c r="BA165" s="40"/>
      <c r="BB165" s="40"/>
      <c r="BC165" s="40"/>
      <c r="BD165" s="40"/>
      <c r="BE165" s="40"/>
      <c r="BF165" s="101"/>
      <c r="BG165" s="96"/>
      <c r="BH165" s="99"/>
      <c r="BI165" s="40"/>
      <c r="BJ165" s="40"/>
      <c r="BK165" s="40"/>
      <c r="BL165" s="40"/>
      <c r="BM165" s="40"/>
      <c r="BN165" s="40"/>
      <c r="BO165" s="40"/>
      <c r="BP165" s="100"/>
      <c r="BQ165" s="40"/>
      <c r="BR165" s="40"/>
      <c r="BS165" s="40"/>
      <c r="BT165" s="40"/>
      <c r="BU165" s="40"/>
      <c r="BV165" s="40"/>
      <c r="BW165" s="40"/>
      <c r="BX165" s="40"/>
      <c r="BY165" s="100"/>
      <c r="BZ165" s="99"/>
      <c r="CA165" s="40"/>
      <c r="CB165" s="40"/>
      <c r="CC165" s="40"/>
      <c r="CD165" s="40"/>
      <c r="CE165" s="40"/>
      <c r="CF165" s="40"/>
      <c r="CG165" s="40"/>
      <c r="CH165" s="40"/>
      <c r="CI165" s="40"/>
      <c r="CJ165" s="40"/>
      <c r="CK165" s="40"/>
      <c r="CL165" s="40"/>
      <c r="CM165" s="40"/>
      <c r="CN165" s="40"/>
      <c r="CO165" s="40"/>
      <c r="CP165" s="40"/>
      <c r="CQ165" s="40"/>
      <c r="CR165" s="40"/>
      <c r="CS165" s="102"/>
      <c r="CT165" s="103"/>
      <c r="CU165" s="40"/>
      <c r="CV165" s="40"/>
      <c r="CW165" s="40"/>
      <c r="CX165" s="40"/>
      <c r="CY165" s="40"/>
      <c r="CZ165" s="40"/>
      <c r="DA165" s="40"/>
      <c r="DB165" s="40"/>
      <c r="DC165" s="40"/>
      <c r="DD165" s="40"/>
      <c r="DE165" s="40"/>
      <c r="DF165" s="40"/>
      <c r="DG165" s="40"/>
      <c r="DH165" s="40"/>
      <c r="DI165" s="40"/>
      <c r="DJ165" s="40"/>
      <c r="DK165" s="40"/>
      <c r="DL165" s="40"/>
      <c r="DM165" s="40"/>
      <c r="DN165" s="40"/>
      <c r="DO165" s="94"/>
      <c r="DP165" s="100"/>
      <c r="DQ165" s="104"/>
      <c r="DR165" s="105"/>
      <c r="DS165" s="105"/>
      <c r="DT165" s="105"/>
      <c r="DU165" s="105"/>
      <c r="DV165" s="105"/>
      <c r="DW165" s="94"/>
      <c r="DX165" s="191"/>
      <c r="DY165" s="104"/>
      <c r="DZ165" s="105"/>
      <c r="EA165" s="105"/>
      <c r="EB165" s="105"/>
      <c r="EC165" s="105"/>
      <c r="ED165" s="105"/>
      <c r="EE165" s="105"/>
      <c r="EF165" s="94"/>
      <c r="EG165" s="96"/>
      <c r="EH165" s="18"/>
      <c r="EI165" s="2"/>
      <c r="EJ165" s="2"/>
      <c r="EK165" s="100"/>
      <c r="EL165" s="99"/>
      <c r="EM165" s="40"/>
      <c r="EN165" s="40"/>
      <c r="EO165" s="100"/>
      <c r="EP165" s="99"/>
      <c r="EQ165" s="40"/>
      <c r="ER165" s="40"/>
      <c r="ES165" s="40"/>
      <c r="ET165" s="40"/>
      <c r="EU165" s="40"/>
      <c r="EV165" s="40"/>
      <c r="EW165" s="100"/>
      <c r="EX165" s="99"/>
      <c r="EY165" s="40"/>
      <c r="EZ165" s="40"/>
      <c r="FA165" s="40"/>
      <c r="FB165" s="40"/>
      <c r="FC165" s="40"/>
      <c r="FD165" s="40"/>
      <c r="FE165" s="100"/>
    </row>
    <row r="166" spans="1:161">
      <c r="A166" s="119" t="str">
        <f>Validation!B166</f>
        <v>Pass</v>
      </c>
      <c r="B166" s="150"/>
      <c r="C166" s="150"/>
      <c r="D166" s="150"/>
      <c r="E166" s="151"/>
      <c r="F166" s="152"/>
      <c r="G166" s="150"/>
      <c r="H166" s="149"/>
      <c r="I166" s="40"/>
      <c r="J166" s="149"/>
      <c r="K166" s="102"/>
      <c r="L166" s="40"/>
      <c r="M166" s="123"/>
      <c r="N166" s="137"/>
      <c r="O166" s="137"/>
      <c r="P166" s="95"/>
      <c r="Q166" s="94"/>
      <c r="R166" s="96"/>
      <c r="S166" s="95"/>
      <c r="T166" s="40"/>
      <c r="U166" s="40"/>
      <c r="V166" s="185"/>
      <c r="W166" s="167"/>
      <c r="X166" s="96"/>
      <c r="Y166" s="99"/>
      <c r="Z166" s="40"/>
      <c r="AA166" s="40"/>
      <c r="AB166" s="171"/>
      <c r="AC166" s="172"/>
      <c r="AD166" s="40"/>
      <c r="AE166" s="40"/>
      <c r="AF166" s="94"/>
      <c r="AG166" s="94"/>
      <c r="AH166" s="100"/>
      <c r="AI166" s="170"/>
      <c r="AJ166" s="169"/>
      <c r="AK166" s="98"/>
      <c r="AL166" s="168"/>
      <c r="AM166" s="97"/>
      <c r="AN166" s="98"/>
      <c r="AO166" s="98"/>
      <c r="AP166" s="225"/>
      <c r="AQ166" s="175"/>
      <c r="AR166" s="98"/>
      <c r="AS166" s="235"/>
      <c r="AT166" s="168"/>
      <c r="AU166" s="136"/>
      <c r="AV166" s="99"/>
      <c r="AW166" s="40"/>
      <c r="AX166" s="40"/>
      <c r="AY166" s="40"/>
      <c r="AZ166" s="40"/>
      <c r="BA166" s="40"/>
      <c r="BB166" s="40"/>
      <c r="BC166" s="40"/>
      <c r="BD166" s="40"/>
      <c r="BE166" s="40"/>
      <c r="BF166" s="101"/>
      <c r="BG166" s="96"/>
      <c r="BH166" s="99"/>
      <c r="BI166" s="40"/>
      <c r="BJ166" s="40"/>
      <c r="BK166" s="40"/>
      <c r="BL166" s="40"/>
      <c r="BM166" s="40"/>
      <c r="BN166" s="40"/>
      <c r="BO166" s="40"/>
      <c r="BP166" s="100"/>
      <c r="BQ166" s="40"/>
      <c r="BR166" s="40"/>
      <c r="BS166" s="40"/>
      <c r="BT166" s="40"/>
      <c r="BU166" s="40"/>
      <c r="BV166" s="40"/>
      <c r="BW166" s="40"/>
      <c r="BX166" s="40"/>
      <c r="BY166" s="100"/>
      <c r="BZ166" s="99"/>
      <c r="CA166" s="40"/>
      <c r="CB166" s="40"/>
      <c r="CC166" s="40"/>
      <c r="CD166" s="40"/>
      <c r="CE166" s="40"/>
      <c r="CF166" s="40"/>
      <c r="CG166" s="40"/>
      <c r="CH166" s="40"/>
      <c r="CI166" s="40"/>
      <c r="CJ166" s="40"/>
      <c r="CK166" s="40"/>
      <c r="CL166" s="40"/>
      <c r="CM166" s="40"/>
      <c r="CN166" s="40"/>
      <c r="CO166" s="40"/>
      <c r="CP166" s="40"/>
      <c r="CQ166" s="40"/>
      <c r="CR166" s="40"/>
      <c r="CS166" s="102"/>
      <c r="CT166" s="103"/>
      <c r="CU166" s="40"/>
      <c r="CV166" s="40"/>
      <c r="CW166" s="40"/>
      <c r="CX166" s="40"/>
      <c r="CY166" s="40"/>
      <c r="CZ166" s="40"/>
      <c r="DA166" s="40"/>
      <c r="DB166" s="40"/>
      <c r="DC166" s="40"/>
      <c r="DD166" s="40"/>
      <c r="DE166" s="40"/>
      <c r="DF166" s="40"/>
      <c r="DG166" s="40"/>
      <c r="DH166" s="40"/>
      <c r="DI166" s="40"/>
      <c r="DJ166" s="40"/>
      <c r="DK166" s="40"/>
      <c r="DL166" s="40"/>
      <c r="DM166" s="40"/>
      <c r="DN166" s="40"/>
      <c r="DO166" s="94"/>
      <c r="DP166" s="100"/>
      <c r="DQ166" s="104"/>
      <c r="DR166" s="105"/>
      <c r="DS166" s="105"/>
      <c r="DT166" s="105"/>
      <c r="DU166" s="105"/>
      <c r="DV166" s="105"/>
      <c r="DW166" s="94"/>
      <c r="DX166" s="191"/>
      <c r="DY166" s="104"/>
      <c r="DZ166" s="105"/>
      <c r="EA166" s="105"/>
      <c r="EB166" s="105"/>
      <c r="EC166" s="105"/>
      <c r="ED166" s="105"/>
      <c r="EE166" s="105"/>
      <c r="EF166" s="94"/>
      <c r="EG166" s="96"/>
      <c r="EH166" s="18"/>
      <c r="EI166" s="2"/>
      <c r="EJ166" s="2"/>
      <c r="EK166" s="100"/>
      <c r="EL166" s="99"/>
      <c r="EM166" s="40"/>
      <c r="EN166" s="40"/>
      <c r="EO166" s="100"/>
      <c r="EP166" s="99"/>
      <c r="EQ166" s="40"/>
      <c r="ER166" s="40"/>
      <c r="ES166" s="40"/>
      <c r="ET166" s="40"/>
      <c r="EU166" s="40"/>
      <c r="EV166" s="40"/>
      <c r="EW166" s="100"/>
      <c r="EX166" s="99"/>
      <c r="EY166" s="40"/>
      <c r="EZ166" s="40"/>
      <c r="FA166" s="40"/>
      <c r="FB166" s="40"/>
      <c r="FC166" s="40"/>
      <c r="FD166" s="40"/>
      <c r="FE166" s="100"/>
    </row>
    <row r="167" spans="1:161">
      <c r="A167" s="119" t="str">
        <f>Validation!B167</f>
        <v>Pass</v>
      </c>
      <c r="B167" s="150"/>
      <c r="C167" s="150"/>
      <c r="D167" s="150"/>
      <c r="E167" s="151"/>
      <c r="F167" s="152"/>
      <c r="G167" s="150"/>
      <c r="H167" s="149"/>
      <c r="I167" s="40"/>
      <c r="J167" s="149"/>
      <c r="K167" s="102"/>
      <c r="L167" s="40"/>
      <c r="M167" s="123"/>
      <c r="N167" s="137"/>
      <c r="O167" s="137"/>
      <c r="P167" s="95"/>
      <c r="Q167" s="94"/>
      <c r="R167" s="96"/>
      <c r="S167" s="95"/>
      <c r="T167" s="40"/>
      <c r="U167" s="40"/>
      <c r="V167" s="185"/>
      <c r="W167" s="167"/>
      <c r="X167" s="96"/>
      <c r="Y167" s="99"/>
      <c r="Z167" s="40"/>
      <c r="AA167" s="40"/>
      <c r="AB167" s="171"/>
      <c r="AC167" s="172"/>
      <c r="AD167" s="40"/>
      <c r="AE167" s="40"/>
      <c r="AF167" s="94"/>
      <c r="AG167" s="94"/>
      <c r="AH167" s="100"/>
      <c r="AI167" s="170"/>
      <c r="AJ167" s="169"/>
      <c r="AK167" s="98"/>
      <c r="AL167" s="168"/>
      <c r="AM167" s="97"/>
      <c r="AN167" s="98"/>
      <c r="AO167" s="98"/>
      <c r="AP167" s="225"/>
      <c r="AQ167" s="175"/>
      <c r="AR167" s="98"/>
      <c r="AS167" s="235"/>
      <c r="AT167" s="168"/>
      <c r="AU167" s="136"/>
      <c r="AV167" s="99"/>
      <c r="AW167" s="40"/>
      <c r="AX167" s="40"/>
      <c r="AY167" s="40"/>
      <c r="AZ167" s="40"/>
      <c r="BA167" s="40"/>
      <c r="BB167" s="40"/>
      <c r="BC167" s="40"/>
      <c r="BD167" s="40"/>
      <c r="BE167" s="40"/>
      <c r="BF167" s="101"/>
      <c r="BG167" s="96"/>
      <c r="BH167" s="99"/>
      <c r="BI167" s="40"/>
      <c r="BJ167" s="40"/>
      <c r="BK167" s="40"/>
      <c r="BL167" s="40"/>
      <c r="BM167" s="40"/>
      <c r="BN167" s="40"/>
      <c r="BO167" s="40"/>
      <c r="BP167" s="100"/>
      <c r="BQ167" s="40"/>
      <c r="BR167" s="40"/>
      <c r="BS167" s="40"/>
      <c r="BT167" s="40"/>
      <c r="BU167" s="40"/>
      <c r="BV167" s="40"/>
      <c r="BW167" s="40"/>
      <c r="BX167" s="40"/>
      <c r="BY167" s="100"/>
      <c r="BZ167" s="99"/>
      <c r="CA167" s="40"/>
      <c r="CB167" s="40"/>
      <c r="CC167" s="40"/>
      <c r="CD167" s="40"/>
      <c r="CE167" s="40"/>
      <c r="CF167" s="40"/>
      <c r="CG167" s="40"/>
      <c r="CH167" s="40"/>
      <c r="CI167" s="40"/>
      <c r="CJ167" s="40"/>
      <c r="CK167" s="40"/>
      <c r="CL167" s="40"/>
      <c r="CM167" s="40"/>
      <c r="CN167" s="40"/>
      <c r="CO167" s="40"/>
      <c r="CP167" s="40"/>
      <c r="CQ167" s="40"/>
      <c r="CR167" s="40"/>
      <c r="CS167" s="102"/>
      <c r="CT167" s="103"/>
      <c r="CU167" s="40"/>
      <c r="CV167" s="40"/>
      <c r="CW167" s="40"/>
      <c r="CX167" s="40"/>
      <c r="CY167" s="40"/>
      <c r="CZ167" s="40"/>
      <c r="DA167" s="40"/>
      <c r="DB167" s="40"/>
      <c r="DC167" s="40"/>
      <c r="DD167" s="40"/>
      <c r="DE167" s="40"/>
      <c r="DF167" s="40"/>
      <c r="DG167" s="40"/>
      <c r="DH167" s="40"/>
      <c r="DI167" s="40"/>
      <c r="DJ167" s="40"/>
      <c r="DK167" s="40"/>
      <c r="DL167" s="40"/>
      <c r="DM167" s="40"/>
      <c r="DN167" s="40"/>
      <c r="DO167" s="94"/>
      <c r="DP167" s="100"/>
      <c r="DQ167" s="104"/>
      <c r="DR167" s="105"/>
      <c r="DS167" s="105"/>
      <c r="DT167" s="105"/>
      <c r="DU167" s="105"/>
      <c r="DV167" s="105"/>
      <c r="DW167" s="94"/>
      <c r="DX167" s="191"/>
      <c r="DY167" s="104"/>
      <c r="DZ167" s="105"/>
      <c r="EA167" s="105"/>
      <c r="EB167" s="105"/>
      <c r="EC167" s="105"/>
      <c r="ED167" s="105"/>
      <c r="EE167" s="105"/>
      <c r="EF167" s="94"/>
      <c r="EG167" s="96"/>
      <c r="EH167" s="18"/>
      <c r="EI167" s="2"/>
      <c r="EJ167" s="2"/>
      <c r="EK167" s="100"/>
      <c r="EL167" s="99"/>
      <c r="EM167" s="40"/>
      <c r="EN167" s="40"/>
      <c r="EO167" s="100"/>
      <c r="EP167" s="99"/>
      <c r="EQ167" s="40"/>
      <c r="ER167" s="40"/>
      <c r="ES167" s="40"/>
      <c r="ET167" s="40"/>
      <c r="EU167" s="40"/>
      <c r="EV167" s="40"/>
      <c r="EW167" s="100"/>
      <c r="EX167" s="99"/>
      <c r="EY167" s="40"/>
      <c r="EZ167" s="40"/>
      <c r="FA167" s="40"/>
      <c r="FB167" s="40"/>
      <c r="FC167" s="40"/>
      <c r="FD167" s="40"/>
      <c r="FE167" s="100"/>
    </row>
    <row r="168" spans="1:161">
      <c r="A168" s="119" t="str">
        <f>Validation!B168</f>
        <v>Pass</v>
      </c>
      <c r="B168" s="150"/>
      <c r="C168" s="150"/>
      <c r="D168" s="150"/>
      <c r="E168" s="151"/>
      <c r="F168" s="152"/>
      <c r="G168" s="150"/>
      <c r="H168" s="149"/>
      <c r="I168" s="40"/>
      <c r="J168" s="149"/>
      <c r="K168" s="102"/>
      <c r="L168" s="40"/>
      <c r="M168" s="123"/>
      <c r="N168" s="137"/>
      <c r="O168" s="137"/>
      <c r="P168" s="95"/>
      <c r="Q168" s="94"/>
      <c r="R168" s="96"/>
      <c r="S168" s="95"/>
      <c r="T168" s="40"/>
      <c r="U168" s="40"/>
      <c r="V168" s="185"/>
      <c r="W168" s="167"/>
      <c r="X168" s="96"/>
      <c r="Y168" s="99"/>
      <c r="Z168" s="40"/>
      <c r="AA168" s="40"/>
      <c r="AB168" s="171"/>
      <c r="AC168" s="172"/>
      <c r="AD168" s="40"/>
      <c r="AE168" s="40"/>
      <c r="AF168" s="94"/>
      <c r="AG168" s="94"/>
      <c r="AH168" s="100"/>
      <c r="AI168" s="170"/>
      <c r="AJ168" s="169"/>
      <c r="AK168" s="98"/>
      <c r="AL168" s="168"/>
      <c r="AM168" s="97"/>
      <c r="AN168" s="98"/>
      <c r="AO168" s="98"/>
      <c r="AP168" s="225"/>
      <c r="AQ168" s="175"/>
      <c r="AR168" s="98"/>
      <c r="AS168" s="235"/>
      <c r="AT168" s="168"/>
      <c r="AU168" s="136"/>
      <c r="AV168" s="99"/>
      <c r="AW168" s="40"/>
      <c r="AX168" s="40"/>
      <c r="AY168" s="40"/>
      <c r="AZ168" s="40"/>
      <c r="BA168" s="40"/>
      <c r="BB168" s="40"/>
      <c r="BC168" s="40"/>
      <c r="BD168" s="40"/>
      <c r="BE168" s="40"/>
      <c r="BF168" s="101"/>
      <c r="BG168" s="96"/>
      <c r="BH168" s="99"/>
      <c r="BI168" s="40"/>
      <c r="BJ168" s="40"/>
      <c r="BK168" s="40"/>
      <c r="BL168" s="40"/>
      <c r="BM168" s="40"/>
      <c r="BN168" s="40"/>
      <c r="BO168" s="40"/>
      <c r="BP168" s="100"/>
      <c r="BQ168" s="40"/>
      <c r="BR168" s="40"/>
      <c r="BS168" s="40"/>
      <c r="BT168" s="40"/>
      <c r="BU168" s="40"/>
      <c r="BV168" s="40"/>
      <c r="BW168" s="40"/>
      <c r="BX168" s="40"/>
      <c r="BY168" s="100"/>
      <c r="BZ168" s="99"/>
      <c r="CA168" s="40"/>
      <c r="CB168" s="40"/>
      <c r="CC168" s="40"/>
      <c r="CD168" s="40"/>
      <c r="CE168" s="40"/>
      <c r="CF168" s="40"/>
      <c r="CG168" s="40"/>
      <c r="CH168" s="40"/>
      <c r="CI168" s="40"/>
      <c r="CJ168" s="40"/>
      <c r="CK168" s="40"/>
      <c r="CL168" s="40"/>
      <c r="CM168" s="40"/>
      <c r="CN168" s="40"/>
      <c r="CO168" s="40"/>
      <c r="CP168" s="40"/>
      <c r="CQ168" s="40"/>
      <c r="CR168" s="40"/>
      <c r="CS168" s="102"/>
      <c r="CT168" s="103"/>
      <c r="CU168" s="40"/>
      <c r="CV168" s="40"/>
      <c r="CW168" s="40"/>
      <c r="CX168" s="40"/>
      <c r="CY168" s="40"/>
      <c r="CZ168" s="40"/>
      <c r="DA168" s="40"/>
      <c r="DB168" s="40"/>
      <c r="DC168" s="40"/>
      <c r="DD168" s="40"/>
      <c r="DE168" s="40"/>
      <c r="DF168" s="40"/>
      <c r="DG168" s="40"/>
      <c r="DH168" s="40"/>
      <c r="DI168" s="40"/>
      <c r="DJ168" s="40"/>
      <c r="DK168" s="40"/>
      <c r="DL168" s="40"/>
      <c r="DM168" s="40"/>
      <c r="DN168" s="40"/>
      <c r="DO168" s="94"/>
      <c r="DP168" s="100"/>
      <c r="DQ168" s="104"/>
      <c r="DR168" s="105"/>
      <c r="DS168" s="105"/>
      <c r="DT168" s="105"/>
      <c r="DU168" s="105"/>
      <c r="DV168" s="105"/>
      <c r="DW168" s="94"/>
      <c r="DX168" s="191"/>
      <c r="DY168" s="104"/>
      <c r="DZ168" s="105"/>
      <c r="EA168" s="105"/>
      <c r="EB168" s="105"/>
      <c r="EC168" s="105"/>
      <c r="ED168" s="105"/>
      <c r="EE168" s="105"/>
      <c r="EF168" s="94"/>
      <c r="EG168" s="96"/>
      <c r="EH168" s="18"/>
      <c r="EI168" s="2"/>
      <c r="EJ168" s="2"/>
      <c r="EK168" s="100"/>
      <c r="EL168" s="99"/>
      <c r="EM168" s="40"/>
      <c r="EN168" s="40"/>
      <c r="EO168" s="100"/>
      <c r="EP168" s="99"/>
      <c r="EQ168" s="40"/>
      <c r="ER168" s="40"/>
      <c r="ES168" s="40"/>
      <c r="ET168" s="40"/>
      <c r="EU168" s="40"/>
      <c r="EV168" s="40"/>
      <c r="EW168" s="100"/>
      <c r="EX168" s="99"/>
      <c r="EY168" s="40"/>
      <c r="EZ168" s="40"/>
      <c r="FA168" s="40"/>
      <c r="FB168" s="40"/>
      <c r="FC168" s="40"/>
      <c r="FD168" s="40"/>
      <c r="FE168" s="100"/>
    </row>
    <row r="169" spans="1:161">
      <c r="A169" s="119" t="str">
        <f>Validation!B169</f>
        <v>Pass</v>
      </c>
      <c r="B169" s="150"/>
      <c r="C169" s="150"/>
      <c r="D169" s="150"/>
      <c r="E169" s="151"/>
      <c r="F169" s="152"/>
      <c r="G169" s="150"/>
      <c r="H169" s="149"/>
      <c r="I169" s="40"/>
      <c r="J169" s="149"/>
      <c r="K169" s="102"/>
      <c r="L169" s="40"/>
      <c r="M169" s="123"/>
      <c r="N169" s="137"/>
      <c r="O169" s="137"/>
      <c r="P169" s="95"/>
      <c r="Q169" s="94"/>
      <c r="R169" s="96"/>
      <c r="S169" s="95"/>
      <c r="T169" s="40"/>
      <c r="U169" s="40"/>
      <c r="V169" s="185"/>
      <c r="W169" s="167"/>
      <c r="X169" s="96"/>
      <c r="Y169" s="99"/>
      <c r="Z169" s="40"/>
      <c r="AA169" s="40"/>
      <c r="AB169" s="171"/>
      <c r="AC169" s="172"/>
      <c r="AD169" s="40"/>
      <c r="AE169" s="40"/>
      <c r="AF169" s="94"/>
      <c r="AG169" s="94"/>
      <c r="AH169" s="100"/>
      <c r="AI169" s="170"/>
      <c r="AJ169" s="169"/>
      <c r="AK169" s="98"/>
      <c r="AL169" s="168"/>
      <c r="AM169" s="97"/>
      <c r="AN169" s="98"/>
      <c r="AO169" s="98"/>
      <c r="AP169" s="225"/>
      <c r="AQ169" s="175"/>
      <c r="AR169" s="98"/>
      <c r="AS169" s="235"/>
      <c r="AT169" s="168"/>
      <c r="AU169" s="136"/>
      <c r="AV169" s="99"/>
      <c r="AW169" s="40"/>
      <c r="AX169" s="40"/>
      <c r="AY169" s="40"/>
      <c r="AZ169" s="40"/>
      <c r="BA169" s="40"/>
      <c r="BB169" s="40"/>
      <c r="BC169" s="40"/>
      <c r="BD169" s="40"/>
      <c r="BE169" s="40"/>
      <c r="BF169" s="101"/>
      <c r="BG169" s="96"/>
      <c r="BH169" s="99"/>
      <c r="BI169" s="40"/>
      <c r="BJ169" s="40"/>
      <c r="BK169" s="40"/>
      <c r="BL169" s="40"/>
      <c r="BM169" s="40"/>
      <c r="BN169" s="40"/>
      <c r="BO169" s="40"/>
      <c r="BP169" s="100"/>
      <c r="BQ169" s="40"/>
      <c r="BR169" s="40"/>
      <c r="BS169" s="40"/>
      <c r="BT169" s="40"/>
      <c r="BU169" s="40"/>
      <c r="BV169" s="40"/>
      <c r="BW169" s="40"/>
      <c r="BX169" s="40"/>
      <c r="BY169" s="100"/>
      <c r="BZ169" s="99"/>
      <c r="CA169" s="40"/>
      <c r="CB169" s="40"/>
      <c r="CC169" s="40"/>
      <c r="CD169" s="40"/>
      <c r="CE169" s="40"/>
      <c r="CF169" s="40"/>
      <c r="CG169" s="40"/>
      <c r="CH169" s="40"/>
      <c r="CI169" s="40"/>
      <c r="CJ169" s="40"/>
      <c r="CK169" s="40"/>
      <c r="CL169" s="40"/>
      <c r="CM169" s="40"/>
      <c r="CN169" s="40"/>
      <c r="CO169" s="40"/>
      <c r="CP169" s="40"/>
      <c r="CQ169" s="40"/>
      <c r="CR169" s="40"/>
      <c r="CS169" s="102"/>
      <c r="CT169" s="103"/>
      <c r="CU169" s="40"/>
      <c r="CV169" s="40"/>
      <c r="CW169" s="40"/>
      <c r="CX169" s="40"/>
      <c r="CY169" s="40"/>
      <c r="CZ169" s="40"/>
      <c r="DA169" s="40"/>
      <c r="DB169" s="40"/>
      <c r="DC169" s="40"/>
      <c r="DD169" s="40"/>
      <c r="DE169" s="40"/>
      <c r="DF169" s="40"/>
      <c r="DG169" s="40"/>
      <c r="DH169" s="40"/>
      <c r="DI169" s="40"/>
      <c r="DJ169" s="40"/>
      <c r="DK169" s="40"/>
      <c r="DL169" s="40"/>
      <c r="DM169" s="40"/>
      <c r="DN169" s="40"/>
      <c r="DO169" s="94"/>
      <c r="DP169" s="100"/>
      <c r="DQ169" s="104"/>
      <c r="DR169" s="105"/>
      <c r="DS169" s="105"/>
      <c r="DT169" s="105"/>
      <c r="DU169" s="105"/>
      <c r="DV169" s="105"/>
      <c r="DW169" s="94"/>
      <c r="DX169" s="191"/>
      <c r="DY169" s="104"/>
      <c r="DZ169" s="105"/>
      <c r="EA169" s="105"/>
      <c r="EB169" s="105"/>
      <c r="EC169" s="105"/>
      <c r="ED169" s="105"/>
      <c r="EE169" s="105"/>
      <c r="EF169" s="94"/>
      <c r="EG169" s="96"/>
      <c r="EH169" s="18"/>
      <c r="EI169" s="2"/>
      <c r="EJ169" s="2"/>
      <c r="EK169" s="100"/>
      <c r="EL169" s="99"/>
      <c r="EM169" s="40"/>
      <c r="EN169" s="40"/>
      <c r="EO169" s="100"/>
      <c r="EP169" s="99"/>
      <c r="EQ169" s="40"/>
      <c r="ER169" s="40"/>
      <c r="ES169" s="40"/>
      <c r="ET169" s="40"/>
      <c r="EU169" s="40"/>
      <c r="EV169" s="40"/>
      <c r="EW169" s="100"/>
      <c r="EX169" s="99"/>
      <c r="EY169" s="40"/>
      <c r="EZ169" s="40"/>
      <c r="FA169" s="40"/>
      <c r="FB169" s="40"/>
      <c r="FC169" s="40"/>
      <c r="FD169" s="40"/>
      <c r="FE169" s="100"/>
    </row>
    <row r="170" spans="1:161">
      <c r="A170" s="119" t="str">
        <f>Validation!B170</f>
        <v>Pass</v>
      </c>
      <c r="B170" s="150"/>
      <c r="C170" s="150"/>
      <c r="D170" s="150"/>
      <c r="E170" s="151"/>
      <c r="F170" s="152"/>
      <c r="G170" s="150"/>
      <c r="H170" s="149"/>
      <c r="I170" s="40"/>
      <c r="J170" s="149"/>
      <c r="K170" s="102"/>
      <c r="L170" s="40"/>
      <c r="M170" s="123"/>
      <c r="N170" s="137"/>
      <c r="O170" s="137"/>
      <c r="P170" s="95"/>
      <c r="Q170" s="94"/>
      <c r="R170" s="96"/>
      <c r="S170" s="95"/>
      <c r="T170" s="40"/>
      <c r="U170" s="40"/>
      <c r="V170" s="185"/>
      <c r="W170" s="167"/>
      <c r="X170" s="96"/>
      <c r="Y170" s="99"/>
      <c r="Z170" s="40"/>
      <c r="AA170" s="40"/>
      <c r="AB170" s="171"/>
      <c r="AC170" s="172"/>
      <c r="AD170" s="40"/>
      <c r="AE170" s="40"/>
      <c r="AF170" s="94"/>
      <c r="AG170" s="94"/>
      <c r="AH170" s="100"/>
      <c r="AI170" s="170"/>
      <c r="AJ170" s="169"/>
      <c r="AK170" s="98"/>
      <c r="AL170" s="168"/>
      <c r="AM170" s="97"/>
      <c r="AN170" s="98"/>
      <c r="AO170" s="98"/>
      <c r="AP170" s="225"/>
      <c r="AQ170" s="175"/>
      <c r="AR170" s="98"/>
      <c r="AS170" s="235"/>
      <c r="AT170" s="168"/>
      <c r="AU170" s="136"/>
      <c r="AV170" s="99"/>
      <c r="AW170" s="40"/>
      <c r="AX170" s="40"/>
      <c r="AY170" s="40"/>
      <c r="AZ170" s="40"/>
      <c r="BA170" s="40"/>
      <c r="BB170" s="40"/>
      <c r="BC170" s="40"/>
      <c r="BD170" s="40"/>
      <c r="BE170" s="40"/>
      <c r="BF170" s="101"/>
      <c r="BG170" s="96"/>
      <c r="BH170" s="99"/>
      <c r="BI170" s="40"/>
      <c r="BJ170" s="40"/>
      <c r="BK170" s="40"/>
      <c r="BL170" s="40"/>
      <c r="BM170" s="40"/>
      <c r="BN170" s="40"/>
      <c r="BO170" s="40"/>
      <c r="BP170" s="100"/>
      <c r="BQ170" s="40"/>
      <c r="BR170" s="40"/>
      <c r="BS170" s="40"/>
      <c r="BT170" s="40"/>
      <c r="BU170" s="40"/>
      <c r="BV170" s="40"/>
      <c r="BW170" s="40"/>
      <c r="BX170" s="40"/>
      <c r="BY170" s="100"/>
      <c r="BZ170" s="99"/>
      <c r="CA170" s="40"/>
      <c r="CB170" s="40"/>
      <c r="CC170" s="40"/>
      <c r="CD170" s="40"/>
      <c r="CE170" s="40"/>
      <c r="CF170" s="40"/>
      <c r="CG170" s="40"/>
      <c r="CH170" s="40"/>
      <c r="CI170" s="40"/>
      <c r="CJ170" s="40"/>
      <c r="CK170" s="40"/>
      <c r="CL170" s="40"/>
      <c r="CM170" s="40"/>
      <c r="CN170" s="40"/>
      <c r="CO170" s="40"/>
      <c r="CP170" s="40"/>
      <c r="CQ170" s="40"/>
      <c r="CR170" s="40"/>
      <c r="CS170" s="102"/>
      <c r="CT170" s="103"/>
      <c r="CU170" s="40"/>
      <c r="CV170" s="40"/>
      <c r="CW170" s="40"/>
      <c r="CX170" s="40"/>
      <c r="CY170" s="40"/>
      <c r="CZ170" s="40"/>
      <c r="DA170" s="40"/>
      <c r="DB170" s="40"/>
      <c r="DC170" s="40"/>
      <c r="DD170" s="40"/>
      <c r="DE170" s="40"/>
      <c r="DF170" s="40"/>
      <c r="DG170" s="40"/>
      <c r="DH170" s="40"/>
      <c r="DI170" s="40"/>
      <c r="DJ170" s="40"/>
      <c r="DK170" s="40"/>
      <c r="DL170" s="40"/>
      <c r="DM170" s="40"/>
      <c r="DN170" s="40"/>
      <c r="DO170" s="94"/>
      <c r="DP170" s="100"/>
      <c r="DQ170" s="104"/>
      <c r="DR170" s="105"/>
      <c r="DS170" s="105"/>
      <c r="DT170" s="105"/>
      <c r="DU170" s="105"/>
      <c r="DV170" s="105"/>
      <c r="DW170" s="94"/>
      <c r="DX170" s="191"/>
      <c r="DY170" s="104"/>
      <c r="DZ170" s="105"/>
      <c r="EA170" s="105"/>
      <c r="EB170" s="105"/>
      <c r="EC170" s="105"/>
      <c r="ED170" s="105"/>
      <c r="EE170" s="105"/>
      <c r="EF170" s="94"/>
      <c r="EG170" s="96"/>
      <c r="EH170" s="18"/>
      <c r="EI170" s="2"/>
      <c r="EJ170" s="2"/>
      <c r="EK170" s="100"/>
      <c r="EL170" s="99"/>
      <c r="EM170" s="40"/>
      <c r="EN170" s="40"/>
      <c r="EO170" s="100"/>
      <c r="EP170" s="99"/>
      <c r="EQ170" s="40"/>
      <c r="ER170" s="40"/>
      <c r="ES170" s="40"/>
      <c r="ET170" s="40"/>
      <c r="EU170" s="40"/>
      <c r="EV170" s="40"/>
      <c r="EW170" s="100"/>
      <c r="EX170" s="99"/>
      <c r="EY170" s="40"/>
      <c r="EZ170" s="40"/>
      <c r="FA170" s="40"/>
      <c r="FB170" s="40"/>
      <c r="FC170" s="40"/>
      <c r="FD170" s="40"/>
      <c r="FE170" s="100"/>
    </row>
    <row r="171" spans="1:161">
      <c r="A171" s="119" t="str">
        <f>Validation!B171</f>
        <v>Pass</v>
      </c>
      <c r="B171" s="150"/>
      <c r="C171" s="150"/>
      <c r="D171" s="150"/>
      <c r="E171" s="151"/>
      <c r="F171" s="152"/>
      <c r="G171" s="150"/>
      <c r="H171" s="149"/>
      <c r="I171" s="40"/>
      <c r="J171" s="149"/>
      <c r="K171" s="102"/>
      <c r="L171" s="40"/>
      <c r="M171" s="123"/>
      <c r="N171" s="137"/>
      <c r="O171" s="137"/>
      <c r="P171" s="95"/>
      <c r="Q171" s="94"/>
      <c r="R171" s="96"/>
      <c r="S171" s="95"/>
      <c r="T171" s="40"/>
      <c r="U171" s="40"/>
      <c r="V171" s="185"/>
      <c r="W171" s="167"/>
      <c r="X171" s="96"/>
      <c r="Y171" s="99"/>
      <c r="Z171" s="40"/>
      <c r="AA171" s="40"/>
      <c r="AB171" s="171"/>
      <c r="AC171" s="172"/>
      <c r="AD171" s="40"/>
      <c r="AE171" s="40"/>
      <c r="AF171" s="94"/>
      <c r="AG171" s="94"/>
      <c r="AH171" s="100"/>
      <c r="AI171" s="170"/>
      <c r="AJ171" s="169"/>
      <c r="AK171" s="98"/>
      <c r="AL171" s="168"/>
      <c r="AM171" s="97"/>
      <c r="AN171" s="98"/>
      <c r="AO171" s="98"/>
      <c r="AP171" s="225"/>
      <c r="AQ171" s="175"/>
      <c r="AR171" s="98"/>
      <c r="AS171" s="235"/>
      <c r="AT171" s="168"/>
      <c r="AU171" s="136"/>
      <c r="AV171" s="99"/>
      <c r="AW171" s="40"/>
      <c r="AX171" s="40"/>
      <c r="AY171" s="40"/>
      <c r="AZ171" s="40"/>
      <c r="BA171" s="40"/>
      <c r="BB171" s="40"/>
      <c r="BC171" s="40"/>
      <c r="BD171" s="40"/>
      <c r="BE171" s="40"/>
      <c r="BF171" s="101"/>
      <c r="BG171" s="96"/>
      <c r="BH171" s="99"/>
      <c r="BI171" s="40"/>
      <c r="BJ171" s="40"/>
      <c r="BK171" s="40"/>
      <c r="BL171" s="40"/>
      <c r="BM171" s="40"/>
      <c r="BN171" s="40"/>
      <c r="BO171" s="40"/>
      <c r="BP171" s="100"/>
      <c r="BQ171" s="40"/>
      <c r="BR171" s="40"/>
      <c r="BS171" s="40"/>
      <c r="BT171" s="40"/>
      <c r="BU171" s="40"/>
      <c r="BV171" s="40"/>
      <c r="BW171" s="40"/>
      <c r="BX171" s="40"/>
      <c r="BY171" s="100"/>
      <c r="BZ171" s="99"/>
      <c r="CA171" s="40"/>
      <c r="CB171" s="40"/>
      <c r="CC171" s="40"/>
      <c r="CD171" s="40"/>
      <c r="CE171" s="40"/>
      <c r="CF171" s="40"/>
      <c r="CG171" s="40"/>
      <c r="CH171" s="40"/>
      <c r="CI171" s="40"/>
      <c r="CJ171" s="40"/>
      <c r="CK171" s="40"/>
      <c r="CL171" s="40"/>
      <c r="CM171" s="40"/>
      <c r="CN171" s="40"/>
      <c r="CO171" s="40"/>
      <c r="CP171" s="40"/>
      <c r="CQ171" s="40"/>
      <c r="CR171" s="40"/>
      <c r="CS171" s="102"/>
      <c r="CT171" s="103"/>
      <c r="CU171" s="40"/>
      <c r="CV171" s="40"/>
      <c r="CW171" s="40"/>
      <c r="CX171" s="40"/>
      <c r="CY171" s="40"/>
      <c r="CZ171" s="40"/>
      <c r="DA171" s="40"/>
      <c r="DB171" s="40"/>
      <c r="DC171" s="40"/>
      <c r="DD171" s="40"/>
      <c r="DE171" s="40"/>
      <c r="DF171" s="40"/>
      <c r="DG171" s="40"/>
      <c r="DH171" s="40"/>
      <c r="DI171" s="40"/>
      <c r="DJ171" s="40"/>
      <c r="DK171" s="40"/>
      <c r="DL171" s="40"/>
      <c r="DM171" s="40"/>
      <c r="DN171" s="40"/>
      <c r="DO171" s="94"/>
      <c r="DP171" s="100"/>
      <c r="DQ171" s="104"/>
      <c r="DR171" s="105"/>
      <c r="DS171" s="105"/>
      <c r="DT171" s="105"/>
      <c r="DU171" s="105"/>
      <c r="DV171" s="105"/>
      <c r="DW171" s="94"/>
      <c r="DX171" s="191"/>
      <c r="DY171" s="104"/>
      <c r="DZ171" s="105"/>
      <c r="EA171" s="105"/>
      <c r="EB171" s="105"/>
      <c r="EC171" s="105"/>
      <c r="ED171" s="105"/>
      <c r="EE171" s="105"/>
      <c r="EF171" s="94"/>
      <c r="EG171" s="96"/>
      <c r="EH171" s="18"/>
      <c r="EI171" s="2"/>
      <c r="EJ171" s="2"/>
      <c r="EK171" s="100"/>
      <c r="EL171" s="99"/>
      <c r="EM171" s="40"/>
      <c r="EN171" s="40"/>
      <c r="EO171" s="100"/>
      <c r="EP171" s="99"/>
      <c r="EQ171" s="40"/>
      <c r="ER171" s="40"/>
      <c r="ES171" s="40"/>
      <c r="ET171" s="40"/>
      <c r="EU171" s="40"/>
      <c r="EV171" s="40"/>
      <c r="EW171" s="100"/>
      <c r="EX171" s="99"/>
      <c r="EY171" s="40"/>
      <c r="EZ171" s="40"/>
      <c r="FA171" s="40"/>
      <c r="FB171" s="40"/>
      <c r="FC171" s="40"/>
      <c r="FD171" s="40"/>
      <c r="FE171" s="100"/>
    </row>
    <row r="172" spans="1:161">
      <c r="A172" s="119" t="str">
        <f>Validation!B172</f>
        <v>Pass</v>
      </c>
      <c r="B172" s="150"/>
      <c r="C172" s="150"/>
      <c r="D172" s="150"/>
      <c r="E172" s="151"/>
      <c r="F172" s="152"/>
      <c r="G172" s="150"/>
      <c r="H172" s="149"/>
      <c r="I172" s="40"/>
      <c r="J172" s="149"/>
      <c r="K172" s="102"/>
      <c r="L172" s="40"/>
      <c r="M172" s="123"/>
      <c r="N172" s="137"/>
      <c r="O172" s="137"/>
      <c r="P172" s="95"/>
      <c r="Q172" s="94"/>
      <c r="R172" s="96"/>
      <c r="S172" s="95"/>
      <c r="T172" s="40"/>
      <c r="U172" s="40"/>
      <c r="V172" s="185"/>
      <c r="W172" s="167"/>
      <c r="X172" s="96"/>
      <c r="Y172" s="99"/>
      <c r="Z172" s="40"/>
      <c r="AA172" s="40"/>
      <c r="AB172" s="171"/>
      <c r="AC172" s="172"/>
      <c r="AD172" s="40"/>
      <c r="AE172" s="40"/>
      <c r="AF172" s="94"/>
      <c r="AG172" s="94"/>
      <c r="AH172" s="100"/>
      <c r="AI172" s="170"/>
      <c r="AJ172" s="169"/>
      <c r="AK172" s="98"/>
      <c r="AL172" s="168"/>
      <c r="AM172" s="97"/>
      <c r="AN172" s="98"/>
      <c r="AO172" s="98"/>
      <c r="AP172" s="225"/>
      <c r="AQ172" s="175"/>
      <c r="AR172" s="98"/>
      <c r="AS172" s="235"/>
      <c r="AT172" s="168"/>
      <c r="AU172" s="136"/>
      <c r="AV172" s="99"/>
      <c r="AW172" s="40"/>
      <c r="AX172" s="40"/>
      <c r="AY172" s="40"/>
      <c r="AZ172" s="40"/>
      <c r="BA172" s="40"/>
      <c r="BB172" s="40"/>
      <c r="BC172" s="40"/>
      <c r="BD172" s="40"/>
      <c r="BE172" s="40"/>
      <c r="BF172" s="101"/>
      <c r="BG172" s="96"/>
      <c r="BH172" s="99"/>
      <c r="BI172" s="40"/>
      <c r="BJ172" s="40"/>
      <c r="BK172" s="40"/>
      <c r="BL172" s="40"/>
      <c r="BM172" s="40"/>
      <c r="BN172" s="40"/>
      <c r="BO172" s="40"/>
      <c r="BP172" s="100"/>
      <c r="BQ172" s="40"/>
      <c r="BR172" s="40"/>
      <c r="BS172" s="40"/>
      <c r="BT172" s="40"/>
      <c r="BU172" s="40"/>
      <c r="BV172" s="40"/>
      <c r="BW172" s="40"/>
      <c r="BX172" s="40"/>
      <c r="BY172" s="100"/>
      <c r="BZ172" s="99"/>
      <c r="CA172" s="40"/>
      <c r="CB172" s="40"/>
      <c r="CC172" s="40"/>
      <c r="CD172" s="40"/>
      <c r="CE172" s="40"/>
      <c r="CF172" s="40"/>
      <c r="CG172" s="40"/>
      <c r="CH172" s="40"/>
      <c r="CI172" s="40"/>
      <c r="CJ172" s="40"/>
      <c r="CK172" s="40"/>
      <c r="CL172" s="40"/>
      <c r="CM172" s="40"/>
      <c r="CN172" s="40"/>
      <c r="CO172" s="40"/>
      <c r="CP172" s="40"/>
      <c r="CQ172" s="40"/>
      <c r="CR172" s="40"/>
      <c r="CS172" s="102"/>
      <c r="CT172" s="103"/>
      <c r="CU172" s="40"/>
      <c r="CV172" s="40"/>
      <c r="CW172" s="40"/>
      <c r="CX172" s="40"/>
      <c r="CY172" s="40"/>
      <c r="CZ172" s="40"/>
      <c r="DA172" s="40"/>
      <c r="DB172" s="40"/>
      <c r="DC172" s="40"/>
      <c r="DD172" s="40"/>
      <c r="DE172" s="40"/>
      <c r="DF172" s="40"/>
      <c r="DG172" s="40"/>
      <c r="DH172" s="40"/>
      <c r="DI172" s="40"/>
      <c r="DJ172" s="40"/>
      <c r="DK172" s="40"/>
      <c r="DL172" s="40"/>
      <c r="DM172" s="40"/>
      <c r="DN172" s="40"/>
      <c r="DO172" s="94"/>
      <c r="DP172" s="100"/>
      <c r="DQ172" s="104"/>
      <c r="DR172" s="105"/>
      <c r="DS172" s="105"/>
      <c r="DT172" s="105"/>
      <c r="DU172" s="105"/>
      <c r="DV172" s="105"/>
      <c r="DW172" s="94"/>
      <c r="DX172" s="191"/>
      <c r="DY172" s="104"/>
      <c r="DZ172" s="105"/>
      <c r="EA172" s="105"/>
      <c r="EB172" s="105"/>
      <c r="EC172" s="105"/>
      <c r="ED172" s="105"/>
      <c r="EE172" s="105"/>
      <c r="EF172" s="94"/>
      <c r="EG172" s="96"/>
      <c r="EH172" s="18"/>
      <c r="EI172" s="2"/>
      <c r="EJ172" s="2"/>
      <c r="EK172" s="100"/>
      <c r="EL172" s="99"/>
      <c r="EM172" s="40"/>
      <c r="EN172" s="40"/>
      <c r="EO172" s="100"/>
      <c r="EP172" s="99"/>
      <c r="EQ172" s="40"/>
      <c r="ER172" s="40"/>
      <c r="ES172" s="40"/>
      <c r="ET172" s="40"/>
      <c r="EU172" s="40"/>
      <c r="EV172" s="40"/>
      <c r="EW172" s="100"/>
      <c r="EX172" s="99"/>
      <c r="EY172" s="40"/>
      <c r="EZ172" s="40"/>
      <c r="FA172" s="40"/>
      <c r="FB172" s="40"/>
      <c r="FC172" s="40"/>
      <c r="FD172" s="40"/>
      <c r="FE172" s="100"/>
    </row>
    <row r="173" spans="1:161">
      <c r="A173" s="119" t="str">
        <f>Validation!B173</f>
        <v>Pass</v>
      </c>
      <c r="B173" s="150"/>
      <c r="C173" s="150"/>
      <c r="D173" s="150"/>
      <c r="E173" s="151"/>
      <c r="F173" s="152"/>
      <c r="G173" s="150"/>
      <c r="H173" s="149"/>
      <c r="I173" s="40"/>
      <c r="J173" s="149"/>
      <c r="K173" s="102"/>
      <c r="L173" s="40"/>
      <c r="M173" s="123"/>
      <c r="N173" s="137"/>
      <c r="O173" s="137"/>
      <c r="P173" s="95"/>
      <c r="Q173" s="94"/>
      <c r="R173" s="96"/>
      <c r="S173" s="95"/>
      <c r="T173" s="40"/>
      <c r="U173" s="40"/>
      <c r="V173" s="185"/>
      <c r="W173" s="167"/>
      <c r="X173" s="96"/>
      <c r="Y173" s="99"/>
      <c r="Z173" s="40"/>
      <c r="AA173" s="40"/>
      <c r="AB173" s="171"/>
      <c r="AC173" s="172"/>
      <c r="AD173" s="40"/>
      <c r="AE173" s="40"/>
      <c r="AF173" s="94"/>
      <c r="AG173" s="94"/>
      <c r="AH173" s="100"/>
      <c r="AI173" s="170"/>
      <c r="AJ173" s="169"/>
      <c r="AK173" s="98"/>
      <c r="AL173" s="168"/>
      <c r="AM173" s="97"/>
      <c r="AN173" s="98"/>
      <c r="AO173" s="98"/>
      <c r="AP173" s="225"/>
      <c r="AQ173" s="175"/>
      <c r="AR173" s="98"/>
      <c r="AS173" s="235"/>
      <c r="AT173" s="168"/>
      <c r="AU173" s="136"/>
      <c r="AV173" s="99"/>
      <c r="AW173" s="40"/>
      <c r="AX173" s="40"/>
      <c r="AY173" s="40"/>
      <c r="AZ173" s="40"/>
      <c r="BA173" s="40"/>
      <c r="BB173" s="40"/>
      <c r="BC173" s="40"/>
      <c r="BD173" s="40"/>
      <c r="BE173" s="40"/>
      <c r="BF173" s="101"/>
      <c r="BG173" s="96"/>
      <c r="BH173" s="99"/>
      <c r="BI173" s="40"/>
      <c r="BJ173" s="40"/>
      <c r="BK173" s="40"/>
      <c r="BL173" s="40"/>
      <c r="BM173" s="40"/>
      <c r="BN173" s="40"/>
      <c r="BO173" s="40"/>
      <c r="BP173" s="100"/>
      <c r="BQ173" s="40"/>
      <c r="BR173" s="40"/>
      <c r="BS173" s="40"/>
      <c r="BT173" s="40"/>
      <c r="BU173" s="40"/>
      <c r="BV173" s="40"/>
      <c r="BW173" s="40"/>
      <c r="BX173" s="40"/>
      <c r="BY173" s="100"/>
      <c r="BZ173" s="99"/>
      <c r="CA173" s="40"/>
      <c r="CB173" s="40"/>
      <c r="CC173" s="40"/>
      <c r="CD173" s="40"/>
      <c r="CE173" s="40"/>
      <c r="CF173" s="40"/>
      <c r="CG173" s="40"/>
      <c r="CH173" s="40"/>
      <c r="CI173" s="40"/>
      <c r="CJ173" s="40"/>
      <c r="CK173" s="40"/>
      <c r="CL173" s="40"/>
      <c r="CM173" s="40"/>
      <c r="CN173" s="40"/>
      <c r="CO173" s="40"/>
      <c r="CP173" s="40"/>
      <c r="CQ173" s="40"/>
      <c r="CR173" s="40"/>
      <c r="CS173" s="102"/>
      <c r="CT173" s="103"/>
      <c r="CU173" s="40"/>
      <c r="CV173" s="40"/>
      <c r="CW173" s="40"/>
      <c r="CX173" s="40"/>
      <c r="CY173" s="40"/>
      <c r="CZ173" s="40"/>
      <c r="DA173" s="40"/>
      <c r="DB173" s="40"/>
      <c r="DC173" s="40"/>
      <c r="DD173" s="40"/>
      <c r="DE173" s="40"/>
      <c r="DF173" s="40"/>
      <c r="DG173" s="40"/>
      <c r="DH173" s="40"/>
      <c r="DI173" s="40"/>
      <c r="DJ173" s="40"/>
      <c r="DK173" s="40"/>
      <c r="DL173" s="40"/>
      <c r="DM173" s="40"/>
      <c r="DN173" s="40"/>
      <c r="DO173" s="94"/>
      <c r="DP173" s="100"/>
      <c r="DQ173" s="104"/>
      <c r="DR173" s="105"/>
      <c r="DS173" s="105"/>
      <c r="DT173" s="105"/>
      <c r="DU173" s="105"/>
      <c r="DV173" s="105"/>
      <c r="DW173" s="94"/>
      <c r="DX173" s="191"/>
      <c r="DY173" s="104"/>
      <c r="DZ173" s="105"/>
      <c r="EA173" s="105"/>
      <c r="EB173" s="105"/>
      <c r="EC173" s="105"/>
      <c r="ED173" s="105"/>
      <c r="EE173" s="105"/>
      <c r="EF173" s="94"/>
      <c r="EG173" s="96"/>
      <c r="EH173" s="18"/>
      <c r="EI173" s="2"/>
      <c r="EJ173" s="2"/>
      <c r="EK173" s="100"/>
      <c r="EL173" s="99"/>
      <c r="EM173" s="40"/>
      <c r="EN173" s="40"/>
      <c r="EO173" s="100"/>
      <c r="EP173" s="99"/>
      <c r="EQ173" s="40"/>
      <c r="ER173" s="40"/>
      <c r="ES173" s="40"/>
      <c r="ET173" s="40"/>
      <c r="EU173" s="40"/>
      <c r="EV173" s="40"/>
      <c r="EW173" s="100"/>
      <c r="EX173" s="99"/>
      <c r="EY173" s="40"/>
      <c r="EZ173" s="40"/>
      <c r="FA173" s="40"/>
      <c r="FB173" s="40"/>
      <c r="FC173" s="40"/>
      <c r="FD173" s="40"/>
      <c r="FE173" s="100"/>
    </row>
    <row r="174" spans="1:161">
      <c r="A174" s="119" t="str">
        <f>Validation!B174</f>
        <v>Pass</v>
      </c>
      <c r="B174" s="150"/>
      <c r="C174" s="150"/>
      <c r="D174" s="150"/>
      <c r="E174" s="151"/>
      <c r="F174" s="152"/>
      <c r="G174" s="150"/>
      <c r="H174" s="149"/>
      <c r="I174" s="40"/>
      <c r="J174" s="149"/>
      <c r="K174" s="102"/>
      <c r="L174" s="40"/>
      <c r="M174" s="123"/>
      <c r="N174" s="137"/>
      <c r="O174" s="137"/>
      <c r="P174" s="95"/>
      <c r="Q174" s="94"/>
      <c r="R174" s="96"/>
      <c r="S174" s="95"/>
      <c r="T174" s="40"/>
      <c r="U174" s="40"/>
      <c r="V174" s="185"/>
      <c r="W174" s="167"/>
      <c r="X174" s="96"/>
      <c r="Y174" s="99"/>
      <c r="Z174" s="40"/>
      <c r="AA174" s="40"/>
      <c r="AB174" s="171"/>
      <c r="AC174" s="172"/>
      <c r="AD174" s="40"/>
      <c r="AE174" s="40"/>
      <c r="AF174" s="94"/>
      <c r="AG174" s="94"/>
      <c r="AH174" s="100"/>
      <c r="AI174" s="170"/>
      <c r="AJ174" s="169"/>
      <c r="AK174" s="98"/>
      <c r="AL174" s="168"/>
      <c r="AM174" s="97"/>
      <c r="AN174" s="98"/>
      <c r="AO174" s="98"/>
      <c r="AP174" s="225"/>
      <c r="AQ174" s="175"/>
      <c r="AR174" s="98"/>
      <c r="AS174" s="235"/>
      <c r="AT174" s="168"/>
      <c r="AU174" s="136"/>
      <c r="AV174" s="99"/>
      <c r="AW174" s="40"/>
      <c r="AX174" s="40"/>
      <c r="AY174" s="40"/>
      <c r="AZ174" s="40"/>
      <c r="BA174" s="40"/>
      <c r="BB174" s="40"/>
      <c r="BC174" s="40"/>
      <c r="BD174" s="40"/>
      <c r="BE174" s="40"/>
      <c r="BF174" s="101"/>
      <c r="BG174" s="96"/>
      <c r="BH174" s="99"/>
      <c r="BI174" s="40"/>
      <c r="BJ174" s="40"/>
      <c r="BK174" s="40"/>
      <c r="BL174" s="40"/>
      <c r="BM174" s="40"/>
      <c r="BN174" s="40"/>
      <c r="BO174" s="40"/>
      <c r="BP174" s="100"/>
      <c r="BQ174" s="40"/>
      <c r="BR174" s="40"/>
      <c r="BS174" s="40"/>
      <c r="BT174" s="40"/>
      <c r="BU174" s="40"/>
      <c r="BV174" s="40"/>
      <c r="BW174" s="40"/>
      <c r="BX174" s="40"/>
      <c r="BY174" s="100"/>
      <c r="BZ174" s="99"/>
      <c r="CA174" s="40"/>
      <c r="CB174" s="40"/>
      <c r="CC174" s="40"/>
      <c r="CD174" s="40"/>
      <c r="CE174" s="40"/>
      <c r="CF174" s="40"/>
      <c r="CG174" s="40"/>
      <c r="CH174" s="40"/>
      <c r="CI174" s="40"/>
      <c r="CJ174" s="40"/>
      <c r="CK174" s="40"/>
      <c r="CL174" s="40"/>
      <c r="CM174" s="40"/>
      <c r="CN174" s="40"/>
      <c r="CO174" s="40"/>
      <c r="CP174" s="40"/>
      <c r="CQ174" s="40"/>
      <c r="CR174" s="40"/>
      <c r="CS174" s="102"/>
      <c r="CT174" s="103"/>
      <c r="CU174" s="40"/>
      <c r="CV174" s="40"/>
      <c r="CW174" s="40"/>
      <c r="CX174" s="40"/>
      <c r="CY174" s="40"/>
      <c r="CZ174" s="40"/>
      <c r="DA174" s="40"/>
      <c r="DB174" s="40"/>
      <c r="DC174" s="40"/>
      <c r="DD174" s="40"/>
      <c r="DE174" s="40"/>
      <c r="DF174" s="40"/>
      <c r="DG174" s="40"/>
      <c r="DH174" s="40"/>
      <c r="DI174" s="40"/>
      <c r="DJ174" s="40"/>
      <c r="DK174" s="40"/>
      <c r="DL174" s="40"/>
      <c r="DM174" s="40"/>
      <c r="DN174" s="40"/>
      <c r="DO174" s="94"/>
      <c r="DP174" s="100"/>
      <c r="DQ174" s="104"/>
      <c r="DR174" s="105"/>
      <c r="DS174" s="105"/>
      <c r="DT174" s="105"/>
      <c r="DU174" s="105"/>
      <c r="DV174" s="105"/>
      <c r="DW174" s="94"/>
      <c r="DX174" s="191"/>
      <c r="DY174" s="104"/>
      <c r="DZ174" s="105"/>
      <c r="EA174" s="105"/>
      <c r="EB174" s="105"/>
      <c r="EC174" s="105"/>
      <c r="ED174" s="105"/>
      <c r="EE174" s="105"/>
      <c r="EF174" s="94"/>
      <c r="EG174" s="96"/>
      <c r="EH174" s="18"/>
      <c r="EI174" s="2"/>
      <c r="EJ174" s="2"/>
      <c r="EK174" s="100"/>
      <c r="EL174" s="99"/>
      <c r="EM174" s="40"/>
      <c r="EN174" s="40"/>
      <c r="EO174" s="100"/>
      <c r="EP174" s="99"/>
      <c r="EQ174" s="40"/>
      <c r="ER174" s="40"/>
      <c r="ES174" s="40"/>
      <c r="ET174" s="40"/>
      <c r="EU174" s="40"/>
      <c r="EV174" s="40"/>
      <c r="EW174" s="100"/>
      <c r="EX174" s="99"/>
      <c r="EY174" s="40"/>
      <c r="EZ174" s="40"/>
      <c r="FA174" s="40"/>
      <c r="FB174" s="40"/>
      <c r="FC174" s="40"/>
      <c r="FD174" s="40"/>
      <c r="FE174" s="100"/>
    </row>
    <row r="175" spans="1:161">
      <c r="A175" s="119" t="str">
        <f>Validation!B175</f>
        <v>Pass</v>
      </c>
      <c r="B175" s="150"/>
      <c r="C175" s="150"/>
      <c r="D175" s="150"/>
      <c r="E175" s="151"/>
      <c r="F175" s="152"/>
      <c r="G175" s="150"/>
      <c r="H175" s="149"/>
      <c r="I175" s="40"/>
      <c r="J175" s="149"/>
      <c r="K175" s="102"/>
      <c r="L175" s="40"/>
      <c r="M175" s="123"/>
      <c r="N175" s="137"/>
      <c r="O175" s="137"/>
      <c r="P175" s="95"/>
      <c r="Q175" s="94"/>
      <c r="R175" s="96"/>
      <c r="S175" s="95"/>
      <c r="T175" s="40"/>
      <c r="U175" s="40"/>
      <c r="V175" s="185"/>
      <c r="W175" s="167"/>
      <c r="X175" s="96"/>
      <c r="Y175" s="99"/>
      <c r="Z175" s="40"/>
      <c r="AA175" s="40"/>
      <c r="AB175" s="171"/>
      <c r="AC175" s="172"/>
      <c r="AD175" s="40"/>
      <c r="AE175" s="40"/>
      <c r="AF175" s="94"/>
      <c r="AG175" s="94"/>
      <c r="AH175" s="100"/>
      <c r="AI175" s="170"/>
      <c r="AJ175" s="169"/>
      <c r="AK175" s="98"/>
      <c r="AL175" s="168"/>
      <c r="AM175" s="97"/>
      <c r="AN175" s="98"/>
      <c r="AO175" s="98"/>
      <c r="AP175" s="225"/>
      <c r="AQ175" s="175"/>
      <c r="AR175" s="98"/>
      <c r="AS175" s="235"/>
      <c r="AT175" s="168"/>
      <c r="AU175" s="136"/>
      <c r="AV175" s="99"/>
      <c r="AW175" s="40"/>
      <c r="AX175" s="40"/>
      <c r="AY175" s="40"/>
      <c r="AZ175" s="40"/>
      <c r="BA175" s="40"/>
      <c r="BB175" s="40"/>
      <c r="BC175" s="40"/>
      <c r="BD175" s="40"/>
      <c r="BE175" s="40"/>
      <c r="BF175" s="101"/>
      <c r="BG175" s="96"/>
      <c r="BH175" s="99"/>
      <c r="BI175" s="40"/>
      <c r="BJ175" s="40"/>
      <c r="BK175" s="40"/>
      <c r="BL175" s="40"/>
      <c r="BM175" s="40"/>
      <c r="BN175" s="40"/>
      <c r="BO175" s="40"/>
      <c r="BP175" s="100"/>
      <c r="BQ175" s="40"/>
      <c r="BR175" s="40"/>
      <c r="BS175" s="40"/>
      <c r="BT175" s="40"/>
      <c r="BU175" s="40"/>
      <c r="BV175" s="40"/>
      <c r="BW175" s="40"/>
      <c r="BX175" s="40"/>
      <c r="BY175" s="100"/>
      <c r="BZ175" s="99"/>
      <c r="CA175" s="40"/>
      <c r="CB175" s="40"/>
      <c r="CC175" s="40"/>
      <c r="CD175" s="40"/>
      <c r="CE175" s="40"/>
      <c r="CF175" s="40"/>
      <c r="CG175" s="40"/>
      <c r="CH175" s="40"/>
      <c r="CI175" s="40"/>
      <c r="CJ175" s="40"/>
      <c r="CK175" s="40"/>
      <c r="CL175" s="40"/>
      <c r="CM175" s="40"/>
      <c r="CN175" s="40"/>
      <c r="CO175" s="40"/>
      <c r="CP175" s="40"/>
      <c r="CQ175" s="40"/>
      <c r="CR175" s="40"/>
      <c r="CS175" s="102"/>
      <c r="CT175" s="103"/>
      <c r="CU175" s="40"/>
      <c r="CV175" s="40"/>
      <c r="CW175" s="40"/>
      <c r="CX175" s="40"/>
      <c r="CY175" s="40"/>
      <c r="CZ175" s="40"/>
      <c r="DA175" s="40"/>
      <c r="DB175" s="40"/>
      <c r="DC175" s="40"/>
      <c r="DD175" s="40"/>
      <c r="DE175" s="40"/>
      <c r="DF175" s="40"/>
      <c r="DG175" s="40"/>
      <c r="DH175" s="40"/>
      <c r="DI175" s="40"/>
      <c r="DJ175" s="40"/>
      <c r="DK175" s="40"/>
      <c r="DL175" s="40"/>
      <c r="DM175" s="40"/>
      <c r="DN175" s="40"/>
      <c r="DO175" s="94"/>
      <c r="DP175" s="100"/>
      <c r="DQ175" s="104"/>
      <c r="DR175" s="105"/>
      <c r="DS175" s="105"/>
      <c r="DT175" s="105"/>
      <c r="DU175" s="105"/>
      <c r="DV175" s="105"/>
      <c r="DW175" s="94"/>
      <c r="DX175" s="191"/>
      <c r="DY175" s="104"/>
      <c r="DZ175" s="105"/>
      <c r="EA175" s="105"/>
      <c r="EB175" s="105"/>
      <c r="EC175" s="105"/>
      <c r="ED175" s="105"/>
      <c r="EE175" s="105"/>
      <c r="EF175" s="94"/>
      <c r="EG175" s="96"/>
      <c r="EH175" s="18"/>
      <c r="EI175" s="2"/>
      <c r="EJ175" s="2"/>
      <c r="EK175" s="100"/>
      <c r="EL175" s="99"/>
      <c r="EM175" s="40"/>
      <c r="EN175" s="40"/>
      <c r="EO175" s="100"/>
      <c r="EP175" s="99"/>
      <c r="EQ175" s="40"/>
      <c r="ER175" s="40"/>
      <c r="ES175" s="40"/>
      <c r="ET175" s="40"/>
      <c r="EU175" s="40"/>
      <c r="EV175" s="40"/>
      <c r="EW175" s="100"/>
      <c r="EX175" s="99"/>
      <c r="EY175" s="40"/>
      <c r="EZ175" s="40"/>
      <c r="FA175" s="40"/>
      <c r="FB175" s="40"/>
      <c r="FC175" s="40"/>
      <c r="FD175" s="40"/>
      <c r="FE175" s="100"/>
    </row>
    <row r="176" spans="1:161">
      <c r="A176" s="119" t="str">
        <f>Validation!B176</f>
        <v>Pass</v>
      </c>
      <c r="B176" s="150"/>
      <c r="C176" s="150"/>
      <c r="D176" s="150"/>
      <c r="E176" s="151"/>
      <c r="F176" s="152"/>
      <c r="G176" s="150"/>
      <c r="H176" s="149"/>
      <c r="I176" s="40"/>
      <c r="J176" s="149"/>
      <c r="K176" s="102"/>
      <c r="L176" s="40"/>
      <c r="M176" s="123"/>
      <c r="N176" s="137"/>
      <c r="O176" s="137"/>
      <c r="P176" s="95"/>
      <c r="Q176" s="94"/>
      <c r="R176" s="96"/>
      <c r="S176" s="95"/>
      <c r="T176" s="40"/>
      <c r="U176" s="40"/>
      <c r="V176" s="185"/>
      <c r="W176" s="167"/>
      <c r="X176" s="96"/>
      <c r="Y176" s="99"/>
      <c r="Z176" s="40"/>
      <c r="AA176" s="40"/>
      <c r="AB176" s="171"/>
      <c r="AC176" s="172"/>
      <c r="AD176" s="40"/>
      <c r="AE176" s="40"/>
      <c r="AF176" s="94"/>
      <c r="AG176" s="94"/>
      <c r="AH176" s="100"/>
      <c r="AI176" s="170"/>
      <c r="AJ176" s="169"/>
      <c r="AK176" s="98"/>
      <c r="AL176" s="168"/>
      <c r="AM176" s="97"/>
      <c r="AN176" s="98"/>
      <c r="AO176" s="98"/>
      <c r="AP176" s="225"/>
      <c r="AQ176" s="175"/>
      <c r="AR176" s="98"/>
      <c r="AS176" s="235"/>
      <c r="AT176" s="168"/>
      <c r="AU176" s="136"/>
      <c r="AV176" s="99"/>
      <c r="AW176" s="40"/>
      <c r="AX176" s="40"/>
      <c r="AY176" s="40"/>
      <c r="AZ176" s="40"/>
      <c r="BA176" s="40"/>
      <c r="BB176" s="40"/>
      <c r="BC176" s="40"/>
      <c r="BD176" s="40"/>
      <c r="BE176" s="40"/>
      <c r="BF176" s="101"/>
      <c r="BG176" s="96"/>
      <c r="BH176" s="99"/>
      <c r="BI176" s="40"/>
      <c r="BJ176" s="40"/>
      <c r="BK176" s="40"/>
      <c r="BL176" s="40"/>
      <c r="BM176" s="40"/>
      <c r="BN176" s="40"/>
      <c r="BO176" s="40"/>
      <c r="BP176" s="100"/>
      <c r="BQ176" s="40"/>
      <c r="BR176" s="40"/>
      <c r="BS176" s="40"/>
      <c r="BT176" s="40"/>
      <c r="BU176" s="40"/>
      <c r="BV176" s="40"/>
      <c r="BW176" s="40"/>
      <c r="BX176" s="40"/>
      <c r="BY176" s="100"/>
      <c r="BZ176" s="99"/>
      <c r="CA176" s="40"/>
      <c r="CB176" s="40"/>
      <c r="CC176" s="40"/>
      <c r="CD176" s="40"/>
      <c r="CE176" s="40"/>
      <c r="CF176" s="40"/>
      <c r="CG176" s="40"/>
      <c r="CH176" s="40"/>
      <c r="CI176" s="40"/>
      <c r="CJ176" s="40"/>
      <c r="CK176" s="40"/>
      <c r="CL176" s="40"/>
      <c r="CM176" s="40"/>
      <c r="CN176" s="40"/>
      <c r="CO176" s="40"/>
      <c r="CP176" s="40"/>
      <c r="CQ176" s="40"/>
      <c r="CR176" s="40"/>
      <c r="CS176" s="102"/>
      <c r="CT176" s="103"/>
      <c r="CU176" s="40"/>
      <c r="CV176" s="40"/>
      <c r="CW176" s="40"/>
      <c r="CX176" s="40"/>
      <c r="CY176" s="40"/>
      <c r="CZ176" s="40"/>
      <c r="DA176" s="40"/>
      <c r="DB176" s="40"/>
      <c r="DC176" s="40"/>
      <c r="DD176" s="40"/>
      <c r="DE176" s="40"/>
      <c r="DF176" s="40"/>
      <c r="DG176" s="40"/>
      <c r="DH176" s="40"/>
      <c r="DI176" s="40"/>
      <c r="DJ176" s="40"/>
      <c r="DK176" s="40"/>
      <c r="DL176" s="40"/>
      <c r="DM176" s="40"/>
      <c r="DN176" s="40"/>
      <c r="DO176" s="94"/>
      <c r="DP176" s="100"/>
      <c r="DQ176" s="104"/>
      <c r="DR176" s="105"/>
      <c r="DS176" s="105"/>
      <c r="DT176" s="105"/>
      <c r="DU176" s="105"/>
      <c r="DV176" s="105"/>
      <c r="DW176" s="94"/>
      <c r="DX176" s="191"/>
      <c r="DY176" s="104"/>
      <c r="DZ176" s="105"/>
      <c r="EA176" s="105"/>
      <c r="EB176" s="105"/>
      <c r="EC176" s="105"/>
      <c r="ED176" s="105"/>
      <c r="EE176" s="105"/>
      <c r="EF176" s="94"/>
      <c r="EG176" s="96"/>
      <c r="EH176" s="18"/>
      <c r="EI176" s="2"/>
      <c r="EJ176" s="2"/>
      <c r="EK176" s="100"/>
      <c r="EL176" s="99"/>
      <c r="EM176" s="40"/>
      <c r="EN176" s="40"/>
      <c r="EO176" s="100"/>
      <c r="EP176" s="99"/>
      <c r="EQ176" s="40"/>
      <c r="ER176" s="40"/>
      <c r="ES176" s="40"/>
      <c r="ET176" s="40"/>
      <c r="EU176" s="40"/>
      <c r="EV176" s="40"/>
      <c r="EW176" s="100"/>
      <c r="EX176" s="99"/>
      <c r="EY176" s="40"/>
      <c r="EZ176" s="40"/>
      <c r="FA176" s="40"/>
      <c r="FB176" s="40"/>
      <c r="FC176" s="40"/>
      <c r="FD176" s="40"/>
      <c r="FE176" s="100"/>
    </row>
    <row r="177" spans="1:161">
      <c r="A177" s="119" t="str">
        <f>Validation!B177</f>
        <v>Pass</v>
      </c>
      <c r="B177" s="150"/>
      <c r="C177" s="150"/>
      <c r="D177" s="150"/>
      <c r="E177" s="151"/>
      <c r="F177" s="152"/>
      <c r="G177" s="150"/>
      <c r="H177" s="149"/>
      <c r="I177" s="40"/>
      <c r="J177" s="149"/>
      <c r="K177" s="102"/>
      <c r="L177" s="40"/>
      <c r="M177" s="123"/>
      <c r="N177" s="137"/>
      <c r="O177" s="137"/>
      <c r="P177" s="95"/>
      <c r="Q177" s="94"/>
      <c r="R177" s="96"/>
      <c r="S177" s="95"/>
      <c r="T177" s="40"/>
      <c r="U177" s="40"/>
      <c r="V177" s="185"/>
      <c r="W177" s="167"/>
      <c r="X177" s="96"/>
      <c r="Y177" s="99"/>
      <c r="Z177" s="40"/>
      <c r="AA177" s="40"/>
      <c r="AB177" s="171"/>
      <c r="AC177" s="172"/>
      <c r="AD177" s="40"/>
      <c r="AE177" s="40"/>
      <c r="AF177" s="94"/>
      <c r="AG177" s="94"/>
      <c r="AH177" s="100"/>
      <c r="AI177" s="170"/>
      <c r="AJ177" s="169"/>
      <c r="AK177" s="98"/>
      <c r="AL177" s="168"/>
      <c r="AM177" s="97"/>
      <c r="AN177" s="98"/>
      <c r="AO177" s="98"/>
      <c r="AP177" s="225"/>
      <c r="AQ177" s="175"/>
      <c r="AR177" s="98"/>
      <c r="AS177" s="235"/>
      <c r="AT177" s="168"/>
      <c r="AU177" s="136"/>
      <c r="AV177" s="99"/>
      <c r="AW177" s="40"/>
      <c r="AX177" s="40"/>
      <c r="AY177" s="40"/>
      <c r="AZ177" s="40"/>
      <c r="BA177" s="40"/>
      <c r="BB177" s="40"/>
      <c r="BC177" s="40"/>
      <c r="BD177" s="40"/>
      <c r="BE177" s="40"/>
      <c r="BF177" s="101"/>
      <c r="BG177" s="96"/>
      <c r="BH177" s="99"/>
      <c r="BI177" s="40"/>
      <c r="BJ177" s="40"/>
      <c r="BK177" s="40"/>
      <c r="BL177" s="40"/>
      <c r="BM177" s="40"/>
      <c r="BN177" s="40"/>
      <c r="BO177" s="40"/>
      <c r="BP177" s="100"/>
      <c r="BQ177" s="40"/>
      <c r="BR177" s="40"/>
      <c r="BS177" s="40"/>
      <c r="BT177" s="40"/>
      <c r="BU177" s="40"/>
      <c r="BV177" s="40"/>
      <c r="BW177" s="40"/>
      <c r="BX177" s="40"/>
      <c r="BY177" s="100"/>
      <c r="BZ177" s="99"/>
      <c r="CA177" s="40"/>
      <c r="CB177" s="40"/>
      <c r="CC177" s="40"/>
      <c r="CD177" s="40"/>
      <c r="CE177" s="40"/>
      <c r="CF177" s="40"/>
      <c r="CG177" s="40"/>
      <c r="CH177" s="40"/>
      <c r="CI177" s="40"/>
      <c r="CJ177" s="40"/>
      <c r="CK177" s="40"/>
      <c r="CL177" s="40"/>
      <c r="CM177" s="40"/>
      <c r="CN177" s="40"/>
      <c r="CO177" s="40"/>
      <c r="CP177" s="40"/>
      <c r="CQ177" s="40"/>
      <c r="CR177" s="40"/>
      <c r="CS177" s="102"/>
      <c r="CT177" s="103"/>
      <c r="CU177" s="40"/>
      <c r="CV177" s="40"/>
      <c r="CW177" s="40"/>
      <c r="CX177" s="40"/>
      <c r="CY177" s="40"/>
      <c r="CZ177" s="40"/>
      <c r="DA177" s="40"/>
      <c r="DB177" s="40"/>
      <c r="DC177" s="40"/>
      <c r="DD177" s="40"/>
      <c r="DE177" s="40"/>
      <c r="DF177" s="40"/>
      <c r="DG177" s="40"/>
      <c r="DH177" s="40"/>
      <c r="DI177" s="40"/>
      <c r="DJ177" s="40"/>
      <c r="DK177" s="40"/>
      <c r="DL177" s="40"/>
      <c r="DM177" s="40"/>
      <c r="DN177" s="40"/>
      <c r="DO177" s="94"/>
      <c r="DP177" s="100"/>
      <c r="DQ177" s="104"/>
      <c r="DR177" s="105"/>
      <c r="DS177" s="105"/>
      <c r="DT177" s="105"/>
      <c r="DU177" s="105"/>
      <c r="DV177" s="105"/>
      <c r="DW177" s="94"/>
      <c r="DX177" s="191"/>
      <c r="DY177" s="104"/>
      <c r="DZ177" s="105"/>
      <c r="EA177" s="105"/>
      <c r="EB177" s="105"/>
      <c r="EC177" s="105"/>
      <c r="ED177" s="105"/>
      <c r="EE177" s="105"/>
      <c r="EF177" s="94"/>
      <c r="EG177" s="96"/>
      <c r="EH177" s="18"/>
      <c r="EI177" s="2"/>
      <c r="EJ177" s="2"/>
      <c r="EK177" s="100"/>
      <c r="EL177" s="99"/>
      <c r="EM177" s="40"/>
      <c r="EN177" s="40"/>
      <c r="EO177" s="100"/>
      <c r="EP177" s="99"/>
      <c r="EQ177" s="40"/>
      <c r="ER177" s="40"/>
      <c r="ES177" s="40"/>
      <c r="ET177" s="40"/>
      <c r="EU177" s="40"/>
      <c r="EV177" s="40"/>
      <c r="EW177" s="100"/>
      <c r="EX177" s="99"/>
      <c r="EY177" s="40"/>
      <c r="EZ177" s="40"/>
      <c r="FA177" s="40"/>
      <c r="FB177" s="40"/>
      <c r="FC177" s="40"/>
      <c r="FD177" s="40"/>
      <c r="FE177" s="100"/>
    </row>
    <row r="178" spans="1:161">
      <c r="A178" s="119" t="str">
        <f>Validation!B178</f>
        <v>Pass</v>
      </c>
      <c r="B178" s="150"/>
      <c r="C178" s="150"/>
      <c r="D178" s="150"/>
      <c r="E178" s="151"/>
      <c r="F178" s="152"/>
      <c r="G178" s="150"/>
      <c r="H178" s="149"/>
      <c r="I178" s="40"/>
      <c r="J178" s="149"/>
      <c r="K178" s="102"/>
      <c r="L178" s="40"/>
      <c r="M178" s="123"/>
      <c r="N178" s="137"/>
      <c r="O178" s="137"/>
      <c r="P178" s="95"/>
      <c r="Q178" s="94"/>
      <c r="R178" s="96"/>
      <c r="S178" s="95"/>
      <c r="T178" s="40"/>
      <c r="U178" s="40"/>
      <c r="V178" s="185"/>
      <c r="W178" s="167"/>
      <c r="X178" s="96"/>
      <c r="Y178" s="99"/>
      <c r="Z178" s="40"/>
      <c r="AA178" s="40"/>
      <c r="AB178" s="171"/>
      <c r="AC178" s="172"/>
      <c r="AD178" s="40"/>
      <c r="AE178" s="40"/>
      <c r="AF178" s="94"/>
      <c r="AG178" s="94"/>
      <c r="AH178" s="100"/>
      <c r="AI178" s="170"/>
      <c r="AJ178" s="169"/>
      <c r="AK178" s="98"/>
      <c r="AL178" s="168"/>
      <c r="AM178" s="97"/>
      <c r="AN178" s="98"/>
      <c r="AO178" s="98"/>
      <c r="AP178" s="225"/>
      <c r="AQ178" s="175"/>
      <c r="AR178" s="98"/>
      <c r="AS178" s="235"/>
      <c r="AT178" s="168"/>
      <c r="AU178" s="136"/>
      <c r="AV178" s="99"/>
      <c r="AW178" s="40"/>
      <c r="AX178" s="40"/>
      <c r="AY178" s="40"/>
      <c r="AZ178" s="40"/>
      <c r="BA178" s="40"/>
      <c r="BB178" s="40"/>
      <c r="BC178" s="40"/>
      <c r="BD178" s="40"/>
      <c r="BE178" s="40"/>
      <c r="BF178" s="101"/>
      <c r="BG178" s="96"/>
      <c r="BH178" s="99"/>
      <c r="BI178" s="40"/>
      <c r="BJ178" s="40"/>
      <c r="BK178" s="40"/>
      <c r="BL178" s="40"/>
      <c r="BM178" s="40"/>
      <c r="BN178" s="40"/>
      <c r="BO178" s="40"/>
      <c r="BP178" s="100"/>
      <c r="BQ178" s="40"/>
      <c r="BR178" s="40"/>
      <c r="BS178" s="40"/>
      <c r="BT178" s="40"/>
      <c r="BU178" s="40"/>
      <c r="BV178" s="40"/>
      <c r="BW178" s="40"/>
      <c r="BX178" s="40"/>
      <c r="BY178" s="100"/>
      <c r="BZ178" s="99"/>
      <c r="CA178" s="40"/>
      <c r="CB178" s="40"/>
      <c r="CC178" s="40"/>
      <c r="CD178" s="40"/>
      <c r="CE178" s="40"/>
      <c r="CF178" s="40"/>
      <c r="CG178" s="40"/>
      <c r="CH178" s="40"/>
      <c r="CI178" s="40"/>
      <c r="CJ178" s="40"/>
      <c r="CK178" s="40"/>
      <c r="CL178" s="40"/>
      <c r="CM178" s="40"/>
      <c r="CN178" s="40"/>
      <c r="CO178" s="40"/>
      <c r="CP178" s="40"/>
      <c r="CQ178" s="40"/>
      <c r="CR178" s="40"/>
      <c r="CS178" s="102"/>
      <c r="CT178" s="103"/>
      <c r="CU178" s="40"/>
      <c r="CV178" s="40"/>
      <c r="CW178" s="40"/>
      <c r="CX178" s="40"/>
      <c r="CY178" s="40"/>
      <c r="CZ178" s="40"/>
      <c r="DA178" s="40"/>
      <c r="DB178" s="40"/>
      <c r="DC178" s="40"/>
      <c r="DD178" s="40"/>
      <c r="DE178" s="40"/>
      <c r="DF178" s="40"/>
      <c r="DG178" s="40"/>
      <c r="DH178" s="40"/>
      <c r="DI178" s="40"/>
      <c r="DJ178" s="40"/>
      <c r="DK178" s="40"/>
      <c r="DL178" s="40"/>
      <c r="DM178" s="40"/>
      <c r="DN178" s="40"/>
      <c r="DO178" s="94"/>
      <c r="DP178" s="100"/>
      <c r="DQ178" s="104"/>
      <c r="DR178" s="105"/>
      <c r="DS178" s="105"/>
      <c r="DT178" s="105"/>
      <c r="DU178" s="105"/>
      <c r="DV178" s="105"/>
      <c r="DW178" s="94"/>
      <c r="DX178" s="191"/>
      <c r="DY178" s="104"/>
      <c r="DZ178" s="105"/>
      <c r="EA178" s="105"/>
      <c r="EB178" s="105"/>
      <c r="EC178" s="105"/>
      <c r="ED178" s="105"/>
      <c r="EE178" s="105"/>
      <c r="EF178" s="94"/>
      <c r="EG178" s="96"/>
      <c r="EH178" s="18"/>
      <c r="EI178" s="2"/>
      <c r="EJ178" s="2"/>
      <c r="EK178" s="100"/>
      <c r="EL178" s="99"/>
      <c r="EM178" s="40"/>
      <c r="EN178" s="40"/>
      <c r="EO178" s="100"/>
      <c r="EP178" s="99"/>
      <c r="EQ178" s="40"/>
      <c r="ER178" s="40"/>
      <c r="ES178" s="40"/>
      <c r="ET178" s="40"/>
      <c r="EU178" s="40"/>
      <c r="EV178" s="40"/>
      <c r="EW178" s="100"/>
      <c r="EX178" s="99"/>
      <c r="EY178" s="40"/>
      <c r="EZ178" s="40"/>
      <c r="FA178" s="40"/>
      <c r="FB178" s="40"/>
      <c r="FC178" s="40"/>
      <c r="FD178" s="40"/>
      <c r="FE178" s="100"/>
    </row>
    <row r="179" spans="1:161">
      <c r="A179" s="119" t="str">
        <f>Validation!B179</f>
        <v>Pass</v>
      </c>
      <c r="B179" s="150"/>
      <c r="C179" s="150"/>
      <c r="D179" s="150"/>
      <c r="E179" s="151"/>
      <c r="F179" s="152"/>
      <c r="G179" s="150"/>
      <c r="H179" s="149"/>
      <c r="I179" s="40"/>
      <c r="J179" s="149"/>
      <c r="K179" s="102"/>
      <c r="L179" s="40"/>
      <c r="M179" s="123"/>
      <c r="N179" s="137"/>
      <c r="O179" s="137"/>
      <c r="P179" s="95"/>
      <c r="Q179" s="94"/>
      <c r="R179" s="96"/>
      <c r="S179" s="95"/>
      <c r="T179" s="40"/>
      <c r="U179" s="40"/>
      <c r="V179" s="185"/>
      <c r="W179" s="167"/>
      <c r="X179" s="96"/>
      <c r="Y179" s="99"/>
      <c r="Z179" s="40"/>
      <c r="AA179" s="40"/>
      <c r="AB179" s="171"/>
      <c r="AC179" s="172"/>
      <c r="AD179" s="40"/>
      <c r="AE179" s="40"/>
      <c r="AF179" s="94"/>
      <c r="AG179" s="94"/>
      <c r="AH179" s="100"/>
      <c r="AI179" s="170"/>
      <c r="AJ179" s="169"/>
      <c r="AK179" s="98"/>
      <c r="AL179" s="168"/>
      <c r="AM179" s="97"/>
      <c r="AN179" s="98"/>
      <c r="AO179" s="98"/>
      <c r="AP179" s="225"/>
      <c r="AQ179" s="175"/>
      <c r="AR179" s="98"/>
      <c r="AS179" s="235"/>
      <c r="AT179" s="168"/>
      <c r="AU179" s="136"/>
      <c r="AV179" s="99"/>
      <c r="AW179" s="40"/>
      <c r="AX179" s="40"/>
      <c r="AY179" s="40"/>
      <c r="AZ179" s="40"/>
      <c r="BA179" s="40"/>
      <c r="BB179" s="40"/>
      <c r="BC179" s="40"/>
      <c r="BD179" s="40"/>
      <c r="BE179" s="40"/>
      <c r="BF179" s="101"/>
      <c r="BG179" s="96"/>
      <c r="BH179" s="99"/>
      <c r="BI179" s="40"/>
      <c r="BJ179" s="40"/>
      <c r="BK179" s="40"/>
      <c r="BL179" s="40"/>
      <c r="BM179" s="40"/>
      <c r="BN179" s="40"/>
      <c r="BO179" s="40"/>
      <c r="BP179" s="100"/>
      <c r="BQ179" s="40"/>
      <c r="BR179" s="40"/>
      <c r="BS179" s="40"/>
      <c r="BT179" s="40"/>
      <c r="BU179" s="40"/>
      <c r="BV179" s="40"/>
      <c r="BW179" s="40"/>
      <c r="BX179" s="40"/>
      <c r="BY179" s="100"/>
      <c r="BZ179" s="99"/>
      <c r="CA179" s="40"/>
      <c r="CB179" s="40"/>
      <c r="CC179" s="40"/>
      <c r="CD179" s="40"/>
      <c r="CE179" s="40"/>
      <c r="CF179" s="40"/>
      <c r="CG179" s="40"/>
      <c r="CH179" s="40"/>
      <c r="CI179" s="40"/>
      <c r="CJ179" s="40"/>
      <c r="CK179" s="40"/>
      <c r="CL179" s="40"/>
      <c r="CM179" s="40"/>
      <c r="CN179" s="40"/>
      <c r="CO179" s="40"/>
      <c r="CP179" s="40"/>
      <c r="CQ179" s="40"/>
      <c r="CR179" s="40"/>
      <c r="CS179" s="102"/>
      <c r="CT179" s="103"/>
      <c r="CU179" s="40"/>
      <c r="CV179" s="40"/>
      <c r="CW179" s="40"/>
      <c r="CX179" s="40"/>
      <c r="CY179" s="40"/>
      <c r="CZ179" s="40"/>
      <c r="DA179" s="40"/>
      <c r="DB179" s="40"/>
      <c r="DC179" s="40"/>
      <c r="DD179" s="40"/>
      <c r="DE179" s="40"/>
      <c r="DF179" s="40"/>
      <c r="DG179" s="40"/>
      <c r="DH179" s="40"/>
      <c r="DI179" s="40"/>
      <c r="DJ179" s="40"/>
      <c r="DK179" s="40"/>
      <c r="DL179" s="40"/>
      <c r="DM179" s="40"/>
      <c r="DN179" s="40"/>
      <c r="DO179" s="94"/>
      <c r="DP179" s="100"/>
      <c r="DQ179" s="104"/>
      <c r="DR179" s="105"/>
      <c r="DS179" s="105"/>
      <c r="DT179" s="105"/>
      <c r="DU179" s="105"/>
      <c r="DV179" s="105"/>
      <c r="DW179" s="94"/>
      <c r="DX179" s="191"/>
      <c r="DY179" s="104"/>
      <c r="DZ179" s="105"/>
      <c r="EA179" s="105"/>
      <c r="EB179" s="105"/>
      <c r="EC179" s="105"/>
      <c r="ED179" s="105"/>
      <c r="EE179" s="105"/>
      <c r="EF179" s="94"/>
      <c r="EG179" s="96"/>
      <c r="EH179" s="18"/>
      <c r="EI179" s="2"/>
      <c r="EJ179" s="2"/>
      <c r="EK179" s="100"/>
      <c r="EL179" s="99"/>
      <c r="EM179" s="40"/>
      <c r="EN179" s="40"/>
      <c r="EO179" s="100"/>
      <c r="EP179" s="99"/>
      <c r="EQ179" s="40"/>
      <c r="ER179" s="40"/>
      <c r="ES179" s="40"/>
      <c r="ET179" s="40"/>
      <c r="EU179" s="40"/>
      <c r="EV179" s="40"/>
      <c r="EW179" s="100"/>
      <c r="EX179" s="99"/>
      <c r="EY179" s="40"/>
      <c r="EZ179" s="40"/>
      <c r="FA179" s="40"/>
      <c r="FB179" s="40"/>
      <c r="FC179" s="40"/>
      <c r="FD179" s="40"/>
      <c r="FE179" s="100"/>
    </row>
    <row r="180" spans="1:161">
      <c r="A180" s="119" t="str">
        <f>Validation!B180</f>
        <v>Pass</v>
      </c>
      <c r="B180" s="150"/>
      <c r="C180" s="150"/>
      <c r="D180" s="150"/>
      <c r="E180" s="151"/>
      <c r="F180" s="152"/>
      <c r="G180" s="150"/>
      <c r="H180" s="149"/>
      <c r="I180" s="40"/>
      <c r="J180" s="149"/>
      <c r="K180" s="102"/>
      <c r="L180" s="40"/>
      <c r="M180" s="123"/>
      <c r="N180" s="137"/>
      <c r="O180" s="137"/>
      <c r="P180" s="95"/>
      <c r="Q180" s="94"/>
      <c r="R180" s="96"/>
      <c r="S180" s="95"/>
      <c r="T180" s="40"/>
      <c r="U180" s="40"/>
      <c r="V180" s="185"/>
      <c r="W180" s="167"/>
      <c r="X180" s="96"/>
      <c r="Y180" s="99"/>
      <c r="Z180" s="40"/>
      <c r="AA180" s="40"/>
      <c r="AB180" s="171"/>
      <c r="AC180" s="172"/>
      <c r="AD180" s="40"/>
      <c r="AE180" s="40"/>
      <c r="AF180" s="94"/>
      <c r="AG180" s="94"/>
      <c r="AH180" s="100"/>
      <c r="AI180" s="170"/>
      <c r="AJ180" s="169"/>
      <c r="AK180" s="98"/>
      <c r="AL180" s="168"/>
      <c r="AM180" s="97"/>
      <c r="AN180" s="98"/>
      <c r="AO180" s="98"/>
      <c r="AP180" s="225"/>
      <c r="AQ180" s="175"/>
      <c r="AR180" s="98"/>
      <c r="AS180" s="235"/>
      <c r="AT180" s="168"/>
      <c r="AU180" s="136"/>
      <c r="AV180" s="99"/>
      <c r="AW180" s="40"/>
      <c r="AX180" s="40"/>
      <c r="AY180" s="40"/>
      <c r="AZ180" s="40"/>
      <c r="BA180" s="40"/>
      <c r="BB180" s="40"/>
      <c r="BC180" s="40"/>
      <c r="BD180" s="40"/>
      <c r="BE180" s="40"/>
      <c r="BF180" s="101"/>
      <c r="BG180" s="96"/>
      <c r="BH180" s="99"/>
      <c r="BI180" s="40"/>
      <c r="BJ180" s="40"/>
      <c r="BK180" s="40"/>
      <c r="BL180" s="40"/>
      <c r="BM180" s="40"/>
      <c r="BN180" s="40"/>
      <c r="BO180" s="40"/>
      <c r="BP180" s="100"/>
      <c r="BQ180" s="40"/>
      <c r="BR180" s="40"/>
      <c r="BS180" s="40"/>
      <c r="BT180" s="40"/>
      <c r="BU180" s="40"/>
      <c r="BV180" s="40"/>
      <c r="BW180" s="40"/>
      <c r="BX180" s="40"/>
      <c r="BY180" s="100"/>
      <c r="BZ180" s="99"/>
      <c r="CA180" s="40"/>
      <c r="CB180" s="40"/>
      <c r="CC180" s="40"/>
      <c r="CD180" s="40"/>
      <c r="CE180" s="40"/>
      <c r="CF180" s="40"/>
      <c r="CG180" s="40"/>
      <c r="CH180" s="40"/>
      <c r="CI180" s="40"/>
      <c r="CJ180" s="40"/>
      <c r="CK180" s="40"/>
      <c r="CL180" s="40"/>
      <c r="CM180" s="40"/>
      <c r="CN180" s="40"/>
      <c r="CO180" s="40"/>
      <c r="CP180" s="40"/>
      <c r="CQ180" s="40"/>
      <c r="CR180" s="40"/>
      <c r="CS180" s="102"/>
      <c r="CT180" s="103"/>
      <c r="CU180" s="40"/>
      <c r="CV180" s="40"/>
      <c r="CW180" s="40"/>
      <c r="CX180" s="40"/>
      <c r="CY180" s="40"/>
      <c r="CZ180" s="40"/>
      <c r="DA180" s="40"/>
      <c r="DB180" s="40"/>
      <c r="DC180" s="40"/>
      <c r="DD180" s="40"/>
      <c r="DE180" s="40"/>
      <c r="DF180" s="40"/>
      <c r="DG180" s="40"/>
      <c r="DH180" s="40"/>
      <c r="DI180" s="40"/>
      <c r="DJ180" s="40"/>
      <c r="DK180" s="40"/>
      <c r="DL180" s="40"/>
      <c r="DM180" s="40"/>
      <c r="DN180" s="40"/>
      <c r="DO180" s="94"/>
      <c r="DP180" s="100"/>
      <c r="DQ180" s="104"/>
      <c r="DR180" s="105"/>
      <c r="DS180" s="105"/>
      <c r="DT180" s="105"/>
      <c r="DU180" s="105"/>
      <c r="DV180" s="105"/>
      <c r="DW180" s="94"/>
      <c r="DX180" s="191"/>
      <c r="DY180" s="104"/>
      <c r="DZ180" s="105"/>
      <c r="EA180" s="105"/>
      <c r="EB180" s="105"/>
      <c r="EC180" s="105"/>
      <c r="ED180" s="105"/>
      <c r="EE180" s="105"/>
      <c r="EF180" s="94"/>
      <c r="EG180" s="96"/>
      <c r="EH180" s="18"/>
      <c r="EI180" s="2"/>
      <c r="EJ180" s="2"/>
      <c r="EK180" s="100"/>
      <c r="EL180" s="99"/>
      <c r="EM180" s="40"/>
      <c r="EN180" s="40"/>
      <c r="EO180" s="100"/>
      <c r="EP180" s="99"/>
      <c r="EQ180" s="40"/>
      <c r="ER180" s="40"/>
      <c r="ES180" s="40"/>
      <c r="ET180" s="40"/>
      <c r="EU180" s="40"/>
      <c r="EV180" s="40"/>
      <c r="EW180" s="100"/>
      <c r="EX180" s="99"/>
      <c r="EY180" s="40"/>
      <c r="EZ180" s="40"/>
      <c r="FA180" s="40"/>
      <c r="FB180" s="40"/>
      <c r="FC180" s="40"/>
      <c r="FD180" s="40"/>
      <c r="FE180" s="100"/>
    </row>
    <row r="181" spans="1:161">
      <c r="A181" s="119" t="str">
        <f>Validation!B181</f>
        <v>Pass</v>
      </c>
      <c r="B181" s="150"/>
      <c r="C181" s="150"/>
      <c r="D181" s="150"/>
      <c r="E181" s="151"/>
      <c r="F181" s="152"/>
      <c r="G181" s="150"/>
      <c r="H181" s="149"/>
      <c r="I181" s="40"/>
      <c r="J181" s="149"/>
      <c r="K181" s="102"/>
      <c r="L181" s="40"/>
      <c r="M181" s="123"/>
      <c r="N181" s="137"/>
      <c r="O181" s="137"/>
      <c r="P181" s="95"/>
      <c r="Q181" s="94"/>
      <c r="R181" s="96"/>
      <c r="S181" s="95"/>
      <c r="T181" s="40"/>
      <c r="U181" s="40"/>
      <c r="V181" s="185"/>
      <c r="W181" s="167"/>
      <c r="X181" s="96"/>
      <c r="Y181" s="99"/>
      <c r="Z181" s="40"/>
      <c r="AA181" s="40"/>
      <c r="AB181" s="171"/>
      <c r="AC181" s="172"/>
      <c r="AD181" s="40"/>
      <c r="AE181" s="40"/>
      <c r="AF181" s="94"/>
      <c r="AG181" s="94"/>
      <c r="AH181" s="100"/>
      <c r="AI181" s="170"/>
      <c r="AJ181" s="169"/>
      <c r="AK181" s="98"/>
      <c r="AL181" s="168"/>
      <c r="AM181" s="97"/>
      <c r="AN181" s="98"/>
      <c r="AO181" s="98"/>
      <c r="AP181" s="225"/>
      <c r="AQ181" s="175"/>
      <c r="AR181" s="98"/>
      <c r="AS181" s="235"/>
      <c r="AT181" s="168"/>
      <c r="AU181" s="136"/>
      <c r="AV181" s="99"/>
      <c r="AW181" s="40"/>
      <c r="AX181" s="40"/>
      <c r="AY181" s="40"/>
      <c r="AZ181" s="40"/>
      <c r="BA181" s="40"/>
      <c r="BB181" s="40"/>
      <c r="BC181" s="40"/>
      <c r="BD181" s="40"/>
      <c r="BE181" s="40"/>
      <c r="BF181" s="101"/>
      <c r="BG181" s="96"/>
      <c r="BH181" s="99"/>
      <c r="BI181" s="40"/>
      <c r="BJ181" s="40"/>
      <c r="BK181" s="40"/>
      <c r="BL181" s="40"/>
      <c r="BM181" s="40"/>
      <c r="BN181" s="40"/>
      <c r="BO181" s="40"/>
      <c r="BP181" s="100"/>
      <c r="BQ181" s="40"/>
      <c r="BR181" s="40"/>
      <c r="BS181" s="40"/>
      <c r="BT181" s="40"/>
      <c r="BU181" s="40"/>
      <c r="BV181" s="40"/>
      <c r="BW181" s="40"/>
      <c r="BX181" s="40"/>
      <c r="BY181" s="100"/>
      <c r="BZ181" s="99"/>
      <c r="CA181" s="40"/>
      <c r="CB181" s="40"/>
      <c r="CC181" s="40"/>
      <c r="CD181" s="40"/>
      <c r="CE181" s="40"/>
      <c r="CF181" s="40"/>
      <c r="CG181" s="40"/>
      <c r="CH181" s="40"/>
      <c r="CI181" s="40"/>
      <c r="CJ181" s="40"/>
      <c r="CK181" s="40"/>
      <c r="CL181" s="40"/>
      <c r="CM181" s="40"/>
      <c r="CN181" s="40"/>
      <c r="CO181" s="40"/>
      <c r="CP181" s="40"/>
      <c r="CQ181" s="40"/>
      <c r="CR181" s="40"/>
      <c r="CS181" s="102"/>
      <c r="CT181" s="103"/>
      <c r="CU181" s="40"/>
      <c r="CV181" s="40"/>
      <c r="CW181" s="40"/>
      <c r="CX181" s="40"/>
      <c r="CY181" s="40"/>
      <c r="CZ181" s="40"/>
      <c r="DA181" s="40"/>
      <c r="DB181" s="40"/>
      <c r="DC181" s="40"/>
      <c r="DD181" s="40"/>
      <c r="DE181" s="40"/>
      <c r="DF181" s="40"/>
      <c r="DG181" s="40"/>
      <c r="DH181" s="40"/>
      <c r="DI181" s="40"/>
      <c r="DJ181" s="40"/>
      <c r="DK181" s="40"/>
      <c r="DL181" s="40"/>
      <c r="DM181" s="40"/>
      <c r="DN181" s="40"/>
      <c r="DO181" s="94"/>
      <c r="DP181" s="100"/>
      <c r="DQ181" s="104"/>
      <c r="DR181" s="105"/>
      <c r="DS181" s="105"/>
      <c r="DT181" s="105"/>
      <c r="DU181" s="105"/>
      <c r="DV181" s="105"/>
      <c r="DW181" s="94"/>
      <c r="DX181" s="191"/>
      <c r="DY181" s="104"/>
      <c r="DZ181" s="105"/>
      <c r="EA181" s="105"/>
      <c r="EB181" s="105"/>
      <c r="EC181" s="105"/>
      <c r="ED181" s="105"/>
      <c r="EE181" s="105"/>
      <c r="EF181" s="94"/>
      <c r="EG181" s="96"/>
      <c r="EH181" s="18"/>
      <c r="EI181" s="2"/>
      <c r="EJ181" s="2"/>
      <c r="EK181" s="100"/>
      <c r="EL181" s="99"/>
      <c r="EM181" s="40"/>
      <c r="EN181" s="40"/>
      <c r="EO181" s="100"/>
      <c r="EP181" s="99"/>
      <c r="EQ181" s="40"/>
      <c r="ER181" s="40"/>
      <c r="ES181" s="40"/>
      <c r="ET181" s="40"/>
      <c r="EU181" s="40"/>
      <c r="EV181" s="40"/>
      <c r="EW181" s="100"/>
      <c r="EX181" s="99"/>
      <c r="EY181" s="40"/>
      <c r="EZ181" s="40"/>
      <c r="FA181" s="40"/>
      <c r="FB181" s="40"/>
      <c r="FC181" s="40"/>
      <c r="FD181" s="40"/>
      <c r="FE181" s="100"/>
    </row>
    <row r="182" spans="1:161">
      <c r="A182" s="119" t="str">
        <f>Validation!B182</f>
        <v>Pass</v>
      </c>
      <c r="B182" s="150"/>
      <c r="C182" s="150"/>
      <c r="D182" s="150"/>
      <c r="E182" s="151"/>
      <c r="F182" s="152"/>
      <c r="G182" s="150"/>
      <c r="H182" s="149"/>
      <c r="I182" s="40"/>
      <c r="J182" s="149"/>
      <c r="K182" s="102"/>
      <c r="L182" s="40"/>
      <c r="M182" s="123"/>
      <c r="N182" s="137"/>
      <c r="O182" s="137"/>
      <c r="P182" s="95"/>
      <c r="Q182" s="94"/>
      <c r="R182" s="96"/>
      <c r="S182" s="95"/>
      <c r="T182" s="40"/>
      <c r="U182" s="40"/>
      <c r="V182" s="185"/>
      <c r="W182" s="167"/>
      <c r="X182" s="96"/>
      <c r="Y182" s="99"/>
      <c r="Z182" s="40"/>
      <c r="AA182" s="40"/>
      <c r="AB182" s="171"/>
      <c r="AC182" s="172"/>
      <c r="AD182" s="40"/>
      <c r="AE182" s="40"/>
      <c r="AF182" s="94"/>
      <c r="AG182" s="94"/>
      <c r="AH182" s="100"/>
      <c r="AI182" s="170"/>
      <c r="AJ182" s="169"/>
      <c r="AK182" s="98"/>
      <c r="AL182" s="168"/>
      <c r="AM182" s="97"/>
      <c r="AN182" s="98"/>
      <c r="AO182" s="98"/>
      <c r="AP182" s="225"/>
      <c r="AQ182" s="175"/>
      <c r="AR182" s="98"/>
      <c r="AS182" s="235"/>
      <c r="AT182" s="168"/>
      <c r="AU182" s="136"/>
      <c r="AV182" s="99"/>
      <c r="AW182" s="40"/>
      <c r="AX182" s="40"/>
      <c r="AY182" s="40"/>
      <c r="AZ182" s="40"/>
      <c r="BA182" s="40"/>
      <c r="BB182" s="40"/>
      <c r="BC182" s="40"/>
      <c r="BD182" s="40"/>
      <c r="BE182" s="40"/>
      <c r="BF182" s="101"/>
      <c r="BG182" s="96"/>
      <c r="BH182" s="99"/>
      <c r="BI182" s="40"/>
      <c r="BJ182" s="40"/>
      <c r="BK182" s="40"/>
      <c r="BL182" s="40"/>
      <c r="BM182" s="40"/>
      <c r="BN182" s="40"/>
      <c r="BO182" s="40"/>
      <c r="BP182" s="100"/>
      <c r="BQ182" s="40"/>
      <c r="BR182" s="40"/>
      <c r="BS182" s="40"/>
      <c r="BT182" s="40"/>
      <c r="BU182" s="40"/>
      <c r="BV182" s="40"/>
      <c r="BW182" s="40"/>
      <c r="BX182" s="40"/>
      <c r="BY182" s="100"/>
      <c r="BZ182" s="99"/>
      <c r="CA182" s="40"/>
      <c r="CB182" s="40"/>
      <c r="CC182" s="40"/>
      <c r="CD182" s="40"/>
      <c r="CE182" s="40"/>
      <c r="CF182" s="40"/>
      <c r="CG182" s="40"/>
      <c r="CH182" s="40"/>
      <c r="CI182" s="40"/>
      <c r="CJ182" s="40"/>
      <c r="CK182" s="40"/>
      <c r="CL182" s="40"/>
      <c r="CM182" s="40"/>
      <c r="CN182" s="40"/>
      <c r="CO182" s="40"/>
      <c r="CP182" s="40"/>
      <c r="CQ182" s="40"/>
      <c r="CR182" s="40"/>
      <c r="CS182" s="102"/>
      <c r="CT182" s="103"/>
      <c r="CU182" s="40"/>
      <c r="CV182" s="40"/>
      <c r="CW182" s="40"/>
      <c r="CX182" s="40"/>
      <c r="CY182" s="40"/>
      <c r="CZ182" s="40"/>
      <c r="DA182" s="40"/>
      <c r="DB182" s="40"/>
      <c r="DC182" s="40"/>
      <c r="DD182" s="40"/>
      <c r="DE182" s="40"/>
      <c r="DF182" s="40"/>
      <c r="DG182" s="40"/>
      <c r="DH182" s="40"/>
      <c r="DI182" s="40"/>
      <c r="DJ182" s="40"/>
      <c r="DK182" s="40"/>
      <c r="DL182" s="40"/>
      <c r="DM182" s="40"/>
      <c r="DN182" s="40"/>
      <c r="DO182" s="94"/>
      <c r="DP182" s="100"/>
      <c r="DQ182" s="104"/>
      <c r="DR182" s="105"/>
      <c r="DS182" s="105"/>
      <c r="DT182" s="105"/>
      <c r="DU182" s="105"/>
      <c r="DV182" s="105"/>
      <c r="DW182" s="94"/>
      <c r="DX182" s="191"/>
      <c r="DY182" s="104"/>
      <c r="DZ182" s="105"/>
      <c r="EA182" s="105"/>
      <c r="EB182" s="105"/>
      <c r="EC182" s="105"/>
      <c r="ED182" s="105"/>
      <c r="EE182" s="105"/>
      <c r="EF182" s="94"/>
      <c r="EG182" s="96"/>
      <c r="EH182" s="18"/>
      <c r="EI182" s="2"/>
      <c r="EJ182" s="2"/>
      <c r="EK182" s="100"/>
      <c r="EL182" s="99"/>
      <c r="EM182" s="40"/>
      <c r="EN182" s="40"/>
      <c r="EO182" s="100"/>
      <c r="EP182" s="99"/>
      <c r="EQ182" s="40"/>
      <c r="ER182" s="40"/>
      <c r="ES182" s="40"/>
      <c r="ET182" s="40"/>
      <c r="EU182" s="40"/>
      <c r="EV182" s="40"/>
      <c r="EW182" s="100"/>
      <c r="EX182" s="99"/>
      <c r="EY182" s="40"/>
      <c r="EZ182" s="40"/>
      <c r="FA182" s="40"/>
      <c r="FB182" s="40"/>
      <c r="FC182" s="40"/>
      <c r="FD182" s="40"/>
      <c r="FE182" s="100"/>
    </row>
    <row r="183" spans="1:161">
      <c r="A183" s="119" t="str">
        <f>Validation!B183</f>
        <v>Pass</v>
      </c>
      <c r="B183" s="150"/>
      <c r="C183" s="150"/>
      <c r="D183" s="150"/>
      <c r="E183" s="151"/>
      <c r="F183" s="152"/>
      <c r="G183" s="150"/>
      <c r="H183" s="149"/>
      <c r="I183" s="40"/>
      <c r="J183" s="149"/>
      <c r="K183" s="102"/>
      <c r="L183" s="40"/>
      <c r="M183" s="123"/>
      <c r="N183" s="137"/>
      <c r="O183" s="137"/>
      <c r="P183" s="95"/>
      <c r="Q183" s="94"/>
      <c r="R183" s="96"/>
      <c r="S183" s="95"/>
      <c r="T183" s="40"/>
      <c r="U183" s="40"/>
      <c r="V183" s="185"/>
      <c r="W183" s="167"/>
      <c r="X183" s="96"/>
      <c r="Y183" s="99"/>
      <c r="Z183" s="40"/>
      <c r="AA183" s="40"/>
      <c r="AB183" s="171"/>
      <c r="AC183" s="172"/>
      <c r="AD183" s="40"/>
      <c r="AE183" s="40"/>
      <c r="AF183" s="94"/>
      <c r="AG183" s="94"/>
      <c r="AH183" s="100"/>
      <c r="AI183" s="170"/>
      <c r="AJ183" s="169"/>
      <c r="AK183" s="98"/>
      <c r="AL183" s="168"/>
      <c r="AM183" s="97"/>
      <c r="AN183" s="98"/>
      <c r="AO183" s="98"/>
      <c r="AP183" s="225"/>
      <c r="AQ183" s="175"/>
      <c r="AR183" s="98"/>
      <c r="AS183" s="235"/>
      <c r="AT183" s="168"/>
      <c r="AU183" s="136"/>
      <c r="AV183" s="99"/>
      <c r="AW183" s="40"/>
      <c r="AX183" s="40"/>
      <c r="AY183" s="40"/>
      <c r="AZ183" s="40"/>
      <c r="BA183" s="40"/>
      <c r="BB183" s="40"/>
      <c r="BC183" s="40"/>
      <c r="BD183" s="40"/>
      <c r="BE183" s="40"/>
      <c r="BF183" s="101"/>
      <c r="BG183" s="96"/>
      <c r="BH183" s="99"/>
      <c r="BI183" s="40"/>
      <c r="BJ183" s="40"/>
      <c r="BK183" s="40"/>
      <c r="BL183" s="40"/>
      <c r="BM183" s="40"/>
      <c r="BN183" s="40"/>
      <c r="BO183" s="40"/>
      <c r="BP183" s="100"/>
      <c r="BQ183" s="40"/>
      <c r="BR183" s="40"/>
      <c r="BS183" s="40"/>
      <c r="BT183" s="40"/>
      <c r="BU183" s="40"/>
      <c r="BV183" s="40"/>
      <c r="BW183" s="40"/>
      <c r="BX183" s="40"/>
      <c r="BY183" s="100"/>
      <c r="BZ183" s="99"/>
      <c r="CA183" s="40"/>
      <c r="CB183" s="40"/>
      <c r="CC183" s="40"/>
      <c r="CD183" s="40"/>
      <c r="CE183" s="40"/>
      <c r="CF183" s="40"/>
      <c r="CG183" s="40"/>
      <c r="CH183" s="40"/>
      <c r="CI183" s="40"/>
      <c r="CJ183" s="40"/>
      <c r="CK183" s="40"/>
      <c r="CL183" s="40"/>
      <c r="CM183" s="40"/>
      <c r="CN183" s="40"/>
      <c r="CO183" s="40"/>
      <c r="CP183" s="40"/>
      <c r="CQ183" s="40"/>
      <c r="CR183" s="40"/>
      <c r="CS183" s="102"/>
      <c r="CT183" s="103"/>
      <c r="CU183" s="40"/>
      <c r="CV183" s="40"/>
      <c r="CW183" s="40"/>
      <c r="CX183" s="40"/>
      <c r="CY183" s="40"/>
      <c r="CZ183" s="40"/>
      <c r="DA183" s="40"/>
      <c r="DB183" s="40"/>
      <c r="DC183" s="40"/>
      <c r="DD183" s="40"/>
      <c r="DE183" s="40"/>
      <c r="DF183" s="40"/>
      <c r="DG183" s="40"/>
      <c r="DH183" s="40"/>
      <c r="DI183" s="40"/>
      <c r="DJ183" s="40"/>
      <c r="DK183" s="40"/>
      <c r="DL183" s="40"/>
      <c r="DM183" s="40"/>
      <c r="DN183" s="40"/>
      <c r="DO183" s="94"/>
      <c r="DP183" s="100"/>
      <c r="DQ183" s="104"/>
      <c r="DR183" s="105"/>
      <c r="DS183" s="105"/>
      <c r="DT183" s="105"/>
      <c r="DU183" s="105"/>
      <c r="DV183" s="105"/>
      <c r="DW183" s="94"/>
      <c r="DX183" s="191"/>
      <c r="DY183" s="104"/>
      <c r="DZ183" s="105"/>
      <c r="EA183" s="105"/>
      <c r="EB183" s="105"/>
      <c r="EC183" s="105"/>
      <c r="ED183" s="105"/>
      <c r="EE183" s="105"/>
      <c r="EF183" s="94"/>
      <c r="EG183" s="96"/>
      <c r="EH183" s="18"/>
      <c r="EI183" s="2"/>
      <c r="EJ183" s="2"/>
      <c r="EK183" s="100"/>
      <c r="EL183" s="99"/>
      <c r="EM183" s="40"/>
      <c r="EN183" s="40"/>
      <c r="EO183" s="100"/>
      <c r="EP183" s="99"/>
      <c r="EQ183" s="40"/>
      <c r="ER183" s="40"/>
      <c r="ES183" s="40"/>
      <c r="ET183" s="40"/>
      <c r="EU183" s="40"/>
      <c r="EV183" s="40"/>
      <c r="EW183" s="100"/>
      <c r="EX183" s="99"/>
      <c r="EY183" s="40"/>
      <c r="EZ183" s="40"/>
      <c r="FA183" s="40"/>
      <c r="FB183" s="40"/>
      <c r="FC183" s="40"/>
      <c r="FD183" s="40"/>
      <c r="FE183" s="100"/>
    </row>
    <row r="184" spans="1:161">
      <c r="A184" s="119" t="str">
        <f>Validation!B184</f>
        <v>Pass</v>
      </c>
      <c r="B184" s="150"/>
      <c r="C184" s="150"/>
      <c r="D184" s="150"/>
      <c r="E184" s="151"/>
      <c r="F184" s="152"/>
      <c r="G184" s="150"/>
      <c r="H184" s="149"/>
      <c r="I184" s="40"/>
      <c r="J184" s="149"/>
      <c r="K184" s="102"/>
      <c r="L184" s="40"/>
      <c r="M184" s="123"/>
      <c r="N184" s="137"/>
      <c r="O184" s="137"/>
      <c r="P184" s="95"/>
      <c r="Q184" s="94"/>
      <c r="R184" s="96"/>
      <c r="S184" s="95"/>
      <c r="T184" s="40"/>
      <c r="U184" s="40"/>
      <c r="V184" s="185"/>
      <c r="W184" s="167"/>
      <c r="X184" s="96"/>
      <c r="Y184" s="99"/>
      <c r="Z184" s="40"/>
      <c r="AA184" s="40"/>
      <c r="AB184" s="171"/>
      <c r="AC184" s="172"/>
      <c r="AD184" s="40"/>
      <c r="AE184" s="40"/>
      <c r="AF184" s="94"/>
      <c r="AG184" s="94"/>
      <c r="AH184" s="100"/>
      <c r="AI184" s="170"/>
      <c r="AJ184" s="169"/>
      <c r="AK184" s="98"/>
      <c r="AL184" s="168"/>
      <c r="AM184" s="97"/>
      <c r="AN184" s="98"/>
      <c r="AO184" s="98"/>
      <c r="AP184" s="225"/>
      <c r="AQ184" s="175"/>
      <c r="AR184" s="98"/>
      <c r="AS184" s="235"/>
      <c r="AT184" s="168"/>
      <c r="AU184" s="136"/>
      <c r="AV184" s="99"/>
      <c r="AW184" s="40"/>
      <c r="AX184" s="40"/>
      <c r="AY184" s="40"/>
      <c r="AZ184" s="40"/>
      <c r="BA184" s="40"/>
      <c r="BB184" s="40"/>
      <c r="BC184" s="40"/>
      <c r="BD184" s="40"/>
      <c r="BE184" s="40"/>
      <c r="BF184" s="101"/>
      <c r="BG184" s="96"/>
      <c r="BH184" s="99"/>
      <c r="BI184" s="40"/>
      <c r="BJ184" s="40"/>
      <c r="BK184" s="40"/>
      <c r="BL184" s="40"/>
      <c r="BM184" s="40"/>
      <c r="BN184" s="40"/>
      <c r="BO184" s="40"/>
      <c r="BP184" s="100"/>
      <c r="BQ184" s="40"/>
      <c r="BR184" s="40"/>
      <c r="BS184" s="40"/>
      <c r="BT184" s="40"/>
      <c r="BU184" s="40"/>
      <c r="BV184" s="40"/>
      <c r="BW184" s="40"/>
      <c r="BX184" s="40"/>
      <c r="BY184" s="100"/>
      <c r="BZ184" s="99"/>
      <c r="CA184" s="40"/>
      <c r="CB184" s="40"/>
      <c r="CC184" s="40"/>
      <c r="CD184" s="40"/>
      <c r="CE184" s="40"/>
      <c r="CF184" s="40"/>
      <c r="CG184" s="40"/>
      <c r="CH184" s="40"/>
      <c r="CI184" s="40"/>
      <c r="CJ184" s="40"/>
      <c r="CK184" s="40"/>
      <c r="CL184" s="40"/>
      <c r="CM184" s="40"/>
      <c r="CN184" s="40"/>
      <c r="CO184" s="40"/>
      <c r="CP184" s="40"/>
      <c r="CQ184" s="40"/>
      <c r="CR184" s="40"/>
      <c r="CS184" s="102"/>
      <c r="CT184" s="103"/>
      <c r="CU184" s="40"/>
      <c r="CV184" s="40"/>
      <c r="CW184" s="40"/>
      <c r="CX184" s="40"/>
      <c r="CY184" s="40"/>
      <c r="CZ184" s="40"/>
      <c r="DA184" s="40"/>
      <c r="DB184" s="40"/>
      <c r="DC184" s="40"/>
      <c r="DD184" s="40"/>
      <c r="DE184" s="40"/>
      <c r="DF184" s="40"/>
      <c r="DG184" s="40"/>
      <c r="DH184" s="40"/>
      <c r="DI184" s="40"/>
      <c r="DJ184" s="40"/>
      <c r="DK184" s="40"/>
      <c r="DL184" s="40"/>
      <c r="DM184" s="40"/>
      <c r="DN184" s="40"/>
      <c r="DO184" s="94"/>
      <c r="DP184" s="100"/>
      <c r="DQ184" s="104"/>
      <c r="DR184" s="105"/>
      <c r="DS184" s="105"/>
      <c r="DT184" s="105"/>
      <c r="DU184" s="105"/>
      <c r="DV184" s="105"/>
      <c r="DW184" s="94"/>
      <c r="DX184" s="191"/>
      <c r="DY184" s="104"/>
      <c r="DZ184" s="105"/>
      <c r="EA184" s="105"/>
      <c r="EB184" s="105"/>
      <c r="EC184" s="105"/>
      <c r="ED184" s="105"/>
      <c r="EE184" s="105"/>
      <c r="EF184" s="94"/>
      <c r="EG184" s="96"/>
      <c r="EH184" s="18"/>
      <c r="EI184" s="2"/>
      <c r="EJ184" s="2"/>
      <c r="EK184" s="100"/>
      <c r="EL184" s="99"/>
      <c r="EM184" s="40"/>
      <c r="EN184" s="40"/>
      <c r="EO184" s="100"/>
      <c r="EP184" s="99"/>
      <c r="EQ184" s="40"/>
      <c r="ER184" s="40"/>
      <c r="ES184" s="40"/>
      <c r="ET184" s="40"/>
      <c r="EU184" s="40"/>
      <c r="EV184" s="40"/>
      <c r="EW184" s="100"/>
      <c r="EX184" s="99"/>
      <c r="EY184" s="40"/>
      <c r="EZ184" s="40"/>
      <c r="FA184" s="40"/>
      <c r="FB184" s="40"/>
      <c r="FC184" s="40"/>
      <c r="FD184" s="40"/>
      <c r="FE184" s="100"/>
    </row>
    <row r="185" spans="1:161">
      <c r="A185" s="119" t="str">
        <f>Validation!B185</f>
        <v>Pass</v>
      </c>
      <c r="B185" s="150"/>
      <c r="C185" s="150"/>
      <c r="D185" s="150"/>
      <c r="E185" s="151"/>
      <c r="F185" s="152"/>
      <c r="G185" s="150"/>
      <c r="H185" s="149"/>
      <c r="I185" s="40"/>
      <c r="J185" s="149"/>
      <c r="K185" s="102"/>
      <c r="L185" s="40"/>
      <c r="M185" s="123"/>
      <c r="N185" s="137"/>
      <c r="O185" s="137"/>
      <c r="P185" s="95"/>
      <c r="Q185" s="94"/>
      <c r="R185" s="96"/>
      <c r="S185" s="95"/>
      <c r="T185" s="40"/>
      <c r="U185" s="40"/>
      <c r="V185" s="185"/>
      <c r="W185" s="167"/>
      <c r="X185" s="96"/>
      <c r="Y185" s="99"/>
      <c r="Z185" s="40"/>
      <c r="AA185" s="40"/>
      <c r="AB185" s="171"/>
      <c r="AC185" s="172"/>
      <c r="AD185" s="40"/>
      <c r="AE185" s="40"/>
      <c r="AF185" s="94"/>
      <c r="AG185" s="94"/>
      <c r="AH185" s="100"/>
      <c r="AI185" s="170"/>
      <c r="AJ185" s="169"/>
      <c r="AK185" s="98"/>
      <c r="AL185" s="168"/>
      <c r="AM185" s="97"/>
      <c r="AN185" s="98"/>
      <c r="AO185" s="98"/>
      <c r="AP185" s="225"/>
      <c r="AQ185" s="175"/>
      <c r="AR185" s="98"/>
      <c r="AS185" s="235"/>
      <c r="AT185" s="168"/>
      <c r="AU185" s="136"/>
      <c r="AV185" s="99"/>
      <c r="AW185" s="40"/>
      <c r="AX185" s="40"/>
      <c r="AY185" s="40"/>
      <c r="AZ185" s="40"/>
      <c r="BA185" s="40"/>
      <c r="BB185" s="40"/>
      <c r="BC185" s="40"/>
      <c r="BD185" s="40"/>
      <c r="BE185" s="40"/>
      <c r="BF185" s="101"/>
      <c r="BG185" s="96"/>
      <c r="BH185" s="99"/>
      <c r="BI185" s="40"/>
      <c r="BJ185" s="40"/>
      <c r="BK185" s="40"/>
      <c r="BL185" s="40"/>
      <c r="BM185" s="40"/>
      <c r="BN185" s="40"/>
      <c r="BO185" s="40"/>
      <c r="BP185" s="100"/>
      <c r="BQ185" s="40"/>
      <c r="BR185" s="40"/>
      <c r="BS185" s="40"/>
      <c r="BT185" s="40"/>
      <c r="BU185" s="40"/>
      <c r="BV185" s="40"/>
      <c r="BW185" s="40"/>
      <c r="BX185" s="40"/>
      <c r="BY185" s="100"/>
      <c r="BZ185" s="99"/>
      <c r="CA185" s="40"/>
      <c r="CB185" s="40"/>
      <c r="CC185" s="40"/>
      <c r="CD185" s="40"/>
      <c r="CE185" s="40"/>
      <c r="CF185" s="40"/>
      <c r="CG185" s="40"/>
      <c r="CH185" s="40"/>
      <c r="CI185" s="40"/>
      <c r="CJ185" s="40"/>
      <c r="CK185" s="40"/>
      <c r="CL185" s="40"/>
      <c r="CM185" s="40"/>
      <c r="CN185" s="40"/>
      <c r="CO185" s="40"/>
      <c r="CP185" s="40"/>
      <c r="CQ185" s="40"/>
      <c r="CR185" s="40"/>
      <c r="CS185" s="102"/>
      <c r="CT185" s="103"/>
      <c r="CU185" s="40"/>
      <c r="CV185" s="40"/>
      <c r="CW185" s="40"/>
      <c r="CX185" s="40"/>
      <c r="CY185" s="40"/>
      <c r="CZ185" s="40"/>
      <c r="DA185" s="40"/>
      <c r="DB185" s="40"/>
      <c r="DC185" s="40"/>
      <c r="DD185" s="40"/>
      <c r="DE185" s="40"/>
      <c r="DF185" s="40"/>
      <c r="DG185" s="40"/>
      <c r="DH185" s="40"/>
      <c r="DI185" s="40"/>
      <c r="DJ185" s="40"/>
      <c r="DK185" s="40"/>
      <c r="DL185" s="40"/>
      <c r="DM185" s="40"/>
      <c r="DN185" s="40"/>
      <c r="DO185" s="94"/>
      <c r="DP185" s="100"/>
      <c r="DQ185" s="104"/>
      <c r="DR185" s="105"/>
      <c r="DS185" s="105"/>
      <c r="DT185" s="105"/>
      <c r="DU185" s="105"/>
      <c r="DV185" s="105"/>
      <c r="DW185" s="94"/>
      <c r="DX185" s="191"/>
      <c r="DY185" s="104"/>
      <c r="DZ185" s="105"/>
      <c r="EA185" s="105"/>
      <c r="EB185" s="105"/>
      <c r="EC185" s="105"/>
      <c r="ED185" s="105"/>
      <c r="EE185" s="105"/>
      <c r="EF185" s="94"/>
      <c r="EG185" s="96"/>
      <c r="EH185" s="18"/>
      <c r="EI185" s="2"/>
      <c r="EJ185" s="2"/>
      <c r="EK185" s="100"/>
      <c r="EL185" s="99"/>
      <c r="EM185" s="40"/>
      <c r="EN185" s="40"/>
      <c r="EO185" s="100"/>
      <c r="EP185" s="99"/>
      <c r="EQ185" s="40"/>
      <c r="ER185" s="40"/>
      <c r="ES185" s="40"/>
      <c r="ET185" s="40"/>
      <c r="EU185" s="40"/>
      <c r="EV185" s="40"/>
      <c r="EW185" s="100"/>
      <c r="EX185" s="99"/>
      <c r="EY185" s="40"/>
      <c r="EZ185" s="40"/>
      <c r="FA185" s="40"/>
      <c r="FB185" s="40"/>
      <c r="FC185" s="40"/>
      <c r="FD185" s="40"/>
      <c r="FE185" s="100"/>
    </row>
    <row r="186" spans="1:161">
      <c r="A186" s="119" t="str">
        <f>Validation!B186</f>
        <v>Pass</v>
      </c>
      <c r="B186" s="150"/>
      <c r="C186" s="150"/>
      <c r="D186" s="150"/>
      <c r="E186" s="151"/>
      <c r="F186" s="152"/>
      <c r="G186" s="150"/>
      <c r="H186" s="149"/>
      <c r="I186" s="40"/>
      <c r="J186" s="149"/>
      <c r="K186" s="102"/>
      <c r="L186" s="40"/>
      <c r="M186" s="123"/>
      <c r="N186" s="137"/>
      <c r="O186" s="137"/>
      <c r="P186" s="95"/>
      <c r="Q186" s="94"/>
      <c r="R186" s="96"/>
      <c r="S186" s="95"/>
      <c r="T186" s="40"/>
      <c r="U186" s="40"/>
      <c r="V186" s="185"/>
      <c r="W186" s="167"/>
      <c r="X186" s="96"/>
      <c r="Y186" s="99"/>
      <c r="Z186" s="40"/>
      <c r="AA186" s="40"/>
      <c r="AB186" s="171"/>
      <c r="AC186" s="172"/>
      <c r="AD186" s="40"/>
      <c r="AE186" s="40"/>
      <c r="AF186" s="94"/>
      <c r="AG186" s="94"/>
      <c r="AH186" s="100"/>
      <c r="AI186" s="170"/>
      <c r="AJ186" s="169"/>
      <c r="AK186" s="98"/>
      <c r="AL186" s="168"/>
      <c r="AM186" s="97"/>
      <c r="AN186" s="98"/>
      <c r="AO186" s="98"/>
      <c r="AP186" s="225"/>
      <c r="AQ186" s="175"/>
      <c r="AR186" s="98"/>
      <c r="AS186" s="235"/>
      <c r="AT186" s="168"/>
      <c r="AU186" s="136"/>
      <c r="AV186" s="99"/>
      <c r="AW186" s="40"/>
      <c r="AX186" s="40"/>
      <c r="AY186" s="40"/>
      <c r="AZ186" s="40"/>
      <c r="BA186" s="40"/>
      <c r="BB186" s="40"/>
      <c r="BC186" s="40"/>
      <c r="BD186" s="40"/>
      <c r="BE186" s="40"/>
      <c r="BF186" s="101"/>
      <c r="BG186" s="96"/>
      <c r="BH186" s="99"/>
      <c r="BI186" s="40"/>
      <c r="BJ186" s="40"/>
      <c r="BK186" s="40"/>
      <c r="BL186" s="40"/>
      <c r="BM186" s="40"/>
      <c r="BN186" s="40"/>
      <c r="BO186" s="40"/>
      <c r="BP186" s="100"/>
      <c r="BQ186" s="40"/>
      <c r="BR186" s="40"/>
      <c r="BS186" s="40"/>
      <c r="BT186" s="40"/>
      <c r="BU186" s="40"/>
      <c r="BV186" s="40"/>
      <c r="BW186" s="40"/>
      <c r="BX186" s="40"/>
      <c r="BY186" s="100"/>
      <c r="BZ186" s="99"/>
      <c r="CA186" s="40"/>
      <c r="CB186" s="40"/>
      <c r="CC186" s="40"/>
      <c r="CD186" s="40"/>
      <c r="CE186" s="40"/>
      <c r="CF186" s="40"/>
      <c r="CG186" s="40"/>
      <c r="CH186" s="40"/>
      <c r="CI186" s="40"/>
      <c r="CJ186" s="40"/>
      <c r="CK186" s="40"/>
      <c r="CL186" s="40"/>
      <c r="CM186" s="40"/>
      <c r="CN186" s="40"/>
      <c r="CO186" s="40"/>
      <c r="CP186" s="40"/>
      <c r="CQ186" s="40"/>
      <c r="CR186" s="40"/>
      <c r="CS186" s="102"/>
      <c r="CT186" s="103"/>
      <c r="CU186" s="40"/>
      <c r="CV186" s="40"/>
      <c r="CW186" s="40"/>
      <c r="CX186" s="40"/>
      <c r="CY186" s="40"/>
      <c r="CZ186" s="40"/>
      <c r="DA186" s="40"/>
      <c r="DB186" s="40"/>
      <c r="DC186" s="40"/>
      <c r="DD186" s="40"/>
      <c r="DE186" s="40"/>
      <c r="DF186" s="40"/>
      <c r="DG186" s="40"/>
      <c r="DH186" s="40"/>
      <c r="DI186" s="40"/>
      <c r="DJ186" s="40"/>
      <c r="DK186" s="40"/>
      <c r="DL186" s="40"/>
      <c r="DM186" s="40"/>
      <c r="DN186" s="40"/>
      <c r="DO186" s="94"/>
      <c r="DP186" s="100"/>
      <c r="DQ186" s="104"/>
      <c r="DR186" s="105"/>
      <c r="DS186" s="105"/>
      <c r="DT186" s="105"/>
      <c r="DU186" s="105"/>
      <c r="DV186" s="105"/>
      <c r="DW186" s="94"/>
      <c r="DX186" s="191"/>
      <c r="DY186" s="104"/>
      <c r="DZ186" s="105"/>
      <c r="EA186" s="105"/>
      <c r="EB186" s="105"/>
      <c r="EC186" s="105"/>
      <c r="ED186" s="105"/>
      <c r="EE186" s="105"/>
      <c r="EF186" s="94"/>
      <c r="EG186" s="96"/>
      <c r="EH186" s="18"/>
      <c r="EI186" s="2"/>
      <c r="EJ186" s="2"/>
      <c r="EK186" s="100"/>
      <c r="EL186" s="99"/>
      <c r="EM186" s="40"/>
      <c r="EN186" s="40"/>
      <c r="EO186" s="100"/>
      <c r="EP186" s="99"/>
      <c r="EQ186" s="40"/>
      <c r="ER186" s="40"/>
      <c r="ES186" s="40"/>
      <c r="ET186" s="40"/>
      <c r="EU186" s="40"/>
      <c r="EV186" s="40"/>
      <c r="EW186" s="100"/>
      <c r="EX186" s="99"/>
      <c r="EY186" s="40"/>
      <c r="EZ186" s="40"/>
      <c r="FA186" s="40"/>
      <c r="FB186" s="40"/>
      <c r="FC186" s="40"/>
      <c r="FD186" s="40"/>
      <c r="FE186" s="100"/>
    </row>
    <row r="187" spans="1:161">
      <c r="A187" s="119" t="str">
        <f>Validation!B187</f>
        <v>Pass</v>
      </c>
      <c r="B187" s="150"/>
      <c r="C187" s="150"/>
      <c r="D187" s="150"/>
      <c r="E187" s="151"/>
      <c r="F187" s="152"/>
      <c r="G187" s="150"/>
      <c r="H187" s="149"/>
      <c r="I187" s="40"/>
      <c r="J187" s="149"/>
      <c r="K187" s="102"/>
      <c r="L187" s="40"/>
      <c r="M187" s="123"/>
      <c r="N187" s="137"/>
      <c r="O187" s="137"/>
      <c r="P187" s="95"/>
      <c r="Q187" s="94"/>
      <c r="R187" s="96"/>
      <c r="S187" s="95"/>
      <c r="T187" s="40"/>
      <c r="U187" s="40"/>
      <c r="V187" s="185"/>
      <c r="W187" s="167"/>
      <c r="X187" s="96"/>
      <c r="Y187" s="99"/>
      <c r="Z187" s="40"/>
      <c r="AA187" s="40"/>
      <c r="AB187" s="171"/>
      <c r="AC187" s="172"/>
      <c r="AD187" s="40"/>
      <c r="AE187" s="40"/>
      <c r="AF187" s="94"/>
      <c r="AG187" s="94"/>
      <c r="AH187" s="100"/>
      <c r="AI187" s="170"/>
      <c r="AJ187" s="169"/>
      <c r="AK187" s="98"/>
      <c r="AL187" s="168"/>
      <c r="AM187" s="97"/>
      <c r="AN187" s="98"/>
      <c r="AO187" s="98"/>
      <c r="AP187" s="225"/>
      <c r="AQ187" s="175"/>
      <c r="AR187" s="98"/>
      <c r="AS187" s="235"/>
      <c r="AT187" s="168"/>
      <c r="AU187" s="136"/>
      <c r="AV187" s="99"/>
      <c r="AW187" s="40"/>
      <c r="AX187" s="40"/>
      <c r="AY187" s="40"/>
      <c r="AZ187" s="40"/>
      <c r="BA187" s="40"/>
      <c r="BB187" s="40"/>
      <c r="BC187" s="40"/>
      <c r="BD187" s="40"/>
      <c r="BE187" s="40"/>
      <c r="BF187" s="101"/>
      <c r="BG187" s="96"/>
      <c r="BH187" s="99"/>
      <c r="BI187" s="40"/>
      <c r="BJ187" s="40"/>
      <c r="BK187" s="40"/>
      <c r="BL187" s="40"/>
      <c r="BM187" s="40"/>
      <c r="BN187" s="40"/>
      <c r="BO187" s="40"/>
      <c r="BP187" s="100"/>
      <c r="BQ187" s="40"/>
      <c r="BR187" s="40"/>
      <c r="BS187" s="40"/>
      <c r="BT187" s="40"/>
      <c r="BU187" s="40"/>
      <c r="BV187" s="40"/>
      <c r="BW187" s="40"/>
      <c r="BX187" s="40"/>
      <c r="BY187" s="100"/>
      <c r="BZ187" s="99"/>
      <c r="CA187" s="40"/>
      <c r="CB187" s="40"/>
      <c r="CC187" s="40"/>
      <c r="CD187" s="40"/>
      <c r="CE187" s="40"/>
      <c r="CF187" s="40"/>
      <c r="CG187" s="40"/>
      <c r="CH187" s="40"/>
      <c r="CI187" s="40"/>
      <c r="CJ187" s="40"/>
      <c r="CK187" s="40"/>
      <c r="CL187" s="40"/>
      <c r="CM187" s="40"/>
      <c r="CN187" s="40"/>
      <c r="CO187" s="40"/>
      <c r="CP187" s="40"/>
      <c r="CQ187" s="40"/>
      <c r="CR187" s="40"/>
      <c r="CS187" s="102"/>
      <c r="CT187" s="103"/>
      <c r="CU187" s="40"/>
      <c r="CV187" s="40"/>
      <c r="CW187" s="40"/>
      <c r="CX187" s="40"/>
      <c r="CY187" s="40"/>
      <c r="CZ187" s="40"/>
      <c r="DA187" s="40"/>
      <c r="DB187" s="40"/>
      <c r="DC187" s="40"/>
      <c r="DD187" s="40"/>
      <c r="DE187" s="40"/>
      <c r="DF187" s="40"/>
      <c r="DG187" s="40"/>
      <c r="DH187" s="40"/>
      <c r="DI187" s="40"/>
      <c r="DJ187" s="40"/>
      <c r="DK187" s="40"/>
      <c r="DL187" s="40"/>
      <c r="DM187" s="40"/>
      <c r="DN187" s="40"/>
      <c r="DO187" s="94"/>
      <c r="DP187" s="100"/>
      <c r="DQ187" s="104"/>
      <c r="DR187" s="105"/>
      <c r="DS187" s="105"/>
      <c r="DT187" s="105"/>
      <c r="DU187" s="105"/>
      <c r="DV187" s="105"/>
      <c r="DW187" s="94"/>
      <c r="DX187" s="191"/>
      <c r="DY187" s="104"/>
      <c r="DZ187" s="105"/>
      <c r="EA187" s="105"/>
      <c r="EB187" s="105"/>
      <c r="EC187" s="105"/>
      <c r="ED187" s="105"/>
      <c r="EE187" s="105"/>
      <c r="EF187" s="94"/>
      <c r="EG187" s="96"/>
      <c r="EH187" s="18"/>
      <c r="EI187" s="2"/>
      <c r="EJ187" s="2"/>
      <c r="EK187" s="100"/>
      <c r="EL187" s="99"/>
      <c r="EM187" s="40"/>
      <c r="EN187" s="40"/>
      <c r="EO187" s="100"/>
      <c r="EP187" s="99"/>
      <c r="EQ187" s="40"/>
      <c r="ER187" s="40"/>
      <c r="ES187" s="40"/>
      <c r="ET187" s="40"/>
      <c r="EU187" s="40"/>
      <c r="EV187" s="40"/>
      <c r="EW187" s="100"/>
      <c r="EX187" s="99"/>
      <c r="EY187" s="40"/>
      <c r="EZ187" s="40"/>
      <c r="FA187" s="40"/>
      <c r="FB187" s="40"/>
      <c r="FC187" s="40"/>
      <c r="FD187" s="40"/>
      <c r="FE187" s="100"/>
    </row>
    <row r="188" spans="1:161">
      <c r="A188" s="119" t="str">
        <f>Validation!B188</f>
        <v>Pass</v>
      </c>
      <c r="B188" s="150"/>
      <c r="C188" s="150"/>
      <c r="D188" s="150"/>
      <c r="E188" s="151"/>
      <c r="F188" s="152"/>
      <c r="G188" s="150"/>
      <c r="H188" s="149"/>
      <c r="I188" s="40"/>
      <c r="J188" s="149"/>
      <c r="K188" s="102"/>
      <c r="L188" s="40"/>
      <c r="M188" s="123"/>
      <c r="N188" s="137"/>
      <c r="O188" s="137"/>
      <c r="P188" s="95"/>
      <c r="Q188" s="94"/>
      <c r="R188" s="96"/>
      <c r="S188" s="95"/>
      <c r="T188" s="40"/>
      <c r="U188" s="40"/>
      <c r="V188" s="185"/>
      <c r="W188" s="167"/>
      <c r="X188" s="96"/>
      <c r="Y188" s="99"/>
      <c r="Z188" s="40"/>
      <c r="AA188" s="40"/>
      <c r="AB188" s="171"/>
      <c r="AC188" s="172"/>
      <c r="AD188" s="40"/>
      <c r="AE188" s="40"/>
      <c r="AF188" s="94"/>
      <c r="AG188" s="94"/>
      <c r="AH188" s="100"/>
      <c r="AI188" s="170"/>
      <c r="AJ188" s="169"/>
      <c r="AK188" s="98"/>
      <c r="AL188" s="168"/>
      <c r="AM188" s="97"/>
      <c r="AN188" s="98"/>
      <c r="AO188" s="98"/>
      <c r="AP188" s="225"/>
      <c r="AQ188" s="175"/>
      <c r="AR188" s="98"/>
      <c r="AS188" s="235"/>
      <c r="AT188" s="168"/>
      <c r="AU188" s="136"/>
      <c r="AV188" s="99"/>
      <c r="AW188" s="40"/>
      <c r="AX188" s="40"/>
      <c r="AY188" s="40"/>
      <c r="AZ188" s="40"/>
      <c r="BA188" s="40"/>
      <c r="BB188" s="40"/>
      <c r="BC188" s="40"/>
      <c r="BD188" s="40"/>
      <c r="BE188" s="40"/>
      <c r="BF188" s="101"/>
      <c r="BG188" s="96"/>
      <c r="BH188" s="99"/>
      <c r="BI188" s="40"/>
      <c r="BJ188" s="40"/>
      <c r="BK188" s="40"/>
      <c r="BL188" s="40"/>
      <c r="BM188" s="40"/>
      <c r="BN188" s="40"/>
      <c r="BO188" s="40"/>
      <c r="BP188" s="100"/>
      <c r="BQ188" s="40"/>
      <c r="BR188" s="40"/>
      <c r="BS188" s="40"/>
      <c r="BT188" s="40"/>
      <c r="BU188" s="40"/>
      <c r="BV188" s="40"/>
      <c r="BW188" s="40"/>
      <c r="BX188" s="40"/>
      <c r="BY188" s="100"/>
      <c r="BZ188" s="99"/>
      <c r="CA188" s="40"/>
      <c r="CB188" s="40"/>
      <c r="CC188" s="40"/>
      <c r="CD188" s="40"/>
      <c r="CE188" s="40"/>
      <c r="CF188" s="40"/>
      <c r="CG188" s="40"/>
      <c r="CH188" s="40"/>
      <c r="CI188" s="40"/>
      <c r="CJ188" s="40"/>
      <c r="CK188" s="40"/>
      <c r="CL188" s="40"/>
      <c r="CM188" s="40"/>
      <c r="CN188" s="40"/>
      <c r="CO188" s="40"/>
      <c r="CP188" s="40"/>
      <c r="CQ188" s="40"/>
      <c r="CR188" s="40"/>
      <c r="CS188" s="102"/>
      <c r="CT188" s="103"/>
      <c r="CU188" s="40"/>
      <c r="CV188" s="40"/>
      <c r="CW188" s="40"/>
      <c r="CX188" s="40"/>
      <c r="CY188" s="40"/>
      <c r="CZ188" s="40"/>
      <c r="DA188" s="40"/>
      <c r="DB188" s="40"/>
      <c r="DC188" s="40"/>
      <c r="DD188" s="40"/>
      <c r="DE188" s="40"/>
      <c r="DF188" s="40"/>
      <c r="DG188" s="40"/>
      <c r="DH188" s="40"/>
      <c r="DI188" s="40"/>
      <c r="DJ188" s="40"/>
      <c r="DK188" s="40"/>
      <c r="DL188" s="40"/>
      <c r="DM188" s="40"/>
      <c r="DN188" s="40"/>
      <c r="DO188" s="94"/>
      <c r="DP188" s="100"/>
      <c r="DQ188" s="104"/>
      <c r="DR188" s="105"/>
      <c r="DS188" s="105"/>
      <c r="DT188" s="105"/>
      <c r="DU188" s="105"/>
      <c r="DV188" s="105"/>
      <c r="DW188" s="94"/>
      <c r="DX188" s="191"/>
      <c r="DY188" s="104"/>
      <c r="DZ188" s="105"/>
      <c r="EA188" s="105"/>
      <c r="EB188" s="105"/>
      <c r="EC188" s="105"/>
      <c r="ED188" s="105"/>
      <c r="EE188" s="105"/>
      <c r="EF188" s="94"/>
      <c r="EG188" s="96"/>
      <c r="EH188" s="18"/>
      <c r="EI188" s="2"/>
      <c r="EJ188" s="2"/>
      <c r="EK188" s="100"/>
      <c r="EL188" s="99"/>
      <c r="EM188" s="40"/>
      <c r="EN188" s="40"/>
      <c r="EO188" s="100"/>
      <c r="EP188" s="99"/>
      <c r="EQ188" s="40"/>
      <c r="ER188" s="40"/>
      <c r="ES188" s="40"/>
      <c r="ET188" s="40"/>
      <c r="EU188" s="40"/>
      <c r="EV188" s="40"/>
      <c r="EW188" s="100"/>
      <c r="EX188" s="99"/>
      <c r="EY188" s="40"/>
      <c r="EZ188" s="40"/>
      <c r="FA188" s="40"/>
      <c r="FB188" s="40"/>
      <c r="FC188" s="40"/>
      <c r="FD188" s="40"/>
      <c r="FE188" s="100"/>
    </row>
    <row r="189" spans="1:161">
      <c r="A189" s="119" t="str">
        <f>Validation!B189</f>
        <v>Pass</v>
      </c>
      <c r="B189" s="150"/>
      <c r="C189" s="150"/>
      <c r="D189" s="150"/>
      <c r="E189" s="151"/>
      <c r="F189" s="152"/>
      <c r="G189" s="150"/>
      <c r="H189" s="149"/>
      <c r="I189" s="40"/>
      <c r="J189" s="149"/>
      <c r="K189" s="102"/>
      <c r="L189" s="40"/>
      <c r="M189" s="123"/>
      <c r="N189" s="137"/>
      <c r="O189" s="137"/>
      <c r="P189" s="95"/>
      <c r="Q189" s="94"/>
      <c r="R189" s="96"/>
      <c r="S189" s="95"/>
      <c r="T189" s="40"/>
      <c r="U189" s="40"/>
      <c r="V189" s="185"/>
      <c r="W189" s="167"/>
      <c r="X189" s="96"/>
      <c r="Y189" s="99"/>
      <c r="Z189" s="40"/>
      <c r="AA189" s="40"/>
      <c r="AB189" s="171"/>
      <c r="AC189" s="172"/>
      <c r="AD189" s="40"/>
      <c r="AE189" s="40"/>
      <c r="AF189" s="94"/>
      <c r="AG189" s="94"/>
      <c r="AH189" s="100"/>
      <c r="AI189" s="170"/>
      <c r="AJ189" s="169"/>
      <c r="AK189" s="98"/>
      <c r="AL189" s="168"/>
      <c r="AM189" s="97"/>
      <c r="AN189" s="98"/>
      <c r="AO189" s="98"/>
      <c r="AP189" s="225"/>
      <c r="AQ189" s="175"/>
      <c r="AR189" s="98"/>
      <c r="AS189" s="235"/>
      <c r="AT189" s="168"/>
      <c r="AU189" s="136"/>
      <c r="AV189" s="99"/>
      <c r="AW189" s="40"/>
      <c r="AX189" s="40"/>
      <c r="AY189" s="40"/>
      <c r="AZ189" s="40"/>
      <c r="BA189" s="40"/>
      <c r="BB189" s="40"/>
      <c r="BC189" s="40"/>
      <c r="BD189" s="40"/>
      <c r="BE189" s="40"/>
      <c r="BF189" s="101"/>
      <c r="BG189" s="96"/>
      <c r="BH189" s="99"/>
      <c r="BI189" s="40"/>
      <c r="BJ189" s="40"/>
      <c r="BK189" s="40"/>
      <c r="BL189" s="40"/>
      <c r="BM189" s="40"/>
      <c r="BN189" s="40"/>
      <c r="BO189" s="40"/>
      <c r="BP189" s="100"/>
      <c r="BQ189" s="40"/>
      <c r="BR189" s="40"/>
      <c r="BS189" s="40"/>
      <c r="BT189" s="40"/>
      <c r="BU189" s="40"/>
      <c r="BV189" s="40"/>
      <c r="BW189" s="40"/>
      <c r="BX189" s="40"/>
      <c r="BY189" s="100"/>
      <c r="BZ189" s="99"/>
      <c r="CA189" s="40"/>
      <c r="CB189" s="40"/>
      <c r="CC189" s="40"/>
      <c r="CD189" s="40"/>
      <c r="CE189" s="40"/>
      <c r="CF189" s="40"/>
      <c r="CG189" s="40"/>
      <c r="CH189" s="40"/>
      <c r="CI189" s="40"/>
      <c r="CJ189" s="40"/>
      <c r="CK189" s="40"/>
      <c r="CL189" s="40"/>
      <c r="CM189" s="40"/>
      <c r="CN189" s="40"/>
      <c r="CO189" s="40"/>
      <c r="CP189" s="40"/>
      <c r="CQ189" s="40"/>
      <c r="CR189" s="40"/>
      <c r="CS189" s="102"/>
      <c r="CT189" s="103"/>
      <c r="CU189" s="40"/>
      <c r="CV189" s="40"/>
      <c r="CW189" s="40"/>
      <c r="CX189" s="40"/>
      <c r="CY189" s="40"/>
      <c r="CZ189" s="40"/>
      <c r="DA189" s="40"/>
      <c r="DB189" s="40"/>
      <c r="DC189" s="40"/>
      <c r="DD189" s="40"/>
      <c r="DE189" s="40"/>
      <c r="DF189" s="40"/>
      <c r="DG189" s="40"/>
      <c r="DH189" s="40"/>
      <c r="DI189" s="40"/>
      <c r="DJ189" s="40"/>
      <c r="DK189" s="40"/>
      <c r="DL189" s="40"/>
      <c r="DM189" s="40"/>
      <c r="DN189" s="40"/>
      <c r="DO189" s="94"/>
      <c r="DP189" s="100"/>
      <c r="DQ189" s="104"/>
      <c r="DR189" s="105"/>
      <c r="DS189" s="105"/>
      <c r="DT189" s="105"/>
      <c r="DU189" s="105"/>
      <c r="DV189" s="105"/>
      <c r="DW189" s="94"/>
      <c r="DX189" s="191"/>
      <c r="DY189" s="104"/>
      <c r="DZ189" s="105"/>
      <c r="EA189" s="105"/>
      <c r="EB189" s="105"/>
      <c r="EC189" s="105"/>
      <c r="ED189" s="105"/>
      <c r="EE189" s="105"/>
      <c r="EF189" s="94"/>
      <c r="EG189" s="96"/>
      <c r="EH189" s="18"/>
      <c r="EI189" s="2"/>
      <c r="EJ189" s="2"/>
      <c r="EK189" s="100"/>
      <c r="EL189" s="99"/>
      <c r="EM189" s="40"/>
      <c r="EN189" s="40"/>
      <c r="EO189" s="100"/>
      <c r="EP189" s="99"/>
      <c r="EQ189" s="40"/>
      <c r="ER189" s="40"/>
      <c r="ES189" s="40"/>
      <c r="ET189" s="40"/>
      <c r="EU189" s="40"/>
      <c r="EV189" s="40"/>
      <c r="EW189" s="100"/>
      <c r="EX189" s="99"/>
      <c r="EY189" s="40"/>
      <c r="EZ189" s="40"/>
      <c r="FA189" s="40"/>
      <c r="FB189" s="40"/>
      <c r="FC189" s="40"/>
      <c r="FD189" s="40"/>
      <c r="FE189" s="100"/>
    </row>
    <row r="190" spans="1:161">
      <c r="A190" s="119" t="str">
        <f>Validation!B190</f>
        <v>Pass</v>
      </c>
      <c r="B190" s="150"/>
      <c r="C190" s="150"/>
      <c r="D190" s="150"/>
      <c r="E190" s="151"/>
      <c r="F190" s="152"/>
      <c r="G190" s="150"/>
      <c r="H190" s="149"/>
      <c r="I190" s="40"/>
      <c r="J190" s="149"/>
      <c r="K190" s="102"/>
      <c r="L190" s="40"/>
      <c r="M190" s="123"/>
      <c r="N190" s="137"/>
      <c r="O190" s="137"/>
      <c r="P190" s="95"/>
      <c r="Q190" s="94"/>
      <c r="R190" s="96"/>
      <c r="S190" s="95"/>
      <c r="T190" s="40"/>
      <c r="U190" s="40"/>
      <c r="V190" s="185"/>
      <c r="W190" s="167"/>
      <c r="X190" s="96"/>
      <c r="Y190" s="99"/>
      <c r="Z190" s="40"/>
      <c r="AA190" s="40"/>
      <c r="AB190" s="171"/>
      <c r="AC190" s="172"/>
      <c r="AD190" s="40"/>
      <c r="AE190" s="40"/>
      <c r="AF190" s="94"/>
      <c r="AG190" s="94"/>
      <c r="AH190" s="100"/>
      <c r="AI190" s="170"/>
      <c r="AJ190" s="169"/>
      <c r="AK190" s="98"/>
      <c r="AL190" s="168"/>
      <c r="AM190" s="97"/>
      <c r="AN190" s="98"/>
      <c r="AO190" s="98"/>
      <c r="AP190" s="225"/>
      <c r="AQ190" s="175"/>
      <c r="AR190" s="98"/>
      <c r="AS190" s="235"/>
      <c r="AT190" s="168"/>
      <c r="AU190" s="136"/>
      <c r="AV190" s="99"/>
      <c r="AW190" s="40"/>
      <c r="AX190" s="40"/>
      <c r="AY190" s="40"/>
      <c r="AZ190" s="40"/>
      <c r="BA190" s="40"/>
      <c r="BB190" s="40"/>
      <c r="BC190" s="40"/>
      <c r="BD190" s="40"/>
      <c r="BE190" s="40"/>
      <c r="BF190" s="101"/>
      <c r="BG190" s="96"/>
      <c r="BH190" s="99"/>
      <c r="BI190" s="40"/>
      <c r="BJ190" s="40"/>
      <c r="BK190" s="40"/>
      <c r="BL190" s="40"/>
      <c r="BM190" s="40"/>
      <c r="BN190" s="40"/>
      <c r="BO190" s="40"/>
      <c r="BP190" s="100"/>
      <c r="BQ190" s="40"/>
      <c r="BR190" s="40"/>
      <c r="BS190" s="40"/>
      <c r="BT190" s="40"/>
      <c r="BU190" s="40"/>
      <c r="BV190" s="40"/>
      <c r="BW190" s="40"/>
      <c r="BX190" s="40"/>
      <c r="BY190" s="100"/>
      <c r="BZ190" s="99"/>
      <c r="CA190" s="40"/>
      <c r="CB190" s="40"/>
      <c r="CC190" s="40"/>
      <c r="CD190" s="40"/>
      <c r="CE190" s="40"/>
      <c r="CF190" s="40"/>
      <c r="CG190" s="40"/>
      <c r="CH190" s="40"/>
      <c r="CI190" s="40"/>
      <c r="CJ190" s="40"/>
      <c r="CK190" s="40"/>
      <c r="CL190" s="40"/>
      <c r="CM190" s="40"/>
      <c r="CN190" s="40"/>
      <c r="CO190" s="40"/>
      <c r="CP190" s="40"/>
      <c r="CQ190" s="40"/>
      <c r="CR190" s="40"/>
      <c r="CS190" s="102"/>
      <c r="CT190" s="103"/>
      <c r="CU190" s="40"/>
      <c r="CV190" s="40"/>
      <c r="CW190" s="40"/>
      <c r="CX190" s="40"/>
      <c r="CY190" s="40"/>
      <c r="CZ190" s="40"/>
      <c r="DA190" s="40"/>
      <c r="DB190" s="40"/>
      <c r="DC190" s="40"/>
      <c r="DD190" s="40"/>
      <c r="DE190" s="40"/>
      <c r="DF190" s="40"/>
      <c r="DG190" s="40"/>
      <c r="DH190" s="40"/>
      <c r="DI190" s="40"/>
      <c r="DJ190" s="40"/>
      <c r="DK190" s="40"/>
      <c r="DL190" s="40"/>
      <c r="DM190" s="40"/>
      <c r="DN190" s="40"/>
      <c r="DO190" s="94"/>
      <c r="DP190" s="100"/>
      <c r="DQ190" s="104"/>
      <c r="DR190" s="105"/>
      <c r="DS190" s="105"/>
      <c r="DT190" s="105"/>
      <c r="DU190" s="105"/>
      <c r="DV190" s="105"/>
      <c r="DW190" s="94"/>
      <c r="DX190" s="191"/>
      <c r="DY190" s="104"/>
      <c r="DZ190" s="105"/>
      <c r="EA190" s="105"/>
      <c r="EB190" s="105"/>
      <c r="EC190" s="105"/>
      <c r="ED190" s="105"/>
      <c r="EE190" s="105"/>
      <c r="EF190" s="94"/>
      <c r="EG190" s="96"/>
      <c r="EH190" s="18"/>
      <c r="EI190" s="2"/>
      <c r="EJ190" s="2"/>
      <c r="EK190" s="100"/>
      <c r="EL190" s="99"/>
      <c r="EM190" s="40"/>
      <c r="EN190" s="40"/>
      <c r="EO190" s="100"/>
      <c r="EP190" s="99"/>
      <c r="EQ190" s="40"/>
      <c r="ER190" s="40"/>
      <c r="ES190" s="40"/>
      <c r="ET190" s="40"/>
      <c r="EU190" s="40"/>
      <c r="EV190" s="40"/>
      <c r="EW190" s="100"/>
      <c r="EX190" s="99"/>
      <c r="EY190" s="40"/>
      <c r="EZ190" s="40"/>
      <c r="FA190" s="40"/>
      <c r="FB190" s="40"/>
      <c r="FC190" s="40"/>
      <c r="FD190" s="40"/>
      <c r="FE190" s="100"/>
    </row>
    <row r="191" spans="1:161">
      <c r="A191" s="119" t="str">
        <f>Validation!B191</f>
        <v>Pass</v>
      </c>
      <c r="B191" s="150"/>
      <c r="C191" s="150"/>
      <c r="D191" s="150"/>
      <c r="E191" s="151"/>
      <c r="F191" s="152"/>
      <c r="G191" s="150"/>
      <c r="H191" s="149"/>
      <c r="I191" s="40"/>
      <c r="J191" s="149"/>
      <c r="K191" s="102"/>
      <c r="L191" s="40"/>
      <c r="M191" s="123"/>
      <c r="N191" s="137"/>
      <c r="O191" s="137"/>
      <c r="P191" s="95"/>
      <c r="Q191" s="94"/>
      <c r="R191" s="96"/>
      <c r="S191" s="95"/>
      <c r="T191" s="40"/>
      <c r="U191" s="40"/>
      <c r="V191" s="185"/>
      <c r="W191" s="167"/>
      <c r="X191" s="96"/>
      <c r="Y191" s="99"/>
      <c r="Z191" s="40"/>
      <c r="AA191" s="40"/>
      <c r="AB191" s="171"/>
      <c r="AC191" s="172"/>
      <c r="AD191" s="40"/>
      <c r="AE191" s="40"/>
      <c r="AF191" s="94"/>
      <c r="AG191" s="94"/>
      <c r="AH191" s="100"/>
      <c r="AI191" s="170"/>
      <c r="AJ191" s="169"/>
      <c r="AK191" s="98"/>
      <c r="AL191" s="168"/>
      <c r="AM191" s="97"/>
      <c r="AN191" s="98"/>
      <c r="AO191" s="98"/>
      <c r="AP191" s="225"/>
      <c r="AQ191" s="175"/>
      <c r="AR191" s="98"/>
      <c r="AS191" s="235"/>
      <c r="AT191" s="168"/>
      <c r="AU191" s="136"/>
      <c r="AV191" s="99"/>
      <c r="AW191" s="40"/>
      <c r="AX191" s="40"/>
      <c r="AY191" s="40"/>
      <c r="AZ191" s="40"/>
      <c r="BA191" s="40"/>
      <c r="BB191" s="40"/>
      <c r="BC191" s="40"/>
      <c r="BD191" s="40"/>
      <c r="BE191" s="40"/>
      <c r="BF191" s="101"/>
      <c r="BG191" s="96"/>
      <c r="BH191" s="99"/>
      <c r="BI191" s="40"/>
      <c r="BJ191" s="40"/>
      <c r="BK191" s="40"/>
      <c r="BL191" s="40"/>
      <c r="BM191" s="40"/>
      <c r="BN191" s="40"/>
      <c r="BO191" s="40"/>
      <c r="BP191" s="100"/>
      <c r="BQ191" s="40"/>
      <c r="BR191" s="40"/>
      <c r="BS191" s="40"/>
      <c r="BT191" s="40"/>
      <c r="BU191" s="40"/>
      <c r="BV191" s="40"/>
      <c r="BW191" s="40"/>
      <c r="BX191" s="40"/>
      <c r="BY191" s="100"/>
      <c r="BZ191" s="99"/>
      <c r="CA191" s="40"/>
      <c r="CB191" s="40"/>
      <c r="CC191" s="40"/>
      <c r="CD191" s="40"/>
      <c r="CE191" s="40"/>
      <c r="CF191" s="40"/>
      <c r="CG191" s="40"/>
      <c r="CH191" s="40"/>
      <c r="CI191" s="40"/>
      <c r="CJ191" s="40"/>
      <c r="CK191" s="40"/>
      <c r="CL191" s="40"/>
      <c r="CM191" s="40"/>
      <c r="CN191" s="40"/>
      <c r="CO191" s="40"/>
      <c r="CP191" s="40"/>
      <c r="CQ191" s="40"/>
      <c r="CR191" s="40"/>
      <c r="CS191" s="102"/>
      <c r="CT191" s="103"/>
      <c r="CU191" s="40"/>
      <c r="CV191" s="40"/>
      <c r="CW191" s="40"/>
      <c r="CX191" s="40"/>
      <c r="CY191" s="40"/>
      <c r="CZ191" s="40"/>
      <c r="DA191" s="40"/>
      <c r="DB191" s="40"/>
      <c r="DC191" s="40"/>
      <c r="DD191" s="40"/>
      <c r="DE191" s="40"/>
      <c r="DF191" s="40"/>
      <c r="DG191" s="40"/>
      <c r="DH191" s="40"/>
      <c r="DI191" s="40"/>
      <c r="DJ191" s="40"/>
      <c r="DK191" s="40"/>
      <c r="DL191" s="40"/>
      <c r="DM191" s="40"/>
      <c r="DN191" s="40"/>
      <c r="DO191" s="94"/>
      <c r="DP191" s="100"/>
      <c r="DQ191" s="104"/>
      <c r="DR191" s="105"/>
      <c r="DS191" s="105"/>
      <c r="DT191" s="105"/>
      <c r="DU191" s="105"/>
      <c r="DV191" s="105"/>
      <c r="DW191" s="94"/>
      <c r="DX191" s="191"/>
      <c r="DY191" s="104"/>
      <c r="DZ191" s="105"/>
      <c r="EA191" s="105"/>
      <c r="EB191" s="105"/>
      <c r="EC191" s="105"/>
      <c r="ED191" s="105"/>
      <c r="EE191" s="105"/>
      <c r="EF191" s="94"/>
      <c r="EG191" s="96"/>
      <c r="EH191" s="18"/>
      <c r="EI191" s="2"/>
      <c r="EJ191" s="2"/>
      <c r="EK191" s="100"/>
      <c r="EL191" s="99"/>
      <c r="EM191" s="40"/>
      <c r="EN191" s="40"/>
      <c r="EO191" s="100"/>
      <c r="EP191" s="99"/>
      <c r="EQ191" s="40"/>
      <c r="ER191" s="40"/>
      <c r="ES191" s="40"/>
      <c r="ET191" s="40"/>
      <c r="EU191" s="40"/>
      <c r="EV191" s="40"/>
      <c r="EW191" s="100"/>
      <c r="EX191" s="99"/>
      <c r="EY191" s="40"/>
      <c r="EZ191" s="40"/>
      <c r="FA191" s="40"/>
      <c r="FB191" s="40"/>
      <c r="FC191" s="40"/>
      <c r="FD191" s="40"/>
      <c r="FE191" s="100"/>
    </row>
    <row r="192" spans="1:161">
      <c r="A192" s="119" t="str">
        <f>Validation!B192</f>
        <v>Pass</v>
      </c>
      <c r="B192" s="150"/>
      <c r="C192" s="150"/>
      <c r="D192" s="150"/>
      <c r="E192" s="151"/>
      <c r="F192" s="152"/>
      <c r="G192" s="150"/>
      <c r="H192" s="149"/>
      <c r="I192" s="40"/>
      <c r="J192" s="149"/>
      <c r="K192" s="102"/>
      <c r="L192" s="40"/>
      <c r="M192" s="123"/>
      <c r="N192" s="137"/>
      <c r="O192" s="137"/>
      <c r="P192" s="95"/>
      <c r="Q192" s="94"/>
      <c r="R192" s="96"/>
      <c r="S192" s="95"/>
      <c r="T192" s="40"/>
      <c r="U192" s="40"/>
      <c r="V192" s="185"/>
      <c r="W192" s="167"/>
      <c r="X192" s="96"/>
      <c r="Y192" s="99"/>
      <c r="Z192" s="40"/>
      <c r="AA192" s="40"/>
      <c r="AB192" s="171"/>
      <c r="AC192" s="172"/>
      <c r="AD192" s="40"/>
      <c r="AE192" s="40"/>
      <c r="AF192" s="94"/>
      <c r="AG192" s="94"/>
      <c r="AH192" s="100"/>
      <c r="AI192" s="170"/>
      <c r="AJ192" s="169"/>
      <c r="AK192" s="98"/>
      <c r="AL192" s="168"/>
      <c r="AM192" s="97"/>
      <c r="AN192" s="98"/>
      <c r="AO192" s="98"/>
      <c r="AP192" s="225"/>
      <c r="AQ192" s="175"/>
      <c r="AR192" s="98"/>
      <c r="AS192" s="235"/>
      <c r="AT192" s="168"/>
      <c r="AU192" s="136"/>
      <c r="AV192" s="99"/>
      <c r="AW192" s="40"/>
      <c r="AX192" s="40"/>
      <c r="AY192" s="40"/>
      <c r="AZ192" s="40"/>
      <c r="BA192" s="40"/>
      <c r="BB192" s="40"/>
      <c r="BC192" s="40"/>
      <c r="BD192" s="40"/>
      <c r="BE192" s="40"/>
      <c r="BF192" s="101"/>
      <c r="BG192" s="96"/>
      <c r="BH192" s="99"/>
      <c r="BI192" s="40"/>
      <c r="BJ192" s="40"/>
      <c r="BK192" s="40"/>
      <c r="BL192" s="40"/>
      <c r="BM192" s="40"/>
      <c r="BN192" s="40"/>
      <c r="BO192" s="40"/>
      <c r="BP192" s="100"/>
      <c r="BQ192" s="40"/>
      <c r="BR192" s="40"/>
      <c r="BS192" s="40"/>
      <c r="BT192" s="40"/>
      <c r="BU192" s="40"/>
      <c r="BV192" s="40"/>
      <c r="BW192" s="40"/>
      <c r="BX192" s="40"/>
      <c r="BY192" s="100"/>
      <c r="BZ192" s="99"/>
      <c r="CA192" s="40"/>
      <c r="CB192" s="40"/>
      <c r="CC192" s="40"/>
      <c r="CD192" s="40"/>
      <c r="CE192" s="40"/>
      <c r="CF192" s="40"/>
      <c r="CG192" s="40"/>
      <c r="CH192" s="40"/>
      <c r="CI192" s="40"/>
      <c r="CJ192" s="40"/>
      <c r="CK192" s="40"/>
      <c r="CL192" s="40"/>
      <c r="CM192" s="40"/>
      <c r="CN192" s="40"/>
      <c r="CO192" s="40"/>
      <c r="CP192" s="40"/>
      <c r="CQ192" s="40"/>
      <c r="CR192" s="40"/>
      <c r="CS192" s="102"/>
      <c r="CT192" s="103"/>
      <c r="CU192" s="40"/>
      <c r="CV192" s="40"/>
      <c r="CW192" s="40"/>
      <c r="CX192" s="40"/>
      <c r="CY192" s="40"/>
      <c r="CZ192" s="40"/>
      <c r="DA192" s="40"/>
      <c r="DB192" s="40"/>
      <c r="DC192" s="40"/>
      <c r="DD192" s="40"/>
      <c r="DE192" s="40"/>
      <c r="DF192" s="40"/>
      <c r="DG192" s="40"/>
      <c r="DH192" s="40"/>
      <c r="DI192" s="40"/>
      <c r="DJ192" s="40"/>
      <c r="DK192" s="40"/>
      <c r="DL192" s="40"/>
      <c r="DM192" s="40"/>
      <c r="DN192" s="40"/>
      <c r="DO192" s="94"/>
      <c r="DP192" s="100"/>
      <c r="DQ192" s="104"/>
      <c r="DR192" s="105"/>
      <c r="DS192" s="105"/>
      <c r="DT192" s="105"/>
      <c r="DU192" s="105"/>
      <c r="DV192" s="105"/>
      <c r="DW192" s="94"/>
      <c r="DX192" s="191"/>
      <c r="DY192" s="104"/>
      <c r="DZ192" s="105"/>
      <c r="EA192" s="105"/>
      <c r="EB192" s="105"/>
      <c r="EC192" s="105"/>
      <c r="ED192" s="105"/>
      <c r="EE192" s="105"/>
      <c r="EF192" s="94"/>
      <c r="EG192" s="96"/>
      <c r="EH192" s="18"/>
      <c r="EI192" s="2"/>
      <c r="EJ192" s="2"/>
      <c r="EK192" s="100"/>
      <c r="EL192" s="99"/>
      <c r="EM192" s="40"/>
      <c r="EN192" s="40"/>
      <c r="EO192" s="100"/>
      <c r="EP192" s="99"/>
      <c r="EQ192" s="40"/>
      <c r="ER192" s="40"/>
      <c r="ES192" s="40"/>
      <c r="ET192" s="40"/>
      <c r="EU192" s="40"/>
      <c r="EV192" s="40"/>
      <c r="EW192" s="100"/>
      <c r="EX192" s="99"/>
      <c r="EY192" s="40"/>
      <c r="EZ192" s="40"/>
      <c r="FA192" s="40"/>
      <c r="FB192" s="40"/>
      <c r="FC192" s="40"/>
      <c r="FD192" s="40"/>
      <c r="FE192" s="100"/>
    </row>
    <row r="193" spans="1:161">
      <c r="A193" s="119" t="str">
        <f>Validation!B193</f>
        <v>Pass</v>
      </c>
      <c r="B193" s="150"/>
      <c r="C193" s="150"/>
      <c r="D193" s="150"/>
      <c r="E193" s="151"/>
      <c r="F193" s="152"/>
      <c r="G193" s="150"/>
      <c r="H193" s="149"/>
      <c r="I193" s="40"/>
      <c r="J193" s="149"/>
      <c r="K193" s="102"/>
      <c r="L193" s="40"/>
      <c r="M193" s="123"/>
      <c r="N193" s="137"/>
      <c r="O193" s="137"/>
      <c r="P193" s="95"/>
      <c r="Q193" s="94"/>
      <c r="R193" s="96"/>
      <c r="S193" s="95"/>
      <c r="T193" s="40"/>
      <c r="U193" s="40"/>
      <c r="V193" s="185"/>
      <c r="W193" s="167"/>
      <c r="X193" s="96"/>
      <c r="Y193" s="99"/>
      <c r="Z193" s="40"/>
      <c r="AA193" s="40"/>
      <c r="AB193" s="171"/>
      <c r="AC193" s="172"/>
      <c r="AD193" s="40"/>
      <c r="AE193" s="40"/>
      <c r="AF193" s="94"/>
      <c r="AG193" s="94"/>
      <c r="AH193" s="100"/>
      <c r="AI193" s="170"/>
      <c r="AJ193" s="169"/>
      <c r="AK193" s="98"/>
      <c r="AL193" s="168"/>
      <c r="AM193" s="97"/>
      <c r="AN193" s="98"/>
      <c r="AO193" s="98"/>
      <c r="AP193" s="225"/>
      <c r="AQ193" s="175"/>
      <c r="AR193" s="98"/>
      <c r="AS193" s="235"/>
      <c r="AT193" s="168"/>
      <c r="AU193" s="136"/>
      <c r="AV193" s="99"/>
      <c r="AW193" s="40"/>
      <c r="AX193" s="40"/>
      <c r="AY193" s="40"/>
      <c r="AZ193" s="40"/>
      <c r="BA193" s="40"/>
      <c r="BB193" s="40"/>
      <c r="BC193" s="40"/>
      <c r="BD193" s="40"/>
      <c r="BE193" s="40"/>
      <c r="BF193" s="101"/>
      <c r="BG193" s="96"/>
      <c r="BH193" s="99"/>
      <c r="BI193" s="40"/>
      <c r="BJ193" s="40"/>
      <c r="BK193" s="40"/>
      <c r="BL193" s="40"/>
      <c r="BM193" s="40"/>
      <c r="BN193" s="40"/>
      <c r="BO193" s="40"/>
      <c r="BP193" s="100"/>
      <c r="BQ193" s="40"/>
      <c r="BR193" s="40"/>
      <c r="BS193" s="40"/>
      <c r="BT193" s="40"/>
      <c r="BU193" s="40"/>
      <c r="BV193" s="40"/>
      <c r="BW193" s="40"/>
      <c r="BX193" s="40"/>
      <c r="BY193" s="100"/>
      <c r="BZ193" s="99"/>
      <c r="CA193" s="40"/>
      <c r="CB193" s="40"/>
      <c r="CC193" s="40"/>
      <c r="CD193" s="40"/>
      <c r="CE193" s="40"/>
      <c r="CF193" s="40"/>
      <c r="CG193" s="40"/>
      <c r="CH193" s="40"/>
      <c r="CI193" s="40"/>
      <c r="CJ193" s="40"/>
      <c r="CK193" s="40"/>
      <c r="CL193" s="40"/>
      <c r="CM193" s="40"/>
      <c r="CN193" s="40"/>
      <c r="CO193" s="40"/>
      <c r="CP193" s="40"/>
      <c r="CQ193" s="40"/>
      <c r="CR193" s="40"/>
      <c r="CS193" s="102"/>
      <c r="CT193" s="103"/>
      <c r="CU193" s="40"/>
      <c r="CV193" s="40"/>
      <c r="CW193" s="40"/>
      <c r="CX193" s="40"/>
      <c r="CY193" s="40"/>
      <c r="CZ193" s="40"/>
      <c r="DA193" s="40"/>
      <c r="DB193" s="40"/>
      <c r="DC193" s="40"/>
      <c r="DD193" s="40"/>
      <c r="DE193" s="40"/>
      <c r="DF193" s="40"/>
      <c r="DG193" s="40"/>
      <c r="DH193" s="40"/>
      <c r="DI193" s="40"/>
      <c r="DJ193" s="40"/>
      <c r="DK193" s="40"/>
      <c r="DL193" s="40"/>
      <c r="DM193" s="40"/>
      <c r="DN193" s="40"/>
      <c r="DO193" s="94"/>
      <c r="DP193" s="100"/>
      <c r="DQ193" s="104"/>
      <c r="DR193" s="105"/>
      <c r="DS193" s="105"/>
      <c r="DT193" s="105"/>
      <c r="DU193" s="105"/>
      <c r="DV193" s="105"/>
      <c r="DW193" s="94"/>
      <c r="DX193" s="191"/>
      <c r="DY193" s="104"/>
      <c r="DZ193" s="105"/>
      <c r="EA193" s="105"/>
      <c r="EB193" s="105"/>
      <c r="EC193" s="105"/>
      <c r="ED193" s="105"/>
      <c r="EE193" s="105"/>
      <c r="EF193" s="94"/>
      <c r="EG193" s="96"/>
      <c r="EH193" s="18"/>
      <c r="EI193" s="2"/>
      <c r="EJ193" s="2"/>
      <c r="EK193" s="100"/>
      <c r="EL193" s="99"/>
      <c r="EM193" s="40"/>
      <c r="EN193" s="40"/>
      <c r="EO193" s="100"/>
      <c r="EP193" s="99"/>
      <c r="EQ193" s="40"/>
      <c r="ER193" s="40"/>
      <c r="ES193" s="40"/>
      <c r="ET193" s="40"/>
      <c r="EU193" s="40"/>
      <c r="EV193" s="40"/>
      <c r="EW193" s="100"/>
      <c r="EX193" s="99"/>
      <c r="EY193" s="40"/>
      <c r="EZ193" s="40"/>
      <c r="FA193" s="40"/>
      <c r="FB193" s="40"/>
      <c r="FC193" s="40"/>
      <c r="FD193" s="40"/>
      <c r="FE193" s="100"/>
    </row>
    <row r="194" spans="1:161">
      <c r="A194" s="119" t="str">
        <f>Validation!B194</f>
        <v>Pass</v>
      </c>
      <c r="B194" s="150"/>
      <c r="C194" s="150"/>
      <c r="D194" s="150"/>
      <c r="E194" s="151"/>
      <c r="F194" s="152"/>
      <c r="G194" s="150"/>
      <c r="H194" s="149"/>
      <c r="I194" s="40"/>
      <c r="J194" s="149"/>
      <c r="K194" s="102"/>
      <c r="L194" s="40"/>
      <c r="M194" s="123"/>
      <c r="N194" s="137"/>
      <c r="O194" s="137"/>
      <c r="P194" s="95"/>
      <c r="Q194" s="94"/>
      <c r="R194" s="96"/>
      <c r="S194" s="95"/>
      <c r="T194" s="40"/>
      <c r="U194" s="40"/>
      <c r="V194" s="185"/>
      <c r="W194" s="167"/>
      <c r="X194" s="96"/>
      <c r="Y194" s="99"/>
      <c r="Z194" s="40"/>
      <c r="AA194" s="40"/>
      <c r="AB194" s="171"/>
      <c r="AC194" s="172"/>
      <c r="AD194" s="40"/>
      <c r="AE194" s="40"/>
      <c r="AF194" s="94"/>
      <c r="AG194" s="94"/>
      <c r="AH194" s="100"/>
      <c r="AI194" s="170"/>
      <c r="AJ194" s="169"/>
      <c r="AK194" s="98"/>
      <c r="AL194" s="168"/>
      <c r="AM194" s="97"/>
      <c r="AN194" s="98"/>
      <c r="AO194" s="98"/>
      <c r="AP194" s="225"/>
      <c r="AQ194" s="175"/>
      <c r="AR194" s="98"/>
      <c r="AS194" s="235"/>
      <c r="AT194" s="168"/>
      <c r="AU194" s="136"/>
      <c r="AV194" s="99"/>
      <c r="AW194" s="40"/>
      <c r="AX194" s="40"/>
      <c r="AY194" s="40"/>
      <c r="AZ194" s="40"/>
      <c r="BA194" s="40"/>
      <c r="BB194" s="40"/>
      <c r="BC194" s="40"/>
      <c r="BD194" s="40"/>
      <c r="BE194" s="40"/>
      <c r="BF194" s="101"/>
      <c r="BG194" s="96"/>
      <c r="BH194" s="99"/>
      <c r="BI194" s="40"/>
      <c r="BJ194" s="40"/>
      <c r="BK194" s="40"/>
      <c r="BL194" s="40"/>
      <c r="BM194" s="40"/>
      <c r="BN194" s="40"/>
      <c r="BO194" s="40"/>
      <c r="BP194" s="100"/>
      <c r="BQ194" s="40"/>
      <c r="BR194" s="40"/>
      <c r="BS194" s="40"/>
      <c r="BT194" s="40"/>
      <c r="BU194" s="40"/>
      <c r="BV194" s="40"/>
      <c r="BW194" s="40"/>
      <c r="BX194" s="40"/>
      <c r="BY194" s="100"/>
      <c r="BZ194" s="99"/>
      <c r="CA194" s="40"/>
      <c r="CB194" s="40"/>
      <c r="CC194" s="40"/>
      <c r="CD194" s="40"/>
      <c r="CE194" s="40"/>
      <c r="CF194" s="40"/>
      <c r="CG194" s="40"/>
      <c r="CH194" s="40"/>
      <c r="CI194" s="40"/>
      <c r="CJ194" s="40"/>
      <c r="CK194" s="40"/>
      <c r="CL194" s="40"/>
      <c r="CM194" s="40"/>
      <c r="CN194" s="40"/>
      <c r="CO194" s="40"/>
      <c r="CP194" s="40"/>
      <c r="CQ194" s="40"/>
      <c r="CR194" s="40"/>
      <c r="CS194" s="102"/>
      <c r="CT194" s="103"/>
      <c r="CU194" s="40"/>
      <c r="CV194" s="40"/>
      <c r="CW194" s="40"/>
      <c r="CX194" s="40"/>
      <c r="CY194" s="40"/>
      <c r="CZ194" s="40"/>
      <c r="DA194" s="40"/>
      <c r="DB194" s="40"/>
      <c r="DC194" s="40"/>
      <c r="DD194" s="40"/>
      <c r="DE194" s="40"/>
      <c r="DF194" s="40"/>
      <c r="DG194" s="40"/>
      <c r="DH194" s="40"/>
      <c r="DI194" s="40"/>
      <c r="DJ194" s="40"/>
      <c r="DK194" s="40"/>
      <c r="DL194" s="40"/>
      <c r="DM194" s="40"/>
      <c r="DN194" s="40"/>
      <c r="DO194" s="94"/>
      <c r="DP194" s="100"/>
      <c r="DQ194" s="104"/>
      <c r="DR194" s="105"/>
      <c r="DS194" s="105"/>
      <c r="DT194" s="105"/>
      <c r="DU194" s="105"/>
      <c r="DV194" s="105"/>
      <c r="DW194" s="94"/>
      <c r="DX194" s="191"/>
      <c r="DY194" s="104"/>
      <c r="DZ194" s="105"/>
      <c r="EA194" s="105"/>
      <c r="EB194" s="105"/>
      <c r="EC194" s="105"/>
      <c r="ED194" s="105"/>
      <c r="EE194" s="105"/>
      <c r="EF194" s="94"/>
      <c r="EG194" s="96"/>
      <c r="EH194" s="18"/>
      <c r="EI194" s="2"/>
      <c r="EJ194" s="2"/>
      <c r="EK194" s="100"/>
      <c r="EL194" s="99"/>
      <c r="EM194" s="40"/>
      <c r="EN194" s="40"/>
      <c r="EO194" s="100"/>
      <c r="EP194" s="99"/>
      <c r="EQ194" s="40"/>
      <c r="ER194" s="40"/>
      <c r="ES194" s="40"/>
      <c r="ET194" s="40"/>
      <c r="EU194" s="40"/>
      <c r="EV194" s="40"/>
      <c r="EW194" s="100"/>
      <c r="EX194" s="99"/>
      <c r="EY194" s="40"/>
      <c r="EZ194" s="40"/>
      <c r="FA194" s="40"/>
      <c r="FB194" s="40"/>
      <c r="FC194" s="40"/>
      <c r="FD194" s="40"/>
      <c r="FE194" s="100"/>
    </row>
    <row r="195" spans="1:161">
      <c r="A195" s="119" t="str">
        <f>Validation!B195</f>
        <v>Pass</v>
      </c>
      <c r="B195" s="150"/>
      <c r="C195" s="150"/>
      <c r="D195" s="150"/>
      <c r="E195" s="151"/>
      <c r="F195" s="152"/>
      <c r="G195" s="150"/>
      <c r="H195" s="149"/>
      <c r="I195" s="40"/>
      <c r="J195" s="149"/>
      <c r="K195" s="102"/>
      <c r="L195" s="40"/>
      <c r="M195" s="123"/>
      <c r="N195" s="137"/>
      <c r="O195" s="137"/>
      <c r="P195" s="95"/>
      <c r="Q195" s="94"/>
      <c r="R195" s="96"/>
      <c r="S195" s="95"/>
      <c r="T195" s="40"/>
      <c r="U195" s="40"/>
      <c r="V195" s="185"/>
      <c r="W195" s="167"/>
      <c r="X195" s="96"/>
      <c r="Y195" s="99"/>
      <c r="Z195" s="40"/>
      <c r="AA195" s="40"/>
      <c r="AB195" s="171"/>
      <c r="AC195" s="172"/>
      <c r="AD195" s="40"/>
      <c r="AE195" s="40"/>
      <c r="AF195" s="94"/>
      <c r="AG195" s="94"/>
      <c r="AH195" s="100"/>
      <c r="AI195" s="170"/>
      <c r="AJ195" s="169"/>
      <c r="AK195" s="98"/>
      <c r="AL195" s="168"/>
      <c r="AM195" s="97"/>
      <c r="AN195" s="98"/>
      <c r="AO195" s="98"/>
      <c r="AP195" s="225"/>
      <c r="AQ195" s="175"/>
      <c r="AR195" s="98"/>
      <c r="AS195" s="235"/>
      <c r="AT195" s="168"/>
      <c r="AU195" s="136"/>
      <c r="AV195" s="99"/>
      <c r="AW195" s="40"/>
      <c r="AX195" s="40"/>
      <c r="AY195" s="40"/>
      <c r="AZ195" s="40"/>
      <c r="BA195" s="40"/>
      <c r="BB195" s="40"/>
      <c r="BC195" s="40"/>
      <c r="BD195" s="40"/>
      <c r="BE195" s="40"/>
      <c r="BF195" s="101"/>
      <c r="BG195" s="96"/>
      <c r="BH195" s="99"/>
      <c r="BI195" s="40"/>
      <c r="BJ195" s="40"/>
      <c r="BK195" s="40"/>
      <c r="BL195" s="40"/>
      <c r="BM195" s="40"/>
      <c r="BN195" s="40"/>
      <c r="BO195" s="40"/>
      <c r="BP195" s="100"/>
      <c r="BQ195" s="40"/>
      <c r="BR195" s="40"/>
      <c r="BS195" s="40"/>
      <c r="BT195" s="40"/>
      <c r="BU195" s="40"/>
      <c r="BV195" s="40"/>
      <c r="BW195" s="40"/>
      <c r="BX195" s="40"/>
      <c r="BY195" s="100"/>
      <c r="BZ195" s="99"/>
      <c r="CA195" s="40"/>
      <c r="CB195" s="40"/>
      <c r="CC195" s="40"/>
      <c r="CD195" s="40"/>
      <c r="CE195" s="40"/>
      <c r="CF195" s="40"/>
      <c r="CG195" s="40"/>
      <c r="CH195" s="40"/>
      <c r="CI195" s="40"/>
      <c r="CJ195" s="40"/>
      <c r="CK195" s="40"/>
      <c r="CL195" s="40"/>
      <c r="CM195" s="40"/>
      <c r="CN195" s="40"/>
      <c r="CO195" s="40"/>
      <c r="CP195" s="40"/>
      <c r="CQ195" s="40"/>
      <c r="CR195" s="40"/>
      <c r="CS195" s="102"/>
      <c r="CT195" s="103"/>
      <c r="CU195" s="40"/>
      <c r="CV195" s="40"/>
      <c r="CW195" s="40"/>
      <c r="CX195" s="40"/>
      <c r="CY195" s="40"/>
      <c r="CZ195" s="40"/>
      <c r="DA195" s="40"/>
      <c r="DB195" s="40"/>
      <c r="DC195" s="40"/>
      <c r="DD195" s="40"/>
      <c r="DE195" s="40"/>
      <c r="DF195" s="40"/>
      <c r="DG195" s="40"/>
      <c r="DH195" s="40"/>
      <c r="DI195" s="40"/>
      <c r="DJ195" s="40"/>
      <c r="DK195" s="40"/>
      <c r="DL195" s="40"/>
      <c r="DM195" s="40"/>
      <c r="DN195" s="40"/>
      <c r="DO195" s="94"/>
      <c r="DP195" s="100"/>
      <c r="DQ195" s="104"/>
      <c r="DR195" s="105"/>
      <c r="DS195" s="105"/>
      <c r="DT195" s="105"/>
      <c r="DU195" s="105"/>
      <c r="DV195" s="105"/>
      <c r="DW195" s="94"/>
      <c r="DX195" s="191"/>
      <c r="DY195" s="104"/>
      <c r="DZ195" s="105"/>
      <c r="EA195" s="105"/>
      <c r="EB195" s="105"/>
      <c r="EC195" s="105"/>
      <c r="ED195" s="105"/>
      <c r="EE195" s="105"/>
      <c r="EF195" s="94"/>
      <c r="EG195" s="96"/>
      <c r="EH195" s="18"/>
      <c r="EI195" s="2"/>
      <c r="EJ195" s="2"/>
      <c r="EK195" s="100"/>
      <c r="EL195" s="99"/>
      <c r="EM195" s="40"/>
      <c r="EN195" s="40"/>
      <c r="EO195" s="100"/>
      <c r="EP195" s="99"/>
      <c r="EQ195" s="40"/>
      <c r="ER195" s="40"/>
      <c r="ES195" s="40"/>
      <c r="ET195" s="40"/>
      <c r="EU195" s="40"/>
      <c r="EV195" s="40"/>
      <c r="EW195" s="100"/>
      <c r="EX195" s="99"/>
      <c r="EY195" s="40"/>
      <c r="EZ195" s="40"/>
      <c r="FA195" s="40"/>
      <c r="FB195" s="40"/>
      <c r="FC195" s="40"/>
      <c r="FD195" s="40"/>
      <c r="FE195" s="100"/>
    </row>
    <row r="196" spans="1:161">
      <c r="A196" s="119" t="str">
        <f>Validation!B196</f>
        <v>Pass</v>
      </c>
      <c r="B196" s="150"/>
      <c r="C196" s="150"/>
      <c r="D196" s="150"/>
      <c r="E196" s="151"/>
      <c r="F196" s="152"/>
      <c r="G196" s="150"/>
      <c r="H196" s="149"/>
      <c r="I196" s="40"/>
      <c r="J196" s="149"/>
      <c r="K196" s="102"/>
      <c r="L196" s="40"/>
      <c r="M196" s="123"/>
      <c r="N196" s="137"/>
      <c r="O196" s="137"/>
      <c r="P196" s="95"/>
      <c r="Q196" s="94"/>
      <c r="R196" s="96"/>
      <c r="S196" s="95"/>
      <c r="T196" s="40"/>
      <c r="U196" s="40"/>
      <c r="V196" s="185"/>
      <c r="W196" s="167"/>
      <c r="X196" s="96"/>
      <c r="Y196" s="99"/>
      <c r="Z196" s="40"/>
      <c r="AA196" s="40"/>
      <c r="AB196" s="171"/>
      <c r="AC196" s="172"/>
      <c r="AD196" s="40"/>
      <c r="AE196" s="40"/>
      <c r="AF196" s="94"/>
      <c r="AG196" s="94"/>
      <c r="AH196" s="100"/>
      <c r="AI196" s="170"/>
      <c r="AJ196" s="169"/>
      <c r="AK196" s="98"/>
      <c r="AL196" s="168"/>
      <c r="AM196" s="97"/>
      <c r="AN196" s="98"/>
      <c r="AO196" s="98"/>
      <c r="AP196" s="225"/>
      <c r="AQ196" s="175"/>
      <c r="AR196" s="98"/>
      <c r="AS196" s="235"/>
      <c r="AT196" s="168"/>
      <c r="AU196" s="136"/>
      <c r="AV196" s="99"/>
      <c r="AW196" s="40"/>
      <c r="AX196" s="40"/>
      <c r="AY196" s="40"/>
      <c r="AZ196" s="40"/>
      <c r="BA196" s="40"/>
      <c r="BB196" s="40"/>
      <c r="BC196" s="40"/>
      <c r="BD196" s="40"/>
      <c r="BE196" s="40"/>
      <c r="BF196" s="101"/>
      <c r="BG196" s="96"/>
      <c r="BH196" s="99"/>
      <c r="BI196" s="40"/>
      <c r="BJ196" s="40"/>
      <c r="BK196" s="40"/>
      <c r="BL196" s="40"/>
      <c r="BM196" s="40"/>
      <c r="BN196" s="40"/>
      <c r="BO196" s="40"/>
      <c r="BP196" s="100"/>
      <c r="BQ196" s="40"/>
      <c r="BR196" s="40"/>
      <c r="BS196" s="40"/>
      <c r="BT196" s="40"/>
      <c r="BU196" s="40"/>
      <c r="BV196" s="40"/>
      <c r="BW196" s="40"/>
      <c r="BX196" s="40"/>
      <c r="BY196" s="100"/>
      <c r="BZ196" s="99"/>
      <c r="CA196" s="40"/>
      <c r="CB196" s="40"/>
      <c r="CC196" s="40"/>
      <c r="CD196" s="40"/>
      <c r="CE196" s="40"/>
      <c r="CF196" s="40"/>
      <c r="CG196" s="40"/>
      <c r="CH196" s="40"/>
      <c r="CI196" s="40"/>
      <c r="CJ196" s="40"/>
      <c r="CK196" s="40"/>
      <c r="CL196" s="40"/>
      <c r="CM196" s="40"/>
      <c r="CN196" s="40"/>
      <c r="CO196" s="40"/>
      <c r="CP196" s="40"/>
      <c r="CQ196" s="40"/>
      <c r="CR196" s="40"/>
      <c r="CS196" s="102"/>
      <c r="CT196" s="103"/>
      <c r="CU196" s="40"/>
      <c r="CV196" s="40"/>
      <c r="CW196" s="40"/>
      <c r="CX196" s="40"/>
      <c r="CY196" s="40"/>
      <c r="CZ196" s="40"/>
      <c r="DA196" s="40"/>
      <c r="DB196" s="40"/>
      <c r="DC196" s="40"/>
      <c r="DD196" s="40"/>
      <c r="DE196" s="40"/>
      <c r="DF196" s="40"/>
      <c r="DG196" s="40"/>
      <c r="DH196" s="40"/>
      <c r="DI196" s="40"/>
      <c r="DJ196" s="40"/>
      <c r="DK196" s="40"/>
      <c r="DL196" s="40"/>
      <c r="DM196" s="40"/>
      <c r="DN196" s="40"/>
      <c r="DO196" s="94"/>
      <c r="DP196" s="100"/>
      <c r="DQ196" s="104"/>
      <c r="DR196" s="105"/>
      <c r="DS196" s="105"/>
      <c r="DT196" s="105"/>
      <c r="DU196" s="105"/>
      <c r="DV196" s="105"/>
      <c r="DW196" s="94"/>
      <c r="DX196" s="191"/>
      <c r="DY196" s="104"/>
      <c r="DZ196" s="105"/>
      <c r="EA196" s="105"/>
      <c r="EB196" s="105"/>
      <c r="EC196" s="105"/>
      <c r="ED196" s="105"/>
      <c r="EE196" s="105"/>
      <c r="EF196" s="94"/>
      <c r="EG196" s="96"/>
      <c r="EH196" s="18"/>
      <c r="EI196" s="2"/>
      <c r="EJ196" s="2"/>
      <c r="EK196" s="100"/>
      <c r="EL196" s="99"/>
      <c r="EM196" s="40"/>
      <c r="EN196" s="40"/>
      <c r="EO196" s="100"/>
      <c r="EP196" s="99"/>
      <c r="EQ196" s="40"/>
      <c r="ER196" s="40"/>
      <c r="ES196" s="40"/>
      <c r="ET196" s="40"/>
      <c r="EU196" s="40"/>
      <c r="EV196" s="40"/>
      <c r="EW196" s="100"/>
      <c r="EX196" s="99"/>
      <c r="EY196" s="40"/>
      <c r="EZ196" s="40"/>
      <c r="FA196" s="40"/>
      <c r="FB196" s="40"/>
      <c r="FC196" s="40"/>
      <c r="FD196" s="40"/>
      <c r="FE196" s="100"/>
    </row>
    <row r="197" spans="1:161">
      <c r="A197" s="119" t="str">
        <f>Validation!B197</f>
        <v>Pass</v>
      </c>
      <c r="B197" s="150"/>
      <c r="C197" s="150"/>
      <c r="D197" s="150"/>
      <c r="E197" s="151"/>
      <c r="F197" s="152"/>
      <c r="G197" s="150"/>
      <c r="H197" s="149"/>
      <c r="I197" s="40"/>
      <c r="J197" s="149"/>
      <c r="K197" s="102"/>
      <c r="L197" s="40"/>
      <c r="M197" s="123"/>
      <c r="N197" s="137"/>
      <c r="O197" s="137"/>
      <c r="P197" s="95"/>
      <c r="Q197" s="94"/>
      <c r="R197" s="96"/>
      <c r="S197" s="95"/>
      <c r="T197" s="40"/>
      <c r="U197" s="40"/>
      <c r="V197" s="185"/>
      <c r="W197" s="167"/>
      <c r="X197" s="96"/>
      <c r="Y197" s="99"/>
      <c r="Z197" s="40"/>
      <c r="AA197" s="40"/>
      <c r="AB197" s="171"/>
      <c r="AC197" s="172"/>
      <c r="AD197" s="40"/>
      <c r="AE197" s="40"/>
      <c r="AF197" s="94"/>
      <c r="AG197" s="94"/>
      <c r="AH197" s="100"/>
      <c r="AI197" s="170"/>
      <c r="AJ197" s="169"/>
      <c r="AK197" s="98"/>
      <c r="AL197" s="168"/>
      <c r="AM197" s="97"/>
      <c r="AN197" s="98"/>
      <c r="AO197" s="98"/>
      <c r="AP197" s="225"/>
      <c r="AQ197" s="175"/>
      <c r="AR197" s="98"/>
      <c r="AS197" s="235"/>
      <c r="AT197" s="168"/>
      <c r="AU197" s="136"/>
      <c r="AV197" s="99"/>
      <c r="AW197" s="40"/>
      <c r="AX197" s="40"/>
      <c r="AY197" s="40"/>
      <c r="AZ197" s="40"/>
      <c r="BA197" s="40"/>
      <c r="BB197" s="40"/>
      <c r="BC197" s="40"/>
      <c r="BD197" s="40"/>
      <c r="BE197" s="40"/>
      <c r="BF197" s="101"/>
      <c r="BG197" s="96"/>
      <c r="BH197" s="99"/>
      <c r="BI197" s="40"/>
      <c r="BJ197" s="40"/>
      <c r="BK197" s="40"/>
      <c r="BL197" s="40"/>
      <c r="BM197" s="40"/>
      <c r="BN197" s="40"/>
      <c r="BO197" s="40"/>
      <c r="BP197" s="100"/>
      <c r="BQ197" s="40"/>
      <c r="BR197" s="40"/>
      <c r="BS197" s="40"/>
      <c r="BT197" s="40"/>
      <c r="BU197" s="40"/>
      <c r="BV197" s="40"/>
      <c r="BW197" s="40"/>
      <c r="BX197" s="40"/>
      <c r="BY197" s="100"/>
      <c r="BZ197" s="99"/>
      <c r="CA197" s="40"/>
      <c r="CB197" s="40"/>
      <c r="CC197" s="40"/>
      <c r="CD197" s="40"/>
      <c r="CE197" s="40"/>
      <c r="CF197" s="40"/>
      <c r="CG197" s="40"/>
      <c r="CH197" s="40"/>
      <c r="CI197" s="40"/>
      <c r="CJ197" s="40"/>
      <c r="CK197" s="40"/>
      <c r="CL197" s="40"/>
      <c r="CM197" s="40"/>
      <c r="CN197" s="40"/>
      <c r="CO197" s="40"/>
      <c r="CP197" s="40"/>
      <c r="CQ197" s="40"/>
      <c r="CR197" s="40"/>
      <c r="CS197" s="102"/>
      <c r="CT197" s="103"/>
      <c r="CU197" s="40"/>
      <c r="CV197" s="40"/>
      <c r="CW197" s="40"/>
      <c r="CX197" s="40"/>
      <c r="CY197" s="40"/>
      <c r="CZ197" s="40"/>
      <c r="DA197" s="40"/>
      <c r="DB197" s="40"/>
      <c r="DC197" s="40"/>
      <c r="DD197" s="40"/>
      <c r="DE197" s="40"/>
      <c r="DF197" s="40"/>
      <c r="DG197" s="40"/>
      <c r="DH197" s="40"/>
      <c r="DI197" s="40"/>
      <c r="DJ197" s="40"/>
      <c r="DK197" s="40"/>
      <c r="DL197" s="40"/>
      <c r="DM197" s="40"/>
      <c r="DN197" s="40"/>
      <c r="DO197" s="94"/>
      <c r="DP197" s="100"/>
      <c r="DQ197" s="104"/>
      <c r="DR197" s="105"/>
      <c r="DS197" s="105"/>
      <c r="DT197" s="105"/>
      <c r="DU197" s="105"/>
      <c r="DV197" s="105"/>
      <c r="DW197" s="94"/>
      <c r="DX197" s="191"/>
      <c r="DY197" s="104"/>
      <c r="DZ197" s="105"/>
      <c r="EA197" s="105"/>
      <c r="EB197" s="105"/>
      <c r="EC197" s="105"/>
      <c r="ED197" s="105"/>
      <c r="EE197" s="105"/>
      <c r="EF197" s="94"/>
      <c r="EG197" s="96"/>
      <c r="EH197" s="18"/>
      <c r="EI197" s="2"/>
      <c r="EJ197" s="2"/>
      <c r="EK197" s="100"/>
      <c r="EL197" s="99"/>
      <c r="EM197" s="40"/>
      <c r="EN197" s="40"/>
      <c r="EO197" s="100"/>
      <c r="EP197" s="99"/>
      <c r="EQ197" s="40"/>
      <c r="ER197" s="40"/>
      <c r="ES197" s="40"/>
      <c r="ET197" s="40"/>
      <c r="EU197" s="40"/>
      <c r="EV197" s="40"/>
      <c r="EW197" s="100"/>
      <c r="EX197" s="99"/>
      <c r="EY197" s="40"/>
      <c r="EZ197" s="40"/>
      <c r="FA197" s="40"/>
      <c r="FB197" s="40"/>
      <c r="FC197" s="40"/>
      <c r="FD197" s="40"/>
      <c r="FE197" s="100"/>
    </row>
    <row r="198" spans="1:161">
      <c r="A198" s="119" t="str">
        <f>Validation!B198</f>
        <v>Pass</v>
      </c>
      <c r="B198" s="150"/>
      <c r="C198" s="150"/>
      <c r="D198" s="150"/>
      <c r="E198" s="151"/>
      <c r="F198" s="152"/>
      <c r="G198" s="150"/>
      <c r="H198" s="149"/>
      <c r="I198" s="40"/>
      <c r="J198" s="149"/>
      <c r="K198" s="102"/>
      <c r="L198" s="40"/>
      <c r="M198" s="123"/>
      <c r="N198" s="137"/>
      <c r="O198" s="137"/>
      <c r="P198" s="95"/>
      <c r="Q198" s="94"/>
      <c r="R198" s="96"/>
      <c r="S198" s="95"/>
      <c r="T198" s="40"/>
      <c r="U198" s="40"/>
      <c r="V198" s="185"/>
      <c r="W198" s="167"/>
      <c r="X198" s="96"/>
      <c r="Y198" s="99"/>
      <c r="Z198" s="40"/>
      <c r="AA198" s="40"/>
      <c r="AB198" s="171"/>
      <c r="AC198" s="172"/>
      <c r="AD198" s="40"/>
      <c r="AE198" s="40"/>
      <c r="AF198" s="94"/>
      <c r="AG198" s="94"/>
      <c r="AH198" s="100"/>
      <c r="AI198" s="170"/>
      <c r="AJ198" s="169"/>
      <c r="AK198" s="98"/>
      <c r="AL198" s="168"/>
      <c r="AM198" s="97"/>
      <c r="AN198" s="98"/>
      <c r="AO198" s="98"/>
      <c r="AP198" s="225"/>
      <c r="AQ198" s="175"/>
      <c r="AR198" s="98"/>
      <c r="AS198" s="235"/>
      <c r="AT198" s="168"/>
      <c r="AU198" s="136"/>
      <c r="AV198" s="99"/>
      <c r="AW198" s="40"/>
      <c r="AX198" s="40"/>
      <c r="AY198" s="40"/>
      <c r="AZ198" s="40"/>
      <c r="BA198" s="40"/>
      <c r="BB198" s="40"/>
      <c r="BC198" s="40"/>
      <c r="BD198" s="40"/>
      <c r="BE198" s="40"/>
      <c r="BF198" s="101"/>
      <c r="BG198" s="96"/>
      <c r="BH198" s="99"/>
      <c r="BI198" s="40"/>
      <c r="BJ198" s="40"/>
      <c r="BK198" s="40"/>
      <c r="BL198" s="40"/>
      <c r="BM198" s="40"/>
      <c r="BN198" s="40"/>
      <c r="BO198" s="40"/>
      <c r="BP198" s="100"/>
      <c r="BQ198" s="40"/>
      <c r="BR198" s="40"/>
      <c r="BS198" s="40"/>
      <c r="BT198" s="40"/>
      <c r="BU198" s="40"/>
      <c r="BV198" s="40"/>
      <c r="BW198" s="40"/>
      <c r="BX198" s="40"/>
      <c r="BY198" s="100"/>
      <c r="BZ198" s="99"/>
      <c r="CA198" s="40"/>
      <c r="CB198" s="40"/>
      <c r="CC198" s="40"/>
      <c r="CD198" s="40"/>
      <c r="CE198" s="40"/>
      <c r="CF198" s="40"/>
      <c r="CG198" s="40"/>
      <c r="CH198" s="40"/>
      <c r="CI198" s="40"/>
      <c r="CJ198" s="40"/>
      <c r="CK198" s="40"/>
      <c r="CL198" s="40"/>
      <c r="CM198" s="40"/>
      <c r="CN198" s="40"/>
      <c r="CO198" s="40"/>
      <c r="CP198" s="40"/>
      <c r="CQ198" s="40"/>
      <c r="CR198" s="40"/>
      <c r="CS198" s="102"/>
      <c r="CT198" s="103"/>
      <c r="CU198" s="40"/>
      <c r="CV198" s="40"/>
      <c r="CW198" s="40"/>
      <c r="CX198" s="40"/>
      <c r="CY198" s="40"/>
      <c r="CZ198" s="40"/>
      <c r="DA198" s="40"/>
      <c r="DB198" s="40"/>
      <c r="DC198" s="40"/>
      <c r="DD198" s="40"/>
      <c r="DE198" s="40"/>
      <c r="DF198" s="40"/>
      <c r="DG198" s="40"/>
      <c r="DH198" s="40"/>
      <c r="DI198" s="40"/>
      <c r="DJ198" s="40"/>
      <c r="DK198" s="40"/>
      <c r="DL198" s="40"/>
      <c r="DM198" s="40"/>
      <c r="DN198" s="40"/>
      <c r="DO198" s="94"/>
      <c r="DP198" s="100"/>
      <c r="DQ198" s="104"/>
      <c r="DR198" s="105"/>
      <c r="DS198" s="105"/>
      <c r="DT198" s="105"/>
      <c r="DU198" s="105"/>
      <c r="DV198" s="105"/>
      <c r="DW198" s="94"/>
      <c r="DX198" s="191"/>
      <c r="DY198" s="104"/>
      <c r="DZ198" s="105"/>
      <c r="EA198" s="105"/>
      <c r="EB198" s="105"/>
      <c r="EC198" s="105"/>
      <c r="ED198" s="105"/>
      <c r="EE198" s="105"/>
      <c r="EF198" s="94"/>
      <c r="EG198" s="96"/>
      <c r="EH198" s="18"/>
      <c r="EI198" s="2"/>
      <c r="EJ198" s="2"/>
      <c r="EK198" s="100"/>
      <c r="EL198" s="99"/>
      <c r="EM198" s="40"/>
      <c r="EN198" s="40"/>
      <c r="EO198" s="100"/>
      <c r="EP198" s="99"/>
      <c r="EQ198" s="40"/>
      <c r="ER198" s="40"/>
      <c r="ES198" s="40"/>
      <c r="ET198" s="40"/>
      <c r="EU198" s="40"/>
      <c r="EV198" s="40"/>
      <c r="EW198" s="100"/>
      <c r="EX198" s="99"/>
      <c r="EY198" s="40"/>
      <c r="EZ198" s="40"/>
      <c r="FA198" s="40"/>
      <c r="FB198" s="40"/>
      <c r="FC198" s="40"/>
      <c r="FD198" s="40"/>
      <c r="FE198" s="100"/>
    </row>
    <row r="199" spans="1:161">
      <c r="A199" s="119" t="str">
        <f>Validation!B199</f>
        <v>Pass</v>
      </c>
      <c r="B199" s="150"/>
      <c r="C199" s="150"/>
      <c r="D199" s="150"/>
      <c r="E199" s="151"/>
      <c r="F199" s="152"/>
      <c r="G199" s="150"/>
      <c r="H199" s="149"/>
      <c r="I199" s="40"/>
      <c r="J199" s="149"/>
      <c r="K199" s="102"/>
      <c r="L199" s="40"/>
      <c r="M199" s="123"/>
      <c r="N199" s="137"/>
      <c r="O199" s="137"/>
      <c r="P199" s="95"/>
      <c r="Q199" s="94"/>
      <c r="R199" s="96"/>
      <c r="S199" s="95"/>
      <c r="T199" s="40"/>
      <c r="U199" s="40"/>
      <c r="V199" s="185"/>
      <c r="W199" s="167"/>
      <c r="X199" s="96"/>
      <c r="Y199" s="99"/>
      <c r="Z199" s="40"/>
      <c r="AA199" s="40"/>
      <c r="AB199" s="171"/>
      <c r="AC199" s="172"/>
      <c r="AD199" s="40"/>
      <c r="AE199" s="40"/>
      <c r="AF199" s="94"/>
      <c r="AG199" s="94"/>
      <c r="AH199" s="100"/>
      <c r="AI199" s="170"/>
      <c r="AJ199" s="169"/>
      <c r="AK199" s="98"/>
      <c r="AL199" s="168"/>
      <c r="AM199" s="97"/>
      <c r="AN199" s="98"/>
      <c r="AO199" s="98"/>
      <c r="AP199" s="225"/>
      <c r="AQ199" s="175"/>
      <c r="AR199" s="98"/>
      <c r="AS199" s="235"/>
      <c r="AT199" s="168"/>
      <c r="AU199" s="136"/>
      <c r="AV199" s="99"/>
      <c r="AW199" s="40"/>
      <c r="AX199" s="40"/>
      <c r="AY199" s="40"/>
      <c r="AZ199" s="40"/>
      <c r="BA199" s="40"/>
      <c r="BB199" s="40"/>
      <c r="BC199" s="40"/>
      <c r="BD199" s="40"/>
      <c r="BE199" s="40"/>
      <c r="BF199" s="101"/>
      <c r="BG199" s="96"/>
      <c r="BH199" s="99"/>
      <c r="BI199" s="40"/>
      <c r="BJ199" s="40"/>
      <c r="BK199" s="40"/>
      <c r="BL199" s="40"/>
      <c r="BM199" s="40"/>
      <c r="BN199" s="40"/>
      <c r="BO199" s="40"/>
      <c r="BP199" s="100"/>
      <c r="BQ199" s="40"/>
      <c r="BR199" s="40"/>
      <c r="BS199" s="40"/>
      <c r="BT199" s="40"/>
      <c r="BU199" s="40"/>
      <c r="BV199" s="40"/>
      <c r="BW199" s="40"/>
      <c r="BX199" s="40"/>
      <c r="BY199" s="100"/>
      <c r="BZ199" s="99"/>
      <c r="CA199" s="40"/>
      <c r="CB199" s="40"/>
      <c r="CC199" s="40"/>
      <c r="CD199" s="40"/>
      <c r="CE199" s="40"/>
      <c r="CF199" s="40"/>
      <c r="CG199" s="40"/>
      <c r="CH199" s="40"/>
      <c r="CI199" s="40"/>
      <c r="CJ199" s="40"/>
      <c r="CK199" s="40"/>
      <c r="CL199" s="40"/>
      <c r="CM199" s="40"/>
      <c r="CN199" s="40"/>
      <c r="CO199" s="40"/>
      <c r="CP199" s="40"/>
      <c r="CQ199" s="40"/>
      <c r="CR199" s="40"/>
      <c r="CS199" s="102"/>
      <c r="CT199" s="103"/>
      <c r="CU199" s="40"/>
      <c r="CV199" s="40"/>
      <c r="CW199" s="40"/>
      <c r="CX199" s="40"/>
      <c r="CY199" s="40"/>
      <c r="CZ199" s="40"/>
      <c r="DA199" s="40"/>
      <c r="DB199" s="40"/>
      <c r="DC199" s="40"/>
      <c r="DD199" s="40"/>
      <c r="DE199" s="40"/>
      <c r="DF199" s="40"/>
      <c r="DG199" s="40"/>
      <c r="DH199" s="40"/>
      <c r="DI199" s="40"/>
      <c r="DJ199" s="40"/>
      <c r="DK199" s="40"/>
      <c r="DL199" s="40"/>
      <c r="DM199" s="40"/>
      <c r="DN199" s="40"/>
      <c r="DO199" s="94"/>
      <c r="DP199" s="100"/>
      <c r="DQ199" s="104"/>
      <c r="DR199" s="105"/>
      <c r="DS199" s="105"/>
      <c r="DT199" s="105"/>
      <c r="DU199" s="105"/>
      <c r="DV199" s="105"/>
      <c r="DW199" s="94"/>
      <c r="DX199" s="191"/>
      <c r="DY199" s="104"/>
      <c r="DZ199" s="105"/>
      <c r="EA199" s="105"/>
      <c r="EB199" s="105"/>
      <c r="EC199" s="105"/>
      <c r="ED199" s="105"/>
      <c r="EE199" s="105"/>
      <c r="EF199" s="94"/>
      <c r="EG199" s="96"/>
      <c r="EH199" s="18"/>
      <c r="EI199" s="2"/>
      <c r="EJ199" s="2"/>
      <c r="EK199" s="100"/>
      <c r="EL199" s="99"/>
      <c r="EM199" s="40"/>
      <c r="EN199" s="40"/>
      <c r="EO199" s="100"/>
      <c r="EP199" s="99"/>
      <c r="EQ199" s="40"/>
      <c r="ER199" s="40"/>
      <c r="ES199" s="40"/>
      <c r="ET199" s="40"/>
      <c r="EU199" s="40"/>
      <c r="EV199" s="40"/>
      <c r="EW199" s="100"/>
      <c r="EX199" s="99"/>
      <c r="EY199" s="40"/>
      <c r="EZ199" s="40"/>
      <c r="FA199" s="40"/>
      <c r="FB199" s="40"/>
      <c r="FC199" s="40"/>
      <c r="FD199" s="40"/>
      <c r="FE199" s="100"/>
    </row>
    <row r="200" spans="1:161">
      <c r="A200" s="119" t="str">
        <f>Validation!B200</f>
        <v>Pass</v>
      </c>
      <c r="B200" s="150"/>
      <c r="C200" s="150"/>
      <c r="D200" s="150"/>
      <c r="E200" s="151"/>
      <c r="F200" s="152"/>
      <c r="G200" s="150"/>
      <c r="H200" s="149"/>
      <c r="I200" s="40"/>
      <c r="J200" s="149"/>
      <c r="K200" s="102"/>
      <c r="L200" s="40"/>
      <c r="M200" s="123"/>
      <c r="N200" s="137"/>
      <c r="O200" s="137"/>
      <c r="P200" s="95"/>
      <c r="Q200" s="94"/>
      <c r="R200" s="96"/>
      <c r="S200" s="95"/>
      <c r="T200" s="40"/>
      <c r="U200" s="40"/>
      <c r="V200" s="185"/>
      <c r="W200" s="167"/>
      <c r="X200" s="96"/>
      <c r="Y200" s="99"/>
      <c r="Z200" s="40"/>
      <c r="AA200" s="40"/>
      <c r="AB200" s="171"/>
      <c r="AC200" s="172"/>
      <c r="AD200" s="40"/>
      <c r="AE200" s="40"/>
      <c r="AF200" s="94"/>
      <c r="AG200" s="94"/>
      <c r="AH200" s="100"/>
      <c r="AI200" s="170"/>
      <c r="AJ200" s="169"/>
      <c r="AK200" s="98"/>
      <c r="AL200" s="168"/>
      <c r="AM200" s="97"/>
      <c r="AN200" s="98"/>
      <c r="AO200" s="98"/>
      <c r="AP200" s="225"/>
      <c r="AQ200" s="175"/>
      <c r="AR200" s="98"/>
      <c r="AS200" s="235"/>
      <c r="AT200" s="168"/>
      <c r="AU200" s="136"/>
      <c r="AV200" s="99"/>
      <c r="AW200" s="40"/>
      <c r="AX200" s="40"/>
      <c r="AY200" s="40"/>
      <c r="AZ200" s="40"/>
      <c r="BA200" s="40"/>
      <c r="BB200" s="40"/>
      <c r="BC200" s="40"/>
      <c r="BD200" s="40"/>
      <c r="BE200" s="40"/>
      <c r="BF200" s="101"/>
      <c r="BG200" s="96"/>
      <c r="BH200" s="99"/>
      <c r="BI200" s="40"/>
      <c r="BJ200" s="40"/>
      <c r="BK200" s="40"/>
      <c r="BL200" s="40"/>
      <c r="BM200" s="40"/>
      <c r="BN200" s="40"/>
      <c r="BO200" s="40"/>
      <c r="BP200" s="100"/>
      <c r="BQ200" s="40"/>
      <c r="BR200" s="40"/>
      <c r="BS200" s="40"/>
      <c r="BT200" s="40"/>
      <c r="BU200" s="40"/>
      <c r="BV200" s="40"/>
      <c r="BW200" s="40"/>
      <c r="BX200" s="40"/>
      <c r="BY200" s="100"/>
      <c r="BZ200" s="99"/>
      <c r="CA200" s="40"/>
      <c r="CB200" s="40"/>
      <c r="CC200" s="40"/>
      <c r="CD200" s="40"/>
      <c r="CE200" s="40"/>
      <c r="CF200" s="40"/>
      <c r="CG200" s="40"/>
      <c r="CH200" s="40"/>
      <c r="CI200" s="40"/>
      <c r="CJ200" s="40"/>
      <c r="CK200" s="40"/>
      <c r="CL200" s="40"/>
      <c r="CM200" s="40"/>
      <c r="CN200" s="40"/>
      <c r="CO200" s="40"/>
      <c r="CP200" s="40"/>
      <c r="CQ200" s="40"/>
      <c r="CR200" s="40"/>
      <c r="CS200" s="102"/>
      <c r="CT200" s="103"/>
      <c r="CU200" s="40"/>
      <c r="CV200" s="40"/>
      <c r="CW200" s="40"/>
      <c r="CX200" s="40"/>
      <c r="CY200" s="40"/>
      <c r="CZ200" s="40"/>
      <c r="DA200" s="40"/>
      <c r="DB200" s="40"/>
      <c r="DC200" s="40"/>
      <c r="DD200" s="40"/>
      <c r="DE200" s="40"/>
      <c r="DF200" s="40"/>
      <c r="DG200" s="40"/>
      <c r="DH200" s="40"/>
      <c r="DI200" s="40"/>
      <c r="DJ200" s="40"/>
      <c r="DK200" s="40"/>
      <c r="DL200" s="40"/>
      <c r="DM200" s="40"/>
      <c r="DN200" s="40"/>
      <c r="DO200" s="94"/>
      <c r="DP200" s="100"/>
      <c r="DQ200" s="104"/>
      <c r="DR200" s="105"/>
      <c r="DS200" s="105"/>
      <c r="DT200" s="105"/>
      <c r="DU200" s="105"/>
      <c r="DV200" s="105"/>
      <c r="DW200" s="94"/>
      <c r="DX200" s="191"/>
      <c r="DY200" s="104"/>
      <c r="DZ200" s="105"/>
      <c r="EA200" s="105"/>
      <c r="EB200" s="105"/>
      <c r="EC200" s="105"/>
      <c r="ED200" s="105"/>
      <c r="EE200" s="105"/>
      <c r="EF200" s="94"/>
      <c r="EG200" s="96"/>
      <c r="EH200" s="18"/>
      <c r="EI200" s="2"/>
      <c r="EJ200" s="2"/>
      <c r="EK200" s="100"/>
      <c r="EL200" s="99"/>
      <c r="EM200" s="40"/>
      <c r="EN200" s="40"/>
      <c r="EO200" s="100"/>
      <c r="EP200" s="99"/>
      <c r="EQ200" s="40"/>
      <c r="ER200" s="40"/>
      <c r="ES200" s="40"/>
      <c r="ET200" s="40"/>
      <c r="EU200" s="40"/>
      <c r="EV200" s="40"/>
      <c r="EW200" s="100"/>
      <c r="EX200" s="99"/>
      <c r="EY200" s="40"/>
      <c r="EZ200" s="40"/>
      <c r="FA200" s="40"/>
      <c r="FB200" s="40"/>
      <c r="FC200" s="40"/>
      <c r="FD200" s="40"/>
      <c r="FE200" s="100"/>
    </row>
    <row r="201" spans="1:161">
      <c r="A201" s="119" t="str">
        <f>Validation!B201</f>
        <v>Pass</v>
      </c>
      <c r="B201" s="150"/>
      <c r="C201" s="150"/>
      <c r="D201" s="150"/>
      <c r="E201" s="151"/>
      <c r="F201" s="152"/>
      <c r="G201" s="150"/>
      <c r="H201" s="149"/>
      <c r="I201" s="40"/>
      <c r="J201" s="149"/>
      <c r="K201" s="102"/>
      <c r="L201" s="40"/>
      <c r="M201" s="123"/>
      <c r="N201" s="137"/>
      <c r="O201" s="137"/>
      <c r="P201" s="95"/>
      <c r="Q201" s="94"/>
      <c r="R201" s="96"/>
      <c r="S201" s="95"/>
      <c r="T201" s="40"/>
      <c r="U201" s="40"/>
      <c r="V201" s="185"/>
      <c r="W201" s="167"/>
      <c r="X201" s="96"/>
      <c r="Y201" s="99"/>
      <c r="Z201" s="40"/>
      <c r="AA201" s="40"/>
      <c r="AB201" s="171"/>
      <c r="AC201" s="172"/>
      <c r="AD201" s="40"/>
      <c r="AE201" s="40"/>
      <c r="AF201" s="94"/>
      <c r="AG201" s="94"/>
      <c r="AH201" s="100"/>
      <c r="AI201" s="170"/>
      <c r="AJ201" s="169"/>
      <c r="AK201" s="98"/>
      <c r="AL201" s="168"/>
      <c r="AM201" s="97"/>
      <c r="AN201" s="98"/>
      <c r="AO201" s="98"/>
      <c r="AP201" s="225"/>
      <c r="AQ201" s="175"/>
      <c r="AR201" s="98"/>
      <c r="AS201" s="235"/>
      <c r="AT201" s="168"/>
      <c r="AU201" s="136"/>
      <c r="AV201" s="99"/>
      <c r="AW201" s="40"/>
      <c r="AX201" s="40"/>
      <c r="AY201" s="40"/>
      <c r="AZ201" s="40"/>
      <c r="BA201" s="40"/>
      <c r="BB201" s="40"/>
      <c r="BC201" s="40"/>
      <c r="BD201" s="40"/>
      <c r="BE201" s="40"/>
      <c r="BF201" s="101"/>
      <c r="BG201" s="96"/>
      <c r="BH201" s="99"/>
      <c r="BI201" s="40"/>
      <c r="BJ201" s="40"/>
      <c r="BK201" s="40"/>
      <c r="BL201" s="40"/>
      <c r="BM201" s="40"/>
      <c r="BN201" s="40"/>
      <c r="BO201" s="40"/>
      <c r="BP201" s="100"/>
      <c r="BQ201" s="40"/>
      <c r="BR201" s="40"/>
      <c r="BS201" s="40"/>
      <c r="BT201" s="40"/>
      <c r="BU201" s="40"/>
      <c r="BV201" s="40"/>
      <c r="BW201" s="40"/>
      <c r="BX201" s="40"/>
      <c r="BY201" s="100"/>
      <c r="BZ201" s="99"/>
      <c r="CA201" s="40"/>
      <c r="CB201" s="40"/>
      <c r="CC201" s="40"/>
      <c r="CD201" s="40"/>
      <c r="CE201" s="40"/>
      <c r="CF201" s="40"/>
      <c r="CG201" s="40"/>
      <c r="CH201" s="40"/>
      <c r="CI201" s="40"/>
      <c r="CJ201" s="40"/>
      <c r="CK201" s="40"/>
      <c r="CL201" s="40"/>
      <c r="CM201" s="40"/>
      <c r="CN201" s="40"/>
      <c r="CO201" s="40"/>
      <c r="CP201" s="40"/>
      <c r="CQ201" s="40"/>
      <c r="CR201" s="40"/>
      <c r="CS201" s="102"/>
      <c r="CT201" s="103"/>
      <c r="CU201" s="40"/>
      <c r="CV201" s="40"/>
      <c r="CW201" s="40"/>
      <c r="CX201" s="40"/>
      <c r="CY201" s="40"/>
      <c r="CZ201" s="40"/>
      <c r="DA201" s="40"/>
      <c r="DB201" s="40"/>
      <c r="DC201" s="40"/>
      <c r="DD201" s="40"/>
      <c r="DE201" s="40"/>
      <c r="DF201" s="40"/>
      <c r="DG201" s="40"/>
      <c r="DH201" s="40"/>
      <c r="DI201" s="40"/>
      <c r="DJ201" s="40"/>
      <c r="DK201" s="40"/>
      <c r="DL201" s="40"/>
      <c r="DM201" s="40"/>
      <c r="DN201" s="40"/>
      <c r="DO201" s="94"/>
      <c r="DP201" s="100"/>
      <c r="DQ201" s="104"/>
      <c r="DR201" s="105"/>
      <c r="DS201" s="105"/>
      <c r="DT201" s="105"/>
      <c r="DU201" s="105"/>
      <c r="DV201" s="105"/>
      <c r="DW201" s="94"/>
      <c r="DX201" s="191"/>
      <c r="DY201" s="104"/>
      <c r="DZ201" s="105"/>
      <c r="EA201" s="105"/>
      <c r="EB201" s="105"/>
      <c r="EC201" s="105"/>
      <c r="ED201" s="105"/>
      <c r="EE201" s="105"/>
      <c r="EF201" s="94"/>
      <c r="EG201" s="96"/>
      <c r="EH201" s="18"/>
      <c r="EI201" s="2"/>
      <c r="EJ201" s="2"/>
      <c r="EK201" s="100"/>
      <c r="EL201" s="99"/>
      <c r="EM201" s="40"/>
      <c r="EN201" s="40"/>
      <c r="EO201" s="100"/>
      <c r="EP201" s="99"/>
      <c r="EQ201" s="40"/>
      <c r="ER201" s="40"/>
      <c r="ES201" s="40"/>
      <c r="ET201" s="40"/>
      <c r="EU201" s="40"/>
      <c r="EV201" s="40"/>
      <c r="EW201" s="100"/>
      <c r="EX201" s="99"/>
      <c r="EY201" s="40"/>
      <c r="EZ201" s="40"/>
      <c r="FA201" s="40"/>
      <c r="FB201" s="40"/>
      <c r="FC201" s="40"/>
      <c r="FD201" s="40"/>
      <c r="FE201" s="100"/>
    </row>
    <row r="202" spans="1:161">
      <c r="A202" s="119" t="str">
        <f>Validation!B202</f>
        <v>Pass</v>
      </c>
      <c r="B202" s="150"/>
      <c r="C202" s="150"/>
      <c r="D202" s="150"/>
      <c r="E202" s="151"/>
      <c r="F202" s="152"/>
      <c r="G202" s="150"/>
      <c r="H202" s="149"/>
      <c r="I202" s="40"/>
      <c r="J202" s="149"/>
      <c r="K202" s="102"/>
      <c r="L202" s="40"/>
      <c r="M202" s="123"/>
      <c r="N202" s="137"/>
      <c r="O202" s="137"/>
      <c r="P202" s="95"/>
      <c r="Q202" s="94"/>
      <c r="R202" s="96"/>
      <c r="S202" s="95"/>
      <c r="T202" s="40"/>
      <c r="U202" s="40"/>
      <c r="V202" s="185"/>
      <c r="W202" s="167"/>
      <c r="X202" s="96"/>
      <c r="Y202" s="99"/>
      <c r="Z202" s="40"/>
      <c r="AA202" s="40"/>
      <c r="AB202" s="171"/>
      <c r="AC202" s="172"/>
      <c r="AD202" s="40"/>
      <c r="AE202" s="40"/>
      <c r="AF202" s="94"/>
      <c r="AG202" s="94"/>
      <c r="AH202" s="100"/>
      <c r="AI202" s="170"/>
      <c r="AJ202" s="169"/>
      <c r="AK202" s="98"/>
      <c r="AL202" s="168"/>
      <c r="AM202" s="97"/>
      <c r="AN202" s="98"/>
      <c r="AO202" s="98"/>
      <c r="AP202" s="225"/>
      <c r="AQ202" s="175"/>
      <c r="AR202" s="98"/>
      <c r="AS202" s="235"/>
      <c r="AT202" s="168"/>
      <c r="AU202" s="136"/>
      <c r="AV202" s="99"/>
      <c r="AW202" s="40"/>
      <c r="AX202" s="40"/>
      <c r="AY202" s="40"/>
      <c r="AZ202" s="40"/>
      <c r="BA202" s="40"/>
      <c r="BB202" s="40"/>
      <c r="BC202" s="40"/>
      <c r="BD202" s="40"/>
      <c r="BE202" s="40"/>
      <c r="BF202" s="101"/>
      <c r="BG202" s="96"/>
      <c r="BH202" s="99"/>
      <c r="BI202" s="40"/>
      <c r="BJ202" s="40"/>
      <c r="BK202" s="40"/>
      <c r="BL202" s="40"/>
      <c r="BM202" s="40"/>
      <c r="BN202" s="40"/>
      <c r="BO202" s="40"/>
      <c r="BP202" s="100"/>
      <c r="BQ202" s="40"/>
      <c r="BR202" s="40"/>
      <c r="BS202" s="40"/>
      <c r="BT202" s="40"/>
      <c r="BU202" s="40"/>
      <c r="BV202" s="40"/>
      <c r="BW202" s="40"/>
      <c r="BX202" s="40"/>
      <c r="BY202" s="100"/>
      <c r="BZ202" s="99"/>
      <c r="CA202" s="40"/>
      <c r="CB202" s="40"/>
      <c r="CC202" s="40"/>
      <c r="CD202" s="40"/>
      <c r="CE202" s="40"/>
      <c r="CF202" s="40"/>
      <c r="CG202" s="40"/>
      <c r="CH202" s="40"/>
      <c r="CI202" s="40"/>
      <c r="CJ202" s="40"/>
      <c r="CK202" s="40"/>
      <c r="CL202" s="40"/>
      <c r="CM202" s="40"/>
      <c r="CN202" s="40"/>
      <c r="CO202" s="40"/>
      <c r="CP202" s="40"/>
      <c r="CQ202" s="40"/>
      <c r="CR202" s="40"/>
      <c r="CS202" s="102"/>
      <c r="CT202" s="103"/>
      <c r="CU202" s="40"/>
      <c r="CV202" s="40"/>
      <c r="CW202" s="40"/>
      <c r="CX202" s="40"/>
      <c r="CY202" s="40"/>
      <c r="CZ202" s="40"/>
      <c r="DA202" s="40"/>
      <c r="DB202" s="40"/>
      <c r="DC202" s="40"/>
      <c r="DD202" s="40"/>
      <c r="DE202" s="40"/>
      <c r="DF202" s="40"/>
      <c r="DG202" s="40"/>
      <c r="DH202" s="40"/>
      <c r="DI202" s="40"/>
      <c r="DJ202" s="40"/>
      <c r="DK202" s="40"/>
      <c r="DL202" s="40"/>
      <c r="DM202" s="40"/>
      <c r="DN202" s="40"/>
      <c r="DO202" s="94"/>
      <c r="DP202" s="100"/>
      <c r="DQ202" s="104"/>
      <c r="DR202" s="105"/>
      <c r="DS202" s="105"/>
      <c r="DT202" s="105"/>
      <c r="DU202" s="105"/>
      <c r="DV202" s="105"/>
      <c r="DW202" s="94"/>
      <c r="DX202" s="191"/>
      <c r="DY202" s="104"/>
      <c r="DZ202" s="105"/>
      <c r="EA202" s="105"/>
      <c r="EB202" s="105"/>
      <c r="EC202" s="105"/>
      <c r="ED202" s="105"/>
      <c r="EE202" s="105"/>
      <c r="EF202" s="94"/>
      <c r="EG202" s="96"/>
      <c r="EH202" s="18"/>
      <c r="EI202" s="2"/>
      <c r="EJ202" s="2"/>
      <c r="EK202" s="100"/>
      <c r="EL202" s="99"/>
      <c r="EM202" s="40"/>
      <c r="EN202" s="40"/>
      <c r="EO202" s="100"/>
      <c r="EP202" s="99"/>
      <c r="EQ202" s="40"/>
      <c r="ER202" s="40"/>
      <c r="ES202" s="40"/>
      <c r="ET202" s="40"/>
      <c r="EU202" s="40"/>
      <c r="EV202" s="40"/>
      <c r="EW202" s="100"/>
      <c r="EX202" s="99"/>
      <c r="EY202" s="40"/>
      <c r="EZ202" s="40"/>
      <c r="FA202" s="40"/>
      <c r="FB202" s="40"/>
      <c r="FC202" s="40"/>
      <c r="FD202" s="40"/>
      <c r="FE202" s="100"/>
    </row>
    <row r="203" spans="1:161">
      <c r="A203" s="119" t="str">
        <f>Validation!B203</f>
        <v>Pass</v>
      </c>
      <c r="B203" s="150"/>
      <c r="C203" s="150"/>
      <c r="D203" s="150"/>
      <c r="E203" s="151"/>
      <c r="F203" s="152"/>
      <c r="G203" s="150"/>
      <c r="H203" s="149"/>
      <c r="I203" s="40"/>
      <c r="J203" s="149"/>
      <c r="K203" s="102"/>
      <c r="L203" s="40"/>
      <c r="M203" s="123"/>
      <c r="N203" s="137"/>
      <c r="O203" s="137"/>
      <c r="P203" s="95"/>
      <c r="Q203" s="94"/>
      <c r="R203" s="96"/>
      <c r="S203" s="95"/>
      <c r="T203" s="40"/>
      <c r="U203" s="40"/>
      <c r="V203" s="185"/>
      <c r="W203" s="167"/>
      <c r="X203" s="96"/>
      <c r="Y203" s="99"/>
      <c r="Z203" s="40"/>
      <c r="AA203" s="40"/>
      <c r="AB203" s="171"/>
      <c r="AC203" s="172"/>
      <c r="AD203" s="40"/>
      <c r="AE203" s="40"/>
      <c r="AF203" s="94"/>
      <c r="AG203" s="94"/>
      <c r="AH203" s="100"/>
      <c r="AI203" s="170"/>
      <c r="AJ203" s="169"/>
      <c r="AK203" s="98"/>
      <c r="AL203" s="168"/>
      <c r="AM203" s="97"/>
      <c r="AN203" s="98"/>
      <c r="AO203" s="98"/>
      <c r="AP203" s="225"/>
      <c r="AQ203" s="175"/>
      <c r="AR203" s="98"/>
      <c r="AS203" s="235"/>
      <c r="AT203" s="168"/>
      <c r="AU203" s="136"/>
      <c r="AV203" s="99"/>
      <c r="AW203" s="40"/>
      <c r="AX203" s="40"/>
      <c r="AY203" s="40"/>
      <c r="AZ203" s="40"/>
      <c r="BA203" s="40"/>
      <c r="BB203" s="40"/>
      <c r="BC203" s="40"/>
      <c r="BD203" s="40"/>
      <c r="BE203" s="40"/>
      <c r="BF203" s="101"/>
      <c r="BG203" s="96"/>
      <c r="BH203" s="99"/>
      <c r="BI203" s="40"/>
      <c r="BJ203" s="40"/>
      <c r="BK203" s="40"/>
      <c r="BL203" s="40"/>
      <c r="BM203" s="40"/>
      <c r="BN203" s="40"/>
      <c r="BO203" s="40"/>
      <c r="BP203" s="100"/>
      <c r="BQ203" s="40"/>
      <c r="BR203" s="40"/>
      <c r="BS203" s="40"/>
      <c r="BT203" s="40"/>
      <c r="BU203" s="40"/>
      <c r="BV203" s="40"/>
      <c r="BW203" s="40"/>
      <c r="BX203" s="40"/>
      <c r="BY203" s="100"/>
      <c r="BZ203" s="99"/>
      <c r="CA203" s="40"/>
      <c r="CB203" s="40"/>
      <c r="CC203" s="40"/>
      <c r="CD203" s="40"/>
      <c r="CE203" s="40"/>
      <c r="CF203" s="40"/>
      <c r="CG203" s="40"/>
      <c r="CH203" s="40"/>
      <c r="CI203" s="40"/>
      <c r="CJ203" s="40"/>
      <c r="CK203" s="40"/>
      <c r="CL203" s="40"/>
      <c r="CM203" s="40"/>
      <c r="CN203" s="40"/>
      <c r="CO203" s="40"/>
      <c r="CP203" s="40"/>
      <c r="CQ203" s="40"/>
      <c r="CR203" s="40"/>
      <c r="CS203" s="102"/>
      <c r="CT203" s="103"/>
      <c r="CU203" s="40"/>
      <c r="CV203" s="40"/>
      <c r="CW203" s="40"/>
      <c r="CX203" s="40"/>
      <c r="CY203" s="40"/>
      <c r="CZ203" s="40"/>
      <c r="DA203" s="40"/>
      <c r="DB203" s="40"/>
      <c r="DC203" s="40"/>
      <c r="DD203" s="40"/>
      <c r="DE203" s="40"/>
      <c r="DF203" s="40"/>
      <c r="DG203" s="40"/>
      <c r="DH203" s="40"/>
      <c r="DI203" s="40"/>
      <c r="DJ203" s="40"/>
      <c r="DK203" s="40"/>
      <c r="DL203" s="40"/>
      <c r="DM203" s="40"/>
      <c r="DN203" s="40"/>
      <c r="DO203" s="94"/>
      <c r="DP203" s="100"/>
      <c r="DQ203" s="104"/>
      <c r="DR203" s="105"/>
      <c r="DS203" s="105"/>
      <c r="DT203" s="105"/>
      <c r="DU203" s="105"/>
      <c r="DV203" s="105"/>
      <c r="DW203" s="94"/>
      <c r="DX203" s="191"/>
      <c r="DY203" s="104"/>
      <c r="DZ203" s="105"/>
      <c r="EA203" s="105"/>
      <c r="EB203" s="105"/>
      <c r="EC203" s="105"/>
      <c r="ED203" s="105"/>
      <c r="EE203" s="105"/>
      <c r="EF203" s="94"/>
      <c r="EG203" s="96"/>
      <c r="EH203" s="18"/>
      <c r="EI203" s="2"/>
      <c r="EJ203" s="2"/>
      <c r="EK203" s="100"/>
      <c r="EL203" s="99"/>
      <c r="EM203" s="40"/>
      <c r="EN203" s="40"/>
      <c r="EO203" s="100"/>
      <c r="EP203" s="99"/>
      <c r="EQ203" s="40"/>
      <c r="ER203" s="40"/>
      <c r="ES203" s="40"/>
      <c r="ET203" s="40"/>
      <c r="EU203" s="40"/>
      <c r="EV203" s="40"/>
      <c r="EW203" s="100"/>
      <c r="EX203" s="99"/>
      <c r="EY203" s="40"/>
      <c r="EZ203" s="40"/>
      <c r="FA203" s="40"/>
      <c r="FB203" s="40"/>
      <c r="FC203" s="40"/>
      <c r="FD203" s="40"/>
      <c r="FE203" s="100"/>
    </row>
    <row r="204" spans="1:161">
      <c r="A204" s="119" t="str">
        <f>Validation!B204</f>
        <v>Pass</v>
      </c>
      <c r="B204" s="150"/>
      <c r="C204" s="150"/>
      <c r="D204" s="150"/>
      <c r="E204" s="151"/>
      <c r="F204" s="152"/>
      <c r="G204" s="150"/>
      <c r="H204" s="149"/>
      <c r="I204" s="40"/>
      <c r="J204" s="149"/>
      <c r="K204" s="102"/>
      <c r="L204" s="40"/>
      <c r="M204" s="123"/>
      <c r="N204" s="137"/>
      <c r="O204" s="137"/>
      <c r="P204" s="95"/>
      <c r="Q204" s="94"/>
      <c r="R204" s="96"/>
      <c r="S204" s="95"/>
      <c r="T204" s="40"/>
      <c r="U204" s="40"/>
      <c r="V204" s="185"/>
      <c r="W204" s="167"/>
      <c r="X204" s="96"/>
      <c r="Y204" s="99"/>
      <c r="Z204" s="40"/>
      <c r="AA204" s="40"/>
      <c r="AB204" s="171"/>
      <c r="AC204" s="172"/>
      <c r="AD204" s="40"/>
      <c r="AE204" s="40"/>
      <c r="AF204" s="94"/>
      <c r="AG204" s="94"/>
      <c r="AH204" s="100"/>
      <c r="AI204" s="170"/>
      <c r="AJ204" s="169"/>
      <c r="AK204" s="98"/>
      <c r="AL204" s="168"/>
      <c r="AM204" s="97"/>
      <c r="AN204" s="98"/>
      <c r="AO204" s="98"/>
      <c r="AP204" s="225"/>
      <c r="AQ204" s="175"/>
      <c r="AR204" s="98"/>
      <c r="AS204" s="235"/>
      <c r="AT204" s="168"/>
      <c r="AU204" s="136"/>
      <c r="AV204" s="99"/>
      <c r="AW204" s="40"/>
      <c r="AX204" s="40"/>
      <c r="AY204" s="40"/>
      <c r="AZ204" s="40"/>
      <c r="BA204" s="40"/>
      <c r="BB204" s="40"/>
      <c r="BC204" s="40"/>
      <c r="BD204" s="40"/>
      <c r="BE204" s="40"/>
      <c r="BF204" s="101"/>
      <c r="BG204" s="96"/>
      <c r="BH204" s="99"/>
      <c r="BI204" s="40"/>
      <c r="BJ204" s="40"/>
      <c r="BK204" s="40"/>
      <c r="BL204" s="40"/>
      <c r="BM204" s="40"/>
      <c r="BN204" s="40"/>
      <c r="BO204" s="40"/>
      <c r="BP204" s="100"/>
      <c r="BQ204" s="40"/>
      <c r="BR204" s="40"/>
      <c r="BS204" s="40"/>
      <c r="BT204" s="40"/>
      <c r="BU204" s="40"/>
      <c r="BV204" s="40"/>
      <c r="BW204" s="40"/>
      <c r="BX204" s="40"/>
      <c r="BY204" s="100"/>
      <c r="BZ204" s="99"/>
      <c r="CA204" s="40"/>
      <c r="CB204" s="40"/>
      <c r="CC204" s="40"/>
      <c r="CD204" s="40"/>
      <c r="CE204" s="40"/>
      <c r="CF204" s="40"/>
      <c r="CG204" s="40"/>
      <c r="CH204" s="40"/>
      <c r="CI204" s="40"/>
      <c r="CJ204" s="40"/>
      <c r="CK204" s="40"/>
      <c r="CL204" s="40"/>
      <c r="CM204" s="40"/>
      <c r="CN204" s="40"/>
      <c r="CO204" s="40"/>
      <c r="CP204" s="40"/>
      <c r="CQ204" s="40"/>
      <c r="CR204" s="40"/>
      <c r="CS204" s="102"/>
      <c r="CT204" s="103"/>
      <c r="CU204" s="40"/>
      <c r="CV204" s="40"/>
      <c r="CW204" s="40"/>
      <c r="CX204" s="40"/>
      <c r="CY204" s="40"/>
      <c r="CZ204" s="40"/>
      <c r="DA204" s="40"/>
      <c r="DB204" s="40"/>
      <c r="DC204" s="40"/>
      <c r="DD204" s="40"/>
      <c r="DE204" s="40"/>
      <c r="DF204" s="40"/>
      <c r="DG204" s="40"/>
      <c r="DH204" s="40"/>
      <c r="DI204" s="40"/>
      <c r="DJ204" s="40"/>
      <c r="DK204" s="40"/>
      <c r="DL204" s="40"/>
      <c r="DM204" s="40"/>
      <c r="DN204" s="40"/>
      <c r="DO204" s="94"/>
      <c r="DP204" s="100"/>
      <c r="DQ204" s="104"/>
      <c r="DR204" s="105"/>
      <c r="DS204" s="105"/>
      <c r="DT204" s="105"/>
      <c r="DU204" s="105"/>
      <c r="DV204" s="105"/>
      <c r="DW204" s="94"/>
      <c r="DX204" s="191"/>
      <c r="DY204" s="104"/>
      <c r="DZ204" s="105"/>
      <c r="EA204" s="105"/>
      <c r="EB204" s="105"/>
      <c r="EC204" s="105"/>
      <c r="ED204" s="105"/>
      <c r="EE204" s="105"/>
      <c r="EF204" s="94"/>
      <c r="EG204" s="96"/>
      <c r="EH204" s="18"/>
      <c r="EI204" s="2"/>
      <c r="EJ204" s="2"/>
      <c r="EK204" s="100"/>
      <c r="EL204" s="99"/>
      <c r="EM204" s="40"/>
      <c r="EN204" s="40"/>
      <c r="EO204" s="100"/>
      <c r="EP204" s="99"/>
      <c r="EQ204" s="40"/>
      <c r="ER204" s="40"/>
      <c r="ES204" s="40"/>
      <c r="ET204" s="40"/>
      <c r="EU204" s="40"/>
      <c r="EV204" s="40"/>
      <c r="EW204" s="100"/>
      <c r="EX204" s="99"/>
      <c r="EY204" s="40"/>
      <c r="EZ204" s="40"/>
      <c r="FA204" s="40"/>
      <c r="FB204" s="40"/>
      <c r="FC204" s="40"/>
      <c r="FD204" s="40"/>
      <c r="FE204" s="100"/>
    </row>
    <row r="205" spans="1:161">
      <c r="A205" s="119" t="str">
        <f>Validation!B205</f>
        <v>Pass</v>
      </c>
      <c r="B205" s="150"/>
      <c r="C205" s="150"/>
      <c r="D205" s="150"/>
      <c r="E205" s="151"/>
      <c r="F205" s="152"/>
      <c r="G205" s="150"/>
      <c r="H205" s="149"/>
      <c r="I205" s="40"/>
      <c r="J205" s="149"/>
      <c r="K205" s="102"/>
      <c r="L205" s="40"/>
      <c r="M205" s="123"/>
      <c r="N205" s="137"/>
      <c r="O205" s="137"/>
      <c r="P205" s="95"/>
      <c r="Q205" s="94"/>
      <c r="R205" s="96"/>
      <c r="S205" s="95"/>
      <c r="T205" s="40"/>
      <c r="U205" s="40"/>
      <c r="V205" s="185"/>
      <c r="W205" s="167"/>
      <c r="X205" s="96"/>
      <c r="Y205" s="99"/>
      <c r="Z205" s="40"/>
      <c r="AA205" s="40"/>
      <c r="AB205" s="171"/>
      <c r="AC205" s="172"/>
      <c r="AD205" s="40"/>
      <c r="AE205" s="40"/>
      <c r="AF205" s="94"/>
      <c r="AG205" s="94"/>
      <c r="AH205" s="100"/>
      <c r="AI205" s="170"/>
      <c r="AJ205" s="169"/>
      <c r="AK205" s="98"/>
      <c r="AL205" s="168"/>
      <c r="AM205" s="97"/>
      <c r="AN205" s="98"/>
      <c r="AO205" s="98"/>
      <c r="AP205" s="225"/>
      <c r="AQ205" s="175"/>
      <c r="AR205" s="98"/>
      <c r="AS205" s="235"/>
      <c r="AT205" s="168"/>
      <c r="AU205" s="136"/>
      <c r="AV205" s="99"/>
      <c r="AW205" s="40"/>
      <c r="AX205" s="40"/>
      <c r="AY205" s="40"/>
      <c r="AZ205" s="40"/>
      <c r="BA205" s="40"/>
      <c r="BB205" s="40"/>
      <c r="BC205" s="40"/>
      <c r="BD205" s="40"/>
      <c r="BE205" s="40"/>
      <c r="BF205" s="101"/>
      <c r="BG205" s="96"/>
      <c r="BH205" s="99"/>
      <c r="BI205" s="40"/>
      <c r="BJ205" s="40"/>
      <c r="BK205" s="40"/>
      <c r="BL205" s="40"/>
      <c r="BM205" s="40"/>
      <c r="BN205" s="40"/>
      <c r="BO205" s="40"/>
      <c r="BP205" s="100"/>
      <c r="BQ205" s="40"/>
      <c r="BR205" s="40"/>
      <c r="BS205" s="40"/>
      <c r="BT205" s="40"/>
      <c r="BU205" s="40"/>
      <c r="BV205" s="40"/>
      <c r="BW205" s="40"/>
      <c r="BX205" s="40"/>
      <c r="BY205" s="100"/>
      <c r="BZ205" s="99"/>
      <c r="CA205" s="40"/>
      <c r="CB205" s="40"/>
      <c r="CC205" s="40"/>
      <c r="CD205" s="40"/>
      <c r="CE205" s="40"/>
      <c r="CF205" s="40"/>
      <c r="CG205" s="40"/>
      <c r="CH205" s="40"/>
      <c r="CI205" s="40"/>
      <c r="CJ205" s="40"/>
      <c r="CK205" s="40"/>
      <c r="CL205" s="40"/>
      <c r="CM205" s="40"/>
      <c r="CN205" s="40"/>
      <c r="CO205" s="40"/>
      <c r="CP205" s="40"/>
      <c r="CQ205" s="40"/>
      <c r="CR205" s="40"/>
      <c r="CS205" s="102"/>
      <c r="CT205" s="103"/>
      <c r="CU205" s="40"/>
      <c r="CV205" s="40"/>
      <c r="CW205" s="40"/>
      <c r="CX205" s="40"/>
      <c r="CY205" s="40"/>
      <c r="CZ205" s="40"/>
      <c r="DA205" s="40"/>
      <c r="DB205" s="40"/>
      <c r="DC205" s="40"/>
      <c r="DD205" s="40"/>
      <c r="DE205" s="40"/>
      <c r="DF205" s="40"/>
      <c r="DG205" s="40"/>
      <c r="DH205" s="40"/>
      <c r="DI205" s="40"/>
      <c r="DJ205" s="40"/>
      <c r="DK205" s="40"/>
      <c r="DL205" s="40"/>
      <c r="DM205" s="40"/>
      <c r="DN205" s="40"/>
      <c r="DO205" s="94"/>
      <c r="DP205" s="100"/>
      <c r="DQ205" s="104"/>
      <c r="DR205" s="105"/>
      <c r="DS205" s="105"/>
      <c r="DT205" s="105"/>
      <c r="DU205" s="105"/>
      <c r="DV205" s="105"/>
      <c r="DW205" s="94"/>
      <c r="DX205" s="191"/>
      <c r="DY205" s="104"/>
      <c r="DZ205" s="105"/>
      <c r="EA205" s="105"/>
      <c r="EB205" s="105"/>
      <c r="EC205" s="105"/>
      <c r="ED205" s="105"/>
      <c r="EE205" s="105"/>
      <c r="EF205" s="94"/>
      <c r="EG205" s="96"/>
      <c r="EH205" s="18"/>
      <c r="EI205" s="2"/>
      <c r="EJ205" s="2"/>
      <c r="EK205" s="100"/>
      <c r="EL205" s="99"/>
      <c r="EM205" s="40"/>
      <c r="EN205" s="40"/>
      <c r="EO205" s="100"/>
      <c r="EP205" s="99"/>
      <c r="EQ205" s="40"/>
      <c r="ER205" s="40"/>
      <c r="ES205" s="40"/>
      <c r="ET205" s="40"/>
      <c r="EU205" s="40"/>
      <c r="EV205" s="40"/>
      <c r="EW205" s="100"/>
      <c r="EX205" s="99"/>
      <c r="EY205" s="40"/>
      <c r="EZ205" s="40"/>
      <c r="FA205" s="40"/>
      <c r="FB205" s="40"/>
      <c r="FC205" s="40"/>
      <c r="FD205" s="40"/>
      <c r="FE205" s="100"/>
    </row>
    <row r="206" spans="1:161">
      <c r="A206" s="119" t="str">
        <f>Validation!B206</f>
        <v>Pass</v>
      </c>
      <c r="B206" s="150"/>
      <c r="C206" s="150"/>
      <c r="D206" s="150"/>
      <c r="E206" s="151"/>
      <c r="F206" s="152"/>
      <c r="G206" s="150"/>
      <c r="H206" s="149"/>
      <c r="I206" s="40"/>
      <c r="J206" s="149"/>
      <c r="K206" s="102"/>
      <c r="L206" s="40"/>
      <c r="M206" s="123"/>
      <c r="N206" s="137"/>
      <c r="O206" s="137"/>
      <c r="P206" s="95"/>
      <c r="Q206" s="94"/>
      <c r="R206" s="96"/>
      <c r="S206" s="95"/>
      <c r="T206" s="40"/>
      <c r="U206" s="40"/>
      <c r="V206" s="185"/>
      <c r="W206" s="167"/>
      <c r="X206" s="96"/>
      <c r="Y206" s="99"/>
      <c r="Z206" s="40"/>
      <c r="AA206" s="40"/>
      <c r="AB206" s="171"/>
      <c r="AC206" s="172"/>
      <c r="AD206" s="40"/>
      <c r="AE206" s="40"/>
      <c r="AF206" s="94"/>
      <c r="AG206" s="94"/>
      <c r="AH206" s="100"/>
      <c r="AI206" s="170"/>
      <c r="AJ206" s="169"/>
      <c r="AK206" s="98"/>
      <c r="AL206" s="168"/>
      <c r="AM206" s="97"/>
      <c r="AN206" s="98"/>
      <c r="AO206" s="98"/>
      <c r="AP206" s="225"/>
      <c r="AQ206" s="175"/>
      <c r="AR206" s="98"/>
      <c r="AS206" s="235"/>
      <c r="AT206" s="168"/>
      <c r="AU206" s="136"/>
      <c r="AV206" s="99"/>
      <c r="AW206" s="40"/>
      <c r="AX206" s="40"/>
      <c r="AY206" s="40"/>
      <c r="AZ206" s="40"/>
      <c r="BA206" s="40"/>
      <c r="BB206" s="40"/>
      <c r="BC206" s="40"/>
      <c r="BD206" s="40"/>
      <c r="BE206" s="40"/>
      <c r="BF206" s="101"/>
      <c r="BG206" s="96"/>
      <c r="BH206" s="99"/>
      <c r="BI206" s="40"/>
      <c r="BJ206" s="40"/>
      <c r="BK206" s="40"/>
      <c r="BL206" s="40"/>
      <c r="BM206" s="40"/>
      <c r="BN206" s="40"/>
      <c r="BO206" s="40"/>
      <c r="BP206" s="100"/>
      <c r="BQ206" s="40"/>
      <c r="BR206" s="40"/>
      <c r="BS206" s="40"/>
      <c r="BT206" s="40"/>
      <c r="BU206" s="40"/>
      <c r="BV206" s="40"/>
      <c r="BW206" s="40"/>
      <c r="BX206" s="40"/>
      <c r="BY206" s="100"/>
      <c r="BZ206" s="99"/>
      <c r="CA206" s="40"/>
      <c r="CB206" s="40"/>
      <c r="CC206" s="40"/>
      <c r="CD206" s="40"/>
      <c r="CE206" s="40"/>
      <c r="CF206" s="40"/>
      <c r="CG206" s="40"/>
      <c r="CH206" s="40"/>
      <c r="CI206" s="40"/>
      <c r="CJ206" s="40"/>
      <c r="CK206" s="40"/>
      <c r="CL206" s="40"/>
      <c r="CM206" s="40"/>
      <c r="CN206" s="40"/>
      <c r="CO206" s="40"/>
      <c r="CP206" s="40"/>
      <c r="CQ206" s="40"/>
      <c r="CR206" s="40"/>
      <c r="CS206" s="102"/>
      <c r="CT206" s="103"/>
      <c r="CU206" s="40"/>
      <c r="CV206" s="40"/>
      <c r="CW206" s="40"/>
      <c r="CX206" s="40"/>
      <c r="CY206" s="40"/>
      <c r="CZ206" s="40"/>
      <c r="DA206" s="40"/>
      <c r="DB206" s="40"/>
      <c r="DC206" s="40"/>
      <c r="DD206" s="40"/>
      <c r="DE206" s="40"/>
      <c r="DF206" s="40"/>
      <c r="DG206" s="40"/>
      <c r="DH206" s="40"/>
      <c r="DI206" s="40"/>
      <c r="DJ206" s="40"/>
      <c r="DK206" s="40"/>
      <c r="DL206" s="40"/>
      <c r="DM206" s="40"/>
      <c r="DN206" s="40"/>
      <c r="DO206" s="94"/>
      <c r="DP206" s="100"/>
      <c r="DQ206" s="104"/>
      <c r="DR206" s="105"/>
      <c r="DS206" s="105"/>
      <c r="DT206" s="105"/>
      <c r="DU206" s="105"/>
      <c r="DV206" s="105"/>
      <c r="DW206" s="94"/>
      <c r="DX206" s="191"/>
      <c r="DY206" s="104"/>
      <c r="DZ206" s="105"/>
      <c r="EA206" s="105"/>
      <c r="EB206" s="105"/>
      <c r="EC206" s="105"/>
      <c r="ED206" s="105"/>
      <c r="EE206" s="105"/>
      <c r="EF206" s="94"/>
      <c r="EG206" s="96"/>
      <c r="EH206" s="18"/>
      <c r="EI206" s="2"/>
      <c r="EJ206" s="2"/>
      <c r="EK206" s="100"/>
      <c r="EL206" s="99"/>
      <c r="EM206" s="40"/>
      <c r="EN206" s="40"/>
      <c r="EO206" s="100"/>
      <c r="EP206" s="99"/>
      <c r="EQ206" s="40"/>
      <c r="ER206" s="40"/>
      <c r="ES206" s="40"/>
      <c r="ET206" s="40"/>
      <c r="EU206" s="40"/>
      <c r="EV206" s="40"/>
      <c r="EW206" s="100"/>
      <c r="EX206" s="99"/>
      <c r="EY206" s="40"/>
      <c r="EZ206" s="40"/>
      <c r="FA206" s="40"/>
      <c r="FB206" s="40"/>
      <c r="FC206" s="40"/>
      <c r="FD206" s="40"/>
      <c r="FE206" s="100"/>
    </row>
    <row r="207" spans="1:161">
      <c r="A207" s="119" t="str">
        <f>Validation!B207</f>
        <v>Pass</v>
      </c>
      <c r="B207" s="150"/>
      <c r="C207" s="150"/>
      <c r="D207" s="150"/>
      <c r="E207" s="151"/>
      <c r="F207" s="152"/>
      <c r="G207" s="150"/>
      <c r="H207" s="149"/>
      <c r="I207" s="40"/>
      <c r="J207" s="149"/>
      <c r="K207" s="102"/>
      <c r="L207" s="40"/>
      <c r="M207" s="123"/>
      <c r="N207" s="137"/>
      <c r="O207" s="137"/>
      <c r="P207" s="95"/>
      <c r="Q207" s="94"/>
      <c r="R207" s="96"/>
      <c r="S207" s="95"/>
      <c r="T207" s="40"/>
      <c r="U207" s="40"/>
      <c r="V207" s="185"/>
      <c r="W207" s="167"/>
      <c r="X207" s="96"/>
      <c r="Y207" s="99"/>
      <c r="Z207" s="40"/>
      <c r="AA207" s="40"/>
      <c r="AB207" s="171"/>
      <c r="AC207" s="172"/>
      <c r="AD207" s="40"/>
      <c r="AE207" s="40"/>
      <c r="AF207" s="94"/>
      <c r="AG207" s="94"/>
      <c r="AH207" s="100"/>
      <c r="AI207" s="170"/>
      <c r="AJ207" s="169"/>
      <c r="AK207" s="98"/>
      <c r="AL207" s="168"/>
      <c r="AM207" s="97"/>
      <c r="AN207" s="98"/>
      <c r="AO207" s="98"/>
      <c r="AP207" s="225"/>
      <c r="AQ207" s="175"/>
      <c r="AR207" s="98"/>
      <c r="AS207" s="235"/>
      <c r="AT207" s="168"/>
      <c r="AU207" s="136"/>
      <c r="AV207" s="99"/>
      <c r="AW207" s="40"/>
      <c r="AX207" s="40"/>
      <c r="AY207" s="40"/>
      <c r="AZ207" s="40"/>
      <c r="BA207" s="40"/>
      <c r="BB207" s="40"/>
      <c r="BC207" s="40"/>
      <c r="BD207" s="40"/>
      <c r="BE207" s="40"/>
      <c r="BF207" s="101"/>
      <c r="BG207" s="96"/>
      <c r="BH207" s="99"/>
      <c r="BI207" s="40"/>
      <c r="BJ207" s="40"/>
      <c r="BK207" s="40"/>
      <c r="BL207" s="40"/>
      <c r="BM207" s="40"/>
      <c r="BN207" s="40"/>
      <c r="BO207" s="40"/>
      <c r="BP207" s="100"/>
      <c r="BQ207" s="40"/>
      <c r="BR207" s="40"/>
      <c r="BS207" s="40"/>
      <c r="BT207" s="40"/>
      <c r="BU207" s="40"/>
      <c r="BV207" s="40"/>
      <c r="BW207" s="40"/>
      <c r="BX207" s="40"/>
      <c r="BY207" s="100"/>
      <c r="BZ207" s="99"/>
      <c r="CA207" s="40"/>
      <c r="CB207" s="40"/>
      <c r="CC207" s="40"/>
      <c r="CD207" s="40"/>
      <c r="CE207" s="40"/>
      <c r="CF207" s="40"/>
      <c r="CG207" s="40"/>
      <c r="CH207" s="40"/>
      <c r="CI207" s="40"/>
      <c r="CJ207" s="40"/>
      <c r="CK207" s="40"/>
      <c r="CL207" s="40"/>
      <c r="CM207" s="40"/>
      <c r="CN207" s="40"/>
      <c r="CO207" s="40"/>
      <c r="CP207" s="40"/>
      <c r="CQ207" s="40"/>
      <c r="CR207" s="40"/>
      <c r="CS207" s="102"/>
      <c r="CT207" s="103"/>
      <c r="CU207" s="40"/>
      <c r="CV207" s="40"/>
      <c r="CW207" s="40"/>
      <c r="CX207" s="40"/>
      <c r="CY207" s="40"/>
      <c r="CZ207" s="40"/>
      <c r="DA207" s="40"/>
      <c r="DB207" s="40"/>
      <c r="DC207" s="40"/>
      <c r="DD207" s="40"/>
      <c r="DE207" s="40"/>
      <c r="DF207" s="40"/>
      <c r="DG207" s="40"/>
      <c r="DH207" s="40"/>
      <c r="DI207" s="40"/>
      <c r="DJ207" s="40"/>
      <c r="DK207" s="40"/>
      <c r="DL207" s="40"/>
      <c r="DM207" s="40"/>
      <c r="DN207" s="40"/>
      <c r="DO207" s="94"/>
      <c r="DP207" s="100"/>
      <c r="DQ207" s="104"/>
      <c r="DR207" s="105"/>
      <c r="DS207" s="105"/>
      <c r="DT207" s="105"/>
      <c r="DU207" s="105"/>
      <c r="DV207" s="105"/>
      <c r="DW207" s="94"/>
      <c r="DX207" s="191"/>
      <c r="DY207" s="104"/>
      <c r="DZ207" s="105"/>
      <c r="EA207" s="105"/>
      <c r="EB207" s="105"/>
      <c r="EC207" s="105"/>
      <c r="ED207" s="105"/>
      <c r="EE207" s="105"/>
      <c r="EF207" s="94"/>
      <c r="EG207" s="96"/>
      <c r="EH207" s="18"/>
      <c r="EI207" s="2"/>
      <c r="EJ207" s="2"/>
      <c r="EK207" s="100"/>
      <c r="EL207" s="99"/>
      <c r="EM207" s="40"/>
      <c r="EN207" s="40"/>
      <c r="EO207" s="100"/>
      <c r="EP207" s="99"/>
      <c r="EQ207" s="40"/>
      <c r="ER207" s="40"/>
      <c r="ES207" s="40"/>
      <c r="ET207" s="40"/>
      <c r="EU207" s="40"/>
      <c r="EV207" s="40"/>
      <c r="EW207" s="100"/>
      <c r="EX207" s="99"/>
      <c r="EY207" s="40"/>
      <c r="EZ207" s="40"/>
      <c r="FA207" s="40"/>
      <c r="FB207" s="40"/>
      <c r="FC207" s="40"/>
      <c r="FD207" s="40"/>
      <c r="FE207" s="100"/>
    </row>
    <row r="208" spans="1:161">
      <c r="A208" s="119" t="str">
        <f>Validation!B208</f>
        <v>Pass</v>
      </c>
      <c r="B208" s="150"/>
      <c r="C208" s="150"/>
      <c r="D208" s="150"/>
      <c r="E208" s="151"/>
      <c r="F208" s="152"/>
      <c r="G208" s="150"/>
      <c r="H208" s="149"/>
      <c r="I208" s="40"/>
      <c r="J208" s="149"/>
      <c r="K208" s="102"/>
      <c r="L208" s="40"/>
      <c r="M208" s="123"/>
      <c r="N208" s="137"/>
      <c r="O208" s="137"/>
      <c r="P208" s="95"/>
      <c r="Q208" s="94"/>
      <c r="R208" s="96"/>
      <c r="S208" s="95"/>
      <c r="T208" s="40"/>
      <c r="U208" s="40"/>
      <c r="V208" s="185"/>
      <c r="W208" s="167"/>
      <c r="X208" s="96"/>
      <c r="Y208" s="99"/>
      <c r="Z208" s="40"/>
      <c r="AA208" s="40"/>
      <c r="AB208" s="171"/>
      <c r="AC208" s="172"/>
      <c r="AD208" s="40"/>
      <c r="AE208" s="40"/>
      <c r="AF208" s="94"/>
      <c r="AG208" s="94"/>
      <c r="AH208" s="100"/>
      <c r="AI208" s="170"/>
      <c r="AJ208" s="169"/>
      <c r="AK208" s="98"/>
      <c r="AL208" s="168"/>
      <c r="AM208" s="97"/>
      <c r="AN208" s="98"/>
      <c r="AO208" s="98"/>
      <c r="AP208" s="225"/>
      <c r="AQ208" s="175"/>
      <c r="AR208" s="98"/>
      <c r="AS208" s="235"/>
      <c r="AT208" s="168"/>
      <c r="AU208" s="136"/>
      <c r="AV208" s="99"/>
      <c r="AW208" s="40"/>
      <c r="AX208" s="40"/>
      <c r="AY208" s="40"/>
      <c r="AZ208" s="40"/>
      <c r="BA208" s="40"/>
      <c r="BB208" s="40"/>
      <c r="BC208" s="40"/>
      <c r="BD208" s="40"/>
      <c r="BE208" s="40"/>
      <c r="BF208" s="101"/>
      <c r="BG208" s="96"/>
      <c r="BH208" s="99"/>
      <c r="BI208" s="40"/>
      <c r="BJ208" s="40"/>
      <c r="BK208" s="40"/>
      <c r="BL208" s="40"/>
      <c r="BM208" s="40"/>
      <c r="BN208" s="40"/>
      <c r="BO208" s="40"/>
      <c r="BP208" s="100"/>
      <c r="BQ208" s="40"/>
      <c r="BR208" s="40"/>
      <c r="BS208" s="40"/>
      <c r="BT208" s="40"/>
      <c r="BU208" s="40"/>
      <c r="BV208" s="40"/>
      <c r="BW208" s="40"/>
      <c r="BX208" s="40"/>
      <c r="BY208" s="100"/>
      <c r="BZ208" s="99"/>
      <c r="CA208" s="40"/>
      <c r="CB208" s="40"/>
      <c r="CC208" s="40"/>
      <c r="CD208" s="40"/>
      <c r="CE208" s="40"/>
      <c r="CF208" s="40"/>
      <c r="CG208" s="40"/>
      <c r="CH208" s="40"/>
      <c r="CI208" s="40"/>
      <c r="CJ208" s="40"/>
      <c r="CK208" s="40"/>
      <c r="CL208" s="40"/>
      <c r="CM208" s="40"/>
      <c r="CN208" s="40"/>
      <c r="CO208" s="40"/>
      <c r="CP208" s="40"/>
      <c r="CQ208" s="40"/>
      <c r="CR208" s="40"/>
      <c r="CS208" s="102"/>
      <c r="CT208" s="103"/>
      <c r="CU208" s="40"/>
      <c r="CV208" s="40"/>
      <c r="CW208" s="40"/>
      <c r="CX208" s="40"/>
      <c r="CY208" s="40"/>
      <c r="CZ208" s="40"/>
      <c r="DA208" s="40"/>
      <c r="DB208" s="40"/>
      <c r="DC208" s="40"/>
      <c r="DD208" s="40"/>
      <c r="DE208" s="40"/>
      <c r="DF208" s="40"/>
      <c r="DG208" s="40"/>
      <c r="DH208" s="40"/>
      <c r="DI208" s="40"/>
      <c r="DJ208" s="40"/>
      <c r="DK208" s="40"/>
      <c r="DL208" s="40"/>
      <c r="DM208" s="40"/>
      <c r="DN208" s="40"/>
      <c r="DO208" s="94"/>
      <c r="DP208" s="100"/>
      <c r="DQ208" s="104"/>
      <c r="DR208" s="105"/>
      <c r="DS208" s="105"/>
      <c r="DT208" s="105"/>
      <c r="DU208" s="105"/>
      <c r="DV208" s="105"/>
      <c r="DW208" s="94"/>
      <c r="DX208" s="191"/>
      <c r="DY208" s="104"/>
      <c r="DZ208" s="105"/>
      <c r="EA208" s="105"/>
      <c r="EB208" s="105"/>
      <c r="EC208" s="105"/>
      <c r="ED208" s="105"/>
      <c r="EE208" s="105"/>
      <c r="EF208" s="94"/>
      <c r="EG208" s="96"/>
      <c r="EH208" s="18"/>
      <c r="EI208" s="2"/>
      <c r="EJ208" s="2"/>
      <c r="EK208" s="100"/>
      <c r="EL208" s="99"/>
      <c r="EM208" s="40"/>
      <c r="EN208" s="40"/>
      <c r="EO208" s="100"/>
      <c r="EP208" s="99"/>
      <c r="EQ208" s="40"/>
      <c r="ER208" s="40"/>
      <c r="ES208" s="40"/>
      <c r="ET208" s="40"/>
      <c r="EU208" s="40"/>
      <c r="EV208" s="40"/>
      <c r="EW208" s="100"/>
      <c r="EX208" s="99"/>
      <c r="EY208" s="40"/>
      <c r="EZ208" s="40"/>
      <c r="FA208" s="40"/>
      <c r="FB208" s="40"/>
      <c r="FC208" s="40"/>
      <c r="FD208" s="40"/>
      <c r="FE208" s="100"/>
    </row>
    <row r="209" spans="1:161">
      <c r="A209" s="119" t="str">
        <f>Validation!B209</f>
        <v>Pass</v>
      </c>
      <c r="B209" s="150"/>
      <c r="C209" s="150"/>
      <c r="D209" s="150"/>
      <c r="E209" s="151"/>
      <c r="F209" s="152"/>
      <c r="G209" s="150"/>
      <c r="H209" s="149"/>
      <c r="I209" s="40"/>
      <c r="J209" s="149"/>
      <c r="K209" s="102"/>
      <c r="L209" s="40"/>
      <c r="M209" s="123"/>
      <c r="N209" s="137"/>
      <c r="O209" s="137"/>
      <c r="P209" s="95"/>
      <c r="Q209" s="94"/>
      <c r="R209" s="96"/>
      <c r="S209" s="95"/>
      <c r="T209" s="40"/>
      <c r="U209" s="40"/>
      <c r="V209" s="185"/>
      <c r="W209" s="167"/>
      <c r="X209" s="96"/>
      <c r="Y209" s="99"/>
      <c r="Z209" s="40"/>
      <c r="AA209" s="40"/>
      <c r="AB209" s="171"/>
      <c r="AC209" s="172"/>
      <c r="AD209" s="40"/>
      <c r="AE209" s="40"/>
      <c r="AF209" s="94"/>
      <c r="AG209" s="94"/>
      <c r="AH209" s="100"/>
      <c r="AI209" s="170"/>
      <c r="AJ209" s="169"/>
      <c r="AK209" s="98"/>
      <c r="AL209" s="168"/>
      <c r="AM209" s="97"/>
      <c r="AN209" s="98"/>
      <c r="AO209" s="98"/>
      <c r="AP209" s="225"/>
      <c r="AQ209" s="175"/>
      <c r="AR209" s="98"/>
      <c r="AS209" s="235"/>
      <c r="AT209" s="168"/>
      <c r="AU209" s="136"/>
      <c r="AV209" s="99"/>
      <c r="AW209" s="40"/>
      <c r="AX209" s="40"/>
      <c r="AY209" s="40"/>
      <c r="AZ209" s="40"/>
      <c r="BA209" s="40"/>
      <c r="BB209" s="40"/>
      <c r="BC209" s="40"/>
      <c r="BD209" s="40"/>
      <c r="BE209" s="40"/>
      <c r="BF209" s="101"/>
      <c r="BG209" s="96"/>
      <c r="BH209" s="99"/>
      <c r="BI209" s="40"/>
      <c r="BJ209" s="40"/>
      <c r="BK209" s="40"/>
      <c r="BL209" s="40"/>
      <c r="BM209" s="40"/>
      <c r="BN209" s="40"/>
      <c r="BO209" s="40"/>
      <c r="BP209" s="100"/>
      <c r="BQ209" s="40"/>
      <c r="BR209" s="40"/>
      <c r="BS209" s="40"/>
      <c r="BT209" s="40"/>
      <c r="BU209" s="40"/>
      <c r="BV209" s="40"/>
      <c r="BW209" s="40"/>
      <c r="BX209" s="40"/>
      <c r="BY209" s="100"/>
      <c r="BZ209" s="99"/>
      <c r="CA209" s="40"/>
      <c r="CB209" s="40"/>
      <c r="CC209" s="40"/>
      <c r="CD209" s="40"/>
      <c r="CE209" s="40"/>
      <c r="CF209" s="40"/>
      <c r="CG209" s="40"/>
      <c r="CH209" s="40"/>
      <c r="CI209" s="40"/>
      <c r="CJ209" s="40"/>
      <c r="CK209" s="40"/>
      <c r="CL209" s="40"/>
      <c r="CM209" s="40"/>
      <c r="CN209" s="40"/>
      <c r="CO209" s="40"/>
      <c r="CP209" s="40"/>
      <c r="CQ209" s="40"/>
      <c r="CR209" s="40"/>
      <c r="CS209" s="102"/>
      <c r="CT209" s="103"/>
      <c r="CU209" s="40"/>
      <c r="CV209" s="40"/>
      <c r="CW209" s="40"/>
      <c r="CX209" s="40"/>
      <c r="CY209" s="40"/>
      <c r="CZ209" s="40"/>
      <c r="DA209" s="40"/>
      <c r="DB209" s="40"/>
      <c r="DC209" s="40"/>
      <c r="DD209" s="40"/>
      <c r="DE209" s="40"/>
      <c r="DF209" s="40"/>
      <c r="DG209" s="40"/>
      <c r="DH209" s="40"/>
      <c r="DI209" s="40"/>
      <c r="DJ209" s="40"/>
      <c r="DK209" s="40"/>
      <c r="DL209" s="40"/>
      <c r="DM209" s="40"/>
      <c r="DN209" s="40"/>
      <c r="DO209" s="94"/>
      <c r="DP209" s="100"/>
      <c r="DQ209" s="104"/>
      <c r="DR209" s="105"/>
      <c r="DS209" s="105"/>
      <c r="DT209" s="105"/>
      <c r="DU209" s="105"/>
      <c r="DV209" s="105"/>
      <c r="DW209" s="94"/>
      <c r="DX209" s="191"/>
      <c r="DY209" s="104"/>
      <c r="DZ209" s="105"/>
      <c r="EA209" s="105"/>
      <c r="EB209" s="105"/>
      <c r="EC209" s="105"/>
      <c r="ED209" s="105"/>
      <c r="EE209" s="105"/>
      <c r="EF209" s="94"/>
      <c r="EG209" s="96"/>
      <c r="EH209" s="18"/>
      <c r="EI209" s="2"/>
      <c r="EJ209" s="2"/>
      <c r="EK209" s="100"/>
      <c r="EL209" s="99"/>
      <c r="EM209" s="40"/>
      <c r="EN209" s="40"/>
      <c r="EO209" s="100"/>
      <c r="EP209" s="99"/>
      <c r="EQ209" s="40"/>
      <c r="ER209" s="40"/>
      <c r="ES209" s="40"/>
      <c r="ET209" s="40"/>
      <c r="EU209" s="40"/>
      <c r="EV209" s="40"/>
      <c r="EW209" s="100"/>
      <c r="EX209" s="99"/>
      <c r="EY209" s="40"/>
      <c r="EZ209" s="40"/>
      <c r="FA209" s="40"/>
      <c r="FB209" s="40"/>
      <c r="FC209" s="40"/>
      <c r="FD209" s="40"/>
      <c r="FE209" s="100"/>
    </row>
    <row r="210" spans="1:161">
      <c r="A210" s="119" t="str">
        <f>Validation!B210</f>
        <v>Pass</v>
      </c>
      <c r="B210" s="150"/>
      <c r="C210" s="150"/>
      <c r="D210" s="150"/>
      <c r="E210" s="151"/>
      <c r="F210" s="152"/>
      <c r="G210" s="150"/>
      <c r="H210" s="149"/>
      <c r="I210" s="40"/>
      <c r="J210" s="149"/>
      <c r="K210" s="102"/>
      <c r="L210" s="40"/>
      <c r="M210" s="123"/>
      <c r="N210" s="137"/>
      <c r="O210" s="137"/>
      <c r="P210" s="95"/>
      <c r="Q210" s="94"/>
      <c r="R210" s="96"/>
      <c r="S210" s="95"/>
      <c r="T210" s="40"/>
      <c r="U210" s="40"/>
      <c r="V210" s="185"/>
      <c r="W210" s="167"/>
      <c r="X210" s="96"/>
      <c r="Y210" s="99"/>
      <c r="Z210" s="40"/>
      <c r="AA210" s="40"/>
      <c r="AB210" s="171"/>
      <c r="AC210" s="172"/>
      <c r="AD210" s="40"/>
      <c r="AE210" s="40"/>
      <c r="AF210" s="94"/>
      <c r="AG210" s="94"/>
      <c r="AH210" s="100"/>
      <c r="AI210" s="170"/>
      <c r="AJ210" s="169"/>
      <c r="AK210" s="98"/>
      <c r="AL210" s="168"/>
      <c r="AM210" s="97"/>
      <c r="AN210" s="98"/>
      <c r="AO210" s="98"/>
      <c r="AP210" s="225"/>
      <c r="AQ210" s="175"/>
      <c r="AR210" s="98"/>
      <c r="AS210" s="235"/>
      <c r="AT210" s="168"/>
      <c r="AU210" s="136"/>
      <c r="AV210" s="99"/>
      <c r="AW210" s="40"/>
      <c r="AX210" s="40"/>
      <c r="AY210" s="40"/>
      <c r="AZ210" s="40"/>
      <c r="BA210" s="40"/>
      <c r="BB210" s="40"/>
      <c r="BC210" s="40"/>
      <c r="BD210" s="40"/>
      <c r="BE210" s="40"/>
      <c r="BF210" s="101"/>
      <c r="BG210" s="96"/>
      <c r="BH210" s="99"/>
      <c r="BI210" s="40"/>
      <c r="BJ210" s="40"/>
      <c r="BK210" s="40"/>
      <c r="BL210" s="40"/>
      <c r="BM210" s="40"/>
      <c r="BN210" s="40"/>
      <c r="BO210" s="40"/>
      <c r="BP210" s="100"/>
      <c r="BQ210" s="40"/>
      <c r="BR210" s="40"/>
      <c r="BS210" s="40"/>
      <c r="BT210" s="40"/>
      <c r="BU210" s="40"/>
      <c r="BV210" s="40"/>
      <c r="BW210" s="40"/>
      <c r="BX210" s="40"/>
      <c r="BY210" s="100"/>
      <c r="BZ210" s="99"/>
      <c r="CA210" s="40"/>
      <c r="CB210" s="40"/>
      <c r="CC210" s="40"/>
      <c r="CD210" s="40"/>
      <c r="CE210" s="40"/>
      <c r="CF210" s="40"/>
      <c r="CG210" s="40"/>
      <c r="CH210" s="40"/>
      <c r="CI210" s="40"/>
      <c r="CJ210" s="40"/>
      <c r="CK210" s="40"/>
      <c r="CL210" s="40"/>
      <c r="CM210" s="40"/>
      <c r="CN210" s="40"/>
      <c r="CO210" s="40"/>
      <c r="CP210" s="40"/>
      <c r="CQ210" s="40"/>
      <c r="CR210" s="40"/>
      <c r="CS210" s="102"/>
      <c r="CT210" s="103"/>
      <c r="CU210" s="40"/>
      <c r="CV210" s="40"/>
      <c r="CW210" s="40"/>
      <c r="CX210" s="40"/>
      <c r="CY210" s="40"/>
      <c r="CZ210" s="40"/>
      <c r="DA210" s="40"/>
      <c r="DB210" s="40"/>
      <c r="DC210" s="40"/>
      <c r="DD210" s="40"/>
      <c r="DE210" s="40"/>
      <c r="DF210" s="40"/>
      <c r="DG210" s="40"/>
      <c r="DH210" s="40"/>
      <c r="DI210" s="40"/>
      <c r="DJ210" s="40"/>
      <c r="DK210" s="40"/>
      <c r="DL210" s="40"/>
      <c r="DM210" s="40"/>
      <c r="DN210" s="40"/>
      <c r="DO210" s="94"/>
      <c r="DP210" s="100"/>
      <c r="DQ210" s="104"/>
      <c r="DR210" s="105"/>
      <c r="DS210" s="105"/>
      <c r="DT210" s="105"/>
      <c r="DU210" s="105"/>
      <c r="DV210" s="105"/>
      <c r="DW210" s="94"/>
      <c r="DX210" s="191"/>
      <c r="DY210" s="104"/>
      <c r="DZ210" s="105"/>
      <c r="EA210" s="105"/>
      <c r="EB210" s="105"/>
      <c r="EC210" s="105"/>
      <c r="ED210" s="105"/>
      <c r="EE210" s="105"/>
      <c r="EF210" s="94"/>
      <c r="EG210" s="96"/>
      <c r="EH210" s="18"/>
      <c r="EI210" s="2"/>
      <c r="EJ210" s="2"/>
      <c r="EK210" s="100"/>
      <c r="EL210" s="99"/>
      <c r="EM210" s="40"/>
      <c r="EN210" s="40"/>
      <c r="EO210" s="100"/>
      <c r="EP210" s="99"/>
      <c r="EQ210" s="40"/>
      <c r="ER210" s="40"/>
      <c r="ES210" s="40"/>
      <c r="ET210" s="40"/>
      <c r="EU210" s="40"/>
      <c r="EV210" s="40"/>
      <c r="EW210" s="100"/>
      <c r="EX210" s="99"/>
      <c r="EY210" s="40"/>
      <c r="EZ210" s="40"/>
      <c r="FA210" s="40"/>
      <c r="FB210" s="40"/>
      <c r="FC210" s="40"/>
      <c r="FD210" s="40"/>
      <c r="FE210" s="100"/>
    </row>
    <row r="211" spans="1:161">
      <c r="A211" s="119" t="str">
        <f>Validation!B211</f>
        <v>Pass</v>
      </c>
      <c r="B211" s="150"/>
      <c r="C211" s="150"/>
      <c r="D211" s="150"/>
      <c r="E211" s="151"/>
      <c r="F211" s="152"/>
      <c r="G211" s="150"/>
      <c r="H211" s="149"/>
      <c r="I211" s="40"/>
      <c r="J211" s="149"/>
      <c r="K211" s="102"/>
      <c r="L211" s="40"/>
      <c r="M211" s="123"/>
      <c r="N211" s="137"/>
      <c r="O211" s="137"/>
      <c r="P211" s="95"/>
      <c r="Q211" s="94"/>
      <c r="R211" s="96"/>
      <c r="S211" s="95"/>
      <c r="T211" s="40"/>
      <c r="U211" s="40"/>
      <c r="V211" s="185"/>
      <c r="W211" s="167"/>
      <c r="X211" s="96"/>
      <c r="Y211" s="99"/>
      <c r="Z211" s="40"/>
      <c r="AA211" s="40"/>
      <c r="AB211" s="171"/>
      <c r="AC211" s="172"/>
      <c r="AD211" s="40"/>
      <c r="AE211" s="40"/>
      <c r="AF211" s="94"/>
      <c r="AG211" s="94"/>
      <c r="AH211" s="100"/>
      <c r="AI211" s="170"/>
      <c r="AJ211" s="169"/>
      <c r="AK211" s="98"/>
      <c r="AL211" s="168"/>
      <c r="AM211" s="97"/>
      <c r="AN211" s="98"/>
      <c r="AO211" s="98"/>
      <c r="AP211" s="225"/>
      <c r="AQ211" s="175"/>
      <c r="AR211" s="98"/>
      <c r="AS211" s="235"/>
      <c r="AT211" s="168"/>
      <c r="AU211" s="136"/>
      <c r="AV211" s="99"/>
      <c r="AW211" s="40"/>
      <c r="AX211" s="40"/>
      <c r="AY211" s="40"/>
      <c r="AZ211" s="40"/>
      <c r="BA211" s="40"/>
      <c r="BB211" s="40"/>
      <c r="BC211" s="40"/>
      <c r="BD211" s="40"/>
      <c r="BE211" s="40"/>
      <c r="BF211" s="101"/>
      <c r="BG211" s="96"/>
      <c r="BH211" s="99"/>
      <c r="BI211" s="40"/>
      <c r="BJ211" s="40"/>
      <c r="BK211" s="40"/>
      <c r="BL211" s="40"/>
      <c r="BM211" s="40"/>
      <c r="BN211" s="40"/>
      <c r="BO211" s="40"/>
      <c r="BP211" s="100"/>
      <c r="BQ211" s="40"/>
      <c r="BR211" s="40"/>
      <c r="BS211" s="40"/>
      <c r="BT211" s="40"/>
      <c r="BU211" s="40"/>
      <c r="BV211" s="40"/>
      <c r="BW211" s="40"/>
      <c r="BX211" s="40"/>
      <c r="BY211" s="100"/>
      <c r="BZ211" s="99"/>
      <c r="CA211" s="40"/>
      <c r="CB211" s="40"/>
      <c r="CC211" s="40"/>
      <c r="CD211" s="40"/>
      <c r="CE211" s="40"/>
      <c r="CF211" s="40"/>
      <c r="CG211" s="40"/>
      <c r="CH211" s="40"/>
      <c r="CI211" s="40"/>
      <c r="CJ211" s="40"/>
      <c r="CK211" s="40"/>
      <c r="CL211" s="40"/>
      <c r="CM211" s="40"/>
      <c r="CN211" s="40"/>
      <c r="CO211" s="40"/>
      <c r="CP211" s="40"/>
      <c r="CQ211" s="40"/>
      <c r="CR211" s="40"/>
      <c r="CS211" s="102"/>
      <c r="CT211" s="103"/>
      <c r="CU211" s="40"/>
      <c r="CV211" s="40"/>
      <c r="CW211" s="40"/>
      <c r="CX211" s="40"/>
      <c r="CY211" s="40"/>
      <c r="CZ211" s="40"/>
      <c r="DA211" s="40"/>
      <c r="DB211" s="40"/>
      <c r="DC211" s="40"/>
      <c r="DD211" s="40"/>
      <c r="DE211" s="40"/>
      <c r="DF211" s="40"/>
      <c r="DG211" s="40"/>
      <c r="DH211" s="40"/>
      <c r="DI211" s="40"/>
      <c r="DJ211" s="40"/>
      <c r="DK211" s="40"/>
      <c r="DL211" s="40"/>
      <c r="DM211" s="40"/>
      <c r="DN211" s="40"/>
      <c r="DO211" s="94"/>
      <c r="DP211" s="100"/>
      <c r="DQ211" s="104"/>
      <c r="DR211" s="105"/>
      <c r="DS211" s="105"/>
      <c r="DT211" s="105"/>
      <c r="DU211" s="105"/>
      <c r="DV211" s="105"/>
      <c r="DW211" s="94"/>
      <c r="DX211" s="191"/>
      <c r="DY211" s="104"/>
      <c r="DZ211" s="105"/>
      <c r="EA211" s="105"/>
      <c r="EB211" s="105"/>
      <c r="EC211" s="105"/>
      <c r="ED211" s="105"/>
      <c r="EE211" s="105"/>
      <c r="EF211" s="94"/>
      <c r="EG211" s="96"/>
      <c r="EH211" s="18"/>
      <c r="EI211" s="2"/>
      <c r="EJ211" s="2"/>
      <c r="EK211" s="100"/>
      <c r="EL211" s="99"/>
      <c r="EM211" s="40"/>
      <c r="EN211" s="40"/>
      <c r="EO211" s="100"/>
      <c r="EP211" s="99"/>
      <c r="EQ211" s="40"/>
      <c r="ER211" s="40"/>
      <c r="ES211" s="40"/>
      <c r="ET211" s="40"/>
      <c r="EU211" s="40"/>
      <c r="EV211" s="40"/>
      <c r="EW211" s="100"/>
      <c r="EX211" s="99"/>
      <c r="EY211" s="40"/>
      <c r="EZ211" s="40"/>
      <c r="FA211" s="40"/>
      <c r="FB211" s="40"/>
      <c r="FC211" s="40"/>
      <c r="FD211" s="40"/>
      <c r="FE211" s="100"/>
    </row>
    <row r="212" spans="1:161">
      <c r="A212" s="119" t="str">
        <f>Validation!B212</f>
        <v>Pass</v>
      </c>
      <c r="B212" s="150"/>
      <c r="C212" s="150"/>
      <c r="D212" s="150"/>
      <c r="E212" s="151"/>
      <c r="F212" s="152"/>
      <c r="G212" s="150"/>
      <c r="H212" s="149"/>
      <c r="I212" s="40"/>
      <c r="J212" s="149"/>
      <c r="K212" s="102"/>
      <c r="L212" s="40"/>
      <c r="M212" s="123"/>
      <c r="N212" s="137"/>
      <c r="O212" s="137"/>
      <c r="P212" s="95"/>
      <c r="Q212" s="94"/>
      <c r="R212" s="96"/>
      <c r="S212" s="95"/>
      <c r="T212" s="40"/>
      <c r="U212" s="40"/>
      <c r="V212" s="185"/>
      <c r="W212" s="167"/>
      <c r="X212" s="96"/>
      <c r="Y212" s="99"/>
      <c r="Z212" s="40"/>
      <c r="AA212" s="40"/>
      <c r="AB212" s="171"/>
      <c r="AC212" s="172"/>
      <c r="AD212" s="40"/>
      <c r="AE212" s="40"/>
      <c r="AF212" s="94"/>
      <c r="AG212" s="94"/>
      <c r="AH212" s="100"/>
      <c r="AI212" s="170"/>
      <c r="AJ212" s="169"/>
      <c r="AK212" s="98"/>
      <c r="AL212" s="168"/>
      <c r="AM212" s="97"/>
      <c r="AN212" s="98"/>
      <c r="AO212" s="98"/>
      <c r="AP212" s="225"/>
      <c r="AQ212" s="175"/>
      <c r="AR212" s="98"/>
      <c r="AS212" s="235"/>
      <c r="AT212" s="168"/>
      <c r="AU212" s="136"/>
      <c r="AV212" s="99"/>
      <c r="AW212" s="40"/>
      <c r="AX212" s="40"/>
      <c r="AY212" s="40"/>
      <c r="AZ212" s="40"/>
      <c r="BA212" s="40"/>
      <c r="BB212" s="40"/>
      <c r="BC212" s="40"/>
      <c r="BD212" s="40"/>
      <c r="BE212" s="40"/>
      <c r="BF212" s="101"/>
      <c r="BG212" s="96"/>
      <c r="BH212" s="99"/>
      <c r="BI212" s="40"/>
      <c r="BJ212" s="40"/>
      <c r="BK212" s="40"/>
      <c r="BL212" s="40"/>
      <c r="BM212" s="40"/>
      <c r="BN212" s="40"/>
      <c r="BO212" s="40"/>
      <c r="BP212" s="100"/>
      <c r="BQ212" s="40"/>
      <c r="BR212" s="40"/>
      <c r="BS212" s="40"/>
      <c r="BT212" s="40"/>
      <c r="BU212" s="40"/>
      <c r="BV212" s="40"/>
      <c r="BW212" s="40"/>
      <c r="BX212" s="40"/>
      <c r="BY212" s="100"/>
      <c r="BZ212" s="99"/>
      <c r="CA212" s="40"/>
      <c r="CB212" s="40"/>
      <c r="CC212" s="40"/>
      <c r="CD212" s="40"/>
      <c r="CE212" s="40"/>
      <c r="CF212" s="40"/>
      <c r="CG212" s="40"/>
      <c r="CH212" s="40"/>
      <c r="CI212" s="40"/>
      <c r="CJ212" s="40"/>
      <c r="CK212" s="40"/>
      <c r="CL212" s="40"/>
      <c r="CM212" s="40"/>
      <c r="CN212" s="40"/>
      <c r="CO212" s="40"/>
      <c r="CP212" s="40"/>
      <c r="CQ212" s="40"/>
      <c r="CR212" s="40"/>
      <c r="CS212" s="102"/>
      <c r="CT212" s="103"/>
      <c r="CU212" s="40"/>
      <c r="CV212" s="40"/>
      <c r="CW212" s="40"/>
      <c r="CX212" s="40"/>
      <c r="CY212" s="40"/>
      <c r="CZ212" s="40"/>
      <c r="DA212" s="40"/>
      <c r="DB212" s="40"/>
      <c r="DC212" s="40"/>
      <c r="DD212" s="40"/>
      <c r="DE212" s="40"/>
      <c r="DF212" s="40"/>
      <c r="DG212" s="40"/>
      <c r="DH212" s="40"/>
      <c r="DI212" s="40"/>
      <c r="DJ212" s="40"/>
      <c r="DK212" s="40"/>
      <c r="DL212" s="40"/>
      <c r="DM212" s="40"/>
      <c r="DN212" s="40"/>
      <c r="DO212" s="94"/>
      <c r="DP212" s="100"/>
      <c r="DQ212" s="104"/>
      <c r="DR212" s="105"/>
      <c r="DS212" s="105"/>
      <c r="DT212" s="105"/>
      <c r="DU212" s="105"/>
      <c r="DV212" s="105"/>
      <c r="DW212" s="94"/>
      <c r="DX212" s="191"/>
      <c r="DY212" s="104"/>
      <c r="DZ212" s="105"/>
      <c r="EA212" s="105"/>
      <c r="EB212" s="105"/>
      <c r="EC212" s="105"/>
      <c r="ED212" s="105"/>
      <c r="EE212" s="105"/>
      <c r="EF212" s="94"/>
      <c r="EG212" s="96"/>
      <c r="EH212" s="18"/>
      <c r="EI212" s="2"/>
      <c r="EJ212" s="2"/>
      <c r="EK212" s="100"/>
      <c r="EL212" s="99"/>
      <c r="EM212" s="40"/>
      <c r="EN212" s="40"/>
      <c r="EO212" s="100"/>
      <c r="EP212" s="99"/>
      <c r="EQ212" s="40"/>
      <c r="ER212" s="40"/>
      <c r="ES212" s="40"/>
      <c r="ET212" s="40"/>
      <c r="EU212" s="40"/>
      <c r="EV212" s="40"/>
      <c r="EW212" s="100"/>
      <c r="EX212" s="99"/>
      <c r="EY212" s="40"/>
      <c r="EZ212" s="40"/>
      <c r="FA212" s="40"/>
      <c r="FB212" s="40"/>
      <c r="FC212" s="40"/>
      <c r="FD212" s="40"/>
      <c r="FE212" s="100"/>
    </row>
    <row r="213" spans="1:161">
      <c r="A213" s="119" t="str">
        <f>Validation!B213</f>
        <v>Pass</v>
      </c>
      <c r="B213" s="150"/>
      <c r="C213" s="150"/>
      <c r="D213" s="150"/>
      <c r="E213" s="151"/>
      <c r="F213" s="152"/>
      <c r="G213" s="150"/>
      <c r="H213" s="149"/>
      <c r="I213" s="40"/>
      <c r="J213" s="149"/>
      <c r="K213" s="102"/>
      <c r="L213" s="40"/>
      <c r="M213" s="123"/>
      <c r="N213" s="137"/>
      <c r="O213" s="137"/>
      <c r="P213" s="95"/>
      <c r="Q213" s="94"/>
      <c r="R213" s="96"/>
      <c r="S213" s="95"/>
      <c r="T213" s="40"/>
      <c r="U213" s="40"/>
      <c r="V213" s="185"/>
      <c r="W213" s="167"/>
      <c r="X213" s="96"/>
      <c r="Y213" s="99"/>
      <c r="Z213" s="40"/>
      <c r="AA213" s="40"/>
      <c r="AB213" s="171"/>
      <c r="AC213" s="172"/>
      <c r="AD213" s="40"/>
      <c r="AE213" s="40"/>
      <c r="AF213" s="94"/>
      <c r="AG213" s="94"/>
      <c r="AH213" s="100"/>
      <c r="AI213" s="170"/>
      <c r="AJ213" s="169"/>
      <c r="AK213" s="98"/>
      <c r="AL213" s="168"/>
      <c r="AM213" s="97"/>
      <c r="AN213" s="98"/>
      <c r="AO213" s="98"/>
      <c r="AP213" s="225"/>
      <c r="AQ213" s="175"/>
      <c r="AR213" s="98"/>
      <c r="AS213" s="235"/>
      <c r="AT213" s="168"/>
      <c r="AU213" s="136"/>
      <c r="AV213" s="99"/>
      <c r="AW213" s="40"/>
      <c r="AX213" s="40"/>
      <c r="AY213" s="40"/>
      <c r="AZ213" s="40"/>
      <c r="BA213" s="40"/>
      <c r="BB213" s="40"/>
      <c r="BC213" s="40"/>
      <c r="BD213" s="40"/>
      <c r="BE213" s="40"/>
      <c r="BF213" s="101"/>
      <c r="BG213" s="96"/>
      <c r="BH213" s="99"/>
      <c r="BI213" s="40"/>
      <c r="BJ213" s="40"/>
      <c r="BK213" s="40"/>
      <c r="BL213" s="40"/>
      <c r="BM213" s="40"/>
      <c r="BN213" s="40"/>
      <c r="BO213" s="40"/>
      <c r="BP213" s="100"/>
      <c r="BQ213" s="40"/>
      <c r="BR213" s="40"/>
      <c r="BS213" s="40"/>
      <c r="BT213" s="40"/>
      <c r="BU213" s="40"/>
      <c r="BV213" s="40"/>
      <c r="BW213" s="40"/>
      <c r="BX213" s="40"/>
      <c r="BY213" s="100"/>
      <c r="BZ213" s="99"/>
      <c r="CA213" s="40"/>
      <c r="CB213" s="40"/>
      <c r="CC213" s="40"/>
      <c r="CD213" s="40"/>
      <c r="CE213" s="40"/>
      <c r="CF213" s="40"/>
      <c r="CG213" s="40"/>
      <c r="CH213" s="40"/>
      <c r="CI213" s="40"/>
      <c r="CJ213" s="40"/>
      <c r="CK213" s="40"/>
      <c r="CL213" s="40"/>
      <c r="CM213" s="40"/>
      <c r="CN213" s="40"/>
      <c r="CO213" s="40"/>
      <c r="CP213" s="40"/>
      <c r="CQ213" s="40"/>
      <c r="CR213" s="40"/>
      <c r="CS213" s="102"/>
      <c r="CT213" s="103"/>
      <c r="CU213" s="40"/>
      <c r="CV213" s="40"/>
      <c r="CW213" s="40"/>
      <c r="CX213" s="40"/>
      <c r="CY213" s="40"/>
      <c r="CZ213" s="40"/>
      <c r="DA213" s="40"/>
      <c r="DB213" s="40"/>
      <c r="DC213" s="40"/>
      <c r="DD213" s="40"/>
      <c r="DE213" s="40"/>
      <c r="DF213" s="40"/>
      <c r="DG213" s="40"/>
      <c r="DH213" s="40"/>
      <c r="DI213" s="40"/>
      <c r="DJ213" s="40"/>
      <c r="DK213" s="40"/>
      <c r="DL213" s="40"/>
      <c r="DM213" s="40"/>
      <c r="DN213" s="40"/>
      <c r="DO213" s="94"/>
      <c r="DP213" s="100"/>
      <c r="DQ213" s="104"/>
      <c r="DR213" s="105"/>
      <c r="DS213" s="105"/>
      <c r="DT213" s="105"/>
      <c r="DU213" s="105"/>
      <c r="DV213" s="105"/>
      <c r="DW213" s="94"/>
      <c r="DX213" s="191"/>
      <c r="DY213" s="104"/>
      <c r="DZ213" s="105"/>
      <c r="EA213" s="105"/>
      <c r="EB213" s="105"/>
      <c r="EC213" s="105"/>
      <c r="ED213" s="105"/>
      <c r="EE213" s="105"/>
      <c r="EF213" s="94"/>
      <c r="EG213" s="96"/>
      <c r="EH213" s="18"/>
      <c r="EI213" s="2"/>
      <c r="EJ213" s="2"/>
      <c r="EK213" s="100"/>
      <c r="EL213" s="99"/>
      <c r="EM213" s="40"/>
      <c r="EN213" s="40"/>
      <c r="EO213" s="100"/>
      <c r="EP213" s="99"/>
      <c r="EQ213" s="40"/>
      <c r="ER213" s="40"/>
      <c r="ES213" s="40"/>
      <c r="ET213" s="40"/>
      <c r="EU213" s="40"/>
      <c r="EV213" s="40"/>
      <c r="EW213" s="100"/>
      <c r="EX213" s="99"/>
      <c r="EY213" s="40"/>
      <c r="EZ213" s="40"/>
      <c r="FA213" s="40"/>
      <c r="FB213" s="40"/>
      <c r="FC213" s="40"/>
      <c r="FD213" s="40"/>
      <c r="FE213" s="100"/>
    </row>
    <row r="214" spans="1:161">
      <c r="A214" s="119" t="str">
        <f>Validation!B214</f>
        <v>Pass</v>
      </c>
      <c r="B214" s="150"/>
      <c r="C214" s="150"/>
      <c r="D214" s="150"/>
      <c r="E214" s="151"/>
      <c r="F214" s="152"/>
      <c r="G214" s="150"/>
      <c r="H214" s="149"/>
      <c r="I214" s="40"/>
      <c r="J214" s="149"/>
      <c r="K214" s="102"/>
      <c r="L214" s="40"/>
      <c r="M214" s="123"/>
      <c r="N214" s="137"/>
      <c r="O214" s="137"/>
      <c r="P214" s="95"/>
      <c r="Q214" s="94"/>
      <c r="R214" s="96"/>
      <c r="S214" s="95"/>
      <c r="T214" s="40"/>
      <c r="U214" s="40"/>
      <c r="V214" s="185"/>
      <c r="W214" s="167"/>
      <c r="X214" s="96"/>
      <c r="Y214" s="99"/>
      <c r="Z214" s="40"/>
      <c r="AA214" s="40"/>
      <c r="AB214" s="171"/>
      <c r="AC214" s="172"/>
      <c r="AD214" s="40"/>
      <c r="AE214" s="40"/>
      <c r="AF214" s="94"/>
      <c r="AG214" s="94"/>
      <c r="AH214" s="100"/>
      <c r="AI214" s="170"/>
      <c r="AJ214" s="169"/>
      <c r="AK214" s="98"/>
      <c r="AL214" s="168"/>
      <c r="AM214" s="97"/>
      <c r="AN214" s="98"/>
      <c r="AO214" s="98"/>
      <c r="AP214" s="225"/>
      <c r="AQ214" s="175"/>
      <c r="AR214" s="98"/>
      <c r="AS214" s="235"/>
      <c r="AT214" s="168"/>
      <c r="AU214" s="136"/>
      <c r="AV214" s="99"/>
      <c r="AW214" s="40"/>
      <c r="AX214" s="40"/>
      <c r="AY214" s="40"/>
      <c r="AZ214" s="40"/>
      <c r="BA214" s="40"/>
      <c r="BB214" s="40"/>
      <c r="BC214" s="40"/>
      <c r="BD214" s="40"/>
      <c r="BE214" s="40"/>
      <c r="BF214" s="101"/>
      <c r="BG214" s="96"/>
      <c r="BH214" s="99"/>
      <c r="BI214" s="40"/>
      <c r="BJ214" s="40"/>
      <c r="BK214" s="40"/>
      <c r="BL214" s="40"/>
      <c r="BM214" s="40"/>
      <c r="BN214" s="40"/>
      <c r="BO214" s="40"/>
      <c r="BP214" s="100"/>
      <c r="BQ214" s="40"/>
      <c r="BR214" s="40"/>
      <c r="BS214" s="40"/>
      <c r="BT214" s="40"/>
      <c r="BU214" s="40"/>
      <c r="BV214" s="40"/>
      <c r="BW214" s="40"/>
      <c r="BX214" s="40"/>
      <c r="BY214" s="100"/>
      <c r="BZ214" s="99"/>
      <c r="CA214" s="40"/>
      <c r="CB214" s="40"/>
      <c r="CC214" s="40"/>
      <c r="CD214" s="40"/>
      <c r="CE214" s="40"/>
      <c r="CF214" s="40"/>
      <c r="CG214" s="40"/>
      <c r="CH214" s="40"/>
      <c r="CI214" s="40"/>
      <c r="CJ214" s="40"/>
      <c r="CK214" s="40"/>
      <c r="CL214" s="40"/>
      <c r="CM214" s="40"/>
      <c r="CN214" s="40"/>
      <c r="CO214" s="40"/>
      <c r="CP214" s="40"/>
      <c r="CQ214" s="40"/>
      <c r="CR214" s="40"/>
      <c r="CS214" s="102"/>
      <c r="CT214" s="103"/>
      <c r="CU214" s="40"/>
      <c r="CV214" s="40"/>
      <c r="CW214" s="40"/>
      <c r="CX214" s="40"/>
      <c r="CY214" s="40"/>
      <c r="CZ214" s="40"/>
      <c r="DA214" s="40"/>
      <c r="DB214" s="40"/>
      <c r="DC214" s="40"/>
      <c r="DD214" s="40"/>
      <c r="DE214" s="40"/>
      <c r="DF214" s="40"/>
      <c r="DG214" s="40"/>
      <c r="DH214" s="40"/>
      <c r="DI214" s="40"/>
      <c r="DJ214" s="40"/>
      <c r="DK214" s="40"/>
      <c r="DL214" s="40"/>
      <c r="DM214" s="40"/>
      <c r="DN214" s="40"/>
      <c r="DO214" s="94"/>
      <c r="DP214" s="100"/>
      <c r="DQ214" s="104"/>
      <c r="DR214" s="105"/>
      <c r="DS214" s="105"/>
      <c r="DT214" s="105"/>
      <c r="DU214" s="105"/>
      <c r="DV214" s="105"/>
      <c r="DW214" s="94"/>
      <c r="DX214" s="191"/>
      <c r="DY214" s="104"/>
      <c r="DZ214" s="105"/>
      <c r="EA214" s="105"/>
      <c r="EB214" s="105"/>
      <c r="EC214" s="105"/>
      <c r="ED214" s="105"/>
      <c r="EE214" s="105"/>
      <c r="EF214" s="94"/>
      <c r="EG214" s="96"/>
      <c r="EH214" s="18"/>
      <c r="EI214" s="2"/>
      <c r="EJ214" s="2"/>
      <c r="EK214" s="100"/>
      <c r="EL214" s="99"/>
      <c r="EM214" s="40"/>
      <c r="EN214" s="40"/>
      <c r="EO214" s="100"/>
      <c r="EP214" s="99"/>
      <c r="EQ214" s="40"/>
      <c r="ER214" s="40"/>
      <c r="ES214" s="40"/>
      <c r="ET214" s="40"/>
      <c r="EU214" s="40"/>
      <c r="EV214" s="40"/>
      <c r="EW214" s="100"/>
      <c r="EX214" s="99"/>
      <c r="EY214" s="40"/>
      <c r="EZ214" s="40"/>
      <c r="FA214" s="40"/>
      <c r="FB214" s="40"/>
      <c r="FC214" s="40"/>
      <c r="FD214" s="40"/>
      <c r="FE214" s="100"/>
    </row>
    <row r="215" spans="1:161">
      <c r="A215" s="119" t="str">
        <f>Validation!B215</f>
        <v>Pass</v>
      </c>
      <c r="B215" s="150"/>
      <c r="C215" s="150"/>
      <c r="D215" s="150"/>
      <c r="E215" s="151"/>
      <c r="F215" s="152"/>
      <c r="G215" s="150"/>
      <c r="H215" s="149"/>
      <c r="I215" s="40"/>
      <c r="J215" s="149"/>
      <c r="K215" s="102"/>
      <c r="L215" s="40"/>
      <c r="M215" s="123"/>
      <c r="N215" s="137"/>
      <c r="O215" s="137"/>
      <c r="P215" s="95"/>
      <c r="Q215" s="94"/>
      <c r="R215" s="96"/>
      <c r="S215" s="95"/>
      <c r="T215" s="40"/>
      <c r="U215" s="40"/>
      <c r="V215" s="185"/>
      <c r="W215" s="167"/>
      <c r="X215" s="96"/>
      <c r="Y215" s="99"/>
      <c r="Z215" s="40"/>
      <c r="AA215" s="40"/>
      <c r="AB215" s="171"/>
      <c r="AC215" s="172"/>
      <c r="AD215" s="40"/>
      <c r="AE215" s="40"/>
      <c r="AF215" s="94"/>
      <c r="AG215" s="94"/>
      <c r="AH215" s="100"/>
      <c r="AI215" s="170"/>
      <c r="AJ215" s="169"/>
      <c r="AK215" s="98"/>
      <c r="AL215" s="168"/>
      <c r="AM215" s="97"/>
      <c r="AN215" s="98"/>
      <c r="AO215" s="98"/>
      <c r="AP215" s="225"/>
      <c r="AQ215" s="175"/>
      <c r="AR215" s="98"/>
      <c r="AS215" s="235"/>
      <c r="AT215" s="168"/>
      <c r="AU215" s="136"/>
      <c r="AV215" s="99"/>
      <c r="AW215" s="40"/>
      <c r="AX215" s="40"/>
      <c r="AY215" s="40"/>
      <c r="AZ215" s="40"/>
      <c r="BA215" s="40"/>
      <c r="BB215" s="40"/>
      <c r="BC215" s="40"/>
      <c r="BD215" s="40"/>
      <c r="BE215" s="40"/>
      <c r="BF215" s="101"/>
      <c r="BG215" s="96"/>
      <c r="BH215" s="99"/>
      <c r="BI215" s="40"/>
      <c r="BJ215" s="40"/>
      <c r="BK215" s="40"/>
      <c r="BL215" s="40"/>
      <c r="BM215" s="40"/>
      <c r="BN215" s="40"/>
      <c r="BO215" s="40"/>
      <c r="BP215" s="100"/>
      <c r="BQ215" s="40"/>
      <c r="BR215" s="40"/>
      <c r="BS215" s="40"/>
      <c r="BT215" s="40"/>
      <c r="BU215" s="40"/>
      <c r="BV215" s="40"/>
      <c r="BW215" s="40"/>
      <c r="BX215" s="40"/>
      <c r="BY215" s="100"/>
      <c r="BZ215" s="99"/>
      <c r="CA215" s="40"/>
      <c r="CB215" s="40"/>
      <c r="CC215" s="40"/>
      <c r="CD215" s="40"/>
      <c r="CE215" s="40"/>
      <c r="CF215" s="40"/>
      <c r="CG215" s="40"/>
      <c r="CH215" s="40"/>
      <c r="CI215" s="40"/>
      <c r="CJ215" s="40"/>
      <c r="CK215" s="40"/>
      <c r="CL215" s="40"/>
      <c r="CM215" s="40"/>
      <c r="CN215" s="40"/>
      <c r="CO215" s="40"/>
      <c r="CP215" s="40"/>
      <c r="CQ215" s="40"/>
      <c r="CR215" s="40"/>
      <c r="CS215" s="102"/>
      <c r="CT215" s="103"/>
      <c r="CU215" s="40"/>
      <c r="CV215" s="40"/>
      <c r="CW215" s="40"/>
      <c r="CX215" s="40"/>
      <c r="CY215" s="40"/>
      <c r="CZ215" s="40"/>
      <c r="DA215" s="40"/>
      <c r="DB215" s="40"/>
      <c r="DC215" s="40"/>
      <c r="DD215" s="40"/>
      <c r="DE215" s="40"/>
      <c r="DF215" s="40"/>
      <c r="DG215" s="40"/>
      <c r="DH215" s="40"/>
      <c r="DI215" s="40"/>
      <c r="DJ215" s="40"/>
      <c r="DK215" s="40"/>
      <c r="DL215" s="40"/>
      <c r="DM215" s="40"/>
      <c r="DN215" s="40"/>
      <c r="DO215" s="94"/>
      <c r="DP215" s="100"/>
      <c r="DQ215" s="104"/>
      <c r="DR215" s="105"/>
      <c r="DS215" s="105"/>
      <c r="DT215" s="105"/>
      <c r="DU215" s="105"/>
      <c r="DV215" s="105"/>
      <c r="DW215" s="94"/>
      <c r="DX215" s="191"/>
      <c r="DY215" s="104"/>
      <c r="DZ215" s="105"/>
      <c r="EA215" s="105"/>
      <c r="EB215" s="105"/>
      <c r="EC215" s="105"/>
      <c r="ED215" s="105"/>
      <c r="EE215" s="105"/>
      <c r="EF215" s="94"/>
      <c r="EG215" s="96"/>
      <c r="EH215" s="18"/>
      <c r="EI215" s="2"/>
      <c r="EJ215" s="2"/>
      <c r="EK215" s="100"/>
      <c r="EL215" s="99"/>
      <c r="EM215" s="40"/>
      <c r="EN215" s="40"/>
      <c r="EO215" s="100"/>
      <c r="EP215" s="99"/>
      <c r="EQ215" s="40"/>
      <c r="ER215" s="40"/>
      <c r="ES215" s="40"/>
      <c r="ET215" s="40"/>
      <c r="EU215" s="40"/>
      <c r="EV215" s="40"/>
      <c r="EW215" s="100"/>
      <c r="EX215" s="99"/>
      <c r="EY215" s="40"/>
      <c r="EZ215" s="40"/>
      <c r="FA215" s="40"/>
      <c r="FB215" s="40"/>
      <c r="FC215" s="40"/>
      <c r="FD215" s="40"/>
      <c r="FE215" s="100"/>
    </row>
    <row r="216" spans="1:161">
      <c r="A216" s="119" t="str">
        <f>Validation!B216</f>
        <v>Pass</v>
      </c>
      <c r="B216" s="150"/>
      <c r="C216" s="150"/>
      <c r="D216" s="150"/>
      <c r="E216" s="151"/>
      <c r="F216" s="152"/>
      <c r="G216" s="150"/>
      <c r="H216" s="149"/>
      <c r="I216" s="40"/>
      <c r="J216" s="149"/>
      <c r="K216" s="102"/>
      <c r="L216" s="40"/>
      <c r="M216" s="123"/>
      <c r="N216" s="137"/>
      <c r="O216" s="137"/>
      <c r="P216" s="95"/>
      <c r="Q216" s="94"/>
      <c r="R216" s="96"/>
      <c r="S216" s="95"/>
      <c r="T216" s="40"/>
      <c r="U216" s="40"/>
      <c r="V216" s="185"/>
      <c r="W216" s="167"/>
      <c r="X216" s="96"/>
      <c r="Y216" s="99"/>
      <c r="Z216" s="40"/>
      <c r="AA216" s="40"/>
      <c r="AB216" s="171"/>
      <c r="AC216" s="172"/>
      <c r="AD216" s="40"/>
      <c r="AE216" s="40"/>
      <c r="AF216" s="94"/>
      <c r="AG216" s="94"/>
      <c r="AH216" s="100"/>
      <c r="AI216" s="170"/>
      <c r="AJ216" s="169"/>
      <c r="AK216" s="98"/>
      <c r="AL216" s="168"/>
      <c r="AM216" s="97"/>
      <c r="AN216" s="98"/>
      <c r="AO216" s="98"/>
      <c r="AP216" s="225"/>
      <c r="AQ216" s="175"/>
      <c r="AR216" s="98"/>
      <c r="AS216" s="235"/>
      <c r="AT216" s="168"/>
      <c r="AU216" s="136"/>
      <c r="AV216" s="99"/>
      <c r="AW216" s="40"/>
      <c r="AX216" s="40"/>
      <c r="AY216" s="40"/>
      <c r="AZ216" s="40"/>
      <c r="BA216" s="40"/>
      <c r="BB216" s="40"/>
      <c r="BC216" s="40"/>
      <c r="BD216" s="40"/>
      <c r="BE216" s="40"/>
      <c r="BF216" s="101"/>
      <c r="BG216" s="96"/>
      <c r="BH216" s="99"/>
      <c r="BI216" s="40"/>
      <c r="BJ216" s="40"/>
      <c r="BK216" s="40"/>
      <c r="BL216" s="40"/>
      <c r="BM216" s="40"/>
      <c r="BN216" s="40"/>
      <c r="BO216" s="40"/>
      <c r="BP216" s="100"/>
      <c r="BQ216" s="40"/>
      <c r="BR216" s="40"/>
      <c r="BS216" s="40"/>
      <c r="BT216" s="40"/>
      <c r="BU216" s="40"/>
      <c r="BV216" s="40"/>
      <c r="BW216" s="40"/>
      <c r="BX216" s="40"/>
      <c r="BY216" s="100"/>
      <c r="BZ216" s="99"/>
      <c r="CA216" s="40"/>
      <c r="CB216" s="40"/>
      <c r="CC216" s="40"/>
      <c r="CD216" s="40"/>
      <c r="CE216" s="40"/>
      <c r="CF216" s="40"/>
      <c r="CG216" s="40"/>
      <c r="CH216" s="40"/>
      <c r="CI216" s="40"/>
      <c r="CJ216" s="40"/>
      <c r="CK216" s="40"/>
      <c r="CL216" s="40"/>
      <c r="CM216" s="40"/>
      <c r="CN216" s="40"/>
      <c r="CO216" s="40"/>
      <c r="CP216" s="40"/>
      <c r="CQ216" s="40"/>
      <c r="CR216" s="40"/>
      <c r="CS216" s="102"/>
      <c r="CT216" s="103"/>
      <c r="CU216" s="40"/>
      <c r="CV216" s="40"/>
      <c r="CW216" s="40"/>
      <c r="CX216" s="40"/>
      <c r="CY216" s="40"/>
      <c r="CZ216" s="40"/>
      <c r="DA216" s="40"/>
      <c r="DB216" s="40"/>
      <c r="DC216" s="40"/>
      <c r="DD216" s="40"/>
      <c r="DE216" s="40"/>
      <c r="DF216" s="40"/>
      <c r="DG216" s="40"/>
      <c r="DH216" s="40"/>
      <c r="DI216" s="40"/>
      <c r="DJ216" s="40"/>
      <c r="DK216" s="40"/>
      <c r="DL216" s="40"/>
      <c r="DM216" s="40"/>
      <c r="DN216" s="40"/>
      <c r="DO216" s="94"/>
      <c r="DP216" s="100"/>
      <c r="DQ216" s="104"/>
      <c r="DR216" s="105"/>
      <c r="DS216" s="105"/>
      <c r="DT216" s="105"/>
      <c r="DU216" s="105"/>
      <c r="DV216" s="105"/>
      <c r="DW216" s="94"/>
      <c r="DX216" s="191"/>
      <c r="DY216" s="104"/>
      <c r="DZ216" s="105"/>
      <c r="EA216" s="105"/>
      <c r="EB216" s="105"/>
      <c r="EC216" s="105"/>
      <c r="ED216" s="105"/>
      <c r="EE216" s="105"/>
      <c r="EF216" s="94"/>
      <c r="EG216" s="96"/>
      <c r="EH216" s="18"/>
      <c r="EI216" s="2"/>
      <c r="EJ216" s="2"/>
      <c r="EK216" s="100"/>
      <c r="EL216" s="99"/>
      <c r="EM216" s="40"/>
      <c r="EN216" s="40"/>
      <c r="EO216" s="100"/>
      <c r="EP216" s="99"/>
      <c r="EQ216" s="40"/>
      <c r="ER216" s="40"/>
      <c r="ES216" s="40"/>
      <c r="ET216" s="40"/>
      <c r="EU216" s="40"/>
      <c r="EV216" s="40"/>
      <c r="EW216" s="100"/>
      <c r="EX216" s="99"/>
      <c r="EY216" s="40"/>
      <c r="EZ216" s="40"/>
      <c r="FA216" s="40"/>
      <c r="FB216" s="40"/>
      <c r="FC216" s="40"/>
      <c r="FD216" s="40"/>
      <c r="FE216" s="100"/>
    </row>
    <row r="217" spans="1:161">
      <c r="A217" s="119" t="str">
        <f>Validation!B217</f>
        <v>Pass</v>
      </c>
      <c r="B217" s="150"/>
      <c r="C217" s="150"/>
      <c r="D217" s="150"/>
      <c r="E217" s="151"/>
      <c r="F217" s="152"/>
      <c r="G217" s="150"/>
      <c r="H217" s="149"/>
      <c r="I217" s="40"/>
      <c r="J217" s="149"/>
      <c r="K217" s="102"/>
      <c r="L217" s="40"/>
      <c r="M217" s="123"/>
      <c r="N217" s="137"/>
      <c r="O217" s="137"/>
      <c r="P217" s="95"/>
      <c r="Q217" s="94"/>
      <c r="R217" s="96"/>
      <c r="S217" s="95"/>
      <c r="T217" s="40"/>
      <c r="U217" s="40"/>
      <c r="V217" s="185"/>
      <c r="W217" s="167"/>
      <c r="X217" s="96"/>
      <c r="Y217" s="99"/>
      <c r="Z217" s="40"/>
      <c r="AA217" s="40"/>
      <c r="AB217" s="171"/>
      <c r="AC217" s="172"/>
      <c r="AD217" s="40"/>
      <c r="AE217" s="40"/>
      <c r="AF217" s="94"/>
      <c r="AG217" s="94"/>
      <c r="AH217" s="100"/>
      <c r="AI217" s="170"/>
      <c r="AJ217" s="169"/>
      <c r="AK217" s="98"/>
      <c r="AL217" s="168"/>
      <c r="AM217" s="97"/>
      <c r="AN217" s="98"/>
      <c r="AO217" s="98"/>
      <c r="AP217" s="225"/>
      <c r="AQ217" s="175"/>
      <c r="AR217" s="98"/>
      <c r="AS217" s="235"/>
      <c r="AT217" s="168"/>
      <c r="AU217" s="136"/>
      <c r="AV217" s="99"/>
      <c r="AW217" s="40"/>
      <c r="AX217" s="40"/>
      <c r="AY217" s="40"/>
      <c r="AZ217" s="40"/>
      <c r="BA217" s="40"/>
      <c r="BB217" s="40"/>
      <c r="BC217" s="40"/>
      <c r="BD217" s="40"/>
      <c r="BE217" s="40"/>
      <c r="BF217" s="101"/>
      <c r="BG217" s="96"/>
      <c r="BH217" s="99"/>
      <c r="BI217" s="40"/>
      <c r="BJ217" s="40"/>
      <c r="BK217" s="40"/>
      <c r="BL217" s="40"/>
      <c r="BM217" s="40"/>
      <c r="BN217" s="40"/>
      <c r="BO217" s="40"/>
      <c r="BP217" s="100"/>
      <c r="BQ217" s="40"/>
      <c r="BR217" s="40"/>
      <c r="BS217" s="40"/>
      <c r="BT217" s="40"/>
      <c r="BU217" s="40"/>
      <c r="BV217" s="40"/>
      <c r="BW217" s="40"/>
      <c r="BX217" s="40"/>
      <c r="BY217" s="100"/>
      <c r="BZ217" s="99"/>
      <c r="CA217" s="40"/>
      <c r="CB217" s="40"/>
      <c r="CC217" s="40"/>
      <c r="CD217" s="40"/>
      <c r="CE217" s="40"/>
      <c r="CF217" s="40"/>
      <c r="CG217" s="40"/>
      <c r="CH217" s="40"/>
      <c r="CI217" s="40"/>
      <c r="CJ217" s="40"/>
      <c r="CK217" s="40"/>
      <c r="CL217" s="40"/>
      <c r="CM217" s="40"/>
      <c r="CN217" s="40"/>
      <c r="CO217" s="40"/>
      <c r="CP217" s="40"/>
      <c r="CQ217" s="40"/>
      <c r="CR217" s="40"/>
      <c r="CS217" s="102"/>
      <c r="CT217" s="103"/>
      <c r="CU217" s="40"/>
      <c r="CV217" s="40"/>
      <c r="CW217" s="40"/>
      <c r="CX217" s="40"/>
      <c r="CY217" s="40"/>
      <c r="CZ217" s="40"/>
      <c r="DA217" s="40"/>
      <c r="DB217" s="40"/>
      <c r="DC217" s="40"/>
      <c r="DD217" s="40"/>
      <c r="DE217" s="40"/>
      <c r="DF217" s="40"/>
      <c r="DG217" s="40"/>
      <c r="DH217" s="40"/>
      <c r="DI217" s="40"/>
      <c r="DJ217" s="40"/>
      <c r="DK217" s="40"/>
      <c r="DL217" s="40"/>
      <c r="DM217" s="40"/>
      <c r="DN217" s="40"/>
      <c r="DO217" s="94"/>
      <c r="DP217" s="100"/>
      <c r="DQ217" s="104"/>
      <c r="DR217" s="105"/>
      <c r="DS217" s="105"/>
      <c r="DT217" s="105"/>
      <c r="DU217" s="105"/>
      <c r="DV217" s="105"/>
      <c r="DW217" s="94"/>
      <c r="DX217" s="191"/>
      <c r="DY217" s="104"/>
      <c r="DZ217" s="105"/>
      <c r="EA217" s="105"/>
      <c r="EB217" s="105"/>
      <c r="EC217" s="105"/>
      <c r="ED217" s="105"/>
      <c r="EE217" s="105"/>
      <c r="EF217" s="94"/>
      <c r="EG217" s="96"/>
      <c r="EH217" s="18"/>
      <c r="EI217" s="2"/>
      <c r="EJ217" s="2"/>
      <c r="EK217" s="100"/>
      <c r="EL217" s="99"/>
      <c r="EM217" s="40"/>
      <c r="EN217" s="40"/>
      <c r="EO217" s="100"/>
      <c r="EP217" s="99"/>
      <c r="EQ217" s="40"/>
      <c r="ER217" s="40"/>
      <c r="ES217" s="40"/>
      <c r="ET217" s="40"/>
      <c r="EU217" s="40"/>
      <c r="EV217" s="40"/>
      <c r="EW217" s="100"/>
      <c r="EX217" s="99"/>
      <c r="EY217" s="40"/>
      <c r="EZ217" s="40"/>
      <c r="FA217" s="40"/>
      <c r="FB217" s="40"/>
      <c r="FC217" s="40"/>
      <c r="FD217" s="40"/>
      <c r="FE217" s="100"/>
    </row>
    <row r="218" spans="1:161">
      <c r="A218" s="119" t="str">
        <f>Validation!B218</f>
        <v>Pass</v>
      </c>
      <c r="B218" s="150"/>
      <c r="C218" s="150"/>
      <c r="D218" s="150"/>
      <c r="E218" s="151"/>
      <c r="F218" s="152"/>
      <c r="G218" s="150"/>
      <c r="H218" s="149"/>
      <c r="I218" s="40"/>
      <c r="J218" s="149"/>
      <c r="K218" s="102"/>
      <c r="L218" s="40"/>
      <c r="M218" s="123"/>
      <c r="N218" s="137"/>
      <c r="O218" s="137"/>
      <c r="P218" s="95"/>
      <c r="Q218" s="94"/>
      <c r="R218" s="96"/>
      <c r="S218" s="95"/>
      <c r="T218" s="40"/>
      <c r="U218" s="40"/>
      <c r="V218" s="185"/>
      <c r="W218" s="167"/>
      <c r="X218" s="96"/>
      <c r="Y218" s="99"/>
      <c r="Z218" s="40"/>
      <c r="AA218" s="40"/>
      <c r="AB218" s="171"/>
      <c r="AC218" s="172"/>
      <c r="AD218" s="40"/>
      <c r="AE218" s="40"/>
      <c r="AF218" s="94"/>
      <c r="AG218" s="94"/>
      <c r="AH218" s="100"/>
      <c r="AI218" s="170"/>
      <c r="AJ218" s="169"/>
      <c r="AK218" s="98"/>
      <c r="AL218" s="168"/>
      <c r="AM218" s="97"/>
      <c r="AN218" s="98"/>
      <c r="AO218" s="98"/>
      <c r="AP218" s="225"/>
      <c r="AQ218" s="175"/>
      <c r="AR218" s="98"/>
      <c r="AS218" s="235"/>
      <c r="AT218" s="168"/>
      <c r="AU218" s="136"/>
      <c r="AV218" s="99"/>
      <c r="AW218" s="40"/>
      <c r="AX218" s="40"/>
      <c r="AY218" s="40"/>
      <c r="AZ218" s="40"/>
      <c r="BA218" s="40"/>
      <c r="BB218" s="40"/>
      <c r="BC218" s="40"/>
      <c r="BD218" s="40"/>
      <c r="BE218" s="40"/>
      <c r="BF218" s="101"/>
      <c r="BG218" s="96"/>
      <c r="BH218" s="99"/>
      <c r="BI218" s="40"/>
      <c r="BJ218" s="40"/>
      <c r="BK218" s="40"/>
      <c r="BL218" s="40"/>
      <c r="BM218" s="40"/>
      <c r="BN218" s="40"/>
      <c r="BO218" s="40"/>
      <c r="BP218" s="100"/>
      <c r="BQ218" s="40"/>
      <c r="BR218" s="40"/>
      <c r="BS218" s="40"/>
      <c r="BT218" s="40"/>
      <c r="BU218" s="40"/>
      <c r="BV218" s="40"/>
      <c r="BW218" s="40"/>
      <c r="BX218" s="40"/>
      <c r="BY218" s="100"/>
      <c r="BZ218" s="99"/>
      <c r="CA218" s="40"/>
      <c r="CB218" s="40"/>
      <c r="CC218" s="40"/>
      <c r="CD218" s="40"/>
      <c r="CE218" s="40"/>
      <c r="CF218" s="40"/>
      <c r="CG218" s="40"/>
      <c r="CH218" s="40"/>
      <c r="CI218" s="40"/>
      <c r="CJ218" s="40"/>
      <c r="CK218" s="40"/>
      <c r="CL218" s="40"/>
      <c r="CM218" s="40"/>
      <c r="CN218" s="40"/>
      <c r="CO218" s="40"/>
      <c r="CP218" s="40"/>
      <c r="CQ218" s="40"/>
      <c r="CR218" s="40"/>
      <c r="CS218" s="102"/>
      <c r="CT218" s="103"/>
      <c r="CU218" s="40"/>
      <c r="CV218" s="40"/>
      <c r="CW218" s="40"/>
      <c r="CX218" s="40"/>
      <c r="CY218" s="40"/>
      <c r="CZ218" s="40"/>
      <c r="DA218" s="40"/>
      <c r="DB218" s="40"/>
      <c r="DC218" s="40"/>
      <c r="DD218" s="40"/>
      <c r="DE218" s="40"/>
      <c r="DF218" s="40"/>
      <c r="DG218" s="40"/>
      <c r="DH218" s="40"/>
      <c r="DI218" s="40"/>
      <c r="DJ218" s="40"/>
      <c r="DK218" s="40"/>
      <c r="DL218" s="40"/>
      <c r="DM218" s="40"/>
      <c r="DN218" s="40"/>
      <c r="DO218" s="94"/>
      <c r="DP218" s="100"/>
      <c r="DQ218" s="104"/>
      <c r="DR218" s="105"/>
      <c r="DS218" s="105"/>
      <c r="DT218" s="105"/>
      <c r="DU218" s="105"/>
      <c r="DV218" s="105"/>
      <c r="DW218" s="94"/>
      <c r="DX218" s="191"/>
      <c r="DY218" s="104"/>
      <c r="DZ218" s="105"/>
      <c r="EA218" s="105"/>
      <c r="EB218" s="105"/>
      <c r="EC218" s="105"/>
      <c r="ED218" s="105"/>
      <c r="EE218" s="105"/>
      <c r="EF218" s="94"/>
      <c r="EG218" s="96"/>
      <c r="EH218" s="18"/>
      <c r="EI218" s="2"/>
      <c r="EJ218" s="2"/>
      <c r="EK218" s="100"/>
      <c r="EL218" s="99"/>
      <c r="EM218" s="40"/>
      <c r="EN218" s="40"/>
      <c r="EO218" s="100"/>
      <c r="EP218" s="99"/>
      <c r="EQ218" s="40"/>
      <c r="ER218" s="40"/>
      <c r="ES218" s="40"/>
      <c r="ET218" s="40"/>
      <c r="EU218" s="40"/>
      <c r="EV218" s="40"/>
      <c r="EW218" s="100"/>
      <c r="EX218" s="99"/>
      <c r="EY218" s="40"/>
      <c r="EZ218" s="40"/>
      <c r="FA218" s="40"/>
      <c r="FB218" s="40"/>
      <c r="FC218" s="40"/>
      <c r="FD218" s="40"/>
      <c r="FE218" s="100"/>
    </row>
    <row r="219" spans="1:161">
      <c r="A219" s="119" t="str">
        <f>Validation!B219</f>
        <v>Pass</v>
      </c>
      <c r="B219" s="150"/>
      <c r="C219" s="150"/>
      <c r="D219" s="150"/>
      <c r="E219" s="151"/>
      <c r="F219" s="152"/>
      <c r="G219" s="150"/>
      <c r="H219" s="149"/>
      <c r="I219" s="40"/>
      <c r="J219" s="149"/>
      <c r="K219" s="102"/>
      <c r="L219" s="40"/>
      <c r="M219" s="123"/>
      <c r="N219" s="137"/>
      <c r="O219" s="137"/>
      <c r="P219" s="95"/>
      <c r="Q219" s="94"/>
      <c r="R219" s="96"/>
      <c r="S219" s="95"/>
      <c r="T219" s="40"/>
      <c r="U219" s="40"/>
      <c r="V219" s="185"/>
      <c r="W219" s="167"/>
      <c r="X219" s="96"/>
      <c r="Y219" s="99"/>
      <c r="Z219" s="40"/>
      <c r="AA219" s="40"/>
      <c r="AB219" s="171"/>
      <c r="AC219" s="172"/>
      <c r="AD219" s="40"/>
      <c r="AE219" s="40"/>
      <c r="AF219" s="94"/>
      <c r="AG219" s="94"/>
      <c r="AH219" s="100"/>
      <c r="AI219" s="170"/>
      <c r="AJ219" s="169"/>
      <c r="AK219" s="98"/>
      <c r="AL219" s="168"/>
      <c r="AM219" s="97"/>
      <c r="AN219" s="98"/>
      <c r="AO219" s="98"/>
      <c r="AP219" s="225"/>
      <c r="AQ219" s="175"/>
      <c r="AR219" s="98"/>
      <c r="AS219" s="235"/>
      <c r="AT219" s="168"/>
      <c r="AU219" s="136"/>
      <c r="AV219" s="99"/>
      <c r="AW219" s="40"/>
      <c r="AX219" s="40"/>
      <c r="AY219" s="40"/>
      <c r="AZ219" s="40"/>
      <c r="BA219" s="40"/>
      <c r="BB219" s="40"/>
      <c r="BC219" s="40"/>
      <c r="BD219" s="40"/>
      <c r="BE219" s="40"/>
      <c r="BF219" s="101"/>
      <c r="BG219" s="96"/>
      <c r="BH219" s="99"/>
      <c r="BI219" s="40"/>
      <c r="BJ219" s="40"/>
      <c r="BK219" s="40"/>
      <c r="BL219" s="40"/>
      <c r="BM219" s="40"/>
      <c r="BN219" s="40"/>
      <c r="BO219" s="40"/>
      <c r="BP219" s="100"/>
      <c r="BQ219" s="40"/>
      <c r="BR219" s="40"/>
      <c r="BS219" s="40"/>
      <c r="BT219" s="40"/>
      <c r="BU219" s="40"/>
      <c r="BV219" s="40"/>
      <c r="BW219" s="40"/>
      <c r="BX219" s="40"/>
      <c r="BY219" s="100"/>
      <c r="BZ219" s="99"/>
      <c r="CA219" s="40"/>
      <c r="CB219" s="40"/>
      <c r="CC219" s="40"/>
      <c r="CD219" s="40"/>
      <c r="CE219" s="40"/>
      <c r="CF219" s="40"/>
      <c r="CG219" s="40"/>
      <c r="CH219" s="40"/>
      <c r="CI219" s="40"/>
      <c r="CJ219" s="40"/>
      <c r="CK219" s="40"/>
      <c r="CL219" s="40"/>
      <c r="CM219" s="40"/>
      <c r="CN219" s="40"/>
      <c r="CO219" s="40"/>
      <c r="CP219" s="40"/>
      <c r="CQ219" s="40"/>
      <c r="CR219" s="40"/>
      <c r="CS219" s="102"/>
      <c r="CT219" s="103"/>
      <c r="CU219" s="40"/>
      <c r="CV219" s="40"/>
      <c r="CW219" s="40"/>
      <c r="CX219" s="40"/>
      <c r="CY219" s="40"/>
      <c r="CZ219" s="40"/>
      <c r="DA219" s="40"/>
      <c r="DB219" s="40"/>
      <c r="DC219" s="40"/>
      <c r="DD219" s="40"/>
      <c r="DE219" s="40"/>
      <c r="DF219" s="40"/>
      <c r="DG219" s="40"/>
      <c r="DH219" s="40"/>
      <c r="DI219" s="40"/>
      <c r="DJ219" s="40"/>
      <c r="DK219" s="40"/>
      <c r="DL219" s="40"/>
      <c r="DM219" s="40"/>
      <c r="DN219" s="40"/>
      <c r="DO219" s="94"/>
      <c r="DP219" s="100"/>
      <c r="DQ219" s="104"/>
      <c r="DR219" s="105"/>
      <c r="DS219" s="105"/>
      <c r="DT219" s="105"/>
      <c r="DU219" s="105"/>
      <c r="DV219" s="105"/>
      <c r="DW219" s="94"/>
      <c r="DX219" s="191"/>
      <c r="DY219" s="104"/>
      <c r="DZ219" s="105"/>
      <c r="EA219" s="105"/>
      <c r="EB219" s="105"/>
      <c r="EC219" s="105"/>
      <c r="ED219" s="105"/>
      <c r="EE219" s="105"/>
      <c r="EF219" s="94"/>
      <c r="EG219" s="96"/>
      <c r="EH219" s="18"/>
      <c r="EI219" s="2"/>
      <c r="EJ219" s="2"/>
      <c r="EK219" s="100"/>
      <c r="EL219" s="99"/>
      <c r="EM219" s="40"/>
      <c r="EN219" s="40"/>
      <c r="EO219" s="100"/>
      <c r="EP219" s="99"/>
      <c r="EQ219" s="40"/>
      <c r="ER219" s="40"/>
      <c r="ES219" s="40"/>
      <c r="ET219" s="40"/>
      <c r="EU219" s="40"/>
      <c r="EV219" s="40"/>
      <c r="EW219" s="100"/>
      <c r="EX219" s="99"/>
      <c r="EY219" s="40"/>
      <c r="EZ219" s="40"/>
      <c r="FA219" s="40"/>
      <c r="FB219" s="40"/>
      <c r="FC219" s="40"/>
      <c r="FD219" s="40"/>
      <c r="FE219" s="100"/>
    </row>
    <row r="220" spans="1:161">
      <c r="A220" s="119" t="str">
        <f>Validation!B220</f>
        <v>Pass</v>
      </c>
      <c r="B220" s="150"/>
      <c r="C220" s="150"/>
      <c r="D220" s="150"/>
      <c r="E220" s="151"/>
      <c r="F220" s="152"/>
      <c r="G220" s="150"/>
      <c r="H220" s="149"/>
      <c r="I220" s="40"/>
      <c r="J220" s="149"/>
      <c r="K220" s="102"/>
      <c r="L220" s="40"/>
      <c r="M220" s="123"/>
      <c r="N220" s="137"/>
      <c r="O220" s="137"/>
      <c r="P220" s="95"/>
      <c r="Q220" s="94"/>
      <c r="R220" s="96"/>
      <c r="S220" s="95"/>
      <c r="T220" s="40"/>
      <c r="U220" s="40"/>
      <c r="V220" s="185"/>
      <c r="W220" s="167"/>
      <c r="X220" s="96"/>
      <c r="Y220" s="99"/>
      <c r="Z220" s="40"/>
      <c r="AA220" s="40"/>
      <c r="AB220" s="171"/>
      <c r="AC220" s="172"/>
      <c r="AD220" s="40"/>
      <c r="AE220" s="40"/>
      <c r="AF220" s="94"/>
      <c r="AG220" s="94"/>
      <c r="AH220" s="100"/>
      <c r="AI220" s="170"/>
      <c r="AJ220" s="169"/>
      <c r="AK220" s="98"/>
      <c r="AL220" s="168"/>
      <c r="AM220" s="97"/>
      <c r="AN220" s="98"/>
      <c r="AO220" s="98"/>
      <c r="AP220" s="225"/>
      <c r="AQ220" s="175"/>
      <c r="AR220" s="98"/>
      <c r="AS220" s="235"/>
      <c r="AT220" s="168"/>
      <c r="AU220" s="136"/>
      <c r="AV220" s="99"/>
      <c r="AW220" s="40"/>
      <c r="AX220" s="40"/>
      <c r="AY220" s="40"/>
      <c r="AZ220" s="40"/>
      <c r="BA220" s="40"/>
      <c r="BB220" s="40"/>
      <c r="BC220" s="40"/>
      <c r="BD220" s="40"/>
      <c r="BE220" s="40"/>
      <c r="BF220" s="101"/>
      <c r="BG220" s="96"/>
      <c r="BH220" s="99"/>
      <c r="BI220" s="40"/>
      <c r="BJ220" s="40"/>
      <c r="BK220" s="40"/>
      <c r="BL220" s="40"/>
      <c r="BM220" s="40"/>
      <c r="BN220" s="40"/>
      <c r="BO220" s="40"/>
      <c r="BP220" s="100"/>
      <c r="BQ220" s="40"/>
      <c r="BR220" s="40"/>
      <c r="BS220" s="40"/>
      <c r="BT220" s="40"/>
      <c r="BU220" s="40"/>
      <c r="BV220" s="40"/>
      <c r="BW220" s="40"/>
      <c r="BX220" s="40"/>
      <c r="BY220" s="100"/>
      <c r="BZ220" s="99"/>
      <c r="CA220" s="40"/>
      <c r="CB220" s="40"/>
      <c r="CC220" s="40"/>
      <c r="CD220" s="40"/>
      <c r="CE220" s="40"/>
      <c r="CF220" s="40"/>
      <c r="CG220" s="40"/>
      <c r="CH220" s="40"/>
      <c r="CI220" s="40"/>
      <c r="CJ220" s="40"/>
      <c r="CK220" s="40"/>
      <c r="CL220" s="40"/>
      <c r="CM220" s="40"/>
      <c r="CN220" s="40"/>
      <c r="CO220" s="40"/>
      <c r="CP220" s="40"/>
      <c r="CQ220" s="40"/>
      <c r="CR220" s="40"/>
      <c r="CS220" s="102"/>
      <c r="CT220" s="103"/>
      <c r="CU220" s="40"/>
      <c r="CV220" s="40"/>
      <c r="CW220" s="40"/>
      <c r="CX220" s="40"/>
      <c r="CY220" s="40"/>
      <c r="CZ220" s="40"/>
      <c r="DA220" s="40"/>
      <c r="DB220" s="40"/>
      <c r="DC220" s="40"/>
      <c r="DD220" s="40"/>
      <c r="DE220" s="40"/>
      <c r="DF220" s="40"/>
      <c r="DG220" s="40"/>
      <c r="DH220" s="40"/>
      <c r="DI220" s="40"/>
      <c r="DJ220" s="40"/>
      <c r="DK220" s="40"/>
      <c r="DL220" s="40"/>
      <c r="DM220" s="40"/>
      <c r="DN220" s="40"/>
      <c r="DO220" s="94"/>
      <c r="DP220" s="100"/>
      <c r="DQ220" s="104"/>
      <c r="DR220" s="105"/>
      <c r="DS220" s="105"/>
      <c r="DT220" s="105"/>
      <c r="DU220" s="105"/>
      <c r="DV220" s="105"/>
      <c r="DW220" s="94"/>
      <c r="DX220" s="191"/>
      <c r="DY220" s="104"/>
      <c r="DZ220" s="105"/>
      <c r="EA220" s="105"/>
      <c r="EB220" s="105"/>
      <c r="EC220" s="105"/>
      <c r="ED220" s="105"/>
      <c r="EE220" s="105"/>
      <c r="EF220" s="94"/>
      <c r="EG220" s="96"/>
      <c r="EH220" s="18"/>
      <c r="EI220" s="2"/>
      <c r="EJ220" s="2"/>
      <c r="EK220" s="100"/>
      <c r="EL220" s="99"/>
      <c r="EM220" s="40"/>
      <c r="EN220" s="40"/>
      <c r="EO220" s="100"/>
      <c r="EP220" s="99"/>
      <c r="EQ220" s="40"/>
      <c r="ER220" s="40"/>
      <c r="ES220" s="40"/>
      <c r="ET220" s="40"/>
      <c r="EU220" s="40"/>
      <c r="EV220" s="40"/>
      <c r="EW220" s="100"/>
      <c r="EX220" s="99"/>
      <c r="EY220" s="40"/>
      <c r="EZ220" s="40"/>
      <c r="FA220" s="40"/>
      <c r="FB220" s="40"/>
      <c r="FC220" s="40"/>
      <c r="FD220" s="40"/>
      <c r="FE220" s="100"/>
    </row>
    <row r="221" spans="1:161">
      <c r="A221" s="119" t="str">
        <f>Validation!B221</f>
        <v>Pass</v>
      </c>
      <c r="B221" s="150"/>
      <c r="C221" s="150"/>
      <c r="D221" s="150"/>
      <c r="E221" s="151"/>
      <c r="F221" s="152"/>
      <c r="G221" s="150"/>
      <c r="H221" s="149"/>
      <c r="I221" s="40"/>
      <c r="J221" s="149"/>
      <c r="K221" s="102"/>
      <c r="L221" s="40"/>
      <c r="M221" s="123"/>
      <c r="N221" s="137"/>
      <c r="O221" s="137"/>
      <c r="P221" s="95"/>
      <c r="Q221" s="94"/>
      <c r="R221" s="96"/>
      <c r="S221" s="95"/>
      <c r="T221" s="40"/>
      <c r="U221" s="40"/>
      <c r="V221" s="185"/>
      <c r="W221" s="167"/>
      <c r="X221" s="96"/>
      <c r="Y221" s="99"/>
      <c r="Z221" s="40"/>
      <c r="AA221" s="40"/>
      <c r="AB221" s="171"/>
      <c r="AC221" s="172"/>
      <c r="AD221" s="40"/>
      <c r="AE221" s="40"/>
      <c r="AF221" s="94"/>
      <c r="AG221" s="94"/>
      <c r="AH221" s="100"/>
      <c r="AI221" s="170"/>
      <c r="AJ221" s="169"/>
      <c r="AK221" s="98"/>
      <c r="AL221" s="168"/>
      <c r="AM221" s="97"/>
      <c r="AN221" s="98"/>
      <c r="AO221" s="98"/>
      <c r="AP221" s="225"/>
      <c r="AQ221" s="175"/>
      <c r="AR221" s="98"/>
      <c r="AS221" s="235"/>
      <c r="AT221" s="168"/>
      <c r="AU221" s="136"/>
      <c r="AV221" s="99"/>
      <c r="AW221" s="40"/>
      <c r="AX221" s="40"/>
      <c r="AY221" s="40"/>
      <c r="AZ221" s="40"/>
      <c r="BA221" s="40"/>
      <c r="BB221" s="40"/>
      <c r="BC221" s="40"/>
      <c r="BD221" s="40"/>
      <c r="BE221" s="40"/>
      <c r="BF221" s="101"/>
      <c r="BG221" s="96"/>
      <c r="BH221" s="99"/>
      <c r="BI221" s="40"/>
      <c r="BJ221" s="40"/>
      <c r="BK221" s="40"/>
      <c r="BL221" s="40"/>
      <c r="BM221" s="40"/>
      <c r="BN221" s="40"/>
      <c r="BO221" s="40"/>
      <c r="BP221" s="100"/>
      <c r="BQ221" s="40"/>
      <c r="BR221" s="40"/>
      <c r="BS221" s="40"/>
      <c r="BT221" s="40"/>
      <c r="BU221" s="40"/>
      <c r="BV221" s="40"/>
      <c r="BW221" s="40"/>
      <c r="BX221" s="40"/>
      <c r="BY221" s="100"/>
      <c r="BZ221" s="99"/>
      <c r="CA221" s="40"/>
      <c r="CB221" s="40"/>
      <c r="CC221" s="40"/>
      <c r="CD221" s="40"/>
      <c r="CE221" s="40"/>
      <c r="CF221" s="40"/>
      <c r="CG221" s="40"/>
      <c r="CH221" s="40"/>
      <c r="CI221" s="40"/>
      <c r="CJ221" s="40"/>
      <c r="CK221" s="40"/>
      <c r="CL221" s="40"/>
      <c r="CM221" s="40"/>
      <c r="CN221" s="40"/>
      <c r="CO221" s="40"/>
      <c r="CP221" s="40"/>
      <c r="CQ221" s="40"/>
      <c r="CR221" s="40"/>
      <c r="CS221" s="102"/>
      <c r="CT221" s="103"/>
      <c r="CU221" s="40"/>
      <c r="CV221" s="40"/>
      <c r="CW221" s="40"/>
      <c r="CX221" s="40"/>
      <c r="CY221" s="40"/>
      <c r="CZ221" s="40"/>
      <c r="DA221" s="40"/>
      <c r="DB221" s="40"/>
      <c r="DC221" s="40"/>
      <c r="DD221" s="40"/>
      <c r="DE221" s="40"/>
      <c r="DF221" s="40"/>
      <c r="DG221" s="40"/>
      <c r="DH221" s="40"/>
      <c r="DI221" s="40"/>
      <c r="DJ221" s="40"/>
      <c r="DK221" s="40"/>
      <c r="DL221" s="40"/>
      <c r="DM221" s="40"/>
      <c r="DN221" s="40"/>
      <c r="DO221" s="94"/>
      <c r="DP221" s="100"/>
      <c r="DQ221" s="104"/>
      <c r="DR221" s="105"/>
      <c r="DS221" s="105"/>
      <c r="DT221" s="105"/>
      <c r="DU221" s="105"/>
      <c r="DV221" s="105"/>
      <c r="DW221" s="94"/>
      <c r="DX221" s="191"/>
      <c r="DY221" s="104"/>
      <c r="DZ221" s="105"/>
      <c r="EA221" s="105"/>
      <c r="EB221" s="105"/>
      <c r="EC221" s="105"/>
      <c r="ED221" s="105"/>
      <c r="EE221" s="105"/>
      <c r="EF221" s="94"/>
      <c r="EG221" s="96"/>
      <c r="EH221" s="18"/>
      <c r="EI221" s="2"/>
      <c r="EJ221" s="2"/>
      <c r="EK221" s="100"/>
      <c r="EL221" s="99"/>
      <c r="EM221" s="40"/>
      <c r="EN221" s="40"/>
      <c r="EO221" s="100"/>
      <c r="EP221" s="99"/>
      <c r="EQ221" s="40"/>
      <c r="ER221" s="40"/>
      <c r="ES221" s="40"/>
      <c r="ET221" s="40"/>
      <c r="EU221" s="40"/>
      <c r="EV221" s="40"/>
      <c r="EW221" s="100"/>
      <c r="EX221" s="99"/>
      <c r="EY221" s="40"/>
      <c r="EZ221" s="40"/>
      <c r="FA221" s="40"/>
      <c r="FB221" s="40"/>
      <c r="FC221" s="40"/>
      <c r="FD221" s="40"/>
      <c r="FE221" s="100"/>
    </row>
    <row r="222" spans="1:161">
      <c r="A222" s="119" t="str">
        <f>Validation!B222</f>
        <v>Pass</v>
      </c>
      <c r="B222" s="150"/>
      <c r="C222" s="150"/>
      <c r="D222" s="150"/>
      <c r="E222" s="151"/>
      <c r="F222" s="152"/>
      <c r="G222" s="150"/>
      <c r="H222" s="149"/>
      <c r="I222" s="40"/>
      <c r="J222" s="149"/>
      <c r="K222" s="102"/>
      <c r="L222" s="40"/>
      <c r="M222" s="123"/>
      <c r="N222" s="137"/>
      <c r="O222" s="137"/>
      <c r="P222" s="95"/>
      <c r="Q222" s="94"/>
      <c r="R222" s="96"/>
      <c r="S222" s="95"/>
      <c r="T222" s="40"/>
      <c r="U222" s="40"/>
      <c r="V222" s="185"/>
      <c r="W222" s="167"/>
      <c r="X222" s="96"/>
      <c r="Y222" s="99"/>
      <c r="Z222" s="40"/>
      <c r="AA222" s="40"/>
      <c r="AB222" s="171"/>
      <c r="AC222" s="172"/>
      <c r="AD222" s="40"/>
      <c r="AE222" s="40"/>
      <c r="AF222" s="94"/>
      <c r="AG222" s="94"/>
      <c r="AH222" s="100"/>
      <c r="AI222" s="170"/>
      <c r="AJ222" s="169"/>
      <c r="AK222" s="98"/>
      <c r="AL222" s="168"/>
      <c r="AM222" s="97"/>
      <c r="AN222" s="98"/>
      <c r="AO222" s="98"/>
      <c r="AP222" s="225"/>
      <c r="AQ222" s="175"/>
      <c r="AR222" s="98"/>
      <c r="AS222" s="235"/>
      <c r="AT222" s="168"/>
      <c r="AU222" s="136"/>
      <c r="AV222" s="99"/>
      <c r="AW222" s="40"/>
      <c r="AX222" s="40"/>
      <c r="AY222" s="40"/>
      <c r="AZ222" s="40"/>
      <c r="BA222" s="40"/>
      <c r="BB222" s="40"/>
      <c r="BC222" s="40"/>
      <c r="BD222" s="40"/>
      <c r="BE222" s="40"/>
      <c r="BF222" s="101"/>
      <c r="BG222" s="96"/>
      <c r="BH222" s="99"/>
      <c r="BI222" s="40"/>
      <c r="BJ222" s="40"/>
      <c r="BK222" s="40"/>
      <c r="BL222" s="40"/>
      <c r="BM222" s="40"/>
      <c r="BN222" s="40"/>
      <c r="BO222" s="40"/>
      <c r="BP222" s="100"/>
      <c r="BQ222" s="40"/>
      <c r="BR222" s="40"/>
      <c r="BS222" s="40"/>
      <c r="BT222" s="40"/>
      <c r="BU222" s="40"/>
      <c r="BV222" s="40"/>
      <c r="BW222" s="40"/>
      <c r="BX222" s="40"/>
      <c r="BY222" s="100"/>
      <c r="BZ222" s="99"/>
      <c r="CA222" s="40"/>
      <c r="CB222" s="40"/>
      <c r="CC222" s="40"/>
      <c r="CD222" s="40"/>
      <c r="CE222" s="40"/>
      <c r="CF222" s="40"/>
      <c r="CG222" s="40"/>
      <c r="CH222" s="40"/>
      <c r="CI222" s="40"/>
      <c r="CJ222" s="40"/>
      <c r="CK222" s="40"/>
      <c r="CL222" s="40"/>
      <c r="CM222" s="40"/>
      <c r="CN222" s="40"/>
      <c r="CO222" s="40"/>
      <c r="CP222" s="40"/>
      <c r="CQ222" s="40"/>
      <c r="CR222" s="40"/>
      <c r="CS222" s="102"/>
      <c r="CT222" s="103"/>
      <c r="CU222" s="40"/>
      <c r="CV222" s="40"/>
      <c r="CW222" s="40"/>
      <c r="CX222" s="40"/>
      <c r="CY222" s="40"/>
      <c r="CZ222" s="40"/>
      <c r="DA222" s="40"/>
      <c r="DB222" s="40"/>
      <c r="DC222" s="40"/>
      <c r="DD222" s="40"/>
      <c r="DE222" s="40"/>
      <c r="DF222" s="40"/>
      <c r="DG222" s="40"/>
      <c r="DH222" s="40"/>
      <c r="DI222" s="40"/>
      <c r="DJ222" s="40"/>
      <c r="DK222" s="40"/>
      <c r="DL222" s="40"/>
      <c r="DM222" s="40"/>
      <c r="DN222" s="40"/>
      <c r="DO222" s="94"/>
      <c r="DP222" s="100"/>
      <c r="DQ222" s="104"/>
      <c r="DR222" s="105"/>
      <c r="DS222" s="105"/>
      <c r="DT222" s="105"/>
      <c r="DU222" s="105"/>
      <c r="DV222" s="105"/>
      <c r="DW222" s="94"/>
      <c r="DX222" s="191"/>
      <c r="DY222" s="104"/>
      <c r="DZ222" s="105"/>
      <c r="EA222" s="105"/>
      <c r="EB222" s="105"/>
      <c r="EC222" s="105"/>
      <c r="ED222" s="105"/>
      <c r="EE222" s="105"/>
      <c r="EF222" s="94"/>
      <c r="EG222" s="96"/>
      <c r="EH222" s="18"/>
      <c r="EI222" s="2"/>
      <c r="EJ222" s="2"/>
      <c r="EK222" s="100"/>
      <c r="EL222" s="99"/>
      <c r="EM222" s="40"/>
      <c r="EN222" s="40"/>
      <c r="EO222" s="100"/>
      <c r="EP222" s="99"/>
      <c r="EQ222" s="40"/>
      <c r="ER222" s="40"/>
      <c r="ES222" s="40"/>
      <c r="ET222" s="40"/>
      <c r="EU222" s="40"/>
      <c r="EV222" s="40"/>
      <c r="EW222" s="100"/>
      <c r="EX222" s="99"/>
      <c r="EY222" s="40"/>
      <c r="EZ222" s="40"/>
      <c r="FA222" s="40"/>
      <c r="FB222" s="40"/>
      <c r="FC222" s="40"/>
      <c r="FD222" s="40"/>
      <c r="FE222" s="100"/>
    </row>
    <row r="223" spans="1:161">
      <c r="A223" s="119" t="str">
        <f>Validation!B223</f>
        <v>Pass</v>
      </c>
      <c r="B223" s="150"/>
      <c r="C223" s="150"/>
      <c r="D223" s="150"/>
      <c r="E223" s="151"/>
      <c r="F223" s="152"/>
      <c r="G223" s="150"/>
      <c r="H223" s="149"/>
      <c r="I223" s="40"/>
      <c r="J223" s="149"/>
      <c r="K223" s="102"/>
      <c r="L223" s="40"/>
      <c r="M223" s="123"/>
      <c r="N223" s="137"/>
      <c r="O223" s="137"/>
      <c r="P223" s="95"/>
      <c r="Q223" s="94"/>
      <c r="R223" s="96"/>
      <c r="S223" s="95"/>
      <c r="T223" s="40"/>
      <c r="U223" s="40"/>
      <c r="V223" s="185"/>
      <c r="W223" s="167"/>
      <c r="X223" s="96"/>
      <c r="Y223" s="99"/>
      <c r="Z223" s="40"/>
      <c r="AA223" s="40"/>
      <c r="AB223" s="171"/>
      <c r="AC223" s="172"/>
      <c r="AD223" s="40"/>
      <c r="AE223" s="40"/>
      <c r="AF223" s="94"/>
      <c r="AG223" s="94"/>
      <c r="AH223" s="100"/>
      <c r="AI223" s="170"/>
      <c r="AJ223" s="169"/>
      <c r="AK223" s="98"/>
      <c r="AL223" s="168"/>
      <c r="AM223" s="97"/>
      <c r="AN223" s="98"/>
      <c r="AO223" s="98"/>
      <c r="AP223" s="225"/>
      <c r="AQ223" s="175"/>
      <c r="AR223" s="98"/>
      <c r="AS223" s="235"/>
      <c r="AT223" s="168"/>
      <c r="AU223" s="136"/>
      <c r="AV223" s="99"/>
      <c r="AW223" s="40"/>
      <c r="AX223" s="40"/>
      <c r="AY223" s="40"/>
      <c r="AZ223" s="40"/>
      <c r="BA223" s="40"/>
      <c r="BB223" s="40"/>
      <c r="BC223" s="40"/>
      <c r="BD223" s="40"/>
      <c r="BE223" s="40"/>
      <c r="BF223" s="101"/>
      <c r="BG223" s="96"/>
      <c r="BH223" s="99"/>
      <c r="BI223" s="40"/>
      <c r="BJ223" s="40"/>
      <c r="BK223" s="40"/>
      <c r="BL223" s="40"/>
      <c r="BM223" s="40"/>
      <c r="BN223" s="40"/>
      <c r="BO223" s="40"/>
      <c r="BP223" s="100"/>
      <c r="BQ223" s="40"/>
      <c r="BR223" s="40"/>
      <c r="BS223" s="40"/>
      <c r="BT223" s="40"/>
      <c r="BU223" s="40"/>
      <c r="BV223" s="40"/>
      <c r="BW223" s="40"/>
      <c r="BX223" s="40"/>
      <c r="BY223" s="100"/>
      <c r="BZ223" s="99"/>
      <c r="CA223" s="40"/>
      <c r="CB223" s="40"/>
      <c r="CC223" s="40"/>
      <c r="CD223" s="40"/>
      <c r="CE223" s="40"/>
      <c r="CF223" s="40"/>
      <c r="CG223" s="40"/>
      <c r="CH223" s="40"/>
      <c r="CI223" s="40"/>
      <c r="CJ223" s="40"/>
      <c r="CK223" s="40"/>
      <c r="CL223" s="40"/>
      <c r="CM223" s="40"/>
      <c r="CN223" s="40"/>
      <c r="CO223" s="40"/>
      <c r="CP223" s="40"/>
      <c r="CQ223" s="40"/>
      <c r="CR223" s="40"/>
      <c r="CS223" s="102"/>
      <c r="CT223" s="103"/>
      <c r="CU223" s="40"/>
      <c r="CV223" s="40"/>
      <c r="CW223" s="40"/>
      <c r="CX223" s="40"/>
      <c r="CY223" s="40"/>
      <c r="CZ223" s="40"/>
      <c r="DA223" s="40"/>
      <c r="DB223" s="40"/>
      <c r="DC223" s="40"/>
      <c r="DD223" s="40"/>
      <c r="DE223" s="40"/>
      <c r="DF223" s="40"/>
      <c r="DG223" s="40"/>
      <c r="DH223" s="40"/>
      <c r="DI223" s="40"/>
      <c r="DJ223" s="40"/>
      <c r="DK223" s="40"/>
      <c r="DL223" s="40"/>
      <c r="DM223" s="40"/>
      <c r="DN223" s="40"/>
      <c r="DO223" s="94"/>
      <c r="DP223" s="100"/>
      <c r="DQ223" s="104"/>
      <c r="DR223" s="105"/>
      <c r="DS223" s="105"/>
      <c r="DT223" s="105"/>
      <c r="DU223" s="105"/>
      <c r="DV223" s="105"/>
      <c r="DW223" s="94"/>
      <c r="DX223" s="191"/>
      <c r="DY223" s="104"/>
      <c r="DZ223" s="105"/>
      <c r="EA223" s="105"/>
      <c r="EB223" s="105"/>
      <c r="EC223" s="105"/>
      <c r="ED223" s="105"/>
      <c r="EE223" s="105"/>
      <c r="EF223" s="94"/>
      <c r="EG223" s="96"/>
      <c r="EH223" s="18"/>
      <c r="EI223" s="2"/>
      <c r="EJ223" s="2"/>
      <c r="EK223" s="100"/>
      <c r="EL223" s="99"/>
      <c r="EM223" s="40"/>
      <c r="EN223" s="40"/>
      <c r="EO223" s="100"/>
      <c r="EP223" s="99"/>
      <c r="EQ223" s="40"/>
      <c r="ER223" s="40"/>
      <c r="ES223" s="40"/>
      <c r="ET223" s="40"/>
      <c r="EU223" s="40"/>
      <c r="EV223" s="40"/>
      <c r="EW223" s="100"/>
      <c r="EX223" s="99"/>
      <c r="EY223" s="40"/>
      <c r="EZ223" s="40"/>
      <c r="FA223" s="40"/>
      <c r="FB223" s="40"/>
      <c r="FC223" s="40"/>
      <c r="FD223" s="40"/>
      <c r="FE223" s="100"/>
    </row>
    <row r="224" spans="1:161">
      <c r="A224" s="119" t="str">
        <f>Validation!B224</f>
        <v>Pass</v>
      </c>
      <c r="B224" s="150"/>
      <c r="C224" s="150"/>
      <c r="D224" s="150"/>
      <c r="E224" s="151"/>
      <c r="F224" s="152"/>
      <c r="G224" s="150"/>
      <c r="H224" s="149"/>
      <c r="I224" s="40"/>
      <c r="J224" s="149"/>
      <c r="K224" s="102"/>
      <c r="L224" s="40"/>
      <c r="M224" s="123"/>
      <c r="N224" s="137"/>
      <c r="O224" s="137"/>
      <c r="P224" s="95"/>
      <c r="Q224" s="94"/>
      <c r="R224" s="96"/>
      <c r="S224" s="95"/>
      <c r="T224" s="40"/>
      <c r="U224" s="40"/>
      <c r="V224" s="185"/>
      <c r="W224" s="167"/>
      <c r="X224" s="96"/>
      <c r="Y224" s="99"/>
      <c r="Z224" s="40"/>
      <c r="AA224" s="40"/>
      <c r="AB224" s="171"/>
      <c r="AC224" s="172"/>
      <c r="AD224" s="40"/>
      <c r="AE224" s="40"/>
      <c r="AF224" s="94"/>
      <c r="AG224" s="94"/>
      <c r="AH224" s="100"/>
      <c r="AI224" s="170"/>
      <c r="AJ224" s="169"/>
      <c r="AK224" s="98"/>
      <c r="AL224" s="168"/>
      <c r="AM224" s="97"/>
      <c r="AN224" s="98"/>
      <c r="AO224" s="98"/>
      <c r="AP224" s="225"/>
      <c r="AQ224" s="175"/>
      <c r="AR224" s="98"/>
      <c r="AS224" s="235"/>
      <c r="AT224" s="168"/>
      <c r="AU224" s="136"/>
      <c r="AV224" s="99"/>
      <c r="AW224" s="40"/>
      <c r="AX224" s="40"/>
      <c r="AY224" s="40"/>
      <c r="AZ224" s="40"/>
      <c r="BA224" s="40"/>
      <c r="BB224" s="40"/>
      <c r="BC224" s="40"/>
      <c r="BD224" s="40"/>
      <c r="BE224" s="40"/>
      <c r="BF224" s="101"/>
      <c r="BG224" s="96"/>
      <c r="BH224" s="99"/>
      <c r="BI224" s="40"/>
      <c r="BJ224" s="40"/>
      <c r="BK224" s="40"/>
      <c r="BL224" s="40"/>
      <c r="BM224" s="40"/>
      <c r="BN224" s="40"/>
      <c r="BO224" s="40"/>
      <c r="BP224" s="100"/>
      <c r="BQ224" s="40"/>
      <c r="BR224" s="40"/>
      <c r="BS224" s="40"/>
      <c r="BT224" s="40"/>
      <c r="BU224" s="40"/>
      <c r="BV224" s="40"/>
      <c r="BW224" s="40"/>
      <c r="BX224" s="40"/>
      <c r="BY224" s="100"/>
      <c r="BZ224" s="99"/>
      <c r="CA224" s="40"/>
      <c r="CB224" s="40"/>
      <c r="CC224" s="40"/>
      <c r="CD224" s="40"/>
      <c r="CE224" s="40"/>
      <c r="CF224" s="40"/>
      <c r="CG224" s="40"/>
      <c r="CH224" s="40"/>
      <c r="CI224" s="40"/>
      <c r="CJ224" s="40"/>
      <c r="CK224" s="40"/>
      <c r="CL224" s="40"/>
      <c r="CM224" s="40"/>
      <c r="CN224" s="40"/>
      <c r="CO224" s="40"/>
      <c r="CP224" s="40"/>
      <c r="CQ224" s="40"/>
      <c r="CR224" s="40"/>
      <c r="CS224" s="102"/>
      <c r="CT224" s="103"/>
      <c r="CU224" s="40"/>
      <c r="CV224" s="40"/>
      <c r="CW224" s="40"/>
      <c r="CX224" s="40"/>
      <c r="CY224" s="40"/>
      <c r="CZ224" s="40"/>
      <c r="DA224" s="40"/>
      <c r="DB224" s="40"/>
      <c r="DC224" s="40"/>
      <c r="DD224" s="40"/>
      <c r="DE224" s="40"/>
      <c r="DF224" s="40"/>
      <c r="DG224" s="40"/>
      <c r="DH224" s="40"/>
      <c r="DI224" s="40"/>
      <c r="DJ224" s="40"/>
      <c r="DK224" s="40"/>
      <c r="DL224" s="40"/>
      <c r="DM224" s="40"/>
      <c r="DN224" s="40"/>
      <c r="DO224" s="94"/>
      <c r="DP224" s="100"/>
      <c r="DQ224" s="104"/>
      <c r="DR224" s="105"/>
      <c r="DS224" s="105"/>
      <c r="DT224" s="105"/>
      <c r="DU224" s="105"/>
      <c r="DV224" s="105"/>
      <c r="DW224" s="94"/>
      <c r="DX224" s="191"/>
      <c r="DY224" s="104"/>
      <c r="DZ224" s="105"/>
      <c r="EA224" s="105"/>
      <c r="EB224" s="105"/>
      <c r="EC224" s="105"/>
      <c r="ED224" s="105"/>
      <c r="EE224" s="105"/>
      <c r="EF224" s="94"/>
      <c r="EG224" s="96"/>
      <c r="EH224" s="18"/>
      <c r="EI224" s="2"/>
      <c r="EJ224" s="2"/>
      <c r="EK224" s="100"/>
      <c r="EL224" s="99"/>
      <c r="EM224" s="40"/>
      <c r="EN224" s="40"/>
      <c r="EO224" s="100"/>
      <c r="EP224" s="99"/>
      <c r="EQ224" s="40"/>
      <c r="ER224" s="40"/>
      <c r="ES224" s="40"/>
      <c r="ET224" s="40"/>
      <c r="EU224" s="40"/>
      <c r="EV224" s="40"/>
      <c r="EW224" s="100"/>
      <c r="EX224" s="99"/>
      <c r="EY224" s="40"/>
      <c r="EZ224" s="40"/>
      <c r="FA224" s="40"/>
      <c r="FB224" s="40"/>
      <c r="FC224" s="40"/>
      <c r="FD224" s="40"/>
      <c r="FE224" s="100"/>
    </row>
    <row r="225" spans="1:161">
      <c r="A225" s="119" t="str">
        <f>Validation!B225</f>
        <v>Pass</v>
      </c>
      <c r="B225" s="150"/>
      <c r="C225" s="150"/>
      <c r="D225" s="150"/>
      <c r="E225" s="151"/>
      <c r="F225" s="152"/>
      <c r="G225" s="150"/>
      <c r="H225" s="149"/>
      <c r="I225" s="40"/>
      <c r="J225" s="149"/>
      <c r="K225" s="102"/>
      <c r="L225" s="40"/>
      <c r="M225" s="123"/>
      <c r="N225" s="137"/>
      <c r="O225" s="137"/>
      <c r="P225" s="95"/>
      <c r="Q225" s="94"/>
      <c r="R225" s="96"/>
      <c r="S225" s="95"/>
      <c r="T225" s="40"/>
      <c r="U225" s="40"/>
      <c r="V225" s="185"/>
      <c r="W225" s="167"/>
      <c r="X225" s="96"/>
      <c r="Y225" s="99"/>
      <c r="Z225" s="40"/>
      <c r="AA225" s="40"/>
      <c r="AB225" s="171"/>
      <c r="AC225" s="172"/>
      <c r="AD225" s="40"/>
      <c r="AE225" s="40"/>
      <c r="AF225" s="94"/>
      <c r="AG225" s="94"/>
      <c r="AH225" s="100"/>
      <c r="AI225" s="170"/>
      <c r="AJ225" s="169"/>
      <c r="AK225" s="98"/>
      <c r="AL225" s="168"/>
      <c r="AM225" s="97"/>
      <c r="AN225" s="98"/>
      <c r="AO225" s="98"/>
      <c r="AP225" s="225"/>
      <c r="AQ225" s="175"/>
      <c r="AR225" s="98"/>
      <c r="AS225" s="235"/>
      <c r="AT225" s="168"/>
      <c r="AU225" s="136"/>
      <c r="AV225" s="99"/>
      <c r="AW225" s="40"/>
      <c r="AX225" s="40"/>
      <c r="AY225" s="40"/>
      <c r="AZ225" s="40"/>
      <c r="BA225" s="40"/>
      <c r="BB225" s="40"/>
      <c r="BC225" s="40"/>
      <c r="BD225" s="40"/>
      <c r="BE225" s="40"/>
      <c r="BF225" s="101"/>
      <c r="BG225" s="96"/>
      <c r="BH225" s="99"/>
      <c r="BI225" s="40"/>
      <c r="BJ225" s="40"/>
      <c r="BK225" s="40"/>
      <c r="BL225" s="40"/>
      <c r="BM225" s="40"/>
      <c r="BN225" s="40"/>
      <c r="BO225" s="40"/>
      <c r="BP225" s="100"/>
      <c r="BQ225" s="40"/>
      <c r="BR225" s="40"/>
      <c r="BS225" s="40"/>
      <c r="BT225" s="40"/>
      <c r="BU225" s="40"/>
      <c r="BV225" s="40"/>
      <c r="BW225" s="40"/>
      <c r="BX225" s="40"/>
      <c r="BY225" s="100"/>
      <c r="BZ225" s="99"/>
      <c r="CA225" s="40"/>
      <c r="CB225" s="40"/>
      <c r="CC225" s="40"/>
      <c r="CD225" s="40"/>
      <c r="CE225" s="40"/>
      <c r="CF225" s="40"/>
      <c r="CG225" s="40"/>
      <c r="CH225" s="40"/>
      <c r="CI225" s="40"/>
      <c r="CJ225" s="40"/>
      <c r="CK225" s="40"/>
      <c r="CL225" s="40"/>
      <c r="CM225" s="40"/>
      <c r="CN225" s="40"/>
      <c r="CO225" s="40"/>
      <c r="CP225" s="40"/>
      <c r="CQ225" s="40"/>
      <c r="CR225" s="40"/>
      <c r="CS225" s="102"/>
      <c r="CT225" s="103"/>
      <c r="CU225" s="40"/>
      <c r="CV225" s="40"/>
      <c r="CW225" s="40"/>
      <c r="CX225" s="40"/>
      <c r="CY225" s="40"/>
      <c r="CZ225" s="40"/>
      <c r="DA225" s="40"/>
      <c r="DB225" s="40"/>
      <c r="DC225" s="40"/>
      <c r="DD225" s="40"/>
      <c r="DE225" s="40"/>
      <c r="DF225" s="40"/>
      <c r="DG225" s="40"/>
      <c r="DH225" s="40"/>
      <c r="DI225" s="40"/>
      <c r="DJ225" s="40"/>
      <c r="DK225" s="40"/>
      <c r="DL225" s="40"/>
      <c r="DM225" s="40"/>
      <c r="DN225" s="40"/>
      <c r="DO225" s="94"/>
      <c r="DP225" s="100"/>
      <c r="DQ225" s="104"/>
      <c r="DR225" s="105"/>
      <c r="DS225" s="105"/>
      <c r="DT225" s="105"/>
      <c r="DU225" s="105"/>
      <c r="DV225" s="105"/>
      <c r="DW225" s="94"/>
      <c r="DX225" s="191"/>
      <c r="DY225" s="104"/>
      <c r="DZ225" s="105"/>
      <c r="EA225" s="105"/>
      <c r="EB225" s="105"/>
      <c r="EC225" s="105"/>
      <c r="ED225" s="105"/>
      <c r="EE225" s="105"/>
      <c r="EF225" s="94"/>
      <c r="EG225" s="96"/>
      <c r="EH225" s="18"/>
      <c r="EI225" s="2"/>
      <c r="EJ225" s="2"/>
      <c r="EK225" s="100"/>
      <c r="EL225" s="99"/>
      <c r="EM225" s="40"/>
      <c r="EN225" s="40"/>
      <c r="EO225" s="100"/>
      <c r="EP225" s="99"/>
      <c r="EQ225" s="40"/>
      <c r="ER225" s="40"/>
      <c r="ES225" s="40"/>
      <c r="ET225" s="40"/>
      <c r="EU225" s="40"/>
      <c r="EV225" s="40"/>
      <c r="EW225" s="100"/>
      <c r="EX225" s="99"/>
      <c r="EY225" s="40"/>
      <c r="EZ225" s="40"/>
      <c r="FA225" s="40"/>
      <c r="FB225" s="40"/>
      <c r="FC225" s="40"/>
      <c r="FD225" s="40"/>
      <c r="FE225" s="100"/>
    </row>
    <row r="226" spans="1:161">
      <c r="A226" s="119" t="str">
        <f>Validation!B226</f>
        <v>Pass</v>
      </c>
      <c r="B226" s="150"/>
      <c r="C226" s="150"/>
      <c r="D226" s="150"/>
      <c r="E226" s="151"/>
      <c r="F226" s="152"/>
      <c r="G226" s="150"/>
      <c r="H226" s="149"/>
      <c r="I226" s="40"/>
      <c r="J226" s="149"/>
      <c r="K226" s="102"/>
      <c r="L226" s="40"/>
      <c r="M226" s="123"/>
      <c r="N226" s="137"/>
      <c r="O226" s="137"/>
      <c r="P226" s="95"/>
      <c r="Q226" s="94"/>
      <c r="R226" s="96"/>
      <c r="S226" s="95"/>
      <c r="T226" s="40"/>
      <c r="U226" s="40"/>
      <c r="V226" s="185"/>
      <c r="W226" s="167"/>
      <c r="X226" s="96"/>
      <c r="Y226" s="99"/>
      <c r="Z226" s="40"/>
      <c r="AA226" s="40"/>
      <c r="AB226" s="171"/>
      <c r="AC226" s="172"/>
      <c r="AD226" s="40"/>
      <c r="AE226" s="40"/>
      <c r="AF226" s="94"/>
      <c r="AG226" s="94"/>
      <c r="AH226" s="100"/>
      <c r="AI226" s="170"/>
      <c r="AJ226" s="169"/>
      <c r="AK226" s="98"/>
      <c r="AL226" s="168"/>
      <c r="AM226" s="97"/>
      <c r="AN226" s="98"/>
      <c r="AO226" s="98"/>
      <c r="AP226" s="225"/>
      <c r="AQ226" s="175"/>
      <c r="AR226" s="98"/>
      <c r="AS226" s="235"/>
      <c r="AT226" s="168"/>
      <c r="AU226" s="136"/>
      <c r="AV226" s="99"/>
      <c r="AW226" s="40"/>
      <c r="AX226" s="40"/>
      <c r="AY226" s="40"/>
      <c r="AZ226" s="40"/>
      <c r="BA226" s="40"/>
      <c r="BB226" s="40"/>
      <c r="BC226" s="40"/>
      <c r="BD226" s="40"/>
      <c r="BE226" s="40"/>
      <c r="BF226" s="101"/>
      <c r="BG226" s="96"/>
      <c r="BH226" s="99"/>
      <c r="BI226" s="40"/>
      <c r="BJ226" s="40"/>
      <c r="BK226" s="40"/>
      <c r="BL226" s="40"/>
      <c r="BM226" s="40"/>
      <c r="BN226" s="40"/>
      <c r="BO226" s="40"/>
      <c r="BP226" s="100"/>
      <c r="BQ226" s="40"/>
      <c r="BR226" s="40"/>
      <c r="BS226" s="40"/>
      <c r="BT226" s="40"/>
      <c r="BU226" s="40"/>
      <c r="BV226" s="40"/>
      <c r="BW226" s="40"/>
      <c r="BX226" s="40"/>
      <c r="BY226" s="100"/>
      <c r="BZ226" s="99"/>
      <c r="CA226" s="40"/>
      <c r="CB226" s="40"/>
      <c r="CC226" s="40"/>
      <c r="CD226" s="40"/>
      <c r="CE226" s="40"/>
      <c r="CF226" s="40"/>
      <c r="CG226" s="40"/>
      <c r="CH226" s="40"/>
      <c r="CI226" s="40"/>
      <c r="CJ226" s="40"/>
      <c r="CK226" s="40"/>
      <c r="CL226" s="40"/>
      <c r="CM226" s="40"/>
      <c r="CN226" s="40"/>
      <c r="CO226" s="40"/>
      <c r="CP226" s="40"/>
      <c r="CQ226" s="40"/>
      <c r="CR226" s="40"/>
      <c r="CS226" s="102"/>
      <c r="CT226" s="103"/>
      <c r="CU226" s="40"/>
      <c r="CV226" s="40"/>
      <c r="CW226" s="40"/>
      <c r="CX226" s="40"/>
      <c r="CY226" s="40"/>
      <c r="CZ226" s="40"/>
      <c r="DA226" s="40"/>
      <c r="DB226" s="40"/>
      <c r="DC226" s="40"/>
      <c r="DD226" s="40"/>
      <c r="DE226" s="40"/>
      <c r="DF226" s="40"/>
      <c r="DG226" s="40"/>
      <c r="DH226" s="40"/>
      <c r="DI226" s="40"/>
      <c r="DJ226" s="40"/>
      <c r="DK226" s="40"/>
      <c r="DL226" s="40"/>
      <c r="DM226" s="40"/>
      <c r="DN226" s="40"/>
      <c r="DO226" s="94"/>
      <c r="DP226" s="100"/>
      <c r="DQ226" s="104"/>
      <c r="DR226" s="105"/>
      <c r="DS226" s="105"/>
      <c r="DT226" s="105"/>
      <c r="DU226" s="105"/>
      <c r="DV226" s="105"/>
      <c r="DW226" s="94"/>
      <c r="DX226" s="191"/>
      <c r="DY226" s="104"/>
      <c r="DZ226" s="105"/>
      <c r="EA226" s="105"/>
      <c r="EB226" s="105"/>
      <c r="EC226" s="105"/>
      <c r="ED226" s="105"/>
      <c r="EE226" s="105"/>
      <c r="EF226" s="94"/>
      <c r="EG226" s="96"/>
      <c r="EH226" s="18"/>
      <c r="EI226" s="2"/>
      <c r="EJ226" s="2"/>
      <c r="EK226" s="100"/>
      <c r="EL226" s="99"/>
      <c r="EM226" s="40"/>
      <c r="EN226" s="40"/>
      <c r="EO226" s="100"/>
      <c r="EP226" s="99"/>
      <c r="EQ226" s="40"/>
      <c r="ER226" s="40"/>
      <c r="ES226" s="40"/>
      <c r="ET226" s="40"/>
      <c r="EU226" s="40"/>
      <c r="EV226" s="40"/>
      <c r="EW226" s="100"/>
      <c r="EX226" s="99"/>
      <c r="EY226" s="40"/>
      <c r="EZ226" s="40"/>
      <c r="FA226" s="40"/>
      <c r="FB226" s="40"/>
      <c r="FC226" s="40"/>
      <c r="FD226" s="40"/>
      <c r="FE226" s="100"/>
    </row>
    <row r="227" spans="1:161">
      <c r="A227" s="119" t="str">
        <f>Validation!B227</f>
        <v>Pass</v>
      </c>
      <c r="B227" s="150"/>
      <c r="C227" s="150"/>
      <c r="D227" s="150"/>
      <c r="E227" s="151"/>
      <c r="F227" s="152"/>
      <c r="G227" s="150"/>
      <c r="H227" s="149"/>
      <c r="I227" s="40"/>
      <c r="J227" s="149"/>
      <c r="K227" s="102"/>
      <c r="L227" s="40"/>
      <c r="M227" s="123"/>
      <c r="N227" s="137"/>
      <c r="O227" s="137"/>
      <c r="P227" s="95"/>
      <c r="Q227" s="94"/>
      <c r="R227" s="96"/>
      <c r="S227" s="95"/>
      <c r="T227" s="40"/>
      <c r="U227" s="40"/>
      <c r="V227" s="185"/>
      <c r="W227" s="167"/>
      <c r="X227" s="96"/>
      <c r="Y227" s="99"/>
      <c r="Z227" s="40"/>
      <c r="AA227" s="40"/>
      <c r="AB227" s="171"/>
      <c r="AC227" s="172"/>
      <c r="AD227" s="40"/>
      <c r="AE227" s="40"/>
      <c r="AF227" s="94"/>
      <c r="AG227" s="94"/>
      <c r="AH227" s="100"/>
      <c r="AI227" s="170"/>
      <c r="AJ227" s="169"/>
      <c r="AK227" s="98"/>
      <c r="AL227" s="168"/>
      <c r="AM227" s="97"/>
      <c r="AN227" s="98"/>
      <c r="AO227" s="98"/>
      <c r="AP227" s="225"/>
      <c r="AQ227" s="175"/>
      <c r="AR227" s="98"/>
      <c r="AS227" s="235"/>
      <c r="AT227" s="168"/>
      <c r="AU227" s="136"/>
      <c r="AV227" s="99"/>
      <c r="AW227" s="40"/>
      <c r="AX227" s="40"/>
      <c r="AY227" s="40"/>
      <c r="AZ227" s="40"/>
      <c r="BA227" s="40"/>
      <c r="BB227" s="40"/>
      <c r="BC227" s="40"/>
      <c r="BD227" s="40"/>
      <c r="BE227" s="40"/>
      <c r="BF227" s="101"/>
      <c r="BG227" s="96"/>
      <c r="BH227" s="99"/>
      <c r="BI227" s="40"/>
      <c r="BJ227" s="40"/>
      <c r="BK227" s="40"/>
      <c r="BL227" s="40"/>
      <c r="BM227" s="40"/>
      <c r="BN227" s="40"/>
      <c r="BO227" s="40"/>
      <c r="BP227" s="100"/>
      <c r="BQ227" s="40"/>
      <c r="BR227" s="40"/>
      <c r="BS227" s="40"/>
      <c r="BT227" s="40"/>
      <c r="BU227" s="40"/>
      <c r="BV227" s="40"/>
      <c r="BW227" s="40"/>
      <c r="BX227" s="40"/>
      <c r="BY227" s="100"/>
      <c r="BZ227" s="99"/>
      <c r="CA227" s="40"/>
      <c r="CB227" s="40"/>
      <c r="CC227" s="40"/>
      <c r="CD227" s="40"/>
      <c r="CE227" s="40"/>
      <c r="CF227" s="40"/>
      <c r="CG227" s="40"/>
      <c r="CH227" s="40"/>
      <c r="CI227" s="40"/>
      <c r="CJ227" s="40"/>
      <c r="CK227" s="40"/>
      <c r="CL227" s="40"/>
      <c r="CM227" s="40"/>
      <c r="CN227" s="40"/>
      <c r="CO227" s="40"/>
      <c r="CP227" s="40"/>
      <c r="CQ227" s="40"/>
      <c r="CR227" s="40"/>
      <c r="CS227" s="102"/>
      <c r="CT227" s="103"/>
      <c r="CU227" s="40"/>
      <c r="CV227" s="40"/>
      <c r="CW227" s="40"/>
      <c r="CX227" s="40"/>
      <c r="CY227" s="40"/>
      <c r="CZ227" s="40"/>
      <c r="DA227" s="40"/>
      <c r="DB227" s="40"/>
      <c r="DC227" s="40"/>
      <c r="DD227" s="40"/>
      <c r="DE227" s="40"/>
      <c r="DF227" s="40"/>
      <c r="DG227" s="40"/>
      <c r="DH227" s="40"/>
      <c r="DI227" s="40"/>
      <c r="DJ227" s="40"/>
      <c r="DK227" s="40"/>
      <c r="DL227" s="40"/>
      <c r="DM227" s="40"/>
      <c r="DN227" s="40"/>
      <c r="DO227" s="94"/>
      <c r="DP227" s="100"/>
      <c r="DQ227" s="104"/>
      <c r="DR227" s="105"/>
      <c r="DS227" s="105"/>
      <c r="DT227" s="105"/>
      <c r="DU227" s="105"/>
      <c r="DV227" s="105"/>
      <c r="DW227" s="94"/>
      <c r="DX227" s="191"/>
      <c r="DY227" s="104"/>
      <c r="DZ227" s="105"/>
      <c r="EA227" s="105"/>
      <c r="EB227" s="105"/>
      <c r="EC227" s="105"/>
      <c r="ED227" s="105"/>
      <c r="EE227" s="105"/>
      <c r="EF227" s="94"/>
      <c r="EG227" s="96"/>
      <c r="EH227" s="18"/>
      <c r="EI227" s="2"/>
      <c r="EJ227" s="2"/>
      <c r="EK227" s="100"/>
      <c r="EL227" s="99"/>
      <c r="EM227" s="40"/>
      <c r="EN227" s="40"/>
      <c r="EO227" s="100"/>
      <c r="EP227" s="99"/>
      <c r="EQ227" s="40"/>
      <c r="ER227" s="40"/>
      <c r="ES227" s="40"/>
      <c r="ET227" s="40"/>
      <c r="EU227" s="40"/>
      <c r="EV227" s="40"/>
      <c r="EW227" s="100"/>
      <c r="EX227" s="99"/>
      <c r="EY227" s="40"/>
      <c r="EZ227" s="40"/>
      <c r="FA227" s="40"/>
      <c r="FB227" s="40"/>
      <c r="FC227" s="40"/>
      <c r="FD227" s="40"/>
      <c r="FE227" s="100"/>
    </row>
    <row r="228" spans="1:161">
      <c r="A228" s="119" t="str">
        <f>Validation!B228</f>
        <v>Pass</v>
      </c>
      <c r="B228" s="150"/>
      <c r="C228" s="150"/>
      <c r="D228" s="150"/>
      <c r="E228" s="151"/>
      <c r="F228" s="152"/>
      <c r="G228" s="150"/>
      <c r="H228" s="149"/>
      <c r="I228" s="40"/>
      <c r="J228" s="149"/>
      <c r="K228" s="102"/>
      <c r="L228" s="40"/>
      <c r="M228" s="123"/>
      <c r="N228" s="137"/>
      <c r="O228" s="137"/>
      <c r="P228" s="95"/>
      <c r="Q228" s="94"/>
      <c r="R228" s="96"/>
      <c r="S228" s="95"/>
      <c r="T228" s="40"/>
      <c r="U228" s="40"/>
      <c r="V228" s="185"/>
      <c r="W228" s="167"/>
      <c r="X228" s="96"/>
      <c r="Y228" s="99"/>
      <c r="Z228" s="40"/>
      <c r="AA228" s="40"/>
      <c r="AB228" s="171"/>
      <c r="AC228" s="172"/>
      <c r="AD228" s="40"/>
      <c r="AE228" s="40"/>
      <c r="AF228" s="94"/>
      <c r="AG228" s="94"/>
      <c r="AH228" s="100"/>
      <c r="AI228" s="170"/>
      <c r="AJ228" s="169"/>
      <c r="AK228" s="98"/>
      <c r="AL228" s="168"/>
      <c r="AM228" s="97"/>
      <c r="AN228" s="98"/>
      <c r="AO228" s="98"/>
      <c r="AP228" s="225"/>
      <c r="AQ228" s="175"/>
      <c r="AR228" s="98"/>
      <c r="AS228" s="235"/>
      <c r="AT228" s="168"/>
      <c r="AU228" s="136"/>
      <c r="AV228" s="99"/>
      <c r="AW228" s="40"/>
      <c r="AX228" s="40"/>
      <c r="AY228" s="40"/>
      <c r="AZ228" s="40"/>
      <c r="BA228" s="40"/>
      <c r="BB228" s="40"/>
      <c r="BC228" s="40"/>
      <c r="BD228" s="40"/>
      <c r="BE228" s="40"/>
      <c r="BF228" s="101"/>
      <c r="BG228" s="96"/>
      <c r="BH228" s="99"/>
      <c r="BI228" s="40"/>
      <c r="BJ228" s="40"/>
      <c r="BK228" s="40"/>
      <c r="BL228" s="40"/>
      <c r="BM228" s="40"/>
      <c r="BN228" s="40"/>
      <c r="BO228" s="40"/>
      <c r="BP228" s="100"/>
      <c r="BQ228" s="40"/>
      <c r="BR228" s="40"/>
      <c r="BS228" s="40"/>
      <c r="BT228" s="40"/>
      <c r="BU228" s="40"/>
      <c r="BV228" s="40"/>
      <c r="BW228" s="40"/>
      <c r="BX228" s="40"/>
      <c r="BY228" s="100"/>
      <c r="BZ228" s="99"/>
      <c r="CA228" s="40"/>
      <c r="CB228" s="40"/>
      <c r="CC228" s="40"/>
      <c r="CD228" s="40"/>
      <c r="CE228" s="40"/>
      <c r="CF228" s="40"/>
      <c r="CG228" s="40"/>
      <c r="CH228" s="40"/>
      <c r="CI228" s="40"/>
      <c r="CJ228" s="40"/>
      <c r="CK228" s="40"/>
      <c r="CL228" s="40"/>
      <c r="CM228" s="40"/>
      <c r="CN228" s="40"/>
      <c r="CO228" s="40"/>
      <c r="CP228" s="40"/>
      <c r="CQ228" s="40"/>
      <c r="CR228" s="40"/>
      <c r="CS228" s="102"/>
      <c r="CT228" s="103"/>
      <c r="CU228" s="40"/>
      <c r="CV228" s="40"/>
      <c r="CW228" s="40"/>
      <c r="CX228" s="40"/>
      <c r="CY228" s="40"/>
      <c r="CZ228" s="40"/>
      <c r="DA228" s="40"/>
      <c r="DB228" s="40"/>
      <c r="DC228" s="40"/>
      <c r="DD228" s="40"/>
      <c r="DE228" s="40"/>
      <c r="DF228" s="40"/>
      <c r="DG228" s="40"/>
      <c r="DH228" s="40"/>
      <c r="DI228" s="40"/>
      <c r="DJ228" s="40"/>
      <c r="DK228" s="40"/>
      <c r="DL228" s="40"/>
      <c r="DM228" s="40"/>
      <c r="DN228" s="40"/>
      <c r="DO228" s="94"/>
      <c r="DP228" s="100"/>
      <c r="DQ228" s="104"/>
      <c r="DR228" s="105"/>
      <c r="DS228" s="105"/>
      <c r="DT228" s="105"/>
      <c r="DU228" s="105"/>
      <c r="DV228" s="105"/>
      <c r="DW228" s="94"/>
      <c r="DX228" s="191"/>
      <c r="DY228" s="104"/>
      <c r="DZ228" s="105"/>
      <c r="EA228" s="105"/>
      <c r="EB228" s="105"/>
      <c r="EC228" s="105"/>
      <c r="ED228" s="105"/>
      <c r="EE228" s="105"/>
      <c r="EF228" s="94"/>
      <c r="EG228" s="96"/>
      <c r="EH228" s="18"/>
      <c r="EI228" s="2"/>
      <c r="EJ228" s="2"/>
      <c r="EK228" s="100"/>
      <c r="EL228" s="99"/>
      <c r="EM228" s="40"/>
      <c r="EN228" s="40"/>
      <c r="EO228" s="100"/>
      <c r="EP228" s="99"/>
      <c r="EQ228" s="40"/>
      <c r="ER228" s="40"/>
      <c r="ES228" s="40"/>
      <c r="ET228" s="40"/>
      <c r="EU228" s="40"/>
      <c r="EV228" s="40"/>
      <c r="EW228" s="100"/>
      <c r="EX228" s="99"/>
      <c r="EY228" s="40"/>
      <c r="EZ228" s="40"/>
      <c r="FA228" s="40"/>
      <c r="FB228" s="40"/>
      <c r="FC228" s="40"/>
      <c r="FD228" s="40"/>
      <c r="FE228" s="100"/>
    </row>
    <row r="229" spans="1:161">
      <c r="A229" s="119" t="str">
        <f>Validation!B229</f>
        <v>Pass</v>
      </c>
      <c r="B229" s="150"/>
      <c r="C229" s="150"/>
      <c r="D229" s="150"/>
      <c r="E229" s="151"/>
      <c r="F229" s="152"/>
      <c r="G229" s="150"/>
      <c r="H229" s="149"/>
      <c r="I229" s="40"/>
      <c r="J229" s="149"/>
      <c r="K229" s="102"/>
      <c r="L229" s="40"/>
      <c r="M229" s="123"/>
      <c r="N229" s="137"/>
      <c r="O229" s="137"/>
      <c r="P229" s="95"/>
      <c r="Q229" s="94"/>
      <c r="R229" s="96"/>
      <c r="S229" s="95"/>
      <c r="T229" s="40"/>
      <c r="U229" s="40"/>
      <c r="V229" s="185"/>
      <c r="W229" s="167"/>
      <c r="X229" s="96"/>
      <c r="Y229" s="99"/>
      <c r="Z229" s="40"/>
      <c r="AA229" s="40"/>
      <c r="AB229" s="171"/>
      <c r="AC229" s="172"/>
      <c r="AD229" s="40"/>
      <c r="AE229" s="40"/>
      <c r="AF229" s="94"/>
      <c r="AG229" s="94"/>
      <c r="AH229" s="100"/>
      <c r="AI229" s="170"/>
      <c r="AJ229" s="169"/>
      <c r="AK229" s="98"/>
      <c r="AL229" s="168"/>
      <c r="AM229" s="97"/>
      <c r="AN229" s="98"/>
      <c r="AO229" s="98"/>
      <c r="AP229" s="225"/>
      <c r="AQ229" s="175"/>
      <c r="AR229" s="98"/>
      <c r="AS229" s="235"/>
      <c r="AT229" s="168"/>
      <c r="AU229" s="136"/>
      <c r="AV229" s="99"/>
      <c r="AW229" s="40"/>
      <c r="AX229" s="40"/>
      <c r="AY229" s="40"/>
      <c r="AZ229" s="40"/>
      <c r="BA229" s="40"/>
      <c r="BB229" s="40"/>
      <c r="BC229" s="40"/>
      <c r="BD229" s="40"/>
      <c r="BE229" s="40"/>
      <c r="BF229" s="101"/>
      <c r="BG229" s="96"/>
      <c r="BH229" s="99"/>
      <c r="BI229" s="40"/>
      <c r="BJ229" s="40"/>
      <c r="BK229" s="40"/>
      <c r="BL229" s="40"/>
      <c r="BM229" s="40"/>
      <c r="BN229" s="40"/>
      <c r="BO229" s="40"/>
      <c r="BP229" s="100"/>
      <c r="BQ229" s="40"/>
      <c r="BR229" s="40"/>
      <c r="BS229" s="40"/>
      <c r="BT229" s="40"/>
      <c r="BU229" s="40"/>
      <c r="BV229" s="40"/>
      <c r="BW229" s="40"/>
      <c r="BX229" s="40"/>
      <c r="BY229" s="100"/>
      <c r="BZ229" s="99"/>
      <c r="CA229" s="40"/>
      <c r="CB229" s="40"/>
      <c r="CC229" s="40"/>
      <c r="CD229" s="40"/>
      <c r="CE229" s="40"/>
      <c r="CF229" s="40"/>
      <c r="CG229" s="40"/>
      <c r="CH229" s="40"/>
      <c r="CI229" s="40"/>
      <c r="CJ229" s="40"/>
      <c r="CK229" s="40"/>
      <c r="CL229" s="40"/>
      <c r="CM229" s="40"/>
      <c r="CN229" s="40"/>
      <c r="CO229" s="40"/>
      <c r="CP229" s="40"/>
      <c r="CQ229" s="40"/>
      <c r="CR229" s="40"/>
      <c r="CS229" s="102"/>
      <c r="CT229" s="103"/>
      <c r="CU229" s="40"/>
      <c r="CV229" s="40"/>
      <c r="CW229" s="40"/>
      <c r="CX229" s="40"/>
      <c r="CY229" s="40"/>
      <c r="CZ229" s="40"/>
      <c r="DA229" s="40"/>
      <c r="DB229" s="40"/>
      <c r="DC229" s="40"/>
      <c r="DD229" s="40"/>
      <c r="DE229" s="40"/>
      <c r="DF229" s="40"/>
      <c r="DG229" s="40"/>
      <c r="DH229" s="40"/>
      <c r="DI229" s="40"/>
      <c r="DJ229" s="40"/>
      <c r="DK229" s="40"/>
      <c r="DL229" s="40"/>
      <c r="DM229" s="40"/>
      <c r="DN229" s="40"/>
      <c r="DO229" s="94"/>
      <c r="DP229" s="100"/>
      <c r="DQ229" s="104"/>
      <c r="DR229" s="105"/>
      <c r="DS229" s="105"/>
      <c r="DT229" s="105"/>
      <c r="DU229" s="105"/>
      <c r="DV229" s="105"/>
      <c r="DW229" s="94"/>
      <c r="DX229" s="191"/>
      <c r="DY229" s="104"/>
      <c r="DZ229" s="105"/>
      <c r="EA229" s="105"/>
      <c r="EB229" s="105"/>
      <c r="EC229" s="105"/>
      <c r="ED229" s="105"/>
      <c r="EE229" s="105"/>
      <c r="EF229" s="94"/>
      <c r="EG229" s="96"/>
      <c r="EH229" s="18"/>
      <c r="EI229" s="2"/>
      <c r="EJ229" s="2"/>
      <c r="EK229" s="100"/>
      <c r="EL229" s="99"/>
      <c r="EM229" s="40"/>
      <c r="EN229" s="40"/>
      <c r="EO229" s="100"/>
      <c r="EP229" s="99"/>
      <c r="EQ229" s="40"/>
      <c r="ER229" s="40"/>
      <c r="ES229" s="40"/>
      <c r="ET229" s="40"/>
      <c r="EU229" s="40"/>
      <c r="EV229" s="40"/>
      <c r="EW229" s="100"/>
      <c r="EX229" s="99"/>
      <c r="EY229" s="40"/>
      <c r="EZ229" s="40"/>
      <c r="FA229" s="40"/>
      <c r="FB229" s="40"/>
      <c r="FC229" s="40"/>
      <c r="FD229" s="40"/>
      <c r="FE229" s="100"/>
    </row>
    <row r="230" spans="1:161">
      <c r="A230" s="119" t="str">
        <f>Validation!B230</f>
        <v>Pass</v>
      </c>
      <c r="B230" s="150"/>
      <c r="C230" s="150"/>
      <c r="D230" s="150"/>
      <c r="E230" s="151"/>
      <c r="F230" s="152"/>
      <c r="G230" s="150"/>
      <c r="H230" s="149"/>
      <c r="I230" s="40"/>
      <c r="J230" s="149"/>
      <c r="K230" s="102"/>
      <c r="L230" s="40"/>
      <c r="M230" s="123"/>
      <c r="N230" s="137"/>
      <c r="O230" s="137"/>
      <c r="P230" s="95"/>
      <c r="Q230" s="94"/>
      <c r="R230" s="96"/>
      <c r="S230" s="95"/>
      <c r="T230" s="40"/>
      <c r="U230" s="40"/>
      <c r="V230" s="185"/>
      <c r="W230" s="167"/>
      <c r="X230" s="96"/>
      <c r="Y230" s="99"/>
      <c r="Z230" s="40"/>
      <c r="AA230" s="40"/>
      <c r="AB230" s="171"/>
      <c r="AC230" s="172"/>
      <c r="AD230" s="40"/>
      <c r="AE230" s="40"/>
      <c r="AF230" s="94"/>
      <c r="AG230" s="94"/>
      <c r="AH230" s="100"/>
      <c r="AI230" s="170"/>
      <c r="AJ230" s="169"/>
      <c r="AK230" s="98"/>
      <c r="AL230" s="168"/>
      <c r="AM230" s="97"/>
      <c r="AN230" s="98"/>
      <c r="AO230" s="98"/>
      <c r="AP230" s="225"/>
      <c r="AQ230" s="175"/>
      <c r="AR230" s="98"/>
      <c r="AS230" s="235"/>
      <c r="AT230" s="168"/>
      <c r="AU230" s="136"/>
      <c r="AV230" s="99"/>
      <c r="AW230" s="40"/>
      <c r="AX230" s="40"/>
      <c r="AY230" s="40"/>
      <c r="AZ230" s="40"/>
      <c r="BA230" s="40"/>
      <c r="BB230" s="40"/>
      <c r="BC230" s="40"/>
      <c r="BD230" s="40"/>
      <c r="BE230" s="40"/>
      <c r="BF230" s="101"/>
      <c r="BG230" s="96"/>
      <c r="BH230" s="99"/>
      <c r="BI230" s="40"/>
      <c r="BJ230" s="40"/>
      <c r="BK230" s="40"/>
      <c r="BL230" s="40"/>
      <c r="BM230" s="40"/>
      <c r="BN230" s="40"/>
      <c r="BO230" s="40"/>
      <c r="BP230" s="100"/>
      <c r="BQ230" s="40"/>
      <c r="BR230" s="40"/>
      <c r="BS230" s="40"/>
      <c r="BT230" s="40"/>
      <c r="BU230" s="40"/>
      <c r="BV230" s="40"/>
      <c r="BW230" s="40"/>
      <c r="BX230" s="40"/>
      <c r="BY230" s="100"/>
      <c r="BZ230" s="99"/>
      <c r="CA230" s="40"/>
      <c r="CB230" s="40"/>
      <c r="CC230" s="40"/>
      <c r="CD230" s="40"/>
      <c r="CE230" s="40"/>
      <c r="CF230" s="40"/>
      <c r="CG230" s="40"/>
      <c r="CH230" s="40"/>
      <c r="CI230" s="40"/>
      <c r="CJ230" s="40"/>
      <c r="CK230" s="40"/>
      <c r="CL230" s="40"/>
      <c r="CM230" s="40"/>
      <c r="CN230" s="40"/>
      <c r="CO230" s="40"/>
      <c r="CP230" s="40"/>
      <c r="CQ230" s="40"/>
      <c r="CR230" s="40"/>
      <c r="CS230" s="102"/>
      <c r="CT230" s="103"/>
      <c r="CU230" s="40"/>
      <c r="CV230" s="40"/>
      <c r="CW230" s="40"/>
      <c r="CX230" s="40"/>
      <c r="CY230" s="40"/>
      <c r="CZ230" s="40"/>
      <c r="DA230" s="40"/>
      <c r="DB230" s="40"/>
      <c r="DC230" s="40"/>
      <c r="DD230" s="40"/>
      <c r="DE230" s="40"/>
      <c r="DF230" s="40"/>
      <c r="DG230" s="40"/>
      <c r="DH230" s="40"/>
      <c r="DI230" s="40"/>
      <c r="DJ230" s="40"/>
      <c r="DK230" s="40"/>
      <c r="DL230" s="40"/>
      <c r="DM230" s="40"/>
      <c r="DN230" s="40"/>
      <c r="DO230" s="94"/>
      <c r="DP230" s="100"/>
      <c r="DQ230" s="104"/>
      <c r="DR230" s="105"/>
      <c r="DS230" s="105"/>
      <c r="DT230" s="105"/>
      <c r="DU230" s="105"/>
      <c r="DV230" s="105"/>
      <c r="DW230" s="94"/>
      <c r="DX230" s="191"/>
      <c r="DY230" s="104"/>
      <c r="DZ230" s="105"/>
      <c r="EA230" s="105"/>
      <c r="EB230" s="105"/>
      <c r="EC230" s="105"/>
      <c r="ED230" s="105"/>
      <c r="EE230" s="105"/>
      <c r="EF230" s="94"/>
      <c r="EG230" s="96"/>
      <c r="EH230" s="18"/>
      <c r="EI230" s="2"/>
      <c r="EJ230" s="2"/>
      <c r="EK230" s="100"/>
      <c r="EL230" s="99"/>
      <c r="EM230" s="40"/>
      <c r="EN230" s="40"/>
      <c r="EO230" s="100"/>
      <c r="EP230" s="99"/>
      <c r="EQ230" s="40"/>
      <c r="ER230" s="40"/>
      <c r="ES230" s="40"/>
      <c r="ET230" s="40"/>
      <c r="EU230" s="40"/>
      <c r="EV230" s="40"/>
      <c r="EW230" s="100"/>
      <c r="EX230" s="99"/>
      <c r="EY230" s="40"/>
      <c r="EZ230" s="40"/>
      <c r="FA230" s="40"/>
      <c r="FB230" s="40"/>
      <c r="FC230" s="40"/>
      <c r="FD230" s="40"/>
      <c r="FE230" s="100"/>
    </row>
    <row r="231" spans="1:161">
      <c r="A231" s="119" t="str">
        <f>Validation!B231</f>
        <v>Pass</v>
      </c>
      <c r="B231" s="150"/>
      <c r="C231" s="150"/>
      <c r="D231" s="150"/>
      <c r="E231" s="151"/>
      <c r="F231" s="152"/>
      <c r="G231" s="150"/>
      <c r="H231" s="149"/>
      <c r="I231" s="40"/>
      <c r="J231" s="149"/>
      <c r="K231" s="102"/>
      <c r="L231" s="40"/>
      <c r="M231" s="123"/>
      <c r="N231" s="137"/>
      <c r="O231" s="137"/>
      <c r="P231" s="95"/>
      <c r="Q231" s="94"/>
      <c r="R231" s="96"/>
      <c r="S231" s="95"/>
      <c r="T231" s="40"/>
      <c r="U231" s="40"/>
      <c r="V231" s="185"/>
      <c r="W231" s="167"/>
      <c r="X231" s="96"/>
      <c r="Y231" s="99"/>
      <c r="Z231" s="40"/>
      <c r="AA231" s="40"/>
      <c r="AB231" s="171"/>
      <c r="AC231" s="172"/>
      <c r="AD231" s="40"/>
      <c r="AE231" s="40"/>
      <c r="AF231" s="94"/>
      <c r="AG231" s="94"/>
      <c r="AH231" s="100"/>
      <c r="AI231" s="170"/>
      <c r="AJ231" s="169"/>
      <c r="AK231" s="98"/>
      <c r="AL231" s="168"/>
      <c r="AM231" s="97"/>
      <c r="AN231" s="98"/>
      <c r="AO231" s="98"/>
      <c r="AP231" s="225"/>
      <c r="AQ231" s="175"/>
      <c r="AR231" s="98"/>
      <c r="AS231" s="235"/>
      <c r="AT231" s="168"/>
      <c r="AU231" s="136"/>
      <c r="AV231" s="99"/>
      <c r="AW231" s="40"/>
      <c r="AX231" s="40"/>
      <c r="AY231" s="40"/>
      <c r="AZ231" s="40"/>
      <c r="BA231" s="40"/>
      <c r="BB231" s="40"/>
      <c r="BC231" s="40"/>
      <c r="BD231" s="40"/>
      <c r="BE231" s="40"/>
      <c r="BF231" s="101"/>
      <c r="BG231" s="96"/>
      <c r="BH231" s="99"/>
      <c r="BI231" s="40"/>
      <c r="BJ231" s="40"/>
      <c r="BK231" s="40"/>
      <c r="BL231" s="40"/>
      <c r="BM231" s="40"/>
      <c r="BN231" s="40"/>
      <c r="BO231" s="40"/>
      <c r="BP231" s="100"/>
      <c r="BQ231" s="40"/>
      <c r="BR231" s="40"/>
      <c r="BS231" s="40"/>
      <c r="BT231" s="40"/>
      <c r="BU231" s="40"/>
      <c r="BV231" s="40"/>
      <c r="BW231" s="40"/>
      <c r="BX231" s="40"/>
      <c r="BY231" s="100"/>
      <c r="BZ231" s="99"/>
      <c r="CA231" s="40"/>
      <c r="CB231" s="40"/>
      <c r="CC231" s="40"/>
      <c r="CD231" s="40"/>
      <c r="CE231" s="40"/>
      <c r="CF231" s="40"/>
      <c r="CG231" s="40"/>
      <c r="CH231" s="40"/>
      <c r="CI231" s="40"/>
      <c r="CJ231" s="40"/>
      <c r="CK231" s="40"/>
      <c r="CL231" s="40"/>
      <c r="CM231" s="40"/>
      <c r="CN231" s="40"/>
      <c r="CO231" s="40"/>
      <c r="CP231" s="40"/>
      <c r="CQ231" s="40"/>
      <c r="CR231" s="40"/>
      <c r="CS231" s="102"/>
      <c r="CT231" s="103"/>
      <c r="CU231" s="40"/>
      <c r="CV231" s="40"/>
      <c r="CW231" s="40"/>
      <c r="CX231" s="40"/>
      <c r="CY231" s="40"/>
      <c r="CZ231" s="40"/>
      <c r="DA231" s="40"/>
      <c r="DB231" s="40"/>
      <c r="DC231" s="40"/>
      <c r="DD231" s="40"/>
      <c r="DE231" s="40"/>
      <c r="DF231" s="40"/>
      <c r="DG231" s="40"/>
      <c r="DH231" s="40"/>
      <c r="DI231" s="40"/>
      <c r="DJ231" s="40"/>
      <c r="DK231" s="40"/>
      <c r="DL231" s="40"/>
      <c r="DM231" s="40"/>
      <c r="DN231" s="40"/>
      <c r="DO231" s="94"/>
      <c r="DP231" s="100"/>
      <c r="DQ231" s="104"/>
      <c r="DR231" s="105"/>
      <c r="DS231" s="105"/>
      <c r="DT231" s="105"/>
      <c r="DU231" s="105"/>
      <c r="DV231" s="105"/>
      <c r="DW231" s="94"/>
      <c r="DX231" s="191"/>
      <c r="DY231" s="104"/>
      <c r="DZ231" s="105"/>
      <c r="EA231" s="105"/>
      <c r="EB231" s="105"/>
      <c r="EC231" s="105"/>
      <c r="ED231" s="105"/>
      <c r="EE231" s="105"/>
      <c r="EF231" s="94"/>
      <c r="EG231" s="96"/>
      <c r="EH231" s="18"/>
      <c r="EI231" s="2"/>
      <c r="EJ231" s="2"/>
      <c r="EK231" s="100"/>
      <c r="EL231" s="99"/>
      <c r="EM231" s="40"/>
      <c r="EN231" s="40"/>
      <c r="EO231" s="100"/>
      <c r="EP231" s="99"/>
      <c r="EQ231" s="40"/>
      <c r="ER231" s="40"/>
      <c r="ES231" s="40"/>
      <c r="ET231" s="40"/>
      <c r="EU231" s="40"/>
      <c r="EV231" s="40"/>
      <c r="EW231" s="100"/>
      <c r="EX231" s="99"/>
      <c r="EY231" s="40"/>
      <c r="EZ231" s="40"/>
      <c r="FA231" s="40"/>
      <c r="FB231" s="40"/>
      <c r="FC231" s="40"/>
      <c r="FD231" s="40"/>
      <c r="FE231" s="100"/>
    </row>
    <row r="232" spans="1:161">
      <c r="A232" s="119" t="str">
        <f>Validation!B232</f>
        <v>Pass</v>
      </c>
      <c r="B232" s="150"/>
      <c r="C232" s="150"/>
      <c r="D232" s="150"/>
      <c r="E232" s="151"/>
      <c r="F232" s="152"/>
      <c r="G232" s="150"/>
      <c r="H232" s="149"/>
      <c r="I232" s="40"/>
      <c r="J232" s="149"/>
      <c r="K232" s="102"/>
      <c r="L232" s="40"/>
      <c r="M232" s="123"/>
      <c r="N232" s="137"/>
      <c r="O232" s="137"/>
      <c r="P232" s="95"/>
      <c r="Q232" s="94"/>
      <c r="R232" s="96"/>
      <c r="S232" s="95"/>
      <c r="T232" s="40"/>
      <c r="U232" s="40"/>
      <c r="V232" s="185"/>
      <c r="W232" s="167"/>
      <c r="X232" s="96"/>
      <c r="Y232" s="99"/>
      <c r="Z232" s="40"/>
      <c r="AA232" s="40"/>
      <c r="AB232" s="171"/>
      <c r="AC232" s="172"/>
      <c r="AD232" s="40"/>
      <c r="AE232" s="40"/>
      <c r="AF232" s="94"/>
      <c r="AG232" s="94"/>
      <c r="AH232" s="100"/>
      <c r="AI232" s="170"/>
      <c r="AJ232" s="169"/>
      <c r="AK232" s="98"/>
      <c r="AL232" s="168"/>
      <c r="AM232" s="97"/>
      <c r="AN232" s="98"/>
      <c r="AO232" s="98"/>
      <c r="AP232" s="225"/>
      <c r="AQ232" s="175"/>
      <c r="AR232" s="98"/>
      <c r="AS232" s="235"/>
      <c r="AT232" s="168"/>
      <c r="AU232" s="136"/>
      <c r="AV232" s="99"/>
      <c r="AW232" s="40"/>
      <c r="AX232" s="40"/>
      <c r="AY232" s="40"/>
      <c r="AZ232" s="40"/>
      <c r="BA232" s="40"/>
      <c r="BB232" s="40"/>
      <c r="BC232" s="40"/>
      <c r="BD232" s="40"/>
      <c r="BE232" s="40"/>
      <c r="BF232" s="101"/>
      <c r="BG232" s="96"/>
      <c r="BH232" s="99"/>
      <c r="BI232" s="40"/>
      <c r="BJ232" s="40"/>
      <c r="BK232" s="40"/>
      <c r="BL232" s="40"/>
      <c r="BM232" s="40"/>
      <c r="BN232" s="40"/>
      <c r="BO232" s="40"/>
      <c r="BP232" s="100"/>
      <c r="BQ232" s="40"/>
      <c r="BR232" s="40"/>
      <c r="BS232" s="40"/>
      <c r="BT232" s="40"/>
      <c r="BU232" s="40"/>
      <c r="BV232" s="40"/>
      <c r="BW232" s="40"/>
      <c r="BX232" s="40"/>
      <c r="BY232" s="100"/>
      <c r="BZ232" s="99"/>
      <c r="CA232" s="40"/>
      <c r="CB232" s="40"/>
      <c r="CC232" s="40"/>
      <c r="CD232" s="40"/>
      <c r="CE232" s="40"/>
      <c r="CF232" s="40"/>
      <c r="CG232" s="40"/>
      <c r="CH232" s="40"/>
      <c r="CI232" s="40"/>
      <c r="CJ232" s="40"/>
      <c r="CK232" s="40"/>
      <c r="CL232" s="40"/>
      <c r="CM232" s="40"/>
      <c r="CN232" s="40"/>
      <c r="CO232" s="40"/>
      <c r="CP232" s="40"/>
      <c r="CQ232" s="40"/>
      <c r="CR232" s="40"/>
      <c r="CS232" s="102"/>
      <c r="CT232" s="103"/>
      <c r="CU232" s="40"/>
      <c r="CV232" s="40"/>
      <c r="CW232" s="40"/>
      <c r="CX232" s="40"/>
      <c r="CY232" s="40"/>
      <c r="CZ232" s="40"/>
      <c r="DA232" s="40"/>
      <c r="DB232" s="40"/>
      <c r="DC232" s="40"/>
      <c r="DD232" s="40"/>
      <c r="DE232" s="40"/>
      <c r="DF232" s="40"/>
      <c r="DG232" s="40"/>
      <c r="DH232" s="40"/>
      <c r="DI232" s="40"/>
      <c r="DJ232" s="40"/>
      <c r="DK232" s="40"/>
      <c r="DL232" s="40"/>
      <c r="DM232" s="40"/>
      <c r="DN232" s="40"/>
      <c r="DO232" s="94"/>
      <c r="DP232" s="100"/>
      <c r="DQ232" s="104"/>
      <c r="DR232" s="105"/>
      <c r="DS232" s="105"/>
      <c r="DT232" s="105"/>
      <c r="DU232" s="105"/>
      <c r="DV232" s="105"/>
      <c r="DW232" s="94"/>
      <c r="DX232" s="191"/>
      <c r="DY232" s="104"/>
      <c r="DZ232" s="105"/>
      <c r="EA232" s="105"/>
      <c r="EB232" s="105"/>
      <c r="EC232" s="105"/>
      <c r="ED232" s="105"/>
      <c r="EE232" s="105"/>
      <c r="EF232" s="94"/>
      <c r="EG232" s="96"/>
      <c r="EH232" s="18"/>
      <c r="EI232" s="2"/>
      <c r="EJ232" s="2"/>
      <c r="EK232" s="100"/>
      <c r="EL232" s="99"/>
      <c r="EM232" s="40"/>
      <c r="EN232" s="40"/>
      <c r="EO232" s="100"/>
      <c r="EP232" s="99"/>
      <c r="EQ232" s="40"/>
      <c r="ER232" s="40"/>
      <c r="ES232" s="40"/>
      <c r="ET232" s="40"/>
      <c r="EU232" s="40"/>
      <c r="EV232" s="40"/>
      <c r="EW232" s="100"/>
      <c r="EX232" s="99"/>
      <c r="EY232" s="40"/>
      <c r="EZ232" s="40"/>
      <c r="FA232" s="40"/>
      <c r="FB232" s="40"/>
      <c r="FC232" s="40"/>
      <c r="FD232" s="40"/>
      <c r="FE232" s="100"/>
    </row>
    <row r="233" spans="1:161">
      <c r="A233" s="119" t="str">
        <f>Validation!B233</f>
        <v>Pass</v>
      </c>
      <c r="B233" s="150"/>
      <c r="C233" s="150"/>
      <c r="D233" s="150"/>
      <c r="E233" s="151"/>
      <c r="F233" s="152"/>
      <c r="G233" s="150"/>
      <c r="H233" s="149"/>
      <c r="I233" s="40"/>
      <c r="J233" s="149"/>
      <c r="K233" s="102"/>
      <c r="L233" s="40"/>
      <c r="M233" s="123"/>
      <c r="N233" s="137"/>
      <c r="O233" s="137"/>
      <c r="P233" s="95"/>
      <c r="Q233" s="94"/>
      <c r="R233" s="96"/>
      <c r="S233" s="95"/>
      <c r="T233" s="40"/>
      <c r="U233" s="40"/>
      <c r="V233" s="185"/>
      <c r="W233" s="167"/>
      <c r="X233" s="96"/>
      <c r="Y233" s="99"/>
      <c r="Z233" s="40"/>
      <c r="AA233" s="40"/>
      <c r="AB233" s="171"/>
      <c r="AC233" s="172"/>
      <c r="AD233" s="40"/>
      <c r="AE233" s="40"/>
      <c r="AF233" s="94"/>
      <c r="AG233" s="94"/>
      <c r="AH233" s="100"/>
      <c r="AI233" s="170"/>
      <c r="AJ233" s="169"/>
      <c r="AK233" s="98"/>
      <c r="AL233" s="168"/>
      <c r="AM233" s="97"/>
      <c r="AN233" s="98"/>
      <c r="AO233" s="98"/>
      <c r="AP233" s="225"/>
      <c r="AQ233" s="175"/>
      <c r="AR233" s="98"/>
      <c r="AS233" s="235"/>
      <c r="AT233" s="168"/>
      <c r="AU233" s="136"/>
      <c r="AV233" s="99"/>
      <c r="AW233" s="40"/>
      <c r="AX233" s="40"/>
      <c r="AY233" s="40"/>
      <c r="AZ233" s="40"/>
      <c r="BA233" s="40"/>
      <c r="BB233" s="40"/>
      <c r="BC233" s="40"/>
      <c r="BD233" s="40"/>
      <c r="BE233" s="40"/>
      <c r="BF233" s="101"/>
      <c r="BG233" s="96"/>
      <c r="BH233" s="99"/>
      <c r="BI233" s="40"/>
      <c r="BJ233" s="40"/>
      <c r="BK233" s="40"/>
      <c r="BL233" s="40"/>
      <c r="BM233" s="40"/>
      <c r="BN233" s="40"/>
      <c r="BO233" s="40"/>
      <c r="BP233" s="100"/>
      <c r="BQ233" s="40"/>
      <c r="BR233" s="40"/>
      <c r="BS233" s="40"/>
      <c r="BT233" s="40"/>
      <c r="BU233" s="40"/>
      <c r="BV233" s="40"/>
      <c r="BW233" s="40"/>
      <c r="BX233" s="40"/>
      <c r="BY233" s="100"/>
      <c r="BZ233" s="99"/>
      <c r="CA233" s="40"/>
      <c r="CB233" s="40"/>
      <c r="CC233" s="40"/>
      <c r="CD233" s="40"/>
      <c r="CE233" s="40"/>
      <c r="CF233" s="40"/>
      <c r="CG233" s="40"/>
      <c r="CH233" s="40"/>
      <c r="CI233" s="40"/>
      <c r="CJ233" s="40"/>
      <c r="CK233" s="40"/>
      <c r="CL233" s="40"/>
      <c r="CM233" s="40"/>
      <c r="CN233" s="40"/>
      <c r="CO233" s="40"/>
      <c r="CP233" s="40"/>
      <c r="CQ233" s="40"/>
      <c r="CR233" s="40"/>
      <c r="CS233" s="102"/>
      <c r="CT233" s="103"/>
      <c r="CU233" s="40"/>
      <c r="CV233" s="40"/>
      <c r="CW233" s="40"/>
      <c r="CX233" s="40"/>
      <c r="CY233" s="40"/>
      <c r="CZ233" s="40"/>
      <c r="DA233" s="40"/>
      <c r="DB233" s="40"/>
      <c r="DC233" s="40"/>
      <c r="DD233" s="40"/>
      <c r="DE233" s="40"/>
      <c r="DF233" s="40"/>
      <c r="DG233" s="40"/>
      <c r="DH233" s="40"/>
      <c r="DI233" s="40"/>
      <c r="DJ233" s="40"/>
      <c r="DK233" s="40"/>
      <c r="DL233" s="40"/>
      <c r="DM233" s="40"/>
      <c r="DN233" s="40"/>
      <c r="DO233" s="94"/>
      <c r="DP233" s="100"/>
      <c r="DQ233" s="104"/>
      <c r="DR233" s="105"/>
      <c r="DS233" s="105"/>
      <c r="DT233" s="105"/>
      <c r="DU233" s="105"/>
      <c r="DV233" s="105"/>
      <c r="DW233" s="94"/>
      <c r="DX233" s="191"/>
      <c r="DY233" s="104"/>
      <c r="DZ233" s="105"/>
      <c r="EA233" s="105"/>
      <c r="EB233" s="105"/>
      <c r="EC233" s="105"/>
      <c r="ED233" s="105"/>
      <c r="EE233" s="105"/>
      <c r="EF233" s="94"/>
      <c r="EG233" s="96"/>
      <c r="EH233" s="18"/>
      <c r="EI233" s="2"/>
      <c r="EJ233" s="2"/>
      <c r="EK233" s="100"/>
      <c r="EL233" s="99"/>
      <c r="EM233" s="40"/>
      <c r="EN233" s="40"/>
      <c r="EO233" s="100"/>
      <c r="EP233" s="99"/>
      <c r="EQ233" s="40"/>
      <c r="ER233" s="40"/>
      <c r="ES233" s="40"/>
      <c r="ET233" s="40"/>
      <c r="EU233" s="40"/>
      <c r="EV233" s="40"/>
      <c r="EW233" s="100"/>
      <c r="EX233" s="99"/>
      <c r="EY233" s="40"/>
      <c r="EZ233" s="40"/>
      <c r="FA233" s="40"/>
      <c r="FB233" s="40"/>
      <c r="FC233" s="40"/>
      <c r="FD233" s="40"/>
      <c r="FE233" s="100"/>
    </row>
    <row r="234" spans="1:161">
      <c r="A234" s="119" t="str">
        <f>Validation!B234</f>
        <v>Pass</v>
      </c>
      <c r="B234" s="150"/>
      <c r="C234" s="150"/>
      <c r="D234" s="150"/>
      <c r="E234" s="151"/>
      <c r="F234" s="152"/>
      <c r="G234" s="150"/>
      <c r="H234" s="149"/>
      <c r="I234" s="40"/>
      <c r="J234" s="149"/>
      <c r="K234" s="102"/>
      <c r="L234" s="40"/>
      <c r="M234" s="123"/>
      <c r="N234" s="137"/>
      <c r="O234" s="137"/>
      <c r="P234" s="95"/>
      <c r="Q234" s="94"/>
      <c r="R234" s="96"/>
      <c r="S234" s="95"/>
      <c r="T234" s="40"/>
      <c r="U234" s="40"/>
      <c r="V234" s="185"/>
      <c r="W234" s="167"/>
      <c r="X234" s="96"/>
      <c r="Y234" s="99"/>
      <c r="Z234" s="40"/>
      <c r="AA234" s="40"/>
      <c r="AB234" s="171"/>
      <c r="AC234" s="172"/>
      <c r="AD234" s="40"/>
      <c r="AE234" s="40"/>
      <c r="AF234" s="94"/>
      <c r="AG234" s="94"/>
      <c r="AH234" s="100"/>
      <c r="AI234" s="170"/>
      <c r="AJ234" s="169"/>
      <c r="AK234" s="98"/>
      <c r="AL234" s="168"/>
      <c r="AM234" s="97"/>
      <c r="AN234" s="98"/>
      <c r="AO234" s="98"/>
      <c r="AP234" s="225"/>
      <c r="AQ234" s="175"/>
      <c r="AR234" s="98"/>
      <c r="AS234" s="235"/>
      <c r="AT234" s="168"/>
      <c r="AU234" s="136"/>
      <c r="AV234" s="99"/>
      <c r="AW234" s="40"/>
      <c r="AX234" s="40"/>
      <c r="AY234" s="40"/>
      <c r="AZ234" s="40"/>
      <c r="BA234" s="40"/>
      <c r="BB234" s="40"/>
      <c r="BC234" s="40"/>
      <c r="BD234" s="40"/>
      <c r="BE234" s="40"/>
      <c r="BF234" s="101"/>
      <c r="BG234" s="96"/>
      <c r="BH234" s="99"/>
      <c r="BI234" s="40"/>
      <c r="BJ234" s="40"/>
      <c r="BK234" s="40"/>
      <c r="BL234" s="40"/>
      <c r="BM234" s="40"/>
      <c r="BN234" s="40"/>
      <c r="BO234" s="40"/>
      <c r="BP234" s="100"/>
      <c r="BQ234" s="40"/>
      <c r="BR234" s="40"/>
      <c r="BS234" s="40"/>
      <c r="BT234" s="40"/>
      <c r="BU234" s="40"/>
      <c r="BV234" s="40"/>
      <c r="BW234" s="40"/>
      <c r="BX234" s="40"/>
      <c r="BY234" s="100"/>
      <c r="BZ234" s="99"/>
      <c r="CA234" s="40"/>
      <c r="CB234" s="40"/>
      <c r="CC234" s="40"/>
      <c r="CD234" s="40"/>
      <c r="CE234" s="40"/>
      <c r="CF234" s="40"/>
      <c r="CG234" s="40"/>
      <c r="CH234" s="40"/>
      <c r="CI234" s="40"/>
      <c r="CJ234" s="40"/>
      <c r="CK234" s="40"/>
      <c r="CL234" s="40"/>
      <c r="CM234" s="40"/>
      <c r="CN234" s="40"/>
      <c r="CO234" s="40"/>
      <c r="CP234" s="40"/>
      <c r="CQ234" s="40"/>
      <c r="CR234" s="40"/>
      <c r="CS234" s="102"/>
      <c r="CT234" s="103"/>
      <c r="CU234" s="40"/>
      <c r="CV234" s="40"/>
      <c r="CW234" s="40"/>
      <c r="CX234" s="40"/>
      <c r="CY234" s="40"/>
      <c r="CZ234" s="40"/>
      <c r="DA234" s="40"/>
      <c r="DB234" s="40"/>
      <c r="DC234" s="40"/>
      <c r="DD234" s="40"/>
      <c r="DE234" s="40"/>
      <c r="DF234" s="40"/>
      <c r="DG234" s="40"/>
      <c r="DH234" s="40"/>
      <c r="DI234" s="40"/>
      <c r="DJ234" s="40"/>
      <c r="DK234" s="40"/>
      <c r="DL234" s="40"/>
      <c r="DM234" s="40"/>
      <c r="DN234" s="40"/>
      <c r="DO234" s="94"/>
      <c r="DP234" s="100"/>
      <c r="DQ234" s="104"/>
      <c r="DR234" s="105"/>
      <c r="DS234" s="105"/>
      <c r="DT234" s="105"/>
      <c r="DU234" s="105"/>
      <c r="DV234" s="105"/>
      <c r="DW234" s="94"/>
      <c r="DX234" s="191"/>
      <c r="DY234" s="104"/>
      <c r="DZ234" s="105"/>
      <c r="EA234" s="105"/>
      <c r="EB234" s="105"/>
      <c r="EC234" s="105"/>
      <c r="ED234" s="105"/>
      <c r="EE234" s="105"/>
      <c r="EF234" s="94"/>
      <c r="EG234" s="96"/>
      <c r="EH234" s="18"/>
      <c r="EI234" s="2"/>
      <c r="EJ234" s="2"/>
      <c r="EK234" s="100"/>
      <c r="EL234" s="99"/>
      <c r="EM234" s="40"/>
      <c r="EN234" s="40"/>
      <c r="EO234" s="100"/>
      <c r="EP234" s="99"/>
      <c r="EQ234" s="40"/>
      <c r="ER234" s="40"/>
      <c r="ES234" s="40"/>
      <c r="ET234" s="40"/>
      <c r="EU234" s="40"/>
      <c r="EV234" s="40"/>
      <c r="EW234" s="100"/>
      <c r="EX234" s="99"/>
      <c r="EY234" s="40"/>
      <c r="EZ234" s="40"/>
      <c r="FA234" s="40"/>
      <c r="FB234" s="40"/>
      <c r="FC234" s="40"/>
      <c r="FD234" s="40"/>
      <c r="FE234" s="100"/>
    </row>
    <row r="235" spans="1:161">
      <c r="A235" s="119" t="str">
        <f>Validation!B235</f>
        <v>Pass</v>
      </c>
      <c r="B235" s="150"/>
      <c r="C235" s="150"/>
      <c r="D235" s="150"/>
      <c r="E235" s="151"/>
      <c r="F235" s="152"/>
      <c r="G235" s="150"/>
      <c r="H235" s="149"/>
      <c r="I235" s="40"/>
      <c r="J235" s="149"/>
      <c r="K235" s="102"/>
      <c r="L235" s="40"/>
      <c r="M235" s="123"/>
      <c r="N235" s="137"/>
      <c r="O235" s="137"/>
      <c r="P235" s="95"/>
      <c r="Q235" s="94"/>
      <c r="R235" s="96"/>
      <c r="S235" s="95"/>
      <c r="T235" s="40"/>
      <c r="U235" s="40"/>
      <c r="V235" s="185"/>
      <c r="W235" s="167"/>
      <c r="X235" s="96"/>
      <c r="Y235" s="99"/>
      <c r="Z235" s="40"/>
      <c r="AA235" s="40"/>
      <c r="AB235" s="171"/>
      <c r="AC235" s="172"/>
      <c r="AD235" s="40"/>
      <c r="AE235" s="40"/>
      <c r="AF235" s="94"/>
      <c r="AG235" s="94"/>
      <c r="AH235" s="100"/>
      <c r="AI235" s="170"/>
      <c r="AJ235" s="169"/>
      <c r="AK235" s="98"/>
      <c r="AL235" s="168"/>
      <c r="AM235" s="97"/>
      <c r="AN235" s="98"/>
      <c r="AO235" s="98"/>
      <c r="AP235" s="225"/>
      <c r="AQ235" s="175"/>
      <c r="AR235" s="98"/>
      <c r="AS235" s="235"/>
      <c r="AT235" s="168"/>
      <c r="AU235" s="136"/>
      <c r="AV235" s="99"/>
      <c r="AW235" s="40"/>
      <c r="AX235" s="40"/>
      <c r="AY235" s="40"/>
      <c r="AZ235" s="40"/>
      <c r="BA235" s="40"/>
      <c r="BB235" s="40"/>
      <c r="BC235" s="40"/>
      <c r="BD235" s="40"/>
      <c r="BE235" s="40"/>
      <c r="BF235" s="101"/>
      <c r="BG235" s="96"/>
      <c r="BH235" s="99"/>
      <c r="BI235" s="40"/>
      <c r="BJ235" s="40"/>
      <c r="BK235" s="40"/>
      <c r="BL235" s="40"/>
      <c r="BM235" s="40"/>
      <c r="BN235" s="40"/>
      <c r="BO235" s="40"/>
      <c r="BP235" s="100"/>
      <c r="BQ235" s="40"/>
      <c r="BR235" s="40"/>
      <c r="BS235" s="40"/>
      <c r="BT235" s="40"/>
      <c r="BU235" s="40"/>
      <c r="BV235" s="40"/>
      <c r="BW235" s="40"/>
      <c r="BX235" s="40"/>
      <c r="BY235" s="100"/>
      <c r="BZ235" s="99"/>
      <c r="CA235" s="40"/>
      <c r="CB235" s="40"/>
      <c r="CC235" s="40"/>
      <c r="CD235" s="40"/>
      <c r="CE235" s="40"/>
      <c r="CF235" s="40"/>
      <c r="CG235" s="40"/>
      <c r="CH235" s="40"/>
      <c r="CI235" s="40"/>
      <c r="CJ235" s="40"/>
      <c r="CK235" s="40"/>
      <c r="CL235" s="40"/>
      <c r="CM235" s="40"/>
      <c r="CN235" s="40"/>
      <c r="CO235" s="40"/>
      <c r="CP235" s="40"/>
      <c r="CQ235" s="40"/>
      <c r="CR235" s="40"/>
      <c r="CS235" s="102"/>
      <c r="CT235" s="103"/>
      <c r="CU235" s="40"/>
      <c r="CV235" s="40"/>
      <c r="CW235" s="40"/>
      <c r="CX235" s="40"/>
      <c r="CY235" s="40"/>
      <c r="CZ235" s="40"/>
      <c r="DA235" s="40"/>
      <c r="DB235" s="40"/>
      <c r="DC235" s="40"/>
      <c r="DD235" s="40"/>
      <c r="DE235" s="40"/>
      <c r="DF235" s="40"/>
      <c r="DG235" s="40"/>
      <c r="DH235" s="40"/>
      <c r="DI235" s="40"/>
      <c r="DJ235" s="40"/>
      <c r="DK235" s="40"/>
      <c r="DL235" s="40"/>
      <c r="DM235" s="40"/>
      <c r="DN235" s="40"/>
      <c r="DO235" s="94"/>
      <c r="DP235" s="100"/>
      <c r="DQ235" s="104"/>
      <c r="DR235" s="105"/>
      <c r="DS235" s="105"/>
      <c r="DT235" s="105"/>
      <c r="DU235" s="105"/>
      <c r="DV235" s="105"/>
      <c r="DW235" s="94"/>
      <c r="DX235" s="191"/>
      <c r="DY235" s="104"/>
      <c r="DZ235" s="105"/>
      <c r="EA235" s="105"/>
      <c r="EB235" s="105"/>
      <c r="EC235" s="105"/>
      <c r="ED235" s="105"/>
      <c r="EE235" s="105"/>
      <c r="EF235" s="94"/>
      <c r="EG235" s="96"/>
      <c r="EH235" s="18"/>
      <c r="EI235" s="2"/>
      <c r="EJ235" s="2"/>
      <c r="EK235" s="100"/>
      <c r="EL235" s="99"/>
      <c r="EM235" s="40"/>
      <c r="EN235" s="40"/>
      <c r="EO235" s="100"/>
      <c r="EP235" s="99"/>
      <c r="EQ235" s="40"/>
      <c r="ER235" s="40"/>
      <c r="ES235" s="40"/>
      <c r="ET235" s="40"/>
      <c r="EU235" s="40"/>
      <c r="EV235" s="40"/>
      <c r="EW235" s="100"/>
      <c r="EX235" s="99"/>
      <c r="EY235" s="40"/>
      <c r="EZ235" s="40"/>
      <c r="FA235" s="40"/>
      <c r="FB235" s="40"/>
      <c r="FC235" s="40"/>
      <c r="FD235" s="40"/>
      <c r="FE235" s="100"/>
    </row>
    <row r="236" spans="1:161">
      <c r="A236" s="119" t="str">
        <f>Validation!B236</f>
        <v>Pass</v>
      </c>
      <c r="B236" s="150"/>
      <c r="C236" s="150"/>
      <c r="D236" s="150"/>
      <c r="E236" s="151"/>
      <c r="F236" s="152"/>
      <c r="G236" s="150"/>
      <c r="H236" s="149"/>
      <c r="I236" s="40"/>
      <c r="J236" s="149"/>
      <c r="K236" s="102"/>
      <c r="L236" s="40"/>
      <c r="M236" s="123"/>
      <c r="N236" s="137"/>
      <c r="O236" s="137"/>
      <c r="P236" s="95"/>
      <c r="Q236" s="94"/>
      <c r="R236" s="96"/>
      <c r="S236" s="95"/>
      <c r="T236" s="40"/>
      <c r="U236" s="40"/>
      <c r="V236" s="185"/>
      <c r="W236" s="167"/>
      <c r="X236" s="96"/>
      <c r="Y236" s="99"/>
      <c r="Z236" s="40"/>
      <c r="AA236" s="40"/>
      <c r="AB236" s="171"/>
      <c r="AC236" s="172"/>
      <c r="AD236" s="40"/>
      <c r="AE236" s="40"/>
      <c r="AF236" s="94"/>
      <c r="AG236" s="94"/>
      <c r="AH236" s="100"/>
      <c r="AI236" s="170"/>
      <c r="AJ236" s="169"/>
      <c r="AK236" s="98"/>
      <c r="AL236" s="168"/>
      <c r="AM236" s="97"/>
      <c r="AN236" s="98"/>
      <c r="AO236" s="98"/>
      <c r="AP236" s="225"/>
      <c r="AQ236" s="175"/>
      <c r="AR236" s="98"/>
      <c r="AS236" s="235"/>
      <c r="AT236" s="168"/>
      <c r="AU236" s="136"/>
      <c r="AV236" s="99"/>
      <c r="AW236" s="40"/>
      <c r="AX236" s="40"/>
      <c r="AY236" s="40"/>
      <c r="AZ236" s="40"/>
      <c r="BA236" s="40"/>
      <c r="BB236" s="40"/>
      <c r="BC236" s="40"/>
      <c r="BD236" s="40"/>
      <c r="BE236" s="40"/>
      <c r="BF236" s="101"/>
      <c r="BG236" s="96"/>
      <c r="BH236" s="99"/>
      <c r="BI236" s="40"/>
      <c r="BJ236" s="40"/>
      <c r="BK236" s="40"/>
      <c r="BL236" s="40"/>
      <c r="BM236" s="40"/>
      <c r="BN236" s="40"/>
      <c r="BO236" s="40"/>
      <c r="BP236" s="100"/>
      <c r="BQ236" s="40"/>
      <c r="BR236" s="40"/>
      <c r="BS236" s="40"/>
      <c r="BT236" s="40"/>
      <c r="BU236" s="40"/>
      <c r="BV236" s="40"/>
      <c r="BW236" s="40"/>
      <c r="BX236" s="40"/>
      <c r="BY236" s="100"/>
      <c r="BZ236" s="99"/>
      <c r="CA236" s="40"/>
      <c r="CB236" s="40"/>
      <c r="CC236" s="40"/>
      <c r="CD236" s="40"/>
      <c r="CE236" s="40"/>
      <c r="CF236" s="40"/>
      <c r="CG236" s="40"/>
      <c r="CH236" s="40"/>
      <c r="CI236" s="40"/>
      <c r="CJ236" s="40"/>
      <c r="CK236" s="40"/>
      <c r="CL236" s="40"/>
      <c r="CM236" s="40"/>
      <c r="CN236" s="40"/>
      <c r="CO236" s="40"/>
      <c r="CP236" s="40"/>
      <c r="CQ236" s="40"/>
      <c r="CR236" s="40"/>
      <c r="CS236" s="102"/>
      <c r="CT236" s="103"/>
      <c r="CU236" s="40"/>
      <c r="CV236" s="40"/>
      <c r="CW236" s="40"/>
      <c r="CX236" s="40"/>
      <c r="CY236" s="40"/>
      <c r="CZ236" s="40"/>
      <c r="DA236" s="40"/>
      <c r="DB236" s="40"/>
      <c r="DC236" s="40"/>
      <c r="DD236" s="40"/>
      <c r="DE236" s="40"/>
      <c r="DF236" s="40"/>
      <c r="DG236" s="40"/>
      <c r="DH236" s="40"/>
      <c r="DI236" s="40"/>
      <c r="DJ236" s="40"/>
      <c r="DK236" s="40"/>
      <c r="DL236" s="40"/>
      <c r="DM236" s="40"/>
      <c r="DN236" s="40"/>
      <c r="DO236" s="94"/>
      <c r="DP236" s="100"/>
      <c r="DQ236" s="104"/>
      <c r="DR236" s="105"/>
      <c r="DS236" s="105"/>
      <c r="DT236" s="105"/>
      <c r="DU236" s="105"/>
      <c r="DV236" s="105"/>
      <c r="DW236" s="94"/>
      <c r="DX236" s="191"/>
      <c r="DY236" s="104"/>
      <c r="DZ236" s="105"/>
      <c r="EA236" s="105"/>
      <c r="EB236" s="105"/>
      <c r="EC236" s="105"/>
      <c r="ED236" s="105"/>
      <c r="EE236" s="105"/>
      <c r="EF236" s="94"/>
      <c r="EG236" s="96"/>
      <c r="EH236" s="18"/>
      <c r="EI236" s="2"/>
      <c r="EJ236" s="2"/>
      <c r="EK236" s="100"/>
      <c r="EL236" s="99"/>
      <c r="EM236" s="40"/>
      <c r="EN236" s="40"/>
      <c r="EO236" s="100"/>
      <c r="EP236" s="99"/>
      <c r="EQ236" s="40"/>
      <c r="ER236" s="40"/>
      <c r="ES236" s="40"/>
      <c r="ET236" s="40"/>
      <c r="EU236" s="40"/>
      <c r="EV236" s="40"/>
      <c r="EW236" s="100"/>
      <c r="EX236" s="99"/>
      <c r="EY236" s="40"/>
      <c r="EZ236" s="40"/>
      <c r="FA236" s="40"/>
      <c r="FB236" s="40"/>
      <c r="FC236" s="40"/>
      <c r="FD236" s="40"/>
      <c r="FE236" s="100"/>
    </row>
    <row r="237" spans="1:161">
      <c r="A237" s="119" t="str">
        <f>Validation!B237</f>
        <v>Pass</v>
      </c>
      <c r="B237" s="150"/>
      <c r="C237" s="150"/>
      <c r="D237" s="150"/>
      <c r="E237" s="151"/>
      <c r="F237" s="152"/>
      <c r="G237" s="150"/>
      <c r="H237" s="149"/>
      <c r="I237" s="40"/>
      <c r="J237" s="149"/>
      <c r="K237" s="102"/>
      <c r="L237" s="40"/>
      <c r="M237" s="123"/>
      <c r="N237" s="137"/>
      <c r="O237" s="137"/>
      <c r="P237" s="95"/>
      <c r="Q237" s="94"/>
      <c r="R237" s="96"/>
      <c r="S237" s="95"/>
      <c r="T237" s="40"/>
      <c r="U237" s="40"/>
      <c r="V237" s="185"/>
      <c r="W237" s="167"/>
      <c r="X237" s="96"/>
      <c r="Y237" s="99"/>
      <c r="Z237" s="40"/>
      <c r="AA237" s="40"/>
      <c r="AB237" s="171"/>
      <c r="AC237" s="172"/>
      <c r="AD237" s="40"/>
      <c r="AE237" s="40"/>
      <c r="AF237" s="94"/>
      <c r="AG237" s="94"/>
      <c r="AH237" s="100"/>
      <c r="AI237" s="170"/>
      <c r="AJ237" s="169"/>
      <c r="AK237" s="98"/>
      <c r="AL237" s="168"/>
      <c r="AM237" s="97"/>
      <c r="AN237" s="98"/>
      <c r="AO237" s="98"/>
      <c r="AP237" s="225"/>
      <c r="AQ237" s="175"/>
      <c r="AR237" s="98"/>
      <c r="AS237" s="235"/>
      <c r="AT237" s="168"/>
      <c r="AU237" s="136"/>
      <c r="AV237" s="99"/>
      <c r="AW237" s="40"/>
      <c r="AX237" s="40"/>
      <c r="AY237" s="40"/>
      <c r="AZ237" s="40"/>
      <c r="BA237" s="40"/>
      <c r="BB237" s="40"/>
      <c r="BC237" s="40"/>
      <c r="BD237" s="40"/>
      <c r="BE237" s="40"/>
      <c r="BF237" s="101"/>
      <c r="BG237" s="96"/>
      <c r="BH237" s="99"/>
      <c r="BI237" s="40"/>
      <c r="BJ237" s="40"/>
      <c r="BK237" s="40"/>
      <c r="BL237" s="40"/>
      <c r="BM237" s="40"/>
      <c r="BN237" s="40"/>
      <c r="BO237" s="40"/>
      <c r="BP237" s="100"/>
      <c r="BQ237" s="40"/>
      <c r="BR237" s="40"/>
      <c r="BS237" s="40"/>
      <c r="BT237" s="40"/>
      <c r="BU237" s="40"/>
      <c r="BV237" s="40"/>
      <c r="BW237" s="40"/>
      <c r="BX237" s="40"/>
      <c r="BY237" s="100"/>
      <c r="BZ237" s="99"/>
      <c r="CA237" s="40"/>
      <c r="CB237" s="40"/>
      <c r="CC237" s="40"/>
      <c r="CD237" s="40"/>
      <c r="CE237" s="40"/>
      <c r="CF237" s="40"/>
      <c r="CG237" s="40"/>
      <c r="CH237" s="40"/>
      <c r="CI237" s="40"/>
      <c r="CJ237" s="40"/>
      <c r="CK237" s="40"/>
      <c r="CL237" s="40"/>
      <c r="CM237" s="40"/>
      <c r="CN237" s="40"/>
      <c r="CO237" s="40"/>
      <c r="CP237" s="40"/>
      <c r="CQ237" s="40"/>
      <c r="CR237" s="40"/>
      <c r="CS237" s="102"/>
      <c r="CT237" s="103"/>
      <c r="CU237" s="40"/>
      <c r="CV237" s="40"/>
      <c r="CW237" s="40"/>
      <c r="CX237" s="40"/>
      <c r="CY237" s="40"/>
      <c r="CZ237" s="40"/>
      <c r="DA237" s="40"/>
      <c r="DB237" s="40"/>
      <c r="DC237" s="40"/>
      <c r="DD237" s="40"/>
      <c r="DE237" s="40"/>
      <c r="DF237" s="40"/>
      <c r="DG237" s="40"/>
      <c r="DH237" s="40"/>
      <c r="DI237" s="40"/>
      <c r="DJ237" s="40"/>
      <c r="DK237" s="40"/>
      <c r="DL237" s="40"/>
      <c r="DM237" s="40"/>
      <c r="DN237" s="40"/>
      <c r="DO237" s="94"/>
      <c r="DP237" s="100"/>
      <c r="DQ237" s="104"/>
      <c r="DR237" s="105"/>
      <c r="DS237" s="105"/>
      <c r="DT237" s="105"/>
      <c r="DU237" s="105"/>
      <c r="DV237" s="105"/>
      <c r="DW237" s="94"/>
      <c r="DX237" s="191"/>
      <c r="DY237" s="104"/>
      <c r="DZ237" s="105"/>
      <c r="EA237" s="105"/>
      <c r="EB237" s="105"/>
      <c r="EC237" s="105"/>
      <c r="ED237" s="105"/>
      <c r="EE237" s="105"/>
      <c r="EF237" s="94"/>
      <c r="EG237" s="96"/>
      <c r="EH237" s="18"/>
      <c r="EI237" s="2"/>
      <c r="EJ237" s="2"/>
      <c r="EK237" s="100"/>
      <c r="EL237" s="99"/>
      <c r="EM237" s="40"/>
      <c r="EN237" s="40"/>
      <c r="EO237" s="100"/>
      <c r="EP237" s="99"/>
      <c r="EQ237" s="40"/>
      <c r="ER237" s="40"/>
      <c r="ES237" s="40"/>
      <c r="ET237" s="40"/>
      <c r="EU237" s="40"/>
      <c r="EV237" s="40"/>
      <c r="EW237" s="100"/>
      <c r="EX237" s="99"/>
      <c r="EY237" s="40"/>
      <c r="EZ237" s="40"/>
      <c r="FA237" s="40"/>
      <c r="FB237" s="40"/>
      <c r="FC237" s="40"/>
      <c r="FD237" s="40"/>
      <c r="FE237" s="100"/>
    </row>
    <row r="238" spans="1:161">
      <c r="A238" s="119" t="str">
        <f>Validation!B238</f>
        <v>Pass</v>
      </c>
      <c r="B238" s="150"/>
      <c r="C238" s="150"/>
      <c r="D238" s="150"/>
      <c r="E238" s="151"/>
      <c r="F238" s="152"/>
      <c r="G238" s="150"/>
      <c r="H238" s="149"/>
      <c r="I238" s="40"/>
      <c r="J238" s="149"/>
      <c r="K238" s="102"/>
      <c r="L238" s="40"/>
      <c r="M238" s="123"/>
      <c r="N238" s="137"/>
      <c r="O238" s="137"/>
      <c r="P238" s="95"/>
      <c r="Q238" s="94"/>
      <c r="R238" s="96"/>
      <c r="S238" s="95"/>
      <c r="T238" s="40"/>
      <c r="U238" s="40"/>
      <c r="V238" s="185"/>
      <c r="W238" s="167"/>
      <c r="X238" s="96"/>
      <c r="Y238" s="99"/>
      <c r="Z238" s="40"/>
      <c r="AA238" s="40"/>
      <c r="AB238" s="171"/>
      <c r="AC238" s="172"/>
      <c r="AD238" s="40"/>
      <c r="AE238" s="40"/>
      <c r="AF238" s="94"/>
      <c r="AG238" s="94"/>
      <c r="AH238" s="100"/>
      <c r="AI238" s="170"/>
      <c r="AJ238" s="169"/>
      <c r="AK238" s="98"/>
      <c r="AL238" s="168"/>
      <c r="AM238" s="97"/>
      <c r="AN238" s="98"/>
      <c r="AO238" s="98"/>
      <c r="AP238" s="225"/>
      <c r="AQ238" s="175"/>
      <c r="AR238" s="98"/>
      <c r="AS238" s="235"/>
      <c r="AT238" s="168"/>
      <c r="AU238" s="136"/>
      <c r="AV238" s="99"/>
      <c r="AW238" s="40"/>
      <c r="AX238" s="40"/>
      <c r="AY238" s="40"/>
      <c r="AZ238" s="40"/>
      <c r="BA238" s="40"/>
      <c r="BB238" s="40"/>
      <c r="BC238" s="40"/>
      <c r="BD238" s="40"/>
      <c r="BE238" s="40"/>
      <c r="BF238" s="101"/>
      <c r="BG238" s="96"/>
      <c r="BH238" s="99"/>
      <c r="BI238" s="40"/>
      <c r="BJ238" s="40"/>
      <c r="BK238" s="40"/>
      <c r="BL238" s="40"/>
      <c r="BM238" s="40"/>
      <c r="BN238" s="40"/>
      <c r="BO238" s="40"/>
      <c r="BP238" s="100"/>
      <c r="BQ238" s="40"/>
      <c r="BR238" s="40"/>
      <c r="BS238" s="40"/>
      <c r="BT238" s="40"/>
      <c r="BU238" s="40"/>
      <c r="BV238" s="40"/>
      <c r="BW238" s="40"/>
      <c r="BX238" s="40"/>
      <c r="BY238" s="100"/>
      <c r="BZ238" s="99"/>
      <c r="CA238" s="40"/>
      <c r="CB238" s="40"/>
      <c r="CC238" s="40"/>
      <c r="CD238" s="40"/>
      <c r="CE238" s="40"/>
      <c r="CF238" s="40"/>
      <c r="CG238" s="40"/>
      <c r="CH238" s="40"/>
      <c r="CI238" s="40"/>
      <c r="CJ238" s="40"/>
      <c r="CK238" s="40"/>
      <c r="CL238" s="40"/>
      <c r="CM238" s="40"/>
      <c r="CN238" s="40"/>
      <c r="CO238" s="40"/>
      <c r="CP238" s="40"/>
      <c r="CQ238" s="40"/>
      <c r="CR238" s="40"/>
      <c r="CS238" s="102"/>
      <c r="CT238" s="103"/>
      <c r="CU238" s="40"/>
      <c r="CV238" s="40"/>
      <c r="CW238" s="40"/>
      <c r="CX238" s="40"/>
      <c r="CY238" s="40"/>
      <c r="CZ238" s="40"/>
      <c r="DA238" s="40"/>
      <c r="DB238" s="40"/>
      <c r="DC238" s="40"/>
      <c r="DD238" s="40"/>
      <c r="DE238" s="40"/>
      <c r="DF238" s="40"/>
      <c r="DG238" s="40"/>
      <c r="DH238" s="40"/>
      <c r="DI238" s="40"/>
      <c r="DJ238" s="40"/>
      <c r="DK238" s="40"/>
      <c r="DL238" s="40"/>
      <c r="DM238" s="40"/>
      <c r="DN238" s="40"/>
      <c r="DO238" s="94"/>
      <c r="DP238" s="100"/>
      <c r="DQ238" s="104"/>
      <c r="DR238" s="105"/>
      <c r="DS238" s="105"/>
      <c r="DT238" s="105"/>
      <c r="DU238" s="105"/>
      <c r="DV238" s="105"/>
      <c r="DW238" s="94"/>
      <c r="DX238" s="191"/>
      <c r="DY238" s="104"/>
      <c r="DZ238" s="105"/>
      <c r="EA238" s="105"/>
      <c r="EB238" s="105"/>
      <c r="EC238" s="105"/>
      <c r="ED238" s="105"/>
      <c r="EE238" s="105"/>
      <c r="EF238" s="94"/>
      <c r="EG238" s="96"/>
      <c r="EH238" s="18"/>
      <c r="EI238" s="2"/>
      <c r="EJ238" s="2"/>
      <c r="EK238" s="100"/>
      <c r="EL238" s="99"/>
      <c r="EM238" s="40"/>
      <c r="EN238" s="40"/>
      <c r="EO238" s="100"/>
      <c r="EP238" s="99"/>
      <c r="EQ238" s="40"/>
      <c r="ER238" s="40"/>
      <c r="ES238" s="40"/>
      <c r="ET238" s="40"/>
      <c r="EU238" s="40"/>
      <c r="EV238" s="40"/>
      <c r="EW238" s="100"/>
      <c r="EX238" s="99"/>
      <c r="EY238" s="40"/>
      <c r="EZ238" s="40"/>
      <c r="FA238" s="40"/>
      <c r="FB238" s="40"/>
      <c r="FC238" s="40"/>
      <c r="FD238" s="40"/>
      <c r="FE238" s="100"/>
    </row>
    <row r="239" spans="1:161">
      <c r="A239" s="119" t="str">
        <f>Validation!B239</f>
        <v>Pass</v>
      </c>
      <c r="B239" s="150"/>
      <c r="C239" s="150"/>
      <c r="D239" s="150"/>
      <c r="E239" s="151"/>
      <c r="F239" s="152"/>
      <c r="G239" s="150"/>
      <c r="H239" s="149"/>
      <c r="I239" s="40"/>
      <c r="J239" s="149"/>
      <c r="K239" s="102"/>
      <c r="L239" s="40"/>
      <c r="M239" s="123"/>
      <c r="N239" s="137"/>
      <c r="O239" s="137"/>
      <c r="P239" s="95"/>
      <c r="Q239" s="94"/>
      <c r="R239" s="96"/>
      <c r="S239" s="95"/>
      <c r="T239" s="40"/>
      <c r="U239" s="40"/>
      <c r="V239" s="185"/>
      <c r="W239" s="167"/>
      <c r="X239" s="96"/>
      <c r="Y239" s="99"/>
      <c r="Z239" s="40"/>
      <c r="AA239" s="40"/>
      <c r="AB239" s="171"/>
      <c r="AC239" s="172"/>
      <c r="AD239" s="40"/>
      <c r="AE239" s="40"/>
      <c r="AF239" s="94"/>
      <c r="AG239" s="94"/>
      <c r="AH239" s="100"/>
      <c r="AI239" s="170"/>
      <c r="AJ239" s="169"/>
      <c r="AK239" s="98"/>
      <c r="AL239" s="168"/>
      <c r="AM239" s="97"/>
      <c r="AN239" s="98"/>
      <c r="AO239" s="98"/>
      <c r="AP239" s="225"/>
      <c r="AQ239" s="175"/>
      <c r="AR239" s="98"/>
      <c r="AS239" s="235"/>
      <c r="AT239" s="168"/>
      <c r="AU239" s="136"/>
      <c r="AV239" s="99"/>
      <c r="AW239" s="40"/>
      <c r="AX239" s="40"/>
      <c r="AY239" s="40"/>
      <c r="AZ239" s="40"/>
      <c r="BA239" s="40"/>
      <c r="BB239" s="40"/>
      <c r="BC239" s="40"/>
      <c r="BD239" s="40"/>
      <c r="BE239" s="40"/>
      <c r="BF239" s="101"/>
      <c r="BG239" s="96"/>
      <c r="BH239" s="99"/>
      <c r="BI239" s="40"/>
      <c r="BJ239" s="40"/>
      <c r="BK239" s="40"/>
      <c r="BL239" s="40"/>
      <c r="BM239" s="40"/>
      <c r="BN239" s="40"/>
      <c r="BO239" s="40"/>
      <c r="BP239" s="100"/>
      <c r="BQ239" s="40"/>
      <c r="BR239" s="40"/>
      <c r="BS239" s="40"/>
      <c r="BT239" s="40"/>
      <c r="BU239" s="40"/>
      <c r="BV239" s="40"/>
      <c r="BW239" s="40"/>
      <c r="BX239" s="40"/>
      <c r="BY239" s="100"/>
      <c r="BZ239" s="99"/>
      <c r="CA239" s="40"/>
      <c r="CB239" s="40"/>
      <c r="CC239" s="40"/>
      <c r="CD239" s="40"/>
      <c r="CE239" s="40"/>
      <c r="CF239" s="40"/>
      <c r="CG239" s="40"/>
      <c r="CH239" s="40"/>
      <c r="CI239" s="40"/>
      <c r="CJ239" s="40"/>
      <c r="CK239" s="40"/>
      <c r="CL239" s="40"/>
      <c r="CM239" s="40"/>
      <c r="CN239" s="40"/>
      <c r="CO239" s="40"/>
      <c r="CP239" s="40"/>
      <c r="CQ239" s="40"/>
      <c r="CR239" s="40"/>
      <c r="CS239" s="102"/>
      <c r="CT239" s="103"/>
      <c r="CU239" s="40"/>
      <c r="CV239" s="40"/>
      <c r="CW239" s="40"/>
      <c r="CX239" s="40"/>
      <c r="CY239" s="40"/>
      <c r="CZ239" s="40"/>
      <c r="DA239" s="40"/>
      <c r="DB239" s="40"/>
      <c r="DC239" s="40"/>
      <c r="DD239" s="40"/>
      <c r="DE239" s="40"/>
      <c r="DF239" s="40"/>
      <c r="DG239" s="40"/>
      <c r="DH239" s="40"/>
      <c r="DI239" s="40"/>
      <c r="DJ239" s="40"/>
      <c r="DK239" s="40"/>
      <c r="DL239" s="40"/>
      <c r="DM239" s="40"/>
      <c r="DN239" s="40"/>
      <c r="DO239" s="94"/>
      <c r="DP239" s="100"/>
      <c r="DQ239" s="104"/>
      <c r="DR239" s="105"/>
      <c r="DS239" s="105"/>
      <c r="DT239" s="105"/>
      <c r="DU239" s="105"/>
      <c r="DV239" s="105"/>
      <c r="DW239" s="94"/>
      <c r="DX239" s="191"/>
      <c r="DY239" s="104"/>
      <c r="DZ239" s="105"/>
      <c r="EA239" s="105"/>
      <c r="EB239" s="105"/>
      <c r="EC239" s="105"/>
      <c r="ED239" s="105"/>
      <c r="EE239" s="105"/>
      <c r="EF239" s="94"/>
      <c r="EG239" s="96"/>
      <c r="EH239" s="18"/>
      <c r="EI239" s="2"/>
      <c r="EJ239" s="2"/>
      <c r="EK239" s="100"/>
      <c r="EL239" s="99"/>
      <c r="EM239" s="40"/>
      <c r="EN239" s="40"/>
      <c r="EO239" s="100"/>
      <c r="EP239" s="99"/>
      <c r="EQ239" s="40"/>
      <c r="ER239" s="40"/>
      <c r="ES239" s="40"/>
      <c r="ET239" s="40"/>
      <c r="EU239" s="40"/>
      <c r="EV239" s="40"/>
      <c r="EW239" s="100"/>
      <c r="EX239" s="99"/>
      <c r="EY239" s="40"/>
      <c r="EZ239" s="40"/>
      <c r="FA239" s="40"/>
      <c r="FB239" s="40"/>
      <c r="FC239" s="40"/>
      <c r="FD239" s="40"/>
      <c r="FE239" s="100"/>
    </row>
    <row r="240" spans="1:161">
      <c r="A240" s="119" t="str">
        <f>Validation!B240</f>
        <v>Pass</v>
      </c>
      <c r="B240" s="150"/>
      <c r="C240" s="150"/>
      <c r="D240" s="150"/>
      <c r="E240" s="151"/>
      <c r="F240" s="152"/>
      <c r="G240" s="150"/>
      <c r="H240" s="149"/>
      <c r="I240" s="40"/>
      <c r="J240" s="149"/>
      <c r="K240" s="102"/>
      <c r="L240" s="40"/>
      <c r="M240" s="123"/>
      <c r="N240" s="137"/>
      <c r="O240" s="137"/>
      <c r="P240" s="95"/>
      <c r="Q240" s="94"/>
      <c r="R240" s="96"/>
      <c r="S240" s="95"/>
      <c r="T240" s="40"/>
      <c r="U240" s="40"/>
      <c r="V240" s="185"/>
      <c r="W240" s="167"/>
      <c r="X240" s="96"/>
      <c r="Y240" s="99"/>
      <c r="Z240" s="40"/>
      <c r="AA240" s="40"/>
      <c r="AB240" s="171"/>
      <c r="AC240" s="172"/>
      <c r="AD240" s="40"/>
      <c r="AE240" s="40"/>
      <c r="AF240" s="94"/>
      <c r="AG240" s="94"/>
      <c r="AH240" s="100"/>
      <c r="AI240" s="170"/>
      <c r="AJ240" s="169"/>
      <c r="AK240" s="98"/>
      <c r="AL240" s="168"/>
      <c r="AM240" s="97"/>
      <c r="AN240" s="98"/>
      <c r="AO240" s="98"/>
      <c r="AP240" s="225"/>
      <c r="AQ240" s="175"/>
      <c r="AR240" s="98"/>
      <c r="AS240" s="235"/>
      <c r="AT240" s="168"/>
      <c r="AU240" s="136"/>
      <c r="AV240" s="99"/>
      <c r="AW240" s="40"/>
      <c r="AX240" s="40"/>
      <c r="AY240" s="40"/>
      <c r="AZ240" s="40"/>
      <c r="BA240" s="40"/>
      <c r="BB240" s="40"/>
      <c r="BC240" s="40"/>
      <c r="BD240" s="40"/>
      <c r="BE240" s="40"/>
      <c r="BF240" s="101"/>
      <c r="BG240" s="96"/>
      <c r="BH240" s="99"/>
      <c r="BI240" s="40"/>
      <c r="BJ240" s="40"/>
      <c r="BK240" s="40"/>
      <c r="BL240" s="40"/>
      <c r="BM240" s="40"/>
      <c r="BN240" s="40"/>
      <c r="BO240" s="40"/>
      <c r="BP240" s="100"/>
      <c r="BQ240" s="40"/>
      <c r="BR240" s="40"/>
      <c r="BS240" s="40"/>
      <c r="BT240" s="40"/>
      <c r="BU240" s="40"/>
      <c r="BV240" s="40"/>
      <c r="BW240" s="40"/>
      <c r="BX240" s="40"/>
      <c r="BY240" s="100"/>
      <c r="BZ240" s="99"/>
      <c r="CA240" s="40"/>
      <c r="CB240" s="40"/>
      <c r="CC240" s="40"/>
      <c r="CD240" s="40"/>
      <c r="CE240" s="40"/>
      <c r="CF240" s="40"/>
      <c r="CG240" s="40"/>
      <c r="CH240" s="40"/>
      <c r="CI240" s="40"/>
      <c r="CJ240" s="40"/>
      <c r="CK240" s="40"/>
      <c r="CL240" s="40"/>
      <c r="CM240" s="40"/>
      <c r="CN240" s="40"/>
      <c r="CO240" s="40"/>
      <c r="CP240" s="40"/>
      <c r="CQ240" s="40"/>
      <c r="CR240" s="40"/>
      <c r="CS240" s="102"/>
      <c r="CT240" s="103"/>
      <c r="CU240" s="40"/>
      <c r="CV240" s="40"/>
      <c r="CW240" s="40"/>
      <c r="CX240" s="40"/>
      <c r="CY240" s="40"/>
      <c r="CZ240" s="40"/>
      <c r="DA240" s="40"/>
      <c r="DB240" s="40"/>
      <c r="DC240" s="40"/>
      <c r="DD240" s="40"/>
      <c r="DE240" s="40"/>
      <c r="DF240" s="40"/>
      <c r="DG240" s="40"/>
      <c r="DH240" s="40"/>
      <c r="DI240" s="40"/>
      <c r="DJ240" s="40"/>
      <c r="DK240" s="40"/>
      <c r="DL240" s="40"/>
      <c r="DM240" s="40"/>
      <c r="DN240" s="40"/>
      <c r="DO240" s="94"/>
      <c r="DP240" s="100"/>
      <c r="DQ240" s="104"/>
      <c r="DR240" s="105"/>
      <c r="DS240" s="105"/>
      <c r="DT240" s="105"/>
      <c r="DU240" s="105"/>
      <c r="DV240" s="105"/>
      <c r="DW240" s="94"/>
      <c r="DX240" s="191"/>
      <c r="DY240" s="104"/>
      <c r="DZ240" s="105"/>
      <c r="EA240" s="105"/>
      <c r="EB240" s="105"/>
      <c r="EC240" s="105"/>
      <c r="ED240" s="105"/>
      <c r="EE240" s="105"/>
      <c r="EF240" s="94"/>
      <c r="EG240" s="96"/>
      <c r="EH240" s="18"/>
      <c r="EI240" s="2"/>
      <c r="EJ240" s="2"/>
      <c r="EK240" s="100"/>
      <c r="EL240" s="99"/>
      <c r="EM240" s="40"/>
      <c r="EN240" s="40"/>
      <c r="EO240" s="100"/>
      <c r="EP240" s="99"/>
      <c r="EQ240" s="40"/>
      <c r="ER240" s="40"/>
      <c r="ES240" s="40"/>
      <c r="ET240" s="40"/>
      <c r="EU240" s="40"/>
      <c r="EV240" s="40"/>
      <c r="EW240" s="100"/>
      <c r="EX240" s="99"/>
      <c r="EY240" s="40"/>
      <c r="EZ240" s="40"/>
      <c r="FA240" s="40"/>
      <c r="FB240" s="40"/>
      <c r="FC240" s="40"/>
      <c r="FD240" s="40"/>
      <c r="FE240" s="100"/>
    </row>
    <row r="241" spans="1:161">
      <c r="A241" s="119" t="str">
        <f>Validation!B241</f>
        <v>Pass</v>
      </c>
      <c r="B241" s="150"/>
      <c r="C241" s="150"/>
      <c r="D241" s="150"/>
      <c r="E241" s="151"/>
      <c r="F241" s="152"/>
      <c r="G241" s="150"/>
      <c r="H241" s="149"/>
      <c r="I241" s="40"/>
      <c r="J241" s="149"/>
      <c r="K241" s="102"/>
      <c r="L241" s="40"/>
      <c r="M241" s="123"/>
      <c r="N241" s="137"/>
      <c r="O241" s="137"/>
      <c r="P241" s="95"/>
      <c r="Q241" s="94"/>
      <c r="R241" s="96"/>
      <c r="S241" s="95"/>
      <c r="T241" s="40"/>
      <c r="U241" s="40"/>
      <c r="V241" s="185"/>
      <c r="W241" s="167"/>
      <c r="X241" s="96"/>
      <c r="Y241" s="99"/>
      <c r="Z241" s="40"/>
      <c r="AA241" s="40"/>
      <c r="AB241" s="171"/>
      <c r="AC241" s="172"/>
      <c r="AD241" s="40"/>
      <c r="AE241" s="40"/>
      <c r="AF241" s="94"/>
      <c r="AG241" s="94"/>
      <c r="AH241" s="100"/>
      <c r="AI241" s="170"/>
      <c r="AJ241" s="169"/>
      <c r="AK241" s="98"/>
      <c r="AL241" s="168"/>
      <c r="AM241" s="97"/>
      <c r="AN241" s="98"/>
      <c r="AO241" s="98"/>
      <c r="AP241" s="225"/>
      <c r="AQ241" s="175"/>
      <c r="AR241" s="98"/>
      <c r="AS241" s="235"/>
      <c r="AT241" s="168"/>
      <c r="AU241" s="136"/>
      <c r="AV241" s="99"/>
      <c r="AW241" s="40"/>
      <c r="AX241" s="40"/>
      <c r="AY241" s="40"/>
      <c r="AZ241" s="40"/>
      <c r="BA241" s="40"/>
      <c r="BB241" s="40"/>
      <c r="BC241" s="40"/>
      <c r="BD241" s="40"/>
      <c r="BE241" s="40"/>
      <c r="BF241" s="101"/>
      <c r="BG241" s="96"/>
      <c r="BH241" s="99"/>
      <c r="BI241" s="40"/>
      <c r="BJ241" s="40"/>
      <c r="BK241" s="40"/>
      <c r="BL241" s="40"/>
      <c r="BM241" s="40"/>
      <c r="BN241" s="40"/>
      <c r="BO241" s="40"/>
      <c r="BP241" s="100"/>
      <c r="BQ241" s="40"/>
      <c r="BR241" s="40"/>
      <c r="BS241" s="40"/>
      <c r="BT241" s="40"/>
      <c r="BU241" s="40"/>
      <c r="BV241" s="40"/>
      <c r="BW241" s="40"/>
      <c r="BX241" s="40"/>
      <c r="BY241" s="100"/>
      <c r="BZ241" s="99"/>
      <c r="CA241" s="40"/>
      <c r="CB241" s="40"/>
      <c r="CC241" s="40"/>
      <c r="CD241" s="40"/>
      <c r="CE241" s="40"/>
      <c r="CF241" s="40"/>
      <c r="CG241" s="40"/>
      <c r="CH241" s="40"/>
      <c r="CI241" s="40"/>
      <c r="CJ241" s="40"/>
      <c r="CK241" s="40"/>
      <c r="CL241" s="40"/>
      <c r="CM241" s="40"/>
      <c r="CN241" s="40"/>
      <c r="CO241" s="40"/>
      <c r="CP241" s="40"/>
      <c r="CQ241" s="40"/>
      <c r="CR241" s="40"/>
      <c r="CS241" s="102"/>
      <c r="CT241" s="103"/>
      <c r="CU241" s="40"/>
      <c r="CV241" s="40"/>
      <c r="CW241" s="40"/>
      <c r="CX241" s="40"/>
      <c r="CY241" s="40"/>
      <c r="CZ241" s="40"/>
      <c r="DA241" s="40"/>
      <c r="DB241" s="40"/>
      <c r="DC241" s="40"/>
      <c r="DD241" s="40"/>
      <c r="DE241" s="40"/>
      <c r="DF241" s="40"/>
      <c r="DG241" s="40"/>
      <c r="DH241" s="40"/>
      <c r="DI241" s="40"/>
      <c r="DJ241" s="40"/>
      <c r="DK241" s="40"/>
      <c r="DL241" s="40"/>
      <c r="DM241" s="40"/>
      <c r="DN241" s="40"/>
      <c r="DO241" s="94"/>
      <c r="DP241" s="100"/>
      <c r="DQ241" s="104"/>
      <c r="DR241" s="105"/>
      <c r="DS241" s="105"/>
      <c r="DT241" s="105"/>
      <c r="DU241" s="105"/>
      <c r="DV241" s="105"/>
      <c r="DW241" s="94"/>
      <c r="DX241" s="191"/>
      <c r="DY241" s="104"/>
      <c r="DZ241" s="105"/>
      <c r="EA241" s="105"/>
      <c r="EB241" s="105"/>
      <c r="EC241" s="105"/>
      <c r="ED241" s="105"/>
      <c r="EE241" s="105"/>
      <c r="EF241" s="94"/>
      <c r="EG241" s="96"/>
      <c r="EH241" s="18"/>
      <c r="EI241" s="2"/>
      <c r="EJ241" s="2"/>
      <c r="EK241" s="100"/>
      <c r="EL241" s="99"/>
      <c r="EM241" s="40"/>
      <c r="EN241" s="40"/>
      <c r="EO241" s="100"/>
      <c r="EP241" s="99"/>
      <c r="EQ241" s="40"/>
      <c r="ER241" s="40"/>
      <c r="ES241" s="40"/>
      <c r="ET241" s="40"/>
      <c r="EU241" s="40"/>
      <c r="EV241" s="40"/>
      <c r="EW241" s="100"/>
      <c r="EX241" s="99"/>
      <c r="EY241" s="40"/>
      <c r="EZ241" s="40"/>
      <c r="FA241" s="40"/>
      <c r="FB241" s="40"/>
      <c r="FC241" s="40"/>
      <c r="FD241" s="40"/>
      <c r="FE241" s="100"/>
    </row>
    <row r="242" spans="1:161">
      <c r="A242" s="119" t="str">
        <f>Validation!B242</f>
        <v>Pass</v>
      </c>
      <c r="B242" s="150"/>
      <c r="C242" s="150"/>
      <c r="D242" s="150"/>
      <c r="E242" s="151"/>
      <c r="F242" s="152"/>
      <c r="G242" s="150"/>
      <c r="H242" s="149"/>
      <c r="I242" s="40"/>
      <c r="J242" s="149"/>
      <c r="K242" s="102"/>
      <c r="L242" s="40"/>
      <c r="M242" s="123"/>
      <c r="N242" s="137"/>
      <c r="O242" s="137"/>
      <c r="P242" s="95"/>
      <c r="Q242" s="94"/>
      <c r="R242" s="96"/>
      <c r="S242" s="95"/>
      <c r="T242" s="40"/>
      <c r="U242" s="40"/>
      <c r="V242" s="185"/>
      <c r="W242" s="167"/>
      <c r="X242" s="96"/>
      <c r="Y242" s="99"/>
      <c r="Z242" s="40"/>
      <c r="AA242" s="40"/>
      <c r="AB242" s="171"/>
      <c r="AC242" s="172"/>
      <c r="AD242" s="40"/>
      <c r="AE242" s="40"/>
      <c r="AF242" s="94"/>
      <c r="AG242" s="94"/>
      <c r="AH242" s="100"/>
      <c r="AI242" s="170"/>
      <c r="AJ242" s="169"/>
      <c r="AK242" s="98"/>
      <c r="AL242" s="168"/>
      <c r="AM242" s="97"/>
      <c r="AN242" s="98"/>
      <c r="AO242" s="98"/>
      <c r="AP242" s="225"/>
      <c r="AQ242" s="175"/>
      <c r="AR242" s="98"/>
      <c r="AS242" s="235"/>
      <c r="AT242" s="168"/>
      <c r="AU242" s="136"/>
      <c r="AV242" s="99"/>
      <c r="AW242" s="40"/>
      <c r="AX242" s="40"/>
      <c r="AY242" s="40"/>
      <c r="AZ242" s="40"/>
      <c r="BA242" s="40"/>
      <c r="BB242" s="40"/>
      <c r="BC242" s="40"/>
      <c r="BD242" s="40"/>
      <c r="BE242" s="40"/>
      <c r="BF242" s="101"/>
      <c r="BG242" s="96"/>
      <c r="BH242" s="99"/>
      <c r="BI242" s="40"/>
      <c r="BJ242" s="40"/>
      <c r="BK242" s="40"/>
      <c r="BL242" s="40"/>
      <c r="BM242" s="40"/>
      <c r="BN242" s="40"/>
      <c r="BO242" s="40"/>
      <c r="BP242" s="100"/>
      <c r="BQ242" s="40"/>
      <c r="BR242" s="40"/>
      <c r="BS242" s="40"/>
      <c r="BT242" s="40"/>
      <c r="BU242" s="40"/>
      <c r="BV242" s="40"/>
      <c r="BW242" s="40"/>
      <c r="BX242" s="40"/>
      <c r="BY242" s="100"/>
      <c r="BZ242" s="99"/>
      <c r="CA242" s="40"/>
      <c r="CB242" s="40"/>
      <c r="CC242" s="40"/>
      <c r="CD242" s="40"/>
      <c r="CE242" s="40"/>
      <c r="CF242" s="40"/>
      <c r="CG242" s="40"/>
      <c r="CH242" s="40"/>
      <c r="CI242" s="40"/>
      <c r="CJ242" s="40"/>
      <c r="CK242" s="40"/>
      <c r="CL242" s="40"/>
      <c r="CM242" s="40"/>
      <c r="CN242" s="40"/>
      <c r="CO242" s="40"/>
      <c r="CP242" s="40"/>
      <c r="CQ242" s="40"/>
      <c r="CR242" s="40"/>
      <c r="CS242" s="102"/>
      <c r="CT242" s="103"/>
      <c r="CU242" s="40"/>
      <c r="CV242" s="40"/>
      <c r="CW242" s="40"/>
      <c r="CX242" s="40"/>
      <c r="CY242" s="40"/>
      <c r="CZ242" s="40"/>
      <c r="DA242" s="40"/>
      <c r="DB242" s="40"/>
      <c r="DC242" s="40"/>
      <c r="DD242" s="40"/>
      <c r="DE242" s="40"/>
      <c r="DF242" s="40"/>
      <c r="DG242" s="40"/>
      <c r="DH242" s="40"/>
      <c r="DI242" s="40"/>
      <c r="DJ242" s="40"/>
      <c r="DK242" s="40"/>
      <c r="DL242" s="40"/>
      <c r="DM242" s="40"/>
      <c r="DN242" s="40"/>
      <c r="DO242" s="94"/>
      <c r="DP242" s="100"/>
      <c r="DQ242" s="104"/>
      <c r="DR242" s="105"/>
      <c r="DS242" s="105"/>
      <c r="DT242" s="105"/>
      <c r="DU242" s="105"/>
      <c r="DV242" s="105"/>
      <c r="DW242" s="94"/>
      <c r="DX242" s="191"/>
      <c r="DY242" s="104"/>
      <c r="DZ242" s="105"/>
      <c r="EA242" s="105"/>
      <c r="EB242" s="105"/>
      <c r="EC242" s="105"/>
      <c r="ED242" s="105"/>
      <c r="EE242" s="105"/>
      <c r="EF242" s="94"/>
      <c r="EG242" s="96"/>
      <c r="EH242" s="18"/>
      <c r="EI242" s="2"/>
      <c r="EJ242" s="2"/>
      <c r="EK242" s="100"/>
      <c r="EL242" s="99"/>
      <c r="EM242" s="40"/>
      <c r="EN242" s="40"/>
      <c r="EO242" s="100"/>
      <c r="EP242" s="99"/>
      <c r="EQ242" s="40"/>
      <c r="ER242" s="40"/>
      <c r="ES242" s="40"/>
      <c r="ET242" s="40"/>
      <c r="EU242" s="40"/>
      <c r="EV242" s="40"/>
      <c r="EW242" s="100"/>
      <c r="EX242" s="99"/>
      <c r="EY242" s="40"/>
      <c r="EZ242" s="40"/>
      <c r="FA242" s="40"/>
      <c r="FB242" s="40"/>
      <c r="FC242" s="40"/>
      <c r="FD242" s="40"/>
      <c r="FE242" s="100"/>
    </row>
    <row r="243" spans="1:161">
      <c r="A243" s="119" t="str">
        <f>Validation!B243</f>
        <v>Pass</v>
      </c>
      <c r="B243" s="150"/>
      <c r="C243" s="150"/>
      <c r="D243" s="150"/>
      <c r="E243" s="151"/>
      <c r="F243" s="152"/>
      <c r="G243" s="150"/>
      <c r="H243" s="149"/>
      <c r="I243" s="40"/>
      <c r="J243" s="149"/>
      <c r="K243" s="102"/>
      <c r="L243" s="40"/>
      <c r="M243" s="123"/>
      <c r="N243" s="137"/>
      <c r="O243" s="137"/>
      <c r="P243" s="95"/>
      <c r="Q243" s="94"/>
      <c r="R243" s="96"/>
      <c r="S243" s="95"/>
      <c r="T243" s="40"/>
      <c r="U243" s="40"/>
      <c r="V243" s="185"/>
      <c r="W243" s="167"/>
      <c r="X243" s="96"/>
      <c r="Y243" s="99"/>
      <c r="Z243" s="40"/>
      <c r="AA243" s="40"/>
      <c r="AB243" s="171"/>
      <c r="AC243" s="172"/>
      <c r="AD243" s="40"/>
      <c r="AE243" s="40"/>
      <c r="AF243" s="94"/>
      <c r="AG243" s="94"/>
      <c r="AH243" s="100"/>
      <c r="AI243" s="170"/>
      <c r="AJ243" s="169"/>
      <c r="AK243" s="98"/>
      <c r="AL243" s="168"/>
      <c r="AM243" s="97"/>
      <c r="AN243" s="98"/>
      <c r="AO243" s="98"/>
      <c r="AP243" s="225"/>
      <c r="AQ243" s="175"/>
      <c r="AR243" s="98"/>
      <c r="AS243" s="235"/>
      <c r="AT243" s="168"/>
      <c r="AU243" s="136"/>
      <c r="AV243" s="99"/>
      <c r="AW243" s="40"/>
      <c r="AX243" s="40"/>
      <c r="AY243" s="40"/>
      <c r="AZ243" s="40"/>
      <c r="BA243" s="40"/>
      <c r="BB243" s="40"/>
      <c r="BC243" s="40"/>
      <c r="BD243" s="40"/>
      <c r="BE243" s="40"/>
      <c r="BF243" s="101"/>
      <c r="BG243" s="96"/>
      <c r="BH243" s="99"/>
      <c r="BI243" s="40"/>
      <c r="BJ243" s="40"/>
      <c r="BK243" s="40"/>
      <c r="BL243" s="40"/>
      <c r="BM243" s="40"/>
      <c r="BN243" s="40"/>
      <c r="BO243" s="40"/>
      <c r="BP243" s="100"/>
      <c r="BQ243" s="40"/>
      <c r="BR243" s="40"/>
      <c r="BS243" s="40"/>
      <c r="BT243" s="40"/>
      <c r="BU243" s="40"/>
      <c r="BV243" s="40"/>
      <c r="BW243" s="40"/>
      <c r="BX243" s="40"/>
      <c r="BY243" s="100"/>
      <c r="BZ243" s="99"/>
      <c r="CA243" s="40"/>
      <c r="CB243" s="40"/>
      <c r="CC243" s="40"/>
      <c r="CD243" s="40"/>
      <c r="CE243" s="40"/>
      <c r="CF243" s="40"/>
      <c r="CG243" s="40"/>
      <c r="CH243" s="40"/>
      <c r="CI243" s="40"/>
      <c r="CJ243" s="40"/>
      <c r="CK243" s="40"/>
      <c r="CL243" s="40"/>
      <c r="CM243" s="40"/>
      <c r="CN243" s="40"/>
      <c r="CO243" s="40"/>
      <c r="CP243" s="40"/>
      <c r="CQ243" s="40"/>
      <c r="CR243" s="40"/>
      <c r="CS243" s="102"/>
      <c r="CT243" s="103"/>
      <c r="CU243" s="40"/>
      <c r="CV243" s="40"/>
      <c r="CW243" s="40"/>
      <c r="CX243" s="40"/>
      <c r="CY243" s="40"/>
      <c r="CZ243" s="40"/>
      <c r="DA243" s="40"/>
      <c r="DB243" s="40"/>
      <c r="DC243" s="40"/>
      <c r="DD243" s="40"/>
      <c r="DE243" s="40"/>
      <c r="DF243" s="40"/>
      <c r="DG243" s="40"/>
      <c r="DH243" s="40"/>
      <c r="DI243" s="40"/>
      <c r="DJ243" s="40"/>
      <c r="DK243" s="40"/>
      <c r="DL243" s="40"/>
      <c r="DM243" s="40"/>
      <c r="DN243" s="40"/>
      <c r="DO243" s="94"/>
      <c r="DP243" s="100"/>
      <c r="DQ243" s="104"/>
      <c r="DR243" s="105"/>
      <c r="DS243" s="105"/>
      <c r="DT243" s="105"/>
      <c r="DU243" s="105"/>
      <c r="DV243" s="105"/>
      <c r="DW243" s="94"/>
      <c r="DX243" s="191"/>
      <c r="DY243" s="104"/>
      <c r="DZ243" s="105"/>
      <c r="EA243" s="105"/>
      <c r="EB243" s="105"/>
      <c r="EC243" s="105"/>
      <c r="ED243" s="105"/>
      <c r="EE243" s="105"/>
      <c r="EF243" s="94"/>
      <c r="EG243" s="96"/>
      <c r="EH243" s="18"/>
      <c r="EI243" s="2"/>
      <c r="EJ243" s="2"/>
      <c r="EK243" s="100"/>
      <c r="EL243" s="99"/>
      <c r="EM243" s="40"/>
      <c r="EN243" s="40"/>
      <c r="EO243" s="100"/>
      <c r="EP243" s="99"/>
      <c r="EQ243" s="40"/>
      <c r="ER243" s="40"/>
      <c r="ES243" s="40"/>
      <c r="ET243" s="40"/>
      <c r="EU243" s="40"/>
      <c r="EV243" s="40"/>
      <c r="EW243" s="100"/>
      <c r="EX243" s="99"/>
      <c r="EY243" s="40"/>
      <c r="EZ243" s="40"/>
      <c r="FA243" s="40"/>
      <c r="FB243" s="40"/>
      <c r="FC243" s="40"/>
      <c r="FD243" s="40"/>
      <c r="FE243" s="100"/>
    </row>
    <row r="244" spans="1:161">
      <c r="A244" s="119" t="str">
        <f>Validation!B244</f>
        <v>Pass</v>
      </c>
      <c r="B244" s="150"/>
      <c r="C244" s="150"/>
      <c r="D244" s="150"/>
      <c r="E244" s="151"/>
      <c r="F244" s="152"/>
      <c r="G244" s="150"/>
      <c r="H244" s="149"/>
      <c r="I244" s="40"/>
      <c r="J244" s="149"/>
      <c r="K244" s="102"/>
      <c r="L244" s="40"/>
      <c r="M244" s="123"/>
      <c r="N244" s="137"/>
      <c r="O244" s="137"/>
      <c r="P244" s="95"/>
      <c r="Q244" s="94"/>
      <c r="R244" s="96"/>
      <c r="S244" s="95"/>
      <c r="T244" s="40"/>
      <c r="U244" s="40"/>
      <c r="V244" s="185"/>
      <c r="W244" s="167"/>
      <c r="X244" s="96"/>
      <c r="Y244" s="99"/>
      <c r="Z244" s="40"/>
      <c r="AA244" s="40"/>
      <c r="AB244" s="171"/>
      <c r="AC244" s="172"/>
      <c r="AD244" s="40"/>
      <c r="AE244" s="40"/>
      <c r="AF244" s="94"/>
      <c r="AG244" s="94"/>
      <c r="AH244" s="100"/>
      <c r="AI244" s="170"/>
      <c r="AJ244" s="169"/>
      <c r="AK244" s="98"/>
      <c r="AL244" s="168"/>
      <c r="AM244" s="97"/>
      <c r="AN244" s="98"/>
      <c r="AO244" s="98"/>
      <c r="AP244" s="225"/>
      <c r="AQ244" s="175"/>
      <c r="AR244" s="98"/>
      <c r="AS244" s="235"/>
      <c r="AT244" s="168"/>
      <c r="AU244" s="136"/>
      <c r="AV244" s="99"/>
      <c r="AW244" s="40"/>
      <c r="AX244" s="40"/>
      <c r="AY244" s="40"/>
      <c r="AZ244" s="40"/>
      <c r="BA244" s="40"/>
      <c r="BB244" s="40"/>
      <c r="BC244" s="40"/>
      <c r="BD244" s="40"/>
      <c r="BE244" s="40"/>
      <c r="BF244" s="101"/>
      <c r="BG244" s="96"/>
      <c r="BH244" s="99"/>
      <c r="BI244" s="40"/>
      <c r="BJ244" s="40"/>
      <c r="BK244" s="40"/>
      <c r="BL244" s="40"/>
      <c r="BM244" s="40"/>
      <c r="BN244" s="40"/>
      <c r="BO244" s="40"/>
      <c r="BP244" s="100"/>
      <c r="BQ244" s="40"/>
      <c r="BR244" s="40"/>
      <c r="BS244" s="40"/>
      <c r="BT244" s="40"/>
      <c r="BU244" s="40"/>
      <c r="BV244" s="40"/>
      <c r="BW244" s="40"/>
      <c r="BX244" s="40"/>
      <c r="BY244" s="100"/>
      <c r="BZ244" s="99"/>
      <c r="CA244" s="40"/>
      <c r="CB244" s="40"/>
      <c r="CC244" s="40"/>
      <c r="CD244" s="40"/>
      <c r="CE244" s="40"/>
      <c r="CF244" s="40"/>
      <c r="CG244" s="40"/>
      <c r="CH244" s="40"/>
      <c r="CI244" s="40"/>
      <c r="CJ244" s="40"/>
      <c r="CK244" s="40"/>
      <c r="CL244" s="40"/>
      <c r="CM244" s="40"/>
      <c r="CN244" s="40"/>
      <c r="CO244" s="40"/>
      <c r="CP244" s="40"/>
      <c r="CQ244" s="40"/>
      <c r="CR244" s="40"/>
      <c r="CS244" s="102"/>
      <c r="CT244" s="103"/>
      <c r="CU244" s="40"/>
      <c r="CV244" s="40"/>
      <c r="CW244" s="40"/>
      <c r="CX244" s="40"/>
      <c r="CY244" s="40"/>
      <c r="CZ244" s="40"/>
      <c r="DA244" s="40"/>
      <c r="DB244" s="40"/>
      <c r="DC244" s="40"/>
      <c r="DD244" s="40"/>
      <c r="DE244" s="40"/>
      <c r="DF244" s="40"/>
      <c r="DG244" s="40"/>
      <c r="DH244" s="40"/>
      <c r="DI244" s="40"/>
      <c r="DJ244" s="40"/>
      <c r="DK244" s="40"/>
      <c r="DL244" s="40"/>
      <c r="DM244" s="40"/>
      <c r="DN244" s="40"/>
      <c r="DO244" s="94"/>
      <c r="DP244" s="100"/>
      <c r="DQ244" s="104"/>
      <c r="DR244" s="105"/>
      <c r="DS244" s="105"/>
      <c r="DT244" s="105"/>
      <c r="DU244" s="105"/>
      <c r="DV244" s="105"/>
      <c r="DW244" s="94"/>
      <c r="DX244" s="191"/>
      <c r="DY244" s="104"/>
      <c r="DZ244" s="105"/>
      <c r="EA244" s="105"/>
      <c r="EB244" s="105"/>
      <c r="EC244" s="105"/>
      <c r="ED244" s="105"/>
      <c r="EE244" s="105"/>
      <c r="EF244" s="94"/>
      <c r="EG244" s="96"/>
      <c r="EH244" s="18"/>
      <c r="EI244" s="2"/>
      <c r="EJ244" s="2"/>
      <c r="EK244" s="100"/>
      <c r="EL244" s="99"/>
      <c r="EM244" s="40"/>
      <c r="EN244" s="40"/>
      <c r="EO244" s="100"/>
      <c r="EP244" s="99"/>
      <c r="EQ244" s="40"/>
      <c r="ER244" s="40"/>
      <c r="ES244" s="40"/>
      <c r="ET244" s="40"/>
      <c r="EU244" s="40"/>
      <c r="EV244" s="40"/>
      <c r="EW244" s="100"/>
      <c r="EX244" s="99"/>
      <c r="EY244" s="40"/>
      <c r="EZ244" s="40"/>
      <c r="FA244" s="40"/>
      <c r="FB244" s="40"/>
      <c r="FC244" s="40"/>
      <c r="FD244" s="40"/>
      <c r="FE244" s="100"/>
    </row>
    <row r="245" spans="1:161">
      <c r="A245" s="119" t="str">
        <f>Validation!B245</f>
        <v>Pass</v>
      </c>
      <c r="B245" s="150"/>
      <c r="C245" s="150"/>
      <c r="D245" s="150"/>
      <c r="E245" s="151"/>
      <c r="F245" s="152"/>
      <c r="G245" s="150"/>
      <c r="H245" s="149"/>
      <c r="I245" s="40"/>
      <c r="J245" s="149"/>
      <c r="K245" s="102"/>
      <c r="L245" s="40"/>
      <c r="M245" s="123"/>
      <c r="N245" s="137"/>
      <c r="O245" s="137"/>
      <c r="P245" s="95"/>
      <c r="Q245" s="94"/>
      <c r="R245" s="96"/>
      <c r="S245" s="95"/>
      <c r="T245" s="40"/>
      <c r="U245" s="40"/>
      <c r="V245" s="185"/>
      <c r="W245" s="167"/>
      <c r="X245" s="96"/>
      <c r="Y245" s="99"/>
      <c r="Z245" s="40"/>
      <c r="AA245" s="40"/>
      <c r="AB245" s="171"/>
      <c r="AC245" s="172"/>
      <c r="AD245" s="40"/>
      <c r="AE245" s="40"/>
      <c r="AF245" s="94"/>
      <c r="AG245" s="94"/>
      <c r="AH245" s="100"/>
      <c r="AI245" s="170"/>
      <c r="AJ245" s="169"/>
      <c r="AK245" s="98"/>
      <c r="AL245" s="168"/>
      <c r="AM245" s="97"/>
      <c r="AN245" s="98"/>
      <c r="AO245" s="98"/>
      <c r="AP245" s="225"/>
      <c r="AQ245" s="175"/>
      <c r="AR245" s="98"/>
      <c r="AS245" s="235"/>
      <c r="AT245" s="168"/>
      <c r="AU245" s="136"/>
      <c r="AV245" s="99"/>
      <c r="AW245" s="40"/>
      <c r="AX245" s="40"/>
      <c r="AY245" s="40"/>
      <c r="AZ245" s="40"/>
      <c r="BA245" s="40"/>
      <c r="BB245" s="40"/>
      <c r="BC245" s="40"/>
      <c r="BD245" s="40"/>
      <c r="BE245" s="40"/>
      <c r="BF245" s="101"/>
      <c r="BG245" s="96"/>
      <c r="BH245" s="99"/>
      <c r="BI245" s="40"/>
      <c r="BJ245" s="40"/>
      <c r="BK245" s="40"/>
      <c r="BL245" s="40"/>
      <c r="BM245" s="40"/>
      <c r="BN245" s="40"/>
      <c r="BO245" s="40"/>
      <c r="BP245" s="100"/>
      <c r="BQ245" s="40"/>
      <c r="BR245" s="40"/>
      <c r="BS245" s="40"/>
      <c r="BT245" s="40"/>
      <c r="BU245" s="40"/>
      <c r="BV245" s="40"/>
      <c r="BW245" s="40"/>
      <c r="BX245" s="40"/>
      <c r="BY245" s="100"/>
      <c r="BZ245" s="99"/>
      <c r="CA245" s="40"/>
      <c r="CB245" s="40"/>
      <c r="CC245" s="40"/>
      <c r="CD245" s="40"/>
      <c r="CE245" s="40"/>
      <c r="CF245" s="40"/>
      <c r="CG245" s="40"/>
      <c r="CH245" s="40"/>
      <c r="CI245" s="40"/>
      <c r="CJ245" s="40"/>
      <c r="CK245" s="40"/>
      <c r="CL245" s="40"/>
      <c r="CM245" s="40"/>
      <c r="CN245" s="40"/>
      <c r="CO245" s="40"/>
      <c r="CP245" s="40"/>
      <c r="CQ245" s="40"/>
      <c r="CR245" s="40"/>
      <c r="CS245" s="102"/>
      <c r="CT245" s="103"/>
      <c r="CU245" s="40"/>
      <c r="CV245" s="40"/>
      <c r="CW245" s="40"/>
      <c r="CX245" s="40"/>
      <c r="CY245" s="40"/>
      <c r="CZ245" s="40"/>
      <c r="DA245" s="40"/>
      <c r="DB245" s="40"/>
      <c r="DC245" s="40"/>
      <c r="DD245" s="40"/>
      <c r="DE245" s="40"/>
      <c r="DF245" s="40"/>
      <c r="DG245" s="40"/>
      <c r="DH245" s="40"/>
      <c r="DI245" s="40"/>
      <c r="DJ245" s="40"/>
      <c r="DK245" s="40"/>
      <c r="DL245" s="40"/>
      <c r="DM245" s="40"/>
      <c r="DN245" s="40"/>
      <c r="DO245" s="94"/>
      <c r="DP245" s="100"/>
      <c r="DQ245" s="104"/>
      <c r="DR245" s="105"/>
      <c r="DS245" s="105"/>
      <c r="DT245" s="105"/>
      <c r="DU245" s="105"/>
      <c r="DV245" s="105"/>
      <c r="DW245" s="94"/>
      <c r="DX245" s="191"/>
      <c r="DY245" s="104"/>
      <c r="DZ245" s="105"/>
      <c r="EA245" s="105"/>
      <c r="EB245" s="105"/>
      <c r="EC245" s="105"/>
      <c r="ED245" s="105"/>
      <c r="EE245" s="105"/>
      <c r="EF245" s="94"/>
      <c r="EG245" s="96"/>
      <c r="EH245" s="18"/>
      <c r="EI245" s="2"/>
      <c r="EJ245" s="2"/>
      <c r="EK245" s="100"/>
      <c r="EL245" s="99"/>
      <c r="EM245" s="40"/>
      <c r="EN245" s="40"/>
      <c r="EO245" s="100"/>
      <c r="EP245" s="99"/>
      <c r="EQ245" s="40"/>
      <c r="ER245" s="40"/>
      <c r="ES245" s="40"/>
      <c r="ET245" s="40"/>
      <c r="EU245" s="40"/>
      <c r="EV245" s="40"/>
      <c r="EW245" s="100"/>
      <c r="EX245" s="99"/>
      <c r="EY245" s="40"/>
      <c r="EZ245" s="40"/>
      <c r="FA245" s="40"/>
      <c r="FB245" s="40"/>
      <c r="FC245" s="40"/>
      <c r="FD245" s="40"/>
      <c r="FE245" s="100"/>
    </row>
    <row r="246" spans="1:161">
      <c r="A246" s="119" t="str">
        <f>Validation!B246</f>
        <v>Pass</v>
      </c>
      <c r="B246" s="150"/>
      <c r="C246" s="150"/>
      <c r="D246" s="150"/>
      <c r="E246" s="151"/>
      <c r="F246" s="152"/>
      <c r="G246" s="150"/>
      <c r="H246" s="149"/>
      <c r="I246" s="40"/>
      <c r="J246" s="149"/>
      <c r="K246" s="102"/>
      <c r="L246" s="40"/>
      <c r="M246" s="123"/>
      <c r="N246" s="137"/>
      <c r="O246" s="137"/>
      <c r="P246" s="95"/>
      <c r="Q246" s="94"/>
      <c r="R246" s="96"/>
      <c r="S246" s="95"/>
      <c r="T246" s="40"/>
      <c r="U246" s="40"/>
      <c r="V246" s="185"/>
      <c r="W246" s="167"/>
      <c r="X246" s="96"/>
      <c r="Y246" s="99"/>
      <c r="Z246" s="40"/>
      <c r="AA246" s="40"/>
      <c r="AB246" s="171"/>
      <c r="AC246" s="172"/>
      <c r="AD246" s="40"/>
      <c r="AE246" s="40"/>
      <c r="AF246" s="94"/>
      <c r="AG246" s="94"/>
      <c r="AH246" s="100"/>
      <c r="AI246" s="170"/>
      <c r="AJ246" s="169"/>
      <c r="AK246" s="98"/>
      <c r="AL246" s="168"/>
      <c r="AM246" s="97"/>
      <c r="AN246" s="98"/>
      <c r="AO246" s="98"/>
      <c r="AP246" s="225"/>
      <c r="AQ246" s="175"/>
      <c r="AR246" s="98"/>
      <c r="AS246" s="235"/>
      <c r="AT246" s="168"/>
      <c r="AU246" s="136"/>
      <c r="AV246" s="99"/>
      <c r="AW246" s="40"/>
      <c r="AX246" s="40"/>
      <c r="AY246" s="40"/>
      <c r="AZ246" s="40"/>
      <c r="BA246" s="40"/>
      <c r="BB246" s="40"/>
      <c r="BC246" s="40"/>
      <c r="BD246" s="40"/>
      <c r="BE246" s="40"/>
      <c r="BF246" s="101"/>
      <c r="BG246" s="96"/>
      <c r="BH246" s="99"/>
      <c r="BI246" s="40"/>
      <c r="BJ246" s="40"/>
      <c r="BK246" s="40"/>
      <c r="BL246" s="40"/>
      <c r="BM246" s="40"/>
      <c r="BN246" s="40"/>
      <c r="BO246" s="40"/>
      <c r="BP246" s="100"/>
      <c r="BQ246" s="40"/>
      <c r="BR246" s="40"/>
      <c r="BS246" s="40"/>
      <c r="BT246" s="40"/>
      <c r="BU246" s="40"/>
      <c r="BV246" s="40"/>
      <c r="BW246" s="40"/>
      <c r="BX246" s="40"/>
      <c r="BY246" s="100"/>
      <c r="BZ246" s="99"/>
      <c r="CA246" s="40"/>
      <c r="CB246" s="40"/>
      <c r="CC246" s="40"/>
      <c r="CD246" s="40"/>
      <c r="CE246" s="40"/>
      <c r="CF246" s="40"/>
      <c r="CG246" s="40"/>
      <c r="CH246" s="40"/>
      <c r="CI246" s="40"/>
      <c r="CJ246" s="40"/>
      <c r="CK246" s="40"/>
      <c r="CL246" s="40"/>
      <c r="CM246" s="40"/>
      <c r="CN246" s="40"/>
      <c r="CO246" s="40"/>
      <c r="CP246" s="40"/>
      <c r="CQ246" s="40"/>
      <c r="CR246" s="40"/>
      <c r="CS246" s="102"/>
      <c r="CT246" s="103"/>
      <c r="CU246" s="40"/>
      <c r="CV246" s="40"/>
      <c r="CW246" s="40"/>
      <c r="CX246" s="40"/>
      <c r="CY246" s="40"/>
      <c r="CZ246" s="40"/>
      <c r="DA246" s="40"/>
      <c r="DB246" s="40"/>
      <c r="DC246" s="40"/>
      <c r="DD246" s="40"/>
      <c r="DE246" s="40"/>
      <c r="DF246" s="40"/>
      <c r="DG246" s="40"/>
      <c r="DH246" s="40"/>
      <c r="DI246" s="40"/>
      <c r="DJ246" s="40"/>
      <c r="DK246" s="40"/>
      <c r="DL246" s="40"/>
      <c r="DM246" s="40"/>
      <c r="DN246" s="40"/>
      <c r="DO246" s="94"/>
      <c r="DP246" s="100"/>
      <c r="DQ246" s="104"/>
      <c r="DR246" s="105"/>
      <c r="DS246" s="105"/>
      <c r="DT246" s="105"/>
      <c r="DU246" s="105"/>
      <c r="DV246" s="105"/>
      <c r="DW246" s="94"/>
      <c r="DX246" s="191"/>
      <c r="DY246" s="104"/>
      <c r="DZ246" s="105"/>
      <c r="EA246" s="105"/>
      <c r="EB246" s="105"/>
      <c r="EC246" s="105"/>
      <c r="ED246" s="105"/>
      <c r="EE246" s="105"/>
      <c r="EF246" s="94"/>
      <c r="EG246" s="96"/>
      <c r="EH246" s="18"/>
      <c r="EI246" s="2"/>
      <c r="EJ246" s="2"/>
      <c r="EK246" s="100"/>
      <c r="EL246" s="99"/>
      <c r="EM246" s="40"/>
      <c r="EN246" s="40"/>
      <c r="EO246" s="100"/>
      <c r="EP246" s="99"/>
      <c r="EQ246" s="40"/>
      <c r="ER246" s="40"/>
      <c r="ES246" s="40"/>
      <c r="ET246" s="40"/>
      <c r="EU246" s="40"/>
      <c r="EV246" s="40"/>
      <c r="EW246" s="100"/>
      <c r="EX246" s="99"/>
      <c r="EY246" s="40"/>
      <c r="EZ246" s="40"/>
      <c r="FA246" s="40"/>
      <c r="FB246" s="40"/>
      <c r="FC246" s="40"/>
      <c r="FD246" s="40"/>
      <c r="FE246" s="100"/>
    </row>
    <row r="247" spans="1:161">
      <c r="A247" s="119" t="str">
        <f>Validation!B247</f>
        <v>Pass</v>
      </c>
      <c r="B247" s="150"/>
      <c r="C247" s="150"/>
      <c r="D247" s="150"/>
      <c r="E247" s="151"/>
      <c r="F247" s="152"/>
      <c r="G247" s="150"/>
      <c r="H247" s="149"/>
      <c r="I247" s="40"/>
      <c r="J247" s="149"/>
      <c r="K247" s="102"/>
      <c r="L247" s="40"/>
      <c r="M247" s="123"/>
      <c r="N247" s="137"/>
      <c r="O247" s="137"/>
      <c r="P247" s="95"/>
      <c r="Q247" s="94"/>
      <c r="R247" s="96"/>
      <c r="S247" s="95"/>
      <c r="T247" s="40"/>
      <c r="U247" s="40"/>
      <c r="V247" s="185"/>
      <c r="W247" s="167"/>
      <c r="X247" s="96"/>
      <c r="Y247" s="99"/>
      <c r="Z247" s="40"/>
      <c r="AA247" s="40"/>
      <c r="AB247" s="171"/>
      <c r="AC247" s="172"/>
      <c r="AD247" s="40"/>
      <c r="AE247" s="40"/>
      <c r="AF247" s="94"/>
      <c r="AG247" s="94"/>
      <c r="AH247" s="100"/>
      <c r="AI247" s="170"/>
      <c r="AJ247" s="169"/>
      <c r="AK247" s="98"/>
      <c r="AL247" s="168"/>
      <c r="AM247" s="97"/>
      <c r="AN247" s="98"/>
      <c r="AO247" s="98"/>
      <c r="AP247" s="225"/>
      <c r="AQ247" s="175"/>
      <c r="AR247" s="98"/>
      <c r="AS247" s="235"/>
      <c r="AT247" s="168"/>
      <c r="AU247" s="136"/>
      <c r="AV247" s="99"/>
      <c r="AW247" s="40"/>
      <c r="AX247" s="40"/>
      <c r="AY247" s="40"/>
      <c r="AZ247" s="40"/>
      <c r="BA247" s="40"/>
      <c r="BB247" s="40"/>
      <c r="BC247" s="40"/>
      <c r="BD247" s="40"/>
      <c r="BE247" s="40"/>
      <c r="BF247" s="101"/>
      <c r="BG247" s="96"/>
      <c r="BH247" s="99"/>
      <c r="BI247" s="40"/>
      <c r="BJ247" s="40"/>
      <c r="BK247" s="40"/>
      <c r="BL247" s="40"/>
      <c r="BM247" s="40"/>
      <c r="BN247" s="40"/>
      <c r="BO247" s="40"/>
      <c r="BP247" s="100"/>
      <c r="BQ247" s="40"/>
      <c r="BR247" s="40"/>
      <c r="BS247" s="40"/>
      <c r="BT247" s="40"/>
      <c r="BU247" s="40"/>
      <c r="BV247" s="40"/>
      <c r="BW247" s="40"/>
      <c r="BX247" s="40"/>
      <c r="BY247" s="100"/>
      <c r="BZ247" s="99"/>
      <c r="CA247" s="40"/>
      <c r="CB247" s="40"/>
      <c r="CC247" s="40"/>
      <c r="CD247" s="40"/>
      <c r="CE247" s="40"/>
      <c r="CF247" s="40"/>
      <c r="CG247" s="40"/>
      <c r="CH247" s="40"/>
      <c r="CI247" s="40"/>
      <c r="CJ247" s="40"/>
      <c r="CK247" s="40"/>
      <c r="CL247" s="40"/>
      <c r="CM247" s="40"/>
      <c r="CN247" s="40"/>
      <c r="CO247" s="40"/>
      <c r="CP247" s="40"/>
      <c r="CQ247" s="40"/>
      <c r="CR247" s="40"/>
      <c r="CS247" s="102"/>
      <c r="CT247" s="103"/>
      <c r="CU247" s="40"/>
      <c r="CV247" s="40"/>
      <c r="CW247" s="40"/>
      <c r="CX247" s="40"/>
      <c r="CY247" s="40"/>
      <c r="CZ247" s="40"/>
      <c r="DA247" s="40"/>
      <c r="DB247" s="40"/>
      <c r="DC247" s="40"/>
      <c r="DD247" s="40"/>
      <c r="DE247" s="40"/>
      <c r="DF247" s="40"/>
      <c r="DG247" s="40"/>
      <c r="DH247" s="40"/>
      <c r="DI247" s="40"/>
      <c r="DJ247" s="40"/>
      <c r="DK247" s="40"/>
      <c r="DL247" s="40"/>
      <c r="DM247" s="40"/>
      <c r="DN247" s="40"/>
      <c r="DO247" s="94"/>
      <c r="DP247" s="100"/>
      <c r="DQ247" s="104"/>
      <c r="DR247" s="105"/>
      <c r="DS247" s="105"/>
      <c r="DT247" s="105"/>
      <c r="DU247" s="105"/>
      <c r="DV247" s="105"/>
      <c r="DW247" s="94"/>
      <c r="DX247" s="191"/>
      <c r="DY247" s="104"/>
      <c r="DZ247" s="105"/>
      <c r="EA247" s="105"/>
      <c r="EB247" s="105"/>
      <c r="EC247" s="105"/>
      <c r="ED247" s="105"/>
      <c r="EE247" s="105"/>
      <c r="EF247" s="94"/>
      <c r="EG247" s="96"/>
      <c r="EH247" s="18"/>
      <c r="EI247" s="2"/>
      <c r="EJ247" s="2"/>
      <c r="EK247" s="100"/>
      <c r="EL247" s="99"/>
      <c r="EM247" s="40"/>
      <c r="EN247" s="40"/>
      <c r="EO247" s="100"/>
      <c r="EP247" s="99"/>
      <c r="EQ247" s="40"/>
      <c r="ER247" s="40"/>
      <c r="ES247" s="40"/>
      <c r="ET247" s="40"/>
      <c r="EU247" s="40"/>
      <c r="EV247" s="40"/>
      <c r="EW247" s="100"/>
      <c r="EX247" s="99"/>
      <c r="EY247" s="40"/>
      <c r="EZ247" s="40"/>
      <c r="FA247" s="40"/>
      <c r="FB247" s="40"/>
      <c r="FC247" s="40"/>
      <c r="FD247" s="40"/>
      <c r="FE247" s="100"/>
    </row>
    <row r="248" spans="1:161">
      <c r="A248" s="119" t="str">
        <f>Validation!B248</f>
        <v>Pass</v>
      </c>
      <c r="B248" s="150"/>
      <c r="C248" s="150"/>
      <c r="D248" s="150"/>
      <c r="E248" s="151"/>
      <c r="F248" s="152"/>
      <c r="G248" s="150"/>
      <c r="H248" s="149"/>
      <c r="I248" s="40"/>
      <c r="J248" s="149"/>
      <c r="K248" s="102"/>
      <c r="L248" s="40"/>
      <c r="M248" s="123"/>
      <c r="N248" s="137"/>
      <c r="O248" s="137"/>
      <c r="P248" s="95"/>
      <c r="Q248" s="94"/>
      <c r="R248" s="96"/>
      <c r="S248" s="95"/>
      <c r="T248" s="40"/>
      <c r="U248" s="40"/>
      <c r="V248" s="185"/>
      <c r="W248" s="167"/>
      <c r="X248" s="96"/>
      <c r="Y248" s="99"/>
      <c r="Z248" s="40"/>
      <c r="AA248" s="40"/>
      <c r="AB248" s="171"/>
      <c r="AC248" s="172"/>
      <c r="AD248" s="40"/>
      <c r="AE248" s="40"/>
      <c r="AF248" s="94"/>
      <c r="AG248" s="94"/>
      <c r="AH248" s="100"/>
      <c r="AI248" s="170"/>
      <c r="AJ248" s="169"/>
      <c r="AK248" s="98"/>
      <c r="AL248" s="168"/>
      <c r="AM248" s="97"/>
      <c r="AN248" s="98"/>
      <c r="AO248" s="98"/>
      <c r="AP248" s="225"/>
      <c r="AQ248" s="175"/>
      <c r="AR248" s="98"/>
      <c r="AS248" s="235"/>
      <c r="AT248" s="168"/>
      <c r="AU248" s="136"/>
      <c r="AV248" s="99"/>
      <c r="AW248" s="40"/>
      <c r="AX248" s="40"/>
      <c r="AY248" s="40"/>
      <c r="AZ248" s="40"/>
      <c r="BA248" s="40"/>
      <c r="BB248" s="40"/>
      <c r="BC248" s="40"/>
      <c r="BD248" s="40"/>
      <c r="BE248" s="40"/>
      <c r="BF248" s="101"/>
      <c r="BG248" s="96"/>
      <c r="BH248" s="99"/>
      <c r="BI248" s="40"/>
      <c r="BJ248" s="40"/>
      <c r="BK248" s="40"/>
      <c r="BL248" s="40"/>
      <c r="BM248" s="40"/>
      <c r="BN248" s="40"/>
      <c r="BO248" s="40"/>
      <c r="BP248" s="100"/>
      <c r="BQ248" s="40"/>
      <c r="BR248" s="40"/>
      <c r="BS248" s="40"/>
      <c r="BT248" s="40"/>
      <c r="BU248" s="40"/>
      <c r="BV248" s="40"/>
      <c r="BW248" s="40"/>
      <c r="BX248" s="40"/>
      <c r="BY248" s="100"/>
      <c r="BZ248" s="99"/>
      <c r="CA248" s="40"/>
      <c r="CB248" s="40"/>
      <c r="CC248" s="40"/>
      <c r="CD248" s="40"/>
      <c r="CE248" s="40"/>
      <c r="CF248" s="40"/>
      <c r="CG248" s="40"/>
      <c r="CH248" s="40"/>
      <c r="CI248" s="40"/>
      <c r="CJ248" s="40"/>
      <c r="CK248" s="40"/>
      <c r="CL248" s="40"/>
      <c r="CM248" s="40"/>
      <c r="CN248" s="40"/>
      <c r="CO248" s="40"/>
      <c r="CP248" s="40"/>
      <c r="CQ248" s="40"/>
      <c r="CR248" s="40"/>
      <c r="CS248" s="102"/>
      <c r="CT248" s="103"/>
      <c r="CU248" s="40"/>
      <c r="CV248" s="40"/>
      <c r="CW248" s="40"/>
      <c r="CX248" s="40"/>
      <c r="CY248" s="40"/>
      <c r="CZ248" s="40"/>
      <c r="DA248" s="40"/>
      <c r="DB248" s="40"/>
      <c r="DC248" s="40"/>
      <c r="DD248" s="40"/>
      <c r="DE248" s="40"/>
      <c r="DF248" s="40"/>
      <c r="DG248" s="40"/>
      <c r="DH248" s="40"/>
      <c r="DI248" s="40"/>
      <c r="DJ248" s="40"/>
      <c r="DK248" s="40"/>
      <c r="DL248" s="40"/>
      <c r="DM248" s="40"/>
      <c r="DN248" s="40"/>
      <c r="DO248" s="94"/>
      <c r="DP248" s="100"/>
      <c r="DQ248" s="104"/>
      <c r="DR248" s="105"/>
      <c r="DS248" s="105"/>
      <c r="DT248" s="105"/>
      <c r="DU248" s="105"/>
      <c r="DV248" s="105"/>
      <c r="DW248" s="94"/>
      <c r="DX248" s="191"/>
      <c r="DY248" s="104"/>
      <c r="DZ248" s="105"/>
      <c r="EA248" s="105"/>
      <c r="EB248" s="105"/>
      <c r="EC248" s="105"/>
      <c r="ED248" s="105"/>
      <c r="EE248" s="105"/>
      <c r="EF248" s="94"/>
      <c r="EG248" s="96"/>
      <c r="EH248" s="18"/>
      <c r="EI248" s="2"/>
      <c r="EJ248" s="2"/>
      <c r="EK248" s="100"/>
      <c r="EL248" s="99"/>
      <c r="EM248" s="40"/>
      <c r="EN248" s="40"/>
      <c r="EO248" s="100"/>
      <c r="EP248" s="99"/>
      <c r="EQ248" s="40"/>
      <c r="ER248" s="40"/>
      <c r="ES248" s="40"/>
      <c r="ET248" s="40"/>
      <c r="EU248" s="40"/>
      <c r="EV248" s="40"/>
      <c r="EW248" s="100"/>
      <c r="EX248" s="99"/>
      <c r="EY248" s="40"/>
      <c r="EZ248" s="40"/>
      <c r="FA248" s="40"/>
      <c r="FB248" s="40"/>
      <c r="FC248" s="40"/>
      <c r="FD248" s="40"/>
      <c r="FE248" s="100"/>
    </row>
    <row r="249" spans="1:161">
      <c r="A249" s="119" t="str">
        <f>Validation!B249</f>
        <v>Pass</v>
      </c>
      <c r="B249" s="150"/>
      <c r="C249" s="150"/>
      <c r="D249" s="150"/>
      <c r="E249" s="151"/>
      <c r="F249" s="152"/>
      <c r="G249" s="150"/>
      <c r="H249" s="149"/>
      <c r="I249" s="40"/>
      <c r="J249" s="149"/>
      <c r="K249" s="102"/>
      <c r="L249" s="40"/>
      <c r="M249" s="123"/>
      <c r="N249" s="137"/>
      <c r="O249" s="137"/>
      <c r="P249" s="95"/>
      <c r="Q249" s="94"/>
      <c r="R249" s="96"/>
      <c r="S249" s="95"/>
      <c r="T249" s="40"/>
      <c r="U249" s="40"/>
      <c r="V249" s="185"/>
      <c r="W249" s="167"/>
      <c r="X249" s="96"/>
      <c r="Y249" s="99"/>
      <c r="Z249" s="40"/>
      <c r="AA249" s="40"/>
      <c r="AB249" s="171"/>
      <c r="AC249" s="172"/>
      <c r="AD249" s="40"/>
      <c r="AE249" s="40"/>
      <c r="AF249" s="94"/>
      <c r="AG249" s="94"/>
      <c r="AH249" s="100"/>
      <c r="AI249" s="170"/>
      <c r="AJ249" s="169"/>
      <c r="AK249" s="98"/>
      <c r="AL249" s="168"/>
      <c r="AM249" s="97"/>
      <c r="AN249" s="98"/>
      <c r="AO249" s="98"/>
      <c r="AP249" s="225"/>
      <c r="AQ249" s="175"/>
      <c r="AR249" s="98"/>
      <c r="AS249" s="235"/>
      <c r="AT249" s="168"/>
      <c r="AU249" s="136"/>
      <c r="AV249" s="99"/>
      <c r="AW249" s="40"/>
      <c r="AX249" s="40"/>
      <c r="AY249" s="40"/>
      <c r="AZ249" s="40"/>
      <c r="BA249" s="40"/>
      <c r="BB249" s="40"/>
      <c r="BC249" s="40"/>
      <c r="BD249" s="40"/>
      <c r="BE249" s="40"/>
      <c r="BF249" s="101"/>
      <c r="BG249" s="96"/>
      <c r="BH249" s="99"/>
      <c r="BI249" s="40"/>
      <c r="BJ249" s="40"/>
      <c r="BK249" s="40"/>
      <c r="BL249" s="40"/>
      <c r="BM249" s="40"/>
      <c r="BN249" s="40"/>
      <c r="BO249" s="40"/>
      <c r="BP249" s="100"/>
      <c r="BQ249" s="40"/>
      <c r="BR249" s="40"/>
      <c r="BS249" s="40"/>
      <c r="BT249" s="40"/>
      <c r="BU249" s="40"/>
      <c r="BV249" s="40"/>
      <c r="BW249" s="40"/>
      <c r="BX249" s="40"/>
      <c r="BY249" s="100"/>
      <c r="BZ249" s="99"/>
      <c r="CA249" s="40"/>
      <c r="CB249" s="40"/>
      <c r="CC249" s="40"/>
      <c r="CD249" s="40"/>
      <c r="CE249" s="40"/>
      <c r="CF249" s="40"/>
      <c r="CG249" s="40"/>
      <c r="CH249" s="40"/>
      <c r="CI249" s="40"/>
      <c r="CJ249" s="40"/>
      <c r="CK249" s="40"/>
      <c r="CL249" s="40"/>
      <c r="CM249" s="40"/>
      <c r="CN249" s="40"/>
      <c r="CO249" s="40"/>
      <c r="CP249" s="40"/>
      <c r="CQ249" s="40"/>
      <c r="CR249" s="40"/>
      <c r="CS249" s="102"/>
      <c r="CT249" s="103"/>
      <c r="CU249" s="40"/>
      <c r="CV249" s="40"/>
      <c r="CW249" s="40"/>
      <c r="CX249" s="40"/>
      <c r="CY249" s="40"/>
      <c r="CZ249" s="40"/>
      <c r="DA249" s="40"/>
      <c r="DB249" s="40"/>
      <c r="DC249" s="40"/>
      <c r="DD249" s="40"/>
      <c r="DE249" s="40"/>
      <c r="DF249" s="40"/>
      <c r="DG249" s="40"/>
      <c r="DH249" s="40"/>
      <c r="DI249" s="40"/>
      <c r="DJ249" s="40"/>
      <c r="DK249" s="40"/>
      <c r="DL249" s="40"/>
      <c r="DM249" s="40"/>
      <c r="DN249" s="40"/>
      <c r="DO249" s="94"/>
      <c r="DP249" s="100"/>
      <c r="DQ249" s="104"/>
      <c r="DR249" s="105"/>
      <c r="DS249" s="105"/>
      <c r="DT249" s="105"/>
      <c r="DU249" s="105"/>
      <c r="DV249" s="105"/>
      <c r="DW249" s="94"/>
      <c r="DX249" s="191"/>
      <c r="DY249" s="104"/>
      <c r="DZ249" s="105"/>
      <c r="EA249" s="105"/>
      <c r="EB249" s="105"/>
      <c r="EC249" s="105"/>
      <c r="ED249" s="105"/>
      <c r="EE249" s="105"/>
      <c r="EF249" s="94"/>
      <c r="EG249" s="96"/>
      <c r="EH249" s="18"/>
      <c r="EI249" s="2"/>
      <c r="EJ249" s="2"/>
      <c r="EK249" s="100"/>
      <c r="EL249" s="99"/>
      <c r="EM249" s="40"/>
      <c r="EN249" s="40"/>
      <c r="EO249" s="100"/>
      <c r="EP249" s="99"/>
      <c r="EQ249" s="40"/>
      <c r="ER249" s="40"/>
      <c r="ES249" s="40"/>
      <c r="ET249" s="40"/>
      <c r="EU249" s="40"/>
      <c r="EV249" s="40"/>
      <c r="EW249" s="100"/>
      <c r="EX249" s="99"/>
      <c r="EY249" s="40"/>
      <c r="EZ249" s="40"/>
      <c r="FA249" s="40"/>
      <c r="FB249" s="40"/>
      <c r="FC249" s="40"/>
      <c r="FD249" s="40"/>
      <c r="FE249" s="100"/>
    </row>
    <row r="250" spans="1:161">
      <c r="A250" s="119" t="str">
        <f>Validation!B250</f>
        <v>Pass</v>
      </c>
      <c r="B250" s="150"/>
      <c r="C250" s="150"/>
      <c r="D250" s="150"/>
      <c r="E250" s="151"/>
      <c r="F250" s="152"/>
      <c r="G250" s="150"/>
      <c r="H250" s="149"/>
      <c r="I250" s="40"/>
      <c r="J250" s="149"/>
      <c r="K250" s="102"/>
      <c r="L250" s="40"/>
      <c r="M250" s="123"/>
      <c r="N250" s="137"/>
      <c r="O250" s="137"/>
      <c r="P250" s="95"/>
      <c r="Q250" s="94"/>
      <c r="R250" s="96"/>
      <c r="S250" s="95"/>
      <c r="T250" s="40"/>
      <c r="U250" s="40"/>
      <c r="V250" s="185"/>
      <c r="W250" s="167"/>
      <c r="X250" s="96"/>
      <c r="Y250" s="99"/>
      <c r="Z250" s="40"/>
      <c r="AA250" s="40"/>
      <c r="AB250" s="171"/>
      <c r="AC250" s="172"/>
      <c r="AD250" s="40"/>
      <c r="AE250" s="40"/>
      <c r="AF250" s="94"/>
      <c r="AG250" s="94"/>
      <c r="AH250" s="100"/>
      <c r="AI250" s="170"/>
      <c r="AJ250" s="169"/>
      <c r="AK250" s="98"/>
      <c r="AL250" s="168"/>
      <c r="AM250" s="97"/>
      <c r="AN250" s="98"/>
      <c r="AO250" s="98"/>
      <c r="AP250" s="225"/>
      <c r="AQ250" s="175"/>
      <c r="AR250" s="98"/>
      <c r="AS250" s="235"/>
      <c r="AT250" s="168"/>
      <c r="AU250" s="136"/>
      <c r="AV250" s="99"/>
      <c r="AW250" s="40"/>
      <c r="AX250" s="40"/>
      <c r="AY250" s="40"/>
      <c r="AZ250" s="40"/>
      <c r="BA250" s="40"/>
      <c r="BB250" s="40"/>
      <c r="BC250" s="40"/>
      <c r="BD250" s="40"/>
      <c r="BE250" s="40"/>
      <c r="BF250" s="101"/>
      <c r="BG250" s="96"/>
      <c r="BH250" s="99"/>
      <c r="BI250" s="40"/>
      <c r="BJ250" s="40"/>
      <c r="BK250" s="40"/>
      <c r="BL250" s="40"/>
      <c r="BM250" s="40"/>
      <c r="BN250" s="40"/>
      <c r="BO250" s="40"/>
      <c r="BP250" s="100"/>
      <c r="BQ250" s="40"/>
      <c r="BR250" s="40"/>
      <c r="BS250" s="40"/>
      <c r="BT250" s="40"/>
      <c r="BU250" s="40"/>
      <c r="BV250" s="40"/>
      <c r="BW250" s="40"/>
      <c r="BX250" s="40"/>
      <c r="BY250" s="100"/>
      <c r="BZ250" s="99"/>
      <c r="CA250" s="40"/>
      <c r="CB250" s="40"/>
      <c r="CC250" s="40"/>
      <c r="CD250" s="40"/>
      <c r="CE250" s="40"/>
      <c r="CF250" s="40"/>
      <c r="CG250" s="40"/>
      <c r="CH250" s="40"/>
      <c r="CI250" s="40"/>
      <c r="CJ250" s="40"/>
      <c r="CK250" s="40"/>
      <c r="CL250" s="40"/>
      <c r="CM250" s="40"/>
      <c r="CN250" s="40"/>
      <c r="CO250" s="40"/>
      <c r="CP250" s="40"/>
      <c r="CQ250" s="40"/>
      <c r="CR250" s="40"/>
      <c r="CS250" s="102"/>
      <c r="CT250" s="103"/>
      <c r="CU250" s="40"/>
      <c r="CV250" s="40"/>
      <c r="CW250" s="40"/>
      <c r="CX250" s="40"/>
      <c r="CY250" s="40"/>
      <c r="CZ250" s="40"/>
      <c r="DA250" s="40"/>
      <c r="DB250" s="40"/>
      <c r="DC250" s="40"/>
      <c r="DD250" s="40"/>
      <c r="DE250" s="40"/>
      <c r="DF250" s="40"/>
      <c r="DG250" s="40"/>
      <c r="DH250" s="40"/>
      <c r="DI250" s="40"/>
      <c r="DJ250" s="40"/>
      <c r="DK250" s="40"/>
      <c r="DL250" s="40"/>
      <c r="DM250" s="40"/>
      <c r="DN250" s="40"/>
      <c r="DO250" s="94"/>
      <c r="DP250" s="100"/>
      <c r="DQ250" s="104"/>
      <c r="DR250" s="105"/>
      <c r="DS250" s="105"/>
      <c r="DT250" s="105"/>
      <c r="DU250" s="105"/>
      <c r="DV250" s="105"/>
      <c r="DW250" s="94"/>
      <c r="DX250" s="191"/>
      <c r="DY250" s="104"/>
      <c r="DZ250" s="105"/>
      <c r="EA250" s="105"/>
      <c r="EB250" s="105"/>
      <c r="EC250" s="105"/>
      <c r="ED250" s="105"/>
      <c r="EE250" s="105"/>
      <c r="EF250" s="94"/>
      <c r="EG250" s="96"/>
      <c r="EH250" s="18"/>
      <c r="EI250" s="2"/>
      <c r="EJ250" s="2"/>
      <c r="EK250" s="100"/>
      <c r="EL250" s="99"/>
      <c r="EM250" s="40"/>
      <c r="EN250" s="40"/>
      <c r="EO250" s="100"/>
      <c r="EP250" s="99"/>
      <c r="EQ250" s="40"/>
      <c r="ER250" s="40"/>
      <c r="ES250" s="40"/>
      <c r="ET250" s="40"/>
      <c r="EU250" s="40"/>
      <c r="EV250" s="40"/>
      <c r="EW250" s="100"/>
      <c r="EX250" s="99"/>
      <c r="EY250" s="40"/>
      <c r="EZ250" s="40"/>
      <c r="FA250" s="40"/>
      <c r="FB250" s="40"/>
      <c r="FC250" s="40"/>
      <c r="FD250" s="40"/>
      <c r="FE250" s="100"/>
    </row>
    <row r="251" spans="1:161">
      <c r="A251" s="119" t="str">
        <f>Validation!B251</f>
        <v>Pass</v>
      </c>
      <c r="B251" s="150"/>
      <c r="C251" s="150"/>
      <c r="D251" s="150"/>
      <c r="E251" s="151"/>
      <c r="F251" s="152"/>
      <c r="G251" s="150"/>
      <c r="H251" s="149"/>
      <c r="I251" s="40"/>
      <c r="J251" s="149"/>
      <c r="K251" s="102"/>
      <c r="L251" s="40"/>
      <c r="M251" s="123"/>
      <c r="N251" s="137"/>
      <c r="O251" s="137"/>
      <c r="P251" s="95"/>
      <c r="Q251" s="94"/>
      <c r="R251" s="96"/>
      <c r="S251" s="95"/>
      <c r="T251" s="40"/>
      <c r="U251" s="40"/>
      <c r="V251" s="185"/>
      <c r="W251" s="167"/>
      <c r="X251" s="96"/>
      <c r="Y251" s="99"/>
      <c r="Z251" s="40"/>
      <c r="AA251" s="40"/>
      <c r="AB251" s="171"/>
      <c r="AC251" s="172"/>
      <c r="AD251" s="40"/>
      <c r="AE251" s="40"/>
      <c r="AF251" s="94"/>
      <c r="AG251" s="94"/>
      <c r="AH251" s="100"/>
      <c r="AI251" s="170"/>
      <c r="AJ251" s="169"/>
      <c r="AK251" s="98"/>
      <c r="AL251" s="168"/>
      <c r="AM251" s="97"/>
      <c r="AN251" s="98"/>
      <c r="AO251" s="98"/>
      <c r="AP251" s="225"/>
      <c r="AQ251" s="175"/>
      <c r="AR251" s="98"/>
      <c r="AS251" s="235"/>
      <c r="AT251" s="168"/>
      <c r="AU251" s="136"/>
      <c r="AV251" s="99"/>
      <c r="AW251" s="40"/>
      <c r="AX251" s="40"/>
      <c r="AY251" s="40"/>
      <c r="AZ251" s="40"/>
      <c r="BA251" s="40"/>
      <c r="BB251" s="40"/>
      <c r="BC251" s="40"/>
      <c r="BD251" s="40"/>
      <c r="BE251" s="40"/>
      <c r="BF251" s="101"/>
      <c r="BG251" s="96"/>
      <c r="BH251" s="99"/>
      <c r="BI251" s="40"/>
      <c r="BJ251" s="40"/>
      <c r="BK251" s="40"/>
      <c r="BL251" s="40"/>
      <c r="BM251" s="40"/>
      <c r="BN251" s="40"/>
      <c r="BO251" s="40"/>
      <c r="BP251" s="100"/>
      <c r="BQ251" s="40"/>
      <c r="BR251" s="40"/>
      <c r="BS251" s="40"/>
      <c r="BT251" s="40"/>
      <c r="BU251" s="40"/>
      <c r="BV251" s="40"/>
      <c r="BW251" s="40"/>
      <c r="BX251" s="40"/>
      <c r="BY251" s="100"/>
      <c r="BZ251" s="99"/>
      <c r="CA251" s="40"/>
      <c r="CB251" s="40"/>
      <c r="CC251" s="40"/>
      <c r="CD251" s="40"/>
      <c r="CE251" s="40"/>
      <c r="CF251" s="40"/>
      <c r="CG251" s="40"/>
      <c r="CH251" s="40"/>
      <c r="CI251" s="40"/>
      <c r="CJ251" s="40"/>
      <c r="CK251" s="40"/>
      <c r="CL251" s="40"/>
      <c r="CM251" s="40"/>
      <c r="CN251" s="40"/>
      <c r="CO251" s="40"/>
      <c r="CP251" s="40"/>
      <c r="CQ251" s="40"/>
      <c r="CR251" s="40"/>
      <c r="CS251" s="102"/>
      <c r="CT251" s="103"/>
      <c r="CU251" s="40"/>
      <c r="CV251" s="40"/>
      <c r="CW251" s="40"/>
      <c r="CX251" s="40"/>
      <c r="CY251" s="40"/>
      <c r="CZ251" s="40"/>
      <c r="DA251" s="40"/>
      <c r="DB251" s="40"/>
      <c r="DC251" s="40"/>
      <c r="DD251" s="40"/>
      <c r="DE251" s="40"/>
      <c r="DF251" s="40"/>
      <c r="DG251" s="40"/>
      <c r="DH251" s="40"/>
      <c r="DI251" s="40"/>
      <c r="DJ251" s="40"/>
      <c r="DK251" s="40"/>
      <c r="DL251" s="40"/>
      <c r="DM251" s="40"/>
      <c r="DN251" s="40"/>
      <c r="DO251" s="94"/>
      <c r="DP251" s="100"/>
      <c r="DQ251" s="104"/>
      <c r="DR251" s="105"/>
      <c r="DS251" s="105"/>
      <c r="DT251" s="105"/>
      <c r="DU251" s="105"/>
      <c r="DV251" s="105"/>
      <c r="DW251" s="94"/>
      <c r="DX251" s="191"/>
      <c r="DY251" s="104"/>
      <c r="DZ251" s="105"/>
      <c r="EA251" s="105"/>
      <c r="EB251" s="105"/>
      <c r="EC251" s="105"/>
      <c r="ED251" s="105"/>
      <c r="EE251" s="105"/>
      <c r="EF251" s="94"/>
      <c r="EG251" s="96"/>
      <c r="EH251" s="18"/>
      <c r="EI251" s="2"/>
      <c r="EJ251" s="2"/>
      <c r="EK251" s="100"/>
      <c r="EL251" s="99"/>
      <c r="EM251" s="40"/>
      <c r="EN251" s="40"/>
      <c r="EO251" s="100"/>
      <c r="EP251" s="99"/>
      <c r="EQ251" s="40"/>
      <c r="ER251" s="40"/>
      <c r="ES251" s="40"/>
      <c r="ET251" s="40"/>
      <c r="EU251" s="40"/>
      <c r="EV251" s="40"/>
      <c r="EW251" s="100"/>
      <c r="EX251" s="99"/>
      <c r="EY251" s="40"/>
      <c r="EZ251" s="40"/>
      <c r="FA251" s="40"/>
      <c r="FB251" s="40"/>
      <c r="FC251" s="40"/>
      <c r="FD251" s="40"/>
      <c r="FE251" s="100"/>
    </row>
    <row r="252" spans="1:161">
      <c r="A252" s="119" t="str">
        <f>Validation!B252</f>
        <v>Pass</v>
      </c>
      <c r="B252" s="150"/>
      <c r="C252" s="150"/>
      <c r="D252" s="150"/>
      <c r="E252" s="151"/>
      <c r="F252" s="152"/>
      <c r="G252" s="150"/>
      <c r="H252" s="149"/>
      <c r="I252" s="40"/>
      <c r="J252" s="149"/>
      <c r="K252" s="102"/>
      <c r="L252" s="40"/>
      <c r="M252" s="123"/>
      <c r="N252" s="137"/>
      <c r="O252" s="137"/>
      <c r="P252" s="95"/>
      <c r="Q252" s="94"/>
      <c r="R252" s="96"/>
      <c r="S252" s="95"/>
      <c r="T252" s="40"/>
      <c r="U252" s="40"/>
      <c r="V252" s="185"/>
      <c r="W252" s="167"/>
      <c r="X252" s="96"/>
      <c r="Y252" s="99"/>
      <c r="Z252" s="40"/>
      <c r="AA252" s="40"/>
      <c r="AB252" s="171"/>
      <c r="AC252" s="172"/>
      <c r="AD252" s="40"/>
      <c r="AE252" s="40"/>
      <c r="AF252" s="94"/>
      <c r="AG252" s="94"/>
      <c r="AH252" s="100"/>
      <c r="AI252" s="170"/>
      <c r="AJ252" s="169"/>
      <c r="AK252" s="98"/>
      <c r="AL252" s="168"/>
      <c r="AM252" s="97"/>
      <c r="AN252" s="98"/>
      <c r="AO252" s="98"/>
      <c r="AP252" s="225"/>
      <c r="AQ252" s="175"/>
      <c r="AR252" s="98"/>
      <c r="AS252" s="235"/>
      <c r="AT252" s="168"/>
      <c r="AU252" s="136"/>
      <c r="AV252" s="99"/>
      <c r="AW252" s="40"/>
      <c r="AX252" s="40"/>
      <c r="AY252" s="40"/>
      <c r="AZ252" s="40"/>
      <c r="BA252" s="40"/>
      <c r="BB252" s="40"/>
      <c r="BC252" s="40"/>
      <c r="BD252" s="40"/>
      <c r="BE252" s="40"/>
      <c r="BF252" s="101"/>
      <c r="BG252" s="96"/>
      <c r="BH252" s="99"/>
      <c r="BI252" s="40"/>
      <c r="BJ252" s="40"/>
      <c r="BK252" s="40"/>
      <c r="BL252" s="40"/>
      <c r="BM252" s="40"/>
      <c r="BN252" s="40"/>
      <c r="BO252" s="40"/>
      <c r="BP252" s="100"/>
      <c r="BQ252" s="40"/>
      <c r="BR252" s="40"/>
      <c r="BS252" s="40"/>
      <c r="BT252" s="40"/>
      <c r="BU252" s="40"/>
      <c r="BV252" s="40"/>
      <c r="BW252" s="40"/>
      <c r="BX252" s="40"/>
      <c r="BY252" s="100"/>
      <c r="BZ252" s="99"/>
      <c r="CA252" s="40"/>
      <c r="CB252" s="40"/>
      <c r="CC252" s="40"/>
      <c r="CD252" s="40"/>
      <c r="CE252" s="40"/>
      <c r="CF252" s="40"/>
      <c r="CG252" s="40"/>
      <c r="CH252" s="40"/>
      <c r="CI252" s="40"/>
      <c r="CJ252" s="40"/>
      <c r="CK252" s="40"/>
      <c r="CL252" s="40"/>
      <c r="CM252" s="40"/>
      <c r="CN252" s="40"/>
      <c r="CO252" s="40"/>
      <c r="CP252" s="40"/>
      <c r="CQ252" s="40"/>
      <c r="CR252" s="40"/>
      <c r="CS252" s="102"/>
      <c r="CT252" s="103"/>
      <c r="CU252" s="40"/>
      <c r="CV252" s="40"/>
      <c r="CW252" s="40"/>
      <c r="CX252" s="40"/>
      <c r="CY252" s="40"/>
      <c r="CZ252" s="40"/>
      <c r="DA252" s="40"/>
      <c r="DB252" s="40"/>
      <c r="DC252" s="40"/>
      <c r="DD252" s="40"/>
      <c r="DE252" s="40"/>
      <c r="DF252" s="40"/>
      <c r="DG252" s="40"/>
      <c r="DH252" s="40"/>
      <c r="DI252" s="40"/>
      <c r="DJ252" s="40"/>
      <c r="DK252" s="40"/>
      <c r="DL252" s="40"/>
      <c r="DM252" s="40"/>
      <c r="DN252" s="40"/>
      <c r="DO252" s="94"/>
      <c r="DP252" s="100"/>
      <c r="DQ252" s="104"/>
      <c r="DR252" s="105"/>
      <c r="DS252" s="105"/>
      <c r="DT252" s="105"/>
      <c r="DU252" s="105"/>
      <c r="DV252" s="105"/>
      <c r="DW252" s="94"/>
      <c r="DX252" s="191"/>
      <c r="DY252" s="104"/>
      <c r="DZ252" s="105"/>
      <c r="EA252" s="105"/>
      <c r="EB252" s="105"/>
      <c r="EC252" s="105"/>
      <c r="ED252" s="105"/>
      <c r="EE252" s="105"/>
      <c r="EF252" s="94"/>
      <c r="EG252" s="96"/>
      <c r="EH252" s="18"/>
      <c r="EI252" s="2"/>
      <c r="EJ252" s="2"/>
      <c r="EK252" s="100"/>
      <c r="EL252" s="99"/>
      <c r="EM252" s="40"/>
      <c r="EN252" s="40"/>
      <c r="EO252" s="100"/>
      <c r="EP252" s="99"/>
      <c r="EQ252" s="40"/>
      <c r="ER252" s="40"/>
      <c r="ES252" s="40"/>
      <c r="ET252" s="40"/>
      <c r="EU252" s="40"/>
      <c r="EV252" s="40"/>
      <c r="EW252" s="100"/>
      <c r="EX252" s="99"/>
      <c r="EY252" s="40"/>
      <c r="EZ252" s="40"/>
      <c r="FA252" s="40"/>
      <c r="FB252" s="40"/>
      <c r="FC252" s="40"/>
      <c r="FD252" s="40"/>
      <c r="FE252" s="100"/>
    </row>
    <row r="253" spans="1:161">
      <c r="A253" s="119" t="str">
        <f>Validation!B253</f>
        <v>Pass</v>
      </c>
      <c r="B253" s="150"/>
      <c r="C253" s="150"/>
      <c r="D253" s="150"/>
      <c r="E253" s="151"/>
      <c r="F253" s="152"/>
      <c r="G253" s="150"/>
      <c r="H253" s="149"/>
      <c r="I253" s="40"/>
      <c r="J253" s="149"/>
      <c r="K253" s="102"/>
      <c r="L253" s="40"/>
      <c r="M253" s="123"/>
      <c r="N253" s="137"/>
      <c r="O253" s="137"/>
      <c r="P253" s="95"/>
      <c r="Q253" s="94"/>
      <c r="R253" s="96"/>
      <c r="S253" s="95"/>
      <c r="T253" s="40"/>
      <c r="U253" s="40"/>
      <c r="V253" s="185"/>
      <c r="W253" s="167"/>
      <c r="X253" s="96"/>
      <c r="Y253" s="99"/>
      <c r="Z253" s="40"/>
      <c r="AA253" s="40"/>
      <c r="AB253" s="171"/>
      <c r="AC253" s="172"/>
      <c r="AD253" s="40"/>
      <c r="AE253" s="40"/>
      <c r="AF253" s="94"/>
      <c r="AG253" s="94"/>
      <c r="AH253" s="100"/>
      <c r="AI253" s="170"/>
      <c r="AJ253" s="169"/>
      <c r="AK253" s="98"/>
      <c r="AL253" s="168"/>
      <c r="AM253" s="97"/>
      <c r="AN253" s="98"/>
      <c r="AO253" s="98"/>
      <c r="AP253" s="225"/>
      <c r="AQ253" s="175"/>
      <c r="AR253" s="98"/>
      <c r="AS253" s="235"/>
      <c r="AT253" s="168"/>
      <c r="AU253" s="136"/>
      <c r="AV253" s="99"/>
      <c r="AW253" s="40"/>
      <c r="AX253" s="40"/>
      <c r="AY253" s="40"/>
      <c r="AZ253" s="40"/>
      <c r="BA253" s="40"/>
      <c r="BB253" s="40"/>
      <c r="BC253" s="40"/>
      <c r="BD253" s="40"/>
      <c r="BE253" s="40"/>
      <c r="BF253" s="101"/>
      <c r="BG253" s="96"/>
      <c r="BH253" s="99"/>
      <c r="BI253" s="40"/>
      <c r="BJ253" s="40"/>
      <c r="BK253" s="40"/>
      <c r="BL253" s="40"/>
      <c r="BM253" s="40"/>
      <c r="BN253" s="40"/>
      <c r="BO253" s="40"/>
      <c r="BP253" s="100"/>
      <c r="BQ253" s="40"/>
      <c r="BR253" s="40"/>
      <c r="BS253" s="40"/>
      <c r="BT253" s="40"/>
      <c r="BU253" s="40"/>
      <c r="BV253" s="40"/>
      <c r="BW253" s="40"/>
      <c r="BX253" s="40"/>
      <c r="BY253" s="100"/>
      <c r="BZ253" s="99"/>
      <c r="CA253" s="40"/>
      <c r="CB253" s="40"/>
      <c r="CC253" s="40"/>
      <c r="CD253" s="40"/>
      <c r="CE253" s="40"/>
      <c r="CF253" s="40"/>
      <c r="CG253" s="40"/>
      <c r="CH253" s="40"/>
      <c r="CI253" s="40"/>
      <c r="CJ253" s="40"/>
      <c r="CK253" s="40"/>
      <c r="CL253" s="40"/>
      <c r="CM253" s="40"/>
      <c r="CN253" s="40"/>
      <c r="CO253" s="40"/>
      <c r="CP253" s="40"/>
      <c r="CQ253" s="40"/>
      <c r="CR253" s="40"/>
      <c r="CS253" s="102"/>
      <c r="CT253" s="103"/>
      <c r="CU253" s="40"/>
      <c r="CV253" s="40"/>
      <c r="CW253" s="40"/>
      <c r="CX253" s="40"/>
      <c r="CY253" s="40"/>
      <c r="CZ253" s="40"/>
      <c r="DA253" s="40"/>
      <c r="DB253" s="40"/>
      <c r="DC253" s="40"/>
      <c r="DD253" s="40"/>
      <c r="DE253" s="40"/>
      <c r="DF253" s="40"/>
      <c r="DG253" s="40"/>
      <c r="DH253" s="40"/>
      <c r="DI253" s="40"/>
      <c r="DJ253" s="40"/>
      <c r="DK253" s="40"/>
      <c r="DL253" s="40"/>
      <c r="DM253" s="40"/>
      <c r="DN253" s="40"/>
      <c r="DO253" s="94"/>
      <c r="DP253" s="100"/>
      <c r="DQ253" s="104"/>
      <c r="DR253" s="105"/>
      <c r="DS253" s="105"/>
      <c r="DT253" s="105"/>
      <c r="DU253" s="105"/>
      <c r="DV253" s="105"/>
      <c r="DW253" s="94"/>
      <c r="DX253" s="191"/>
      <c r="DY253" s="104"/>
      <c r="DZ253" s="105"/>
      <c r="EA253" s="105"/>
      <c r="EB253" s="105"/>
      <c r="EC253" s="105"/>
      <c r="ED253" s="105"/>
      <c r="EE253" s="105"/>
      <c r="EF253" s="94"/>
      <c r="EG253" s="96"/>
      <c r="EH253" s="18"/>
      <c r="EI253" s="2"/>
      <c r="EJ253" s="2"/>
      <c r="EK253" s="100"/>
      <c r="EL253" s="99"/>
      <c r="EM253" s="40"/>
      <c r="EN253" s="40"/>
      <c r="EO253" s="100"/>
      <c r="EP253" s="99"/>
      <c r="EQ253" s="40"/>
      <c r="ER253" s="40"/>
      <c r="ES253" s="40"/>
      <c r="ET253" s="40"/>
      <c r="EU253" s="40"/>
      <c r="EV253" s="40"/>
      <c r="EW253" s="100"/>
      <c r="EX253" s="99"/>
      <c r="EY253" s="40"/>
      <c r="EZ253" s="40"/>
      <c r="FA253" s="40"/>
      <c r="FB253" s="40"/>
      <c r="FC253" s="40"/>
      <c r="FD253" s="40"/>
      <c r="FE253" s="100"/>
    </row>
    <row r="254" spans="1:161">
      <c r="A254" s="119" t="str">
        <f>Validation!B254</f>
        <v>Pass</v>
      </c>
      <c r="B254" s="150"/>
      <c r="C254" s="150"/>
      <c r="D254" s="150"/>
      <c r="E254" s="151"/>
      <c r="F254" s="152"/>
      <c r="G254" s="150"/>
      <c r="H254" s="149"/>
      <c r="I254" s="40"/>
      <c r="J254" s="149"/>
      <c r="K254" s="102"/>
      <c r="L254" s="40"/>
      <c r="M254" s="123"/>
      <c r="N254" s="137"/>
      <c r="O254" s="137"/>
      <c r="P254" s="95"/>
      <c r="Q254" s="94"/>
      <c r="R254" s="96"/>
      <c r="S254" s="95"/>
      <c r="T254" s="40"/>
      <c r="U254" s="40"/>
      <c r="V254" s="185"/>
      <c r="W254" s="167"/>
      <c r="X254" s="96"/>
      <c r="Y254" s="99"/>
      <c r="Z254" s="40"/>
      <c r="AA254" s="40"/>
      <c r="AB254" s="171"/>
      <c r="AC254" s="172"/>
      <c r="AD254" s="40"/>
      <c r="AE254" s="40"/>
      <c r="AF254" s="94"/>
      <c r="AG254" s="94"/>
      <c r="AH254" s="100"/>
      <c r="AI254" s="170"/>
      <c r="AJ254" s="169"/>
      <c r="AK254" s="98"/>
      <c r="AL254" s="168"/>
      <c r="AM254" s="97"/>
      <c r="AN254" s="98"/>
      <c r="AO254" s="98"/>
      <c r="AP254" s="225"/>
      <c r="AQ254" s="175"/>
      <c r="AR254" s="98"/>
      <c r="AS254" s="235"/>
      <c r="AT254" s="168"/>
      <c r="AU254" s="136"/>
      <c r="AV254" s="99"/>
      <c r="AW254" s="40"/>
      <c r="AX254" s="40"/>
      <c r="AY254" s="40"/>
      <c r="AZ254" s="40"/>
      <c r="BA254" s="40"/>
      <c r="BB254" s="40"/>
      <c r="BC254" s="40"/>
      <c r="BD254" s="40"/>
      <c r="BE254" s="40"/>
      <c r="BF254" s="101"/>
      <c r="BG254" s="96"/>
      <c r="BH254" s="99"/>
      <c r="BI254" s="40"/>
      <c r="BJ254" s="40"/>
      <c r="BK254" s="40"/>
      <c r="BL254" s="40"/>
      <c r="BM254" s="40"/>
      <c r="BN254" s="40"/>
      <c r="BO254" s="40"/>
      <c r="BP254" s="100"/>
      <c r="BQ254" s="40"/>
      <c r="BR254" s="40"/>
      <c r="BS254" s="40"/>
      <c r="BT254" s="40"/>
      <c r="BU254" s="40"/>
      <c r="BV254" s="40"/>
      <c r="BW254" s="40"/>
      <c r="BX254" s="40"/>
      <c r="BY254" s="100"/>
      <c r="BZ254" s="99"/>
      <c r="CA254" s="40"/>
      <c r="CB254" s="40"/>
      <c r="CC254" s="40"/>
      <c r="CD254" s="40"/>
      <c r="CE254" s="40"/>
      <c r="CF254" s="40"/>
      <c r="CG254" s="40"/>
      <c r="CH254" s="40"/>
      <c r="CI254" s="40"/>
      <c r="CJ254" s="40"/>
      <c r="CK254" s="40"/>
      <c r="CL254" s="40"/>
      <c r="CM254" s="40"/>
      <c r="CN254" s="40"/>
      <c r="CO254" s="40"/>
      <c r="CP254" s="40"/>
      <c r="CQ254" s="40"/>
      <c r="CR254" s="40"/>
      <c r="CS254" s="102"/>
      <c r="CT254" s="103"/>
      <c r="CU254" s="40"/>
      <c r="CV254" s="40"/>
      <c r="CW254" s="40"/>
      <c r="CX254" s="40"/>
      <c r="CY254" s="40"/>
      <c r="CZ254" s="40"/>
      <c r="DA254" s="40"/>
      <c r="DB254" s="40"/>
      <c r="DC254" s="40"/>
      <c r="DD254" s="40"/>
      <c r="DE254" s="40"/>
      <c r="DF254" s="40"/>
      <c r="DG254" s="40"/>
      <c r="DH254" s="40"/>
      <c r="DI254" s="40"/>
      <c r="DJ254" s="40"/>
      <c r="DK254" s="40"/>
      <c r="DL254" s="40"/>
      <c r="DM254" s="40"/>
      <c r="DN254" s="40"/>
      <c r="DO254" s="94"/>
      <c r="DP254" s="100"/>
      <c r="DQ254" s="104"/>
      <c r="DR254" s="105"/>
      <c r="DS254" s="105"/>
      <c r="DT254" s="105"/>
      <c r="DU254" s="105"/>
      <c r="DV254" s="105"/>
      <c r="DW254" s="94"/>
      <c r="DX254" s="191"/>
      <c r="DY254" s="104"/>
      <c r="DZ254" s="105"/>
      <c r="EA254" s="105"/>
      <c r="EB254" s="105"/>
      <c r="EC254" s="105"/>
      <c r="ED254" s="105"/>
      <c r="EE254" s="105"/>
      <c r="EF254" s="94"/>
      <c r="EG254" s="96"/>
      <c r="EH254" s="18"/>
      <c r="EI254" s="2"/>
      <c r="EJ254" s="2"/>
      <c r="EK254" s="100"/>
      <c r="EL254" s="99"/>
      <c r="EM254" s="40"/>
      <c r="EN254" s="40"/>
      <c r="EO254" s="100"/>
      <c r="EP254" s="99"/>
      <c r="EQ254" s="40"/>
      <c r="ER254" s="40"/>
      <c r="ES254" s="40"/>
      <c r="ET254" s="40"/>
      <c r="EU254" s="40"/>
      <c r="EV254" s="40"/>
      <c r="EW254" s="100"/>
      <c r="EX254" s="99"/>
      <c r="EY254" s="40"/>
      <c r="EZ254" s="40"/>
      <c r="FA254" s="40"/>
      <c r="FB254" s="40"/>
      <c r="FC254" s="40"/>
      <c r="FD254" s="40"/>
      <c r="FE254" s="100"/>
    </row>
    <row r="255" spans="1:161">
      <c r="A255" s="119" t="str">
        <f>Validation!B255</f>
        <v>Pass</v>
      </c>
      <c r="B255" s="150"/>
      <c r="C255" s="150"/>
      <c r="D255" s="150"/>
      <c r="E255" s="151"/>
      <c r="F255" s="152"/>
      <c r="G255" s="150"/>
      <c r="H255" s="149"/>
      <c r="I255" s="40"/>
      <c r="J255" s="149"/>
      <c r="K255" s="102"/>
      <c r="L255" s="40"/>
      <c r="M255" s="123"/>
      <c r="N255" s="137"/>
      <c r="O255" s="137"/>
      <c r="P255" s="95"/>
      <c r="Q255" s="94"/>
      <c r="R255" s="96"/>
      <c r="S255" s="95"/>
      <c r="T255" s="40"/>
      <c r="U255" s="40"/>
      <c r="V255" s="185"/>
      <c r="W255" s="167"/>
      <c r="X255" s="96"/>
      <c r="Y255" s="99"/>
      <c r="Z255" s="40"/>
      <c r="AA255" s="40"/>
      <c r="AB255" s="171"/>
      <c r="AC255" s="172"/>
      <c r="AD255" s="40"/>
      <c r="AE255" s="40"/>
      <c r="AF255" s="94"/>
      <c r="AG255" s="94"/>
      <c r="AH255" s="100"/>
      <c r="AI255" s="170"/>
      <c r="AJ255" s="169"/>
      <c r="AK255" s="98"/>
      <c r="AL255" s="168"/>
      <c r="AM255" s="97"/>
      <c r="AN255" s="98"/>
      <c r="AO255" s="98"/>
      <c r="AP255" s="225"/>
      <c r="AQ255" s="175"/>
      <c r="AR255" s="98"/>
      <c r="AS255" s="235"/>
      <c r="AT255" s="168"/>
      <c r="AU255" s="136"/>
      <c r="AV255" s="99"/>
      <c r="AW255" s="40"/>
      <c r="AX255" s="40"/>
      <c r="AY255" s="40"/>
      <c r="AZ255" s="40"/>
      <c r="BA255" s="40"/>
      <c r="BB255" s="40"/>
      <c r="BC255" s="40"/>
      <c r="BD255" s="40"/>
      <c r="BE255" s="40"/>
      <c r="BF255" s="101"/>
      <c r="BG255" s="96"/>
      <c r="BH255" s="99"/>
      <c r="BI255" s="40"/>
      <c r="BJ255" s="40"/>
      <c r="BK255" s="40"/>
      <c r="BL255" s="40"/>
      <c r="BM255" s="40"/>
      <c r="BN255" s="40"/>
      <c r="BO255" s="40"/>
      <c r="BP255" s="100"/>
      <c r="BQ255" s="40"/>
      <c r="BR255" s="40"/>
      <c r="BS255" s="40"/>
      <c r="BT255" s="40"/>
      <c r="BU255" s="40"/>
      <c r="BV255" s="40"/>
      <c r="BW255" s="40"/>
      <c r="BX255" s="40"/>
      <c r="BY255" s="100"/>
      <c r="BZ255" s="99"/>
      <c r="CA255" s="40"/>
      <c r="CB255" s="40"/>
      <c r="CC255" s="40"/>
      <c r="CD255" s="40"/>
      <c r="CE255" s="40"/>
      <c r="CF255" s="40"/>
      <c r="CG255" s="40"/>
      <c r="CH255" s="40"/>
      <c r="CI255" s="40"/>
      <c r="CJ255" s="40"/>
      <c r="CK255" s="40"/>
      <c r="CL255" s="40"/>
      <c r="CM255" s="40"/>
      <c r="CN255" s="40"/>
      <c r="CO255" s="40"/>
      <c r="CP255" s="40"/>
      <c r="CQ255" s="40"/>
      <c r="CR255" s="40"/>
      <c r="CS255" s="102"/>
      <c r="CT255" s="103"/>
      <c r="CU255" s="40"/>
      <c r="CV255" s="40"/>
      <c r="CW255" s="40"/>
      <c r="CX255" s="40"/>
      <c r="CY255" s="40"/>
      <c r="CZ255" s="40"/>
      <c r="DA255" s="40"/>
      <c r="DB255" s="40"/>
      <c r="DC255" s="40"/>
      <c r="DD255" s="40"/>
      <c r="DE255" s="40"/>
      <c r="DF255" s="40"/>
      <c r="DG255" s="40"/>
      <c r="DH255" s="40"/>
      <c r="DI255" s="40"/>
      <c r="DJ255" s="40"/>
      <c r="DK255" s="40"/>
      <c r="DL255" s="40"/>
      <c r="DM255" s="40"/>
      <c r="DN255" s="40"/>
      <c r="DO255" s="94"/>
      <c r="DP255" s="100"/>
      <c r="DQ255" s="104"/>
      <c r="DR255" s="105"/>
      <c r="DS255" s="105"/>
      <c r="DT255" s="105"/>
      <c r="DU255" s="105"/>
      <c r="DV255" s="105"/>
      <c r="DW255" s="94"/>
      <c r="DX255" s="191"/>
      <c r="DY255" s="104"/>
      <c r="DZ255" s="105"/>
      <c r="EA255" s="105"/>
      <c r="EB255" s="105"/>
      <c r="EC255" s="105"/>
      <c r="ED255" s="105"/>
      <c r="EE255" s="105"/>
      <c r="EF255" s="94"/>
      <c r="EG255" s="96"/>
      <c r="EH255" s="18"/>
      <c r="EI255" s="2"/>
      <c r="EJ255" s="2"/>
      <c r="EK255" s="100"/>
      <c r="EL255" s="99"/>
      <c r="EM255" s="40"/>
      <c r="EN255" s="40"/>
      <c r="EO255" s="100"/>
      <c r="EP255" s="99"/>
      <c r="EQ255" s="40"/>
      <c r="ER255" s="40"/>
      <c r="ES255" s="40"/>
      <c r="ET255" s="40"/>
      <c r="EU255" s="40"/>
      <c r="EV255" s="40"/>
      <c r="EW255" s="100"/>
      <c r="EX255" s="99"/>
      <c r="EY255" s="40"/>
      <c r="EZ255" s="40"/>
      <c r="FA255" s="40"/>
      <c r="FB255" s="40"/>
      <c r="FC255" s="40"/>
      <c r="FD255" s="40"/>
      <c r="FE255" s="100"/>
    </row>
    <row r="256" spans="1:161">
      <c r="A256" s="119" t="str">
        <f>Validation!B256</f>
        <v>Pass</v>
      </c>
      <c r="B256" s="150"/>
      <c r="C256" s="150"/>
      <c r="D256" s="150"/>
      <c r="E256" s="151"/>
      <c r="F256" s="152"/>
      <c r="G256" s="150"/>
      <c r="H256" s="149"/>
      <c r="I256" s="40"/>
      <c r="J256" s="149"/>
      <c r="K256" s="102"/>
      <c r="L256" s="40"/>
      <c r="M256" s="123"/>
      <c r="N256" s="137"/>
      <c r="O256" s="137"/>
      <c r="P256" s="95"/>
      <c r="Q256" s="94"/>
      <c r="R256" s="96"/>
      <c r="S256" s="95"/>
      <c r="T256" s="40"/>
      <c r="U256" s="40"/>
      <c r="V256" s="185"/>
      <c r="W256" s="167"/>
      <c r="X256" s="96"/>
      <c r="Y256" s="99"/>
      <c r="Z256" s="40"/>
      <c r="AA256" s="40"/>
      <c r="AB256" s="171"/>
      <c r="AC256" s="172"/>
      <c r="AD256" s="40"/>
      <c r="AE256" s="40"/>
      <c r="AF256" s="94"/>
      <c r="AG256" s="94"/>
      <c r="AH256" s="100"/>
      <c r="AI256" s="170"/>
      <c r="AJ256" s="169"/>
      <c r="AK256" s="98"/>
      <c r="AL256" s="168"/>
      <c r="AM256" s="97"/>
      <c r="AN256" s="98"/>
      <c r="AO256" s="98"/>
      <c r="AP256" s="225"/>
      <c r="AQ256" s="175"/>
      <c r="AR256" s="98"/>
      <c r="AS256" s="235"/>
      <c r="AT256" s="168"/>
      <c r="AU256" s="136"/>
      <c r="AV256" s="99"/>
      <c r="AW256" s="40"/>
      <c r="AX256" s="40"/>
      <c r="AY256" s="40"/>
      <c r="AZ256" s="40"/>
      <c r="BA256" s="40"/>
      <c r="BB256" s="40"/>
      <c r="BC256" s="40"/>
      <c r="BD256" s="40"/>
      <c r="BE256" s="40"/>
      <c r="BF256" s="101"/>
      <c r="BG256" s="96"/>
      <c r="BH256" s="99"/>
      <c r="BI256" s="40"/>
      <c r="BJ256" s="40"/>
      <c r="BK256" s="40"/>
      <c r="BL256" s="40"/>
      <c r="BM256" s="40"/>
      <c r="BN256" s="40"/>
      <c r="BO256" s="40"/>
      <c r="BP256" s="100"/>
      <c r="BQ256" s="40"/>
      <c r="BR256" s="40"/>
      <c r="BS256" s="40"/>
      <c r="BT256" s="40"/>
      <c r="BU256" s="40"/>
      <c r="BV256" s="40"/>
      <c r="BW256" s="40"/>
      <c r="BX256" s="40"/>
      <c r="BY256" s="100"/>
      <c r="BZ256" s="99"/>
      <c r="CA256" s="40"/>
      <c r="CB256" s="40"/>
      <c r="CC256" s="40"/>
      <c r="CD256" s="40"/>
      <c r="CE256" s="40"/>
      <c r="CF256" s="40"/>
      <c r="CG256" s="40"/>
      <c r="CH256" s="40"/>
      <c r="CI256" s="40"/>
      <c r="CJ256" s="40"/>
      <c r="CK256" s="40"/>
      <c r="CL256" s="40"/>
      <c r="CM256" s="40"/>
      <c r="CN256" s="40"/>
      <c r="CO256" s="40"/>
      <c r="CP256" s="40"/>
      <c r="CQ256" s="40"/>
      <c r="CR256" s="40"/>
      <c r="CS256" s="102"/>
      <c r="CT256" s="103"/>
      <c r="CU256" s="40"/>
      <c r="CV256" s="40"/>
      <c r="CW256" s="40"/>
      <c r="CX256" s="40"/>
      <c r="CY256" s="40"/>
      <c r="CZ256" s="40"/>
      <c r="DA256" s="40"/>
      <c r="DB256" s="40"/>
      <c r="DC256" s="40"/>
      <c r="DD256" s="40"/>
      <c r="DE256" s="40"/>
      <c r="DF256" s="40"/>
      <c r="DG256" s="40"/>
      <c r="DH256" s="40"/>
      <c r="DI256" s="40"/>
      <c r="DJ256" s="40"/>
      <c r="DK256" s="40"/>
      <c r="DL256" s="40"/>
      <c r="DM256" s="40"/>
      <c r="DN256" s="40"/>
      <c r="DO256" s="94"/>
      <c r="DP256" s="100"/>
      <c r="DQ256" s="104"/>
      <c r="DR256" s="105"/>
      <c r="DS256" s="105"/>
      <c r="DT256" s="105"/>
      <c r="DU256" s="105"/>
      <c r="DV256" s="105"/>
      <c r="DW256" s="94"/>
      <c r="DX256" s="191"/>
      <c r="DY256" s="104"/>
      <c r="DZ256" s="105"/>
      <c r="EA256" s="105"/>
      <c r="EB256" s="105"/>
      <c r="EC256" s="105"/>
      <c r="ED256" s="105"/>
      <c r="EE256" s="105"/>
      <c r="EF256" s="94"/>
      <c r="EG256" s="96"/>
      <c r="EH256" s="18"/>
      <c r="EI256" s="2"/>
      <c r="EJ256" s="2"/>
      <c r="EK256" s="100"/>
      <c r="EL256" s="99"/>
      <c r="EM256" s="40"/>
      <c r="EN256" s="40"/>
      <c r="EO256" s="100"/>
      <c r="EP256" s="99"/>
      <c r="EQ256" s="40"/>
      <c r="ER256" s="40"/>
      <c r="ES256" s="40"/>
      <c r="ET256" s="40"/>
      <c r="EU256" s="40"/>
      <c r="EV256" s="40"/>
      <c r="EW256" s="100"/>
      <c r="EX256" s="99"/>
      <c r="EY256" s="40"/>
      <c r="EZ256" s="40"/>
      <c r="FA256" s="40"/>
      <c r="FB256" s="40"/>
      <c r="FC256" s="40"/>
      <c r="FD256" s="40"/>
      <c r="FE256" s="100"/>
    </row>
    <row r="257" spans="1:161">
      <c r="A257" s="119" t="str">
        <f>Validation!B257</f>
        <v>Pass</v>
      </c>
      <c r="B257" s="150"/>
      <c r="C257" s="150"/>
      <c r="D257" s="150"/>
      <c r="E257" s="151"/>
      <c r="F257" s="152"/>
      <c r="G257" s="150"/>
      <c r="H257" s="149"/>
      <c r="I257" s="40"/>
      <c r="J257" s="149"/>
      <c r="K257" s="102"/>
      <c r="L257" s="40"/>
      <c r="M257" s="123"/>
      <c r="N257" s="137"/>
      <c r="O257" s="137"/>
      <c r="P257" s="95"/>
      <c r="Q257" s="94"/>
      <c r="R257" s="96"/>
      <c r="S257" s="95"/>
      <c r="T257" s="40"/>
      <c r="U257" s="40"/>
      <c r="V257" s="185"/>
      <c r="W257" s="167"/>
      <c r="X257" s="96"/>
      <c r="Y257" s="99"/>
      <c r="Z257" s="40"/>
      <c r="AA257" s="40"/>
      <c r="AB257" s="171"/>
      <c r="AC257" s="172"/>
      <c r="AD257" s="40"/>
      <c r="AE257" s="40"/>
      <c r="AF257" s="94"/>
      <c r="AG257" s="94"/>
      <c r="AH257" s="100"/>
      <c r="AI257" s="170"/>
      <c r="AJ257" s="169"/>
      <c r="AK257" s="98"/>
      <c r="AL257" s="168"/>
      <c r="AM257" s="97"/>
      <c r="AN257" s="98"/>
      <c r="AO257" s="98"/>
      <c r="AP257" s="225"/>
      <c r="AQ257" s="175"/>
      <c r="AR257" s="98"/>
      <c r="AS257" s="235"/>
      <c r="AT257" s="168"/>
      <c r="AU257" s="136"/>
      <c r="AV257" s="99"/>
      <c r="AW257" s="40"/>
      <c r="AX257" s="40"/>
      <c r="AY257" s="40"/>
      <c r="AZ257" s="40"/>
      <c r="BA257" s="40"/>
      <c r="BB257" s="40"/>
      <c r="BC257" s="40"/>
      <c r="BD257" s="40"/>
      <c r="BE257" s="40"/>
      <c r="BF257" s="101"/>
      <c r="BG257" s="96"/>
      <c r="BH257" s="99"/>
      <c r="BI257" s="40"/>
      <c r="BJ257" s="40"/>
      <c r="BK257" s="40"/>
      <c r="BL257" s="40"/>
      <c r="BM257" s="40"/>
      <c r="BN257" s="40"/>
      <c r="BO257" s="40"/>
      <c r="BP257" s="100"/>
      <c r="BQ257" s="40"/>
      <c r="BR257" s="40"/>
      <c r="BS257" s="40"/>
      <c r="BT257" s="40"/>
      <c r="BU257" s="40"/>
      <c r="BV257" s="40"/>
      <c r="BW257" s="40"/>
      <c r="BX257" s="40"/>
      <c r="BY257" s="100"/>
      <c r="BZ257" s="99"/>
      <c r="CA257" s="40"/>
      <c r="CB257" s="40"/>
      <c r="CC257" s="40"/>
      <c r="CD257" s="40"/>
      <c r="CE257" s="40"/>
      <c r="CF257" s="40"/>
      <c r="CG257" s="40"/>
      <c r="CH257" s="40"/>
      <c r="CI257" s="40"/>
      <c r="CJ257" s="40"/>
      <c r="CK257" s="40"/>
      <c r="CL257" s="40"/>
      <c r="CM257" s="40"/>
      <c r="CN257" s="40"/>
      <c r="CO257" s="40"/>
      <c r="CP257" s="40"/>
      <c r="CQ257" s="40"/>
      <c r="CR257" s="40"/>
      <c r="CS257" s="102"/>
      <c r="CT257" s="103"/>
      <c r="CU257" s="40"/>
      <c r="CV257" s="40"/>
      <c r="CW257" s="40"/>
      <c r="CX257" s="40"/>
      <c r="CY257" s="40"/>
      <c r="CZ257" s="40"/>
      <c r="DA257" s="40"/>
      <c r="DB257" s="40"/>
      <c r="DC257" s="40"/>
      <c r="DD257" s="40"/>
      <c r="DE257" s="40"/>
      <c r="DF257" s="40"/>
      <c r="DG257" s="40"/>
      <c r="DH257" s="40"/>
      <c r="DI257" s="40"/>
      <c r="DJ257" s="40"/>
      <c r="DK257" s="40"/>
      <c r="DL257" s="40"/>
      <c r="DM257" s="40"/>
      <c r="DN257" s="40"/>
      <c r="DO257" s="94"/>
      <c r="DP257" s="100"/>
      <c r="DQ257" s="104"/>
      <c r="DR257" s="105"/>
      <c r="DS257" s="105"/>
      <c r="DT257" s="105"/>
      <c r="DU257" s="105"/>
      <c r="DV257" s="105"/>
      <c r="DW257" s="94"/>
      <c r="DX257" s="191"/>
      <c r="DY257" s="104"/>
      <c r="DZ257" s="105"/>
      <c r="EA257" s="105"/>
      <c r="EB257" s="105"/>
      <c r="EC257" s="105"/>
      <c r="ED257" s="105"/>
      <c r="EE257" s="105"/>
      <c r="EF257" s="94"/>
      <c r="EG257" s="96"/>
      <c r="EH257" s="18"/>
      <c r="EI257" s="2"/>
      <c r="EJ257" s="2"/>
      <c r="EK257" s="100"/>
      <c r="EL257" s="99"/>
      <c r="EM257" s="40"/>
      <c r="EN257" s="40"/>
      <c r="EO257" s="100"/>
      <c r="EP257" s="99"/>
      <c r="EQ257" s="40"/>
      <c r="ER257" s="40"/>
      <c r="ES257" s="40"/>
      <c r="ET257" s="40"/>
      <c r="EU257" s="40"/>
      <c r="EV257" s="40"/>
      <c r="EW257" s="100"/>
      <c r="EX257" s="99"/>
      <c r="EY257" s="40"/>
      <c r="EZ257" s="40"/>
      <c r="FA257" s="40"/>
      <c r="FB257" s="40"/>
      <c r="FC257" s="40"/>
      <c r="FD257" s="40"/>
      <c r="FE257" s="100"/>
    </row>
    <row r="258" spans="1:161">
      <c r="A258" s="119" t="str">
        <f>Validation!B258</f>
        <v>Pass</v>
      </c>
      <c r="B258" s="150"/>
      <c r="C258" s="150"/>
      <c r="D258" s="150"/>
      <c r="E258" s="151"/>
      <c r="F258" s="152"/>
      <c r="G258" s="150"/>
      <c r="H258" s="149"/>
      <c r="I258" s="40"/>
      <c r="J258" s="149"/>
      <c r="K258" s="102"/>
      <c r="L258" s="40"/>
      <c r="M258" s="123"/>
      <c r="N258" s="137"/>
      <c r="O258" s="137"/>
      <c r="P258" s="95"/>
      <c r="Q258" s="94"/>
      <c r="R258" s="96"/>
      <c r="S258" s="95"/>
      <c r="T258" s="40"/>
      <c r="U258" s="40"/>
      <c r="V258" s="185"/>
      <c r="W258" s="167"/>
      <c r="X258" s="96"/>
      <c r="Y258" s="99"/>
      <c r="Z258" s="40"/>
      <c r="AA258" s="40"/>
      <c r="AB258" s="171"/>
      <c r="AC258" s="172"/>
      <c r="AD258" s="40"/>
      <c r="AE258" s="40"/>
      <c r="AF258" s="94"/>
      <c r="AG258" s="94"/>
      <c r="AH258" s="100"/>
      <c r="AI258" s="170"/>
      <c r="AJ258" s="169"/>
      <c r="AK258" s="98"/>
      <c r="AL258" s="168"/>
      <c r="AM258" s="97"/>
      <c r="AN258" s="98"/>
      <c r="AO258" s="98"/>
      <c r="AP258" s="225"/>
      <c r="AQ258" s="175"/>
      <c r="AR258" s="98"/>
      <c r="AS258" s="235"/>
      <c r="AT258" s="168"/>
      <c r="AU258" s="136"/>
      <c r="AV258" s="99"/>
      <c r="AW258" s="40"/>
      <c r="AX258" s="40"/>
      <c r="AY258" s="40"/>
      <c r="AZ258" s="40"/>
      <c r="BA258" s="40"/>
      <c r="BB258" s="40"/>
      <c r="BC258" s="40"/>
      <c r="BD258" s="40"/>
      <c r="BE258" s="40"/>
      <c r="BF258" s="101"/>
      <c r="BG258" s="96"/>
      <c r="BH258" s="99"/>
      <c r="BI258" s="40"/>
      <c r="BJ258" s="40"/>
      <c r="BK258" s="40"/>
      <c r="BL258" s="40"/>
      <c r="BM258" s="40"/>
      <c r="BN258" s="40"/>
      <c r="BO258" s="40"/>
      <c r="BP258" s="100"/>
      <c r="BQ258" s="40"/>
      <c r="BR258" s="40"/>
      <c r="BS258" s="40"/>
      <c r="BT258" s="40"/>
      <c r="BU258" s="40"/>
      <c r="BV258" s="40"/>
      <c r="BW258" s="40"/>
      <c r="BX258" s="40"/>
      <c r="BY258" s="100"/>
      <c r="BZ258" s="99"/>
      <c r="CA258" s="40"/>
      <c r="CB258" s="40"/>
      <c r="CC258" s="40"/>
      <c r="CD258" s="40"/>
      <c r="CE258" s="40"/>
      <c r="CF258" s="40"/>
      <c r="CG258" s="40"/>
      <c r="CH258" s="40"/>
      <c r="CI258" s="40"/>
      <c r="CJ258" s="40"/>
      <c r="CK258" s="40"/>
      <c r="CL258" s="40"/>
      <c r="CM258" s="40"/>
      <c r="CN258" s="40"/>
      <c r="CO258" s="40"/>
      <c r="CP258" s="40"/>
      <c r="CQ258" s="40"/>
      <c r="CR258" s="40"/>
      <c r="CS258" s="102"/>
      <c r="CT258" s="103"/>
      <c r="CU258" s="40"/>
      <c r="CV258" s="40"/>
      <c r="CW258" s="40"/>
      <c r="CX258" s="40"/>
      <c r="CY258" s="40"/>
      <c r="CZ258" s="40"/>
      <c r="DA258" s="40"/>
      <c r="DB258" s="40"/>
      <c r="DC258" s="40"/>
      <c r="DD258" s="40"/>
      <c r="DE258" s="40"/>
      <c r="DF258" s="40"/>
      <c r="DG258" s="40"/>
      <c r="DH258" s="40"/>
      <c r="DI258" s="40"/>
      <c r="DJ258" s="40"/>
      <c r="DK258" s="40"/>
      <c r="DL258" s="40"/>
      <c r="DM258" s="40"/>
      <c r="DN258" s="40"/>
      <c r="DO258" s="94"/>
      <c r="DP258" s="100"/>
      <c r="DQ258" s="104"/>
      <c r="DR258" s="105"/>
      <c r="DS258" s="105"/>
      <c r="DT258" s="105"/>
      <c r="DU258" s="105"/>
      <c r="DV258" s="105"/>
      <c r="DW258" s="94"/>
      <c r="DX258" s="191"/>
      <c r="DY258" s="104"/>
      <c r="DZ258" s="105"/>
      <c r="EA258" s="105"/>
      <c r="EB258" s="105"/>
      <c r="EC258" s="105"/>
      <c r="ED258" s="105"/>
      <c r="EE258" s="105"/>
      <c r="EF258" s="94"/>
      <c r="EG258" s="96"/>
      <c r="EH258" s="18"/>
      <c r="EI258" s="2"/>
      <c r="EJ258" s="2"/>
      <c r="EK258" s="100"/>
      <c r="EL258" s="99"/>
      <c r="EM258" s="40"/>
      <c r="EN258" s="40"/>
      <c r="EO258" s="100"/>
      <c r="EP258" s="99"/>
      <c r="EQ258" s="40"/>
      <c r="ER258" s="40"/>
      <c r="ES258" s="40"/>
      <c r="ET258" s="40"/>
      <c r="EU258" s="40"/>
      <c r="EV258" s="40"/>
      <c r="EW258" s="100"/>
      <c r="EX258" s="99"/>
      <c r="EY258" s="40"/>
      <c r="EZ258" s="40"/>
      <c r="FA258" s="40"/>
      <c r="FB258" s="40"/>
      <c r="FC258" s="40"/>
      <c r="FD258" s="40"/>
      <c r="FE258" s="100"/>
    </row>
    <row r="259" spans="1:161">
      <c r="A259" s="119" t="str">
        <f>Validation!B259</f>
        <v>Pass</v>
      </c>
      <c r="B259" s="150"/>
      <c r="C259" s="150"/>
      <c r="D259" s="150"/>
      <c r="E259" s="151"/>
      <c r="F259" s="152"/>
      <c r="G259" s="150"/>
      <c r="H259" s="149"/>
      <c r="I259" s="40"/>
      <c r="J259" s="149"/>
      <c r="K259" s="102"/>
      <c r="L259" s="40"/>
      <c r="M259" s="123"/>
      <c r="N259" s="137"/>
      <c r="O259" s="137"/>
      <c r="P259" s="95"/>
      <c r="Q259" s="94"/>
      <c r="R259" s="96"/>
      <c r="S259" s="95"/>
      <c r="T259" s="40"/>
      <c r="U259" s="40"/>
      <c r="V259" s="185"/>
      <c r="W259" s="167"/>
      <c r="X259" s="96"/>
      <c r="Y259" s="99"/>
      <c r="Z259" s="40"/>
      <c r="AA259" s="40"/>
      <c r="AB259" s="171"/>
      <c r="AC259" s="172"/>
      <c r="AD259" s="40"/>
      <c r="AE259" s="40"/>
      <c r="AF259" s="94"/>
      <c r="AG259" s="94"/>
      <c r="AH259" s="100"/>
      <c r="AI259" s="170"/>
      <c r="AJ259" s="169"/>
      <c r="AK259" s="98"/>
      <c r="AL259" s="168"/>
      <c r="AM259" s="97"/>
      <c r="AN259" s="98"/>
      <c r="AO259" s="98"/>
      <c r="AP259" s="225"/>
      <c r="AQ259" s="175"/>
      <c r="AR259" s="98"/>
      <c r="AS259" s="235"/>
      <c r="AT259" s="168"/>
      <c r="AU259" s="136"/>
      <c r="AV259" s="99"/>
      <c r="AW259" s="40"/>
      <c r="AX259" s="40"/>
      <c r="AY259" s="40"/>
      <c r="AZ259" s="40"/>
      <c r="BA259" s="40"/>
      <c r="BB259" s="40"/>
      <c r="BC259" s="40"/>
      <c r="BD259" s="40"/>
      <c r="BE259" s="40"/>
      <c r="BF259" s="101"/>
      <c r="BG259" s="96"/>
      <c r="BH259" s="99"/>
      <c r="BI259" s="40"/>
      <c r="BJ259" s="40"/>
      <c r="BK259" s="40"/>
      <c r="BL259" s="40"/>
      <c r="BM259" s="40"/>
      <c r="BN259" s="40"/>
      <c r="BO259" s="40"/>
      <c r="BP259" s="100"/>
      <c r="BQ259" s="40"/>
      <c r="BR259" s="40"/>
      <c r="BS259" s="40"/>
      <c r="BT259" s="40"/>
      <c r="BU259" s="40"/>
      <c r="BV259" s="40"/>
      <c r="BW259" s="40"/>
      <c r="BX259" s="40"/>
      <c r="BY259" s="100"/>
      <c r="BZ259" s="99"/>
      <c r="CA259" s="40"/>
      <c r="CB259" s="40"/>
      <c r="CC259" s="40"/>
      <c r="CD259" s="40"/>
      <c r="CE259" s="40"/>
      <c r="CF259" s="40"/>
      <c r="CG259" s="40"/>
      <c r="CH259" s="40"/>
      <c r="CI259" s="40"/>
      <c r="CJ259" s="40"/>
      <c r="CK259" s="40"/>
      <c r="CL259" s="40"/>
      <c r="CM259" s="40"/>
      <c r="CN259" s="40"/>
      <c r="CO259" s="40"/>
      <c r="CP259" s="40"/>
      <c r="CQ259" s="40"/>
      <c r="CR259" s="40"/>
      <c r="CS259" s="102"/>
      <c r="CT259" s="103"/>
      <c r="CU259" s="40"/>
      <c r="CV259" s="40"/>
      <c r="CW259" s="40"/>
      <c r="CX259" s="40"/>
      <c r="CY259" s="40"/>
      <c r="CZ259" s="40"/>
      <c r="DA259" s="40"/>
      <c r="DB259" s="40"/>
      <c r="DC259" s="40"/>
      <c r="DD259" s="40"/>
      <c r="DE259" s="40"/>
      <c r="DF259" s="40"/>
      <c r="DG259" s="40"/>
      <c r="DH259" s="40"/>
      <c r="DI259" s="40"/>
      <c r="DJ259" s="40"/>
      <c r="DK259" s="40"/>
      <c r="DL259" s="40"/>
      <c r="DM259" s="40"/>
      <c r="DN259" s="40"/>
      <c r="DO259" s="94"/>
      <c r="DP259" s="100"/>
      <c r="DQ259" s="104"/>
      <c r="DR259" s="105"/>
      <c r="DS259" s="105"/>
      <c r="DT259" s="105"/>
      <c r="DU259" s="105"/>
      <c r="DV259" s="105"/>
      <c r="DW259" s="94"/>
      <c r="DX259" s="191"/>
      <c r="DY259" s="104"/>
      <c r="DZ259" s="105"/>
      <c r="EA259" s="105"/>
      <c r="EB259" s="105"/>
      <c r="EC259" s="105"/>
      <c r="ED259" s="105"/>
      <c r="EE259" s="105"/>
      <c r="EF259" s="94"/>
      <c r="EG259" s="96"/>
      <c r="EH259" s="18"/>
      <c r="EI259" s="2"/>
      <c r="EJ259" s="2"/>
      <c r="EK259" s="100"/>
      <c r="EL259" s="99"/>
      <c r="EM259" s="40"/>
      <c r="EN259" s="40"/>
      <c r="EO259" s="100"/>
      <c r="EP259" s="99"/>
      <c r="EQ259" s="40"/>
      <c r="ER259" s="40"/>
      <c r="ES259" s="40"/>
      <c r="ET259" s="40"/>
      <c r="EU259" s="40"/>
      <c r="EV259" s="40"/>
      <c r="EW259" s="100"/>
      <c r="EX259" s="99"/>
      <c r="EY259" s="40"/>
      <c r="EZ259" s="40"/>
      <c r="FA259" s="40"/>
      <c r="FB259" s="40"/>
      <c r="FC259" s="40"/>
      <c r="FD259" s="40"/>
      <c r="FE259" s="100"/>
    </row>
    <row r="260" spans="1:161">
      <c r="A260" s="119" t="str">
        <f>Validation!B260</f>
        <v>Pass</v>
      </c>
      <c r="B260" s="150"/>
      <c r="C260" s="150"/>
      <c r="D260" s="150"/>
      <c r="E260" s="151"/>
      <c r="F260" s="152"/>
      <c r="G260" s="150"/>
      <c r="H260" s="149"/>
      <c r="I260" s="40"/>
      <c r="J260" s="149"/>
      <c r="K260" s="102"/>
      <c r="L260" s="40"/>
      <c r="M260" s="123"/>
      <c r="N260" s="137"/>
      <c r="O260" s="137"/>
      <c r="P260" s="95"/>
      <c r="Q260" s="94"/>
      <c r="R260" s="96"/>
      <c r="S260" s="95"/>
      <c r="T260" s="40"/>
      <c r="U260" s="40"/>
      <c r="V260" s="185"/>
      <c r="W260" s="167"/>
      <c r="X260" s="96"/>
      <c r="Y260" s="99"/>
      <c r="Z260" s="40"/>
      <c r="AA260" s="40"/>
      <c r="AB260" s="171"/>
      <c r="AC260" s="172"/>
      <c r="AD260" s="40"/>
      <c r="AE260" s="40"/>
      <c r="AF260" s="94"/>
      <c r="AG260" s="94"/>
      <c r="AH260" s="100"/>
      <c r="AI260" s="170"/>
      <c r="AJ260" s="169"/>
      <c r="AK260" s="98"/>
      <c r="AL260" s="168"/>
      <c r="AM260" s="97"/>
      <c r="AN260" s="98"/>
      <c r="AO260" s="98"/>
      <c r="AP260" s="225"/>
      <c r="AQ260" s="175"/>
      <c r="AR260" s="98"/>
      <c r="AS260" s="235"/>
      <c r="AT260" s="168"/>
      <c r="AU260" s="136"/>
      <c r="AV260" s="99"/>
      <c r="AW260" s="40"/>
      <c r="AX260" s="40"/>
      <c r="AY260" s="40"/>
      <c r="AZ260" s="40"/>
      <c r="BA260" s="40"/>
      <c r="BB260" s="40"/>
      <c r="BC260" s="40"/>
      <c r="BD260" s="40"/>
      <c r="BE260" s="40"/>
      <c r="BF260" s="101"/>
      <c r="BG260" s="96"/>
      <c r="BH260" s="99"/>
      <c r="BI260" s="40"/>
      <c r="BJ260" s="40"/>
      <c r="BK260" s="40"/>
      <c r="BL260" s="40"/>
      <c r="BM260" s="40"/>
      <c r="BN260" s="40"/>
      <c r="BO260" s="40"/>
      <c r="BP260" s="100"/>
      <c r="BQ260" s="40"/>
      <c r="BR260" s="40"/>
      <c r="BS260" s="40"/>
      <c r="BT260" s="40"/>
      <c r="BU260" s="40"/>
      <c r="BV260" s="40"/>
      <c r="BW260" s="40"/>
      <c r="BX260" s="40"/>
      <c r="BY260" s="100"/>
      <c r="BZ260" s="99"/>
      <c r="CA260" s="40"/>
      <c r="CB260" s="40"/>
      <c r="CC260" s="40"/>
      <c r="CD260" s="40"/>
      <c r="CE260" s="40"/>
      <c r="CF260" s="40"/>
      <c r="CG260" s="40"/>
      <c r="CH260" s="40"/>
      <c r="CI260" s="40"/>
      <c r="CJ260" s="40"/>
      <c r="CK260" s="40"/>
      <c r="CL260" s="40"/>
      <c r="CM260" s="40"/>
      <c r="CN260" s="40"/>
      <c r="CO260" s="40"/>
      <c r="CP260" s="40"/>
      <c r="CQ260" s="40"/>
      <c r="CR260" s="40"/>
      <c r="CS260" s="102"/>
      <c r="CT260" s="103"/>
      <c r="CU260" s="40"/>
      <c r="CV260" s="40"/>
      <c r="CW260" s="40"/>
      <c r="CX260" s="40"/>
      <c r="CY260" s="40"/>
      <c r="CZ260" s="40"/>
      <c r="DA260" s="40"/>
      <c r="DB260" s="40"/>
      <c r="DC260" s="40"/>
      <c r="DD260" s="40"/>
      <c r="DE260" s="40"/>
      <c r="DF260" s="40"/>
      <c r="DG260" s="40"/>
      <c r="DH260" s="40"/>
      <c r="DI260" s="40"/>
      <c r="DJ260" s="40"/>
      <c r="DK260" s="40"/>
      <c r="DL260" s="40"/>
      <c r="DM260" s="40"/>
      <c r="DN260" s="40"/>
      <c r="DO260" s="94"/>
      <c r="DP260" s="100"/>
      <c r="DQ260" s="104"/>
      <c r="DR260" s="105"/>
      <c r="DS260" s="105"/>
      <c r="DT260" s="105"/>
      <c r="DU260" s="105"/>
      <c r="DV260" s="105"/>
      <c r="DW260" s="94"/>
      <c r="DX260" s="191"/>
      <c r="DY260" s="104"/>
      <c r="DZ260" s="105"/>
      <c r="EA260" s="105"/>
      <c r="EB260" s="105"/>
      <c r="EC260" s="105"/>
      <c r="ED260" s="105"/>
      <c r="EE260" s="105"/>
      <c r="EF260" s="94"/>
      <c r="EG260" s="96"/>
      <c r="EH260" s="18"/>
      <c r="EI260" s="2"/>
      <c r="EJ260" s="2"/>
      <c r="EK260" s="100"/>
      <c r="EL260" s="99"/>
      <c r="EM260" s="40"/>
      <c r="EN260" s="40"/>
      <c r="EO260" s="100"/>
      <c r="EP260" s="99"/>
      <c r="EQ260" s="40"/>
      <c r="ER260" s="40"/>
      <c r="ES260" s="40"/>
      <c r="ET260" s="40"/>
      <c r="EU260" s="40"/>
      <c r="EV260" s="40"/>
      <c r="EW260" s="100"/>
      <c r="EX260" s="99"/>
      <c r="EY260" s="40"/>
      <c r="EZ260" s="40"/>
      <c r="FA260" s="40"/>
      <c r="FB260" s="40"/>
      <c r="FC260" s="40"/>
      <c r="FD260" s="40"/>
      <c r="FE260" s="100"/>
    </row>
    <row r="261" spans="1:161">
      <c r="A261" s="119" t="str">
        <f>Validation!B261</f>
        <v>Pass</v>
      </c>
      <c r="B261" s="150"/>
      <c r="C261" s="150"/>
      <c r="D261" s="150"/>
      <c r="E261" s="151"/>
      <c r="F261" s="152"/>
      <c r="G261" s="150"/>
      <c r="H261" s="149"/>
      <c r="I261" s="40"/>
      <c r="J261" s="149"/>
      <c r="K261" s="102"/>
      <c r="L261" s="40"/>
      <c r="M261" s="123"/>
      <c r="N261" s="137"/>
      <c r="O261" s="137"/>
      <c r="P261" s="95"/>
      <c r="Q261" s="94"/>
      <c r="R261" s="96"/>
      <c r="S261" s="95"/>
      <c r="T261" s="40"/>
      <c r="U261" s="40"/>
      <c r="V261" s="185"/>
      <c r="W261" s="167"/>
      <c r="X261" s="96"/>
      <c r="Y261" s="99"/>
      <c r="Z261" s="40"/>
      <c r="AA261" s="40"/>
      <c r="AB261" s="171"/>
      <c r="AC261" s="172"/>
      <c r="AD261" s="40"/>
      <c r="AE261" s="40"/>
      <c r="AF261" s="94"/>
      <c r="AG261" s="94"/>
      <c r="AH261" s="100"/>
      <c r="AI261" s="170"/>
      <c r="AJ261" s="169"/>
      <c r="AK261" s="98"/>
      <c r="AL261" s="168"/>
      <c r="AM261" s="97"/>
      <c r="AN261" s="98"/>
      <c r="AO261" s="98"/>
      <c r="AP261" s="225"/>
      <c r="AQ261" s="175"/>
      <c r="AR261" s="98"/>
      <c r="AS261" s="235"/>
      <c r="AT261" s="168"/>
      <c r="AU261" s="136"/>
      <c r="AV261" s="99"/>
      <c r="AW261" s="40"/>
      <c r="AX261" s="40"/>
      <c r="AY261" s="40"/>
      <c r="AZ261" s="40"/>
      <c r="BA261" s="40"/>
      <c r="BB261" s="40"/>
      <c r="BC261" s="40"/>
      <c r="BD261" s="40"/>
      <c r="BE261" s="40"/>
      <c r="BF261" s="101"/>
      <c r="BG261" s="96"/>
      <c r="BH261" s="99"/>
      <c r="BI261" s="40"/>
      <c r="BJ261" s="40"/>
      <c r="BK261" s="40"/>
      <c r="BL261" s="40"/>
      <c r="BM261" s="40"/>
      <c r="BN261" s="40"/>
      <c r="BO261" s="40"/>
      <c r="BP261" s="100"/>
      <c r="BQ261" s="40"/>
      <c r="BR261" s="40"/>
      <c r="BS261" s="40"/>
      <c r="BT261" s="40"/>
      <c r="BU261" s="40"/>
      <c r="BV261" s="40"/>
      <c r="BW261" s="40"/>
      <c r="BX261" s="40"/>
      <c r="BY261" s="100"/>
      <c r="BZ261" s="99"/>
      <c r="CA261" s="40"/>
      <c r="CB261" s="40"/>
      <c r="CC261" s="40"/>
      <c r="CD261" s="40"/>
      <c r="CE261" s="40"/>
      <c r="CF261" s="40"/>
      <c r="CG261" s="40"/>
      <c r="CH261" s="40"/>
      <c r="CI261" s="40"/>
      <c r="CJ261" s="40"/>
      <c r="CK261" s="40"/>
      <c r="CL261" s="40"/>
      <c r="CM261" s="40"/>
      <c r="CN261" s="40"/>
      <c r="CO261" s="40"/>
      <c r="CP261" s="40"/>
      <c r="CQ261" s="40"/>
      <c r="CR261" s="40"/>
      <c r="CS261" s="102"/>
      <c r="CT261" s="103"/>
      <c r="CU261" s="40"/>
      <c r="CV261" s="40"/>
      <c r="CW261" s="40"/>
      <c r="CX261" s="40"/>
      <c r="CY261" s="40"/>
      <c r="CZ261" s="40"/>
      <c r="DA261" s="40"/>
      <c r="DB261" s="40"/>
      <c r="DC261" s="40"/>
      <c r="DD261" s="40"/>
      <c r="DE261" s="40"/>
      <c r="DF261" s="40"/>
      <c r="DG261" s="40"/>
      <c r="DH261" s="40"/>
      <c r="DI261" s="40"/>
      <c r="DJ261" s="40"/>
      <c r="DK261" s="40"/>
      <c r="DL261" s="40"/>
      <c r="DM261" s="40"/>
      <c r="DN261" s="40"/>
      <c r="DO261" s="94"/>
      <c r="DP261" s="100"/>
      <c r="DQ261" s="104"/>
      <c r="DR261" s="105"/>
      <c r="DS261" s="105"/>
      <c r="DT261" s="105"/>
      <c r="DU261" s="105"/>
      <c r="DV261" s="105"/>
      <c r="DW261" s="94"/>
      <c r="DX261" s="191"/>
      <c r="DY261" s="104"/>
      <c r="DZ261" s="105"/>
      <c r="EA261" s="105"/>
      <c r="EB261" s="105"/>
      <c r="EC261" s="105"/>
      <c r="ED261" s="105"/>
      <c r="EE261" s="105"/>
      <c r="EF261" s="94"/>
      <c r="EG261" s="96"/>
      <c r="EH261" s="18"/>
      <c r="EI261" s="2"/>
      <c r="EJ261" s="2"/>
      <c r="EK261" s="100"/>
      <c r="EL261" s="99"/>
      <c r="EM261" s="40"/>
      <c r="EN261" s="40"/>
      <c r="EO261" s="100"/>
      <c r="EP261" s="99"/>
      <c r="EQ261" s="40"/>
      <c r="ER261" s="40"/>
      <c r="ES261" s="40"/>
      <c r="ET261" s="40"/>
      <c r="EU261" s="40"/>
      <c r="EV261" s="40"/>
      <c r="EW261" s="100"/>
      <c r="EX261" s="99"/>
      <c r="EY261" s="40"/>
      <c r="EZ261" s="40"/>
      <c r="FA261" s="40"/>
      <c r="FB261" s="40"/>
      <c r="FC261" s="40"/>
      <c r="FD261" s="40"/>
      <c r="FE261" s="100"/>
    </row>
    <row r="262" spans="1:161">
      <c r="A262" s="119" t="str">
        <f>Validation!B262</f>
        <v>Pass</v>
      </c>
      <c r="B262" s="150"/>
      <c r="C262" s="150"/>
      <c r="D262" s="150"/>
      <c r="E262" s="151"/>
      <c r="F262" s="152"/>
      <c r="G262" s="150"/>
      <c r="H262" s="149"/>
      <c r="I262" s="40"/>
      <c r="J262" s="149"/>
      <c r="K262" s="102"/>
      <c r="L262" s="40"/>
      <c r="M262" s="123"/>
      <c r="N262" s="137"/>
      <c r="O262" s="137"/>
      <c r="P262" s="95"/>
      <c r="Q262" s="94"/>
      <c r="R262" s="96"/>
      <c r="S262" s="95"/>
      <c r="T262" s="40"/>
      <c r="U262" s="40"/>
      <c r="V262" s="185"/>
      <c r="W262" s="167"/>
      <c r="X262" s="96"/>
      <c r="Y262" s="99"/>
      <c r="Z262" s="40"/>
      <c r="AA262" s="40"/>
      <c r="AB262" s="171"/>
      <c r="AC262" s="172"/>
      <c r="AD262" s="40"/>
      <c r="AE262" s="40"/>
      <c r="AF262" s="94"/>
      <c r="AG262" s="94"/>
      <c r="AH262" s="100"/>
      <c r="AI262" s="170"/>
      <c r="AJ262" s="169"/>
      <c r="AK262" s="98"/>
      <c r="AL262" s="168"/>
      <c r="AM262" s="97"/>
      <c r="AN262" s="98"/>
      <c r="AO262" s="98"/>
      <c r="AP262" s="225"/>
      <c r="AQ262" s="175"/>
      <c r="AR262" s="98"/>
      <c r="AS262" s="235"/>
      <c r="AT262" s="168"/>
      <c r="AU262" s="136"/>
      <c r="AV262" s="99"/>
      <c r="AW262" s="40"/>
      <c r="AX262" s="40"/>
      <c r="AY262" s="40"/>
      <c r="AZ262" s="40"/>
      <c r="BA262" s="40"/>
      <c r="BB262" s="40"/>
      <c r="BC262" s="40"/>
      <c r="BD262" s="40"/>
      <c r="BE262" s="40"/>
      <c r="BF262" s="101"/>
      <c r="BG262" s="96"/>
      <c r="BH262" s="99"/>
      <c r="BI262" s="40"/>
      <c r="BJ262" s="40"/>
      <c r="BK262" s="40"/>
      <c r="BL262" s="40"/>
      <c r="BM262" s="40"/>
      <c r="BN262" s="40"/>
      <c r="BO262" s="40"/>
      <c r="BP262" s="100"/>
      <c r="BQ262" s="40"/>
      <c r="BR262" s="40"/>
      <c r="BS262" s="40"/>
      <c r="BT262" s="40"/>
      <c r="BU262" s="40"/>
      <c r="BV262" s="40"/>
      <c r="BW262" s="40"/>
      <c r="BX262" s="40"/>
      <c r="BY262" s="100"/>
      <c r="BZ262" s="99"/>
      <c r="CA262" s="40"/>
      <c r="CB262" s="40"/>
      <c r="CC262" s="40"/>
      <c r="CD262" s="40"/>
      <c r="CE262" s="40"/>
      <c r="CF262" s="40"/>
      <c r="CG262" s="40"/>
      <c r="CH262" s="40"/>
      <c r="CI262" s="40"/>
      <c r="CJ262" s="40"/>
      <c r="CK262" s="40"/>
      <c r="CL262" s="40"/>
      <c r="CM262" s="40"/>
      <c r="CN262" s="40"/>
      <c r="CO262" s="40"/>
      <c r="CP262" s="40"/>
      <c r="CQ262" s="40"/>
      <c r="CR262" s="40"/>
      <c r="CS262" s="102"/>
      <c r="CT262" s="103"/>
      <c r="CU262" s="40"/>
      <c r="CV262" s="40"/>
      <c r="CW262" s="40"/>
      <c r="CX262" s="40"/>
      <c r="CY262" s="40"/>
      <c r="CZ262" s="40"/>
      <c r="DA262" s="40"/>
      <c r="DB262" s="40"/>
      <c r="DC262" s="40"/>
      <c r="DD262" s="40"/>
      <c r="DE262" s="40"/>
      <c r="DF262" s="40"/>
      <c r="DG262" s="40"/>
      <c r="DH262" s="40"/>
      <c r="DI262" s="40"/>
      <c r="DJ262" s="40"/>
      <c r="DK262" s="40"/>
      <c r="DL262" s="40"/>
      <c r="DM262" s="40"/>
      <c r="DN262" s="40"/>
      <c r="DO262" s="94"/>
      <c r="DP262" s="100"/>
      <c r="DQ262" s="104"/>
      <c r="DR262" s="105"/>
      <c r="DS262" s="105"/>
      <c r="DT262" s="105"/>
      <c r="DU262" s="105"/>
      <c r="DV262" s="105"/>
      <c r="DW262" s="94"/>
      <c r="DX262" s="191"/>
      <c r="DY262" s="104"/>
      <c r="DZ262" s="105"/>
      <c r="EA262" s="105"/>
      <c r="EB262" s="105"/>
      <c r="EC262" s="105"/>
      <c r="ED262" s="105"/>
      <c r="EE262" s="105"/>
      <c r="EF262" s="94"/>
      <c r="EG262" s="96"/>
      <c r="EH262" s="18"/>
      <c r="EI262" s="2"/>
      <c r="EJ262" s="2"/>
      <c r="EK262" s="100"/>
      <c r="EL262" s="99"/>
      <c r="EM262" s="40"/>
      <c r="EN262" s="40"/>
      <c r="EO262" s="100"/>
      <c r="EP262" s="99"/>
      <c r="EQ262" s="40"/>
      <c r="ER262" s="40"/>
      <c r="ES262" s="40"/>
      <c r="ET262" s="40"/>
      <c r="EU262" s="40"/>
      <c r="EV262" s="40"/>
      <c r="EW262" s="100"/>
      <c r="EX262" s="99"/>
      <c r="EY262" s="40"/>
      <c r="EZ262" s="40"/>
      <c r="FA262" s="40"/>
      <c r="FB262" s="40"/>
      <c r="FC262" s="40"/>
      <c r="FD262" s="40"/>
      <c r="FE262" s="100"/>
    </row>
    <row r="263" spans="1:161">
      <c r="A263" s="119" t="str">
        <f>Validation!B263</f>
        <v>Pass</v>
      </c>
      <c r="B263" s="150"/>
      <c r="C263" s="150"/>
      <c r="D263" s="150"/>
      <c r="E263" s="151"/>
      <c r="F263" s="152"/>
      <c r="G263" s="150"/>
      <c r="H263" s="149"/>
      <c r="I263" s="40"/>
      <c r="J263" s="149"/>
      <c r="K263" s="102"/>
      <c r="L263" s="40"/>
      <c r="M263" s="123"/>
      <c r="N263" s="137"/>
      <c r="O263" s="137"/>
      <c r="P263" s="95"/>
      <c r="Q263" s="94"/>
      <c r="R263" s="96"/>
      <c r="S263" s="95"/>
      <c r="T263" s="40"/>
      <c r="U263" s="40"/>
      <c r="V263" s="185"/>
      <c r="W263" s="167"/>
      <c r="X263" s="96"/>
      <c r="Y263" s="99"/>
      <c r="Z263" s="40"/>
      <c r="AA263" s="40"/>
      <c r="AB263" s="171"/>
      <c r="AC263" s="172"/>
      <c r="AD263" s="40"/>
      <c r="AE263" s="40"/>
      <c r="AF263" s="94"/>
      <c r="AG263" s="94"/>
      <c r="AH263" s="100"/>
      <c r="AI263" s="170"/>
      <c r="AJ263" s="169"/>
      <c r="AK263" s="98"/>
      <c r="AL263" s="168"/>
      <c r="AM263" s="97"/>
      <c r="AN263" s="98"/>
      <c r="AO263" s="98"/>
      <c r="AP263" s="225"/>
      <c r="AQ263" s="175"/>
      <c r="AR263" s="98"/>
      <c r="AS263" s="235"/>
      <c r="AT263" s="168"/>
      <c r="AU263" s="136"/>
      <c r="AV263" s="99"/>
      <c r="AW263" s="40"/>
      <c r="AX263" s="40"/>
      <c r="AY263" s="40"/>
      <c r="AZ263" s="40"/>
      <c r="BA263" s="40"/>
      <c r="BB263" s="40"/>
      <c r="BC263" s="40"/>
      <c r="BD263" s="40"/>
      <c r="BE263" s="40"/>
      <c r="BF263" s="101"/>
      <c r="BG263" s="96"/>
      <c r="BH263" s="99"/>
      <c r="BI263" s="40"/>
      <c r="BJ263" s="40"/>
      <c r="BK263" s="40"/>
      <c r="BL263" s="40"/>
      <c r="BM263" s="40"/>
      <c r="BN263" s="40"/>
      <c r="BO263" s="40"/>
      <c r="BP263" s="100"/>
      <c r="BQ263" s="40"/>
      <c r="BR263" s="40"/>
      <c r="BS263" s="40"/>
      <c r="BT263" s="40"/>
      <c r="BU263" s="40"/>
      <c r="BV263" s="40"/>
      <c r="BW263" s="40"/>
      <c r="BX263" s="40"/>
      <c r="BY263" s="100"/>
      <c r="BZ263" s="99"/>
      <c r="CA263" s="40"/>
      <c r="CB263" s="40"/>
      <c r="CC263" s="40"/>
      <c r="CD263" s="40"/>
      <c r="CE263" s="40"/>
      <c r="CF263" s="40"/>
      <c r="CG263" s="40"/>
      <c r="CH263" s="40"/>
      <c r="CI263" s="40"/>
      <c r="CJ263" s="40"/>
      <c r="CK263" s="40"/>
      <c r="CL263" s="40"/>
      <c r="CM263" s="40"/>
      <c r="CN263" s="40"/>
      <c r="CO263" s="40"/>
      <c r="CP263" s="40"/>
      <c r="CQ263" s="40"/>
      <c r="CR263" s="40"/>
      <c r="CS263" s="102"/>
      <c r="CT263" s="103"/>
      <c r="CU263" s="40"/>
      <c r="CV263" s="40"/>
      <c r="CW263" s="40"/>
      <c r="CX263" s="40"/>
      <c r="CY263" s="40"/>
      <c r="CZ263" s="40"/>
      <c r="DA263" s="40"/>
      <c r="DB263" s="40"/>
      <c r="DC263" s="40"/>
      <c r="DD263" s="40"/>
      <c r="DE263" s="40"/>
      <c r="DF263" s="40"/>
      <c r="DG263" s="40"/>
      <c r="DH263" s="40"/>
      <c r="DI263" s="40"/>
      <c r="DJ263" s="40"/>
      <c r="DK263" s="40"/>
      <c r="DL263" s="40"/>
      <c r="DM263" s="40"/>
      <c r="DN263" s="40"/>
      <c r="DO263" s="94"/>
      <c r="DP263" s="100"/>
      <c r="DQ263" s="104"/>
      <c r="DR263" s="105"/>
      <c r="DS263" s="105"/>
      <c r="DT263" s="105"/>
      <c r="DU263" s="105"/>
      <c r="DV263" s="105"/>
      <c r="DW263" s="94"/>
      <c r="DX263" s="191"/>
      <c r="DY263" s="104"/>
      <c r="DZ263" s="105"/>
      <c r="EA263" s="105"/>
      <c r="EB263" s="105"/>
      <c r="EC263" s="105"/>
      <c r="ED263" s="105"/>
      <c r="EE263" s="105"/>
      <c r="EF263" s="94"/>
      <c r="EG263" s="96"/>
      <c r="EH263" s="18"/>
      <c r="EI263" s="2"/>
      <c r="EJ263" s="2"/>
      <c r="EK263" s="100"/>
      <c r="EL263" s="99"/>
      <c r="EM263" s="40"/>
      <c r="EN263" s="40"/>
      <c r="EO263" s="100"/>
      <c r="EP263" s="99"/>
      <c r="EQ263" s="40"/>
      <c r="ER263" s="40"/>
      <c r="ES263" s="40"/>
      <c r="ET263" s="40"/>
      <c r="EU263" s="40"/>
      <c r="EV263" s="40"/>
      <c r="EW263" s="100"/>
      <c r="EX263" s="99"/>
      <c r="EY263" s="40"/>
      <c r="EZ263" s="40"/>
      <c r="FA263" s="40"/>
      <c r="FB263" s="40"/>
      <c r="FC263" s="40"/>
      <c r="FD263" s="40"/>
      <c r="FE263" s="100"/>
    </row>
    <row r="264" spans="1:161">
      <c r="A264" s="119" t="str">
        <f>Validation!B264</f>
        <v>Pass</v>
      </c>
      <c r="B264" s="150"/>
      <c r="C264" s="150"/>
      <c r="D264" s="150"/>
      <c r="E264" s="151"/>
      <c r="F264" s="152"/>
      <c r="G264" s="150"/>
      <c r="H264" s="149"/>
      <c r="I264" s="40"/>
      <c r="J264" s="149"/>
      <c r="K264" s="102"/>
      <c r="L264" s="40"/>
      <c r="M264" s="123"/>
      <c r="N264" s="137"/>
      <c r="O264" s="137"/>
      <c r="P264" s="95"/>
      <c r="Q264" s="94"/>
      <c r="R264" s="96"/>
      <c r="S264" s="95"/>
      <c r="T264" s="40"/>
      <c r="U264" s="40"/>
      <c r="V264" s="185"/>
      <c r="W264" s="167"/>
      <c r="X264" s="96"/>
      <c r="Y264" s="99"/>
      <c r="Z264" s="40"/>
      <c r="AA264" s="40"/>
      <c r="AB264" s="171"/>
      <c r="AC264" s="172"/>
      <c r="AD264" s="40"/>
      <c r="AE264" s="40"/>
      <c r="AF264" s="94"/>
      <c r="AG264" s="94"/>
      <c r="AH264" s="100"/>
      <c r="AI264" s="170"/>
      <c r="AJ264" s="169"/>
      <c r="AK264" s="98"/>
      <c r="AL264" s="168"/>
      <c r="AM264" s="97"/>
      <c r="AN264" s="98"/>
      <c r="AO264" s="98"/>
      <c r="AP264" s="225"/>
      <c r="AQ264" s="175"/>
      <c r="AR264" s="98"/>
      <c r="AS264" s="235"/>
      <c r="AT264" s="168"/>
      <c r="AU264" s="136"/>
      <c r="AV264" s="99"/>
      <c r="AW264" s="40"/>
      <c r="AX264" s="40"/>
      <c r="AY264" s="40"/>
      <c r="AZ264" s="40"/>
      <c r="BA264" s="40"/>
      <c r="BB264" s="40"/>
      <c r="BC264" s="40"/>
      <c r="BD264" s="40"/>
      <c r="BE264" s="40"/>
      <c r="BF264" s="101"/>
      <c r="BG264" s="96"/>
      <c r="BH264" s="99"/>
      <c r="BI264" s="40"/>
      <c r="BJ264" s="40"/>
      <c r="BK264" s="40"/>
      <c r="BL264" s="40"/>
      <c r="BM264" s="40"/>
      <c r="BN264" s="40"/>
      <c r="BO264" s="40"/>
      <c r="BP264" s="100"/>
      <c r="BQ264" s="40"/>
      <c r="BR264" s="40"/>
      <c r="BS264" s="40"/>
      <c r="BT264" s="40"/>
      <c r="BU264" s="40"/>
      <c r="BV264" s="40"/>
      <c r="BW264" s="40"/>
      <c r="BX264" s="40"/>
      <c r="BY264" s="100"/>
      <c r="BZ264" s="99"/>
      <c r="CA264" s="40"/>
      <c r="CB264" s="40"/>
      <c r="CC264" s="40"/>
      <c r="CD264" s="40"/>
      <c r="CE264" s="40"/>
      <c r="CF264" s="40"/>
      <c r="CG264" s="40"/>
      <c r="CH264" s="40"/>
      <c r="CI264" s="40"/>
      <c r="CJ264" s="40"/>
      <c r="CK264" s="40"/>
      <c r="CL264" s="40"/>
      <c r="CM264" s="40"/>
      <c r="CN264" s="40"/>
      <c r="CO264" s="40"/>
      <c r="CP264" s="40"/>
      <c r="CQ264" s="40"/>
      <c r="CR264" s="40"/>
      <c r="CS264" s="102"/>
      <c r="CT264" s="103"/>
      <c r="CU264" s="40"/>
      <c r="CV264" s="40"/>
      <c r="CW264" s="40"/>
      <c r="CX264" s="40"/>
      <c r="CY264" s="40"/>
      <c r="CZ264" s="40"/>
      <c r="DA264" s="40"/>
      <c r="DB264" s="40"/>
      <c r="DC264" s="40"/>
      <c r="DD264" s="40"/>
      <c r="DE264" s="40"/>
      <c r="DF264" s="40"/>
      <c r="DG264" s="40"/>
      <c r="DH264" s="40"/>
      <c r="DI264" s="40"/>
      <c r="DJ264" s="40"/>
      <c r="DK264" s="40"/>
      <c r="DL264" s="40"/>
      <c r="DM264" s="40"/>
      <c r="DN264" s="40"/>
      <c r="DO264" s="94"/>
      <c r="DP264" s="100"/>
      <c r="DQ264" s="104"/>
      <c r="DR264" s="105"/>
      <c r="DS264" s="105"/>
      <c r="DT264" s="105"/>
      <c r="DU264" s="105"/>
      <c r="DV264" s="105"/>
      <c r="DW264" s="94"/>
      <c r="DX264" s="191"/>
      <c r="DY264" s="104"/>
      <c r="DZ264" s="105"/>
      <c r="EA264" s="105"/>
      <c r="EB264" s="105"/>
      <c r="EC264" s="105"/>
      <c r="ED264" s="105"/>
      <c r="EE264" s="105"/>
      <c r="EF264" s="94"/>
      <c r="EG264" s="96"/>
      <c r="EH264" s="18"/>
      <c r="EI264" s="2"/>
      <c r="EJ264" s="2"/>
      <c r="EK264" s="100"/>
      <c r="EL264" s="99"/>
      <c r="EM264" s="40"/>
      <c r="EN264" s="40"/>
      <c r="EO264" s="100"/>
      <c r="EP264" s="99"/>
      <c r="EQ264" s="40"/>
      <c r="ER264" s="40"/>
      <c r="ES264" s="40"/>
      <c r="ET264" s="40"/>
      <c r="EU264" s="40"/>
      <c r="EV264" s="40"/>
      <c r="EW264" s="100"/>
      <c r="EX264" s="99"/>
      <c r="EY264" s="40"/>
      <c r="EZ264" s="40"/>
      <c r="FA264" s="40"/>
      <c r="FB264" s="40"/>
      <c r="FC264" s="40"/>
      <c r="FD264" s="40"/>
      <c r="FE264" s="100"/>
    </row>
    <row r="265" spans="1:161">
      <c r="A265" s="119" t="str">
        <f>Validation!B265</f>
        <v>Pass</v>
      </c>
      <c r="B265" s="150"/>
      <c r="C265" s="150"/>
      <c r="D265" s="150"/>
      <c r="E265" s="151"/>
      <c r="F265" s="152"/>
      <c r="G265" s="150"/>
      <c r="H265" s="149"/>
      <c r="I265" s="40"/>
      <c r="J265" s="149"/>
      <c r="K265" s="102"/>
      <c r="L265" s="40"/>
      <c r="M265" s="123"/>
      <c r="N265" s="137"/>
      <c r="O265" s="137"/>
      <c r="P265" s="95"/>
      <c r="Q265" s="94"/>
      <c r="R265" s="96"/>
      <c r="S265" s="95"/>
      <c r="T265" s="40"/>
      <c r="U265" s="40"/>
      <c r="V265" s="185"/>
      <c r="W265" s="167"/>
      <c r="X265" s="96"/>
      <c r="Y265" s="99"/>
      <c r="Z265" s="40"/>
      <c r="AA265" s="40"/>
      <c r="AB265" s="171"/>
      <c r="AC265" s="172"/>
      <c r="AD265" s="40"/>
      <c r="AE265" s="40"/>
      <c r="AF265" s="94"/>
      <c r="AG265" s="94"/>
      <c r="AH265" s="100"/>
      <c r="AI265" s="170"/>
      <c r="AJ265" s="169"/>
      <c r="AK265" s="98"/>
      <c r="AL265" s="168"/>
      <c r="AM265" s="97"/>
      <c r="AN265" s="98"/>
      <c r="AO265" s="98"/>
      <c r="AP265" s="225"/>
      <c r="AQ265" s="175"/>
      <c r="AR265" s="98"/>
      <c r="AS265" s="235"/>
      <c r="AT265" s="168"/>
      <c r="AU265" s="136"/>
      <c r="AV265" s="99"/>
      <c r="AW265" s="40"/>
      <c r="AX265" s="40"/>
      <c r="AY265" s="40"/>
      <c r="AZ265" s="40"/>
      <c r="BA265" s="40"/>
      <c r="BB265" s="40"/>
      <c r="BC265" s="40"/>
      <c r="BD265" s="40"/>
      <c r="BE265" s="40"/>
      <c r="BF265" s="101"/>
      <c r="BG265" s="96"/>
      <c r="BH265" s="99"/>
      <c r="BI265" s="40"/>
      <c r="BJ265" s="40"/>
      <c r="BK265" s="40"/>
      <c r="BL265" s="40"/>
      <c r="BM265" s="40"/>
      <c r="BN265" s="40"/>
      <c r="BO265" s="40"/>
      <c r="BP265" s="100"/>
      <c r="BQ265" s="40"/>
      <c r="BR265" s="40"/>
      <c r="BS265" s="40"/>
      <c r="BT265" s="40"/>
      <c r="BU265" s="40"/>
      <c r="BV265" s="40"/>
      <c r="BW265" s="40"/>
      <c r="BX265" s="40"/>
      <c r="BY265" s="100"/>
      <c r="BZ265" s="99"/>
      <c r="CA265" s="40"/>
      <c r="CB265" s="40"/>
      <c r="CC265" s="40"/>
      <c r="CD265" s="40"/>
      <c r="CE265" s="40"/>
      <c r="CF265" s="40"/>
      <c r="CG265" s="40"/>
      <c r="CH265" s="40"/>
      <c r="CI265" s="40"/>
      <c r="CJ265" s="40"/>
      <c r="CK265" s="40"/>
      <c r="CL265" s="40"/>
      <c r="CM265" s="40"/>
      <c r="CN265" s="40"/>
      <c r="CO265" s="40"/>
      <c r="CP265" s="40"/>
      <c r="CQ265" s="40"/>
      <c r="CR265" s="40"/>
      <c r="CS265" s="102"/>
      <c r="CT265" s="103"/>
      <c r="CU265" s="40"/>
      <c r="CV265" s="40"/>
      <c r="CW265" s="40"/>
      <c r="CX265" s="40"/>
      <c r="CY265" s="40"/>
      <c r="CZ265" s="40"/>
      <c r="DA265" s="40"/>
      <c r="DB265" s="40"/>
      <c r="DC265" s="40"/>
      <c r="DD265" s="40"/>
      <c r="DE265" s="40"/>
      <c r="DF265" s="40"/>
      <c r="DG265" s="40"/>
      <c r="DH265" s="40"/>
      <c r="DI265" s="40"/>
      <c r="DJ265" s="40"/>
      <c r="DK265" s="40"/>
      <c r="DL265" s="40"/>
      <c r="DM265" s="40"/>
      <c r="DN265" s="40"/>
      <c r="DO265" s="94"/>
      <c r="DP265" s="100"/>
      <c r="DQ265" s="104"/>
      <c r="DR265" s="105"/>
      <c r="DS265" s="105"/>
      <c r="DT265" s="105"/>
      <c r="DU265" s="105"/>
      <c r="DV265" s="105"/>
      <c r="DW265" s="94"/>
      <c r="DX265" s="191"/>
      <c r="DY265" s="104"/>
      <c r="DZ265" s="105"/>
      <c r="EA265" s="105"/>
      <c r="EB265" s="105"/>
      <c r="EC265" s="105"/>
      <c r="ED265" s="105"/>
      <c r="EE265" s="105"/>
      <c r="EF265" s="94"/>
      <c r="EG265" s="96"/>
      <c r="EH265" s="18"/>
      <c r="EI265" s="2"/>
      <c r="EJ265" s="2"/>
      <c r="EK265" s="100"/>
      <c r="EL265" s="99"/>
      <c r="EM265" s="40"/>
      <c r="EN265" s="40"/>
      <c r="EO265" s="100"/>
      <c r="EP265" s="99"/>
      <c r="EQ265" s="40"/>
      <c r="ER265" s="40"/>
      <c r="ES265" s="40"/>
      <c r="ET265" s="40"/>
      <c r="EU265" s="40"/>
      <c r="EV265" s="40"/>
      <c r="EW265" s="100"/>
      <c r="EX265" s="99"/>
      <c r="EY265" s="40"/>
      <c r="EZ265" s="40"/>
      <c r="FA265" s="40"/>
      <c r="FB265" s="40"/>
      <c r="FC265" s="40"/>
      <c r="FD265" s="40"/>
      <c r="FE265" s="100"/>
    </row>
    <row r="266" spans="1:161">
      <c r="A266" s="119" t="str">
        <f>Validation!B266</f>
        <v>Pass</v>
      </c>
      <c r="B266" s="150"/>
      <c r="C266" s="150"/>
      <c r="D266" s="150"/>
      <c r="E266" s="151"/>
      <c r="F266" s="152"/>
      <c r="G266" s="150"/>
      <c r="H266" s="149"/>
      <c r="I266" s="40"/>
      <c r="J266" s="149"/>
      <c r="K266" s="102"/>
      <c r="L266" s="40"/>
      <c r="M266" s="123"/>
      <c r="N266" s="137"/>
      <c r="O266" s="137"/>
      <c r="P266" s="95"/>
      <c r="Q266" s="94"/>
      <c r="R266" s="96"/>
      <c r="S266" s="95"/>
      <c r="T266" s="40"/>
      <c r="U266" s="40"/>
      <c r="V266" s="185"/>
      <c r="W266" s="167"/>
      <c r="X266" s="96"/>
      <c r="Y266" s="99"/>
      <c r="Z266" s="40"/>
      <c r="AA266" s="40"/>
      <c r="AB266" s="171"/>
      <c r="AC266" s="172"/>
      <c r="AD266" s="40"/>
      <c r="AE266" s="40"/>
      <c r="AF266" s="94"/>
      <c r="AG266" s="94"/>
      <c r="AH266" s="100"/>
      <c r="AI266" s="170"/>
      <c r="AJ266" s="169"/>
      <c r="AK266" s="98"/>
      <c r="AL266" s="168"/>
      <c r="AM266" s="97"/>
      <c r="AN266" s="98"/>
      <c r="AO266" s="98"/>
      <c r="AP266" s="225"/>
      <c r="AQ266" s="175"/>
      <c r="AR266" s="98"/>
      <c r="AS266" s="235"/>
      <c r="AT266" s="168"/>
      <c r="AU266" s="136"/>
      <c r="AV266" s="99"/>
      <c r="AW266" s="40"/>
      <c r="AX266" s="40"/>
      <c r="AY266" s="40"/>
      <c r="AZ266" s="40"/>
      <c r="BA266" s="40"/>
      <c r="BB266" s="40"/>
      <c r="BC266" s="40"/>
      <c r="BD266" s="40"/>
      <c r="BE266" s="40"/>
      <c r="BF266" s="101"/>
      <c r="BG266" s="96"/>
      <c r="BH266" s="99"/>
      <c r="BI266" s="40"/>
      <c r="BJ266" s="40"/>
      <c r="BK266" s="40"/>
      <c r="BL266" s="40"/>
      <c r="BM266" s="40"/>
      <c r="BN266" s="40"/>
      <c r="BO266" s="40"/>
      <c r="BP266" s="100"/>
      <c r="BQ266" s="40"/>
      <c r="BR266" s="40"/>
      <c r="BS266" s="40"/>
      <c r="BT266" s="40"/>
      <c r="BU266" s="40"/>
      <c r="BV266" s="40"/>
      <c r="BW266" s="40"/>
      <c r="BX266" s="40"/>
      <c r="BY266" s="100"/>
      <c r="BZ266" s="99"/>
      <c r="CA266" s="40"/>
      <c r="CB266" s="40"/>
      <c r="CC266" s="40"/>
      <c r="CD266" s="40"/>
      <c r="CE266" s="40"/>
      <c r="CF266" s="40"/>
      <c r="CG266" s="40"/>
      <c r="CH266" s="40"/>
      <c r="CI266" s="40"/>
      <c r="CJ266" s="40"/>
      <c r="CK266" s="40"/>
      <c r="CL266" s="40"/>
      <c r="CM266" s="40"/>
      <c r="CN266" s="40"/>
      <c r="CO266" s="40"/>
      <c r="CP266" s="40"/>
      <c r="CQ266" s="40"/>
      <c r="CR266" s="40"/>
      <c r="CS266" s="102"/>
      <c r="CT266" s="103"/>
      <c r="CU266" s="40"/>
      <c r="CV266" s="40"/>
      <c r="CW266" s="40"/>
      <c r="CX266" s="40"/>
      <c r="CY266" s="40"/>
      <c r="CZ266" s="40"/>
      <c r="DA266" s="40"/>
      <c r="DB266" s="40"/>
      <c r="DC266" s="40"/>
      <c r="DD266" s="40"/>
      <c r="DE266" s="40"/>
      <c r="DF266" s="40"/>
      <c r="DG266" s="40"/>
      <c r="DH266" s="40"/>
      <c r="DI266" s="40"/>
      <c r="DJ266" s="40"/>
      <c r="DK266" s="40"/>
      <c r="DL266" s="40"/>
      <c r="DM266" s="40"/>
      <c r="DN266" s="40"/>
      <c r="DO266" s="94"/>
      <c r="DP266" s="100"/>
      <c r="DQ266" s="104"/>
      <c r="DR266" s="105"/>
      <c r="DS266" s="105"/>
      <c r="DT266" s="105"/>
      <c r="DU266" s="105"/>
      <c r="DV266" s="105"/>
      <c r="DW266" s="94"/>
      <c r="DX266" s="191"/>
      <c r="DY266" s="104"/>
      <c r="DZ266" s="105"/>
      <c r="EA266" s="105"/>
      <c r="EB266" s="105"/>
      <c r="EC266" s="105"/>
      <c r="ED266" s="105"/>
      <c r="EE266" s="105"/>
      <c r="EF266" s="94"/>
      <c r="EG266" s="96"/>
      <c r="EH266" s="18"/>
      <c r="EI266" s="2"/>
      <c r="EJ266" s="2"/>
      <c r="EK266" s="100"/>
      <c r="EL266" s="99"/>
      <c r="EM266" s="40"/>
      <c r="EN266" s="40"/>
      <c r="EO266" s="100"/>
      <c r="EP266" s="99"/>
      <c r="EQ266" s="40"/>
      <c r="ER266" s="40"/>
      <c r="ES266" s="40"/>
      <c r="ET266" s="40"/>
      <c r="EU266" s="40"/>
      <c r="EV266" s="40"/>
      <c r="EW266" s="100"/>
      <c r="EX266" s="99"/>
      <c r="EY266" s="40"/>
      <c r="EZ266" s="40"/>
      <c r="FA266" s="40"/>
      <c r="FB266" s="40"/>
      <c r="FC266" s="40"/>
      <c r="FD266" s="40"/>
      <c r="FE266" s="100"/>
    </row>
    <row r="267" spans="1:161">
      <c r="A267" s="119" t="str">
        <f>Validation!B267</f>
        <v>Pass</v>
      </c>
      <c r="B267" s="150"/>
      <c r="C267" s="150"/>
      <c r="D267" s="150"/>
      <c r="E267" s="151"/>
      <c r="F267" s="152"/>
      <c r="G267" s="150"/>
      <c r="H267" s="149"/>
      <c r="I267" s="40"/>
      <c r="J267" s="149"/>
      <c r="K267" s="102"/>
      <c r="L267" s="40"/>
      <c r="M267" s="123"/>
      <c r="N267" s="137"/>
      <c r="O267" s="137"/>
      <c r="P267" s="95"/>
      <c r="Q267" s="94"/>
      <c r="R267" s="96"/>
      <c r="S267" s="95"/>
      <c r="T267" s="40"/>
      <c r="U267" s="40"/>
      <c r="V267" s="185"/>
      <c r="W267" s="167"/>
      <c r="X267" s="96"/>
      <c r="Y267" s="99"/>
      <c r="Z267" s="40"/>
      <c r="AA267" s="40"/>
      <c r="AB267" s="171"/>
      <c r="AC267" s="172"/>
      <c r="AD267" s="40"/>
      <c r="AE267" s="40"/>
      <c r="AF267" s="94"/>
      <c r="AG267" s="94"/>
      <c r="AH267" s="100"/>
      <c r="AI267" s="170"/>
      <c r="AJ267" s="169"/>
      <c r="AK267" s="98"/>
      <c r="AL267" s="168"/>
      <c r="AM267" s="97"/>
      <c r="AN267" s="98"/>
      <c r="AO267" s="98"/>
      <c r="AP267" s="225"/>
      <c r="AQ267" s="175"/>
      <c r="AR267" s="98"/>
      <c r="AS267" s="235"/>
      <c r="AT267" s="168"/>
      <c r="AU267" s="136"/>
      <c r="AV267" s="99"/>
      <c r="AW267" s="40"/>
      <c r="AX267" s="40"/>
      <c r="AY267" s="40"/>
      <c r="AZ267" s="40"/>
      <c r="BA267" s="40"/>
      <c r="BB267" s="40"/>
      <c r="BC267" s="40"/>
      <c r="BD267" s="40"/>
      <c r="BE267" s="40"/>
      <c r="BF267" s="101"/>
      <c r="BG267" s="96"/>
      <c r="BH267" s="99"/>
      <c r="BI267" s="40"/>
      <c r="BJ267" s="40"/>
      <c r="BK267" s="40"/>
      <c r="BL267" s="40"/>
      <c r="BM267" s="40"/>
      <c r="BN267" s="40"/>
      <c r="BO267" s="40"/>
      <c r="BP267" s="100"/>
      <c r="BQ267" s="40"/>
      <c r="BR267" s="40"/>
      <c r="BS267" s="40"/>
      <c r="BT267" s="40"/>
      <c r="BU267" s="40"/>
      <c r="BV267" s="40"/>
      <c r="BW267" s="40"/>
      <c r="BX267" s="40"/>
      <c r="BY267" s="100"/>
      <c r="BZ267" s="99"/>
      <c r="CA267" s="40"/>
      <c r="CB267" s="40"/>
      <c r="CC267" s="40"/>
      <c r="CD267" s="40"/>
      <c r="CE267" s="40"/>
      <c r="CF267" s="40"/>
      <c r="CG267" s="40"/>
      <c r="CH267" s="40"/>
      <c r="CI267" s="40"/>
      <c r="CJ267" s="40"/>
      <c r="CK267" s="40"/>
      <c r="CL267" s="40"/>
      <c r="CM267" s="40"/>
      <c r="CN267" s="40"/>
      <c r="CO267" s="40"/>
      <c r="CP267" s="40"/>
      <c r="CQ267" s="40"/>
      <c r="CR267" s="40"/>
      <c r="CS267" s="102"/>
      <c r="CT267" s="103"/>
      <c r="CU267" s="40"/>
      <c r="CV267" s="40"/>
      <c r="CW267" s="40"/>
      <c r="CX267" s="40"/>
      <c r="CY267" s="40"/>
      <c r="CZ267" s="40"/>
      <c r="DA267" s="40"/>
      <c r="DB267" s="40"/>
      <c r="DC267" s="40"/>
      <c r="DD267" s="40"/>
      <c r="DE267" s="40"/>
      <c r="DF267" s="40"/>
      <c r="DG267" s="40"/>
      <c r="DH267" s="40"/>
      <c r="DI267" s="40"/>
      <c r="DJ267" s="40"/>
      <c r="DK267" s="40"/>
      <c r="DL267" s="40"/>
      <c r="DM267" s="40"/>
      <c r="DN267" s="40"/>
      <c r="DO267" s="94"/>
      <c r="DP267" s="100"/>
      <c r="DQ267" s="104"/>
      <c r="DR267" s="105"/>
      <c r="DS267" s="105"/>
      <c r="DT267" s="105"/>
      <c r="DU267" s="105"/>
      <c r="DV267" s="105"/>
      <c r="DW267" s="94"/>
      <c r="DX267" s="191"/>
      <c r="DY267" s="104"/>
      <c r="DZ267" s="105"/>
      <c r="EA267" s="105"/>
      <c r="EB267" s="105"/>
      <c r="EC267" s="105"/>
      <c r="ED267" s="105"/>
      <c r="EE267" s="105"/>
      <c r="EF267" s="94"/>
      <c r="EG267" s="96"/>
      <c r="EH267" s="18"/>
      <c r="EI267" s="2"/>
      <c r="EJ267" s="2"/>
      <c r="EK267" s="100"/>
      <c r="EL267" s="99"/>
      <c r="EM267" s="40"/>
      <c r="EN267" s="40"/>
      <c r="EO267" s="100"/>
      <c r="EP267" s="99"/>
      <c r="EQ267" s="40"/>
      <c r="ER267" s="40"/>
      <c r="ES267" s="40"/>
      <c r="ET267" s="40"/>
      <c r="EU267" s="40"/>
      <c r="EV267" s="40"/>
      <c r="EW267" s="100"/>
      <c r="EX267" s="99"/>
      <c r="EY267" s="40"/>
      <c r="EZ267" s="40"/>
      <c r="FA267" s="40"/>
      <c r="FB267" s="40"/>
      <c r="FC267" s="40"/>
      <c r="FD267" s="40"/>
      <c r="FE267" s="100"/>
    </row>
    <row r="268" spans="1:161">
      <c r="A268" s="119" t="str">
        <f>Validation!B268</f>
        <v>Pass</v>
      </c>
      <c r="B268" s="150"/>
      <c r="C268" s="150"/>
      <c r="D268" s="150"/>
      <c r="E268" s="151"/>
      <c r="F268" s="152"/>
      <c r="G268" s="150"/>
      <c r="H268" s="149"/>
      <c r="I268" s="40"/>
      <c r="J268" s="149"/>
      <c r="K268" s="102"/>
      <c r="L268" s="40"/>
      <c r="M268" s="123"/>
      <c r="N268" s="137"/>
      <c r="O268" s="137"/>
      <c r="P268" s="95"/>
      <c r="Q268" s="94"/>
      <c r="R268" s="96"/>
      <c r="S268" s="95"/>
      <c r="T268" s="40"/>
      <c r="U268" s="40"/>
      <c r="V268" s="185"/>
      <c r="W268" s="167"/>
      <c r="X268" s="96"/>
      <c r="Y268" s="99"/>
      <c r="Z268" s="40"/>
      <c r="AA268" s="40"/>
      <c r="AB268" s="171"/>
      <c r="AC268" s="172"/>
      <c r="AD268" s="40"/>
      <c r="AE268" s="40"/>
      <c r="AF268" s="94"/>
      <c r="AG268" s="94"/>
      <c r="AH268" s="100"/>
      <c r="AI268" s="170"/>
      <c r="AJ268" s="169"/>
      <c r="AK268" s="98"/>
      <c r="AL268" s="168"/>
      <c r="AM268" s="97"/>
      <c r="AN268" s="98"/>
      <c r="AO268" s="98"/>
      <c r="AP268" s="225"/>
      <c r="AQ268" s="175"/>
      <c r="AR268" s="98"/>
      <c r="AS268" s="235"/>
      <c r="AT268" s="168"/>
      <c r="AU268" s="136"/>
      <c r="AV268" s="99"/>
      <c r="AW268" s="40"/>
      <c r="AX268" s="40"/>
      <c r="AY268" s="40"/>
      <c r="AZ268" s="40"/>
      <c r="BA268" s="40"/>
      <c r="BB268" s="40"/>
      <c r="BC268" s="40"/>
      <c r="BD268" s="40"/>
      <c r="BE268" s="40"/>
      <c r="BF268" s="101"/>
      <c r="BG268" s="96"/>
      <c r="BH268" s="99"/>
      <c r="BI268" s="40"/>
      <c r="BJ268" s="40"/>
      <c r="BK268" s="40"/>
      <c r="BL268" s="40"/>
      <c r="BM268" s="40"/>
      <c r="BN268" s="40"/>
      <c r="BO268" s="40"/>
      <c r="BP268" s="100"/>
      <c r="BQ268" s="40"/>
      <c r="BR268" s="40"/>
      <c r="BS268" s="40"/>
      <c r="BT268" s="40"/>
      <c r="BU268" s="40"/>
      <c r="BV268" s="40"/>
      <c r="BW268" s="40"/>
      <c r="BX268" s="40"/>
      <c r="BY268" s="100"/>
      <c r="BZ268" s="99"/>
      <c r="CA268" s="40"/>
      <c r="CB268" s="40"/>
      <c r="CC268" s="40"/>
      <c r="CD268" s="40"/>
      <c r="CE268" s="40"/>
      <c r="CF268" s="40"/>
      <c r="CG268" s="40"/>
      <c r="CH268" s="40"/>
      <c r="CI268" s="40"/>
      <c r="CJ268" s="40"/>
      <c r="CK268" s="40"/>
      <c r="CL268" s="40"/>
      <c r="CM268" s="40"/>
      <c r="CN268" s="40"/>
      <c r="CO268" s="40"/>
      <c r="CP268" s="40"/>
      <c r="CQ268" s="40"/>
      <c r="CR268" s="40"/>
      <c r="CS268" s="102"/>
      <c r="CT268" s="103"/>
      <c r="CU268" s="40"/>
      <c r="CV268" s="40"/>
      <c r="CW268" s="40"/>
      <c r="CX268" s="40"/>
      <c r="CY268" s="40"/>
      <c r="CZ268" s="40"/>
      <c r="DA268" s="40"/>
      <c r="DB268" s="40"/>
      <c r="DC268" s="40"/>
      <c r="DD268" s="40"/>
      <c r="DE268" s="40"/>
      <c r="DF268" s="40"/>
      <c r="DG268" s="40"/>
      <c r="DH268" s="40"/>
      <c r="DI268" s="40"/>
      <c r="DJ268" s="40"/>
      <c r="DK268" s="40"/>
      <c r="DL268" s="40"/>
      <c r="DM268" s="40"/>
      <c r="DN268" s="40"/>
      <c r="DO268" s="94"/>
      <c r="DP268" s="100"/>
      <c r="DQ268" s="104"/>
      <c r="DR268" s="105"/>
      <c r="DS268" s="105"/>
      <c r="DT268" s="105"/>
      <c r="DU268" s="105"/>
      <c r="DV268" s="105"/>
      <c r="DW268" s="94"/>
      <c r="DX268" s="191"/>
      <c r="DY268" s="104"/>
      <c r="DZ268" s="105"/>
      <c r="EA268" s="105"/>
      <c r="EB268" s="105"/>
      <c r="EC268" s="105"/>
      <c r="ED268" s="105"/>
      <c r="EE268" s="105"/>
      <c r="EF268" s="94"/>
      <c r="EG268" s="96"/>
      <c r="EH268" s="18"/>
      <c r="EI268" s="2"/>
      <c r="EJ268" s="2"/>
      <c r="EK268" s="100"/>
      <c r="EL268" s="99"/>
      <c r="EM268" s="40"/>
      <c r="EN268" s="40"/>
      <c r="EO268" s="100"/>
      <c r="EP268" s="99"/>
      <c r="EQ268" s="40"/>
      <c r="ER268" s="40"/>
      <c r="ES268" s="40"/>
      <c r="ET268" s="40"/>
      <c r="EU268" s="40"/>
      <c r="EV268" s="40"/>
      <c r="EW268" s="100"/>
      <c r="EX268" s="99"/>
      <c r="EY268" s="40"/>
      <c r="EZ268" s="40"/>
      <c r="FA268" s="40"/>
      <c r="FB268" s="40"/>
      <c r="FC268" s="40"/>
      <c r="FD268" s="40"/>
      <c r="FE268" s="100"/>
    </row>
    <row r="269" spans="1:161">
      <c r="A269" s="119" t="str">
        <f>Validation!B269</f>
        <v>Pass</v>
      </c>
      <c r="B269" s="150"/>
      <c r="C269" s="150"/>
      <c r="D269" s="150"/>
      <c r="E269" s="151"/>
      <c r="F269" s="152"/>
      <c r="G269" s="150"/>
      <c r="H269" s="149"/>
      <c r="I269" s="40"/>
      <c r="J269" s="149"/>
      <c r="K269" s="102"/>
      <c r="L269" s="40"/>
      <c r="M269" s="123"/>
      <c r="N269" s="137"/>
      <c r="O269" s="137"/>
      <c r="P269" s="95"/>
      <c r="Q269" s="94"/>
      <c r="R269" s="96"/>
      <c r="S269" s="95"/>
      <c r="T269" s="40"/>
      <c r="U269" s="40"/>
      <c r="V269" s="185"/>
      <c r="W269" s="167"/>
      <c r="X269" s="96"/>
      <c r="Y269" s="99"/>
      <c r="Z269" s="40"/>
      <c r="AA269" s="40"/>
      <c r="AB269" s="171"/>
      <c r="AC269" s="172"/>
      <c r="AD269" s="40"/>
      <c r="AE269" s="40"/>
      <c r="AF269" s="94"/>
      <c r="AG269" s="94"/>
      <c r="AH269" s="100"/>
      <c r="AI269" s="170"/>
      <c r="AJ269" s="169"/>
      <c r="AK269" s="98"/>
      <c r="AL269" s="168"/>
      <c r="AM269" s="97"/>
      <c r="AN269" s="98"/>
      <c r="AO269" s="98"/>
      <c r="AP269" s="225"/>
      <c r="AQ269" s="175"/>
      <c r="AR269" s="98"/>
      <c r="AS269" s="235"/>
      <c r="AT269" s="168"/>
      <c r="AU269" s="136"/>
      <c r="AV269" s="99"/>
      <c r="AW269" s="40"/>
      <c r="AX269" s="40"/>
      <c r="AY269" s="40"/>
      <c r="AZ269" s="40"/>
      <c r="BA269" s="40"/>
      <c r="BB269" s="40"/>
      <c r="BC269" s="40"/>
      <c r="BD269" s="40"/>
      <c r="BE269" s="40"/>
      <c r="BF269" s="101"/>
      <c r="BG269" s="96"/>
      <c r="BH269" s="99"/>
      <c r="BI269" s="40"/>
      <c r="BJ269" s="40"/>
      <c r="BK269" s="40"/>
      <c r="BL269" s="40"/>
      <c r="BM269" s="40"/>
      <c r="BN269" s="40"/>
      <c r="BO269" s="40"/>
      <c r="BP269" s="100"/>
      <c r="BQ269" s="40"/>
      <c r="BR269" s="40"/>
      <c r="BS269" s="40"/>
      <c r="BT269" s="40"/>
      <c r="BU269" s="40"/>
      <c r="BV269" s="40"/>
      <c r="BW269" s="40"/>
      <c r="BX269" s="40"/>
      <c r="BY269" s="100"/>
      <c r="BZ269" s="99"/>
      <c r="CA269" s="40"/>
      <c r="CB269" s="40"/>
      <c r="CC269" s="40"/>
      <c r="CD269" s="40"/>
      <c r="CE269" s="40"/>
      <c r="CF269" s="40"/>
      <c r="CG269" s="40"/>
      <c r="CH269" s="40"/>
      <c r="CI269" s="40"/>
      <c r="CJ269" s="40"/>
      <c r="CK269" s="40"/>
      <c r="CL269" s="40"/>
      <c r="CM269" s="40"/>
      <c r="CN269" s="40"/>
      <c r="CO269" s="40"/>
      <c r="CP269" s="40"/>
      <c r="CQ269" s="40"/>
      <c r="CR269" s="40"/>
      <c r="CS269" s="102"/>
      <c r="CT269" s="103"/>
      <c r="CU269" s="40"/>
      <c r="CV269" s="40"/>
      <c r="CW269" s="40"/>
      <c r="CX269" s="40"/>
      <c r="CY269" s="40"/>
      <c r="CZ269" s="40"/>
      <c r="DA269" s="40"/>
      <c r="DB269" s="40"/>
      <c r="DC269" s="40"/>
      <c r="DD269" s="40"/>
      <c r="DE269" s="40"/>
      <c r="DF269" s="40"/>
      <c r="DG269" s="40"/>
      <c r="DH269" s="40"/>
      <c r="DI269" s="40"/>
      <c r="DJ269" s="40"/>
      <c r="DK269" s="40"/>
      <c r="DL269" s="40"/>
      <c r="DM269" s="40"/>
      <c r="DN269" s="40"/>
      <c r="DO269" s="94"/>
      <c r="DP269" s="100"/>
      <c r="DQ269" s="104"/>
      <c r="DR269" s="105"/>
      <c r="DS269" s="105"/>
      <c r="DT269" s="105"/>
      <c r="DU269" s="105"/>
      <c r="DV269" s="105"/>
      <c r="DW269" s="94"/>
      <c r="DX269" s="191"/>
      <c r="DY269" s="104"/>
      <c r="DZ269" s="105"/>
      <c r="EA269" s="105"/>
      <c r="EB269" s="105"/>
      <c r="EC269" s="105"/>
      <c r="ED269" s="105"/>
      <c r="EE269" s="105"/>
      <c r="EF269" s="94"/>
      <c r="EG269" s="96"/>
      <c r="EH269" s="18"/>
      <c r="EI269" s="2"/>
      <c r="EJ269" s="2"/>
      <c r="EK269" s="100"/>
      <c r="EL269" s="99"/>
      <c r="EM269" s="40"/>
      <c r="EN269" s="40"/>
      <c r="EO269" s="100"/>
      <c r="EP269" s="99"/>
      <c r="EQ269" s="40"/>
      <c r="ER269" s="40"/>
      <c r="ES269" s="40"/>
      <c r="ET269" s="40"/>
      <c r="EU269" s="40"/>
      <c r="EV269" s="40"/>
      <c r="EW269" s="100"/>
      <c r="EX269" s="99"/>
      <c r="EY269" s="40"/>
      <c r="EZ269" s="40"/>
      <c r="FA269" s="40"/>
      <c r="FB269" s="40"/>
      <c r="FC269" s="40"/>
      <c r="FD269" s="40"/>
      <c r="FE269" s="100"/>
    </row>
    <row r="270" spans="1:161">
      <c r="A270" s="119" t="str">
        <f>Validation!B270</f>
        <v>Pass</v>
      </c>
      <c r="B270" s="150"/>
      <c r="C270" s="150"/>
      <c r="D270" s="150"/>
      <c r="E270" s="151"/>
      <c r="F270" s="152"/>
      <c r="G270" s="150"/>
      <c r="H270" s="149"/>
      <c r="I270" s="40"/>
      <c r="J270" s="149"/>
      <c r="K270" s="102"/>
      <c r="L270" s="40"/>
      <c r="M270" s="123"/>
      <c r="N270" s="137"/>
      <c r="O270" s="137"/>
      <c r="P270" s="95"/>
      <c r="Q270" s="94"/>
      <c r="R270" s="96"/>
      <c r="S270" s="95"/>
      <c r="T270" s="40"/>
      <c r="U270" s="40"/>
      <c r="V270" s="185"/>
      <c r="W270" s="167"/>
      <c r="X270" s="96"/>
      <c r="Y270" s="99"/>
      <c r="Z270" s="40"/>
      <c r="AA270" s="40"/>
      <c r="AB270" s="171"/>
      <c r="AC270" s="172"/>
      <c r="AD270" s="40"/>
      <c r="AE270" s="40"/>
      <c r="AF270" s="94"/>
      <c r="AG270" s="94"/>
      <c r="AH270" s="100"/>
      <c r="AI270" s="170"/>
      <c r="AJ270" s="169"/>
      <c r="AK270" s="98"/>
      <c r="AL270" s="168"/>
      <c r="AM270" s="97"/>
      <c r="AN270" s="98"/>
      <c r="AO270" s="98"/>
      <c r="AP270" s="225"/>
      <c r="AQ270" s="175"/>
      <c r="AR270" s="98"/>
      <c r="AS270" s="235"/>
      <c r="AT270" s="168"/>
      <c r="AU270" s="136"/>
      <c r="AV270" s="99"/>
      <c r="AW270" s="40"/>
      <c r="AX270" s="40"/>
      <c r="AY270" s="40"/>
      <c r="AZ270" s="40"/>
      <c r="BA270" s="40"/>
      <c r="BB270" s="40"/>
      <c r="BC270" s="40"/>
      <c r="BD270" s="40"/>
      <c r="BE270" s="40"/>
      <c r="BF270" s="101"/>
      <c r="BG270" s="96"/>
      <c r="BH270" s="99"/>
      <c r="BI270" s="40"/>
      <c r="BJ270" s="40"/>
      <c r="BK270" s="40"/>
      <c r="BL270" s="40"/>
      <c r="BM270" s="40"/>
      <c r="BN270" s="40"/>
      <c r="BO270" s="40"/>
      <c r="BP270" s="100"/>
      <c r="BQ270" s="40"/>
      <c r="BR270" s="40"/>
      <c r="BS270" s="40"/>
      <c r="BT270" s="40"/>
      <c r="BU270" s="40"/>
      <c r="BV270" s="40"/>
      <c r="BW270" s="40"/>
      <c r="BX270" s="40"/>
      <c r="BY270" s="100"/>
      <c r="BZ270" s="99"/>
      <c r="CA270" s="40"/>
      <c r="CB270" s="40"/>
      <c r="CC270" s="40"/>
      <c r="CD270" s="40"/>
      <c r="CE270" s="40"/>
      <c r="CF270" s="40"/>
      <c r="CG270" s="40"/>
      <c r="CH270" s="40"/>
      <c r="CI270" s="40"/>
      <c r="CJ270" s="40"/>
      <c r="CK270" s="40"/>
      <c r="CL270" s="40"/>
      <c r="CM270" s="40"/>
      <c r="CN270" s="40"/>
      <c r="CO270" s="40"/>
      <c r="CP270" s="40"/>
      <c r="CQ270" s="40"/>
      <c r="CR270" s="40"/>
      <c r="CS270" s="102"/>
      <c r="CT270" s="103"/>
      <c r="CU270" s="40"/>
      <c r="CV270" s="40"/>
      <c r="CW270" s="40"/>
      <c r="CX270" s="40"/>
      <c r="CY270" s="40"/>
      <c r="CZ270" s="40"/>
      <c r="DA270" s="40"/>
      <c r="DB270" s="40"/>
      <c r="DC270" s="40"/>
      <c r="DD270" s="40"/>
      <c r="DE270" s="40"/>
      <c r="DF270" s="40"/>
      <c r="DG270" s="40"/>
      <c r="DH270" s="40"/>
      <c r="DI270" s="40"/>
      <c r="DJ270" s="40"/>
      <c r="DK270" s="40"/>
      <c r="DL270" s="40"/>
      <c r="DM270" s="40"/>
      <c r="DN270" s="40"/>
      <c r="DO270" s="94"/>
      <c r="DP270" s="100"/>
      <c r="DQ270" s="104"/>
      <c r="DR270" s="105"/>
      <c r="DS270" s="105"/>
      <c r="DT270" s="105"/>
      <c r="DU270" s="105"/>
      <c r="DV270" s="105"/>
      <c r="DW270" s="94"/>
      <c r="DX270" s="191"/>
      <c r="DY270" s="104"/>
      <c r="DZ270" s="105"/>
      <c r="EA270" s="105"/>
      <c r="EB270" s="105"/>
      <c r="EC270" s="105"/>
      <c r="ED270" s="105"/>
      <c r="EE270" s="105"/>
      <c r="EF270" s="94"/>
      <c r="EG270" s="96"/>
      <c r="EH270" s="18"/>
      <c r="EI270" s="2"/>
      <c r="EJ270" s="2"/>
      <c r="EK270" s="100"/>
      <c r="EL270" s="99"/>
      <c r="EM270" s="40"/>
      <c r="EN270" s="40"/>
      <c r="EO270" s="100"/>
      <c r="EP270" s="99"/>
      <c r="EQ270" s="40"/>
      <c r="ER270" s="40"/>
      <c r="ES270" s="40"/>
      <c r="ET270" s="40"/>
      <c r="EU270" s="40"/>
      <c r="EV270" s="40"/>
      <c r="EW270" s="100"/>
      <c r="EX270" s="99"/>
      <c r="EY270" s="40"/>
      <c r="EZ270" s="40"/>
      <c r="FA270" s="40"/>
      <c r="FB270" s="40"/>
      <c r="FC270" s="40"/>
      <c r="FD270" s="40"/>
      <c r="FE270" s="100"/>
    </row>
    <row r="271" spans="1:161">
      <c r="A271" s="119" t="str">
        <f>Validation!B271</f>
        <v>Pass</v>
      </c>
      <c r="B271" s="150"/>
      <c r="C271" s="150"/>
      <c r="D271" s="150"/>
      <c r="E271" s="151"/>
      <c r="F271" s="152"/>
      <c r="G271" s="150"/>
      <c r="H271" s="149"/>
      <c r="I271" s="40"/>
      <c r="J271" s="149"/>
      <c r="K271" s="102"/>
      <c r="L271" s="40"/>
      <c r="M271" s="123"/>
      <c r="N271" s="137"/>
      <c r="O271" s="137"/>
      <c r="P271" s="95"/>
      <c r="Q271" s="94"/>
      <c r="R271" s="96"/>
      <c r="S271" s="95"/>
      <c r="T271" s="40"/>
      <c r="U271" s="40"/>
      <c r="V271" s="185"/>
      <c r="W271" s="167"/>
      <c r="X271" s="96"/>
      <c r="Y271" s="99"/>
      <c r="Z271" s="40"/>
      <c r="AA271" s="40"/>
      <c r="AB271" s="171"/>
      <c r="AC271" s="172"/>
      <c r="AD271" s="40"/>
      <c r="AE271" s="40"/>
      <c r="AF271" s="94"/>
      <c r="AG271" s="94"/>
      <c r="AH271" s="100"/>
      <c r="AI271" s="170"/>
      <c r="AJ271" s="169"/>
      <c r="AK271" s="98"/>
      <c r="AL271" s="168"/>
      <c r="AM271" s="97"/>
      <c r="AN271" s="98"/>
      <c r="AO271" s="98"/>
      <c r="AP271" s="225"/>
      <c r="AQ271" s="175"/>
      <c r="AR271" s="98"/>
      <c r="AS271" s="235"/>
      <c r="AT271" s="168"/>
      <c r="AU271" s="136"/>
      <c r="AV271" s="99"/>
      <c r="AW271" s="40"/>
      <c r="AX271" s="40"/>
      <c r="AY271" s="40"/>
      <c r="AZ271" s="40"/>
      <c r="BA271" s="40"/>
      <c r="BB271" s="40"/>
      <c r="BC271" s="40"/>
      <c r="BD271" s="40"/>
      <c r="BE271" s="40"/>
      <c r="BF271" s="101"/>
      <c r="BG271" s="96"/>
      <c r="BH271" s="99"/>
      <c r="BI271" s="40"/>
      <c r="BJ271" s="40"/>
      <c r="BK271" s="40"/>
      <c r="BL271" s="40"/>
      <c r="BM271" s="40"/>
      <c r="BN271" s="40"/>
      <c r="BO271" s="40"/>
      <c r="BP271" s="100"/>
      <c r="BQ271" s="40"/>
      <c r="BR271" s="40"/>
      <c r="BS271" s="40"/>
      <c r="BT271" s="40"/>
      <c r="BU271" s="40"/>
      <c r="BV271" s="40"/>
      <c r="BW271" s="40"/>
      <c r="BX271" s="40"/>
      <c r="BY271" s="100"/>
      <c r="BZ271" s="99"/>
      <c r="CA271" s="40"/>
      <c r="CB271" s="40"/>
      <c r="CC271" s="40"/>
      <c r="CD271" s="40"/>
      <c r="CE271" s="40"/>
      <c r="CF271" s="40"/>
      <c r="CG271" s="40"/>
      <c r="CH271" s="40"/>
      <c r="CI271" s="40"/>
      <c r="CJ271" s="40"/>
      <c r="CK271" s="40"/>
      <c r="CL271" s="40"/>
      <c r="CM271" s="40"/>
      <c r="CN271" s="40"/>
      <c r="CO271" s="40"/>
      <c r="CP271" s="40"/>
      <c r="CQ271" s="40"/>
      <c r="CR271" s="40"/>
      <c r="CS271" s="102"/>
      <c r="CT271" s="103"/>
      <c r="CU271" s="40"/>
      <c r="CV271" s="40"/>
      <c r="CW271" s="40"/>
      <c r="CX271" s="40"/>
      <c r="CY271" s="40"/>
      <c r="CZ271" s="40"/>
      <c r="DA271" s="40"/>
      <c r="DB271" s="40"/>
      <c r="DC271" s="40"/>
      <c r="DD271" s="40"/>
      <c r="DE271" s="40"/>
      <c r="DF271" s="40"/>
      <c r="DG271" s="40"/>
      <c r="DH271" s="40"/>
      <c r="DI271" s="40"/>
      <c r="DJ271" s="40"/>
      <c r="DK271" s="40"/>
      <c r="DL271" s="40"/>
      <c r="DM271" s="40"/>
      <c r="DN271" s="40"/>
      <c r="DO271" s="94"/>
      <c r="DP271" s="100"/>
      <c r="DQ271" s="104"/>
      <c r="DR271" s="105"/>
      <c r="DS271" s="105"/>
      <c r="DT271" s="105"/>
      <c r="DU271" s="105"/>
      <c r="DV271" s="105"/>
      <c r="DW271" s="94"/>
      <c r="DX271" s="191"/>
      <c r="DY271" s="104"/>
      <c r="DZ271" s="105"/>
      <c r="EA271" s="105"/>
      <c r="EB271" s="105"/>
      <c r="EC271" s="105"/>
      <c r="ED271" s="105"/>
      <c r="EE271" s="105"/>
      <c r="EF271" s="94"/>
      <c r="EG271" s="96"/>
      <c r="EH271" s="18"/>
      <c r="EI271" s="2"/>
      <c r="EJ271" s="2"/>
      <c r="EK271" s="100"/>
      <c r="EL271" s="99"/>
      <c r="EM271" s="40"/>
      <c r="EN271" s="40"/>
      <c r="EO271" s="100"/>
      <c r="EP271" s="99"/>
      <c r="EQ271" s="40"/>
      <c r="ER271" s="40"/>
      <c r="ES271" s="40"/>
      <c r="ET271" s="40"/>
      <c r="EU271" s="40"/>
      <c r="EV271" s="40"/>
      <c r="EW271" s="100"/>
      <c r="EX271" s="99"/>
      <c r="EY271" s="40"/>
      <c r="EZ271" s="40"/>
      <c r="FA271" s="40"/>
      <c r="FB271" s="40"/>
      <c r="FC271" s="40"/>
      <c r="FD271" s="40"/>
      <c r="FE271" s="100"/>
    </row>
    <row r="272" spans="1:161">
      <c r="A272" s="119" t="str">
        <f>Validation!B272</f>
        <v>Pass</v>
      </c>
      <c r="B272" s="150"/>
      <c r="C272" s="150"/>
      <c r="D272" s="150"/>
      <c r="E272" s="151"/>
      <c r="F272" s="152"/>
      <c r="G272" s="150"/>
      <c r="H272" s="149"/>
      <c r="I272" s="40"/>
      <c r="J272" s="149"/>
      <c r="K272" s="102"/>
      <c r="L272" s="40"/>
      <c r="M272" s="123"/>
      <c r="N272" s="137"/>
      <c r="O272" s="137"/>
      <c r="P272" s="95"/>
      <c r="Q272" s="94"/>
      <c r="R272" s="96"/>
      <c r="S272" s="95"/>
      <c r="T272" s="40"/>
      <c r="U272" s="40"/>
      <c r="V272" s="185"/>
      <c r="W272" s="167"/>
      <c r="X272" s="96"/>
      <c r="Y272" s="99"/>
      <c r="Z272" s="40"/>
      <c r="AA272" s="40"/>
      <c r="AB272" s="171"/>
      <c r="AC272" s="172"/>
      <c r="AD272" s="40"/>
      <c r="AE272" s="40"/>
      <c r="AF272" s="94"/>
      <c r="AG272" s="94"/>
      <c r="AH272" s="100"/>
      <c r="AI272" s="170"/>
      <c r="AJ272" s="169"/>
      <c r="AK272" s="98"/>
      <c r="AL272" s="168"/>
      <c r="AM272" s="97"/>
      <c r="AN272" s="98"/>
      <c r="AO272" s="98"/>
      <c r="AP272" s="225"/>
      <c r="AQ272" s="175"/>
      <c r="AR272" s="98"/>
      <c r="AS272" s="235"/>
      <c r="AT272" s="168"/>
      <c r="AU272" s="136"/>
      <c r="AV272" s="99"/>
      <c r="AW272" s="40"/>
      <c r="AX272" s="40"/>
      <c r="AY272" s="40"/>
      <c r="AZ272" s="40"/>
      <c r="BA272" s="40"/>
      <c r="BB272" s="40"/>
      <c r="BC272" s="40"/>
      <c r="BD272" s="40"/>
      <c r="BE272" s="40"/>
      <c r="BF272" s="101"/>
      <c r="BG272" s="96"/>
      <c r="BH272" s="99"/>
      <c r="BI272" s="40"/>
      <c r="BJ272" s="40"/>
      <c r="BK272" s="40"/>
      <c r="BL272" s="40"/>
      <c r="BM272" s="40"/>
      <c r="BN272" s="40"/>
      <c r="BO272" s="40"/>
      <c r="BP272" s="100"/>
      <c r="BQ272" s="40"/>
      <c r="BR272" s="40"/>
      <c r="BS272" s="40"/>
      <c r="BT272" s="40"/>
      <c r="BU272" s="40"/>
      <c r="BV272" s="40"/>
      <c r="BW272" s="40"/>
      <c r="BX272" s="40"/>
      <c r="BY272" s="100"/>
      <c r="BZ272" s="99"/>
      <c r="CA272" s="40"/>
      <c r="CB272" s="40"/>
      <c r="CC272" s="40"/>
      <c r="CD272" s="40"/>
      <c r="CE272" s="40"/>
      <c r="CF272" s="40"/>
      <c r="CG272" s="40"/>
      <c r="CH272" s="40"/>
      <c r="CI272" s="40"/>
      <c r="CJ272" s="40"/>
      <c r="CK272" s="40"/>
      <c r="CL272" s="40"/>
      <c r="CM272" s="40"/>
      <c r="CN272" s="40"/>
      <c r="CO272" s="40"/>
      <c r="CP272" s="40"/>
      <c r="CQ272" s="40"/>
      <c r="CR272" s="40"/>
      <c r="CS272" s="102"/>
      <c r="CT272" s="103"/>
      <c r="CU272" s="40"/>
      <c r="CV272" s="40"/>
      <c r="CW272" s="40"/>
      <c r="CX272" s="40"/>
      <c r="CY272" s="40"/>
      <c r="CZ272" s="40"/>
      <c r="DA272" s="40"/>
      <c r="DB272" s="40"/>
      <c r="DC272" s="40"/>
      <c r="DD272" s="40"/>
      <c r="DE272" s="40"/>
      <c r="DF272" s="40"/>
      <c r="DG272" s="40"/>
      <c r="DH272" s="40"/>
      <c r="DI272" s="40"/>
      <c r="DJ272" s="40"/>
      <c r="DK272" s="40"/>
      <c r="DL272" s="40"/>
      <c r="DM272" s="40"/>
      <c r="DN272" s="40"/>
      <c r="DO272" s="94"/>
      <c r="DP272" s="100"/>
      <c r="DQ272" s="104"/>
      <c r="DR272" s="105"/>
      <c r="DS272" s="105"/>
      <c r="DT272" s="105"/>
      <c r="DU272" s="105"/>
      <c r="DV272" s="105"/>
      <c r="DW272" s="94"/>
      <c r="DX272" s="191"/>
      <c r="DY272" s="104"/>
      <c r="DZ272" s="105"/>
      <c r="EA272" s="105"/>
      <c r="EB272" s="105"/>
      <c r="EC272" s="105"/>
      <c r="ED272" s="105"/>
      <c r="EE272" s="105"/>
      <c r="EF272" s="94"/>
      <c r="EG272" s="96"/>
      <c r="EH272" s="18"/>
      <c r="EI272" s="2"/>
      <c r="EJ272" s="2"/>
      <c r="EK272" s="100"/>
      <c r="EL272" s="99"/>
      <c r="EM272" s="40"/>
      <c r="EN272" s="40"/>
      <c r="EO272" s="100"/>
      <c r="EP272" s="99"/>
      <c r="EQ272" s="40"/>
      <c r="ER272" s="40"/>
      <c r="ES272" s="40"/>
      <c r="ET272" s="40"/>
      <c r="EU272" s="40"/>
      <c r="EV272" s="40"/>
      <c r="EW272" s="100"/>
      <c r="EX272" s="99"/>
      <c r="EY272" s="40"/>
      <c r="EZ272" s="40"/>
      <c r="FA272" s="40"/>
      <c r="FB272" s="40"/>
      <c r="FC272" s="40"/>
      <c r="FD272" s="40"/>
      <c r="FE272" s="100"/>
    </row>
    <row r="273" spans="1:161">
      <c r="A273" s="119" t="str">
        <f>Validation!B273</f>
        <v>Pass</v>
      </c>
      <c r="B273" s="150"/>
      <c r="C273" s="150"/>
      <c r="D273" s="150"/>
      <c r="E273" s="151"/>
      <c r="F273" s="152"/>
      <c r="G273" s="150"/>
      <c r="H273" s="149"/>
      <c r="I273" s="40"/>
      <c r="J273" s="149"/>
      <c r="K273" s="102"/>
      <c r="L273" s="40"/>
      <c r="M273" s="123"/>
      <c r="N273" s="137"/>
      <c r="O273" s="137"/>
      <c r="P273" s="95"/>
      <c r="Q273" s="94"/>
      <c r="R273" s="96"/>
      <c r="S273" s="95"/>
      <c r="T273" s="40"/>
      <c r="U273" s="40"/>
      <c r="V273" s="185"/>
      <c r="W273" s="167"/>
      <c r="X273" s="96"/>
      <c r="Y273" s="99"/>
      <c r="Z273" s="40"/>
      <c r="AA273" s="40"/>
      <c r="AB273" s="171"/>
      <c r="AC273" s="172"/>
      <c r="AD273" s="40"/>
      <c r="AE273" s="40"/>
      <c r="AF273" s="94"/>
      <c r="AG273" s="94"/>
      <c r="AH273" s="100"/>
      <c r="AI273" s="170"/>
      <c r="AJ273" s="169"/>
      <c r="AK273" s="98"/>
      <c r="AL273" s="168"/>
      <c r="AM273" s="97"/>
      <c r="AN273" s="98"/>
      <c r="AO273" s="98"/>
      <c r="AP273" s="225"/>
      <c r="AQ273" s="175"/>
      <c r="AR273" s="98"/>
      <c r="AS273" s="235"/>
      <c r="AT273" s="168"/>
      <c r="AU273" s="136"/>
      <c r="AV273" s="99"/>
      <c r="AW273" s="40"/>
      <c r="AX273" s="40"/>
      <c r="AY273" s="40"/>
      <c r="AZ273" s="40"/>
      <c r="BA273" s="40"/>
      <c r="BB273" s="40"/>
      <c r="BC273" s="40"/>
      <c r="BD273" s="40"/>
      <c r="BE273" s="40"/>
      <c r="BF273" s="101"/>
      <c r="BG273" s="96"/>
      <c r="BH273" s="99"/>
      <c r="BI273" s="40"/>
      <c r="BJ273" s="40"/>
      <c r="BK273" s="40"/>
      <c r="BL273" s="40"/>
      <c r="BM273" s="40"/>
      <c r="BN273" s="40"/>
      <c r="BO273" s="40"/>
      <c r="BP273" s="100"/>
      <c r="BQ273" s="40"/>
      <c r="BR273" s="40"/>
      <c r="BS273" s="40"/>
      <c r="BT273" s="40"/>
      <c r="BU273" s="40"/>
      <c r="BV273" s="40"/>
      <c r="BW273" s="40"/>
      <c r="BX273" s="40"/>
      <c r="BY273" s="100"/>
      <c r="BZ273" s="99"/>
      <c r="CA273" s="40"/>
      <c r="CB273" s="40"/>
      <c r="CC273" s="40"/>
      <c r="CD273" s="40"/>
      <c r="CE273" s="40"/>
      <c r="CF273" s="40"/>
      <c r="CG273" s="40"/>
      <c r="CH273" s="40"/>
      <c r="CI273" s="40"/>
      <c r="CJ273" s="40"/>
      <c r="CK273" s="40"/>
      <c r="CL273" s="40"/>
      <c r="CM273" s="40"/>
      <c r="CN273" s="40"/>
      <c r="CO273" s="40"/>
      <c r="CP273" s="40"/>
      <c r="CQ273" s="40"/>
      <c r="CR273" s="40"/>
      <c r="CS273" s="102"/>
      <c r="CT273" s="103"/>
      <c r="CU273" s="40"/>
      <c r="CV273" s="40"/>
      <c r="CW273" s="40"/>
      <c r="CX273" s="40"/>
      <c r="CY273" s="40"/>
      <c r="CZ273" s="40"/>
      <c r="DA273" s="40"/>
      <c r="DB273" s="40"/>
      <c r="DC273" s="40"/>
      <c r="DD273" s="40"/>
      <c r="DE273" s="40"/>
      <c r="DF273" s="40"/>
      <c r="DG273" s="40"/>
      <c r="DH273" s="40"/>
      <c r="DI273" s="40"/>
      <c r="DJ273" s="40"/>
      <c r="DK273" s="40"/>
      <c r="DL273" s="40"/>
      <c r="DM273" s="40"/>
      <c r="DN273" s="40"/>
      <c r="DO273" s="94"/>
      <c r="DP273" s="100"/>
      <c r="DQ273" s="104"/>
      <c r="DR273" s="105"/>
      <c r="DS273" s="105"/>
      <c r="DT273" s="105"/>
      <c r="DU273" s="105"/>
      <c r="DV273" s="105"/>
      <c r="DW273" s="94"/>
      <c r="DX273" s="191"/>
      <c r="DY273" s="104"/>
      <c r="DZ273" s="105"/>
      <c r="EA273" s="105"/>
      <c r="EB273" s="105"/>
      <c r="EC273" s="105"/>
      <c r="ED273" s="105"/>
      <c r="EE273" s="105"/>
      <c r="EF273" s="94"/>
      <c r="EG273" s="96"/>
      <c r="EH273" s="18"/>
      <c r="EI273" s="2"/>
      <c r="EJ273" s="2"/>
      <c r="EK273" s="100"/>
      <c r="EL273" s="99"/>
      <c r="EM273" s="40"/>
      <c r="EN273" s="40"/>
      <c r="EO273" s="100"/>
      <c r="EP273" s="99"/>
      <c r="EQ273" s="40"/>
      <c r="ER273" s="40"/>
      <c r="ES273" s="40"/>
      <c r="ET273" s="40"/>
      <c r="EU273" s="40"/>
      <c r="EV273" s="40"/>
      <c r="EW273" s="100"/>
      <c r="EX273" s="99"/>
      <c r="EY273" s="40"/>
      <c r="EZ273" s="40"/>
      <c r="FA273" s="40"/>
      <c r="FB273" s="40"/>
      <c r="FC273" s="40"/>
      <c r="FD273" s="40"/>
      <c r="FE273" s="100"/>
    </row>
    <row r="274" spans="1:161">
      <c r="A274" s="119" t="str">
        <f>Validation!B274</f>
        <v>Pass</v>
      </c>
      <c r="B274" s="150"/>
      <c r="C274" s="150"/>
      <c r="D274" s="150"/>
      <c r="E274" s="151"/>
      <c r="F274" s="152"/>
      <c r="G274" s="150"/>
      <c r="H274" s="149"/>
      <c r="I274" s="40"/>
      <c r="J274" s="149"/>
      <c r="K274" s="102"/>
      <c r="L274" s="40"/>
      <c r="M274" s="123"/>
      <c r="N274" s="137"/>
      <c r="O274" s="137"/>
      <c r="P274" s="95"/>
      <c r="Q274" s="94"/>
      <c r="R274" s="96"/>
      <c r="S274" s="95"/>
      <c r="T274" s="40"/>
      <c r="U274" s="40"/>
      <c r="V274" s="185"/>
      <c r="W274" s="167"/>
      <c r="X274" s="96"/>
      <c r="Y274" s="99"/>
      <c r="Z274" s="40"/>
      <c r="AA274" s="40"/>
      <c r="AB274" s="171"/>
      <c r="AC274" s="172"/>
      <c r="AD274" s="40"/>
      <c r="AE274" s="40"/>
      <c r="AF274" s="94"/>
      <c r="AG274" s="94"/>
      <c r="AH274" s="100"/>
      <c r="AI274" s="170"/>
      <c r="AJ274" s="169"/>
      <c r="AK274" s="98"/>
      <c r="AL274" s="168"/>
      <c r="AM274" s="97"/>
      <c r="AN274" s="98"/>
      <c r="AO274" s="98"/>
      <c r="AP274" s="225"/>
      <c r="AQ274" s="175"/>
      <c r="AR274" s="98"/>
      <c r="AS274" s="235"/>
      <c r="AT274" s="168"/>
      <c r="AU274" s="136"/>
      <c r="AV274" s="99"/>
      <c r="AW274" s="40"/>
      <c r="AX274" s="40"/>
      <c r="AY274" s="40"/>
      <c r="AZ274" s="40"/>
      <c r="BA274" s="40"/>
      <c r="BB274" s="40"/>
      <c r="BC274" s="40"/>
      <c r="BD274" s="40"/>
      <c r="BE274" s="40"/>
      <c r="BF274" s="101"/>
      <c r="BG274" s="96"/>
      <c r="BH274" s="99"/>
      <c r="BI274" s="40"/>
      <c r="BJ274" s="40"/>
      <c r="BK274" s="40"/>
      <c r="BL274" s="40"/>
      <c r="BM274" s="40"/>
      <c r="BN274" s="40"/>
      <c r="BO274" s="40"/>
      <c r="BP274" s="100"/>
      <c r="BQ274" s="40"/>
      <c r="BR274" s="40"/>
      <c r="BS274" s="40"/>
      <c r="BT274" s="40"/>
      <c r="BU274" s="40"/>
      <c r="BV274" s="40"/>
      <c r="BW274" s="40"/>
      <c r="BX274" s="40"/>
      <c r="BY274" s="100"/>
      <c r="BZ274" s="99"/>
      <c r="CA274" s="40"/>
      <c r="CB274" s="40"/>
      <c r="CC274" s="40"/>
      <c r="CD274" s="40"/>
      <c r="CE274" s="40"/>
      <c r="CF274" s="40"/>
      <c r="CG274" s="40"/>
      <c r="CH274" s="40"/>
      <c r="CI274" s="40"/>
      <c r="CJ274" s="40"/>
      <c r="CK274" s="40"/>
      <c r="CL274" s="40"/>
      <c r="CM274" s="40"/>
      <c r="CN274" s="40"/>
      <c r="CO274" s="40"/>
      <c r="CP274" s="40"/>
      <c r="CQ274" s="40"/>
      <c r="CR274" s="40"/>
      <c r="CS274" s="102"/>
      <c r="CT274" s="103"/>
      <c r="CU274" s="40"/>
      <c r="CV274" s="40"/>
      <c r="CW274" s="40"/>
      <c r="CX274" s="40"/>
      <c r="CY274" s="40"/>
      <c r="CZ274" s="40"/>
      <c r="DA274" s="40"/>
      <c r="DB274" s="40"/>
      <c r="DC274" s="40"/>
      <c r="DD274" s="40"/>
      <c r="DE274" s="40"/>
      <c r="DF274" s="40"/>
      <c r="DG274" s="40"/>
      <c r="DH274" s="40"/>
      <c r="DI274" s="40"/>
      <c r="DJ274" s="40"/>
      <c r="DK274" s="40"/>
      <c r="DL274" s="40"/>
      <c r="DM274" s="40"/>
      <c r="DN274" s="40"/>
      <c r="DO274" s="94"/>
      <c r="DP274" s="100"/>
      <c r="DQ274" s="104"/>
      <c r="DR274" s="105"/>
      <c r="DS274" s="105"/>
      <c r="DT274" s="105"/>
      <c r="DU274" s="105"/>
      <c r="DV274" s="105"/>
      <c r="DW274" s="94"/>
      <c r="DX274" s="191"/>
      <c r="DY274" s="104"/>
      <c r="DZ274" s="105"/>
      <c r="EA274" s="105"/>
      <c r="EB274" s="105"/>
      <c r="EC274" s="105"/>
      <c r="ED274" s="105"/>
      <c r="EE274" s="105"/>
      <c r="EF274" s="94"/>
      <c r="EG274" s="96"/>
      <c r="EH274" s="18"/>
      <c r="EI274" s="2"/>
      <c r="EJ274" s="2"/>
      <c r="EK274" s="100"/>
      <c r="EL274" s="99"/>
      <c r="EM274" s="40"/>
      <c r="EN274" s="40"/>
      <c r="EO274" s="100"/>
      <c r="EP274" s="99"/>
      <c r="EQ274" s="40"/>
      <c r="ER274" s="40"/>
      <c r="ES274" s="40"/>
      <c r="ET274" s="40"/>
      <c r="EU274" s="40"/>
      <c r="EV274" s="40"/>
      <c r="EW274" s="100"/>
      <c r="EX274" s="99"/>
      <c r="EY274" s="40"/>
      <c r="EZ274" s="40"/>
      <c r="FA274" s="40"/>
      <c r="FB274" s="40"/>
      <c r="FC274" s="40"/>
      <c r="FD274" s="40"/>
      <c r="FE274" s="100"/>
    </row>
    <row r="275" spans="1:161">
      <c r="A275" s="119" t="str">
        <f>Validation!B275</f>
        <v>Pass</v>
      </c>
      <c r="B275" s="150"/>
      <c r="C275" s="150"/>
      <c r="D275" s="150"/>
      <c r="E275" s="151"/>
      <c r="F275" s="152"/>
      <c r="G275" s="150"/>
      <c r="H275" s="149"/>
      <c r="I275" s="40"/>
      <c r="J275" s="149"/>
      <c r="K275" s="102"/>
      <c r="L275" s="40"/>
      <c r="M275" s="123"/>
      <c r="N275" s="137"/>
      <c r="O275" s="137"/>
      <c r="P275" s="95"/>
      <c r="Q275" s="94"/>
      <c r="R275" s="96"/>
      <c r="S275" s="95"/>
      <c r="T275" s="40"/>
      <c r="U275" s="40"/>
      <c r="V275" s="185"/>
      <c r="W275" s="167"/>
      <c r="X275" s="96"/>
      <c r="Y275" s="99"/>
      <c r="Z275" s="40"/>
      <c r="AA275" s="40"/>
      <c r="AB275" s="171"/>
      <c r="AC275" s="172"/>
      <c r="AD275" s="40"/>
      <c r="AE275" s="40"/>
      <c r="AF275" s="94"/>
      <c r="AG275" s="94"/>
      <c r="AH275" s="100"/>
      <c r="AI275" s="170"/>
      <c r="AJ275" s="169"/>
      <c r="AK275" s="98"/>
      <c r="AL275" s="168"/>
      <c r="AM275" s="97"/>
      <c r="AN275" s="98"/>
      <c r="AO275" s="98"/>
      <c r="AP275" s="225"/>
      <c r="AQ275" s="175"/>
      <c r="AR275" s="98"/>
      <c r="AS275" s="235"/>
      <c r="AT275" s="168"/>
      <c r="AU275" s="136"/>
      <c r="AV275" s="99"/>
      <c r="AW275" s="40"/>
      <c r="AX275" s="40"/>
      <c r="AY275" s="40"/>
      <c r="AZ275" s="40"/>
      <c r="BA275" s="40"/>
      <c r="BB275" s="40"/>
      <c r="BC275" s="40"/>
      <c r="BD275" s="40"/>
      <c r="BE275" s="40"/>
      <c r="BF275" s="101"/>
      <c r="BG275" s="96"/>
      <c r="BH275" s="99"/>
      <c r="BI275" s="40"/>
      <c r="BJ275" s="40"/>
      <c r="BK275" s="40"/>
      <c r="BL275" s="40"/>
      <c r="BM275" s="40"/>
      <c r="BN275" s="40"/>
      <c r="BO275" s="40"/>
      <c r="BP275" s="100"/>
      <c r="BQ275" s="40"/>
      <c r="BR275" s="40"/>
      <c r="BS275" s="40"/>
      <c r="BT275" s="40"/>
      <c r="BU275" s="40"/>
      <c r="BV275" s="40"/>
      <c r="BW275" s="40"/>
      <c r="BX275" s="40"/>
      <c r="BY275" s="100"/>
      <c r="BZ275" s="99"/>
      <c r="CA275" s="40"/>
      <c r="CB275" s="40"/>
      <c r="CC275" s="40"/>
      <c r="CD275" s="40"/>
      <c r="CE275" s="40"/>
      <c r="CF275" s="40"/>
      <c r="CG275" s="40"/>
      <c r="CH275" s="40"/>
      <c r="CI275" s="40"/>
      <c r="CJ275" s="40"/>
      <c r="CK275" s="40"/>
      <c r="CL275" s="40"/>
      <c r="CM275" s="40"/>
      <c r="CN275" s="40"/>
      <c r="CO275" s="40"/>
      <c r="CP275" s="40"/>
      <c r="CQ275" s="40"/>
      <c r="CR275" s="40"/>
      <c r="CS275" s="102"/>
      <c r="CT275" s="103"/>
      <c r="CU275" s="40"/>
      <c r="CV275" s="40"/>
      <c r="CW275" s="40"/>
      <c r="CX275" s="40"/>
      <c r="CY275" s="40"/>
      <c r="CZ275" s="40"/>
      <c r="DA275" s="40"/>
      <c r="DB275" s="40"/>
      <c r="DC275" s="40"/>
      <c r="DD275" s="40"/>
      <c r="DE275" s="40"/>
      <c r="DF275" s="40"/>
      <c r="DG275" s="40"/>
      <c r="DH275" s="40"/>
      <c r="DI275" s="40"/>
      <c r="DJ275" s="40"/>
      <c r="DK275" s="40"/>
      <c r="DL275" s="40"/>
      <c r="DM275" s="40"/>
      <c r="DN275" s="40"/>
      <c r="DO275" s="94"/>
      <c r="DP275" s="100"/>
      <c r="DQ275" s="104"/>
      <c r="DR275" s="105"/>
      <c r="DS275" s="105"/>
      <c r="DT275" s="105"/>
      <c r="DU275" s="105"/>
      <c r="DV275" s="105"/>
      <c r="DW275" s="94"/>
      <c r="DX275" s="191"/>
      <c r="DY275" s="104"/>
      <c r="DZ275" s="105"/>
      <c r="EA275" s="105"/>
      <c r="EB275" s="105"/>
      <c r="EC275" s="105"/>
      <c r="ED275" s="105"/>
      <c r="EE275" s="105"/>
      <c r="EF275" s="94"/>
      <c r="EG275" s="96"/>
      <c r="EH275" s="18"/>
      <c r="EI275" s="2"/>
      <c r="EJ275" s="2"/>
      <c r="EK275" s="100"/>
      <c r="EL275" s="99"/>
      <c r="EM275" s="40"/>
      <c r="EN275" s="40"/>
      <c r="EO275" s="100"/>
      <c r="EP275" s="99"/>
      <c r="EQ275" s="40"/>
      <c r="ER275" s="40"/>
      <c r="ES275" s="40"/>
      <c r="ET275" s="40"/>
      <c r="EU275" s="40"/>
      <c r="EV275" s="40"/>
      <c r="EW275" s="100"/>
      <c r="EX275" s="99"/>
      <c r="EY275" s="40"/>
      <c r="EZ275" s="40"/>
      <c r="FA275" s="40"/>
      <c r="FB275" s="40"/>
      <c r="FC275" s="40"/>
      <c r="FD275" s="40"/>
      <c r="FE275" s="100"/>
    </row>
    <row r="276" spans="1:161">
      <c r="A276" s="119" t="str">
        <f>Validation!B276</f>
        <v>Pass</v>
      </c>
      <c r="B276" s="150"/>
      <c r="C276" s="150"/>
      <c r="D276" s="150"/>
      <c r="E276" s="151"/>
      <c r="F276" s="152"/>
      <c r="G276" s="150"/>
      <c r="H276" s="149"/>
      <c r="I276" s="40"/>
      <c r="J276" s="149"/>
      <c r="K276" s="102"/>
      <c r="L276" s="40"/>
      <c r="M276" s="123"/>
      <c r="N276" s="137"/>
      <c r="O276" s="137"/>
      <c r="P276" s="95"/>
      <c r="Q276" s="94"/>
      <c r="R276" s="96"/>
      <c r="S276" s="95"/>
      <c r="T276" s="40"/>
      <c r="U276" s="40"/>
      <c r="V276" s="185"/>
      <c r="W276" s="167"/>
      <c r="X276" s="96"/>
      <c r="Y276" s="99"/>
      <c r="Z276" s="40"/>
      <c r="AA276" s="40"/>
      <c r="AB276" s="171"/>
      <c r="AC276" s="172"/>
      <c r="AD276" s="40"/>
      <c r="AE276" s="40"/>
      <c r="AF276" s="94"/>
      <c r="AG276" s="94"/>
      <c r="AH276" s="100"/>
      <c r="AI276" s="170"/>
      <c r="AJ276" s="169"/>
      <c r="AK276" s="98"/>
      <c r="AL276" s="168"/>
      <c r="AM276" s="97"/>
      <c r="AN276" s="98"/>
      <c r="AO276" s="98"/>
      <c r="AP276" s="225"/>
      <c r="AQ276" s="175"/>
      <c r="AR276" s="98"/>
      <c r="AS276" s="235"/>
      <c r="AT276" s="168"/>
      <c r="AU276" s="136"/>
      <c r="AV276" s="99"/>
      <c r="AW276" s="40"/>
      <c r="AX276" s="40"/>
      <c r="AY276" s="40"/>
      <c r="AZ276" s="40"/>
      <c r="BA276" s="40"/>
      <c r="BB276" s="40"/>
      <c r="BC276" s="40"/>
      <c r="BD276" s="40"/>
      <c r="BE276" s="40"/>
      <c r="BF276" s="101"/>
      <c r="BG276" s="96"/>
      <c r="BH276" s="99"/>
      <c r="BI276" s="40"/>
      <c r="BJ276" s="40"/>
      <c r="BK276" s="40"/>
      <c r="BL276" s="40"/>
      <c r="BM276" s="40"/>
      <c r="BN276" s="40"/>
      <c r="BO276" s="40"/>
      <c r="BP276" s="100"/>
      <c r="BQ276" s="40"/>
      <c r="BR276" s="40"/>
      <c r="BS276" s="40"/>
      <c r="BT276" s="40"/>
      <c r="BU276" s="40"/>
      <c r="BV276" s="40"/>
      <c r="BW276" s="40"/>
      <c r="BX276" s="40"/>
      <c r="BY276" s="100"/>
      <c r="BZ276" s="99"/>
      <c r="CA276" s="40"/>
      <c r="CB276" s="40"/>
      <c r="CC276" s="40"/>
      <c r="CD276" s="40"/>
      <c r="CE276" s="40"/>
      <c r="CF276" s="40"/>
      <c r="CG276" s="40"/>
      <c r="CH276" s="40"/>
      <c r="CI276" s="40"/>
      <c r="CJ276" s="40"/>
      <c r="CK276" s="40"/>
      <c r="CL276" s="40"/>
      <c r="CM276" s="40"/>
      <c r="CN276" s="40"/>
      <c r="CO276" s="40"/>
      <c r="CP276" s="40"/>
      <c r="CQ276" s="40"/>
      <c r="CR276" s="40"/>
      <c r="CS276" s="102"/>
      <c r="CT276" s="103"/>
      <c r="CU276" s="40"/>
      <c r="CV276" s="40"/>
      <c r="CW276" s="40"/>
      <c r="CX276" s="40"/>
      <c r="CY276" s="40"/>
      <c r="CZ276" s="40"/>
      <c r="DA276" s="40"/>
      <c r="DB276" s="40"/>
      <c r="DC276" s="40"/>
      <c r="DD276" s="40"/>
      <c r="DE276" s="40"/>
      <c r="DF276" s="40"/>
      <c r="DG276" s="40"/>
      <c r="DH276" s="40"/>
      <c r="DI276" s="40"/>
      <c r="DJ276" s="40"/>
      <c r="DK276" s="40"/>
      <c r="DL276" s="40"/>
      <c r="DM276" s="40"/>
      <c r="DN276" s="40"/>
      <c r="DO276" s="94"/>
      <c r="DP276" s="100"/>
      <c r="DQ276" s="104"/>
      <c r="DR276" s="105"/>
      <c r="DS276" s="105"/>
      <c r="DT276" s="105"/>
      <c r="DU276" s="105"/>
      <c r="DV276" s="105"/>
      <c r="DW276" s="94"/>
      <c r="DX276" s="191"/>
      <c r="DY276" s="104"/>
      <c r="DZ276" s="105"/>
      <c r="EA276" s="105"/>
      <c r="EB276" s="105"/>
      <c r="EC276" s="105"/>
      <c r="ED276" s="105"/>
      <c r="EE276" s="105"/>
      <c r="EF276" s="94"/>
      <c r="EG276" s="96"/>
      <c r="EH276" s="18"/>
      <c r="EI276" s="2"/>
      <c r="EJ276" s="2"/>
      <c r="EK276" s="100"/>
      <c r="EL276" s="99"/>
      <c r="EM276" s="40"/>
      <c r="EN276" s="40"/>
      <c r="EO276" s="100"/>
      <c r="EP276" s="99"/>
      <c r="EQ276" s="40"/>
      <c r="ER276" s="40"/>
      <c r="ES276" s="40"/>
      <c r="ET276" s="40"/>
      <c r="EU276" s="40"/>
      <c r="EV276" s="40"/>
      <c r="EW276" s="100"/>
      <c r="EX276" s="99"/>
      <c r="EY276" s="40"/>
      <c r="EZ276" s="40"/>
      <c r="FA276" s="40"/>
      <c r="FB276" s="40"/>
      <c r="FC276" s="40"/>
      <c r="FD276" s="40"/>
      <c r="FE276" s="100"/>
    </row>
    <row r="277" spans="1:161">
      <c r="A277" s="119" t="str">
        <f>Validation!B277</f>
        <v>Pass</v>
      </c>
      <c r="B277" s="150"/>
      <c r="C277" s="150"/>
      <c r="D277" s="150"/>
      <c r="E277" s="151"/>
      <c r="F277" s="152"/>
      <c r="G277" s="150"/>
      <c r="H277" s="149"/>
      <c r="I277" s="40"/>
      <c r="J277" s="149"/>
      <c r="K277" s="102"/>
      <c r="L277" s="40"/>
      <c r="M277" s="123"/>
      <c r="N277" s="137"/>
      <c r="O277" s="137"/>
      <c r="P277" s="95"/>
      <c r="Q277" s="94"/>
      <c r="R277" s="96"/>
      <c r="S277" s="95"/>
      <c r="T277" s="40"/>
      <c r="U277" s="40"/>
      <c r="V277" s="185"/>
      <c r="W277" s="167"/>
      <c r="X277" s="96"/>
      <c r="Y277" s="99"/>
      <c r="Z277" s="40"/>
      <c r="AA277" s="40"/>
      <c r="AB277" s="171"/>
      <c r="AC277" s="172"/>
      <c r="AD277" s="40"/>
      <c r="AE277" s="40"/>
      <c r="AF277" s="94"/>
      <c r="AG277" s="94"/>
      <c r="AH277" s="100"/>
      <c r="AI277" s="170"/>
      <c r="AJ277" s="169"/>
      <c r="AK277" s="98"/>
      <c r="AL277" s="168"/>
      <c r="AM277" s="97"/>
      <c r="AN277" s="98"/>
      <c r="AO277" s="98"/>
      <c r="AP277" s="225"/>
      <c r="AQ277" s="175"/>
      <c r="AR277" s="98"/>
      <c r="AS277" s="235"/>
      <c r="AT277" s="168"/>
      <c r="AU277" s="136"/>
      <c r="AV277" s="99"/>
      <c r="AW277" s="40"/>
      <c r="AX277" s="40"/>
      <c r="AY277" s="40"/>
      <c r="AZ277" s="40"/>
      <c r="BA277" s="40"/>
      <c r="BB277" s="40"/>
      <c r="BC277" s="40"/>
      <c r="BD277" s="40"/>
      <c r="BE277" s="40"/>
      <c r="BF277" s="101"/>
      <c r="BG277" s="96"/>
      <c r="BH277" s="99"/>
      <c r="BI277" s="40"/>
      <c r="BJ277" s="40"/>
      <c r="BK277" s="40"/>
      <c r="BL277" s="40"/>
      <c r="BM277" s="40"/>
      <c r="BN277" s="40"/>
      <c r="BO277" s="40"/>
      <c r="BP277" s="100"/>
      <c r="BQ277" s="40"/>
      <c r="BR277" s="40"/>
      <c r="BS277" s="40"/>
      <c r="BT277" s="40"/>
      <c r="BU277" s="40"/>
      <c r="BV277" s="40"/>
      <c r="BW277" s="40"/>
      <c r="BX277" s="40"/>
      <c r="BY277" s="100"/>
      <c r="BZ277" s="99"/>
      <c r="CA277" s="40"/>
      <c r="CB277" s="40"/>
      <c r="CC277" s="40"/>
      <c r="CD277" s="40"/>
      <c r="CE277" s="40"/>
      <c r="CF277" s="40"/>
      <c r="CG277" s="40"/>
      <c r="CH277" s="40"/>
      <c r="CI277" s="40"/>
      <c r="CJ277" s="40"/>
      <c r="CK277" s="40"/>
      <c r="CL277" s="40"/>
      <c r="CM277" s="40"/>
      <c r="CN277" s="40"/>
      <c r="CO277" s="40"/>
      <c r="CP277" s="40"/>
      <c r="CQ277" s="40"/>
      <c r="CR277" s="40"/>
      <c r="CS277" s="102"/>
      <c r="CT277" s="103"/>
      <c r="CU277" s="40"/>
      <c r="CV277" s="40"/>
      <c r="CW277" s="40"/>
      <c r="CX277" s="40"/>
      <c r="CY277" s="40"/>
      <c r="CZ277" s="40"/>
      <c r="DA277" s="40"/>
      <c r="DB277" s="40"/>
      <c r="DC277" s="40"/>
      <c r="DD277" s="40"/>
      <c r="DE277" s="40"/>
      <c r="DF277" s="40"/>
      <c r="DG277" s="40"/>
      <c r="DH277" s="40"/>
      <c r="DI277" s="40"/>
      <c r="DJ277" s="40"/>
      <c r="DK277" s="40"/>
      <c r="DL277" s="40"/>
      <c r="DM277" s="40"/>
      <c r="DN277" s="40"/>
      <c r="DO277" s="94"/>
      <c r="DP277" s="100"/>
      <c r="DQ277" s="104"/>
      <c r="DR277" s="105"/>
      <c r="DS277" s="105"/>
      <c r="DT277" s="105"/>
      <c r="DU277" s="105"/>
      <c r="DV277" s="105"/>
      <c r="DW277" s="94"/>
      <c r="DX277" s="191"/>
      <c r="DY277" s="104"/>
      <c r="DZ277" s="105"/>
      <c r="EA277" s="105"/>
      <c r="EB277" s="105"/>
      <c r="EC277" s="105"/>
      <c r="ED277" s="105"/>
      <c r="EE277" s="105"/>
      <c r="EF277" s="94"/>
      <c r="EG277" s="96"/>
      <c r="EH277" s="18"/>
      <c r="EI277" s="2"/>
      <c r="EJ277" s="2"/>
      <c r="EK277" s="100"/>
      <c r="EL277" s="99"/>
      <c r="EM277" s="40"/>
      <c r="EN277" s="40"/>
      <c r="EO277" s="100"/>
      <c r="EP277" s="99"/>
      <c r="EQ277" s="40"/>
      <c r="ER277" s="40"/>
      <c r="ES277" s="40"/>
      <c r="ET277" s="40"/>
      <c r="EU277" s="40"/>
      <c r="EV277" s="40"/>
      <c r="EW277" s="100"/>
      <c r="EX277" s="99"/>
      <c r="EY277" s="40"/>
      <c r="EZ277" s="40"/>
      <c r="FA277" s="40"/>
      <c r="FB277" s="40"/>
      <c r="FC277" s="40"/>
      <c r="FD277" s="40"/>
      <c r="FE277" s="100"/>
    </row>
    <row r="278" spans="1:161">
      <c r="A278" s="119" t="str">
        <f>Validation!B278</f>
        <v>Pass</v>
      </c>
      <c r="B278" s="150"/>
      <c r="C278" s="150"/>
      <c r="D278" s="150"/>
      <c r="E278" s="151"/>
      <c r="F278" s="152"/>
      <c r="G278" s="150"/>
      <c r="H278" s="149"/>
      <c r="I278" s="40"/>
      <c r="J278" s="149"/>
      <c r="K278" s="102"/>
      <c r="L278" s="40"/>
      <c r="M278" s="123"/>
      <c r="N278" s="137"/>
      <c r="O278" s="137"/>
      <c r="P278" s="95"/>
      <c r="Q278" s="94"/>
      <c r="R278" s="96"/>
      <c r="S278" s="95"/>
      <c r="T278" s="40"/>
      <c r="U278" s="40"/>
      <c r="V278" s="185"/>
      <c r="W278" s="167"/>
      <c r="X278" s="96"/>
      <c r="Y278" s="99"/>
      <c r="Z278" s="40"/>
      <c r="AA278" s="40"/>
      <c r="AB278" s="171"/>
      <c r="AC278" s="172"/>
      <c r="AD278" s="40"/>
      <c r="AE278" s="40"/>
      <c r="AF278" s="94"/>
      <c r="AG278" s="94"/>
      <c r="AH278" s="100"/>
      <c r="AI278" s="170"/>
      <c r="AJ278" s="169"/>
      <c r="AK278" s="98"/>
      <c r="AL278" s="168"/>
      <c r="AM278" s="97"/>
      <c r="AN278" s="98"/>
      <c r="AO278" s="98"/>
      <c r="AP278" s="225"/>
      <c r="AQ278" s="175"/>
      <c r="AR278" s="98"/>
      <c r="AS278" s="235"/>
      <c r="AT278" s="168"/>
      <c r="AU278" s="136"/>
      <c r="AV278" s="99"/>
      <c r="AW278" s="40"/>
      <c r="AX278" s="40"/>
      <c r="AY278" s="40"/>
      <c r="AZ278" s="40"/>
      <c r="BA278" s="40"/>
      <c r="BB278" s="40"/>
      <c r="BC278" s="40"/>
      <c r="BD278" s="40"/>
      <c r="BE278" s="40"/>
      <c r="BF278" s="101"/>
      <c r="BG278" s="96"/>
      <c r="BH278" s="99"/>
      <c r="BI278" s="40"/>
      <c r="BJ278" s="40"/>
      <c r="BK278" s="40"/>
      <c r="BL278" s="40"/>
      <c r="BM278" s="40"/>
      <c r="BN278" s="40"/>
      <c r="BO278" s="40"/>
      <c r="BP278" s="100"/>
      <c r="BQ278" s="40"/>
      <c r="BR278" s="40"/>
      <c r="BS278" s="40"/>
      <c r="BT278" s="40"/>
      <c r="BU278" s="40"/>
      <c r="BV278" s="40"/>
      <c r="BW278" s="40"/>
      <c r="BX278" s="40"/>
      <c r="BY278" s="100"/>
      <c r="BZ278" s="99"/>
      <c r="CA278" s="40"/>
      <c r="CB278" s="40"/>
      <c r="CC278" s="40"/>
      <c r="CD278" s="40"/>
      <c r="CE278" s="40"/>
      <c r="CF278" s="40"/>
      <c r="CG278" s="40"/>
      <c r="CH278" s="40"/>
      <c r="CI278" s="40"/>
      <c r="CJ278" s="40"/>
      <c r="CK278" s="40"/>
      <c r="CL278" s="40"/>
      <c r="CM278" s="40"/>
      <c r="CN278" s="40"/>
      <c r="CO278" s="40"/>
      <c r="CP278" s="40"/>
      <c r="CQ278" s="40"/>
      <c r="CR278" s="40"/>
      <c r="CS278" s="102"/>
      <c r="CT278" s="103"/>
      <c r="CU278" s="40"/>
      <c r="CV278" s="40"/>
      <c r="CW278" s="40"/>
      <c r="CX278" s="40"/>
      <c r="CY278" s="40"/>
      <c r="CZ278" s="40"/>
      <c r="DA278" s="40"/>
      <c r="DB278" s="40"/>
      <c r="DC278" s="40"/>
      <c r="DD278" s="40"/>
      <c r="DE278" s="40"/>
      <c r="DF278" s="40"/>
      <c r="DG278" s="40"/>
      <c r="DH278" s="40"/>
      <c r="DI278" s="40"/>
      <c r="DJ278" s="40"/>
      <c r="DK278" s="40"/>
      <c r="DL278" s="40"/>
      <c r="DM278" s="40"/>
      <c r="DN278" s="40"/>
      <c r="DO278" s="94"/>
      <c r="DP278" s="100"/>
      <c r="DQ278" s="104"/>
      <c r="DR278" s="105"/>
      <c r="DS278" s="105"/>
      <c r="DT278" s="105"/>
      <c r="DU278" s="105"/>
      <c r="DV278" s="105"/>
      <c r="DW278" s="94"/>
      <c r="DX278" s="191"/>
      <c r="DY278" s="104"/>
      <c r="DZ278" s="105"/>
      <c r="EA278" s="105"/>
      <c r="EB278" s="105"/>
      <c r="EC278" s="105"/>
      <c r="ED278" s="105"/>
      <c r="EE278" s="105"/>
      <c r="EF278" s="94"/>
      <c r="EG278" s="96"/>
      <c r="EH278" s="18"/>
      <c r="EI278" s="2"/>
      <c r="EJ278" s="2"/>
      <c r="EK278" s="100"/>
      <c r="EL278" s="99"/>
      <c r="EM278" s="40"/>
      <c r="EN278" s="40"/>
      <c r="EO278" s="100"/>
      <c r="EP278" s="99"/>
      <c r="EQ278" s="40"/>
      <c r="ER278" s="40"/>
      <c r="ES278" s="40"/>
      <c r="ET278" s="40"/>
      <c r="EU278" s="40"/>
      <c r="EV278" s="40"/>
      <c r="EW278" s="100"/>
      <c r="EX278" s="99"/>
      <c r="EY278" s="40"/>
      <c r="EZ278" s="40"/>
      <c r="FA278" s="40"/>
      <c r="FB278" s="40"/>
      <c r="FC278" s="40"/>
      <c r="FD278" s="40"/>
      <c r="FE278" s="100"/>
    </row>
    <row r="279" spans="1:161">
      <c r="A279" s="119" t="str">
        <f>Validation!B279</f>
        <v>Pass</v>
      </c>
      <c r="B279" s="150"/>
      <c r="C279" s="150"/>
      <c r="D279" s="150"/>
      <c r="E279" s="151"/>
      <c r="F279" s="152"/>
      <c r="G279" s="150"/>
      <c r="H279" s="149"/>
      <c r="I279" s="40"/>
      <c r="J279" s="149"/>
      <c r="K279" s="102"/>
      <c r="L279" s="40"/>
      <c r="M279" s="123"/>
      <c r="N279" s="137"/>
      <c r="O279" s="137"/>
      <c r="P279" s="95"/>
      <c r="Q279" s="94"/>
      <c r="R279" s="96"/>
      <c r="S279" s="95"/>
      <c r="T279" s="40"/>
      <c r="U279" s="40"/>
      <c r="V279" s="185"/>
      <c r="W279" s="167"/>
      <c r="X279" s="96"/>
      <c r="Y279" s="99"/>
      <c r="Z279" s="40"/>
      <c r="AA279" s="40"/>
      <c r="AB279" s="171"/>
      <c r="AC279" s="172"/>
      <c r="AD279" s="40"/>
      <c r="AE279" s="40"/>
      <c r="AF279" s="94"/>
      <c r="AG279" s="94"/>
      <c r="AH279" s="100"/>
      <c r="AI279" s="170"/>
      <c r="AJ279" s="169"/>
      <c r="AK279" s="98"/>
      <c r="AL279" s="168"/>
      <c r="AM279" s="97"/>
      <c r="AN279" s="98"/>
      <c r="AO279" s="98"/>
      <c r="AP279" s="225"/>
      <c r="AQ279" s="175"/>
      <c r="AR279" s="98"/>
      <c r="AS279" s="235"/>
      <c r="AT279" s="168"/>
      <c r="AU279" s="136"/>
      <c r="AV279" s="99"/>
      <c r="AW279" s="40"/>
      <c r="AX279" s="40"/>
      <c r="AY279" s="40"/>
      <c r="AZ279" s="40"/>
      <c r="BA279" s="40"/>
      <c r="BB279" s="40"/>
      <c r="BC279" s="40"/>
      <c r="BD279" s="40"/>
      <c r="BE279" s="40"/>
      <c r="BF279" s="101"/>
      <c r="BG279" s="96"/>
      <c r="BH279" s="99"/>
      <c r="BI279" s="40"/>
      <c r="BJ279" s="40"/>
      <c r="BK279" s="40"/>
      <c r="BL279" s="40"/>
      <c r="BM279" s="40"/>
      <c r="BN279" s="40"/>
      <c r="BO279" s="40"/>
      <c r="BP279" s="100"/>
      <c r="BQ279" s="40"/>
      <c r="BR279" s="40"/>
      <c r="BS279" s="40"/>
      <c r="BT279" s="40"/>
      <c r="BU279" s="40"/>
      <c r="BV279" s="40"/>
      <c r="BW279" s="40"/>
      <c r="BX279" s="40"/>
      <c r="BY279" s="100"/>
      <c r="BZ279" s="99"/>
      <c r="CA279" s="40"/>
      <c r="CB279" s="40"/>
      <c r="CC279" s="40"/>
      <c r="CD279" s="40"/>
      <c r="CE279" s="40"/>
      <c r="CF279" s="40"/>
      <c r="CG279" s="40"/>
      <c r="CH279" s="40"/>
      <c r="CI279" s="40"/>
      <c r="CJ279" s="40"/>
      <c r="CK279" s="40"/>
      <c r="CL279" s="40"/>
      <c r="CM279" s="40"/>
      <c r="CN279" s="40"/>
      <c r="CO279" s="40"/>
      <c r="CP279" s="40"/>
      <c r="CQ279" s="40"/>
      <c r="CR279" s="40"/>
      <c r="CS279" s="102"/>
      <c r="CT279" s="103"/>
      <c r="CU279" s="40"/>
      <c r="CV279" s="40"/>
      <c r="CW279" s="40"/>
      <c r="CX279" s="40"/>
      <c r="CY279" s="40"/>
      <c r="CZ279" s="40"/>
      <c r="DA279" s="40"/>
      <c r="DB279" s="40"/>
      <c r="DC279" s="40"/>
      <c r="DD279" s="40"/>
      <c r="DE279" s="40"/>
      <c r="DF279" s="40"/>
      <c r="DG279" s="40"/>
      <c r="DH279" s="40"/>
      <c r="DI279" s="40"/>
      <c r="DJ279" s="40"/>
      <c r="DK279" s="40"/>
      <c r="DL279" s="40"/>
      <c r="DM279" s="40"/>
      <c r="DN279" s="40"/>
      <c r="DO279" s="94"/>
      <c r="DP279" s="100"/>
      <c r="DQ279" s="104"/>
      <c r="DR279" s="105"/>
      <c r="DS279" s="105"/>
      <c r="DT279" s="105"/>
      <c r="DU279" s="105"/>
      <c r="DV279" s="105"/>
      <c r="DW279" s="94"/>
      <c r="DX279" s="191"/>
      <c r="DY279" s="104"/>
      <c r="DZ279" s="105"/>
      <c r="EA279" s="105"/>
      <c r="EB279" s="105"/>
      <c r="EC279" s="105"/>
      <c r="ED279" s="105"/>
      <c r="EE279" s="105"/>
      <c r="EF279" s="94"/>
      <c r="EG279" s="96"/>
      <c r="EH279" s="18"/>
      <c r="EI279" s="2"/>
      <c r="EJ279" s="2"/>
      <c r="EK279" s="100"/>
      <c r="EL279" s="99"/>
      <c r="EM279" s="40"/>
      <c r="EN279" s="40"/>
      <c r="EO279" s="100"/>
      <c r="EP279" s="99"/>
      <c r="EQ279" s="40"/>
      <c r="ER279" s="40"/>
      <c r="ES279" s="40"/>
      <c r="ET279" s="40"/>
      <c r="EU279" s="40"/>
      <c r="EV279" s="40"/>
      <c r="EW279" s="100"/>
      <c r="EX279" s="99"/>
      <c r="EY279" s="40"/>
      <c r="EZ279" s="40"/>
      <c r="FA279" s="40"/>
      <c r="FB279" s="40"/>
      <c r="FC279" s="40"/>
      <c r="FD279" s="40"/>
      <c r="FE279" s="100"/>
    </row>
    <row r="280" spans="1:161">
      <c r="A280" s="119" t="str">
        <f>Validation!B280</f>
        <v>Pass</v>
      </c>
      <c r="B280" s="150"/>
      <c r="C280" s="150"/>
      <c r="D280" s="150"/>
      <c r="E280" s="151"/>
      <c r="F280" s="152"/>
      <c r="G280" s="150"/>
      <c r="H280" s="149"/>
      <c r="I280" s="40"/>
      <c r="J280" s="149"/>
      <c r="K280" s="102"/>
      <c r="L280" s="40"/>
      <c r="M280" s="123"/>
      <c r="N280" s="137"/>
      <c r="O280" s="137"/>
      <c r="P280" s="95"/>
      <c r="Q280" s="94"/>
      <c r="R280" s="96"/>
      <c r="S280" s="95"/>
      <c r="T280" s="40"/>
      <c r="U280" s="40"/>
      <c r="V280" s="185"/>
      <c r="W280" s="167"/>
      <c r="X280" s="96"/>
      <c r="Y280" s="99"/>
      <c r="Z280" s="40"/>
      <c r="AA280" s="40"/>
      <c r="AB280" s="171"/>
      <c r="AC280" s="172"/>
      <c r="AD280" s="40"/>
      <c r="AE280" s="40"/>
      <c r="AF280" s="94"/>
      <c r="AG280" s="94"/>
      <c r="AH280" s="100"/>
      <c r="AI280" s="170"/>
      <c r="AJ280" s="169"/>
      <c r="AK280" s="98"/>
      <c r="AL280" s="168"/>
      <c r="AM280" s="97"/>
      <c r="AN280" s="98"/>
      <c r="AO280" s="98"/>
      <c r="AP280" s="225"/>
      <c r="AQ280" s="175"/>
      <c r="AR280" s="98"/>
      <c r="AS280" s="235"/>
      <c r="AT280" s="168"/>
      <c r="AU280" s="136"/>
      <c r="AV280" s="99"/>
      <c r="AW280" s="40"/>
      <c r="AX280" s="40"/>
      <c r="AY280" s="40"/>
      <c r="AZ280" s="40"/>
      <c r="BA280" s="40"/>
      <c r="BB280" s="40"/>
      <c r="BC280" s="40"/>
      <c r="BD280" s="40"/>
      <c r="BE280" s="40"/>
      <c r="BF280" s="101"/>
      <c r="BG280" s="96"/>
      <c r="BH280" s="99"/>
      <c r="BI280" s="40"/>
      <c r="BJ280" s="40"/>
      <c r="BK280" s="40"/>
      <c r="BL280" s="40"/>
      <c r="BM280" s="40"/>
      <c r="BN280" s="40"/>
      <c r="BO280" s="40"/>
      <c r="BP280" s="100"/>
      <c r="BQ280" s="40"/>
      <c r="BR280" s="40"/>
      <c r="BS280" s="40"/>
      <c r="BT280" s="40"/>
      <c r="BU280" s="40"/>
      <c r="BV280" s="40"/>
      <c r="BW280" s="40"/>
      <c r="BX280" s="40"/>
      <c r="BY280" s="100"/>
      <c r="BZ280" s="99"/>
      <c r="CA280" s="40"/>
      <c r="CB280" s="40"/>
      <c r="CC280" s="40"/>
      <c r="CD280" s="40"/>
      <c r="CE280" s="40"/>
      <c r="CF280" s="40"/>
      <c r="CG280" s="40"/>
      <c r="CH280" s="40"/>
      <c r="CI280" s="40"/>
      <c r="CJ280" s="40"/>
      <c r="CK280" s="40"/>
      <c r="CL280" s="40"/>
      <c r="CM280" s="40"/>
      <c r="CN280" s="40"/>
      <c r="CO280" s="40"/>
      <c r="CP280" s="40"/>
      <c r="CQ280" s="40"/>
      <c r="CR280" s="40"/>
      <c r="CS280" s="102"/>
      <c r="CT280" s="103"/>
      <c r="CU280" s="40"/>
      <c r="CV280" s="40"/>
      <c r="CW280" s="40"/>
      <c r="CX280" s="40"/>
      <c r="CY280" s="40"/>
      <c r="CZ280" s="40"/>
      <c r="DA280" s="40"/>
      <c r="DB280" s="40"/>
      <c r="DC280" s="40"/>
      <c r="DD280" s="40"/>
      <c r="DE280" s="40"/>
      <c r="DF280" s="40"/>
      <c r="DG280" s="40"/>
      <c r="DH280" s="40"/>
      <c r="DI280" s="40"/>
      <c r="DJ280" s="40"/>
      <c r="DK280" s="40"/>
      <c r="DL280" s="40"/>
      <c r="DM280" s="40"/>
      <c r="DN280" s="40"/>
      <c r="DO280" s="94"/>
      <c r="DP280" s="100"/>
      <c r="DQ280" s="104"/>
      <c r="DR280" s="105"/>
      <c r="DS280" s="105"/>
      <c r="DT280" s="105"/>
      <c r="DU280" s="105"/>
      <c r="DV280" s="105"/>
      <c r="DW280" s="94"/>
      <c r="DX280" s="191"/>
      <c r="DY280" s="104"/>
      <c r="DZ280" s="105"/>
      <c r="EA280" s="105"/>
      <c r="EB280" s="105"/>
      <c r="EC280" s="105"/>
      <c r="ED280" s="105"/>
      <c r="EE280" s="105"/>
      <c r="EF280" s="94"/>
      <c r="EG280" s="96"/>
      <c r="EH280" s="18"/>
      <c r="EI280" s="2"/>
      <c r="EJ280" s="2"/>
      <c r="EK280" s="100"/>
      <c r="EL280" s="99"/>
      <c r="EM280" s="40"/>
      <c r="EN280" s="40"/>
      <c r="EO280" s="100"/>
      <c r="EP280" s="99"/>
      <c r="EQ280" s="40"/>
      <c r="ER280" s="40"/>
      <c r="ES280" s="40"/>
      <c r="ET280" s="40"/>
      <c r="EU280" s="40"/>
      <c r="EV280" s="40"/>
      <c r="EW280" s="100"/>
      <c r="EX280" s="99"/>
      <c r="EY280" s="40"/>
      <c r="EZ280" s="40"/>
      <c r="FA280" s="40"/>
      <c r="FB280" s="40"/>
      <c r="FC280" s="40"/>
      <c r="FD280" s="40"/>
      <c r="FE280" s="100"/>
    </row>
    <row r="281" spans="1:161">
      <c r="A281" s="119" t="str">
        <f>Validation!B281</f>
        <v>Pass</v>
      </c>
      <c r="B281" s="150"/>
      <c r="C281" s="150"/>
      <c r="D281" s="150"/>
      <c r="E281" s="151"/>
      <c r="F281" s="152"/>
      <c r="G281" s="150"/>
      <c r="H281" s="149"/>
      <c r="I281" s="40"/>
      <c r="J281" s="149"/>
      <c r="K281" s="102"/>
      <c r="L281" s="40"/>
      <c r="M281" s="123"/>
      <c r="N281" s="137"/>
      <c r="O281" s="137"/>
      <c r="P281" s="95"/>
      <c r="Q281" s="94"/>
      <c r="R281" s="96"/>
      <c r="S281" s="95"/>
      <c r="T281" s="40"/>
      <c r="U281" s="40"/>
      <c r="V281" s="185"/>
      <c r="W281" s="167"/>
      <c r="X281" s="96"/>
      <c r="Y281" s="99"/>
      <c r="Z281" s="40"/>
      <c r="AA281" s="40"/>
      <c r="AB281" s="171"/>
      <c r="AC281" s="172"/>
      <c r="AD281" s="40"/>
      <c r="AE281" s="40"/>
      <c r="AF281" s="94"/>
      <c r="AG281" s="94"/>
      <c r="AH281" s="100"/>
      <c r="AI281" s="170"/>
      <c r="AJ281" s="169"/>
      <c r="AK281" s="98"/>
      <c r="AL281" s="168"/>
      <c r="AM281" s="97"/>
      <c r="AN281" s="98"/>
      <c r="AO281" s="98"/>
      <c r="AP281" s="225"/>
      <c r="AQ281" s="175"/>
      <c r="AR281" s="98"/>
      <c r="AS281" s="235"/>
      <c r="AT281" s="168"/>
      <c r="AU281" s="136"/>
      <c r="AV281" s="99"/>
      <c r="AW281" s="40"/>
      <c r="AX281" s="40"/>
      <c r="AY281" s="40"/>
      <c r="AZ281" s="40"/>
      <c r="BA281" s="40"/>
      <c r="BB281" s="40"/>
      <c r="BC281" s="40"/>
      <c r="BD281" s="40"/>
      <c r="BE281" s="40"/>
      <c r="BF281" s="101"/>
      <c r="BG281" s="96"/>
      <c r="BH281" s="99"/>
      <c r="BI281" s="40"/>
      <c r="BJ281" s="40"/>
      <c r="BK281" s="40"/>
      <c r="BL281" s="40"/>
      <c r="BM281" s="40"/>
      <c r="BN281" s="40"/>
      <c r="BO281" s="40"/>
      <c r="BP281" s="100"/>
      <c r="BQ281" s="40"/>
      <c r="BR281" s="40"/>
      <c r="BS281" s="40"/>
      <c r="BT281" s="40"/>
      <c r="BU281" s="40"/>
      <c r="BV281" s="40"/>
      <c r="BW281" s="40"/>
      <c r="BX281" s="40"/>
      <c r="BY281" s="100"/>
      <c r="BZ281" s="99"/>
      <c r="CA281" s="40"/>
      <c r="CB281" s="40"/>
      <c r="CC281" s="40"/>
      <c r="CD281" s="40"/>
      <c r="CE281" s="40"/>
      <c r="CF281" s="40"/>
      <c r="CG281" s="40"/>
      <c r="CH281" s="40"/>
      <c r="CI281" s="40"/>
      <c r="CJ281" s="40"/>
      <c r="CK281" s="40"/>
      <c r="CL281" s="40"/>
      <c r="CM281" s="40"/>
      <c r="CN281" s="40"/>
      <c r="CO281" s="40"/>
      <c r="CP281" s="40"/>
      <c r="CQ281" s="40"/>
      <c r="CR281" s="40"/>
      <c r="CS281" s="102"/>
      <c r="CT281" s="103"/>
      <c r="CU281" s="40"/>
      <c r="CV281" s="40"/>
      <c r="CW281" s="40"/>
      <c r="CX281" s="40"/>
      <c r="CY281" s="40"/>
      <c r="CZ281" s="40"/>
      <c r="DA281" s="40"/>
      <c r="DB281" s="40"/>
      <c r="DC281" s="40"/>
      <c r="DD281" s="40"/>
      <c r="DE281" s="40"/>
      <c r="DF281" s="40"/>
      <c r="DG281" s="40"/>
      <c r="DH281" s="40"/>
      <c r="DI281" s="40"/>
      <c r="DJ281" s="40"/>
      <c r="DK281" s="40"/>
      <c r="DL281" s="40"/>
      <c r="DM281" s="40"/>
      <c r="DN281" s="40"/>
      <c r="DO281" s="94"/>
      <c r="DP281" s="100"/>
      <c r="DQ281" s="104"/>
      <c r="DR281" s="105"/>
      <c r="DS281" s="105"/>
      <c r="DT281" s="105"/>
      <c r="DU281" s="105"/>
      <c r="DV281" s="105"/>
      <c r="DW281" s="94"/>
      <c r="DX281" s="191"/>
      <c r="DY281" s="104"/>
      <c r="DZ281" s="105"/>
      <c r="EA281" s="105"/>
      <c r="EB281" s="105"/>
      <c r="EC281" s="105"/>
      <c r="ED281" s="105"/>
      <c r="EE281" s="105"/>
      <c r="EF281" s="94"/>
      <c r="EG281" s="96"/>
      <c r="EH281" s="18"/>
      <c r="EI281" s="2"/>
      <c r="EJ281" s="2"/>
      <c r="EK281" s="100"/>
      <c r="EL281" s="99"/>
      <c r="EM281" s="40"/>
      <c r="EN281" s="40"/>
      <c r="EO281" s="100"/>
      <c r="EP281" s="99"/>
      <c r="EQ281" s="40"/>
      <c r="ER281" s="40"/>
      <c r="ES281" s="40"/>
      <c r="ET281" s="40"/>
      <c r="EU281" s="40"/>
      <c r="EV281" s="40"/>
      <c r="EW281" s="100"/>
      <c r="EX281" s="99"/>
      <c r="EY281" s="40"/>
      <c r="EZ281" s="40"/>
      <c r="FA281" s="40"/>
      <c r="FB281" s="40"/>
      <c r="FC281" s="40"/>
      <c r="FD281" s="40"/>
      <c r="FE281" s="100"/>
    </row>
    <row r="282" spans="1:161">
      <c r="A282" s="119" t="str">
        <f>Validation!B282</f>
        <v>Pass</v>
      </c>
      <c r="B282" s="150"/>
      <c r="C282" s="150"/>
      <c r="D282" s="150"/>
      <c r="E282" s="151"/>
      <c r="F282" s="152"/>
      <c r="G282" s="150"/>
      <c r="H282" s="149"/>
      <c r="I282" s="40"/>
      <c r="J282" s="149"/>
      <c r="K282" s="102"/>
      <c r="L282" s="40"/>
      <c r="M282" s="123"/>
      <c r="N282" s="137"/>
      <c r="O282" s="137"/>
      <c r="P282" s="95"/>
      <c r="Q282" s="94"/>
      <c r="R282" s="96"/>
      <c r="S282" s="95"/>
      <c r="T282" s="40"/>
      <c r="U282" s="40"/>
      <c r="V282" s="185"/>
      <c r="W282" s="167"/>
      <c r="X282" s="96"/>
      <c r="Y282" s="99"/>
      <c r="Z282" s="40"/>
      <c r="AA282" s="40"/>
      <c r="AB282" s="171"/>
      <c r="AC282" s="172"/>
      <c r="AD282" s="40"/>
      <c r="AE282" s="40"/>
      <c r="AF282" s="94"/>
      <c r="AG282" s="94"/>
      <c r="AH282" s="100"/>
      <c r="AI282" s="170"/>
      <c r="AJ282" s="169"/>
      <c r="AK282" s="98"/>
      <c r="AL282" s="168"/>
      <c r="AM282" s="97"/>
      <c r="AN282" s="98"/>
      <c r="AO282" s="98"/>
      <c r="AP282" s="225"/>
      <c r="AQ282" s="175"/>
      <c r="AR282" s="98"/>
      <c r="AS282" s="235"/>
      <c r="AT282" s="168"/>
      <c r="AU282" s="136"/>
      <c r="AV282" s="99"/>
      <c r="AW282" s="40"/>
      <c r="AX282" s="40"/>
      <c r="AY282" s="40"/>
      <c r="AZ282" s="40"/>
      <c r="BA282" s="40"/>
      <c r="BB282" s="40"/>
      <c r="BC282" s="40"/>
      <c r="BD282" s="40"/>
      <c r="BE282" s="40"/>
      <c r="BF282" s="101"/>
      <c r="BG282" s="96"/>
      <c r="BH282" s="99"/>
      <c r="BI282" s="40"/>
      <c r="BJ282" s="40"/>
      <c r="BK282" s="40"/>
      <c r="BL282" s="40"/>
      <c r="BM282" s="40"/>
      <c r="BN282" s="40"/>
      <c r="BO282" s="40"/>
      <c r="BP282" s="100"/>
      <c r="BQ282" s="40"/>
      <c r="BR282" s="40"/>
      <c r="BS282" s="40"/>
      <c r="BT282" s="40"/>
      <c r="BU282" s="40"/>
      <c r="BV282" s="40"/>
      <c r="BW282" s="40"/>
      <c r="BX282" s="40"/>
      <c r="BY282" s="100"/>
      <c r="BZ282" s="99"/>
      <c r="CA282" s="40"/>
      <c r="CB282" s="40"/>
      <c r="CC282" s="40"/>
      <c r="CD282" s="40"/>
      <c r="CE282" s="40"/>
      <c r="CF282" s="40"/>
      <c r="CG282" s="40"/>
      <c r="CH282" s="40"/>
      <c r="CI282" s="40"/>
      <c r="CJ282" s="40"/>
      <c r="CK282" s="40"/>
      <c r="CL282" s="40"/>
      <c r="CM282" s="40"/>
      <c r="CN282" s="40"/>
      <c r="CO282" s="40"/>
      <c r="CP282" s="40"/>
      <c r="CQ282" s="40"/>
      <c r="CR282" s="40"/>
      <c r="CS282" s="102"/>
      <c r="CT282" s="103"/>
      <c r="CU282" s="40"/>
      <c r="CV282" s="40"/>
      <c r="CW282" s="40"/>
      <c r="CX282" s="40"/>
      <c r="CY282" s="40"/>
      <c r="CZ282" s="40"/>
      <c r="DA282" s="40"/>
      <c r="DB282" s="40"/>
      <c r="DC282" s="40"/>
      <c r="DD282" s="40"/>
      <c r="DE282" s="40"/>
      <c r="DF282" s="40"/>
      <c r="DG282" s="40"/>
      <c r="DH282" s="40"/>
      <c r="DI282" s="40"/>
      <c r="DJ282" s="40"/>
      <c r="DK282" s="40"/>
      <c r="DL282" s="40"/>
      <c r="DM282" s="40"/>
      <c r="DN282" s="40"/>
      <c r="DO282" s="94"/>
      <c r="DP282" s="100"/>
      <c r="DQ282" s="104"/>
      <c r="DR282" s="105"/>
      <c r="DS282" s="105"/>
      <c r="DT282" s="105"/>
      <c r="DU282" s="105"/>
      <c r="DV282" s="105"/>
      <c r="DW282" s="94"/>
      <c r="DX282" s="191"/>
      <c r="DY282" s="104"/>
      <c r="DZ282" s="105"/>
      <c r="EA282" s="105"/>
      <c r="EB282" s="105"/>
      <c r="EC282" s="105"/>
      <c r="ED282" s="105"/>
      <c r="EE282" s="105"/>
      <c r="EF282" s="94"/>
      <c r="EG282" s="96"/>
      <c r="EH282" s="18"/>
      <c r="EI282" s="2"/>
      <c r="EJ282" s="2"/>
      <c r="EK282" s="100"/>
      <c r="EL282" s="99"/>
      <c r="EM282" s="40"/>
      <c r="EN282" s="40"/>
      <c r="EO282" s="100"/>
      <c r="EP282" s="99"/>
      <c r="EQ282" s="40"/>
      <c r="ER282" s="40"/>
      <c r="ES282" s="40"/>
      <c r="ET282" s="40"/>
      <c r="EU282" s="40"/>
      <c r="EV282" s="40"/>
      <c r="EW282" s="100"/>
      <c r="EX282" s="99"/>
      <c r="EY282" s="40"/>
      <c r="EZ282" s="40"/>
      <c r="FA282" s="40"/>
      <c r="FB282" s="40"/>
      <c r="FC282" s="40"/>
      <c r="FD282" s="40"/>
      <c r="FE282" s="100"/>
    </row>
    <row r="283" spans="1:161">
      <c r="A283" s="119" t="str">
        <f>Validation!B283</f>
        <v>Pass</v>
      </c>
      <c r="B283" s="150"/>
      <c r="C283" s="150"/>
      <c r="D283" s="150"/>
      <c r="E283" s="151"/>
      <c r="F283" s="152"/>
      <c r="G283" s="150"/>
      <c r="H283" s="149"/>
      <c r="I283" s="40"/>
      <c r="J283" s="149"/>
      <c r="K283" s="102"/>
      <c r="L283" s="40"/>
      <c r="M283" s="123"/>
      <c r="N283" s="137"/>
      <c r="O283" s="137"/>
      <c r="P283" s="95"/>
      <c r="Q283" s="94"/>
      <c r="R283" s="96"/>
      <c r="S283" s="95"/>
      <c r="T283" s="40"/>
      <c r="U283" s="40"/>
      <c r="V283" s="185"/>
      <c r="W283" s="167"/>
      <c r="X283" s="96"/>
      <c r="Y283" s="99"/>
      <c r="Z283" s="40"/>
      <c r="AA283" s="40"/>
      <c r="AB283" s="171"/>
      <c r="AC283" s="172"/>
      <c r="AD283" s="40"/>
      <c r="AE283" s="40"/>
      <c r="AF283" s="94"/>
      <c r="AG283" s="94"/>
      <c r="AH283" s="100"/>
      <c r="AI283" s="170"/>
      <c r="AJ283" s="169"/>
      <c r="AK283" s="98"/>
      <c r="AL283" s="168"/>
      <c r="AM283" s="97"/>
      <c r="AN283" s="98"/>
      <c r="AO283" s="98"/>
      <c r="AP283" s="225"/>
      <c r="AQ283" s="175"/>
      <c r="AR283" s="98"/>
      <c r="AS283" s="235"/>
      <c r="AT283" s="168"/>
      <c r="AU283" s="136"/>
      <c r="AV283" s="99"/>
      <c r="AW283" s="40"/>
      <c r="AX283" s="40"/>
      <c r="AY283" s="40"/>
      <c r="AZ283" s="40"/>
      <c r="BA283" s="40"/>
      <c r="BB283" s="40"/>
      <c r="BC283" s="40"/>
      <c r="BD283" s="40"/>
      <c r="BE283" s="40"/>
      <c r="BF283" s="101"/>
      <c r="BG283" s="96"/>
      <c r="BH283" s="99"/>
      <c r="BI283" s="40"/>
      <c r="BJ283" s="40"/>
      <c r="BK283" s="40"/>
      <c r="BL283" s="40"/>
      <c r="BM283" s="40"/>
      <c r="BN283" s="40"/>
      <c r="BO283" s="40"/>
      <c r="BP283" s="100"/>
      <c r="BQ283" s="40"/>
      <c r="BR283" s="40"/>
      <c r="BS283" s="40"/>
      <c r="BT283" s="40"/>
      <c r="BU283" s="40"/>
      <c r="BV283" s="40"/>
      <c r="BW283" s="40"/>
      <c r="BX283" s="40"/>
      <c r="BY283" s="100"/>
      <c r="BZ283" s="99"/>
      <c r="CA283" s="40"/>
      <c r="CB283" s="40"/>
      <c r="CC283" s="40"/>
      <c r="CD283" s="40"/>
      <c r="CE283" s="40"/>
      <c r="CF283" s="40"/>
      <c r="CG283" s="40"/>
      <c r="CH283" s="40"/>
      <c r="CI283" s="40"/>
      <c r="CJ283" s="40"/>
      <c r="CK283" s="40"/>
      <c r="CL283" s="40"/>
      <c r="CM283" s="40"/>
      <c r="CN283" s="40"/>
      <c r="CO283" s="40"/>
      <c r="CP283" s="40"/>
      <c r="CQ283" s="40"/>
      <c r="CR283" s="40"/>
      <c r="CS283" s="102"/>
      <c r="CT283" s="103"/>
      <c r="CU283" s="40"/>
      <c r="CV283" s="40"/>
      <c r="CW283" s="40"/>
      <c r="CX283" s="40"/>
      <c r="CY283" s="40"/>
      <c r="CZ283" s="40"/>
      <c r="DA283" s="40"/>
      <c r="DB283" s="40"/>
      <c r="DC283" s="40"/>
      <c r="DD283" s="40"/>
      <c r="DE283" s="40"/>
      <c r="DF283" s="40"/>
      <c r="DG283" s="40"/>
      <c r="DH283" s="40"/>
      <c r="DI283" s="40"/>
      <c r="DJ283" s="40"/>
      <c r="DK283" s="40"/>
      <c r="DL283" s="40"/>
      <c r="DM283" s="40"/>
      <c r="DN283" s="40"/>
      <c r="DO283" s="94"/>
      <c r="DP283" s="100"/>
      <c r="DQ283" s="104"/>
      <c r="DR283" s="105"/>
      <c r="DS283" s="105"/>
      <c r="DT283" s="105"/>
      <c r="DU283" s="105"/>
      <c r="DV283" s="105"/>
      <c r="DW283" s="94"/>
      <c r="DX283" s="191"/>
      <c r="DY283" s="104"/>
      <c r="DZ283" s="105"/>
      <c r="EA283" s="105"/>
      <c r="EB283" s="105"/>
      <c r="EC283" s="105"/>
      <c r="ED283" s="105"/>
      <c r="EE283" s="105"/>
      <c r="EF283" s="94"/>
      <c r="EG283" s="96"/>
      <c r="EH283" s="18"/>
      <c r="EI283" s="2"/>
      <c r="EJ283" s="2"/>
      <c r="EK283" s="100"/>
      <c r="EL283" s="99"/>
      <c r="EM283" s="40"/>
      <c r="EN283" s="40"/>
      <c r="EO283" s="100"/>
      <c r="EP283" s="99"/>
      <c r="EQ283" s="40"/>
      <c r="ER283" s="40"/>
      <c r="ES283" s="40"/>
      <c r="ET283" s="40"/>
      <c r="EU283" s="40"/>
      <c r="EV283" s="40"/>
      <c r="EW283" s="100"/>
      <c r="EX283" s="99"/>
      <c r="EY283" s="40"/>
      <c r="EZ283" s="40"/>
      <c r="FA283" s="40"/>
      <c r="FB283" s="40"/>
      <c r="FC283" s="40"/>
      <c r="FD283" s="40"/>
      <c r="FE283" s="100"/>
    </row>
    <row r="284" spans="1:161">
      <c r="A284" s="119" t="str">
        <f>Validation!B284</f>
        <v>Pass</v>
      </c>
      <c r="B284" s="150"/>
      <c r="C284" s="150"/>
      <c r="D284" s="150"/>
      <c r="E284" s="151"/>
      <c r="F284" s="152"/>
      <c r="G284" s="150"/>
      <c r="H284" s="149"/>
      <c r="I284" s="40"/>
      <c r="J284" s="149"/>
      <c r="K284" s="102"/>
      <c r="L284" s="40"/>
      <c r="M284" s="123"/>
      <c r="N284" s="137"/>
      <c r="O284" s="137"/>
      <c r="P284" s="95"/>
      <c r="Q284" s="94"/>
      <c r="R284" s="96"/>
      <c r="S284" s="95"/>
      <c r="T284" s="40"/>
      <c r="U284" s="40"/>
      <c r="V284" s="185"/>
      <c r="W284" s="167"/>
      <c r="X284" s="96"/>
      <c r="Y284" s="99"/>
      <c r="Z284" s="40"/>
      <c r="AA284" s="40"/>
      <c r="AB284" s="171"/>
      <c r="AC284" s="172"/>
      <c r="AD284" s="40"/>
      <c r="AE284" s="40"/>
      <c r="AF284" s="94"/>
      <c r="AG284" s="94"/>
      <c r="AH284" s="100"/>
      <c r="AI284" s="170"/>
      <c r="AJ284" s="169"/>
      <c r="AK284" s="98"/>
      <c r="AL284" s="168"/>
      <c r="AM284" s="97"/>
      <c r="AN284" s="98"/>
      <c r="AO284" s="98"/>
      <c r="AP284" s="225"/>
      <c r="AQ284" s="175"/>
      <c r="AR284" s="98"/>
      <c r="AS284" s="235"/>
      <c r="AT284" s="168"/>
      <c r="AU284" s="136"/>
      <c r="AV284" s="99"/>
      <c r="AW284" s="40"/>
      <c r="AX284" s="40"/>
      <c r="AY284" s="40"/>
      <c r="AZ284" s="40"/>
      <c r="BA284" s="40"/>
      <c r="BB284" s="40"/>
      <c r="BC284" s="40"/>
      <c r="BD284" s="40"/>
      <c r="BE284" s="40"/>
      <c r="BF284" s="101"/>
      <c r="BG284" s="96"/>
      <c r="BH284" s="99"/>
      <c r="BI284" s="40"/>
      <c r="BJ284" s="40"/>
      <c r="BK284" s="40"/>
      <c r="BL284" s="40"/>
      <c r="BM284" s="40"/>
      <c r="BN284" s="40"/>
      <c r="BO284" s="40"/>
      <c r="BP284" s="100"/>
      <c r="BQ284" s="40"/>
      <c r="BR284" s="40"/>
      <c r="BS284" s="40"/>
      <c r="BT284" s="40"/>
      <c r="BU284" s="40"/>
      <c r="BV284" s="40"/>
      <c r="BW284" s="40"/>
      <c r="BX284" s="40"/>
      <c r="BY284" s="100"/>
      <c r="BZ284" s="99"/>
      <c r="CA284" s="40"/>
      <c r="CB284" s="40"/>
      <c r="CC284" s="40"/>
      <c r="CD284" s="40"/>
      <c r="CE284" s="40"/>
      <c r="CF284" s="40"/>
      <c r="CG284" s="40"/>
      <c r="CH284" s="40"/>
      <c r="CI284" s="40"/>
      <c r="CJ284" s="40"/>
      <c r="CK284" s="40"/>
      <c r="CL284" s="40"/>
      <c r="CM284" s="40"/>
      <c r="CN284" s="40"/>
      <c r="CO284" s="40"/>
      <c r="CP284" s="40"/>
      <c r="CQ284" s="40"/>
      <c r="CR284" s="40"/>
      <c r="CS284" s="102"/>
      <c r="CT284" s="103"/>
      <c r="CU284" s="40"/>
      <c r="CV284" s="40"/>
      <c r="CW284" s="40"/>
      <c r="CX284" s="40"/>
      <c r="CY284" s="40"/>
      <c r="CZ284" s="40"/>
      <c r="DA284" s="40"/>
      <c r="DB284" s="40"/>
      <c r="DC284" s="40"/>
      <c r="DD284" s="40"/>
      <c r="DE284" s="40"/>
      <c r="DF284" s="40"/>
      <c r="DG284" s="40"/>
      <c r="DH284" s="40"/>
      <c r="DI284" s="40"/>
      <c r="DJ284" s="40"/>
      <c r="DK284" s="40"/>
      <c r="DL284" s="40"/>
      <c r="DM284" s="40"/>
      <c r="DN284" s="40"/>
      <c r="DO284" s="94"/>
      <c r="DP284" s="100"/>
      <c r="DQ284" s="104"/>
      <c r="DR284" s="105"/>
      <c r="DS284" s="105"/>
      <c r="DT284" s="105"/>
      <c r="DU284" s="105"/>
      <c r="DV284" s="105"/>
      <c r="DW284" s="94"/>
      <c r="DX284" s="191"/>
      <c r="DY284" s="104"/>
      <c r="DZ284" s="105"/>
      <c r="EA284" s="105"/>
      <c r="EB284" s="105"/>
      <c r="EC284" s="105"/>
      <c r="ED284" s="105"/>
      <c r="EE284" s="105"/>
      <c r="EF284" s="94"/>
      <c r="EG284" s="96"/>
      <c r="EH284" s="18"/>
      <c r="EI284" s="2"/>
      <c r="EJ284" s="2"/>
      <c r="EK284" s="100"/>
      <c r="EL284" s="99"/>
      <c r="EM284" s="40"/>
      <c r="EN284" s="40"/>
      <c r="EO284" s="100"/>
      <c r="EP284" s="99"/>
      <c r="EQ284" s="40"/>
      <c r="ER284" s="40"/>
      <c r="ES284" s="40"/>
      <c r="ET284" s="40"/>
      <c r="EU284" s="40"/>
      <c r="EV284" s="40"/>
      <c r="EW284" s="100"/>
      <c r="EX284" s="99"/>
      <c r="EY284" s="40"/>
      <c r="EZ284" s="40"/>
      <c r="FA284" s="40"/>
      <c r="FB284" s="40"/>
      <c r="FC284" s="40"/>
      <c r="FD284" s="40"/>
      <c r="FE284" s="100"/>
    </row>
    <row r="285" spans="1:161">
      <c r="A285" s="119" t="str">
        <f>Validation!B285</f>
        <v>Pass</v>
      </c>
      <c r="B285" s="150"/>
      <c r="C285" s="150"/>
      <c r="D285" s="150"/>
      <c r="E285" s="151"/>
      <c r="F285" s="152"/>
      <c r="G285" s="150"/>
      <c r="H285" s="149"/>
      <c r="I285" s="40"/>
      <c r="J285" s="149"/>
      <c r="K285" s="102"/>
      <c r="L285" s="40"/>
      <c r="M285" s="123"/>
      <c r="N285" s="137"/>
      <c r="O285" s="137"/>
      <c r="P285" s="95"/>
      <c r="Q285" s="94"/>
      <c r="R285" s="96"/>
      <c r="S285" s="95"/>
      <c r="T285" s="40"/>
      <c r="U285" s="40"/>
      <c r="V285" s="185"/>
      <c r="W285" s="167"/>
      <c r="X285" s="96"/>
      <c r="Y285" s="99"/>
      <c r="Z285" s="40"/>
      <c r="AA285" s="40"/>
      <c r="AB285" s="171"/>
      <c r="AC285" s="172"/>
      <c r="AD285" s="40"/>
      <c r="AE285" s="40"/>
      <c r="AF285" s="94"/>
      <c r="AG285" s="94"/>
      <c r="AH285" s="100"/>
      <c r="AI285" s="170"/>
      <c r="AJ285" s="169"/>
      <c r="AK285" s="98"/>
      <c r="AL285" s="168"/>
      <c r="AM285" s="97"/>
      <c r="AN285" s="98"/>
      <c r="AO285" s="98"/>
      <c r="AP285" s="225"/>
      <c r="AQ285" s="175"/>
      <c r="AR285" s="98"/>
      <c r="AS285" s="235"/>
      <c r="AT285" s="168"/>
      <c r="AU285" s="136"/>
      <c r="AV285" s="99"/>
      <c r="AW285" s="40"/>
      <c r="AX285" s="40"/>
      <c r="AY285" s="40"/>
      <c r="AZ285" s="40"/>
      <c r="BA285" s="40"/>
      <c r="BB285" s="40"/>
      <c r="BC285" s="40"/>
      <c r="BD285" s="40"/>
      <c r="BE285" s="40"/>
      <c r="BF285" s="101"/>
      <c r="BG285" s="96"/>
      <c r="BH285" s="99"/>
      <c r="BI285" s="40"/>
      <c r="BJ285" s="40"/>
      <c r="BK285" s="40"/>
      <c r="BL285" s="40"/>
      <c r="BM285" s="40"/>
      <c r="BN285" s="40"/>
      <c r="BO285" s="40"/>
      <c r="BP285" s="100"/>
      <c r="BQ285" s="40"/>
      <c r="BR285" s="40"/>
      <c r="BS285" s="40"/>
      <c r="BT285" s="40"/>
      <c r="BU285" s="40"/>
      <c r="BV285" s="40"/>
      <c r="BW285" s="40"/>
      <c r="BX285" s="40"/>
      <c r="BY285" s="100"/>
      <c r="BZ285" s="99"/>
      <c r="CA285" s="40"/>
      <c r="CB285" s="40"/>
      <c r="CC285" s="40"/>
      <c r="CD285" s="40"/>
      <c r="CE285" s="40"/>
      <c r="CF285" s="40"/>
      <c r="CG285" s="40"/>
      <c r="CH285" s="40"/>
      <c r="CI285" s="40"/>
      <c r="CJ285" s="40"/>
      <c r="CK285" s="40"/>
      <c r="CL285" s="40"/>
      <c r="CM285" s="40"/>
      <c r="CN285" s="40"/>
      <c r="CO285" s="40"/>
      <c r="CP285" s="40"/>
      <c r="CQ285" s="40"/>
      <c r="CR285" s="40"/>
      <c r="CS285" s="102"/>
      <c r="CT285" s="103"/>
      <c r="CU285" s="40"/>
      <c r="CV285" s="40"/>
      <c r="CW285" s="40"/>
      <c r="CX285" s="40"/>
      <c r="CY285" s="40"/>
      <c r="CZ285" s="40"/>
      <c r="DA285" s="40"/>
      <c r="DB285" s="40"/>
      <c r="DC285" s="40"/>
      <c r="DD285" s="40"/>
      <c r="DE285" s="40"/>
      <c r="DF285" s="40"/>
      <c r="DG285" s="40"/>
      <c r="DH285" s="40"/>
      <c r="DI285" s="40"/>
      <c r="DJ285" s="40"/>
      <c r="DK285" s="40"/>
      <c r="DL285" s="40"/>
      <c r="DM285" s="40"/>
      <c r="DN285" s="40"/>
      <c r="DO285" s="94"/>
      <c r="DP285" s="100"/>
      <c r="DQ285" s="104"/>
      <c r="DR285" s="105"/>
      <c r="DS285" s="105"/>
      <c r="DT285" s="105"/>
      <c r="DU285" s="105"/>
      <c r="DV285" s="105"/>
      <c r="DW285" s="94"/>
      <c r="DX285" s="191"/>
      <c r="DY285" s="104"/>
      <c r="DZ285" s="105"/>
      <c r="EA285" s="105"/>
      <c r="EB285" s="105"/>
      <c r="EC285" s="105"/>
      <c r="ED285" s="105"/>
      <c r="EE285" s="105"/>
      <c r="EF285" s="94"/>
      <c r="EG285" s="96"/>
      <c r="EH285" s="18"/>
      <c r="EI285" s="2"/>
      <c r="EJ285" s="2"/>
      <c r="EK285" s="100"/>
      <c r="EL285" s="99"/>
      <c r="EM285" s="40"/>
      <c r="EN285" s="40"/>
      <c r="EO285" s="100"/>
      <c r="EP285" s="99"/>
      <c r="EQ285" s="40"/>
      <c r="ER285" s="40"/>
      <c r="ES285" s="40"/>
      <c r="ET285" s="40"/>
      <c r="EU285" s="40"/>
      <c r="EV285" s="40"/>
      <c r="EW285" s="100"/>
      <c r="EX285" s="99"/>
      <c r="EY285" s="40"/>
      <c r="EZ285" s="40"/>
      <c r="FA285" s="40"/>
      <c r="FB285" s="40"/>
      <c r="FC285" s="40"/>
      <c r="FD285" s="40"/>
      <c r="FE285" s="100"/>
    </row>
    <row r="286" spans="1:161">
      <c r="A286" s="119" t="str">
        <f>Validation!B286</f>
        <v>Pass</v>
      </c>
      <c r="B286" s="150"/>
      <c r="C286" s="150"/>
      <c r="D286" s="150"/>
      <c r="E286" s="151"/>
      <c r="F286" s="152"/>
      <c r="G286" s="150"/>
      <c r="H286" s="149"/>
      <c r="I286" s="40"/>
      <c r="J286" s="149"/>
      <c r="K286" s="102"/>
      <c r="L286" s="40"/>
      <c r="M286" s="123"/>
      <c r="N286" s="137"/>
      <c r="O286" s="137"/>
      <c r="P286" s="95"/>
      <c r="Q286" s="94"/>
      <c r="R286" s="96"/>
      <c r="S286" s="95"/>
      <c r="T286" s="40"/>
      <c r="U286" s="40"/>
      <c r="V286" s="185"/>
      <c r="W286" s="167"/>
      <c r="X286" s="96"/>
      <c r="Y286" s="99"/>
      <c r="Z286" s="40"/>
      <c r="AA286" s="40"/>
      <c r="AB286" s="171"/>
      <c r="AC286" s="172"/>
      <c r="AD286" s="40"/>
      <c r="AE286" s="40"/>
      <c r="AF286" s="94"/>
      <c r="AG286" s="94"/>
      <c r="AH286" s="100"/>
      <c r="AI286" s="170"/>
      <c r="AJ286" s="169"/>
      <c r="AK286" s="98"/>
      <c r="AL286" s="168"/>
      <c r="AM286" s="97"/>
      <c r="AN286" s="98"/>
      <c r="AO286" s="98"/>
      <c r="AP286" s="225"/>
      <c r="AQ286" s="175"/>
      <c r="AR286" s="98"/>
      <c r="AS286" s="235"/>
      <c r="AT286" s="168"/>
      <c r="AU286" s="136"/>
      <c r="AV286" s="99"/>
      <c r="AW286" s="40"/>
      <c r="AX286" s="40"/>
      <c r="AY286" s="40"/>
      <c r="AZ286" s="40"/>
      <c r="BA286" s="40"/>
      <c r="BB286" s="40"/>
      <c r="BC286" s="40"/>
      <c r="BD286" s="40"/>
      <c r="BE286" s="40"/>
      <c r="BF286" s="101"/>
      <c r="BG286" s="96"/>
      <c r="BH286" s="99"/>
      <c r="BI286" s="40"/>
      <c r="BJ286" s="40"/>
      <c r="BK286" s="40"/>
      <c r="BL286" s="40"/>
      <c r="BM286" s="40"/>
      <c r="BN286" s="40"/>
      <c r="BO286" s="40"/>
      <c r="BP286" s="100"/>
      <c r="BQ286" s="40"/>
      <c r="BR286" s="40"/>
      <c r="BS286" s="40"/>
      <c r="BT286" s="40"/>
      <c r="BU286" s="40"/>
      <c r="BV286" s="40"/>
      <c r="BW286" s="40"/>
      <c r="BX286" s="40"/>
      <c r="BY286" s="100"/>
      <c r="BZ286" s="99"/>
      <c r="CA286" s="40"/>
      <c r="CB286" s="40"/>
      <c r="CC286" s="40"/>
      <c r="CD286" s="40"/>
      <c r="CE286" s="40"/>
      <c r="CF286" s="40"/>
      <c r="CG286" s="40"/>
      <c r="CH286" s="40"/>
      <c r="CI286" s="40"/>
      <c r="CJ286" s="40"/>
      <c r="CK286" s="40"/>
      <c r="CL286" s="40"/>
      <c r="CM286" s="40"/>
      <c r="CN286" s="40"/>
      <c r="CO286" s="40"/>
      <c r="CP286" s="40"/>
      <c r="CQ286" s="40"/>
      <c r="CR286" s="40"/>
      <c r="CS286" s="102"/>
      <c r="CT286" s="103"/>
      <c r="CU286" s="40"/>
      <c r="CV286" s="40"/>
      <c r="CW286" s="40"/>
      <c r="CX286" s="40"/>
      <c r="CY286" s="40"/>
      <c r="CZ286" s="40"/>
      <c r="DA286" s="40"/>
      <c r="DB286" s="40"/>
      <c r="DC286" s="40"/>
      <c r="DD286" s="40"/>
      <c r="DE286" s="40"/>
      <c r="DF286" s="40"/>
      <c r="DG286" s="40"/>
      <c r="DH286" s="40"/>
      <c r="DI286" s="40"/>
      <c r="DJ286" s="40"/>
      <c r="DK286" s="40"/>
      <c r="DL286" s="40"/>
      <c r="DM286" s="40"/>
      <c r="DN286" s="40"/>
      <c r="DO286" s="94"/>
      <c r="DP286" s="100"/>
      <c r="DQ286" s="104"/>
      <c r="DR286" s="105"/>
      <c r="DS286" s="105"/>
      <c r="DT286" s="105"/>
      <c r="DU286" s="105"/>
      <c r="DV286" s="105"/>
      <c r="DW286" s="94"/>
      <c r="DX286" s="191"/>
      <c r="DY286" s="104"/>
      <c r="DZ286" s="105"/>
      <c r="EA286" s="105"/>
      <c r="EB286" s="105"/>
      <c r="EC286" s="105"/>
      <c r="ED286" s="105"/>
      <c r="EE286" s="105"/>
      <c r="EF286" s="94"/>
      <c r="EG286" s="96"/>
      <c r="EH286" s="18"/>
      <c r="EI286" s="2"/>
      <c r="EJ286" s="2"/>
      <c r="EK286" s="100"/>
      <c r="EL286" s="99"/>
      <c r="EM286" s="40"/>
      <c r="EN286" s="40"/>
      <c r="EO286" s="100"/>
      <c r="EP286" s="99"/>
      <c r="EQ286" s="40"/>
      <c r="ER286" s="40"/>
      <c r="ES286" s="40"/>
      <c r="ET286" s="40"/>
      <c r="EU286" s="40"/>
      <c r="EV286" s="40"/>
      <c r="EW286" s="100"/>
      <c r="EX286" s="99"/>
      <c r="EY286" s="40"/>
      <c r="EZ286" s="40"/>
      <c r="FA286" s="40"/>
      <c r="FB286" s="40"/>
      <c r="FC286" s="40"/>
      <c r="FD286" s="40"/>
      <c r="FE286" s="100"/>
    </row>
    <row r="287" spans="1:161">
      <c r="A287" s="119" t="str">
        <f>Validation!B287</f>
        <v>Pass</v>
      </c>
      <c r="B287" s="150"/>
      <c r="C287" s="150"/>
      <c r="D287" s="150"/>
      <c r="E287" s="151"/>
      <c r="F287" s="152"/>
      <c r="G287" s="150"/>
      <c r="H287" s="149"/>
      <c r="I287" s="40"/>
      <c r="J287" s="149"/>
      <c r="K287" s="102"/>
      <c r="L287" s="40"/>
      <c r="M287" s="123"/>
      <c r="N287" s="137"/>
      <c r="O287" s="137"/>
      <c r="P287" s="95"/>
      <c r="Q287" s="94"/>
      <c r="R287" s="96"/>
      <c r="S287" s="95"/>
      <c r="T287" s="40"/>
      <c r="U287" s="40"/>
      <c r="V287" s="185"/>
      <c r="W287" s="167"/>
      <c r="X287" s="96"/>
      <c r="Y287" s="99"/>
      <c r="Z287" s="40"/>
      <c r="AA287" s="40"/>
      <c r="AB287" s="171"/>
      <c r="AC287" s="172"/>
      <c r="AD287" s="40"/>
      <c r="AE287" s="40"/>
      <c r="AF287" s="94"/>
      <c r="AG287" s="94"/>
      <c r="AH287" s="100"/>
      <c r="AI287" s="170"/>
      <c r="AJ287" s="169"/>
      <c r="AK287" s="98"/>
      <c r="AL287" s="168"/>
      <c r="AM287" s="97"/>
      <c r="AN287" s="98"/>
      <c r="AO287" s="98"/>
      <c r="AP287" s="225"/>
      <c r="AQ287" s="175"/>
      <c r="AR287" s="98"/>
      <c r="AS287" s="235"/>
      <c r="AT287" s="168"/>
      <c r="AU287" s="136"/>
      <c r="AV287" s="99"/>
      <c r="AW287" s="40"/>
      <c r="AX287" s="40"/>
      <c r="AY287" s="40"/>
      <c r="AZ287" s="40"/>
      <c r="BA287" s="40"/>
      <c r="BB287" s="40"/>
      <c r="BC287" s="40"/>
      <c r="BD287" s="40"/>
      <c r="BE287" s="40"/>
      <c r="BF287" s="101"/>
      <c r="BG287" s="96"/>
      <c r="BH287" s="99"/>
      <c r="BI287" s="40"/>
      <c r="BJ287" s="40"/>
      <c r="BK287" s="40"/>
      <c r="BL287" s="40"/>
      <c r="BM287" s="40"/>
      <c r="BN287" s="40"/>
      <c r="BO287" s="40"/>
      <c r="BP287" s="100"/>
      <c r="BQ287" s="40"/>
      <c r="BR287" s="40"/>
      <c r="BS287" s="40"/>
      <c r="BT287" s="40"/>
      <c r="BU287" s="40"/>
      <c r="BV287" s="40"/>
      <c r="BW287" s="40"/>
      <c r="BX287" s="40"/>
      <c r="BY287" s="100"/>
      <c r="BZ287" s="99"/>
      <c r="CA287" s="40"/>
      <c r="CB287" s="40"/>
      <c r="CC287" s="40"/>
      <c r="CD287" s="40"/>
      <c r="CE287" s="40"/>
      <c r="CF287" s="40"/>
      <c r="CG287" s="40"/>
      <c r="CH287" s="40"/>
      <c r="CI287" s="40"/>
      <c r="CJ287" s="40"/>
      <c r="CK287" s="40"/>
      <c r="CL287" s="40"/>
      <c r="CM287" s="40"/>
      <c r="CN287" s="40"/>
      <c r="CO287" s="40"/>
      <c r="CP287" s="40"/>
      <c r="CQ287" s="40"/>
      <c r="CR287" s="40"/>
      <c r="CS287" s="102"/>
      <c r="CT287" s="103"/>
      <c r="CU287" s="40"/>
      <c r="CV287" s="40"/>
      <c r="CW287" s="40"/>
      <c r="CX287" s="40"/>
      <c r="CY287" s="40"/>
      <c r="CZ287" s="40"/>
      <c r="DA287" s="40"/>
      <c r="DB287" s="40"/>
      <c r="DC287" s="40"/>
      <c r="DD287" s="40"/>
      <c r="DE287" s="40"/>
      <c r="DF287" s="40"/>
      <c r="DG287" s="40"/>
      <c r="DH287" s="40"/>
      <c r="DI287" s="40"/>
      <c r="DJ287" s="40"/>
      <c r="DK287" s="40"/>
      <c r="DL287" s="40"/>
      <c r="DM287" s="40"/>
      <c r="DN287" s="40"/>
      <c r="DO287" s="94"/>
      <c r="DP287" s="100"/>
      <c r="DQ287" s="104"/>
      <c r="DR287" s="105"/>
      <c r="DS287" s="105"/>
      <c r="DT287" s="105"/>
      <c r="DU287" s="105"/>
      <c r="DV287" s="105"/>
      <c r="DW287" s="94"/>
      <c r="DX287" s="191"/>
      <c r="DY287" s="104"/>
      <c r="DZ287" s="105"/>
      <c r="EA287" s="105"/>
      <c r="EB287" s="105"/>
      <c r="EC287" s="105"/>
      <c r="ED287" s="105"/>
      <c r="EE287" s="105"/>
      <c r="EF287" s="94"/>
      <c r="EG287" s="96"/>
      <c r="EH287" s="18"/>
      <c r="EI287" s="2"/>
      <c r="EJ287" s="2"/>
      <c r="EK287" s="100"/>
      <c r="EL287" s="99"/>
      <c r="EM287" s="40"/>
      <c r="EN287" s="40"/>
      <c r="EO287" s="100"/>
      <c r="EP287" s="99"/>
      <c r="EQ287" s="40"/>
      <c r="ER287" s="40"/>
      <c r="ES287" s="40"/>
      <c r="ET287" s="40"/>
      <c r="EU287" s="40"/>
      <c r="EV287" s="40"/>
      <c r="EW287" s="100"/>
      <c r="EX287" s="99"/>
      <c r="EY287" s="40"/>
      <c r="EZ287" s="40"/>
      <c r="FA287" s="40"/>
      <c r="FB287" s="40"/>
      <c r="FC287" s="40"/>
      <c r="FD287" s="40"/>
      <c r="FE287" s="100"/>
    </row>
    <row r="288" spans="1:161">
      <c r="A288" s="119" t="str">
        <f>Validation!B288</f>
        <v>Pass</v>
      </c>
      <c r="B288" s="150"/>
      <c r="C288" s="150"/>
      <c r="D288" s="150"/>
      <c r="E288" s="151"/>
      <c r="F288" s="152"/>
      <c r="G288" s="150"/>
      <c r="H288" s="149"/>
      <c r="I288" s="40"/>
      <c r="J288" s="149"/>
      <c r="K288" s="102"/>
      <c r="L288" s="40"/>
      <c r="M288" s="123"/>
      <c r="N288" s="137"/>
      <c r="O288" s="137"/>
      <c r="P288" s="95"/>
      <c r="Q288" s="94"/>
      <c r="R288" s="96"/>
      <c r="S288" s="95"/>
      <c r="T288" s="40"/>
      <c r="U288" s="40"/>
      <c r="V288" s="185"/>
      <c r="W288" s="167"/>
      <c r="X288" s="96"/>
      <c r="Y288" s="99"/>
      <c r="Z288" s="40"/>
      <c r="AA288" s="40"/>
      <c r="AB288" s="171"/>
      <c r="AC288" s="172"/>
      <c r="AD288" s="40"/>
      <c r="AE288" s="40"/>
      <c r="AF288" s="94"/>
      <c r="AG288" s="94"/>
      <c r="AH288" s="100"/>
      <c r="AI288" s="170"/>
      <c r="AJ288" s="169"/>
      <c r="AK288" s="98"/>
      <c r="AL288" s="168"/>
      <c r="AM288" s="97"/>
      <c r="AN288" s="98"/>
      <c r="AO288" s="98"/>
      <c r="AP288" s="225"/>
      <c r="AQ288" s="175"/>
      <c r="AR288" s="98"/>
      <c r="AS288" s="235"/>
      <c r="AT288" s="168"/>
      <c r="AU288" s="136"/>
      <c r="AV288" s="99"/>
      <c r="AW288" s="40"/>
      <c r="AX288" s="40"/>
      <c r="AY288" s="40"/>
      <c r="AZ288" s="40"/>
      <c r="BA288" s="40"/>
      <c r="BB288" s="40"/>
      <c r="BC288" s="40"/>
      <c r="BD288" s="40"/>
      <c r="BE288" s="40"/>
      <c r="BF288" s="101"/>
      <c r="BG288" s="96"/>
      <c r="BH288" s="99"/>
      <c r="BI288" s="40"/>
      <c r="BJ288" s="40"/>
      <c r="BK288" s="40"/>
      <c r="BL288" s="40"/>
      <c r="BM288" s="40"/>
      <c r="BN288" s="40"/>
      <c r="BO288" s="40"/>
      <c r="BP288" s="100"/>
      <c r="BQ288" s="40"/>
      <c r="BR288" s="40"/>
      <c r="BS288" s="40"/>
      <c r="BT288" s="40"/>
      <c r="BU288" s="40"/>
      <c r="BV288" s="40"/>
      <c r="BW288" s="40"/>
      <c r="BX288" s="40"/>
      <c r="BY288" s="100"/>
      <c r="BZ288" s="99"/>
      <c r="CA288" s="40"/>
      <c r="CB288" s="40"/>
      <c r="CC288" s="40"/>
      <c r="CD288" s="40"/>
      <c r="CE288" s="40"/>
      <c r="CF288" s="40"/>
      <c r="CG288" s="40"/>
      <c r="CH288" s="40"/>
      <c r="CI288" s="40"/>
      <c r="CJ288" s="40"/>
      <c r="CK288" s="40"/>
      <c r="CL288" s="40"/>
      <c r="CM288" s="40"/>
      <c r="CN288" s="40"/>
      <c r="CO288" s="40"/>
      <c r="CP288" s="40"/>
      <c r="CQ288" s="40"/>
      <c r="CR288" s="40"/>
      <c r="CS288" s="102"/>
      <c r="CT288" s="103"/>
      <c r="CU288" s="40"/>
      <c r="CV288" s="40"/>
      <c r="CW288" s="40"/>
      <c r="CX288" s="40"/>
      <c r="CY288" s="40"/>
      <c r="CZ288" s="40"/>
      <c r="DA288" s="40"/>
      <c r="DB288" s="40"/>
      <c r="DC288" s="40"/>
      <c r="DD288" s="40"/>
      <c r="DE288" s="40"/>
      <c r="DF288" s="40"/>
      <c r="DG288" s="40"/>
      <c r="DH288" s="40"/>
      <c r="DI288" s="40"/>
      <c r="DJ288" s="40"/>
      <c r="DK288" s="40"/>
      <c r="DL288" s="40"/>
      <c r="DM288" s="40"/>
      <c r="DN288" s="40"/>
      <c r="DO288" s="94"/>
      <c r="DP288" s="100"/>
      <c r="DQ288" s="104"/>
      <c r="DR288" s="105"/>
      <c r="DS288" s="105"/>
      <c r="DT288" s="105"/>
      <c r="DU288" s="105"/>
      <c r="DV288" s="105"/>
      <c r="DW288" s="94"/>
      <c r="DX288" s="191"/>
      <c r="DY288" s="104"/>
      <c r="DZ288" s="105"/>
      <c r="EA288" s="105"/>
      <c r="EB288" s="105"/>
      <c r="EC288" s="105"/>
      <c r="ED288" s="105"/>
      <c r="EE288" s="105"/>
      <c r="EF288" s="94"/>
      <c r="EG288" s="96"/>
      <c r="EH288" s="18"/>
      <c r="EI288" s="2"/>
      <c r="EJ288" s="2"/>
      <c r="EK288" s="100"/>
      <c r="EL288" s="99"/>
      <c r="EM288" s="40"/>
      <c r="EN288" s="40"/>
      <c r="EO288" s="100"/>
      <c r="EP288" s="99"/>
      <c r="EQ288" s="40"/>
      <c r="ER288" s="40"/>
      <c r="ES288" s="40"/>
      <c r="ET288" s="40"/>
      <c r="EU288" s="40"/>
      <c r="EV288" s="40"/>
      <c r="EW288" s="100"/>
      <c r="EX288" s="99"/>
      <c r="EY288" s="40"/>
      <c r="EZ288" s="40"/>
      <c r="FA288" s="40"/>
      <c r="FB288" s="40"/>
      <c r="FC288" s="40"/>
      <c r="FD288" s="40"/>
      <c r="FE288" s="100"/>
    </row>
    <row r="289" spans="1:161">
      <c r="A289" s="119" t="str">
        <f>Validation!B289</f>
        <v>Pass</v>
      </c>
      <c r="B289" s="150"/>
      <c r="C289" s="150"/>
      <c r="D289" s="150"/>
      <c r="E289" s="151"/>
      <c r="F289" s="152"/>
      <c r="G289" s="150"/>
      <c r="H289" s="149"/>
      <c r="I289" s="40"/>
      <c r="J289" s="149"/>
      <c r="K289" s="102"/>
      <c r="L289" s="40"/>
      <c r="M289" s="123"/>
      <c r="N289" s="137"/>
      <c r="O289" s="137"/>
      <c r="P289" s="95"/>
      <c r="Q289" s="94"/>
      <c r="R289" s="96"/>
      <c r="S289" s="95"/>
      <c r="T289" s="40"/>
      <c r="U289" s="40"/>
      <c r="V289" s="185"/>
      <c r="W289" s="167"/>
      <c r="X289" s="96"/>
      <c r="Y289" s="99"/>
      <c r="Z289" s="40"/>
      <c r="AA289" s="40"/>
      <c r="AB289" s="171"/>
      <c r="AC289" s="172"/>
      <c r="AD289" s="40"/>
      <c r="AE289" s="40"/>
      <c r="AF289" s="94"/>
      <c r="AG289" s="94"/>
      <c r="AH289" s="100"/>
      <c r="AI289" s="170"/>
      <c r="AJ289" s="169"/>
      <c r="AK289" s="98"/>
      <c r="AL289" s="168"/>
      <c r="AM289" s="97"/>
      <c r="AN289" s="98"/>
      <c r="AO289" s="98"/>
      <c r="AP289" s="225"/>
      <c r="AQ289" s="175"/>
      <c r="AR289" s="98"/>
      <c r="AS289" s="235"/>
      <c r="AT289" s="168"/>
      <c r="AU289" s="136"/>
      <c r="AV289" s="99"/>
      <c r="AW289" s="40"/>
      <c r="AX289" s="40"/>
      <c r="AY289" s="40"/>
      <c r="AZ289" s="40"/>
      <c r="BA289" s="40"/>
      <c r="BB289" s="40"/>
      <c r="BC289" s="40"/>
      <c r="BD289" s="40"/>
      <c r="BE289" s="40"/>
      <c r="BF289" s="101"/>
      <c r="BG289" s="96"/>
      <c r="BH289" s="99"/>
      <c r="BI289" s="40"/>
      <c r="BJ289" s="40"/>
      <c r="BK289" s="40"/>
      <c r="BL289" s="40"/>
      <c r="BM289" s="40"/>
      <c r="BN289" s="40"/>
      <c r="BO289" s="40"/>
      <c r="BP289" s="100"/>
      <c r="BQ289" s="40"/>
      <c r="BR289" s="40"/>
      <c r="BS289" s="40"/>
      <c r="BT289" s="40"/>
      <c r="BU289" s="40"/>
      <c r="BV289" s="40"/>
      <c r="BW289" s="40"/>
      <c r="BX289" s="40"/>
      <c r="BY289" s="100"/>
      <c r="BZ289" s="99"/>
      <c r="CA289" s="40"/>
      <c r="CB289" s="40"/>
      <c r="CC289" s="40"/>
      <c r="CD289" s="40"/>
      <c r="CE289" s="40"/>
      <c r="CF289" s="40"/>
      <c r="CG289" s="40"/>
      <c r="CH289" s="40"/>
      <c r="CI289" s="40"/>
      <c r="CJ289" s="40"/>
      <c r="CK289" s="40"/>
      <c r="CL289" s="40"/>
      <c r="CM289" s="40"/>
      <c r="CN289" s="40"/>
      <c r="CO289" s="40"/>
      <c r="CP289" s="40"/>
      <c r="CQ289" s="40"/>
      <c r="CR289" s="40"/>
      <c r="CS289" s="102"/>
      <c r="CT289" s="103"/>
      <c r="CU289" s="40"/>
      <c r="CV289" s="40"/>
      <c r="CW289" s="40"/>
      <c r="CX289" s="40"/>
      <c r="CY289" s="40"/>
      <c r="CZ289" s="40"/>
      <c r="DA289" s="40"/>
      <c r="DB289" s="40"/>
      <c r="DC289" s="40"/>
      <c r="DD289" s="40"/>
      <c r="DE289" s="40"/>
      <c r="DF289" s="40"/>
      <c r="DG289" s="40"/>
      <c r="DH289" s="40"/>
      <c r="DI289" s="40"/>
      <c r="DJ289" s="40"/>
      <c r="DK289" s="40"/>
      <c r="DL289" s="40"/>
      <c r="DM289" s="40"/>
      <c r="DN289" s="40"/>
      <c r="DO289" s="94"/>
      <c r="DP289" s="100"/>
      <c r="DQ289" s="104"/>
      <c r="DR289" s="105"/>
      <c r="DS289" s="105"/>
      <c r="DT289" s="105"/>
      <c r="DU289" s="105"/>
      <c r="DV289" s="105"/>
      <c r="DW289" s="94"/>
      <c r="DX289" s="191"/>
      <c r="DY289" s="104"/>
      <c r="DZ289" s="105"/>
      <c r="EA289" s="105"/>
      <c r="EB289" s="105"/>
      <c r="EC289" s="105"/>
      <c r="ED289" s="105"/>
      <c r="EE289" s="105"/>
      <c r="EF289" s="94"/>
      <c r="EG289" s="96"/>
      <c r="EH289" s="18"/>
      <c r="EI289" s="2"/>
      <c r="EJ289" s="2"/>
      <c r="EK289" s="100"/>
      <c r="EL289" s="99"/>
      <c r="EM289" s="40"/>
      <c r="EN289" s="40"/>
      <c r="EO289" s="100"/>
      <c r="EP289" s="99"/>
      <c r="EQ289" s="40"/>
      <c r="ER289" s="40"/>
      <c r="ES289" s="40"/>
      <c r="ET289" s="40"/>
      <c r="EU289" s="40"/>
      <c r="EV289" s="40"/>
      <c r="EW289" s="100"/>
      <c r="EX289" s="99"/>
      <c r="EY289" s="40"/>
      <c r="EZ289" s="40"/>
      <c r="FA289" s="40"/>
      <c r="FB289" s="40"/>
      <c r="FC289" s="40"/>
      <c r="FD289" s="40"/>
      <c r="FE289" s="100"/>
    </row>
    <row r="290" spans="1:161">
      <c r="A290" s="119" t="str">
        <f>Validation!B290</f>
        <v>Pass</v>
      </c>
      <c r="B290" s="150"/>
      <c r="C290" s="150"/>
      <c r="D290" s="150"/>
      <c r="E290" s="151"/>
      <c r="F290" s="152"/>
      <c r="G290" s="150"/>
      <c r="H290" s="149"/>
      <c r="I290" s="40"/>
      <c r="J290" s="149"/>
      <c r="K290" s="102"/>
      <c r="L290" s="40"/>
      <c r="M290" s="123"/>
      <c r="N290" s="137"/>
      <c r="O290" s="137"/>
      <c r="P290" s="95"/>
      <c r="Q290" s="94"/>
      <c r="R290" s="96"/>
      <c r="S290" s="95"/>
      <c r="T290" s="40"/>
      <c r="U290" s="40"/>
      <c r="V290" s="185"/>
      <c r="W290" s="167"/>
      <c r="X290" s="96"/>
      <c r="Y290" s="99"/>
      <c r="Z290" s="40"/>
      <c r="AA290" s="40"/>
      <c r="AB290" s="171"/>
      <c r="AC290" s="172"/>
      <c r="AD290" s="40"/>
      <c r="AE290" s="40"/>
      <c r="AF290" s="94"/>
      <c r="AG290" s="94"/>
      <c r="AH290" s="100"/>
      <c r="AI290" s="170"/>
      <c r="AJ290" s="169"/>
      <c r="AK290" s="98"/>
      <c r="AL290" s="168"/>
      <c r="AM290" s="97"/>
      <c r="AN290" s="98"/>
      <c r="AO290" s="98"/>
      <c r="AP290" s="225"/>
      <c r="AQ290" s="175"/>
      <c r="AR290" s="98"/>
      <c r="AS290" s="235"/>
      <c r="AT290" s="168"/>
      <c r="AU290" s="136"/>
      <c r="AV290" s="99"/>
      <c r="AW290" s="40"/>
      <c r="AX290" s="40"/>
      <c r="AY290" s="40"/>
      <c r="AZ290" s="40"/>
      <c r="BA290" s="40"/>
      <c r="BB290" s="40"/>
      <c r="BC290" s="40"/>
      <c r="BD290" s="40"/>
      <c r="BE290" s="40"/>
      <c r="BF290" s="101"/>
      <c r="BG290" s="96"/>
      <c r="BH290" s="99"/>
      <c r="BI290" s="40"/>
      <c r="BJ290" s="40"/>
      <c r="BK290" s="40"/>
      <c r="BL290" s="40"/>
      <c r="BM290" s="40"/>
      <c r="BN290" s="40"/>
      <c r="BO290" s="40"/>
      <c r="BP290" s="100"/>
      <c r="BQ290" s="40"/>
      <c r="BR290" s="40"/>
      <c r="BS290" s="40"/>
      <c r="BT290" s="40"/>
      <c r="BU290" s="40"/>
      <c r="BV290" s="40"/>
      <c r="BW290" s="40"/>
      <c r="BX290" s="40"/>
      <c r="BY290" s="100"/>
      <c r="BZ290" s="99"/>
      <c r="CA290" s="40"/>
      <c r="CB290" s="40"/>
      <c r="CC290" s="40"/>
      <c r="CD290" s="40"/>
      <c r="CE290" s="40"/>
      <c r="CF290" s="40"/>
      <c r="CG290" s="40"/>
      <c r="CH290" s="40"/>
      <c r="CI290" s="40"/>
      <c r="CJ290" s="40"/>
      <c r="CK290" s="40"/>
      <c r="CL290" s="40"/>
      <c r="CM290" s="40"/>
      <c r="CN290" s="40"/>
      <c r="CO290" s="40"/>
      <c r="CP290" s="40"/>
      <c r="CQ290" s="40"/>
      <c r="CR290" s="40"/>
      <c r="CS290" s="102"/>
      <c r="CT290" s="103"/>
      <c r="CU290" s="40"/>
      <c r="CV290" s="40"/>
      <c r="CW290" s="40"/>
      <c r="CX290" s="40"/>
      <c r="CY290" s="40"/>
      <c r="CZ290" s="40"/>
      <c r="DA290" s="40"/>
      <c r="DB290" s="40"/>
      <c r="DC290" s="40"/>
      <c r="DD290" s="40"/>
      <c r="DE290" s="40"/>
      <c r="DF290" s="40"/>
      <c r="DG290" s="40"/>
      <c r="DH290" s="40"/>
      <c r="DI290" s="40"/>
      <c r="DJ290" s="40"/>
      <c r="DK290" s="40"/>
      <c r="DL290" s="40"/>
      <c r="DM290" s="40"/>
      <c r="DN290" s="40"/>
      <c r="DO290" s="94"/>
      <c r="DP290" s="100"/>
      <c r="DQ290" s="104"/>
      <c r="DR290" s="105"/>
      <c r="DS290" s="105"/>
      <c r="DT290" s="105"/>
      <c r="DU290" s="105"/>
      <c r="DV290" s="105"/>
      <c r="DW290" s="94"/>
      <c r="DX290" s="191"/>
      <c r="DY290" s="104"/>
      <c r="DZ290" s="105"/>
      <c r="EA290" s="105"/>
      <c r="EB290" s="105"/>
      <c r="EC290" s="105"/>
      <c r="ED290" s="105"/>
      <c r="EE290" s="105"/>
      <c r="EF290" s="94"/>
      <c r="EG290" s="96"/>
      <c r="EH290" s="18"/>
      <c r="EI290" s="2"/>
      <c r="EJ290" s="2"/>
      <c r="EK290" s="100"/>
      <c r="EL290" s="99"/>
      <c r="EM290" s="40"/>
      <c r="EN290" s="40"/>
      <c r="EO290" s="100"/>
      <c r="EP290" s="99"/>
      <c r="EQ290" s="40"/>
      <c r="ER290" s="40"/>
      <c r="ES290" s="40"/>
      <c r="ET290" s="40"/>
      <c r="EU290" s="40"/>
      <c r="EV290" s="40"/>
      <c r="EW290" s="100"/>
      <c r="EX290" s="99"/>
      <c r="EY290" s="40"/>
      <c r="EZ290" s="40"/>
      <c r="FA290" s="40"/>
      <c r="FB290" s="40"/>
      <c r="FC290" s="40"/>
      <c r="FD290" s="40"/>
      <c r="FE290" s="100"/>
    </row>
    <row r="291" spans="1:161">
      <c r="A291" s="119" t="str">
        <f>Validation!B291</f>
        <v>Pass</v>
      </c>
      <c r="B291" s="150"/>
      <c r="C291" s="150"/>
      <c r="D291" s="150"/>
      <c r="E291" s="151"/>
      <c r="F291" s="152"/>
      <c r="G291" s="150"/>
      <c r="H291" s="149"/>
      <c r="I291" s="40"/>
      <c r="J291" s="149"/>
      <c r="K291" s="102"/>
      <c r="L291" s="40"/>
      <c r="M291" s="123"/>
      <c r="N291" s="137"/>
      <c r="O291" s="137"/>
      <c r="P291" s="95"/>
      <c r="Q291" s="94"/>
      <c r="R291" s="96"/>
      <c r="S291" s="95"/>
      <c r="T291" s="40"/>
      <c r="U291" s="40"/>
      <c r="V291" s="185"/>
      <c r="W291" s="167"/>
      <c r="X291" s="96"/>
      <c r="Y291" s="99"/>
      <c r="Z291" s="40"/>
      <c r="AA291" s="40"/>
      <c r="AB291" s="171"/>
      <c r="AC291" s="172"/>
      <c r="AD291" s="40"/>
      <c r="AE291" s="40"/>
      <c r="AF291" s="94"/>
      <c r="AG291" s="94"/>
      <c r="AH291" s="100"/>
      <c r="AI291" s="170"/>
      <c r="AJ291" s="169"/>
      <c r="AK291" s="98"/>
      <c r="AL291" s="168"/>
      <c r="AM291" s="97"/>
      <c r="AN291" s="98"/>
      <c r="AO291" s="98"/>
      <c r="AP291" s="225"/>
      <c r="AQ291" s="175"/>
      <c r="AR291" s="98"/>
      <c r="AS291" s="235"/>
      <c r="AT291" s="168"/>
      <c r="AU291" s="136"/>
      <c r="AV291" s="99"/>
      <c r="AW291" s="40"/>
      <c r="AX291" s="40"/>
      <c r="AY291" s="40"/>
      <c r="AZ291" s="40"/>
      <c r="BA291" s="40"/>
      <c r="BB291" s="40"/>
      <c r="BC291" s="40"/>
      <c r="BD291" s="40"/>
      <c r="BE291" s="40"/>
      <c r="BF291" s="101"/>
      <c r="BG291" s="96"/>
      <c r="BH291" s="99"/>
      <c r="BI291" s="40"/>
      <c r="BJ291" s="40"/>
      <c r="BK291" s="40"/>
      <c r="BL291" s="40"/>
      <c r="BM291" s="40"/>
      <c r="BN291" s="40"/>
      <c r="BO291" s="40"/>
      <c r="BP291" s="100"/>
      <c r="BQ291" s="40"/>
      <c r="BR291" s="40"/>
      <c r="BS291" s="40"/>
      <c r="BT291" s="40"/>
      <c r="BU291" s="40"/>
      <c r="BV291" s="40"/>
      <c r="BW291" s="40"/>
      <c r="BX291" s="40"/>
      <c r="BY291" s="100"/>
      <c r="BZ291" s="99"/>
      <c r="CA291" s="40"/>
      <c r="CB291" s="40"/>
      <c r="CC291" s="40"/>
      <c r="CD291" s="40"/>
      <c r="CE291" s="40"/>
      <c r="CF291" s="40"/>
      <c r="CG291" s="40"/>
      <c r="CH291" s="40"/>
      <c r="CI291" s="40"/>
      <c r="CJ291" s="40"/>
      <c r="CK291" s="40"/>
      <c r="CL291" s="40"/>
      <c r="CM291" s="40"/>
      <c r="CN291" s="40"/>
      <c r="CO291" s="40"/>
      <c r="CP291" s="40"/>
      <c r="CQ291" s="40"/>
      <c r="CR291" s="40"/>
      <c r="CS291" s="102"/>
      <c r="CT291" s="103"/>
      <c r="CU291" s="40"/>
      <c r="CV291" s="40"/>
      <c r="CW291" s="40"/>
      <c r="CX291" s="40"/>
      <c r="CY291" s="40"/>
      <c r="CZ291" s="40"/>
      <c r="DA291" s="40"/>
      <c r="DB291" s="40"/>
      <c r="DC291" s="40"/>
      <c r="DD291" s="40"/>
      <c r="DE291" s="40"/>
      <c r="DF291" s="40"/>
      <c r="DG291" s="40"/>
      <c r="DH291" s="40"/>
      <c r="DI291" s="40"/>
      <c r="DJ291" s="40"/>
      <c r="DK291" s="40"/>
      <c r="DL291" s="40"/>
      <c r="DM291" s="40"/>
      <c r="DN291" s="40"/>
      <c r="DO291" s="94"/>
      <c r="DP291" s="100"/>
      <c r="DQ291" s="104"/>
      <c r="DR291" s="105"/>
      <c r="DS291" s="105"/>
      <c r="DT291" s="105"/>
      <c r="DU291" s="105"/>
      <c r="DV291" s="105"/>
      <c r="DW291" s="94"/>
      <c r="DX291" s="191"/>
      <c r="DY291" s="104"/>
      <c r="DZ291" s="105"/>
      <c r="EA291" s="105"/>
      <c r="EB291" s="105"/>
      <c r="EC291" s="105"/>
      <c r="ED291" s="105"/>
      <c r="EE291" s="105"/>
      <c r="EF291" s="94"/>
      <c r="EG291" s="96"/>
      <c r="EH291" s="18"/>
      <c r="EI291" s="2"/>
      <c r="EJ291" s="2"/>
      <c r="EK291" s="100"/>
      <c r="EL291" s="99"/>
      <c r="EM291" s="40"/>
      <c r="EN291" s="40"/>
      <c r="EO291" s="100"/>
      <c r="EP291" s="99"/>
      <c r="EQ291" s="40"/>
      <c r="ER291" s="40"/>
      <c r="ES291" s="40"/>
      <c r="ET291" s="40"/>
      <c r="EU291" s="40"/>
      <c r="EV291" s="40"/>
      <c r="EW291" s="100"/>
      <c r="EX291" s="99"/>
      <c r="EY291" s="40"/>
      <c r="EZ291" s="40"/>
      <c r="FA291" s="40"/>
      <c r="FB291" s="40"/>
      <c r="FC291" s="40"/>
      <c r="FD291" s="40"/>
      <c r="FE291" s="100"/>
    </row>
    <row r="292" spans="1:161">
      <c r="A292" s="119" t="str">
        <f>Validation!B292</f>
        <v>Pass</v>
      </c>
      <c r="B292" s="150"/>
      <c r="C292" s="150"/>
      <c r="D292" s="150"/>
      <c r="E292" s="151"/>
      <c r="F292" s="152"/>
      <c r="G292" s="150"/>
      <c r="H292" s="149"/>
      <c r="I292" s="40"/>
      <c r="J292" s="149"/>
      <c r="K292" s="102"/>
      <c r="L292" s="40"/>
      <c r="M292" s="123"/>
      <c r="N292" s="137"/>
      <c r="O292" s="137"/>
      <c r="P292" s="95"/>
      <c r="Q292" s="94"/>
      <c r="R292" s="96"/>
      <c r="S292" s="95"/>
      <c r="T292" s="40"/>
      <c r="U292" s="40"/>
      <c r="V292" s="185"/>
      <c r="W292" s="167"/>
      <c r="X292" s="96"/>
      <c r="Y292" s="99"/>
      <c r="Z292" s="40"/>
      <c r="AA292" s="40"/>
      <c r="AB292" s="171"/>
      <c r="AC292" s="172"/>
      <c r="AD292" s="40"/>
      <c r="AE292" s="40"/>
      <c r="AF292" s="94"/>
      <c r="AG292" s="94"/>
      <c r="AH292" s="100"/>
      <c r="AI292" s="170"/>
      <c r="AJ292" s="169"/>
      <c r="AK292" s="98"/>
      <c r="AL292" s="168"/>
      <c r="AM292" s="97"/>
      <c r="AN292" s="98"/>
      <c r="AO292" s="98"/>
      <c r="AP292" s="225"/>
      <c r="AQ292" s="175"/>
      <c r="AR292" s="98"/>
      <c r="AS292" s="235"/>
      <c r="AT292" s="168"/>
      <c r="AU292" s="136"/>
      <c r="AV292" s="99"/>
      <c r="AW292" s="40"/>
      <c r="AX292" s="40"/>
      <c r="AY292" s="40"/>
      <c r="AZ292" s="40"/>
      <c r="BA292" s="40"/>
      <c r="BB292" s="40"/>
      <c r="BC292" s="40"/>
      <c r="BD292" s="40"/>
      <c r="BE292" s="40"/>
      <c r="BF292" s="101"/>
      <c r="BG292" s="96"/>
      <c r="BH292" s="99"/>
      <c r="BI292" s="40"/>
      <c r="BJ292" s="40"/>
      <c r="BK292" s="40"/>
      <c r="BL292" s="40"/>
      <c r="BM292" s="40"/>
      <c r="BN292" s="40"/>
      <c r="BO292" s="40"/>
      <c r="BP292" s="100"/>
      <c r="BQ292" s="40"/>
      <c r="BR292" s="40"/>
      <c r="BS292" s="40"/>
      <c r="BT292" s="40"/>
      <c r="BU292" s="40"/>
      <c r="BV292" s="40"/>
      <c r="BW292" s="40"/>
      <c r="BX292" s="40"/>
      <c r="BY292" s="100"/>
      <c r="BZ292" s="99"/>
      <c r="CA292" s="40"/>
      <c r="CB292" s="40"/>
      <c r="CC292" s="40"/>
      <c r="CD292" s="40"/>
      <c r="CE292" s="40"/>
      <c r="CF292" s="40"/>
      <c r="CG292" s="40"/>
      <c r="CH292" s="40"/>
      <c r="CI292" s="40"/>
      <c r="CJ292" s="40"/>
      <c r="CK292" s="40"/>
      <c r="CL292" s="40"/>
      <c r="CM292" s="40"/>
      <c r="CN292" s="40"/>
      <c r="CO292" s="40"/>
      <c r="CP292" s="40"/>
      <c r="CQ292" s="40"/>
      <c r="CR292" s="40"/>
      <c r="CS292" s="102"/>
      <c r="CT292" s="103"/>
      <c r="CU292" s="40"/>
      <c r="CV292" s="40"/>
      <c r="CW292" s="40"/>
      <c r="CX292" s="40"/>
      <c r="CY292" s="40"/>
      <c r="CZ292" s="40"/>
      <c r="DA292" s="40"/>
      <c r="DB292" s="40"/>
      <c r="DC292" s="40"/>
      <c r="DD292" s="40"/>
      <c r="DE292" s="40"/>
      <c r="DF292" s="40"/>
      <c r="DG292" s="40"/>
      <c r="DH292" s="40"/>
      <c r="DI292" s="40"/>
      <c r="DJ292" s="40"/>
      <c r="DK292" s="40"/>
      <c r="DL292" s="40"/>
      <c r="DM292" s="40"/>
      <c r="DN292" s="40"/>
      <c r="DO292" s="94"/>
      <c r="DP292" s="100"/>
      <c r="DQ292" s="104"/>
      <c r="DR292" s="105"/>
      <c r="DS292" s="105"/>
      <c r="DT292" s="105"/>
      <c r="DU292" s="105"/>
      <c r="DV292" s="105"/>
      <c r="DW292" s="94"/>
      <c r="DX292" s="191"/>
      <c r="DY292" s="104"/>
      <c r="DZ292" s="105"/>
      <c r="EA292" s="105"/>
      <c r="EB292" s="105"/>
      <c r="EC292" s="105"/>
      <c r="ED292" s="105"/>
      <c r="EE292" s="105"/>
      <c r="EF292" s="94"/>
      <c r="EG292" s="96"/>
      <c r="EH292" s="18"/>
      <c r="EI292" s="2"/>
      <c r="EJ292" s="2"/>
      <c r="EK292" s="100"/>
      <c r="EL292" s="99"/>
      <c r="EM292" s="40"/>
      <c r="EN292" s="40"/>
      <c r="EO292" s="100"/>
      <c r="EP292" s="99"/>
      <c r="EQ292" s="40"/>
      <c r="ER292" s="40"/>
      <c r="ES292" s="40"/>
      <c r="ET292" s="40"/>
      <c r="EU292" s="40"/>
      <c r="EV292" s="40"/>
      <c r="EW292" s="100"/>
      <c r="EX292" s="99"/>
      <c r="EY292" s="40"/>
      <c r="EZ292" s="40"/>
      <c r="FA292" s="40"/>
      <c r="FB292" s="40"/>
      <c r="FC292" s="40"/>
      <c r="FD292" s="40"/>
      <c r="FE292" s="100"/>
    </row>
    <row r="293" spans="1:161">
      <c r="A293" s="119" t="str">
        <f>Validation!B293</f>
        <v>Pass</v>
      </c>
      <c r="B293" s="150"/>
      <c r="C293" s="150"/>
      <c r="D293" s="150"/>
      <c r="E293" s="151"/>
      <c r="F293" s="152"/>
      <c r="G293" s="150"/>
      <c r="H293" s="149"/>
      <c r="I293" s="40"/>
      <c r="J293" s="149"/>
      <c r="K293" s="102"/>
      <c r="L293" s="40"/>
      <c r="M293" s="123"/>
      <c r="N293" s="137"/>
      <c r="O293" s="137"/>
      <c r="P293" s="95"/>
      <c r="Q293" s="94"/>
      <c r="R293" s="96"/>
      <c r="S293" s="95"/>
      <c r="T293" s="40"/>
      <c r="U293" s="40"/>
      <c r="V293" s="185"/>
      <c r="W293" s="167"/>
      <c r="X293" s="96"/>
      <c r="Y293" s="99"/>
      <c r="Z293" s="40"/>
      <c r="AA293" s="40"/>
      <c r="AB293" s="171"/>
      <c r="AC293" s="172"/>
      <c r="AD293" s="40"/>
      <c r="AE293" s="40"/>
      <c r="AF293" s="94"/>
      <c r="AG293" s="94"/>
      <c r="AH293" s="100"/>
      <c r="AI293" s="170"/>
      <c r="AJ293" s="169"/>
      <c r="AK293" s="98"/>
      <c r="AL293" s="168"/>
      <c r="AM293" s="97"/>
      <c r="AN293" s="98"/>
      <c r="AO293" s="98"/>
      <c r="AP293" s="225"/>
      <c r="AQ293" s="175"/>
      <c r="AR293" s="98"/>
      <c r="AS293" s="235"/>
      <c r="AT293" s="168"/>
      <c r="AU293" s="136"/>
      <c r="AV293" s="99"/>
      <c r="AW293" s="40"/>
      <c r="AX293" s="40"/>
      <c r="AY293" s="40"/>
      <c r="AZ293" s="40"/>
      <c r="BA293" s="40"/>
      <c r="BB293" s="40"/>
      <c r="BC293" s="40"/>
      <c r="BD293" s="40"/>
      <c r="BE293" s="40"/>
      <c r="BF293" s="101"/>
      <c r="BG293" s="96"/>
      <c r="BH293" s="99"/>
      <c r="BI293" s="40"/>
      <c r="BJ293" s="40"/>
      <c r="BK293" s="40"/>
      <c r="BL293" s="40"/>
      <c r="BM293" s="40"/>
      <c r="BN293" s="40"/>
      <c r="BO293" s="40"/>
      <c r="BP293" s="100"/>
      <c r="BQ293" s="40"/>
      <c r="BR293" s="40"/>
      <c r="BS293" s="40"/>
      <c r="BT293" s="40"/>
      <c r="BU293" s="40"/>
      <c r="BV293" s="40"/>
      <c r="BW293" s="40"/>
      <c r="BX293" s="40"/>
      <c r="BY293" s="100"/>
      <c r="BZ293" s="99"/>
      <c r="CA293" s="40"/>
      <c r="CB293" s="40"/>
      <c r="CC293" s="40"/>
      <c r="CD293" s="40"/>
      <c r="CE293" s="40"/>
      <c r="CF293" s="40"/>
      <c r="CG293" s="40"/>
      <c r="CH293" s="40"/>
      <c r="CI293" s="40"/>
      <c r="CJ293" s="40"/>
      <c r="CK293" s="40"/>
      <c r="CL293" s="40"/>
      <c r="CM293" s="40"/>
      <c r="CN293" s="40"/>
      <c r="CO293" s="40"/>
      <c r="CP293" s="40"/>
      <c r="CQ293" s="40"/>
      <c r="CR293" s="40"/>
      <c r="CS293" s="102"/>
      <c r="CT293" s="103"/>
      <c r="CU293" s="40"/>
      <c r="CV293" s="40"/>
      <c r="CW293" s="40"/>
      <c r="CX293" s="40"/>
      <c r="CY293" s="40"/>
      <c r="CZ293" s="40"/>
      <c r="DA293" s="40"/>
      <c r="DB293" s="40"/>
      <c r="DC293" s="40"/>
      <c r="DD293" s="40"/>
      <c r="DE293" s="40"/>
      <c r="DF293" s="40"/>
      <c r="DG293" s="40"/>
      <c r="DH293" s="40"/>
      <c r="DI293" s="40"/>
      <c r="DJ293" s="40"/>
      <c r="DK293" s="40"/>
      <c r="DL293" s="40"/>
      <c r="DM293" s="40"/>
      <c r="DN293" s="40"/>
      <c r="DO293" s="94"/>
      <c r="DP293" s="100"/>
      <c r="DQ293" s="104"/>
      <c r="DR293" s="105"/>
      <c r="DS293" s="105"/>
      <c r="DT293" s="105"/>
      <c r="DU293" s="105"/>
      <c r="DV293" s="105"/>
      <c r="DW293" s="94"/>
      <c r="DX293" s="191"/>
      <c r="DY293" s="104"/>
      <c r="DZ293" s="105"/>
      <c r="EA293" s="105"/>
      <c r="EB293" s="105"/>
      <c r="EC293" s="105"/>
      <c r="ED293" s="105"/>
      <c r="EE293" s="105"/>
      <c r="EF293" s="94"/>
      <c r="EG293" s="96"/>
      <c r="EH293" s="18"/>
      <c r="EI293" s="2"/>
      <c r="EJ293" s="2"/>
      <c r="EK293" s="100"/>
      <c r="EL293" s="99"/>
      <c r="EM293" s="40"/>
      <c r="EN293" s="40"/>
      <c r="EO293" s="100"/>
      <c r="EP293" s="99"/>
      <c r="EQ293" s="40"/>
      <c r="ER293" s="40"/>
      <c r="ES293" s="40"/>
      <c r="ET293" s="40"/>
      <c r="EU293" s="40"/>
      <c r="EV293" s="40"/>
      <c r="EW293" s="100"/>
      <c r="EX293" s="99"/>
      <c r="EY293" s="40"/>
      <c r="EZ293" s="40"/>
      <c r="FA293" s="40"/>
      <c r="FB293" s="40"/>
      <c r="FC293" s="40"/>
      <c r="FD293" s="40"/>
      <c r="FE293" s="100"/>
    </row>
    <row r="294" spans="1:161">
      <c r="A294" s="119" t="str">
        <f>Validation!B294</f>
        <v>Pass</v>
      </c>
      <c r="B294" s="150"/>
      <c r="C294" s="150"/>
      <c r="D294" s="150"/>
      <c r="E294" s="151"/>
      <c r="F294" s="152"/>
      <c r="G294" s="150"/>
      <c r="H294" s="149"/>
      <c r="I294" s="40"/>
      <c r="J294" s="149"/>
      <c r="K294" s="102"/>
      <c r="L294" s="40"/>
      <c r="M294" s="123"/>
      <c r="N294" s="137"/>
      <c r="O294" s="137"/>
      <c r="P294" s="95"/>
      <c r="Q294" s="94"/>
      <c r="R294" s="96"/>
      <c r="S294" s="95"/>
      <c r="T294" s="40"/>
      <c r="U294" s="40"/>
      <c r="V294" s="185"/>
      <c r="W294" s="167"/>
      <c r="X294" s="96"/>
      <c r="Y294" s="99"/>
      <c r="Z294" s="40"/>
      <c r="AA294" s="40"/>
      <c r="AB294" s="171"/>
      <c r="AC294" s="172"/>
      <c r="AD294" s="40"/>
      <c r="AE294" s="40"/>
      <c r="AF294" s="94"/>
      <c r="AG294" s="94"/>
      <c r="AH294" s="100"/>
      <c r="AI294" s="170"/>
      <c r="AJ294" s="169"/>
      <c r="AK294" s="98"/>
      <c r="AL294" s="168"/>
      <c r="AM294" s="97"/>
      <c r="AN294" s="98"/>
      <c r="AO294" s="98"/>
      <c r="AP294" s="225"/>
      <c r="AQ294" s="175"/>
      <c r="AR294" s="98"/>
      <c r="AS294" s="235"/>
      <c r="AT294" s="168"/>
      <c r="AU294" s="136"/>
      <c r="AV294" s="99"/>
      <c r="AW294" s="40"/>
      <c r="AX294" s="40"/>
      <c r="AY294" s="40"/>
      <c r="AZ294" s="40"/>
      <c r="BA294" s="40"/>
      <c r="BB294" s="40"/>
      <c r="BC294" s="40"/>
      <c r="BD294" s="40"/>
      <c r="BE294" s="40"/>
      <c r="BF294" s="101"/>
      <c r="BG294" s="96"/>
      <c r="BH294" s="99"/>
      <c r="BI294" s="40"/>
      <c r="BJ294" s="40"/>
      <c r="BK294" s="40"/>
      <c r="BL294" s="40"/>
      <c r="BM294" s="40"/>
      <c r="BN294" s="40"/>
      <c r="BO294" s="40"/>
      <c r="BP294" s="100"/>
      <c r="BQ294" s="40"/>
      <c r="BR294" s="40"/>
      <c r="BS294" s="40"/>
      <c r="BT294" s="40"/>
      <c r="BU294" s="40"/>
      <c r="BV294" s="40"/>
      <c r="BW294" s="40"/>
      <c r="BX294" s="40"/>
      <c r="BY294" s="100"/>
      <c r="BZ294" s="99"/>
      <c r="CA294" s="40"/>
      <c r="CB294" s="40"/>
      <c r="CC294" s="40"/>
      <c r="CD294" s="40"/>
      <c r="CE294" s="40"/>
      <c r="CF294" s="40"/>
      <c r="CG294" s="40"/>
      <c r="CH294" s="40"/>
      <c r="CI294" s="40"/>
      <c r="CJ294" s="40"/>
      <c r="CK294" s="40"/>
      <c r="CL294" s="40"/>
      <c r="CM294" s="40"/>
      <c r="CN294" s="40"/>
      <c r="CO294" s="40"/>
      <c r="CP294" s="40"/>
      <c r="CQ294" s="40"/>
      <c r="CR294" s="40"/>
      <c r="CS294" s="102"/>
      <c r="CT294" s="103"/>
      <c r="CU294" s="40"/>
      <c r="CV294" s="40"/>
      <c r="CW294" s="40"/>
      <c r="CX294" s="40"/>
      <c r="CY294" s="40"/>
      <c r="CZ294" s="40"/>
      <c r="DA294" s="40"/>
      <c r="DB294" s="40"/>
      <c r="DC294" s="40"/>
      <c r="DD294" s="40"/>
      <c r="DE294" s="40"/>
      <c r="DF294" s="40"/>
      <c r="DG294" s="40"/>
      <c r="DH294" s="40"/>
      <c r="DI294" s="40"/>
      <c r="DJ294" s="40"/>
      <c r="DK294" s="40"/>
      <c r="DL294" s="40"/>
      <c r="DM294" s="40"/>
      <c r="DN294" s="40"/>
      <c r="DO294" s="94"/>
      <c r="DP294" s="100"/>
      <c r="DQ294" s="104"/>
      <c r="DR294" s="105"/>
      <c r="DS294" s="105"/>
      <c r="DT294" s="105"/>
      <c r="DU294" s="105"/>
      <c r="DV294" s="105"/>
      <c r="DW294" s="94"/>
      <c r="DX294" s="191"/>
      <c r="DY294" s="104"/>
      <c r="DZ294" s="105"/>
      <c r="EA294" s="105"/>
      <c r="EB294" s="105"/>
      <c r="EC294" s="105"/>
      <c r="ED294" s="105"/>
      <c r="EE294" s="105"/>
      <c r="EF294" s="94"/>
      <c r="EG294" s="96"/>
      <c r="EH294" s="18"/>
      <c r="EI294" s="2"/>
      <c r="EJ294" s="2"/>
      <c r="EK294" s="100"/>
      <c r="EL294" s="99"/>
      <c r="EM294" s="40"/>
      <c r="EN294" s="40"/>
      <c r="EO294" s="100"/>
      <c r="EP294" s="99"/>
      <c r="EQ294" s="40"/>
      <c r="ER294" s="40"/>
      <c r="ES294" s="40"/>
      <c r="ET294" s="40"/>
      <c r="EU294" s="40"/>
      <c r="EV294" s="40"/>
      <c r="EW294" s="100"/>
      <c r="EX294" s="99"/>
      <c r="EY294" s="40"/>
      <c r="EZ294" s="40"/>
      <c r="FA294" s="40"/>
      <c r="FB294" s="40"/>
      <c r="FC294" s="40"/>
      <c r="FD294" s="40"/>
      <c r="FE294" s="100"/>
    </row>
    <row r="295" spans="1:161">
      <c r="A295" s="119" t="str">
        <f>Validation!B295</f>
        <v>Pass</v>
      </c>
      <c r="B295" s="150"/>
      <c r="C295" s="150"/>
      <c r="D295" s="150"/>
      <c r="E295" s="151"/>
      <c r="F295" s="152"/>
      <c r="G295" s="150"/>
      <c r="H295" s="149"/>
      <c r="I295" s="40"/>
      <c r="J295" s="149"/>
      <c r="K295" s="102"/>
      <c r="L295" s="40"/>
      <c r="M295" s="123"/>
      <c r="N295" s="137"/>
      <c r="O295" s="137"/>
      <c r="P295" s="95"/>
      <c r="Q295" s="94"/>
      <c r="R295" s="96"/>
      <c r="S295" s="95"/>
      <c r="T295" s="40"/>
      <c r="U295" s="40"/>
      <c r="V295" s="185"/>
      <c r="W295" s="167"/>
      <c r="X295" s="96"/>
      <c r="Y295" s="99"/>
      <c r="Z295" s="40"/>
      <c r="AA295" s="40"/>
      <c r="AB295" s="171"/>
      <c r="AC295" s="172"/>
      <c r="AD295" s="40"/>
      <c r="AE295" s="40"/>
      <c r="AF295" s="94"/>
      <c r="AG295" s="94"/>
      <c r="AH295" s="100"/>
      <c r="AI295" s="170"/>
      <c r="AJ295" s="169"/>
      <c r="AK295" s="98"/>
      <c r="AL295" s="168"/>
      <c r="AM295" s="97"/>
      <c r="AN295" s="98"/>
      <c r="AO295" s="98"/>
      <c r="AP295" s="225"/>
      <c r="AQ295" s="175"/>
      <c r="AR295" s="98"/>
      <c r="AS295" s="235"/>
      <c r="AT295" s="168"/>
      <c r="AU295" s="136"/>
      <c r="AV295" s="99"/>
      <c r="AW295" s="40"/>
      <c r="AX295" s="40"/>
      <c r="AY295" s="40"/>
      <c r="AZ295" s="40"/>
      <c r="BA295" s="40"/>
      <c r="BB295" s="40"/>
      <c r="BC295" s="40"/>
      <c r="BD295" s="40"/>
      <c r="BE295" s="40"/>
      <c r="BF295" s="101"/>
      <c r="BG295" s="96"/>
      <c r="BH295" s="99"/>
      <c r="BI295" s="40"/>
      <c r="BJ295" s="40"/>
      <c r="BK295" s="40"/>
      <c r="BL295" s="40"/>
      <c r="BM295" s="40"/>
      <c r="BN295" s="40"/>
      <c r="BO295" s="40"/>
      <c r="BP295" s="100"/>
      <c r="BQ295" s="40"/>
      <c r="BR295" s="40"/>
      <c r="BS295" s="40"/>
      <c r="BT295" s="40"/>
      <c r="BU295" s="40"/>
      <c r="BV295" s="40"/>
      <c r="BW295" s="40"/>
      <c r="BX295" s="40"/>
      <c r="BY295" s="100"/>
      <c r="BZ295" s="99"/>
      <c r="CA295" s="40"/>
      <c r="CB295" s="40"/>
      <c r="CC295" s="40"/>
      <c r="CD295" s="40"/>
      <c r="CE295" s="40"/>
      <c r="CF295" s="40"/>
      <c r="CG295" s="40"/>
      <c r="CH295" s="40"/>
      <c r="CI295" s="40"/>
      <c r="CJ295" s="40"/>
      <c r="CK295" s="40"/>
      <c r="CL295" s="40"/>
      <c r="CM295" s="40"/>
      <c r="CN295" s="40"/>
      <c r="CO295" s="40"/>
      <c r="CP295" s="40"/>
      <c r="CQ295" s="40"/>
      <c r="CR295" s="40"/>
      <c r="CS295" s="102"/>
      <c r="CT295" s="103"/>
      <c r="CU295" s="40"/>
      <c r="CV295" s="40"/>
      <c r="CW295" s="40"/>
      <c r="CX295" s="40"/>
      <c r="CY295" s="40"/>
      <c r="CZ295" s="40"/>
      <c r="DA295" s="40"/>
      <c r="DB295" s="40"/>
      <c r="DC295" s="40"/>
      <c r="DD295" s="40"/>
      <c r="DE295" s="40"/>
      <c r="DF295" s="40"/>
      <c r="DG295" s="40"/>
      <c r="DH295" s="40"/>
      <c r="DI295" s="40"/>
      <c r="DJ295" s="40"/>
      <c r="DK295" s="40"/>
      <c r="DL295" s="40"/>
      <c r="DM295" s="40"/>
      <c r="DN295" s="40"/>
      <c r="DO295" s="94"/>
      <c r="DP295" s="100"/>
      <c r="DQ295" s="104"/>
      <c r="DR295" s="105"/>
      <c r="DS295" s="105"/>
      <c r="DT295" s="105"/>
      <c r="DU295" s="105"/>
      <c r="DV295" s="105"/>
      <c r="DW295" s="94"/>
      <c r="DX295" s="191"/>
      <c r="DY295" s="104"/>
      <c r="DZ295" s="105"/>
      <c r="EA295" s="105"/>
      <c r="EB295" s="105"/>
      <c r="EC295" s="105"/>
      <c r="ED295" s="105"/>
      <c r="EE295" s="105"/>
      <c r="EF295" s="94"/>
      <c r="EG295" s="96"/>
      <c r="EH295" s="18"/>
      <c r="EI295" s="2"/>
      <c r="EJ295" s="2"/>
      <c r="EK295" s="100"/>
      <c r="EL295" s="99"/>
      <c r="EM295" s="40"/>
      <c r="EN295" s="40"/>
      <c r="EO295" s="100"/>
      <c r="EP295" s="99"/>
      <c r="EQ295" s="40"/>
      <c r="ER295" s="40"/>
      <c r="ES295" s="40"/>
      <c r="ET295" s="40"/>
      <c r="EU295" s="40"/>
      <c r="EV295" s="40"/>
      <c r="EW295" s="100"/>
      <c r="EX295" s="99"/>
      <c r="EY295" s="40"/>
      <c r="EZ295" s="40"/>
      <c r="FA295" s="40"/>
      <c r="FB295" s="40"/>
      <c r="FC295" s="40"/>
      <c r="FD295" s="40"/>
      <c r="FE295" s="100"/>
    </row>
    <row r="296" spans="1:161">
      <c r="A296" s="119" t="str">
        <f>Validation!B296</f>
        <v>Pass</v>
      </c>
      <c r="B296" s="150"/>
      <c r="C296" s="150"/>
      <c r="D296" s="150"/>
      <c r="E296" s="151"/>
      <c r="F296" s="152"/>
      <c r="G296" s="150"/>
      <c r="H296" s="149"/>
      <c r="I296" s="40"/>
      <c r="J296" s="149"/>
      <c r="K296" s="102"/>
      <c r="L296" s="40"/>
      <c r="M296" s="123"/>
      <c r="N296" s="137"/>
      <c r="O296" s="137"/>
      <c r="P296" s="95"/>
      <c r="Q296" s="94"/>
      <c r="R296" s="96"/>
      <c r="S296" s="95"/>
      <c r="T296" s="40"/>
      <c r="U296" s="40"/>
      <c r="V296" s="185"/>
      <c r="W296" s="167"/>
      <c r="X296" s="96"/>
      <c r="Y296" s="99"/>
      <c r="Z296" s="40"/>
      <c r="AA296" s="40"/>
      <c r="AB296" s="171"/>
      <c r="AC296" s="172"/>
      <c r="AD296" s="40"/>
      <c r="AE296" s="40"/>
      <c r="AF296" s="94"/>
      <c r="AG296" s="94"/>
      <c r="AH296" s="100"/>
      <c r="AI296" s="170"/>
      <c r="AJ296" s="169"/>
      <c r="AK296" s="98"/>
      <c r="AL296" s="168"/>
      <c r="AM296" s="97"/>
      <c r="AN296" s="98"/>
      <c r="AO296" s="98"/>
      <c r="AP296" s="225"/>
      <c r="AQ296" s="175"/>
      <c r="AR296" s="98"/>
      <c r="AS296" s="235"/>
      <c r="AT296" s="168"/>
      <c r="AU296" s="136"/>
      <c r="AV296" s="99"/>
      <c r="AW296" s="40"/>
      <c r="AX296" s="40"/>
      <c r="AY296" s="40"/>
      <c r="AZ296" s="40"/>
      <c r="BA296" s="40"/>
      <c r="BB296" s="40"/>
      <c r="BC296" s="40"/>
      <c r="BD296" s="40"/>
      <c r="BE296" s="40"/>
      <c r="BF296" s="101"/>
      <c r="BG296" s="96"/>
      <c r="BH296" s="99"/>
      <c r="BI296" s="40"/>
      <c r="BJ296" s="40"/>
      <c r="BK296" s="40"/>
      <c r="BL296" s="40"/>
      <c r="BM296" s="40"/>
      <c r="BN296" s="40"/>
      <c r="BO296" s="40"/>
      <c r="BP296" s="100"/>
      <c r="BQ296" s="40"/>
      <c r="BR296" s="40"/>
      <c r="BS296" s="40"/>
      <c r="BT296" s="40"/>
      <c r="BU296" s="40"/>
      <c r="BV296" s="40"/>
      <c r="BW296" s="40"/>
      <c r="BX296" s="40"/>
      <c r="BY296" s="100"/>
      <c r="BZ296" s="99"/>
      <c r="CA296" s="40"/>
      <c r="CB296" s="40"/>
      <c r="CC296" s="40"/>
      <c r="CD296" s="40"/>
      <c r="CE296" s="40"/>
      <c r="CF296" s="40"/>
      <c r="CG296" s="40"/>
      <c r="CH296" s="40"/>
      <c r="CI296" s="40"/>
      <c r="CJ296" s="40"/>
      <c r="CK296" s="40"/>
      <c r="CL296" s="40"/>
      <c r="CM296" s="40"/>
      <c r="CN296" s="40"/>
      <c r="CO296" s="40"/>
      <c r="CP296" s="40"/>
      <c r="CQ296" s="40"/>
      <c r="CR296" s="40"/>
      <c r="CS296" s="102"/>
      <c r="CT296" s="103"/>
      <c r="CU296" s="40"/>
      <c r="CV296" s="40"/>
      <c r="CW296" s="40"/>
      <c r="CX296" s="40"/>
      <c r="CY296" s="40"/>
      <c r="CZ296" s="40"/>
      <c r="DA296" s="40"/>
      <c r="DB296" s="40"/>
      <c r="DC296" s="40"/>
      <c r="DD296" s="40"/>
      <c r="DE296" s="40"/>
      <c r="DF296" s="40"/>
      <c r="DG296" s="40"/>
      <c r="DH296" s="40"/>
      <c r="DI296" s="40"/>
      <c r="DJ296" s="40"/>
      <c r="DK296" s="40"/>
      <c r="DL296" s="40"/>
      <c r="DM296" s="40"/>
      <c r="DN296" s="40"/>
      <c r="DO296" s="94"/>
      <c r="DP296" s="100"/>
      <c r="DQ296" s="104"/>
      <c r="DR296" s="105"/>
      <c r="DS296" s="105"/>
      <c r="DT296" s="105"/>
      <c r="DU296" s="105"/>
      <c r="DV296" s="105"/>
      <c r="DW296" s="94"/>
      <c r="DX296" s="191"/>
      <c r="DY296" s="104"/>
      <c r="DZ296" s="105"/>
      <c r="EA296" s="105"/>
      <c r="EB296" s="105"/>
      <c r="EC296" s="105"/>
      <c r="ED296" s="105"/>
      <c r="EE296" s="105"/>
      <c r="EF296" s="94"/>
      <c r="EG296" s="96"/>
      <c r="EH296" s="18"/>
      <c r="EI296" s="2"/>
      <c r="EJ296" s="2"/>
      <c r="EK296" s="100"/>
      <c r="EL296" s="99"/>
      <c r="EM296" s="40"/>
      <c r="EN296" s="40"/>
      <c r="EO296" s="100"/>
      <c r="EP296" s="99"/>
      <c r="EQ296" s="40"/>
      <c r="ER296" s="40"/>
      <c r="ES296" s="40"/>
      <c r="ET296" s="40"/>
      <c r="EU296" s="40"/>
      <c r="EV296" s="40"/>
      <c r="EW296" s="100"/>
      <c r="EX296" s="99"/>
      <c r="EY296" s="40"/>
      <c r="EZ296" s="40"/>
      <c r="FA296" s="40"/>
      <c r="FB296" s="40"/>
      <c r="FC296" s="40"/>
      <c r="FD296" s="40"/>
      <c r="FE296" s="100"/>
    </row>
    <row r="297" spans="1:161">
      <c r="A297" s="119" t="str">
        <f>Validation!B297</f>
        <v>Pass</v>
      </c>
      <c r="B297" s="150"/>
      <c r="C297" s="150"/>
      <c r="D297" s="150"/>
      <c r="E297" s="151"/>
      <c r="F297" s="152"/>
      <c r="G297" s="150"/>
      <c r="H297" s="149"/>
      <c r="I297" s="40"/>
      <c r="J297" s="149"/>
      <c r="K297" s="102"/>
      <c r="L297" s="40"/>
      <c r="M297" s="123"/>
      <c r="N297" s="137"/>
      <c r="O297" s="137"/>
      <c r="P297" s="95"/>
      <c r="Q297" s="94"/>
      <c r="R297" s="96"/>
      <c r="S297" s="95"/>
      <c r="T297" s="40"/>
      <c r="U297" s="40"/>
      <c r="V297" s="185"/>
      <c r="W297" s="167"/>
      <c r="X297" s="96"/>
      <c r="Y297" s="99"/>
      <c r="Z297" s="40"/>
      <c r="AA297" s="40"/>
      <c r="AB297" s="171"/>
      <c r="AC297" s="172"/>
      <c r="AD297" s="40"/>
      <c r="AE297" s="40"/>
      <c r="AF297" s="94"/>
      <c r="AG297" s="94"/>
      <c r="AH297" s="100"/>
      <c r="AI297" s="170"/>
      <c r="AJ297" s="169"/>
      <c r="AK297" s="98"/>
      <c r="AL297" s="168"/>
      <c r="AM297" s="97"/>
      <c r="AN297" s="98"/>
      <c r="AO297" s="98"/>
      <c r="AP297" s="225"/>
      <c r="AQ297" s="175"/>
      <c r="AR297" s="98"/>
      <c r="AS297" s="235"/>
      <c r="AT297" s="168"/>
      <c r="AU297" s="136"/>
      <c r="AV297" s="99"/>
      <c r="AW297" s="40"/>
      <c r="AX297" s="40"/>
      <c r="AY297" s="40"/>
      <c r="AZ297" s="40"/>
      <c r="BA297" s="40"/>
      <c r="BB297" s="40"/>
      <c r="BC297" s="40"/>
      <c r="BD297" s="40"/>
      <c r="BE297" s="40"/>
      <c r="BF297" s="101"/>
      <c r="BG297" s="96"/>
      <c r="BH297" s="99"/>
      <c r="BI297" s="40"/>
      <c r="BJ297" s="40"/>
      <c r="BK297" s="40"/>
      <c r="BL297" s="40"/>
      <c r="BM297" s="40"/>
      <c r="BN297" s="40"/>
      <c r="BO297" s="40"/>
      <c r="BP297" s="100"/>
      <c r="BQ297" s="40"/>
      <c r="BR297" s="40"/>
      <c r="BS297" s="40"/>
      <c r="BT297" s="40"/>
      <c r="BU297" s="40"/>
      <c r="BV297" s="40"/>
      <c r="BW297" s="40"/>
      <c r="BX297" s="40"/>
      <c r="BY297" s="100"/>
      <c r="BZ297" s="99"/>
      <c r="CA297" s="40"/>
      <c r="CB297" s="40"/>
      <c r="CC297" s="40"/>
      <c r="CD297" s="40"/>
      <c r="CE297" s="40"/>
      <c r="CF297" s="40"/>
      <c r="CG297" s="40"/>
      <c r="CH297" s="40"/>
      <c r="CI297" s="40"/>
      <c r="CJ297" s="40"/>
      <c r="CK297" s="40"/>
      <c r="CL297" s="40"/>
      <c r="CM297" s="40"/>
      <c r="CN297" s="40"/>
      <c r="CO297" s="40"/>
      <c r="CP297" s="40"/>
      <c r="CQ297" s="40"/>
      <c r="CR297" s="40"/>
      <c r="CS297" s="102"/>
      <c r="CT297" s="103"/>
      <c r="CU297" s="40"/>
      <c r="CV297" s="40"/>
      <c r="CW297" s="40"/>
      <c r="CX297" s="40"/>
      <c r="CY297" s="40"/>
      <c r="CZ297" s="40"/>
      <c r="DA297" s="40"/>
      <c r="DB297" s="40"/>
      <c r="DC297" s="40"/>
      <c r="DD297" s="40"/>
      <c r="DE297" s="40"/>
      <c r="DF297" s="40"/>
      <c r="DG297" s="40"/>
      <c r="DH297" s="40"/>
      <c r="DI297" s="40"/>
      <c r="DJ297" s="40"/>
      <c r="DK297" s="40"/>
      <c r="DL297" s="40"/>
      <c r="DM297" s="40"/>
      <c r="DN297" s="40"/>
      <c r="DO297" s="94"/>
      <c r="DP297" s="100"/>
      <c r="DQ297" s="104"/>
      <c r="DR297" s="105"/>
      <c r="DS297" s="105"/>
      <c r="DT297" s="105"/>
      <c r="DU297" s="105"/>
      <c r="DV297" s="105"/>
      <c r="DW297" s="94"/>
      <c r="DX297" s="191"/>
      <c r="DY297" s="104"/>
      <c r="DZ297" s="105"/>
      <c r="EA297" s="105"/>
      <c r="EB297" s="105"/>
      <c r="EC297" s="105"/>
      <c r="ED297" s="105"/>
      <c r="EE297" s="105"/>
      <c r="EF297" s="94"/>
      <c r="EG297" s="96"/>
      <c r="EH297" s="18"/>
      <c r="EI297" s="2"/>
      <c r="EJ297" s="2"/>
      <c r="EK297" s="100"/>
      <c r="EL297" s="99"/>
      <c r="EM297" s="40"/>
      <c r="EN297" s="40"/>
      <c r="EO297" s="100"/>
      <c r="EP297" s="99"/>
      <c r="EQ297" s="40"/>
      <c r="ER297" s="40"/>
      <c r="ES297" s="40"/>
      <c r="ET297" s="40"/>
      <c r="EU297" s="40"/>
      <c r="EV297" s="40"/>
      <c r="EW297" s="100"/>
      <c r="EX297" s="99"/>
      <c r="EY297" s="40"/>
      <c r="EZ297" s="40"/>
      <c r="FA297" s="40"/>
      <c r="FB297" s="40"/>
      <c r="FC297" s="40"/>
      <c r="FD297" s="40"/>
      <c r="FE297" s="100"/>
    </row>
    <row r="298" spans="1:161">
      <c r="A298" s="119" t="str">
        <f>Validation!B298</f>
        <v>Pass</v>
      </c>
      <c r="B298" s="150"/>
      <c r="C298" s="150"/>
      <c r="D298" s="150"/>
      <c r="E298" s="151"/>
      <c r="F298" s="152"/>
      <c r="G298" s="150"/>
      <c r="H298" s="149"/>
      <c r="I298" s="40"/>
      <c r="J298" s="149"/>
      <c r="K298" s="102"/>
      <c r="L298" s="40"/>
      <c r="M298" s="123"/>
      <c r="N298" s="137"/>
      <c r="O298" s="137"/>
      <c r="P298" s="95"/>
      <c r="Q298" s="94"/>
      <c r="R298" s="96"/>
      <c r="S298" s="95"/>
      <c r="T298" s="40"/>
      <c r="U298" s="40"/>
      <c r="V298" s="185"/>
      <c r="W298" s="167"/>
      <c r="X298" s="96"/>
      <c r="Y298" s="99"/>
      <c r="Z298" s="40"/>
      <c r="AA298" s="40"/>
      <c r="AB298" s="171"/>
      <c r="AC298" s="172"/>
      <c r="AD298" s="40"/>
      <c r="AE298" s="40"/>
      <c r="AF298" s="94"/>
      <c r="AG298" s="94"/>
      <c r="AH298" s="100"/>
      <c r="AI298" s="170"/>
      <c r="AJ298" s="169"/>
      <c r="AK298" s="98"/>
      <c r="AL298" s="168"/>
      <c r="AM298" s="97"/>
      <c r="AN298" s="98"/>
      <c r="AO298" s="98"/>
      <c r="AP298" s="225"/>
      <c r="AQ298" s="175"/>
      <c r="AR298" s="98"/>
      <c r="AS298" s="235"/>
      <c r="AT298" s="168"/>
      <c r="AU298" s="136"/>
      <c r="AV298" s="99"/>
      <c r="AW298" s="40"/>
      <c r="AX298" s="40"/>
      <c r="AY298" s="40"/>
      <c r="AZ298" s="40"/>
      <c r="BA298" s="40"/>
      <c r="BB298" s="40"/>
      <c r="BC298" s="40"/>
      <c r="BD298" s="40"/>
      <c r="BE298" s="40"/>
      <c r="BF298" s="101"/>
      <c r="BG298" s="96"/>
      <c r="BH298" s="99"/>
      <c r="BI298" s="40"/>
      <c r="BJ298" s="40"/>
      <c r="BK298" s="40"/>
      <c r="BL298" s="40"/>
      <c r="BM298" s="40"/>
      <c r="BN298" s="40"/>
      <c r="BO298" s="40"/>
      <c r="BP298" s="100"/>
      <c r="BQ298" s="40"/>
      <c r="BR298" s="40"/>
      <c r="BS298" s="40"/>
      <c r="BT298" s="40"/>
      <c r="BU298" s="40"/>
      <c r="BV298" s="40"/>
      <c r="BW298" s="40"/>
      <c r="BX298" s="40"/>
      <c r="BY298" s="100"/>
      <c r="BZ298" s="99"/>
      <c r="CA298" s="40"/>
      <c r="CB298" s="40"/>
      <c r="CC298" s="40"/>
      <c r="CD298" s="40"/>
      <c r="CE298" s="40"/>
      <c r="CF298" s="40"/>
      <c r="CG298" s="40"/>
      <c r="CH298" s="40"/>
      <c r="CI298" s="40"/>
      <c r="CJ298" s="40"/>
      <c r="CK298" s="40"/>
      <c r="CL298" s="40"/>
      <c r="CM298" s="40"/>
      <c r="CN298" s="40"/>
      <c r="CO298" s="40"/>
      <c r="CP298" s="40"/>
      <c r="CQ298" s="40"/>
      <c r="CR298" s="40"/>
      <c r="CS298" s="102"/>
      <c r="CT298" s="103"/>
      <c r="CU298" s="40"/>
      <c r="CV298" s="40"/>
      <c r="CW298" s="40"/>
      <c r="CX298" s="40"/>
      <c r="CY298" s="40"/>
      <c r="CZ298" s="40"/>
      <c r="DA298" s="40"/>
      <c r="DB298" s="40"/>
      <c r="DC298" s="40"/>
      <c r="DD298" s="40"/>
      <c r="DE298" s="40"/>
      <c r="DF298" s="40"/>
      <c r="DG298" s="40"/>
      <c r="DH298" s="40"/>
      <c r="DI298" s="40"/>
      <c r="DJ298" s="40"/>
      <c r="DK298" s="40"/>
      <c r="DL298" s="40"/>
      <c r="DM298" s="40"/>
      <c r="DN298" s="40"/>
      <c r="DO298" s="94"/>
      <c r="DP298" s="100"/>
      <c r="DQ298" s="104"/>
      <c r="DR298" s="105"/>
      <c r="DS298" s="105"/>
      <c r="DT298" s="105"/>
      <c r="DU298" s="105"/>
      <c r="DV298" s="105"/>
      <c r="DW298" s="94"/>
      <c r="DX298" s="191"/>
      <c r="DY298" s="104"/>
      <c r="DZ298" s="105"/>
      <c r="EA298" s="105"/>
      <c r="EB298" s="105"/>
      <c r="EC298" s="105"/>
      <c r="ED298" s="105"/>
      <c r="EE298" s="105"/>
      <c r="EF298" s="94"/>
      <c r="EG298" s="96"/>
      <c r="EH298" s="18"/>
      <c r="EI298" s="2"/>
      <c r="EJ298" s="2"/>
      <c r="EK298" s="100"/>
      <c r="EL298" s="99"/>
      <c r="EM298" s="40"/>
      <c r="EN298" s="40"/>
      <c r="EO298" s="100"/>
      <c r="EP298" s="99"/>
      <c r="EQ298" s="40"/>
      <c r="ER298" s="40"/>
      <c r="ES298" s="40"/>
      <c r="ET298" s="40"/>
      <c r="EU298" s="40"/>
      <c r="EV298" s="40"/>
      <c r="EW298" s="100"/>
      <c r="EX298" s="99"/>
      <c r="EY298" s="40"/>
      <c r="EZ298" s="40"/>
      <c r="FA298" s="40"/>
      <c r="FB298" s="40"/>
      <c r="FC298" s="40"/>
      <c r="FD298" s="40"/>
      <c r="FE298" s="100"/>
    </row>
    <row r="299" spans="1:161">
      <c r="A299" s="119" t="str">
        <f>Validation!B299</f>
        <v>Pass</v>
      </c>
      <c r="B299" s="150"/>
      <c r="C299" s="150"/>
      <c r="D299" s="150"/>
      <c r="E299" s="151"/>
      <c r="F299" s="152"/>
      <c r="G299" s="150"/>
      <c r="H299" s="149"/>
      <c r="I299" s="40"/>
      <c r="J299" s="149"/>
      <c r="K299" s="102"/>
      <c r="L299" s="40"/>
      <c r="M299" s="123"/>
      <c r="N299" s="137"/>
      <c r="O299" s="137"/>
      <c r="P299" s="95"/>
      <c r="Q299" s="94"/>
      <c r="R299" s="96"/>
      <c r="S299" s="95"/>
      <c r="T299" s="40"/>
      <c r="U299" s="40"/>
      <c r="V299" s="185"/>
      <c r="W299" s="167"/>
      <c r="X299" s="96"/>
      <c r="Y299" s="99"/>
      <c r="Z299" s="40"/>
      <c r="AA299" s="40"/>
      <c r="AB299" s="171"/>
      <c r="AC299" s="172"/>
      <c r="AD299" s="40"/>
      <c r="AE299" s="40"/>
      <c r="AF299" s="94"/>
      <c r="AG299" s="94"/>
      <c r="AH299" s="100"/>
      <c r="AI299" s="170"/>
      <c r="AJ299" s="169"/>
      <c r="AK299" s="98"/>
      <c r="AL299" s="168"/>
      <c r="AM299" s="97"/>
      <c r="AN299" s="98"/>
      <c r="AO299" s="98"/>
      <c r="AP299" s="225"/>
      <c r="AQ299" s="175"/>
      <c r="AR299" s="98"/>
      <c r="AS299" s="235"/>
      <c r="AT299" s="168"/>
      <c r="AU299" s="136"/>
      <c r="AV299" s="99"/>
      <c r="AW299" s="40"/>
      <c r="AX299" s="40"/>
      <c r="AY299" s="40"/>
      <c r="AZ299" s="40"/>
      <c r="BA299" s="40"/>
      <c r="BB299" s="40"/>
      <c r="BC299" s="40"/>
      <c r="BD299" s="40"/>
      <c r="BE299" s="40"/>
      <c r="BF299" s="101"/>
      <c r="BG299" s="96"/>
      <c r="BH299" s="99"/>
      <c r="BI299" s="40"/>
      <c r="BJ299" s="40"/>
      <c r="BK299" s="40"/>
      <c r="BL299" s="40"/>
      <c r="BM299" s="40"/>
      <c r="BN299" s="40"/>
      <c r="BO299" s="40"/>
      <c r="BP299" s="100"/>
      <c r="BQ299" s="40"/>
      <c r="BR299" s="40"/>
      <c r="BS299" s="40"/>
      <c r="BT299" s="40"/>
      <c r="BU299" s="40"/>
      <c r="BV299" s="40"/>
      <c r="BW299" s="40"/>
      <c r="BX299" s="40"/>
      <c r="BY299" s="100"/>
      <c r="BZ299" s="99"/>
      <c r="CA299" s="40"/>
      <c r="CB299" s="40"/>
      <c r="CC299" s="40"/>
      <c r="CD299" s="40"/>
      <c r="CE299" s="40"/>
      <c r="CF299" s="40"/>
      <c r="CG299" s="40"/>
      <c r="CH299" s="40"/>
      <c r="CI299" s="40"/>
      <c r="CJ299" s="40"/>
      <c r="CK299" s="40"/>
      <c r="CL299" s="40"/>
      <c r="CM299" s="40"/>
      <c r="CN299" s="40"/>
      <c r="CO299" s="40"/>
      <c r="CP299" s="40"/>
      <c r="CQ299" s="40"/>
      <c r="CR299" s="40"/>
      <c r="CS299" s="102"/>
      <c r="CT299" s="103"/>
      <c r="CU299" s="40"/>
      <c r="CV299" s="40"/>
      <c r="CW299" s="40"/>
      <c r="CX299" s="40"/>
      <c r="CY299" s="40"/>
      <c r="CZ299" s="40"/>
      <c r="DA299" s="40"/>
      <c r="DB299" s="40"/>
      <c r="DC299" s="40"/>
      <c r="DD299" s="40"/>
      <c r="DE299" s="40"/>
      <c r="DF299" s="40"/>
      <c r="DG299" s="40"/>
      <c r="DH299" s="40"/>
      <c r="DI299" s="40"/>
      <c r="DJ299" s="40"/>
      <c r="DK299" s="40"/>
      <c r="DL299" s="40"/>
      <c r="DM299" s="40"/>
      <c r="DN299" s="40"/>
      <c r="DO299" s="94"/>
      <c r="DP299" s="100"/>
      <c r="DQ299" s="104"/>
      <c r="DR299" s="105"/>
      <c r="DS299" s="105"/>
      <c r="DT299" s="105"/>
      <c r="DU299" s="105"/>
      <c r="DV299" s="105"/>
      <c r="DW299" s="94"/>
      <c r="DX299" s="191"/>
      <c r="DY299" s="104"/>
      <c r="DZ299" s="105"/>
      <c r="EA299" s="105"/>
      <c r="EB299" s="105"/>
      <c r="EC299" s="105"/>
      <c r="ED299" s="105"/>
      <c r="EE299" s="105"/>
      <c r="EF299" s="94"/>
      <c r="EG299" s="96"/>
      <c r="EH299" s="18"/>
      <c r="EI299" s="2"/>
      <c r="EJ299" s="2"/>
      <c r="EK299" s="100"/>
      <c r="EL299" s="99"/>
      <c r="EM299" s="40"/>
      <c r="EN299" s="40"/>
      <c r="EO299" s="100"/>
      <c r="EP299" s="99"/>
      <c r="EQ299" s="40"/>
      <c r="ER299" s="40"/>
      <c r="ES299" s="40"/>
      <c r="ET299" s="40"/>
      <c r="EU299" s="40"/>
      <c r="EV299" s="40"/>
      <c r="EW299" s="100"/>
      <c r="EX299" s="99"/>
      <c r="EY299" s="40"/>
      <c r="EZ299" s="40"/>
      <c r="FA299" s="40"/>
      <c r="FB299" s="40"/>
      <c r="FC299" s="40"/>
      <c r="FD299" s="40"/>
      <c r="FE299" s="100"/>
    </row>
    <row r="300" spans="1:161">
      <c r="A300" s="119" t="str">
        <f>Validation!B300</f>
        <v>Pass</v>
      </c>
      <c r="B300" s="150"/>
      <c r="C300" s="150"/>
      <c r="D300" s="150"/>
      <c r="E300" s="151"/>
      <c r="F300" s="152"/>
      <c r="G300" s="150"/>
      <c r="H300" s="149"/>
      <c r="I300" s="40"/>
      <c r="J300" s="149"/>
      <c r="K300" s="102"/>
      <c r="L300" s="40"/>
      <c r="M300" s="123"/>
      <c r="N300" s="137"/>
      <c r="O300" s="137"/>
      <c r="P300" s="95"/>
      <c r="Q300" s="94"/>
      <c r="R300" s="96"/>
      <c r="S300" s="95"/>
      <c r="T300" s="40"/>
      <c r="U300" s="40"/>
      <c r="V300" s="185"/>
      <c r="W300" s="167"/>
      <c r="X300" s="96"/>
      <c r="Y300" s="99"/>
      <c r="Z300" s="40"/>
      <c r="AA300" s="40"/>
      <c r="AB300" s="171"/>
      <c r="AC300" s="172"/>
      <c r="AD300" s="40"/>
      <c r="AE300" s="40"/>
      <c r="AF300" s="94"/>
      <c r="AG300" s="94"/>
      <c r="AH300" s="100"/>
      <c r="AI300" s="170"/>
      <c r="AJ300" s="169"/>
      <c r="AK300" s="98"/>
      <c r="AL300" s="168"/>
      <c r="AM300" s="97"/>
      <c r="AN300" s="98"/>
      <c r="AO300" s="98"/>
      <c r="AP300" s="225"/>
      <c r="AQ300" s="175"/>
      <c r="AR300" s="98"/>
      <c r="AS300" s="235"/>
      <c r="AT300" s="168"/>
      <c r="AU300" s="136"/>
      <c r="AV300" s="99"/>
      <c r="AW300" s="40"/>
      <c r="AX300" s="40"/>
      <c r="AY300" s="40"/>
      <c r="AZ300" s="40"/>
      <c r="BA300" s="40"/>
      <c r="BB300" s="40"/>
      <c r="BC300" s="40"/>
      <c r="BD300" s="40"/>
      <c r="BE300" s="40"/>
      <c r="BF300" s="101"/>
      <c r="BG300" s="96"/>
      <c r="BH300" s="99"/>
      <c r="BI300" s="40"/>
      <c r="BJ300" s="40"/>
      <c r="BK300" s="40"/>
      <c r="BL300" s="40"/>
      <c r="BM300" s="40"/>
      <c r="BN300" s="40"/>
      <c r="BO300" s="40"/>
      <c r="BP300" s="100"/>
      <c r="BQ300" s="40"/>
      <c r="BR300" s="40"/>
      <c r="BS300" s="40"/>
      <c r="BT300" s="40"/>
      <c r="BU300" s="40"/>
      <c r="BV300" s="40"/>
      <c r="BW300" s="40"/>
      <c r="BX300" s="40"/>
      <c r="BY300" s="100"/>
      <c r="BZ300" s="99"/>
      <c r="CA300" s="40"/>
      <c r="CB300" s="40"/>
      <c r="CC300" s="40"/>
      <c r="CD300" s="40"/>
      <c r="CE300" s="40"/>
      <c r="CF300" s="40"/>
      <c r="CG300" s="40"/>
      <c r="CH300" s="40"/>
      <c r="CI300" s="40"/>
      <c r="CJ300" s="40"/>
      <c r="CK300" s="40"/>
      <c r="CL300" s="40"/>
      <c r="CM300" s="40"/>
      <c r="CN300" s="40"/>
      <c r="CO300" s="40"/>
      <c r="CP300" s="40"/>
      <c r="CQ300" s="40"/>
      <c r="CR300" s="40"/>
      <c r="CS300" s="102"/>
      <c r="CT300" s="103"/>
      <c r="CU300" s="40"/>
      <c r="CV300" s="40"/>
      <c r="CW300" s="40"/>
      <c r="CX300" s="40"/>
      <c r="CY300" s="40"/>
      <c r="CZ300" s="40"/>
      <c r="DA300" s="40"/>
      <c r="DB300" s="40"/>
      <c r="DC300" s="40"/>
      <c r="DD300" s="40"/>
      <c r="DE300" s="40"/>
      <c r="DF300" s="40"/>
      <c r="DG300" s="40"/>
      <c r="DH300" s="40"/>
      <c r="DI300" s="40"/>
      <c r="DJ300" s="40"/>
      <c r="DK300" s="40"/>
      <c r="DL300" s="40"/>
      <c r="DM300" s="40"/>
      <c r="DN300" s="40"/>
      <c r="DO300" s="94"/>
      <c r="DP300" s="100"/>
      <c r="DQ300" s="104"/>
      <c r="DR300" s="105"/>
      <c r="DS300" s="105"/>
      <c r="DT300" s="105"/>
      <c r="DU300" s="105"/>
      <c r="DV300" s="105"/>
      <c r="DW300" s="94"/>
      <c r="DX300" s="191"/>
      <c r="DY300" s="104"/>
      <c r="DZ300" s="105"/>
      <c r="EA300" s="105"/>
      <c r="EB300" s="105"/>
      <c r="EC300" s="105"/>
      <c r="ED300" s="105"/>
      <c r="EE300" s="105"/>
      <c r="EF300" s="94"/>
      <c r="EG300" s="96"/>
      <c r="EH300" s="18"/>
      <c r="EI300" s="2"/>
      <c r="EJ300" s="2"/>
      <c r="EK300" s="100"/>
      <c r="EL300" s="99"/>
      <c r="EM300" s="40"/>
      <c r="EN300" s="40"/>
      <c r="EO300" s="100"/>
      <c r="EP300" s="99"/>
      <c r="EQ300" s="40"/>
      <c r="ER300" s="40"/>
      <c r="ES300" s="40"/>
      <c r="ET300" s="40"/>
      <c r="EU300" s="40"/>
      <c r="EV300" s="40"/>
      <c r="EW300" s="100"/>
      <c r="EX300" s="99"/>
      <c r="EY300" s="40"/>
      <c r="EZ300" s="40"/>
      <c r="FA300" s="40"/>
      <c r="FB300" s="40"/>
      <c r="FC300" s="40"/>
      <c r="FD300" s="40"/>
      <c r="FE300" s="100"/>
    </row>
    <row r="301" spans="1:161">
      <c r="A301" s="119" t="str">
        <f>Validation!B301</f>
        <v>Pass</v>
      </c>
      <c r="B301" s="150"/>
      <c r="C301" s="150"/>
      <c r="D301" s="150"/>
      <c r="E301" s="151"/>
      <c r="F301" s="152"/>
      <c r="G301" s="150"/>
      <c r="H301" s="149"/>
      <c r="I301" s="40"/>
      <c r="J301" s="149"/>
      <c r="K301" s="102"/>
      <c r="L301" s="40"/>
      <c r="M301" s="123"/>
      <c r="N301" s="137"/>
      <c r="O301" s="137"/>
      <c r="P301" s="95"/>
      <c r="Q301" s="94"/>
      <c r="R301" s="96"/>
      <c r="S301" s="95"/>
      <c r="T301" s="40"/>
      <c r="U301" s="40"/>
      <c r="V301" s="185"/>
      <c r="W301" s="167"/>
      <c r="X301" s="96"/>
      <c r="Y301" s="99"/>
      <c r="Z301" s="40"/>
      <c r="AA301" s="40"/>
      <c r="AB301" s="171"/>
      <c r="AC301" s="172"/>
      <c r="AD301" s="40"/>
      <c r="AE301" s="40"/>
      <c r="AF301" s="94"/>
      <c r="AG301" s="94"/>
      <c r="AH301" s="100"/>
      <c r="AI301" s="170"/>
      <c r="AJ301" s="169"/>
      <c r="AK301" s="98"/>
      <c r="AL301" s="168"/>
      <c r="AM301" s="97"/>
      <c r="AN301" s="98"/>
      <c r="AO301" s="98"/>
      <c r="AP301" s="225"/>
      <c r="AQ301" s="175"/>
      <c r="AR301" s="98"/>
      <c r="AS301" s="235"/>
      <c r="AT301" s="168"/>
      <c r="AU301" s="136"/>
      <c r="AV301" s="99"/>
      <c r="AW301" s="40"/>
      <c r="AX301" s="40"/>
      <c r="AY301" s="40"/>
      <c r="AZ301" s="40"/>
      <c r="BA301" s="40"/>
      <c r="BB301" s="40"/>
      <c r="BC301" s="40"/>
      <c r="BD301" s="40"/>
      <c r="BE301" s="40"/>
      <c r="BF301" s="101"/>
      <c r="BG301" s="96"/>
      <c r="BH301" s="99"/>
      <c r="BI301" s="40"/>
      <c r="BJ301" s="40"/>
      <c r="BK301" s="40"/>
      <c r="BL301" s="40"/>
      <c r="BM301" s="40"/>
      <c r="BN301" s="40"/>
      <c r="BO301" s="40"/>
      <c r="BP301" s="100"/>
      <c r="BQ301" s="40"/>
      <c r="BR301" s="40"/>
      <c r="BS301" s="40"/>
      <c r="BT301" s="40"/>
      <c r="BU301" s="40"/>
      <c r="BV301" s="40"/>
      <c r="BW301" s="40"/>
      <c r="BX301" s="40"/>
      <c r="BY301" s="100"/>
      <c r="BZ301" s="99"/>
      <c r="CA301" s="40"/>
      <c r="CB301" s="40"/>
      <c r="CC301" s="40"/>
      <c r="CD301" s="40"/>
      <c r="CE301" s="40"/>
      <c r="CF301" s="40"/>
      <c r="CG301" s="40"/>
      <c r="CH301" s="40"/>
      <c r="CI301" s="40"/>
      <c r="CJ301" s="40"/>
      <c r="CK301" s="40"/>
      <c r="CL301" s="40"/>
      <c r="CM301" s="40"/>
      <c r="CN301" s="40"/>
      <c r="CO301" s="40"/>
      <c r="CP301" s="40"/>
      <c r="CQ301" s="40"/>
      <c r="CR301" s="40"/>
      <c r="CS301" s="102"/>
      <c r="CT301" s="103"/>
      <c r="CU301" s="40"/>
      <c r="CV301" s="40"/>
      <c r="CW301" s="40"/>
      <c r="CX301" s="40"/>
      <c r="CY301" s="40"/>
      <c r="CZ301" s="40"/>
      <c r="DA301" s="40"/>
      <c r="DB301" s="40"/>
      <c r="DC301" s="40"/>
      <c r="DD301" s="40"/>
      <c r="DE301" s="40"/>
      <c r="DF301" s="40"/>
      <c r="DG301" s="40"/>
      <c r="DH301" s="40"/>
      <c r="DI301" s="40"/>
      <c r="DJ301" s="40"/>
      <c r="DK301" s="40"/>
      <c r="DL301" s="40"/>
      <c r="DM301" s="40"/>
      <c r="DN301" s="40"/>
      <c r="DO301" s="94"/>
      <c r="DP301" s="100"/>
      <c r="DQ301" s="104"/>
      <c r="DR301" s="105"/>
      <c r="DS301" s="105"/>
      <c r="DT301" s="105"/>
      <c r="DU301" s="105"/>
      <c r="DV301" s="105"/>
      <c r="DW301" s="94"/>
      <c r="DX301" s="191"/>
      <c r="DY301" s="104"/>
      <c r="DZ301" s="105"/>
      <c r="EA301" s="105"/>
      <c r="EB301" s="105"/>
      <c r="EC301" s="105"/>
      <c r="ED301" s="105"/>
      <c r="EE301" s="105"/>
      <c r="EF301" s="94"/>
      <c r="EG301" s="96"/>
      <c r="EH301" s="18"/>
      <c r="EI301" s="2"/>
      <c r="EJ301" s="2"/>
      <c r="EK301" s="100"/>
      <c r="EL301" s="99"/>
      <c r="EM301" s="40"/>
      <c r="EN301" s="40"/>
      <c r="EO301" s="100"/>
      <c r="EP301" s="99"/>
      <c r="EQ301" s="40"/>
      <c r="ER301" s="40"/>
      <c r="ES301" s="40"/>
      <c r="ET301" s="40"/>
      <c r="EU301" s="40"/>
      <c r="EV301" s="40"/>
      <c r="EW301" s="100"/>
      <c r="EX301" s="99"/>
      <c r="EY301" s="40"/>
      <c r="EZ301" s="40"/>
      <c r="FA301" s="40"/>
      <c r="FB301" s="40"/>
      <c r="FC301" s="40"/>
      <c r="FD301" s="40"/>
      <c r="FE301" s="100"/>
    </row>
    <row r="302" spans="1:161">
      <c r="A302" s="119" t="str">
        <f>Validation!B302</f>
        <v>Pass</v>
      </c>
      <c r="B302" s="150"/>
      <c r="C302" s="150"/>
      <c r="D302" s="150"/>
      <c r="E302" s="151"/>
      <c r="F302" s="152"/>
      <c r="G302" s="150"/>
      <c r="H302" s="149"/>
      <c r="I302" s="40"/>
      <c r="J302" s="149"/>
      <c r="K302" s="102"/>
      <c r="L302" s="40"/>
      <c r="M302" s="123"/>
      <c r="N302" s="137"/>
      <c r="O302" s="137"/>
      <c r="P302" s="95"/>
      <c r="Q302" s="94"/>
      <c r="R302" s="96"/>
      <c r="S302" s="95"/>
      <c r="T302" s="40"/>
      <c r="U302" s="40"/>
      <c r="V302" s="185"/>
      <c r="W302" s="167"/>
      <c r="X302" s="96"/>
      <c r="Y302" s="99"/>
      <c r="Z302" s="40"/>
      <c r="AA302" s="40"/>
      <c r="AB302" s="171"/>
      <c r="AC302" s="172"/>
      <c r="AD302" s="40"/>
      <c r="AE302" s="40"/>
      <c r="AF302" s="94"/>
      <c r="AG302" s="94"/>
      <c r="AH302" s="100"/>
      <c r="AI302" s="170"/>
      <c r="AJ302" s="169"/>
      <c r="AK302" s="98"/>
      <c r="AL302" s="168"/>
      <c r="AM302" s="97"/>
      <c r="AN302" s="98"/>
      <c r="AO302" s="98"/>
      <c r="AP302" s="225"/>
      <c r="AQ302" s="175"/>
      <c r="AR302" s="98"/>
      <c r="AS302" s="235"/>
      <c r="AT302" s="168"/>
      <c r="AU302" s="136"/>
      <c r="AV302" s="99"/>
      <c r="AW302" s="40"/>
      <c r="AX302" s="40"/>
      <c r="AY302" s="40"/>
      <c r="AZ302" s="40"/>
      <c r="BA302" s="40"/>
      <c r="BB302" s="40"/>
      <c r="BC302" s="40"/>
      <c r="BD302" s="40"/>
      <c r="BE302" s="40"/>
      <c r="BF302" s="101"/>
      <c r="BG302" s="96"/>
      <c r="BH302" s="99"/>
      <c r="BI302" s="40"/>
      <c r="BJ302" s="40"/>
      <c r="BK302" s="40"/>
      <c r="BL302" s="40"/>
      <c r="BM302" s="40"/>
      <c r="BN302" s="40"/>
      <c r="BO302" s="40"/>
      <c r="BP302" s="100"/>
      <c r="BQ302" s="40"/>
      <c r="BR302" s="40"/>
      <c r="BS302" s="40"/>
      <c r="BT302" s="40"/>
      <c r="BU302" s="40"/>
      <c r="BV302" s="40"/>
      <c r="BW302" s="40"/>
      <c r="BX302" s="40"/>
      <c r="BY302" s="100"/>
      <c r="BZ302" s="99"/>
      <c r="CA302" s="40"/>
      <c r="CB302" s="40"/>
      <c r="CC302" s="40"/>
      <c r="CD302" s="40"/>
      <c r="CE302" s="40"/>
      <c r="CF302" s="40"/>
      <c r="CG302" s="40"/>
      <c r="CH302" s="40"/>
      <c r="CI302" s="40"/>
      <c r="CJ302" s="40"/>
      <c r="CK302" s="40"/>
      <c r="CL302" s="40"/>
      <c r="CM302" s="40"/>
      <c r="CN302" s="40"/>
      <c r="CO302" s="40"/>
      <c r="CP302" s="40"/>
      <c r="CQ302" s="40"/>
      <c r="CR302" s="40"/>
      <c r="CS302" s="102"/>
      <c r="CT302" s="103"/>
      <c r="CU302" s="40"/>
      <c r="CV302" s="40"/>
      <c r="CW302" s="40"/>
      <c r="CX302" s="40"/>
      <c r="CY302" s="40"/>
      <c r="CZ302" s="40"/>
      <c r="DA302" s="40"/>
      <c r="DB302" s="40"/>
      <c r="DC302" s="40"/>
      <c r="DD302" s="40"/>
      <c r="DE302" s="40"/>
      <c r="DF302" s="40"/>
      <c r="DG302" s="40"/>
      <c r="DH302" s="40"/>
      <c r="DI302" s="40"/>
      <c r="DJ302" s="40"/>
      <c r="DK302" s="40"/>
      <c r="DL302" s="40"/>
      <c r="DM302" s="40"/>
      <c r="DN302" s="40"/>
      <c r="DO302" s="94"/>
      <c r="DP302" s="100"/>
      <c r="DQ302" s="104"/>
      <c r="DR302" s="105"/>
      <c r="DS302" s="105"/>
      <c r="DT302" s="105"/>
      <c r="DU302" s="105"/>
      <c r="DV302" s="105"/>
      <c r="DW302" s="94"/>
      <c r="DX302" s="191"/>
      <c r="DY302" s="104"/>
      <c r="DZ302" s="105"/>
      <c r="EA302" s="105"/>
      <c r="EB302" s="105"/>
      <c r="EC302" s="105"/>
      <c r="ED302" s="105"/>
      <c r="EE302" s="105"/>
      <c r="EF302" s="94"/>
      <c r="EG302" s="96"/>
      <c r="EH302" s="18"/>
      <c r="EI302" s="2"/>
      <c r="EJ302" s="2"/>
      <c r="EK302" s="100"/>
      <c r="EL302" s="99"/>
      <c r="EM302" s="40"/>
      <c r="EN302" s="40"/>
      <c r="EO302" s="100"/>
      <c r="EP302" s="99"/>
      <c r="EQ302" s="40"/>
      <c r="ER302" s="40"/>
      <c r="ES302" s="40"/>
      <c r="ET302" s="40"/>
      <c r="EU302" s="40"/>
      <c r="EV302" s="40"/>
      <c r="EW302" s="100"/>
      <c r="EX302" s="99"/>
      <c r="EY302" s="40"/>
      <c r="EZ302" s="40"/>
      <c r="FA302" s="40"/>
      <c r="FB302" s="40"/>
      <c r="FC302" s="40"/>
      <c r="FD302" s="40"/>
      <c r="FE302" s="100"/>
    </row>
    <row r="303" spans="1:161">
      <c r="A303" s="119" t="str">
        <f>Validation!B303</f>
        <v>Pass</v>
      </c>
      <c r="B303" s="150"/>
      <c r="C303" s="150"/>
      <c r="D303" s="150"/>
      <c r="E303" s="151"/>
      <c r="F303" s="152"/>
      <c r="G303" s="150"/>
      <c r="H303" s="149"/>
      <c r="I303" s="40"/>
      <c r="J303" s="149"/>
      <c r="K303" s="102"/>
      <c r="L303" s="40"/>
      <c r="M303" s="123"/>
      <c r="N303" s="137"/>
      <c r="O303" s="137"/>
      <c r="P303" s="95"/>
      <c r="Q303" s="94"/>
      <c r="R303" s="96"/>
      <c r="S303" s="95"/>
      <c r="T303" s="40"/>
      <c r="U303" s="40"/>
      <c r="V303" s="185"/>
      <c r="W303" s="167"/>
      <c r="X303" s="96"/>
      <c r="Y303" s="99"/>
      <c r="Z303" s="40"/>
      <c r="AA303" s="40"/>
      <c r="AB303" s="171"/>
      <c r="AC303" s="172"/>
      <c r="AD303" s="40"/>
      <c r="AE303" s="40"/>
      <c r="AF303" s="94"/>
      <c r="AG303" s="94"/>
      <c r="AH303" s="100"/>
      <c r="AI303" s="170"/>
      <c r="AJ303" s="169"/>
      <c r="AK303" s="98"/>
      <c r="AL303" s="168"/>
      <c r="AM303" s="97"/>
      <c r="AN303" s="98"/>
      <c r="AO303" s="98"/>
      <c r="AP303" s="225"/>
      <c r="AQ303" s="175"/>
      <c r="AR303" s="98"/>
      <c r="AS303" s="235"/>
      <c r="AT303" s="168"/>
      <c r="AU303" s="136"/>
      <c r="AV303" s="99"/>
      <c r="AW303" s="40"/>
      <c r="AX303" s="40"/>
      <c r="AY303" s="40"/>
      <c r="AZ303" s="40"/>
      <c r="BA303" s="40"/>
      <c r="BB303" s="40"/>
      <c r="BC303" s="40"/>
      <c r="BD303" s="40"/>
      <c r="BE303" s="40"/>
      <c r="BF303" s="101"/>
      <c r="BG303" s="96"/>
      <c r="BH303" s="99"/>
      <c r="BI303" s="40"/>
      <c r="BJ303" s="40"/>
      <c r="BK303" s="40"/>
      <c r="BL303" s="40"/>
      <c r="BM303" s="40"/>
      <c r="BN303" s="40"/>
      <c r="BO303" s="40"/>
      <c r="BP303" s="100"/>
      <c r="BQ303" s="40"/>
      <c r="BR303" s="40"/>
      <c r="BS303" s="40"/>
      <c r="BT303" s="40"/>
      <c r="BU303" s="40"/>
      <c r="BV303" s="40"/>
      <c r="BW303" s="40"/>
      <c r="BX303" s="40"/>
      <c r="BY303" s="100"/>
      <c r="BZ303" s="99"/>
      <c r="CA303" s="40"/>
      <c r="CB303" s="40"/>
      <c r="CC303" s="40"/>
      <c r="CD303" s="40"/>
      <c r="CE303" s="40"/>
      <c r="CF303" s="40"/>
      <c r="CG303" s="40"/>
      <c r="CH303" s="40"/>
      <c r="CI303" s="40"/>
      <c r="CJ303" s="40"/>
      <c r="CK303" s="40"/>
      <c r="CL303" s="40"/>
      <c r="CM303" s="40"/>
      <c r="CN303" s="40"/>
      <c r="CO303" s="40"/>
      <c r="CP303" s="40"/>
      <c r="CQ303" s="40"/>
      <c r="CR303" s="40"/>
      <c r="CS303" s="102"/>
      <c r="CT303" s="103"/>
      <c r="CU303" s="40"/>
      <c r="CV303" s="40"/>
      <c r="CW303" s="40"/>
      <c r="CX303" s="40"/>
      <c r="CY303" s="40"/>
      <c r="CZ303" s="40"/>
      <c r="DA303" s="40"/>
      <c r="DB303" s="40"/>
      <c r="DC303" s="40"/>
      <c r="DD303" s="40"/>
      <c r="DE303" s="40"/>
      <c r="DF303" s="40"/>
      <c r="DG303" s="40"/>
      <c r="DH303" s="40"/>
      <c r="DI303" s="40"/>
      <c r="DJ303" s="40"/>
      <c r="DK303" s="40"/>
      <c r="DL303" s="40"/>
      <c r="DM303" s="40"/>
      <c r="DN303" s="40"/>
      <c r="DO303" s="94"/>
      <c r="DP303" s="100"/>
      <c r="DQ303" s="104"/>
      <c r="DR303" s="105"/>
      <c r="DS303" s="105"/>
      <c r="DT303" s="105"/>
      <c r="DU303" s="105"/>
      <c r="DV303" s="105"/>
      <c r="DW303" s="94"/>
      <c r="DX303" s="191"/>
      <c r="DY303" s="104"/>
      <c r="DZ303" s="105"/>
      <c r="EA303" s="105"/>
      <c r="EB303" s="105"/>
      <c r="EC303" s="105"/>
      <c r="ED303" s="105"/>
      <c r="EE303" s="105"/>
      <c r="EF303" s="94"/>
      <c r="EG303" s="96"/>
      <c r="EH303" s="18"/>
      <c r="EI303" s="2"/>
      <c r="EJ303" s="2"/>
      <c r="EK303" s="100"/>
      <c r="EL303" s="99"/>
      <c r="EM303" s="40"/>
      <c r="EN303" s="40"/>
      <c r="EO303" s="100"/>
      <c r="EP303" s="99"/>
      <c r="EQ303" s="40"/>
      <c r="ER303" s="40"/>
      <c r="ES303" s="40"/>
      <c r="ET303" s="40"/>
      <c r="EU303" s="40"/>
      <c r="EV303" s="40"/>
      <c r="EW303" s="100"/>
      <c r="EX303" s="99"/>
      <c r="EY303" s="40"/>
      <c r="EZ303" s="40"/>
      <c r="FA303" s="40"/>
      <c r="FB303" s="40"/>
      <c r="FC303" s="40"/>
      <c r="FD303" s="40"/>
      <c r="FE303" s="100"/>
    </row>
    <row r="304" spans="1:161">
      <c r="A304" s="119" t="str">
        <f>Validation!B304</f>
        <v>Pass</v>
      </c>
      <c r="B304" s="150"/>
      <c r="C304" s="150"/>
      <c r="D304" s="150"/>
      <c r="E304" s="151"/>
      <c r="F304" s="152"/>
      <c r="G304" s="150"/>
      <c r="H304" s="149"/>
      <c r="I304" s="40"/>
      <c r="J304" s="149"/>
      <c r="K304" s="102"/>
      <c r="L304" s="40"/>
      <c r="M304" s="123"/>
      <c r="N304" s="137"/>
      <c r="O304" s="137"/>
      <c r="P304" s="95"/>
      <c r="Q304" s="94"/>
      <c r="R304" s="96"/>
      <c r="S304" s="95"/>
      <c r="T304" s="40"/>
      <c r="U304" s="40"/>
      <c r="V304" s="185"/>
      <c r="W304" s="167"/>
      <c r="X304" s="96"/>
      <c r="Y304" s="99"/>
      <c r="Z304" s="40"/>
      <c r="AA304" s="40"/>
      <c r="AB304" s="171"/>
      <c r="AC304" s="172"/>
      <c r="AD304" s="40"/>
      <c r="AE304" s="40"/>
      <c r="AF304" s="94"/>
      <c r="AG304" s="94"/>
      <c r="AH304" s="100"/>
      <c r="AI304" s="170"/>
      <c r="AJ304" s="169"/>
      <c r="AK304" s="98"/>
      <c r="AL304" s="168"/>
      <c r="AM304" s="97"/>
      <c r="AN304" s="98"/>
      <c r="AO304" s="98"/>
      <c r="AP304" s="225"/>
      <c r="AQ304" s="175"/>
      <c r="AR304" s="98"/>
      <c r="AS304" s="235"/>
      <c r="AT304" s="168"/>
      <c r="AU304" s="136"/>
      <c r="AV304" s="99"/>
      <c r="AW304" s="40"/>
      <c r="AX304" s="40"/>
      <c r="AY304" s="40"/>
      <c r="AZ304" s="40"/>
      <c r="BA304" s="40"/>
      <c r="BB304" s="40"/>
      <c r="BC304" s="40"/>
      <c r="BD304" s="40"/>
      <c r="BE304" s="40"/>
      <c r="BF304" s="101"/>
      <c r="BG304" s="96"/>
      <c r="BH304" s="99"/>
      <c r="BI304" s="40"/>
      <c r="BJ304" s="40"/>
      <c r="BK304" s="40"/>
      <c r="BL304" s="40"/>
      <c r="BM304" s="40"/>
      <c r="BN304" s="40"/>
      <c r="BO304" s="40"/>
      <c r="BP304" s="100"/>
      <c r="BQ304" s="40"/>
      <c r="BR304" s="40"/>
      <c r="BS304" s="40"/>
      <c r="BT304" s="40"/>
      <c r="BU304" s="40"/>
      <c r="BV304" s="40"/>
      <c r="BW304" s="40"/>
      <c r="BX304" s="40"/>
      <c r="BY304" s="100"/>
      <c r="BZ304" s="99"/>
      <c r="CA304" s="40"/>
      <c r="CB304" s="40"/>
      <c r="CC304" s="40"/>
      <c r="CD304" s="40"/>
      <c r="CE304" s="40"/>
      <c r="CF304" s="40"/>
      <c r="CG304" s="40"/>
      <c r="CH304" s="40"/>
      <c r="CI304" s="40"/>
      <c r="CJ304" s="40"/>
      <c r="CK304" s="40"/>
      <c r="CL304" s="40"/>
      <c r="CM304" s="40"/>
      <c r="CN304" s="40"/>
      <c r="CO304" s="40"/>
      <c r="CP304" s="40"/>
      <c r="CQ304" s="40"/>
      <c r="CR304" s="40"/>
      <c r="CS304" s="102"/>
      <c r="CT304" s="103"/>
      <c r="CU304" s="40"/>
      <c r="CV304" s="40"/>
      <c r="CW304" s="40"/>
      <c r="CX304" s="40"/>
      <c r="CY304" s="40"/>
      <c r="CZ304" s="40"/>
      <c r="DA304" s="40"/>
      <c r="DB304" s="40"/>
      <c r="DC304" s="40"/>
      <c r="DD304" s="40"/>
      <c r="DE304" s="40"/>
      <c r="DF304" s="40"/>
      <c r="DG304" s="40"/>
      <c r="DH304" s="40"/>
      <c r="DI304" s="40"/>
      <c r="DJ304" s="40"/>
      <c r="DK304" s="40"/>
      <c r="DL304" s="40"/>
      <c r="DM304" s="40"/>
      <c r="DN304" s="40"/>
      <c r="DO304" s="94"/>
      <c r="DP304" s="100"/>
      <c r="DQ304" s="104"/>
      <c r="DR304" s="105"/>
      <c r="DS304" s="105"/>
      <c r="DT304" s="105"/>
      <c r="DU304" s="105"/>
      <c r="DV304" s="105"/>
      <c r="DW304" s="94"/>
      <c r="DX304" s="191"/>
      <c r="DY304" s="104"/>
      <c r="DZ304" s="105"/>
      <c r="EA304" s="105"/>
      <c r="EB304" s="105"/>
      <c r="EC304" s="105"/>
      <c r="ED304" s="105"/>
      <c r="EE304" s="105"/>
      <c r="EF304" s="94"/>
      <c r="EG304" s="96"/>
      <c r="EH304" s="18"/>
      <c r="EI304" s="2"/>
      <c r="EJ304" s="2"/>
      <c r="EK304" s="100"/>
      <c r="EL304" s="99"/>
      <c r="EM304" s="40"/>
      <c r="EN304" s="40"/>
      <c r="EO304" s="100"/>
      <c r="EP304" s="99"/>
      <c r="EQ304" s="40"/>
      <c r="ER304" s="40"/>
      <c r="ES304" s="40"/>
      <c r="ET304" s="40"/>
      <c r="EU304" s="40"/>
      <c r="EV304" s="40"/>
      <c r="EW304" s="100"/>
      <c r="EX304" s="99"/>
      <c r="EY304" s="40"/>
      <c r="EZ304" s="40"/>
      <c r="FA304" s="40"/>
      <c r="FB304" s="40"/>
      <c r="FC304" s="40"/>
      <c r="FD304" s="40"/>
      <c r="FE304" s="100"/>
    </row>
    <row r="305" spans="1:161">
      <c r="A305" s="119" t="str">
        <f>Validation!B305</f>
        <v>Pass</v>
      </c>
      <c r="B305" s="150"/>
      <c r="C305" s="150"/>
      <c r="D305" s="150"/>
      <c r="E305" s="151"/>
      <c r="F305" s="152"/>
      <c r="G305" s="150"/>
      <c r="H305" s="149"/>
      <c r="I305" s="40"/>
      <c r="J305" s="149"/>
      <c r="K305" s="102"/>
      <c r="L305" s="40"/>
      <c r="M305" s="123"/>
      <c r="N305" s="137"/>
      <c r="O305" s="137"/>
      <c r="P305" s="95"/>
      <c r="Q305" s="94"/>
      <c r="R305" s="96"/>
      <c r="S305" s="95"/>
      <c r="T305" s="40"/>
      <c r="U305" s="40"/>
      <c r="V305" s="185"/>
      <c r="W305" s="167"/>
      <c r="X305" s="96"/>
      <c r="Y305" s="99"/>
      <c r="Z305" s="40"/>
      <c r="AA305" s="40"/>
      <c r="AB305" s="171"/>
      <c r="AC305" s="172"/>
      <c r="AD305" s="40"/>
      <c r="AE305" s="40"/>
      <c r="AF305" s="94"/>
      <c r="AG305" s="94"/>
      <c r="AH305" s="100"/>
      <c r="AI305" s="170"/>
      <c r="AJ305" s="169"/>
      <c r="AK305" s="98"/>
      <c r="AL305" s="168"/>
      <c r="AM305" s="97"/>
      <c r="AN305" s="98"/>
      <c r="AO305" s="98"/>
      <c r="AP305" s="225"/>
      <c r="AQ305" s="175"/>
      <c r="AR305" s="98"/>
      <c r="AS305" s="235"/>
      <c r="AT305" s="168"/>
      <c r="AU305" s="136"/>
      <c r="AV305" s="99"/>
      <c r="AW305" s="40"/>
      <c r="AX305" s="40"/>
      <c r="AY305" s="40"/>
      <c r="AZ305" s="40"/>
      <c r="BA305" s="40"/>
      <c r="BB305" s="40"/>
      <c r="BC305" s="40"/>
      <c r="BD305" s="40"/>
      <c r="BE305" s="40"/>
      <c r="BF305" s="101"/>
      <c r="BG305" s="96"/>
      <c r="BH305" s="99"/>
      <c r="BI305" s="40"/>
      <c r="BJ305" s="40"/>
      <c r="BK305" s="40"/>
      <c r="BL305" s="40"/>
      <c r="BM305" s="40"/>
      <c r="BN305" s="40"/>
      <c r="BO305" s="40"/>
      <c r="BP305" s="100"/>
      <c r="BQ305" s="40"/>
      <c r="BR305" s="40"/>
      <c r="BS305" s="40"/>
      <c r="BT305" s="40"/>
      <c r="BU305" s="40"/>
      <c r="BV305" s="40"/>
      <c r="BW305" s="40"/>
      <c r="BX305" s="40"/>
      <c r="BY305" s="100"/>
      <c r="BZ305" s="99"/>
      <c r="CA305" s="40"/>
      <c r="CB305" s="40"/>
      <c r="CC305" s="40"/>
      <c r="CD305" s="40"/>
      <c r="CE305" s="40"/>
      <c r="CF305" s="40"/>
      <c r="CG305" s="40"/>
      <c r="CH305" s="40"/>
      <c r="CI305" s="40"/>
      <c r="CJ305" s="40"/>
      <c r="CK305" s="40"/>
      <c r="CL305" s="40"/>
      <c r="CM305" s="40"/>
      <c r="CN305" s="40"/>
      <c r="CO305" s="40"/>
      <c r="CP305" s="40"/>
      <c r="CQ305" s="40"/>
      <c r="CR305" s="40"/>
      <c r="CS305" s="102"/>
      <c r="CT305" s="103"/>
      <c r="CU305" s="40"/>
      <c r="CV305" s="40"/>
      <c r="CW305" s="40"/>
      <c r="CX305" s="40"/>
      <c r="CY305" s="40"/>
      <c r="CZ305" s="40"/>
      <c r="DA305" s="40"/>
      <c r="DB305" s="40"/>
      <c r="DC305" s="40"/>
      <c r="DD305" s="40"/>
      <c r="DE305" s="40"/>
      <c r="DF305" s="40"/>
      <c r="DG305" s="40"/>
      <c r="DH305" s="40"/>
      <c r="DI305" s="40"/>
      <c r="DJ305" s="40"/>
      <c r="DK305" s="40"/>
      <c r="DL305" s="40"/>
      <c r="DM305" s="40"/>
      <c r="DN305" s="40"/>
      <c r="DO305" s="94"/>
      <c r="DP305" s="100"/>
      <c r="DQ305" s="104"/>
      <c r="DR305" s="105"/>
      <c r="DS305" s="105"/>
      <c r="DT305" s="105"/>
      <c r="DU305" s="105"/>
      <c r="DV305" s="105"/>
      <c r="DW305" s="94"/>
      <c r="DX305" s="191"/>
      <c r="DY305" s="104"/>
      <c r="DZ305" s="105"/>
      <c r="EA305" s="105"/>
      <c r="EB305" s="105"/>
      <c r="EC305" s="105"/>
      <c r="ED305" s="105"/>
      <c r="EE305" s="105"/>
      <c r="EF305" s="94"/>
      <c r="EG305" s="96"/>
      <c r="EH305" s="18"/>
      <c r="EI305" s="2"/>
      <c r="EJ305" s="2"/>
      <c r="EK305" s="100"/>
      <c r="EL305" s="99"/>
      <c r="EM305" s="40"/>
      <c r="EN305" s="40"/>
      <c r="EO305" s="100"/>
      <c r="EP305" s="99"/>
      <c r="EQ305" s="40"/>
      <c r="ER305" s="40"/>
      <c r="ES305" s="40"/>
      <c r="ET305" s="40"/>
      <c r="EU305" s="40"/>
      <c r="EV305" s="40"/>
      <c r="EW305" s="100"/>
      <c r="EX305" s="99"/>
      <c r="EY305" s="40"/>
      <c r="EZ305" s="40"/>
      <c r="FA305" s="40"/>
      <c r="FB305" s="40"/>
      <c r="FC305" s="40"/>
      <c r="FD305" s="40"/>
      <c r="FE305" s="100"/>
    </row>
    <row r="306" spans="1:161">
      <c r="A306" s="119" t="str">
        <f>Validation!B306</f>
        <v>Pass</v>
      </c>
      <c r="B306" s="150"/>
      <c r="C306" s="150"/>
      <c r="D306" s="150"/>
      <c r="E306" s="151"/>
      <c r="F306" s="152"/>
      <c r="G306" s="150"/>
      <c r="H306" s="149"/>
      <c r="I306" s="40"/>
      <c r="J306" s="149"/>
      <c r="K306" s="102"/>
      <c r="L306" s="40"/>
      <c r="M306" s="123"/>
      <c r="N306" s="137"/>
      <c r="O306" s="137"/>
      <c r="P306" s="95"/>
      <c r="Q306" s="94"/>
      <c r="R306" s="96"/>
      <c r="S306" s="95"/>
      <c r="T306" s="40"/>
      <c r="U306" s="40"/>
      <c r="V306" s="185"/>
      <c r="W306" s="167"/>
      <c r="X306" s="96"/>
      <c r="Y306" s="99"/>
      <c r="Z306" s="40"/>
      <c r="AA306" s="40"/>
      <c r="AB306" s="171"/>
      <c r="AC306" s="172"/>
      <c r="AD306" s="40"/>
      <c r="AE306" s="40"/>
      <c r="AF306" s="94"/>
      <c r="AG306" s="94"/>
      <c r="AH306" s="100"/>
      <c r="AI306" s="170"/>
      <c r="AJ306" s="169"/>
      <c r="AK306" s="98"/>
      <c r="AL306" s="168"/>
      <c r="AM306" s="97"/>
      <c r="AN306" s="98"/>
      <c r="AO306" s="98"/>
      <c r="AP306" s="225"/>
      <c r="AQ306" s="175"/>
      <c r="AR306" s="98"/>
      <c r="AS306" s="235"/>
      <c r="AT306" s="168"/>
      <c r="AU306" s="136"/>
      <c r="AV306" s="99"/>
      <c r="AW306" s="40"/>
      <c r="AX306" s="40"/>
      <c r="AY306" s="40"/>
      <c r="AZ306" s="40"/>
      <c r="BA306" s="40"/>
      <c r="BB306" s="40"/>
      <c r="BC306" s="40"/>
      <c r="BD306" s="40"/>
      <c r="BE306" s="40"/>
      <c r="BF306" s="101"/>
      <c r="BG306" s="96"/>
      <c r="BH306" s="99"/>
      <c r="BI306" s="40"/>
      <c r="BJ306" s="40"/>
      <c r="BK306" s="40"/>
      <c r="BL306" s="40"/>
      <c r="BM306" s="40"/>
      <c r="BN306" s="40"/>
      <c r="BO306" s="40"/>
      <c r="BP306" s="100"/>
      <c r="BQ306" s="40"/>
      <c r="BR306" s="40"/>
      <c r="BS306" s="40"/>
      <c r="BT306" s="40"/>
      <c r="BU306" s="40"/>
      <c r="BV306" s="40"/>
      <c r="BW306" s="40"/>
      <c r="BX306" s="40"/>
      <c r="BY306" s="100"/>
      <c r="BZ306" s="99"/>
      <c r="CA306" s="40"/>
      <c r="CB306" s="40"/>
      <c r="CC306" s="40"/>
      <c r="CD306" s="40"/>
      <c r="CE306" s="40"/>
      <c r="CF306" s="40"/>
      <c r="CG306" s="40"/>
      <c r="CH306" s="40"/>
      <c r="CI306" s="40"/>
      <c r="CJ306" s="40"/>
      <c r="CK306" s="40"/>
      <c r="CL306" s="40"/>
      <c r="CM306" s="40"/>
      <c r="CN306" s="40"/>
      <c r="CO306" s="40"/>
      <c r="CP306" s="40"/>
      <c r="CQ306" s="40"/>
      <c r="CR306" s="40"/>
      <c r="CS306" s="102"/>
      <c r="CT306" s="103"/>
      <c r="CU306" s="40"/>
      <c r="CV306" s="40"/>
      <c r="CW306" s="40"/>
      <c r="CX306" s="40"/>
      <c r="CY306" s="40"/>
      <c r="CZ306" s="40"/>
      <c r="DA306" s="40"/>
      <c r="DB306" s="40"/>
      <c r="DC306" s="40"/>
      <c r="DD306" s="40"/>
      <c r="DE306" s="40"/>
      <c r="DF306" s="40"/>
      <c r="DG306" s="40"/>
      <c r="DH306" s="40"/>
      <c r="DI306" s="40"/>
      <c r="DJ306" s="40"/>
      <c r="DK306" s="40"/>
      <c r="DL306" s="40"/>
      <c r="DM306" s="40"/>
      <c r="DN306" s="40"/>
      <c r="DO306" s="94"/>
      <c r="DP306" s="100"/>
      <c r="DQ306" s="104"/>
      <c r="DR306" s="105"/>
      <c r="DS306" s="105"/>
      <c r="DT306" s="105"/>
      <c r="DU306" s="105"/>
      <c r="DV306" s="105"/>
      <c r="DW306" s="94"/>
      <c r="DX306" s="191"/>
      <c r="DY306" s="104"/>
      <c r="DZ306" s="105"/>
      <c r="EA306" s="105"/>
      <c r="EB306" s="105"/>
      <c r="EC306" s="105"/>
      <c r="ED306" s="105"/>
      <c r="EE306" s="105"/>
      <c r="EF306" s="94"/>
      <c r="EG306" s="96"/>
      <c r="EH306" s="18"/>
      <c r="EI306" s="2"/>
      <c r="EJ306" s="2"/>
      <c r="EK306" s="100"/>
      <c r="EL306" s="99"/>
      <c r="EM306" s="40"/>
      <c r="EN306" s="40"/>
      <c r="EO306" s="100"/>
      <c r="EP306" s="99"/>
      <c r="EQ306" s="40"/>
      <c r="ER306" s="40"/>
      <c r="ES306" s="40"/>
      <c r="ET306" s="40"/>
      <c r="EU306" s="40"/>
      <c r="EV306" s="40"/>
      <c r="EW306" s="100"/>
      <c r="EX306" s="99"/>
      <c r="EY306" s="40"/>
      <c r="EZ306" s="40"/>
      <c r="FA306" s="40"/>
      <c r="FB306" s="40"/>
      <c r="FC306" s="40"/>
      <c r="FD306" s="40"/>
      <c r="FE306" s="100"/>
    </row>
    <row r="307" spans="1:161">
      <c r="A307" s="119" t="str">
        <f>Validation!B307</f>
        <v>Pass</v>
      </c>
      <c r="B307" s="150"/>
      <c r="C307" s="150"/>
      <c r="D307" s="150"/>
      <c r="E307" s="151"/>
      <c r="F307" s="152"/>
      <c r="G307" s="150"/>
      <c r="H307" s="149"/>
      <c r="I307" s="40"/>
      <c r="J307" s="149"/>
      <c r="K307" s="102"/>
      <c r="L307" s="40"/>
      <c r="M307" s="123"/>
      <c r="N307" s="137"/>
      <c r="O307" s="137"/>
      <c r="P307" s="95"/>
      <c r="Q307" s="94"/>
      <c r="R307" s="96"/>
      <c r="S307" s="95"/>
      <c r="T307" s="40"/>
      <c r="U307" s="40"/>
      <c r="V307" s="185"/>
      <c r="W307" s="167"/>
      <c r="X307" s="96"/>
      <c r="Y307" s="99"/>
      <c r="Z307" s="40"/>
      <c r="AA307" s="40"/>
      <c r="AB307" s="171"/>
      <c r="AC307" s="172"/>
      <c r="AD307" s="40"/>
      <c r="AE307" s="40"/>
      <c r="AF307" s="94"/>
      <c r="AG307" s="94"/>
      <c r="AH307" s="100"/>
      <c r="AI307" s="170"/>
      <c r="AJ307" s="169"/>
      <c r="AK307" s="98"/>
      <c r="AL307" s="168"/>
      <c r="AM307" s="97"/>
      <c r="AN307" s="98"/>
      <c r="AO307" s="98"/>
      <c r="AP307" s="225"/>
      <c r="AQ307" s="175"/>
      <c r="AR307" s="98"/>
      <c r="AS307" s="235"/>
      <c r="AT307" s="168"/>
      <c r="AU307" s="136"/>
      <c r="AV307" s="99"/>
      <c r="AW307" s="40"/>
      <c r="AX307" s="40"/>
      <c r="AY307" s="40"/>
      <c r="AZ307" s="40"/>
      <c r="BA307" s="40"/>
      <c r="BB307" s="40"/>
      <c r="BC307" s="40"/>
      <c r="BD307" s="40"/>
      <c r="BE307" s="40"/>
      <c r="BF307" s="101"/>
      <c r="BG307" s="96"/>
      <c r="BH307" s="99"/>
      <c r="BI307" s="40"/>
      <c r="BJ307" s="40"/>
      <c r="BK307" s="40"/>
      <c r="BL307" s="40"/>
      <c r="BM307" s="40"/>
      <c r="BN307" s="40"/>
      <c r="BO307" s="40"/>
      <c r="BP307" s="100"/>
      <c r="BQ307" s="40"/>
      <c r="BR307" s="40"/>
      <c r="BS307" s="40"/>
      <c r="BT307" s="40"/>
      <c r="BU307" s="40"/>
      <c r="BV307" s="40"/>
      <c r="BW307" s="40"/>
      <c r="BX307" s="40"/>
      <c r="BY307" s="100"/>
      <c r="BZ307" s="99"/>
      <c r="CA307" s="40"/>
      <c r="CB307" s="40"/>
      <c r="CC307" s="40"/>
      <c r="CD307" s="40"/>
      <c r="CE307" s="40"/>
      <c r="CF307" s="40"/>
      <c r="CG307" s="40"/>
      <c r="CH307" s="40"/>
      <c r="CI307" s="40"/>
      <c r="CJ307" s="40"/>
      <c r="CK307" s="40"/>
      <c r="CL307" s="40"/>
      <c r="CM307" s="40"/>
      <c r="CN307" s="40"/>
      <c r="CO307" s="40"/>
      <c r="CP307" s="40"/>
      <c r="CQ307" s="40"/>
      <c r="CR307" s="40"/>
      <c r="CS307" s="102"/>
      <c r="CT307" s="103"/>
      <c r="CU307" s="40"/>
      <c r="CV307" s="40"/>
      <c r="CW307" s="40"/>
      <c r="CX307" s="40"/>
      <c r="CY307" s="40"/>
      <c r="CZ307" s="40"/>
      <c r="DA307" s="40"/>
      <c r="DB307" s="40"/>
      <c r="DC307" s="40"/>
      <c r="DD307" s="40"/>
      <c r="DE307" s="40"/>
      <c r="DF307" s="40"/>
      <c r="DG307" s="40"/>
      <c r="DH307" s="40"/>
      <c r="DI307" s="40"/>
      <c r="DJ307" s="40"/>
      <c r="DK307" s="40"/>
      <c r="DL307" s="40"/>
      <c r="DM307" s="40"/>
      <c r="DN307" s="40"/>
      <c r="DO307" s="94"/>
      <c r="DP307" s="100"/>
      <c r="DQ307" s="104"/>
      <c r="DR307" s="105"/>
      <c r="DS307" s="105"/>
      <c r="DT307" s="105"/>
      <c r="DU307" s="105"/>
      <c r="DV307" s="105"/>
      <c r="DW307" s="94"/>
      <c r="DX307" s="191"/>
      <c r="DY307" s="104"/>
      <c r="DZ307" s="105"/>
      <c r="EA307" s="105"/>
      <c r="EB307" s="105"/>
      <c r="EC307" s="105"/>
      <c r="ED307" s="105"/>
      <c r="EE307" s="105"/>
      <c r="EF307" s="94"/>
      <c r="EG307" s="96"/>
      <c r="EH307" s="18"/>
      <c r="EI307" s="2"/>
      <c r="EJ307" s="2"/>
      <c r="EK307" s="100"/>
      <c r="EL307" s="99"/>
      <c r="EM307" s="40"/>
      <c r="EN307" s="40"/>
      <c r="EO307" s="100"/>
      <c r="EP307" s="99"/>
      <c r="EQ307" s="40"/>
      <c r="ER307" s="40"/>
      <c r="ES307" s="40"/>
      <c r="ET307" s="40"/>
      <c r="EU307" s="40"/>
      <c r="EV307" s="40"/>
      <c r="EW307" s="100"/>
      <c r="EX307" s="99"/>
      <c r="EY307" s="40"/>
      <c r="EZ307" s="40"/>
      <c r="FA307" s="40"/>
      <c r="FB307" s="40"/>
      <c r="FC307" s="40"/>
      <c r="FD307" s="40"/>
      <c r="FE307" s="100"/>
    </row>
    <row r="308" spans="1:161">
      <c r="A308" s="119" t="str">
        <f>Validation!B308</f>
        <v>Pass</v>
      </c>
      <c r="B308" s="150"/>
      <c r="C308" s="150"/>
      <c r="D308" s="150"/>
      <c r="E308" s="151"/>
      <c r="F308" s="152"/>
      <c r="G308" s="150"/>
      <c r="H308" s="149"/>
      <c r="I308" s="40"/>
      <c r="J308" s="149"/>
      <c r="K308" s="102"/>
      <c r="L308" s="40"/>
      <c r="M308" s="123"/>
      <c r="N308" s="137"/>
      <c r="O308" s="137"/>
      <c r="P308" s="95"/>
      <c r="Q308" s="94"/>
      <c r="R308" s="96"/>
      <c r="S308" s="95"/>
      <c r="T308" s="40"/>
      <c r="U308" s="40"/>
      <c r="V308" s="185"/>
      <c r="W308" s="167"/>
      <c r="X308" s="96"/>
      <c r="Y308" s="99"/>
      <c r="Z308" s="40"/>
      <c r="AA308" s="40"/>
      <c r="AB308" s="171"/>
      <c r="AC308" s="172"/>
      <c r="AD308" s="40"/>
      <c r="AE308" s="40"/>
      <c r="AF308" s="94"/>
      <c r="AG308" s="94"/>
      <c r="AH308" s="100"/>
      <c r="AI308" s="170"/>
      <c r="AJ308" s="169"/>
      <c r="AK308" s="98"/>
      <c r="AL308" s="168"/>
      <c r="AM308" s="97"/>
      <c r="AN308" s="98"/>
      <c r="AO308" s="98"/>
      <c r="AP308" s="225"/>
      <c r="AQ308" s="175"/>
      <c r="AR308" s="98"/>
      <c r="AS308" s="235"/>
      <c r="AT308" s="168"/>
      <c r="AU308" s="136"/>
      <c r="AV308" s="99"/>
      <c r="AW308" s="40"/>
      <c r="AX308" s="40"/>
      <c r="AY308" s="40"/>
      <c r="AZ308" s="40"/>
      <c r="BA308" s="40"/>
      <c r="BB308" s="40"/>
      <c r="BC308" s="40"/>
      <c r="BD308" s="40"/>
      <c r="BE308" s="40"/>
      <c r="BF308" s="101"/>
      <c r="BG308" s="96"/>
      <c r="BH308" s="99"/>
      <c r="BI308" s="40"/>
      <c r="BJ308" s="40"/>
      <c r="BK308" s="40"/>
      <c r="BL308" s="40"/>
      <c r="BM308" s="40"/>
      <c r="BN308" s="40"/>
      <c r="BO308" s="40"/>
      <c r="BP308" s="100"/>
      <c r="BQ308" s="40"/>
      <c r="BR308" s="40"/>
      <c r="BS308" s="40"/>
      <c r="BT308" s="40"/>
      <c r="BU308" s="40"/>
      <c r="BV308" s="40"/>
      <c r="BW308" s="40"/>
      <c r="BX308" s="40"/>
      <c r="BY308" s="100"/>
      <c r="BZ308" s="99"/>
      <c r="CA308" s="40"/>
      <c r="CB308" s="40"/>
      <c r="CC308" s="40"/>
      <c r="CD308" s="40"/>
      <c r="CE308" s="40"/>
      <c r="CF308" s="40"/>
      <c r="CG308" s="40"/>
      <c r="CH308" s="40"/>
      <c r="CI308" s="40"/>
      <c r="CJ308" s="40"/>
      <c r="CK308" s="40"/>
      <c r="CL308" s="40"/>
      <c r="CM308" s="40"/>
      <c r="CN308" s="40"/>
      <c r="CO308" s="40"/>
      <c r="CP308" s="40"/>
      <c r="CQ308" s="40"/>
      <c r="CR308" s="40"/>
      <c r="CS308" s="102"/>
      <c r="CT308" s="103"/>
      <c r="CU308" s="40"/>
      <c r="CV308" s="40"/>
      <c r="CW308" s="40"/>
      <c r="CX308" s="40"/>
      <c r="CY308" s="40"/>
      <c r="CZ308" s="40"/>
      <c r="DA308" s="40"/>
      <c r="DB308" s="40"/>
      <c r="DC308" s="40"/>
      <c r="DD308" s="40"/>
      <c r="DE308" s="40"/>
      <c r="DF308" s="40"/>
      <c r="DG308" s="40"/>
      <c r="DH308" s="40"/>
      <c r="DI308" s="40"/>
      <c r="DJ308" s="40"/>
      <c r="DK308" s="40"/>
      <c r="DL308" s="40"/>
      <c r="DM308" s="40"/>
      <c r="DN308" s="40"/>
      <c r="DO308" s="94"/>
      <c r="DP308" s="100"/>
      <c r="DQ308" s="104"/>
      <c r="DR308" s="105"/>
      <c r="DS308" s="105"/>
      <c r="DT308" s="105"/>
      <c r="DU308" s="105"/>
      <c r="DV308" s="105"/>
      <c r="DW308" s="94"/>
      <c r="DX308" s="191"/>
      <c r="DY308" s="104"/>
      <c r="DZ308" s="105"/>
      <c r="EA308" s="105"/>
      <c r="EB308" s="105"/>
      <c r="EC308" s="105"/>
      <c r="ED308" s="105"/>
      <c r="EE308" s="105"/>
      <c r="EF308" s="94"/>
      <c r="EG308" s="96"/>
      <c r="EH308" s="18"/>
      <c r="EI308" s="2"/>
      <c r="EJ308" s="2"/>
      <c r="EK308" s="100"/>
      <c r="EL308" s="99"/>
      <c r="EM308" s="40"/>
      <c r="EN308" s="40"/>
      <c r="EO308" s="100"/>
      <c r="EP308" s="99"/>
      <c r="EQ308" s="40"/>
      <c r="ER308" s="40"/>
      <c r="ES308" s="40"/>
      <c r="ET308" s="40"/>
      <c r="EU308" s="40"/>
      <c r="EV308" s="40"/>
      <c r="EW308" s="100"/>
      <c r="EX308" s="99"/>
      <c r="EY308" s="40"/>
      <c r="EZ308" s="40"/>
      <c r="FA308" s="40"/>
      <c r="FB308" s="40"/>
      <c r="FC308" s="40"/>
      <c r="FD308" s="40"/>
      <c r="FE308" s="100"/>
    </row>
    <row r="309" spans="1:161">
      <c r="A309" s="119" t="str">
        <f>Validation!B309</f>
        <v>Pass</v>
      </c>
      <c r="B309" s="150"/>
      <c r="C309" s="150"/>
      <c r="D309" s="150"/>
      <c r="E309" s="151"/>
      <c r="F309" s="152"/>
      <c r="G309" s="150"/>
      <c r="H309" s="149"/>
      <c r="I309" s="40"/>
      <c r="J309" s="149"/>
      <c r="K309" s="102"/>
      <c r="L309" s="40"/>
      <c r="M309" s="123"/>
      <c r="N309" s="137"/>
      <c r="O309" s="137"/>
      <c r="P309" s="95"/>
      <c r="Q309" s="94"/>
      <c r="R309" s="96"/>
      <c r="S309" s="95"/>
      <c r="T309" s="40"/>
      <c r="U309" s="40"/>
      <c r="V309" s="185"/>
      <c r="W309" s="167"/>
      <c r="X309" s="96"/>
      <c r="Y309" s="99"/>
      <c r="Z309" s="40"/>
      <c r="AA309" s="40"/>
      <c r="AB309" s="171"/>
      <c r="AC309" s="172"/>
      <c r="AD309" s="40"/>
      <c r="AE309" s="40"/>
      <c r="AF309" s="94"/>
      <c r="AG309" s="94"/>
      <c r="AH309" s="100"/>
      <c r="AI309" s="170"/>
      <c r="AJ309" s="169"/>
      <c r="AK309" s="98"/>
      <c r="AL309" s="168"/>
      <c r="AM309" s="97"/>
      <c r="AN309" s="98"/>
      <c r="AO309" s="98"/>
      <c r="AP309" s="225"/>
      <c r="AQ309" s="175"/>
      <c r="AR309" s="98"/>
      <c r="AS309" s="235"/>
      <c r="AT309" s="168"/>
      <c r="AU309" s="136"/>
      <c r="AV309" s="99"/>
      <c r="AW309" s="40"/>
      <c r="AX309" s="40"/>
      <c r="AY309" s="40"/>
      <c r="AZ309" s="40"/>
      <c r="BA309" s="40"/>
      <c r="BB309" s="40"/>
      <c r="BC309" s="40"/>
      <c r="BD309" s="40"/>
      <c r="BE309" s="40"/>
      <c r="BF309" s="101"/>
      <c r="BG309" s="96"/>
      <c r="BH309" s="99"/>
      <c r="BI309" s="40"/>
      <c r="BJ309" s="40"/>
      <c r="BK309" s="40"/>
      <c r="BL309" s="40"/>
      <c r="BM309" s="40"/>
      <c r="BN309" s="40"/>
      <c r="BO309" s="40"/>
      <c r="BP309" s="100"/>
      <c r="BQ309" s="40"/>
      <c r="BR309" s="40"/>
      <c r="BS309" s="40"/>
      <c r="BT309" s="40"/>
      <c r="BU309" s="40"/>
      <c r="BV309" s="40"/>
      <c r="BW309" s="40"/>
      <c r="BX309" s="40"/>
      <c r="BY309" s="100"/>
      <c r="BZ309" s="99"/>
      <c r="CA309" s="40"/>
      <c r="CB309" s="40"/>
      <c r="CC309" s="40"/>
      <c r="CD309" s="40"/>
      <c r="CE309" s="40"/>
      <c r="CF309" s="40"/>
      <c r="CG309" s="40"/>
      <c r="CH309" s="40"/>
      <c r="CI309" s="40"/>
      <c r="CJ309" s="40"/>
      <c r="CK309" s="40"/>
      <c r="CL309" s="40"/>
      <c r="CM309" s="40"/>
      <c r="CN309" s="40"/>
      <c r="CO309" s="40"/>
      <c r="CP309" s="40"/>
      <c r="CQ309" s="40"/>
      <c r="CR309" s="40"/>
      <c r="CS309" s="102"/>
      <c r="CT309" s="103"/>
      <c r="CU309" s="40"/>
      <c r="CV309" s="40"/>
      <c r="CW309" s="40"/>
      <c r="CX309" s="40"/>
      <c r="CY309" s="40"/>
      <c r="CZ309" s="40"/>
      <c r="DA309" s="40"/>
      <c r="DB309" s="40"/>
      <c r="DC309" s="40"/>
      <c r="DD309" s="40"/>
      <c r="DE309" s="40"/>
      <c r="DF309" s="40"/>
      <c r="DG309" s="40"/>
      <c r="DH309" s="40"/>
      <c r="DI309" s="40"/>
      <c r="DJ309" s="40"/>
      <c r="DK309" s="40"/>
      <c r="DL309" s="40"/>
      <c r="DM309" s="40"/>
      <c r="DN309" s="40"/>
      <c r="DO309" s="94"/>
      <c r="DP309" s="100"/>
      <c r="DQ309" s="104"/>
      <c r="DR309" s="105"/>
      <c r="DS309" s="105"/>
      <c r="DT309" s="105"/>
      <c r="DU309" s="105"/>
      <c r="DV309" s="105"/>
      <c r="DW309" s="94"/>
      <c r="DX309" s="191"/>
      <c r="DY309" s="104"/>
      <c r="DZ309" s="105"/>
      <c r="EA309" s="105"/>
      <c r="EB309" s="105"/>
      <c r="EC309" s="105"/>
      <c r="ED309" s="105"/>
      <c r="EE309" s="105"/>
      <c r="EF309" s="94"/>
      <c r="EG309" s="96"/>
      <c r="EH309" s="18"/>
      <c r="EI309" s="2"/>
      <c r="EJ309" s="2"/>
      <c r="EK309" s="100"/>
      <c r="EL309" s="99"/>
      <c r="EM309" s="40"/>
      <c r="EN309" s="40"/>
      <c r="EO309" s="100"/>
      <c r="EP309" s="99"/>
      <c r="EQ309" s="40"/>
      <c r="ER309" s="40"/>
      <c r="ES309" s="40"/>
      <c r="ET309" s="40"/>
      <c r="EU309" s="40"/>
      <c r="EV309" s="40"/>
      <c r="EW309" s="100"/>
      <c r="EX309" s="99"/>
      <c r="EY309" s="40"/>
      <c r="EZ309" s="40"/>
      <c r="FA309" s="40"/>
      <c r="FB309" s="40"/>
      <c r="FC309" s="40"/>
      <c r="FD309" s="40"/>
      <c r="FE309" s="100"/>
    </row>
    <row r="310" spans="1:161">
      <c r="A310" s="119" t="str">
        <f>Validation!B310</f>
        <v>Pass</v>
      </c>
      <c r="B310" s="150"/>
      <c r="C310" s="150"/>
      <c r="D310" s="150"/>
      <c r="E310" s="151"/>
      <c r="F310" s="152"/>
      <c r="G310" s="150"/>
      <c r="H310" s="149"/>
      <c r="I310" s="40"/>
      <c r="J310" s="149"/>
      <c r="K310" s="102"/>
      <c r="L310" s="40"/>
      <c r="M310" s="123"/>
      <c r="N310" s="137"/>
      <c r="O310" s="137"/>
      <c r="P310" s="95"/>
      <c r="Q310" s="94"/>
      <c r="R310" s="96"/>
      <c r="S310" s="95"/>
      <c r="T310" s="40"/>
      <c r="U310" s="40"/>
      <c r="V310" s="185"/>
      <c r="W310" s="167"/>
      <c r="X310" s="96"/>
      <c r="Y310" s="99"/>
      <c r="Z310" s="40"/>
      <c r="AA310" s="40"/>
      <c r="AB310" s="171"/>
      <c r="AC310" s="172"/>
      <c r="AD310" s="40"/>
      <c r="AE310" s="40"/>
      <c r="AF310" s="94"/>
      <c r="AG310" s="94"/>
      <c r="AH310" s="100"/>
      <c r="AI310" s="170"/>
      <c r="AJ310" s="169"/>
      <c r="AK310" s="98"/>
      <c r="AL310" s="168"/>
      <c r="AM310" s="97"/>
      <c r="AN310" s="98"/>
      <c r="AO310" s="98"/>
      <c r="AP310" s="225"/>
      <c r="AQ310" s="175"/>
      <c r="AR310" s="98"/>
      <c r="AS310" s="235"/>
      <c r="AT310" s="168"/>
      <c r="AU310" s="136"/>
      <c r="AV310" s="99"/>
      <c r="AW310" s="40"/>
      <c r="AX310" s="40"/>
      <c r="AY310" s="40"/>
      <c r="AZ310" s="40"/>
      <c r="BA310" s="40"/>
      <c r="BB310" s="40"/>
      <c r="BC310" s="40"/>
      <c r="BD310" s="40"/>
      <c r="BE310" s="40"/>
      <c r="BF310" s="101"/>
      <c r="BG310" s="96"/>
      <c r="BH310" s="99"/>
      <c r="BI310" s="40"/>
      <c r="BJ310" s="40"/>
      <c r="BK310" s="40"/>
      <c r="BL310" s="40"/>
      <c r="BM310" s="40"/>
      <c r="BN310" s="40"/>
      <c r="BO310" s="40"/>
      <c r="BP310" s="100"/>
      <c r="BQ310" s="40"/>
      <c r="BR310" s="40"/>
      <c r="BS310" s="40"/>
      <c r="BT310" s="40"/>
      <c r="BU310" s="40"/>
      <c r="BV310" s="40"/>
      <c r="BW310" s="40"/>
      <c r="BX310" s="40"/>
      <c r="BY310" s="100"/>
      <c r="BZ310" s="99"/>
      <c r="CA310" s="40"/>
      <c r="CB310" s="40"/>
      <c r="CC310" s="40"/>
      <c r="CD310" s="40"/>
      <c r="CE310" s="40"/>
      <c r="CF310" s="40"/>
      <c r="CG310" s="40"/>
      <c r="CH310" s="40"/>
      <c r="CI310" s="40"/>
      <c r="CJ310" s="40"/>
      <c r="CK310" s="40"/>
      <c r="CL310" s="40"/>
      <c r="CM310" s="40"/>
      <c r="CN310" s="40"/>
      <c r="CO310" s="40"/>
      <c r="CP310" s="40"/>
      <c r="CQ310" s="40"/>
      <c r="CR310" s="40"/>
      <c r="CS310" s="102"/>
      <c r="CT310" s="103"/>
      <c r="CU310" s="40"/>
      <c r="CV310" s="40"/>
      <c r="CW310" s="40"/>
      <c r="CX310" s="40"/>
      <c r="CY310" s="40"/>
      <c r="CZ310" s="40"/>
      <c r="DA310" s="40"/>
      <c r="DB310" s="40"/>
      <c r="DC310" s="40"/>
      <c r="DD310" s="40"/>
      <c r="DE310" s="40"/>
      <c r="DF310" s="40"/>
      <c r="DG310" s="40"/>
      <c r="DH310" s="40"/>
      <c r="DI310" s="40"/>
      <c r="DJ310" s="40"/>
      <c r="DK310" s="40"/>
      <c r="DL310" s="40"/>
      <c r="DM310" s="40"/>
      <c r="DN310" s="40"/>
      <c r="DO310" s="94"/>
      <c r="DP310" s="100"/>
      <c r="DQ310" s="104"/>
      <c r="DR310" s="105"/>
      <c r="DS310" s="105"/>
      <c r="DT310" s="105"/>
      <c r="DU310" s="105"/>
      <c r="DV310" s="105"/>
      <c r="DW310" s="94"/>
      <c r="DX310" s="191"/>
      <c r="DY310" s="104"/>
      <c r="DZ310" s="105"/>
      <c r="EA310" s="105"/>
      <c r="EB310" s="105"/>
      <c r="EC310" s="105"/>
      <c r="ED310" s="105"/>
      <c r="EE310" s="105"/>
      <c r="EF310" s="94"/>
      <c r="EG310" s="96"/>
      <c r="EH310" s="18"/>
      <c r="EI310" s="2"/>
      <c r="EJ310" s="2"/>
      <c r="EK310" s="100"/>
      <c r="EL310" s="99"/>
      <c r="EM310" s="40"/>
      <c r="EN310" s="40"/>
      <c r="EO310" s="100"/>
      <c r="EP310" s="99"/>
      <c r="EQ310" s="40"/>
      <c r="ER310" s="40"/>
      <c r="ES310" s="40"/>
      <c r="ET310" s="40"/>
      <c r="EU310" s="40"/>
      <c r="EV310" s="40"/>
      <c r="EW310" s="100"/>
      <c r="EX310" s="99"/>
      <c r="EY310" s="40"/>
      <c r="EZ310" s="40"/>
      <c r="FA310" s="40"/>
      <c r="FB310" s="40"/>
      <c r="FC310" s="40"/>
      <c r="FD310" s="40"/>
      <c r="FE310" s="100"/>
    </row>
    <row r="311" spans="1:161">
      <c r="A311" s="119" t="str">
        <f>Validation!B311</f>
        <v>Pass</v>
      </c>
      <c r="B311" s="150"/>
      <c r="C311" s="150"/>
      <c r="D311" s="150"/>
      <c r="E311" s="151"/>
      <c r="F311" s="152"/>
      <c r="G311" s="150"/>
      <c r="H311" s="149"/>
      <c r="I311" s="40"/>
      <c r="J311" s="149"/>
      <c r="K311" s="102"/>
      <c r="L311" s="40"/>
      <c r="M311" s="123"/>
      <c r="N311" s="137"/>
      <c r="O311" s="137"/>
      <c r="P311" s="95"/>
      <c r="Q311" s="94"/>
      <c r="R311" s="96"/>
      <c r="S311" s="95"/>
      <c r="T311" s="40"/>
      <c r="U311" s="40"/>
      <c r="V311" s="185"/>
      <c r="W311" s="167"/>
      <c r="X311" s="96"/>
      <c r="Y311" s="99"/>
      <c r="Z311" s="40"/>
      <c r="AA311" s="40"/>
      <c r="AB311" s="171"/>
      <c r="AC311" s="172"/>
      <c r="AD311" s="40"/>
      <c r="AE311" s="40"/>
      <c r="AF311" s="94"/>
      <c r="AG311" s="94"/>
      <c r="AH311" s="100"/>
      <c r="AI311" s="170"/>
      <c r="AJ311" s="169"/>
      <c r="AK311" s="98"/>
      <c r="AL311" s="168"/>
      <c r="AM311" s="97"/>
      <c r="AN311" s="98"/>
      <c r="AO311" s="98"/>
      <c r="AP311" s="225"/>
      <c r="AQ311" s="175"/>
      <c r="AR311" s="98"/>
      <c r="AS311" s="235"/>
      <c r="AT311" s="168"/>
      <c r="AU311" s="136"/>
      <c r="AV311" s="99"/>
      <c r="AW311" s="40"/>
      <c r="AX311" s="40"/>
      <c r="AY311" s="40"/>
      <c r="AZ311" s="40"/>
      <c r="BA311" s="40"/>
      <c r="BB311" s="40"/>
      <c r="BC311" s="40"/>
      <c r="BD311" s="40"/>
      <c r="BE311" s="40"/>
      <c r="BF311" s="101"/>
      <c r="BG311" s="96"/>
      <c r="BH311" s="99"/>
      <c r="BI311" s="40"/>
      <c r="BJ311" s="40"/>
      <c r="BK311" s="40"/>
      <c r="BL311" s="40"/>
      <c r="BM311" s="40"/>
      <c r="BN311" s="40"/>
      <c r="BO311" s="40"/>
      <c r="BP311" s="100"/>
      <c r="BQ311" s="40"/>
      <c r="BR311" s="40"/>
      <c r="BS311" s="40"/>
      <c r="BT311" s="40"/>
      <c r="BU311" s="40"/>
      <c r="BV311" s="40"/>
      <c r="BW311" s="40"/>
      <c r="BX311" s="40"/>
      <c r="BY311" s="100"/>
      <c r="BZ311" s="99"/>
      <c r="CA311" s="40"/>
      <c r="CB311" s="40"/>
      <c r="CC311" s="40"/>
      <c r="CD311" s="40"/>
      <c r="CE311" s="40"/>
      <c r="CF311" s="40"/>
      <c r="CG311" s="40"/>
      <c r="CH311" s="40"/>
      <c r="CI311" s="40"/>
      <c r="CJ311" s="40"/>
      <c r="CK311" s="40"/>
      <c r="CL311" s="40"/>
      <c r="CM311" s="40"/>
      <c r="CN311" s="40"/>
      <c r="CO311" s="40"/>
      <c r="CP311" s="40"/>
      <c r="CQ311" s="40"/>
      <c r="CR311" s="40"/>
      <c r="CS311" s="102"/>
      <c r="CT311" s="103"/>
      <c r="CU311" s="40"/>
      <c r="CV311" s="40"/>
      <c r="CW311" s="40"/>
      <c r="CX311" s="40"/>
      <c r="CY311" s="40"/>
      <c r="CZ311" s="40"/>
      <c r="DA311" s="40"/>
      <c r="DB311" s="40"/>
      <c r="DC311" s="40"/>
      <c r="DD311" s="40"/>
      <c r="DE311" s="40"/>
      <c r="DF311" s="40"/>
      <c r="DG311" s="40"/>
      <c r="DH311" s="40"/>
      <c r="DI311" s="40"/>
      <c r="DJ311" s="40"/>
      <c r="DK311" s="40"/>
      <c r="DL311" s="40"/>
      <c r="DM311" s="40"/>
      <c r="DN311" s="40"/>
      <c r="DO311" s="94"/>
      <c r="DP311" s="100"/>
      <c r="DQ311" s="104"/>
      <c r="DR311" s="105"/>
      <c r="DS311" s="105"/>
      <c r="DT311" s="105"/>
      <c r="DU311" s="105"/>
      <c r="DV311" s="105"/>
      <c r="DW311" s="94"/>
      <c r="DX311" s="191"/>
      <c r="DY311" s="104"/>
      <c r="DZ311" s="105"/>
      <c r="EA311" s="105"/>
      <c r="EB311" s="105"/>
      <c r="EC311" s="105"/>
      <c r="ED311" s="105"/>
      <c r="EE311" s="105"/>
      <c r="EF311" s="94"/>
      <c r="EG311" s="96"/>
      <c r="EH311" s="18"/>
      <c r="EI311" s="2"/>
      <c r="EJ311" s="2"/>
      <c r="EK311" s="100"/>
      <c r="EL311" s="99"/>
      <c r="EM311" s="40"/>
      <c r="EN311" s="40"/>
      <c r="EO311" s="100"/>
      <c r="EP311" s="99"/>
      <c r="EQ311" s="40"/>
      <c r="ER311" s="40"/>
      <c r="ES311" s="40"/>
      <c r="ET311" s="40"/>
      <c r="EU311" s="40"/>
      <c r="EV311" s="40"/>
      <c r="EW311" s="100"/>
      <c r="EX311" s="99"/>
      <c r="EY311" s="40"/>
      <c r="EZ311" s="40"/>
      <c r="FA311" s="40"/>
      <c r="FB311" s="40"/>
      <c r="FC311" s="40"/>
      <c r="FD311" s="40"/>
      <c r="FE311" s="100"/>
    </row>
    <row r="312" spans="1:161">
      <c r="A312" s="119" t="str">
        <f>Validation!B312</f>
        <v>Pass</v>
      </c>
      <c r="B312" s="150"/>
      <c r="C312" s="150"/>
      <c r="D312" s="150"/>
      <c r="E312" s="151"/>
      <c r="F312" s="152"/>
      <c r="G312" s="150"/>
      <c r="H312" s="149"/>
      <c r="I312" s="40"/>
      <c r="J312" s="149"/>
      <c r="K312" s="102"/>
      <c r="L312" s="40"/>
      <c r="M312" s="123"/>
      <c r="N312" s="137"/>
      <c r="O312" s="137"/>
      <c r="P312" s="95"/>
      <c r="Q312" s="94"/>
      <c r="R312" s="96"/>
      <c r="S312" s="95"/>
      <c r="T312" s="40"/>
      <c r="U312" s="40"/>
      <c r="V312" s="185"/>
      <c r="W312" s="167"/>
      <c r="X312" s="96"/>
      <c r="Y312" s="99"/>
      <c r="Z312" s="40"/>
      <c r="AA312" s="40"/>
      <c r="AB312" s="171"/>
      <c r="AC312" s="172"/>
      <c r="AD312" s="40"/>
      <c r="AE312" s="40"/>
      <c r="AF312" s="94"/>
      <c r="AG312" s="94"/>
      <c r="AH312" s="100"/>
      <c r="AI312" s="170"/>
      <c r="AJ312" s="169"/>
      <c r="AK312" s="98"/>
      <c r="AL312" s="168"/>
      <c r="AM312" s="97"/>
      <c r="AN312" s="98"/>
      <c r="AO312" s="98"/>
      <c r="AP312" s="225"/>
      <c r="AQ312" s="175"/>
      <c r="AR312" s="98"/>
      <c r="AS312" s="235"/>
      <c r="AT312" s="168"/>
      <c r="AU312" s="136"/>
      <c r="AV312" s="99"/>
      <c r="AW312" s="40"/>
      <c r="AX312" s="40"/>
      <c r="AY312" s="40"/>
      <c r="AZ312" s="40"/>
      <c r="BA312" s="40"/>
      <c r="BB312" s="40"/>
      <c r="BC312" s="40"/>
      <c r="BD312" s="40"/>
      <c r="BE312" s="40"/>
      <c r="BF312" s="101"/>
      <c r="BG312" s="96"/>
      <c r="BH312" s="99"/>
      <c r="BI312" s="40"/>
      <c r="BJ312" s="40"/>
      <c r="BK312" s="40"/>
      <c r="BL312" s="40"/>
      <c r="BM312" s="40"/>
      <c r="BN312" s="40"/>
      <c r="BO312" s="40"/>
      <c r="BP312" s="100"/>
      <c r="BQ312" s="40"/>
      <c r="BR312" s="40"/>
      <c r="BS312" s="40"/>
      <c r="BT312" s="40"/>
      <c r="BU312" s="40"/>
      <c r="BV312" s="40"/>
      <c r="BW312" s="40"/>
      <c r="BX312" s="40"/>
      <c r="BY312" s="100"/>
      <c r="BZ312" s="99"/>
      <c r="CA312" s="40"/>
      <c r="CB312" s="40"/>
      <c r="CC312" s="40"/>
      <c r="CD312" s="40"/>
      <c r="CE312" s="40"/>
      <c r="CF312" s="40"/>
      <c r="CG312" s="40"/>
      <c r="CH312" s="40"/>
      <c r="CI312" s="40"/>
      <c r="CJ312" s="40"/>
      <c r="CK312" s="40"/>
      <c r="CL312" s="40"/>
      <c r="CM312" s="40"/>
      <c r="CN312" s="40"/>
      <c r="CO312" s="40"/>
      <c r="CP312" s="40"/>
      <c r="CQ312" s="40"/>
      <c r="CR312" s="40"/>
      <c r="CS312" s="102"/>
      <c r="CT312" s="103"/>
      <c r="CU312" s="40"/>
      <c r="CV312" s="40"/>
      <c r="CW312" s="40"/>
      <c r="CX312" s="40"/>
      <c r="CY312" s="40"/>
      <c r="CZ312" s="40"/>
      <c r="DA312" s="40"/>
      <c r="DB312" s="40"/>
      <c r="DC312" s="40"/>
      <c r="DD312" s="40"/>
      <c r="DE312" s="40"/>
      <c r="DF312" s="40"/>
      <c r="DG312" s="40"/>
      <c r="DH312" s="40"/>
      <c r="DI312" s="40"/>
      <c r="DJ312" s="40"/>
      <c r="DK312" s="40"/>
      <c r="DL312" s="40"/>
      <c r="DM312" s="40"/>
      <c r="DN312" s="40"/>
      <c r="DO312" s="94"/>
      <c r="DP312" s="100"/>
      <c r="DQ312" s="104"/>
      <c r="DR312" s="105"/>
      <c r="DS312" s="105"/>
      <c r="DT312" s="105"/>
      <c r="DU312" s="105"/>
      <c r="DV312" s="105"/>
      <c r="DW312" s="94"/>
      <c r="DX312" s="191"/>
      <c r="DY312" s="104"/>
      <c r="DZ312" s="105"/>
      <c r="EA312" s="105"/>
      <c r="EB312" s="105"/>
      <c r="EC312" s="105"/>
      <c r="ED312" s="105"/>
      <c r="EE312" s="105"/>
      <c r="EF312" s="94"/>
      <c r="EG312" s="96"/>
      <c r="EH312" s="18"/>
      <c r="EI312" s="2"/>
      <c r="EJ312" s="2"/>
      <c r="EK312" s="100"/>
      <c r="EL312" s="99"/>
      <c r="EM312" s="40"/>
      <c r="EN312" s="40"/>
      <c r="EO312" s="100"/>
      <c r="EP312" s="99"/>
      <c r="EQ312" s="40"/>
      <c r="ER312" s="40"/>
      <c r="ES312" s="40"/>
      <c r="ET312" s="40"/>
      <c r="EU312" s="40"/>
      <c r="EV312" s="40"/>
      <c r="EW312" s="100"/>
      <c r="EX312" s="99"/>
      <c r="EY312" s="40"/>
      <c r="EZ312" s="40"/>
      <c r="FA312" s="40"/>
      <c r="FB312" s="40"/>
      <c r="FC312" s="40"/>
      <c r="FD312" s="40"/>
      <c r="FE312" s="100"/>
    </row>
    <row r="313" spans="1:161">
      <c r="A313" s="119" t="str">
        <f>Validation!B313</f>
        <v>Pass</v>
      </c>
      <c r="B313" s="150"/>
      <c r="C313" s="150"/>
      <c r="D313" s="150"/>
      <c r="E313" s="151"/>
      <c r="F313" s="152"/>
      <c r="G313" s="150"/>
      <c r="H313" s="149"/>
      <c r="I313" s="40"/>
      <c r="J313" s="149"/>
      <c r="K313" s="102"/>
      <c r="L313" s="40"/>
      <c r="M313" s="123"/>
      <c r="N313" s="137"/>
      <c r="O313" s="137"/>
      <c r="P313" s="95"/>
      <c r="Q313" s="94"/>
      <c r="R313" s="96"/>
      <c r="S313" s="95"/>
      <c r="T313" s="40"/>
      <c r="U313" s="40"/>
      <c r="V313" s="185"/>
      <c r="W313" s="167"/>
      <c r="X313" s="96"/>
      <c r="Y313" s="99"/>
      <c r="Z313" s="40"/>
      <c r="AA313" s="40"/>
      <c r="AB313" s="171"/>
      <c r="AC313" s="172"/>
      <c r="AD313" s="40"/>
      <c r="AE313" s="40"/>
      <c r="AF313" s="94"/>
      <c r="AG313" s="94"/>
      <c r="AH313" s="100"/>
      <c r="AI313" s="170"/>
      <c r="AJ313" s="169"/>
      <c r="AK313" s="98"/>
      <c r="AL313" s="168"/>
      <c r="AM313" s="97"/>
      <c r="AN313" s="98"/>
      <c r="AO313" s="98"/>
      <c r="AP313" s="225"/>
      <c r="AQ313" s="175"/>
      <c r="AR313" s="98"/>
      <c r="AS313" s="235"/>
      <c r="AT313" s="168"/>
      <c r="AU313" s="136"/>
      <c r="AV313" s="99"/>
      <c r="AW313" s="40"/>
      <c r="AX313" s="40"/>
      <c r="AY313" s="40"/>
      <c r="AZ313" s="40"/>
      <c r="BA313" s="40"/>
      <c r="BB313" s="40"/>
      <c r="BC313" s="40"/>
      <c r="BD313" s="40"/>
      <c r="BE313" s="40"/>
      <c r="BF313" s="101"/>
      <c r="BG313" s="96"/>
      <c r="BH313" s="99"/>
      <c r="BI313" s="40"/>
      <c r="BJ313" s="40"/>
      <c r="BK313" s="40"/>
      <c r="BL313" s="40"/>
      <c r="BM313" s="40"/>
      <c r="BN313" s="40"/>
      <c r="BO313" s="40"/>
      <c r="BP313" s="100"/>
      <c r="BQ313" s="40"/>
      <c r="BR313" s="40"/>
      <c r="BS313" s="40"/>
      <c r="BT313" s="40"/>
      <c r="BU313" s="40"/>
      <c r="BV313" s="40"/>
      <c r="BW313" s="40"/>
      <c r="BX313" s="40"/>
      <c r="BY313" s="100"/>
      <c r="BZ313" s="99"/>
      <c r="CA313" s="40"/>
      <c r="CB313" s="40"/>
      <c r="CC313" s="40"/>
      <c r="CD313" s="40"/>
      <c r="CE313" s="40"/>
      <c r="CF313" s="40"/>
      <c r="CG313" s="40"/>
      <c r="CH313" s="40"/>
      <c r="CI313" s="40"/>
      <c r="CJ313" s="40"/>
      <c r="CK313" s="40"/>
      <c r="CL313" s="40"/>
      <c r="CM313" s="40"/>
      <c r="CN313" s="40"/>
      <c r="CO313" s="40"/>
      <c r="CP313" s="40"/>
      <c r="CQ313" s="40"/>
      <c r="CR313" s="40"/>
      <c r="CS313" s="102"/>
      <c r="CT313" s="103"/>
      <c r="CU313" s="40"/>
      <c r="CV313" s="40"/>
      <c r="CW313" s="40"/>
      <c r="CX313" s="40"/>
      <c r="CY313" s="40"/>
      <c r="CZ313" s="40"/>
      <c r="DA313" s="40"/>
      <c r="DB313" s="40"/>
      <c r="DC313" s="40"/>
      <c r="DD313" s="40"/>
      <c r="DE313" s="40"/>
      <c r="DF313" s="40"/>
      <c r="DG313" s="40"/>
      <c r="DH313" s="40"/>
      <c r="DI313" s="40"/>
      <c r="DJ313" s="40"/>
      <c r="DK313" s="40"/>
      <c r="DL313" s="40"/>
      <c r="DM313" s="40"/>
      <c r="DN313" s="40"/>
      <c r="DO313" s="94"/>
      <c r="DP313" s="100"/>
      <c r="DQ313" s="104"/>
      <c r="DR313" s="105"/>
      <c r="DS313" s="105"/>
      <c r="DT313" s="105"/>
      <c r="DU313" s="105"/>
      <c r="DV313" s="105"/>
      <c r="DW313" s="94"/>
      <c r="DX313" s="191"/>
      <c r="DY313" s="104"/>
      <c r="DZ313" s="105"/>
      <c r="EA313" s="105"/>
      <c r="EB313" s="105"/>
      <c r="EC313" s="105"/>
      <c r="ED313" s="105"/>
      <c r="EE313" s="105"/>
      <c r="EF313" s="94"/>
      <c r="EG313" s="96"/>
      <c r="EH313" s="18"/>
      <c r="EI313" s="2"/>
      <c r="EJ313" s="2"/>
      <c r="EK313" s="100"/>
      <c r="EL313" s="99"/>
      <c r="EM313" s="40"/>
      <c r="EN313" s="40"/>
      <c r="EO313" s="100"/>
      <c r="EP313" s="99"/>
      <c r="EQ313" s="40"/>
      <c r="ER313" s="40"/>
      <c r="ES313" s="40"/>
      <c r="ET313" s="40"/>
      <c r="EU313" s="40"/>
      <c r="EV313" s="40"/>
      <c r="EW313" s="100"/>
      <c r="EX313" s="99"/>
      <c r="EY313" s="40"/>
      <c r="EZ313" s="40"/>
      <c r="FA313" s="40"/>
      <c r="FB313" s="40"/>
      <c r="FC313" s="40"/>
      <c r="FD313" s="40"/>
      <c r="FE313" s="100"/>
    </row>
    <row r="314" spans="1:161">
      <c r="A314" s="119" t="str">
        <f>Validation!B314</f>
        <v>Pass</v>
      </c>
      <c r="B314" s="150"/>
      <c r="C314" s="150"/>
      <c r="D314" s="150"/>
      <c r="E314" s="151"/>
      <c r="F314" s="152"/>
      <c r="G314" s="150"/>
      <c r="H314" s="149"/>
      <c r="I314" s="40"/>
      <c r="J314" s="149"/>
      <c r="K314" s="102"/>
      <c r="L314" s="40"/>
      <c r="M314" s="123"/>
      <c r="N314" s="137"/>
      <c r="O314" s="137"/>
      <c r="P314" s="95"/>
      <c r="Q314" s="94"/>
      <c r="R314" s="96"/>
      <c r="S314" s="95"/>
      <c r="T314" s="40"/>
      <c r="U314" s="40"/>
      <c r="V314" s="185"/>
      <c r="W314" s="167"/>
      <c r="X314" s="96"/>
      <c r="Y314" s="99"/>
      <c r="Z314" s="40"/>
      <c r="AA314" s="40"/>
      <c r="AB314" s="171"/>
      <c r="AC314" s="172"/>
      <c r="AD314" s="40"/>
      <c r="AE314" s="40"/>
      <c r="AF314" s="94"/>
      <c r="AG314" s="94"/>
      <c r="AH314" s="100"/>
      <c r="AI314" s="170"/>
      <c r="AJ314" s="169"/>
      <c r="AK314" s="98"/>
      <c r="AL314" s="168"/>
      <c r="AM314" s="97"/>
      <c r="AN314" s="98"/>
      <c r="AO314" s="98"/>
      <c r="AP314" s="225"/>
      <c r="AQ314" s="175"/>
      <c r="AR314" s="98"/>
      <c r="AS314" s="235"/>
      <c r="AT314" s="168"/>
      <c r="AU314" s="136"/>
      <c r="AV314" s="99"/>
      <c r="AW314" s="40"/>
      <c r="AX314" s="40"/>
      <c r="AY314" s="40"/>
      <c r="AZ314" s="40"/>
      <c r="BA314" s="40"/>
      <c r="BB314" s="40"/>
      <c r="BC314" s="40"/>
      <c r="BD314" s="40"/>
      <c r="BE314" s="40"/>
      <c r="BF314" s="101"/>
      <c r="BG314" s="96"/>
      <c r="BH314" s="99"/>
      <c r="BI314" s="40"/>
      <c r="BJ314" s="40"/>
      <c r="BK314" s="40"/>
      <c r="BL314" s="40"/>
      <c r="BM314" s="40"/>
      <c r="BN314" s="40"/>
      <c r="BO314" s="40"/>
      <c r="BP314" s="100"/>
      <c r="BQ314" s="40"/>
      <c r="BR314" s="40"/>
      <c r="BS314" s="40"/>
      <c r="BT314" s="40"/>
      <c r="BU314" s="40"/>
      <c r="BV314" s="40"/>
      <c r="BW314" s="40"/>
      <c r="BX314" s="40"/>
      <c r="BY314" s="100"/>
      <c r="BZ314" s="99"/>
      <c r="CA314" s="40"/>
      <c r="CB314" s="40"/>
      <c r="CC314" s="40"/>
      <c r="CD314" s="40"/>
      <c r="CE314" s="40"/>
      <c r="CF314" s="40"/>
      <c r="CG314" s="40"/>
      <c r="CH314" s="40"/>
      <c r="CI314" s="40"/>
      <c r="CJ314" s="40"/>
      <c r="CK314" s="40"/>
      <c r="CL314" s="40"/>
      <c r="CM314" s="40"/>
      <c r="CN314" s="40"/>
      <c r="CO314" s="40"/>
      <c r="CP314" s="40"/>
      <c r="CQ314" s="40"/>
      <c r="CR314" s="40"/>
      <c r="CS314" s="102"/>
      <c r="CT314" s="103"/>
      <c r="CU314" s="40"/>
      <c r="CV314" s="40"/>
      <c r="CW314" s="40"/>
      <c r="CX314" s="40"/>
      <c r="CY314" s="40"/>
      <c r="CZ314" s="40"/>
      <c r="DA314" s="40"/>
      <c r="DB314" s="40"/>
      <c r="DC314" s="40"/>
      <c r="DD314" s="40"/>
      <c r="DE314" s="40"/>
      <c r="DF314" s="40"/>
      <c r="DG314" s="40"/>
      <c r="DH314" s="40"/>
      <c r="DI314" s="40"/>
      <c r="DJ314" s="40"/>
      <c r="DK314" s="40"/>
      <c r="DL314" s="40"/>
      <c r="DM314" s="40"/>
      <c r="DN314" s="40"/>
      <c r="DO314" s="94"/>
      <c r="DP314" s="100"/>
      <c r="DQ314" s="104"/>
      <c r="DR314" s="105"/>
      <c r="DS314" s="105"/>
      <c r="DT314" s="105"/>
      <c r="DU314" s="105"/>
      <c r="DV314" s="105"/>
      <c r="DW314" s="94"/>
      <c r="DX314" s="191"/>
      <c r="DY314" s="104"/>
      <c r="DZ314" s="105"/>
      <c r="EA314" s="105"/>
      <c r="EB314" s="105"/>
      <c r="EC314" s="105"/>
      <c r="ED314" s="105"/>
      <c r="EE314" s="105"/>
      <c r="EF314" s="94"/>
      <c r="EG314" s="96"/>
      <c r="EH314" s="18"/>
      <c r="EI314" s="2"/>
      <c r="EJ314" s="2"/>
      <c r="EK314" s="100"/>
      <c r="EL314" s="99"/>
      <c r="EM314" s="40"/>
      <c r="EN314" s="40"/>
      <c r="EO314" s="100"/>
      <c r="EP314" s="99"/>
      <c r="EQ314" s="40"/>
      <c r="ER314" s="40"/>
      <c r="ES314" s="40"/>
      <c r="ET314" s="40"/>
      <c r="EU314" s="40"/>
      <c r="EV314" s="40"/>
      <c r="EW314" s="100"/>
      <c r="EX314" s="99"/>
      <c r="EY314" s="40"/>
      <c r="EZ314" s="40"/>
      <c r="FA314" s="40"/>
      <c r="FB314" s="40"/>
      <c r="FC314" s="40"/>
      <c r="FD314" s="40"/>
      <c r="FE314" s="100"/>
    </row>
    <row r="315" spans="1:161">
      <c r="A315" s="119" t="str">
        <f>Validation!B315</f>
        <v>Pass</v>
      </c>
      <c r="B315" s="150"/>
      <c r="C315" s="150"/>
      <c r="D315" s="150"/>
      <c r="E315" s="151"/>
      <c r="F315" s="152"/>
      <c r="G315" s="150"/>
      <c r="H315" s="149"/>
      <c r="I315" s="40"/>
      <c r="J315" s="149"/>
      <c r="K315" s="102"/>
      <c r="L315" s="40"/>
      <c r="M315" s="123"/>
      <c r="N315" s="137"/>
      <c r="O315" s="137"/>
      <c r="P315" s="95"/>
      <c r="Q315" s="94"/>
      <c r="R315" s="96"/>
      <c r="S315" s="95"/>
      <c r="T315" s="40"/>
      <c r="U315" s="40"/>
      <c r="V315" s="185"/>
      <c r="W315" s="167"/>
      <c r="X315" s="96"/>
      <c r="Y315" s="99"/>
      <c r="Z315" s="40"/>
      <c r="AA315" s="40"/>
      <c r="AB315" s="171"/>
      <c r="AC315" s="172"/>
      <c r="AD315" s="40"/>
      <c r="AE315" s="40"/>
      <c r="AF315" s="94"/>
      <c r="AG315" s="94"/>
      <c r="AH315" s="100"/>
      <c r="AI315" s="170"/>
      <c r="AJ315" s="169"/>
      <c r="AK315" s="98"/>
      <c r="AL315" s="168"/>
      <c r="AM315" s="97"/>
      <c r="AN315" s="98"/>
      <c r="AO315" s="98"/>
      <c r="AP315" s="225"/>
      <c r="AQ315" s="175"/>
      <c r="AR315" s="98"/>
      <c r="AS315" s="235"/>
      <c r="AT315" s="168"/>
      <c r="AU315" s="136"/>
      <c r="AV315" s="99"/>
      <c r="AW315" s="40"/>
      <c r="AX315" s="40"/>
      <c r="AY315" s="40"/>
      <c r="AZ315" s="40"/>
      <c r="BA315" s="40"/>
      <c r="BB315" s="40"/>
      <c r="BC315" s="40"/>
      <c r="BD315" s="40"/>
      <c r="BE315" s="40"/>
      <c r="BF315" s="101"/>
      <c r="BG315" s="96"/>
      <c r="BH315" s="99"/>
      <c r="BI315" s="40"/>
      <c r="BJ315" s="40"/>
      <c r="BK315" s="40"/>
      <c r="BL315" s="40"/>
      <c r="BM315" s="40"/>
      <c r="BN315" s="40"/>
      <c r="BO315" s="40"/>
      <c r="BP315" s="100"/>
      <c r="BQ315" s="40"/>
      <c r="BR315" s="40"/>
      <c r="BS315" s="40"/>
      <c r="BT315" s="40"/>
      <c r="BU315" s="40"/>
      <c r="BV315" s="40"/>
      <c r="BW315" s="40"/>
      <c r="BX315" s="40"/>
      <c r="BY315" s="100"/>
      <c r="BZ315" s="99"/>
      <c r="CA315" s="40"/>
      <c r="CB315" s="40"/>
      <c r="CC315" s="40"/>
      <c r="CD315" s="40"/>
      <c r="CE315" s="40"/>
      <c r="CF315" s="40"/>
      <c r="CG315" s="40"/>
      <c r="CH315" s="40"/>
      <c r="CI315" s="40"/>
      <c r="CJ315" s="40"/>
      <c r="CK315" s="40"/>
      <c r="CL315" s="40"/>
      <c r="CM315" s="40"/>
      <c r="CN315" s="40"/>
      <c r="CO315" s="40"/>
      <c r="CP315" s="40"/>
      <c r="CQ315" s="40"/>
      <c r="CR315" s="40"/>
      <c r="CS315" s="102"/>
      <c r="CT315" s="103"/>
      <c r="CU315" s="40"/>
      <c r="CV315" s="40"/>
      <c r="CW315" s="40"/>
      <c r="CX315" s="40"/>
      <c r="CY315" s="40"/>
      <c r="CZ315" s="40"/>
      <c r="DA315" s="40"/>
      <c r="DB315" s="40"/>
      <c r="DC315" s="40"/>
      <c r="DD315" s="40"/>
      <c r="DE315" s="40"/>
      <c r="DF315" s="40"/>
      <c r="DG315" s="40"/>
      <c r="DH315" s="40"/>
      <c r="DI315" s="40"/>
      <c r="DJ315" s="40"/>
      <c r="DK315" s="40"/>
      <c r="DL315" s="40"/>
      <c r="DM315" s="40"/>
      <c r="DN315" s="40"/>
      <c r="DO315" s="94"/>
      <c r="DP315" s="100"/>
      <c r="DQ315" s="104"/>
      <c r="DR315" s="105"/>
      <c r="DS315" s="105"/>
      <c r="DT315" s="105"/>
      <c r="DU315" s="105"/>
      <c r="DV315" s="105"/>
      <c r="DW315" s="94"/>
      <c r="DX315" s="191"/>
      <c r="DY315" s="104"/>
      <c r="DZ315" s="105"/>
      <c r="EA315" s="105"/>
      <c r="EB315" s="105"/>
      <c r="EC315" s="105"/>
      <c r="ED315" s="105"/>
      <c r="EE315" s="105"/>
      <c r="EF315" s="94"/>
      <c r="EG315" s="96"/>
      <c r="EH315" s="18"/>
      <c r="EI315" s="2"/>
      <c r="EJ315" s="2"/>
      <c r="EK315" s="100"/>
      <c r="EL315" s="99"/>
      <c r="EM315" s="40"/>
      <c r="EN315" s="40"/>
      <c r="EO315" s="100"/>
      <c r="EP315" s="99"/>
      <c r="EQ315" s="40"/>
      <c r="ER315" s="40"/>
      <c r="ES315" s="40"/>
      <c r="ET315" s="40"/>
      <c r="EU315" s="40"/>
      <c r="EV315" s="40"/>
      <c r="EW315" s="100"/>
      <c r="EX315" s="99"/>
      <c r="EY315" s="40"/>
      <c r="EZ315" s="40"/>
      <c r="FA315" s="40"/>
      <c r="FB315" s="40"/>
      <c r="FC315" s="40"/>
      <c r="FD315" s="40"/>
      <c r="FE315" s="100"/>
    </row>
    <row r="316" spans="1:161">
      <c r="A316" s="119" t="str">
        <f>Validation!B316</f>
        <v>Pass</v>
      </c>
      <c r="B316" s="150"/>
      <c r="C316" s="150"/>
      <c r="D316" s="150"/>
      <c r="E316" s="151"/>
      <c r="F316" s="152"/>
      <c r="G316" s="150"/>
      <c r="H316" s="149"/>
      <c r="I316" s="40"/>
      <c r="J316" s="149"/>
      <c r="K316" s="102"/>
      <c r="L316" s="40"/>
      <c r="M316" s="123"/>
      <c r="N316" s="137"/>
      <c r="O316" s="137"/>
      <c r="P316" s="95"/>
      <c r="Q316" s="94"/>
      <c r="R316" s="96"/>
      <c r="S316" s="95"/>
      <c r="T316" s="40"/>
      <c r="U316" s="40"/>
      <c r="V316" s="185"/>
      <c r="W316" s="167"/>
      <c r="X316" s="96"/>
      <c r="Y316" s="99"/>
      <c r="Z316" s="40"/>
      <c r="AA316" s="40"/>
      <c r="AB316" s="171"/>
      <c r="AC316" s="172"/>
      <c r="AD316" s="40"/>
      <c r="AE316" s="40"/>
      <c r="AF316" s="94"/>
      <c r="AG316" s="94"/>
      <c r="AH316" s="100"/>
      <c r="AI316" s="170"/>
      <c r="AJ316" s="169"/>
      <c r="AK316" s="98"/>
      <c r="AL316" s="168"/>
      <c r="AM316" s="97"/>
      <c r="AN316" s="98"/>
      <c r="AO316" s="98"/>
      <c r="AP316" s="225"/>
      <c r="AQ316" s="175"/>
      <c r="AR316" s="98"/>
      <c r="AS316" s="235"/>
      <c r="AT316" s="168"/>
      <c r="AU316" s="136"/>
      <c r="AV316" s="99"/>
      <c r="AW316" s="40"/>
      <c r="AX316" s="40"/>
      <c r="AY316" s="40"/>
      <c r="AZ316" s="40"/>
      <c r="BA316" s="40"/>
      <c r="BB316" s="40"/>
      <c r="BC316" s="40"/>
      <c r="BD316" s="40"/>
      <c r="BE316" s="40"/>
      <c r="BF316" s="101"/>
      <c r="BG316" s="96"/>
      <c r="BH316" s="99"/>
      <c r="BI316" s="40"/>
      <c r="BJ316" s="40"/>
      <c r="BK316" s="40"/>
      <c r="BL316" s="40"/>
      <c r="BM316" s="40"/>
      <c r="BN316" s="40"/>
      <c r="BO316" s="40"/>
      <c r="BP316" s="100"/>
      <c r="BQ316" s="40"/>
      <c r="BR316" s="40"/>
      <c r="BS316" s="40"/>
      <c r="BT316" s="40"/>
      <c r="BU316" s="40"/>
      <c r="BV316" s="40"/>
      <c r="BW316" s="40"/>
      <c r="BX316" s="40"/>
      <c r="BY316" s="100"/>
      <c r="BZ316" s="99"/>
      <c r="CA316" s="40"/>
      <c r="CB316" s="40"/>
      <c r="CC316" s="40"/>
      <c r="CD316" s="40"/>
      <c r="CE316" s="40"/>
      <c r="CF316" s="40"/>
      <c r="CG316" s="40"/>
      <c r="CH316" s="40"/>
      <c r="CI316" s="40"/>
      <c r="CJ316" s="40"/>
      <c r="CK316" s="40"/>
      <c r="CL316" s="40"/>
      <c r="CM316" s="40"/>
      <c r="CN316" s="40"/>
      <c r="CO316" s="40"/>
      <c r="CP316" s="40"/>
      <c r="CQ316" s="40"/>
      <c r="CR316" s="40"/>
      <c r="CS316" s="102"/>
      <c r="CT316" s="103"/>
      <c r="CU316" s="40"/>
      <c r="CV316" s="40"/>
      <c r="CW316" s="40"/>
      <c r="CX316" s="40"/>
      <c r="CY316" s="40"/>
      <c r="CZ316" s="40"/>
      <c r="DA316" s="40"/>
      <c r="DB316" s="40"/>
      <c r="DC316" s="40"/>
      <c r="DD316" s="40"/>
      <c r="DE316" s="40"/>
      <c r="DF316" s="40"/>
      <c r="DG316" s="40"/>
      <c r="DH316" s="40"/>
      <c r="DI316" s="40"/>
      <c r="DJ316" s="40"/>
      <c r="DK316" s="40"/>
      <c r="DL316" s="40"/>
      <c r="DM316" s="40"/>
      <c r="DN316" s="40"/>
      <c r="DO316" s="94"/>
      <c r="DP316" s="100"/>
      <c r="DQ316" s="104"/>
      <c r="DR316" s="105"/>
      <c r="DS316" s="105"/>
      <c r="DT316" s="105"/>
      <c r="DU316" s="105"/>
      <c r="DV316" s="105"/>
      <c r="DW316" s="94"/>
      <c r="DX316" s="191"/>
      <c r="DY316" s="104"/>
      <c r="DZ316" s="105"/>
      <c r="EA316" s="105"/>
      <c r="EB316" s="105"/>
      <c r="EC316" s="105"/>
      <c r="ED316" s="105"/>
      <c r="EE316" s="105"/>
      <c r="EF316" s="94"/>
      <c r="EG316" s="96"/>
      <c r="EH316" s="18"/>
      <c r="EI316" s="2"/>
      <c r="EJ316" s="2"/>
      <c r="EK316" s="100"/>
      <c r="EL316" s="99"/>
      <c r="EM316" s="40"/>
      <c r="EN316" s="40"/>
      <c r="EO316" s="100"/>
      <c r="EP316" s="99"/>
      <c r="EQ316" s="40"/>
      <c r="ER316" s="40"/>
      <c r="ES316" s="40"/>
      <c r="ET316" s="40"/>
      <c r="EU316" s="40"/>
      <c r="EV316" s="40"/>
      <c r="EW316" s="100"/>
      <c r="EX316" s="99"/>
      <c r="EY316" s="40"/>
      <c r="EZ316" s="40"/>
      <c r="FA316" s="40"/>
      <c r="FB316" s="40"/>
      <c r="FC316" s="40"/>
      <c r="FD316" s="40"/>
      <c r="FE316" s="100"/>
    </row>
    <row r="317" spans="1:161">
      <c r="A317" s="119" t="str">
        <f>Validation!B317</f>
        <v>Pass</v>
      </c>
      <c r="B317" s="150"/>
      <c r="C317" s="150"/>
      <c r="D317" s="150"/>
      <c r="E317" s="151"/>
      <c r="F317" s="152"/>
      <c r="G317" s="150"/>
      <c r="H317" s="149"/>
      <c r="I317" s="40"/>
      <c r="J317" s="149"/>
      <c r="K317" s="102"/>
      <c r="L317" s="40"/>
      <c r="M317" s="123"/>
      <c r="N317" s="137"/>
      <c r="O317" s="137"/>
      <c r="P317" s="95"/>
      <c r="Q317" s="94"/>
      <c r="R317" s="96"/>
      <c r="S317" s="95"/>
      <c r="T317" s="40"/>
      <c r="U317" s="40"/>
      <c r="V317" s="185"/>
      <c r="W317" s="167"/>
      <c r="X317" s="96"/>
      <c r="Y317" s="99"/>
      <c r="Z317" s="40"/>
      <c r="AA317" s="40"/>
      <c r="AB317" s="171"/>
      <c r="AC317" s="172"/>
      <c r="AD317" s="40"/>
      <c r="AE317" s="40"/>
      <c r="AF317" s="94"/>
      <c r="AG317" s="94"/>
      <c r="AH317" s="100"/>
      <c r="AI317" s="170"/>
      <c r="AJ317" s="169"/>
      <c r="AK317" s="98"/>
      <c r="AL317" s="168"/>
      <c r="AM317" s="97"/>
      <c r="AN317" s="98"/>
      <c r="AO317" s="98"/>
      <c r="AP317" s="225"/>
      <c r="AQ317" s="175"/>
      <c r="AR317" s="98"/>
      <c r="AS317" s="235"/>
      <c r="AT317" s="168"/>
      <c r="AU317" s="136"/>
      <c r="AV317" s="99"/>
      <c r="AW317" s="40"/>
      <c r="AX317" s="40"/>
      <c r="AY317" s="40"/>
      <c r="AZ317" s="40"/>
      <c r="BA317" s="40"/>
      <c r="BB317" s="40"/>
      <c r="BC317" s="40"/>
      <c r="BD317" s="40"/>
      <c r="BE317" s="40"/>
      <c r="BF317" s="101"/>
      <c r="BG317" s="96"/>
      <c r="BH317" s="99"/>
      <c r="BI317" s="40"/>
      <c r="BJ317" s="40"/>
      <c r="BK317" s="40"/>
      <c r="BL317" s="40"/>
      <c r="BM317" s="40"/>
      <c r="BN317" s="40"/>
      <c r="BO317" s="40"/>
      <c r="BP317" s="100"/>
      <c r="BQ317" s="40"/>
      <c r="BR317" s="40"/>
      <c r="BS317" s="40"/>
      <c r="BT317" s="40"/>
      <c r="BU317" s="40"/>
      <c r="BV317" s="40"/>
      <c r="BW317" s="40"/>
      <c r="BX317" s="40"/>
      <c r="BY317" s="100"/>
      <c r="BZ317" s="99"/>
      <c r="CA317" s="40"/>
      <c r="CB317" s="40"/>
      <c r="CC317" s="40"/>
      <c r="CD317" s="40"/>
      <c r="CE317" s="40"/>
      <c r="CF317" s="40"/>
      <c r="CG317" s="40"/>
      <c r="CH317" s="40"/>
      <c r="CI317" s="40"/>
      <c r="CJ317" s="40"/>
      <c r="CK317" s="40"/>
      <c r="CL317" s="40"/>
      <c r="CM317" s="40"/>
      <c r="CN317" s="40"/>
      <c r="CO317" s="40"/>
      <c r="CP317" s="40"/>
      <c r="CQ317" s="40"/>
      <c r="CR317" s="40"/>
      <c r="CS317" s="102"/>
      <c r="CT317" s="103"/>
      <c r="CU317" s="40"/>
      <c r="CV317" s="40"/>
      <c r="CW317" s="40"/>
      <c r="CX317" s="40"/>
      <c r="CY317" s="40"/>
      <c r="CZ317" s="40"/>
      <c r="DA317" s="40"/>
      <c r="DB317" s="40"/>
      <c r="DC317" s="40"/>
      <c r="DD317" s="40"/>
      <c r="DE317" s="40"/>
      <c r="DF317" s="40"/>
      <c r="DG317" s="40"/>
      <c r="DH317" s="40"/>
      <c r="DI317" s="40"/>
      <c r="DJ317" s="40"/>
      <c r="DK317" s="40"/>
      <c r="DL317" s="40"/>
      <c r="DM317" s="40"/>
      <c r="DN317" s="40"/>
      <c r="DO317" s="94"/>
      <c r="DP317" s="100"/>
      <c r="DQ317" s="104"/>
      <c r="DR317" s="105"/>
      <c r="DS317" s="105"/>
      <c r="DT317" s="105"/>
      <c r="DU317" s="105"/>
      <c r="DV317" s="105"/>
      <c r="DW317" s="94"/>
      <c r="DX317" s="191"/>
      <c r="DY317" s="104"/>
      <c r="DZ317" s="105"/>
      <c r="EA317" s="105"/>
      <c r="EB317" s="105"/>
      <c r="EC317" s="105"/>
      <c r="ED317" s="105"/>
      <c r="EE317" s="105"/>
      <c r="EF317" s="94"/>
      <c r="EG317" s="96"/>
      <c r="EH317" s="18"/>
      <c r="EI317" s="2"/>
      <c r="EJ317" s="2"/>
      <c r="EK317" s="100"/>
      <c r="EL317" s="99"/>
      <c r="EM317" s="40"/>
      <c r="EN317" s="40"/>
      <c r="EO317" s="100"/>
      <c r="EP317" s="99"/>
      <c r="EQ317" s="40"/>
      <c r="ER317" s="40"/>
      <c r="ES317" s="40"/>
      <c r="ET317" s="40"/>
      <c r="EU317" s="40"/>
      <c r="EV317" s="40"/>
      <c r="EW317" s="100"/>
      <c r="EX317" s="99"/>
      <c r="EY317" s="40"/>
      <c r="EZ317" s="40"/>
      <c r="FA317" s="40"/>
      <c r="FB317" s="40"/>
      <c r="FC317" s="40"/>
      <c r="FD317" s="40"/>
      <c r="FE317" s="100"/>
    </row>
    <row r="318" spans="1:161">
      <c r="A318" s="119" t="str">
        <f>Validation!B318</f>
        <v>Pass</v>
      </c>
      <c r="B318" s="150"/>
      <c r="C318" s="150"/>
      <c r="D318" s="150"/>
      <c r="E318" s="151"/>
      <c r="F318" s="152"/>
      <c r="G318" s="150"/>
      <c r="H318" s="149"/>
      <c r="I318" s="40"/>
      <c r="J318" s="149"/>
      <c r="K318" s="102"/>
      <c r="L318" s="40"/>
      <c r="M318" s="123"/>
      <c r="N318" s="137"/>
      <c r="O318" s="137"/>
      <c r="P318" s="95"/>
      <c r="Q318" s="94"/>
      <c r="R318" s="96"/>
      <c r="S318" s="95"/>
      <c r="T318" s="40"/>
      <c r="U318" s="40"/>
      <c r="V318" s="185"/>
      <c r="W318" s="167"/>
      <c r="X318" s="96"/>
      <c r="Y318" s="99"/>
      <c r="Z318" s="40"/>
      <c r="AA318" s="40"/>
      <c r="AB318" s="171"/>
      <c r="AC318" s="172"/>
      <c r="AD318" s="40"/>
      <c r="AE318" s="40"/>
      <c r="AF318" s="94"/>
      <c r="AG318" s="94"/>
      <c r="AH318" s="100"/>
      <c r="AI318" s="170"/>
      <c r="AJ318" s="169"/>
      <c r="AK318" s="98"/>
      <c r="AL318" s="168"/>
      <c r="AM318" s="97"/>
      <c r="AN318" s="98"/>
      <c r="AO318" s="98"/>
      <c r="AP318" s="225"/>
      <c r="AQ318" s="175"/>
      <c r="AR318" s="98"/>
      <c r="AS318" s="235"/>
      <c r="AT318" s="168"/>
      <c r="AU318" s="136"/>
      <c r="AV318" s="99"/>
      <c r="AW318" s="40"/>
      <c r="AX318" s="40"/>
      <c r="AY318" s="40"/>
      <c r="AZ318" s="40"/>
      <c r="BA318" s="40"/>
      <c r="BB318" s="40"/>
      <c r="BC318" s="40"/>
      <c r="BD318" s="40"/>
      <c r="BE318" s="40"/>
      <c r="BF318" s="101"/>
      <c r="BG318" s="96"/>
      <c r="BH318" s="99"/>
      <c r="BI318" s="40"/>
      <c r="BJ318" s="40"/>
      <c r="BK318" s="40"/>
      <c r="BL318" s="40"/>
      <c r="BM318" s="40"/>
      <c r="BN318" s="40"/>
      <c r="BO318" s="40"/>
      <c r="BP318" s="100"/>
      <c r="BQ318" s="40"/>
      <c r="BR318" s="40"/>
      <c r="BS318" s="40"/>
      <c r="BT318" s="40"/>
      <c r="BU318" s="40"/>
      <c r="BV318" s="40"/>
      <c r="BW318" s="40"/>
      <c r="BX318" s="40"/>
      <c r="BY318" s="100"/>
      <c r="BZ318" s="99"/>
      <c r="CA318" s="40"/>
      <c r="CB318" s="40"/>
      <c r="CC318" s="40"/>
      <c r="CD318" s="40"/>
      <c r="CE318" s="40"/>
      <c r="CF318" s="40"/>
      <c r="CG318" s="40"/>
      <c r="CH318" s="40"/>
      <c r="CI318" s="40"/>
      <c r="CJ318" s="40"/>
      <c r="CK318" s="40"/>
      <c r="CL318" s="40"/>
      <c r="CM318" s="40"/>
      <c r="CN318" s="40"/>
      <c r="CO318" s="40"/>
      <c r="CP318" s="40"/>
      <c r="CQ318" s="40"/>
      <c r="CR318" s="40"/>
      <c r="CS318" s="102"/>
      <c r="CT318" s="103"/>
      <c r="CU318" s="40"/>
      <c r="CV318" s="40"/>
      <c r="CW318" s="40"/>
      <c r="CX318" s="40"/>
      <c r="CY318" s="40"/>
      <c r="CZ318" s="40"/>
      <c r="DA318" s="40"/>
      <c r="DB318" s="40"/>
      <c r="DC318" s="40"/>
      <c r="DD318" s="40"/>
      <c r="DE318" s="40"/>
      <c r="DF318" s="40"/>
      <c r="DG318" s="40"/>
      <c r="DH318" s="40"/>
      <c r="DI318" s="40"/>
      <c r="DJ318" s="40"/>
      <c r="DK318" s="40"/>
      <c r="DL318" s="40"/>
      <c r="DM318" s="40"/>
      <c r="DN318" s="40"/>
      <c r="DO318" s="94"/>
      <c r="DP318" s="100"/>
      <c r="DQ318" s="104"/>
      <c r="DR318" s="105"/>
      <c r="DS318" s="105"/>
      <c r="DT318" s="105"/>
      <c r="DU318" s="105"/>
      <c r="DV318" s="105"/>
      <c r="DW318" s="94"/>
      <c r="DX318" s="191"/>
      <c r="DY318" s="104"/>
      <c r="DZ318" s="105"/>
      <c r="EA318" s="105"/>
      <c r="EB318" s="105"/>
      <c r="EC318" s="105"/>
      <c r="ED318" s="105"/>
      <c r="EE318" s="105"/>
      <c r="EF318" s="94"/>
      <c r="EG318" s="96"/>
      <c r="EH318" s="18"/>
      <c r="EI318" s="2"/>
      <c r="EJ318" s="2"/>
      <c r="EK318" s="100"/>
      <c r="EL318" s="99"/>
      <c r="EM318" s="40"/>
      <c r="EN318" s="40"/>
      <c r="EO318" s="100"/>
      <c r="EP318" s="99"/>
      <c r="EQ318" s="40"/>
      <c r="ER318" s="40"/>
      <c r="ES318" s="40"/>
      <c r="ET318" s="40"/>
      <c r="EU318" s="40"/>
      <c r="EV318" s="40"/>
      <c r="EW318" s="100"/>
      <c r="EX318" s="99"/>
      <c r="EY318" s="40"/>
      <c r="EZ318" s="40"/>
      <c r="FA318" s="40"/>
      <c r="FB318" s="40"/>
      <c r="FC318" s="40"/>
      <c r="FD318" s="40"/>
      <c r="FE318" s="100"/>
    </row>
    <row r="319" spans="1:161">
      <c r="A319" s="119" t="str">
        <f>Validation!B319</f>
        <v>Pass</v>
      </c>
      <c r="B319" s="150"/>
      <c r="C319" s="150"/>
      <c r="D319" s="150"/>
      <c r="E319" s="151"/>
      <c r="F319" s="152"/>
      <c r="G319" s="150"/>
      <c r="H319" s="149"/>
      <c r="I319" s="40"/>
      <c r="J319" s="149"/>
      <c r="K319" s="102"/>
      <c r="L319" s="40"/>
      <c r="M319" s="123"/>
      <c r="N319" s="137"/>
      <c r="O319" s="137"/>
      <c r="P319" s="95"/>
      <c r="Q319" s="94"/>
      <c r="R319" s="96"/>
      <c r="S319" s="95"/>
      <c r="T319" s="40"/>
      <c r="U319" s="40"/>
      <c r="V319" s="185"/>
      <c r="W319" s="167"/>
      <c r="X319" s="96"/>
      <c r="Y319" s="99"/>
      <c r="Z319" s="40"/>
      <c r="AA319" s="40"/>
      <c r="AB319" s="171"/>
      <c r="AC319" s="172"/>
      <c r="AD319" s="40"/>
      <c r="AE319" s="40"/>
      <c r="AF319" s="94"/>
      <c r="AG319" s="94"/>
      <c r="AH319" s="100"/>
      <c r="AI319" s="170"/>
      <c r="AJ319" s="169"/>
      <c r="AK319" s="98"/>
      <c r="AL319" s="168"/>
      <c r="AM319" s="97"/>
      <c r="AN319" s="98"/>
      <c r="AO319" s="98"/>
      <c r="AP319" s="225"/>
      <c r="AQ319" s="175"/>
      <c r="AR319" s="98"/>
      <c r="AS319" s="235"/>
      <c r="AT319" s="168"/>
      <c r="AU319" s="136"/>
      <c r="AV319" s="99"/>
      <c r="AW319" s="40"/>
      <c r="AX319" s="40"/>
      <c r="AY319" s="40"/>
      <c r="AZ319" s="40"/>
      <c r="BA319" s="40"/>
      <c r="BB319" s="40"/>
      <c r="BC319" s="40"/>
      <c r="BD319" s="40"/>
      <c r="BE319" s="40"/>
      <c r="BF319" s="101"/>
      <c r="BG319" s="96"/>
      <c r="BH319" s="99"/>
      <c r="BI319" s="40"/>
      <c r="BJ319" s="40"/>
      <c r="BK319" s="40"/>
      <c r="BL319" s="40"/>
      <c r="BM319" s="40"/>
      <c r="BN319" s="40"/>
      <c r="BO319" s="40"/>
      <c r="BP319" s="100"/>
      <c r="BQ319" s="40"/>
      <c r="BR319" s="40"/>
      <c r="BS319" s="40"/>
      <c r="BT319" s="40"/>
      <c r="BU319" s="40"/>
      <c r="BV319" s="40"/>
      <c r="BW319" s="40"/>
      <c r="BX319" s="40"/>
      <c r="BY319" s="100"/>
      <c r="BZ319" s="99"/>
      <c r="CA319" s="40"/>
      <c r="CB319" s="40"/>
      <c r="CC319" s="40"/>
      <c r="CD319" s="40"/>
      <c r="CE319" s="40"/>
      <c r="CF319" s="40"/>
      <c r="CG319" s="40"/>
      <c r="CH319" s="40"/>
      <c r="CI319" s="40"/>
      <c r="CJ319" s="40"/>
      <c r="CK319" s="40"/>
      <c r="CL319" s="40"/>
      <c r="CM319" s="40"/>
      <c r="CN319" s="40"/>
      <c r="CO319" s="40"/>
      <c r="CP319" s="40"/>
      <c r="CQ319" s="40"/>
      <c r="CR319" s="40"/>
      <c r="CS319" s="102"/>
      <c r="CT319" s="103"/>
      <c r="CU319" s="40"/>
      <c r="CV319" s="40"/>
      <c r="CW319" s="40"/>
      <c r="CX319" s="40"/>
      <c r="CY319" s="40"/>
      <c r="CZ319" s="40"/>
      <c r="DA319" s="40"/>
      <c r="DB319" s="40"/>
      <c r="DC319" s="40"/>
      <c r="DD319" s="40"/>
      <c r="DE319" s="40"/>
      <c r="DF319" s="40"/>
      <c r="DG319" s="40"/>
      <c r="DH319" s="40"/>
      <c r="DI319" s="40"/>
      <c r="DJ319" s="40"/>
      <c r="DK319" s="40"/>
      <c r="DL319" s="40"/>
      <c r="DM319" s="40"/>
      <c r="DN319" s="40"/>
      <c r="DO319" s="94"/>
      <c r="DP319" s="100"/>
      <c r="DQ319" s="104"/>
      <c r="DR319" s="105"/>
      <c r="DS319" s="105"/>
      <c r="DT319" s="105"/>
      <c r="DU319" s="105"/>
      <c r="DV319" s="105"/>
      <c r="DW319" s="94"/>
      <c r="DX319" s="191"/>
      <c r="DY319" s="104"/>
      <c r="DZ319" s="105"/>
      <c r="EA319" s="105"/>
      <c r="EB319" s="105"/>
      <c r="EC319" s="105"/>
      <c r="ED319" s="105"/>
      <c r="EE319" s="105"/>
      <c r="EF319" s="94"/>
      <c r="EG319" s="96"/>
      <c r="EH319" s="18"/>
      <c r="EI319" s="2"/>
      <c r="EJ319" s="2"/>
      <c r="EK319" s="100"/>
      <c r="EL319" s="99"/>
      <c r="EM319" s="40"/>
      <c r="EN319" s="40"/>
      <c r="EO319" s="100"/>
      <c r="EP319" s="99"/>
      <c r="EQ319" s="40"/>
      <c r="ER319" s="40"/>
      <c r="ES319" s="40"/>
      <c r="ET319" s="40"/>
      <c r="EU319" s="40"/>
      <c r="EV319" s="40"/>
      <c r="EW319" s="100"/>
      <c r="EX319" s="99"/>
      <c r="EY319" s="40"/>
      <c r="EZ319" s="40"/>
      <c r="FA319" s="40"/>
      <c r="FB319" s="40"/>
      <c r="FC319" s="40"/>
      <c r="FD319" s="40"/>
      <c r="FE319" s="100"/>
    </row>
    <row r="320" spans="1:161">
      <c r="A320" s="119" t="str">
        <f>Validation!B320</f>
        <v>Pass</v>
      </c>
      <c r="B320" s="150"/>
      <c r="C320" s="150"/>
      <c r="D320" s="150"/>
      <c r="E320" s="151"/>
      <c r="F320" s="152"/>
      <c r="G320" s="150"/>
      <c r="H320" s="149"/>
      <c r="I320" s="40"/>
      <c r="J320" s="149"/>
      <c r="K320" s="102"/>
      <c r="L320" s="40"/>
      <c r="M320" s="123"/>
      <c r="N320" s="137"/>
      <c r="O320" s="137"/>
      <c r="P320" s="95"/>
      <c r="Q320" s="94"/>
      <c r="R320" s="96"/>
      <c r="S320" s="95"/>
      <c r="T320" s="40"/>
      <c r="U320" s="40"/>
      <c r="V320" s="185"/>
      <c r="W320" s="167"/>
      <c r="X320" s="96"/>
      <c r="Y320" s="99"/>
      <c r="Z320" s="40"/>
      <c r="AA320" s="40"/>
      <c r="AB320" s="171"/>
      <c r="AC320" s="172"/>
      <c r="AD320" s="40"/>
      <c r="AE320" s="40"/>
      <c r="AF320" s="94"/>
      <c r="AG320" s="94"/>
      <c r="AH320" s="100"/>
      <c r="AI320" s="170"/>
      <c r="AJ320" s="169"/>
      <c r="AK320" s="98"/>
      <c r="AL320" s="168"/>
      <c r="AM320" s="97"/>
      <c r="AN320" s="98"/>
      <c r="AO320" s="98"/>
      <c r="AP320" s="225"/>
      <c r="AQ320" s="175"/>
      <c r="AR320" s="98"/>
      <c r="AS320" s="235"/>
      <c r="AT320" s="168"/>
      <c r="AU320" s="136"/>
      <c r="AV320" s="99"/>
      <c r="AW320" s="40"/>
      <c r="AX320" s="40"/>
      <c r="AY320" s="40"/>
      <c r="AZ320" s="40"/>
      <c r="BA320" s="40"/>
      <c r="BB320" s="40"/>
      <c r="BC320" s="40"/>
      <c r="BD320" s="40"/>
      <c r="BE320" s="40"/>
      <c r="BF320" s="101"/>
      <c r="BG320" s="96"/>
      <c r="BH320" s="99"/>
      <c r="BI320" s="40"/>
      <c r="BJ320" s="40"/>
      <c r="BK320" s="40"/>
      <c r="BL320" s="40"/>
      <c r="BM320" s="40"/>
      <c r="BN320" s="40"/>
      <c r="BO320" s="40"/>
      <c r="BP320" s="100"/>
      <c r="BQ320" s="40"/>
      <c r="BR320" s="40"/>
      <c r="BS320" s="40"/>
      <c r="BT320" s="40"/>
      <c r="BU320" s="40"/>
      <c r="BV320" s="40"/>
      <c r="BW320" s="40"/>
      <c r="BX320" s="40"/>
      <c r="BY320" s="100"/>
      <c r="BZ320" s="99"/>
      <c r="CA320" s="40"/>
      <c r="CB320" s="40"/>
      <c r="CC320" s="40"/>
      <c r="CD320" s="40"/>
      <c r="CE320" s="40"/>
      <c r="CF320" s="40"/>
      <c r="CG320" s="40"/>
      <c r="CH320" s="40"/>
      <c r="CI320" s="40"/>
      <c r="CJ320" s="40"/>
      <c r="CK320" s="40"/>
      <c r="CL320" s="40"/>
      <c r="CM320" s="40"/>
      <c r="CN320" s="40"/>
      <c r="CO320" s="40"/>
      <c r="CP320" s="40"/>
      <c r="CQ320" s="40"/>
      <c r="CR320" s="40"/>
      <c r="CS320" s="102"/>
      <c r="CT320" s="103"/>
      <c r="CU320" s="40"/>
      <c r="CV320" s="40"/>
      <c r="CW320" s="40"/>
      <c r="CX320" s="40"/>
      <c r="CY320" s="40"/>
      <c r="CZ320" s="40"/>
      <c r="DA320" s="40"/>
      <c r="DB320" s="40"/>
      <c r="DC320" s="40"/>
      <c r="DD320" s="40"/>
      <c r="DE320" s="40"/>
      <c r="DF320" s="40"/>
      <c r="DG320" s="40"/>
      <c r="DH320" s="40"/>
      <c r="DI320" s="40"/>
      <c r="DJ320" s="40"/>
      <c r="DK320" s="40"/>
      <c r="DL320" s="40"/>
      <c r="DM320" s="40"/>
      <c r="DN320" s="40"/>
      <c r="DO320" s="94"/>
      <c r="DP320" s="100"/>
      <c r="DQ320" s="104"/>
      <c r="DR320" s="105"/>
      <c r="DS320" s="105"/>
      <c r="DT320" s="105"/>
      <c r="DU320" s="105"/>
      <c r="DV320" s="105"/>
      <c r="DW320" s="94"/>
      <c r="DX320" s="191"/>
      <c r="DY320" s="104"/>
      <c r="DZ320" s="105"/>
      <c r="EA320" s="105"/>
      <c r="EB320" s="105"/>
      <c r="EC320" s="105"/>
      <c r="ED320" s="105"/>
      <c r="EE320" s="105"/>
      <c r="EF320" s="94"/>
      <c r="EG320" s="96"/>
      <c r="EH320" s="18"/>
      <c r="EI320" s="2"/>
      <c r="EJ320" s="2"/>
      <c r="EK320" s="100"/>
      <c r="EL320" s="99"/>
      <c r="EM320" s="40"/>
      <c r="EN320" s="40"/>
      <c r="EO320" s="100"/>
      <c r="EP320" s="99"/>
      <c r="EQ320" s="40"/>
      <c r="ER320" s="40"/>
      <c r="ES320" s="40"/>
      <c r="ET320" s="40"/>
      <c r="EU320" s="40"/>
      <c r="EV320" s="40"/>
      <c r="EW320" s="100"/>
      <c r="EX320" s="99"/>
      <c r="EY320" s="40"/>
      <c r="EZ320" s="40"/>
      <c r="FA320" s="40"/>
      <c r="FB320" s="40"/>
      <c r="FC320" s="40"/>
      <c r="FD320" s="40"/>
      <c r="FE320" s="100"/>
    </row>
    <row r="321" spans="1:161">
      <c r="A321" s="119" t="str">
        <f>Validation!B321</f>
        <v>Pass</v>
      </c>
      <c r="B321" s="150"/>
      <c r="C321" s="150"/>
      <c r="D321" s="150"/>
      <c r="E321" s="151"/>
      <c r="F321" s="152"/>
      <c r="G321" s="150"/>
      <c r="H321" s="149"/>
      <c r="I321" s="40"/>
      <c r="J321" s="149"/>
      <c r="K321" s="102"/>
      <c r="L321" s="40"/>
      <c r="M321" s="123"/>
      <c r="N321" s="137"/>
      <c r="O321" s="137"/>
      <c r="P321" s="95"/>
      <c r="Q321" s="94"/>
      <c r="R321" s="96"/>
      <c r="S321" s="95"/>
      <c r="T321" s="40"/>
      <c r="U321" s="40"/>
      <c r="V321" s="185"/>
      <c r="W321" s="167"/>
      <c r="X321" s="96"/>
      <c r="Y321" s="99"/>
      <c r="Z321" s="40"/>
      <c r="AA321" s="40"/>
      <c r="AB321" s="171"/>
      <c r="AC321" s="172"/>
      <c r="AD321" s="40"/>
      <c r="AE321" s="40"/>
      <c r="AF321" s="94"/>
      <c r="AG321" s="94"/>
      <c r="AH321" s="100"/>
      <c r="AI321" s="170"/>
      <c r="AJ321" s="169"/>
      <c r="AK321" s="98"/>
      <c r="AL321" s="168"/>
      <c r="AM321" s="97"/>
      <c r="AN321" s="98"/>
      <c r="AO321" s="98"/>
      <c r="AP321" s="225"/>
      <c r="AQ321" s="175"/>
      <c r="AR321" s="98"/>
      <c r="AS321" s="235"/>
      <c r="AT321" s="168"/>
      <c r="AU321" s="136"/>
      <c r="AV321" s="99"/>
      <c r="AW321" s="40"/>
      <c r="AX321" s="40"/>
      <c r="AY321" s="40"/>
      <c r="AZ321" s="40"/>
      <c r="BA321" s="40"/>
      <c r="BB321" s="40"/>
      <c r="BC321" s="40"/>
      <c r="BD321" s="40"/>
      <c r="BE321" s="40"/>
      <c r="BF321" s="101"/>
      <c r="BG321" s="96"/>
      <c r="BH321" s="99"/>
      <c r="BI321" s="40"/>
      <c r="BJ321" s="40"/>
      <c r="BK321" s="40"/>
      <c r="BL321" s="40"/>
      <c r="BM321" s="40"/>
      <c r="BN321" s="40"/>
      <c r="BO321" s="40"/>
      <c r="BP321" s="100"/>
      <c r="BQ321" s="40"/>
      <c r="BR321" s="40"/>
      <c r="BS321" s="40"/>
      <c r="BT321" s="40"/>
      <c r="BU321" s="40"/>
      <c r="BV321" s="40"/>
      <c r="BW321" s="40"/>
      <c r="BX321" s="40"/>
      <c r="BY321" s="100"/>
      <c r="BZ321" s="99"/>
      <c r="CA321" s="40"/>
      <c r="CB321" s="40"/>
      <c r="CC321" s="40"/>
      <c r="CD321" s="40"/>
      <c r="CE321" s="40"/>
      <c r="CF321" s="40"/>
      <c r="CG321" s="40"/>
      <c r="CH321" s="40"/>
      <c r="CI321" s="40"/>
      <c r="CJ321" s="40"/>
      <c r="CK321" s="40"/>
      <c r="CL321" s="40"/>
      <c r="CM321" s="40"/>
      <c r="CN321" s="40"/>
      <c r="CO321" s="40"/>
      <c r="CP321" s="40"/>
      <c r="CQ321" s="40"/>
      <c r="CR321" s="40"/>
      <c r="CS321" s="102"/>
      <c r="CT321" s="103"/>
      <c r="CU321" s="40"/>
      <c r="CV321" s="40"/>
      <c r="CW321" s="40"/>
      <c r="CX321" s="40"/>
      <c r="CY321" s="40"/>
      <c r="CZ321" s="40"/>
      <c r="DA321" s="40"/>
      <c r="DB321" s="40"/>
      <c r="DC321" s="40"/>
      <c r="DD321" s="40"/>
      <c r="DE321" s="40"/>
      <c r="DF321" s="40"/>
      <c r="DG321" s="40"/>
      <c r="DH321" s="40"/>
      <c r="DI321" s="40"/>
      <c r="DJ321" s="40"/>
      <c r="DK321" s="40"/>
      <c r="DL321" s="40"/>
      <c r="DM321" s="40"/>
      <c r="DN321" s="40"/>
      <c r="DO321" s="94"/>
      <c r="DP321" s="100"/>
      <c r="DQ321" s="104"/>
      <c r="DR321" s="105"/>
      <c r="DS321" s="105"/>
      <c r="DT321" s="105"/>
      <c r="DU321" s="105"/>
      <c r="DV321" s="105"/>
      <c r="DW321" s="94"/>
      <c r="DX321" s="191"/>
      <c r="DY321" s="104"/>
      <c r="DZ321" s="105"/>
      <c r="EA321" s="105"/>
      <c r="EB321" s="105"/>
      <c r="EC321" s="105"/>
      <c r="ED321" s="105"/>
      <c r="EE321" s="105"/>
      <c r="EF321" s="94"/>
      <c r="EG321" s="96"/>
      <c r="EH321" s="18"/>
      <c r="EI321" s="2"/>
      <c r="EJ321" s="2"/>
      <c r="EK321" s="100"/>
      <c r="EL321" s="99"/>
      <c r="EM321" s="40"/>
      <c r="EN321" s="40"/>
      <c r="EO321" s="100"/>
      <c r="EP321" s="99"/>
      <c r="EQ321" s="40"/>
      <c r="ER321" s="40"/>
      <c r="ES321" s="40"/>
      <c r="ET321" s="40"/>
      <c r="EU321" s="40"/>
      <c r="EV321" s="40"/>
      <c r="EW321" s="100"/>
      <c r="EX321" s="99"/>
      <c r="EY321" s="40"/>
      <c r="EZ321" s="40"/>
      <c r="FA321" s="40"/>
      <c r="FB321" s="40"/>
      <c r="FC321" s="40"/>
      <c r="FD321" s="40"/>
      <c r="FE321" s="100"/>
    </row>
    <row r="322" spans="1:161">
      <c r="A322" s="119" t="str">
        <f>Validation!B322</f>
        <v>Pass</v>
      </c>
      <c r="B322" s="150"/>
      <c r="C322" s="150"/>
      <c r="D322" s="150"/>
      <c r="E322" s="151"/>
      <c r="F322" s="152"/>
      <c r="G322" s="150"/>
      <c r="H322" s="149"/>
      <c r="I322" s="40"/>
      <c r="J322" s="149"/>
      <c r="K322" s="102"/>
      <c r="L322" s="40"/>
      <c r="M322" s="123"/>
      <c r="N322" s="137"/>
      <c r="O322" s="137"/>
      <c r="P322" s="95"/>
      <c r="Q322" s="94"/>
      <c r="R322" s="96"/>
      <c r="S322" s="95"/>
      <c r="T322" s="40"/>
      <c r="U322" s="40"/>
      <c r="V322" s="185"/>
      <c r="W322" s="167"/>
      <c r="X322" s="96"/>
      <c r="Y322" s="99"/>
      <c r="Z322" s="40"/>
      <c r="AA322" s="40"/>
      <c r="AB322" s="171"/>
      <c r="AC322" s="172"/>
      <c r="AD322" s="40"/>
      <c r="AE322" s="40"/>
      <c r="AF322" s="94"/>
      <c r="AG322" s="94"/>
      <c r="AH322" s="100"/>
      <c r="AI322" s="170"/>
      <c r="AJ322" s="169"/>
      <c r="AK322" s="98"/>
      <c r="AL322" s="168"/>
      <c r="AM322" s="97"/>
      <c r="AN322" s="98"/>
      <c r="AO322" s="98"/>
      <c r="AP322" s="225"/>
      <c r="AQ322" s="175"/>
      <c r="AR322" s="98"/>
      <c r="AS322" s="235"/>
      <c r="AT322" s="168"/>
      <c r="AU322" s="136"/>
      <c r="AV322" s="99"/>
      <c r="AW322" s="40"/>
      <c r="AX322" s="40"/>
      <c r="AY322" s="40"/>
      <c r="AZ322" s="40"/>
      <c r="BA322" s="40"/>
      <c r="BB322" s="40"/>
      <c r="BC322" s="40"/>
      <c r="BD322" s="40"/>
      <c r="BE322" s="40"/>
      <c r="BF322" s="101"/>
      <c r="BG322" s="96"/>
      <c r="BH322" s="99"/>
      <c r="BI322" s="40"/>
      <c r="BJ322" s="40"/>
      <c r="BK322" s="40"/>
      <c r="BL322" s="40"/>
      <c r="BM322" s="40"/>
      <c r="BN322" s="40"/>
      <c r="BO322" s="40"/>
      <c r="BP322" s="100"/>
      <c r="BQ322" s="40"/>
      <c r="BR322" s="40"/>
      <c r="BS322" s="40"/>
      <c r="BT322" s="40"/>
      <c r="BU322" s="40"/>
      <c r="BV322" s="40"/>
      <c r="BW322" s="40"/>
      <c r="BX322" s="40"/>
      <c r="BY322" s="100"/>
      <c r="BZ322" s="99"/>
      <c r="CA322" s="40"/>
      <c r="CB322" s="40"/>
      <c r="CC322" s="40"/>
      <c r="CD322" s="40"/>
      <c r="CE322" s="40"/>
      <c r="CF322" s="40"/>
      <c r="CG322" s="40"/>
      <c r="CH322" s="40"/>
      <c r="CI322" s="40"/>
      <c r="CJ322" s="40"/>
      <c r="CK322" s="40"/>
      <c r="CL322" s="40"/>
      <c r="CM322" s="40"/>
      <c r="CN322" s="40"/>
      <c r="CO322" s="40"/>
      <c r="CP322" s="40"/>
      <c r="CQ322" s="40"/>
      <c r="CR322" s="40"/>
      <c r="CS322" s="102"/>
      <c r="CT322" s="103"/>
      <c r="CU322" s="40"/>
      <c r="CV322" s="40"/>
      <c r="CW322" s="40"/>
      <c r="CX322" s="40"/>
      <c r="CY322" s="40"/>
      <c r="CZ322" s="40"/>
      <c r="DA322" s="40"/>
      <c r="DB322" s="40"/>
      <c r="DC322" s="40"/>
      <c r="DD322" s="40"/>
      <c r="DE322" s="40"/>
      <c r="DF322" s="40"/>
      <c r="DG322" s="40"/>
      <c r="DH322" s="40"/>
      <c r="DI322" s="40"/>
      <c r="DJ322" s="40"/>
      <c r="DK322" s="40"/>
      <c r="DL322" s="40"/>
      <c r="DM322" s="40"/>
      <c r="DN322" s="40"/>
      <c r="DO322" s="94"/>
      <c r="DP322" s="100"/>
      <c r="DQ322" s="104"/>
      <c r="DR322" s="105"/>
      <c r="DS322" s="105"/>
      <c r="DT322" s="105"/>
      <c r="DU322" s="105"/>
      <c r="DV322" s="105"/>
      <c r="DW322" s="94"/>
      <c r="DX322" s="191"/>
      <c r="DY322" s="104"/>
      <c r="DZ322" s="105"/>
      <c r="EA322" s="105"/>
      <c r="EB322" s="105"/>
      <c r="EC322" s="105"/>
      <c r="ED322" s="105"/>
      <c r="EE322" s="105"/>
      <c r="EF322" s="94"/>
      <c r="EG322" s="96"/>
      <c r="EH322" s="18"/>
      <c r="EI322" s="2"/>
      <c r="EJ322" s="2"/>
      <c r="EK322" s="100"/>
      <c r="EL322" s="99"/>
      <c r="EM322" s="40"/>
      <c r="EN322" s="40"/>
      <c r="EO322" s="100"/>
      <c r="EP322" s="99"/>
      <c r="EQ322" s="40"/>
      <c r="ER322" s="40"/>
      <c r="ES322" s="40"/>
      <c r="ET322" s="40"/>
      <c r="EU322" s="40"/>
      <c r="EV322" s="40"/>
      <c r="EW322" s="100"/>
      <c r="EX322" s="99"/>
      <c r="EY322" s="40"/>
      <c r="EZ322" s="40"/>
      <c r="FA322" s="40"/>
      <c r="FB322" s="40"/>
      <c r="FC322" s="40"/>
      <c r="FD322" s="40"/>
      <c r="FE322" s="100"/>
    </row>
    <row r="323" spans="1:161">
      <c r="A323" s="119" t="str">
        <f>Validation!B323</f>
        <v>Pass</v>
      </c>
      <c r="B323" s="150"/>
      <c r="C323" s="150"/>
      <c r="D323" s="150"/>
      <c r="E323" s="151"/>
      <c r="F323" s="152"/>
      <c r="G323" s="150"/>
      <c r="H323" s="149"/>
      <c r="I323" s="40"/>
      <c r="J323" s="149"/>
      <c r="K323" s="102"/>
      <c r="L323" s="40"/>
      <c r="M323" s="123"/>
      <c r="N323" s="137"/>
      <c r="O323" s="137"/>
      <c r="P323" s="95"/>
      <c r="Q323" s="94"/>
      <c r="R323" s="96"/>
      <c r="S323" s="95"/>
      <c r="T323" s="40"/>
      <c r="U323" s="40"/>
      <c r="V323" s="185"/>
      <c r="W323" s="167"/>
      <c r="X323" s="96"/>
      <c r="Y323" s="99"/>
      <c r="Z323" s="40"/>
      <c r="AA323" s="40"/>
      <c r="AB323" s="171"/>
      <c r="AC323" s="172"/>
      <c r="AD323" s="40"/>
      <c r="AE323" s="40"/>
      <c r="AF323" s="94"/>
      <c r="AG323" s="94"/>
      <c r="AH323" s="100"/>
      <c r="AI323" s="170"/>
      <c r="AJ323" s="169"/>
      <c r="AK323" s="98"/>
      <c r="AL323" s="168"/>
      <c r="AM323" s="97"/>
      <c r="AN323" s="98"/>
      <c r="AO323" s="98"/>
      <c r="AP323" s="225"/>
      <c r="AQ323" s="175"/>
      <c r="AR323" s="98"/>
      <c r="AS323" s="235"/>
      <c r="AT323" s="168"/>
      <c r="AU323" s="136"/>
      <c r="AV323" s="99"/>
      <c r="AW323" s="40"/>
      <c r="AX323" s="40"/>
      <c r="AY323" s="40"/>
      <c r="AZ323" s="40"/>
      <c r="BA323" s="40"/>
      <c r="BB323" s="40"/>
      <c r="BC323" s="40"/>
      <c r="BD323" s="40"/>
      <c r="BE323" s="40"/>
      <c r="BF323" s="101"/>
      <c r="BG323" s="96"/>
      <c r="BH323" s="99"/>
      <c r="BI323" s="40"/>
      <c r="BJ323" s="40"/>
      <c r="BK323" s="40"/>
      <c r="BL323" s="40"/>
      <c r="BM323" s="40"/>
      <c r="BN323" s="40"/>
      <c r="BO323" s="40"/>
      <c r="BP323" s="100"/>
      <c r="BQ323" s="40"/>
      <c r="BR323" s="40"/>
      <c r="BS323" s="40"/>
      <c r="BT323" s="40"/>
      <c r="BU323" s="40"/>
      <c r="BV323" s="40"/>
      <c r="BW323" s="40"/>
      <c r="BX323" s="40"/>
      <c r="BY323" s="100"/>
      <c r="BZ323" s="99"/>
      <c r="CA323" s="40"/>
      <c r="CB323" s="40"/>
      <c r="CC323" s="40"/>
      <c r="CD323" s="40"/>
      <c r="CE323" s="40"/>
      <c r="CF323" s="40"/>
      <c r="CG323" s="40"/>
      <c r="CH323" s="40"/>
      <c r="CI323" s="40"/>
      <c r="CJ323" s="40"/>
      <c r="CK323" s="40"/>
      <c r="CL323" s="40"/>
      <c r="CM323" s="40"/>
      <c r="CN323" s="40"/>
      <c r="CO323" s="40"/>
      <c r="CP323" s="40"/>
      <c r="CQ323" s="40"/>
      <c r="CR323" s="40"/>
      <c r="CS323" s="102"/>
      <c r="CT323" s="103"/>
      <c r="CU323" s="40"/>
      <c r="CV323" s="40"/>
      <c r="CW323" s="40"/>
      <c r="CX323" s="40"/>
      <c r="CY323" s="40"/>
      <c r="CZ323" s="40"/>
      <c r="DA323" s="40"/>
      <c r="DB323" s="40"/>
      <c r="DC323" s="40"/>
      <c r="DD323" s="40"/>
      <c r="DE323" s="40"/>
      <c r="DF323" s="40"/>
      <c r="DG323" s="40"/>
      <c r="DH323" s="40"/>
      <c r="DI323" s="40"/>
      <c r="DJ323" s="40"/>
      <c r="DK323" s="40"/>
      <c r="DL323" s="40"/>
      <c r="DM323" s="40"/>
      <c r="DN323" s="40"/>
      <c r="DO323" s="94"/>
      <c r="DP323" s="100"/>
      <c r="DQ323" s="104"/>
      <c r="DR323" s="105"/>
      <c r="DS323" s="105"/>
      <c r="DT323" s="105"/>
      <c r="DU323" s="105"/>
      <c r="DV323" s="105"/>
      <c r="DW323" s="94"/>
      <c r="DX323" s="191"/>
      <c r="DY323" s="104"/>
      <c r="DZ323" s="105"/>
      <c r="EA323" s="105"/>
      <c r="EB323" s="105"/>
      <c r="EC323" s="105"/>
      <c r="ED323" s="105"/>
      <c r="EE323" s="105"/>
      <c r="EF323" s="94"/>
      <c r="EG323" s="96"/>
      <c r="EH323" s="18"/>
      <c r="EI323" s="2"/>
      <c r="EJ323" s="2"/>
      <c r="EK323" s="100"/>
      <c r="EL323" s="99"/>
      <c r="EM323" s="40"/>
      <c r="EN323" s="40"/>
      <c r="EO323" s="100"/>
      <c r="EP323" s="99"/>
      <c r="EQ323" s="40"/>
      <c r="ER323" s="40"/>
      <c r="ES323" s="40"/>
      <c r="ET323" s="40"/>
      <c r="EU323" s="40"/>
      <c r="EV323" s="40"/>
      <c r="EW323" s="100"/>
      <c r="EX323" s="99"/>
      <c r="EY323" s="40"/>
      <c r="EZ323" s="40"/>
      <c r="FA323" s="40"/>
      <c r="FB323" s="40"/>
      <c r="FC323" s="40"/>
      <c r="FD323" s="40"/>
      <c r="FE323" s="100"/>
    </row>
    <row r="324" spans="1:161">
      <c r="A324" s="119" t="str">
        <f>Validation!B324</f>
        <v>Pass</v>
      </c>
      <c r="B324" s="150"/>
      <c r="C324" s="150"/>
      <c r="D324" s="150"/>
      <c r="E324" s="151"/>
      <c r="F324" s="152"/>
      <c r="G324" s="150"/>
      <c r="H324" s="149"/>
      <c r="I324" s="40"/>
      <c r="J324" s="149"/>
      <c r="K324" s="102"/>
      <c r="L324" s="40"/>
      <c r="M324" s="123"/>
      <c r="N324" s="137"/>
      <c r="O324" s="137"/>
      <c r="P324" s="95"/>
      <c r="Q324" s="94"/>
      <c r="R324" s="96"/>
      <c r="S324" s="95"/>
      <c r="T324" s="40"/>
      <c r="U324" s="40"/>
      <c r="V324" s="185"/>
      <c r="W324" s="167"/>
      <c r="X324" s="96"/>
      <c r="Y324" s="99"/>
      <c r="Z324" s="40"/>
      <c r="AA324" s="40"/>
      <c r="AB324" s="171"/>
      <c r="AC324" s="172"/>
      <c r="AD324" s="40"/>
      <c r="AE324" s="40"/>
      <c r="AF324" s="94"/>
      <c r="AG324" s="94"/>
      <c r="AH324" s="100"/>
      <c r="AI324" s="170"/>
      <c r="AJ324" s="169"/>
      <c r="AK324" s="98"/>
      <c r="AL324" s="168"/>
      <c r="AM324" s="97"/>
      <c r="AN324" s="98"/>
      <c r="AO324" s="98"/>
      <c r="AP324" s="225"/>
      <c r="AQ324" s="175"/>
      <c r="AR324" s="98"/>
      <c r="AS324" s="235"/>
      <c r="AT324" s="168"/>
      <c r="AU324" s="136"/>
      <c r="AV324" s="99"/>
      <c r="AW324" s="40"/>
      <c r="AX324" s="40"/>
      <c r="AY324" s="40"/>
      <c r="AZ324" s="40"/>
      <c r="BA324" s="40"/>
      <c r="BB324" s="40"/>
      <c r="BC324" s="40"/>
      <c r="BD324" s="40"/>
      <c r="BE324" s="40"/>
      <c r="BF324" s="101"/>
      <c r="BG324" s="96"/>
      <c r="BH324" s="99"/>
      <c r="BI324" s="40"/>
      <c r="BJ324" s="40"/>
      <c r="BK324" s="40"/>
      <c r="BL324" s="40"/>
      <c r="BM324" s="40"/>
      <c r="BN324" s="40"/>
      <c r="BO324" s="40"/>
      <c r="BP324" s="100"/>
      <c r="BQ324" s="40"/>
      <c r="BR324" s="40"/>
      <c r="BS324" s="40"/>
      <c r="BT324" s="40"/>
      <c r="BU324" s="40"/>
      <c r="BV324" s="40"/>
      <c r="BW324" s="40"/>
      <c r="BX324" s="40"/>
      <c r="BY324" s="100"/>
      <c r="BZ324" s="99"/>
      <c r="CA324" s="40"/>
      <c r="CB324" s="40"/>
      <c r="CC324" s="40"/>
      <c r="CD324" s="40"/>
      <c r="CE324" s="40"/>
      <c r="CF324" s="40"/>
      <c r="CG324" s="40"/>
      <c r="CH324" s="40"/>
      <c r="CI324" s="40"/>
      <c r="CJ324" s="40"/>
      <c r="CK324" s="40"/>
      <c r="CL324" s="40"/>
      <c r="CM324" s="40"/>
      <c r="CN324" s="40"/>
      <c r="CO324" s="40"/>
      <c r="CP324" s="40"/>
      <c r="CQ324" s="40"/>
      <c r="CR324" s="40"/>
      <c r="CS324" s="102"/>
      <c r="CT324" s="103"/>
      <c r="CU324" s="40"/>
      <c r="CV324" s="40"/>
      <c r="CW324" s="40"/>
      <c r="CX324" s="40"/>
      <c r="CY324" s="40"/>
      <c r="CZ324" s="40"/>
      <c r="DA324" s="40"/>
      <c r="DB324" s="40"/>
      <c r="DC324" s="40"/>
      <c r="DD324" s="40"/>
      <c r="DE324" s="40"/>
      <c r="DF324" s="40"/>
      <c r="DG324" s="40"/>
      <c r="DH324" s="40"/>
      <c r="DI324" s="40"/>
      <c r="DJ324" s="40"/>
      <c r="DK324" s="40"/>
      <c r="DL324" s="40"/>
      <c r="DM324" s="40"/>
      <c r="DN324" s="40"/>
      <c r="DO324" s="94"/>
      <c r="DP324" s="100"/>
      <c r="DQ324" s="104"/>
      <c r="DR324" s="105"/>
      <c r="DS324" s="105"/>
      <c r="DT324" s="105"/>
      <c r="DU324" s="105"/>
      <c r="DV324" s="105"/>
      <c r="DW324" s="94"/>
      <c r="DX324" s="191"/>
      <c r="DY324" s="104"/>
      <c r="DZ324" s="105"/>
      <c r="EA324" s="105"/>
      <c r="EB324" s="105"/>
      <c r="EC324" s="105"/>
      <c r="ED324" s="105"/>
      <c r="EE324" s="105"/>
      <c r="EF324" s="94"/>
      <c r="EG324" s="96"/>
      <c r="EH324" s="18"/>
      <c r="EI324" s="2"/>
      <c r="EJ324" s="2"/>
      <c r="EK324" s="100"/>
      <c r="EL324" s="99"/>
      <c r="EM324" s="40"/>
      <c r="EN324" s="40"/>
      <c r="EO324" s="100"/>
      <c r="EP324" s="99"/>
      <c r="EQ324" s="40"/>
      <c r="ER324" s="40"/>
      <c r="ES324" s="40"/>
      <c r="ET324" s="40"/>
      <c r="EU324" s="40"/>
      <c r="EV324" s="40"/>
      <c r="EW324" s="100"/>
      <c r="EX324" s="99"/>
      <c r="EY324" s="40"/>
      <c r="EZ324" s="40"/>
      <c r="FA324" s="40"/>
      <c r="FB324" s="40"/>
      <c r="FC324" s="40"/>
      <c r="FD324" s="40"/>
      <c r="FE324" s="100"/>
    </row>
    <row r="325" spans="1:161">
      <c r="A325" s="119" t="str">
        <f>Validation!B325</f>
        <v>Pass</v>
      </c>
      <c r="B325" s="150"/>
      <c r="C325" s="150"/>
      <c r="D325" s="150"/>
      <c r="E325" s="151"/>
      <c r="F325" s="152"/>
      <c r="G325" s="150"/>
      <c r="H325" s="149"/>
      <c r="I325" s="40"/>
      <c r="J325" s="149"/>
      <c r="K325" s="102"/>
      <c r="L325" s="40"/>
      <c r="M325" s="123"/>
      <c r="N325" s="137"/>
      <c r="O325" s="137"/>
      <c r="P325" s="95"/>
      <c r="Q325" s="94"/>
      <c r="R325" s="96"/>
      <c r="S325" s="95"/>
      <c r="T325" s="40"/>
      <c r="U325" s="40"/>
      <c r="V325" s="185"/>
      <c r="W325" s="167"/>
      <c r="X325" s="96"/>
      <c r="Y325" s="99"/>
      <c r="Z325" s="40"/>
      <c r="AA325" s="40"/>
      <c r="AB325" s="171"/>
      <c r="AC325" s="172"/>
      <c r="AD325" s="40"/>
      <c r="AE325" s="40"/>
      <c r="AF325" s="94"/>
      <c r="AG325" s="94"/>
      <c r="AH325" s="100"/>
      <c r="AI325" s="170"/>
      <c r="AJ325" s="169"/>
      <c r="AK325" s="98"/>
      <c r="AL325" s="168"/>
      <c r="AM325" s="97"/>
      <c r="AN325" s="98"/>
      <c r="AO325" s="98"/>
      <c r="AP325" s="225"/>
      <c r="AQ325" s="175"/>
      <c r="AR325" s="98"/>
      <c r="AS325" s="235"/>
      <c r="AT325" s="168"/>
      <c r="AU325" s="136"/>
      <c r="AV325" s="99"/>
      <c r="AW325" s="40"/>
      <c r="AX325" s="40"/>
      <c r="AY325" s="40"/>
      <c r="AZ325" s="40"/>
      <c r="BA325" s="40"/>
      <c r="BB325" s="40"/>
      <c r="BC325" s="40"/>
      <c r="BD325" s="40"/>
      <c r="BE325" s="40"/>
      <c r="BF325" s="101"/>
      <c r="BG325" s="96"/>
      <c r="BH325" s="99"/>
      <c r="BI325" s="40"/>
      <c r="BJ325" s="40"/>
      <c r="BK325" s="40"/>
      <c r="BL325" s="40"/>
      <c r="BM325" s="40"/>
      <c r="BN325" s="40"/>
      <c r="BO325" s="40"/>
      <c r="BP325" s="100"/>
      <c r="BQ325" s="40"/>
      <c r="BR325" s="40"/>
      <c r="BS325" s="40"/>
      <c r="BT325" s="40"/>
      <c r="BU325" s="40"/>
      <c r="BV325" s="40"/>
      <c r="BW325" s="40"/>
      <c r="BX325" s="40"/>
      <c r="BY325" s="100"/>
      <c r="BZ325" s="99"/>
      <c r="CA325" s="40"/>
      <c r="CB325" s="40"/>
      <c r="CC325" s="40"/>
      <c r="CD325" s="40"/>
      <c r="CE325" s="40"/>
      <c r="CF325" s="40"/>
      <c r="CG325" s="40"/>
      <c r="CH325" s="40"/>
      <c r="CI325" s="40"/>
      <c r="CJ325" s="40"/>
      <c r="CK325" s="40"/>
      <c r="CL325" s="40"/>
      <c r="CM325" s="40"/>
      <c r="CN325" s="40"/>
      <c r="CO325" s="40"/>
      <c r="CP325" s="40"/>
      <c r="CQ325" s="40"/>
      <c r="CR325" s="40"/>
      <c r="CS325" s="102"/>
      <c r="CT325" s="103"/>
      <c r="CU325" s="40"/>
      <c r="CV325" s="40"/>
      <c r="CW325" s="40"/>
      <c r="CX325" s="40"/>
      <c r="CY325" s="40"/>
      <c r="CZ325" s="40"/>
      <c r="DA325" s="40"/>
      <c r="DB325" s="40"/>
      <c r="DC325" s="40"/>
      <c r="DD325" s="40"/>
      <c r="DE325" s="40"/>
      <c r="DF325" s="40"/>
      <c r="DG325" s="40"/>
      <c r="DH325" s="40"/>
      <c r="DI325" s="40"/>
      <c r="DJ325" s="40"/>
      <c r="DK325" s="40"/>
      <c r="DL325" s="40"/>
      <c r="DM325" s="40"/>
      <c r="DN325" s="40"/>
      <c r="DO325" s="94"/>
      <c r="DP325" s="100"/>
      <c r="DQ325" s="104"/>
      <c r="DR325" s="105"/>
      <c r="DS325" s="105"/>
      <c r="DT325" s="105"/>
      <c r="DU325" s="105"/>
      <c r="DV325" s="105"/>
      <c r="DW325" s="94"/>
      <c r="DX325" s="191"/>
      <c r="DY325" s="104"/>
      <c r="DZ325" s="105"/>
      <c r="EA325" s="105"/>
      <c r="EB325" s="105"/>
      <c r="EC325" s="105"/>
      <c r="ED325" s="105"/>
      <c r="EE325" s="105"/>
      <c r="EF325" s="94"/>
      <c r="EG325" s="96"/>
      <c r="EH325" s="18"/>
      <c r="EI325" s="2"/>
      <c r="EJ325" s="2"/>
      <c r="EK325" s="100"/>
      <c r="EL325" s="99"/>
      <c r="EM325" s="40"/>
      <c r="EN325" s="40"/>
      <c r="EO325" s="100"/>
      <c r="EP325" s="99"/>
      <c r="EQ325" s="40"/>
      <c r="ER325" s="40"/>
      <c r="ES325" s="40"/>
      <c r="ET325" s="40"/>
      <c r="EU325" s="40"/>
      <c r="EV325" s="40"/>
      <c r="EW325" s="100"/>
      <c r="EX325" s="99"/>
      <c r="EY325" s="40"/>
      <c r="EZ325" s="40"/>
      <c r="FA325" s="40"/>
      <c r="FB325" s="40"/>
      <c r="FC325" s="40"/>
      <c r="FD325" s="40"/>
      <c r="FE325" s="100"/>
    </row>
    <row r="326" spans="1:161">
      <c r="A326" s="119" t="str">
        <f>Validation!B326</f>
        <v>Pass</v>
      </c>
      <c r="B326" s="150"/>
      <c r="C326" s="150"/>
      <c r="D326" s="150"/>
      <c r="E326" s="151"/>
      <c r="F326" s="152"/>
      <c r="G326" s="150"/>
      <c r="H326" s="149"/>
      <c r="I326" s="40"/>
      <c r="J326" s="149"/>
      <c r="K326" s="102"/>
      <c r="L326" s="40"/>
      <c r="M326" s="123"/>
      <c r="N326" s="137"/>
      <c r="O326" s="137"/>
      <c r="P326" s="95"/>
      <c r="Q326" s="94"/>
      <c r="R326" s="96"/>
      <c r="S326" s="95"/>
      <c r="T326" s="40"/>
      <c r="U326" s="40"/>
      <c r="V326" s="185"/>
      <c r="W326" s="167"/>
      <c r="X326" s="96"/>
      <c r="Y326" s="99"/>
      <c r="Z326" s="40"/>
      <c r="AA326" s="40"/>
      <c r="AB326" s="171"/>
      <c r="AC326" s="172"/>
      <c r="AD326" s="40"/>
      <c r="AE326" s="40"/>
      <c r="AF326" s="94"/>
      <c r="AG326" s="94"/>
      <c r="AH326" s="100"/>
      <c r="AI326" s="170"/>
      <c r="AJ326" s="169"/>
      <c r="AK326" s="98"/>
      <c r="AL326" s="168"/>
      <c r="AM326" s="97"/>
      <c r="AN326" s="98"/>
      <c r="AO326" s="98"/>
      <c r="AP326" s="225"/>
      <c r="AQ326" s="175"/>
      <c r="AR326" s="98"/>
      <c r="AS326" s="235"/>
      <c r="AT326" s="168"/>
      <c r="AU326" s="136"/>
      <c r="AV326" s="99"/>
      <c r="AW326" s="40"/>
      <c r="AX326" s="40"/>
      <c r="AY326" s="40"/>
      <c r="AZ326" s="40"/>
      <c r="BA326" s="40"/>
      <c r="BB326" s="40"/>
      <c r="BC326" s="40"/>
      <c r="BD326" s="40"/>
      <c r="BE326" s="40"/>
      <c r="BF326" s="101"/>
      <c r="BG326" s="96"/>
      <c r="BH326" s="99"/>
      <c r="BI326" s="40"/>
      <c r="BJ326" s="40"/>
      <c r="BK326" s="40"/>
      <c r="BL326" s="40"/>
      <c r="BM326" s="40"/>
      <c r="BN326" s="40"/>
      <c r="BO326" s="40"/>
      <c r="BP326" s="100"/>
      <c r="BQ326" s="40"/>
      <c r="BR326" s="40"/>
      <c r="BS326" s="40"/>
      <c r="BT326" s="40"/>
      <c r="BU326" s="40"/>
      <c r="BV326" s="40"/>
      <c r="BW326" s="40"/>
      <c r="BX326" s="40"/>
      <c r="BY326" s="100"/>
      <c r="BZ326" s="99"/>
      <c r="CA326" s="40"/>
      <c r="CB326" s="40"/>
      <c r="CC326" s="40"/>
      <c r="CD326" s="40"/>
      <c r="CE326" s="40"/>
      <c r="CF326" s="40"/>
      <c r="CG326" s="40"/>
      <c r="CH326" s="40"/>
      <c r="CI326" s="40"/>
      <c r="CJ326" s="40"/>
      <c r="CK326" s="40"/>
      <c r="CL326" s="40"/>
      <c r="CM326" s="40"/>
      <c r="CN326" s="40"/>
      <c r="CO326" s="40"/>
      <c r="CP326" s="40"/>
      <c r="CQ326" s="40"/>
      <c r="CR326" s="40"/>
      <c r="CS326" s="102"/>
      <c r="CT326" s="103"/>
      <c r="CU326" s="40"/>
      <c r="CV326" s="40"/>
      <c r="CW326" s="40"/>
      <c r="CX326" s="40"/>
      <c r="CY326" s="40"/>
      <c r="CZ326" s="40"/>
      <c r="DA326" s="40"/>
      <c r="DB326" s="40"/>
      <c r="DC326" s="40"/>
      <c r="DD326" s="40"/>
      <c r="DE326" s="40"/>
      <c r="DF326" s="40"/>
      <c r="DG326" s="40"/>
      <c r="DH326" s="40"/>
      <c r="DI326" s="40"/>
      <c r="DJ326" s="40"/>
      <c r="DK326" s="40"/>
      <c r="DL326" s="40"/>
      <c r="DM326" s="40"/>
      <c r="DN326" s="40"/>
      <c r="DO326" s="94"/>
      <c r="DP326" s="100"/>
      <c r="DQ326" s="104"/>
      <c r="DR326" s="105"/>
      <c r="DS326" s="105"/>
      <c r="DT326" s="105"/>
      <c r="DU326" s="105"/>
      <c r="DV326" s="105"/>
      <c r="DW326" s="94"/>
      <c r="DX326" s="191"/>
      <c r="DY326" s="104"/>
      <c r="DZ326" s="105"/>
      <c r="EA326" s="105"/>
      <c r="EB326" s="105"/>
      <c r="EC326" s="105"/>
      <c r="ED326" s="105"/>
      <c r="EE326" s="105"/>
      <c r="EF326" s="94"/>
      <c r="EG326" s="96"/>
      <c r="EH326" s="18"/>
      <c r="EI326" s="2"/>
      <c r="EJ326" s="2"/>
      <c r="EK326" s="100"/>
      <c r="EL326" s="99"/>
      <c r="EM326" s="40"/>
      <c r="EN326" s="40"/>
      <c r="EO326" s="100"/>
      <c r="EP326" s="99"/>
      <c r="EQ326" s="40"/>
      <c r="ER326" s="40"/>
      <c r="ES326" s="40"/>
      <c r="ET326" s="40"/>
      <c r="EU326" s="40"/>
      <c r="EV326" s="40"/>
      <c r="EW326" s="100"/>
      <c r="EX326" s="99"/>
      <c r="EY326" s="40"/>
      <c r="EZ326" s="40"/>
      <c r="FA326" s="40"/>
      <c r="FB326" s="40"/>
      <c r="FC326" s="40"/>
      <c r="FD326" s="40"/>
      <c r="FE326" s="100"/>
    </row>
    <row r="327" spans="1:161">
      <c r="A327" s="119" t="str">
        <f>Validation!B327</f>
        <v>Pass</v>
      </c>
      <c r="B327" s="150"/>
      <c r="C327" s="150"/>
      <c r="D327" s="150"/>
      <c r="E327" s="151"/>
      <c r="F327" s="152"/>
      <c r="G327" s="150"/>
      <c r="H327" s="149"/>
      <c r="I327" s="40"/>
      <c r="J327" s="149"/>
      <c r="K327" s="102"/>
      <c r="L327" s="40"/>
      <c r="M327" s="123"/>
      <c r="N327" s="137"/>
      <c r="O327" s="137"/>
      <c r="P327" s="95"/>
      <c r="Q327" s="94"/>
      <c r="R327" s="96"/>
      <c r="S327" s="95"/>
      <c r="T327" s="40"/>
      <c r="U327" s="40"/>
      <c r="V327" s="185"/>
      <c r="W327" s="167"/>
      <c r="X327" s="96"/>
      <c r="Y327" s="99"/>
      <c r="Z327" s="40"/>
      <c r="AA327" s="40"/>
      <c r="AB327" s="171"/>
      <c r="AC327" s="172"/>
      <c r="AD327" s="40"/>
      <c r="AE327" s="40"/>
      <c r="AF327" s="94"/>
      <c r="AG327" s="94"/>
      <c r="AH327" s="100"/>
      <c r="AI327" s="170"/>
      <c r="AJ327" s="169"/>
      <c r="AK327" s="98"/>
      <c r="AL327" s="168"/>
      <c r="AM327" s="97"/>
      <c r="AN327" s="98"/>
      <c r="AO327" s="98"/>
      <c r="AP327" s="225"/>
      <c r="AQ327" s="175"/>
      <c r="AR327" s="98"/>
      <c r="AS327" s="235"/>
      <c r="AT327" s="168"/>
      <c r="AU327" s="136"/>
      <c r="AV327" s="99"/>
      <c r="AW327" s="40"/>
      <c r="AX327" s="40"/>
      <c r="AY327" s="40"/>
      <c r="AZ327" s="40"/>
      <c r="BA327" s="40"/>
      <c r="BB327" s="40"/>
      <c r="BC327" s="40"/>
      <c r="BD327" s="40"/>
      <c r="BE327" s="40"/>
      <c r="BF327" s="101"/>
      <c r="BG327" s="96"/>
      <c r="BH327" s="99"/>
      <c r="BI327" s="40"/>
      <c r="BJ327" s="40"/>
      <c r="BK327" s="40"/>
      <c r="BL327" s="40"/>
      <c r="BM327" s="40"/>
      <c r="BN327" s="40"/>
      <c r="BO327" s="40"/>
      <c r="BP327" s="100"/>
      <c r="BQ327" s="40"/>
      <c r="BR327" s="40"/>
      <c r="BS327" s="40"/>
      <c r="BT327" s="40"/>
      <c r="BU327" s="40"/>
      <c r="BV327" s="40"/>
      <c r="BW327" s="40"/>
      <c r="BX327" s="40"/>
      <c r="BY327" s="100"/>
      <c r="BZ327" s="99"/>
      <c r="CA327" s="40"/>
      <c r="CB327" s="40"/>
      <c r="CC327" s="40"/>
      <c r="CD327" s="40"/>
      <c r="CE327" s="40"/>
      <c r="CF327" s="40"/>
      <c r="CG327" s="40"/>
      <c r="CH327" s="40"/>
      <c r="CI327" s="40"/>
      <c r="CJ327" s="40"/>
      <c r="CK327" s="40"/>
      <c r="CL327" s="40"/>
      <c r="CM327" s="40"/>
      <c r="CN327" s="40"/>
      <c r="CO327" s="40"/>
      <c r="CP327" s="40"/>
      <c r="CQ327" s="40"/>
      <c r="CR327" s="40"/>
      <c r="CS327" s="102"/>
      <c r="CT327" s="103"/>
      <c r="CU327" s="40"/>
      <c r="CV327" s="40"/>
      <c r="CW327" s="40"/>
      <c r="CX327" s="40"/>
      <c r="CY327" s="40"/>
      <c r="CZ327" s="40"/>
      <c r="DA327" s="40"/>
      <c r="DB327" s="40"/>
      <c r="DC327" s="40"/>
      <c r="DD327" s="40"/>
      <c r="DE327" s="40"/>
      <c r="DF327" s="40"/>
      <c r="DG327" s="40"/>
      <c r="DH327" s="40"/>
      <c r="DI327" s="40"/>
      <c r="DJ327" s="40"/>
      <c r="DK327" s="40"/>
      <c r="DL327" s="40"/>
      <c r="DM327" s="40"/>
      <c r="DN327" s="40"/>
      <c r="DO327" s="94"/>
      <c r="DP327" s="100"/>
      <c r="DQ327" s="104"/>
      <c r="DR327" s="105"/>
      <c r="DS327" s="105"/>
      <c r="DT327" s="105"/>
      <c r="DU327" s="105"/>
      <c r="DV327" s="105"/>
      <c r="DW327" s="94"/>
      <c r="DX327" s="191"/>
      <c r="DY327" s="104"/>
      <c r="DZ327" s="105"/>
      <c r="EA327" s="105"/>
      <c r="EB327" s="105"/>
      <c r="EC327" s="105"/>
      <c r="ED327" s="105"/>
      <c r="EE327" s="105"/>
      <c r="EF327" s="94"/>
      <c r="EG327" s="96"/>
      <c r="EH327" s="18"/>
      <c r="EI327" s="2"/>
      <c r="EJ327" s="2"/>
      <c r="EK327" s="100"/>
      <c r="EL327" s="99"/>
      <c r="EM327" s="40"/>
      <c r="EN327" s="40"/>
      <c r="EO327" s="100"/>
      <c r="EP327" s="99"/>
      <c r="EQ327" s="40"/>
      <c r="ER327" s="40"/>
      <c r="ES327" s="40"/>
      <c r="ET327" s="40"/>
      <c r="EU327" s="40"/>
      <c r="EV327" s="40"/>
      <c r="EW327" s="100"/>
      <c r="EX327" s="99"/>
      <c r="EY327" s="40"/>
      <c r="EZ327" s="40"/>
      <c r="FA327" s="40"/>
      <c r="FB327" s="40"/>
      <c r="FC327" s="40"/>
      <c r="FD327" s="40"/>
      <c r="FE327" s="100"/>
    </row>
    <row r="328" spans="1:161">
      <c r="A328" s="119" t="str">
        <f>Validation!B328</f>
        <v>Pass</v>
      </c>
      <c r="B328" s="150"/>
      <c r="C328" s="150"/>
      <c r="D328" s="150"/>
      <c r="E328" s="151"/>
      <c r="F328" s="152"/>
      <c r="G328" s="150"/>
      <c r="H328" s="149"/>
      <c r="I328" s="40"/>
      <c r="J328" s="149"/>
      <c r="K328" s="102"/>
      <c r="L328" s="40"/>
      <c r="M328" s="123"/>
      <c r="N328" s="137"/>
      <c r="O328" s="137"/>
      <c r="P328" s="95"/>
      <c r="Q328" s="94"/>
      <c r="R328" s="96"/>
      <c r="S328" s="95"/>
      <c r="T328" s="40"/>
      <c r="U328" s="40"/>
      <c r="V328" s="185"/>
      <c r="W328" s="167"/>
      <c r="X328" s="96"/>
      <c r="Y328" s="99"/>
      <c r="Z328" s="40"/>
      <c r="AA328" s="40"/>
      <c r="AB328" s="171"/>
      <c r="AC328" s="172"/>
      <c r="AD328" s="40"/>
      <c r="AE328" s="40"/>
      <c r="AF328" s="94"/>
      <c r="AG328" s="94"/>
      <c r="AH328" s="100"/>
      <c r="AI328" s="170"/>
      <c r="AJ328" s="169"/>
      <c r="AK328" s="98"/>
      <c r="AL328" s="168"/>
      <c r="AM328" s="97"/>
      <c r="AN328" s="98"/>
      <c r="AO328" s="98"/>
      <c r="AP328" s="225"/>
      <c r="AQ328" s="175"/>
      <c r="AR328" s="98"/>
      <c r="AS328" s="235"/>
      <c r="AT328" s="168"/>
      <c r="AU328" s="136"/>
      <c r="AV328" s="99"/>
      <c r="AW328" s="40"/>
      <c r="AX328" s="40"/>
      <c r="AY328" s="40"/>
      <c r="AZ328" s="40"/>
      <c r="BA328" s="40"/>
      <c r="BB328" s="40"/>
      <c r="BC328" s="40"/>
      <c r="BD328" s="40"/>
      <c r="BE328" s="40"/>
      <c r="BF328" s="101"/>
      <c r="BG328" s="96"/>
      <c r="BH328" s="99"/>
      <c r="BI328" s="40"/>
      <c r="BJ328" s="40"/>
      <c r="BK328" s="40"/>
      <c r="BL328" s="40"/>
      <c r="BM328" s="40"/>
      <c r="BN328" s="40"/>
      <c r="BO328" s="40"/>
      <c r="BP328" s="100"/>
      <c r="BQ328" s="40"/>
      <c r="BR328" s="40"/>
      <c r="BS328" s="40"/>
      <c r="BT328" s="40"/>
      <c r="BU328" s="40"/>
      <c r="BV328" s="40"/>
      <c r="BW328" s="40"/>
      <c r="BX328" s="40"/>
      <c r="BY328" s="100"/>
      <c r="BZ328" s="99"/>
      <c r="CA328" s="40"/>
      <c r="CB328" s="40"/>
      <c r="CC328" s="40"/>
      <c r="CD328" s="40"/>
      <c r="CE328" s="40"/>
      <c r="CF328" s="40"/>
      <c r="CG328" s="40"/>
      <c r="CH328" s="40"/>
      <c r="CI328" s="40"/>
      <c r="CJ328" s="40"/>
      <c r="CK328" s="40"/>
      <c r="CL328" s="40"/>
      <c r="CM328" s="40"/>
      <c r="CN328" s="40"/>
      <c r="CO328" s="40"/>
      <c r="CP328" s="40"/>
      <c r="CQ328" s="40"/>
      <c r="CR328" s="40"/>
      <c r="CS328" s="102"/>
      <c r="CT328" s="103"/>
      <c r="CU328" s="40"/>
      <c r="CV328" s="40"/>
      <c r="CW328" s="40"/>
      <c r="CX328" s="40"/>
      <c r="CY328" s="40"/>
      <c r="CZ328" s="40"/>
      <c r="DA328" s="40"/>
      <c r="DB328" s="40"/>
      <c r="DC328" s="40"/>
      <c r="DD328" s="40"/>
      <c r="DE328" s="40"/>
      <c r="DF328" s="40"/>
      <c r="DG328" s="40"/>
      <c r="DH328" s="40"/>
      <c r="DI328" s="40"/>
      <c r="DJ328" s="40"/>
      <c r="DK328" s="40"/>
      <c r="DL328" s="40"/>
      <c r="DM328" s="40"/>
      <c r="DN328" s="40"/>
      <c r="DO328" s="94"/>
      <c r="DP328" s="100"/>
      <c r="DQ328" s="104"/>
      <c r="DR328" s="105"/>
      <c r="DS328" s="105"/>
      <c r="DT328" s="105"/>
      <c r="DU328" s="105"/>
      <c r="DV328" s="105"/>
      <c r="DW328" s="94"/>
      <c r="DX328" s="191"/>
      <c r="DY328" s="104"/>
      <c r="DZ328" s="105"/>
      <c r="EA328" s="105"/>
      <c r="EB328" s="105"/>
      <c r="EC328" s="105"/>
      <c r="ED328" s="105"/>
      <c r="EE328" s="105"/>
      <c r="EF328" s="94"/>
      <c r="EG328" s="96"/>
      <c r="EH328" s="18"/>
      <c r="EI328" s="2"/>
      <c r="EJ328" s="2"/>
      <c r="EK328" s="100"/>
      <c r="EL328" s="99"/>
      <c r="EM328" s="40"/>
      <c r="EN328" s="40"/>
      <c r="EO328" s="100"/>
      <c r="EP328" s="99"/>
      <c r="EQ328" s="40"/>
      <c r="ER328" s="40"/>
      <c r="ES328" s="40"/>
      <c r="ET328" s="40"/>
      <c r="EU328" s="40"/>
      <c r="EV328" s="40"/>
      <c r="EW328" s="100"/>
      <c r="EX328" s="99"/>
      <c r="EY328" s="40"/>
      <c r="EZ328" s="40"/>
      <c r="FA328" s="40"/>
      <c r="FB328" s="40"/>
      <c r="FC328" s="40"/>
      <c r="FD328" s="40"/>
      <c r="FE328" s="100"/>
    </row>
    <row r="329" spans="1:161">
      <c r="A329" s="119" t="str">
        <f>Validation!B329</f>
        <v>Pass</v>
      </c>
      <c r="B329" s="150"/>
      <c r="C329" s="150"/>
      <c r="D329" s="150"/>
      <c r="E329" s="151"/>
      <c r="F329" s="152"/>
      <c r="G329" s="150"/>
      <c r="H329" s="149"/>
      <c r="I329" s="40"/>
      <c r="J329" s="149"/>
      <c r="K329" s="102"/>
      <c r="L329" s="40"/>
      <c r="M329" s="123"/>
      <c r="N329" s="137"/>
      <c r="O329" s="137"/>
      <c r="P329" s="95"/>
      <c r="Q329" s="94"/>
      <c r="R329" s="96"/>
      <c r="S329" s="95"/>
      <c r="T329" s="40"/>
      <c r="U329" s="40"/>
      <c r="V329" s="185"/>
      <c r="W329" s="167"/>
      <c r="X329" s="96"/>
      <c r="Y329" s="99"/>
      <c r="Z329" s="40"/>
      <c r="AA329" s="40"/>
      <c r="AB329" s="171"/>
      <c r="AC329" s="172"/>
      <c r="AD329" s="40"/>
      <c r="AE329" s="40"/>
      <c r="AF329" s="94"/>
      <c r="AG329" s="94"/>
      <c r="AH329" s="100"/>
      <c r="AI329" s="170"/>
      <c r="AJ329" s="169"/>
      <c r="AK329" s="98"/>
      <c r="AL329" s="168"/>
      <c r="AM329" s="97"/>
      <c r="AN329" s="98"/>
      <c r="AO329" s="98"/>
      <c r="AP329" s="225"/>
      <c r="AQ329" s="175"/>
      <c r="AR329" s="98"/>
      <c r="AS329" s="235"/>
      <c r="AT329" s="168"/>
      <c r="AU329" s="136"/>
      <c r="AV329" s="99"/>
      <c r="AW329" s="40"/>
      <c r="AX329" s="40"/>
      <c r="AY329" s="40"/>
      <c r="AZ329" s="40"/>
      <c r="BA329" s="40"/>
      <c r="BB329" s="40"/>
      <c r="BC329" s="40"/>
      <c r="BD329" s="40"/>
      <c r="BE329" s="40"/>
      <c r="BF329" s="101"/>
      <c r="BG329" s="96"/>
      <c r="BH329" s="99"/>
      <c r="BI329" s="40"/>
      <c r="BJ329" s="40"/>
      <c r="BK329" s="40"/>
      <c r="BL329" s="40"/>
      <c r="BM329" s="40"/>
      <c r="BN329" s="40"/>
      <c r="BO329" s="40"/>
      <c r="BP329" s="100"/>
      <c r="BQ329" s="40"/>
      <c r="BR329" s="40"/>
      <c r="BS329" s="40"/>
      <c r="BT329" s="40"/>
      <c r="BU329" s="40"/>
      <c r="BV329" s="40"/>
      <c r="BW329" s="40"/>
      <c r="BX329" s="40"/>
      <c r="BY329" s="100"/>
      <c r="BZ329" s="99"/>
      <c r="CA329" s="40"/>
      <c r="CB329" s="40"/>
      <c r="CC329" s="40"/>
      <c r="CD329" s="40"/>
      <c r="CE329" s="40"/>
      <c r="CF329" s="40"/>
      <c r="CG329" s="40"/>
      <c r="CH329" s="40"/>
      <c r="CI329" s="40"/>
      <c r="CJ329" s="40"/>
      <c r="CK329" s="40"/>
      <c r="CL329" s="40"/>
      <c r="CM329" s="40"/>
      <c r="CN329" s="40"/>
      <c r="CO329" s="40"/>
      <c r="CP329" s="40"/>
      <c r="CQ329" s="40"/>
      <c r="CR329" s="40"/>
      <c r="CS329" s="102"/>
      <c r="CT329" s="103"/>
      <c r="CU329" s="40"/>
      <c r="CV329" s="40"/>
      <c r="CW329" s="40"/>
      <c r="CX329" s="40"/>
      <c r="CY329" s="40"/>
      <c r="CZ329" s="40"/>
      <c r="DA329" s="40"/>
      <c r="DB329" s="40"/>
      <c r="DC329" s="40"/>
      <c r="DD329" s="40"/>
      <c r="DE329" s="40"/>
      <c r="DF329" s="40"/>
      <c r="DG329" s="40"/>
      <c r="DH329" s="40"/>
      <c r="DI329" s="40"/>
      <c r="DJ329" s="40"/>
      <c r="DK329" s="40"/>
      <c r="DL329" s="40"/>
      <c r="DM329" s="40"/>
      <c r="DN329" s="40"/>
      <c r="DO329" s="94"/>
      <c r="DP329" s="100"/>
      <c r="DQ329" s="104"/>
      <c r="DR329" s="105"/>
      <c r="DS329" s="105"/>
      <c r="DT329" s="105"/>
      <c r="DU329" s="105"/>
      <c r="DV329" s="105"/>
      <c r="DW329" s="94"/>
      <c r="DX329" s="191"/>
      <c r="DY329" s="104"/>
      <c r="DZ329" s="105"/>
      <c r="EA329" s="105"/>
      <c r="EB329" s="105"/>
      <c r="EC329" s="105"/>
      <c r="ED329" s="105"/>
      <c r="EE329" s="105"/>
      <c r="EF329" s="94"/>
      <c r="EG329" s="96"/>
      <c r="EH329" s="18"/>
      <c r="EI329" s="2"/>
      <c r="EJ329" s="2"/>
      <c r="EK329" s="100"/>
      <c r="EL329" s="99"/>
      <c r="EM329" s="40"/>
      <c r="EN329" s="40"/>
      <c r="EO329" s="100"/>
      <c r="EP329" s="99"/>
      <c r="EQ329" s="40"/>
      <c r="ER329" s="40"/>
      <c r="ES329" s="40"/>
      <c r="ET329" s="40"/>
      <c r="EU329" s="40"/>
      <c r="EV329" s="40"/>
      <c r="EW329" s="100"/>
      <c r="EX329" s="99"/>
      <c r="EY329" s="40"/>
      <c r="EZ329" s="40"/>
      <c r="FA329" s="40"/>
      <c r="FB329" s="40"/>
      <c r="FC329" s="40"/>
      <c r="FD329" s="40"/>
      <c r="FE329" s="100"/>
    </row>
    <row r="330" spans="1:161">
      <c r="A330" s="119" t="str">
        <f>Validation!B330</f>
        <v>Pass</v>
      </c>
      <c r="B330" s="150"/>
      <c r="C330" s="150"/>
      <c r="D330" s="150"/>
      <c r="E330" s="151"/>
      <c r="F330" s="152"/>
      <c r="G330" s="150"/>
      <c r="H330" s="149"/>
      <c r="I330" s="40"/>
      <c r="J330" s="149"/>
      <c r="K330" s="102"/>
      <c r="L330" s="40"/>
      <c r="M330" s="123"/>
      <c r="N330" s="137"/>
      <c r="O330" s="137"/>
      <c r="P330" s="95"/>
      <c r="Q330" s="94"/>
      <c r="R330" s="96"/>
      <c r="S330" s="95"/>
      <c r="T330" s="40"/>
      <c r="U330" s="40"/>
      <c r="V330" s="185"/>
      <c r="W330" s="167"/>
      <c r="X330" s="96"/>
      <c r="Y330" s="99"/>
      <c r="Z330" s="40"/>
      <c r="AA330" s="40"/>
      <c r="AB330" s="171"/>
      <c r="AC330" s="172"/>
      <c r="AD330" s="40"/>
      <c r="AE330" s="40"/>
      <c r="AF330" s="94"/>
      <c r="AG330" s="94"/>
      <c r="AH330" s="100"/>
      <c r="AI330" s="170"/>
      <c r="AJ330" s="169"/>
      <c r="AK330" s="98"/>
      <c r="AL330" s="168"/>
      <c r="AM330" s="97"/>
      <c r="AN330" s="98"/>
      <c r="AO330" s="98"/>
      <c r="AP330" s="225"/>
      <c r="AQ330" s="175"/>
      <c r="AR330" s="98"/>
      <c r="AS330" s="235"/>
      <c r="AT330" s="168"/>
      <c r="AU330" s="136"/>
      <c r="AV330" s="99"/>
      <c r="AW330" s="40"/>
      <c r="AX330" s="40"/>
      <c r="AY330" s="40"/>
      <c r="AZ330" s="40"/>
      <c r="BA330" s="40"/>
      <c r="BB330" s="40"/>
      <c r="BC330" s="40"/>
      <c r="BD330" s="40"/>
      <c r="BE330" s="40"/>
      <c r="BF330" s="101"/>
      <c r="BG330" s="96"/>
      <c r="BH330" s="99"/>
      <c r="BI330" s="40"/>
      <c r="BJ330" s="40"/>
      <c r="BK330" s="40"/>
      <c r="BL330" s="40"/>
      <c r="BM330" s="40"/>
      <c r="BN330" s="40"/>
      <c r="BO330" s="40"/>
      <c r="BP330" s="100"/>
      <c r="BQ330" s="40"/>
      <c r="BR330" s="40"/>
      <c r="BS330" s="40"/>
      <c r="BT330" s="40"/>
      <c r="BU330" s="40"/>
      <c r="BV330" s="40"/>
      <c r="BW330" s="40"/>
      <c r="BX330" s="40"/>
      <c r="BY330" s="100"/>
      <c r="BZ330" s="99"/>
      <c r="CA330" s="40"/>
      <c r="CB330" s="40"/>
      <c r="CC330" s="40"/>
      <c r="CD330" s="40"/>
      <c r="CE330" s="40"/>
      <c r="CF330" s="40"/>
      <c r="CG330" s="40"/>
      <c r="CH330" s="40"/>
      <c r="CI330" s="40"/>
      <c r="CJ330" s="40"/>
      <c r="CK330" s="40"/>
      <c r="CL330" s="40"/>
      <c r="CM330" s="40"/>
      <c r="CN330" s="40"/>
      <c r="CO330" s="40"/>
      <c r="CP330" s="40"/>
      <c r="CQ330" s="40"/>
      <c r="CR330" s="40"/>
      <c r="CS330" s="102"/>
      <c r="CT330" s="103"/>
      <c r="CU330" s="40"/>
      <c r="CV330" s="40"/>
      <c r="CW330" s="40"/>
      <c r="CX330" s="40"/>
      <c r="CY330" s="40"/>
      <c r="CZ330" s="40"/>
      <c r="DA330" s="40"/>
      <c r="DB330" s="40"/>
      <c r="DC330" s="40"/>
      <c r="DD330" s="40"/>
      <c r="DE330" s="40"/>
      <c r="DF330" s="40"/>
      <c r="DG330" s="40"/>
      <c r="DH330" s="40"/>
      <c r="DI330" s="40"/>
      <c r="DJ330" s="40"/>
      <c r="DK330" s="40"/>
      <c r="DL330" s="40"/>
      <c r="DM330" s="40"/>
      <c r="DN330" s="40"/>
      <c r="DO330" s="94"/>
      <c r="DP330" s="100"/>
      <c r="DQ330" s="104"/>
      <c r="DR330" s="105"/>
      <c r="DS330" s="105"/>
      <c r="DT330" s="105"/>
      <c r="DU330" s="105"/>
      <c r="DV330" s="105"/>
      <c r="DW330" s="94"/>
      <c r="DX330" s="191"/>
      <c r="DY330" s="104"/>
      <c r="DZ330" s="105"/>
      <c r="EA330" s="105"/>
      <c r="EB330" s="105"/>
      <c r="EC330" s="105"/>
      <c r="ED330" s="105"/>
      <c r="EE330" s="105"/>
      <c r="EF330" s="94"/>
      <c r="EG330" s="96"/>
      <c r="EH330" s="18"/>
      <c r="EI330" s="2"/>
      <c r="EJ330" s="2"/>
      <c r="EK330" s="100"/>
      <c r="EL330" s="99"/>
      <c r="EM330" s="40"/>
      <c r="EN330" s="40"/>
      <c r="EO330" s="100"/>
      <c r="EP330" s="99"/>
      <c r="EQ330" s="40"/>
      <c r="ER330" s="40"/>
      <c r="ES330" s="40"/>
      <c r="ET330" s="40"/>
      <c r="EU330" s="40"/>
      <c r="EV330" s="40"/>
      <c r="EW330" s="100"/>
      <c r="EX330" s="99"/>
      <c r="EY330" s="40"/>
      <c r="EZ330" s="40"/>
      <c r="FA330" s="40"/>
      <c r="FB330" s="40"/>
      <c r="FC330" s="40"/>
      <c r="FD330" s="40"/>
      <c r="FE330" s="100"/>
    </row>
    <row r="331" spans="1:161">
      <c r="A331" s="119" t="str">
        <f>Validation!B331</f>
        <v>Pass</v>
      </c>
      <c r="B331" s="150"/>
      <c r="C331" s="150"/>
      <c r="D331" s="150"/>
      <c r="E331" s="151"/>
      <c r="F331" s="152"/>
      <c r="G331" s="150"/>
      <c r="H331" s="149"/>
      <c r="I331" s="40"/>
      <c r="J331" s="149"/>
      <c r="K331" s="102"/>
      <c r="L331" s="40"/>
      <c r="M331" s="123"/>
      <c r="N331" s="137"/>
      <c r="O331" s="137"/>
      <c r="P331" s="95"/>
      <c r="Q331" s="94"/>
      <c r="R331" s="96"/>
      <c r="S331" s="95"/>
      <c r="T331" s="40"/>
      <c r="U331" s="40"/>
      <c r="V331" s="185"/>
      <c r="W331" s="167"/>
      <c r="X331" s="96"/>
      <c r="Y331" s="99"/>
      <c r="Z331" s="40"/>
      <c r="AA331" s="40"/>
      <c r="AB331" s="171"/>
      <c r="AC331" s="172"/>
      <c r="AD331" s="40"/>
      <c r="AE331" s="40"/>
      <c r="AF331" s="94"/>
      <c r="AG331" s="94"/>
      <c r="AH331" s="100"/>
      <c r="AI331" s="170"/>
      <c r="AJ331" s="169"/>
      <c r="AK331" s="98"/>
      <c r="AL331" s="168"/>
      <c r="AM331" s="97"/>
      <c r="AN331" s="98"/>
      <c r="AO331" s="98"/>
      <c r="AP331" s="225"/>
      <c r="AQ331" s="175"/>
      <c r="AR331" s="98"/>
      <c r="AS331" s="235"/>
      <c r="AT331" s="168"/>
      <c r="AU331" s="136"/>
      <c r="AV331" s="99"/>
      <c r="AW331" s="40"/>
      <c r="AX331" s="40"/>
      <c r="AY331" s="40"/>
      <c r="AZ331" s="40"/>
      <c r="BA331" s="40"/>
      <c r="BB331" s="40"/>
      <c r="BC331" s="40"/>
      <c r="BD331" s="40"/>
      <c r="BE331" s="40"/>
      <c r="BF331" s="101"/>
      <c r="BG331" s="96"/>
      <c r="BH331" s="99"/>
      <c r="BI331" s="40"/>
      <c r="BJ331" s="40"/>
      <c r="BK331" s="40"/>
      <c r="BL331" s="40"/>
      <c r="BM331" s="40"/>
      <c r="BN331" s="40"/>
      <c r="BO331" s="40"/>
      <c r="BP331" s="100"/>
      <c r="BQ331" s="40"/>
      <c r="BR331" s="40"/>
      <c r="BS331" s="40"/>
      <c r="BT331" s="40"/>
      <c r="BU331" s="40"/>
      <c r="BV331" s="40"/>
      <c r="BW331" s="40"/>
      <c r="BX331" s="40"/>
      <c r="BY331" s="100"/>
      <c r="BZ331" s="99"/>
      <c r="CA331" s="40"/>
      <c r="CB331" s="40"/>
      <c r="CC331" s="40"/>
      <c r="CD331" s="40"/>
      <c r="CE331" s="40"/>
      <c r="CF331" s="40"/>
      <c r="CG331" s="40"/>
      <c r="CH331" s="40"/>
      <c r="CI331" s="40"/>
      <c r="CJ331" s="40"/>
      <c r="CK331" s="40"/>
      <c r="CL331" s="40"/>
      <c r="CM331" s="40"/>
      <c r="CN331" s="40"/>
      <c r="CO331" s="40"/>
      <c r="CP331" s="40"/>
      <c r="CQ331" s="40"/>
      <c r="CR331" s="40"/>
      <c r="CS331" s="102"/>
      <c r="CT331" s="103"/>
      <c r="CU331" s="40"/>
      <c r="CV331" s="40"/>
      <c r="CW331" s="40"/>
      <c r="CX331" s="40"/>
      <c r="CY331" s="40"/>
      <c r="CZ331" s="40"/>
      <c r="DA331" s="40"/>
      <c r="DB331" s="40"/>
      <c r="DC331" s="40"/>
      <c r="DD331" s="40"/>
      <c r="DE331" s="40"/>
      <c r="DF331" s="40"/>
      <c r="DG331" s="40"/>
      <c r="DH331" s="40"/>
      <c r="DI331" s="40"/>
      <c r="DJ331" s="40"/>
      <c r="DK331" s="40"/>
      <c r="DL331" s="40"/>
      <c r="DM331" s="40"/>
      <c r="DN331" s="40"/>
      <c r="DO331" s="94"/>
      <c r="DP331" s="100"/>
      <c r="DQ331" s="104"/>
      <c r="DR331" s="105"/>
      <c r="DS331" s="105"/>
      <c r="DT331" s="105"/>
      <c r="DU331" s="105"/>
      <c r="DV331" s="105"/>
      <c r="DW331" s="94"/>
      <c r="DX331" s="191"/>
      <c r="DY331" s="104"/>
      <c r="DZ331" s="105"/>
      <c r="EA331" s="105"/>
      <c r="EB331" s="105"/>
      <c r="EC331" s="105"/>
      <c r="ED331" s="105"/>
      <c r="EE331" s="105"/>
      <c r="EF331" s="94"/>
      <c r="EG331" s="96"/>
      <c r="EH331" s="18"/>
      <c r="EI331" s="2"/>
      <c r="EJ331" s="2"/>
      <c r="EK331" s="100"/>
      <c r="EL331" s="99"/>
      <c r="EM331" s="40"/>
      <c r="EN331" s="40"/>
      <c r="EO331" s="100"/>
      <c r="EP331" s="99"/>
      <c r="EQ331" s="40"/>
      <c r="ER331" s="40"/>
      <c r="ES331" s="40"/>
      <c r="ET331" s="40"/>
      <c r="EU331" s="40"/>
      <c r="EV331" s="40"/>
      <c r="EW331" s="100"/>
      <c r="EX331" s="99"/>
      <c r="EY331" s="40"/>
      <c r="EZ331" s="40"/>
      <c r="FA331" s="40"/>
      <c r="FB331" s="40"/>
      <c r="FC331" s="40"/>
      <c r="FD331" s="40"/>
      <c r="FE331" s="100"/>
    </row>
    <row r="332" spans="1:161">
      <c r="A332" s="119" t="str">
        <f>Validation!B332</f>
        <v>Pass</v>
      </c>
      <c r="B332" s="150"/>
      <c r="C332" s="150"/>
      <c r="D332" s="150"/>
      <c r="E332" s="151"/>
      <c r="F332" s="152"/>
      <c r="G332" s="150"/>
      <c r="H332" s="149"/>
      <c r="I332" s="40"/>
      <c r="J332" s="149"/>
      <c r="K332" s="102"/>
      <c r="L332" s="40"/>
      <c r="M332" s="123"/>
      <c r="N332" s="137"/>
      <c r="O332" s="137"/>
      <c r="P332" s="95"/>
      <c r="Q332" s="94"/>
      <c r="R332" s="96"/>
      <c r="S332" s="95"/>
      <c r="T332" s="40"/>
      <c r="U332" s="40"/>
      <c r="V332" s="185"/>
      <c r="W332" s="167"/>
      <c r="X332" s="96"/>
      <c r="Y332" s="99"/>
      <c r="Z332" s="40"/>
      <c r="AA332" s="40"/>
      <c r="AB332" s="171"/>
      <c r="AC332" s="172"/>
      <c r="AD332" s="40"/>
      <c r="AE332" s="40"/>
      <c r="AF332" s="94"/>
      <c r="AG332" s="94"/>
      <c r="AH332" s="100"/>
      <c r="AI332" s="170"/>
      <c r="AJ332" s="169"/>
      <c r="AK332" s="98"/>
      <c r="AL332" s="168"/>
      <c r="AM332" s="97"/>
      <c r="AN332" s="98"/>
      <c r="AO332" s="98"/>
      <c r="AP332" s="225"/>
      <c r="AQ332" s="175"/>
      <c r="AR332" s="98"/>
      <c r="AS332" s="235"/>
      <c r="AT332" s="168"/>
      <c r="AU332" s="136"/>
      <c r="AV332" s="99"/>
      <c r="AW332" s="40"/>
      <c r="AX332" s="40"/>
      <c r="AY332" s="40"/>
      <c r="AZ332" s="40"/>
      <c r="BA332" s="40"/>
      <c r="BB332" s="40"/>
      <c r="BC332" s="40"/>
      <c r="BD332" s="40"/>
      <c r="BE332" s="40"/>
      <c r="BF332" s="101"/>
      <c r="BG332" s="96"/>
      <c r="BH332" s="99"/>
      <c r="BI332" s="40"/>
      <c r="BJ332" s="40"/>
      <c r="BK332" s="40"/>
      <c r="BL332" s="40"/>
      <c r="BM332" s="40"/>
      <c r="BN332" s="40"/>
      <c r="BO332" s="40"/>
      <c r="BP332" s="100"/>
      <c r="BQ332" s="40"/>
      <c r="BR332" s="40"/>
      <c r="BS332" s="40"/>
      <c r="BT332" s="40"/>
      <c r="BU332" s="40"/>
      <c r="BV332" s="40"/>
      <c r="BW332" s="40"/>
      <c r="BX332" s="40"/>
      <c r="BY332" s="100"/>
      <c r="BZ332" s="99"/>
      <c r="CA332" s="40"/>
      <c r="CB332" s="40"/>
      <c r="CC332" s="40"/>
      <c r="CD332" s="40"/>
      <c r="CE332" s="40"/>
      <c r="CF332" s="40"/>
      <c r="CG332" s="40"/>
      <c r="CH332" s="40"/>
      <c r="CI332" s="40"/>
      <c r="CJ332" s="40"/>
      <c r="CK332" s="40"/>
      <c r="CL332" s="40"/>
      <c r="CM332" s="40"/>
      <c r="CN332" s="40"/>
      <c r="CO332" s="40"/>
      <c r="CP332" s="40"/>
      <c r="CQ332" s="40"/>
      <c r="CR332" s="40"/>
      <c r="CS332" s="102"/>
      <c r="CT332" s="103"/>
      <c r="CU332" s="40"/>
      <c r="CV332" s="40"/>
      <c r="CW332" s="40"/>
      <c r="CX332" s="40"/>
      <c r="CY332" s="40"/>
      <c r="CZ332" s="40"/>
      <c r="DA332" s="40"/>
      <c r="DB332" s="40"/>
      <c r="DC332" s="40"/>
      <c r="DD332" s="40"/>
      <c r="DE332" s="40"/>
      <c r="DF332" s="40"/>
      <c r="DG332" s="40"/>
      <c r="DH332" s="40"/>
      <c r="DI332" s="40"/>
      <c r="DJ332" s="40"/>
      <c r="DK332" s="40"/>
      <c r="DL332" s="40"/>
      <c r="DM332" s="40"/>
      <c r="DN332" s="40"/>
      <c r="DO332" s="94"/>
      <c r="DP332" s="100"/>
      <c r="DQ332" s="104"/>
      <c r="DR332" s="105"/>
      <c r="DS332" s="105"/>
      <c r="DT332" s="105"/>
      <c r="DU332" s="105"/>
      <c r="DV332" s="105"/>
      <c r="DW332" s="94"/>
      <c r="DX332" s="191"/>
      <c r="DY332" s="104"/>
      <c r="DZ332" s="105"/>
      <c r="EA332" s="105"/>
      <c r="EB332" s="105"/>
      <c r="EC332" s="105"/>
      <c r="ED332" s="105"/>
      <c r="EE332" s="105"/>
      <c r="EF332" s="94"/>
      <c r="EG332" s="96"/>
      <c r="EH332" s="18"/>
      <c r="EI332" s="2"/>
      <c r="EJ332" s="2"/>
      <c r="EK332" s="100"/>
      <c r="EL332" s="99"/>
      <c r="EM332" s="40"/>
      <c r="EN332" s="40"/>
      <c r="EO332" s="100"/>
      <c r="EP332" s="99"/>
      <c r="EQ332" s="40"/>
      <c r="ER332" s="40"/>
      <c r="ES332" s="40"/>
      <c r="ET332" s="40"/>
      <c r="EU332" s="40"/>
      <c r="EV332" s="40"/>
      <c r="EW332" s="100"/>
      <c r="EX332" s="99"/>
      <c r="EY332" s="40"/>
      <c r="EZ332" s="40"/>
      <c r="FA332" s="40"/>
      <c r="FB332" s="40"/>
      <c r="FC332" s="40"/>
      <c r="FD332" s="40"/>
      <c r="FE332" s="100"/>
    </row>
    <row r="333" spans="1:161">
      <c r="A333" s="119" t="str">
        <f>Validation!B333</f>
        <v>Pass</v>
      </c>
      <c r="B333" s="150"/>
      <c r="C333" s="150"/>
      <c r="D333" s="150"/>
      <c r="E333" s="151"/>
      <c r="F333" s="152"/>
      <c r="G333" s="150"/>
      <c r="H333" s="149"/>
      <c r="I333" s="40"/>
      <c r="J333" s="149"/>
      <c r="K333" s="102"/>
      <c r="L333" s="40"/>
      <c r="M333" s="123"/>
      <c r="N333" s="137"/>
      <c r="O333" s="137"/>
      <c r="P333" s="95"/>
      <c r="Q333" s="94"/>
      <c r="R333" s="96"/>
      <c r="S333" s="95"/>
      <c r="T333" s="40"/>
      <c r="U333" s="40"/>
      <c r="V333" s="185"/>
      <c r="W333" s="167"/>
      <c r="X333" s="96"/>
      <c r="Y333" s="99"/>
      <c r="Z333" s="40"/>
      <c r="AA333" s="40"/>
      <c r="AB333" s="171"/>
      <c r="AC333" s="172"/>
      <c r="AD333" s="40"/>
      <c r="AE333" s="40"/>
      <c r="AF333" s="94"/>
      <c r="AG333" s="94"/>
      <c r="AH333" s="100"/>
      <c r="AI333" s="170"/>
      <c r="AJ333" s="169"/>
      <c r="AK333" s="98"/>
      <c r="AL333" s="168"/>
      <c r="AM333" s="97"/>
      <c r="AN333" s="98"/>
      <c r="AO333" s="98"/>
      <c r="AP333" s="225"/>
      <c r="AQ333" s="175"/>
      <c r="AR333" s="98"/>
      <c r="AS333" s="235"/>
      <c r="AT333" s="168"/>
      <c r="AU333" s="136"/>
      <c r="AV333" s="99"/>
      <c r="AW333" s="40"/>
      <c r="AX333" s="40"/>
      <c r="AY333" s="40"/>
      <c r="AZ333" s="40"/>
      <c r="BA333" s="40"/>
      <c r="BB333" s="40"/>
      <c r="BC333" s="40"/>
      <c r="BD333" s="40"/>
      <c r="BE333" s="40"/>
      <c r="BF333" s="101"/>
      <c r="BG333" s="96"/>
      <c r="BH333" s="99"/>
      <c r="BI333" s="40"/>
      <c r="BJ333" s="40"/>
      <c r="BK333" s="40"/>
      <c r="BL333" s="40"/>
      <c r="BM333" s="40"/>
      <c r="BN333" s="40"/>
      <c r="BO333" s="40"/>
      <c r="BP333" s="100"/>
      <c r="BQ333" s="40"/>
      <c r="BR333" s="40"/>
      <c r="BS333" s="40"/>
      <c r="BT333" s="40"/>
      <c r="BU333" s="40"/>
      <c r="BV333" s="40"/>
      <c r="BW333" s="40"/>
      <c r="BX333" s="40"/>
      <c r="BY333" s="100"/>
      <c r="BZ333" s="99"/>
      <c r="CA333" s="40"/>
      <c r="CB333" s="40"/>
      <c r="CC333" s="40"/>
      <c r="CD333" s="40"/>
      <c r="CE333" s="40"/>
      <c r="CF333" s="40"/>
      <c r="CG333" s="40"/>
      <c r="CH333" s="40"/>
      <c r="CI333" s="40"/>
      <c r="CJ333" s="40"/>
      <c r="CK333" s="40"/>
      <c r="CL333" s="40"/>
      <c r="CM333" s="40"/>
      <c r="CN333" s="40"/>
      <c r="CO333" s="40"/>
      <c r="CP333" s="40"/>
      <c r="CQ333" s="40"/>
      <c r="CR333" s="40"/>
      <c r="CS333" s="102"/>
      <c r="CT333" s="103"/>
      <c r="CU333" s="40"/>
      <c r="CV333" s="40"/>
      <c r="CW333" s="40"/>
      <c r="CX333" s="40"/>
      <c r="CY333" s="40"/>
      <c r="CZ333" s="40"/>
      <c r="DA333" s="40"/>
      <c r="DB333" s="40"/>
      <c r="DC333" s="40"/>
      <c r="DD333" s="40"/>
      <c r="DE333" s="40"/>
      <c r="DF333" s="40"/>
      <c r="DG333" s="40"/>
      <c r="DH333" s="40"/>
      <c r="DI333" s="40"/>
      <c r="DJ333" s="40"/>
      <c r="DK333" s="40"/>
      <c r="DL333" s="40"/>
      <c r="DM333" s="40"/>
      <c r="DN333" s="40"/>
      <c r="DO333" s="94"/>
      <c r="DP333" s="100"/>
      <c r="DQ333" s="104"/>
      <c r="DR333" s="105"/>
      <c r="DS333" s="105"/>
      <c r="DT333" s="105"/>
      <c r="DU333" s="105"/>
      <c r="DV333" s="105"/>
      <c r="DW333" s="94"/>
      <c r="DX333" s="191"/>
      <c r="DY333" s="104"/>
      <c r="DZ333" s="105"/>
      <c r="EA333" s="105"/>
      <c r="EB333" s="105"/>
      <c r="EC333" s="105"/>
      <c r="ED333" s="105"/>
      <c r="EE333" s="105"/>
      <c r="EF333" s="94"/>
      <c r="EG333" s="96"/>
      <c r="EH333" s="18"/>
      <c r="EI333" s="2"/>
      <c r="EJ333" s="2"/>
      <c r="EK333" s="100"/>
      <c r="EL333" s="99"/>
      <c r="EM333" s="40"/>
      <c r="EN333" s="40"/>
      <c r="EO333" s="100"/>
      <c r="EP333" s="99"/>
      <c r="EQ333" s="40"/>
      <c r="ER333" s="40"/>
      <c r="ES333" s="40"/>
      <c r="ET333" s="40"/>
      <c r="EU333" s="40"/>
      <c r="EV333" s="40"/>
      <c r="EW333" s="100"/>
      <c r="EX333" s="99"/>
      <c r="EY333" s="40"/>
      <c r="EZ333" s="40"/>
      <c r="FA333" s="40"/>
      <c r="FB333" s="40"/>
      <c r="FC333" s="40"/>
      <c r="FD333" s="40"/>
      <c r="FE333" s="100"/>
    </row>
    <row r="334" spans="1:161">
      <c r="A334" s="119" t="str">
        <f>Validation!B334</f>
        <v>Pass</v>
      </c>
      <c r="B334" s="150"/>
      <c r="C334" s="150"/>
      <c r="D334" s="150"/>
      <c r="E334" s="151"/>
      <c r="F334" s="152"/>
      <c r="G334" s="150"/>
      <c r="H334" s="149"/>
      <c r="I334" s="40"/>
      <c r="J334" s="149"/>
      <c r="K334" s="102"/>
      <c r="L334" s="40"/>
      <c r="M334" s="123"/>
      <c r="N334" s="137"/>
      <c r="O334" s="137"/>
      <c r="P334" s="95"/>
      <c r="Q334" s="94"/>
      <c r="R334" s="96"/>
      <c r="S334" s="95"/>
      <c r="T334" s="40"/>
      <c r="U334" s="40"/>
      <c r="V334" s="185"/>
      <c r="W334" s="167"/>
      <c r="X334" s="96"/>
      <c r="Y334" s="99"/>
      <c r="Z334" s="40"/>
      <c r="AA334" s="40"/>
      <c r="AB334" s="171"/>
      <c r="AC334" s="172"/>
      <c r="AD334" s="40"/>
      <c r="AE334" s="40"/>
      <c r="AF334" s="94"/>
      <c r="AG334" s="94"/>
      <c r="AH334" s="100"/>
      <c r="AI334" s="170"/>
      <c r="AJ334" s="169"/>
      <c r="AK334" s="98"/>
      <c r="AL334" s="168"/>
      <c r="AM334" s="97"/>
      <c r="AN334" s="98"/>
      <c r="AO334" s="98"/>
      <c r="AP334" s="225"/>
      <c r="AQ334" s="175"/>
      <c r="AR334" s="98"/>
      <c r="AS334" s="235"/>
      <c r="AT334" s="168"/>
      <c r="AU334" s="136"/>
      <c r="AV334" s="99"/>
      <c r="AW334" s="40"/>
      <c r="AX334" s="40"/>
      <c r="AY334" s="40"/>
      <c r="AZ334" s="40"/>
      <c r="BA334" s="40"/>
      <c r="BB334" s="40"/>
      <c r="BC334" s="40"/>
      <c r="BD334" s="40"/>
      <c r="BE334" s="40"/>
      <c r="BF334" s="101"/>
      <c r="BG334" s="96"/>
      <c r="BH334" s="99"/>
      <c r="BI334" s="40"/>
      <c r="BJ334" s="40"/>
      <c r="BK334" s="40"/>
      <c r="BL334" s="40"/>
      <c r="BM334" s="40"/>
      <c r="BN334" s="40"/>
      <c r="BO334" s="40"/>
      <c r="BP334" s="100"/>
      <c r="BQ334" s="40"/>
      <c r="BR334" s="40"/>
      <c r="BS334" s="40"/>
      <c r="BT334" s="40"/>
      <c r="BU334" s="40"/>
      <c r="BV334" s="40"/>
      <c r="BW334" s="40"/>
      <c r="BX334" s="40"/>
      <c r="BY334" s="100"/>
      <c r="BZ334" s="99"/>
      <c r="CA334" s="40"/>
      <c r="CB334" s="40"/>
      <c r="CC334" s="40"/>
      <c r="CD334" s="40"/>
      <c r="CE334" s="40"/>
      <c r="CF334" s="40"/>
      <c r="CG334" s="40"/>
      <c r="CH334" s="40"/>
      <c r="CI334" s="40"/>
      <c r="CJ334" s="40"/>
      <c r="CK334" s="40"/>
      <c r="CL334" s="40"/>
      <c r="CM334" s="40"/>
      <c r="CN334" s="40"/>
      <c r="CO334" s="40"/>
      <c r="CP334" s="40"/>
      <c r="CQ334" s="40"/>
      <c r="CR334" s="40"/>
      <c r="CS334" s="102"/>
      <c r="CT334" s="103"/>
      <c r="CU334" s="40"/>
      <c r="CV334" s="40"/>
      <c r="CW334" s="40"/>
      <c r="CX334" s="40"/>
      <c r="CY334" s="40"/>
      <c r="CZ334" s="40"/>
      <c r="DA334" s="40"/>
      <c r="DB334" s="40"/>
      <c r="DC334" s="40"/>
      <c r="DD334" s="40"/>
      <c r="DE334" s="40"/>
      <c r="DF334" s="40"/>
      <c r="DG334" s="40"/>
      <c r="DH334" s="40"/>
      <c r="DI334" s="40"/>
      <c r="DJ334" s="40"/>
      <c r="DK334" s="40"/>
      <c r="DL334" s="40"/>
      <c r="DM334" s="40"/>
      <c r="DN334" s="40"/>
      <c r="DO334" s="94"/>
      <c r="DP334" s="100"/>
      <c r="DQ334" s="104"/>
      <c r="DR334" s="105"/>
      <c r="DS334" s="105"/>
      <c r="DT334" s="105"/>
      <c r="DU334" s="105"/>
      <c r="DV334" s="105"/>
      <c r="DW334" s="94"/>
      <c r="DX334" s="191"/>
      <c r="DY334" s="104"/>
      <c r="DZ334" s="105"/>
      <c r="EA334" s="105"/>
      <c r="EB334" s="105"/>
      <c r="EC334" s="105"/>
      <c r="ED334" s="105"/>
      <c r="EE334" s="105"/>
      <c r="EF334" s="94"/>
      <c r="EG334" s="96"/>
      <c r="EH334" s="18"/>
      <c r="EI334" s="2"/>
      <c r="EJ334" s="2"/>
      <c r="EK334" s="100"/>
      <c r="EL334" s="99"/>
      <c r="EM334" s="40"/>
      <c r="EN334" s="40"/>
      <c r="EO334" s="100"/>
      <c r="EP334" s="99"/>
      <c r="EQ334" s="40"/>
      <c r="ER334" s="40"/>
      <c r="ES334" s="40"/>
      <c r="ET334" s="40"/>
      <c r="EU334" s="40"/>
      <c r="EV334" s="40"/>
      <c r="EW334" s="100"/>
      <c r="EX334" s="99"/>
      <c r="EY334" s="40"/>
      <c r="EZ334" s="40"/>
      <c r="FA334" s="40"/>
      <c r="FB334" s="40"/>
      <c r="FC334" s="40"/>
      <c r="FD334" s="40"/>
      <c r="FE334" s="100"/>
    </row>
    <row r="335" spans="1:161">
      <c r="A335" s="119" t="str">
        <f>Validation!B335</f>
        <v>Pass</v>
      </c>
      <c r="B335" s="150"/>
      <c r="C335" s="150"/>
      <c r="D335" s="150"/>
      <c r="E335" s="151"/>
      <c r="F335" s="152"/>
      <c r="G335" s="150"/>
      <c r="H335" s="149"/>
      <c r="I335" s="40"/>
      <c r="J335" s="149"/>
      <c r="K335" s="102"/>
      <c r="L335" s="40"/>
      <c r="M335" s="123"/>
      <c r="N335" s="137"/>
      <c r="O335" s="137"/>
      <c r="P335" s="95"/>
      <c r="Q335" s="94"/>
      <c r="R335" s="96"/>
      <c r="S335" s="95"/>
      <c r="T335" s="40"/>
      <c r="U335" s="40"/>
      <c r="V335" s="185"/>
      <c r="W335" s="167"/>
      <c r="X335" s="96"/>
      <c r="Y335" s="99"/>
      <c r="Z335" s="40"/>
      <c r="AA335" s="40"/>
      <c r="AB335" s="171"/>
      <c r="AC335" s="172"/>
      <c r="AD335" s="40"/>
      <c r="AE335" s="40"/>
      <c r="AF335" s="94"/>
      <c r="AG335" s="94"/>
      <c r="AH335" s="100"/>
      <c r="AI335" s="170"/>
      <c r="AJ335" s="169"/>
      <c r="AK335" s="98"/>
      <c r="AL335" s="168"/>
      <c r="AM335" s="97"/>
      <c r="AN335" s="98"/>
      <c r="AO335" s="98"/>
      <c r="AP335" s="225"/>
      <c r="AQ335" s="175"/>
      <c r="AR335" s="98"/>
      <c r="AS335" s="235"/>
      <c r="AT335" s="168"/>
      <c r="AU335" s="136"/>
      <c r="AV335" s="99"/>
      <c r="AW335" s="40"/>
      <c r="AX335" s="40"/>
      <c r="AY335" s="40"/>
      <c r="AZ335" s="40"/>
      <c r="BA335" s="40"/>
      <c r="BB335" s="40"/>
      <c r="BC335" s="40"/>
      <c r="BD335" s="40"/>
      <c r="BE335" s="40"/>
      <c r="BF335" s="101"/>
      <c r="BG335" s="96"/>
      <c r="BH335" s="99"/>
      <c r="BI335" s="40"/>
      <c r="BJ335" s="40"/>
      <c r="BK335" s="40"/>
      <c r="BL335" s="40"/>
      <c r="BM335" s="40"/>
      <c r="BN335" s="40"/>
      <c r="BO335" s="40"/>
      <c r="BP335" s="100"/>
      <c r="BQ335" s="40"/>
      <c r="BR335" s="40"/>
      <c r="BS335" s="40"/>
      <c r="BT335" s="40"/>
      <c r="BU335" s="40"/>
      <c r="BV335" s="40"/>
      <c r="BW335" s="40"/>
      <c r="BX335" s="40"/>
      <c r="BY335" s="100"/>
      <c r="BZ335" s="99"/>
      <c r="CA335" s="40"/>
      <c r="CB335" s="40"/>
      <c r="CC335" s="40"/>
      <c r="CD335" s="40"/>
      <c r="CE335" s="40"/>
      <c r="CF335" s="40"/>
      <c r="CG335" s="40"/>
      <c r="CH335" s="40"/>
      <c r="CI335" s="40"/>
      <c r="CJ335" s="40"/>
      <c r="CK335" s="40"/>
      <c r="CL335" s="40"/>
      <c r="CM335" s="40"/>
      <c r="CN335" s="40"/>
      <c r="CO335" s="40"/>
      <c r="CP335" s="40"/>
      <c r="CQ335" s="40"/>
      <c r="CR335" s="40"/>
      <c r="CS335" s="102"/>
      <c r="CT335" s="103"/>
      <c r="CU335" s="40"/>
      <c r="CV335" s="40"/>
      <c r="CW335" s="40"/>
      <c r="CX335" s="40"/>
      <c r="CY335" s="40"/>
      <c r="CZ335" s="40"/>
      <c r="DA335" s="40"/>
      <c r="DB335" s="40"/>
      <c r="DC335" s="40"/>
      <c r="DD335" s="40"/>
      <c r="DE335" s="40"/>
      <c r="DF335" s="40"/>
      <c r="DG335" s="40"/>
      <c r="DH335" s="40"/>
      <c r="DI335" s="40"/>
      <c r="DJ335" s="40"/>
      <c r="DK335" s="40"/>
      <c r="DL335" s="40"/>
      <c r="DM335" s="40"/>
      <c r="DN335" s="40"/>
      <c r="DO335" s="94"/>
      <c r="DP335" s="100"/>
      <c r="DQ335" s="104"/>
      <c r="DR335" s="105"/>
      <c r="DS335" s="105"/>
      <c r="DT335" s="105"/>
      <c r="DU335" s="105"/>
      <c r="DV335" s="105"/>
      <c r="DW335" s="94"/>
      <c r="DX335" s="191"/>
      <c r="DY335" s="104"/>
      <c r="DZ335" s="105"/>
      <c r="EA335" s="105"/>
      <c r="EB335" s="105"/>
      <c r="EC335" s="105"/>
      <c r="ED335" s="105"/>
      <c r="EE335" s="105"/>
      <c r="EF335" s="94"/>
      <c r="EG335" s="96"/>
      <c r="EH335" s="18"/>
      <c r="EI335" s="2"/>
      <c r="EJ335" s="2"/>
      <c r="EK335" s="100"/>
      <c r="EL335" s="99"/>
      <c r="EM335" s="40"/>
      <c r="EN335" s="40"/>
      <c r="EO335" s="100"/>
      <c r="EP335" s="99"/>
      <c r="EQ335" s="40"/>
      <c r="ER335" s="40"/>
      <c r="ES335" s="40"/>
      <c r="ET335" s="40"/>
      <c r="EU335" s="40"/>
      <c r="EV335" s="40"/>
      <c r="EW335" s="100"/>
      <c r="EX335" s="99"/>
      <c r="EY335" s="40"/>
      <c r="EZ335" s="40"/>
      <c r="FA335" s="40"/>
      <c r="FB335" s="40"/>
      <c r="FC335" s="40"/>
      <c r="FD335" s="40"/>
      <c r="FE335" s="100"/>
    </row>
    <row r="336" spans="1:161">
      <c r="A336" s="119" t="str">
        <f>Validation!B336</f>
        <v>Pass</v>
      </c>
      <c r="B336" s="150"/>
      <c r="C336" s="150"/>
      <c r="D336" s="150"/>
      <c r="E336" s="151"/>
      <c r="F336" s="152"/>
      <c r="G336" s="150"/>
      <c r="H336" s="149"/>
      <c r="I336" s="40"/>
      <c r="J336" s="149"/>
      <c r="K336" s="102"/>
      <c r="L336" s="40"/>
      <c r="M336" s="123"/>
      <c r="N336" s="137"/>
      <c r="O336" s="137"/>
      <c r="P336" s="95"/>
      <c r="Q336" s="94"/>
      <c r="R336" s="96"/>
      <c r="S336" s="95"/>
      <c r="T336" s="40"/>
      <c r="U336" s="40"/>
      <c r="V336" s="185"/>
      <c r="W336" s="167"/>
      <c r="X336" s="96"/>
      <c r="Y336" s="99"/>
      <c r="Z336" s="40"/>
      <c r="AA336" s="40"/>
      <c r="AB336" s="171"/>
      <c r="AC336" s="172"/>
      <c r="AD336" s="40"/>
      <c r="AE336" s="40"/>
      <c r="AF336" s="94"/>
      <c r="AG336" s="94"/>
      <c r="AH336" s="100"/>
      <c r="AI336" s="170"/>
      <c r="AJ336" s="169"/>
      <c r="AK336" s="98"/>
      <c r="AL336" s="168"/>
      <c r="AM336" s="97"/>
      <c r="AN336" s="98"/>
      <c r="AO336" s="98"/>
      <c r="AP336" s="225"/>
      <c r="AQ336" s="175"/>
      <c r="AR336" s="98"/>
      <c r="AS336" s="235"/>
      <c r="AT336" s="168"/>
      <c r="AU336" s="136"/>
      <c r="AV336" s="99"/>
      <c r="AW336" s="40"/>
      <c r="AX336" s="40"/>
      <c r="AY336" s="40"/>
      <c r="AZ336" s="40"/>
      <c r="BA336" s="40"/>
      <c r="BB336" s="40"/>
      <c r="BC336" s="40"/>
      <c r="BD336" s="40"/>
      <c r="BE336" s="40"/>
      <c r="BF336" s="101"/>
      <c r="BG336" s="96"/>
      <c r="BH336" s="99"/>
      <c r="BI336" s="40"/>
      <c r="BJ336" s="40"/>
      <c r="BK336" s="40"/>
      <c r="BL336" s="40"/>
      <c r="BM336" s="40"/>
      <c r="BN336" s="40"/>
      <c r="BO336" s="40"/>
      <c r="BP336" s="100"/>
      <c r="BQ336" s="40"/>
      <c r="BR336" s="40"/>
      <c r="BS336" s="40"/>
      <c r="BT336" s="40"/>
      <c r="BU336" s="40"/>
      <c r="BV336" s="40"/>
      <c r="BW336" s="40"/>
      <c r="BX336" s="40"/>
      <c r="BY336" s="100"/>
      <c r="BZ336" s="99"/>
      <c r="CA336" s="40"/>
      <c r="CB336" s="40"/>
      <c r="CC336" s="40"/>
      <c r="CD336" s="40"/>
      <c r="CE336" s="40"/>
      <c r="CF336" s="40"/>
      <c r="CG336" s="40"/>
      <c r="CH336" s="40"/>
      <c r="CI336" s="40"/>
      <c r="CJ336" s="40"/>
      <c r="CK336" s="40"/>
      <c r="CL336" s="40"/>
      <c r="CM336" s="40"/>
      <c r="CN336" s="40"/>
      <c r="CO336" s="40"/>
      <c r="CP336" s="40"/>
      <c r="CQ336" s="40"/>
      <c r="CR336" s="40"/>
      <c r="CS336" s="102"/>
      <c r="CT336" s="103"/>
      <c r="CU336" s="40"/>
      <c r="CV336" s="40"/>
      <c r="CW336" s="40"/>
      <c r="CX336" s="40"/>
      <c r="CY336" s="40"/>
      <c r="CZ336" s="40"/>
      <c r="DA336" s="40"/>
      <c r="DB336" s="40"/>
      <c r="DC336" s="40"/>
      <c r="DD336" s="40"/>
      <c r="DE336" s="40"/>
      <c r="DF336" s="40"/>
      <c r="DG336" s="40"/>
      <c r="DH336" s="40"/>
      <c r="DI336" s="40"/>
      <c r="DJ336" s="40"/>
      <c r="DK336" s="40"/>
      <c r="DL336" s="40"/>
      <c r="DM336" s="40"/>
      <c r="DN336" s="40"/>
      <c r="DO336" s="94"/>
      <c r="DP336" s="100"/>
      <c r="DQ336" s="104"/>
      <c r="DR336" s="105"/>
      <c r="DS336" s="105"/>
      <c r="DT336" s="105"/>
      <c r="DU336" s="105"/>
      <c r="DV336" s="105"/>
      <c r="DW336" s="94"/>
      <c r="DX336" s="191"/>
      <c r="DY336" s="104"/>
      <c r="DZ336" s="105"/>
      <c r="EA336" s="105"/>
      <c r="EB336" s="105"/>
      <c r="EC336" s="105"/>
      <c r="ED336" s="105"/>
      <c r="EE336" s="105"/>
      <c r="EF336" s="94"/>
      <c r="EG336" s="96"/>
      <c r="EH336" s="18"/>
      <c r="EI336" s="2"/>
      <c r="EJ336" s="2"/>
      <c r="EK336" s="100"/>
      <c r="EL336" s="99"/>
      <c r="EM336" s="40"/>
      <c r="EN336" s="40"/>
      <c r="EO336" s="100"/>
      <c r="EP336" s="99"/>
      <c r="EQ336" s="40"/>
      <c r="ER336" s="40"/>
      <c r="ES336" s="40"/>
      <c r="ET336" s="40"/>
      <c r="EU336" s="40"/>
      <c r="EV336" s="40"/>
      <c r="EW336" s="100"/>
      <c r="EX336" s="99"/>
      <c r="EY336" s="40"/>
      <c r="EZ336" s="40"/>
      <c r="FA336" s="40"/>
      <c r="FB336" s="40"/>
      <c r="FC336" s="40"/>
      <c r="FD336" s="40"/>
      <c r="FE336" s="100"/>
    </row>
    <row r="337" spans="1:161">
      <c r="A337" s="119" t="str">
        <f>Validation!B337</f>
        <v>Pass</v>
      </c>
      <c r="B337" s="150"/>
      <c r="C337" s="150"/>
      <c r="D337" s="150"/>
      <c r="E337" s="151"/>
      <c r="F337" s="152"/>
      <c r="G337" s="150"/>
      <c r="H337" s="149"/>
      <c r="I337" s="40"/>
      <c r="J337" s="149"/>
      <c r="K337" s="102"/>
      <c r="L337" s="40"/>
      <c r="M337" s="123"/>
      <c r="N337" s="137"/>
      <c r="O337" s="137"/>
      <c r="P337" s="95"/>
      <c r="Q337" s="94"/>
      <c r="R337" s="96"/>
      <c r="S337" s="95"/>
      <c r="T337" s="40"/>
      <c r="U337" s="40"/>
      <c r="V337" s="185"/>
      <c r="W337" s="167"/>
      <c r="X337" s="96"/>
      <c r="Y337" s="99"/>
      <c r="Z337" s="40"/>
      <c r="AA337" s="40"/>
      <c r="AB337" s="171"/>
      <c r="AC337" s="172"/>
      <c r="AD337" s="40"/>
      <c r="AE337" s="40"/>
      <c r="AF337" s="94"/>
      <c r="AG337" s="94"/>
      <c r="AH337" s="100"/>
      <c r="AI337" s="170"/>
      <c r="AJ337" s="169"/>
      <c r="AK337" s="98"/>
      <c r="AL337" s="168"/>
      <c r="AM337" s="97"/>
      <c r="AN337" s="98"/>
      <c r="AO337" s="98"/>
      <c r="AP337" s="225"/>
      <c r="AQ337" s="175"/>
      <c r="AR337" s="98"/>
      <c r="AS337" s="235"/>
      <c r="AT337" s="168"/>
      <c r="AU337" s="136"/>
      <c r="AV337" s="99"/>
      <c r="AW337" s="40"/>
      <c r="AX337" s="40"/>
      <c r="AY337" s="40"/>
      <c r="AZ337" s="40"/>
      <c r="BA337" s="40"/>
      <c r="BB337" s="40"/>
      <c r="BC337" s="40"/>
      <c r="BD337" s="40"/>
      <c r="BE337" s="40"/>
      <c r="BF337" s="101"/>
      <c r="BG337" s="96"/>
      <c r="BH337" s="99"/>
      <c r="BI337" s="40"/>
      <c r="BJ337" s="40"/>
      <c r="BK337" s="40"/>
      <c r="BL337" s="40"/>
      <c r="BM337" s="40"/>
      <c r="BN337" s="40"/>
      <c r="BO337" s="40"/>
      <c r="BP337" s="100"/>
      <c r="BQ337" s="40"/>
      <c r="BR337" s="40"/>
      <c r="BS337" s="40"/>
      <c r="BT337" s="40"/>
      <c r="BU337" s="40"/>
      <c r="BV337" s="40"/>
      <c r="BW337" s="40"/>
      <c r="BX337" s="40"/>
      <c r="BY337" s="100"/>
      <c r="BZ337" s="99"/>
      <c r="CA337" s="40"/>
      <c r="CB337" s="40"/>
      <c r="CC337" s="40"/>
      <c r="CD337" s="40"/>
      <c r="CE337" s="40"/>
      <c r="CF337" s="40"/>
      <c r="CG337" s="40"/>
      <c r="CH337" s="40"/>
      <c r="CI337" s="40"/>
      <c r="CJ337" s="40"/>
      <c r="CK337" s="40"/>
      <c r="CL337" s="40"/>
      <c r="CM337" s="40"/>
      <c r="CN337" s="40"/>
      <c r="CO337" s="40"/>
      <c r="CP337" s="40"/>
      <c r="CQ337" s="40"/>
      <c r="CR337" s="40"/>
      <c r="CS337" s="102"/>
      <c r="CT337" s="103"/>
      <c r="CU337" s="40"/>
      <c r="CV337" s="40"/>
      <c r="CW337" s="40"/>
      <c r="CX337" s="40"/>
      <c r="CY337" s="40"/>
      <c r="CZ337" s="40"/>
      <c r="DA337" s="40"/>
      <c r="DB337" s="40"/>
      <c r="DC337" s="40"/>
      <c r="DD337" s="40"/>
      <c r="DE337" s="40"/>
      <c r="DF337" s="40"/>
      <c r="DG337" s="40"/>
      <c r="DH337" s="40"/>
      <c r="DI337" s="40"/>
      <c r="DJ337" s="40"/>
      <c r="DK337" s="40"/>
      <c r="DL337" s="40"/>
      <c r="DM337" s="40"/>
      <c r="DN337" s="40"/>
      <c r="DO337" s="94"/>
      <c r="DP337" s="100"/>
      <c r="DQ337" s="104"/>
      <c r="DR337" s="105"/>
      <c r="DS337" s="105"/>
      <c r="DT337" s="105"/>
      <c r="DU337" s="105"/>
      <c r="DV337" s="105"/>
      <c r="DW337" s="94"/>
      <c r="DX337" s="191"/>
      <c r="DY337" s="104"/>
      <c r="DZ337" s="105"/>
      <c r="EA337" s="105"/>
      <c r="EB337" s="105"/>
      <c r="EC337" s="105"/>
      <c r="ED337" s="105"/>
      <c r="EE337" s="105"/>
      <c r="EF337" s="94"/>
      <c r="EG337" s="96"/>
      <c r="EH337" s="18"/>
      <c r="EI337" s="2"/>
      <c r="EJ337" s="2"/>
      <c r="EK337" s="100"/>
      <c r="EL337" s="99"/>
      <c r="EM337" s="40"/>
      <c r="EN337" s="40"/>
      <c r="EO337" s="100"/>
      <c r="EP337" s="99"/>
      <c r="EQ337" s="40"/>
      <c r="ER337" s="40"/>
      <c r="ES337" s="40"/>
      <c r="ET337" s="40"/>
      <c r="EU337" s="40"/>
      <c r="EV337" s="40"/>
      <c r="EW337" s="100"/>
      <c r="EX337" s="99"/>
      <c r="EY337" s="40"/>
      <c r="EZ337" s="40"/>
      <c r="FA337" s="40"/>
      <c r="FB337" s="40"/>
      <c r="FC337" s="40"/>
      <c r="FD337" s="40"/>
      <c r="FE337" s="100"/>
    </row>
    <row r="338" spans="1:161">
      <c r="A338" s="119" t="str">
        <f>Validation!B338</f>
        <v>Pass</v>
      </c>
      <c r="B338" s="150"/>
      <c r="C338" s="150"/>
      <c r="D338" s="150"/>
      <c r="E338" s="151"/>
      <c r="F338" s="152"/>
      <c r="G338" s="150"/>
      <c r="H338" s="149"/>
      <c r="I338" s="40"/>
      <c r="J338" s="149"/>
      <c r="K338" s="102"/>
      <c r="L338" s="40"/>
      <c r="M338" s="123"/>
      <c r="N338" s="137"/>
      <c r="O338" s="137"/>
      <c r="P338" s="95"/>
      <c r="Q338" s="94"/>
      <c r="R338" s="96"/>
      <c r="S338" s="95"/>
      <c r="T338" s="40"/>
      <c r="U338" s="40"/>
      <c r="V338" s="185"/>
      <c r="W338" s="167"/>
      <c r="X338" s="96"/>
      <c r="Y338" s="99"/>
      <c r="Z338" s="40"/>
      <c r="AA338" s="40"/>
      <c r="AB338" s="171"/>
      <c r="AC338" s="172"/>
      <c r="AD338" s="40"/>
      <c r="AE338" s="40"/>
      <c r="AF338" s="94"/>
      <c r="AG338" s="94"/>
      <c r="AH338" s="100"/>
      <c r="AI338" s="170"/>
      <c r="AJ338" s="169"/>
      <c r="AK338" s="98"/>
      <c r="AL338" s="168"/>
      <c r="AM338" s="97"/>
      <c r="AN338" s="98"/>
      <c r="AO338" s="98"/>
      <c r="AP338" s="225"/>
      <c r="AQ338" s="175"/>
      <c r="AR338" s="98"/>
      <c r="AS338" s="235"/>
      <c r="AT338" s="168"/>
      <c r="AU338" s="136"/>
      <c r="AV338" s="99"/>
      <c r="AW338" s="40"/>
      <c r="AX338" s="40"/>
      <c r="AY338" s="40"/>
      <c r="AZ338" s="40"/>
      <c r="BA338" s="40"/>
      <c r="BB338" s="40"/>
      <c r="BC338" s="40"/>
      <c r="BD338" s="40"/>
      <c r="BE338" s="40"/>
      <c r="BF338" s="101"/>
      <c r="BG338" s="96"/>
      <c r="BH338" s="99"/>
      <c r="BI338" s="40"/>
      <c r="BJ338" s="40"/>
      <c r="BK338" s="40"/>
      <c r="BL338" s="40"/>
      <c r="BM338" s="40"/>
      <c r="BN338" s="40"/>
      <c r="BO338" s="40"/>
      <c r="BP338" s="100"/>
      <c r="BQ338" s="40"/>
      <c r="BR338" s="40"/>
      <c r="BS338" s="40"/>
      <c r="BT338" s="40"/>
      <c r="BU338" s="40"/>
      <c r="BV338" s="40"/>
      <c r="BW338" s="40"/>
      <c r="BX338" s="40"/>
      <c r="BY338" s="100"/>
      <c r="BZ338" s="99"/>
      <c r="CA338" s="40"/>
      <c r="CB338" s="40"/>
      <c r="CC338" s="40"/>
      <c r="CD338" s="40"/>
      <c r="CE338" s="40"/>
      <c r="CF338" s="40"/>
      <c r="CG338" s="40"/>
      <c r="CH338" s="40"/>
      <c r="CI338" s="40"/>
      <c r="CJ338" s="40"/>
      <c r="CK338" s="40"/>
      <c r="CL338" s="40"/>
      <c r="CM338" s="40"/>
      <c r="CN338" s="40"/>
      <c r="CO338" s="40"/>
      <c r="CP338" s="40"/>
      <c r="CQ338" s="40"/>
      <c r="CR338" s="40"/>
      <c r="CS338" s="102"/>
      <c r="CT338" s="103"/>
      <c r="CU338" s="40"/>
      <c r="CV338" s="40"/>
      <c r="CW338" s="40"/>
      <c r="CX338" s="40"/>
      <c r="CY338" s="40"/>
      <c r="CZ338" s="40"/>
      <c r="DA338" s="40"/>
      <c r="DB338" s="40"/>
      <c r="DC338" s="40"/>
      <c r="DD338" s="40"/>
      <c r="DE338" s="40"/>
      <c r="DF338" s="40"/>
      <c r="DG338" s="40"/>
      <c r="DH338" s="40"/>
      <c r="DI338" s="40"/>
      <c r="DJ338" s="40"/>
      <c r="DK338" s="40"/>
      <c r="DL338" s="40"/>
      <c r="DM338" s="40"/>
      <c r="DN338" s="40"/>
      <c r="DO338" s="94"/>
      <c r="DP338" s="100"/>
      <c r="DQ338" s="104"/>
      <c r="DR338" s="105"/>
      <c r="DS338" s="105"/>
      <c r="DT338" s="105"/>
      <c r="DU338" s="105"/>
      <c r="DV338" s="105"/>
      <c r="DW338" s="94"/>
      <c r="DX338" s="191"/>
      <c r="DY338" s="104"/>
      <c r="DZ338" s="105"/>
      <c r="EA338" s="105"/>
      <c r="EB338" s="105"/>
      <c r="EC338" s="105"/>
      <c r="ED338" s="105"/>
      <c r="EE338" s="105"/>
      <c r="EF338" s="94"/>
      <c r="EG338" s="96"/>
      <c r="EH338" s="18"/>
      <c r="EI338" s="2"/>
      <c r="EJ338" s="2"/>
      <c r="EK338" s="100"/>
      <c r="EL338" s="99"/>
      <c r="EM338" s="40"/>
      <c r="EN338" s="40"/>
      <c r="EO338" s="100"/>
      <c r="EP338" s="99"/>
      <c r="EQ338" s="40"/>
      <c r="ER338" s="40"/>
      <c r="ES338" s="40"/>
      <c r="ET338" s="40"/>
      <c r="EU338" s="40"/>
      <c r="EV338" s="40"/>
      <c r="EW338" s="100"/>
      <c r="EX338" s="99"/>
      <c r="EY338" s="40"/>
      <c r="EZ338" s="40"/>
      <c r="FA338" s="40"/>
      <c r="FB338" s="40"/>
      <c r="FC338" s="40"/>
      <c r="FD338" s="40"/>
      <c r="FE338" s="100"/>
    </row>
    <row r="339" spans="1:161">
      <c r="A339" s="119" t="str">
        <f>Validation!B339</f>
        <v>Pass</v>
      </c>
      <c r="B339" s="150"/>
      <c r="C339" s="150"/>
      <c r="D339" s="150"/>
      <c r="E339" s="151"/>
      <c r="F339" s="152"/>
      <c r="G339" s="150"/>
      <c r="H339" s="149"/>
      <c r="I339" s="40"/>
      <c r="J339" s="149"/>
      <c r="K339" s="102"/>
      <c r="L339" s="40"/>
      <c r="M339" s="123"/>
      <c r="N339" s="137"/>
      <c r="O339" s="137"/>
      <c r="P339" s="95"/>
      <c r="Q339" s="94"/>
      <c r="R339" s="96"/>
      <c r="S339" s="95"/>
      <c r="T339" s="40"/>
      <c r="U339" s="40"/>
      <c r="V339" s="185"/>
      <c r="W339" s="167"/>
      <c r="X339" s="96"/>
      <c r="Y339" s="99"/>
      <c r="Z339" s="40"/>
      <c r="AA339" s="40"/>
      <c r="AB339" s="171"/>
      <c r="AC339" s="172"/>
      <c r="AD339" s="40"/>
      <c r="AE339" s="40"/>
      <c r="AF339" s="94"/>
      <c r="AG339" s="94"/>
      <c r="AH339" s="100"/>
      <c r="AI339" s="170"/>
      <c r="AJ339" s="169"/>
      <c r="AK339" s="98"/>
      <c r="AL339" s="168"/>
      <c r="AM339" s="97"/>
      <c r="AN339" s="98"/>
      <c r="AO339" s="98"/>
      <c r="AP339" s="225"/>
      <c r="AQ339" s="175"/>
      <c r="AR339" s="98"/>
      <c r="AS339" s="235"/>
      <c r="AT339" s="168"/>
      <c r="AU339" s="136"/>
      <c r="AV339" s="99"/>
      <c r="AW339" s="40"/>
      <c r="AX339" s="40"/>
      <c r="AY339" s="40"/>
      <c r="AZ339" s="40"/>
      <c r="BA339" s="40"/>
      <c r="BB339" s="40"/>
      <c r="BC339" s="40"/>
      <c r="BD339" s="40"/>
      <c r="BE339" s="40"/>
      <c r="BF339" s="101"/>
      <c r="BG339" s="96"/>
      <c r="BH339" s="99"/>
      <c r="BI339" s="40"/>
      <c r="BJ339" s="40"/>
      <c r="BK339" s="40"/>
      <c r="BL339" s="40"/>
      <c r="BM339" s="40"/>
      <c r="BN339" s="40"/>
      <c r="BO339" s="40"/>
      <c r="BP339" s="100"/>
      <c r="BQ339" s="40"/>
      <c r="BR339" s="40"/>
      <c r="BS339" s="40"/>
      <c r="BT339" s="40"/>
      <c r="BU339" s="40"/>
      <c r="BV339" s="40"/>
      <c r="BW339" s="40"/>
      <c r="BX339" s="40"/>
      <c r="BY339" s="100"/>
      <c r="BZ339" s="99"/>
      <c r="CA339" s="40"/>
      <c r="CB339" s="40"/>
      <c r="CC339" s="40"/>
      <c r="CD339" s="40"/>
      <c r="CE339" s="40"/>
      <c r="CF339" s="40"/>
      <c r="CG339" s="40"/>
      <c r="CH339" s="40"/>
      <c r="CI339" s="40"/>
      <c r="CJ339" s="40"/>
      <c r="CK339" s="40"/>
      <c r="CL339" s="40"/>
      <c r="CM339" s="40"/>
      <c r="CN339" s="40"/>
      <c r="CO339" s="40"/>
      <c r="CP339" s="40"/>
      <c r="CQ339" s="40"/>
      <c r="CR339" s="40"/>
      <c r="CS339" s="102"/>
      <c r="CT339" s="103"/>
      <c r="CU339" s="40"/>
      <c r="CV339" s="40"/>
      <c r="CW339" s="40"/>
      <c r="CX339" s="40"/>
      <c r="CY339" s="40"/>
      <c r="CZ339" s="40"/>
      <c r="DA339" s="40"/>
      <c r="DB339" s="40"/>
      <c r="DC339" s="40"/>
      <c r="DD339" s="40"/>
      <c r="DE339" s="40"/>
      <c r="DF339" s="40"/>
      <c r="DG339" s="40"/>
      <c r="DH339" s="40"/>
      <c r="DI339" s="40"/>
      <c r="DJ339" s="40"/>
      <c r="DK339" s="40"/>
      <c r="DL339" s="40"/>
      <c r="DM339" s="40"/>
      <c r="DN339" s="40"/>
      <c r="DO339" s="94"/>
      <c r="DP339" s="100"/>
      <c r="DQ339" s="104"/>
      <c r="DR339" s="105"/>
      <c r="DS339" s="105"/>
      <c r="DT339" s="105"/>
      <c r="DU339" s="105"/>
      <c r="DV339" s="105"/>
      <c r="DW339" s="94"/>
      <c r="DX339" s="191"/>
      <c r="DY339" s="104"/>
      <c r="DZ339" s="105"/>
      <c r="EA339" s="105"/>
      <c r="EB339" s="105"/>
      <c r="EC339" s="105"/>
      <c r="ED339" s="105"/>
      <c r="EE339" s="105"/>
      <c r="EF339" s="94"/>
      <c r="EG339" s="96"/>
      <c r="EH339" s="18"/>
      <c r="EI339" s="2"/>
      <c r="EJ339" s="2"/>
      <c r="EK339" s="100"/>
      <c r="EL339" s="99"/>
      <c r="EM339" s="40"/>
      <c r="EN339" s="40"/>
      <c r="EO339" s="100"/>
      <c r="EP339" s="99"/>
      <c r="EQ339" s="40"/>
      <c r="ER339" s="40"/>
      <c r="ES339" s="40"/>
      <c r="ET339" s="40"/>
      <c r="EU339" s="40"/>
      <c r="EV339" s="40"/>
      <c r="EW339" s="100"/>
      <c r="EX339" s="99"/>
      <c r="EY339" s="40"/>
      <c r="EZ339" s="40"/>
      <c r="FA339" s="40"/>
      <c r="FB339" s="40"/>
      <c r="FC339" s="40"/>
      <c r="FD339" s="40"/>
      <c r="FE339" s="100"/>
    </row>
    <row r="340" spans="1:161">
      <c r="A340" s="119" t="str">
        <f>Validation!B340</f>
        <v>Pass</v>
      </c>
      <c r="B340" s="150"/>
      <c r="C340" s="150"/>
      <c r="D340" s="150"/>
      <c r="E340" s="151"/>
      <c r="F340" s="152"/>
      <c r="G340" s="150"/>
      <c r="H340" s="149"/>
      <c r="I340" s="40"/>
      <c r="J340" s="149"/>
      <c r="K340" s="102"/>
      <c r="L340" s="40"/>
      <c r="M340" s="123"/>
      <c r="N340" s="137"/>
      <c r="O340" s="137"/>
      <c r="P340" s="95"/>
      <c r="Q340" s="94"/>
      <c r="R340" s="96"/>
      <c r="S340" s="95"/>
      <c r="T340" s="40"/>
      <c r="U340" s="40"/>
      <c r="V340" s="185"/>
      <c r="W340" s="167"/>
      <c r="X340" s="96"/>
      <c r="Y340" s="99"/>
      <c r="Z340" s="40"/>
      <c r="AA340" s="40"/>
      <c r="AB340" s="171"/>
      <c r="AC340" s="172"/>
      <c r="AD340" s="40"/>
      <c r="AE340" s="40"/>
      <c r="AF340" s="94"/>
      <c r="AG340" s="94"/>
      <c r="AH340" s="100"/>
      <c r="AI340" s="170"/>
      <c r="AJ340" s="169"/>
      <c r="AK340" s="98"/>
      <c r="AL340" s="168"/>
      <c r="AM340" s="97"/>
      <c r="AN340" s="98"/>
      <c r="AO340" s="98"/>
      <c r="AP340" s="225"/>
      <c r="AQ340" s="175"/>
      <c r="AR340" s="98"/>
      <c r="AS340" s="235"/>
      <c r="AT340" s="168"/>
      <c r="AU340" s="136"/>
      <c r="AV340" s="99"/>
      <c r="AW340" s="40"/>
      <c r="AX340" s="40"/>
      <c r="AY340" s="40"/>
      <c r="AZ340" s="40"/>
      <c r="BA340" s="40"/>
      <c r="BB340" s="40"/>
      <c r="BC340" s="40"/>
      <c r="BD340" s="40"/>
      <c r="BE340" s="40"/>
      <c r="BF340" s="101"/>
      <c r="BG340" s="96"/>
      <c r="BH340" s="99"/>
      <c r="BI340" s="40"/>
      <c r="BJ340" s="40"/>
      <c r="BK340" s="40"/>
      <c r="BL340" s="40"/>
      <c r="BM340" s="40"/>
      <c r="BN340" s="40"/>
      <c r="BO340" s="40"/>
      <c r="BP340" s="100"/>
      <c r="BQ340" s="40"/>
      <c r="BR340" s="40"/>
      <c r="BS340" s="40"/>
      <c r="BT340" s="40"/>
      <c r="BU340" s="40"/>
      <c r="BV340" s="40"/>
      <c r="BW340" s="40"/>
      <c r="BX340" s="40"/>
      <c r="BY340" s="100"/>
      <c r="BZ340" s="99"/>
      <c r="CA340" s="40"/>
      <c r="CB340" s="40"/>
      <c r="CC340" s="40"/>
      <c r="CD340" s="40"/>
      <c r="CE340" s="40"/>
      <c r="CF340" s="40"/>
      <c r="CG340" s="40"/>
      <c r="CH340" s="40"/>
      <c r="CI340" s="40"/>
      <c r="CJ340" s="40"/>
      <c r="CK340" s="40"/>
      <c r="CL340" s="40"/>
      <c r="CM340" s="40"/>
      <c r="CN340" s="40"/>
      <c r="CO340" s="40"/>
      <c r="CP340" s="40"/>
      <c r="CQ340" s="40"/>
      <c r="CR340" s="40"/>
      <c r="CS340" s="102"/>
      <c r="CT340" s="103"/>
      <c r="CU340" s="40"/>
      <c r="CV340" s="40"/>
      <c r="CW340" s="40"/>
      <c r="CX340" s="40"/>
      <c r="CY340" s="40"/>
      <c r="CZ340" s="40"/>
      <c r="DA340" s="40"/>
      <c r="DB340" s="40"/>
      <c r="DC340" s="40"/>
      <c r="DD340" s="40"/>
      <c r="DE340" s="40"/>
      <c r="DF340" s="40"/>
      <c r="DG340" s="40"/>
      <c r="DH340" s="40"/>
      <c r="DI340" s="40"/>
      <c r="DJ340" s="40"/>
      <c r="DK340" s="40"/>
      <c r="DL340" s="40"/>
      <c r="DM340" s="40"/>
      <c r="DN340" s="40"/>
      <c r="DO340" s="94"/>
      <c r="DP340" s="100"/>
      <c r="DQ340" s="104"/>
      <c r="DR340" s="105"/>
      <c r="DS340" s="105"/>
      <c r="DT340" s="105"/>
      <c r="DU340" s="105"/>
      <c r="DV340" s="105"/>
      <c r="DW340" s="94"/>
      <c r="DX340" s="191"/>
      <c r="DY340" s="104"/>
      <c r="DZ340" s="105"/>
      <c r="EA340" s="105"/>
      <c r="EB340" s="105"/>
      <c r="EC340" s="105"/>
      <c r="ED340" s="105"/>
      <c r="EE340" s="105"/>
      <c r="EF340" s="94"/>
      <c r="EG340" s="96"/>
      <c r="EH340" s="18"/>
      <c r="EI340" s="2"/>
      <c r="EJ340" s="2"/>
      <c r="EK340" s="100"/>
      <c r="EL340" s="99"/>
      <c r="EM340" s="40"/>
      <c r="EN340" s="40"/>
      <c r="EO340" s="100"/>
      <c r="EP340" s="99"/>
      <c r="EQ340" s="40"/>
      <c r="ER340" s="40"/>
      <c r="ES340" s="40"/>
      <c r="ET340" s="40"/>
      <c r="EU340" s="40"/>
      <c r="EV340" s="40"/>
      <c r="EW340" s="100"/>
      <c r="EX340" s="99"/>
      <c r="EY340" s="40"/>
      <c r="EZ340" s="40"/>
      <c r="FA340" s="40"/>
      <c r="FB340" s="40"/>
      <c r="FC340" s="40"/>
      <c r="FD340" s="40"/>
      <c r="FE340" s="100"/>
    </row>
    <row r="341" spans="1:161">
      <c r="A341" s="119" t="str">
        <f>Validation!B341</f>
        <v>Pass</v>
      </c>
      <c r="B341" s="150"/>
      <c r="C341" s="150"/>
      <c r="D341" s="150"/>
      <c r="E341" s="151"/>
      <c r="F341" s="152"/>
      <c r="G341" s="150"/>
      <c r="H341" s="149"/>
      <c r="I341" s="40"/>
      <c r="J341" s="149"/>
      <c r="K341" s="102"/>
      <c r="L341" s="40"/>
      <c r="M341" s="123"/>
      <c r="N341" s="137"/>
      <c r="O341" s="137"/>
      <c r="P341" s="95"/>
      <c r="Q341" s="94"/>
      <c r="R341" s="96"/>
      <c r="S341" s="95"/>
      <c r="T341" s="40"/>
      <c r="U341" s="40"/>
      <c r="V341" s="185"/>
      <c r="W341" s="167"/>
      <c r="X341" s="96"/>
      <c r="Y341" s="99"/>
      <c r="Z341" s="40"/>
      <c r="AA341" s="40"/>
      <c r="AB341" s="171"/>
      <c r="AC341" s="172"/>
      <c r="AD341" s="40"/>
      <c r="AE341" s="40"/>
      <c r="AF341" s="94"/>
      <c r="AG341" s="94"/>
      <c r="AH341" s="100"/>
      <c r="AI341" s="170"/>
      <c r="AJ341" s="169"/>
      <c r="AK341" s="98"/>
      <c r="AL341" s="168"/>
      <c r="AM341" s="97"/>
      <c r="AN341" s="98"/>
      <c r="AO341" s="98"/>
      <c r="AP341" s="225"/>
      <c r="AQ341" s="175"/>
      <c r="AR341" s="98"/>
      <c r="AS341" s="235"/>
      <c r="AT341" s="168"/>
      <c r="AU341" s="136"/>
      <c r="AV341" s="99"/>
      <c r="AW341" s="40"/>
      <c r="AX341" s="40"/>
      <c r="AY341" s="40"/>
      <c r="AZ341" s="40"/>
      <c r="BA341" s="40"/>
      <c r="BB341" s="40"/>
      <c r="BC341" s="40"/>
      <c r="BD341" s="40"/>
      <c r="BE341" s="40"/>
      <c r="BF341" s="101"/>
      <c r="BG341" s="96"/>
      <c r="BH341" s="99"/>
      <c r="BI341" s="40"/>
      <c r="BJ341" s="40"/>
      <c r="BK341" s="40"/>
      <c r="BL341" s="40"/>
      <c r="BM341" s="40"/>
      <c r="BN341" s="40"/>
      <c r="BO341" s="40"/>
      <c r="BP341" s="100"/>
      <c r="BQ341" s="40"/>
      <c r="BR341" s="40"/>
      <c r="BS341" s="40"/>
      <c r="BT341" s="40"/>
      <c r="BU341" s="40"/>
      <c r="BV341" s="40"/>
      <c r="BW341" s="40"/>
      <c r="BX341" s="40"/>
      <c r="BY341" s="100"/>
      <c r="BZ341" s="99"/>
      <c r="CA341" s="40"/>
      <c r="CB341" s="40"/>
      <c r="CC341" s="40"/>
      <c r="CD341" s="40"/>
      <c r="CE341" s="40"/>
      <c r="CF341" s="40"/>
      <c r="CG341" s="40"/>
      <c r="CH341" s="40"/>
      <c r="CI341" s="40"/>
      <c r="CJ341" s="40"/>
      <c r="CK341" s="40"/>
      <c r="CL341" s="40"/>
      <c r="CM341" s="40"/>
      <c r="CN341" s="40"/>
      <c r="CO341" s="40"/>
      <c r="CP341" s="40"/>
      <c r="CQ341" s="40"/>
      <c r="CR341" s="40"/>
      <c r="CS341" s="102"/>
      <c r="CT341" s="103"/>
      <c r="CU341" s="40"/>
      <c r="CV341" s="40"/>
      <c r="CW341" s="40"/>
      <c r="CX341" s="40"/>
      <c r="CY341" s="40"/>
      <c r="CZ341" s="40"/>
      <c r="DA341" s="40"/>
      <c r="DB341" s="40"/>
      <c r="DC341" s="40"/>
      <c r="DD341" s="40"/>
      <c r="DE341" s="40"/>
      <c r="DF341" s="40"/>
      <c r="DG341" s="40"/>
      <c r="DH341" s="40"/>
      <c r="DI341" s="40"/>
      <c r="DJ341" s="40"/>
      <c r="DK341" s="40"/>
      <c r="DL341" s="40"/>
      <c r="DM341" s="40"/>
      <c r="DN341" s="40"/>
      <c r="DO341" s="94"/>
      <c r="DP341" s="100"/>
      <c r="DQ341" s="104"/>
      <c r="DR341" s="105"/>
      <c r="DS341" s="105"/>
      <c r="DT341" s="105"/>
      <c r="DU341" s="105"/>
      <c r="DV341" s="105"/>
      <c r="DW341" s="94"/>
      <c r="DX341" s="191"/>
      <c r="DY341" s="104"/>
      <c r="DZ341" s="105"/>
      <c r="EA341" s="105"/>
      <c r="EB341" s="105"/>
      <c r="EC341" s="105"/>
      <c r="ED341" s="105"/>
      <c r="EE341" s="105"/>
      <c r="EF341" s="94"/>
      <c r="EG341" s="96"/>
      <c r="EH341" s="18"/>
      <c r="EI341" s="2"/>
      <c r="EJ341" s="2"/>
      <c r="EK341" s="100"/>
      <c r="EL341" s="99"/>
      <c r="EM341" s="40"/>
      <c r="EN341" s="40"/>
      <c r="EO341" s="100"/>
      <c r="EP341" s="99"/>
      <c r="EQ341" s="40"/>
      <c r="ER341" s="40"/>
      <c r="ES341" s="40"/>
      <c r="ET341" s="40"/>
      <c r="EU341" s="40"/>
      <c r="EV341" s="40"/>
      <c r="EW341" s="100"/>
      <c r="EX341" s="99"/>
      <c r="EY341" s="40"/>
      <c r="EZ341" s="40"/>
      <c r="FA341" s="40"/>
      <c r="FB341" s="40"/>
      <c r="FC341" s="40"/>
      <c r="FD341" s="40"/>
      <c r="FE341" s="100"/>
    </row>
    <row r="342" spans="1:161">
      <c r="A342" s="119" t="str">
        <f>Validation!B342</f>
        <v>Pass</v>
      </c>
      <c r="B342" s="150"/>
      <c r="C342" s="150"/>
      <c r="D342" s="150"/>
      <c r="E342" s="151"/>
      <c r="F342" s="152"/>
      <c r="G342" s="150"/>
      <c r="H342" s="149"/>
      <c r="I342" s="40"/>
      <c r="J342" s="149"/>
      <c r="K342" s="102"/>
      <c r="L342" s="40"/>
      <c r="M342" s="123"/>
      <c r="N342" s="137"/>
      <c r="O342" s="137"/>
      <c r="P342" s="95"/>
      <c r="Q342" s="94"/>
      <c r="R342" s="96"/>
      <c r="S342" s="95"/>
      <c r="T342" s="40"/>
      <c r="U342" s="40"/>
      <c r="V342" s="185"/>
      <c r="W342" s="167"/>
      <c r="X342" s="96"/>
      <c r="Y342" s="99"/>
      <c r="Z342" s="40"/>
      <c r="AA342" s="40"/>
      <c r="AB342" s="171"/>
      <c r="AC342" s="172"/>
      <c r="AD342" s="40"/>
      <c r="AE342" s="40"/>
      <c r="AF342" s="94"/>
      <c r="AG342" s="94"/>
      <c r="AH342" s="100"/>
      <c r="AI342" s="170"/>
      <c r="AJ342" s="169"/>
      <c r="AK342" s="98"/>
      <c r="AL342" s="168"/>
      <c r="AM342" s="97"/>
      <c r="AN342" s="98"/>
      <c r="AO342" s="98"/>
      <c r="AP342" s="225"/>
      <c r="AQ342" s="175"/>
      <c r="AR342" s="98"/>
      <c r="AS342" s="235"/>
      <c r="AT342" s="168"/>
      <c r="AU342" s="136"/>
      <c r="AV342" s="99"/>
      <c r="AW342" s="40"/>
      <c r="AX342" s="40"/>
      <c r="AY342" s="40"/>
      <c r="AZ342" s="40"/>
      <c r="BA342" s="40"/>
      <c r="BB342" s="40"/>
      <c r="BC342" s="40"/>
      <c r="BD342" s="40"/>
      <c r="BE342" s="40"/>
      <c r="BF342" s="101"/>
      <c r="BG342" s="96"/>
      <c r="BH342" s="99"/>
      <c r="BI342" s="40"/>
      <c r="BJ342" s="40"/>
      <c r="BK342" s="40"/>
      <c r="BL342" s="40"/>
      <c r="BM342" s="40"/>
      <c r="BN342" s="40"/>
      <c r="BO342" s="40"/>
      <c r="BP342" s="100"/>
      <c r="BQ342" s="40"/>
      <c r="BR342" s="40"/>
      <c r="BS342" s="40"/>
      <c r="BT342" s="40"/>
      <c r="BU342" s="40"/>
      <c r="BV342" s="40"/>
      <c r="BW342" s="40"/>
      <c r="BX342" s="40"/>
      <c r="BY342" s="100"/>
      <c r="BZ342" s="99"/>
      <c r="CA342" s="40"/>
      <c r="CB342" s="40"/>
      <c r="CC342" s="40"/>
      <c r="CD342" s="40"/>
      <c r="CE342" s="40"/>
      <c r="CF342" s="40"/>
      <c r="CG342" s="40"/>
      <c r="CH342" s="40"/>
      <c r="CI342" s="40"/>
      <c r="CJ342" s="40"/>
      <c r="CK342" s="40"/>
      <c r="CL342" s="40"/>
      <c r="CM342" s="40"/>
      <c r="CN342" s="40"/>
      <c r="CO342" s="40"/>
      <c r="CP342" s="40"/>
      <c r="CQ342" s="40"/>
      <c r="CR342" s="40"/>
      <c r="CS342" s="102"/>
      <c r="CT342" s="103"/>
      <c r="CU342" s="40"/>
      <c r="CV342" s="40"/>
      <c r="CW342" s="40"/>
      <c r="CX342" s="40"/>
      <c r="CY342" s="40"/>
      <c r="CZ342" s="40"/>
      <c r="DA342" s="40"/>
      <c r="DB342" s="40"/>
      <c r="DC342" s="40"/>
      <c r="DD342" s="40"/>
      <c r="DE342" s="40"/>
      <c r="DF342" s="40"/>
      <c r="DG342" s="40"/>
      <c r="DH342" s="40"/>
      <c r="DI342" s="40"/>
      <c r="DJ342" s="40"/>
      <c r="DK342" s="40"/>
      <c r="DL342" s="40"/>
      <c r="DM342" s="40"/>
      <c r="DN342" s="40"/>
      <c r="DO342" s="94"/>
      <c r="DP342" s="100"/>
      <c r="DQ342" s="104"/>
      <c r="DR342" s="105"/>
      <c r="DS342" s="105"/>
      <c r="DT342" s="105"/>
      <c r="DU342" s="105"/>
      <c r="DV342" s="105"/>
      <c r="DW342" s="94"/>
      <c r="DX342" s="191"/>
      <c r="DY342" s="104"/>
      <c r="DZ342" s="105"/>
      <c r="EA342" s="105"/>
      <c r="EB342" s="105"/>
      <c r="EC342" s="105"/>
      <c r="ED342" s="105"/>
      <c r="EE342" s="105"/>
      <c r="EF342" s="94"/>
      <c r="EG342" s="96"/>
      <c r="EH342" s="18"/>
      <c r="EI342" s="2"/>
      <c r="EJ342" s="2"/>
      <c r="EK342" s="100"/>
      <c r="EL342" s="99"/>
      <c r="EM342" s="40"/>
      <c r="EN342" s="40"/>
      <c r="EO342" s="100"/>
      <c r="EP342" s="99"/>
      <c r="EQ342" s="40"/>
      <c r="ER342" s="40"/>
      <c r="ES342" s="40"/>
      <c r="ET342" s="40"/>
      <c r="EU342" s="40"/>
      <c r="EV342" s="40"/>
      <c r="EW342" s="100"/>
      <c r="EX342" s="99"/>
      <c r="EY342" s="40"/>
      <c r="EZ342" s="40"/>
      <c r="FA342" s="40"/>
      <c r="FB342" s="40"/>
      <c r="FC342" s="40"/>
      <c r="FD342" s="40"/>
      <c r="FE342" s="100"/>
    </row>
    <row r="343" spans="1:161">
      <c r="A343" s="119" t="str">
        <f>Validation!B343</f>
        <v>Pass</v>
      </c>
      <c r="B343" s="150"/>
      <c r="C343" s="150"/>
      <c r="D343" s="150"/>
      <c r="E343" s="151"/>
      <c r="F343" s="152"/>
      <c r="G343" s="150"/>
      <c r="H343" s="149"/>
      <c r="I343" s="40"/>
      <c r="J343" s="149"/>
      <c r="K343" s="102"/>
      <c r="L343" s="40"/>
      <c r="M343" s="123"/>
      <c r="N343" s="137"/>
      <c r="O343" s="137"/>
      <c r="P343" s="95"/>
      <c r="Q343" s="94"/>
      <c r="R343" s="96"/>
      <c r="S343" s="95"/>
      <c r="T343" s="40"/>
      <c r="U343" s="40"/>
      <c r="V343" s="185"/>
      <c r="W343" s="167"/>
      <c r="X343" s="96"/>
      <c r="Y343" s="99"/>
      <c r="Z343" s="40"/>
      <c r="AA343" s="40"/>
      <c r="AB343" s="171"/>
      <c r="AC343" s="172"/>
      <c r="AD343" s="40"/>
      <c r="AE343" s="40"/>
      <c r="AF343" s="94"/>
      <c r="AG343" s="94"/>
      <c r="AH343" s="100"/>
      <c r="AI343" s="170"/>
      <c r="AJ343" s="169"/>
      <c r="AK343" s="98"/>
      <c r="AL343" s="168"/>
      <c r="AM343" s="97"/>
      <c r="AN343" s="98"/>
      <c r="AO343" s="98"/>
      <c r="AP343" s="225"/>
      <c r="AQ343" s="175"/>
      <c r="AR343" s="98"/>
      <c r="AS343" s="235"/>
      <c r="AT343" s="168"/>
      <c r="AU343" s="136"/>
      <c r="AV343" s="99"/>
      <c r="AW343" s="40"/>
      <c r="AX343" s="40"/>
      <c r="AY343" s="40"/>
      <c r="AZ343" s="40"/>
      <c r="BA343" s="40"/>
      <c r="BB343" s="40"/>
      <c r="BC343" s="40"/>
      <c r="BD343" s="40"/>
      <c r="BE343" s="40"/>
      <c r="BF343" s="101"/>
      <c r="BG343" s="96"/>
      <c r="BH343" s="99"/>
      <c r="BI343" s="40"/>
      <c r="BJ343" s="40"/>
      <c r="BK343" s="40"/>
      <c r="BL343" s="40"/>
      <c r="BM343" s="40"/>
      <c r="BN343" s="40"/>
      <c r="BO343" s="40"/>
      <c r="BP343" s="100"/>
      <c r="BQ343" s="40"/>
      <c r="BR343" s="40"/>
      <c r="BS343" s="40"/>
      <c r="BT343" s="40"/>
      <c r="BU343" s="40"/>
      <c r="BV343" s="40"/>
      <c r="BW343" s="40"/>
      <c r="BX343" s="40"/>
      <c r="BY343" s="100"/>
      <c r="BZ343" s="99"/>
      <c r="CA343" s="40"/>
      <c r="CB343" s="40"/>
      <c r="CC343" s="40"/>
      <c r="CD343" s="40"/>
      <c r="CE343" s="40"/>
      <c r="CF343" s="40"/>
      <c r="CG343" s="40"/>
      <c r="CH343" s="40"/>
      <c r="CI343" s="40"/>
      <c r="CJ343" s="40"/>
      <c r="CK343" s="40"/>
      <c r="CL343" s="40"/>
      <c r="CM343" s="40"/>
      <c r="CN343" s="40"/>
      <c r="CO343" s="40"/>
      <c r="CP343" s="40"/>
      <c r="CQ343" s="40"/>
      <c r="CR343" s="40"/>
      <c r="CS343" s="102"/>
      <c r="CT343" s="103"/>
      <c r="CU343" s="40"/>
      <c r="CV343" s="40"/>
      <c r="CW343" s="40"/>
      <c r="CX343" s="40"/>
      <c r="CY343" s="40"/>
      <c r="CZ343" s="40"/>
      <c r="DA343" s="40"/>
      <c r="DB343" s="40"/>
      <c r="DC343" s="40"/>
      <c r="DD343" s="40"/>
      <c r="DE343" s="40"/>
      <c r="DF343" s="40"/>
      <c r="DG343" s="40"/>
      <c r="DH343" s="40"/>
      <c r="DI343" s="40"/>
      <c r="DJ343" s="40"/>
      <c r="DK343" s="40"/>
      <c r="DL343" s="40"/>
      <c r="DM343" s="40"/>
      <c r="DN343" s="40"/>
      <c r="DO343" s="94"/>
      <c r="DP343" s="100"/>
      <c r="DQ343" s="104"/>
      <c r="DR343" s="105"/>
      <c r="DS343" s="105"/>
      <c r="DT343" s="105"/>
      <c r="DU343" s="105"/>
      <c r="DV343" s="105"/>
      <c r="DW343" s="94"/>
      <c r="DX343" s="191"/>
      <c r="DY343" s="104"/>
      <c r="DZ343" s="105"/>
      <c r="EA343" s="105"/>
      <c r="EB343" s="105"/>
      <c r="EC343" s="105"/>
      <c r="ED343" s="105"/>
      <c r="EE343" s="105"/>
      <c r="EF343" s="94"/>
      <c r="EG343" s="96"/>
      <c r="EH343" s="18"/>
      <c r="EI343" s="2"/>
      <c r="EJ343" s="2"/>
      <c r="EK343" s="100"/>
      <c r="EL343" s="99"/>
      <c r="EM343" s="40"/>
      <c r="EN343" s="40"/>
      <c r="EO343" s="100"/>
      <c r="EP343" s="99"/>
      <c r="EQ343" s="40"/>
      <c r="ER343" s="40"/>
      <c r="ES343" s="40"/>
      <c r="ET343" s="40"/>
      <c r="EU343" s="40"/>
      <c r="EV343" s="40"/>
      <c r="EW343" s="100"/>
      <c r="EX343" s="99"/>
      <c r="EY343" s="40"/>
      <c r="EZ343" s="40"/>
      <c r="FA343" s="40"/>
      <c r="FB343" s="40"/>
      <c r="FC343" s="40"/>
      <c r="FD343" s="40"/>
      <c r="FE343" s="100"/>
    </row>
    <row r="344" spans="1:161">
      <c r="A344" s="119" t="str">
        <f>Validation!B344</f>
        <v>Pass</v>
      </c>
      <c r="B344" s="150"/>
      <c r="C344" s="150"/>
      <c r="D344" s="150"/>
      <c r="E344" s="151"/>
      <c r="F344" s="152"/>
      <c r="G344" s="150"/>
      <c r="H344" s="149"/>
      <c r="I344" s="40"/>
      <c r="J344" s="149"/>
      <c r="K344" s="102"/>
      <c r="L344" s="40"/>
      <c r="M344" s="123"/>
      <c r="N344" s="137"/>
      <c r="O344" s="137"/>
      <c r="P344" s="95"/>
      <c r="Q344" s="94"/>
      <c r="R344" s="96"/>
      <c r="S344" s="95"/>
      <c r="T344" s="40"/>
      <c r="U344" s="40"/>
      <c r="V344" s="185"/>
      <c r="W344" s="167"/>
      <c r="X344" s="96"/>
      <c r="Y344" s="99"/>
      <c r="Z344" s="40"/>
      <c r="AA344" s="40"/>
      <c r="AB344" s="171"/>
      <c r="AC344" s="172"/>
      <c r="AD344" s="40"/>
      <c r="AE344" s="40"/>
      <c r="AF344" s="94"/>
      <c r="AG344" s="94"/>
      <c r="AH344" s="100"/>
      <c r="AI344" s="170"/>
      <c r="AJ344" s="169"/>
      <c r="AK344" s="98"/>
      <c r="AL344" s="168"/>
      <c r="AM344" s="97"/>
      <c r="AN344" s="98"/>
      <c r="AO344" s="98"/>
      <c r="AP344" s="225"/>
      <c r="AQ344" s="175"/>
      <c r="AR344" s="98"/>
      <c r="AS344" s="235"/>
      <c r="AT344" s="168"/>
      <c r="AU344" s="136"/>
      <c r="AV344" s="99"/>
      <c r="AW344" s="40"/>
      <c r="AX344" s="40"/>
      <c r="AY344" s="40"/>
      <c r="AZ344" s="40"/>
      <c r="BA344" s="40"/>
      <c r="BB344" s="40"/>
      <c r="BC344" s="40"/>
      <c r="BD344" s="40"/>
      <c r="BE344" s="40"/>
      <c r="BF344" s="101"/>
      <c r="BG344" s="96"/>
      <c r="BH344" s="99"/>
      <c r="BI344" s="40"/>
      <c r="BJ344" s="40"/>
      <c r="BK344" s="40"/>
      <c r="BL344" s="40"/>
      <c r="BM344" s="40"/>
      <c r="BN344" s="40"/>
      <c r="BO344" s="40"/>
      <c r="BP344" s="100"/>
      <c r="BQ344" s="40"/>
      <c r="BR344" s="40"/>
      <c r="BS344" s="40"/>
      <c r="BT344" s="40"/>
      <c r="BU344" s="40"/>
      <c r="BV344" s="40"/>
      <c r="BW344" s="40"/>
      <c r="BX344" s="40"/>
      <c r="BY344" s="100"/>
      <c r="BZ344" s="99"/>
      <c r="CA344" s="40"/>
      <c r="CB344" s="40"/>
      <c r="CC344" s="40"/>
      <c r="CD344" s="40"/>
      <c r="CE344" s="40"/>
      <c r="CF344" s="40"/>
      <c r="CG344" s="40"/>
      <c r="CH344" s="40"/>
      <c r="CI344" s="40"/>
      <c r="CJ344" s="40"/>
      <c r="CK344" s="40"/>
      <c r="CL344" s="40"/>
      <c r="CM344" s="40"/>
      <c r="CN344" s="40"/>
      <c r="CO344" s="40"/>
      <c r="CP344" s="40"/>
      <c r="CQ344" s="40"/>
      <c r="CR344" s="40"/>
      <c r="CS344" s="102"/>
      <c r="CT344" s="103"/>
      <c r="CU344" s="40"/>
      <c r="CV344" s="40"/>
      <c r="CW344" s="40"/>
      <c r="CX344" s="40"/>
      <c r="CY344" s="40"/>
      <c r="CZ344" s="40"/>
      <c r="DA344" s="40"/>
      <c r="DB344" s="40"/>
      <c r="DC344" s="40"/>
      <c r="DD344" s="40"/>
      <c r="DE344" s="40"/>
      <c r="DF344" s="40"/>
      <c r="DG344" s="40"/>
      <c r="DH344" s="40"/>
      <c r="DI344" s="40"/>
      <c r="DJ344" s="40"/>
      <c r="DK344" s="40"/>
      <c r="DL344" s="40"/>
      <c r="DM344" s="40"/>
      <c r="DN344" s="40"/>
      <c r="DO344" s="94"/>
      <c r="DP344" s="100"/>
      <c r="DQ344" s="104"/>
      <c r="DR344" s="105"/>
      <c r="DS344" s="105"/>
      <c r="DT344" s="105"/>
      <c r="DU344" s="105"/>
      <c r="DV344" s="105"/>
      <c r="DW344" s="94"/>
      <c r="DX344" s="191"/>
      <c r="DY344" s="104"/>
      <c r="DZ344" s="105"/>
      <c r="EA344" s="105"/>
      <c r="EB344" s="105"/>
      <c r="EC344" s="105"/>
      <c r="ED344" s="105"/>
      <c r="EE344" s="105"/>
      <c r="EF344" s="94"/>
      <c r="EG344" s="96"/>
      <c r="EH344" s="18"/>
      <c r="EI344" s="2"/>
      <c r="EJ344" s="2"/>
      <c r="EK344" s="100"/>
      <c r="EL344" s="99"/>
      <c r="EM344" s="40"/>
      <c r="EN344" s="40"/>
      <c r="EO344" s="100"/>
      <c r="EP344" s="99"/>
      <c r="EQ344" s="40"/>
      <c r="ER344" s="40"/>
      <c r="ES344" s="40"/>
      <c r="ET344" s="40"/>
      <c r="EU344" s="40"/>
      <c r="EV344" s="40"/>
      <c r="EW344" s="100"/>
      <c r="EX344" s="99"/>
      <c r="EY344" s="40"/>
      <c r="EZ344" s="40"/>
      <c r="FA344" s="40"/>
      <c r="FB344" s="40"/>
      <c r="FC344" s="40"/>
      <c r="FD344" s="40"/>
      <c r="FE344" s="100"/>
    </row>
    <row r="345" spans="1:161">
      <c r="A345" s="119" t="str">
        <f>Validation!B345</f>
        <v>Pass</v>
      </c>
      <c r="B345" s="150"/>
      <c r="C345" s="150"/>
      <c r="D345" s="150"/>
      <c r="E345" s="151"/>
      <c r="F345" s="152"/>
      <c r="G345" s="150"/>
      <c r="H345" s="149"/>
      <c r="I345" s="40"/>
      <c r="J345" s="149"/>
      <c r="K345" s="102"/>
      <c r="L345" s="40"/>
      <c r="M345" s="123"/>
      <c r="N345" s="137"/>
      <c r="O345" s="137"/>
      <c r="P345" s="95"/>
      <c r="Q345" s="94"/>
      <c r="R345" s="96"/>
      <c r="S345" s="95"/>
      <c r="T345" s="40"/>
      <c r="U345" s="40"/>
      <c r="V345" s="185"/>
      <c r="W345" s="167"/>
      <c r="X345" s="96"/>
      <c r="Y345" s="99"/>
      <c r="Z345" s="40"/>
      <c r="AA345" s="40"/>
      <c r="AB345" s="171"/>
      <c r="AC345" s="172"/>
      <c r="AD345" s="40"/>
      <c r="AE345" s="40"/>
      <c r="AF345" s="94"/>
      <c r="AG345" s="94"/>
      <c r="AH345" s="100"/>
      <c r="AI345" s="170"/>
      <c r="AJ345" s="169"/>
      <c r="AK345" s="98"/>
      <c r="AL345" s="168"/>
      <c r="AM345" s="97"/>
      <c r="AN345" s="98"/>
      <c r="AO345" s="98"/>
      <c r="AP345" s="225"/>
      <c r="AQ345" s="175"/>
      <c r="AR345" s="98"/>
      <c r="AS345" s="235"/>
      <c r="AT345" s="168"/>
      <c r="AU345" s="136"/>
      <c r="AV345" s="99"/>
      <c r="AW345" s="40"/>
      <c r="AX345" s="40"/>
      <c r="AY345" s="40"/>
      <c r="AZ345" s="40"/>
      <c r="BA345" s="40"/>
      <c r="BB345" s="40"/>
      <c r="BC345" s="40"/>
      <c r="BD345" s="40"/>
      <c r="BE345" s="40"/>
      <c r="BF345" s="101"/>
      <c r="BG345" s="96"/>
      <c r="BH345" s="99"/>
      <c r="BI345" s="40"/>
      <c r="BJ345" s="40"/>
      <c r="BK345" s="40"/>
      <c r="BL345" s="40"/>
      <c r="BM345" s="40"/>
      <c r="BN345" s="40"/>
      <c r="BO345" s="40"/>
      <c r="BP345" s="100"/>
      <c r="BQ345" s="40"/>
      <c r="BR345" s="40"/>
      <c r="BS345" s="40"/>
      <c r="BT345" s="40"/>
      <c r="BU345" s="40"/>
      <c r="BV345" s="40"/>
      <c r="BW345" s="40"/>
      <c r="BX345" s="40"/>
      <c r="BY345" s="100"/>
      <c r="BZ345" s="99"/>
      <c r="CA345" s="40"/>
      <c r="CB345" s="40"/>
      <c r="CC345" s="40"/>
      <c r="CD345" s="40"/>
      <c r="CE345" s="40"/>
      <c r="CF345" s="40"/>
      <c r="CG345" s="40"/>
      <c r="CH345" s="40"/>
      <c r="CI345" s="40"/>
      <c r="CJ345" s="40"/>
      <c r="CK345" s="40"/>
      <c r="CL345" s="40"/>
      <c r="CM345" s="40"/>
      <c r="CN345" s="40"/>
      <c r="CO345" s="40"/>
      <c r="CP345" s="40"/>
      <c r="CQ345" s="40"/>
      <c r="CR345" s="40"/>
      <c r="CS345" s="102"/>
      <c r="CT345" s="103"/>
      <c r="CU345" s="40"/>
      <c r="CV345" s="40"/>
      <c r="CW345" s="40"/>
      <c r="CX345" s="40"/>
      <c r="CY345" s="40"/>
      <c r="CZ345" s="40"/>
      <c r="DA345" s="40"/>
      <c r="DB345" s="40"/>
      <c r="DC345" s="40"/>
      <c r="DD345" s="40"/>
      <c r="DE345" s="40"/>
      <c r="DF345" s="40"/>
      <c r="DG345" s="40"/>
      <c r="DH345" s="40"/>
      <c r="DI345" s="40"/>
      <c r="DJ345" s="40"/>
      <c r="DK345" s="40"/>
      <c r="DL345" s="40"/>
      <c r="DM345" s="40"/>
      <c r="DN345" s="40"/>
      <c r="DO345" s="94"/>
      <c r="DP345" s="100"/>
      <c r="DQ345" s="104"/>
      <c r="DR345" s="105"/>
      <c r="DS345" s="105"/>
      <c r="DT345" s="105"/>
      <c r="DU345" s="105"/>
      <c r="DV345" s="105"/>
      <c r="DW345" s="94"/>
      <c r="DX345" s="191"/>
      <c r="DY345" s="104"/>
      <c r="DZ345" s="105"/>
      <c r="EA345" s="105"/>
      <c r="EB345" s="105"/>
      <c r="EC345" s="105"/>
      <c r="ED345" s="105"/>
      <c r="EE345" s="105"/>
      <c r="EF345" s="94"/>
      <c r="EG345" s="96"/>
      <c r="EH345" s="18"/>
      <c r="EI345" s="2"/>
      <c r="EJ345" s="2"/>
      <c r="EK345" s="100"/>
      <c r="EL345" s="99"/>
      <c r="EM345" s="40"/>
      <c r="EN345" s="40"/>
      <c r="EO345" s="100"/>
      <c r="EP345" s="99"/>
      <c r="EQ345" s="40"/>
      <c r="ER345" s="40"/>
      <c r="ES345" s="40"/>
      <c r="ET345" s="40"/>
      <c r="EU345" s="40"/>
      <c r="EV345" s="40"/>
      <c r="EW345" s="100"/>
      <c r="EX345" s="99"/>
      <c r="EY345" s="40"/>
      <c r="EZ345" s="40"/>
      <c r="FA345" s="40"/>
      <c r="FB345" s="40"/>
      <c r="FC345" s="40"/>
      <c r="FD345" s="40"/>
      <c r="FE345" s="100"/>
    </row>
    <row r="346" spans="1:161">
      <c r="A346" s="119" t="str">
        <f>Validation!B346</f>
        <v>Pass</v>
      </c>
      <c r="B346" s="150"/>
      <c r="C346" s="150"/>
      <c r="D346" s="150"/>
      <c r="E346" s="151"/>
      <c r="F346" s="152"/>
      <c r="G346" s="150"/>
      <c r="H346" s="149"/>
      <c r="I346" s="40"/>
      <c r="J346" s="149"/>
      <c r="K346" s="102"/>
      <c r="L346" s="40"/>
      <c r="M346" s="123"/>
      <c r="N346" s="137"/>
      <c r="O346" s="137"/>
      <c r="P346" s="95"/>
      <c r="Q346" s="94"/>
      <c r="R346" s="96"/>
      <c r="S346" s="95"/>
      <c r="T346" s="40"/>
      <c r="U346" s="40"/>
      <c r="V346" s="185"/>
      <c r="W346" s="167"/>
      <c r="X346" s="96"/>
      <c r="Y346" s="99"/>
      <c r="Z346" s="40"/>
      <c r="AA346" s="40"/>
      <c r="AB346" s="171"/>
      <c r="AC346" s="172"/>
      <c r="AD346" s="40"/>
      <c r="AE346" s="40"/>
      <c r="AF346" s="94"/>
      <c r="AG346" s="94"/>
      <c r="AH346" s="100"/>
      <c r="AI346" s="170"/>
      <c r="AJ346" s="169"/>
      <c r="AK346" s="98"/>
      <c r="AL346" s="168"/>
      <c r="AM346" s="97"/>
      <c r="AN346" s="98"/>
      <c r="AO346" s="98"/>
      <c r="AP346" s="225"/>
      <c r="AQ346" s="175"/>
      <c r="AR346" s="98"/>
      <c r="AS346" s="235"/>
      <c r="AT346" s="168"/>
      <c r="AU346" s="136"/>
      <c r="AV346" s="99"/>
      <c r="AW346" s="40"/>
      <c r="AX346" s="40"/>
      <c r="AY346" s="40"/>
      <c r="AZ346" s="40"/>
      <c r="BA346" s="40"/>
      <c r="BB346" s="40"/>
      <c r="BC346" s="40"/>
      <c r="BD346" s="40"/>
      <c r="BE346" s="40"/>
      <c r="BF346" s="101"/>
      <c r="BG346" s="96"/>
      <c r="BH346" s="99"/>
      <c r="BI346" s="40"/>
      <c r="BJ346" s="40"/>
      <c r="BK346" s="40"/>
      <c r="BL346" s="40"/>
      <c r="BM346" s="40"/>
      <c r="BN346" s="40"/>
      <c r="BO346" s="40"/>
      <c r="BP346" s="100"/>
      <c r="BQ346" s="40"/>
      <c r="BR346" s="40"/>
      <c r="BS346" s="40"/>
      <c r="BT346" s="40"/>
      <c r="BU346" s="40"/>
      <c r="BV346" s="40"/>
      <c r="BW346" s="40"/>
      <c r="BX346" s="40"/>
      <c r="BY346" s="100"/>
      <c r="BZ346" s="99"/>
      <c r="CA346" s="40"/>
      <c r="CB346" s="40"/>
      <c r="CC346" s="40"/>
      <c r="CD346" s="40"/>
      <c r="CE346" s="40"/>
      <c r="CF346" s="40"/>
      <c r="CG346" s="40"/>
      <c r="CH346" s="40"/>
      <c r="CI346" s="40"/>
      <c r="CJ346" s="40"/>
      <c r="CK346" s="40"/>
      <c r="CL346" s="40"/>
      <c r="CM346" s="40"/>
      <c r="CN346" s="40"/>
      <c r="CO346" s="40"/>
      <c r="CP346" s="40"/>
      <c r="CQ346" s="40"/>
      <c r="CR346" s="40"/>
      <c r="CS346" s="102"/>
      <c r="CT346" s="103"/>
      <c r="CU346" s="40"/>
      <c r="CV346" s="40"/>
      <c r="CW346" s="40"/>
      <c r="CX346" s="40"/>
      <c r="CY346" s="40"/>
      <c r="CZ346" s="40"/>
      <c r="DA346" s="40"/>
      <c r="DB346" s="40"/>
      <c r="DC346" s="40"/>
      <c r="DD346" s="40"/>
      <c r="DE346" s="40"/>
      <c r="DF346" s="40"/>
      <c r="DG346" s="40"/>
      <c r="DH346" s="40"/>
      <c r="DI346" s="40"/>
      <c r="DJ346" s="40"/>
      <c r="DK346" s="40"/>
      <c r="DL346" s="40"/>
      <c r="DM346" s="40"/>
      <c r="DN346" s="40"/>
      <c r="DO346" s="94"/>
      <c r="DP346" s="100"/>
      <c r="DQ346" s="104"/>
      <c r="DR346" s="105"/>
      <c r="DS346" s="105"/>
      <c r="DT346" s="105"/>
      <c r="DU346" s="105"/>
      <c r="DV346" s="105"/>
      <c r="DW346" s="94"/>
      <c r="DX346" s="191"/>
      <c r="DY346" s="104"/>
      <c r="DZ346" s="105"/>
      <c r="EA346" s="105"/>
      <c r="EB346" s="105"/>
      <c r="EC346" s="105"/>
      <c r="ED346" s="105"/>
      <c r="EE346" s="105"/>
      <c r="EF346" s="94"/>
      <c r="EG346" s="96"/>
      <c r="EH346" s="18"/>
      <c r="EI346" s="2"/>
      <c r="EJ346" s="2"/>
      <c r="EK346" s="100"/>
      <c r="EL346" s="99"/>
      <c r="EM346" s="40"/>
      <c r="EN346" s="40"/>
      <c r="EO346" s="100"/>
      <c r="EP346" s="99"/>
      <c r="EQ346" s="40"/>
      <c r="ER346" s="40"/>
      <c r="ES346" s="40"/>
      <c r="ET346" s="40"/>
      <c r="EU346" s="40"/>
      <c r="EV346" s="40"/>
      <c r="EW346" s="100"/>
      <c r="EX346" s="99"/>
      <c r="EY346" s="40"/>
      <c r="EZ346" s="40"/>
      <c r="FA346" s="40"/>
      <c r="FB346" s="40"/>
      <c r="FC346" s="40"/>
      <c r="FD346" s="40"/>
      <c r="FE346" s="100"/>
    </row>
    <row r="347" spans="1:161">
      <c r="A347" s="119" t="str">
        <f>Validation!B347</f>
        <v>Pass</v>
      </c>
      <c r="B347" s="150"/>
      <c r="C347" s="150"/>
      <c r="D347" s="150"/>
      <c r="E347" s="151"/>
      <c r="F347" s="152"/>
      <c r="G347" s="150"/>
      <c r="H347" s="149"/>
      <c r="I347" s="40"/>
      <c r="J347" s="149"/>
      <c r="K347" s="102"/>
      <c r="L347" s="40"/>
      <c r="M347" s="123"/>
      <c r="N347" s="137"/>
      <c r="O347" s="137"/>
      <c r="P347" s="95"/>
      <c r="Q347" s="94"/>
      <c r="R347" s="96"/>
      <c r="S347" s="95"/>
      <c r="T347" s="40"/>
      <c r="U347" s="40"/>
      <c r="V347" s="185"/>
      <c r="W347" s="167"/>
      <c r="X347" s="96"/>
      <c r="Y347" s="99"/>
      <c r="Z347" s="40"/>
      <c r="AA347" s="40"/>
      <c r="AB347" s="171"/>
      <c r="AC347" s="172"/>
      <c r="AD347" s="40"/>
      <c r="AE347" s="40"/>
      <c r="AF347" s="94"/>
      <c r="AG347" s="94"/>
      <c r="AH347" s="100"/>
      <c r="AI347" s="170"/>
      <c r="AJ347" s="169"/>
      <c r="AK347" s="98"/>
      <c r="AL347" s="168"/>
      <c r="AM347" s="97"/>
      <c r="AN347" s="98"/>
      <c r="AO347" s="98"/>
      <c r="AP347" s="225"/>
      <c r="AQ347" s="175"/>
      <c r="AR347" s="98"/>
      <c r="AS347" s="235"/>
      <c r="AT347" s="168"/>
      <c r="AU347" s="136"/>
      <c r="AV347" s="99"/>
      <c r="AW347" s="40"/>
      <c r="AX347" s="40"/>
      <c r="AY347" s="40"/>
      <c r="AZ347" s="40"/>
      <c r="BA347" s="40"/>
      <c r="BB347" s="40"/>
      <c r="BC347" s="40"/>
      <c r="BD347" s="40"/>
      <c r="BE347" s="40"/>
      <c r="BF347" s="101"/>
      <c r="BG347" s="96"/>
      <c r="BH347" s="99"/>
      <c r="BI347" s="40"/>
      <c r="BJ347" s="40"/>
      <c r="BK347" s="40"/>
      <c r="BL347" s="40"/>
      <c r="BM347" s="40"/>
      <c r="BN347" s="40"/>
      <c r="BO347" s="40"/>
      <c r="BP347" s="100"/>
      <c r="BQ347" s="40"/>
      <c r="BR347" s="40"/>
      <c r="BS347" s="40"/>
      <c r="BT347" s="40"/>
      <c r="BU347" s="40"/>
      <c r="BV347" s="40"/>
      <c r="BW347" s="40"/>
      <c r="BX347" s="40"/>
      <c r="BY347" s="100"/>
      <c r="BZ347" s="99"/>
      <c r="CA347" s="40"/>
      <c r="CB347" s="40"/>
      <c r="CC347" s="40"/>
      <c r="CD347" s="40"/>
      <c r="CE347" s="40"/>
      <c r="CF347" s="40"/>
      <c r="CG347" s="40"/>
      <c r="CH347" s="40"/>
      <c r="CI347" s="40"/>
      <c r="CJ347" s="40"/>
      <c r="CK347" s="40"/>
      <c r="CL347" s="40"/>
      <c r="CM347" s="40"/>
      <c r="CN347" s="40"/>
      <c r="CO347" s="40"/>
      <c r="CP347" s="40"/>
      <c r="CQ347" s="40"/>
      <c r="CR347" s="40"/>
      <c r="CS347" s="102"/>
      <c r="CT347" s="103"/>
      <c r="CU347" s="40"/>
      <c r="CV347" s="40"/>
      <c r="CW347" s="40"/>
      <c r="CX347" s="40"/>
      <c r="CY347" s="40"/>
      <c r="CZ347" s="40"/>
      <c r="DA347" s="40"/>
      <c r="DB347" s="40"/>
      <c r="DC347" s="40"/>
      <c r="DD347" s="40"/>
      <c r="DE347" s="40"/>
      <c r="DF347" s="40"/>
      <c r="DG347" s="40"/>
      <c r="DH347" s="40"/>
      <c r="DI347" s="40"/>
      <c r="DJ347" s="40"/>
      <c r="DK347" s="40"/>
      <c r="DL347" s="40"/>
      <c r="DM347" s="40"/>
      <c r="DN347" s="40"/>
      <c r="DO347" s="94"/>
      <c r="DP347" s="100"/>
      <c r="DQ347" s="104"/>
      <c r="DR347" s="105"/>
      <c r="DS347" s="105"/>
      <c r="DT347" s="105"/>
      <c r="DU347" s="105"/>
      <c r="DV347" s="105"/>
      <c r="DW347" s="94"/>
      <c r="DX347" s="191"/>
      <c r="DY347" s="104"/>
      <c r="DZ347" s="105"/>
      <c r="EA347" s="105"/>
      <c r="EB347" s="105"/>
      <c r="EC347" s="105"/>
      <c r="ED347" s="105"/>
      <c r="EE347" s="105"/>
      <c r="EF347" s="94"/>
      <c r="EG347" s="96"/>
      <c r="EH347" s="18"/>
      <c r="EI347" s="2"/>
      <c r="EJ347" s="2"/>
      <c r="EK347" s="100"/>
      <c r="EL347" s="99"/>
      <c r="EM347" s="40"/>
      <c r="EN347" s="40"/>
      <c r="EO347" s="100"/>
      <c r="EP347" s="99"/>
      <c r="EQ347" s="40"/>
      <c r="ER347" s="40"/>
      <c r="ES347" s="40"/>
      <c r="ET347" s="40"/>
      <c r="EU347" s="40"/>
      <c r="EV347" s="40"/>
      <c r="EW347" s="100"/>
      <c r="EX347" s="99"/>
      <c r="EY347" s="40"/>
      <c r="EZ347" s="40"/>
      <c r="FA347" s="40"/>
      <c r="FB347" s="40"/>
      <c r="FC347" s="40"/>
      <c r="FD347" s="40"/>
      <c r="FE347" s="100"/>
    </row>
    <row r="348" spans="1:161">
      <c r="A348" s="119" t="str">
        <f>Validation!B348</f>
        <v>Pass</v>
      </c>
      <c r="B348" s="150"/>
      <c r="C348" s="150"/>
      <c r="D348" s="150"/>
      <c r="E348" s="151"/>
      <c r="F348" s="152"/>
      <c r="G348" s="150"/>
      <c r="H348" s="149"/>
      <c r="I348" s="40"/>
      <c r="J348" s="149"/>
      <c r="K348" s="102"/>
      <c r="L348" s="40"/>
      <c r="M348" s="123"/>
      <c r="N348" s="137"/>
      <c r="O348" s="137"/>
      <c r="P348" s="95"/>
      <c r="Q348" s="94"/>
      <c r="R348" s="96"/>
      <c r="S348" s="95"/>
      <c r="T348" s="40"/>
      <c r="U348" s="40"/>
      <c r="V348" s="185"/>
      <c r="W348" s="167"/>
      <c r="X348" s="96"/>
      <c r="Y348" s="99"/>
      <c r="Z348" s="40"/>
      <c r="AA348" s="40"/>
      <c r="AB348" s="171"/>
      <c r="AC348" s="172"/>
      <c r="AD348" s="40"/>
      <c r="AE348" s="40"/>
      <c r="AF348" s="94"/>
      <c r="AG348" s="94"/>
      <c r="AH348" s="100"/>
      <c r="AI348" s="170"/>
      <c r="AJ348" s="169"/>
      <c r="AK348" s="98"/>
      <c r="AL348" s="168"/>
      <c r="AM348" s="97"/>
      <c r="AN348" s="98"/>
      <c r="AO348" s="98"/>
      <c r="AP348" s="225"/>
      <c r="AQ348" s="175"/>
      <c r="AR348" s="98"/>
      <c r="AS348" s="235"/>
      <c r="AT348" s="168"/>
      <c r="AU348" s="136"/>
      <c r="AV348" s="99"/>
      <c r="AW348" s="40"/>
      <c r="AX348" s="40"/>
      <c r="AY348" s="40"/>
      <c r="AZ348" s="40"/>
      <c r="BA348" s="40"/>
      <c r="BB348" s="40"/>
      <c r="BC348" s="40"/>
      <c r="BD348" s="40"/>
      <c r="BE348" s="40"/>
      <c r="BF348" s="101"/>
      <c r="BG348" s="96"/>
      <c r="BH348" s="99"/>
      <c r="BI348" s="40"/>
      <c r="BJ348" s="40"/>
      <c r="BK348" s="40"/>
      <c r="BL348" s="40"/>
      <c r="BM348" s="40"/>
      <c r="BN348" s="40"/>
      <c r="BO348" s="40"/>
      <c r="BP348" s="100"/>
      <c r="BQ348" s="40"/>
      <c r="BR348" s="40"/>
      <c r="BS348" s="40"/>
      <c r="BT348" s="40"/>
      <c r="BU348" s="40"/>
      <c r="BV348" s="40"/>
      <c r="BW348" s="40"/>
      <c r="BX348" s="40"/>
      <c r="BY348" s="100"/>
      <c r="BZ348" s="99"/>
      <c r="CA348" s="40"/>
      <c r="CB348" s="40"/>
      <c r="CC348" s="40"/>
      <c r="CD348" s="40"/>
      <c r="CE348" s="40"/>
      <c r="CF348" s="40"/>
      <c r="CG348" s="40"/>
      <c r="CH348" s="40"/>
      <c r="CI348" s="40"/>
      <c r="CJ348" s="40"/>
      <c r="CK348" s="40"/>
      <c r="CL348" s="40"/>
      <c r="CM348" s="40"/>
      <c r="CN348" s="40"/>
      <c r="CO348" s="40"/>
      <c r="CP348" s="40"/>
      <c r="CQ348" s="40"/>
      <c r="CR348" s="40"/>
      <c r="CS348" s="102"/>
      <c r="CT348" s="103"/>
      <c r="CU348" s="40"/>
      <c r="CV348" s="40"/>
      <c r="CW348" s="40"/>
      <c r="CX348" s="40"/>
      <c r="CY348" s="40"/>
      <c r="CZ348" s="40"/>
      <c r="DA348" s="40"/>
      <c r="DB348" s="40"/>
      <c r="DC348" s="40"/>
      <c r="DD348" s="40"/>
      <c r="DE348" s="40"/>
      <c r="DF348" s="40"/>
      <c r="DG348" s="40"/>
      <c r="DH348" s="40"/>
      <c r="DI348" s="40"/>
      <c r="DJ348" s="40"/>
      <c r="DK348" s="40"/>
      <c r="DL348" s="40"/>
      <c r="DM348" s="40"/>
      <c r="DN348" s="40"/>
      <c r="DO348" s="94"/>
      <c r="DP348" s="100"/>
      <c r="DQ348" s="104"/>
      <c r="DR348" s="105"/>
      <c r="DS348" s="105"/>
      <c r="DT348" s="105"/>
      <c r="DU348" s="105"/>
      <c r="DV348" s="105"/>
      <c r="DW348" s="94"/>
      <c r="DX348" s="191"/>
      <c r="DY348" s="104"/>
      <c r="DZ348" s="105"/>
      <c r="EA348" s="105"/>
      <c r="EB348" s="105"/>
      <c r="EC348" s="105"/>
      <c r="ED348" s="105"/>
      <c r="EE348" s="105"/>
      <c r="EF348" s="94"/>
      <c r="EG348" s="96"/>
      <c r="EH348" s="18"/>
      <c r="EI348" s="2"/>
      <c r="EJ348" s="2"/>
      <c r="EK348" s="100"/>
      <c r="EL348" s="99"/>
      <c r="EM348" s="40"/>
      <c r="EN348" s="40"/>
      <c r="EO348" s="100"/>
      <c r="EP348" s="99"/>
      <c r="EQ348" s="40"/>
      <c r="ER348" s="40"/>
      <c r="ES348" s="40"/>
      <c r="ET348" s="40"/>
      <c r="EU348" s="40"/>
      <c r="EV348" s="40"/>
      <c r="EW348" s="100"/>
      <c r="EX348" s="99"/>
      <c r="EY348" s="40"/>
      <c r="EZ348" s="40"/>
      <c r="FA348" s="40"/>
      <c r="FB348" s="40"/>
      <c r="FC348" s="40"/>
      <c r="FD348" s="40"/>
      <c r="FE348" s="100"/>
    </row>
    <row r="349" spans="1:161">
      <c r="A349" s="119" t="str">
        <f>Validation!B349</f>
        <v>Pass</v>
      </c>
      <c r="B349" s="150"/>
      <c r="C349" s="150"/>
      <c r="D349" s="150"/>
      <c r="E349" s="151"/>
      <c r="F349" s="152"/>
      <c r="G349" s="150"/>
      <c r="H349" s="149"/>
      <c r="I349" s="40"/>
      <c r="J349" s="149"/>
      <c r="K349" s="102"/>
      <c r="L349" s="40"/>
      <c r="M349" s="123"/>
      <c r="N349" s="137"/>
      <c r="O349" s="137"/>
      <c r="P349" s="95"/>
      <c r="Q349" s="94"/>
      <c r="R349" s="96"/>
      <c r="S349" s="95"/>
      <c r="T349" s="40"/>
      <c r="U349" s="40"/>
      <c r="V349" s="185"/>
      <c r="W349" s="167"/>
      <c r="X349" s="96"/>
      <c r="Y349" s="99"/>
      <c r="Z349" s="40"/>
      <c r="AA349" s="40"/>
      <c r="AB349" s="171"/>
      <c r="AC349" s="172"/>
      <c r="AD349" s="40"/>
      <c r="AE349" s="40"/>
      <c r="AF349" s="94"/>
      <c r="AG349" s="94"/>
      <c r="AH349" s="100"/>
      <c r="AI349" s="170"/>
      <c r="AJ349" s="169"/>
      <c r="AK349" s="98"/>
      <c r="AL349" s="168"/>
      <c r="AM349" s="97"/>
      <c r="AN349" s="98"/>
      <c r="AO349" s="98"/>
      <c r="AP349" s="225"/>
      <c r="AQ349" s="175"/>
      <c r="AR349" s="98"/>
      <c r="AS349" s="235"/>
      <c r="AT349" s="168"/>
      <c r="AU349" s="136"/>
      <c r="AV349" s="99"/>
      <c r="AW349" s="40"/>
      <c r="AX349" s="40"/>
      <c r="AY349" s="40"/>
      <c r="AZ349" s="40"/>
      <c r="BA349" s="40"/>
      <c r="BB349" s="40"/>
      <c r="BC349" s="40"/>
      <c r="BD349" s="40"/>
      <c r="BE349" s="40"/>
      <c r="BF349" s="101"/>
      <c r="BG349" s="96"/>
      <c r="BH349" s="99"/>
      <c r="BI349" s="40"/>
      <c r="BJ349" s="40"/>
      <c r="BK349" s="40"/>
      <c r="BL349" s="40"/>
      <c r="BM349" s="40"/>
      <c r="BN349" s="40"/>
      <c r="BO349" s="40"/>
      <c r="BP349" s="100"/>
      <c r="BQ349" s="40"/>
      <c r="BR349" s="40"/>
      <c r="BS349" s="40"/>
      <c r="BT349" s="40"/>
      <c r="BU349" s="40"/>
      <c r="BV349" s="40"/>
      <c r="BW349" s="40"/>
      <c r="BX349" s="40"/>
      <c r="BY349" s="100"/>
      <c r="BZ349" s="99"/>
      <c r="CA349" s="40"/>
      <c r="CB349" s="40"/>
      <c r="CC349" s="40"/>
      <c r="CD349" s="40"/>
      <c r="CE349" s="40"/>
      <c r="CF349" s="40"/>
      <c r="CG349" s="40"/>
      <c r="CH349" s="40"/>
      <c r="CI349" s="40"/>
      <c r="CJ349" s="40"/>
      <c r="CK349" s="40"/>
      <c r="CL349" s="40"/>
      <c r="CM349" s="40"/>
      <c r="CN349" s="40"/>
      <c r="CO349" s="40"/>
      <c r="CP349" s="40"/>
      <c r="CQ349" s="40"/>
      <c r="CR349" s="40"/>
      <c r="CS349" s="102"/>
      <c r="CT349" s="103"/>
      <c r="CU349" s="40"/>
      <c r="CV349" s="40"/>
      <c r="CW349" s="40"/>
      <c r="CX349" s="40"/>
      <c r="CY349" s="40"/>
      <c r="CZ349" s="40"/>
      <c r="DA349" s="40"/>
      <c r="DB349" s="40"/>
      <c r="DC349" s="40"/>
      <c r="DD349" s="40"/>
      <c r="DE349" s="40"/>
      <c r="DF349" s="40"/>
      <c r="DG349" s="40"/>
      <c r="DH349" s="40"/>
      <c r="DI349" s="40"/>
      <c r="DJ349" s="40"/>
      <c r="DK349" s="40"/>
      <c r="DL349" s="40"/>
      <c r="DM349" s="40"/>
      <c r="DN349" s="40"/>
      <c r="DO349" s="94"/>
      <c r="DP349" s="100"/>
      <c r="DQ349" s="104"/>
      <c r="DR349" s="105"/>
      <c r="DS349" s="105"/>
      <c r="DT349" s="105"/>
      <c r="DU349" s="105"/>
      <c r="DV349" s="105"/>
      <c r="DW349" s="94"/>
      <c r="DX349" s="191"/>
      <c r="DY349" s="104"/>
      <c r="DZ349" s="105"/>
      <c r="EA349" s="105"/>
      <c r="EB349" s="105"/>
      <c r="EC349" s="105"/>
      <c r="ED349" s="105"/>
      <c r="EE349" s="105"/>
      <c r="EF349" s="94"/>
      <c r="EG349" s="96"/>
      <c r="EH349" s="18"/>
      <c r="EI349" s="2"/>
      <c r="EJ349" s="2"/>
      <c r="EK349" s="100"/>
      <c r="EL349" s="99"/>
      <c r="EM349" s="40"/>
      <c r="EN349" s="40"/>
      <c r="EO349" s="100"/>
      <c r="EP349" s="99"/>
      <c r="EQ349" s="40"/>
      <c r="ER349" s="40"/>
      <c r="ES349" s="40"/>
      <c r="ET349" s="40"/>
      <c r="EU349" s="40"/>
      <c r="EV349" s="40"/>
      <c r="EW349" s="100"/>
      <c r="EX349" s="99"/>
      <c r="EY349" s="40"/>
      <c r="EZ349" s="40"/>
      <c r="FA349" s="40"/>
      <c r="FB349" s="40"/>
      <c r="FC349" s="40"/>
      <c r="FD349" s="40"/>
      <c r="FE349" s="100"/>
    </row>
    <row r="350" spans="1:161">
      <c r="A350" s="119" t="str">
        <f>Validation!B350</f>
        <v>Pass</v>
      </c>
      <c r="B350" s="150"/>
      <c r="C350" s="150"/>
      <c r="D350" s="150"/>
      <c r="E350" s="151"/>
      <c r="F350" s="152"/>
      <c r="G350" s="150"/>
      <c r="H350" s="149"/>
      <c r="I350" s="40"/>
      <c r="J350" s="149"/>
      <c r="K350" s="102"/>
      <c r="L350" s="40"/>
      <c r="M350" s="123"/>
      <c r="N350" s="137"/>
      <c r="O350" s="137"/>
      <c r="P350" s="95"/>
      <c r="Q350" s="94"/>
      <c r="R350" s="96"/>
      <c r="S350" s="95"/>
      <c r="T350" s="40"/>
      <c r="U350" s="40"/>
      <c r="V350" s="185"/>
      <c r="W350" s="167"/>
      <c r="X350" s="96"/>
      <c r="Y350" s="99"/>
      <c r="Z350" s="40"/>
      <c r="AA350" s="40"/>
      <c r="AB350" s="171"/>
      <c r="AC350" s="172"/>
      <c r="AD350" s="40"/>
      <c r="AE350" s="40"/>
      <c r="AF350" s="94"/>
      <c r="AG350" s="94"/>
      <c r="AH350" s="100"/>
      <c r="AI350" s="170"/>
      <c r="AJ350" s="169"/>
      <c r="AK350" s="98"/>
      <c r="AL350" s="168"/>
      <c r="AM350" s="97"/>
      <c r="AN350" s="98"/>
      <c r="AO350" s="98"/>
      <c r="AP350" s="225"/>
      <c r="AQ350" s="175"/>
      <c r="AR350" s="98"/>
      <c r="AS350" s="235"/>
      <c r="AT350" s="168"/>
      <c r="AU350" s="136"/>
      <c r="AV350" s="99"/>
      <c r="AW350" s="40"/>
      <c r="AX350" s="40"/>
      <c r="AY350" s="40"/>
      <c r="AZ350" s="40"/>
      <c r="BA350" s="40"/>
      <c r="BB350" s="40"/>
      <c r="BC350" s="40"/>
      <c r="BD350" s="40"/>
      <c r="BE350" s="40"/>
      <c r="BF350" s="101"/>
      <c r="BG350" s="96"/>
      <c r="BH350" s="99"/>
      <c r="BI350" s="40"/>
      <c r="BJ350" s="40"/>
      <c r="BK350" s="40"/>
      <c r="BL350" s="40"/>
      <c r="BM350" s="40"/>
      <c r="BN350" s="40"/>
      <c r="BO350" s="40"/>
      <c r="BP350" s="100"/>
      <c r="BQ350" s="40"/>
      <c r="BR350" s="40"/>
      <c r="BS350" s="40"/>
      <c r="BT350" s="40"/>
      <c r="BU350" s="40"/>
      <c r="BV350" s="40"/>
      <c r="BW350" s="40"/>
      <c r="BX350" s="40"/>
      <c r="BY350" s="100"/>
      <c r="BZ350" s="99"/>
      <c r="CA350" s="40"/>
      <c r="CB350" s="40"/>
      <c r="CC350" s="40"/>
      <c r="CD350" s="40"/>
      <c r="CE350" s="40"/>
      <c r="CF350" s="40"/>
      <c r="CG350" s="40"/>
      <c r="CH350" s="40"/>
      <c r="CI350" s="40"/>
      <c r="CJ350" s="40"/>
      <c r="CK350" s="40"/>
      <c r="CL350" s="40"/>
      <c r="CM350" s="40"/>
      <c r="CN350" s="40"/>
      <c r="CO350" s="40"/>
      <c r="CP350" s="40"/>
      <c r="CQ350" s="40"/>
      <c r="CR350" s="40"/>
      <c r="CS350" s="102"/>
      <c r="CT350" s="103"/>
      <c r="CU350" s="40"/>
      <c r="CV350" s="40"/>
      <c r="CW350" s="40"/>
      <c r="CX350" s="40"/>
      <c r="CY350" s="40"/>
      <c r="CZ350" s="40"/>
      <c r="DA350" s="40"/>
      <c r="DB350" s="40"/>
      <c r="DC350" s="40"/>
      <c r="DD350" s="40"/>
      <c r="DE350" s="40"/>
      <c r="DF350" s="40"/>
      <c r="DG350" s="40"/>
      <c r="DH350" s="40"/>
      <c r="DI350" s="40"/>
      <c r="DJ350" s="40"/>
      <c r="DK350" s="40"/>
      <c r="DL350" s="40"/>
      <c r="DM350" s="40"/>
      <c r="DN350" s="40"/>
      <c r="DO350" s="94"/>
      <c r="DP350" s="100"/>
      <c r="DQ350" s="104"/>
      <c r="DR350" s="105"/>
      <c r="DS350" s="105"/>
      <c r="DT350" s="105"/>
      <c r="DU350" s="105"/>
      <c r="DV350" s="105"/>
      <c r="DW350" s="94"/>
      <c r="DX350" s="191"/>
      <c r="DY350" s="104"/>
      <c r="DZ350" s="105"/>
      <c r="EA350" s="105"/>
      <c r="EB350" s="105"/>
      <c r="EC350" s="105"/>
      <c r="ED350" s="105"/>
      <c r="EE350" s="105"/>
      <c r="EF350" s="94"/>
      <c r="EG350" s="96"/>
      <c r="EH350" s="18"/>
      <c r="EI350" s="2"/>
      <c r="EJ350" s="2"/>
      <c r="EK350" s="100"/>
      <c r="EL350" s="99"/>
      <c r="EM350" s="40"/>
      <c r="EN350" s="40"/>
      <c r="EO350" s="100"/>
      <c r="EP350" s="99"/>
      <c r="EQ350" s="40"/>
      <c r="ER350" s="40"/>
      <c r="ES350" s="40"/>
      <c r="ET350" s="40"/>
      <c r="EU350" s="40"/>
      <c r="EV350" s="40"/>
      <c r="EW350" s="100"/>
      <c r="EX350" s="99"/>
      <c r="EY350" s="40"/>
      <c r="EZ350" s="40"/>
      <c r="FA350" s="40"/>
      <c r="FB350" s="40"/>
      <c r="FC350" s="40"/>
      <c r="FD350" s="40"/>
      <c r="FE350" s="100"/>
    </row>
    <row r="351" spans="1:161">
      <c r="A351" s="119" t="str">
        <f>Validation!B351</f>
        <v>Pass</v>
      </c>
      <c r="B351" s="150"/>
      <c r="C351" s="150"/>
      <c r="D351" s="150"/>
      <c r="E351" s="151"/>
      <c r="F351" s="152"/>
      <c r="G351" s="150"/>
      <c r="H351" s="149"/>
      <c r="I351" s="40"/>
      <c r="J351" s="149"/>
      <c r="K351" s="102"/>
      <c r="L351" s="40"/>
      <c r="M351" s="123"/>
      <c r="N351" s="137"/>
      <c r="O351" s="137"/>
      <c r="P351" s="95"/>
      <c r="Q351" s="94"/>
      <c r="R351" s="96"/>
      <c r="S351" s="95"/>
      <c r="T351" s="40"/>
      <c r="U351" s="40"/>
      <c r="V351" s="185"/>
      <c r="W351" s="167"/>
      <c r="X351" s="96"/>
      <c r="Y351" s="99"/>
      <c r="Z351" s="40"/>
      <c r="AA351" s="40"/>
      <c r="AB351" s="171"/>
      <c r="AC351" s="172"/>
      <c r="AD351" s="40"/>
      <c r="AE351" s="40"/>
      <c r="AF351" s="94"/>
      <c r="AG351" s="94"/>
      <c r="AH351" s="100"/>
      <c r="AI351" s="170"/>
      <c r="AJ351" s="169"/>
      <c r="AK351" s="98"/>
      <c r="AL351" s="168"/>
      <c r="AM351" s="97"/>
      <c r="AN351" s="98"/>
      <c r="AO351" s="98"/>
      <c r="AP351" s="225"/>
      <c r="AQ351" s="175"/>
      <c r="AR351" s="98"/>
      <c r="AS351" s="235"/>
      <c r="AT351" s="168"/>
      <c r="AU351" s="136"/>
      <c r="AV351" s="99"/>
      <c r="AW351" s="40"/>
      <c r="AX351" s="40"/>
      <c r="AY351" s="40"/>
      <c r="AZ351" s="40"/>
      <c r="BA351" s="40"/>
      <c r="BB351" s="40"/>
      <c r="BC351" s="40"/>
      <c r="BD351" s="40"/>
      <c r="BE351" s="40"/>
      <c r="BF351" s="101"/>
      <c r="BG351" s="96"/>
      <c r="BH351" s="99"/>
      <c r="BI351" s="40"/>
      <c r="BJ351" s="40"/>
      <c r="BK351" s="40"/>
      <c r="BL351" s="40"/>
      <c r="BM351" s="40"/>
      <c r="BN351" s="40"/>
      <c r="BO351" s="40"/>
      <c r="BP351" s="100"/>
      <c r="BQ351" s="40"/>
      <c r="BR351" s="40"/>
      <c r="BS351" s="40"/>
      <c r="BT351" s="40"/>
      <c r="BU351" s="40"/>
      <c r="BV351" s="40"/>
      <c r="BW351" s="40"/>
      <c r="BX351" s="40"/>
      <c r="BY351" s="100"/>
      <c r="BZ351" s="99"/>
      <c r="CA351" s="40"/>
      <c r="CB351" s="40"/>
      <c r="CC351" s="40"/>
      <c r="CD351" s="40"/>
      <c r="CE351" s="40"/>
      <c r="CF351" s="40"/>
      <c r="CG351" s="40"/>
      <c r="CH351" s="40"/>
      <c r="CI351" s="40"/>
      <c r="CJ351" s="40"/>
      <c r="CK351" s="40"/>
      <c r="CL351" s="40"/>
      <c r="CM351" s="40"/>
      <c r="CN351" s="40"/>
      <c r="CO351" s="40"/>
      <c r="CP351" s="40"/>
      <c r="CQ351" s="40"/>
      <c r="CR351" s="40"/>
      <c r="CS351" s="102"/>
      <c r="CT351" s="103"/>
      <c r="CU351" s="40"/>
      <c r="CV351" s="40"/>
      <c r="CW351" s="40"/>
      <c r="CX351" s="40"/>
      <c r="CY351" s="40"/>
      <c r="CZ351" s="40"/>
      <c r="DA351" s="40"/>
      <c r="DB351" s="40"/>
      <c r="DC351" s="40"/>
      <c r="DD351" s="40"/>
      <c r="DE351" s="40"/>
      <c r="DF351" s="40"/>
      <c r="DG351" s="40"/>
      <c r="DH351" s="40"/>
      <c r="DI351" s="40"/>
      <c r="DJ351" s="40"/>
      <c r="DK351" s="40"/>
      <c r="DL351" s="40"/>
      <c r="DM351" s="40"/>
      <c r="DN351" s="40"/>
      <c r="DO351" s="94"/>
      <c r="DP351" s="100"/>
      <c r="DQ351" s="104"/>
      <c r="DR351" s="105"/>
      <c r="DS351" s="105"/>
      <c r="DT351" s="105"/>
      <c r="DU351" s="105"/>
      <c r="DV351" s="105"/>
      <c r="DW351" s="94"/>
      <c r="DX351" s="191"/>
      <c r="DY351" s="104"/>
      <c r="DZ351" s="105"/>
      <c r="EA351" s="105"/>
      <c r="EB351" s="105"/>
      <c r="EC351" s="105"/>
      <c r="ED351" s="105"/>
      <c r="EE351" s="105"/>
      <c r="EF351" s="94"/>
      <c r="EG351" s="96"/>
      <c r="EH351" s="18"/>
      <c r="EI351" s="2"/>
      <c r="EJ351" s="2"/>
      <c r="EK351" s="100"/>
      <c r="EL351" s="99"/>
      <c r="EM351" s="40"/>
      <c r="EN351" s="40"/>
      <c r="EO351" s="100"/>
      <c r="EP351" s="99"/>
      <c r="EQ351" s="40"/>
      <c r="ER351" s="40"/>
      <c r="ES351" s="40"/>
      <c r="ET351" s="40"/>
      <c r="EU351" s="40"/>
      <c r="EV351" s="40"/>
      <c r="EW351" s="100"/>
      <c r="EX351" s="99"/>
      <c r="EY351" s="40"/>
      <c r="EZ351" s="40"/>
      <c r="FA351" s="40"/>
      <c r="FB351" s="40"/>
      <c r="FC351" s="40"/>
      <c r="FD351" s="40"/>
      <c r="FE351" s="100"/>
    </row>
    <row r="352" spans="1:161">
      <c r="A352" s="119" t="str">
        <f>Validation!B352</f>
        <v>Pass</v>
      </c>
      <c r="B352" s="150"/>
      <c r="C352" s="150"/>
      <c r="D352" s="150"/>
      <c r="E352" s="151"/>
      <c r="F352" s="152"/>
      <c r="G352" s="150"/>
      <c r="H352" s="149"/>
      <c r="I352" s="40"/>
      <c r="J352" s="149"/>
      <c r="K352" s="102"/>
      <c r="L352" s="40"/>
      <c r="M352" s="123"/>
      <c r="N352" s="137"/>
      <c r="O352" s="137"/>
      <c r="P352" s="95"/>
      <c r="Q352" s="94"/>
      <c r="R352" s="96"/>
      <c r="S352" s="95"/>
      <c r="T352" s="40"/>
      <c r="U352" s="40"/>
      <c r="V352" s="185"/>
      <c r="W352" s="167"/>
      <c r="X352" s="96"/>
      <c r="Y352" s="99"/>
      <c r="Z352" s="40"/>
      <c r="AA352" s="40"/>
      <c r="AB352" s="171"/>
      <c r="AC352" s="172"/>
      <c r="AD352" s="40"/>
      <c r="AE352" s="40"/>
      <c r="AF352" s="94"/>
      <c r="AG352" s="94"/>
      <c r="AH352" s="100"/>
      <c r="AI352" s="170"/>
      <c r="AJ352" s="169"/>
      <c r="AK352" s="98"/>
      <c r="AL352" s="168"/>
      <c r="AM352" s="97"/>
      <c r="AN352" s="98"/>
      <c r="AO352" s="98"/>
      <c r="AP352" s="225"/>
      <c r="AQ352" s="175"/>
      <c r="AR352" s="98"/>
      <c r="AS352" s="235"/>
      <c r="AT352" s="168"/>
      <c r="AU352" s="136"/>
      <c r="AV352" s="99"/>
      <c r="AW352" s="40"/>
      <c r="AX352" s="40"/>
      <c r="AY352" s="40"/>
      <c r="AZ352" s="40"/>
      <c r="BA352" s="40"/>
      <c r="BB352" s="40"/>
      <c r="BC352" s="40"/>
      <c r="BD352" s="40"/>
      <c r="BE352" s="40"/>
      <c r="BF352" s="101"/>
      <c r="BG352" s="96"/>
      <c r="BH352" s="99"/>
      <c r="BI352" s="40"/>
      <c r="BJ352" s="40"/>
      <c r="BK352" s="40"/>
      <c r="BL352" s="40"/>
      <c r="BM352" s="40"/>
      <c r="BN352" s="40"/>
      <c r="BO352" s="40"/>
      <c r="BP352" s="100"/>
      <c r="BQ352" s="40"/>
      <c r="BR352" s="40"/>
      <c r="BS352" s="40"/>
      <c r="BT352" s="40"/>
      <c r="BU352" s="40"/>
      <c r="BV352" s="40"/>
      <c r="BW352" s="40"/>
      <c r="BX352" s="40"/>
      <c r="BY352" s="100"/>
      <c r="BZ352" s="99"/>
      <c r="CA352" s="40"/>
      <c r="CB352" s="40"/>
      <c r="CC352" s="40"/>
      <c r="CD352" s="40"/>
      <c r="CE352" s="40"/>
      <c r="CF352" s="40"/>
      <c r="CG352" s="40"/>
      <c r="CH352" s="40"/>
      <c r="CI352" s="40"/>
      <c r="CJ352" s="40"/>
      <c r="CK352" s="40"/>
      <c r="CL352" s="40"/>
      <c r="CM352" s="40"/>
      <c r="CN352" s="40"/>
      <c r="CO352" s="40"/>
      <c r="CP352" s="40"/>
      <c r="CQ352" s="40"/>
      <c r="CR352" s="40"/>
      <c r="CS352" s="102"/>
      <c r="CT352" s="103"/>
      <c r="CU352" s="40"/>
      <c r="CV352" s="40"/>
      <c r="CW352" s="40"/>
      <c r="CX352" s="40"/>
      <c r="CY352" s="40"/>
      <c r="CZ352" s="40"/>
      <c r="DA352" s="40"/>
      <c r="DB352" s="40"/>
      <c r="DC352" s="40"/>
      <c r="DD352" s="40"/>
      <c r="DE352" s="40"/>
      <c r="DF352" s="40"/>
      <c r="DG352" s="40"/>
      <c r="DH352" s="40"/>
      <c r="DI352" s="40"/>
      <c r="DJ352" s="40"/>
      <c r="DK352" s="40"/>
      <c r="DL352" s="40"/>
      <c r="DM352" s="40"/>
      <c r="DN352" s="40"/>
      <c r="DO352" s="94"/>
      <c r="DP352" s="100"/>
      <c r="DQ352" s="104"/>
      <c r="DR352" s="105"/>
      <c r="DS352" s="105"/>
      <c r="DT352" s="105"/>
      <c r="DU352" s="105"/>
      <c r="DV352" s="105"/>
      <c r="DW352" s="94"/>
      <c r="DX352" s="191"/>
      <c r="DY352" s="104"/>
      <c r="DZ352" s="105"/>
      <c r="EA352" s="105"/>
      <c r="EB352" s="105"/>
      <c r="EC352" s="105"/>
      <c r="ED352" s="105"/>
      <c r="EE352" s="105"/>
      <c r="EF352" s="94"/>
      <c r="EG352" s="96"/>
      <c r="EH352" s="18"/>
      <c r="EI352" s="2"/>
      <c r="EJ352" s="2"/>
      <c r="EK352" s="100"/>
      <c r="EL352" s="99"/>
      <c r="EM352" s="40"/>
      <c r="EN352" s="40"/>
      <c r="EO352" s="100"/>
      <c r="EP352" s="99"/>
      <c r="EQ352" s="40"/>
      <c r="ER352" s="40"/>
      <c r="ES352" s="40"/>
      <c r="ET352" s="40"/>
      <c r="EU352" s="40"/>
      <c r="EV352" s="40"/>
      <c r="EW352" s="100"/>
      <c r="EX352" s="99"/>
      <c r="EY352" s="40"/>
      <c r="EZ352" s="40"/>
      <c r="FA352" s="40"/>
      <c r="FB352" s="40"/>
      <c r="FC352" s="40"/>
      <c r="FD352" s="40"/>
      <c r="FE352" s="100"/>
    </row>
    <row r="353" spans="1:161">
      <c r="A353" s="119" t="str">
        <f>Validation!B353</f>
        <v>Pass</v>
      </c>
      <c r="B353" s="150"/>
      <c r="C353" s="150"/>
      <c r="D353" s="150"/>
      <c r="E353" s="151"/>
      <c r="F353" s="152"/>
      <c r="G353" s="150"/>
      <c r="H353" s="149"/>
      <c r="I353" s="40"/>
      <c r="J353" s="149"/>
      <c r="K353" s="102"/>
      <c r="L353" s="40"/>
      <c r="M353" s="123"/>
      <c r="N353" s="137"/>
      <c r="O353" s="137"/>
      <c r="P353" s="95"/>
      <c r="Q353" s="94"/>
      <c r="R353" s="96"/>
      <c r="S353" s="95"/>
      <c r="T353" s="40"/>
      <c r="U353" s="40"/>
      <c r="V353" s="185"/>
      <c r="W353" s="167"/>
      <c r="X353" s="96"/>
      <c r="Y353" s="99"/>
      <c r="Z353" s="40"/>
      <c r="AA353" s="40"/>
      <c r="AB353" s="171"/>
      <c r="AC353" s="172"/>
      <c r="AD353" s="40"/>
      <c r="AE353" s="40"/>
      <c r="AF353" s="94"/>
      <c r="AG353" s="94"/>
      <c r="AH353" s="100"/>
      <c r="AI353" s="170"/>
      <c r="AJ353" s="169"/>
      <c r="AK353" s="98"/>
      <c r="AL353" s="168"/>
      <c r="AM353" s="97"/>
      <c r="AN353" s="98"/>
      <c r="AO353" s="98"/>
      <c r="AP353" s="225"/>
      <c r="AQ353" s="175"/>
      <c r="AR353" s="98"/>
      <c r="AS353" s="235"/>
      <c r="AT353" s="168"/>
      <c r="AU353" s="136"/>
      <c r="AV353" s="99"/>
      <c r="AW353" s="40"/>
      <c r="AX353" s="40"/>
      <c r="AY353" s="40"/>
      <c r="AZ353" s="40"/>
      <c r="BA353" s="40"/>
      <c r="BB353" s="40"/>
      <c r="BC353" s="40"/>
      <c r="BD353" s="40"/>
      <c r="BE353" s="40"/>
      <c r="BF353" s="101"/>
      <c r="BG353" s="96"/>
      <c r="BH353" s="99"/>
      <c r="BI353" s="40"/>
      <c r="BJ353" s="40"/>
      <c r="BK353" s="40"/>
      <c r="BL353" s="40"/>
      <c r="BM353" s="40"/>
      <c r="BN353" s="40"/>
      <c r="BO353" s="40"/>
      <c r="BP353" s="100"/>
      <c r="BQ353" s="40"/>
      <c r="BR353" s="40"/>
      <c r="BS353" s="40"/>
      <c r="BT353" s="40"/>
      <c r="BU353" s="40"/>
      <c r="BV353" s="40"/>
      <c r="BW353" s="40"/>
      <c r="BX353" s="40"/>
      <c r="BY353" s="100"/>
      <c r="BZ353" s="99"/>
      <c r="CA353" s="40"/>
      <c r="CB353" s="40"/>
      <c r="CC353" s="40"/>
      <c r="CD353" s="40"/>
      <c r="CE353" s="40"/>
      <c r="CF353" s="40"/>
      <c r="CG353" s="40"/>
      <c r="CH353" s="40"/>
      <c r="CI353" s="40"/>
      <c r="CJ353" s="40"/>
      <c r="CK353" s="40"/>
      <c r="CL353" s="40"/>
      <c r="CM353" s="40"/>
      <c r="CN353" s="40"/>
      <c r="CO353" s="40"/>
      <c r="CP353" s="40"/>
      <c r="CQ353" s="40"/>
      <c r="CR353" s="40"/>
      <c r="CS353" s="102"/>
      <c r="CT353" s="103"/>
      <c r="CU353" s="40"/>
      <c r="CV353" s="40"/>
      <c r="CW353" s="40"/>
      <c r="CX353" s="40"/>
      <c r="CY353" s="40"/>
      <c r="CZ353" s="40"/>
      <c r="DA353" s="40"/>
      <c r="DB353" s="40"/>
      <c r="DC353" s="40"/>
      <c r="DD353" s="40"/>
      <c r="DE353" s="40"/>
      <c r="DF353" s="40"/>
      <c r="DG353" s="40"/>
      <c r="DH353" s="40"/>
      <c r="DI353" s="40"/>
      <c r="DJ353" s="40"/>
      <c r="DK353" s="40"/>
      <c r="DL353" s="40"/>
      <c r="DM353" s="40"/>
      <c r="DN353" s="40"/>
      <c r="DO353" s="94"/>
      <c r="DP353" s="100"/>
      <c r="DQ353" s="104"/>
      <c r="DR353" s="105"/>
      <c r="DS353" s="105"/>
      <c r="DT353" s="105"/>
      <c r="DU353" s="105"/>
      <c r="DV353" s="105"/>
      <c r="DW353" s="94"/>
      <c r="DX353" s="191"/>
      <c r="DY353" s="104"/>
      <c r="DZ353" s="105"/>
      <c r="EA353" s="105"/>
      <c r="EB353" s="105"/>
      <c r="EC353" s="105"/>
      <c r="ED353" s="105"/>
      <c r="EE353" s="105"/>
      <c r="EF353" s="94"/>
      <c r="EG353" s="96"/>
      <c r="EH353" s="18"/>
      <c r="EI353" s="2"/>
      <c r="EJ353" s="2"/>
      <c r="EK353" s="100"/>
      <c r="EL353" s="99"/>
      <c r="EM353" s="40"/>
      <c r="EN353" s="40"/>
      <c r="EO353" s="100"/>
      <c r="EP353" s="99"/>
      <c r="EQ353" s="40"/>
      <c r="ER353" s="40"/>
      <c r="ES353" s="40"/>
      <c r="ET353" s="40"/>
      <c r="EU353" s="40"/>
      <c r="EV353" s="40"/>
      <c r="EW353" s="100"/>
      <c r="EX353" s="99"/>
      <c r="EY353" s="40"/>
      <c r="EZ353" s="40"/>
      <c r="FA353" s="40"/>
      <c r="FB353" s="40"/>
      <c r="FC353" s="40"/>
      <c r="FD353" s="40"/>
      <c r="FE353" s="100"/>
    </row>
    <row r="354" spans="1:161">
      <c r="A354" s="119" t="str">
        <f>Validation!B354</f>
        <v>Pass</v>
      </c>
      <c r="B354" s="150"/>
      <c r="C354" s="150"/>
      <c r="D354" s="150"/>
      <c r="E354" s="151"/>
      <c r="F354" s="152"/>
      <c r="G354" s="150"/>
      <c r="H354" s="149"/>
      <c r="I354" s="40"/>
      <c r="J354" s="149"/>
      <c r="K354" s="102"/>
      <c r="L354" s="40"/>
      <c r="M354" s="123"/>
      <c r="N354" s="137"/>
      <c r="O354" s="137"/>
      <c r="P354" s="95"/>
      <c r="Q354" s="94"/>
      <c r="R354" s="96"/>
      <c r="S354" s="95"/>
      <c r="T354" s="40"/>
      <c r="U354" s="40"/>
      <c r="V354" s="185"/>
      <c r="W354" s="167"/>
      <c r="X354" s="96"/>
      <c r="Y354" s="99"/>
      <c r="Z354" s="40"/>
      <c r="AA354" s="40"/>
      <c r="AB354" s="171"/>
      <c r="AC354" s="172"/>
      <c r="AD354" s="40"/>
      <c r="AE354" s="40"/>
      <c r="AF354" s="94"/>
      <c r="AG354" s="94"/>
      <c r="AH354" s="100"/>
      <c r="AI354" s="170"/>
      <c r="AJ354" s="169"/>
      <c r="AK354" s="98"/>
      <c r="AL354" s="168"/>
      <c r="AM354" s="97"/>
      <c r="AN354" s="98"/>
      <c r="AO354" s="98"/>
      <c r="AP354" s="225"/>
      <c r="AQ354" s="175"/>
      <c r="AR354" s="98"/>
      <c r="AS354" s="235"/>
      <c r="AT354" s="168"/>
      <c r="AU354" s="136"/>
      <c r="AV354" s="99"/>
      <c r="AW354" s="40"/>
      <c r="AX354" s="40"/>
      <c r="AY354" s="40"/>
      <c r="AZ354" s="40"/>
      <c r="BA354" s="40"/>
      <c r="BB354" s="40"/>
      <c r="BC354" s="40"/>
      <c r="BD354" s="40"/>
      <c r="BE354" s="40"/>
      <c r="BF354" s="101"/>
      <c r="BG354" s="96"/>
      <c r="BH354" s="99"/>
      <c r="BI354" s="40"/>
      <c r="BJ354" s="40"/>
      <c r="BK354" s="40"/>
      <c r="BL354" s="40"/>
      <c r="BM354" s="40"/>
      <c r="BN354" s="40"/>
      <c r="BO354" s="40"/>
      <c r="BP354" s="100"/>
      <c r="BQ354" s="40"/>
      <c r="BR354" s="40"/>
      <c r="BS354" s="40"/>
      <c r="BT354" s="40"/>
      <c r="BU354" s="40"/>
      <c r="BV354" s="40"/>
      <c r="BW354" s="40"/>
      <c r="BX354" s="40"/>
      <c r="BY354" s="100"/>
      <c r="BZ354" s="99"/>
      <c r="CA354" s="40"/>
      <c r="CB354" s="40"/>
      <c r="CC354" s="40"/>
      <c r="CD354" s="40"/>
      <c r="CE354" s="40"/>
      <c r="CF354" s="40"/>
      <c r="CG354" s="40"/>
      <c r="CH354" s="40"/>
      <c r="CI354" s="40"/>
      <c r="CJ354" s="40"/>
      <c r="CK354" s="40"/>
      <c r="CL354" s="40"/>
      <c r="CM354" s="40"/>
      <c r="CN354" s="40"/>
      <c r="CO354" s="40"/>
      <c r="CP354" s="40"/>
      <c r="CQ354" s="40"/>
      <c r="CR354" s="40"/>
      <c r="CS354" s="102"/>
      <c r="CT354" s="103"/>
      <c r="CU354" s="40"/>
      <c r="CV354" s="40"/>
      <c r="CW354" s="40"/>
      <c r="CX354" s="40"/>
      <c r="CY354" s="40"/>
      <c r="CZ354" s="40"/>
      <c r="DA354" s="40"/>
      <c r="DB354" s="40"/>
      <c r="DC354" s="40"/>
      <c r="DD354" s="40"/>
      <c r="DE354" s="40"/>
      <c r="DF354" s="40"/>
      <c r="DG354" s="40"/>
      <c r="DH354" s="40"/>
      <c r="DI354" s="40"/>
      <c r="DJ354" s="40"/>
      <c r="DK354" s="40"/>
      <c r="DL354" s="40"/>
      <c r="DM354" s="40"/>
      <c r="DN354" s="40"/>
      <c r="DO354" s="94"/>
      <c r="DP354" s="100"/>
      <c r="DQ354" s="104"/>
      <c r="DR354" s="105"/>
      <c r="DS354" s="105"/>
      <c r="DT354" s="105"/>
      <c r="DU354" s="105"/>
      <c r="DV354" s="105"/>
      <c r="DW354" s="94"/>
      <c r="DX354" s="191"/>
      <c r="DY354" s="104"/>
      <c r="DZ354" s="105"/>
      <c r="EA354" s="105"/>
      <c r="EB354" s="105"/>
      <c r="EC354" s="105"/>
      <c r="ED354" s="105"/>
      <c r="EE354" s="105"/>
      <c r="EF354" s="94"/>
      <c r="EG354" s="96"/>
      <c r="EH354" s="18"/>
      <c r="EI354" s="2"/>
      <c r="EJ354" s="2"/>
      <c r="EK354" s="100"/>
      <c r="EL354" s="99"/>
      <c r="EM354" s="40"/>
      <c r="EN354" s="40"/>
      <c r="EO354" s="100"/>
      <c r="EP354" s="99"/>
      <c r="EQ354" s="40"/>
      <c r="ER354" s="40"/>
      <c r="ES354" s="40"/>
      <c r="ET354" s="40"/>
      <c r="EU354" s="40"/>
      <c r="EV354" s="40"/>
      <c r="EW354" s="100"/>
      <c r="EX354" s="99"/>
      <c r="EY354" s="40"/>
      <c r="EZ354" s="40"/>
      <c r="FA354" s="40"/>
      <c r="FB354" s="40"/>
      <c r="FC354" s="40"/>
      <c r="FD354" s="40"/>
      <c r="FE354" s="100"/>
    </row>
    <row r="355" spans="1:161">
      <c r="A355" s="119" t="str">
        <f>Validation!B355</f>
        <v>Pass</v>
      </c>
      <c r="B355" s="150"/>
      <c r="C355" s="150"/>
      <c r="D355" s="150"/>
      <c r="E355" s="151"/>
      <c r="F355" s="152"/>
      <c r="G355" s="150"/>
      <c r="H355" s="149"/>
      <c r="I355" s="40"/>
      <c r="J355" s="149"/>
      <c r="K355" s="102"/>
      <c r="L355" s="40"/>
      <c r="M355" s="123"/>
      <c r="N355" s="137"/>
      <c r="O355" s="137"/>
      <c r="P355" s="95"/>
      <c r="Q355" s="94"/>
      <c r="R355" s="96"/>
      <c r="S355" s="95"/>
      <c r="T355" s="40"/>
      <c r="U355" s="40"/>
      <c r="V355" s="185"/>
      <c r="W355" s="167"/>
      <c r="X355" s="96"/>
      <c r="Y355" s="99"/>
      <c r="Z355" s="40"/>
      <c r="AA355" s="40"/>
      <c r="AB355" s="171"/>
      <c r="AC355" s="172"/>
      <c r="AD355" s="40"/>
      <c r="AE355" s="40"/>
      <c r="AF355" s="94"/>
      <c r="AG355" s="94"/>
      <c r="AH355" s="100"/>
      <c r="AI355" s="170"/>
      <c r="AJ355" s="169"/>
      <c r="AK355" s="98"/>
      <c r="AL355" s="168"/>
      <c r="AM355" s="97"/>
      <c r="AN355" s="98"/>
      <c r="AO355" s="98"/>
      <c r="AP355" s="225"/>
      <c r="AQ355" s="175"/>
      <c r="AR355" s="98"/>
      <c r="AS355" s="235"/>
      <c r="AT355" s="168"/>
      <c r="AU355" s="136"/>
      <c r="AV355" s="99"/>
      <c r="AW355" s="40"/>
      <c r="AX355" s="40"/>
      <c r="AY355" s="40"/>
      <c r="AZ355" s="40"/>
      <c r="BA355" s="40"/>
      <c r="BB355" s="40"/>
      <c r="BC355" s="40"/>
      <c r="BD355" s="40"/>
      <c r="BE355" s="40"/>
      <c r="BF355" s="101"/>
      <c r="BG355" s="96"/>
      <c r="BH355" s="99"/>
      <c r="BI355" s="40"/>
      <c r="BJ355" s="40"/>
      <c r="BK355" s="40"/>
      <c r="BL355" s="40"/>
      <c r="BM355" s="40"/>
      <c r="BN355" s="40"/>
      <c r="BO355" s="40"/>
      <c r="BP355" s="100"/>
      <c r="BQ355" s="40"/>
      <c r="BR355" s="40"/>
      <c r="BS355" s="40"/>
      <c r="BT355" s="40"/>
      <c r="BU355" s="40"/>
      <c r="BV355" s="40"/>
      <c r="BW355" s="40"/>
      <c r="BX355" s="40"/>
      <c r="BY355" s="100"/>
      <c r="BZ355" s="99"/>
      <c r="CA355" s="40"/>
      <c r="CB355" s="40"/>
      <c r="CC355" s="40"/>
      <c r="CD355" s="40"/>
      <c r="CE355" s="40"/>
      <c r="CF355" s="40"/>
      <c r="CG355" s="40"/>
      <c r="CH355" s="40"/>
      <c r="CI355" s="40"/>
      <c r="CJ355" s="40"/>
      <c r="CK355" s="40"/>
      <c r="CL355" s="40"/>
      <c r="CM355" s="40"/>
      <c r="CN355" s="40"/>
      <c r="CO355" s="40"/>
      <c r="CP355" s="40"/>
      <c r="CQ355" s="40"/>
      <c r="CR355" s="40"/>
      <c r="CS355" s="102"/>
      <c r="CT355" s="103"/>
      <c r="CU355" s="40"/>
      <c r="CV355" s="40"/>
      <c r="CW355" s="40"/>
      <c r="CX355" s="40"/>
      <c r="CY355" s="40"/>
      <c r="CZ355" s="40"/>
      <c r="DA355" s="40"/>
      <c r="DB355" s="40"/>
      <c r="DC355" s="40"/>
      <c r="DD355" s="40"/>
      <c r="DE355" s="40"/>
      <c r="DF355" s="40"/>
      <c r="DG355" s="40"/>
      <c r="DH355" s="40"/>
      <c r="DI355" s="40"/>
      <c r="DJ355" s="40"/>
      <c r="DK355" s="40"/>
      <c r="DL355" s="40"/>
      <c r="DM355" s="40"/>
      <c r="DN355" s="40"/>
      <c r="DO355" s="94"/>
      <c r="DP355" s="100"/>
      <c r="DQ355" s="104"/>
      <c r="DR355" s="105"/>
      <c r="DS355" s="105"/>
      <c r="DT355" s="105"/>
      <c r="DU355" s="105"/>
      <c r="DV355" s="105"/>
      <c r="DW355" s="94"/>
      <c r="DX355" s="191"/>
      <c r="DY355" s="104"/>
      <c r="DZ355" s="105"/>
      <c r="EA355" s="105"/>
      <c r="EB355" s="105"/>
      <c r="EC355" s="105"/>
      <c r="ED355" s="105"/>
      <c r="EE355" s="105"/>
      <c r="EF355" s="94"/>
      <c r="EG355" s="96"/>
      <c r="EH355" s="18"/>
      <c r="EI355" s="2"/>
      <c r="EJ355" s="2"/>
      <c r="EK355" s="100"/>
      <c r="EL355" s="99"/>
      <c r="EM355" s="40"/>
      <c r="EN355" s="40"/>
      <c r="EO355" s="100"/>
      <c r="EP355" s="99"/>
      <c r="EQ355" s="40"/>
      <c r="ER355" s="40"/>
      <c r="ES355" s="40"/>
      <c r="ET355" s="40"/>
      <c r="EU355" s="40"/>
      <c r="EV355" s="40"/>
      <c r="EW355" s="100"/>
      <c r="EX355" s="99"/>
      <c r="EY355" s="40"/>
      <c r="EZ355" s="40"/>
      <c r="FA355" s="40"/>
      <c r="FB355" s="40"/>
      <c r="FC355" s="40"/>
      <c r="FD355" s="40"/>
      <c r="FE355" s="100"/>
    </row>
    <row r="356" spans="1:161">
      <c r="A356" s="119" t="str">
        <f>Validation!B356</f>
        <v>Pass</v>
      </c>
      <c r="B356" s="150"/>
      <c r="C356" s="150"/>
      <c r="D356" s="150"/>
      <c r="E356" s="151"/>
      <c r="F356" s="152"/>
      <c r="G356" s="150"/>
      <c r="H356" s="149"/>
      <c r="I356" s="40"/>
      <c r="J356" s="149"/>
      <c r="K356" s="102"/>
      <c r="L356" s="40"/>
      <c r="M356" s="123"/>
      <c r="N356" s="137"/>
      <c r="O356" s="137"/>
      <c r="P356" s="95"/>
      <c r="Q356" s="94"/>
      <c r="R356" s="96"/>
      <c r="S356" s="95"/>
      <c r="T356" s="40"/>
      <c r="U356" s="40"/>
      <c r="V356" s="185"/>
      <c r="W356" s="167"/>
      <c r="X356" s="96"/>
      <c r="Y356" s="99"/>
      <c r="Z356" s="40"/>
      <c r="AA356" s="40"/>
      <c r="AB356" s="171"/>
      <c r="AC356" s="172"/>
      <c r="AD356" s="40"/>
      <c r="AE356" s="40"/>
      <c r="AF356" s="94"/>
      <c r="AG356" s="94"/>
      <c r="AH356" s="100"/>
      <c r="AI356" s="170"/>
      <c r="AJ356" s="169"/>
      <c r="AK356" s="98"/>
      <c r="AL356" s="168"/>
      <c r="AM356" s="97"/>
      <c r="AN356" s="98"/>
      <c r="AO356" s="98"/>
      <c r="AP356" s="225"/>
      <c r="AQ356" s="175"/>
      <c r="AR356" s="98"/>
      <c r="AS356" s="235"/>
      <c r="AT356" s="168"/>
      <c r="AU356" s="136"/>
      <c r="AV356" s="99"/>
      <c r="AW356" s="40"/>
      <c r="AX356" s="40"/>
      <c r="AY356" s="40"/>
      <c r="AZ356" s="40"/>
      <c r="BA356" s="40"/>
      <c r="BB356" s="40"/>
      <c r="BC356" s="40"/>
      <c r="BD356" s="40"/>
      <c r="BE356" s="40"/>
      <c r="BF356" s="101"/>
      <c r="BG356" s="96"/>
      <c r="BH356" s="99"/>
      <c r="BI356" s="40"/>
      <c r="BJ356" s="40"/>
      <c r="BK356" s="40"/>
      <c r="BL356" s="40"/>
      <c r="BM356" s="40"/>
      <c r="BN356" s="40"/>
      <c r="BO356" s="40"/>
      <c r="BP356" s="100"/>
      <c r="BQ356" s="40"/>
      <c r="BR356" s="40"/>
      <c r="BS356" s="40"/>
      <c r="BT356" s="40"/>
      <c r="BU356" s="40"/>
      <c r="BV356" s="40"/>
      <c r="BW356" s="40"/>
      <c r="BX356" s="40"/>
      <c r="BY356" s="100"/>
      <c r="BZ356" s="99"/>
      <c r="CA356" s="40"/>
      <c r="CB356" s="40"/>
      <c r="CC356" s="40"/>
      <c r="CD356" s="40"/>
      <c r="CE356" s="40"/>
      <c r="CF356" s="40"/>
      <c r="CG356" s="40"/>
      <c r="CH356" s="40"/>
      <c r="CI356" s="40"/>
      <c r="CJ356" s="40"/>
      <c r="CK356" s="40"/>
      <c r="CL356" s="40"/>
      <c r="CM356" s="40"/>
      <c r="CN356" s="40"/>
      <c r="CO356" s="40"/>
      <c r="CP356" s="40"/>
      <c r="CQ356" s="40"/>
      <c r="CR356" s="40"/>
      <c r="CS356" s="102"/>
      <c r="CT356" s="103"/>
      <c r="CU356" s="40"/>
      <c r="CV356" s="40"/>
      <c r="CW356" s="40"/>
      <c r="CX356" s="40"/>
      <c r="CY356" s="40"/>
      <c r="CZ356" s="40"/>
      <c r="DA356" s="40"/>
      <c r="DB356" s="40"/>
      <c r="DC356" s="40"/>
      <c r="DD356" s="40"/>
      <c r="DE356" s="40"/>
      <c r="DF356" s="40"/>
      <c r="DG356" s="40"/>
      <c r="DH356" s="40"/>
      <c r="DI356" s="40"/>
      <c r="DJ356" s="40"/>
      <c r="DK356" s="40"/>
      <c r="DL356" s="40"/>
      <c r="DM356" s="40"/>
      <c r="DN356" s="40"/>
      <c r="DO356" s="94"/>
      <c r="DP356" s="100"/>
      <c r="DQ356" s="104"/>
      <c r="DR356" s="105"/>
      <c r="DS356" s="105"/>
      <c r="DT356" s="105"/>
      <c r="DU356" s="105"/>
      <c r="DV356" s="105"/>
      <c r="DW356" s="94"/>
      <c r="DX356" s="191"/>
      <c r="DY356" s="104"/>
      <c r="DZ356" s="105"/>
      <c r="EA356" s="105"/>
      <c r="EB356" s="105"/>
      <c r="EC356" s="105"/>
      <c r="ED356" s="105"/>
      <c r="EE356" s="105"/>
      <c r="EF356" s="94"/>
      <c r="EG356" s="96"/>
      <c r="EH356" s="18"/>
      <c r="EI356" s="2"/>
      <c r="EJ356" s="2"/>
      <c r="EK356" s="100"/>
      <c r="EL356" s="99"/>
      <c r="EM356" s="40"/>
      <c r="EN356" s="40"/>
      <c r="EO356" s="100"/>
      <c r="EP356" s="99"/>
      <c r="EQ356" s="40"/>
      <c r="ER356" s="40"/>
      <c r="ES356" s="40"/>
      <c r="ET356" s="40"/>
      <c r="EU356" s="40"/>
      <c r="EV356" s="40"/>
      <c r="EW356" s="100"/>
      <c r="EX356" s="99"/>
      <c r="EY356" s="40"/>
      <c r="EZ356" s="40"/>
      <c r="FA356" s="40"/>
      <c r="FB356" s="40"/>
      <c r="FC356" s="40"/>
      <c r="FD356" s="40"/>
      <c r="FE356" s="100"/>
    </row>
    <row r="357" spans="1:161">
      <c r="A357" s="119" t="str">
        <f>Validation!B357</f>
        <v>Pass</v>
      </c>
      <c r="B357" s="150"/>
      <c r="C357" s="150"/>
      <c r="D357" s="150"/>
      <c r="E357" s="151"/>
      <c r="F357" s="152"/>
      <c r="G357" s="150"/>
      <c r="H357" s="149"/>
      <c r="I357" s="40"/>
      <c r="J357" s="149"/>
      <c r="K357" s="102"/>
      <c r="L357" s="40"/>
      <c r="M357" s="123"/>
      <c r="N357" s="137"/>
      <c r="O357" s="137"/>
      <c r="P357" s="95"/>
      <c r="Q357" s="94"/>
      <c r="R357" s="96"/>
      <c r="S357" s="95"/>
      <c r="T357" s="40"/>
      <c r="U357" s="40"/>
      <c r="V357" s="185"/>
      <c r="W357" s="167"/>
      <c r="X357" s="96"/>
      <c r="Y357" s="99"/>
      <c r="Z357" s="40"/>
      <c r="AA357" s="40"/>
      <c r="AB357" s="171"/>
      <c r="AC357" s="172"/>
      <c r="AD357" s="40"/>
      <c r="AE357" s="40"/>
      <c r="AF357" s="94"/>
      <c r="AG357" s="94"/>
      <c r="AH357" s="100"/>
      <c r="AI357" s="170"/>
      <c r="AJ357" s="169"/>
      <c r="AK357" s="98"/>
      <c r="AL357" s="168"/>
      <c r="AM357" s="97"/>
      <c r="AN357" s="98"/>
      <c r="AO357" s="98"/>
      <c r="AP357" s="225"/>
      <c r="AQ357" s="175"/>
      <c r="AR357" s="98"/>
      <c r="AS357" s="235"/>
      <c r="AT357" s="168"/>
      <c r="AU357" s="136"/>
      <c r="AV357" s="99"/>
      <c r="AW357" s="40"/>
      <c r="AX357" s="40"/>
      <c r="AY357" s="40"/>
      <c r="AZ357" s="40"/>
      <c r="BA357" s="40"/>
      <c r="BB357" s="40"/>
      <c r="BC357" s="40"/>
      <c r="BD357" s="40"/>
      <c r="BE357" s="40"/>
      <c r="BF357" s="101"/>
      <c r="BG357" s="96"/>
      <c r="BH357" s="99"/>
      <c r="BI357" s="40"/>
      <c r="BJ357" s="40"/>
      <c r="BK357" s="40"/>
      <c r="BL357" s="40"/>
      <c r="BM357" s="40"/>
      <c r="BN357" s="40"/>
      <c r="BO357" s="40"/>
      <c r="BP357" s="100"/>
      <c r="BQ357" s="40"/>
      <c r="BR357" s="40"/>
      <c r="BS357" s="40"/>
      <c r="BT357" s="40"/>
      <c r="BU357" s="40"/>
      <c r="BV357" s="40"/>
      <c r="BW357" s="40"/>
      <c r="BX357" s="40"/>
      <c r="BY357" s="100"/>
      <c r="BZ357" s="99"/>
      <c r="CA357" s="40"/>
      <c r="CB357" s="40"/>
      <c r="CC357" s="40"/>
      <c r="CD357" s="40"/>
      <c r="CE357" s="40"/>
      <c r="CF357" s="40"/>
      <c r="CG357" s="40"/>
      <c r="CH357" s="40"/>
      <c r="CI357" s="40"/>
      <c r="CJ357" s="40"/>
      <c r="CK357" s="40"/>
      <c r="CL357" s="40"/>
      <c r="CM357" s="40"/>
      <c r="CN357" s="40"/>
      <c r="CO357" s="40"/>
      <c r="CP357" s="40"/>
      <c r="CQ357" s="40"/>
      <c r="CR357" s="40"/>
      <c r="CS357" s="102"/>
      <c r="CT357" s="103"/>
      <c r="CU357" s="40"/>
      <c r="CV357" s="40"/>
      <c r="CW357" s="40"/>
      <c r="CX357" s="40"/>
      <c r="CY357" s="40"/>
      <c r="CZ357" s="40"/>
      <c r="DA357" s="40"/>
      <c r="DB357" s="40"/>
      <c r="DC357" s="40"/>
      <c r="DD357" s="40"/>
      <c r="DE357" s="40"/>
      <c r="DF357" s="40"/>
      <c r="DG357" s="40"/>
      <c r="DH357" s="40"/>
      <c r="DI357" s="40"/>
      <c r="DJ357" s="40"/>
      <c r="DK357" s="40"/>
      <c r="DL357" s="40"/>
      <c r="DM357" s="40"/>
      <c r="DN357" s="40"/>
      <c r="DO357" s="94"/>
      <c r="DP357" s="100"/>
      <c r="DQ357" s="104"/>
      <c r="DR357" s="105"/>
      <c r="DS357" s="105"/>
      <c r="DT357" s="105"/>
      <c r="DU357" s="105"/>
      <c r="DV357" s="105"/>
      <c r="DW357" s="94"/>
      <c r="DX357" s="191"/>
      <c r="DY357" s="104"/>
      <c r="DZ357" s="105"/>
      <c r="EA357" s="105"/>
      <c r="EB357" s="105"/>
      <c r="EC357" s="105"/>
      <c r="ED357" s="105"/>
      <c r="EE357" s="105"/>
      <c r="EF357" s="94"/>
      <c r="EG357" s="96"/>
      <c r="EH357" s="18"/>
      <c r="EI357" s="2"/>
      <c r="EJ357" s="2"/>
      <c r="EK357" s="100"/>
      <c r="EL357" s="99"/>
      <c r="EM357" s="40"/>
      <c r="EN357" s="40"/>
      <c r="EO357" s="100"/>
      <c r="EP357" s="99"/>
      <c r="EQ357" s="40"/>
      <c r="ER357" s="40"/>
      <c r="ES357" s="40"/>
      <c r="ET357" s="40"/>
      <c r="EU357" s="40"/>
      <c r="EV357" s="40"/>
      <c r="EW357" s="100"/>
      <c r="EX357" s="99"/>
      <c r="EY357" s="40"/>
      <c r="EZ357" s="40"/>
      <c r="FA357" s="40"/>
      <c r="FB357" s="40"/>
      <c r="FC357" s="40"/>
      <c r="FD357" s="40"/>
      <c r="FE357" s="100"/>
    </row>
    <row r="358" spans="1:161">
      <c r="A358" s="119" t="str">
        <f>Validation!B358</f>
        <v>Pass</v>
      </c>
      <c r="B358" s="150"/>
      <c r="C358" s="150"/>
      <c r="D358" s="150"/>
      <c r="E358" s="151"/>
      <c r="F358" s="152"/>
      <c r="G358" s="150"/>
      <c r="H358" s="149"/>
      <c r="I358" s="40"/>
      <c r="J358" s="149"/>
      <c r="K358" s="102"/>
      <c r="L358" s="40"/>
      <c r="M358" s="123"/>
      <c r="N358" s="137"/>
      <c r="O358" s="137"/>
      <c r="P358" s="95"/>
      <c r="Q358" s="94"/>
      <c r="R358" s="96"/>
      <c r="S358" s="95"/>
      <c r="T358" s="40"/>
      <c r="U358" s="40"/>
      <c r="V358" s="185"/>
      <c r="W358" s="167"/>
      <c r="X358" s="96"/>
      <c r="Y358" s="99"/>
      <c r="Z358" s="40"/>
      <c r="AA358" s="40"/>
      <c r="AB358" s="171"/>
      <c r="AC358" s="172"/>
      <c r="AD358" s="40"/>
      <c r="AE358" s="40"/>
      <c r="AF358" s="94"/>
      <c r="AG358" s="94"/>
      <c r="AH358" s="100"/>
      <c r="AI358" s="170"/>
      <c r="AJ358" s="169"/>
      <c r="AK358" s="98"/>
      <c r="AL358" s="168"/>
      <c r="AM358" s="97"/>
      <c r="AN358" s="98"/>
      <c r="AO358" s="98"/>
      <c r="AP358" s="225"/>
      <c r="AQ358" s="175"/>
      <c r="AR358" s="98"/>
      <c r="AS358" s="235"/>
      <c r="AT358" s="168"/>
      <c r="AU358" s="136"/>
      <c r="AV358" s="99"/>
      <c r="AW358" s="40"/>
      <c r="AX358" s="40"/>
      <c r="AY358" s="40"/>
      <c r="AZ358" s="40"/>
      <c r="BA358" s="40"/>
      <c r="BB358" s="40"/>
      <c r="BC358" s="40"/>
      <c r="BD358" s="40"/>
      <c r="BE358" s="40"/>
      <c r="BF358" s="101"/>
      <c r="BG358" s="96"/>
      <c r="BH358" s="99"/>
      <c r="BI358" s="40"/>
      <c r="BJ358" s="40"/>
      <c r="BK358" s="40"/>
      <c r="BL358" s="40"/>
      <c r="BM358" s="40"/>
      <c r="BN358" s="40"/>
      <c r="BO358" s="40"/>
      <c r="BP358" s="100"/>
      <c r="BQ358" s="40"/>
      <c r="BR358" s="40"/>
      <c r="BS358" s="40"/>
      <c r="BT358" s="40"/>
      <c r="BU358" s="40"/>
      <c r="BV358" s="40"/>
      <c r="BW358" s="40"/>
      <c r="BX358" s="40"/>
      <c r="BY358" s="100"/>
      <c r="BZ358" s="99"/>
      <c r="CA358" s="40"/>
      <c r="CB358" s="40"/>
      <c r="CC358" s="40"/>
      <c r="CD358" s="40"/>
      <c r="CE358" s="40"/>
      <c r="CF358" s="40"/>
      <c r="CG358" s="40"/>
      <c r="CH358" s="40"/>
      <c r="CI358" s="40"/>
      <c r="CJ358" s="40"/>
      <c r="CK358" s="40"/>
      <c r="CL358" s="40"/>
      <c r="CM358" s="40"/>
      <c r="CN358" s="40"/>
      <c r="CO358" s="40"/>
      <c r="CP358" s="40"/>
      <c r="CQ358" s="40"/>
      <c r="CR358" s="40"/>
      <c r="CS358" s="102"/>
      <c r="CT358" s="103"/>
      <c r="CU358" s="40"/>
      <c r="CV358" s="40"/>
      <c r="CW358" s="40"/>
      <c r="CX358" s="40"/>
      <c r="CY358" s="40"/>
      <c r="CZ358" s="40"/>
      <c r="DA358" s="40"/>
      <c r="DB358" s="40"/>
      <c r="DC358" s="40"/>
      <c r="DD358" s="40"/>
      <c r="DE358" s="40"/>
      <c r="DF358" s="40"/>
      <c r="DG358" s="40"/>
      <c r="DH358" s="40"/>
      <c r="DI358" s="40"/>
      <c r="DJ358" s="40"/>
      <c r="DK358" s="40"/>
      <c r="DL358" s="40"/>
      <c r="DM358" s="40"/>
      <c r="DN358" s="40"/>
      <c r="DO358" s="94"/>
      <c r="DP358" s="100"/>
      <c r="DQ358" s="104"/>
      <c r="DR358" s="105"/>
      <c r="DS358" s="105"/>
      <c r="DT358" s="105"/>
      <c r="DU358" s="105"/>
      <c r="DV358" s="105"/>
      <c r="DW358" s="94"/>
      <c r="DX358" s="191"/>
      <c r="DY358" s="104"/>
      <c r="DZ358" s="105"/>
      <c r="EA358" s="105"/>
      <c r="EB358" s="105"/>
      <c r="EC358" s="105"/>
      <c r="ED358" s="105"/>
      <c r="EE358" s="105"/>
      <c r="EF358" s="94"/>
      <c r="EG358" s="96"/>
      <c r="EH358" s="18"/>
      <c r="EI358" s="2"/>
      <c r="EJ358" s="2"/>
      <c r="EK358" s="100"/>
      <c r="EL358" s="99"/>
      <c r="EM358" s="40"/>
      <c r="EN358" s="40"/>
      <c r="EO358" s="100"/>
      <c r="EP358" s="99"/>
      <c r="EQ358" s="40"/>
      <c r="ER358" s="40"/>
      <c r="ES358" s="40"/>
      <c r="ET358" s="40"/>
      <c r="EU358" s="40"/>
      <c r="EV358" s="40"/>
      <c r="EW358" s="100"/>
      <c r="EX358" s="99"/>
      <c r="EY358" s="40"/>
      <c r="EZ358" s="40"/>
      <c r="FA358" s="40"/>
      <c r="FB358" s="40"/>
      <c r="FC358" s="40"/>
      <c r="FD358" s="40"/>
      <c r="FE358" s="100"/>
    </row>
    <row r="359" spans="1:161">
      <c r="A359" s="119" t="str">
        <f>Validation!B359</f>
        <v>Pass</v>
      </c>
      <c r="B359" s="150"/>
      <c r="C359" s="150"/>
      <c r="D359" s="150"/>
      <c r="E359" s="151"/>
      <c r="F359" s="152"/>
      <c r="G359" s="150"/>
      <c r="H359" s="149"/>
      <c r="I359" s="40"/>
      <c r="J359" s="149"/>
      <c r="K359" s="102"/>
      <c r="L359" s="40"/>
      <c r="M359" s="123"/>
      <c r="N359" s="137"/>
      <c r="O359" s="137"/>
      <c r="P359" s="95"/>
      <c r="Q359" s="94"/>
      <c r="R359" s="96"/>
      <c r="S359" s="95"/>
      <c r="T359" s="40"/>
      <c r="U359" s="40"/>
      <c r="V359" s="185"/>
      <c r="W359" s="167"/>
      <c r="X359" s="96"/>
      <c r="Y359" s="99"/>
      <c r="Z359" s="40"/>
      <c r="AA359" s="40"/>
      <c r="AB359" s="171"/>
      <c r="AC359" s="172"/>
      <c r="AD359" s="40"/>
      <c r="AE359" s="40"/>
      <c r="AF359" s="94"/>
      <c r="AG359" s="94"/>
      <c r="AH359" s="100"/>
      <c r="AI359" s="170"/>
      <c r="AJ359" s="169"/>
      <c r="AK359" s="98"/>
      <c r="AL359" s="168"/>
      <c r="AM359" s="97"/>
      <c r="AN359" s="98"/>
      <c r="AO359" s="98"/>
      <c r="AP359" s="225"/>
      <c r="AQ359" s="175"/>
      <c r="AR359" s="98"/>
      <c r="AS359" s="235"/>
      <c r="AT359" s="168"/>
      <c r="AU359" s="136"/>
      <c r="AV359" s="99"/>
      <c r="AW359" s="40"/>
      <c r="AX359" s="40"/>
      <c r="AY359" s="40"/>
      <c r="AZ359" s="40"/>
      <c r="BA359" s="40"/>
      <c r="BB359" s="40"/>
      <c r="BC359" s="40"/>
      <c r="BD359" s="40"/>
      <c r="BE359" s="40"/>
      <c r="BF359" s="101"/>
      <c r="BG359" s="96"/>
      <c r="BH359" s="99"/>
      <c r="BI359" s="40"/>
      <c r="BJ359" s="40"/>
      <c r="BK359" s="40"/>
      <c r="BL359" s="40"/>
      <c r="BM359" s="40"/>
      <c r="BN359" s="40"/>
      <c r="BO359" s="40"/>
      <c r="BP359" s="100"/>
      <c r="BQ359" s="40"/>
      <c r="BR359" s="40"/>
      <c r="BS359" s="40"/>
      <c r="BT359" s="40"/>
      <c r="BU359" s="40"/>
      <c r="BV359" s="40"/>
      <c r="BW359" s="40"/>
      <c r="BX359" s="40"/>
      <c r="BY359" s="100"/>
      <c r="BZ359" s="99"/>
      <c r="CA359" s="40"/>
      <c r="CB359" s="40"/>
      <c r="CC359" s="40"/>
      <c r="CD359" s="40"/>
      <c r="CE359" s="40"/>
      <c r="CF359" s="40"/>
      <c r="CG359" s="40"/>
      <c r="CH359" s="40"/>
      <c r="CI359" s="40"/>
      <c r="CJ359" s="40"/>
      <c r="CK359" s="40"/>
      <c r="CL359" s="40"/>
      <c r="CM359" s="40"/>
      <c r="CN359" s="40"/>
      <c r="CO359" s="40"/>
      <c r="CP359" s="40"/>
      <c r="CQ359" s="40"/>
      <c r="CR359" s="40"/>
      <c r="CS359" s="102"/>
      <c r="CT359" s="103"/>
      <c r="CU359" s="40"/>
      <c r="CV359" s="40"/>
      <c r="CW359" s="40"/>
      <c r="CX359" s="40"/>
      <c r="CY359" s="40"/>
      <c r="CZ359" s="40"/>
      <c r="DA359" s="40"/>
      <c r="DB359" s="40"/>
      <c r="DC359" s="40"/>
      <c r="DD359" s="40"/>
      <c r="DE359" s="40"/>
      <c r="DF359" s="40"/>
      <c r="DG359" s="40"/>
      <c r="DH359" s="40"/>
      <c r="DI359" s="40"/>
      <c r="DJ359" s="40"/>
      <c r="DK359" s="40"/>
      <c r="DL359" s="40"/>
      <c r="DM359" s="40"/>
      <c r="DN359" s="40"/>
      <c r="DO359" s="94"/>
      <c r="DP359" s="100"/>
      <c r="DQ359" s="104"/>
      <c r="DR359" s="105"/>
      <c r="DS359" s="105"/>
      <c r="DT359" s="105"/>
      <c r="DU359" s="105"/>
      <c r="DV359" s="105"/>
      <c r="DW359" s="94"/>
      <c r="DX359" s="191"/>
      <c r="DY359" s="104"/>
      <c r="DZ359" s="105"/>
      <c r="EA359" s="105"/>
      <c r="EB359" s="105"/>
      <c r="EC359" s="105"/>
      <c r="ED359" s="105"/>
      <c r="EE359" s="105"/>
      <c r="EF359" s="94"/>
      <c r="EG359" s="96"/>
      <c r="EH359" s="18"/>
      <c r="EI359" s="2"/>
      <c r="EJ359" s="2"/>
      <c r="EK359" s="100"/>
      <c r="EL359" s="99"/>
      <c r="EM359" s="40"/>
      <c r="EN359" s="40"/>
      <c r="EO359" s="100"/>
      <c r="EP359" s="99"/>
      <c r="EQ359" s="40"/>
      <c r="ER359" s="40"/>
      <c r="ES359" s="40"/>
      <c r="ET359" s="40"/>
      <c r="EU359" s="40"/>
      <c r="EV359" s="40"/>
      <c r="EW359" s="100"/>
      <c r="EX359" s="99"/>
      <c r="EY359" s="40"/>
      <c r="EZ359" s="40"/>
      <c r="FA359" s="40"/>
      <c r="FB359" s="40"/>
      <c r="FC359" s="40"/>
      <c r="FD359" s="40"/>
      <c r="FE359" s="100"/>
    </row>
    <row r="360" spans="1:161">
      <c r="A360" s="119" t="str">
        <f>Validation!B360</f>
        <v>Pass</v>
      </c>
      <c r="B360" s="150"/>
      <c r="C360" s="150"/>
      <c r="D360" s="150"/>
      <c r="E360" s="151"/>
      <c r="F360" s="152"/>
      <c r="G360" s="150"/>
      <c r="H360" s="149"/>
      <c r="I360" s="40"/>
      <c r="J360" s="149"/>
      <c r="K360" s="102"/>
      <c r="L360" s="40"/>
      <c r="M360" s="123"/>
      <c r="N360" s="137"/>
      <c r="O360" s="137"/>
      <c r="P360" s="95"/>
      <c r="Q360" s="94"/>
      <c r="R360" s="96"/>
      <c r="S360" s="95"/>
      <c r="T360" s="40"/>
      <c r="U360" s="40"/>
      <c r="V360" s="185"/>
      <c r="W360" s="167"/>
      <c r="X360" s="96"/>
      <c r="Y360" s="99"/>
      <c r="Z360" s="40"/>
      <c r="AA360" s="40"/>
      <c r="AB360" s="171"/>
      <c r="AC360" s="172"/>
      <c r="AD360" s="40"/>
      <c r="AE360" s="40"/>
      <c r="AF360" s="94"/>
      <c r="AG360" s="94"/>
      <c r="AH360" s="100"/>
      <c r="AI360" s="170"/>
      <c r="AJ360" s="169"/>
      <c r="AK360" s="98"/>
      <c r="AL360" s="168"/>
      <c r="AM360" s="97"/>
      <c r="AN360" s="98"/>
      <c r="AO360" s="98"/>
      <c r="AP360" s="225"/>
      <c r="AQ360" s="175"/>
      <c r="AR360" s="98"/>
      <c r="AS360" s="235"/>
      <c r="AT360" s="168"/>
      <c r="AU360" s="136"/>
      <c r="AV360" s="99"/>
      <c r="AW360" s="40"/>
      <c r="AX360" s="40"/>
      <c r="AY360" s="40"/>
      <c r="AZ360" s="40"/>
      <c r="BA360" s="40"/>
      <c r="BB360" s="40"/>
      <c r="BC360" s="40"/>
      <c r="BD360" s="40"/>
      <c r="BE360" s="40"/>
      <c r="BF360" s="101"/>
      <c r="BG360" s="96"/>
      <c r="BH360" s="99"/>
      <c r="BI360" s="40"/>
      <c r="BJ360" s="40"/>
      <c r="BK360" s="40"/>
      <c r="BL360" s="40"/>
      <c r="BM360" s="40"/>
      <c r="BN360" s="40"/>
      <c r="BO360" s="40"/>
      <c r="BP360" s="100"/>
      <c r="BQ360" s="40"/>
      <c r="BR360" s="40"/>
      <c r="BS360" s="40"/>
      <c r="BT360" s="40"/>
      <c r="BU360" s="40"/>
      <c r="BV360" s="40"/>
      <c r="BW360" s="40"/>
      <c r="BX360" s="40"/>
      <c r="BY360" s="100"/>
      <c r="BZ360" s="99"/>
      <c r="CA360" s="40"/>
      <c r="CB360" s="40"/>
      <c r="CC360" s="40"/>
      <c r="CD360" s="40"/>
      <c r="CE360" s="40"/>
      <c r="CF360" s="40"/>
      <c r="CG360" s="40"/>
      <c r="CH360" s="40"/>
      <c r="CI360" s="40"/>
      <c r="CJ360" s="40"/>
      <c r="CK360" s="40"/>
      <c r="CL360" s="40"/>
      <c r="CM360" s="40"/>
      <c r="CN360" s="40"/>
      <c r="CO360" s="40"/>
      <c r="CP360" s="40"/>
      <c r="CQ360" s="40"/>
      <c r="CR360" s="40"/>
      <c r="CS360" s="102"/>
      <c r="CT360" s="103"/>
      <c r="CU360" s="40"/>
      <c r="CV360" s="40"/>
      <c r="CW360" s="40"/>
      <c r="CX360" s="40"/>
      <c r="CY360" s="40"/>
      <c r="CZ360" s="40"/>
      <c r="DA360" s="40"/>
      <c r="DB360" s="40"/>
      <c r="DC360" s="40"/>
      <c r="DD360" s="40"/>
      <c r="DE360" s="40"/>
      <c r="DF360" s="40"/>
      <c r="DG360" s="40"/>
      <c r="DH360" s="40"/>
      <c r="DI360" s="40"/>
      <c r="DJ360" s="40"/>
      <c r="DK360" s="40"/>
      <c r="DL360" s="40"/>
      <c r="DM360" s="40"/>
      <c r="DN360" s="40"/>
      <c r="DO360" s="94"/>
      <c r="DP360" s="100"/>
      <c r="DQ360" s="104"/>
      <c r="DR360" s="105"/>
      <c r="DS360" s="105"/>
      <c r="DT360" s="105"/>
      <c r="DU360" s="105"/>
      <c r="DV360" s="105"/>
      <c r="DW360" s="94"/>
      <c r="DX360" s="191"/>
      <c r="DY360" s="104"/>
      <c r="DZ360" s="105"/>
      <c r="EA360" s="105"/>
      <c r="EB360" s="105"/>
      <c r="EC360" s="105"/>
      <c r="ED360" s="105"/>
      <c r="EE360" s="105"/>
      <c r="EF360" s="94"/>
      <c r="EG360" s="96"/>
      <c r="EH360" s="18"/>
      <c r="EI360" s="2"/>
      <c r="EJ360" s="2"/>
      <c r="EK360" s="100"/>
      <c r="EL360" s="99"/>
      <c r="EM360" s="40"/>
      <c r="EN360" s="40"/>
      <c r="EO360" s="100"/>
      <c r="EP360" s="99"/>
      <c r="EQ360" s="40"/>
      <c r="ER360" s="40"/>
      <c r="ES360" s="40"/>
      <c r="ET360" s="40"/>
      <c r="EU360" s="40"/>
      <c r="EV360" s="40"/>
      <c r="EW360" s="100"/>
      <c r="EX360" s="99"/>
      <c r="EY360" s="40"/>
      <c r="EZ360" s="40"/>
      <c r="FA360" s="40"/>
      <c r="FB360" s="40"/>
      <c r="FC360" s="40"/>
      <c r="FD360" s="40"/>
      <c r="FE360" s="100"/>
    </row>
    <row r="361" spans="1:161">
      <c r="A361" s="119" t="str">
        <f>Validation!B361</f>
        <v>Pass</v>
      </c>
      <c r="B361" s="150"/>
      <c r="C361" s="150"/>
      <c r="D361" s="150"/>
      <c r="E361" s="151"/>
      <c r="F361" s="152"/>
      <c r="G361" s="150"/>
      <c r="H361" s="149"/>
      <c r="I361" s="40"/>
      <c r="J361" s="149"/>
      <c r="K361" s="102"/>
      <c r="L361" s="40"/>
      <c r="M361" s="123"/>
      <c r="N361" s="137"/>
      <c r="O361" s="137"/>
      <c r="P361" s="95"/>
      <c r="Q361" s="94"/>
      <c r="R361" s="96"/>
      <c r="S361" s="95"/>
      <c r="T361" s="40"/>
      <c r="U361" s="40"/>
      <c r="V361" s="185"/>
      <c r="W361" s="167"/>
      <c r="X361" s="96"/>
      <c r="Y361" s="99"/>
      <c r="Z361" s="40"/>
      <c r="AA361" s="40"/>
      <c r="AB361" s="171"/>
      <c r="AC361" s="172"/>
      <c r="AD361" s="40"/>
      <c r="AE361" s="40"/>
      <c r="AF361" s="94"/>
      <c r="AG361" s="94"/>
      <c r="AH361" s="100"/>
      <c r="AI361" s="170"/>
      <c r="AJ361" s="169"/>
      <c r="AK361" s="98"/>
      <c r="AL361" s="168"/>
      <c r="AM361" s="97"/>
      <c r="AN361" s="98"/>
      <c r="AO361" s="98"/>
      <c r="AP361" s="225"/>
      <c r="AQ361" s="175"/>
      <c r="AR361" s="98"/>
      <c r="AS361" s="235"/>
      <c r="AT361" s="168"/>
      <c r="AU361" s="136"/>
      <c r="AV361" s="99"/>
      <c r="AW361" s="40"/>
      <c r="AX361" s="40"/>
      <c r="AY361" s="40"/>
      <c r="AZ361" s="40"/>
      <c r="BA361" s="40"/>
      <c r="BB361" s="40"/>
      <c r="BC361" s="40"/>
      <c r="BD361" s="40"/>
      <c r="BE361" s="40"/>
      <c r="BF361" s="101"/>
      <c r="BG361" s="96"/>
      <c r="BH361" s="99"/>
      <c r="BI361" s="40"/>
      <c r="BJ361" s="40"/>
      <c r="BK361" s="40"/>
      <c r="BL361" s="40"/>
      <c r="BM361" s="40"/>
      <c r="BN361" s="40"/>
      <c r="BO361" s="40"/>
      <c r="BP361" s="100"/>
      <c r="BQ361" s="40"/>
      <c r="BR361" s="40"/>
      <c r="BS361" s="40"/>
      <c r="BT361" s="40"/>
      <c r="BU361" s="40"/>
      <c r="BV361" s="40"/>
      <c r="BW361" s="40"/>
      <c r="BX361" s="40"/>
      <c r="BY361" s="100"/>
      <c r="BZ361" s="99"/>
      <c r="CA361" s="40"/>
      <c r="CB361" s="40"/>
      <c r="CC361" s="40"/>
      <c r="CD361" s="40"/>
      <c r="CE361" s="40"/>
      <c r="CF361" s="40"/>
      <c r="CG361" s="40"/>
      <c r="CH361" s="40"/>
      <c r="CI361" s="40"/>
      <c r="CJ361" s="40"/>
      <c r="CK361" s="40"/>
      <c r="CL361" s="40"/>
      <c r="CM361" s="40"/>
      <c r="CN361" s="40"/>
      <c r="CO361" s="40"/>
      <c r="CP361" s="40"/>
      <c r="CQ361" s="40"/>
      <c r="CR361" s="40"/>
      <c r="CS361" s="102"/>
      <c r="CT361" s="103"/>
      <c r="CU361" s="40"/>
      <c r="CV361" s="40"/>
      <c r="CW361" s="40"/>
      <c r="CX361" s="40"/>
      <c r="CY361" s="40"/>
      <c r="CZ361" s="40"/>
      <c r="DA361" s="40"/>
      <c r="DB361" s="40"/>
      <c r="DC361" s="40"/>
      <c r="DD361" s="40"/>
      <c r="DE361" s="40"/>
      <c r="DF361" s="40"/>
      <c r="DG361" s="40"/>
      <c r="DH361" s="40"/>
      <c r="DI361" s="40"/>
      <c r="DJ361" s="40"/>
      <c r="DK361" s="40"/>
      <c r="DL361" s="40"/>
      <c r="DM361" s="40"/>
      <c r="DN361" s="40"/>
      <c r="DO361" s="94"/>
      <c r="DP361" s="100"/>
      <c r="DQ361" s="104"/>
      <c r="DR361" s="105"/>
      <c r="DS361" s="105"/>
      <c r="DT361" s="105"/>
      <c r="DU361" s="105"/>
      <c r="DV361" s="105"/>
      <c r="DW361" s="94"/>
      <c r="DX361" s="191"/>
      <c r="DY361" s="104"/>
      <c r="DZ361" s="105"/>
      <c r="EA361" s="105"/>
      <c r="EB361" s="105"/>
      <c r="EC361" s="105"/>
      <c r="ED361" s="105"/>
      <c r="EE361" s="105"/>
      <c r="EF361" s="94"/>
      <c r="EG361" s="96"/>
      <c r="EH361" s="18"/>
      <c r="EI361" s="2"/>
      <c r="EJ361" s="2"/>
      <c r="EK361" s="100"/>
      <c r="EL361" s="99"/>
      <c r="EM361" s="40"/>
      <c r="EN361" s="40"/>
      <c r="EO361" s="100"/>
      <c r="EP361" s="99"/>
      <c r="EQ361" s="40"/>
      <c r="ER361" s="40"/>
      <c r="ES361" s="40"/>
      <c r="ET361" s="40"/>
      <c r="EU361" s="40"/>
      <c r="EV361" s="40"/>
      <c r="EW361" s="100"/>
      <c r="EX361" s="99"/>
      <c r="EY361" s="40"/>
      <c r="EZ361" s="40"/>
      <c r="FA361" s="40"/>
      <c r="FB361" s="40"/>
      <c r="FC361" s="40"/>
      <c r="FD361" s="40"/>
      <c r="FE361" s="100"/>
    </row>
    <row r="362" spans="1:161">
      <c r="A362" s="119" t="str">
        <f>Validation!B362</f>
        <v>Pass</v>
      </c>
      <c r="B362" s="150"/>
      <c r="C362" s="150"/>
      <c r="D362" s="150"/>
      <c r="E362" s="151"/>
      <c r="F362" s="152"/>
      <c r="G362" s="150"/>
      <c r="H362" s="149"/>
      <c r="I362" s="40"/>
      <c r="J362" s="149"/>
      <c r="K362" s="102"/>
      <c r="L362" s="40"/>
      <c r="M362" s="123"/>
      <c r="N362" s="137"/>
      <c r="O362" s="137"/>
      <c r="P362" s="95"/>
      <c r="Q362" s="94"/>
      <c r="R362" s="96"/>
      <c r="S362" s="95"/>
      <c r="T362" s="40"/>
      <c r="U362" s="40"/>
      <c r="V362" s="185"/>
      <c r="W362" s="167"/>
      <c r="X362" s="96"/>
      <c r="Y362" s="99"/>
      <c r="Z362" s="40"/>
      <c r="AA362" s="40"/>
      <c r="AB362" s="171"/>
      <c r="AC362" s="172"/>
      <c r="AD362" s="40"/>
      <c r="AE362" s="40"/>
      <c r="AF362" s="94"/>
      <c r="AG362" s="94"/>
      <c r="AH362" s="100"/>
      <c r="AI362" s="170"/>
      <c r="AJ362" s="169"/>
      <c r="AK362" s="98"/>
      <c r="AL362" s="168"/>
      <c r="AM362" s="97"/>
      <c r="AN362" s="98"/>
      <c r="AO362" s="98"/>
      <c r="AP362" s="225"/>
      <c r="AQ362" s="175"/>
      <c r="AR362" s="98"/>
      <c r="AS362" s="235"/>
      <c r="AT362" s="168"/>
      <c r="AU362" s="136"/>
      <c r="AV362" s="99"/>
      <c r="AW362" s="40"/>
      <c r="AX362" s="40"/>
      <c r="AY362" s="40"/>
      <c r="AZ362" s="40"/>
      <c r="BA362" s="40"/>
      <c r="BB362" s="40"/>
      <c r="BC362" s="40"/>
      <c r="BD362" s="40"/>
      <c r="BE362" s="40"/>
      <c r="BF362" s="101"/>
      <c r="BG362" s="96"/>
      <c r="BH362" s="99"/>
      <c r="BI362" s="40"/>
      <c r="BJ362" s="40"/>
      <c r="BK362" s="40"/>
      <c r="BL362" s="40"/>
      <c r="BM362" s="40"/>
      <c r="BN362" s="40"/>
      <c r="BO362" s="40"/>
      <c r="BP362" s="100"/>
      <c r="BQ362" s="40"/>
      <c r="BR362" s="40"/>
      <c r="BS362" s="40"/>
      <c r="BT362" s="40"/>
      <c r="BU362" s="40"/>
      <c r="BV362" s="40"/>
      <c r="BW362" s="40"/>
      <c r="BX362" s="40"/>
      <c r="BY362" s="100"/>
      <c r="BZ362" s="99"/>
      <c r="CA362" s="40"/>
      <c r="CB362" s="40"/>
      <c r="CC362" s="40"/>
      <c r="CD362" s="40"/>
      <c r="CE362" s="40"/>
      <c r="CF362" s="40"/>
      <c r="CG362" s="40"/>
      <c r="CH362" s="40"/>
      <c r="CI362" s="40"/>
      <c r="CJ362" s="40"/>
      <c r="CK362" s="40"/>
      <c r="CL362" s="40"/>
      <c r="CM362" s="40"/>
      <c r="CN362" s="40"/>
      <c r="CO362" s="40"/>
      <c r="CP362" s="40"/>
      <c r="CQ362" s="40"/>
      <c r="CR362" s="40"/>
      <c r="CS362" s="102"/>
      <c r="CT362" s="103"/>
      <c r="CU362" s="40"/>
      <c r="CV362" s="40"/>
      <c r="CW362" s="40"/>
      <c r="CX362" s="40"/>
      <c r="CY362" s="40"/>
      <c r="CZ362" s="40"/>
      <c r="DA362" s="40"/>
      <c r="DB362" s="40"/>
      <c r="DC362" s="40"/>
      <c r="DD362" s="40"/>
      <c r="DE362" s="40"/>
      <c r="DF362" s="40"/>
      <c r="DG362" s="40"/>
      <c r="DH362" s="40"/>
      <c r="DI362" s="40"/>
      <c r="DJ362" s="40"/>
      <c r="DK362" s="40"/>
      <c r="DL362" s="40"/>
      <c r="DM362" s="40"/>
      <c r="DN362" s="40"/>
      <c r="DO362" s="94"/>
      <c r="DP362" s="100"/>
      <c r="DQ362" s="104"/>
      <c r="DR362" s="105"/>
      <c r="DS362" s="105"/>
      <c r="DT362" s="105"/>
      <c r="DU362" s="105"/>
      <c r="DV362" s="105"/>
      <c r="DW362" s="94"/>
      <c r="DX362" s="191"/>
      <c r="DY362" s="104"/>
      <c r="DZ362" s="105"/>
      <c r="EA362" s="105"/>
      <c r="EB362" s="105"/>
      <c r="EC362" s="105"/>
      <c r="ED362" s="105"/>
      <c r="EE362" s="105"/>
      <c r="EF362" s="94"/>
      <c r="EG362" s="96"/>
      <c r="EH362" s="18"/>
      <c r="EI362" s="2"/>
      <c r="EJ362" s="2"/>
      <c r="EK362" s="100"/>
      <c r="EL362" s="99"/>
      <c r="EM362" s="40"/>
      <c r="EN362" s="40"/>
      <c r="EO362" s="100"/>
      <c r="EP362" s="99"/>
      <c r="EQ362" s="40"/>
      <c r="ER362" s="40"/>
      <c r="ES362" s="40"/>
      <c r="ET362" s="40"/>
      <c r="EU362" s="40"/>
      <c r="EV362" s="40"/>
      <c r="EW362" s="100"/>
      <c r="EX362" s="99"/>
      <c r="EY362" s="40"/>
      <c r="EZ362" s="40"/>
      <c r="FA362" s="40"/>
      <c r="FB362" s="40"/>
      <c r="FC362" s="40"/>
      <c r="FD362" s="40"/>
      <c r="FE362" s="100"/>
    </row>
    <row r="363" spans="1:161">
      <c r="A363" s="119" t="str">
        <f>Validation!B363</f>
        <v>Pass</v>
      </c>
      <c r="B363" s="150"/>
      <c r="C363" s="150"/>
      <c r="D363" s="150"/>
      <c r="E363" s="151"/>
      <c r="F363" s="152"/>
      <c r="G363" s="150"/>
      <c r="H363" s="149"/>
      <c r="I363" s="40"/>
      <c r="J363" s="149"/>
      <c r="K363" s="102"/>
      <c r="L363" s="40"/>
      <c r="M363" s="123"/>
      <c r="N363" s="137"/>
      <c r="O363" s="137"/>
      <c r="P363" s="95"/>
      <c r="Q363" s="94"/>
      <c r="R363" s="96"/>
      <c r="S363" s="95"/>
      <c r="T363" s="40"/>
      <c r="U363" s="40"/>
      <c r="V363" s="185"/>
      <c r="W363" s="167"/>
      <c r="X363" s="96"/>
      <c r="Y363" s="99"/>
      <c r="Z363" s="40"/>
      <c r="AA363" s="40"/>
      <c r="AB363" s="171"/>
      <c r="AC363" s="172"/>
      <c r="AD363" s="40"/>
      <c r="AE363" s="40"/>
      <c r="AF363" s="94"/>
      <c r="AG363" s="94"/>
      <c r="AH363" s="100"/>
      <c r="AI363" s="170"/>
      <c r="AJ363" s="169"/>
      <c r="AK363" s="98"/>
      <c r="AL363" s="168"/>
      <c r="AM363" s="97"/>
      <c r="AN363" s="98"/>
      <c r="AO363" s="98"/>
      <c r="AP363" s="225"/>
      <c r="AQ363" s="175"/>
      <c r="AR363" s="98"/>
      <c r="AS363" s="235"/>
      <c r="AT363" s="168"/>
      <c r="AU363" s="136"/>
      <c r="AV363" s="99"/>
      <c r="AW363" s="40"/>
      <c r="AX363" s="40"/>
      <c r="AY363" s="40"/>
      <c r="AZ363" s="40"/>
      <c r="BA363" s="40"/>
      <c r="BB363" s="40"/>
      <c r="BC363" s="40"/>
      <c r="BD363" s="40"/>
      <c r="BE363" s="40"/>
      <c r="BF363" s="101"/>
      <c r="BG363" s="96"/>
      <c r="BH363" s="99"/>
      <c r="BI363" s="40"/>
      <c r="BJ363" s="40"/>
      <c r="BK363" s="40"/>
      <c r="BL363" s="40"/>
      <c r="BM363" s="40"/>
      <c r="BN363" s="40"/>
      <c r="BO363" s="40"/>
      <c r="BP363" s="100"/>
      <c r="BQ363" s="40"/>
      <c r="BR363" s="40"/>
      <c r="BS363" s="40"/>
      <c r="BT363" s="40"/>
      <c r="BU363" s="40"/>
      <c r="BV363" s="40"/>
      <c r="BW363" s="40"/>
      <c r="BX363" s="40"/>
      <c r="BY363" s="100"/>
      <c r="BZ363" s="99"/>
      <c r="CA363" s="40"/>
      <c r="CB363" s="40"/>
      <c r="CC363" s="40"/>
      <c r="CD363" s="40"/>
      <c r="CE363" s="40"/>
      <c r="CF363" s="40"/>
      <c r="CG363" s="40"/>
      <c r="CH363" s="40"/>
      <c r="CI363" s="40"/>
      <c r="CJ363" s="40"/>
      <c r="CK363" s="40"/>
      <c r="CL363" s="40"/>
      <c r="CM363" s="40"/>
      <c r="CN363" s="40"/>
      <c r="CO363" s="40"/>
      <c r="CP363" s="40"/>
      <c r="CQ363" s="40"/>
      <c r="CR363" s="40"/>
      <c r="CS363" s="102"/>
      <c r="CT363" s="103"/>
      <c r="CU363" s="40"/>
      <c r="CV363" s="40"/>
      <c r="CW363" s="40"/>
      <c r="CX363" s="40"/>
      <c r="CY363" s="40"/>
      <c r="CZ363" s="40"/>
      <c r="DA363" s="40"/>
      <c r="DB363" s="40"/>
      <c r="DC363" s="40"/>
      <c r="DD363" s="40"/>
      <c r="DE363" s="40"/>
      <c r="DF363" s="40"/>
      <c r="DG363" s="40"/>
      <c r="DH363" s="40"/>
      <c r="DI363" s="40"/>
      <c r="DJ363" s="40"/>
      <c r="DK363" s="40"/>
      <c r="DL363" s="40"/>
      <c r="DM363" s="40"/>
      <c r="DN363" s="40"/>
      <c r="DO363" s="94"/>
      <c r="DP363" s="100"/>
      <c r="DQ363" s="104"/>
      <c r="DR363" s="105"/>
      <c r="DS363" s="105"/>
      <c r="DT363" s="105"/>
      <c r="DU363" s="105"/>
      <c r="DV363" s="105"/>
      <c r="DW363" s="94"/>
      <c r="DX363" s="191"/>
      <c r="DY363" s="104"/>
      <c r="DZ363" s="105"/>
      <c r="EA363" s="105"/>
      <c r="EB363" s="105"/>
      <c r="EC363" s="105"/>
      <c r="ED363" s="105"/>
      <c r="EE363" s="105"/>
      <c r="EF363" s="94"/>
      <c r="EG363" s="96"/>
      <c r="EH363" s="18"/>
      <c r="EI363" s="2"/>
      <c r="EJ363" s="2"/>
      <c r="EK363" s="100"/>
      <c r="EL363" s="99"/>
      <c r="EM363" s="40"/>
      <c r="EN363" s="40"/>
      <c r="EO363" s="100"/>
      <c r="EP363" s="99"/>
      <c r="EQ363" s="40"/>
      <c r="ER363" s="40"/>
      <c r="ES363" s="40"/>
      <c r="ET363" s="40"/>
      <c r="EU363" s="40"/>
      <c r="EV363" s="40"/>
      <c r="EW363" s="100"/>
      <c r="EX363" s="99"/>
      <c r="EY363" s="40"/>
      <c r="EZ363" s="40"/>
      <c r="FA363" s="40"/>
      <c r="FB363" s="40"/>
      <c r="FC363" s="40"/>
      <c r="FD363" s="40"/>
      <c r="FE363" s="100"/>
    </row>
    <row r="364" spans="1:161">
      <c r="A364" s="119" t="str">
        <f>Validation!B364</f>
        <v>Pass</v>
      </c>
      <c r="B364" s="150"/>
      <c r="C364" s="150"/>
      <c r="D364" s="150"/>
      <c r="E364" s="151"/>
      <c r="F364" s="152"/>
      <c r="G364" s="150"/>
      <c r="H364" s="149"/>
      <c r="I364" s="40"/>
      <c r="J364" s="149"/>
      <c r="K364" s="102"/>
      <c r="L364" s="40"/>
      <c r="M364" s="123"/>
      <c r="N364" s="137"/>
      <c r="O364" s="137"/>
      <c r="P364" s="95"/>
      <c r="Q364" s="94"/>
      <c r="R364" s="96"/>
      <c r="S364" s="95"/>
      <c r="T364" s="40"/>
      <c r="U364" s="40"/>
      <c r="V364" s="185"/>
      <c r="W364" s="167"/>
      <c r="X364" s="96"/>
      <c r="Y364" s="99"/>
      <c r="Z364" s="40"/>
      <c r="AA364" s="40"/>
      <c r="AB364" s="171"/>
      <c r="AC364" s="172"/>
      <c r="AD364" s="40"/>
      <c r="AE364" s="40"/>
      <c r="AF364" s="94"/>
      <c r="AG364" s="94"/>
      <c r="AH364" s="100"/>
      <c r="AI364" s="170"/>
      <c r="AJ364" s="169"/>
      <c r="AK364" s="98"/>
      <c r="AL364" s="168"/>
      <c r="AM364" s="97"/>
      <c r="AN364" s="98"/>
      <c r="AO364" s="98"/>
      <c r="AP364" s="225"/>
      <c r="AQ364" s="175"/>
      <c r="AR364" s="98"/>
      <c r="AS364" s="235"/>
      <c r="AT364" s="168"/>
      <c r="AU364" s="136"/>
      <c r="AV364" s="99"/>
      <c r="AW364" s="40"/>
      <c r="AX364" s="40"/>
      <c r="AY364" s="40"/>
      <c r="AZ364" s="40"/>
      <c r="BA364" s="40"/>
      <c r="BB364" s="40"/>
      <c r="BC364" s="40"/>
      <c r="BD364" s="40"/>
      <c r="BE364" s="40"/>
      <c r="BF364" s="101"/>
      <c r="BG364" s="96"/>
      <c r="BH364" s="99"/>
      <c r="BI364" s="40"/>
      <c r="BJ364" s="40"/>
      <c r="BK364" s="40"/>
      <c r="BL364" s="40"/>
      <c r="BM364" s="40"/>
      <c r="BN364" s="40"/>
      <c r="BO364" s="40"/>
      <c r="BP364" s="100"/>
      <c r="BQ364" s="40"/>
      <c r="BR364" s="40"/>
      <c r="BS364" s="40"/>
      <c r="BT364" s="40"/>
      <c r="BU364" s="40"/>
      <c r="BV364" s="40"/>
      <c r="BW364" s="40"/>
      <c r="BX364" s="40"/>
      <c r="BY364" s="100"/>
      <c r="BZ364" s="99"/>
      <c r="CA364" s="40"/>
      <c r="CB364" s="40"/>
      <c r="CC364" s="40"/>
      <c r="CD364" s="40"/>
      <c r="CE364" s="40"/>
      <c r="CF364" s="40"/>
      <c r="CG364" s="40"/>
      <c r="CH364" s="40"/>
      <c r="CI364" s="40"/>
      <c r="CJ364" s="40"/>
      <c r="CK364" s="40"/>
      <c r="CL364" s="40"/>
      <c r="CM364" s="40"/>
      <c r="CN364" s="40"/>
      <c r="CO364" s="40"/>
      <c r="CP364" s="40"/>
      <c r="CQ364" s="40"/>
      <c r="CR364" s="40"/>
      <c r="CS364" s="102"/>
      <c r="CT364" s="103"/>
      <c r="CU364" s="40"/>
      <c r="CV364" s="40"/>
      <c r="CW364" s="40"/>
      <c r="CX364" s="40"/>
      <c r="CY364" s="40"/>
      <c r="CZ364" s="40"/>
      <c r="DA364" s="40"/>
      <c r="DB364" s="40"/>
      <c r="DC364" s="40"/>
      <c r="DD364" s="40"/>
      <c r="DE364" s="40"/>
      <c r="DF364" s="40"/>
      <c r="DG364" s="40"/>
      <c r="DH364" s="40"/>
      <c r="DI364" s="40"/>
      <c r="DJ364" s="40"/>
      <c r="DK364" s="40"/>
      <c r="DL364" s="40"/>
      <c r="DM364" s="40"/>
      <c r="DN364" s="40"/>
      <c r="DO364" s="94"/>
      <c r="DP364" s="100"/>
      <c r="DQ364" s="104"/>
      <c r="DR364" s="105"/>
      <c r="DS364" s="105"/>
      <c r="DT364" s="105"/>
      <c r="DU364" s="105"/>
      <c r="DV364" s="105"/>
      <c r="DW364" s="94"/>
      <c r="DX364" s="191"/>
      <c r="DY364" s="104"/>
      <c r="DZ364" s="105"/>
      <c r="EA364" s="105"/>
      <c r="EB364" s="105"/>
      <c r="EC364" s="105"/>
      <c r="ED364" s="105"/>
      <c r="EE364" s="105"/>
      <c r="EF364" s="94"/>
      <c r="EG364" s="96"/>
      <c r="EH364" s="18"/>
      <c r="EI364" s="2"/>
      <c r="EJ364" s="2"/>
      <c r="EK364" s="100"/>
      <c r="EL364" s="99"/>
      <c r="EM364" s="40"/>
      <c r="EN364" s="40"/>
      <c r="EO364" s="100"/>
      <c r="EP364" s="99"/>
      <c r="EQ364" s="40"/>
      <c r="ER364" s="40"/>
      <c r="ES364" s="40"/>
      <c r="ET364" s="40"/>
      <c r="EU364" s="40"/>
      <c r="EV364" s="40"/>
      <c r="EW364" s="100"/>
      <c r="EX364" s="99"/>
      <c r="EY364" s="40"/>
      <c r="EZ364" s="40"/>
      <c r="FA364" s="40"/>
      <c r="FB364" s="40"/>
      <c r="FC364" s="40"/>
      <c r="FD364" s="40"/>
      <c r="FE364" s="100"/>
    </row>
    <row r="365" spans="1:161">
      <c r="A365" s="119" t="str">
        <f>Validation!B365</f>
        <v>Pass</v>
      </c>
      <c r="B365" s="150"/>
      <c r="C365" s="150"/>
      <c r="D365" s="150"/>
      <c r="E365" s="151"/>
      <c r="F365" s="152"/>
      <c r="G365" s="150"/>
      <c r="H365" s="149"/>
      <c r="I365" s="40"/>
      <c r="J365" s="149"/>
      <c r="K365" s="102"/>
      <c r="L365" s="40"/>
      <c r="M365" s="123"/>
      <c r="N365" s="137"/>
      <c r="O365" s="137"/>
      <c r="P365" s="95"/>
      <c r="Q365" s="94"/>
      <c r="R365" s="96"/>
      <c r="S365" s="95"/>
      <c r="T365" s="40"/>
      <c r="U365" s="40"/>
      <c r="V365" s="185"/>
      <c r="W365" s="167"/>
      <c r="X365" s="96"/>
      <c r="Y365" s="99"/>
      <c r="Z365" s="40"/>
      <c r="AA365" s="40"/>
      <c r="AB365" s="171"/>
      <c r="AC365" s="172"/>
      <c r="AD365" s="40"/>
      <c r="AE365" s="40"/>
      <c r="AF365" s="94"/>
      <c r="AG365" s="94"/>
      <c r="AH365" s="100"/>
      <c r="AI365" s="170"/>
      <c r="AJ365" s="169"/>
      <c r="AK365" s="98"/>
      <c r="AL365" s="168"/>
      <c r="AM365" s="97"/>
      <c r="AN365" s="98"/>
      <c r="AO365" s="98"/>
      <c r="AP365" s="225"/>
      <c r="AQ365" s="175"/>
      <c r="AR365" s="98"/>
      <c r="AS365" s="235"/>
      <c r="AT365" s="168"/>
      <c r="AU365" s="136"/>
      <c r="AV365" s="99"/>
      <c r="AW365" s="40"/>
      <c r="AX365" s="40"/>
      <c r="AY365" s="40"/>
      <c r="AZ365" s="40"/>
      <c r="BA365" s="40"/>
      <c r="BB365" s="40"/>
      <c r="BC365" s="40"/>
      <c r="BD365" s="40"/>
      <c r="BE365" s="40"/>
      <c r="BF365" s="101"/>
      <c r="BG365" s="96"/>
      <c r="BH365" s="99"/>
      <c r="BI365" s="40"/>
      <c r="BJ365" s="40"/>
      <c r="BK365" s="40"/>
      <c r="BL365" s="40"/>
      <c r="BM365" s="40"/>
      <c r="BN365" s="40"/>
      <c r="BO365" s="40"/>
      <c r="BP365" s="100"/>
      <c r="BQ365" s="40"/>
      <c r="BR365" s="40"/>
      <c r="BS365" s="40"/>
      <c r="BT365" s="40"/>
      <c r="BU365" s="40"/>
      <c r="BV365" s="40"/>
      <c r="BW365" s="40"/>
      <c r="BX365" s="40"/>
      <c r="BY365" s="100"/>
      <c r="BZ365" s="99"/>
      <c r="CA365" s="40"/>
      <c r="CB365" s="40"/>
      <c r="CC365" s="40"/>
      <c r="CD365" s="40"/>
      <c r="CE365" s="40"/>
      <c r="CF365" s="40"/>
      <c r="CG365" s="40"/>
      <c r="CH365" s="40"/>
      <c r="CI365" s="40"/>
      <c r="CJ365" s="40"/>
      <c r="CK365" s="40"/>
      <c r="CL365" s="40"/>
      <c r="CM365" s="40"/>
      <c r="CN365" s="40"/>
      <c r="CO365" s="40"/>
      <c r="CP365" s="40"/>
      <c r="CQ365" s="40"/>
      <c r="CR365" s="40"/>
      <c r="CS365" s="102"/>
      <c r="CT365" s="103"/>
      <c r="CU365" s="40"/>
      <c r="CV365" s="40"/>
      <c r="CW365" s="40"/>
      <c r="CX365" s="40"/>
      <c r="CY365" s="40"/>
      <c r="CZ365" s="40"/>
      <c r="DA365" s="40"/>
      <c r="DB365" s="40"/>
      <c r="DC365" s="40"/>
      <c r="DD365" s="40"/>
      <c r="DE365" s="40"/>
      <c r="DF365" s="40"/>
      <c r="DG365" s="40"/>
      <c r="DH365" s="40"/>
      <c r="DI365" s="40"/>
      <c r="DJ365" s="40"/>
      <c r="DK365" s="40"/>
      <c r="DL365" s="40"/>
      <c r="DM365" s="40"/>
      <c r="DN365" s="40"/>
      <c r="DO365" s="94"/>
      <c r="DP365" s="100"/>
      <c r="DQ365" s="104"/>
      <c r="DR365" s="105"/>
      <c r="DS365" s="105"/>
      <c r="DT365" s="105"/>
      <c r="DU365" s="105"/>
      <c r="DV365" s="105"/>
      <c r="DW365" s="94"/>
      <c r="DX365" s="191"/>
      <c r="DY365" s="104"/>
      <c r="DZ365" s="105"/>
      <c r="EA365" s="105"/>
      <c r="EB365" s="105"/>
      <c r="EC365" s="105"/>
      <c r="ED365" s="105"/>
      <c r="EE365" s="105"/>
      <c r="EF365" s="94"/>
      <c r="EG365" s="96"/>
      <c r="EH365" s="18"/>
      <c r="EI365" s="2"/>
      <c r="EJ365" s="2"/>
      <c r="EK365" s="100"/>
      <c r="EL365" s="99"/>
      <c r="EM365" s="40"/>
      <c r="EN365" s="40"/>
      <c r="EO365" s="100"/>
      <c r="EP365" s="99"/>
      <c r="EQ365" s="40"/>
      <c r="ER365" s="40"/>
      <c r="ES365" s="40"/>
      <c r="ET365" s="40"/>
      <c r="EU365" s="40"/>
      <c r="EV365" s="40"/>
      <c r="EW365" s="100"/>
      <c r="EX365" s="99"/>
      <c r="EY365" s="40"/>
      <c r="EZ365" s="40"/>
      <c r="FA365" s="40"/>
      <c r="FB365" s="40"/>
      <c r="FC365" s="40"/>
      <c r="FD365" s="40"/>
      <c r="FE365" s="100"/>
    </row>
    <row r="366" spans="1:161">
      <c r="A366" s="119" t="str">
        <f>Validation!B366</f>
        <v>Pass</v>
      </c>
      <c r="B366" s="150"/>
      <c r="C366" s="150"/>
      <c r="D366" s="150"/>
      <c r="E366" s="151"/>
      <c r="F366" s="152"/>
      <c r="G366" s="150"/>
      <c r="H366" s="149"/>
      <c r="I366" s="40"/>
      <c r="J366" s="149"/>
      <c r="K366" s="102"/>
      <c r="L366" s="40"/>
      <c r="M366" s="123"/>
      <c r="N366" s="137"/>
      <c r="O366" s="137"/>
      <c r="P366" s="95"/>
      <c r="Q366" s="94"/>
      <c r="R366" s="96"/>
      <c r="S366" s="95"/>
      <c r="T366" s="40"/>
      <c r="U366" s="40"/>
      <c r="V366" s="185"/>
      <c r="W366" s="167"/>
      <c r="X366" s="96"/>
      <c r="Y366" s="99"/>
      <c r="Z366" s="40"/>
      <c r="AA366" s="40"/>
      <c r="AB366" s="171"/>
      <c r="AC366" s="172"/>
      <c r="AD366" s="40"/>
      <c r="AE366" s="40"/>
      <c r="AF366" s="94"/>
      <c r="AG366" s="94"/>
      <c r="AH366" s="100"/>
      <c r="AI366" s="170"/>
      <c r="AJ366" s="169"/>
      <c r="AK366" s="98"/>
      <c r="AL366" s="168"/>
      <c r="AM366" s="97"/>
      <c r="AN366" s="98"/>
      <c r="AO366" s="98"/>
      <c r="AP366" s="225"/>
      <c r="AQ366" s="175"/>
      <c r="AR366" s="98"/>
      <c r="AS366" s="235"/>
      <c r="AT366" s="168"/>
      <c r="AU366" s="136"/>
      <c r="AV366" s="99"/>
      <c r="AW366" s="40"/>
      <c r="AX366" s="40"/>
      <c r="AY366" s="40"/>
      <c r="AZ366" s="40"/>
      <c r="BA366" s="40"/>
      <c r="BB366" s="40"/>
      <c r="BC366" s="40"/>
      <c r="BD366" s="40"/>
      <c r="BE366" s="40"/>
      <c r="BF366" s="101"/>
      <c r="BG366" s="96"/>
      <c r="BH366" s="99"/>
      <c r="BI366" s="40"/>
      <c r="BJ366" s="40"/>
      <c r="BK366" s="40"/>
      <c r="BL366" s="40"/>
      <c r="BM366" s="40"/>
      <c r="BN366" s="40"/>
      <c r="BO366" s="40"/>
      <c r="BP366" s="100"/>
      <c r="BQ366" s="40"/>
      <c r="BR366" s="40"/>
      <c r="BS366" s="40"/>
      <c r="BT366" s="40"/>
      <c r="BU366" s="40"/>
      <c r="BV366" s="40"/>
      <c r="BW366" s="40"/>
      <c r="BX366" s="40"/>
      <c r="BY366" s="100"/>
      <c r="BZ366" s="99"/>
      <c r="CA366" s="40"/>
      <c r="CB366" s="40"/>
      <c r="CC366" s="40"/>
      <c r="CD366" s="40"/>
      <c r="CE366" s="40"/>
      <c r="CF366" s="40"/>
      <c r="CG366" s="40"/>
      <c r="CH366" s="40"/>
      <c r="CI366" s="40"/>
      <c r="CJ366" s="40"/>
      <c r="CK366" s="40"/>
      <c r="CL366" s="40"/>
      <c r="CM366" s="40"/>
      <c r="CN366" s="40"/>
      <c r="CO366" s="40"/>
      <c r="CP366" s="40"/>
      <c r="CQ366" s="40"/>
      <c r="CR366" s="40"/>
      <c r="CS366" s="102"/>
      <c r="CT366" s="103"/>
      <c r="CU366" s="40"/>
      <c r="CV366" s="40"/>
      <c r="CW366" s="40"/>
      <c r="CX366" s="40"/>
      <c r="CY366" s="40"/>
      <c r="CZ366" s="40"/>
      <c r="DA366" s="40"/>
      <c r="DB366" s="40"/>
      <c r="DC366" s="40"/>
      <c r="DD366" s="40"/>
      <c r="DE366" s="40"/>
      <c r="DF366" s="40"/>
      <c r="DG366" s="40"/>
      <c r="DH366" s="40"/>
      <c r="DI366" s="40"/>
      <c r="DJ366" s="40"/>
      <c r="DK366" s="40"/>
      <c r="DL366" s="40"/>
      <c r="DM366" s="40"/>
      <c r="DN366" s="40"/>
      <c r="DO366" s="94"/>
      <c r="DP366" s="100"/>
      <c r="DQ366" s="104"/>
      <c r="DR366" s="105"/>
      <c r="DS366" s="105"/>
      <c r="DT366" s="105"/>
      <c r="DU366" s="105"/>
      <c r="DV366" s="105"/>
      <c r="DW366" s="94"/>
      <c r="DX366" s="191"/>
      <c r="DY366" s="104"/>
      <c r="DZ366" s="105"/>
      <c r="EA366" s="105"/>
      <c r="EB366" s="105"/>
      <c r="EC366" s="105"/>
      <c r="ED366" s="105"/>
      <c r="EE366" s="105"/>
      <c r="EF366" s="94"/>
      <c r="EG366" s="96"/>
      <c r="EH366" s="18"/>
      <c r="EI366" s="2"/>
      <c r="EJ366" s="2"/>
      <c r="EK366" s="100"/>
      <c r="EL366" s="99"/>
      <c r="EM366" s="40"/>
      <c r="EN366" s="40"/>
      <c r="EO366" s="100"/>
      <c r="EP366" s="99"/>
      <c r="EQ366" s="40"/>
      <c r="ER366" s="40"/>
      <c r="ES366" s="40"/>
      <c r="ET366" s="40"/>
      <c r="EU366" s="40"/>
      <c r="EV366" s="40"/>
      <c r="EW366" s="100"/>
      <c r="EX366" s="99"/>
      <c r="EY366" s="40"/>
      <c r="EZ366" s="40"/>
      <c r="FA366" s="40"/>
      <c r="FB366" s="40"/>
      <c r="FC366" s="40"/>
      <c r="FD366" s="40"/>
      <c r="FE366" s="100"/>
    </row>
    <row r="367" spans="1:161">
      <c r="A367" s="119" t="str">
        <f>Validation!B367</f>
        <v>Pass</v>
      </c>
      <c r="B367" s="150"/>
      <c r="C367" s="150"/>
      <c r="D367" s="150"/>
      <c r="E367" s="151"/>
      <c r="F367" s="152"/>
      <c r="G367" s="150"/>
      <c r="H367" s="149"/>
      <c r="I367" s="40"/>
      <c r="J367" s="149"/>
      <c r="K367" s="102"/>
      <c r="L367" s="40"/>
      <c r="M367" s="123"/>
      <c r="N367" s="137"/>
      <c r="O367" s="137"/>
      <c r="P367" s="95"/>
      <c r="Q367" s="94"/>
      <c r="R367" s="96"/>
      <c r="S367" s="95"/>
      <c r="T367" s="40"/>
      <c r="U367" s="40"/>
      <c r="V367" s="185"/>
      <c r="W367" s="167"/>
      <c r="X367" s="96"/>
      <c r="Y367" s="99"/>
      <c r="Z367" s="40"/>
      <c r="AA367" s="40"/>
      <c r="AB367" s="171"/>
      <c r="AC367" s="172"/>
      <c r="AD367" s="40"/>
      <c r="AE367" s="40"/>
      <c r="AF367" s="94"/>
      <c r="AG367" s="94"/>
      <c r="AH367" s="100"/>
      <c r="AI367" s="170"/>
      <c r="AJ367" s="169"/>
      <c r="AK367" s="98"/>
      <c r="AL367" s="168"/>
      <c r="AM367" s="97"/>
      <c r="AN367" s="98"/>
      <c r="AO367" s="98"/>
      <c r="AP367" s="225"/>
      <c r="AQ367" s="175"/>
      <c r="AR367" s="98"/>
      <c r="AS367" s="235"/>
      <c r="AT367" s="168"/>
      <c r="AU367" s="136"/>
      <c r="AV367" s="99"/>
      <c r="AW367" s="40"/>
      <c r="AX367" s="40"/>
      <c r="AY367" s="40"/>
      <c r="AZ367" s="40"/>
      <c r="BA367" s="40"/>
      <c r="BB367" s="40"/>
      <c r="BC367" s="40"/>
      <c r="BD367" s="40"/>
      <c r="BE367" s="40"/>
      <c r="BF367" s="101"/>
      <c r="BG367" s="96"/>
      <c r="BH367" s="99"/>
      <c r="BI367" s="40"/>
      <c r="BJ367" s="40"/>
      <c r="BK367" s="40"/>
      <c r="BL367" s="40"/>
      <c r="BM367" s="40"/>
      <c r="BN367" s="40"/>
      <c r="BO367" s="40"/>
      <c r="BP367" s="100"/>
      <c r="BQ367" s="40"/>
      <c r="BR367" s="40"/>
      <c r="BS367" s="40"/>
      <c r="BT367" s="40"/>
      <c r="BU367" s="40"/>
      <c r="BV367" s="40"/>
      <c r="BW367" s="40"/>
      <c r="BX367" s="40"/>
      <c r="BY367" s="100"/>
      <c r="BZ367" s="99"/>
      <c r="CA367" s="40"/>
      <c r="CB367" s="40"/>
      <c r="CC367" s="40"/>
      <c r="CD367" s="40"/>
      <c r="CE367" s="40"/>
      <c r="CF367" s="40"/>
      <c r="CG367" s="40"/>
      <c r="CH367" s="40"/>
      <c r="CI367" s="40"/>
      <c r="CJ367" s="40"/>
      <c r="CK367" s="40"/>
      <c r="CL367" s="40"/>
      <c r="CM367" s="40"/>
      <c r="CN367" s="40"/>
      <c r="CO367" s="40"/>
      <c r="CP367" s="40"/>
      <c r="CQ367" s="40"/>
      <c r="CR367" s="40"/>
      <c r="CS367" s="102"/>
      <c r="CT367" s="103"/>
      <c r="CU367" s="40"/>
      <c r="CV367" s="40"/>
      <c r="CW367" s="40"/>
      <c r="CX367" s="40"/>
      <c r="CY367" s="40"/>
      <c r="CZ367" s="40"/>
      <c r="DA367" s="40"/>
      <c r="DB367" s="40"/>
      <c r="DC367" s="40"/>
      <c r="DD367" s="40"/>
      <c r="DE367" s="40"/>
      <c r="DF367" s="40"/>
      <c r="DG367" s="40"/>
      <c r="DH367" s="40"/>
      <c r="DI367" s="40"/>
      <c r="DJ367" s="40"/>
      <c r="DK367" s="40"/>
      <c r="DL367" s="40"/>
      <c r="DM367" s="40"/>
      <c r="DN367" s="40"/>
      <c r="DO367" s="94"/>
      <c r="DP367" s="100"/>
      <c r="DQ367" s="104"/>
      <c r="DR367" s="105"/>
      <c r="DS367" s="105"/>
      <c r="DT367" s="105"/>
      <c r="DU367" s="105"/>
      <c r="DV367" s="105"/>
      <c r="DW367" s="94"/>
      <c r="DX367" s="191"/>
      <c r="DY367" s="104"/>
      <c r="DZ367" s="105"/>
      <c r="EA367" s="105"/>
      <c r="EB367" s="105"/>
      <c r="EC367" s="105"/>
      <c r="ED367" s="105"/>
      <c r="EE367" s="105"/>
      <c r="EF367" s="94"/>
      <c r="EG367" s="96"/>
      <c r="EH367" s="18"/>
      <c r="EI367" s="2"/>
      <c r="EJ367" s="2"/>
      <c r="EK367" s="100"/>
      <c r="EL367" s="99"/>
      <c r="EM367" s="40"/>
      <c r="EN367" s="40"/>
      <c r="EO367" s="100"/>
      <c r="EP367" s="99"/>
      <c r="EQ367" s="40"/>
      <c r="ER367" s="40"/>
      <c r="ES367" s="40"/>
      <c r="ET367" s="40"/>
      <c r="EU367" s="40"/>
      <c r="EV367" s="40"/>
      <c r="EW367" s="100"/>
      <c r="EX367" s="99"/>
      <c r="EY367" s="40"/>
      <c r="EZ367" s="40"/>
      <c r="FA367" s="40"/>
      <c r="FB367" s="40"/>
      <c r="FC367" s="40"/>
      <c r="FD367" s="40"/>
      <c r="FE367" s="100"/>
    </row>
    <row r="368" spans="1:161">
      <c r="A368" s="119" t="str">
        <f>Validation!B368</f>
        <v>Pass</v>
      </c>
      <c r="B368" s="150"/>
      <c r="C368" s="150"/>
      <c r="D368" s="150"/>
      <c r="E368" s="151"/>
      <c r="F368" s="152"/>
      <c r="G368" s="150"/>
      <c r="H368" s="149"/>
      <c r="I368" s="40"/>
      <c r="J368" s="149"/>
      <c r="K368" s="102"/>
      <c r="L368" s="40"/>
      <c r="M368" s="123"/>
      <c r="N368" s="137"/>
      <c r="O368" s="137"/>
      <c r="P368" s="95"/>
      <c r="Q368" s="94"/>
      <c r="R368" s="96"/>
      <c r="S368" s="95"/>
      <c r="T368" s="40"/>
      <c r="U368" s="40"/>
      <c r="V368" s="185"/>
      <c r="W368" s="167"/>
      <c r="X368" s="96"/>
      <c r="Y368" s="99"/>
      <c r="Z368" s="40"/>
      <c r="AA368" s="40"/>
      <c r="AB368" s="171"/>
      <c r="AC368" s="172"/>
      <c r="AD368" s="40"/>
      <c r="AE368" s="40"/>
      <c r="AF368" s="94"/>
      <c r="AG368" s="94"/>
      <c r="AH368" s="100"/>
      <c r="AI368" s="170"/>
      <c r="AJ368" s="169"/>
      <c r="AK368" s="98"/>
      <c r="AL368" s="168"/>
      <c r="AM368" s="97"/>
      <c r="AN368" s="98"/>
      <c r="AO368" s="98"/>
      <c r="AP368" s="225"/>
      <c r="AQ368" s="175"/>
      <c r="AR368" s="98"/>
      <c r="AS368" s="235"/>
      <c r="AT368" s="168"/>
      <c r="AU368" s="136"/>
      <c r="AV368" s="99"/>
      <c r="AW368" s="40"/>
      <c r="AX368" s="40"/>
      <c r="AY368" s="40"/>
      <c r="AZ368" s="40"/>
      <c r="BA368" s="40"/>
      <c r="BB368" s="40"/>
      <c r="BC368" s="40"/>
      <c r="BD368" s="40"/>
      <c r="BE368" s="40"/>
      <c r="BF368" s="101"/>
      <c r="BG368" s="96"/>
      <c r="BH368" s="99"/>
      <c r="BI368" s="40"/>
      <c r="BJ368" s="40"/>
      <c r="BK368" s="40"/>
      <c r="BL368" s="40"/>
      <c r="BM368" s="40"/>
      <c r="BN368" s="40"/>
      <c r="BO368" s="40"/>
      <c r="BP368" s="100"/>
      <c r="BQ368" s="40"/>
      <c r="BR368" s="40"/>
      <c r="BS368" s="40"/>
      <c r="BT368" s="40"/>
      <c r="BU368" s="40"/>
      <c r="BV368" s="40"/>
      <c r="BW368" s="40"/>
      <c r="BX368" s="40"/>
      <c r="BY368" s="100"/>
      <c r="BZ368" s="99"/>
      <c r="CA368" s="40"/>
      <c r="CB368" s="40"/>
      <c r="CC368" s="40"/>
      <c r="CD368" s="40"/>
      <c r="CE368" s="40"/>
      <c r="CF368" s="40"/>
      <c r="CG368" s="40"/>
      <c r="CH368" s="40"/>
      <c r="CI368" s="40"/>
      <c r="CJ368" s="40"/>
      <c r="CK368" s="40"/>
      <c r="CL368" s="40"/>
      <c r="CM368" s="40"/>
      <c r="CN368" s="40"/>
      <c r="CO368" s="40"/>
      <c r="CP368" s="40"/>
      <c r="CQ368" s="40"/>
      <c r="CR368" s="40"/>
      <c r="CS368" s="102"/>
      <c r="CT368" s="103"/>
      <c r="CU368" s="40"/>
      <c r="CV368" s="40"/>
      <c r="CW368" s="40"/>
      <c r="CX368" s="40"/>
      <c r="CY368" s="40"/>
      <c r="CZ368" s="40"/>
      <c r="DA368" s="40"/>
      <c r="DB368" s="40"/>
      <c r="DC368" s="40"/>
      <c r="DD368" s="40"/>
      <c r="DE368" s="40"/>
      <c r="DF368" s="40"/>
      <c r="DG368" s="40"/>
      <c r="DH368" s="40"/>
      <c r="DI368" s="40"/>
      <c r="DJ368" s="40"/>
      <c r="DK368" s="40"/>
      <c r="DL368" s="40"/>
      <c r="DM368" s="40"/>
      <c r="DN368" s="40"/>
      <c r="DO368" s="94"/>
      <c r="DP368" s="100"/>
      <c r="DQ368" s="104"/>
      <c r="DR368" s="105"/>
      <c r="DS368" s="105"/>
      <c r="DT368" s="105"/>
      <c r="DU368" s="105"/>
      <c r="DV368" s="105"/>
      <c r="DW368" s="94"/>
      <c r="DX368" s="191"/>
      <c r="DY368" s="104"/>
      <c r="DZ368" s="105"/>
      <c r="EA368" s="105"/>
      <c r="EB368" s="105"/>
      <c r="EC368" s="105"/>
      <c r="ED368" s="105"/>
      <c r="EE368" s="105"/>
      <c r="EF368" s="94"/>
      <c r="EG368" s="96"/>
      <c r="EH368" s="18"/>
      <c r="EI368" s="2"/>
      <c r="EJ368" s="2"/>
      <c r="EK368" s="100"/>
      <c r="EL368" s="99"/>
      <c r="EM368" s="40"/>
      <c r="EN368" s="40"/>
      <c r="EO368" s="100"/>
      <c r="EP368" s="99"/>
      <c r="EQ368" s="40"/>
      <c r="ER368" s="40"/>
      <c r="ES368" s="40"/>
      <c r="ET368" s="40"/>
      <c r="EU368" s="40"/>
      <c r="EV368" s="40"/>
      <c r="EW368" s="100"/>
      <c r="EX368" s="99"/>
      <c r="EY368" s="40"/>
      <c r="EZ368" s="40"/>
      <c r="FA368" s="40"/>
      <c r="FB368" s="40"/>
      <c r="FC368" s="40"/>
      <c r="FD368" s="40"/>
      <c r="FE368" s="100"/>
    </row>
    <row r="369" spans="1:161">
      <c r="A369" s="119" t="str">
        <f>Validation!B369</f>
        <v>Pass</v>
      </c>
      <c r="B369" s="150"/>
      <c r="C369" s="150"/>
      <c r="D369" s="150"/>
      <c r="E369" s="151"/>
      <c r="F369" s="152"/>
      <c r="G369" s="150"/>
      <c r="H369" s="149"/>
      <c r="I369" s="40"/>
      <c r="J369" s="149"/>
      <c r="K369" s="102"/>
      <c r="L369" s="40"/>
      <c r="M369" s="123"/>
      <c r="N369" s="137"/>
      <c r="O369" s="137"/>
      <c r="P369" s="95"/>
      <c r="Q369" s="94"/>
      <c r="R369" s="96"/>
      <c r="S369" s="95"/>
      <c r="T369" s="40"/>
      <c r="U369" s="40"/>
      <c r="V369" s="185"/>
      <c r="W369" s="167"/>
      <c r="X369" s="96"/>
      <c r="Y369" s="99"/>
      <c r="Z369" s="40"/>
      <c r="AA369" s="40"/>
      <c r="AB369" s="171"/>
      <c r="AC369" s="172"/>
      <c r="AD369" s="40"/>
      <c r="AE369" s="40"/>
      <c r="AF369" s="94"/>
      <c r="AG369" s="94"/>
      <c r="AH369" s="100"/>
      <c r="AI369" s="170"/>
      <c r="AJ369" s="169"/>
      <c r="AK369" s="98"/>
      <c r="AL369" s="168"/>
      <c r="AM369" s="97"/>
      <c r="AN369" s="98"/>
      <c r="AO369" s="98"/>
      <c r="AP369" s="225"/>
      <c r="AQ369" s="175"/>
      <c r="AR369" s="98"/>
      <c r="AS369" s="235"/>
      <c r="AT369" s="168"/>
      <c r="AU369" s="136"/>
      <c r="AV369" s="99"/>
      <c r="AW369" s="40"/>
      <c r="AX369" s="40"/>
      <c r="AY369" s="40"/>
      <c r="AZ369" s="40"/>
      <c r="BA369" s="40"/>
      <c r="BB369" s="40"/>
      <c r="BC369" s="40"/>
      <c r="BD369" s="40"/>
      <c r="BE369" s="40"/>
      <c r="BF369" s="101"/>
      <c r="BG369" s="96"/>
      <c r="BH369" s="99"/>
      <c r="BI369" s="40"/>
      <c r="BJ369" s="40"/>
      <c r="BK369" s="40"/>
      <c r="BL369" s="40"/>
      <c r="BM369" s="40"/>
      <c r="BN369" s="40"/>
      <c r="BO369" s="40"/>
      <c r="BP369" s="100"/>
      <c r="BQ369" s="40"/>
      <c r="BR369" s="40"/>
      <c r="BS369" s="40"/>
      <c r="BT369" s="40"/>
      <c r="BU369" s="40"/>
      <c r="BV369" s="40"/>
      <c r="BW369" s="40"/>
      <c r="BX369" s="40"/>
      <c r="BY369" s="100"/>
      <c r="BZ369" s="99"/>
      <c r="CA369" s="40"/>
      <c r="CB369" s="40"/>
      <c r="CC369" s="40"/>
      <c r="CD369" s="40"/>
      <c r="CE369" s="40"/>
      <c r="CF369" s="40"/>
      <c r="CG369" s="40"/>
      <c r="CH369" s="40"/>
      <c r="CI369" s="40"/>
      <c r="CJ369" s="40"/>
      <c r="CK369" s="40"/>
      <c r="CL369" s="40"/>
      <c r="CM369" s="40"/>
      <c r="CN369" s="40"/>
      <c r="CO369" s="40"/>
      <c r="CP369" s="40"/>
      <c r="CQ369" s="40"/>
      <c r="CR369" s="40"/>
      <c r="CS369" s="102"/>
      <c r="CT369" s="103"/>
      <c r="CU369" s="40"/>
      <c r="CV369" s="40"/>
      <c r="CW369" s="40"/>
      <c r="CX369" s="40"/>
      <c r="CY369" s="40"/>
      <c r="CZ369" s="40"/>
      <c r="DA369" s="40"/>
      <c r="DB369" s="40"/>
      <c r="DC369" s="40"/>
      <c r="DD369" s="40"/>
      <c r="DE369" s="40"/>
      <c r="DF369" s="40"/>
      <c r="DG369" s="40"/>
      <c r="DH369" s="40"/>
      <c r="DI369" s="40"/>
      <c r="DJ369" s="40"/>
      <c r="DK369" s="40"/>
      <c r="DL369" s="40"/>
      <c r="DM369" s="40"/>
      <c r="DN369" s="40"/>
      <c r="DO369" s="94"/>
      <c r="DP369" s="100"/>
      <c r="DQ369" s="104"/>
      <c r="DR369" s="105"/>
      <c r="DS369" s="105"/>
      <c r="DT369" s="105"/>
      <c r="DU369" s="105"/>
      <c r="DV369" s="105"/>
      <c r="DW369" s="94"/>
      <c r="DX369" s="191"/>
      <c r="DY369" s="104"/>
      <c r="DZ369" s="105"/>
      <c r="EA369" s="105"/>
      <c r="EB369" s="105"/>
      <c r="EC369" s="105"/>
      <c r="ED369" s="105"/>
      <c r="EE369" s="105"/>
      <c r="EF369" s="94"/>
      <c r="EG369" s="96"/>
      <c r="EH369" s="18"/>
      <c r="EI369" s="2"/>
      <c r="EJ369" s="2"/>
      <c r="EK369" s="100"/>
      <c r="EL369" s="99"/>
      <c r="EM369" s="40"/>
      <c r="EN369" s="40"/>
      <c r="EO369" s="100"/>
      <c r="EP369" s="99"/>
      <c r="EQ369" s="40"/>
      <c r="ER369" s="40"/>
      <c r="ES369" s="40"/>
      <c r="ET369" s="40"/>
      <c r="EU369" s="40"/>
      <c r="EV369" s="40"/>
      <c r="EW369" s="100"/>
      <c r="EX369" s="99"/>
      <c r="EY369" s="40"/>
      <c r="EZ369" s="40"/>
      <c r="FA369" s="40"/>
      <c r="FB369" s="40"/>
      <c r="FC369" s="40"/>
      <c r="FD369" s="40"/>
      <c r="FE369" s="100"/>
    </row>
    <row r="370" spans="1:161">
      <c r="A370" s="119" t="str">
        <f>Validation!B370</f>
        <v>Pass</v>
      </c>
      <c r="B370" s="150"/>
      <c r="C370" s="150"/>
      <c r="D370" s="150"/>
      <c r="E370" s="151"/>
      <c r="F370" s="152"/>
      <c r="G370" s="150"/>
      <c r="H370" s="149"/>
      <c r="I370" s="40"/>
      <c r="J370" s="149"/>
      <c r="K370" s="102"/>
      <c r="L370" s="40"/>
      <c r="M370" s="123"/>
      <c r="N370" s="137"/>
      <c r="O370" s="137"/>
      <c r="P370" s="95"/>
      <c r="Q370" s="94"/>
      <c r="R370" s="96"/>
      <c r="S370" s="95"/>
      <c r="T370" s="40"/>
      <c r="U370" s="40"/>
      <c r="V370" s="185"/>
      <c r="W370" s="167"/>
      <c r="X370" s="96"/>
      <c r="Y370" s="99"/>
      <c r="Z370" s="40"/>
      <c r="AA370" s="40"/>
      <c r="AB370" s="171"/>
      <c r="AC370" s="172"/>
      <c r="AD370" s="40"/>
      <c r="AE370" s="40"/>
      <c r="AF370" s="94"/>
      <c r="AG370" s="94"/>
      <c r="AH370" s="100"/>
      <c r="AI370" s="170"/>
      <c r="AJ370" s="169"/>
      <c r="AK370" s="98"/>
      <c r="AL370" s="168"/>
      <c r="AM370" s="97"/>
      <c r="AN370" s="98"/>
      <c r="AO370" s="98"/>
      <c r="AP370" s="225"/>
      <c r="AQ370" s="175"/>
      <c r="AR370" s="98"/>
      <c r="AS370" s="235"/>
      <c r="AT370" s="168"/>
      <c r="AU370" s="136"/>
      <c r="AV370" s="99"/>
      <c r="AW370" s="40"/>
      <c r="AX370" s="40"/>
      <c r="AY370" s="40"/>
      <c r="AZ370" s="40"/>
      <c r="BA370" s="40"/>
      <c r="BB370" s="40"/>
      <c r="BC370" s="40"/>
      <c r="BD370" s="40"/>
      <c r="BE370" s="40"/>
      <c r="BF370" s="101"/>
      <c r="BG370" s="96"/>
      <c r="BH370" s="99"/>
      <c r="BI370" s="40"/>
      <c r="BJ370" s="40"/>
      <c r="BK370" s="40"/>
      <c r="BL370" s="40"/>
      <c r="BM370" s="40"/>
      <c r="BN370" s="40"/>
      <c r="BO370" s="40"/>
      <c r="BP370" s="100"/>
      <c r="BQ370" s="40"/>
      <c r="BR370" s="40"/>
      <c r="BS370" s="40"/>
      <c r="BT370" s="40"/>
      <c r="BU370" s="40"/>
      <c r="BV370" s="40"/>
      <c r="BW370" s="40"/>
      <c r="BX370" s="40"/>
      <c r="BY370" s="100"/>
      <c r="BZ370" s="99"/>
      <c r="CA370" s="40"/>
      <c r="CB370" s="40"/>
      <c r="CC370" s="40"/>
      <c r="CD370" s="40"/>
      <c r="CE370" s="40"/>
      <c r="CF370" s="40"/>
      <c r="CG370" s="40"/>
      <c r="CH370" s="40"/>
      <c r="CI370" s="40"/>
      <c r="CJ370" s="40"/>
      <c r="CK370" s="40"/>
      <c r="CL370" s="40"/>
      <c r="CM370" s="40"/>
      <c r="CN370" s="40"/>
      <c r="CO370" s="40"/>
      <c r="CP370" s="40"/>
      <c r="CQ370" s="40"/>
      <c r="CR370" s="40"/>
      <c r="CS370" s="102"/>
      <c r="CT370" s="103"/>
      <c r="CU370" s="40"/>
      <c r="CV370" s="40"/>
      <c r="CW370" s="40"/>
      <c r="CX370" s="40"/>
      <c r="CY370" s="40"/>
      <c r="CZ370" s="40"/>
      <c r="DA370" s="40"/>
      <c r="DB370" s="40"/>
      <c r="DC370" s="40"/>
      <c r="DD370" s="40"/>
      <c r="DE370" s="40"/>
      <c r="DF370" s="40"/>
      <c r="DG370" s="40"/>
      <c r="DH370" s="40"/>
      <c r="DI370" s="40"/>
      <c r="DJ370" s="40"/>
      <c r="DK370" s="40"/>
      <c r="DL370" s="40"/>
      <c r="DM370" s="40"/>
      <c r="DN370" s="40"/>
      <c r="DO370" s="94"/>
      <c r="DP370" s="100"/>
      <c r="DQ370" s="104"/>
      <c r="DR370" s="105"/>
      <c r="DS370" s="105"/>
      <c r="DT370" s="105"/>
      <c r="DU370" s="105"/>
      <c r="DV370" s="105"/>
      <c r="DW370" s="94"/>
      <c r="DX370" s="191"/>
      <c r="DY370" s="104"/>
      <c r="DZ370" s="105"/>
      <c r="EA370" s="105"/>
      <c r="EB370" s="105"/>
      <c r="EC370" s="105"/>
      <c r="ED370" s="105"/>
      <c r="EE370" s="105"/>
      <c r="EF370" s="94"/>
      <c r="EG370" s="96"/>
      <c r="EH370" s="18"/>
      <c r="EI370" s="2"/>
      <c r="EJ370" s="2"/>
      <c r="EK370" s="100"/>
      <c r="EL370" s="99"/>
      <c r="EM370" s="40"/>
      <c r="EN370" s="40"/>
      <c r="EO370" s="100"/>
      <c r="EP370" s="99"/>
      <c r="EQ370" s="40"/>
      <c r="ER370" s="40"/>
      <c r="ES370" s="40"/>
      <c r="ET370" s="40"/>
      <c r="EU370" s="40"/>
      <c r="EV370" s="40"/>
      <c r="EW370" s="100"/>
      <c r="EX370" s="99"/>
      <c r="EY370" s="40"/>
      <c r="EZ370" s="40"/>
      <c r="FA370" s="40"/>
      <c r="FB370" s="40"/>
      <c r="FC370" s="40"/>
      <c r="FD370" s="40"/>
      <c r="FE370" s="100"/>
    </row>
    <row r="371" spans="1:161">
      <c r="A371" s="119" t="str">
        <f>Validation!B371</f>
        <v>Pass</v>
      </c>
      <c r="B371" s="150"/>
      <c r="C371" s="150"/>
      <c r="D371" s="150"/>
      <c r="E371" s="151"/>
      <c r="F371" s="152"/>
      <c r="G371" s="150"/>
      <c r="H371" s="149"/>
      <c r="I371" s="40"/>
      <c r="J371" s="149"/>
      <c r="K371" s="102"/>
      <c r="L371" s="40"/>
      <c r="M371" s="123"/>
      <c r="N371" s="137"/>
      <c r="O371" s="137"/>
      <c r="P371" s="95"/>
      <c r="Q371" s="94"/>
      <c r="R371" s="96"/>
      <c r="S371" s="95"/>
      <c r="T371" s="40"/>
      <c r="U371" s="40"/>
      <c r="V371" s="185"/>
      <c r="W371" s="167"/>
      <c r="X371" s="96"/>
      <c r="Y371" s="99"/>
      <c r="Z371" s="40"/>
      <c r="AA371" s="40"/>
      <c r="AB371" s="171"/>
      <c r="AC371" s="172"/>
      <c r="AD371" s="40"/>
      <c r="AE371" s="40"/>
      <c r="AF371" s="94"/>
      <c r="AG371" s="94"/>
      <c r="AH371" s="100"/>
      <c r="AI371" s="170"/>
      <c r="AJ371" s="169"/>
      <c r="AK371" s="98"/>
      <c r="AL371" s="168"/>
      <c r="AM371" s="97"/>
      <c r="AN371" s="98"/>
      <c r="AO371" s="98"/>
      <c r="AP371" s="225"/>
      <c r="AQ371" s="175"/>
      <c r="AR371" s="98"/>
      <c r="AS371" s="235"/>
      <c r="AT371" s="168"/>
      <c r="AU371" s="136"/>
      <c r="AV371" s="99"/>
      <c r="AW371" s="40"/>
      <c r="AX371" s="40"/>
      <c r="AY371" s="40"/>
      <c r="AZ371" s="40"/>
      <c r="BA371" s="40"/>
      <c r="BB371" s="40"/>
      <c r="BC371" s="40"/>
      <c r="BD371" s="40"/>
      <c r="BE371" s="40"/>
      <c r="BF371" s="101"/>
      <c r="BG371" s="96"/>
      <c r="BH371" s="99"/>
      <c r="BI371" s="40"/>
      <c r="BJ371" s="40"/>
      <c r="BK371" s="40"/>
      <c r="BL371" s="40"/>
      <c r="BM371" s="40"/>
      <c r="BN371" s="40"/>
      <c r="BO371" s="40"/>
      <c r="BP371" s="100"/>
      <c r="BQ371" s="40"/>
      <c r="BR371" s="40"/>
      <c r="BS371" s="40"/>
      <c r="BT371" s="40"/>
      <c r="BU371" s="40"/>
      <c r="BV371" s="40"/>
      <c r="BW371" s="40"/>
      <c r="BX371" s="40"/>
      <c r="BY371" s="100"/>
      <c r="BZ371" s="99"/>
      <c r="CA371" s="40"/>
      <c r="CB371" s="40"/>
      <c r="CC371" s="40"/>
      <c r="CD371" s="40"/>
      <c r="CE371" s="40"/>
      <c r="CF371" s="40"/>
      <c r="CG371" s="40"/>
      <c r="CH371" s="40"/>
      <c r="CI371" s="40"/>
      <c r="CJ371" s="40"/>
      <c r="CK371" s="40"/>
      <c r="CL371" s="40"/>
      <c r="CM371" s="40"/>
      <c r="CN371" s="40"/>
      <c r="CO371" s="40"/>
      <c r="CP371" s="40"/>
      <c r="CQ371" s="40"/>
      <c r="CR371" s="40"/>
      <c r="CS371" s="102"/>
      <c r="CT371" s="103"/>
      <c r="CU371" s="40"/>
      <c r="CV371" s="40"/>
      <c r="CW371" s="40"/>
      <c r="CX371" s="40"/>
      <c r="CY371" s="40"/>
      <c r="CZ371" s="40"/>
      <c r="DA371" s="40"/>
      <c r="DB371" s="40"/>
      <c r="DC371" s="40"/>
      <c r="DD371" s="40"/>
      <c r="DE371" s="40"/>
      <c r="DF371" s="40"/>
      <c r="DG371" s="40"/>
      <c r="DH371" s="40"/>
      <c r="DI371" s="40"/>
      <c r="DJ371" s="40"/>
      <c r="DK371" s="40"/>
      <c r="DL371" s="40"/>
      <c r="DM371" s="40"/>
      <c r="DN371" s="40"/>
      <c r="DO371" s="94"/>
      <c r="DP371" s="100"/>
      <c r="DQ371" s="104"/>
      <c r="DR371" s="105"/>
      <c r="DS371" s="105"/>
      <c r="DT371" s="105"/>
      <c r="DU371" s="105"/>
      <c r="DV371" s="105"/>
      <c r="DW371" s="94"/>
      <c r="DX371" s="191"/>
      <c r="DY371" s="104"/>
      <c r="DZ371" s="105"/>
      <c r="EA371" s="105"/>
      <c r="EB371" s="105"/>
      <c r="EC371" s="105"/>
      <c r="ED371" s="105"/>
      <c r="EE371" s="105"/>
      <c r="EF371" s="94"/>
      <c r="EG371" s="96"/>
      <c r="EH371" s="18"/>
      <c r="EI371" s="2"/>
      <c r="EJ371" s="2"/>
      <c r="EK371" s="100"/>
      <c r="EL371" s="99"/>
      <c r="EM371" s="40"/>
      <c r="EN371" s="40"/>
      <c r="EO371" s="100"/>
      <c r="EP371" s="99"/>
      <c r="EQ371" s="40"/>
      <c r="ER371" s="40"/>
      <c r="ES371" s="40"/>
      <c r="ET371" s="40"/>
      <c r="EU371" s="40"/>
      <c r="EV371" s="40"/>
      <c r="EW371" s="100"/>
      <c r="EX371" s="99"/>
      <c r="EY371" s="40"/>
      <c r="EZ371" s="40"/>
      <c r="FA371" s="40"/>
      <c r="FB371" s="40"/>
      <c r="FC371" s="40"/>
      <c r="FD371" s="40"/>
      <c r="FE371" s="100"/>
    </row>
    <row r="372" spans="1:161">
      <c r="A372" s="119" t="str">
        <f>Validation!B372</f>
        <v>Pass</v>
      </c>
      <c r="B372" s="150"/>
      <c r="C372" s="150"/>
      <c r="D372" s="150"/>
      <c r="E372" s="151"/>
      <c r="F372" s="152"/>
      <c r="G372" s="150"/>
      <c r="H372" s="149"/>
      <c r="I372" s="40"/>
      <c r="J372" s="149"/>
      <c r="K372" s="102"/>
      <c r="L372" s="40"/>
      <c r="M372" s="123"/>
      <c r="N372" s="137"/>
      <c r="O372" s="137"/>
      <c r="P372" s="95"/>
      <c r="Q372" s="94"/>
      <c r="R372" s="96"/>
      <c r="S372" s="95"/>
      <c r="T372" s="40"/>
      <c r="U372" s="40"/>
      <c r="V372" s="185"/>
      <c r="W372" s="167"/>
      <c r="X372" s="96"/>
      <c r="Y372" s="99"/>
      <c r="Z372" s="40"/>
      <c r="AA372" s="40"/>
      <c r="AB372" s="171"/>
      <c r="AC372" s="172"/>
      <c r="AD372" s="40"/>
      <c r="AE372" s="40"/>
      <c r="AF372" s="94"/>
      <c r="AG372" s="94"/>
      <c r="AH372" s="100"/>
      <c r="AI372" s="170"/>
      <c r="AJ372" s="169"/>
      <c r="AK372" s="98"/>
      <c r="AL372" s="168"/>
      <c r="AM372" s="97"/>
      <c r="AN372" s="98"/>
      <c r="AO372" s="98"/>
      <c r="AP372" s="225"/>
      <c r="AQ372" s="175"/>
      <c r="AR372" s="98"/>
      <c r="AS372" s="235"/>
      <c r="AT372" s="168"/>
      <c r="AU372" s="136"/>
      <c r="AV372" s="99"/>
      <c r="AW372" s="40"/>
      <c r="AX372" s="40"/>
      <c r="AY372" s="40"/>
      <c r="AZ372" s="40"/>
      <c r="BA372" s="40"/>
      <c r="BB372" s="40"/>
      <c r="BC372" s="40"/>
      <c r="BD372" s="40"/>
      <c r="BE372" s="40"/>
      <c r="BF372" s="101"/>
      <c r="BG372" s="96"/>
      <c r="BH372" s="99"/>
      <c r="BI372" s="40"/>
      <c r="BJ372" s="40"/>
      <c r="BK372" s="40"/>
      <c r="BL372" s="40"/>
      <c r="BM372" s="40"/>
      <c r="BN372" s="40"/>
      <c r="BO372" s="40"/>
      <c r="BP372" s="100"/>
      <c r="BQ372" s="40"/>
      <c r="BR372" s="40"/>
      <c r="BS372" s="40"/>
      <c r="BT372" s="40"/>
      <c r="BU372" s="40"/>
      <c r="BV372" s="40"/>
      <c r="BW372" s="40"/>
      <c r="BX372" s="40"/>
      <c r="BY372" s="100"/>
      <c r="BZ372" s="99"/>
      <c r="CA372" s="40"/>
      <c r="CB372" s="40"/>
      <c r="CC372" s="40"/>
      <c r="CD372" s="40"/>
      <c r="CE372" s="40"/>
      <c r="CF372" s="40"/>
      <c r="CG372" s="40"/>
      <c r="CH372" s="40"/>
      <c r="CI372" s="40"/>
      <c r="CJ372" s="40"/>
      <c r="CK372" s="40"/>
      <c r="CL372" s="40"/>
      <c r="CM372" s="40"/>
      <c r="CN372" s="40"/>
      <c r="CO372" s="40"/>
      <c r="CP372" s="40"/>
      <c r="CQ372" s="40"/>
      <c r="CR372" s="40"/>
      <c r="CS372" s="102"/>
      <c r="CT372" s="103"/>
      <c r="CU372" s="40"/>
      <c r="CV372" s="40"/>
      <c r="CW372" s="40"/>
      <c r="CX372" s="40"/>
      <c r="CY372" s="40"/>
      <c r="CZ372" s="40"/>
      <c r="DA372" s="40"/>
      <c r="DB372" s="40"/>
      <c r="DC372" s="40"/>
      <c r="DD372" s="40"/>
      <c r="DE372" s="40"/>
      <c r="DF372" s="40"/>
      <c r="DG372" s="40"/>
      <c r="DH372" s="40"/>
      <c r="DI372" s="40"/>
      <c r="DJ372" s="40"/>
      <c r="DK372" s="40"/>
      <c r="DL372" s="40"/>
      <c r="DM372" s="40"/>
      <c r="DN372" s="40"/>
      <c r="DO372" s="94"/>
      <c r="DP372" s="100"/>
      <c r="DQ372" s="104"/>
      <c r="DR372" s="105"/>
      <c r="DS372" s="105"/>
      <c r="DT372" s="105"/>
      <c r="DU372" s="105"/>
      <c r="DV372" s="105"/>
      <c r="DW372" s="94"/>
      <c r="DX372" s="191"/>
      <c r="DY372" s="104"/>
      <c r="DZ372" s="105"/>
      <c r="EA372" s="105"/>
      <c r="EB372" s="105"/>
      <c r="EC372" s="105"/>
      <c r="ED372" s="105"/>
      <c r="EE372" s="105"/>
      <c r="EF372" s="94"/>
      <c r="EG372" s="96"/>
      <c r="EH372" s="18"/>
      <c r="EI372" s="2"/>
      <c r="EJ372" s="2"/>
      <c r="EK372" s="100"/>
      <c r="EL372" s="99"/>
      <c r="EM372" s="40"/>
      <c r="EN372" s="40"/>
      <c r="EO372" s="100"/>
      <c r="EP372" s="99"/>
      <c r="EQ372" s="40"/>
      <c r="ER372" s="40"/>
      <c r="ES372" s="40"/>
      <c r="ET372" s="40"/>
      <c r="EU372" s="40"/>
      <c r="EV372" s="40"/>
      <c r="EW372" s="100"/>
      <c r="EX372" s="99"/>
      <c r="EY372" s="40"/>
      <c r="EZ372" s="40"/>
      <c r="FA372" s="40"/>
      <c r="FB372" s="40"/>
      <c r="FC372" s="40"/>
      <c r="FD372" s="40"/>
      <c r="FE372" s="100"/>
    </row>
    <row r="373" spans="1:161">
      <c r="A373" s="119" t="str">
        <f>Validation!B373</f>
        <v>Pass</v>
      </c>
      <c r="B373" s="150"/>
      <c r="C373" s="150"/>
      <c r="D373" s="150"/>
      <c r="E373" s="151"/>
      <c r="F373" s="152"/>
      <c r="G373" s="150"/>
      <c r="H373" s="149"/>
      <c r="I373" s="40"/>
      <c r="J373" s="149"/>
      <c r="K373" s="102"/>
      <c r="L373" s="40"/>
      <c r="M373" s="123"/>
      <c r="N373" s="137"/>
      <c r="O373" s="137"/>
      <c r="P373" s="95"/>
      <c r="Q373" s="94"/>
      <c r="R373" s="96"/>
      <c r="S373" s="95"/>
      <c r="T373" s="40"/>
      <c r="U373" s="40"/>
      <c r="V373" s="185"/>
      <c r="W373" s="167"/>
      <c r="X373" s="96"/>
      <c r="Y373" s="99"/>
      <c r="Z373" s="40"/>
      <c r="AA373" s="40"/>
      <c r="AB373" s="171"/>
      <c r="AC373" s="172"/>
      <c r="AD373" s="40"/>
      <c r="AE373" s="40"/>
      <c r="AF373" s="94"/>
      <c r="AG373" s="94"/>
      <c r="AH373" s="100"/>
      <c r="AI373" s="170"/>
      <c r="AJ373" s="169"/>
      <c r="AK373" s="98"/>
      <c r="AL373" s="168"/>
      <c r="AM373" s="97"/>
      <c r="AN373" s="98"/>
      <c r="AO373" s="98"/>
      <c r="AP373" s="225"/>
      <c r="AQ373" s="175"/>
      <c r="AR373" s="98"/>
      <c r="AS373" s="235"/>
      <c r="AT373" s="168"/>
      <c r="AU373" s="136"/>
      <c r="AV373" s="99"/>
      <c r="AW373" s="40"/>
      <c r="AX373" s="40"/>
      <c r="AY373" s="40"/>
      <c r="AZ373" s="40"/>
      <c r="BA373" s="40"/>
      <c r="BB373" s="40"/>
      <c r="BC373" s="40"/>
      <c r="BD373" s="40"/>
      <c r="BE373" s="40"/>
      <c r="BF373" s="101"/>
      <c r="BG373" s="96"/>
      <c r="BH373" s="99"/>
      <c r="BI373" s="40"/>
      <c r="BJ373" s="40"/>
      <c r="BK373" s="40"/>
      <c r="BL373" s="40"/>
      <c r="BM373" s="40"/>
      <c r="BN373" s="40"/>
      <c r="BO373" s="40"/>
      <c r="BP373" s="100"/>
      <c r="BQ373" s="40"/>
      <c r="BR373" s="40"/>
      <c r="BS373" s="40"/>
      <c r="BT373" s="40"/>
      <c r="BU373" s="40"/>
      <c r="BV373" s="40"/>
      <c r="BW373" s="40"/>
      <c r="BX373" s="40"/>
      <c r="BY373" s="100"/>
      <c r="BZ373" s="99"/>
      <c r="CA373" s="40"/>
      <c r="CB373" s="40"/>
      <c r="CC373" s="40"/>
      <c r="CD373" s="40"/>
      <c r="CE373" s="40"/>
      <c r="CF373" s="40"/>
      <c r="CG373" s="40"/>
      <c r="CH373" s="40"/>
      <c r="CI373" s="40"/>
      <c r="CJ373" s="40"/>
      <c r="CK373" s="40"/>
      <c r="CL373" s="40"/>
      <c r="CM373" s="40"/>
      <c r="CN373" s="40"/>
      <c r="CO373" s="40"/>
      <c r="CP373" s="40"/>
      <c r="CQ373" s="40"/>
      <c r="CR373" s="40"/>
      <c r="CS373" s="102"/>
      <c r="CT373" s="103"/>
      <c r="CU373" s="40"/>
      <c r="CV373" s="40"/>
      <c r="CW373" s="40"/>
      <c r="CX373" s="40"/>
      <c r="CY373" s="40"/>
      <c r="CZ373" s="40"/>
      <c r="DA373" s="40"/>
      <c r="DB373" s="40"/>
      <c r="DC373" s="40"/>
      <c r="DD373" s="40"/>
      <c r="DE373" s="40"/>
      <c r="DF373" s="40"/>
      <c r="DG373" s="40"/>
      <c r="DH373" s="40"/>
      <c r="DI373" s="40"/>
      <c r="DJ373" s="40"/>
      <c r="DK373" s="40"/>
      <c r="DL373" s="40"/>
      <c r="DM373" s="40"/>
      <c r="DN373" s="40"/>
      <c r="DO373" s="94"/>
      <c r="DP373" s="100"/>
      <c r="DQ373" s="104"/>
      <c r="DR373" s="105"/>
      <c r="DS373" s="105"/>
      <c r="DT373" s="105"/>
      <c r="DU373" s="105"/>
      <c r="DV373" s="105"/>
      <c r="DW373" s="94"/>
      <c r="DX373" s="191"/>
      <c r="DY373" s="104"/>
      <c r="DZ373" s="105"/>
      <c r="EA373" s="105"/>
      <c r="EB373" s="105"/>
      <c r="EC373" s="105"/>
      <c r="ED373" s="105"/>
      <c r="EE373" s="105"/>
      <c r="EF373" s="94"/>
      <c r="EG373" s="96"/>
      <c r="EH373" s="18"/>
      <c r="EI373" s="2"/>
      <c r="EJ373" s="2"/>
      <c r="EK373" s="100"/>
      <c r="EL373" s="99"/>
      <c r="EM373" s="40"/>
      <c r="EN373" s="40"/>
      <c r="EO373" s="100"/>
      <c r="EP373" s="99"/>
      <c r="EQ373" s="40"/>
      <c r="ER373" s="40"/>
      <c r="ES373" s="40"/>
      <c r="ET373" s="40"/>
      <c r="EU373" s="40"/>
      <c r="EV373" s="40"/>
      <c r="EW373" s="100"/>
      <c r="EX373" s="99"/>
      <c r="EY373" s="40"/>
      <c r="EZ373" s="40"/>
      <c r="FA373" s="40"/>
      <c r="FB373" s="40"/>
      <c r="FC373" s="40"/>
      <c r="FD373" s="40"/>
      <c r="FE373" s="100"/>
    </row>
    <row r="374" spans="1:161">
      <c r="A374" s="119" t="str">
        <f>Validation!B374</f>
        <v>Pass</v>
      </c>
      <c r="B374" s="150"/>
      <c r="C374" s="150"/>
      <c r="D374" s="150"/>
      <c r="E374" s="151"/>
      <c r="F374" s="152"/>
      <c r="G374" s="150"/>
      <c r="H374" s="149"/>
      <c r="I374" s="40"/>
      <c r="J374" s="149"/>
      <c r="K374" s="102"/>
      <c r="L374" s="40"/>
      <c r="M374" s="123"/>
      <c r="N374" s="137"/>
      <c r="O374" s="137"/>
      <c r="P374" s="95"/>
      <c r="Q374" s="94"/>
      <c r="R374" s="96"/>
      <c r="S374" s="95"/>
      <c r="T374" s="40"/>
      <c r="U374" s="40"/>
      <c r="V374" s="185"/>
      <c r="W374" s="167"/>
      <c r="X374" s="96"/>
      <c r="Y374" s="99"/>
      <c r="Z374" s="40"/>
      <c r="AA374" s="40"/>
      <c r="AB374" s="171"/>
      <c r="AC374" s="172"/>
      <c r="AD374" s="40"/>
      <c r="AE374" s="40"/>
      <c r="AF374" s="94"/>
      <c r="AG374" s="94"/>
      <c r="AH374" s="100"/>
      <c r="AI374" s="170"/>
      <c r="AJ374" s="169"/>
      <c r="AK374" s="98"/>
      <c r="AL374" s="168"/>
      <c r="AM374" s="97"/>
      <c r="AN374" s="98"/>
      <c r="AO374" s="98"/>
      <c r="AP374" s="225"/>
      <c r="AQ374" s="175"/>
      <c r="AR374" s="98"/>
      <c r="AS374" s="235"/>
      <c r="AT374" s="168"/>
      <c r="AU374" s="136"/>
      <c r="AV374" s="99"/>
      <c r="AW374" s="40"/>
      <c r="AX374" s="40"/>
      <c r="AY374" s="40"/>
      <c r="AZ374" s="40"/>
      <c r="BA374" s="40"/>
      <c r="BB374" s="40"/>
      <c r="BC374" s="40"/>
      <c r="BD374" s="40"/>
      <c r="BE374" s="40"/>
      <c r="BF374" s="101"/>
      <c r="BG374" s="96"/>
      <c r="BH374" s="99"/>
      <c r="BI374" s="40"/>
      <c r="BJ374" s="40"/>
      <c r="BK374" s="40"/>
      <c r="BL374" s="40"/>
      <c r="BM374" s="40"/>
      <c r="BN374" s="40"/>
      <c r="BO374" s="40"/>
      <c r="BP374" s="100"/>
      <c r="BQ374" s="40"/>
      <c r="BR374" s="40"/>
      <c r="BS374" s="40"/>
      <c r="BT374" s="40"/>
      <c r="BU374" s="40"/>
      <c r="BV374" s="40"/>
      <c r="BW374" s="40"/>
      <c r="BX374" s="40"/>
      <c r="BY374" s="100"/>
      <c r="BZ374" s="99"/>
      <c r="CA374" s="40"/>
      <c r="CB374" s="40"/>
      <c r="CC374" s="40"/>
      <c r="CD374" s="40"/>
      <c r="CE374" s="40"/>
      <c r="CF374" s="40"/>
      <c r="CG374" s="40"/>
      <c r="CH374" s="40"/>
      <c r="CI374" s="40"/>
      <c r="CJ374" s="40"/>
      <c r="CK374" s="40"/>
      <c r="CL374" s="40"/>
      <c r="CM374" s="40"/>
      <c r="CN374" s="40"/>
      <c r="CO374" s="40"/>
      <c r="CP374" s="40"/>
      <c r="CQ374" s="40"/>
      <c r="CR374" s="40"/>
      <c r="CS374" s="102"/>
      <c r="CT374" s="103"/>
      <c r="CU374" s="40"/>
      <c r="CV374" s="40"/>
      <c r="CW374" s="40"/>
      <c r="CX374" s="40"/>
      <c r="CY374" s="40"/>
      <c r="CZ374" s="40"/>
      <c r="DA374" s="40"/>
      <c r="DB374" s="40"/>
      <c r="DC374" s="40"/>
      <c r="DD374" s="40"/>
      <c r="DE374" s="40"/>
      <c r="DF374" s="40"/>
      <c r="DG374" s="40"/>
      <c r="DH374" s="40"/>
      <c r="DI374" s="40"/>
      <c r="DJ374" s="40"/>
      <c r="DK374" s="40"/>
      <c r="DL374" s="40"/>
      <c r="DM374" s="40"/>
      <c r="DN374" s="40"/>
      <c r="DO374" s="94"/>
      <c r="DP374" s="100"/>
      <c r="DQ374" s="104"/>
      <c r="DR374" s="105"/>
      <c r="DS374" s="105"/>
      <c r="DT374" s="105"/>
      <c r="DU374" s="105"/>
      <c r="DV374" s="105"/>
      <c r="DW374" s="94"/>
      <c r="DX374" s="191"/>
      <c r="DY374" s="104"/>
      <c r="DZ374" s="105"/>
      <c r="EA374" s="105"/>
      <c r="EB374" s="105"/>
      <c r="EC374" s="105"/>
      <c r="ED374" s="105"/>
      <c r="EE374" s="105"/>
      <c r="EF374" s="94"/>
      <c r="EG374" s="96"/>
      <c r="EH374" s="18"/>
      <c r="EI374" s="2"/>
      <c r="EJ374" s="2"/>
      <c r="EK374" s="100"/>
      <c r="EL374" s="99"/>
      <c r="EM374" s="40"/>
      <c r="EN374" s="40"/>
      <c r="EO374" s="100"/>
      <c r="EP374" s="99"/>
      <c r="EQ374" s="40"/>
      <c r="ER374" s="40"/>
      <c r="ES374" s="40"/>
      <c r="ET374" s="40"/>
      <c r="EU374" s="40"/>
      <c r="EV374" s="40"/>
      <c r="EW374" s="100"/>
      <c r="EX374" s="99"/>
      <c r="EY374" s="40"/>
      <c r="EZ374" s="40"/>
      <c r="FA374" s="40"/>
      <c r="FB374" s="40"/>
      <c r="FC374" s="40"/>
      <c r="FD374" s="40"/>
      <c r="FE374" s="100"/>
    </row>
    <row r="375" spans="1:161">
      <c r="A375" s="119" t="str">
        <f>Validation!B375</f>
        <v>Pass</v>
      </c>
      <c r="B375" s="150"/>
      <c r="C375" s="150"/>
      <c r="D375" s="150"/>
      <c r="E375" s="151"/>
      <c r="F375" s="152"/>
      <c r="G375" s="150"/>
      <c r="H375" s="149"/>
      <c r="I375" s="40"/>
      <c r="J375" s="149"/>
      <c r="K375" s="102"/>
      <c r="L375" s="40"/>
      <c r="M375" s="123"/>
      <c r="N375" s="137"/>
      <c r="O375" s="137"/>
      <c r="P375" s="95"/>
      <c r="Q375" s="94"/>
      <c r="R375" s="96"/>
      <c r="S375" s="95"/>
      <c r="T375" s="40"/>
      <c r="U375" s="40"/>
      <c r="V375" s="185"/>
      <c r="W375" s="167"/>
      <c r="X375" s="96"/>
      <c r="Y375" s="99"/>
      <c r="Z375" s="40"/>
      <c r="AA375" s="40"/>
      <c r="AB375" s="171"/>
      <c r="AC375" s="172"/>
      <c r="AD375" s="40"/>
      <c r="AE375" s="40"/>
      <c r="AF375" s="94"/>
      <c r="AG375" s="94"/>
      <c r="AH375" s="100"/>
      <c r="AI375" s="170"/>
      <c r="AJ375" s="169"/>
      <c r="AK375" s="98"/>
      <c r="AL375" s="168"/>
      <c r="AM375" s="97"/>
      <c r="AN375" s="98"/>
      <c r="AO375" s="98"/>
      <c r="AP375" s="225"/>
      <c r="AQ375" s="175"/>
      <c r="AR375" s="98"/>
      <c r="AS375" s="235"/>
      <c r="AT375" s="168"/>
      <c r="AU375" s="136"/>
      <c r="AV375" s="99"/>
      <c r="AW375" s="40"/>
      <c r="AX375" s="40"/>
      <c r="AY375" s="40"/>
      <c r="AZ375" s="40"/>
      <c r="BA375" s="40"/>
      <c r="BB375" s="40"/>
      <c r="BC375" s="40"/>
      <c r="BD375" s="40"/>
      <c r="BE375" s="40"/>
      <c r="BF375" s="101"/>
      <c r="BG375" s="96"/>
      <c r="BH375" s="99"/>
      <c r="BI375" s="40"/>
      <c r="BJ375" s="40"/>
      <c r="BK375" s="40"/>
      <c r="BL375" s="40"/>
      <c r="BM375" s="40"/>
      <c r="BN375" s="40"/>
      <c r="BO375" s="40"/>
      <c r="BP375" s="100"/>
      <c r="BQ375" s="40"/>
      <c r="BR375" s="40"/>
      <c r="BS375" s="40"/>
      <c r="BT375" s="40"/>
      <c r="BU375" s="40"/>
      <c r="BV375" s="40"/>
      <c r="BW375" s="40"/>
      <c r="BX375" s="40"/>
      <c r="BY375" s="100"/>
      <c r="BZ375" s="99"/>
      <c r="CA375" s="40"/>
      <c r="CB375" s="40"/>
      <c r="CC375" s="40"/>
      <c r="CD375" s="40"/>
      <c r="CE375" s="40"/>
      <c r="CF375" s="40"/>
      <c r="CG375" s="40"/>
      <c r="CH375" s="40"/>
      <c r="CI375" s="40"/>
      <c r="CJ375" s="40"/>
      <c r="CK375" s="40"/>
      <c r="CL375" s="40"/>
      <c r="CM375" s="40"/>
      <c r="CN375" s="40"/>
      <c r="CO375" s="40"/>
      <c r="CP375" s="40"/>
      <c r="CQ375" s="40"/>
      <c r="CR375" s="40"/>
      <c r="CS375" s="102"/>
      <c r="CT375" s="103"/>
      <c r="CU375" s="40"/>
      <c r="CV375" s="40"/>
      <c r="CW375" s="40"/>
      <c r="CX375" s="40"/>
      <c r="CY375" s="40"/>
      <c r="CZ375" s="40"/>
      <c r="DA375" s="40"/>
      <c r="DB375" s="40"/>
      <c r="DC375" s="40"/>
      <c r="DD375" s="40"/>
      <c r="DE375" s="40"/>
      <c r="DF375" s="40"/>
      <c r="DG375" s="40"/>
      <c r="DH375" s="40"/>
      <c r="DI375" s="40"/>
      <c r="DJ375" s="40"/>
      <c r="DK375" s="40"/>
      <c r="DL375" s="40"/>
      <c r="DM375" s="40"/>
      <c r="DN375" s="40"/>
      <c r="DO375" s="94"/>
      <c r="DP375" s="100"/>
      <c r="DQ375" s="104"/>
      <c r="DR375" s="105"/>
      <c r="DS375" s="105"/>
      <c r="DT375" s="105"/>
      <c r="DU375" s="105"/>
      <c r="DV375" s="105"/>
      <c r="DW375" s="94"/>
      <c r="DX375" s="191"/>
      <c r="DY375" s="104"/>
      <c r="DZ375" s="105"/>
      <c r="EA375" s="105"/>
      <c r="EB375" s="105"/>
      <c r="EC375" s="105"/>
      <c r="ED375" s="105"/>
      <c r="EE375" s="105"/>
      <c r="EF375" s="94"/>
      <c r="EG375" s="96"/>
      <c r="EH375" s="18"/>
      <c r="EI375" s="2"/>
      <c r="EJ375" s="2"/>
      <c r="EK375" s="100"/>
      <c r="EL375" s="99"/>
      <c r="EM375" s="40"/>
      <c r="EN375" s="40"/>
      <c r="EO375" s="100"/>
      <c r="EP375" s="99"/>
      <c r="EQ375" s="40"/>
      <c r="ER375" s="40"/>
      <c r="ES375" s="40"/>
      <c r="ET375" s="40"/>
      <c r="EU375" s="40"/>
      <c r="EV375" s="40"/>
      <c r="EW375" s="100"/>
      <c r="EX375" s="99"/>
      <c r="EY375" s="40"/>
      <c r="EZ375" s="40"/>
      <c r="FA375" s="40"/>
      <c r="FB375" s="40"/>
      <c r="FC375" s="40"/>
      <c r="FD375" s="40"/>
      <c r="FE375" s="100"/>
    </row>
    <row r="376" spans="1:161">
      <c r="A376" s="119" t="str">
        <f>Validation!B376</f>
        <v>Pass</v>
      </c>
      <c r="B376" s="150"/>
      <c r="C376" s="150"/>
      <c r="D376" s="150"/>
      <c r="E376" s="151"/>
      <c r="F376" s="152"/>
      <c r="G376" s="150"/>
      <c r="H376" s="149"/>
      <c r="I376" s="40"/>
      <c r="J376" s="149"/>
      <c r="K376" s="102"/>
      <c r="L376" s="40"/>
      <c r="M376" s="123"/>
      <c r="N376" s="137"/>
      <c r="O376" s="137"/>
      <c r="P376" s="95"/>
      <c r="Q376" s="94"/>
      <c r="R376" s="96"/>
      <c r="S376" s="95"/>
      <c r="T376" s="40"/>
      <c r="U376" s="40"/>
      <c r="V376" s="185"/>
      <c r="W376" s="167"/>
      <c r="X376" s="96"/>
      <c r="Y376" s="99"/>
      <c r="Z376" s="40"/>
      <c r="AA376" s="40"/>
      <c r="AB376" s="171"/>
      <c r="AC376" s="172"/>
      <c r="AD376" s="40"/>
      <c r="AE376" s="40"/>
      <c r="AF376" s="94"/>
      <c r="AG376" s="94"/>
      <c r="AH376" s="100"/>
      <c r="AI376" s="170"/>
      <c r="AJ376" s="169"/>
      <c r="AK376" s="98"/>
      <c r="AL376" s="168"/>
      <c r="AM376" s="97"/>
      <c r="AN376" s="98"/>
      <c r="AO376" s="98"/>
      <c r="AP376" s="225"/>
      <c r="AQ376" s="175"/>
      <c r="AR376" s="98"/>
      <c r="AS376" s="235"/>
      <c r="AT376" s="168"/>
      <c r="AU376" s="136"/>
      <c r="AV376" s="99"/>
      <c r="AW376" s="40"/>
      <c r="AX376" s="40"/>
      <c r="AY376" s="40"/>
      <c r="AZ376" s="40"/>
      <c r="BA376" s="40"/>
      <c r="BB376" s="40"/>
      <c r="BC376" s="40"/>
      <c r="BD376" s="40"/>
      <c r="BE376" s="40"/>
      <c r="BF376" s="101"/>
      <c r="BG376" s="96"/>
      <c r="BH376" s="99"/>
      <c r="BI376" s="40"/>
      <c r="BJ376" s="40"/>
      <c r="BK376" s="40"/>
      <c r="BL376" s="40"/>
      <c r="BM376" s="40"/>
      <c r="BN376" s="40"/>
      <c r="BO376" s="40"/>
      <c r="BP376" s="100"/>
      <c r="BQ376" s="40"/>
      <c r="BR376" s="40"/>
      <c r="BS376" s="40"/>
      <c r="BT376" s="40"/>
      <c r="BU376" s="40"/>
      <c r="BV376" s="40"/>
      <c r="BW376" s="40"/>
      <c r="BX376" s="40"/>
      <c r="BY376" s="100"/>
      <c r="BZ376" s="99"/>
      <c r="CA376" s="40"/>
      <c r="CB376" s="40"/>
      <c r="CC376" s="40"/>
      <c r="CD376" s="40"/>
      <c r="CE376" s="40"/>
      <c r="CF376" s="40"/>
      <c r="CG376" s="40"/>
      <c r="CH376" s="40"/>
      <c r="CI376" s="40"/>
      <c r="CJ376" s="40"/>
      <c r="CK376" s="40"/>
      <c r="CL376" s="40"/>
      <c r="CM376" s="40"/>
      <c r="CN376" s="40"/>
      <c r="CO376" s="40"/>
      <c r="CP376" s="40"/>
      <c r="CQ376" s="40"/>
      <c r="CR376" s="40"/>
      <c r="CS376" s="102"/>
      <c r="CT376" s="103"/>
      <c r="CU376" s="40"/>
      <c r="CV376" s="40"/>
      <c r="CW376" s="40"/>
      <c r="CX376" s="40"/>
      <c r="CY376" s="40"/>
      <c r="CZ376" s="40"/>
      <c r="DA376" s="40"/>
      <c r="DB376" s="40"/>
      <c r="DC376" s="40"/>
      <c r="DD376" s="40"/>
      <c r="DE376" s="40"/>
      <c r="DF376" s="40"/>
      <c r="DG376" s="40"/>
      <c r="DH376" s="40"/>
      <c r="DI376" s="40"/>
      <c r="DJ376" s="40"/>
      <c r="DK376" s="40"/>
      <c r="DL376" s="40"/>
      <c r="DM376" s="40"/>
      <c r="DN376" s="40"/>
      <c r="DO376" s="94"/>
      <c r="DP376" s="100"/>
      <c r="DQ376" s="104"/>
      <c r="DR376" s="105"/>
      <c r="DS376" s="105"/>
      <c r="DT376" s="105"/>
      <c r="DU376" s="105"/>
      <c r="DV376" s="105"/>
      <c r="DW376" s="94"/>
      <c r="DX376" s="191"/>
      <c r="DY376" s="104"/>
      <c r="DZ376" s="105"/>
      <c r="EA376" s="105"/>
      <c r="EB376" s="105"/>
      <c r="EC376" s="105"/>
      <c r="ED376" s="105"/>
      <c r="EE376" s="105"/>
      <c r="EF376" s="94"/>
      <c r="EG376" s="96"/>
      <c r="EH376" s="18"/>
      <c r="EI376" s="2"/>
      <c r="EJ376" s="2"/>
      <c r="EK376" s="100"/>
      <c r="EL376" s="99"/>
      <c r="EM376" s="40"/>
      <c r="EN376" s="40"/>
      <c r="EO376" s="100"/>
      <c r="EP376" s="99"/>
      <c r="EQ376" s="40"/>
      <c r="ER376" s="40"/>
      <c r="ES376" s="40"/>
      <c r="ET376" s="40"/>
      <c r="EU376" s="40"/>
      <c r="EV376" s="40"/>
      <c r="EW376" s="100"/>
      <c r="EX376" s="99"/>
      <c r="EY376" s="40"/>
      <c r="EZ376" s="40"/>
      <c r="FA376" s="40"/>
      <c r="FB376" s="40"/>
      <c r="FC376" s="40"/>
      <c r="FD376" s="40"/>
      <c r="FE376" s="100"/>
    </row>
    <row r="377" spans="1:161">
      <c r="A377" s="119" t="str">
        <f>Validation!B377</f>
        <v>Pass</v>
      </c>
      <c r="B377" s="150"/>
      <c r="C377" s="150"/>
      <c r="D377" s="150"/>
      <c r="E377" s="151"/>
      <c r="F377" s="152"/>
      <c r="G377" s="150"/>
      <c r="H377" s="149"/>
      <c r="I377" s="40"/>
      <c r="J377" s="149"/>
      <c r="K377" s="102"/>
      <c r="L377" s="40"/>
      <c r="M377" s="123"/>
      <c r="N377" s="137"/>
      <c r="O377" s="137"/>
      <c r="P377" s="95"/>
      <c r="Q377" s="94"/>
      <c r="R377" s="96"/>
      <c r="S377" s="95"/>
      <c r="T377" s="40"/>
      <c r="U377" s="40"/>
      <c r="V377" s="185"/>
      <c r="W377" s="167"/>
      <c r="X377" s="96"/>
      <c r="Y377" s="99"/>
      <c r="Z377" s="40"/>
      <c r="AA377" s="40"/>
      <c r="AB377" s="171"/>
      <c r="AC377" s="172"/>
      <c r="AD377" s="40"/>
      <c r="AE377" s="40"/>
      <c r="AF377" s="94"/>
      <c r="AG377" s="94"/>
      <c r="AH377" s="100"/>
      <c r="AI377" s="170"/>
      <c r="AJ377" s="169"/>
      <c r="AK377" s="98"/>
      <c r="AL377" s="168"/>
      <c r="AM377" s="97"/>
      <c r="AN377" s="98"/>
      <c r="AO377" s="98"/>
      <c r="AP377" s="225"/>
      <c r="AQ377" s="175"/>
      <c r="AR377" s="98"/>
      <c r="AS377" s="235"/>
      <c r="AT377" s="168"/>
      <c r="AU377" s="136"/>
      <c r="AV377" s="99"/>
      <c r="AW377" s="40"/>
      <c r="AX377" s="40"/>
      <c r="AY377" s="40"/>
      <c r="AZ377" s="40"/>
      <c r="BA377" s="40"/>
      <c r="BB377" s="40"/>
      <c r="BC377" s="40"/>
      <c r="BD377" s="40"/>
      <c r="BE377" s="40"/>
      <c r="BF377" s="101"/>
      <c r="BG377" s="96"/>
      <c r="BH377" s="99"/>
      <c r="BI377" s="40"/>
      <c r="BJ377" s="40"/>
      <c r="BK377" s="40"/>
      <c r="BL377" s="40"/>
      <c r="BM377" s="40"/>
      <c r="BN377" s="40"/>
      <c r="BO377" s="40"/>
      <c r="BP377" s="100"/>
      <c r="BQ377" s="40"/>
      <c r="BR377" s="40"/>
      <c r="BS377" s="40"/>
      <c r="BT377" s="40"/>
      <c r="BU377" s="40"/>
      <c r="BV377" s="40"/>
      <c r="BW377" s="40"/>
      <c r="BX377" s="40"/>
      <c r="BY377" s="100"/>
      <c r="BZ377" s="99"/>
      <c r="CA377" s="40"/>
      <c r="CB377" s="40"/>
      <c r="CC377" s="40"/>
      <c r="CD377" s="40"/>
      <c r="CE377" s="40"/>
      <c r="CF377" s="40"/>
      <c r="CG377" s="40"/>
      <c r="CH377" s="40"/>
      <c r="CI377" s="40"/>
      <c r="CJ377" s="40"/>
      <c r="CK377" s="40"/>
      <c r="CL377" s="40"/>
      <c r="CM377" s="40"/>
      <c r="CN377" s="40"/>
      <c r="CO377" s="40"/>
      <c r="CP377" s="40"/>
      <c r="CQ377" s="40"/>
      <c r="CR377" s="40"/>
      <c r="CS377" s="102"/>
      <c r="CT377" s="103"/>
      <c r="CU377" s="40"/>
      <c r="CV377" s="40"/>
      <c r="CW377" s="40"/>
      <c r="CX377" s="40"/>
      <c r="CY377" s="40"/>
      <c r="CZ377" s="40"/>
      <c r="DA377" s="40"/>
      <c r="DB377" s="40"/>
      <c r="DC377" s="40"/>
      <c r="DD377" s="40"/>
      <c r="DE377" s="40"/>
      <c r="DF377" s="40"/>
      <c r="DG377" s="40"/>
      <c r="DH377" s="40"/>
      <c r="DI377" s="40"/>
      <c r="DJ377" s="40"/>
      <c r="DK377" s="40"/>
      <c r="DL377" s="40"/>
      <c r="DM377" s="40"/>
      <c r="DN377" s="40"/>
      <c r="DO377" s="94"/>
      <c r="DP377" s="100"/>
      <c r="DQ377" s="104"/>
      <c r="DR377" s="105"/>
      <c r="DS377" s="105"/>
      <c r="DT377" s="105"/>
      <c r="DU377" s="105"/>
      <c r="DV377" s="105"/>
      <c r="DW377" s="94"/>
      <c r="DX377" s="191"/>
      <c r="DY377" s="104"/>
      <c r="DZ377" s="105"/>
      <c r="EA377" s="105"/>
      <c r="EB377" s="105"/>
      <c r="EC377" s="105"/>
      <c r="ED377" s="105"/>
      <c r="EE377" s="105"/>
      <c r="EF377" s="94"/>
      <c r="EG377" s="96"/>
      <c r="EH377" s="18"/>
      <c r="EI377" s="2"/>
      <c r="EJ377" s="2"/>
      <c r="EK377" s="100"/>
      <c r="EL377" s="99"/>
      <c r="EM377" s="40"/>
      <c r="EN377" s="40"/>
      <c r="EO377" s="100"/>
      <c r="EP377" s="99"/>
      <c r="EQ377" s="40"/>
      <c r="ER377" s="40"/>
      <c r="ES377" s="40"/>
      <c r="ET377" s="40"/>
      <c r="EU377" s="40"/>
      <c r="EV377" s="40"/>
      <c r="EW377" s="100"/>
      <c r="EX377" s="99"/>
      <c r="EY377" s="40"/>
      <c r="EZ377" s="40"/>
      <c r="FA377" s="40"/>
      <c r="FB377" s="40"/>
      <c r="FC377" s="40"/>
      <c r="FD377" s="40"/>
      <c r="FE377" s="100"/>
    </row>
    <row r="378" spans="1:161">
      <c r="A378" s="119" t="str">
        <f>Validation!B378</f>
        <v>Pass</v>
      </c>
      <c r="B378" s="150"/>
      <c r="C378" s="150"/>
      <c r="D378" s="150"/>
      <c r="E378" s="151"/>
      <c r="F378" s="152"/>
      <c r="G378" s="150"/>
      <c r="H378" s="149"/>
      <c r="I378" s="40"/>
      <c r="J378" s="149"/>
      <c r="K378" s="102"/>
      <c r="L378" s="40"/>
      <c r="M378" s="123"/>
      <c r="N378" s="137"/>
      <c r="O378" s="137"/>
      <c r="P378" s="95"/>
      <c r="Q378" s="94"/>
      <c r="R378" s="96"/>
      <c r="S378" s="95"/>
      <c r="T378" s="40"/>
      <c r="U378" s="40"/>
      <c r="V378" s="185"/>
      <c r="W378" s="167"/>
      <c r="X378" s="96"/>
      <c r="Y378" s="99"/>
      <c r="Z378" s="40"/>
      <c r="AA378" s="40"/>
      <c r="AB378" s="171"/>
      <c r="AC378" s="172"/>
      <c r="AD378" s="40"/>
      <c r="AE378" s="40"/>
      <c r="AF378" s="94"/>
      <c r="AG378" s="94"/>
      <c r="AH378" s="100"/>
      <c r="AI378" s="170"/>
      <c r="AJ378" s="169"/>
      <c r="AK378" s="98"/>
      <c r="AL378" s="168"/>
      <c r="AM378" s="97"/>
      <c r="AN378" s="98"/>
      <c r="AO378" s="98"/>
      <c r="AP378" s="225"/>
      <c r="AQ378" s="175"/>
      <c r="AR378" s="98"/>
      <c r="AS378" s="235"/>
      <c r="AT378" s="168"/>
      <c r="AU378" s="136"/>
      <c r="AV378" s="99"/>
      <c r="AW378" s="40"/>
      <c r="AX378" s="40"/>
      <c r="AY378" s="40"/>
      <c r="AZ378" s="40"/>
      <c r="BA378" s="40"/>
      <c r="BB378" s="40"/>
      <c r="BC378" s="40"/>
      <c r="BD378" s="40"/>
      <c r="BE378" s="40"/>
      <c r="BF378" s="101"/>
      <c r="BG378" s="96"/>
      <c r="BH378" s="99"/>
      <c r="BI378" s="40"/>
      <c r="BJ378" s="40"/>
      <c r="BK378" s="40"/>
      <c r="BL378" s="40"/>
      <c r="BM378" s="40"/>
      <c r="BN378" s="40"/>
      <c r="BO378" s="40"/>
      <c r="BP378" s="100"/>
      <c r="BQ378" s="40"/>
      <c r="BR378" s="40"/>
      <c r="BS378" s="40"/>
      <c r="BT378" s="40"/>
      <c r="BU378" s="40"/>
      <c r="BV378" s="40"/>
      <c r="BW378" s="40"/>
      <c r="BX378" s="40"/>
      <c r="BY378" s="100"/>
      <c r="BZ378" s="99"/>
      <c r="CA378" s="40"/>
      <c r="CB378" s="40"/>
      <c r="CC378" s="40"/>
      <c r="CD378" s="40"/>
      <c r="CE378" s="40"/>
      <c r="CF378" s="40"/>
      <c r="CG378" s="40"/>
      <c r="CH378" s="40"/>
      <c r="CI378" s="40"/>
      <c r="CJ378" s="40"/>
      <c r="CK378" s="40"/>
      <c r="CL378" s="40"/>
      <c r="CM378" s="40"/>
      <c r="CN378" s="40"/>
      <c r="CO378" s="40"/>
      <c r="CP378" s="40"/>
      <c r="CQ378" s="40"/>
      <c r="CR378" s="40"/>
      <c r="CS378" s="102"/>
      <c r="CT378" s="103"/>
      <c r="CU378" s="40"/>
      <c r="CV378" s="40"/>
      <c r="CW378" s="40"/>
      <c r="CX378" s="40"/>
      <c r="CY378" s="40"/>
      <c r="CZ378" s="40"/>
      <c r="DA378" s="40"/>
      <c r="DB378" s="40"/>
      <c r="DC378" s="40"/>
      <c r="DD378" s="40"/>
      <c r="DE378" s="40"/>
      <c r="DF378" s="40"/>
      <c r="DG378" s="40"/>
      <c r="DH378" s="40"/>
      <c r="DI378" s="40"/>
      <c r="DJ378" s="40"/>
      <c r="DK378" s="40"/>
      <c r="DL378" s="40"/>
      <c r="DM378" s="40"/>
      <c r="DN378" s="40"/>
      <c r="DO378" s="94"/>
      <c r="DP378" s="100"/>
      <c r="DQ378" s="104"/>
      <c r="DR378" s="105"/>
      <c r="DS378" s="105"/>
      <c r="DT378" s="105"/>
      <c r="DU378" s="105"/>
      <c r="DV378" s="105"/>
      <c r="DW378" s="94"/>
      <c r="DX378" s="191"/>
      <c r="DY378" s="104"/>
      <c r="DZ378" s="105"/>
      <c r="EA378" s="105"/>
      <c r="EB378" s="105"/>
      <c r="EC378" s="105"/>
      <c r="ED378" s="105"/>
      <c r="EE378" s="105"/>
      <c r="EF378" s="94"/>
      <c r="EG378" s="96"/>
      <c r="EH378" s="18"/>
      <c r="EI378" s="2"/>
      <c r="EJ378" s="2"/>
      <c r="EK378" s="100"/>
      <c r="EL378" s="99"/>
      <c r="EM378" s="40"/>
      <c r="EN378" s="40"/>
      <c r="EO378" s="100"/>
      <c r="EP378" s="99"/>
      <c r="EQ378" s="40"/>
      <c r="ER378" s="40"/>
      <c r="ES378" s="40"/>
      <c r="ET378" s="40"/>
      <c r="EU378" s="40"/>
      <c r="EV378" s="40"/>
      <c r="EW378" s="100"/>
      <c r="EX378" s="99"/>
      <c r="EY378" s="40"/>
      <c r="EZ378" s="40"/>
      <c r="FA378" s="40"/>
      <c r="FB378" s="40"/>
      <c r="FC378" s="40"/>
      <c r="FD378" s="40"/>
      <c r="FE378" s="100"/>
    </row>
    <row r="379" spans="1:161">
      <c r="A379" s="119" t="str">
        <f>Validation!B379</f>
        <v>Pass</v>
      </c>
      <c r="B379" s="150"/>
      <c r="C379" s="150"/>
      <c r="D379" s="150"/>
      <c r="E379" s="151"/>
      <c r="F379" s="152"/>
      <c r="G379" s="150"/>
      <c r="H379" s="149"/>
      <c r="I379" s="40"/>
      <c r="J379" s="149"/>
      <c r="K379" s="102"/>
      <c r="L379" s="40"/>
      <c r="M379" s="123"/>
      <c r="N379" s="137"/>
      <c r="O379" s="137"/>
      <c r="P379" s="95"/>
      <c r="Q379" s="94"/>
      <c r="R379" s="96"/>
      <c r="S379" s="95"/>
      <c r="T379" s="40"/>
      <c r="U379" s="40"/>
      <c r="V379" s="185"/>
      <c r="W379" s="167"/>
      <c r="X379" s="96"/>
      <c r="Y379" s="99"/>
      <c r="Z379" s="40"/>
      <c r="AA379" s="40"/>
      <c r="AB379" s="171"/>
      <c r="AC379" s="172"/>
      <c r="AD379" s="40"/>
      <c r="AE379" s="40"/>
      <c r="AF379" s="94"/>
      <c r="AG379" s="94"/>
      <c r="AH379" s="100"/>
      <c r="AI379" s="170"/>
      <c r="AJ379" s="169"/>
      <c r="AK379" s="98"/>
      <c r="AL379" s="168"/>
      <c r="AM379" s="97"/>
      <c r="AN379" s="98"/>
      <c r="AO379" s="98"/>
      <c r="AP379" s="225"/>
      <c r="AQ379" s="175"/>
      <c r="AR379" s="98"/>
      <c r="AS379" s="235"/>
      <c r="AT379" s="168"/>
      <c r="AU379" s="136"/>
      <c r="AV379" s="99"/>
      <c r="AW379" s="40"/>
      <c r="AX379" s="40"/>
      <c r="AY379" s="40"/>
      <c r="AZ379" s="40"/>
      <c r="BA379" s="40"/>
      <c r="BB379" s="40"/>
      <c r="BC379" s="40"/>
      <c r="BD379" s="40"/>
      <c r="BE379" s="40"/>
      <c r="BF379" s="101"/>
      <c r="BG379" s="96"/>
      <c r="BH379" s="99"/>
      <c r="BI379" s="40"/>
      <c r="BJ379" s="40"/>
      <c r="BK379" s="40"/>
      <c r="BL379" s="40"/>
      <c r="BM379" s="40"/>
      <c r="BN379" s="40"/>
      <c r="BO379" s="40"/>
      <c r="BP379" s="100"/>
      <c r="BQ379" s="40"/>
      <c r="BR379" s="40"/>
      <c r="BS379" s="40"/>
      <c r="BT379" s="40"/>
      <c r="BU379" s="40"/>
      <c r="BV379" s="40"/>
      <c r="BW379" s="40"/>
      <c r="BX379" s="40"/>
      <c r="BY379" s="100"/>
      <c r="BZ379" s="99"/>
      <c r="CA379" s="40"/>
      <c r="CB379" s="40"/>
      <c r="CC379" s="40"/>
      <c r="CD379" s="40"/>
      <c r="CE379" s="40"/>
      <c r="CF379" s="40"/>
      <c r="CG379" s="40"/>
      <c r="CH379" s="40"/>
      <c r="CI379" s="40"/>
      <c r="CJ379" s="40"/>
      <c r="CK379" s="40"/>
      <c r="CL379" s="40"/>
      <c r="CM379" s="40"/>
      <c r="CN379" s="40"/>
      <c r="CO379" s="40"/>
      <c r="CP379" s="40"/>
      <c r="CQ379" s="40"/>
      <c r="CR379" s="40"/>
      <c r="CS379" s="102"/>
      <c r="CT379" s="103"/>
      <c r="CU379" s="40"/>
      <c r="CV379" s="40"/>
      <c r="CW379" s="40"/>
      <c r="CX379" s="40"/>
      <c r="CY379" s="40"/>
      <c r="CZ379" s="40"/>
      <c r="DA379" s="40"/>
      <c r="DB379" s="40"/>
      <c r="DC379" s="40"/>
      <c r="DD379" s="40"/>
      <c r="DE379" s="40"/>
      <c r="DF379" s="40"/>
      <c r="DG379" s="40"/>
      <c r="DH379" s="40"/>
      <c r="DI379" s="40"/>
      <c r="DJ379" s="40"/>
      <c r="DK379" s="40"/>
      <c r="DL379" s="40"/>
      <c r="DM379" s="40"/>
      <c r="DN379" s="40"/>
      <c r="DO379" s="94"/>
      <c r="DP379" s="100"/>
      <c r="DQ379" s="104"/>
      <c r="DR379" s="105"/>
      <c r="DS379" s="105"/>
      <c r="DT379" s="105"/>
      <c r="DU379" s="105"/>
      <c r="DV379" s="105"/>
      <c r="DW379" s="94"/>
      <c r="DX379" s="191"/>
      <c r="DY379" s="104"/>
      <c r="DZ379" s="105"/>
      <c r="EA379" s="105"/>
      <c r="EB379" s="105"/>
      <c r="EC379" s="105"/>
      <c r="ED379" s="105"/>
      <c r="EE379" s="105"/>
      <c r="EF379" s="94"/>
      <c r="EG379" s="96"/>
      <c r="EH379" s="18"/>
      <c r="EI379" s="2"/>
      <c r="EJ379" s="2"/>
      <c r="EK379" s="100"/>
      <c r="EL379" s="99"/>
      <c r="EM379" s="40"/>
      <c r="EN379" s="40"/>
      <c r="EO379" s="100"/>
      <c r="EP379" s="99"/>
      <c r="EQ379" s="40"/>
      <c r="ER379" s="40"/>
      <c r="ES379" s="40"/>
      <c r="ET379" s="40"/>
      <c r="EU379" s="40"/>
      <c r="EV379" s="40"/>
      <c r="EW379" s="100"/>
      <c r="EX379" s="99"/>
      <c r="EY379" s="40"/>
      <c r="EZ379" s="40"/>
      <c r="FA379" s="40"/>
      <c r="FB379" s="40"/>
      <c r="FC379" s="40"/>
      <c r="FD379" s="40"/>
      <c r="FE379" s="100"/>
    </row>
    <row r="380" spans="1:161">
      <c r="A380" s="119" t="str">
        <f>Validation!B380</f>
        <v>Pass</v>
      </c>
      <c r="B380" s="150"/>
      <c r="C380" s="150"/>
      <c r="D380" s="150"/>
      <c r="E380" s="151"/>
      <c r="F380" s="152"/>
      <c r="G380" s="150"/>
      <c r="H380" s="149"/>
      <c r="I380" s="40"/>
      <c r="J380" s="149"/>
      <c r="K380" s="102"/>
      <c r="L380" s="40"/>
      <c r="M380" s="123"/>
      <c r="N380" s="137"/>
      <c r="O380" s="137"/>
      <c r="P380" s="95"/>
      <c r="Q380" s="94"/>
      <c r="R380" s="96"/>
      <c r="S380" s="95"/>
      <c r="T380" s="40"/>
      <c r="U380" s="40"/>
      <c r="V380" s="185"/>
      <c r="W380" s="167"/>
      <c r="X380" s="96"/>
      <c r="Y380" s="99"/>
      <c r="Z380" s="40"/>
      <c r="AA380" s="40"/>
      <c r="AB380" s="171"/>
      <c r="AC380" s="172"/>
      <c r="AD380" s="40"/>
      <c r="AE380" s="40"/>
      <c r="AF380" s="94"/>
      <c r="AG380" s="94"/>
      <c r="AH380" s="100"/>
      <c r="AI380" s="170"/>
      <c r="AJ380" s="169"/>
      <c r="AK380" s="98"/>
      <c r="AL380" s="168"/>
      <c r="AM380" s="97"/>
      <c r="AN380" s="98"/>
      <c r="AO380" s="98"/>
      <c r="AP380" s="225"/>
      <c r="AQ380" s="175"/>
      <c r="AR380" s="98"/>
      <c r="AS380" s="235"/>
      <c r="AT380" s="168"/>
      <c r="AU380" s="136"/>
      <c r="AV380" s="99"/>
      <c r="AW380" s="40"/>
      <c r="AX380" s="40"/>
      <c r="AY380" s="40"/>
      <c r="AZ380" s="40"/>
      <c r="BA380" s="40"/>
      <c r="BB380" s="40"/>
      <c r="BC380" s="40"/>
      <c r="BD380" s="40"/>
      <c r="BE380" s="40"/>
      <c r="BF380" s="101"/>
      <c r="BG380" s="96"/>
      <c r="BH380" s="99"/>
      <c r="BI380" s="40"/>
      <c r="BJ380" s="40"/>
      <c r="BK380" s="40"/>
      <c r="BL380" s="40"/>
      <c r="BM380" s="40"/>
      <c r="BN380" s="40"/>
      <c r="BO380" s="40"/>
      <c r="BP380" s="100"/>
      <c r="BQ380" s="40"/>
      <c r="BR380" s="40"/>
      <c r="BS380" s="40"/>
      <c r="BT380" s="40"/>
      <c r="BU380" s="40"/>
      <c r="BV380" s="40"/>
      <c r="BW380" s="40"/>
      <c r="BX380" s="40"/>
      <c r="BY380" s="100"/>
      <c r="BZ380" s="99"/>
      <c r="CA380" s="40"/>
      <c r="CB380" s="40"/>
      <c r="CC380" s="40"/>
      <c r="CD380" s="40"/>
      <c r="CE380" s="40"/>
      <c r="CF380" s="40"/>
      <c r="CG380" s="40"/>
      <c r="CH380" s="40"/>
      <c r="CI380" s="40"/>
      <c r="CJ380" s="40"/>
      <c r="CK380" s="40"/>
      <c r="CL380" s="40"/>
      <c r="CM380" s="40"/>
      <c r="CN380" s="40"/>
      <c r="CO380" s="40"/>
      <c r="CP380" s="40"/>
      <c r="CQ380" s="40"/>
      <c r="CR380" s="40"/>
      <c r="CS380" s="102"/>
      <c r="CT380" s="103"/>
      <c r="CU380" s="40"/>
      <c r="CV380" s="40"/>
      <c r="CW380" s="40"/>
      <c r="CX380" s="40"/>
      <c r="CY380" s="40"/>
      <c r="CZ380" s="40"/>
      <c r="DA380" s="40"/>
      <c r="DB380" s="40"/>
      <c r="DC380" s="40"/>
      <c r="DD380" s="40"/>
      <c r="DE380" s="40"/>
      <c r="DF380" s="40"/>
      <c r="DG380" s="40"/>
      <c r="DH380" s="40"/>
      <c r="DI380" s="40"/>
      <c r="DJ380" s="40"/>
      <c r="DK380" s="40"/>
      <c r="DL380" s="40"/>
      <c r="DM380" s="40"/>
      <c r="DN380" s="40"/>
      <c r="DO380" s="94"/>
      <c r="DP380" s="100"/>
      <c r="DQ380" s="104"/>
      <c r="DR380" s="105"/>
      <c r="DS380" s="105"/>
      <c r="DT380" s="105"/>
      <c r="DU380" s="105"/>
      <c r="DV380" s="105"/>
      <c r="DW380" s="94"/>
      <c r="DX380" s="191"/>
      <c r="DY380" s="104"/>
      <c r="DZ380" s="105"/>
      <c r="EA380" s="105"/>
      <c r="EB380" s="105"/>
      <c r="EC380" s="105"/>
      <c r="ED380" s="105"/>
      <c r="EE380" s="105"/>
      <c r="EF380" s="94"/>
      <c r="EG380" s="96"/>
      <c r="EH380" s="18"/>
      <c r="EI380" s="2"/>
      <c r="EJ380" s="2"/>
      <c r="EK380" s="100"/>
      <c r="EL380" s="99"/>
      <c r="EM380" s="40"/>
      <c r="EN380" s="40"/>
      <c r="EO380" s="100"/>
      <c r="EP380" s="99"/>
      <c r="EQ380" s="40"/>
      <c r="ER380" s="40"/>
      <c r="ES380" s="40"/>
      <c r="ET380" s="40"/>
      <c r="EU380" s="40"/>
      <c r="EV380" s="40"/>
      <c r="EW380" s="100"/>
      <c r="EX380" s="99"/>
      <c r="EY380" s="40"/>
      <c r="EZ380" s="40"/>
      <c r="FA380" s="40"/>
      <c r="FB380" s="40"/>
      <c r="FC380" s="40"/>
      <c r="FD380" s="40"/>
      <c r="FE380" s="100"/>
    </row>
    <row r="381" spans="1:161">
      <c r="A381" s="119" t="str">
        <f>Validation!B381</f>
        <v>Pass</v>
      </c>
      <c r="B381" s="150"/>
      <c r="C381" s="150"/>
      <c r="D381" s="150"/>
      <c r="E381" s="151"/>
      <c r="F381" s="152"/>
      <c r="G381" s="150"/>
      <c r="H381" s="149"/>
      <c r="I381" s="40"/>
      <c r="J381" s="149"/>
      <c r="K381" s="102"/>
      <c r="L381" s="40"/>
      <c r="M381" s="123"/>
      <c r="N381" s="137"/>
      <c r="O381" s="137"/>
      <c r="P381" s="95"/>
      <c r="Q381" s="94"/>
      <c r="R381" s="96"/>
      <c r="S381" s="95"/>
      <c r="T381" s="40"/>
      <c r="U381" s="40"/>
      <c r="V381" s="185"/>
      <c r="W381" s="167"/>
      <c r="X381" s="96"/>
      <c r="Y381" s="99"/>
      <c r="Z381" s="40"/>
      <c r="AA381" s="40"/>
      <c r="AB381" s="171"/>
      <c r="AC381" s="172"/>
      <c r="AD381" s="40"/>
      <c r="AE381" s="40"/>
      <c r="AF381" s="94"/>
      <c r="AG381" s="94"/>
      <c r="AH381" s="100"/>
      <c r="AI381" s="170"/>
      <c r="AJ381" s="169"/>
      <c r="AK381" s="98"/>
      <c r="AL381" s="168"/>
      <c r="AM381" s="97"/>
      <c r="AN381" s="98"/>
      <c r="AO381" s="98"/>
      <c r="AP381" s="225"/>
      <c r="AQ381" s="175"/>
      <c r="AR381" s="98"/>
      <c r="AS381" s="235"/>
      <c r="AT381" s="168"/>
      <c r="AU381" s="136"/>
      <c r="AV381" s="99"/>
      <c r="AW381" s="40"/>
      <c r="AX381" s="40"/>
      <c r="AY381" s="40"/>
      <c r="AZ381" s="40"/>
      <c r="BA381" s="40"/>
      <c r="BB381" s="40"/>
      <c r="BC381" s="40"/>
      <c r="BD381" s="40"/>
      <c r="BE381" s="40"/>
      <c r="BF381" s="101"/>
      <c r="BG381" s="96"/>
      <c r="BH381" s="99"/>
      <c r="BI381" s="40"/>
      <c r="BJ381" s="40"/>
      <c r="BK381" s="40"/>
      <c r="BL381" s="40"/>
      <c r="BM381" s="40"/>
      <c r="BN381" s="40"/>
      <c r="BO381" s="40"/>
      <c r="BP381" s="100"/>
      <c r="BQ381" s="40"/>
      <c r="BR381" s="40"/>
      <c r="BS381" s="40"/>
      <c r="BT381" s="40"/>
      <c r="BU381" s="40"/>
      <c r="BV381" s="40"/>
      <c r="BW381" s="40"/>
      <c r="BX381" s="40"/>
      <c r="BY381" s="100"/>
      <c r="BZ381" s="99"/>
      <c r="CA381" s="40"/>
      <c r="CB381" s="40"/>
      <c r="CC381" s="40"/>
      <c r="CD381" s="40"/>
      <c r="CE381" s="40"/>
      <c r="CF381" s="40"/>
      <c r="CG381" s="40"/>
      <c r="CH381" s="40"/>
      <c r="CI381" s="40"/>
      <c r="CJ381" s="40"/>
      <c r="CK381" s="40"/>
      <c r="CL381" s="40"/>
      <c r="CM381" s="40"/>
      <c r="CN381" s="40"/>
      <c r="CO381" s="40"/>
      <c r="CP381" s="40"/>
      <c r="CQ381" s="40"/>
      <c r="CR381" s="40"/>
      <c r="CS381" s="102"/>
      <c r="CT381" s="103"/>
      <c r="CU381" s="40"/>
      <c r="CV381" s="40"/>
      <c r="CW381" s="40"/>
      <c r="CX381" s="40"/>
      <c r="CY381" s="40"/>
      <c r="CZ381" s="40"/>
      <c r="DA381" s="40"/>
      <c r="DB381" s="40"/>
      <c r="DC381" s="40"/>
      <c r="DD381" s="40"/>
      <c r="DE381" s="40"/>
      <c r="DF381" s="40"/>
      <c r="DG381" s="40"/>
      <c r="DH381" s="40"/>
      <c r="DI381" s="40"/>
      <c r="DJ381" s="40"/>
      <c r="DK381" s="40"/>
      <c r="DL381" s="40"/>
      <c r="DM381" s="40"/>
      <c r="DN381" s="40"/>
      <c r="DO381" s="94"/>
      <c r="DP381" s="100"/>
      <c r="DQ381" s="104"/>
      <c r="DR381" s="105"/>
      <c r="DS381" s="105"/>
      <c r="DT381" s="105"/>
      <c r="DU381" s="105"/>
      <c r="DV381" s="105"/>
      <c r="DW381" s="94"/>
      <c r="DX381" s="191"/>
      <c r="DY381" s="104"/>
      <c r="DZ381" s="105"/>
      <c r="EA381" s="105"/>
      <c r="EB381" s="105"/>
      <c r="EC381" s="105"/>
      <c r="ED381" s="105"/>
      <c r="EE381" s="105"/>
      <c r="EF381" s="94"/>
      <c r="EG381" s="96"/>
      <c r="EH381" s="18"/>
      <c r="EI381" s="2"/>
      <c r="EJ381" s="2"/>
      <c r="EK381" s="100"/>
      <c r="EL381" s="99"/>
      <c r="EM381" s="40"/>
      <c r="EN381" s="40"/>
      <c r="EO381" s="100"/>
      <c r="EP381" s="99"/>
      <c r="EQ381" s="40"/>
      <c r="ER381" s="40"/>
      <c r="ES381" s="40"/>
      <c r="ET381" s="40"/>
      <c r="EU381" s="40"/>
      <c r="EV381" s="40"/>
      <c r="EW381" s="100"/>
      <c r="EX381" s="99"/>
      <c r="EY381" s="40"/>
      <c r="EZ381" s="40"/>
      <c r="FA381" s="40"/>
      <c r="FB381" s="40"/>
      <c r="FC381" s="40"/>
      <c r="FD381" s="40"/>
      <c r="FE381" s="100"/>
    </row>
    <row r="382" spans="1:161">
      <c r="A382" s="119" t="str">
        <f>Validation!B382</f>
        <v>Pass</v>
      </c>
      <c r="B382" s="150"/>
      <c r="C382" s="150"/>
      <c r="D382" s="150"/>
      <c r="E382" s="151"/>
      <c r="F382" s="152"/>
      <c r="G382" s="150"/>
      <c r="H382" s="149"/>
      <c r="I382" s="40"/>
      <c r="J382" s="149"/>
      <c r="K382" s="102"/>
      <c r="L382" s="40"/>
      <c r="M382" s="123"/>
      <c r="N382" s="137"/>
      <c r="O382" s="137"/>
      <c r="P382" s="95"/>
      <c r="Q382" s="94"/>
      <c r="R382" s="96"/>
      <c r="S382" s="95"/>
      <c r="T382" s="40"/>
      <c r="U382" s="40"/>
      <c r="V382" s="185"/>
      <c r="W382" s="167"/>
      <c r="X382" s="96"/>
      <c r="Y382" s="99"/>
      <c r="Z382" s="40"/>
      <c r="AA382" s="40"/>
      <c r="AB382" s="171"/>
      <c r="AC382" s="172"/>
      <c r="AD382" s="40"/>
      <c r="AE382" s="40"/>
      <c r="AF382" s="94"/>
      <c r="AG382" s="94"/>
      <c r="AH382" s="100"/>
      <c r="AI382" s="170"/>
      <c r="AJ382" s="169"/>
      <c r="AK382" s="98"/>
      <c r="AL382" s="168"/>
      <c r="AM382" s="97"/>
      <c r="AN382" s="98"/>
      <c r="AO382" s="98"/>
      <c r="AP382" s="225"/>
      <c r="AQ382" s="175"/>
      <c r="AR382" s="98"/>
      <c r="AS382" s="235"/>
      <c r="AT382" s="168"/>
      <c r="AU382" s="136"/>
      <c r="AV382" s="99"/>
      <c r="AW382" s="40"/>
      <c r="AX382" s="40"/>
      <c r="AY382" s="40"/>
      <c r="AZ382" s="40"/>
      <c r="BA382" s="40"/>
      <c r="BB382" s="40"/>
      <c r="BC382" s="40"/>
      <c r="BD382" s="40"/>
      <c r="BE382" s="40"/>
      <c r="BF382" s="101"/>
      <c r="BG382" s="96"/>
      <c r="BH382" s="99"/>
      <c r="BI382" s="40"/>
      <c r="BJ382" s="40"/>
      <c r="BK382" s="40"/>
      <c r="BL382" s="40"/>
      <c r="BM382" s="40"/>
      <c r="BN382" s="40"/>
      <c r="BO382" s="40"/>
      <c r="BP382" s="100"/>
      <c r="BQ382" s="40"/>
      <c r="BR382" s="40"/>
      <c r="BS382" s="40"/>
      <c r="BT382" s="40"/>
      <c r="BU382" s="40"/>
      <c r="BV382" s="40"/>
      <c r="BW382" s="40"/>
      <c r="BX382" s="40"/>
      <c r="BY382" s="100"/>
      <c r="BZ382" s="99"/>
      <c r="CA382" s="40"/>
      <c r="CB382" s="40"/>
      <c r="CC382" s="40"/>
      <c r="CD382" s="40"/>
      <c r="CE382" s="40"/>
      <c r="CF382" s="40"/>
      <c r="CG382" s="40"/>
      <c r="CH382" s="40"/>
      <c r="CI382" s="40"/>
      <c r="CJ382" s="40"/>
      <c r="CK382" s="40"/>
      <c r="CL382" s="40"/>
      <c r="CM382" s="40"/>
      <c r="CN382" s="40"/>
      <c r="CO382" s="40"/>
      <c r="CP382" s="40"/>
      <c r="CQ382" s="40"/>
      <c r="CR382" s="40"/>
      <c r="CS382" s="102"/>
      <c r="CT382" s="103"/>
      <c r="CU382" s="40"/>
      <c r="CV382" s="40"/>
      <c r="CW382" s="40"/>
      <c r="CX382" s="40"/>
      <c r="CY382" s="40"/>
      <c r="CZ382" s="40"/>
      <c r="DA382" s="40"/>
      <c r="DB382" s="40"/>
      <c r="DC382" s="40"/>
      <c r="DD382" s="40"/>
      <c r="DE382" s="40"/>
      <c r="DF382" s="40"/>
      <c r="DG382" s="40"/>
      <c r="DH382" s="40"/>
      <c r="DI382" s="40"/>
      <c r="DJ382" s="40"/>
      <c r="DK382" s="40"/>
      <c r="DL382" s="40"/>
      <c r="DM382" s="40"/>
      <c r="DN382" s="40"/>
      <c r="DO382" s="94"/>
      <c r="DP382" s="100"/>
      <c r="DQ382" s="104"/>
      <c r="DR382" s="105"/>
      <c r="DS382" s="105"/>
      <c r="DT382" s="105"/>
      <c r="DU382" s="105"/>
      <c r="DV382" s="105"/>
      <c r="DW382" s="94"/>
      <c r="DX382" s="191"/>
      <c r="DY382" s="104"/>
      <c r="DZ382" s="105"/>
      <c r="EA382" s="105"/>
      <c r="EB382" s="105"/>
      <c r="EC382" s="105"/>
      <c r="ED382" s="105"/>
      <c r="EE382" s="105"/>
      <c r="EF382" s="94"/>
      <c r="EG382" s="96"/>
      <c r="EH382" s="18"/>
      <c r="EI382" s="2"/>
      <c r="EJ382" s="2"/>
      <c r="EK382" s="100"/>
      <c r="EL382" s="99"/>
      <c r="EM382" s="40"/>
      <c r="EN382" s="40"/>
      <c r="EO382" s="100"/>
      <c r="EP382" s="99"/>
      <c r="EQ382" s="40"/>
      <c r="ER382" s="40"/>
      <c r="ES382" s="40"/>
      <c r="ET382" s="40"/>
      <c r="EU382" s="40"/>
      <c r="EV382" s="40"/>
      <c r="EW382" s="100"/>
      <c r="EX382" s="99"/>
      <c r="EY382" s="40"/>
      <c r="EZ382" s="40"/>
      <c r="FA382" s="40"/>
      <c r="FB382" s="40"/>
      <c r="FC382" s="40"/>
      <c r="FD382" s="40"/>
      <c r="FE382" s="100"/>
    </row>
    <row r="383" spans="1:161">
      <c r="A383" s="119" t="str">
        <f>Validation!B383</f>
        <v>Pass</v>
      </c>
      <c r="B383" s="150"/>
      <c r="C383" s="150"/>
      <c r="D383" s="150"/>
      <c r="E383" s="151"/>
      <c r="F383" s="152"/>
      <c r="G383" s="150"/>
      <c r="H383" s="149"/>
      <c r="I383" s="40"/>
      <c r="J383" s="149"/>
      <c r="K383" s="102"/>
      <c r="L383" s="40"/>
      <c r="M383" s="123"/>
      <c r="N383" s="137"/>
      <c r="O383" s="137"/>
      <c r="P383" s="95"/>
      <c r="Q383" s="94"/>
      <c r="R383" s="96"/>
      <c r="S383" s="95"/>
      <c r="T383" s="40"/>
      <c r="U383" s="40"/>
      <c r="V383" s="185"/>
      <c r="W383" s="167"/>
      <c r="X383" s="96"/>
      <c r="Y383" s="99"/>
      <c r="Z383" s="40"/>
      <c r="AA383" s="40"/>
      <c r="AB383" s="171"/>
      <c r="AC383" s="172"/>
      <c r="AD383" s="40"/>
      <c r="AE383" s="40"/>
      <c r="AF383" s="94"/>
      <c r="AG383" s="94"/>
      <c r="AH383" s="100"/>
      <c r="AI383" s="170"/>
      <c r="AJ383" s="169"/>
      <c r="AK383" s="98"/>
      <c r="AL383" s="168"/>
      <c r="AM383" s="97"/>
      <c r="AN383" s="98"/>
      <c r="AO383" s="98"/>
      <c r="AP383" s="225"/>
      <c r="AQ383" s="175"/>
      <c r="AR383" s="98"/>
      <c r="AS383" s="235"/>
      <c r="AT383" s="168"/>
      <c r="AU383" s="136"/>
      <c r="AV383" s="99"/>
      <c r="AW383" s="40"/>
      <c r="AX383" s="40"/>
      <c r="AY383" s="40"/>
      <c r="AZ383" s="40"/>
      <c r="BA383" s="40"/>
      <c r="BB383" s="40"/>
      <c r="BC383" s="40"/>
      <c r="BD383" s="40"/>
      <c r="BE383" s="40"/>
      <c r="BF383" s="101"/>
      <c r="BG383" s="96"/>
      <c r="BH383" s="99"/>
      <c r="BI383" s="40"/>
      <c r="BJ383" s="40"/>
      <c r="BK383" s="40"/>
      <c r="BL383" s="40"/>
      <c r="BM383" s="40"/>
      <c r="BN383" s="40"/>
      <c r="BO383" s="40"/>
      <c r="BP383" s="100"/>
      <c r="BQ383" s="40"/>
      <c r="BR383" s="40"/>
      <c r="BS383" s="40"/>
      <c r="BT383" s="40"/>
      <c r="BU383" s="40"/>
      <c r="BV383" s="40"/>
      <c r="BW383" s="40"/>
      <c r="BX383" s="40"/>
      <c r="BY383" s="100"/>
      <c r="BZ383" s="99"/>
      <c r="CA383" s="40"/>
      <c r="CB383" s="40"/>
      <c r="CC383" s="40"/>
      <c r="CD383" s="40"/>
      <c r="CE383" s="40"/>
      <c r="CF383" s="40"/>
      <c r="CG383" s="40"/>
      <c r="CH383" s="40"/>
      <c r="CI383" s="40"/>
      <c r="CJ383" s="40"/>
      <c r="CK383" s="40"/>
      <c r="CL383" s="40"/>
      <c r="CM383" s="40"/>
      <c r="CN383" s="40"/>
      <c r="CO383" s="40"/>
      <c r="CP383" s="40"/>
      <c r="CQ383" s="40"/>
      <c r="CR383" s="40"/>
      <c r="CS383" s="102"/>
      <c r="CT383" s="103"/>
      <c r="CU383" s="40"/>
      <c r="CV383" s="40"/>
      <c r="CW383" s="40"/>
      <c r="CX383" s="40"/>
      <c r="CY383" s="40"/>
      <c r="CZ383" s="40"/>
      <c r="DA383" s="40"/>
      <c r="DB383" s="40"/>
      <c r="DC383" s="40"/>
      <c r="DD383" s="40"/>
      <c r="DE383" s="40"/>
      <c r="DF383" s="40"/>
      <c r="DG383" s="40"/>
      <c r="DH383" s="40"/>
      <c r="DI383" s="40"/>
      <c r="DJ383" s="40"/>
      <c r="DK383" s="40"/>
      <c r="DL383" s="40"/>
      <c r="DM383" s="40"/>
      <c r="DN383" s="40"/>
      <c r="DO383" s="94"/>
      <c r="DP383" s="100"/>
      <c r="DQ383" s="104"/>
      <c r="DR383" s="105"/>
      <c r="DS383" s="105"/>
      <c r="DT383" s="105"/>
      <c r="DU383" s="105"/>
      <c r="DV383" s="105"/>
      <c r="DW383" s="94"/>
      <c r="DX383" s="191"/>
      <c r="DY383" s="104"/>
      <c r="DZ383" s="105"/>
      <c r="EA383" s="105"/>
      <c r="EB383" s="105"/>
      <c r="EC383" s="105"/>
      <c r="ED383" s="105"/>
      <c r="EE383" s="105"/>
      <c r="EF383" s="94"/>
      <c r="EG383" s="96"/>
      <c r="EH383" s="18"/>
      <c r="EI383" s="2"/>
      <c r="EJ383" s="2"/>
      <c r="EK383" s="100"/>
      <c r="EL383" s="99"/>
      <c r="EM383" s="40"/>
      <c r="EN383" s="40"/>
      <c r="EO383" s="100"/>
      <c r="EP383" s="99"/>
      <c r="EQ383" s="40"/>
      <c r="ER383" s="40"/>
      <c r="ES383" s="40"/>
      <c r="ET383" s="40"/>
      <c r="EU383" s="40"/>
      <c r="EV383" s="40"/>
      <c r="EW383" s="100"/>
      <c r="EX383" s="99"/>
      <c r="EY383" s="40"/>
      <c r="EZ383" s="40"/>
      <c r="FA383" s="40"/>
      <c r="FB383" s="40"/>
      <c r="FC383" s="40"/>
      <c r="FD383" s="40"/>
      <c r="FE383" s="100"/>
    </row>
    <row r="384" spans="1:161">
      <c r="A384" s="119" t="str">
        <f>Validation!B384</f>
        <v>Pass</v>
      </c>
      <c r="B384" s="150"/>
      <c r="C384" s="150"/>
      <c r="D384" s="150"/>
      <c r="E384" s="151"/>
      <c r="F384" s="152"/>
      <c r="G384" s="150"/>
      <c r="H384" s="149"/>
      <c r="I384" s="40"/>
      <c r="J384" s="149"/>
      <c r="K384" s="102"/>
      <c r="L384" s="40"/>
      <c r="M384" s="123"/>
      <c r="N384" s="137"/>
      <c r="O384" s="137"/>
      <c r="P384" s="95"/>
      <c r="Q384" s="94"/>
      <c r="R384" s="96"/>
      <c r="S384" s="95"/>
      <c r="T384" s="40"/>
      <c r="U384" s="40"/>
      <c r="V384" s="185"/>
      <c r="W384" s="167"/>
      <c r="X384" s="96"/>
      <c r="Y384" s="99"/>
      <c r="Z384" s="40"/>
      <c r="AA384" s="40"/>
      <c r="AB384" s="171"/>
      <c r="AC384" s="172"/>
      <c r="AD384" s="40"/>
      <c r="AE384" s="40"/>
      <c r="AF384" s="94"/>
      <c r="AG384" s="94"/>
      <c r="AH384" s="100"/>
      <c r="AI384" s="170"/>
      <c r="AJ384" s="169"/>
      <c r="AK384" s="98"/>
      <c r="AL384" s="168"/>
      <c r="AM384" s="97"/>
      <c r="AN384" s="98"/>
      <c r="AO384" s="98"/>
      <c r="AP384" s="225"/>
      <c r="AQ384" s="175"/>
      <c r="AR384" s="98"/>
      <c r="AS384" s="235"/>
      <c r="AT384" s="168"/>
      <c r="AU384" s="136"/>
      <c r="AV384" s="99"/>
      <c r="AW384" s="40"/>
      <c r="AX384" s="40"/>
      <c r="AY384" s="40"/>
      <c r="AZ384" s="40"/>
      <c r="BA384" s="40"/>
      <c r="BB384" s="40"/>
      <c r="BC384" s="40"/>
      <c r="BD384" s="40"/>
      <c r="BE384" s="40"/>
      <c r="BF384" s="101"/>
      <c r="BG384" s="96"/>
      <c r="BH384" s="99"/>
      <c r="BI384" s="40"/>
      <c r="BJ384" s="40"/>
      <c r="BK384" s="40"/>
      <c r="BL384" s="40"/>
      <c r="BM384" s="40"/>
      <c r="BN384" s="40"/>
      <c r="BO384" s="40"/>
      <c r="BP384" s="100"/>
      <c r="BQ384" s="40"/>
      <c r="BR384" s="40"/>
      <c r="BS384" s="40"/>
      <c r="BT384" s="40"/>
      <c r="BU384" s="40"/>
      <c r="BV384" s="40"/>
      <c r="BW384" s="40"/>
      <c r="BX384" s="40"/>
      <c r="BY384" s="100"/>
      <c r="BZ384" s="99"/>
      <c r="CA384" s="40"/>
      <c r="CB384" s="40"/>
      <c r="CC384" s="40"/>
      <c r="CD384" s="40"/>
      <c r="CE384" s="40"/>
      <c r="CF384" s="40"/>
      <c r="CG384" s="40"/>
      <c r="CH384" s="40"/>
      <c r="CI384" s="40"/>
      <c r="CJ384" s="40"/>
      <c r="CK384" s="40"/>
      <c r="CL384" s="40"/>
      <c r="CM384" s="40"/>
      <c r="CN384" s="40"/>
      <c r="CO384" s="40"/>
      <c r="CP384" s="40"/>
      <c r="CQ384" s="40"/>
      <c r="CR384" s="40"/>
      <c r="CS384" s="102"/>
      <c r="CT384" s="103"/>
      <c r="CU384" s="40"/>
      <c r="CV384" s="40"/>
      <c r="CW384" s="40"/>
      <c r="CX384" s="40"/>
      <c r="CY384" s="40"/>
      <c r="CZ384" s="40"/>
      <c r="DA384" s="40"/>
      <c r="DB384" s="40"/>
      <c r="DC384" s="40"/>
      <c r="DD384" s="40"/>
      <c r="DE384" s="40"/>
      <c r="DF384" s="40"/>
      <c r="DG384" s="40"/>
      <c r="DH384" s="40"/>
      <c r="DI384" s="40"/>
      <c r="DJ384" s="40"/>
      <c r="DK384" s="40"/>
      <c r="DL384" s="40"/>
      <c r="DM384" s="40"/>
      <c r="DN384" s="40"/>
      <c r="DO384" s="94"/>
      <c r="DP384" s="100"/>
      <c r="DQ384" s="104"/>
      <c r="DR384" s="105"/>
      <c r="DS384" s="105"/>
      <c r="DT384" s="105"/>
      <c r="DU384" s="105"/>
      <c r="DV384" s="105"/>
      <c r="DW384" s="94"/>
      <c r="DX384" s="191"/>
      <c r="DY384" s="104"/>
      <c r="DZ384" s="105"/>
      <c r="EA384" s="105"/>
      <c r="EB384" s="105"/>
      <c r="EC384" s="105"/>
      <c r="ED384" s="105"/>
      <c r="EE384" s="105"/>
      <c r="EF384" s="94"/>
      <c r="EG384" s="96"/>
      <c r="EH384" s="18"/>
      <c r="EI384" s="2"/>
      <c r="EJ384" s="2"/>
      <c r="EK384" s="100"/>
      <c r="EL384" s="99"/>
      <c r="EM384" s="40"/>
      <c r="EN384" s="40"/>
      <c r="EO384" s="100"/>
      <c r="EP384" s="99"/>
      <c r="EQ384" s="40"/>
      <c r="ER384" s="40"/>
      <c r="ES384" s="40"/>
      <c r="ET384" s="40"/>
      <c r="EU384" s="40"/>
      <c r="EV384" s="40"/>
      <c r="EW384" s="100"/>
      <c r="EX384" s="99"/>
      <c r="EY384" s="40"/>
      <c r="EZ384" s="40"/>
      <c r="FA384" s="40"/>
      <c r="FB384" s="40"/>
      <c r="FC384" s="40"/>
      <c r="FD384" s="40"/>
      <c r="FE384" s="100"/>
    </row>
    <row r="385" spans="1:161">
      <c r="A385" s="119" t="str">
        <f>Validation!B385</f>
        <v>Pass</v>
      </c>
      <c r="B385" s="150"/>
      <c r="C385" s="150"/>
      <c r="D385" s="150"/>
      <c r="E385" s="151"/>
      <c r="F385" s="152"/>
      <c r="G385" s="150"/>
      <c r="H385" s="149"/>
      <c r="I385" s="40"/>
      <c r="J385" s="149"/>
      <c r="K385" s="102"/>
      <c r="L385" s="40"/>
      <c r="M385" s="123"/>
      <c r="N385" s="137"/>
      <c r="O385" s="137"/>
      <c r="P385" s="95"/>
      <c r="Q385" s="94"/>
      <c r="R385" s="96"/>
      <c r="S385" s="95"/>
      <c r="T385" s="40"/>
      <c r="U385" s="40"/>
      <c r="V385" s="185"/>
      <c r="W385" s="167"/>
      <c r="X385" s="96"/>
      <c r="Y385" s="99"/>
      <c r="Z385" s="40"/>
      <c r="AA385" s="40"/>
      <c r="AB385" s="171"/>
      <c r="AC385" s="172"/>
      <c r="AD385" s="40"/>
      <c r="AE385" s="40"/>
      <c r="AF385" s="94"/>
      <c r="AG385" s="94"/>
      <c r="AH385" s="100"/>
      <c r="AI385" s="170"/>
      <c r="AJ385" s="169"/>
      <c r="AK385" s="98"/>
      <c r="AL385" s="168"/>
      <c r="AM385" s="97"/>
      <c r="AN385" s="98"/>
      <c r="AO385" s="98"/>
      <c r="AP385" s="225"/>
      <c r="AQ385" s="175"/>
      <c r="AR385" s="98"/>
      <c r="AS385" s="235"/>
      <c r="AT385" s="168"/>
      <c r="AU385" s="136"/>
      <c r="AV385" s="99"/>
      <c r="AW385" s="40"/>
      <c r="AX385" s="40"/>
      <c r="AY385" s="40"/>
      <c r="AZ385" s="40"/>
      <c r="BA385" s="40"/>
      <c r="BB385" s="40"/>
      <c r="BC385" s="40"/>
      <c r="BD385" s="40"/>
      <c r="BE385" s="40"/>
      <c r="BF385" s="101"/>
      <c r="BG385" s="96"/>
      <c r="BH385" s="99"/>
      <c r="BI385" s="40"/>
      <c r="BJ385" s="40"/>
      <c r="BK385" s="40"/>
      <c r="BL385" s="40"/>
      <c r="BM385" s="40"/>
      <c r="BN385" s="40"/>
      <c r="BO385" s="40"/>
      <c r="BP385" s="100"/>
      <c r="BQ385" s="40"/>
      <c r="BR385" s="40"/>
      <c r="BS385" s="40"/>
      <c r="BT385" s="40"/>
      <c r="BU385" s="40"/>
      <c r="BV385" s="40"/>
      <c r="BW385" s="40"/>
      <c r="BX385" s="40"/>
      <c r="BY385" s="100"/>
      <c r="BZ385" s="99"/>
      <c r="CA385" s="40"/>
      <c r="CB385" s="40"/>
      <c r="CC385" s="40"/>
      <c r="CD385" s="40"/>
      <c r="CE385" s="40"/>
      <c r="CF385" s="40"/>
      <c r="CG385" s="40"/>
      <c r="CH385" s="40"/>
      <c r="CI385" s="40"/>
      <c r="CJ385" s="40"/>
      <c r="CK385" s="40"/>
      <c r="CL385" s="40"/>
      <c r="CM385" s="40"/>
      <c r="CN385" s="40"/>
      <c r="CO385" s="40"/>
      <c r="CP385" s="40"/>
      <c r="CQ385" s="40"/>
      <c r="CR385" s="40"/>
      <c r="CS385" s="102"/>
      <c r="CT385" s="103"/>
      <c r="CU385" s="40"/>
      <c r="CV385" s="40"/>
      <c r="CW385" s="40"/>
      <c r="CX385" s="40"/>
      <c r="CY385" s="40"/>
      <c r="CZ385" s="40"/>
      <c r="DA385" s="40"/>
      <c r="DB385" s="40"/>
      <c r="DC385" s="40"/>
      <c r="DD385" s="40"/>
      <c r="DE385" s="40"/>
      <c r="DF385" s="40"/>
      <c r="DG385" s="40"/>
      <c r="DH385" s="40"/>
      <c r="DI385" s="40"/>
      <c r="DJ385" s="40"/>
      <c r="DK385" s="40"/>
      <c r="DL385" s="40"/>
      <c r="DM385" s="40"/>
      <c r="DN385" s="40"/>
      <c r="DO385" s="94"/>
      <c r="DP385" s="100"/>
      <c r="DQ385" s="104"/>
      <c r="DR385" s="105"/>
      <c r="DS385" s="105"/>
      <c r="DT385" s="105"/>
      <c r="DU385" s="105"/>
      <c r="DV385" s="105"/>
      <c r="DW385" s="94"/>
      <c r="DX385" s="191"/>
      <c r="DY385" s="104"/>
      <c r="DZ385" s="105"/>
      <c r="EA385" s="105"/>
      <c r="EB385" s="105"/>
      <c r="EC385" s="105"/>
      <c r="ED385" s="105"/>
      <c r="EE385" s="105"/>
      <c r="EF385" s="94"/>
      <c r="EG385" s="96"/>
      <c r="EH385" s="18"/>
      <c r="EI385" s="2"/>
      <c r="EJ385" s="2"/>
      <c r="EK385" s="100"/>
      <c r="EL385" s="99"/>
      <c r="EM385" s="40"/>
      <c r="EN385" s="40"/>
      <c r="EO385" s="100"/>
      <c r="EP385" s="99"/>
      <c r="EQ385" s="40"/>
      <c r="ER385" s="40"/>
      <c r="ES385" s="40"/>
      <c r="ET385" s="40"/>
      <c r="EU385" s="40"/>
      <c r="EV385" s="40"/>
      <c r="EW385" s="100"/>
      <c r="EX385" s="99"/>
      <c r="EY385" s="40"/>
      <c r="EZ385" s="40"/>
      <c r="FA385" s="40"/>
      <c r="FB385" s="40"/>
      <c r="FC385" s="40"/>
      <c r="FD385" s="40"/>
      <c r="FE385" s="100"/>
    </row>
    <row r="386" spans="1:161">
      <c r="A386" s="119" t="str">
        <f>Validation!B386</f>
        <v>Pass</v>
      </c>
      <c r="B386" s="150"/>
      <c r="C386" s="150"/>
      <c r="D386" s="150"/>
      <c r="E386" s="151"/>
      <c r="F386" s="152"/>
      <c r="G386" s="150"/>
      <c r="H386" s="149"/>
      <c r="I386" s="40"/>
      <c r="J386" s="149"/>
      <c r="K386" s="102"/>
      <c r="L386" s="40"/>
      <c r="M386" s="123"/>
      <c r="N386" s="137"/>
      <c r="O386" s="137"/>
      <c r="P386" s="95"/>
      <c r="Q386" s="94"/>
      <c r="R386" s="96"/>
      <c r="S386" s="95"/>
      <c r="T386" s="40"/>
      <c r="U386" s="40"/>
      <c r="V386" s="185"/>
      <c r="W386" s="167"/>
      <c r="X386" s="96"/>
      <c r="Y386" s="99"/>
      <c r="Z386" s="40"/>
      <c r="AA386" s="40"/>
      <c r="AB386" s="171"/>
      <c r="AC386" s="172"/>
      <c r="AD386" s="40"/>
      <c r="AE386" s="40"/>
      <c r="AF386" s="94"/>
      <c r="AG386" s="94"/>
      <c r="AH386" s="100"/>
      <c r="AI386" s="170"/>
      <c r="AJ386" s="169"/>
      <c r="AK386" s="98"/>
      <c r="AL386" s="168"/>
      <c r="AM386" s="97"/>
      <c r="AN386" s="98"/>
      <c r="AO386" s="98"/>
      <c r="AP386" s="225"/>
      <c r="AQ386" s="175"/>
      <c r="AR386" s="98"/>
      <c r="AS386" s="235"/>
      <c r="AT386" s="168"/>
      <c r="AU386" s="136"/>
      <c r="AV386" s="99"/>
      <c r="AW386" s="40"/>
      <c r="AX386" s="40"/>
      <c r="AY386" s="40"/>
      <c r="AZ386" s="40"/>
      <c r="BA386" s="40"/>
      <c r="BB386" s="40"/>
      <c r="BC386" s="40"/>
      <c r="BD386" s="40"/>
      <c r="BE386" s="40"/>
      <c r="BF386" s="101"/>
      <c r="BG386" s="96"/>
      <c r="BH386" s="99"/>
      <c r="BI386" s="40"/>
      <c r="BJ386" s="40"/>
      <c r="BK386" s="40"/>
      <c r="BL386" s="40"/>
      <c r="BM386" s="40"/>
      <c r="BN386" s="40"/>
      <c r="BO386" s="40"/>
      <c r="BP386" s="100"/>
      <c r="BQ386" s="40"/>
      <c r="BR386" s="40"/>
      <c r="BS386" s="40"/>
      <c r="BT386" s="40"/>
      <c r="BU386" s="40"/>
      <c r="BV386" s="40"/>
      <c r="BW386" s="40"/>
      <c r="BX386" s="40"/>
      <c r="BY386" s="100"/>
      <c r="BZ386" s="99"/>
      <c r="CA386" s="40"/>
      <c r="CB386" s="40"/>
      <c r="CC386" s="40"/>
      <c r="CD386" s="40"/>
      <c r="CE386" s="40"/>
      <c r="CF386" s="40"/>
      <c r="CG386" s="40"/>
      <c r="CH386" s="40"/>
      <c r="CI386" s="40"/>
      <c r="CJ386" s="40"/>
      <c r="CK386" s="40"/>
      <c r="CL386" s="40"/>
      <c r="CM386" s="40"/>
      <c r="CN386" s="40"/>
      <c r="CO386" s="40"/>
      <c r="CP386" s="40"/>
      <c r="CQ386" s="40"/>
      <c r="CR386" s="40"/>
      <c r="CS386" s="102"/>
      <c r="CT386" s="103"/>
      <c r="CU386" s="40"/>
      <c r="CV386" s="40"/>
      <c r="CW386" s="40"/>
      <c r="CX386" s="40"/>
      <c r="CY386" s="40"/>
      <c r="CZ386" s="40"/>
      <c r="DA386" s="40"/>
      <c r="DB386" s="40"/>
      <c r="DC386" s="40"/>
      <c r="DD386" s="40"/>
      <c r="DE386" s="40"/>
      <c r="DF386" s="40"/>
      <c r="DG386" s="40"/>
      <c r="DH386" s="40"/>
      <c r="DI386" s="40"/>
      <c r="DJ386" s="40"/>
      <c r="DK386" s="40"/>
      <c r="DL386" s="40"/>
      <c r="DM386" s="40"/>
      <c r="DN386" s="40"/>
      <c r="DO386" s="94"/>
      <c r="DP386" s="100"/>
      <c r="DQ386" s="104"/>
      <c r="DR386" s="105"/>
      <c r="DS386" s="105"/>
      <c r="DT386" s="105"/>
      <c r="DU386" s="105"/>
      <c r="DV386" s="105"/>
      <c r="DW386" s="94"/>
      <c r="DX386" s="191"/>
      <c r="DY386" s="104"/>
      <c r="DZ386" s="105"/>
      <c r="EA386" s="105"/>
      <c r="EB386" s="105"/>
      <c r="EC386" s="105"/>
      <c r="ED386" s="105"/>
      <c r="EE386" s="105"/>
      <c r="EF386" s="94"/>
      <c r="EG386" s="96"/>
      <c r="EH386" s="18"/>
      <c r="EI386" s="2"/>
      <c r="EJ386" s="2"/>
      <c r="EK386" s="100"/>
      <c r="EL386" s="99"/>
      <c r="EM386" s="40"/>
      <c r="EN386" s="40"/>
      <c r="EO386" s="100"/>
      <c r="EP386" s="99"/>
      <c r="EQ386" s="40"/>
      <c r="ER386" s="40"/>
      <c r="ES386" s="40"/>
      <c r="ET386" s="40"/>
      <c r="EU386" s="40"/>
      <c r="EV386" s="40"/>
      <c r="EW386" s="100"/>
      <c r="EX386" s="99"/>
      <c r="EY386" s="40"/>
      <c r="EZ386" s="40"/>
      <c r="FA386" s="40"/>
      <c r="FB386" s="40"/>
      <c r="FC386" s="40"/>
      <c r="FD386" s="40"/>
      <c r="FE386" s="100"/>
    </row>
    <row r="387" spans="1:161">
      <c r="A387" s="119" t="str">
        <f>Validation!B387</f>
        <v>Pass</v>
      </c>
      <c r="B387" s="150"/>
      <c r="C387" s="150"/>
      <c r="D387" s="150"/>
      <c r="E387" s="151"/>
      <c r="F387" s="152"/>
      <c r="G387" s="150"/>
      <c r="H387" s="149"/>
      <c r="I387" s="40"/>
      <c r="J387" s="149"/>
      <c r="K387" s="102"/>
      <c r="L387" s="40"/>
      <c r="M387" s="123"/>
      <c r="N387" s="137"/>
      <c r="O387" s="137"/>
      <c r="P387" s="95"/>
      <c r="Q387" s="94"/>
      <c r="R387" s="96"/>
      <c r="S387" s="95"/>
      <c r="T387" s="40"/>
      <c r="U387" s="40"/>
      <c r="V387" s="185"/>
      <c r="W387" s="167"/>
      <c r="X387" s="96"/>
      <c r="Y387" s="99"/>
      <c r="Z387" s="40"/>
      <c r="AA387" s="40"/>
      <c r="AB387" s="171"/>
      <c r="AC387" s="172"/>
      <c r="AD387" s="40"/>
      <c r="AE387" s="40"/>
      <c r="AF387" s="94"/>
      <c r="AG387" s="94"/>
      <c r="AH387" s="100"/>
      <c r="AI387" s="170"/>
      <c r="AJ387" s="169"/>
      <c r="AK387" s="98"/>
      <c r="AL387" s="168"/>
      <c r="AM387" s="97"/>
      <c r="AN387" s="98"/>
      <c r="AO387" s="98"/>
      <c r="AP387" s="225"/>
      <c r="AQ387" s="175"/>
      <c r="AR387" s="98"/>
      <c r="AS387" s="235"/>
      <c r="AT387" s="168"/>
      <c r="AU387" s="136"/>
      <c r="AV387" s="99"/>
      <c r="AW387" s="40"/>
      <c r="AX387" s="40"/>
      <c r="AY387" s="40"/>
      <c r="AZ387" s="40"/>
      <c r="BA387" s="40"/>
      <c r="BB387" s="40"/>
      <c r="BC387" s="40"/>
      <c r="BD387" s="40"/>
      <c r="BE387" s="40"/>
      <c r="BF387" s="101"/>
      <c r="BG387" s="96"/>
      <c r="BH387" s="99"/>
      <c r="BI387" s="40"/>
      <c r="BJ387" s="40"/>
      <c r="BK387" s="40"/>
      <c r="BL387" s="40"/>
      <c r="BM387" s="40"/>
      <c r="BN387" s="40"/>
      <c r="BO387" s="40"/>
      <c r="BP387" s="100"/>
      <c r="BQ387" s="40"/>
      <c r="BR387" s="40"/>
      <c r="BS387" s="40"/>
      <c r="BT387" s="40"/>
      <c r="BU387" s="40"/>
      <c r="BV387" s="40"/>
      <c r="BW387" s="40"/>
      <c r="BX387" s="40"/>
      <c r="BY387" s="100"/>
      <c r="BZ387" s="99"/>
      <c r="CA387" s="40"/>
      <c r="CB387" s="40"/>
      <c r="CC387" s="40"/>
      <c r="CD387" s="40"/>
      <c r="CE387" s="40"/>
      <c r="CF387" s="40"/>
      <c r="CG387" s="40"/>
      <c r="CH387" s="40"/>
      <c r="CI387" s="40"/>
      <c r="CJ387" s="40"/>
      <c r="CK387" s="40"/>
      <c r="CL387" s="40"/>
      <c r="CM387" s="40"/>
      <c r="CN387" s="40"/>
      <c r="CO387" s="40"/>
      <c r="CP387" s="40"/>
      <c r="CQ387" s="40"/>
      <c r="CR387" s="40"/>
      <c r="CS387" s="102"/>
      <c r="CT387" s="103"/>
      <c r="CU387" s="40"/>
      <c r="CV387" s="40"/>
      <c r="CW387" s="40"/>
      <c r="CX387" s="40"/>
      <c r="CY387" s="40"/>
      <c r="CZ387" s="40"/>
      <c r="DA387" s="40"/>
      <c r="DB387" s="40"/>
      <c r="DC387" s="40"/>
      <c r="DD387" s="40"/>
      <c r="DE387" s="40"/>
      <c r="DF387" s="40"/>
      <c r="DG387" s="40"/>
      <c r="DH387" s="40"/>
      <c r="DI387" s="40"/>
      <c r="DJ387" s="40"/>
      <c r="DK387" s="40"/>
      <c r="DL387" s="40"/>
      <c r="DM387" s="40"/>
      <c r="DN387" s="40"/>
      <c r="DO387" s="94"/>
      <c r="DP387" s="100"/>
      <c r="DQ387" s="104"/>
      <c r="DR387" s="105"/>
      <c r="DS387" s="105"/>
      <c r="DT387" s="105"/>
      <c r="DU387" s="105"/>
      <c r="DV387" s="105"/>
      <c r="DW387" s="94"/>
      <c r="DX387" s="191"/>
      <c r="DY387" s="104"/>
      <c r="DZ387" s="105"/>
      <c r="EA387" s="105"/>
      <c r="EB387" s="105"/>
      <c r="EC387" s="105"/>
      <c r="ED387" s="105"/>
      <c r="EE387" s="105"/>
      <c r="EF387" s="94"/>
      <c r="EG387" s="96"/>
      <c r="EH387" s="18"/>
      <c r="EI387" s="2"/>
      <c r="EJ387" s="2"/>
      <c r="EK387" s="100"/>
      <c r="EL387" s="99"/>
      <c r="EM387" s="40"/>
      <c r="EN387" s="40"/>
      <c r="EO387" s="100"/>
      <c r="EP387" s="99"/>
      <c r="EQ387" s="40"/>
      <c r="ER387" s="40"/>
      <c r="ES387" s="40"/>
      <c r="ET387" s="40"/>
      <c r="EU387" s="40"/>
      <c r="EV387" s="40"/>
      <c r="EW387" s="100"/>
      <c r="EX387" s="99"/>
      <c r="EY387" s="40"/>
      <c r="EZ387" s="40"/>
      <c r="FA387" s="40"/>
      <c r="FB387" s="40"/>
      <c r="FC387" s="40"/>
      <c r="FD387" s="40"/>
      <c r="FE387" s="100"/>
    </row>
    <row r="388" spans="1:161">
      <c r="A388" s="119" t="str">
        <f>Validation!B388</f>
        <v>Pass</v>
      </c>
      <c r="B388" s="150"/>
      <c r="C388" s="150"/>
      <c r="D388" s="150"/>
      <c r="E388" s="151"/>
      <c r="F388" s="152"/>
      <c r="G388" s="150"/>
      <c r="H388" s="149"/>
      <c r="I388" s="40"/>
      <c r="J388" s="149"/>
      <c r="K388" s="102"/>
      <c r="L388" s="40"/>
      <c r="M388" s="123"/>
      <c r="N388" s="137"/>
      <c r="O388" s="137"/>
      <c r="P388" s="95"/>
      <c r="Q388" s="94"/>
      <c r="R388" s="96"/>
      <c r="S388" s="95"/>
      <c r="T388" s="40"/>
      <c r="U388" s="40"/>
      <c r="V388" s="185"/>
      <c r="W388" s="167"/>
      <c r="X388" s="96"/>
      <c r="Y388" s="99"/>
      <c r="Z388" s="40"/>
      <c r="AA388" s="40"/>
      <c r="AB388" s="171"/>
      <c r="AC388" s="172"/>
      <c r="AD388" s="40"/>
      <c r="AE388" s="40"/>
      <c r="AF388" s="94"/>
      <c r="AG388" s="94"/>
      <c r="AH388" s="100"/>
      <c r="AI388" s="170"/>
      <c r="AJ388" s="169"/>
      <c r="AK388" s="98"/>
      <c r="AL388" s="168"/>
      <c r="AM388" s="97"/>
      <c r="AN388" s="98"/>
      <c r="AO388" s="98"/>
      <c r="AP388" s="225"/>
      <c r="AQ388" s="175"/>
      <c r="AR388" s="98"/>
      <c r="AS388" s="235"/>
      <c r="AT388" s="168"/>
      <c r="AU388" s="136"/>
      <c r="AV388" s="99"/>
      <c r="AW388" s="40"/>
      <c r="AX388" s="40"/>
      <c r="AY388" s="40"/>
      <c r="AZ388" s="40"/>
      <c r="BA388" s="40"/>
      <c r="BB388" s="40"/>
      <c r="BC388" s="40"/>
      <c r="BD388" s="40"/>
      <c r="BE388" s="40"/>
      <c r="BF388" s="101"/>
      <c r="BG388" s="96"/>
      <c r="BH388" s="99"/>
      <c r="BI388" s="40"/>
      <c r="BJ388" s="40"/>
      <c r="BK388" s="40"/>
      <c r="BL388" s="40"/>
      <c r="BM388" s="40"/>
      <c r="BN388" s="40"/>
      <c r="BO388" s="40"/>
      <c r="BP388" s="100"/>
      <c r="BQ388" s="40"/>
      <c r="BR388" s="40"/>
      <c r="BS388" s="40"/>
      <c r="BT388" s="40"/>
      <c r="BU388" s="40"/>
      <c r="BV388" s="40"/>
      <c r="BW388" s="40"/>
      <c r="BX388" s="40"/>
      <c r="BY388" s="100"/>
      <c r="BZ388" s="99"/>
      <c r="CA388" s="40"/>
      <c r="CB388" s="40"/>
      <c r="CC388" s="40"/>
      <c r="CD388" s="40"/>
      <c r="CE388" s="40"/>
      <c r="CF388" s="40"/>
      <c r="CG388" s="40"/>
      <c r="CH388" s="40"/>
      <c r="CI388" s="40"/>
      <c r="CJ388" s="40"/>
      <c r="CK388" s="40"/>
      <c r="CL388" s="40"/>
      <c r="CM388" s="40"/>
      <c r="CN388" s="40"/>
      <c r="CO388" s="40"/>
      <c r="CP388" s="40"/>
      <c r="CQ388" s="40"/>
      <c r="CR388" s="40"/>
      <c r="CS388" s="102"/>
      <c r="CT388" s="103"/>
      <c r="CU388" s="40"/>
      <c r="CV388" s="40"/>
      <c r="CW388" s="40"/>
      <c r="CX388" s="40"/>
      <c r="CY388" s="40"/>
      <c r="CZ388" s="40"/>
      <c r="DA388" s="40"/>
      <c r="DB388" s="40"/>
      <c r="DC388" s="40"/>
      <c r="DD388" s="40"/>
      <c r="DE388" s="40"/>
      <c r="DF388" s="40"/>
      <c r="DG388" s="40"/>
      <c r="DH388" s="40"/>
      <c r="DI388" s="40"/>
      <c r="DJ388" s="40"/>
      <c r="DK388" s="40"/>
      <c r="DL388" s="40"/>
      <c r="DM388" s="40"/>
      <c r="DN388" s="40"/>
      <c r="DO388" s="94"/>
      <c r="DP388" s="100"/>
      <c r="DQ388" s="104"/>
      <c r="DR388" s="105"/>
      <c r="DS388" s="105"/>
      <c r="DT388" s="105"/>
      <c r="DU388" s="105"/>
      <c r="DV388" s="105"/>
      <c r="DW388" s="94"/>
      <c r="DX388" s="191"/>
      <c r="DY388" s="104"/>
      <c r="DZ388" s="105"/>
      <c r="EA388" s="105"/>
      <c r="EB388" s="105"/>
      <c r="EC388" s="105"/>
      <c r="ED388" s="105"/>
      <c r="EE388" s="105"/>
      <c r="EF388" s="94"/>
      <c r="EG388" s="96"/>
      <c r="EH388" s="18"/>
      <c r="EI388" s="2"/>
      <c r="EJ388" s="2"/>
      <c r="EK388" s="100"/>
      <c r="EL388" s="99"/>
      <c r="EM388" s="40"/>
      <c r="EN388" s="40"/>
      <c r="EO388" s="100"/>
      <c r="EP388" s="99"/>
      <c r="EQ388" s="40"/>
      <c r="ER388" s="40"/>
      <c r="ES388" s="40"/>
      <c r="ET388" s="40"/>
      <c r="EU388" s="40"/>
      <c r="EV388" s="40"/>
      <c r="EW388" s="100"/>
      <c r="EX388" s="99"/>
      <c r="EY388" s="40"/>
      <c r="EZ388" s="40"/>
      <c r="FA388" s="40"/>
      <c r="FB388" s="40"/>
      <c r="FC388" s="40"/>
      <c r="FD388" s="40"/>
      <c r="FE388" s="100"/>
    </row>
    <row r="389" spans="1:161">
      <c r="A389" s="119" t="str">
        <f>Validation!B389</f>
        <v>Pass</v>
      </c>
      <c r="B389" s="150"/>
      <c r="C389" s="150"/>
      <c r="D389" s="150"/>
      <c r="E389" s="151"/>
      <c r="F389" s="152"/>
      <c r="G389" s="150"/>
      <c r="H389" s="149"/>
      <c r="I389" s="40"/>
      <c r="J389" s="149"/>
      <c r="K389" s="102"/>
      <c r="L389" s="40"/>
      <c r="M389" s="123"/>
      <c r="N389" s="137"/>
      <c r="O389" s="137"/>
      <c r="P389" s="95"/>
      <c r="Q389" s="94"/>
      <c r="R389" s="96"/>
      <c r="S389" s="95"/>
      <c r="T389" s="40"/>
      <c r="U389" s="40"/>
      <c r="V389" s="185"/>
      <c r="W389" s="167"/>
      <c r="X389" s="96"/>
      <c r="Y389" s="99"/>
      <c r="Z389" s="40"/>
      <c r="AA389" s="40"/>
      <c r="AB389" s="171"/>
      <c r="AC389" s="172"/>
      <c r="AD389" s="40"/>
      <c r="AE389" s="40"/>
      <c r="AF389" s="94"/>
      <c r="AG389" s="94"/>
      <c r="AH389" s="100"/>
      <c r="AI389" s="170"/>
      <c r="AJ389" s="169"/>
      <c r="AK389" s="98"/>
      <c r="AL389" s="168"/>
      <c r="AM389" s="97"/>
      <c r="AN389" s="98"/>
      <c r="AO389" s="98"/>
      <c r="AP389" s="225"/>
      <c r="AQ389" s="175"/>
      <c r="AR389" s="98"/>
      <c r="AS389" s="235"/>
      <c r="AT389" s="168"/>
      <c r="AU389" s="136"/>
      <c r="AV389" s="99"/>
      <c r="AW389" s="40"/>
      <c r="AX389" s="40"/>
      <c r="AY389" s="40"/>
      <c r="AZ389" s="40"/>
      <c r="BA389" s="40"/>
      <c r="BB389" s="40"/>
      <c r="BC389" s="40"/>
      <c r="BD389" s="40"/>
      <c r="BE389" s="40"/>
      <c r="BF389" s="101"/>
      <c r="BG389" s="96"/>
      <c r="BH389" s="99"/>
      <c r="BI389" s="40"/>
      <c r="BJ389" s="40"/>
      <c r="BK389" s="40"/>
      <c r="BL389" s="40"/>
      <c r="BM389" s="40"/>
      <c r="BN389" s="40"/>
      <c r="BO389" s="40"/>
      <c r="BP389" s="100"/>
      <c r="BQ389" s="40"/>
      <c r="BR389" s="40"/>
      <c r="BS389" s="40"/>
      <c r="BT389" s="40"/>
      <c r="BU389" s="40"/>
      <c r="BV389" s="40"/>
      <c r="BW389" s="40"/>
      <c r="BX389" s="40"/>
      <c r="BY389" s="100"/>
      <c r="BZ389" s="99"/>
      <c r="CA389" s="40"/>
      <c r="CB389" s="40"/>
      <c r="CC389" s="40"/>
      <c r="CD389" s="40"/>
      <c r="CE389" s="40"/>
      <c r="CF389" s="40"/>
      <c r="CG389" s="40"/>
      <c r="CH389" s="40"/>
      <c r="CI389" s="40"/>
      <c r="CJ389" s="40"/>
      <c r="CK389" s="40"/>
      <c r="CL389" s="40"/>
      <c r="CM389" s="40"/>
      <c r="CN389" s="40"/>
      <c r="CO389" s="40"/>
      <c r="CP389" s="40"/>
      <c r="CQ389" s="40"/>
      <c r="CR389" s="40"/>
      <c r="CS389" s="102"/>
      <c r="CT389" s="103"/>
      <c r="CU389" s="40"/>
      <c r="CV389" s="40"/>
      <c r="CW389" s="40"/>
      <c r="CX389" s="40"/>
      <c r="CY389" s="40"/>
      <c r="CZ389" s="40"/>
      <c r="DA389" s="40"/>
      <c r="DB389" s="40"/>
      <c r="DC389" s="40"/>
      <c r="DD389" s="40"/>
      <c r="DE389" s="40"/>
      <c r="DF389" s="40"/>
      <c r="DG389" s="40"/>
      <c r="DH389" s="40"/>
      <c r="DI389" s="40"/>
      <c r="DJ389" s="40"/>
      <c r="DK389" s="40"/>
      <c r="DL389" s="40"/>
      <c r="DM389" s="40"/>
      <c r="DN389" s="40"/>
      <c r="DO389" s="94"/>
      <c r="DP389" s="100"/>
      <c r="DQ389" s="104"/>
      <c r="DR389" s="105"/>
      <c r="DS389" s="105"/>
      <c r="DT389" s="105"/>
      <c r="DU389" s="105"/>
      <c r="DV389" s="105"/>
      <c r="DW389" s="94"/>
      <c r="DX389" s="191"/>
      <c r="DY389" s="104"/>
      <c r="DZ389" s="105"/>
      <c r="EA389" s="105"/>
      <c r="EB389" s="105"/>
      <c r="EC389" s="105"/>
      <c r="ED389" s="105"/>
      <c r="EE389" s="105"/>
      <c r="EF389" s="94"/>
      <c r="EG389" s="96"/>
      <c r="EH389" s="18"/>
      <c r="EI389" s="2"/>
      <c r="EJ389" s="2"/>
      <c r="EK389" s="100"/>
      <c r="EL389" s="99"/>
      <c r="EM389" s="40"/>
      <c r="EN389" s="40"/>
      <c r="EO389" s="100"/>
      <c r="EP389" s="99"/>
      <c r="EQ389" s="40"/>
      <c r="ER389" s="40"/>
      <c r="ES389" s="40"/>
      <c r="ET389" s="40"/>
      <c r="EU389" s="40"/>
      <c r="EV389" s="40"/>
      <c r="EW389" s="100"/>
      <c r="EX389" s="99"/>
      <c r="EY389" s="40"/>
      <c r="EZ389" s="40"/>
      <c r="FA389" s="40"/>
      <c r="FB389" s="40"/>
      <c r="FC389" s="40"/>
      <c r="FD389" s="40"/>
      <c r="FE389" s="100"/>
    </row>
    <row r="390" spans="1:161">
      <c r="A390" s="119" t="str">
        <f>Validation!B390</f>
        <v>Pass</v>
      </c>
      <c r="B390" s="150"/>
      <c r="C390" s="150"/>
      <c r="D390" s="150"/>
      <c r="E390" s="151"/>
      <c r="F390" s="152"/>
      <c r="G390" s="150"/>
      <c r="H390" s="149"/>
      <c r="I390" s="40"/>
      <c r="J390" s="149"/>
      <c r="K390" s="102"/>
      <c r="L390" s="40"/>
      <c r="M390" s="123"/>
      <c r="N390" s="137"/>
      <c r="O390" s="137"/>
      <c r="P390" s="95"/>
      <c r="Q390" s="94"/>
      <c r="R390" s="96"/>
      <c r="S390" s="95"/>
      <c r="T390" s="40"/>
      <c r="U390" s="40"/>
      <c r="V390" s="185"/>
      <c r="W390" s="167"/>
      <c r="X390" s="96"/>
      <c r="Y390" s="99"/>
      <c r="Z390" s="40"/>
      <c r="AA390" s="40"/>
      <c r="AB390" s="171"/>
      <c r="AC390" s="172"/>
      <c r="AD390" s="40"/>
      <c r="AE390" s="40"/>
      <c r="AF390" s="94"/>
      <c r="AG390" s="94"/>
      <c r="AH390" s="100"/>
      <c r="AI390" s="170"/>
      <c r="AJ390" s="169"/>
      <c r="AK390" s="98"/>
      <c r="AL390" s="168"/>
      <c r="AM390" s="97"/>
      <c r="AN390" s="98"/>
      <c r="AO390" s="98"/>
      <c r="AP390" s="225"/>
      <c r="AQ390" s="175"/>
      <c r="AR390" s="98"/>
      <c r="AS390" s="235"/>
      <c r="AT390" s="168"/>
      <c r="AU390" s="136"/>
      <c r="AV390" s="99"/>
      <c r="AW390" s="40"/>
      <c r="AX390" s="40"/>
      <c r="AY390" s="40"/>
      <c r="AZ390" s="40"/>
      <c r="BA390" s="40"/>
      <c r="BB390" s="40"/>
      <c r="BC390" s="40"/>
      <c r="BD390" s="40"/>
      <c r="BE390" s="40"/>
      <c r="BF390" s="101"/>
      <c r="BG390" s="96"/>
      <c r="BH390" s="99"/>
      <c r="BI390" s="40"/>
      <c r="BJ390" s="40"/>
      <c r="BK390" s="40"/>
      <c r="BL390" s="40"/>
      <c r="BM390" s="40"/>
      <c r="BN390" s="40"/>
      <c r="BO390" s="40"/>
      <c r="BP390" s="100"/>
      <c r="BQ390" s="40"/>
      <c r="BR390" s="40"/>
      <c r="BS390" s="40"/>
      <c r="BT390" s="40"/>
      <c r="BU390" s="40"/>
      <c r="BV390" s="40"/>
      <c r="BW390" s="40"/>
      <c r="BX390" s="40"/>
      <c r="BY390" s="100"/>
      <c r="BZ390" s="99"/>
      <c r="CA390" s="40"/>
      <c r="CB390" s="40"/>
      <c r="CC390" s="40"/>
      <c r="CD390" s="40"/>
      <c r="CE390" s="40"/>
      <c r="CF390" s="40"/>
      <c r="CG390" s="40"/>
      <c r="CH390" s="40"/>
      <c r="CI390" s="40"/>
      <c r="CJ390" s="40"/>
      <c r="CK390" s="40"/>
      <c r="CL390" s="40"/>
      <c r="CM390" s="40"/>
      <c r="CN390" s="40"/>
      <c r="CO390" s="40"/>
      <c r="CP390" s="40"/>
      <c r="CQ390" s="40"/>
      <c r="CR390" s="40"/>
      <c r="CS390" s="102"/>
      <c r="CT390" s="103"/>
      <c r="CU390" s="40"/>
      <c r="CV390" s="40"/>
      <c r="CW390" s="40"/>
      <c r="CX390" s="40"/>
      <c r="CY390" s="40"/>
      <c r="CZ390" s="40"/>
      <c r="DA390" s="40"/>
      <c r="DB390" s="40"/>
      <c r="DC390" s="40"/>
      <c r="DD390" s="40"/>
      <c r="DE390" s="40"/>
      <c r="DF390" s="40"/>
      <c r="DG390" s="40"/>
      <c r="DH390" s="40"/>
      <c r="DI390" s="40"/>
      <c r="DJ390" s="40"/>
      <c r="DK390" s="40"/>
      <c r="DL390" s="40"/>
      <c r="DM390" s="40"/>
      <c r="DN390" s="40"/>
      <c r="DO390" s="94"/>
      <c r="DP390" s="100"/>
      <c r="DQ390" s="104"/>
      <c r="DR390" s="105"/>
      <c r="DS390" s="105"/>
      <c r="DT390" s="105"/>
      <c r="DU390" s="105"/>
      <c r="DV390" s="105"/>
      <c r="DW390" s="94"/>
      <c r="DX390" s="191"/>
      <c r="DY390" s="104"/>
      <c r="DZ390" s="105"/>
      <c r="EA390" s="105"/>
      <c r="EB390" s="105"/>
      <c r="EC390" s="105"/>
      <c r="ED390" s="105"/>
      <c r="EE390" s="105"/>
      <c r="EF390" s="94"/>
      <c r="EG390" s="96"/>
      <c r="EH390" s="18"/>
      <c r="EI390" s="2"/>
      <c r="EJ390" s="2"/>
      <c r="EK390" s="100"/>
      <c r="EL390" s="99"/>
      <c r="EM390" s="40"/>
      <c r="EN390" s="40"/>
      <c r="EO390" s="100"/>
      <c r="EP390" s="99"/>
      <c r="EQ390" s="40"/>
      <c r="ER390" s="40"/>
      <c r="ES390" s="40"/>
      <c r="ET390" s="40"/>
      <c r="EU390" s="40"/>
      <c r="EV390" s="40"/>
      <c r="EW390" s="100"/>
      <c r="EX390" s="99"/>
      <c r="EY390" s="40"/>
      <c r="EZ390" s="40"/>
      <c r="FA390" s="40"/>
      <c r="FB390" s="40"/>
      <c r="FC390" s="40"/>
      <c r="FD390" s="40"/>
      <c r="FE390" s="100"/>
    </row>
    <row r="391" spans="1:161">
      <c r="A391" s="119" t="str">
        <f>Validation!B391</f>
        <v>Pass</v>
      </c>
      <c r="B391" s="150"/>
      <c r="C391" s="150"/>
      <c r="D391" s="150"/>
      <c r="E391" s="151"/>
      <c r="F391" s="152"/>
      <c r="G391" s="150"/>
      <c r="H391" s="149"/>
      <c r="I391" s="40"/>
      <c r="J391" s="149"/>
      <c r="K391" s="102"/>
      <c r="L391" s="40"/>
      <c r="M391" s="123"/>
      <c r="N391" s="137"/>
      <c r="O391" s="137"/>
      <c r="P391" s="95"/>
      <c r="Q391" s="94"/>
      <c r="R391" s="96"/>
      <c r="S391" s="95"/>
      <c r="T391" s="40"/>
      <c r="U391" s="40"/>
      <c r="V391" s="185"/>
      <c r="W391" s="167"/>
      <c r="X391" s="96"/>
      <c r="Y391" s="99"/>
      <c r="Z391" s="40"/>
      <c r="AA391" s="40"/>
      <c r="AB391" s="171"/>
      <c r="AC391" s="172"/>
      <c r="AD391" s="40"/>
      <c r="AE391" s="40"/>
      <c r="AF391" s="94"/>
      <c r="AG391" s="94"/>
      <c r="AH391" s="100"/>
      <c r="AI391" s="170"/>
      <c r="AJ391" s="169"/>
      <c r="AK391" s="98"/>
      <c r="AL391" s="168"/>
      <c r="AM391" s="97"/>
      <c r="AN391" s="98"/>
      <c r="AO391" s="98"/>
      <c r="AP391" s="225"/>
      <c r="AQ391" s="175"/>
      <c r="AR391" s="98"/>
      <c r="AS391" s="235"/>
      <c r="AT391" s="168"/>
      <c r="AU391" s="136"/>
      <c r="AV391" s="99"/>
      <c r="AW391" s="40"/>
      <c r="AX391" s="40"/>
      <c r="AY391" s="40"/>
      <c r="AZ391" s="40"/>
      <c r="BA391" s="40"/>
      <c r="BB391" s="40"/>
      <c r="BC391" s="40"/>
      <c r="BD391" s="40"/>
      <c r="BE391" s="40"/>
      <c r="BF391" s="101"/>
      <c r="BG391" s="96"/>
      <c r="BH391" s="99"/>
      <c r="BI391" s="40"/>
      <c r="BJ391" s="40"/>
      <c r="BK391" s="40"/>
      <c r="BL391" s="40"/>
      <c r="BM391" s="40"/>
      <c r="BN391" s="40"/>
      <c r="BO391" s="40"/>
      <c r="BP391" s="100"/>
      <c r="BQ391" s="40"/>
      <c r="BR391" s="40"/>
      <c r="BS391" s="40"/>
      <c r="BT391" s="40"/>
      <c r="BU391" s="40"/>
      <c r="BV391" s="40"/>
      <c r="BW391" s="40"/>
      <c r="BX391" s="40"/>
      <c r="BY391" s="100"/>
      <c r="BZ391" s="99"/>
      <c r="CA391" s="40"/>
      <c r="CB391" s="40"/>
      <c r="CC391" s="40"/>
      <c r="CD391" s="40"/>
      <c r="CE391" s="40"/>
      <c r="CF391" s="40"/>
      <c r="CG391" s="40"/>
      <c r="CH391" s="40"/>
      <c r="CI391" s="40"/>
      <c r="CJ391" s="40"/>
      <c r="CK391" s="40"/>
      <c r="CL391" s="40"/>
      <c r="CM391" s="40"/>
      <c r="CN391" s="40"/>
      <c r="CO391" s="40"/>
      <c r="CP391" s="40"/>
      <c r="CQ391" s="40"/>
      <c r="CR391" s="40"/>
      <c r="CS391" s="102"/>
      <c r="CT391" s="103"/>
      <c r="CU391" s="40"/>
      <c r="CV391" s="40"/>
      <c r="CW391" s="40"/>
      <c r="CX391" s="40"/>
      <c r="CY391" s="40"/>
      <c r="CZ391" s="40"/>
      <c r="DA391" s="40"/>
      <c r="DB391" s="40"/>
      <c r="DC391" s="40"/>
      <c r="DD391" s="40"/>
      <c r="DE391" s="40"/>
      <c r="DF391" s="40"/>
      <c r="DG391" s="40"/>
      <c r="DH391" s="40"/>
      <c r="DI391" s="40"/>
      <c r="DJ391" s="40"/>
      <c r="DK391" s="40"/>
      <c r="DL391" s="40"/>
      <c r="DM391" s="40"/>
      <c r="DN391" s="40"/>
      <c r="DO391" s="94"/>
      <c r="DP391" s="100"/>
      <c r="DQ391" s="104"/>
      <c r="DR391" s="105"/>
      <c r="DS391" s="105"/>
      <c r="DT391" s="105"/>
      <c r="DU391" s="105"/>
      <c r="DV391" s="105"/>
      <c r="DW391" s="94"/>
      <c r="DX391" s="191"/>
      <c r="DY391" s="104"/>
      <c r="DZ391" s="105"/>
      <c r="EA391" s="105"/>
      <c r="EB391" s="105"/>
      <c r="EC391" s="105"/>
      <c r="ED391" s="105"/>
      <c r="EE391" s="105"/>
      <c r="EF391" s="94"/>
      <c r="EG391" s="96"/>
      <c r="EH391" s="18"/>
      <c r="EI391" s="2"/>
      <c r="EJ391" s="2"/>
      <c r="EK391" s="100"/>
      <c r="EL391" s="99"/>
      <c r="EM391" s="40"/>
      <c r="EN391" s="40"/>
      <c r="EO391" s="100"/>
      <c r="EP391" s="99"/>
      <c r="EQ391" s="40"/>
      <c r="ER391" s="40"/>
      <c r="ES391" s="40"/>
      <c r="ET391" s="40"/>
      <c r="EU391" s="40"/>
      <c r="EV391" s="40"/>
      <c r="EW391" s="100"/>
      <c r="EX391" s="99"/>
      <c r="EY391" s="40"/>
      <c r="EZ391" s="40"/>
      <c r="FA391" s="40"/>
      <c r="FB391" s="40"/>
      <c r="FC391" s="40"/>
      <c r="FD391" s="40"/>
      <c r="FE391" s="100"/>
    </row>
    <row r="392" spans="1:161">
      <c r="A392" s="119" t="str">
        <f>Validation!B392</f>
        <v>Pass</v>
      </c>
      <c r="B392" s="150"/>
      <c r="C392" s="150"/>
      <c r="D392" s="150"/>
      <c r="E392" s="151"/>
      <c r="F392" s="152"/>
      <c r="G392" s="150"/>
      <c r="H392" s="149"/>
      <c r="I392" s="40"/>
      <c r="J392" s="149"/>
      <c r="K392" s="102"/>
      <c r="L392" s="40"/>
      <c r="M392" s="123"/>
      <c r="N392" s="137"/>
      <c r="O392" s="137"/>
      <c r="P392" s="95"/>
      <c r="Q392" s="94"/>
      <c r="R392" s="96"/>
      <c r="S392" s="95"/>
      <c r="T392" s="40"/>
      <c r="U392" s="40"/>
      <c r="V392" s="185"/>
      <c r="W392" s="167"/>
      <c r="X392" s="96"/>
      <c r="Y392" s="99"/>
      <c r="Z392" s="40"/>
      <c r="AA392" s="40"/>
      <c r="AB392" s="171"/>
      <c r="AC392" s="172"/>
      <c r="AD392" s="40"/>
      <c r="AE392" s="40"/>
      <c r="AF392" s="94"/>
      <c r="AG392" s="94"/>
      <c r="AH392" s="100"/>
      <c r="AI392" s="170"/>
      <c r="AJ392" s="169"/>
      <c r="AK392" s="98"/>
      <c r="AL392" s="168"/>
      <c r="AM392" s="97"/>
      <c r="AN392" s="98"/>
      <c r="AO392" s="98"/>
      <c r="AP392" s="225"/>
      <c r="AQ392" s="175"/>
      <c r="AR392" s="98"/>
      <c r="AS392" s="235"/>
      <c r="AT392" s="168"/>
      <c r="AU392" s="136"/>
      <c r="AV392" s="99"/>
      <c r="AW392" s="40"/>
      <c r="AX392" s="40"/>
      <c r="AY392" s="40"/>
      <c r="AZ392" s="40"/>
      <c r="BA392" s="40"/>
      <c r="BB392" s="40"/>
      <c r="BC392" s="40"/>
      <c r="BD392" s="40"/>
      <c r="BE392" s="40"/>
      <c r="BF392" s="101"/>
      <c r="BG392" s="96"/>
      <c r="BH392" s="99"/>
      <c r="BI392" s="40"/>
      <c r="BJ392" s="40"/>
      <c r="BK392" s="40"/>
      <c r="BL392" s="40"/>
      <c r="BM392" s="40"/>
      <c r="BN392" s="40"/>
      <c r="BO392" s="40"/>
      <c r="BP392" s="100"/>
      <c r="BQ392" s="40"/>
      <c r="BR392" s="40"/>
      <c r="BS392" s="40"/>
      <c r="BT392" s="40"/>
      <c r="BU392" s="40"/>
      <c r="BV392" s="40"/>
      <c r="BW392" s="40"/>
      <c r="BX392" s="40"/>
      <c r="BY392" s="100"/>
      <c r="BZ392" s="99"/>
      <c r="CA392" s="40"/>
      <c r="CB392" s="40"/>
      <c r="CC392" s="40"/>
      <c r="CD392" s="40"/>
      <c r="CE392" s="40"/>
      <c r="CF392" s="40"/>
      <c r="CG392" s="40"/>
      <c r="CH392" s="40"/>
      <c r="CI392" s="40"/>
      <c r="CJ392" s="40"/>
      <c r="CK392" s="40"/>
      <c r="CL392" s="40"/>
      <c r="CM392" s="40"/>
      <c r="CN392" s="40"/>
      <c r="CO392" s="40"/>
      <c r="CP392" s="40"/>
      <c r="CQ392" s="40"/>
      <c r="CR392" s="40"/>
      <c r="CS392" s="102"/>
      <c r="CT392" s="103"/>
      <c r="CU392" s="40"/>
      <c r="CV392" s="40"/>
      <c r="CW392" s="40"/>
      <c r="CX392" s="40"/>
      <c r="CY392" s="40"/>
      <c r="CZ392" s="40"/>
      <c r="DA392" s="40"/>
      <c r="DB392" s="40"/>
      <c r="DC392" s="40"/>
      <c r="DD392" s="40"/>
      <c r="DE392" s="40"/>
      <c r="DF392" s="40"/>
      <c r="DG392" s="40"/>
      <c r="DH392" s="40"/>
      <c r="DI392" s="40"/>
      <c r="DJ392" s="40"/>
      <c r="DK392" s="40"/>
      <c r="DL392" s="40"/>
      <c r="DM392" s="40"/>
      <c r="DN392" s="40"/>
      <c r="DO392" s="94"/>
      <c r="DP392" s="100"/>
      <c r="DQ392" s="104"/>
      <c r="DR392" s="105"/>
      <c r="DS392" s="105"/>
      <c r="DT392" s="105"/>
      <c r="DU392" s="105"/>
      <c r="DV392" s="105"/>
      <c r="DW392" s="94"/>
      <c r="DX392" s="191"/>
      <c r="DY392" s="104"/>
      <c r="DZ392" s="105"/>
      <c r="EA392" s="105"/>
      <c r="EB392" s="105"/>
      <c r="EC392" s="105"/>
      <c r="ED392" s="105"/>
      <c r="EE392" s="105"/>
      <c r="EF392" s="94"/>
      <c r="EG392" s="96"/>
      <c r="EH392" s="18"/>
      <c r="EI392" s="2"/>
      <c r="EJ392" s="2"/>
      <c r="EK392" s="100"/>
      <c r="EL392" s="99"/>
      <c r="EM392" s="40"/>
      <c r="EN392" s="40"/>
      <c r="EO392" s="100"/>
      <c r="EP392" s="99"/>
      <c r="EQ392" s="40"/>
      <c r="ER392" s="40"/>
      <c r="ES392" s="40"/>
      <c r="ET392" s="40"/>
      <c r="EU392" s="40"/>
      <c r="EV392" s="40"/>
      <c r="EW392" s="100"/>
      <c r="EX392" s="99"/>
      <c r="EY392" s="40"/>
      <c r="EZ392" s="40"/>
      <c r="FA392" s="40"/>
      <c r="FB392" s="40"/>
      <c r="FC392" s="40"/>
      <c r="FD392" s="40"/>
      <c r="FE392" s="100"/>
    </row>
    <row r="393" spans="1:161">
      <c r="A393" s="119" t="str">
        <f>Validation!B393</f>
        <v>Pass</v>
      </c>
      <c r="B393" s="150"/>
      <c r="C393" s="150"/>
      <c r="D393" s="150"/>
      <c r="E393" s="151"/>
      <c r="F393" s="152"/>
      <c r="G393" s="150"/>
      <c r="H393" s="149"/>
      <c r="I393" s="40"/>
      <c r="J393" s="149"/>
      <c r="K393" s="102"/>
      <c r="L393" s="40"/>
      <c r="M393" s="123"/>
      <c r="N393" s="137"/>
      <c r="O393" s="137"/>
      <c r="P393" s="95"/>
      <c r="Q393" s="94"/>
      <c r="R393" s="96"/>
      <c r="S393" s="95"/>
      <c r="T393" s="40"/>
      <c r="U393" s="40"/>
      <c r="V393" s="185"/>
      <c r="W393" s="167"/>
      <c r="X393" s="96"/>
      <c r="Y393" s="99"/>
      <c r="Z393" s="40"/>
      <c r="AA393" s="40"/>
      <c r="AB393" s="171"/>
      <c r="AC393" s="172"/>
      <c r="AD393" s="40"/>
      <c r="AE393" s="40"/>
      <c r="AF393" s="94"/>
      <c r="AG393" s="94"/>
      <c r="AH393" s="100"/>
      <c r="AI393" s="170"/>
      <c r="AJ393" s="169"/>
      <c r="AK393" s="98"/>
      <c r="AL393" s="168"/>
      <c r="AM393" s="97"/>
      <c r="AN393" s="98"/>
      <c r="AO393" s="98"/>
      <c r="AP393" s="225"/>
      <c r="AQ393" s="175"/>
      <c r="AR393" s="98"/>
      <c r="AS393" s="235"/>
      <c r="AT393" s="168"/>
      <c r="AU393" s="136"/>
      <c r="AV393" s="99"/>
      <c r="AW393" s="40"/>
      <c r="AX393" s="40"/>
      <c r="AY393" s="40"/>
      <c r="AZ393" s="40"/>
      <c r="BA393" s="40"/>
      <c r="BB393" s="40"/>
      <c r="BC393" s="40"/>
      <c r="BD393" s="40"/>
      <c r="BE393" s="40"/>
      <c r="BF393" s="101"/>
      <c r="BG393" s="96"/>
      <c r="BH393" s="99"/>
      <c r="BI393" s="40"/>
      <c r="BJ393" s="40"/>
      <c r="BK393" s="40"/>
      <c r="BL393" s="40"/>
      <c r="BM393" s="40"/>
      <c r="BN393" s="40"/>
      <c r="BO393" s="40"/>
      <c r="BP393" s="100"/>
      <c r="BQ393" s="40"/>
      <c r="BR393" s="40"/>
      <c r="BS393" s="40"/>
      <c r="BT393" s="40"/>
      <c r="BU393" s="40"/>
      <c r="BV393" s="40"/>
      <c r="BW393" s="40"/>
      <c r="BX393" s="40"/>
      <c r="BY393" s="100"/>
      <c r="BZ393" s="99"/>
      <c r="CA393" s="40"/>
      <c r="CB393" s="40"/>
      <c r="CC393" s="40"/>
      <c r="CD393" s="40"/>
      <c r="CE393" s="40"/>
      <c r="CF393" s="40"/>
      <c r="CG393" s="40"/>
      <c r="CH393" s="40"/>
      <c r="CI393" s="40"/>
      <c r="CJ393" s="40"/>
      <c r="CK393" s="40"/>
      <c r="CL393" s="40"/>
      <c r="CM393" s="40"/>
      <c r="CN393" s="40"/>
      <c r="CO393" s="40"/>
      <c r="CP393" s="40"/>
      <c r="CQ393" s="40"/>
      <c r="CR393" s="40"/>
      <c r="CS393" s="102"/>
      <c r="CT393" s="103"/>
      <c r="CU393" s="40"/>
      <c r="CV393" s="40"/>
      <c r="CW393" s="40"/>
      <c r="CX393" s="40"/>
      <c r="CY393" s="40"/>
      <c r="CZ393" s="40"/>
      <c r="DA393" s="40"/>
      <c r="DB393" s="40"/>
      <c r="DC393" s="40"/>
      <c r="DD393" s="40"/>
      <c r="DE393" s="40"/>
      <c r="DF393" s="40"/>
      <c r="DG393" s="40"/>
      <c r="DH393" s="40"/>
      <c r="DI393" s="40"/>
      <c r="DJ393" s="40"/>
      <c r="DK393" s="40"/>
      <c r="DL393" s="40"/>
      <c r="DM393" s="40"/>
      <c r="DN393" s="40"/>
      <c r="DO393" s="94"/>
      <c r="DP393" s="100"/>
      <c r="DQ393" s="104"/>
      <c r="DR393" s="105"/>
      <c r="DS393" s="105"/>
      <c r="DT393" s="105"/>
      <c r="DU393" s="105"/>
      <c r="DV393" s="105"/>
      <c r="DW393" s="94"/>
      <c r="DX393" s="191"/>
      <c r="DY393" s="104"/>
      <c r="DZ393" s="105"/>
      <c r="EA393" s="105"/>
      <c r="EB393" s="105"/>
      <c r="EC393" s="105"/>
      <c r="ED393" s="105"/>
      <c r="EE393" s="105"/>
      <c r="EF393" s="94"/>
      <c r="EG393" s="96"/>
      <c r="EH393" s="18"/>
      <c r="EI393" s="2"/>
      <c r="EJ393" s="2"/>
      <c r="EK393" s="100"/>
      <c r="EL393" s="99"/>
      <c r="EM393" s="40"/>
      <c r="EN393" s="40"/>
      <c r="EO393" s="100"/>
      <c r="EP393" s="99"/>
      <c r="EQ393" s="40"/>
      <c r="ER393" s="40"/>
      <c r="ES393" s="40"/>
      <c r="ET393" s="40"/>
      <c r="EU393" s="40"/>
      <c r="EV393" s="40"/>
      <c r="EW393" s="100"/>
      <c r="EX393" s="99"/>
      <c r="EY393" s="40"/>
      <c r="EZ393" s="40"/>
      <c r="FA393" s="40"/>
      <c r="FB393" s="40"/>
      <c r="FC393" s="40"/>
      <c r="FD393" s="40"/>
      <c r="FE393" s="100"/>
    </row>
    <row r="394" spans="1:161">
      <c r="A394" s="119" t="str">
        <f>Validation!B394</f>
        <v>Pass</v>
      </c>
      <c r="B394" s="150"/>
      <c r="C394" s="150"/>
      <c r="D394" s="150"/>
      <c r="E394" s="151"/>
      <c r="F394" s="152"/>
      <c r="G394" s="150"/>
      <c r="H394" s="149"/>
      <c r="I394" s="40"/>
      <c r="J394" s="149"/>
      <c r="K394" s="102"/>
      <c r="L394" s="40"/>
      <c r="M394" s="123"/>
      <c r="N394" s="137"/>
      <c r="O394" s="137"/>
      <c r="P394" s="95"/>
      <c r="Q394" s="94"/>
      <c r="R394" s="96"/>
      <c r="S394" s="95"/>
      <c r="T394" s="40"/>
      <c r="U394" s="40"/>
      <c r="V394" s="185"/>
      <c r="W394" s="167"/>
      <c r="X394" s="96"/>
      <c r="Y394" s="99"/>
      <c r="Z394" s="40"/>
      <c r="AA394" s="40"/>
      <c r="AB394" s="171"/>
      <c r="AC394" s="172"/>
      <c r="AD394" s="40"/>
      <c r="AE394" s="40"/>
      <c r="AF394" s="94"/>
      <c r="AG394" s="94"/>
      <c r="AH394" s="100"/>
      <c r="AI394" s="170"/>
      <c r="AJ394" s="169"/>
      <c r="AK394" s="98"/>
      <c r="AL394" s="168"/>
      <c r="AM394" s="97"/>
      <c r="AN394" s="98"/>
      <c r="AO394" s="98"/>
      <c r="AP394" s="225"/>
      <c r="AQ394" s="175"/>
      <c r="AR394" s="98"/>
      <c r="AS394" s="235"/>
      <c r="AT394" s="168"/>
      <c r="AU394" s="136"/>
      <c r="AV394" s="99"/>
      <c r="AW394" s="40"/>
      <c r="AX394" s="40"/>
      <c r="AY394" s="40"/>
      <c r="AZ394" s="40"/>
      <c r="BA394" s="40"/>
      <c r="BB394" s="40"/>
      <c r="BC394" s="40"/>
      <c r="BD394" s="40"/>
      <c r="BE394" s="40"/>
      <c r="BF394" s="101"/>
      <c r="BG394" s="96"/>
      <c r="BH394" s="99"/>
      <c r="BI394" s="40"/>
      <c r="BJ394" s="40"/>
      <c r="BK394" s="40"/>
      <c r="BL394" s="40"/>
      <c r="BM394" s="40"/>
      <c r="BN394" s="40"/>
      <c r="BO394" s="40"/>
      <c r="BP394" s="100"/>
      <c r="BQ394" s="40"/>
      <c r="BR394" s="40"/>
      <c r="BS394" s="40"/>
      <c r="BT394" s="40"/>
      <c r="BU394" s="40"/>
      <c r="BV394" s="40"/>
      <c r="BW394" s="40"/>
      <c r="BX394" s="40"/>
      <c r="BY394" s="100"/>
      <c r="BZ394" s="99"/>
      <c r="CA394" s="40"/>
      <c r="CB394" s="40"/>
      <c r="CC394" s="40"/>
      <c r="CD394" s="40"/>
      <c r="CE394" s="40"/>
      <c r="CF394" s="40"/>
      <c r="CG394" s="40"/>
      <c r="CH394" s="40"/>
      <c r="CI394" s="40"/>
      <c r="CJ394" s="40"/>
      <c r="CK394" s="40"/>
      <c r="CL394" s="40"/>
      <c r="CM394" s="40"/>
      <c r="CN394" s="40"/>
      <c r="CO394" s="40"/>
      <c r="CP394" s="40"/>
      <c r="CQ394" s="40"/>
      <c r="CR394" s="40"/>
      <c r="CS394" s="102"/>
      <c r="CT394" s="103"/>
      <c r="CU394" s="40"/>
      <c r="CV394" s="40"/>
      <c r="CW394" s="40"/>
      <c r="CX394" s="40"/>
      <c r="CY394" s="40"/>
      <c r="CZ394" s="40"/>
      <c r="DA394" s="40"/>
      <c r="DB394" s="40"/>
      <c r="DC394" s="40"/>
      <c r="DD394" s="40"/>
      <c r="DE394" s="40"/>
      <c r="DF394" s="40"/>
      <c r="DG394" s="40"/>
      <c r="DH394" s="40"/>
      <c r="DI394" s="40"/>
      <c r="DJ394" s="40"/>
      <c r="DK394" s="40"/>
      <c r="DL394" s="40"/>
      <c r="DM394" s="40"/>
      <c r="DN394" s="40"/>
      <c r="DO394" s="94"/>
      <c r="DP394" s="100"/>
      <c r="DQ394" s="104"/>
      <c r="DR394" s="105"/>
      <c r="DS394" s="105"/>
      <c r="DT394" s="105"/>
      <c r="DU394" s="105"/>
      <c r="DV394" s="105"/>
      <c r="DW394" s="94"/>
      <c r="DX394" s="191"/>
      <c r="DY394" s="104"/>
      <c r="DZ394" s="105"/>
      <c r="EA394" s="105"/>
      <c r="EB394" s="105"/>
      <c r="EC394" s="105"/>
      <c r="ED394" s="105"/>
      <c r="EE394" s="105"/>
      <c r="EF394" s="94"/>
      <c r="EG394" s="96"/>
      <c r="EH394" s="18"/>
      <c r="EI394" s="2"/>
      <c r="EJ394" s="2"/>
      <c r="EK394" s="100"/>
      <c r="EL394" s="99"/>
      <c r="EM394" s="40"/>
      <c r="EN394" s="40"/>
      <c r="EO394" s="100"/>
      <c r="EP394" s="99"/>
      <c r="EQ394" s="40"/>
      <c r="ER394" s="40"/>
      <c r="ES394" s="40"/>
      <c r="ET394" s="40"/>
      <c r="EU394" s="40"/>
      <c r="EV394" s="40"/>
      <c r="EW394" s="100"/>
      <c r="EX394" s="99"/>
      <c r="EY394" s="40"/>
      <c r="EZ394" s="40"/>
      <c r="FA394" s="40"/>
      <c r="FB394" s="40"/>
      <c r="FC394" s="40"/>
      <c r="FD394" s="40"/>
      <c r="FE394" s="100"/>
    </row>
    <row r="395" spans="1:161">
      <c r="A395" s="119" t="str">
        <f>Validation!B395</f>
        <v>Pass</v>
      </c>
      <c r="B395" s="150"/>
      <c r="C395" s="150"/>
      <c r="D395" s="150"/>
      <c r="E395" s="151"/>
      <c r="F395" s="152"/>
      <c r="G395" s="150"/>
      <c r="H395" s="149"/>
      <c r="I395" s="40"/>
      <c r="J395" s="149"/>
      <c r="K395" s="102"/>
      <c r="L395" s="40"/>
      <c r="M395" s="123"/>
      <c r="N395" s="137"/>
      <c r="O395" s="137"/>
      <c r="P395" s="95"/>
      <c r="Q395" s="94"/>
      <c r="R395" s="96"/>
      <c r="S395" s="95"/>
      <c r="T395" s="40"/>
      <c r="U395" s="40"/>
      <c r="V395" s="185"/>
      <c r="W395" s="167"/>
      <c r="X395" s="96"/>
      <c r="Y395" s="99"/>
      <c r="Z395" s="40"/>
      <c r="AA395" s="40"/>
      <c r="AB395" s="171"/>
      <c r="AC395" s="172"/>
      <c r="AD395" s="40"/>
      <c r="AE395" s="40"/>
      <c r="AF395" s="94"/>
      <c r="AG395" s="94"/>
      <c r="AH395" s="100"/>
      <c r="AI395" s="170"/>
      <c r="AJ395" s="169"/>
      <c r="AK395" s="98"/>
      <c r="AL395" s="168"/>
      <c r="AM395" s="97"/>
      <c r="AN395" s="98"/>
      <c r="AO395" s="98"/>
      <c r="AP395" s="225"/>
      <c r="AQ395" s="175"/>
      <c r="AR395" s="98"/>
      <c r="AS395" s="235"/>
      <c r="AT395" s="168"/>
      <c r="AU395" s="136"/>
      <c r="AV395" s="99"/>
      <c r="AW395" s="40"/>
      <c r="AX395" s="40"/>
      <c r="AY395" s="40"/>
      <c r="AZ395" s="40"/>
      <c r="BA395" s="40"/>
      <c r="BB395" s="40"/>
      <c r="BC395" s="40"/>
      <c r="BD395" s="40"/>
      <c r="BE395" s="40"/>
      <c r="BF395" s="101"/>
      <c r="BG395" s="96"/>
      <c r="BH395" s="99"/>
      <c r="BI395" s="40"/>
      <c r="BJ395" s="40"/>
      <c r="BK395" s="40"/>
      <c r="BL395" s="40"/>
      <c r="BM395" s="40"/>
      <c r="BN395" s="40"/>
      <c r="BO395" s="40"/>
      <c r="BP395" s="100"/>
      <c r="BQ395" s="40"/>
      <c r="BR395" s="40"/>
      <c r="BS395" s="40"/>
      <c r="BT395" s="40"/>
      <c r="BU395" s="40"/>
      <c r="BV395" s="40"/>
      <c r="BW395" s="40"/>
      <c r="BX395" s="40"/>
      <c r="BY395" s="100"/>
      <c r="BZ395" s="99"/>
      <c r="CA395" s="40"/>
      <c r="CB395" s="40"/>
      <c r="CC395" s="40"/>
      <c r="CD395" s="40"/>
      <c r="CE395" s="40"/>
      <c r="CF395" s="40"/>
      <c r="CG395" s="40"/>
      <c r="CH395" s="40"/>
      <c r="CI395" s="40"/>
      <c r="CJ395" s="40"/>
      <c r="CK395" s="40"/>
      <c r="CL395" s="40"/>
      <c r="CM395" s="40"/>
      <c r="CN395" s="40"/>
      <c r="CO395" s="40"/>
      <c r="CP395" s="40"/>
      <c r="CQ395" s="40"/>
      <c r="CR395" s="40"/>
      <c r="CS395" s="102"/>
      <c r="CT395" s="103"/>
      <c r="CU395" s="40"/>
      <c r="CV395" s="40"/>
      <c r="CW395" s="40"/>
      <c r="CX395" s="40"/>
      <c r="CY395" s="40"/>
      <c r="CZ395" s="40"/>
      <c r="DA395" s="40"/>
      <c r="DB395" s="40"/>
      <c r="DC395" s="40"/>
      <c r="DD395" s="40"/>
      <c r="DE395" s="40"/>
      <c r="DF395" s="40"/>
      <c r="DG395" s="40"/>
      <c r="DH395" s="40"/>
      <c r="DI395" s="40"/>
      <c r="DJ395" s="40"/>
      <c r="DK395" s="40"/>
      <c r="DL395" s="40"/>
      <c r="DM395" s="40"/>
      <c r="DN395" s="40"/>
      <c r="DO395" s="94"/>
      <c r="DP395" s="100"/>
      <c r="DQ395" s="104"/>
      <c r="DR395" s="105"/>
      <c r="DS395" s="105"/>
      <c r="DT395" s="105"/>
      <c r="DU395" s="105"/>
      <c r="DV395" s="105"/>
      <c r="DW395" s="94"/>
      <c r="DX395" s="191"/>
      <c r="DY395" s="104"/>
      <c r="DZ395" s="105"/>
      <c r="EA395" s="105"/>
      <c r="EB395" s="105"/>
      <c r="EC395" s="105"/>
      <c r="ED395" s="105"/>
      <c r="EE395" s="105"/>
      <c r="EF395" s="94"/>
      <c r="EG395" s="96"/>
      <c r="EH395" s="18"/>
      <c r="EI395" s="2"/>
      <c r="EJ395" s="2"/>
      <c r="EK395" s="100"/>
      <c r="EL395" s="99"/>
      <c r="EM395" s="40"/>
      <c r="EN395" s="40"/>
      <c r="EO395" s="100"/>
      <c r="EP395" s="99"/>
      <c r="EQ395" s="40"/>
      <c r="ER395" s="40"/>
      <c r="ES395" s="40"/>
      <c r="ET395" s="40"/>
      <c r="EU395" s="40"/>
      <c r="EV395" s="40"/>
      <c r="EW395" s="100"/>
      <c r="EX395" s="99"/>
      <c r="EY395" s="40"/>
      <c r="EZ395" s="40"/>
      <c r="FA395" s="40"/>
      <c r="FB395" s="40"/>
      <c r="FC395" s="40"/>
      <c r="FD395" s="40"/>
      <c r="FE395" s="100"/>
    </row>
    <row r="396" spans="1:161">
      <c r="A396" s="119" t="str">
        <f>Validation!B396</f>
        <v>Pass</v>
      </c>
      <c r="B396" s="150"/>
      <c r="C396" s="150"/>
      <c r="D396" s="150"/>
      <c r="E396" s="151"/>
      <c r="F396" s="152"/>
      <c r="G396" s="150"/>
      <c r="H396" s="149"/>
      <c r="I396" s="40"/>
      <c r="J396" s="149"/>
      <c r="K396" s="102"/>
      <c r="L396" s="40"/>
      <c r="M396" s="123"/>
      <c r="N396" s="137"/>
      <c r="O396" s="137"/>
      <c r="P396" s="95"/>
      <c r="Q396" s="94"/>
      <c r="R396" s="96"/>
      <c r="S396" s="95"/>
      <c r="T396" s="40"/>
      <c r="U396" s="40"/>
      <c r="V396" s="185"/>
      <c r="W396" s="167"/>
      <c r="X396" s="96"/>
      <c r="Y396" s="99"/>
      <c r="Z396" s="40"/>
      <c r="AA396" s="40"/>
      <c r="AB396" s="171"/>
      <c r="AC396" s="172"/>
      <c r="AD396" s="40"/>
      <c r="AE396" s="40"/>
      <c r="AF396" s="94"/>
      <c r="AG396" s="94"/>
      <c r="AH396" s="100"/>
      <c r="AI396" s="170"/>
      <c r="AJ396" s="169"/>
      <c r="AK396" s="98"/>
      <c r="AL396" s="168"/>
      <c r="AM396" s="97"/>
      <c r="AN396" s="98"/>
      <c r="AO396" s="98"/>
      <c r="AP396" s="225"/>
      <c r="AQ396" s="175"/>
      <c r="AR396" s="98"/>
      <c r="AS396" s="235"/>
      <c r="AT396" s="168"/>
      <c r="AU396" s="136"/>
      <c r="AV396" s="99"/>
      <c r="AW396" s="40"/>
      <c r="AX396" s="40"/>
      <c r="AY396" s="40"/>
      <c r="AZ396" s="40"/>
      <c r="BA396" s="40"/>
      <c r="BB396" s="40"/>
      <c r="BC396" s="40"/>
      <c r="BD396" s="40"/>
      <c r="BE396" s="40"/>
      <c r="BF396" s="101"/>
      <c r="BG396" s="96"/>
      <c r="BH396" s="99"/>
      <c r="BI396" s="40"/>
      <c r="BJ396" s="40"/>
      <c r="BK396" s="40"/>
      <c r="BL396" s="40"/>
      <c r="BM396" s="40"/>
      <c r="BN396" s="40"/>
      <c r="BO396" s="40"/>
      <c r="BP396" s="100"/>
      <c r="BQ396" s="40"/>
      <c r="BR396" s="40"/>
      <c r="BS396" s="40"/>
      <c r="BT396" s="40"/>
      <c r="BU396" s="40"/>
      <c r="BV396" s="40"/>
      <c r="BW396" s="40"/>
      <c r="BX396" s="40"/>
      <c r="BY396" s="100"/>
      <c r="BZ396" s="99"/>
      <c r="CA396" s="40"/>
      <c r="CB396" s="40"/>
      <c r="CC396" s="40"/>
      <c r="CD396" s="40"/>
      <c r="CE396" s="40"/>
      <c r="CF396" s="40"/>
      <c r="CG396" s="40"/>
      <c r="CH396" s="40"/>
      <c r="CI396" s="40"/>
      <c r="CJ396" s="40"/>
      <c r="CK396" s="40"/>
      <c r="CL396" s="40"/>
      <c r="CM396" s="40"/>
      <c r="CN396" s="40"/>
      <c r="CO396" s="40"/>
      <c r="CP396" s="40"/>
      <c r="CQ396" s="40"/>
      <c r="CR396" s="40"/>
      <c r="CS396" s="102"/>
      <c r="CT396" s="103"/>
      <c r="CU396" s="40"/>
      <c r="CV396" s="40"/>
      <c r="CW396" s="40"/>
      <c r="CX396" s="40"/>
      <c r="CY396" s="40"/>
      <c r="CZ396" s="40"/>
      <c r="DA396" s="40"/>
      <c r="DB396" s="40"/>
      <c r="DC396" s="40"/>
      <c r="DD396" s="40"/>
      <c r="DE396" s="40"/>
      <c r="DF396" s="40"/>
      <c r="DG396" s="40"/>
      <c r="DH396" s="40"/>
      <c r="DI396" s="40"/>
      <c r="DJ396" s="40"/>
      <c r="DK396" s="40"/>
      <c r="DL396" s="40"/>
      <c r="DM396" s="40"/>
      <c r="DN396" s="40"/>
      <c r="DO396" s="94"/>
      <c r="DP396" s="100"/>
      <c r="DQ396" s="104"/>
      <c r="DR396" s="105"/>
      <c r="DS396" s="105"/>
      <c r="DT396" s="105"/>
      <c r="DU396" s="105"/>
      <c r="DV396" s="105"/>
      <c r="DW396" s="94"/>
      <c r="DX396" s="191"/>
      <c r="DY396" s="104"/>
      <c r="DZ396" s="105"/>
      <c r="EA396" s="105"/>
      <c r="EB396" s="105"/>
      <c r="EC396" s="105"/>
      <c r="ED396" s="105"/>
      <c r="EE396" s="105"/>
      <c r="EF396" s="94"/>
      <c r="EG396" s="96"/>
      <c r="EH396" s="18"/>
      <c r="EI396" s="2"/>
      <c r="EJ396" s="2"/>
      <c r="EK396" s="100"/>
      <c r="EL396" s="99"/>
      <c r="EM396" s="40"/>
      <c r="EN396" s="40"/>
      <c r="EO396" s="100"/>
      <c r="EP396" s="99"/>
      <c r="EQ396" s="40"/>
      <c r="ER396" s="40"/>
      <c r="ES396" s="40"/>
      <c r="ET396" s="40"/>
      <c r="EU396" s="40"/>
      <c r="EV396" s="40"/>
      <c r="EW396" s="100"/>
      <c r="EX396" s="99"/>
      <c r="EY396" s="40"/>
      <c r="EZ396" s="40"/>
      <c r="FA396" s="40"/>
      <c r="FB396" s="40"/>
      <c r="FC396" s="40"/>
      <c r="FD396" s="40"/>
      <c r="FE396" s="100"/>
    </row>
    <row r="397" spans="1:161">
      <c r="A397" s="119" t="str">
        <f>Validation!B397</f>
        <v>Pass</v>
      </c>
      <c r="B397" s="150"/>
      <c r="C397" s="150"/>
      <c r="D397" s="150"/>
      <c r="E397" s="151"/>
      <c r="F397" s="152"/>
      <c r="G397" s="150"/>
      <c r="H397" s="149"/>
      <c r="I397" s="40"/>
      <c r="J397" s="149"/>
      <c r="K397" s="102"/>
      <c r="L397" s="40"/>
      <c r="M397" s="123"/>
      <c r="N397" s="137"/>
      <c r="O397" s="137"/>
      <c r="P397" s="95"/>
      <c r="Q397" s="94"/>
      <c r="R397" s="96"/>
      <c r="S397" s="95"/>
      <c r="T397" s="40"/>
      <c r="U397" s="40"/>
      <c r="V397" s="185"/>
      <c r="W397" s="167"/>
      <c r="X397" s="96"/>
      <c r="Y397" s="99"/>
      <c r="Z397" s="40"/>
      <c r="AA397" s="40"/>
      <c r="AB397" s="171"/>
      <c r="AC397" s="172"/>
      <c r="AD397" s="40"/>
      <c r="AE397" s="40"/>
      <c r="AF397" s="94"/>
      <c r="AG397" s="94"/>
      <c r="AH397" s="100"/>
      <c r="AI397" s="170"/>
      <c r="AJ397" s="169"/>
      <c r="AK397" s="98"/>
      <c r="AL397" s="168"/>
      <c r="AM397" s="97"/>
      <c r="AN397" s="98"/>
      <c r="AO397" s="98"/>
      <c r="AP397" s="225"/>
      <c r="AQ397" s="175"/>
      <c r="AR397" s="98"/>
      <c r="AS397" s="235"/>
      <c r="AT397" s="168"/>
      <c r="AU397" s="136"/>
      <c r="AV397" s="99"/>
      <c r="AW397" s="40"/>
      <c r="AX397" s="40"/>
      <c r="AY397" s="40"/>
      <c r="AZ397" s="40"/>
      <c r="BA397" s="40"/>
      <c r="BB397" s="40"/>
      <c r="BC397" s="40"/>
      <c r="BD397" s="40"/>
      <c r="BE397" s="40"/>
      <c r="BF397" s="101"/>
      <c r="BG397" s="96"/>
      <c r="BH397" s="99"/>
      <c r="BI397" s="40"/>
      <c r="BJ397" s="40"/>
      <c r="BK397" s="40"/>
      <c r="BL397" s="40"/>
      <c r="BM397" s="40"/>
      <c r="BN397" s="40"/>
      <c r="BO397" s="40"/>
      <c r="BP397" s="100"/>
      <c r="BQ397" s="40"/>
      <c r="BR397" s="40"/>
      <c r="BS397" s="40"/>
      <c r="BT397" s="40"/>
      <c r="BU397" s="40"/>
      <c r="BV397" s="40"/>
      <c r="BW397" s="40"/>
      <c r="BX397" s="40"/>
      <c r="BY397" s="100"/>
      <c r="BZ397" s="99"/>
      <c r="CA397" s="40"/>
      <c r="CB397" s="40"/>
      <c r="CC397" s="40"/>
      <c r="CD397" s="40"/>
      <c r="CE397" s="40"/>
      <c r="CF397" s="40"/>
      <c r="CG397" s="40"/>
      <c r="CH397" s="40"/>
      <c r="CI397" s="40"/>
      <c r="CJ397" s="40"/>
      <c r="CK397" s="40"/>
      <c r="CL397" s="40"/>
      <c r="CM397" s="40"/>
      <c r="CN397" s="40"/>
      <c r="CO397" s="40"/>
      <c r="CP397" s="40"/>
      <c r="CQ397" s="40"/>
      <c r="CR397" s="40"/>
      <c r="CS397" s="102"/>
      <c r="CT397" s="103"/>
      <c r="CU397" s="40"/>
      <c r="CV397" s="40"/>
      <c r="CW397" s="40"/>
      <c r="CX397" s="40"/>
      <c r="CY397" s="40"/>
      <c r="CZ397" s="40"/>
      <c r="DA397" s="40"/>
      <c r="DB397" s="40"/>
      <c r="DC397" s="40"/>
      <c r="DD397" s="40"/>
      <c r="DE397" s="40"/>
      <c r="DF397" s="40"/>
      <c r="DG397" s="40"/>
      <c r="DH397" s="40"/>
      <c r="DI397" s="40"/>
      <c r="DJ397" s="40"/>
      <c r="DK397" s="40"/>
      <c r="DL397" s="40"/>
      <c r="DM397" s="40"/>
      <c r="DN397" s="40"/>
      <c r="DO397" s="94"/>
      <c r="DP397" s="100"/>
      <c r="DQ397" s="104"/>
      <c r="DR397" s="105"/>
      <c r="DS397" s="105"/>
      <c r="DT397" s="105"/>
      <c r="DU397" s="105"/>
      <c r="DV397" s="105"/>
      <c r="DW397" s="94"/>
      <c r="DX397" s="191"/>
      <c r="DY397" s="104"/>
      <c r="DZ397" s="105"/>
      <c r="EA397" s="105"/>
      <c r="EB397" s="105"/>
      <c r="EC397" s="105"/>
      <c r="ED397" s="105"/>
      <c r="EE397" s="105"/>
      <c r="EF397" s="94"/>
      <c r="EG397" s="96"/>
      <c r="EH397" s="18"/>
      <c r="EI397" s="2"/>
      <c r="EJ397" s="2"/>
      <c r="EK397" s="100"/>
      <c r="EL397" s="99"/>
      <c r="EM397" s="40"/>
      <c r="EN397" s="40"/>
      <c r="EO397" s="100"/>
      <c r="EP397" s="99"/>
      <c r="EQ397" s="40"/>
      <c r="ER397" s="40"/>
      <c r="ES397" s="40"/>
      <c r="ET397" s="40"/>
      <c r="EU397" s="40"/>
      <c r="EV397" s="40"/>
      <c r="EW397" s="100"/>
      <c r="EX397" s="99"/>
      <c r="EY397" s="40"/>
      <c r="EZ397" s="40"/>
      <c r="FA397" s="40"/>
      <c r="FB397" s="40"/>
      <c r="FC397" s="40"/>
      <c r="FD397" s="40"/>
      <c r="FE397" s="100"/>
    </row>
    <row r="398" spans="1:161">
      <c r="A398" s="119" t="str">
        <f>Validation!B398</f>
        <v>Pass</v>
      </c>
      <c r="B398" s="150"/>
      <c r="C398" s="150"/>
      <c r="D398" s="150"/>
      <c r="E398" s="151"/>
      <c r="F398" s="152"/>
      <c r="G398" s="150"/>
      <c r="H398" s="149"/>
      <c r="I398" s="40"/>
      <c r="J398" s="149"/>
      <c r="K398" s="102"/>
      <c r="L398" s="40"/>
      <c r="M398" s="123"/>
      <c r="N398" s="137"/>
      <c r="O398" s="137"/>
      <c r="P398" s="95"/>
      <c r="Q398" s="94"/>
      <c r="R398" s="96"/>
      <c r="S398" s="95"/>
      <c r="T398" s="40"/>
      <c r="U398" s="40"/>
      <c r="V398" s="185"/>
      <c r="W398" s="167"/>
      <c r="X398" s="96"/>
      <c r="Y398" s="99"/>
      <c r="Z398" s="40"/>
      <c r="AA398" s="40"/>
      <c r="AB398" s="171"/>
      <c r="AC398" s="172"/>
      <c r="AD398" s="40"/>
      <c r="AE398" s="40"/>
      <c r="AF398" s="94"/>
      <c r="AG398" s="94"/>
      <c r="AH398" s="100"/>
      <c r="AI398" s="170"/>
      <c r="AJ398" s="169"/>
      <c r="AK398" s="98"/>
      <c r="AL398" s="168"/>
      <c r="AM398" s="97"/>
      <c r="AN398" s="98"/>
      <c r="AO398" s="98"/>
      <c r="AP398" s="225"/>
      <c r="AQ398" s="175"/>
      <c r="AR398" s="98"/>
      <c r="AS398" s="235"/>
      <c r="AT398" s="168"/>
      <c r="AU398" s="136"/>
      <c r="AV398" s="99"/>
      <c r="AW398" s="40"/>
      <c r="AX398" s="40"/>
      <c r="AY398" s="40"/>
      <c r="AZ398" s="40"/>
      <c r="BA398" s="40"/>
      <c r="BB398" s="40"/>
      <c r="BC398" s="40"/>
      <c r="BD398" s="40"/>
      <c r="BE398" s="40"/>
      <c r="BF398" s="101"/>
      <c r="BG398" s="96"/>
      <c r="BH398" s="99"/>
      <c r="BI398" s="40"/>
      <c r="BJ398" s="40"/>
      <c r="BK398" s="40"/>
      <c r="BL398" s="40"/>
      <c r="BM398" s="40"/>
      <c r="BN398" s="40"/>
      <c r="BO398" s="40"/>
      <c r="BP398" s="100"/>
      <c r="BQ398" s="40"/>
      <c r="BR398" s="40"/>
      <c r="BS398" s="40"/>
      <c r="BT398" s="40"/>
      <c r="BU398" s="40"/>
      <c r="BV398" s="40"/>
      <c r="BW398" s="40"/>
      <c r="BX398" s="40"/>
      <c r="BY398" s="100"/>
      <c r="BZ398" s="99"/>
      <c r="CA398" s="40"/>
      <c r="CB398" s="40"/>
      <c r="CC398" s="40"/>
      <c r="CD398" s="40"/>
      <c r="CE398" s="40"/>
      <c r="CF398" s="40"/>
      <c r="CG398" s="40"/>
      <c r="CH398" s="40"/>
      <c r="CI398" s="40"/>
      <c r="CJ398" s="40"/>
      <c r="CK398" s="40"/>
      <c r="CL398" s="40"/>
      <c r="CM398" s="40"/>
      <c r="CN398" s="40"/>
      <c r="CO398" s="40"/>
      <c r="CP398" s="40"/>
      <c r="CQ398" s="40"/>
      <c r="CR398" s="40"/>
      <c r="CS398" s="102"/>
      <c r="CT398" s="103"/>
      <c r="CU398" s="40"/>
      <c r="CV398" s="40"/>
      <c r="CW398" s="40"/>
      <c r="CX398" s="40"/>
      <c r="CY398" s="40"/>
      <c r="CZ398" s="40"/>
      <c r="DA398" s="40"/>
      <c r="DB398" s="40"/>
      <c r="DC398" s="40"/>
      <c r="DD398" s="40"/>
      <c r="DE398" s="40"/>
      <c r="DF398" s="40"/>
      <c r="DG398" s="40"/>
      <c r="DH398" s="40"/>
      <c r="DI398" s="40"/>
      <c r="DJ398" s="40"/>
      <c r="DK398" s="40"/>
      <c r="DL398" s="40"/>
      <c r="DM398" s="40"/>
      <c r="DN398" s="40"/>
      <c r="DO398" s="94"/>
      <c r="DP398" s="100"/>
      <c r="DQ398" s="104"/>
      <c r="DR398" s="105"/>
      <c r="DS398" s="105"/>
      <c r="DT398" s="105"/>
      <c r="DU398" s="105"/>
      <c r="DV398" s="105"/>
      <c r="DW398" s="94"/>
      <c r="DX398" s="191"/>
      <c r="DY398" s="104"/>
      <c r="DZ398" s="105"/>
      <c r="EA398" s="105"/>
      <c r="EB398" s="105"/>
      <c r="EC398" s="105"/>
      <c r="ED398" s="105"/>
      <c r="EE398" s="105"/>
      <c r="EF398" s="94"/>
      <c r="EG398" s="96"/>
      <c r="EH398" s="18"/>
      <c r="EI398" s="2"/>
      <c r="EJ398" s="2"/>
      <c r="EK398" s="100"/>
      <c r="EL398" s="99"/>
      <c r="EM398" s="40"/>
      <c r="EN398" s="40"/>
      <c r="EO398" s="100"/>
      <c r="EP398" s="99"/>
      <c r="EQ398" s="40"/>
      <c r="ER398" s="40"/>
      <c r="ES398" s="40"/>
      <c r="ET398" s="40"/>
      <c r="EU398" s="40"/>
      <c r="EV398" s="40"/>
      <c r="EW398" s="100"/>
      <c r="EX398" s="99"/>
      <c r="EY398" s="40"/>
      <c r="EZ398" s="40"/>
      <c r="FA398" s="40"/>
      <c r="FB398" s="40"/>
      <c r="FC398" s="40"/>
      <c r="FD398" s="40"/>
      <c r="FE398" s="100"/>
    </row>
    <row r="399" spans="1:161">
      <c r="A399" s="119" t="str">
        <f>Validation!B399</f>
        <v>Pass</v>
      </c>
      <c r="B399" s="150"/>
      <c r="C399" s="150"/>
      <c r="D399" s="150"/>
      <c r="E399" s="151"/>
      <c r="F399" s="152"/>
      <c r="G399" s="150"/>
      <c r="H399" s="149"/>
      <c r="I399" s="40"/>
      <c r="J399" s="149"/>
      <c r="K399" s="102"/>
      <c r="L399" s="40"/>
      <c r="M399" s="123"/>
      <c r="N399" s="137"/>
      <c r="O399" s="137"/>
      <c r="P399" s="95"/>
      <c r="Q399" s="94"/>
      <c r="R399" s="96"/>
      <c r="S399" s="95"/>
      <c r="T399" s="40"/>
      <c r="U399" s="40"/>
      <c r="V399" s="185"/>
      <c r="W399" s="167"/>
      <c r="X399" s="96"/>
      <c r="Y399" s="99"/>
      <c r="Z399" s="40"/>
      <c r="AA399" s="40"/>
      <c r="AB399" s="171"/>
      <c r="AC399" s="172"/>
      <c r="AD399" s="40"/>
      <c r="AE399" s="40"/>
      <c r="AF399" s="94"/>
      <c r="AG399" s="94"/>
      <c r="AH399" s="100"/>
      <c r="AI399" s="170"/>
      <c r="AJ399" s="169"/>
      <c r="AK399" s="98"/>
      <c r="AL399" s="168"/>
      <c r="AM399" s="97"/>
      <c r="AN399" s="98"/>
      <c r="AO399" s="98"/>
      <c r="AP399" s="225"/>
      <c r="AQ399" s="175"/>
      <c r="AR399" s="98"/>
      <c r="AS399" s="235"/>
      <c r="AT399" s="168"/>
      <c r="AU399" s="136"/>
      <c r="AV399" s="99"/>
      <c r="AW399" s="40"/>
      <c r="AX399" s="40"/>
      <c r="AY399" s="40"/>
      <c r="AZ399" s="40"/>
      <c r="BA399" s="40"/>
      <c r="BB399" s="40"/>
      <c r="BC399" s="40"/>
      <c r="BD399" s="40"/>
      <c r="BE399" s="40"/>
      <c r="BF399" s="101"/>
      <c r="BG399" s="96"/>
      <c r="BH399" s="99"/>
      <c r="BI399" s="40"/>
      <c r="BJ399" s="40"/>
      <c r="BK399" s="40"/>
      <c r="BL399" s="40"/>
      <c r="BM399" s="40"/>
      <c r="BN399" s="40"/>
      <c r="BO399" s="40"/>
      <c r="BP399" s="100"/>
      <c r="BQ399" s="40"/>
      <c r="BR399" s="40"/>
      <c r="BS399" s="40"/>
      <c r="BT399" s="40"/>
      <c r="BU399" s="40"/>
      <c r="BV399" s="40"/>
      <c r="BW399" s="40"/>
      <c r="BX399" s="40"/>
      <c r="BY399" s="100"/>
      <c r="BZ399" s="99"/>
      <c r="CA399" s="40"/>
      <c r="CB399" s="40"/>
      <c r="CC399" s="40"/>
      <c r="CD399" s="40"/>
      <c r="CE399" s="40"/>
      <c r="CF399" s="40"/>
      <c r="CG399" s="40"/>
      <c r="CH399" s="40"/>
      <c r="CI399" s="40"/>
      <c r="CJ399" s="40"/>
      <c r="CK399" s="40"/>
      <c r="CL399" s="40"/>
      <c r="CM399" s="40"/>
      <c r="CN399" s="40"/>
      <c r="CO399" s="40"/>
      <c r="CP399" s="40"/>
      <c r="CQ399" s="40"/>
      <c r="CR399" s="40"/>
      <c r="CS399" s="102"/>
      <c r="CT399" s="103"/>
      <c r="CU399" s="40"/>
      <c r="CV399" s="40"/>
      <c r="CW399" s="40"/>
      <c r="CX399" s="40"/>
      <c r="CY399" s="40"/>
      <c r="CZ399" s="40"/>
      <c r="DA399" s="40"/>
      <c r="DB399" s="40"/>
      <c r="DC399" s="40"/>
      <c r="DD399" s="40"/>
      <c r="DE399" s="40"/>
      <c r="DF399" s="40"/>
      <c r="DG399" s="40"/>
      <c r="DH399" s="40"/>
      <c r="DI399" s="40"/>
      <c r="DJ399" s="40"/>
      <c r="DK399" s="40"/>
      <c r="DL399" s="40"/>
      <c r="DM399" s="40"/>
      <c r="DN399" s="40"/>
      <c r="DO399" s="94"/>
      <c r="DP399" s="100"/>
      <c r="DQ399" s="104"/>
      <c r="DR399" s="105"/>
      <c r="DS399" s="105"/>
      <c r="DT399" s="105"/>
      <c r="DU399" s="105"/>
      <c r="DV399" s="105"/>
      <c r="DW399" s="94"/>
      <c r="DX399" s="191"/>
      <c r="DY399" s="104"/>
      <c r="DZ399" s="105"/>
      <c r="EA399" s="105"/>
      <c r="EB399" s="105"/>
      <c r="EC399" s="105"/>
      <c r="ED399" s="105"/>
      <c r="EE399" s="105"/>
      <c r="EF399" s="94"/>
      <c r="EG399" s="96"/>
      <c r="EH399" s="18"/>
      <c r="EI399" s="2"/>
      <c r="EJ399" s="2"/>
      <c r="EK399" s="100"/>
      <c r="EL399" s="99"/>
      <c r="EM399" s="40"/>
      <c r="EN399" s="40"/>
      <c r="EO399" s="100"/>
      <c r="EP399" s="99"/>
      <c r="EQ399" s="40"/>
      <c r="ER399" s="40"/>
      <c r="ES399" s="40"/>
      <c r="ET399" s="40"/>
      <c r="EU399" s="40"/>
      <c r="EV399" s="40"/>
      <c r="EW399" s="100"/>
      <c r="EX399" s="99"/>
      <c r="EY399" s="40"/>
      <c r="EZ399" s="40"/>
      <c r="FA399" s="40"/>
      <c r="FB399" s="40"/>
      <c r="FC399" s="40"/>
      <c r="FD399" s="40"/>
      <c r="FE399" s="100"/>
    </row>
    <row r="400" spans="1:161">
      <c r="A400" s="119" t="str">
        <f>Validation!B400</f>
        <v>Pass</v>
      </c>
      <c r="B400" s="150"/>
      <c r="C400" s="150"/>
      <c r="D400" s="150"/>
      <c r="E400" s="151"/>
      <c r="F400" s="152"/>
      <c r="G400" s="150"/>
      <c r="H400" s="149"/>
      <c r="I400" s="40"/>
      <c r="J400" s="149"/>
      <c r="K400" s="102"/>
      <c r="L400" s="40"/>
      <c r="M400" s="123"/>
      <c r="N400" s="137"/>
      <c r="O400" s="137"/>
      <c r="P400" s="95"/>
      <c r="Q400" s="94"/>
      <c r="R400" s="96"/>
      <c r="S400" s="95"/>
      <c r="T400" s="40"/>
      <c r="U400" s="40"/>
      <c r="V400" s="185"/>
      <c r="W400" s="167"/>
      <c r="X400" s="96"/>
      <c r="Y400" s="99"/>
      <c r="Z400" s="40"/>
      <c r="AA400" s="40"/>
      <c r="AB400" s="171"/>
      <c r="AC400" s="172"/>
      <c r="AD400" s="40"/>
      <c r="AE400" s="40"/>
      <c r="AF400" s="94"/>
      <c r="AG400" s="94"/>
      <c r="AH400" s="100"/>
      <c r="AI400" s="170"/>
      <c r="AJ400" s="169"/>
      <c r="AK400" s="98"/>
      <c r="AL400" s="168"/>
      <c r="AM400" s="97"/>
      <c r="AN400" s="98"/>
      <c r="AO400" s="98"/>
      <c r="AP400" s="225"/>
      <c r="AQ400" s="175"/>
      <c r="AR400" s="98"/>
      <c r="AS400" s="235"/>
      <c r="AT400" s="168"/>
      <c r="AU400" s="136"/>
      <c r="AV400" s="99"/>
      <c r="AW400" s="40"/>
      <c r="AX400" s="40"/>
      <c r="AY400" s="40"/>
      <c r="AZ400" s="40"/>
      <c r="BA400" s="40"/>
      <c r="BB400" s="40"/>
      <c r="BC400" s="40"/>
      <c r="BD400" s="40"/>
      <c r="BE400" s="40"/>
      <c r="BF400" s="101"/>
      <c r="BG400" s="96"/>
      <c r="BH400" s="99"/>
      <c r="BI400" s="40"/>
      <c r="BJ400" s="40"/>
      <c r="BK400" s="40"/>
      <c r="BL400" s="40"/>
      <c r="BM400" s="40"/>
      <c r="BN400" s="40"/>
      <c r="BO400" s="40"/>
      <c r="BP400" s="100"/>
      <c r="BQ400" s="40"/>
      <c r="BR400" s="40"/>
      <c r="BS400" s="40"/>
      <c r="BT400" s="40"/>
      <c r="BU400" s="40"/>
      <c r="BV400" s="40"/>
      <c r="BW400" s="40"/>
      <c r="BX400" s="40"/>
      <c r="BY400" s="100"/>
      <c r="BZ400" s="99"/>
      <c r="CA400" s="40"/>
      <c r="CB400" s="40"/>
      <c r="CC400" s="40"/>
      <c r="CD400" s="40"/>
      <c r="CE400" s="40"/>
      <c r="CF400" s="40"/>
      <c r="CG400" s="40"/>
      <c r="CH400" s="40"/>
      <c r="CI400" s="40"/>
      <c r="CJ400" s="40"/>
      <c r="CK400" s="40"/>
      <c r="CL400" s="40"/>
      <c r="CM400" s="40"/>
      <c r="CN400" s="40"/>
      <c r="CO400" s="40"/>
      <c r="CP400" s="40"/>
      <c r="CQ400" s="40"/>
      <c r="CR400" s="40"/>
      <c r="CS400" s="102"/>
      <c r="CT400" s="103"/>
      <c r="CU400" s="40"/>
      <c r="CV400" s="40"/>
      <c r="CW400" s="40"/>
      <c r="CX400" s="40"/>
      <c r="CY400" s="40"/>
      <c r="CZ400" s="40"/>
      <c r="DA400" s="40"/>
      <c r="DB400" s="40"/>
      <c r="DC400" s="40"/>
      <c r="DD400" s="40"/>
      <c r="DE400" s="40"/>
      <c r="DF400" s="40"/>
      <c r="DG400" s="40"/>
      <c r="DH400" s="40"/>
      <c r="DI400" s="40"/>
      <c r="DJ400" s="40"/>
      <c r="DK400" s="40"/>
      <c r="DL400" s="40"/>
      <c r="DM400" s="40"/>
      <c r="DN400" s="40"/>
      <c r="DO400" s="94"/>
      <c r="DP400" s="100"/>
      <c r="DQ400" s="104"/>
      <c r="DR400" s="105"/>
      <c r="DS400" s="105"/>
      <c r="DT400" s="105"/>
      <c r="DU400" s="105"/>
      <c r="DV400" s="105"/>
      <c r="DW400" s="94"/>
      <c r="DX400" s="191"/>
      <c r="DY400" s="104"/>
      <c r="DZ400" s="105"/>
      <c r="EA400" s="105"/>
      <c r="EB400" s="105"/>
      <c r="EC400" s="105"/>
      <c r="ED400" s="105"/>
      <c r="EE400" s="105"/>
      <c r="EF400" s="94"/>
      <c r="EG400" s="96"/>
      <c r="EH400" s="18"/>
      <c r="EI400" s="2"/>
      <c r="EJ400" s="2"/>
      <c r="EK400" s="100"/>
      <c r="EL400" s="99"/>
      <c r="EM400" s="40"/>
      <c r="EN400" s="40"/>
      <c r="EO400" s="100"/>
      <c r="EP400" s="99"/>
      <c r="EQ400" s="40"/>
      <c r="ER400" s="40"/>
      <c r="ES400" s="40"/>
      <c r="ET400" s="40"/>
      <c r="EU400" s="40"/>
      <c r="EV400" s="40"/>
      <c r="EW400" s="100"/>
      <c r="EX400" s="99"/>
      <c r="EY400" s="40"/>
      <c r="EZ400" s="40"/>
      <c r="FA400" s="40"/>
      <c r="FB400" s="40"/>
      <c r="FC400" s="40"/>
      <c r="FD400" s="40"/>
      <c r="FE400" s="100"/>
    </row>
    <row r="401" spans="1:161">
      <c r="A401" s="119" t="str">
        <f>Validation!B401</f>
        <v>Pass</v>
      </c>
      <c r="B401" s="150"/>
      <c r="C401" s="150"/>
      <c r="D401" s="150"/>
      <c r="E401" s="151"/>
      <c r="F401" s="152"/>
      <c r="G401" s="150"/>
      <c r="H401" s="149"/>
      <c r="I401" s="40"/>
      <c r="J401" s="149"/>
      <c r="K401" s="102"/>
      <c r="L401" s="40"/>
      <c r="M401" s="123"/>
      <c r="N401" s="137"/>
      <c r="O401" s="137"/>
      <c r="P401" s="95"/>
      <c r="Q401" s="94"/>
      <c r="R401" s="96"/>
      <c r="S401" s="95"/>
      <c r="T401" s="40"/>
      <c r="U401" s="40"/>
      <c r="V401" s="185"/>
      <c r="W401" s="167"/>
      <c r="X401" s="96"/>
      <c r="Y401" s="99"/>
      <c r="Z401" s="40"/>
      <c r="AA401" s="40"/>
      <c r="AB401" s="171"/>
      <c r="AC401" s="172"/>
      <c r="AD401" s="40"/>
      <c r="AE401" s="40"/>
      <c r="AF401" s="94"/>
      <c r="AG401" s="94"/>
      <c r="AH401" s="100"/>
      <c r="AI401" s="170"/>
      <c r="AJ401" s="169"/>
      <c r="AK401" s="98"/>
      <c r="AL401" s="168"/>
      <c r="AM401" s="97"/>
      <c r="AN401" s="98"/>
      <c r="AO401" s="98"/>
      <c r="AP401" s="225"/>
      <c r="AQ401" s="175"/>
      <c r="AR401" s="98"/>
      <c r="AS401" s="235"/>
      <c r="AT401" s="168"/>
      <c r="AU401" s="136"/>
      <c r="AV401" s="99"/>
      <c r="AW401" s="40"/>
      <c r="AX401" s="40"/>
      <c r="AY401" s="40"/>
      <c r="AZ401" s="40"/>
      <c r="BA401" s="40"/>
      <c r="BB401" s="40"/>
      <c r="BC401" s="40"/>
      <c r="BD401" s="40"/>
      <c r="BE401" s="40"/>
      <c r="BF401" s="101"/>
      <c r="BG401" s="96"/>
      <c r="BH401" s="99"/>
      <c r="BI401" s="40"/>
      <c r="BJ401" s="40"/>
      <c r="BK401" s="40"/>
      <c r="BL401" s="40"/>
      <c r="BM401" s="40"/>
      <c r="BN401" s="40"/>
      <c r="BO401" s="40"/>
      <c r="BP401" s="100"/>
      <c r="BQ401" s="40"/>
      <c r="BR401" s="40"/>
      <c r="BS401" s="40"/>
      <c r="BT401" s="40"/>
      <c r="BU401" s="40"/>
      <c r="BV401" s="40"/>
      <c r="BW401" s="40"/>
      <c r="BX401" s="40"/>
      <c r="BY401" s="100"/>
      <c r="BZ401" s="99"/>
      <c r="CA401" s="40"/>
      <c r="CB401" s="40"/>
      <c r="CC401" s="40"/>
      <c r="CD401" s="40"/>
      <c r="CE401" s="40"/>
      <c r="CF401" s="40"/>
      <c r="CG401" s="40"/>
      <c r="CH401" s="40"/>
      <c r="CI401" s="40"/>
      <c r="CJ401" s="40"/>
      <c r="CK401" s="40"/>
      <c r="CL401" s="40"/>
      <c r="CM401" s="40"/>
      <c r="CN401" s="40"/>
      <c r="CO401" s="40"/>
      <c r="CP401" s="40"/>
      <c r="CQ401" s="40"/>
      <c r="CR401" s="40"/>
      <c r="CS401" s="102"/>
      <c r="CT401" s="103"/>
      <c r="CU401" s="40"/>
      <c r="CV401" s="40"/>
      <c r="CW401" s="40"/>
      <c r="CX401" s="40"/>
      <c r="CY401" s="40"/>
      <c r="CZ401" s="40"/>
      <c r="DA401" s="40"/>
      <c r="DB401" s="40"/>
      <c r="DC401" s="40"/>
      <c r="DD401" s="40"/>
      <c r="DE401" s="40"/>
      <c r="DF401" s="40"/>
      <c r="DG401" s="40"/>
      <c r="DH401" s="40"/>
      <c r="DI401" s="40"/>
      <c r="DJ401" s="40"/>
      <c r="DK401" s="40"/>
      <c r="DL401" s="40"/>
      <c r="DM401" s="40"/>
      <c r="DN401" s="40"/>
      <c r="DO401" s="94"/>
      <c r="DP401" s="100"/>
      <c r="DQ401" s="104"/>
      <c r="DR401" s="105"/>
      <c r="DS401" s="105"/>
      <c r="DT401" s="105"/>
      <c r="DU401" s="105"/>
      <c r="DV401" s="105"/>
      <c r="DW401" s="94"/>
      <c r="DX401" s="191"/>
      <c r="DY401" s="104"/>
      <c r="DZ401" s="105"/>
      <c r="EA401" s="105"/>
      <c r="EB401" s="105"/>
      <c r="EC401" s="105"/>
      <c r="ED401" s="105"/>
      <c r="EE401" s="105"/>
      <c r="EF401" s="94"/>
      <c r="EG401" s="96"/>
      <c r="EH401" s="18"/>
      <c r="EI401" s="2"/>
      <c r="EJ401" s="2"/>
      <c r="EK401" s="100"/>
      <c r="EL401" s="99"/>
      <c r="EM401" s="40"/>
      <c r="EN401" s="40"/>
      <c r="EO401" s="100"/>
      <c r="EP401" s="99"/>
      <c r="EQ401" s="40"/>
      <c r="ER401" s="40"/>
      <c r="ES401" s="40"/>
      <c r="ET401" s="40"/>
      <c r="EU401" s="40"/>
      <c r="EV401" s="40"/>
      <c r="EW401" s="100"/>
      <c r="EX401" s="99"/>
      <c r="EY401" s="40"/>
      <c r="EZ401" s="40"/>
      <c r="FA401" s="40"/>
      <c r="FB401" s="40"/>
      <c r="FC401" s="40"/>
      <c r="FD401" s="40"/>
      <c r="FE401" s="100"/>
    </row>
    <row r="402" spans="1:161">
      <c r="A402" s="119" t="str">
        <f>Validation!B402</f>
        <v>Pass</v>
      </c>
      <c r="B402" s="150"/>
      <c r="C402" s="150"/>
      <c r="D402" s="150"/>
      <c r="E402" s="151"/>
      <c r="F402" s="152"/>
      <c r="G402" s="150"/>
      <c r="H402" s="149"/>
      <c r="I402" s="40"/>
      <c r="J402" s="149"/>
      <c r="K402" s="102"/>
      <c r="L402" s="40"/>
      <c r="M402" s="123"/>
      <c r="N402" s="137"/>
      <c r="O402" s="137"/>
      <c r="P402" s="95"/>
      <c r="Q402" s="94"/>
      <c r="R402" s="96"/>
      <c r="S402" s="95"/>
      <c r="T402" s="40"/>
      <c r="U402" s="40"/>
      <c r="V402" s="185"/>
      <c r="W402" s="167"/>
      <c r="X402" s="96"/>
      <c r="Y402" s="99"/>
      <c r="Z402" s="40"/>
      <c r="AA402" s="40"/>
      <c r="AB402" s="171"/>
      <c r="AC402" s="172"/>
      <c r="AD402" s="40"/>
      <c r="AE402" s="40"/>
      <c r="AF402" s="94"/>
      <c r="AG402" s="94"/>
      <c r="AH402" s="100"/>
      <c r="AI402" s="170"/>
      <c r="AJ402" s="169"/>
      <c r="AK402" s="98"/>
      <c r="AL402" s="168"/>
      <c r="AM402" s="97"/>
      <c r="AN402" s="98"/>
      <c r="AO402" s="98"/>
      <c r="AP402" s="225"/>
      <c r="AQ402" s="175"/>
      <c r="AR402" s="98"/>
      <c r="AS402" s="235"/>
      <c r="AT402" s="168"/>
      <c r="AU402" s="136"/>
      <c r="AV402" s="99"/>
      <c r="AW402" s="40"/>
      <c r="AX402" s="40"/>
      <c r="AY402" s="40"/>
      <c r="AZ402" s="40"/>
      <c r="BA402" s="40"/>
      <c r="BB402" s="40"/>
      <c r="BC402" s="40"/>
      <c r="BD402" s="40"/>
      <c r="BE402" s="40"/>
      <c r="BF402" s="101"/>
      <c r="BG402" s="96"/>
      <c r="BH402" s="99"/>
      <c r="BI402" s="40"/>
      <c r="BJ402" s="40"/>
      <c r="BK402" s="40"/>
      <c r="BL402" s="40"/>
      <c r="BM402" s="40"/>
      <c r="BN402" s="40"/>
      <c r="BO402" s="40"/>
      <c r="BP402" s="100"/>
      <c r="BQ402" s="40"/>
      <c r="BR402" s="40"/>
      <c r="BS402" s="40"/>
      <c r="BT402" s="40"/>
      <c r="BU402" s="40"/>
      <c r="BV402" s="40"/>
      <c r="BW402" s="40"/>
      <c r="BX402" s="40"/>
      <c r="BY402" s="100"/>
      <c r="BZ402" s="99"/>
      <c r="CA402" s="40"/>
      <c r="CB402" s="40"/>
      <c r="CC402" s="40"/>
      <c r="CD402" s="40"/>
      <c r="CE402" s="40"/>
      <c r="CF402" s="40"/>
      <c r="CG402" s="40"/>
      <c r="CH402" s="40"/>
      <c r="CI402" s="40"/>
      <c r="CJ402" s="40"/>
      <c r="CK402" s="40"/>
      <c r="CL402" s="40"/>
      <c r="CM402" s="40"/>
      <c r="CN402" s="40"/>
      <c r="CO402" s="40"/>
      <c r="CP402" s="40"/>
      <c r="CQ402" s="40"/>
      <c r="CR402" s="40"/>
      <c r="CS402" s="102"/>
      <c r="CT402" s="103"/>
      <c r="CU402" s="40"/>
      <c r="CV402" s="40"/>
      <c r="CW402" s="40"/>
      <c r="CX402" s="40"/>
      <c r="CY402" s="40"/>
      <c r="CZ402" s="40"/>
      <c r="DA402" s="40"/>
      <c r="DB402" s="40"/>
      <c r="DC402" s="40"/>
      <c r="DD402" s="40"/>
      <c r="DE402" s="40"/>
      <c r="DF402" s="40"/>
      <c r="DG402" s="40"/>
      <c r="DH402" s="40"/>
      <c r="DI402" s="40"/>
      <c r="DJ402" s="40"/>
      <c r="DK402" s="40"/>
      <c r="DL402" s="40"/>
      <c r="DM402" s="40"/>
      <c r="DN402" s="40"/>
      <c r="DO402" s="94"/>
      <c r="DP402" s="100"/>
      <c r="DQ402" s="104"/>
      <c r="DR402" s="105"/>
      <c r="DS402" s="105"/>
      <c r="DT402" s="105"/>
      <c r="DU402" s="105"/>
      <c r="DV402" s="105"/>
      <c r="DW402" s="94"/>
      <c r="DX402" s="191"/>
      <c r="DY402" s="104"/>
      <c r="DZ402" s="105"/>
      <c r="EA402" s="105"/>
      <c r="EB402" s="105"/>
      <c r="EC402" s="105"/>
      <c r="ED402" s="105"/>
      <c r="EE402" s="105"/>
      <c r="EF402" s="94"/>
      <c r="EG402" s="96"/>
      <c r="EH402" s="18"/>
      <c r="EI402" s="2"/>
      <c r="EJ402" s="2"/>
      <c r="EK402" s="100"/>
      <c r="EL402" s="99"/>
      <c r="EM402" s="40"/>
      <c r="EN402" s="40"/>
      <c r="EO402" s="100"/>
      <c r="EP402" s="99"/>
      <c r="EQ402" s="40"/>
      <c r="ER402" s="40"/>
      <c r="ES402" s="40"/>
      <c r="ET402" s="40"/>
      <c r="EU402" s="40"/>
      <c r="EV402" s="40"/>
      <c r="EW402" s="100"/>
      <c r="EX402" s="99"/>
      <c r="EY402" s="40"/>
      <c r="EZ402" s="40"/>
      <c r="FA402" s="40"/>
      <c r="FB402" s="40"/>
      <c r="FC402" s="40"/>
      <c r="FD402" s="40"/>
      <c r="FE402" s="100"/>
    </row>
    <row r="403" spans="1:161">
      <c r="A403" s="119" t="str">
        <f>Validation!B403</f>
        <v>Pass</v>
      </c>
      <c r="B403" s="150"/>
      <c r="C403" s="150"/>
      <c r="D403" s="150"/>
      <c r="E403" s="151"/>
      <c r="F403" s="152"/>
      <c r="G403" s="150"/>
      <c r="H403" s="149"/>
      <c r="I403" s="40"/>
      <c r="J403" s="149"/>
      <c r="K403" s="102"/>
      <c r="L403" s="40"/>
      <c r="M403" s="123"/>
      <c r="N403" s="137"/>
      <c r="O403" s="137"/>
      <c r="P403" s="95"/>
      <c r="Q403" s="94"/>
      <c r="R403" s="96"/>
      <c r="S403" s="95"/>
      <c r="T403" s="40"/>
      <c r="U403" s="40"/>
      <c r="V403" s="185"/>
      <c r="W403" s="167"/>
      <c r="X403" s="96"/>
      <c r="Y403" s="99"/>
      <c r="Z403" s="40"/>
      <c r="AA403" s="40"/>
      <c r="AB403" s="171"/>
      <c r="AC403" s="172"/>
      <c r="AD403" s="40"/>
      <c r="AE403" s="40"/>
      <c r="AF403" s="94"/>
      <c r="AG403" s="94"/>
      <c r="AH403" s="100"/>
      <c r="AI403" s="170"/>
      <c r="AJ403" s="169"/>
      <c r="AK403" s="98"/>
      <c r="AL403" s="168"/>
      <c r="AM403" s="97"/>
      <c r="AN403" s="98"/>
      <c r="AO403" s="98"/>
      <c r="AP403" s="225"/>
      <c r="AQ403" s="175"/>
      <c r="AR403" s="98"/>
      <c r="AS403" s="235"/>
      <c r="AT403" s="168"/>
      <c r="AU403" s="136"/>
      <c r="AV403" s="99"/>
      <c r="AW403" s="40"/>
      <c r="AX403" s="40"/>
      <c r="AY403" s="40"/>
      <c r="AZ403" s="40"/>
      <c r="BA403" s="40"/>
      <c r="BB403" s="40"/>
      <c r="BC403" s="40"/>
      <c r="BD403" s="40"/>
      <c r="BE403" s="40"/>
      <c r="BF403" s="101"/>
      <c r="BG403" s="96"/>
      <c r="BH403" s="99"/>
      <c r="BI403" s="40"/>
      <c r="BJ403" s="40"/>
      <c r="BK403" s="40"/>
      <c r="BL403" s="40"/>
      <c r="BM403" s="40"/>
      <c r="BN403" s="40"/>
      <c r="BO403" s="40"/>
      <c r="BP403" s="100"/>
      <c r="BQ403" s="40"/>
      <c r="BR403" s="40"/>
      <c r="BS403" s="40"/>
      <c r="BT403" s="40"/>
      <c r="BU403" s="40"/>
      <c r="BV403" s="40"/>
      <c r="BW403" s="40"/>
      <c r="BX403" s="40"/>
      <c r="BY403" s="100"/>
      <c r="BZ403" s="99"/>
      <c r="CA403" s="40"/>
      <c r="CB403" s="40"/>
      <c r="CC403" s="40"/>
      <c r="CD403" s="40"/>
      <c r="CE403" s="40"/>
      <c r="CF403" s="40"/>
      <c r="CG403" s="40"/>
      <c r="CH403" s="40"/>
      <c r="CI403" s="40"/>
      <c r="CJ403" s="40"/>
      <c r="CK403" s="40"/>
      <c r="CL403" s="40"/>
      <c r="CM403" s="40"/>
      <c r="CN403" s="40"/>
      <c r="CO403" s="40"/>
      <c r="CP403" s="40"/>
      <c r="CQ403" s="40"/>
      <c r="CR403" s="40"/>
      <c r="CS403" s="102"/>
      <c r="CT403" s="103"/>
      <c r="CU403" s="40"/>
      <c r="CV403" s="40"/>
      <c r="CW403" s="40"/>
      <c r="CX403" s="40"/>
      <c r="CY403" s="40"/>
      <c r="CZ403" s="40"/>
      <c r="DA403" s="40"/>
      <c r="DB403" s="40"/>
      <c r="DC403" s="40"/>
      <c r="DD403" s="40"/>
      <c r="DE403" s="40"/>
      <c r="DF403" s="40"/>
      <c r="DG403" s="40"/>
      <c r="DH403" s="40"/>
      <c r="DI403" s="40"/>
      <c r="DJ403" s="40"/>
      <c r="DK403" s="40"/>
      <c r="DL403" s="40"/>
      <c r="DM403" s="40"/>
      <c r="DN403" s="40"/>
      <c r="DO403" s="94"/>
      <c r="DP403" s="100"/>
      <c r="DQ403" s="104"/>
      <c r="DR403" s="105"/>
      <c r="DS403" s="105"/>
      <c r="DT403" s="105"/>
      <c r="DU403" s="105"/>
      <c r="DV403" s="105"/>
      <c r="DW403" s="94"/>
      <c r="DX403" s="191"/>
      <c r="DY403" s="104"/>
      <c r="DZ403" s="105"/>
      <c r="EA403" s="105"/>
      <c r="EB403" s="105"/>
      <c r="EC403" s="105"/>
      <c r="ED403" s="105"/>
      <c r="EE403" s="105"/>
      <c r="EF403" s="94"/>
      <c r="EG403" s="96"/>
      <c r="EH403" s="18"/>
      <c r="EI403" s="2"/>
      <c r="EJ403" s="2"/>
      <c r="EK403" s="100"/>
      <c r="EL403" s="99"/>
      <c r="EM403" s="40"/>
      <c r="EN403" s="40"/>
      <c r="EO403" s="100"/>
      <c r="EP403" s="99"/>
      <c r="EQ403" s="40"/>
      <c r="ER403" s="40"/>
      <c r="ES403" s="40"/>
      <c r="ET403" s="40"/>
      <c r="EU403" s="40"/>
      <c r="EV403" s="40"/>
      <c r="EW403" s="100"/>
      <c r="EX403" s="99"/>
      <c r="EY403" s="40"/>
      <c r="EZ403" s="40"/>
      <c r="FA403" s="40"/>
      <c r="FB403" s="40"/>
      <c r="FC403" s="40"/>
      <c r="FD403" s="40"/>
      <c r="FE403" s="100"/>
    </row>
    <row r="404" spans="1:161">
      <c r="A404" s="119" t="str">
        <f>Validation!B404</f>
        <v>Pass</v>
      </c>
      <c r="B404" s="150"/>
      <c r="C404" s="150"/>
      <c r="D404" s="150"/>
      <c r="E404" s="151"/>
      <c r="F404" s="152"/>
      <c r="G404" s="150"/>
      <c r="H404" s="149"/>
      <c r="I404" s="40"/>
      <c r="J404" s="149"/>
      <c r="K404" s="102"/>
      <c r="L404" s="40"/>
      <c r="M404" s="123"/>
      <c r="N404" s="137"/>
      <c r="O404" s="137"/>
      <c r="P404" s="95"/>
      <c r="Q404" s="94"/>
      <c r="R404" s="96"/>
      <c r="S404" s="95"/>
      <c r="T404" s="40"/>
      <c r="U404" s="40"/>
      <c r="V404" s="185"/>
      <c r="W404" s="167"/>
      <c r="X404" s="96"/>
      <c r="Y404" s="99"/>
      <c r="Z404" s="40"/>
      <c r="AA404" s="40"/>
      <c r="AB404" s="171"/>
      <c r="AC404" s="172"/>
      <c r="AD404" s="40"/>
      <c r="AE404" s="40"/>
      <c r="AF404" s="94"/>
      <c r="AG404" s="94"/>
      <c r="AH404" s="100"/>
      <c r="AI404" s="170"/>
      <c r="AJ404" s="169"/>
      <c r="AK404" s="98"/>
      <c r="AL404" s="168"/>
      <c r="AM404" s="97"/>
      <c r="AN404" s="98"/>
      <c r="AO404" s="98"/>
      <c r="AP404" s="225"/>
      <c r="AQ404" s="175"/>
      <c r="AR404" s="98"/>
      <c r="AS404" s="235"/>
      <c r="AT404" s="168"/>
      <c r="AU404" s="136"/>
      <c r="AV404" s="99"/>
      <c r="AW404" s="40"/>
      <c r="AX404" s="40"/>
      <c r="AY404" s="40"/>
      <c r="AZ404" s="40"/>
      <c r="BA404" s="40"/>
      <c r="BB404" s="40"/>
      <c r="BC404" s="40"/>
      <c r="BD404" s="40"/>
      <c r="BE404" s="40"/>
      <c r="BF404" s="101"/>
      <c r="BG404" s="96"/>
      <c r="BH404" s="99"/>
      <c r="BI404" s="40"/>
      <c r="BJ404" s="40"/>
      <c r="BK404" s="40"/>
      <c r="BL404" s="40"/>
      <c r="BM404" s="40"/>
      <c r="BN404" s="40"/>
      <c r="BO404" s="40"/>
      <c r="BP404" s="100"/>
      <c r="BQ404" s="40"/>
      <c r="BR404" s="40"/>
      <c r="BS404" s="40"/>
      <c r="BT404" s="40"/>
      <c r="BU404" s="40"/>
      <c r="BV404" s="40"/>
      <c r="BW404" s="40"/>
      <c r="BX404" s="40"/>
      <c r="BY404" s="100"/>
      <c r="BZ404" s="99"/>
      <c r="CA404" s="40"/>
      <c r="CB404" s="40"/>
      <c r="CC404" s="40"/>
      <c r="CD404" s="40"/>
      <c r="CE404" s="40"/>
      <c r="CF404" s="40"/>
      <c r="CG404" s="40"/>
      <c r="CH404" s="40"/>
      <c r="CI404" s="40"/>
      <c r="CJ404" s="40"/>
      <c r="CK404" s="40"/>
      <c r="CL404" s="40"/>
      <c r="CM404" s="40"/>
      <c r="CN404" s="40"/>
      <c r="CO404" s="40"/>
      <c r="CP404" s="40"/>
      <c r="CQ404" s="40"/>
      <c r="CR404" s="40"/>
      <c r="CS404" s="102"/>
      <c r="CT404" s="103"/>
      <c r="CU404" s="40"/>
      <c r="CV404" s="40"/>
      <c r="CW404" s="40"/>
      <c r="CX404" s="40"/>
      <c r="CY404" s="40"/>
      <c r="CZ404" s="40"/>
      <c r="DA404" s="40"/>
      <c r="DB404" s="40"/>
      <c r="DC404" s="40"/>
      <c r="DD404" s="40"/>
      <c r="DE404" s="40"/>
      <c r="DF404" s="40"/>
      <c r="DG404" s="40"/>
      <c r="DH404" s="40"/>
      <c r="DI404" s="40"/>
      <c r="DJ404" s="40"/>
      <c r="DK404" s="40"/>
      <c r="DL404" s="40"/>
      <c r="DM404" s="40"/>
      <c r="DN404" s="40"/>
      <c r="DO404" s="94"/>
      <c r="DP404" s="100"/>
      <c r="DQ404" s="104"/>
      <c r="DR404" s="105"/>
      <c r="DS404" s="105"/>
      <c r="DT404" s="105"/>
      <c r="DU404" s="105"/>
      <c r="DV404" s="105"/>
      <c r="DW404" s="94"/>
      <c r="DX404" s="191"/>
      <c r="DY404" s="104"/>
      <c r="DZ404" s="105"/>
      <c r="EA404" s="105"/>
      <c r="EB404" s="105"/>
      <c r="EC404" s="105"/>
      <c r="ED404" s="105"/>
      <c r="EE404" s="105"/>
      <c r="EF404" s="94"/>
      <c r="EG404" s="96"/>
      <c r="EH404" s="18"/>
      <c r="EI404" s="2"/>
      <c r="EJ404" s="2"/>
      <c r="EK404" s="100"/>
      <c r="EL404" s="99"/>
      <c r="EM404" s="40"/>
      <c r="EN404" s="40"/>
      <c r="EO404" s="100"/>
      <c r="EP404" s="99"/>
      <c r="EQ404" s="40"/>
      <c r="ER404" s="40"/>
      <c r="ES404" s="40"/>
      <c r="ET404" s="40"/>
      <c r="EU404" s="40"/>
      <c r="EV404" s="40"/>
      <c r="EW404" s="100"/>
      <c r="EX404" s="99"/>
      <c r="EY404" s="40"/>
      <c r="EZ404" s="40"/>
      <c r="FA404" s="40"/>
      <c r="FB404" s="40"/>
      <c r="FC404" s="40"/>
      <c r="FD404" s="40"/>
      <c r="FE404" s="100"/>
    </row>
    <row r="405" spans="1:161">
      <c r="A405" s="119" t="str">
        <f>Validation!B405</f>
        <v>Pass</v>
      </c>
      <c r="B405" s="150"/>
      <c r="C405" s="150"/>
      <c r="D405" s="150"/>
      <c r="E405" s="151"/>
      <c r="F405" s="152"/>
      <c r="G405" s="150"/>
      <c r="H405" s="149"/>
      <c r="I405" s="40"/>
      <c r="J405" s="149"/>
      <c r="K405" s="102"/>
      <c r="L405" s="40"/>
      <c r="M405" s="123"/>
      <c r="N405" s="137"/>
      <c r="O405" s="137"/>
      <c r="P405" s="95"/>
      <c r="Q405" s="94"/>
      <c r="R405" s="96"/>
      <c r="S405" s="95"/>
      <c r="T405" s="40"/>
      <c r="U405" s="40"/>
      <c r="V405" s="185"/>
      <c r="W405" s="167"/>
      <c r="X405" s="96"/>
      <c r="Y405" s="99"/>
      <c r="Z405" s="40"/>
      <c r="AA405" s="40"/>
      <c r="AB405" s="171"/>
      <c r="AC405" s="172"/>
      <c r="AD405" s="40"/>
      <c r="AE405" s="40"/>
      <c r="AF405" s="94"/>
      <c r="AG405" s="94"/>
      <c r="AH405" s="100"/>
      <c r="AI405" s="170"/>
      <c r="AJ405" s="169"/>
      <c r="AK405" s="98"/>
      <c r="AL405" s="168"/>
      <c r="AM405" s="97"/>
      <c r="AN405" s="98"/>
      <c r="AO405" s="98"/>
      <c r="AP405" s="225"/>
      <c r="AQ405" s="175"/>
      <c r="AR405" s="98"/>
      <c r="AS405" s="235"/>
      <c r="AT405" s="168"/>
      <c r="AU405" s="136"/>
      <c r="AV405" s="99"/>
      <c r="AW405" s="40"/>
      <c r="AX405" s="40"/>
      <c r="AY405" s="40"/>
      <c r="AZ405" s="40"/>
      <c r="BA405" s="40"/>
      <c r="BB405" s="40"/>
      <c r="BC405" s="40"/>
      <c r="BD405" s="40"/>
      <c r="BE405" s="40"/>
      <c r="BF405" s="101"/>
      <c r="BG405" s="96"/>
      <c r="BH405" s="99"/>
      <c r="BI405" s="40"/>
      <c r="BJ405" s="40"/>
      <c r="BK405" s="40"/>
      <c r="BL405" s="40"/>
      <c r="BM405" s="40"/>
      <c r="BN405" s="40"/>
      <c r="BO405" s="40"/>
      <c r="BP405" s="100"/>
      <c r="BQ405" s="40"/>
      <c r="BR405" s="40"/>
      <c r="BS405" s="40"/>
      <c r="BT405" s="40"/>
      <c r="BU405" s="40"/>
      <c r="BV405" s="40"/>
      <c r="BW405" s="40"/>
      <c r="BX405" s="40"/>
      <c r="BY405" s="100"/>
      <c r="BZ405" s="99"/>
      <c r="CA405" s="40"/>
      <c r="CB405" s="40"/>
      <c r="CC405" s="40"/>
      <c r="CD405" s="40"/>
      <c r="CE405" s="40"/>
      <c r="CF405" s="40"/>
      <c r="CG405" s="40"/>
      <c r="CH405" s="40"/>
      <c r="CI405" s="40"/>
      <c r="CJ405" s="40"/>
      <c r="CK405" s="40"/>
      <c r="CL405" s="40"/>
      <c r="CM405" s="40"/>
      <c r="CN405" s="40"/>
      <c r="CO405" s="40"/>
      <c r="CP405" s="40"/>
      <c r="CQ405" s="40"/>
      <c r="CR405" s="40"/>
      <c r="CS405" s="102"/>
      <c r="CT405" s="103"/>
      <c r="CU405" s="40"/>
      <c r="CV405" s="40"/>
      <c r="CW405" s="40"/>
      <c r="CX405" s="40"/>
      <c r="CY405" s="40"/>
      <c r="CZ405" s="40"/>
      <c r="DA405" s="40"/>
      <c r="DB405" s="40"/>
      <c r="DC405" s="40"/>
      <c r="DD405" s="40"/>
      <c r="DE405" s="40"/>
      <c r="DF405" s="40"/>
      <c r="DG405" s="40"/>
      <c r="DH405" s="40"/>
      <c r="DI405" s="40"/>
      <c r="DJ405" s="40"/>
      <c r="DK405" s="40"/>
      <c r="DL405" s="40"/>
      <c r="DM405" s="40"/>
      <c r="DN405" s="40"/>
      <c r="DO405" s="94"/>
      <c r="DP405" s="100"/>
      <c r="DQ405" s="104"/>
      <c r="DR405" s="105"/>
      <c r="DS405" s="105"/>
      <c r="DT405" s="105"/>
      <c r="DU405" s="105"/>
      <c r="DV405" s="105"/>
      <c r="DW405" s="94"/>
      <c r="DX405" s="191"/>
      <c r="DY405" s="104"/>
      <c r="DZ405" s="105"/>
      <c r="EA405" s="105"/>
      <c r="EB405" s="105"/>
      <c r="EC405" s="105"/>
      <c r="ED405" s="105"/>
      <c r="EE405" s="105"/>
      <c r="EF405" s="94"/>
      <c r="EG405" s="96"/>
      <c r="EH405" s="18"/>
      <c r="EI405" s="2"/>
      <c r="EJ405" s="2"/>
      <c r="EK405" s="100"/>
      <c r="EL405" s="99"/>
      <c r="EM405" s="40"/>
      <c r="EN405" s="40"/>
      <c r="EO405" s="100"/>
      <c r="EP405" s="99"/>
      <c r="EQ405" s="40"/>
      <c r="ER405" s="40"/>
      <c r="ES405" s="40"/>
      <c r="ET405" s="40"/>
      <c r="EU405" s="40"/>
      <c r="EV405" s="40"/>
      <c r="EW405" s="100"/>
      <c r="EX405" s="99"/>
      <c r="EY405" s="40"/>
      <c r="EZ405" s="40"/>
      <c r="FA405" s="40"/>
      <c r="FB405" s="40"/>
      <c r="FC405" s="40"/>
      <c r="FD405" s="40"/>
      <c r="FE405" s="100"/>
    </row>
    <row r="406" spans="1:161">
      <c r="A406" s="119" t="str">
        <f>Validation!B406</f>
        <v>Pass</v>
      </c>
      <c r="B406" s="150"/>
      <c r="C406" s="150"/>
      <c r="D406" s="150"/>
      <c r="E406" s="151"/>
      <c r="F406" s="152"/>
      <c r="G406" s="150"/>
      <c r="H406" s="149"/>
      <c r="I406" s="40"/>
      <c r="J406" s="149"/>
      <c r="K406" s="102"/>
      <c r="L406" s="40"/>
      <c r="M406" s="123"/>
      <c r="N406" s="137"/>
      <c r="O406" s="137"/>
      <c r="P406" s="95"/>
      <c r="Q406" s="94"/>
      <c r="R406" s="96"/>
      <c r="S406" s="95"/>
      <c r="T406" s="40"/>
      <c r="U406" s="40"/>
      <c r="V406" s="185"/>
      <c r="W406" s="167"/>
      <c r="X406" s="96"/>
      <c r="Y406" s="99"/>
      <c r="Z406" s="40"/>
      <c r="AA406" s="40"/>
      <c r="AB406" s="171"/>
      <c r="AC406" s="172"/>
      <c r="AD406" s="40"/>
      <c r="AE406" s="40"/>
      <c r="AF406" s="94"/>
      <c r="AG406" s="94"/>
      <c r="AH406" s="100"/>
      <c r="AI406" s="170"/>
      <c r="AJ406" s="169"/>
      <c r="AK406" s="98"/>
      <c r="AL406" s="168"/>
      <c r="AM406" s="97"/>
      <c r="AN406" s="98"/>
      <c r="AO406" s="98"/>
      <c r="AP406" s="225"/>
      <c r="AQ406" s="175"/>
      <c r="AR406" s="98"/>
      <c r="AS406" s="235"/>
      <c r="AT406" s="168"/>
      <c r="AU406" s="136"/>
      <c r="AV406" s="99"/>
      <c r="AW406" s="40"/>
      <c r="AX406" s="40"/>
      <c r="AY406" s="40"/>
      <c r="AZ406" s="40"/>
      <c r="BA406" s="40"/>
      <c r="BB406" s="40"/>
      <c r="BC406" s="40"/>
      <c r="BD406" s="40"/>
      <c r="BE406" s="40"/>
      <c r="BF406" s="101"/>
      <c r="BG406" s="96"/>
      <c r="BH406" s="99"/>
      <c r="BI406" s="40"/>
      <c r="BJ406" s="40"/>
      <c r="BK406" s="40"/>
      <c r="BL406" s="40"/>
      <c r="BM406" s="40"/>
      <c r="BN406" s="40"/>
      <c r="BO406" s="40"/>
      <c r="BP406" s="100"/>
      <c r="BQ406" s="40"/>
      <c r="BR406" s="40"/>
      <c r="BS406" s="40"/>
      <c r="BT406" s="40"/>
      <c r="BU406" s="40"/>
      <c r="BV406" s="40"/>
      <c r="BW406" s="40"/>
      <c r="BX406" s="40"/>
      <c r="BY406" s="100"/>
      <c r="BZ406" s="99"/>
      <c r="CA406" s="40"/>
      <c r="CB406" s="40"/>
      <c r="CC406" s="40"/>
      <c r="CD406" s="40"/>
      <c r="CE406" s="40"/>
      <c r="CF406" s="40"/>
      <c r="CG406" s="40"/>
      <c r="CH406" s="40"/>
      <c r="CI406" s="40"/>
      <c r="CJ406" s="40"/>
      <c r="CK406" s="40"/>
      <c r="CL406" s="40"/>
      <c r="CM406" s="40"/>
      <c r="CN406" s="40"/>
      <c r="CO406" s="40"/>
      <c r="CP406" s="40"/>
      <c r="CQ406" s="40"/>
      <c r="CR406" s="40"/>
      <c r="CS406" s="102"/>
      <c r="CT406" s="103"/>
      <c r="CU406" s="40"/>
      <c r="CV406" s="40"/>
      <c r="CW406" s="40"/>
      <c r="CX406" s="40"/>
      <c r="CY406" s="40"/>
      <c r="CZ406" s="40"/>
      <c r="DA406" s="40"/>
      <c r="DB406" s="40"/>
      <c r="DC406" s="40"/>
      <c r="DD406" s="40"/>
      <c r="DE406" s="40"/>
      <c r="DF406" s="40"/>
      <c r="DG406" s="40"/>
      <c r="DH406" s="40"/>
      <c r="DI406" s="40"/>
      <c r="DJ406" s="40"/>
      <c r="DK406" s="40"/>
      <c r="DL406" s="40"/>
      <c r="DM406" s="40"/>
      <c r="DN406" s="40"/>
      <c r="DO406" s="94"/>
      <c r="DP406" s="100"/>
      <c r="DQ406" s="104"/>
      <c r="DR406" s="105"/>
      <c r="DS406" s="105"/>
      <c r="DT406" s="105"/>
      <c r="DU406" s="105"/>
      <c r="DV406" s="105"/>
      <c r="DW406" s="94"/>
      <c r="DX406" s="191"/>
      <c r="DY406" s="104"/>
      <c r="DZ406" s="105"/>
      <c r="EA406" s="105"/>
      <c r="EB406" s="105"/>
      <c r="EC406" s="105"/>
      <c r="ED406" s="105"/>
      <c r="EE406" s="105"/>
      <c r="EF406" s="94"/>
      <c r="EG406" s="96"/>
      <c r="EH406" s="18"/>
      <c r="EI406" s="2"/>
      <c r="EJ406" s="2"/>
      <c r="EK406" s="100"/>
      <c r="EL406" s="99"/>
      <c r="EM406" s="40"/>
      <c r="EN406" s="40"/>
      <c r="EO406" s="100"/>
      <c r="EP406" s="99"/>
      <c r="EQ406" s="40"/>
      <c r="ER406" s="40"/>
      <c r="ES406" s="40"/>
      <c r="ET406" s="40"/>
      <c r="EU406" s="40"/>
      <c r="EV406" s="40"/>
      <c r="EW406" s="100"/>
      <c r="EX406" s="99"/>
      <c r="EY406" s="40"/>
      <c r="EZ406" s="40"/>
      <c r="FA406" s="40"/>
      <c r="FB406" s="40"/>
      <c r="FC406" s="40"/>
      <c r="FD406" s="40"/>
      <c r="FE406" s="100"/>
    </row>
    <row r="407" spans="1:161">
      <c r="A407" s="119" t="str">
        <f>Validation!B407</f>
        <v>Pass</v>
      </c>
      <c r="B407" s="150"/>
      <c r="C407" s="150"/>
      <c r="D407" s="150"/>
      <c r="E407" s="151"/>
      <c r="F407" s="152"/>
      <c r="G407" s="150"/>
      <c r="H407" s="149"/>
      <c r="I407" s="40"/>
      <c r="J407" s="149"/>
      <c r="K407" s="102"/>
      <c r="L407" s="40"/>
      <c r="M407" s="123"/>
      <c r="N407" s="137"/>
      <c r="O407" s="137"/>
      <c r="P407" s="95"/>
      <c r="Q407" s="94"/>
      <c r="R407" s="96"/>
      <c r="S407" s="95"/>
      <c r="T407" s="40"/>
      <c r="U407" s="40"/>
      <c r="V407" s="185"/>
      <c r="W407" s="167"/>
      <c r="X407" s="96"/>
      <c r="Y407" s="99"/>
      <c r="Z407" s="40"/>
      <c r="AA407" s="40"/>
      <c r="AB407" s="171"/>
      <c r="AC407" s="172"/>
      <c r="AD407" s="40"/>
      <c r="AE407" s="40"/>
      <c r="AF407" s="94"/>
      <c r="AG407" s="94"/>
      <c r="AH407" s="100"/>
      <c r="AI407" s="170"/>
      <c r="AJ407" s="169"/>
      <c r="AK407" s="98"/>
      <c r="AL407" s="168"/>
      <c r="AM407" s="97"/>
      <c r="AN407" s="98"/>
      <c r="AO407" s="98"/>
      <c r="AP407" s="225"/>
      <c r="AQ407" s="175"/>
      <c r="AR407" s="98"/>
      <c r="AS407" s="235"/>
      <c r="AT407" s="168"/>
      <c r="AU407" s="136"/>
      <c r="AV407" s="99"/>
      <c r="AW407" s="40"/>
      <c r="AX407" s="40"/>
      <c r="AY407" s="40"/>
      <c r="AZ407" s="40"/>
      <c r="BA407" s="40"/>
      <c r="BB407" s="40"/>
      <c r="BC407" s="40"/>
      <c r="BD407" s="40"/>
      <c r="BE407" s="40"/>
      <c r="BF407" s="101"/>
      <c r="BG407" s="96"/>
      <c r="BH407" s="99"/>
      <c r="BI407" s="40"/>
      <c r="BJ407" s="40"/>
      <c r="BK407" s="40"/>
      <c r="BL407" s="40"/>
      <c r="BM407" s="40"/>
      <c r="BN407" s="40"/>
      <c r="BO407" s="40"/>
      <c r="BP407" s="100"/>
      <c r="BQ407" s="40"/>
      <c r="BR407" s="40"/>
      <c r="BS407" s="40"/>
      <c r="BT407" s="40"/>
      <c r="BU407" s="40"/>
      <c r="BV407" s="40"/>
      <c r="BW407" s="40"/>
      <c r="BX407" s="40"/>
      <c r="BY407" s="100"/>
      <c r="BZ407" s="99"/>
      <c r="CA407" s="40"/>
      <c r="CB407" s="40"/>
      <c r="CC407" s="40"/>
      <c r="CD407" s="40"/>
      <c r="CE407" s="40"/>
      <c r="CF407" s="40"/>
      <c r="CG407" s="40"/>
      <c r="CH407" s="40"/>
      <c r="CI407" s="40"/>
      <c r="CJ407" s="40"/>
      <c r="CK407" s="40"/>
      <c r="CL407" s="40"/>
      <c r="CM407" s="40"/>
      <c r="CN407" s="40"/>
      <c r="CO407" s="40"/>
      <c r="CP407" s="40"/>
      <c r="CQ407" s="40"/>
      <c r="CR407" s="40"/>
      <c r="CS407" s="102"/>
      <c r="CT407" s="103"/>
      <c r="CU407" s="40"/>
      <c r="CV407" s="40"/>
      <c r="CW407" s="40"/>
      <c r="CX407" s="40"/>
      <c r="CY407" s="40"/>
      <c r="CZ407" s="40"/>
      <c r="DA407" s="40"/>
      <c r="DB407" s="40"/>
      <c r="DC407" s="40"/>
      <c r="DD407" s="40"/>
      <c r="DE407" s="40"/>
      <c r="DF407" s="40"/>
      <c r="DG407" s="40"/>
      <c r="DH407" s="40"/>
      <c r="DI407" s="40"/>
      <c r="DJ407" s="40"/>
      <c r="DK407" s="40"/>
      <c r="DL407" s="40"/>
      <c r="DM407" s="40"/>
      <c r="DN407" s="40"/>
      <c r="DO407" s="94"/>
      <c r="DP407" s="100"/>
      <c r="DQ407" s="104"/>
      <c r="DR407" s="105"/>
      <c r="DS407" s="105"/>
      <c r="DT407" s="105"/>
      <c r="DU407" s="105"/>
      <c r="DV407" s="105"/>
      <c r="DW407" s="94"/>
      <c r="DX407" s="191"/>
      <c r="DY407" s="104"/>
      <c r="DZ407" s="105"/>
      <c r="EA407" s="105"/>
      <c r="EB407" s="105"/>
      <c r="EC407" s="105"/>
      <c r="ED407" s="105"/>
      <c r="EE407" s="105"/>
      <c r="EF407" s="94"/>
      <c r="EG407" s="96"/>
      <c r="EH407" s="18"/>
      <c r="EI407" s="2"/>
      <c r="EJ407" s="2"/>
      <c r="EK407" s="100"/>
      <c r="EL407" s="99"/>
      <c r="EM407" s="40"/>
      <c r="EN407" s="40"/>
      <c r="EO407" s="100"/>
      <c r="EP407" s="99"/>
      <c r="EQ407" s="40"/>
      <c r="ER407" s="40"/>
      <c r="ES407" s="40"/>
      <c r="ET407" s="40"/>
      <c r="EU407" s="40"/>
      <c r="EV407" s="40"/>
      <c r="EW407" s="100"/>
      <c r="EX407" s="99"/>
      <c r="EY407" s="40"/>
      <c r="EZ407" s="40"/>
      <c r="FA407" s="40"/>
      <c r="FB407" s="40"/>
      <c r="FC407" s="40"/>
      <c r="FD407" s="40"/>
      <c r="FE407" s="100"/>
    </row>
    <row r="408" spans="1:161">
      <c r="A408" s="119" t="str">
        <f>Validation!B408</f>
        <v>Pass</v>
      </c>
      <c r="B408" s="150"/>
      <c r="C408" s="150"/>
      <c r="D408" s="150"/>
      <c r="E408" s="151"/>
      <c r="F408" s="152"/>
      <c r="G408" s="150"/>
      <c r="H408" s="149"/>
      <c r="I408" s="40"/>
      <c r="J408" s="149"/>
      <c r="K408" s="102"/>
      <c r="L408" s="40"/>
      <c r="M408" s="123"/>
      <c r="N408" s="137"/>
      <c r="O408" s="137"/>
      <c r="P408" s="95"/>
      <c r="Q408" s="94"/>
      <c r="R408" s="96"/>
      <c r="S408" s="95"/>
      <c r="T408" s="40"/>
      <c r="U408" s="40"/>
      <c r="V408" s="185"/>
      <c r="W408" s="167"/>
      <c r="X408" s="96"/>
      <c r="Y408" s="99"/>
      <c r="Z408" s="40"/>
      <c r="AA408" s="40"/>
      <c r="AB408" s="171"/>
      <c r="AC408" s="172"/>
      <c r="AD408" s="40"/>
      <c r="AE408" s="40"/>
      <c r="AF408" s="94"/>
      <c r="AG408" s="94"/>
      <c r="AH408" s="100"/>
      <c r="AI408" s="170"/>
      <c r="AJ408" s="169"/>
      <c r="AK408" s="98"/>
      <c r="AL408" s="168"/>
      <c r="AM408" s="97"/>
      <c r="AN408" s="98"/>
      <c r="AO408" s="98"/>
      <c r="AP408" s="225"/>
      <c r="AQ408" s="175"/>
      <c r="AR408" s="98"/>
      <c r="AS408" s="235"/>
      <c r="AT408" s="168"/>
      <c r="AU408" s="136"/>
      <c r="AV408" s="99"/>
      <c r="AW408" s="40"/>
      <c r="AX408" s="40"/>
      <c r="AY408" s="40"/>
      <c r="AZ408" s="40"/>
      <c r="BA408" s="40"/>
      <c r="BB408" s="40"/>
      <c r="BC408" s="40"/>
      <c r="BD408" s="40"/>
      <c r="BE408" s="40"/>
      <c r="BF408" s="101"/>
      <c r="BG408" s="96"/>
      <c r="BH408" s="99"/>
      <c r="BI408" s="40"/>
      <c r="BJ408" s="40"/>
      <c r="BK408" s="40"/>
      <c r="BL408" s="40"/>
      <c r="BM408" s="40"/>
      <c r="BN408" s="40"/>
      <c r="BO408" s="40"/>
      <c r="BP408" s="100"/>
      <c r="BQ408" s="40"/>
      <c r="BR408" s="40"/>
      <c r="BS408" s="40"/>
      <c r="BT408" s="40"/>
      <c r="BU408" s="40"/>
      <c r="BV408" s="40"/>
      <c r="BW408" s="40"/>
      <c r="BX408" s="40"/>
      <c r="BY408" s="100"/>
      <c r="BZ408" s="99"/>
      <c r="CA408" s="40"/>
      <c r="CB408" s="40"/>
      <c r="CC408" s="40"/>
      <c r="CD408" s="40"/>
      <c r="CE408" s="40"/>
      <c r="CF408" s="40"/>
      <c r="CG408" s="40"/>
      <c r="CH408" s="40"/>
      <c r="CI408" s="40"/>
      <c r="CJ408" s="40"/>
      <c r="CK408" s="40"/>
      <c r="CL408" s="40"/>
      <c r="CM408" s="40"/>
      <c r="CN408" s="40"/>
      <c r="CO408" s="40"/>
      <c r="CP408" s="40"/>
      <c r="CQ408" s="40"/>
      <c r="CR408" s="40"/>
      <c r="CS408" s="102"/>
      <c r="CT408" s="103"/>
      <c r="CU408" s="40"/>
      <c r="CV408" s="40"/>
      <c r="CW408" s="40"/>
      <c r="CX408" s="40"/>
      <c r="CY408" s="40"/>
      <c r="CZ408" s="40"/>
      <c r="DA408" s="40"/>
      <c r="DB408" s="40"/>
      <c r="DC408" s="40"/>
      <c r="DD408" s="40"/>
      <c r="DE408" s="40"/>
      <c r="DF408" s="40"/>
      <c r="DG408" s="40"/>
      <c r="DH408" s="40"/>
      <c r="DI408" s="40"/>
      <c r="DJ408" s="40"/>
      <c r="DK408" s="40"/>
      <c r="DL408" s="40"/>
      <c r="DM408" s="40"/>
      <c r="DN408" s="40"/>
      <c r="DO408" s="94"/>
      <c r="DP408" s="100"/>
      <c r="DQ408" s="104"/>
      <c r="DR408" s="105"/>
      <c r="DS408" s="105"/>
      <c r="DT408" s="105"/>
      <c r="DU408" s="105"/>
      <c r="DV408" s="105"/>
      <c r="DW408" s="94"/>
      <c r="DX408" s="191"/>
      <c r="DY408" s="104"/>
      <c r="DZ408" s="105"/>
      <c r="EA408" s="105"/>
      <c r="EB408" s="105"/>
      <c r="EC408" s="105"/>
      <c r="ED408" s="105"/>
      <c r="EE408" s="105"/>
      <c r="EF408" s="94"/>
      <c r="EG408" s="96"/>
      <c r="EH408" s="18"/>
      <c r="EI408" s="2"/>
      <c r="EJ408" s="2"/>
      <c r="EK408" s="100"/>
      <c r="EL408" s="99"/>
      <c r="EM408" s="40"/>
      <c r="EN408" s="40"/>
      <c r="EO408" s="100"/>
      <c r="EP408" s="99"/>
      <c r="EQ408" s="40"/>
      <c r="ER408" s="40"/>
      <c r="ES408" s="40"/>
      <c r="ET408" s="40"/>
      <c r="EU408" s="40"/>
      <c r="EV408" s="40"/>
      <c r="EW408" s="100"/>
      <c r="EX408" s="99"/>
      <c r="EY408" s="40"/>
      <c r="EZ408" s="40"/>
      <c r="FA408" s="40"/>
      <c r="FB408" s="40"/>
      <c r="FC408" s="40"/>
      <c r="FD408" s="40"/>
      <c r="FE408" s="100"/>
    </row>
    <row r="409" spans="1:161">
      <c r="A409" s="119" t="str">
        <f>Validation!B409</f>
        <v>Pass</v>
      </c>
      <c r="B409" s="150"/>
      <c r="C409" s="150"/>
      <c r="D409" s="150"/>
      <c r="E409" s="151"/>
      <c r="F409" s="152"/>
      <c r="G409" s="150"/>
      <c r="H409" s="149"/>
      <c r="I409" s="40"/>
      <c r="J409" s="149"/>
      <c r="K409" s="102"/>
      <c r="L409" s="40"/>
      <c r="M409" s="123"/>
      <c r="N409" s="137"/>
      <c r="O409" s="137"/>
      <c r="P409" s="95"/>
      <c r="Q409" s="94"/>
      <c r="R409" s="96"/>
      <c r="S409" s="95"/>
      <c r="T409" s="40"/>
      <c r="U409" s="40"/>
      <c r="V409" s="185"/>
      <c r="W409" s="167"/>
      <c r="X409" s="96"/>
      <c r="Y409" s="99"/>
      <c r="Z409" s="40"/>
      <c r="AA409" s="40"/>
      <c r="AB409" s="171"/>
      <c r="AC409" s="172"/>
      <c r="AD409" s="40"/>
      <c r="AE409" s="40"/>
      <c r="AF409" s="94"/>
      <c r="AG409" s="94"/>
      <c r="AH409" s="100"/>
      <c r="AI409" s="170"/>
      <c r="AJ409" s="169"/>
      <c r="AK409" s="98"/>
      <c r="AL409" s="168"/>
      <c r="AM409" s="97"/>
      <c r="AN409" s="98"/>
      <c r="AO409" s="98"/>
      <c r="AP409" s="225"/>
      <c r="AQ409" s="175"/>
      <c r="AR409" s="98"/>
      <c r="AS409" s="235"/>
      <c r="AT409" s="168"/>
      <c r="AU409" s="136"/>
      <c r="AV409" s="99"/>
      <c r="AW409" s="40"/>
      <c r="AX409" s="40"/>
      <c r="AY409" s="40"/>
      <c r="AZ409" s="40"/>
      <c r="BA409" s="40"/>
      <c r="BB409" s="40"/>
      <c r="BC409" s="40"/>
      <c r="BD409" s="40"/>
      <c r="BE409" s="40"/>
      <c r="BF409" s="101"/>
      <c r="BG409" s="96"/>
      <c r="BH409" s="99"/>
      <c r="BI409" s="40"/>
      <c r="BJ409" s="40"/>
      <c r="BK409" s="40"/>
      <c r="BL409" s="40"/>
      <c r="BM409" s="40"/>
      <c r="BN409" s="40"/>
      <c r="BO409" s="40"/>
      <c r="BP409" s="100"/>
      <c r="BQ409" s="40"/>
      <c r="BR409" s="40"/>
      <c r="BS409" s="40"/>
      <c r="BT409" s="40"/>
      <c r="BU409" s="40"/>
      <c r="BV409" s="40"/>
      <c r="BW409" s="40"/>
      <c r="BX409" s="40"/>
      <c r="BY409" s="100"/>
      <c r="BZ409" s="99"/>
      <c r="CA409" s="40"/>
      <c r="CB409" s="40"/>
      <c r="CC409" s="40"/>
      <c r="CD409" s="40"/>
      <c r="CE409" s="40"/>
      <c r="CF409" s="40"/>
      <c r="CG409" s="40"/>
      <c r="CH409" s="40"/>
      <c r="CI409" s="40"/>
      <c r="CJ409" s="40"/>
      <c r="CK409" s="40"/>
      <c r="CL409" s="40"/>
      <c r="CM409" s="40"/>
      <c r="CN409" s="40"/>
      <c r="CO409" s="40"/>
      <c r="CP409" s="40"/>
      <c r="CQ409" s="40"/>
      <c r="CR409" s="40"/>
      <c r="CS409" s="102"/>
      <c r="CT409" s="103"/>
      <c r="CU409" s="40"/>
      <c r="CV409" s="40"/>
      <c r="CW409" s="40"/>
      <c r="CX409" s="40"/>
      <c r="CY409" s="40"/>
      <c r="CZ409" s="40"/>
      <c r="DA409" s="40"/>
      <c r="DB409" s="40"/>
      <c r="DC409" s="40"/>
      <c r="DD409" s="40"/>
      <c r="DE409" s="40"/>
      <c r="DF409" s="40"/>
      <c r="DG409" s="40"/>
      <c r="DH409" s="40"/>
      <c r="DI409" s="40"/>
      <c r="DJ409" s="40"/>
      <c r="DK409" s="40"/>
      <c r="DL409" s="40"/>
      <c r="DM409" s="40"/>
      <c r="DN409" s="40"/>
      <c r="DO409" s="94"/>
      <c r="DP409" s="100"/>
      <c r="DQ409" s="104"/>
      <c r="DR409" s="105"/>
      <c r="DS409" s="105"/>
      <c r="DT409" s="105"/>
      <c r="DU409" s="105"/>
      <c r="DV409" s="105"/>
      <c r="DW409" s="94"/>
      <c r="DX409" s="191"/>
      <c r="DY409" s="104"/>
      <c r="DZ409" s="105"/>
      <c r="EA409" s="105"/>
      <c r="EB409" s="105"/>
      <c r="EC409" s="105"/>
      <c r="ED409" s="105"/>
      <c r="EE409" s="105"/>
      <c r="EF409" s="94"/>
      <c r="EG409" s="96"/>
      <c r="EH409" s="18"/>
      <c r="EI409" s="2"/>
      <c r="EJ409" s="2"/>
      <c r="EK409" s="100"/>
      <c r="EL409" s="99"/>
      <c r="EM409" s="40"/>
      <c r="EN409" s="40"/>
      <c r="EO409" s="100"/>
      <c r="EP409" s="99"/>
      <c r="EQ409" s="40"/>
      <c r="ER409" s="40"/>
      <c r="ES409" s="40"/>
      <c r="ET409" s="40"/>
      <c r="EU409" s="40"/>
      <c r="EV409" s="40"/>
      <c r="EW409" s="100"/>
      <c r="EX409" s="99"/>
      <c r="EY409" s="40"/>
      <c r="EZ409" s="40"/>
      <c r="FA409" s="40"/>
      <c r="FB409" s="40"/>
      <c r="FC409" s="40"/>
      <c r="FD409" s="40"/>
      <c r="FE409" s="100"/>
    </row>
    <row r="410" spans="1:161">
      <c r="A410" s="119" t="str">
        <f>Validation!B410</f>
        <v>Pass</v>
      </c>
      <c r="B410" s="150"/>
      <c r="C410" s="150"/>
      <c r="D410" s="150"/>
      <c r="E410" s="151"/>
      <c r="F410" s="152"/>
      <c r="G410" s="150"/>
      <c r="H410" s="149"/>
      <c r="I410" s="40"/>
      <c r="J410" s="149"/>
      <c r="K410" s="102"/>
      <c r="L410" s="40"/>
      <c r="M410" s="123"/>
      <c r="N410" s="137"/>
      <c r="O410" s="137"/>
      <c r="P410" s="95"/>
      <c r="Q410" s="94"/>
      <c r="R410" s="96"/>
      <c r="S410" s="95"/>
      <c r="T410" s="40"/>
      <c r="U410" s="40"/>
      <c r="V410" s="185"/>
      <c r="W410" s="167"/>
      <c r="X410" s="96"/>
      <c r="Y410" s="99"/>
      <c r="Z410" s="40"/>
      <c r="AA410" s="40"/>
      <c r="AB410" s="171"/>
      <c r="AC410" s="172"/>
      <c r="AD410" s="40"/>
      <c r="AE410" s="40"/>
      <c r="AF410" s="94"/>
      <c r="AG410" s="94"/>
      <c r="AH410" s="100"/>
      <c r="AI410" s="170"/>
      <c r="AJ410" s="169"/>
      <c r="AK410" s="98"/>
      <c r="AL410" s="168"/>
      <c r="AM410" s="97"/>
      <c r="AN410" s="98"/>
      <c r="AO410" s="98"/>
      <c r="AP410" s="225"/>
      <c r="AQ410" s="175"/>
      <c r="AR410" s="98"/>
      <c r="AS410" s="235"/>
      <c r="AT410" s="168"/>
      <c r="AU410" s="136"/>
      <c r="AV410" s="99"/>
      <c r="AW410" s="40"/>
      <c r="AX410" s="40"/>
      <c r="AY410" s="40"/>
      <c r="AZ410" s="40"/>
      <c r="BA410" s="40"/>
      <c r="BB410" s="40"/>
      <c r="BC410" s="40"/>
      <c r="BD410" s="40"/>
      <c r="BE410" s="40"/>
      <c r="BF410" s="101"/>
      <c r="BG410" s="96"/>
      <c r="BH410" s="99"/>
      <c r="BI410" s="40"/>
      <c r="BJ410" s="40"/>
      <c r="BK410" s="40"/>
      <c r="BL410" s="40"/>
      <c r="BM410" s="40"/>
      <c r="BN410" s="40"/>
      <c r="BO410" s="40"/>
      <c r="BP410" s="100"/>
      <c r="BQ410" s="40"/>
      <c r="BR410" s="40"/>
      <c r="BS410" s="40"/>
      <c r="BT410" s="40"/>
      <c r="BU410" s="40"/>
      <c r="BV410" s="40"/>
      <c r="BW410" s="40"/>
      <c r="BX410" s="40"/>
      <c r="BY410" s="100"/>
      <c r="BZ410" s="99"/>
      <c r="CA410" s="40"/>
      <c r="CB410" s="40"/>
      <c r="CC410" s="40"/>
      <c r="CD410" s="40"/>
      <c r="CE410" s="40"/>
      <c r="CF410" s="40"/>
      <c r="CG410" s="40"/>
      <c r="CH410" s="40"/>
      <c r="CI410" s="40"/>
      <c r="CJ410" s="40"/>
      <c r="CK410" s="40"/>
      <c r="CL410" s="40"/>
      <c r="CM410" s="40"/>
      <c r="CN410" s="40"/>
      <c r="CO410" s="40"/>
      <c r="CP410" s="40"/>
      <c r="CQ410" s="40"/>
      <c r="CR410" s="40"/>
      <c r="CS410" s="102"/>
      <c r="CT410" s="103"/>
      <c r="CU410" s="40"/>
      <c r="CV410" s="40"/>
      <c r="CW410" s="40"/>
      <c r="CX410" s="40"/>
      <c r="CY410" s="40"/>
      <c r="CZ410" s="40"/>
      <c r="DA410" s="40"/>
      <c r="DB410" s="40"/>
      <c r="DC410" s="40"/>
      <c r="DD410" s="40"/>
      <c r="DE410" s="40"/>
      <c r="DF410" s="40"/>
      <c r="DG410" s="40"/>
      <c r="DH410" s="40"/>
      <c r="DI410" s="40"/>
      <c r="DJ410" s="40"/>
      <c r="DK410" s="40"/>
      <c r="DL410" s="40"/>
      <c r="DM410" s="40"/>
      <c r="DN410" s="40"/>
      <c r="DO410" s="94"/>
      <c r="DP410" s="100"/>
      <c r="DQ410" s="104"/>
      <c r="DR410" s="105"/>
      <c r="DS410" s="105"/>
      <c r="DT410" s="105"/>
      <c r="DU410" s="105"/>
      <c r="DV410" s="105"/>
      <c r="DW410" s="94"/>
      <c r="DX410" s="191"/>
      <c r="DY410" s="104"/>
      <c r="DZ410" s="105"/>
      <c r="EA410" s="105"/>
      <c r="EB410" s="105"/>
      <c r="EC410" s="105"/>
      <c r="ED410" s="105"/>
      <c r="EE410" s="105"/>
      <c r="EF410" s="94"/>
      <c r="EG410" s="96"/>
      <c r="EH410" s="18"/>
      <c r="EI410" s="2"/>
      <c r="EJ410" s="2"/>
      <c r="EK410" s="100"/>
      <c r="EL410" s="99"/>
      <c r="EM410" s="40"/>
      <c r="EN410" s="40"/>
      <c r="EO410" s="100"/>
      <c r="EP410" s="99"/>
      <c r="EQ410" s="40"/>
      <c r="ER410" s="40"/>
      <c r="ES410" s="40"/>
      <c r="ET410" s="40"/>
      <c r="EU410" s="40"/>
      <c r="EV410" s="40"/>
      <c r="EW410" s="100"/>
      <c r="EX410" s="99"/>
      <c r="EY410" s="40"/>
      <c r="EZ410" s="40"/>
      <c r="FA410" s="40"/>
      <c r="FB410" s="40"/>
      <c r="FC410" s="40"/>
      <c r="FD410" s="40"/>
      <c r="FE410" s="100"/>
    </row>
    <row r="411" spans="1:161">
      <c r="A411" s="119" t="str">
        <f>Validation!B411</f>
        <v>Pass</v>
      </c>
      <c r="B411" s="150"/>
      <c r="C411" s="150"/>
      <c r="D411" s="150"/>
      <c r="E411" s="151"/>
      <c r="F411" s="152"/>
      <c r="G411" s="150"/>
      <c r="H411" s="149"/>
      <c r="I411" s="40"/>
      <c r="J411" s="149"/>
      <c r="K411" s="102"/>
      <c r="L411" s="40"/>
      <c r="M411" s="123"/>
      <c r="N411" s="137"/>
      <c r="O411" s="137"/>
      <c r="P411" s="95"/>
      <c r="Q411" s="94"/>
      <c r="R411" s="96"/>
      <c r="S411" s="95"/>
      <c r="T411" s="40"/>
      <c r="U411" s="40"/>
      <c r="V411" s="185"/>
      <c r="W411" s="167"/>
      <c r="X411" s="96"/>
      <c r="Y411" s="99"/>
      <c r="Z411" s="40"/>
      <c r="AA411" s="40"/>
      <c r="AB411" s="171"/>
      <c r="AC411" s="172"/>
      <c r="AD411" s="40"/>
      <c r="AE411" s="40"/>
      <c r="AF411" s="94"/>
      <c r="AG411" s="94"/>
      <c r="AH411" s="100"/>
      <c r="AI411" s="170"/>
      <c r="AJ411" s="169"/>
      <c r="AK411" s="98"/>
      <c r="AL411" s="168"/>
      <c r="AM411" s="97"/>
      <c r="AN411" s="98"/>
      <c r="AO411" s="98"/>
      <c r="AP411" s="225"/>
      <c r="AQ411" s="175"/>
      <c r="AR411" s="98"/>
      <c r="AS411" s="235"/>
      <c r="AT411" s="168"/>
      <c r="AU411" s="136"/>
      <c r="AV411" s="99"/>
      <c r="AW411" s="40"/>
      <c r="AX411" s="40"/>
      <c r="AY411" s="40"/>
      <c r="AZ411" s="40"/>
      <c r="BA411" s="40"/>
      <c r="BB411" s="40"/>
      <c r="BC411" s="40"/>
      <c r="BD411" s="40"/>
      <c r="BE411" s="40"/>
      <c r="BF411" s="101"/>
      <c r="BG411" s="96"/>
      <c r="BH411" s="99"/>
      <c r="BI411" s="40"/>
      <c r="BJ411" s="40"/>
      <c r="BK411" s="40"/>
      <c r="BL411" s="40"/>
      <c r="BM411" s="40"/>
      <c r="BN411" s="40"/>
      <c r="BO411" s="40"/>
      <c r="BP411" s="100"/>
      <c r="BQ411" s="40"/>
      <c r="BR411" s="40"/>
      <c r="BS411" s="40"/>
      <c r="BT411" s="40"/>
      <c r="BU411" s="40"/>
      <c r="BV411" s="40"/>
      <c r="BW411" s="40"/>
      <c r="BX411" s="40"/>
      <c r="BY411" s="100"/>
      <c r="BZ411" s="99"/>
      <c r="CA411" s="40"/>
      <c r="CB411" s="40"/>
      <c r="CC411" s="40"/>
      <c r="CD411" s="40"/>
      <c r="CE411" s="40"/>
      <c r="CF411" s="40"/>
      <c r="CG411" s="40"/>
      <c r="CH411" s="40"/>
      <c r="CI411" s="40"/>
      <c r="CJ411" s="40"/>
      <c r="CK411" s="40"/>
      <c r="CL411" s="40"/>
      <c r="CM411" s="40"/>
      <c r="CN411" s="40"/>
      <c r="CO411" s="40"/>
      <c r="CP411" s="40"/>
      <c r="CQ411" s="40"/>
      <c r="CR411" s="40"/>
      <c r="CS411" s="102"/>
      <c r="CT411" s="103"/>
      <c r="CU411" s="40"/>
      <c r="CV411" s="40"/>
      <c r="CW411" s="40"/>
      <c r="CX411" s="40"/>
      <c r="CY411" s="40"/>
      <c r="CZ411" s="40"/>
      <c r="DA411" s="40"/>
      <c r="DB411" s="40"/>
      <c r="DC411" s="40"/>
      <c r="DD411" s="40"/>
      <c r="DE411" s="40"/>
      <c r="DF411" s="40"/>
      <c r="DG411" s="40"/>
      <c r="DH411" s="40"/>
      <c r="DI411" s="40"/>
      <c r="DJ411" s="40"/>
      <c r="DK411" s="40"/>
      <c r="DL411" s="40"/>
      <c r="DM411" s="40"/>
      <c r="DN411" s="40"/>
      <c r="DO411" s="94"/>
      <c r="DP411" s="100"/>
      <c r="DQ411" s="104"/>
      <c r="DR411" s="105"/>
      <c r="DS411" s="105"/>
      <c r="DT411" s="105"/>
      <c r="DU411" s="105"/>
      <c r="DV411" s="105"/>
      <c r="DW411" s="94"/>
      <c r="DX411" s="191"/>
      <c r="DY411" s="104"/>
      <c r="DZ411" s="105"/>
      <c r="EA411" s="105"/>
      <c r="EB411" s="105"/>
      <c r="EC411" s="105"/>
      <c r="ED411" s="105"/>
      <c r="EE411" s="105"/>
      <c r="EF411" s="94"/>
      <c r="EG411" s="96"/>
      <c r="EH411" s="18"/>
      <c r="EI411" s="2"/>
      <c r="EJ411" s="2"/>
      <c r="EK411" s="100"/>
      <c r="EL411" s="99"/>
      <c r="EM411" s="40"/>
      <c r="EN411" s="40"/>
      <c r="EO411" s="100"/>
      <c r="EP411" s="99"/>
      <c r="EQ411" s="40"/>
      <c r="ER411" s="40"/>
      <c r="ES411" s="40"/>
      <c r="ET411" s="40"/>
      <c r="EU411" s="40"/>
      <c r="EV411" s="40"/>
      <c r="EW411" s="100"/>
      <c r="EX411" s="99"/>
      <c r="EY411" s="40"/>
      <c r="EZ411" s="40"/>
      <c r="FA411" s="40"/>
      <c r="FB411" s="40"/>
      <c r="FC411" s="40"/>
      <c r="FD411" s="40"/>
      <c r="FE411" s="100"/>
    </row>
    <row r="412" spans="1:161">
      <c r="A412" s="119" t="str">
        <f>Validation!B412</f>
        <v>Pass</v>
      </c>
      <c r="B412" s="150"/>
      <c r="C412" s="150"/>
      <c r="D412" s="150"/>
      <c r="E412" s="151"/>
      <c r="F412" s="152"/>
      <c r="G412" s="150"/>
      <c r="H412" s="149"/>
      <c r="I412" s="40"/>
      <c r="J412" s="149"/>
      <c r="K412" s="102"/>
      <c r="L412" s="40"/>
      <c r="M412" s="123"/>
      <c r="N412" s="137"/>
      <c r="O412" s="137"/>
      <c r="P412" s="95"/>
      <c r="Q412" s="94"/>
      <c r="R412" s="96"/>
      <c r="S412" s="95"/>
      <c r="T412" s="40"/>
      <c r="U412" s="40"/>
      <c r="V412" s="185"/>
      <c r="W412" s="167"/>
      <c r="X412" s="96"/>
      <c r="Y412" s="99"/>
      <c r="Z412" s="40"/>
      <c r="AA412" s="40"/>
      <c r="AB412" s="171"/>
      <c r="AC412" s="172"/>
      <c r="AD412" s="40"/>
      <c r="AE412" s="40"/>
      <c r="AF412" s="94"/>
      <c r="AG412" s="94"/>
      <c r="AH412" s="100"/>
      <c r="AI412" s="170"/>
      <c r="AJ412" s="169"/>
      <c r="AK412" s="98"/>
      <c r="AL412" s="168"/>
      <c r="AM412" s="97"/>
      <c r="AN412" s="98"/>
      <c r="AO412" s="98"/>
      <c r="AP412" s="225"/>
      <c r="AQ412" s="175"/>
      <c r="AR412" s="98"/>
      <c r="AS412" s="235"/>
      <c r="AT412" s="168"/>
      <c r="AU412" s="136"/>
      <c r="AV412" s="99"/>
      <c r="AW412" s="40"/>
      <c r="AX412" s="40"/>
      <c r="AY412" s="40"/>
      <c r="AZ412" s="40"/>
      <c r="BA412" s="40"/>
      <c r="BB412" s="40"/>
      <c r="BC412" s="40"/>
      <c r="BD412" s="40"/>
      <c r="BE412" s="40"/>
      <c r="BF412" s="101"/>
      <c r="BG412" s="96"/>
      <c r="BH412" s="99"/>
      <c r="BI412" s="40"/>
      <c r="BJ412" s="40"/>
      <c r="BK412" s="40"/>
      <c r="BL412" s="40"/>
      <c r="BM412" s="40"/>
      <c r="BN412" s="40"/>
      <c r="BO412" s="40"/>
      <c r="BP412" s="100"/>
      <c r="BQ412" s="40"/>
      <c r="BR412" s="40"/>
      <c r="BS412" s="40"/>
      <c r="BT412" s="40"/>
      <c r="BU412" s="40"/>
      <c r="BV412" s="40"/>
      <c r="BW412" s="40"/>
      <c r="BX412" s="40"/>
      <c r="BY412" s="100"/>
      <c r="BZ412" s="99"/>
      <c r="CA412" s="40"/>
      <c r="CB412" s="40"/>
      <c r="CC412" s="40"/>
      <c r="CD412" s="40"/>
      <c r="CE412" s="40"/>
      <c r="CF412" s="40"/>
      <c r="CG412" s="40"/>
      <c r="CH412" s="40"/>
      <c r="CI412" s="40"/>
      <c r="CJ412" s="40"/>
      <c r="CK412" s="40"/>
      <c r="CL412" s="40"/>
      <c r="CM412" s="40"/>
      <c r="CN412" s="40"/>
      <c r="CO412" s="40"/>
      <c r="CP412" s="40"/>
      <c r="CQ412" s="40"/>
      <c r="CR412" s="40"/>
      <c r="CS412" s="102"/>
      <c r="CT412" s="103"/>
      <c r="CU412" s="40"/>
      <c r="CV412" s="40"/>
      <c r="CW412" s="40"/>
      <c r="CX412" s="40"/>
      <c r="CY412" s="40"/>
      <c r="CZ412" s="40"/>
      <c r="DA412" s="40"/>
      <c r="DB412" s="40"/>
      <c r="DC412" s="40"/>
      <c r="DD412" s="40"/>
      <c r="DE412" s="40"/>
      <c r="DF412" s="40"/>
      <c r="DG412" s="40"/>
      <c r="DH412" s="40"/>
      <c r="DI412" s="40"/>
      <c r="DJ412" s="40"/>
      <c r="DK412" s="40"/>
      <c r="DL412" s="40"/>
      <c r="DM412" s="40"/>
      <c r="DN412" s="40"/>
      <c r="DO412" s="94"/>
      <c r="DP412" s="100"/>
      <c r="DQ412" s="104"/>
      <c r="DR412" s="105"/>
      <c r="DS412" s="105"/>
      <c r="DT412" s="105"/>
      <c r="DU412" s="105"/>
      <c r="DV412" s="105"/>
      <c r="DW412" s="94"/>
      <c r="DX412" s="191"/>
      <c r="DY412" s="104"/>
      <c r="DZ412" s="105"/>
      <c r="EA412" s="105"/>
      <c r="EB412" s="105"/>
      <c r="EC412" s="105"/>
      <c r="ED412" s="105"/>
      <c r="EE412" s="105"/>
      <c r="EF412" s="94"/>
      <c r="EG412" s="96"/>
      <c r="EH412" s="18"/>
      <c r="EI412" s="2"/>
      <c r="EJ412" s="2"/>
      <c r="EK412" s="100"/>
      <c r="EL412" s="99"/>
      <c r="EM412" s="40"/>
      <c r="EN412" s="40"/>
      <c r="EO412" s="100"/>
      <c r="EP412" s="99"/>
      <c r="EQ412" s="40"/>
      <c r="ER412" s="40"/>
      <c r="ES412" s="40"/>
      <c r="ET412" s="40"/>
      <c r="EU412" s="40"/>
      <c r="EV412" s="40"/>
      <c r="EW412" s="100"/>
      <c r="EX412" s="99"/>
      <c r="EY412" s="40"/>
      <c r="EZ412" s="40"/>
      <c r="FA412" s="40"/>
      <c r="FB412" s="40"/>
      <c r="FC412" s="40"/>
      <c r="FD412" s="40"/>
      <c r="FE412" s="100"/>
    </row>
    <row r="413" spans="1:161">
      <c r="A413" s="119" t="str">
        <f>Validation!B413</f>
        <v>Pass</v>
      </c>
      <c r="B413" s="150"/>
      <c r="C413" s="150"/>
      <c r="D413" s="150"/>
      <c r="E413" s="151"/>
      <c r="F413" s="152"/>
      <c r="G413" s="150"/>
      <c r="H413" s="149"/>
      <c r="I413" s="40"/>
      <c r="J413" s="149"/>
      <c r="K413" s="102"/>
      <c r="L413" s="40"/>
      <c r="M413" s="123"/>
      <c r="N413" s="137"/>
      <c r="O413" s="137"/>
      <c r="P413" s="95"/>
      <c r="Q413" s="94"/>
      <c r="R413" s="96"/>
      <c r="S413" s="95"/>
      <c r="T413" s="40"/>
      <c r="U413" s="40"/>
      <c r="V413" s="185"/>
      <c r="W413" s="167"/>
      <c r="X413" s="96"/>
      <c r="Y413" s="99"/>
      <c r="Z413" s="40"/>
      <c r="AA413" s="40"/>
      <c r="AB413" s="171"/>
      <c r="AC413" s="172"/>
      <c r="AD413" s="40"/>
      <c r="AE413" s="40"/>
      <c r="AF413" s="94"/>
      <c r="AG413" s="94"/>
      <c r="AH413" s="100"/>
      <c r="AI413" s="170"/>
      <c r="AJ413" s="169"/>
      <c r="AK413" s="98"/>
      <c r="AL413" s="168"/>
      <c r="AM413" s="97"/>
      <c r="AN413" s="98"/>
      <c r="AO413" s="98"/>
      <c r="AP413" s="225"/>
      <c r="AQ413" s="175"/>
      <c r="AR413" s="98"/>
      <c r="AS413" s="235"/>
      <c r="AT413" s="168"/>
      <c r="AU413" s="136"/>
      <c r="AV413" s="99"/>
      <c r="AW413" s="40"/>
      <c r="AX413" s="40"/>
      <c r="AY413" s="40"/>
      <c r="AZ413" s="40"/>
      <c r="BA413" s="40"/>
      <c r="BB413" s="40"/>
      <c r="BC413" s="40"/>
      <c r="BD413" s="40"/>
      <c r="BE413" s="40"/>
      <c r="BF413" s="101"/>
      <c r="BG413" s="96"/>
      <c r="BH413" s="99"/>
      <c r="BI413" s="40"/>
      <c r="BJ413" s="40"/>
      <c r="BK413" s="40"/>
      <c r="BL413" s="40"/>
      <c r="BM413" s="40"/>
      <c r="BN413" s="40"/>
      <c r="BO413" s="40"/>
      <c r="BP413" s="100"/>
      <c r="BQ413" s="40"/>
      <c r="BR413" s="40"/>
      <c r="BS413" s="40"/>
      <c r="BT413" s="40"/>
      <c r="BU413" s="40"/>
      <c r="BV413" s="40"/>
      <c r="BW413" s="40"/>
      <c r="BX413" s="40"/>
      <c r="BY413" s="100"/>
      <c r="BZ413" s="99"/>
      <c r="CA413" s="40"/>
      <c r="CB413" s="40"/>
      <c r="CC413" s="40"/>
      <c r="CD413" s="40"/>
      <c r="CE413" s="40"/>
      <c r="CF413" s="40"/>
      <c r="CG413" s="40"/>
      <c r="CH413" s="40"/>
      <c r="CI413" s="40"/>
      <c r="CJ413" s="40"/>
      <c r="CK413" s="40"/>
      <c r="CL413" s="40"/>
      <c r="CM413" s="40"/>
      <c r="CN413" s="40"/>
      <c r="CO413" s="40"/>
      <c r="CP413" s="40"/>
      <c r="CQ413" s="40"/>
      <c r="CR413" s="40"/>
      <c r="CS413" s="102"/>
      <c r="CT413" s="103"/>
      <c r="CU413" s="40"/>
      <c r="CV413" s="40"/>
      <c r="CW413" s="40"/>
      <c r="CX413" s="40"/>
      <c r="CY413" s="40"/>
      <c r="CZ413" s="40"/>
      <c r="DA413" s="40"/>
      <c r="DB413" s="40"/>
      <c r="DC413" s="40"/>
      <c r="DD413" s="40"/>
      <c r="DE413" s="40"/>
      <c r="DF413" s="40"/>
      <c r="DG413" s="40"/>
      <c r="DH413" s="40"/>
      <c r="DI413" s="40"/>
      <c r="DJ413" s="40"/>
      <c r="DK413" s="40"/>
      <c r="DL413" s="40"/>
      <c r="DM413" s="40"/>
      <c r="DN413" s="40"/>
      <c r="DO413" s="94"/>
      <c r="DP413" s="100"/>
      <c r="DQ413" s="104"/>
      <c r="DR413" s="105"/>
      <c r="DS413" s="105"/>
      <c r="DT413" s="105"/>
      <c r="DU413" s="105"/>
      <c r="DV413" s="105"/>
      <c r="DW413" s="94"/>
      <c r="DX413" s="191"/>
      <c r="DY413" s="104"/>
      <c r="DZ413" s="105"/>
      <c r="EA413" s="105"/>
      <c r="EB413" s="105"/>
      <c r="EC413" s="105"/>
      <c r="ED413" s="105"/>
      <c r="EE413" s="105"/>
      <c r="EF413" s="94"/>
      <c r="EG413" s="96"/>
      <c r="EH413" s="18"/>
      <c r="EI413" s="2"/>
      <c r="EJ413" s="2"/>
      <c r="EK413" s="100"/>
      <c r="EL413" s="99"/>
      <c r="EM413" s="40"/>
      <c r="EN413" s="40"/>
      <c r="EO413" s="100"/>
      <c r="EP413" s="99"/>
      <c r="EQ413" s="40"/>
      <c r="ER413" s="40"/>
      <c r="ES413" s="40"/>
      <c r="ET413" s="40"/>
      <c r="EU413" s="40"/>
      <c r="EV413" s="40"/>
      <c r="EW413" s="100"/>
      <c r="EX413" s="99"/>
      <c r="EY413" s="40"/>
      <c r="EZ413" s="40"/>
      <c r="FA413" s="40"/>
      <c r="FB413" s="40"/>
      <c r="FC413" s="40"/>
      <c r="FD413" s="40"/>
      <c r="FE413" s="100"/>
    </row>
    <row r="414" spans="1:161">
      <c r="A414" s="119" t="str">
        <f>Validation!B414</f>
        <v>Pass</v>
      </c>
      <c r="B414" s="150"/>
      <c r="C414" s="150"/>
      <c r="D414" s="150"/>
      <c r="E414" s="151"/>
      <c r="F414" s="152"/>
      <c r="G414" s="150"/>
      <c r="H414" s="149"/>
      <c r="I414" s="40"/>
      <c r="J414" s="149"/>
      <c r="K414" s="102"/>
      <c r="L414" s="40"/>
      <c r="M414" s="123"/>
      <c r="N414" s="137"/>
      <c r="O414" s="137"/>
      <c r="P414" s="95"/>
      <c r="Q414" s="94"/>
      <c r="R414" s="96"/>
      <c r="S414" s="95"/>
      <c r="T414" s="40"/>
      <c r="U414" s="40"/>
      <c r="V414" s="185"/>
      <c r="W414" s="167"/>
      <c r="X414" s="96"/>
      <c r="Y414" s="99"/>
      <c r="Z414" s="40"/>
      <c r="AA414" s="40"/>
      <c r="AB414" s="171"/>
      <c r="AC414" s="172"/>
      <c r="AD414" s="40"/>
      <c r="AE414" s="40"/>
      <c r="AF414" s="94"/>
      <c r="AG414" s="94"/>
      <c r="AH414" s="100"/>
      <c r="AI414" s="170"/>
      <c r="AJ414" s="169"/>
      <c r="AK414" s="98"/>
      <c r="AL414" s="168"/>
      <c r="AM414" s="97"/>
      <c r="AN414" s="98"/>
      <c r="AO414" s="98"/>
      <c r="AP414" s="225"/>
      <c r="AQ414" s="175"/>
      <c r="AR414" s="98"/>
      <c r="AS414" s="235"/>
      <c r="AT414" s="168"/>
      <c r="AU414" s="136"/>
      <c r="AV414" s="99"/>
      <c r="AW414" s="40"/>
      <c r="AX414" s="40"/>
      <c r="AY414" s="40"/>
      <c r="AZ414" s="40"/>
      <c r="BA414" s="40"/>
      <c r="BB414" s="40"/>
      <c r="BC414" s="40"/>
      <c r="BD414" s="40"/>
      <c r="BE414" s="40"/>
      <c r="BF414" s="101"/>
      <c r="BG414" s="96"/>
      <c r="BH414" s="99"/>
      <c r="BI414" s="40"/>
      <c r="BJ414" s="40"/>
      <c r="BK414" s="40"/>
      <c r="BL414" s="40"/>
      <c r="BM414" s="40"/>
      <c r="BN414" s="40"/>
      <c r="BO414" s="40"/>
      <c r="BP414" s="100"/>
      <c r="BQ414" s="40"/>
      <c r="BR414" s="40"/>
      <c r="BS414" s="40"/>
      <c r="BT414" s="40"/>
      <c r="BU414" s="40"/>
      <c r="BV414" s="40"/>
      <c r="BW414" s="40"/>
      <c r="BX414" s="40"/>
      <c r="BY414" s="100"/>
      <c r="BZ414" s="99"/>
      <c r="CA414" s="40"/>
      <c r="CB414" s="40"/>
      <c r="CC414" s="40"/>
      <c r="CD414" s="40"/>
      <c r="CE414" s="40"/>
      <c r="CF414" s="40"/>
      <c r="CG414" s="40"/>
      <c r="CH414" s="40"/>
      <c r="CI414" s="40"/>
      <c r="CJ414" s="40"/>
      <c r="CK414" s="40"/>
      <c r="CL414" s="40"/>
      <c r="CM414" s="40"/>
      <c r="CN414" s="40"/>
      <c r="CO414" s="40"/>
      <c r="CP414" s="40"/>
      <c r="CQ414" s="40"/>
      <c r="CR414" s="40"/>
      <c r="CS414" s="102"/>
      <c r="CT414" s="103"/>
      <c r="CU414" s="40"/>
      <c r="CV414" s="40"/>
      <c r="CW414" s="40"/>
      <c r="CX414" s="40"/>
      <c r="CY414" s="40"/>
      <c r="CZ414" s="40"/>
      <c r="DA414" s="40"/>
      <c r="DB414" s="40"/>
      <c r="DC414" s="40"/>
      <c r="DD414" s="40"/>
      <c r="DE414" s="40"/>
      <c r="DF414" s="40"/>
      <c r="DG414" s="40"/>
      <c r="DH414" s="40"/>
      <c r="DI414" s="40"/>
      <c r="DJ414" s="40"/>
      <c r="DK414" s="40"/>
      <c r="DL414" s="40"/>
      <c r="DM414" s="40"/>
      <c r="DN414" s="40"/>
      <c r="DO414" s="94"/>
      <c r="DP414" s="100"/>
      <c r="DQ414" s="104"/>
      <c r="DR414" s="105"/>
      <c r="DS414" s="105"/>
      <c r="DT414" s="105"/>
      <c r="DU414" s="105"/>
      <c r="DV414" s="105"/>
      <c r="DW414" s="94"/>
      <c r="DX414" s="191"/>
      <c r="DY414" s="104"/>
      <c r="DZ414" s="105"/>
      <c r="EA414" s="105"/>
      <c r="EB414" s="105"/>
      <c r="EC414" s="105"/>
      <c r="ED414" s="105"/>
      <c r="EE414" s="105"/>
      <c r="EF414" s="94"/>
      <c r="EG414" s="96"/>
      <c r="EH414" s="18"/>
      <c r="EI414" s="2"/>
      <c r="EJ414" s="2"/>
      <c r="EK414" s="100"/>
      <c r="EL414" s="99"/>
      <c r="EM414" s="40"/>
      <c r="EN414" s="40"/>
      <c r="EO414" s="100"/>
      <c r="EP414" s="99"/>
      <c r="EQ414" s="40"/>
      <c r="ER414" s="40"/>
      <c r="ES414" s="40"/>
      <c r="ET414" s="40"/>
      <c r="EU414" s="40"/>
      <c r="EV414" s="40"/>
      <c r="EW414" s="100"/>
      <c r="EX414" s="99"/>
      <c r="EY414" s="40"/>
      <c r="EZ414" s="40"/>
      <c r="FA414" s="40"/>
      <c r="FB414" s="40"/>
      <c r="FC414" s="40"/>
      <c r="FD414" s="40"/>
      <c r="FE414" s="100"/>
    </row>
    <row r="415" spans="1:161">
      <c r="A415" s="119" t="str">
        <f>Validation!B415</f>
        <v>Pass</v>
      </c>
      <c r="B415" s="150"/>
      <c r="C415" s="150"/>
      <c r="D415" s="150"/>
      <c r="E415" s="151"/>
      <c r="F415" s="152"/>
      <c r="G415" s="150"/>
      <c r="H415" s="149"/>
      <c r="I415" s="40"/>
      <c r="J415" s="149"/>
      <c r="K415" s="102"/>
      <c r="L415" s="40"/>
      <c r="M415" s="123"/>
      <c r="N415" s="137"/>
      <c r="O415" s="137"/>
      <c r="P415" s="95"/>
      <c r="Q415" s="94"/>
      <c r="R415" s="96"/>
      <c r="S415" s="95"/>
      <c r="T415" s="40"/>
      <c r="U415" s="40"/>
      <c r="V415" s="185"/>
      <c r="W415" s="167"/>
      <c r="X415" s="96"/>
      <c r="Y415" s="99"/>
      <c r="Z415" s="40"/>
      <c r="AA415" s="40"/>
      <c r="AB415" s="171"/>
      <c r="AC415" s="172"/>
      <c r="AD415" s="40"/>
      <c r="AE415" s="40"/>
      <c r="AF415" s="94"/>
      <c r="AG415" s="94"/>
      <c r="AH415" s="100"/>
      <c r="AI415" s="170"/>
      <c r="AJ415" s="169"/>
      <c r="AK415" s="98"/>
      <c r="AL415" s="168"/>
      <c r="AM415" s="97"/>
      <c r="AN415" s="98"/>
      <c r="AO415" s="98"/>
      <c r="AP415" s="225"/>
      <c r="AQ415" s="175"/>
      <c r="AR415" s="98"/>
      <c r="AS415" s="235"/>
      <c r="AT415" s="168"/>
      <c r="AU415" s="136"/>
      <c r="AV415" s="99"/>
      <c r="AW415" s="40"/>
      <c r="AX415" s="40"/>
      <c r="AY415" s="40"/>
      <c r="AZ415" s="40"/>
      <c r="BA415" s="40"/>
      <c r="BB415" s="40"/>
      <c r="BC415" s="40"/>
      <c r="BD415" s="40"/>
      <c r="BE415" s="40"/>
      <c r="BF415" s="101"/>
      <c r="BG415" s="96"/>
      <c r="BH415" s="99"/>
      <c r="BI415" s="40"/>
      <c r="BJ415" s="40"/>
      <c r="BK415" s="40"/>
      <c r="BL415" s="40"/>
      <c r="BM415" s="40"/>
      <c r="BN415" s="40"/>
      <c r="BO415" s="40"/>
      <c r="BP415" s="100"/>
      <c r="BQ415" s="40"/>
      <c r="BR415" s="40"/>
      <c r="BS415" s="40"/>
      <c r="BT415" s="40"/>
      <c r="BU415" s="40"/>
      <c r="BV415" s="40"/>
      <c r="BW415" s="40"/>
      <c r="BX415" s="40"/>
      <c r="BY415" s="100"/>
      <c r="BZ415" s="99"/>
      <c r="CA415" s="40"/>
      <c r="CB415" s="40"/>
      <c r="CC415" s="40"/>
      <c r="CD415" s="40"/>
      <c r="CE415" s="40"/>
      <c r="CF415" s="40"/>
      <c r="CG415" s="40"/>
      <c r="CH415" s="40"/>
      <c r="CI415" s="40"/>
      <c r="CJ415" s="40"/>
      <c r="CK415" s="40"/>
      <c r="CL415" s="40"/>
      <c r="CM415" s="40"/>
      <c r="CN415" s="40"/>
      <c r="CO415" s="40"/>
      <c r="CP415" s="40"/>
      <c r="CQ415" s="40"/>
      <c r="CR415" s="40"/>
      <c r="CS415" s="102"/>
      <c r="CT415" s="103"/>
      <c r="CU415" s="40"/>
      <c r="CV415" s="40"/>
      <c r="CW415" s="40"/>
      <c r="CX415" s="40"/>
      <c r="CY415" s="40"/>
      <c r="CZ415" s="40"/>
      <c r="DA415" s="40"/>
      <c r="DB415" s="40"/>
      <c r="DC415" s="40"/>
      <c r="DD415" s="40"/>
      <c r="DE415" s="40"/>
      <c r="DF415" s="40"/>
      <c r="DG415" s="40"/>
      <c r="DH415" s="40"/>
      <c r="DI415" s="40"/>
      <c r="DJ415" s="40"/>
      <c r="DK415" s="40"/>
      <c r="DL415" s="40"/>
      <c r="DM415" s="40"/>
      <c r="DN415" s="40"/>
      <c r="DO415" s="94"/>
      <c r="DP415" s="100"/>
      <c r="DQ415" s="104"/>
      <c r="DR415" s="105"/>
      <c r="DS415" s="105"/>
      <c r="DT415" s="105"/>
      <c r="DU415" s="105"/>
      <c r="DV415" s="105"/>
      <c r="DW415" s="94"/>
      <c r="DX415" s="191"/>
      <c r="DY415" s="104"/>
      <c r="DZ415" s="105"/>
      <c r="EA415" s="105"/>
      <c r="EB415" s="105"/>
      <c r="EC415" s="105"/>
      <c r="ED415" s="105"/>
      <c r="EE415" s="105"/>
      <c r="EF415" s="94"/>
      <c r="EG415" s="96"/>
      <c r="EH415" s="18"/>
      <c r="EI415" s="2"/>
      <c r="EJ415" s="2"/>
      <c r="EK415" s="100"/>
      <c r="EL415" s="99"/>
      <c r="EM415" s="40"/>
      <c r="EN415" s="40"/>
      <c r="EO415" s="100"/>
      <c r="EP415" s="99"/>
      <c r="EQ415" s="40"/>
      <c r="ER415" s="40"/>
      <c r="ES415" s="40"/>
      <c r="ET415" s="40"/>
      <c r="EU415" s="40"/>
      <c r="EV415" s="40"/>
      <c r="EW415" s="100"/>
      <c r="EX415" s="99"/>
      <c r="EY415" s="40"/>
      <c r="EZ415" s="40"/>
      <c r="FA415" s="40"/>
      <c r="FB415" s="40"/>
      <c r="FC415" s="40"/>
      <c r="FD415" s="40"/>
      <c r="FE415" s="100"/>
    </row>
    <row r="416" spans="1:161">
      <c r="A416" s="119" t="str">
        <f>Validation!B416</f>
        <v>Pass</v>
      </c>
      <c r="B416" s="150"/>
      <c r="C416" s="150"/>
      <c r="D416" s="150"/>
      <c r="E416" s="151"/>
      <c r="F416" s="152"/>
      <c r="G416" s="150"/>
      <c r="H416" s="149"/>
      <c r="I416" s="40"/>
      <c r="J416" s="149"/>
      <c r="K416" s="102"/>
      <c r="L416" s="40"/>
      <c r="M416" s="123"/>
      <c r="N416" s="137"/>
      <c r="O416" s="137"/>
      <c r="P416" s="95"/>
      <c r="Q416" s="94"/>
      <c r="R416" s="96"/>
      <c r="S416" s="95"/>
      <c r="T416" s="40"/>
      <c r="U416" s="40"/>
      <c r="V416" s="185"/>
      <c r="W416" s="167"/>
      <c r="X416" s="96"/>
      <c r="Y416" s="99"/>
      <c r="Z416" s="40"/>
      <c r="AA416" s="40"/>
      <c r="AB416" s="171"/>
      <c r="AC416" s="172"/>
      <c r="AD416" s="40"/>
      <c r="AE416" s="40"/>
      <c r="AF416" s="94"/>
      <c r="AG416" s="94"/>
      <c r="AH416" s="100"/>
      <c r="AI416" s="170"/>
      <c r="AJ416" s="169"/>
      <c r="AK416" s="98"/>
      <c r="AL416" s="168"/>
      <c r="AM416" s="97"/>
      <c r="AN416" s="98"/>
      <c r="AO416" s="98"/>
      <c r="AP416" s="225"/>
      <c r="AQ416" s="175"/>
      <c r="AR416" s="98"/>
      <c r="AS416" s="235"/>
      <c r="AT416" s="168"/>
      <c r="AU416" s="136"/>
      <c r="AV416" s="99"/>
      <c r="AW416" s="40"/>
      <c r="AX416" s="40"/>
      <c r="AY416" s="40"/>
      <c r="AZ416" s="40"/>
      <c r="BA416" s="40"/>
      <c r="BB416" s="40"/>
      <c r="BC416" s="40"/>
      <c r="BD416" s="40"/>
      <c r="BE416" s="40"/>
      <c r="BF416" s="101"/>
      <c r="BG416" s="96"/>
      <c r="BH416" s="99"/>
      <c r="BI416" s="40"/>
      <c r="BJ416" s="40"/>
      <c r="BK416" s="40"/>
      <c r="BL416" s="40"/>
      <c r="BM416" s="40"/>
      <c r="BN416" s="40"/>
      <c r="BO416" s="40"/>
      <c r="BP416" s="100"/>
      <c r="BQ416" s="40"/>
      <c r="BR416" s="40"/>
      <c r="BS416" s="40"/>
      <c r="BT416" s="40"/>
      <c r="BU416" s="40"/>
      <c r="BV416" s="40"/>
      <c r="BW416" s="40"/>
      <c r="BX416" s="40"/>
      <c r="BY416" s="100"/>
      <c r="BZ416" s="99"/>
      <c r="CA416" s="40"/>
      <c r="CB416" s="40"/>
      <c r="CC416" s="40"/>
      <c r="CD416" s="40"/>
      <c r="CE416" s="40"/>
      <c r="CF416" s="40"/>
      <c r="CG416" s="40"/>
      <c r="CH416" s="40"/>
      <c r="CI416" s="40"/>
      <c r="CJ416" s="40"/>
      <c r="CK416" s="40"/>
      <c r="CL416" s="40"/>
      <c r="CM416" s="40"/>
      <c r="CN416" s="40"/>
      <c r="CO416" s="40"/>
      <c r="CP416" s="40"/>
      <c r="CQ416" s="40"/>
      <c r="CR416" s="40"/>
      <c r="CS416" s="102"/>
      <c r="CT416" s="103"/>
      <c r="CU416" s="40"/>
      <c r="CV416" s="40"/>
      <c r="CW416" s="40"/>
      <c r="CX416" s="40"/>
      <c r="CY416" s="40"/>
      <c r="CZ416" s="40"/>
      <c r="DA416" s="40"/>
      <c r="DB416" s="40"/>
      <c r="DC416" s="40"/>
      <c r="DD416" s="40"/>
      <c r="DE416" s="40"/>
      <c r="DF416" s="40"/>
      <c r="DG416" s="40"/>
      <c r="DH416" s="40"/>
      <c r="DI416" s="40"/>
      <c r="DJ416" s="40"/>
      <c r="DK416" s="40"/>
      <c r="DL416" s="40"/>
      <c r="DM416" s="40"/>
      <c r="DN416" s="40"/>
      <c r="DO416" s="94"/>
      <c r="DP416" s="100"/>
      <c r="DQ416" s="104"/>
      <c r="DR416" s="105"/>
      <c r="DS416" s="105"/>
      <c r="DT416" s="105"/>
      <c r="DU416" s="105"/>
      <c r="DV416" s="105"/>
      <c r="DW416" s="94"/>
      <c r="DX416" s="191"/>
      <c r="DY416" s="104"/>
      <c r="DZ416" s="105"/>
      <c r="EA416" s="105"/>
      <c r="EB416" s="105"/>
      <c r="EC416" s="105"/>
      <c r="ED416" s="105"/>
      <c r="EE416" s="105"/>
      <c r="EF416" s="94"/>
      <c r="EG416" s="96"/>
      <c r="EH416" s="18"/>
      <c r="EI416" s="2"/>
      <c r="EJ416" s="2"/>
      <c r="EK416" s="100"/>
      <c r="EL416" s="99"/>
      <c r="EM416" s="40"/>
      <c r="EN416" s="40"/>
      <c r="EO416" s="100"/>
      <c r="EP416" s="99"/>
      <c r="EQ416" s="40"/>
      <c r="ER416" s="40"/>
      <c r="ES416" s="40"/>
      <c r="ET416" s="40"/>
      <c r="EU416" s="40"/>
      <c r="EV416" s="40"/>
      <c r="EW416" s="100"/>
      <c r="EX416" s="99"/>
      <c r="EY416" s="40"/>
      <c r="EZ416" s="40"/>
      <c r="FA416" s="40"/>
      <c r="FB416" s="40"/>
      <c r="FC416" s="40"/>
      <c r="FD416" s="40"/>
      <c r="FE416" s="100"/>
    </row>
    <row r="417" spans="1:161">
      <c r="A417" s="119" t="str">
        <f>Validation!B417</f>
        <v>Pass</v>
      </c>
      <c r="B417" s="150"/>
      <c r="C417" s="150"/>
      <c r="D417" s="150"/>
      <c r="E417" s="151"/>
      <c r="F417" s="152"/>
      <c r="G417" s="150"/>
      <c r="H417" s="149"/>
      <c r="I417" s="40"/>
      <c r="J417" s="149"/>
      <c r="K417" s="102"/>
      <c r="L417" s="40"/>
      <c r="M417" s="123"/>
      <c r="N417" s="137"/>
      <c r="O417" s="137"/>
      <c r="P417" s="95"/>
      <c r="Q417" s="94"/>
      <c r="R417" s="96"/>
      <c r="S417" s="95"/>
      <c r="T417" s="40"/>
      <c r="U417" s="40"/>
      <c r="V417" s="185"/>
      <c r="W417" s="167"/>
      <c r="X417" s="96"/>
      <c r="Y417" s="99"/>
      <c r="Z417" s="40"/>
      <c r="AA417" s="40"/>
      <c r="AB417" s="171"/>
      <c r="AC417" s="172"/>
      <c r="AD417" s="40"/>
      <c r="AE417" s="40"/>
      <c r="AF417" s="94"/>
      <c r="AG417" s="94"/>
      <c r="AH417" s="100"/>
      <c r="AI417" s="170"/>
      <c r="AJ417" s="169"/>
      <c r="AK417" s="98"/>
      <c r="AL417" s="168"/>
      <c r="AM417" s="97"/>
      <c r="AN417" s="98"/>
      <c r="AO417" s="98"/>
      <c r="AP417" s="225"/>
      <c r="AQ417" s="175"/>
      <c r="AR417" s="98"/>
      <c r="AS417" s="235"/>
      <c r="AT417" s="168"/>
      <c r="AU417" s="136"/>
      <c r="AV417" s="99"/>
      <c r="AW417" s="40"/>
      <c r="AX417" s="40"/>
      <c r="AY417" s="40"/>
      <c r="AZ417" s="40"/>
      <c r="BA417" s="40"/>
      <c r="BB417" s="40"/>
      <c r="BC417" s="40"/>
      <c r="BD417" s="40"/>
      <c r="BE417" s="40"/>
      <c r="BF417" s="101"/>
      <c r="BG417" s="96"/>
      <c r="BH417" s="99"/>
      <c r="BI417" s="40"/>
      <c r="BJ417" s="40"/>
      <c r="BK417" s="40"/>
      <c r="BL417" s="40"/>
      <c r="BM417" s="40"/>
      <c r="BN417" s="40"/>
      <c r="BO417" s="40"/>
      <c r="BP417" s="100"/>
      <c r="BQ417" s="40"/>
      <c r="BR417" s="40"/>
      <c r="BS417" s="40"/>
      <c r="BT417" s="40"/>
      <c r="BU417" s="40"/>
      <c r="BV417" s="40"/>
      <c r="BW417" s="40"/>
      <c r="BX417" s="40"/>
      <c r="BY417" s="100"/>
      <c r="BZ417" s="99"/>
      <c r="CA417" s="40"/>
      <c r="CB417" s="40"/>
      <c r="CC417" s="40"/>
      <c r="CD417" s="40"/>
      <c r="CE417" s="40"/>
      <c r="CF417" s="40"/>
      <c r="CG417" s="40"/>
      <c r="CH417" s="40"/>
      <c r="CI417" s="40"/>
      <c r="CJ417" s="40"/>
      <c r="CK417" s="40"/>
      <c r="CL417" s="40"/>
      <c r="CM417" s="40"/>
      <c r="CN417" s="40"/>
      <c r="CO417" s="40"/>
      <c r="CP417" s="40"/>
      <c r="CQ417" s="40"/>
      <c r="CR417" s="40"/>
      <c r="CS417" s="102"/>
      <c r="CT417" s="103"/>
      <c r="CU417" s="40"/>
      <c r="CV417" s="40"/>
      <c r="CW417" s="40"/>
      <c r="CX417" s="40"/>
      <c r="CY417" s="40"/>
      <c r="CZ417" s="40"/>
      <c r="DA417" s="40"/>
      <c r="DB417" s="40"/>
      <c r="DC417" s="40"/>
      <c r="DD417" s="40"/>
      <c r="DE417" s="40"/>
      <c r="DF417" s="40"/>
      <c r="DG417" s="40"/>
      <c r="DH417" s="40"/>
      <c r="DI417" s="40"/>
      <c r="DJ417" s="40"/>
      <c r="DK417" s="40"/>
      <c r="DL417" s="40"/>
      <c r="DM417" s="40"/>
      <c r="DN417" s="40"/>
      <c r="DO417" s="94"/>
      <c r="DP417" s="100"/>
      <c r="DQ417" s="104"/>
      <c r="DR417" s="105"/>
      <c r="DS417" s="105"/>
      <c r="DT417" s="105"/>
      <c r="DU417" s="105"/>
      <c r="DV417" s="105"/>
      <c r="DW417" s="94"/>
      <c r="DX417" s="191"/>
      <c r="DY417" s="104"/>
      <c r="DZ417" s="105"/>
      <c r="EA417" s="105"/>
      <c r="EB417" s="105"/>
      <c r="EC417" s="105"/>
      <c r="ED417" s="105"/>
      <c r="EE417" s="105"/>
      <c r="EF417" s="94"/>
      <c r="EG417" s="96"/>
      <c r="EH417" s="18"/>
      <c r="EI417" s="2"/>
      <c r="EJ417" s="2"/>
      <c r="EK417" s="100"/>
      <c r="EL417" s="99"/>
      <c r="EM417" s="40"/>
      <c r="EN417" s="40"/>
      <c r="EO417" s="100"/>
      <c r="EP417" s="99"/>
      <c r="EQ417" s="40"/>
      <c r="ER417" s="40"/>
      <c r="ES417" s="40"/>
      <c r="ET417" s="40"/>
      <c r="EU417" s="40"/>
      <c r="EV417" s="40"/>
      <c r="EW417" s="100"/>
      <c r="EX417" s="99"/>
      <c r="EY417" s="40"/>
      <c r="EZ417" s="40"/>
      <c r="FA417" s="40"/>
      <c r="FB417" s="40"/>
      <c r="FC417" s="40"/>
      <c r="FD417" s="40"/>
      <c r="FE417" s="100"/>
    </row>
    <row r="418" spans="1:161">
      <c r="A418" s="119" t="str">
        <f>Validation!B418</f>
        <v>Pass</v>
      </c>
      <c r="B418" s="150"/>
      <c r="C418" s="150"/>
      <c r="D418" s="150"/>
      <c r="E418" s="151"/>
      <c r="F418" s="152"/>
      <c r="G418" s="150"/>
      <c r="H418" s="149"/>
      <c r="I418" s="40"/>
      <c r="J418" s="149"/>
      <c r="K418" s="102"/>
      <c r="L418" s="40"/>
      <c r="M418" s="123"/>
      <c r="N418" s="137"/>
      <c r="O418" s="137"/>
      <c r="P418" s="95"/>
      <c r="Q418" s="94"/>
      <c r="R418" s="96"/>
      <c r="S418" s="95"/>
      <c r="T418" s="40"/>
      <c r="U418" s="40"/>
      <c r="V418" s="185"/>
      <c r="W418" s="167"/>
      <c r="X418" s="96"/>
      <c r="Y418" s="99"/>
      <c r="Z418" s="40"/>
      <c r="AA418" s="40"/>
      <c r="AB418" s="171"/>
      <c r="AC418" s="172"/>
      <c r="AD418" s="40"/>
      <c r="AE418" s="40"/>
      <c r="AF418" s="94"/>
      <c r="AG418" s="94"/>
      <c r="AH418" s="100"/>
      <c r="AI418" s="170"/>
      <c r="AJ418" s="169"/>
      <c r="AK418" s="98"/>
      <c r="AL418" s="168"/>
      <c r="AM418" s="97"/>
      <c r="AN418" s="98"/>
      <c r="AO418" s="98"/>
      <c r="AP418" s="225"/>
      <c r="AQ418" s="175"/>
      <c r="AR418" s="98"/>
      <c r="AS418" s="235"/>
      <c r="AT418" s="168"/>
      <c r="AU418" s="136"/>
      <c r="AV418" s="99"/>
      <c r="AW418" s="40"/>
      <c r="AX418" s="40"/>
      <c r="AY418" s="40"/>
      <c r="AZ418" s="40"/>
      <c r="BA418" s="40"/>
      <c r="BB418" s="40"/>
      <c r="BC418" s="40"/>
      <c r="BD418" s="40"/>
      <c r="BE418" s="40"/>
      <c r="BF418" s="101"/>
      <c r="BG418" s="96"/>
      <c r="BH418" s="99"/>
      <c r="BI418" s="40"/>
      <c r="BJ418" s="40"/>
      <c r="BK418" s="40"/>
      <c r="BL418" s="40"/>
      <c r="BM418" s="40"/>
      <c r="BN418" s="40"/>
      <c r="BO418" s="40"/>
      <c r="BP418" s="100"/>
      <c r="BQ418" s="40"/>
      <c r="BR418" s="40"/>
      <c r="BS418" s="40"/>
      <c r="BT418" s="40"/>
      <c r="BU418" s="40"/>
      <c r="BV418" s="40"/>
      <c r="BW418" s="40"/>
      <c r="BX418" s="40"/>
      <c r="BY418" s="100"/>
      <c r="BZ418" s="99"/>
      <c r="CA418" s="40"/>
      <c r="CB418" s="40"/>
      <c r="CC418" s="40"/>
      <c r="CD418" s="40"/>
      <c r="CE418" s="40"/>
      <c r="CF418" s="40"/>
      <c r="CG418" s="40"/>
      <c r="CH418" s="40"/>
      <c r="CI418" s="40"/>
      <c r="CJ418" s="40"/>
      <c r="CK418" s="40"/>
      <c r="CL418" s="40"/>
      <c r="CM418" s="40"/>
      <c r="CN418" s="40"/>
      <c r="CO418" s="40"/>
      <c r="CP418" s="40"/>
      <c r="CQ418" s="40"/>
      <c r="CR418" s="40"/>
      <c r="CS418" s="102"/>
      <c r="CT418" s="103"/>
      <c r="CU418" s="40"/>
      <c r="CV418" s="40"/>
      <c r="CW418" s="40"/>
      <c r="CX418" s="40"/>
      <c r="CY418" s="40"/>
      <c r="CZ418" s="40"/>
      <c r="DA418" s="40"/>
      <c r="DB418" s="40"/>
      <c r="DC418" s="40"/>
      <c r="DD418" s="40"/>
      <c r="DE418" s="40"/>
      <c r="DF418" s="40"/>
      <c r="DG418" s="40"/>
      <c r="DH418" s="40"/>
      <c r="DI418" s="40"/>
      <c r="DJ418" s="40"/>
      <c r="DK418" s="40"/>
      <c r="DL418" s="40"/>
      <c r="DM418" s="40"/>
      <c r="DN418" s="40"/>
      <c r="DO418" s="94"/>
      <c r="DP418" s="100"/>
      <c r="DQ418" s="104"/>
      <c r="DR418" s="105"/>
      <c r="DS418" s="105"/>
      <c r="DT418" s="105"/>
      <c r="DU418" s="105"/>
      <c r="DV418" s="105"/>
      <c r="DW418" s="94"/>
      <c r="DX418" s="191"/>
      <c r="DY418" s="104"/>
      <c r="DZ418" s="105"/>
      <c r="EA418" s="105"/>
      <c r="EB418" s="105"/>
      <c r="EC418" s="105"/>
      <c r="ED418" s="105"/>
      <c r="EE418" s="105"/>
      <c r="EF418" s="94"/>
      <c r="EG418" s="96"/>
      <c r="EH418" s="18"/>
      <c r="EI418" s="2"/>
      <c r="EJ418" s="2"/>
      <c r="EK418" s="100"/>
      <c r="EL418" s="99"/>
      <c r="EM418" s="40"/>
      <c r="EN418" s="40"/>
      <c r="EO418" s="100"/>
      <c r="EP418" s="99"/>
      <c r="EQ418" s="40"/>
      <c r="ER418" s="40"/>
      <c r="ES418" s="40"/>
      <c r="ET418" s="40"/>
      <c r="EU418" s="40"/>
      <c r="EV418" s="40"/>
      <c r="EW418" s="100"/>
      <c r="EX418" s="99"/>
      <c r="EY418" s="40"/>
      <c r="EZ418" s="40"/>
      <c r="FA418" s="40"/>
      <c r="FB418" s="40"/>
      <c r="FC418" s="40"/>
      <c r="FD418" s="40"/>
      <c r="FE418" s="100"/>
    </row>
    <row r="419" spans="1:161">
      <c r="A419" s="119" t="str">
        <f>Validation!B419</f>
        <v>Pass</v>
      </c>
      <c r="B419" s="150"/>
      <c r="C419" s="150"/>
      <c r="D419" s="150"/>
      <c r="E419" s="151"/>
      <c r="F419" s="152"/>
      <c r="G419" s="150"/>
      <c r="H419" s="149"/>
      <c r="I419" s="40"/>
      <c r="J419" s="149"/>
      <c r="K419" s="102"/>
      <c r="L419" s="40"/>
      <c r="M419" s="123"/>
      <c r="N419" s="137"/>
      <c r="O419" s="137"/>
      <c r="P419" s="95"/>
      <c r="Q419" s="94"/>
      <c r="R419" s="96"/>
      <c r="S419" s="95"/>
      <c r="T419" s="40"/>
      <c r="U419" s="40"/>
      <c r="V419" s="185"/>
      <c r="W419" s="167"/>
      <c r="X419" s="96"/>
      <c r="Y419" s="99"/>
      <c r="Z419" s="40"/>
      <c r="AA419" s="40"/>
      <c r="AB419" s="171"/>
      <c r="AC419" s="172"/>
      <c r="AD419" s="40"/>
      <c r="AE419" s="40"/>
      <c r="AF419" s="94"/>
      <c r="AG419" s="94"/>
      <c r="AH419" s="100"/>
      <c r="AI419" s="170"/>
      <c r="AJ419" s="169"/>
      <c r="AK419" s="98"/>
      <c r="AL419" s="168"/>
      <c r="AM419" s="97"/>
      <c r="AN419" s="98"/>
      <c r="AO419" s="98"/>
      <c r="AP419" s="225"/>
      <c r="AQ419" s="175"/>
      <c r="AR419" s="98"/>
      <c r="AS419" s="235"/>
      <c r="AT419" s="168"/>
      <c r="AU419" s="136"/>
      <c r="AV419" s="99"/>
      <c r="AW419" s="40"/>
      <c r="AX419" s="40"/>
      <c r="AY419" s="40"/>
      <c r="AZ419" s="40"/>
      <c r="BA419" s="40"/>
      <c r="BB419" s="40"/>
      <c r="BC419" s="40"/>
      <c r="BD419" s="40"/>
      <c r="BE419" s="40"/>
      <c r="BF419" s="101"/>
      <c r="BG419" s="96"/>
      <c r="BH419" s="99"/>
      <c r="BI419" s="40"/>
      <c r="BJ419" s="40"/>
      <c r="BK419" s="40"/>
      <c r="BL419" s="40"/>
      <c r="BM419" s="40"/>
      <c r="BN419" s="40"/>
      <c r="BO419" s="40"/>
      <c r="BP419" s="100"/>
      <c r="BQ419" s="40"/>
      <c r="BR419" s="40"/>
      <c r="BS419" s="40"/>
      <c r="BT419" s="40"/>
      <c r="BU419" s="40"/>
      <c r="BV419" s="40"/>
      <c r="BW419" s="40"/>
      <c r="BX419" s="40"/>
      <c r="BY419" s="100"/>
      <c r="BZ419" s="99"/>
      <c r="CA419" s="40"/>
      <c r="CB419" s="40"/>
      <c r="CC419" s="40"/>
      <c r="CD419" s="40"/>
      <c r="CE419" s="40"/>
      <c r="CF419" s="40"/>
      <c r="CG419" s="40"/>
      <c r="CH419" s="40"/>
      <c r="CI419" s="40"/>
      <c r="CJ419" s="40"/>
      <c r="CK419" s="40"/>
      <c r="CL419" s="40"/>
      <c r="CM419" s="40"/>
      <c r="CN419" s="40"/>
      <c r="CO419" s="40"/>
      <c r="CP419" s="40"/>
      <c r="CQ419" s="40"/>
      <c r="CR419" s="40"/>
      <c r="CS419" s="102"/>
      <c r="CT419" s="103"/>
      <c r="CU419" s="40"/>
      <c r="CV419" s="40"/>
      <c r="CW419" s="40"/>
      <c r="CX419" s="40"/>
      <c r="CY419" s="40"/>
      <c r="CZ419" s="40"/>
      <c r="DA419" s="40"/>
      <c r="DB419" s="40"/>
      <c r="DC419" s="40"/>
      <c r="DD419" s="40"/>
      <c r="DE419" s="40"/>
      <c r="DF419" s="40"/>
      <c r="DG419" s="40"/>
      <c r="DH419" s="40"/>
      <c r="DI419" s="40"/>
      <c r="DJ419" s="40"/>
      <c r="DK419" s="40"/>
      <c r="DL419" s="40"/>
      <c r="DM419" s="40"/>
      <c r="DN419" s="40"/>
      <c r="DO419" s="94"/>
      <c r="DP419" s="100"/>
      <c r="DQ419" s="104"/>
      <c r="DR419" s="105"/>
      <c r="DS419" s="105"/>
      <c r="DT419" s="105"/>
      <c r="DU419" s="105"/>
      <c r="DV419" s="105"/>
      <c r="DW419" s="94"/>
      <c r="DX419" s="191"/>
      <c r="DY419" s="104"/>
      <c r="DZ419" s="105"/>
      <c r="EA419" s="105"/>
      <c r="EB419" s="105"/>
      <c r="EC419" s="105"/>
      <c r="ED419" s="105"/>
      <c r="EE419" s="105"/>
      <c r="EF419" s="94"/>
      <c r="EG419" s="96"/>
      <c r="EH419" s="18"/>
      <c r="EI419" s="2"/>
      <c r="EJ419" s="2"/>
      <c r="EK419" s="100"/>
      <c r="EL419" s="99"/>
      <c r="EM419" s="40"/>
      <c r="EN419" s="40"/>
      <c r="EO419" s="100"/>
      <c r="EP419" s="99"/>
      <c r="EQ419" s="40"/>
      <c r="ER419" s="40"/>
      <c r="ES419" s="40"/>
      <c r="ET419" s="40"/>
      <c r="EU419" s="40"/>
      <c r="EV419" s="40"/>
      <c r="EW419" s="100"/>
      <c r="EX419" s="99"/>
      <c r="EY419" s="40"/>
      <c r="EZ419" s="40"/>
      <c r="FA419" s="40"/>
      <c r="FB419" s="40"/>
      <c r="FC419" s="40"/>
      <c r="FD419" s="40"/>
      <c r="FE419" s="100"/>
    </row>
    <row r="420" spans="1:161">
      <c r="A420" s="119" t="str">
        <f>Validation!B420</f>
        <v>Pass</v>
      </c>
      <c r="B420" s="150"/>
      <c r="C420" s="150"/>
      <c r="D420" s="150"/>
      <c r="E420" s="151"/>
      <c r="F420" s="152"/>
      <c r="G420" s="150"/>
      <c r="H420" s="149"/>
      <c r="I420" s="40"/>
      <c r="J420" s="149"/>
      <c r="K420" s="102"/>
      <c r="L420" s="40"/>
      <c r="M420" s="123"/>
      <c r="N420" s="137"/>
      <c r="O420" s="137"/>
      <c r="P420" s="95"/>
      <c r="Q420" s="94"/>
      <c r="R420" s="96"/>
      <c r="S420" s="95"/>
      <c r="T420" s="40"/>
      <c r="U420" s="40"/>
      <c r="V420" s="185"/>
      <c r="W420" s="167"/>
      <c r="X420" s="96"/>
      <c r="Y420" s="99"/>
      <c r="Z420" s="40"/>
      <c r="AA420" s="40"/>
      <c r="AB420" s="171"/>
      <c r="AC420" s="172"/>
      <c r="AD420" s="40"/>
      <c r="AE420" s="40"/>
      <c r="AF420" s="94"/>
      <c r="AG420" s="94"/>
      <c r="AH420" s="100"/>
      <c r="AI420" s="170"/>
      <c r="AJ420" s="169"/>
      <c r="AK420" s="98"/>
      <c r="AL420" s="168"/>
      <c r="AM420" s="97"/>
      <c r="AN420" s="98"/>
      <c r="AO420" s="98"/>
      <c r="AP420" s="225"/>
      <c r="AQ420" s="175"/>
      <c r="AR420" s="98"/>
      <c r="AS420" s="235"/>
      <c r="AT420" s="168"/>
      <c r="AU420" s="136"/>
      <c r="AV420" s="99"/>
      <c r="AW420" s="40"/>
      <c r="AX420" s="40"/>
      <c r="AY420" s="40"/>
      <c r="AZ420" s="40"/>
      <c r="BA420" s="40"/>
      <c r="BB420" s="40"/>
      <c r="BC420" s="40"/>
      <c r="BD420" s="40"/>
      <c r="BE420" s="40"/>
      <c r="BF420" s="101"/>
      <c r="BG420" s="96"/>
      <c r="BH420" s="99"/>
      <c r="BI420" s="40"/>
      <c r="BJ420" s="40"/>
      <c r="BK420" s="40"/>
      <c r="BL420" s="40"/>
      <c r="BM420" s="40"/>
      <c r="BN420" s="40"/>
      <c r="BO420" s="40"/>
      <c r="BP420" s="100"/>
      <c r="BQ420" s="40"/>
      <c r="BR420" s="40"/>
      <c r="BS420" s="40"/>
      <c r="BT420" s="40"/>
      <c r="BU420" s="40"/>
      <c r="BV420" s="40"/>
      <c r="BW420" s="40"/>
      <c r="BX420" s="40"/>
      <c r="BY420" s="100"/>
      <c r="BZ420" s="99"/>
      <c r="CA420" s="40"/>
      <c r="CB420" s="40"/>
      <c r="CC420" s="40"/>
      <c r="CD420" s="40"/>
      <c r="CE420" s="40"/>
      <c r="CF420" s="40"/>
      <c r="CG420" s="40"/>
      <c r="CH420" s="40"/>
      <c r="CI420" s="40"/>
      <c r="CJ420" s="40"/>
      <c r="CK420" s="40"/>
      <c r="CL420" s="40"/>
      <c r="CM420" s="40"/>
      <c r="CN420" s="40"/>
      <c r="CO420" s="40"/>
      <c r="CP420" s="40"/>
      <c r="CQ420" s="40"/>
      <c r="CR420" s="40"/>
      <c r="CS420" s="102"/>
      <c r="CT420" s="103"/>
      <c r="CU420" s="40"/>
      <c r="CV420" s="40"/>
      <c r="CW420" s="40"/>
      <c r="CX420" s="40"/>
      <c r="CY420" s="40"/>
      <c r="CZ420" s="40"/>
      <c r="DA420" s="40"/>
      <c r="DB420" s="40"/>
      <c r="DC420" s="40"/>
      <c r="DD420" s="40"/>
      <c r="DE420" s="40"/>
      <c r="DF420" s="40"/>
      <c r="DG420" s="40"/>
      <c r="DH420" s="40"/>
      <c r="DI420" s="40"/>
      <c r="DJ420" s="40"/>
      <c r="DK420" s="40"/>
      <c r="DL420" s="40"/>
      <c r="DM420" s="40"/>
      <c r="DN420" s="40"/>
      <c r="DO420" s="94"/>
      <c r="DP420" s="100"/>
      <c r="DQ420" s="104"/>
      <c r="DR420" s="105"/>
      <c r="DS420" s="105"/>
      <c r="DT420" s="105"/>
      <c r="DU420" s="105"/>
      <c r="DV420" s="105"/>
      <c r="DW420" s="94"/>
      <c r="DX420" s="191"/>
      <c r="DY420" s="104"/>
      <c r="DZ420" s="105"/>
      <c r="EA420" s="105"/>
      <c r="EB420" s="105"/>
      <c r="EC420" s="105"/>
      <c r="ED420" s="105"/>
      <c r="EE420" s="105"/>
      <c r="EF420" s="94"/>
      <c r="EG420" s="96"/>
      <c r="EH420" s="18"/>
      <c r="EI420" s="2"/>
      <c r="EJ420" s="2"/>
      <c r="EK420" s="100"/>
      <c r="EL420" s="99"/>
      <c r="EM420" s="40"/>
      <c r="EN420" s="40"/>
      <c r="EO420" s="100"/>
      <c r="EP420" s="99"/>
      <c r="EQ420" s="40"/>
      <c r="ER420" s="40"/>
      <c r="ES420" s="40"/>
      <c r="ET420" s="40"/>
      <c r="EU420" s="40"/>
      <c r="EV420" s="40"/>
      <c r="EW420" s="100"/>
      <c r="EX420" s="99"/>
      <c r="EY420" s="40"/>
      <c r="EZ420" s="40"/>
      <c r="FA420" s="40"/>
      <c r="FB420" s="40"/>
      <c r="FC420" s="40"/>
      <c r="FD420" s="40"/>
      <c r="FE420" s="100"/>
    </row>
    <row r="421" spans="1:161">
      <c r="A421" s="119" t="str">
        <f>Validation!B421</f>
        <v>Pass</v>
      </c>
      <c r="B421" s="150"/>
      <c r="C421" s="150"/>
      <c r="D421" s="150"/>
      <c r="E421" s="151"/>
      <c r="F421" s="152"/>
      <c r="G421" s="150"/>
      <c r="H421" s="149"/>
      <c r="I421" s="40"/>
      <c r="J421" s="149"/>
      <c r="K421" s="102"/>
      <c r="L421" s="40"/>
      <c r="M421" s="123"/>
      <c r="N421" s="137"/>
      <c r="O421" s="137"/>
      <c r="P421" s="95"/>
      <c r="Q421" s="94"/>
      <c r="R421" s="96"/>
      <c r="S421" s="95"/>
      <c r="T421" s="40"/>
      <c r="U421" s="40"/>
      <c r="V421" s="185"/>
      <c r="W421" s="167"/>
      <c r="X421" s="96"/>
      <c r="Y421" s="99"/>
      <c r="Z421" s="40"/>
      <c r="AA421" s="40"/>
      <c r="AB421" s="171"/>
      <c r="AC421" s="172"/>
      <c r="AD421" s="40"/>
      <c r="AE421" s="40"/>
      <c r="AF421" s="94"/>
      <c r="AG421" s="94"/>
      <c r="AH421" s="100"/>
      <c r="AI421" s="170"/>
      <c r="AJ421" s="169"/>
      <c r="AK421" s="98"/>
      <c r="AL421" s="168"/>
      <c r="AM421" s="97"/>
      <c r="AN421" s="98"/>
      <c r="AO421" s="98"/>
      <c r="AP421" s="225"/>
      <c r="AQ421" s="175"/>
      <c r="AR421" s="98"/>
      <c r="AS421" s="235"/>
      <c r="AT421" s="168"/>
      <c r="AU421" s="136"/>
      <c r="AV421" s="99"/>
      <c r="AW421" s="40"/>
      <c r="AX421" s="40"/>
      <c r="AY421" s="40"/>
      <c r="AZ421" s="40"/>
      <c r="BA421" s="40"/>
      <c r="BB421" s="40"/>
      <c r="BC421" s="40"/>
      <c r="BD421" s="40"/>
      <c r="BE421" s="40"/>
      <c r="BF421" s="101"/>
      <c r="BG421" s="96"/>
      <c r="BH421" s="99"/>
      <c r="BI421" s="40"/>
      <c r="BJ421" s="40"/>
      <c r="BK421" s="40"/>
      <c r="BL421" s="40"/>
      <c r="BM421" s="40"/>
      <c r="BN421" s="40"/>
      <c r="BO421" s="40"/>
      <c r="BP421" s="100"/>
      <c r="BQ421" s="40"/>
      <c r="BR421" s="40"/>
      <c r="BS421" s="40"/>
      <c r="BT421" s="40"/>
      <c r="BU421" s="40"/>
      <c r="BV421" s="40"/>
      <c r="BW421" s="40"/>
      <c r="BX421" s="40"/>
      <c r="BY421" s="100"/>
      <c r="BZ421" s="99"/>
      <c r="CA421" s="40"/>
      <c r="CB421" s="40"/>
      <c r="CC421" s="40"/>
      <c r="CD421" s="40"/>
      <c r="CE421" s="40"/>
      <c r="CF421" s="40"/>
      <c r="CG421" s="40"/>
      <c r="CH421" s="40"/>
      <c r="CI421" s="40"/>
      <c r="CJ421" s="40"/>
      <c r="CK421" s="40"/>
      <c r="CL421" s="40"/>
      <c r="CM421" s="40"/>
      <c r="CN421" s="40"/>
      <c r="CO421" s="40"/>
      <c r="CP421" s="40"/>
      <c r="CQ421" s="40"/>
      <c r="CR421" s="40"/>
      <c r="CS421" s="102"/>
      <c r="CT421" s="103"/>
      <c r="CU421" s="40"/>
      <c r="CV421" s="40"/>
      <c r="CW421" s="40"/>
      <c r="CX421" s="40"/>
      <c r="CY421" s="40"/>
      <c r="CZ421" s="40"/>
      <c r="DA421" s="40"/>
      <c r="DB421" s="40"/>
      <c r="DC421" s="40"/>
      <c r="DD421" s="40"/>
      <c r="DE421" s="40"/>
      <c r="DF421" s="40"/>
      <c r="DG421" s="40"/>
      <c r="DH421" s="40"/>
      <c r="DI421" s="40"/>
      <c r="DJ421" s="40"/>
      <c r="DK421" s="40"/>
      <c r="DL421" s="40"/>
      <c r="DM421" s="40"/>
      <c r="DN421" s="40"/>
      <c r="DO421" s="94"/>
      <c r="DP421" s="100"/>
      <c r="DQ421" s="104"/>
      <c r="DR421" s="105"/>
      <c r="DS421" s="105"/>
      <c r="DT421" s="105"/>
      <c r="DU421" s="105"/>
      <c r="DV421" s="105"/>
      <c r="DW421" s="94"/>
      <c r="DX421" s="191"/>
      <c r="DY421" s="104"/>
      <c r="DZ421" s="105"/>
      <c r="EA421" s="105"/>
      <c r="EB421" s="105"/>
      <c r="EC421" s="105"/>
      <c r="ED421" s="105"/>
      <c r="EE421" s="105"/>
      <c r="EF421" s="94"/>
      <c r="EG421" s="96"/>
      <c r="EH421" s="18"/>
      <c r="EI421" s="2"/>
      <c r="EJ421" s="2"/>
      <c r="EK421" s="100"/>
      <c r="EL421" s="99"/>
      <c r="EM421" s="40"/>
      <c r="EN421" s="40"/>
      <c r="EO421" s="100"/>
      <c r="EP421" s="99"/>
      <c r="EQ421" s="40"/>
      <c r="ER421" s="40"/>
      <c r="ES421" s="40"/>
      <c r="ET421" s="40"/>
      <c r="EU421" s="40"/>
      <c r="EV421" s="40"/>
      <c r="EW421" s="100"/>
      <c r="EX421" s="99"/>
      <c r="EY421" s="40"/>
      <c r="EZ421" s="40"/>
      <c r="FA421" s="40"/>
      <c r="FB421" s="40"/>
      <c r="FC421" s="40"/>
      <c r="FD421" s="40"/>
      <c r="FE421" s="100"/>
    </row>
    <row r="422" spans="1:161">
      <c r="A422" s="119" t="str">
        <f>Validation!B422</f>
        <v>Pass</v>
      </c>
      <c r="B422" s="150"/>
      <c r="C422" s="150"/>
      <c r="D422" s="150"/>
      <c r="E422" s="151"/>
      <c r="F422" s="152"/>
      <c r="G422" s="150"/>
      <c r="H422" s="149"/>
      <c r="I422" s="40"/>
      <c r="J422" s="149"/>
      <c r="K422" s="102"/>
      <c r="L422" s="40"/>
      <c r="M422" s="123"/>
      <c r="N422" s="137"/>
      <c r="O422" s="137"/>
      <c r="P422" s="95"/>
      <c r="Q422" s="94"/>
      <c r="R422" s="96"/>
      <c r="S422" s="95"/>
      <c r="T422" s="40"/>
      <c r="U422" s="40"/>
      <c r="V422" s="185"/>
      <c r="W422" s="167"/>
      <c r="X422" s="96"/>
      <c r="Y422" s="99"/>
      <c r="Z422" s="40"/>
      <c r="AA422" s="40"/>
      <c r="AB422" s="171"/>
      <c r="AC422" s="172"/>
      <c r="AD422" s="40"/>
      <c r="AE422" s="40"/>
      <c r="AF422" s="94"/>
      <c r="AG422" s="94"/>
      <c r="AH422" s="100"/>
      <c r="AI422" s="170"/>
      <c r="AJ422" s="169"/>
      <c r="AK422" s="98"/>
      <c r="AL422" s="168"/>
      <c r="AM422" s="97"/>
      <c r="AN422" s="98"/>
      <c r="AO422" s="98"/>
      <c r="AP422" s="225"/>
      <c r="AQ422" s="175"/>
      <c r="AR422" s="98"/>
      <c r="AS422" s="235"/>
      <c r="AT422" s="168"/>
      <c r="AU422" s="136"/>
      <c r="AV422" s="99"/>
      <c r="AW422" s="40"/>
      <c r="AX422" s="40"/>
      <c r="AY422" s="40"/>
      <c r="AZ422" s="40"/>
      <c r="BA422" s="40"/>
      <c r="BB422" s="40"/>
      <c r="BC422" s="40"/>
      <c r="BD422" s="40"/>
      <c r="BE422" s="40"/>
      <c r="BF422" s="101"/>
      <c r="BG422" s="96"/>
      <c r="BH422" s="99"/>
      <c r="BI422" s="40"/>
      <c r="BJ422" s="40"/>
      <c r="BK422" s="40"/>
      <c r="BL422" s="40"/>
      <c r="BM422" s="40"/>
      <c r="BN422" s="40"/>
      <c r="BO422" s="40"/>
      <c r="BP422" s="100"/>
      <c r="BQ422" s="40"/>
      <c r="BR422" s="40"/>
      <c r="BS422" s="40"/>
      <c r="BT422" s="40"/>
      <c r="BU422" s="40"/>
      <c r="BV422" s="40"/>
      <c r="BW422" s="40"/>
      <c r="BX422" s="40"/>
      <c r="BY422" s="100"/>
      <c r="BZ422" s="99"/>
      <c r="CA422" s="40"/>
      <c r="CB422" s="40"/>
      <c r="CC422" s="40"/>
      <c r="CD422" s="40"/>
      <c r="CE422" s="40"/>
      <c r="CF422" s="40"/>
      <c r="CG422" s="40"/>
      <c r="CH422" s="40"/>
      <c r="CI422" s="40"/>
      <c r="CJ422" s="40"/>
      <c r="CK422" s="40"/>
      <c r="CL422" s="40"/>
      <c r="CM422" s="40"/>
      <c r="CN422" s="40"/>
      <c r="CO422" s="40"/>
      <c r="CP422" s="40"/>
      <c r="CQ422" s="40"/>
      <c r="CR422" s="40"/>
      <c r="CS422" s="102"/>
      <c r="CT422" s="103"/>
      <c r="CU422" s="40"/>
      <c r="CV422" s="40"/>
      <c r="CW422" s="40"/>
      <c r="CX422" s="40"/>
      <c r="CY422" s="40"/>
      <c r="CZ422" s="40"/>
      <c r="DA422" s="40"/>
      <c r="DB422" s="40"/>
      <c r="DC422" s="40"/>
      <c r="DD422" s="40"/>
      <c r="DE422" s="40"/>
      <c r="DF422" s="40"/>
      <c r="DG422" s="40"/>
      <c r="DH422" s="40"/>
      <c r="DI422" s="40"/>
      <c r="DJ422" s="40"/>
      <c r="DK422" s="40"/>
      <c r="DL422" s="40"/>
      <c r="DM422" s="40"/>
      <c r="DN422" s="40"/>
      <c r="DO422" s="94"/>
      <c r="DP422" s="100"/>
      <c r="DQ422" s="104"/>
      <c r="DR422" s="105"/>
      <c r="DS422" s="105"/>
      <c r="DT422" s="105"/>
      <c r="DU422" s="105"/>
      <c r="DV422" s="105"/>
      <c r="DW422" s="94"/>
      <c r="DX422" s="191"/>
      <c r="DY422" s="104"/>
      <c r="DZ422" s="105"/>
      <c r="EA422" s="105"/>
      <c r="EB422" s="105"/>
      <c r="EC422" s="105"/>
      <c r="ED422" s="105"/>
      <c r="EE422" s="105"/>
      <c r="EF422" s="94"/>
      <c r="EG422" s="96"/>
      <c r="EH422" s="18"/>
      <c r="EI422" s="2"/>
      <c r="EJ422" s="2"/>
      <c r="EK422" s="100"/>
      <c r="EL422" s="99"/>
      <c r="EM422" s="40"/>
      <c r="EN422" s="40"/>
      <c r="EO422" s="100"/>
      <c r="EP422" s="99"/>
      <c r="EQ422" s="40"/>
      <c r="ER422" s="40"/>
      <c r="ES422" s="40"/>
      <c r="ET422" s="40"/>
      <c r="EU422" s="40"/>
      <c r="EV422" s="40"/>
      <c r="EW422" s="100"/>
      <c r="EX422" s="99"/>
      <c r="EY422" s="40"/>
      <c r="EZ422" s="40"/>
      <c r="FA422" s="40"/>
      <c r="FB422" s="40"/>
      <c r="FC422" s="40"/>
      <c r="FD422" s="40"/>
      <c r="FE422" s="100"/>
    </row>
    <row r="423" spans="1:161">
      <c r="A423" s="119" t="str">
        <f>Validation!B423</f>
        <v>Pass</v>
      </c>
      <c r="B423" s="150"/>
      <c r="C423" s="150"/>
      <c r="D423" s="150"/>
      <c r="E423" s="151"/>
      <c r="F423" s="152"/>
      <c r="G423" s="150"/>
      <c r="H423" s="149"/>
      <c r="I423" s="40"/>
      <c r="J423" s="149"/>
      <c r="K423" s="102"/>
      <c r="L423" s="40"/>
      <c r="M423" s="123"/>
      <c r="N423" s="137"/>
      <c r="O423" s="137"/>
      <c r="P423" s="95"/>
      <c r="Q423" s="94"/>
      <c r="R423" s="96"/>
      <c r="S423" s="95"/>
      <c r="T423" s="40"/>
      <c r="U423" s="40"/>
      <c r="V423" s="185"/>
      <c r="W423" s="167"/>
      <c r="X423" s="96"/>
      <c r="Y423" s="99"/>
      <c r="Z423" s="40"/>
      <c r="AA423" s="40"/>
      <c r="AB423" s="171"/>
      <c r="AC423" s="172"/>
      <c r="AD423" s="40"/>
      <c r="AE423" s="40"/>
      <c r="AF423" s="94"/>
      <c r="AG423" s="94"/>
      <c r="AH423" s="100"/>
      <c r="AI423" s="170"/>
      <c r="AJ423" s="169"/>
      <c r="AK423" s="98"/>
      <c r="AL423" s="168"/>
      <c r="AM423" s="97"/>
      <c r="AN423" s="98"/>
      <c r="AO423" s="98"/>
      <c r="AP423" s="225"/>
      <c r="AQ423" s="175"/>
      <c r="AR423" s="98"/>
      <c r="AS423" s="235"/>
      <c r="AT423" s="168"/>
      <c r="AU423" s="136"/>
      <c r="AV423" s="99"/>
      <c r="AW423" s="40"/>
      <c r="AX423" s="40"/>
      <c r="AY423" s="40"/>
      <c r="AZ423" s="40"/>
      <c r="BA423" s="40"/>
      <c r="BB423" s="40"/>
      <c r="BC423" s="40"/>
      <c r="BD423" s="40"/>
      <c r="BE423" s="40"/>
      <c r="BF423" s="101"/>
      <c r="BG423" s="96"/>
      <c r="BH423" s="99"/>
      <c r="BI423" s="40"/>
      <c r="BJ423" s="40"/>
      <c r="BK423" s="40"/>
      <c r="BL423" s="40"/>
      <c r="BM423" s="40"/>
      <c r="BN423" s="40"/>
      <c r="BO423" s="40"/>
      <c r="BP423" s="100"/>
      <c r="BQ423" s="40"/>
      <c r="BR423" s="40"/>
      <c r="BS423" s="40"/>
      <c r="BT423" s="40"/>
      <c r="BU423" s="40"/>
      <c r="BV423" s="40"/>
      <c r="BW423" s="40"/>
      <c r="BX423" s="40"/>
      <c r="BY423" s="100"/>
      <c r="BZ423" s="99"/>
      <c r="CA423" s="40"/>
      <c r="CB423" s="40"/>
      <c r="CC423" s="40"/>
      <c r="CD423" s="40"/>
      <c r="CE423" s="40"/>
      <c r="CF423" s="40"/>
      <c r="CG423" s="40"/>
      <c r="CH423" s="40"/>
      <c r="CI423" s="40"/>
      <c r="CJ423" s="40"/>
      <c r="CK423" s="40"/>
      <c r="CL423" s="40"/>
      <c r="CM423" s="40"/>
      <c r="CN423" s="40"/>
      <c r="CO423" s="40"/>
      <c r="CP423" s="40"/>
      <c r="CQ423" s="40"/>
      <c r="CR423" s="40"/>
      <c r="CS423" s="102"/>
      <c r="CT423" s="103"/>
      <c r="CU423" s="40"/>
      <c r="CV423" s="40"/>
      <c r="CW423" s="40"/>
      <c r="CX423" s="40"/>
      <c r="CY423" s="40"/>
      <c r="CZ423" s="40"/>
      <c r="DA423" s="40"/>
      <c r="DB423" s="40"/>
      <c r="DC423" s="40"/>
      <c r="DD423" s="40"/>
      <c r="DE423" s="40"/>
      <c r="DF423" s="40"/>
      <c r="DG423" s="40"/>
      <c r="DH423" s="40"/>
      <c r="DI423" s="40"/>
      <c r="DJ423" s="40"/>
      <c r="DK423" s="40"/>
      <c r="DL423" s="40"/>
      <c r="DM423" s="40"/>
      <c r="DN423" s="40"/>
      <c r="DO423" s="94"/>
      <c r="DP423" s="100"/>
      <c r="DQ423" s="104"/>
      <c r="DR423" s="105"/>
      <c r="DS423" s="105"/>
      <c r="DT423" s="105"/>
      <c r="DU423" s="105"/>
      <c r="DV423" s="105"/>
      <c r="DW423" s="94"/>
      <c r="DX423" s="191"/>
      <c r="DY423" s="104"/>
      <c r="DZ423" s="105"/>
      <c r="EA423" s="105"/>
      <c r="EB423" s="105"/>
      <c r="EC423" s="105"/>
      <c r="ED423" s="105"/>
      <c r="EE423" s="105"/>
      <c r="EF423" s="94"/>
      <c r="EG423" s="96"/>
      <c r="EH423" s="18"/>
      <c r="EI423" s="2"/>
      <c r="EJ423" s="2"/>
      <c r="EK423" s="100"/>
      <c r="EL423" s="99"/>
      <c r="EM423" s="40"/>
      <c r="EN423" s="40"/>
      <c r="EO423" s="100"/>
      <c r="EP423" s="99"/>
      <c r="EQ423" s="40"/>
      <c r="ER423" s="40"/>
      <c r="ES423" s="40"/>
      <c r="ET423" s="40"/>
      <c r="EU423" s="40"/>
      <c r="EV423" s="40"/>
      <c r="EW423" s="100"/>
      <c r="EX423" s="99"/>
      <c r="EY423" s="40"/>
      <c r="EZ423" s="40"/>
      <c r="FA423" s="40"/>
      <c r="FB423" s="40"/>
      <c r="FC423" s="40"/>
      <c r="FD423" s="40"/>
      <c r="FE423" s="100"/>
    </row>
    <row r="424" spans="1:161">
      <c r="A424" s="119" t="str">
        <f>Validation!B424</f>
        <v>Pass</v>
      </c>
      <c r="B424" s="150"/>
      <c r="C424" s="150"/>
      <c r="D424" s="150"/>
      <c r="E424" s="151"/>
      <c r="F424" s="152"/>
      <c r="G424" s="150"/>
      <c r="H424" s="149"/>
      <c r="I424" s="40"/>
      <c r="J424" s="149"/>
      <c r="K424" s="102"/>
      <c r="L424" s="40"/>
      <c r="M424" s="123"/>
      <c r="N424" s="137"/>
      <c r="O424" s="137"/>
      <c r="P424" s="95"/>
      <c r="Q424" s="94"/>
      <c r="R424" s="96"/>
      <c r="S424" s="95"/>
      <c r="T424" s="40"/>
      <c r="U424" s="40"/>
      <c r="V424" s="185"/>
      <c r="W424" s="167"/>
      <c r="X424" s="96"/>
      <c r="Y424" s="99"/>
      <c r="Z424" s="40"/>
      <c r="AA424" s="40"/>
      <c r="AB424" s="171"/>
      <c r="AC424" s="172"/>
      <c r="AD424" s="40"/>
      <c r="AE424" s="40"/>
      <c r="AF424" s="94"/>
      <c r="AG424" s="94"/>
      <c r="AH424" s="100"/>
      <c r="AI424" s="170"/>
      <c r="AJ424" s="169"/>
      <c r="AK424" s="98"/>
      <c r="AL424" s="168"/>
      <c r="AM424" s="97"/>
      <c r="AN424" s="98"/>
      <c r="AO424" s="98"/>
      <c r="AP424" s="225"/>
      <c r="AQ424" s="175"/>
      <c r="AR424" s="98"/>
      <c r="AS424" s="235"/>
      <c r="AT424" s="168"/>
      <c r="AU424" s="136"/>
      <c r="AV424" s="99"/>
      <c r="AW424" s="40"/>
      <c r="AX424" s="40"/>
      <c r="AY424" s="40"/>
      <c r="AZ424" s="40"/>
      <c r="BA424" s="40"/>
      <c r="BB424" s="40"/>
      <c r="BC424" s="40"/>
      <c r="BD424" s="40"/>
      <c r="BE424" s="40"/>
      <c r="BF424" s="101"/>
      <c r="BG424" s="96"/>
      <c r="BH424" s="99"/>
      <c r="BI424" s="40"/>
      <c r="BJ424" s="40"/>
      <c r="BK424" s="40"/>
      <c r="BL424" s="40"/>
      <c r="BM424" s="40"/>
      <c r="BN424" s="40"/>
      <c r="BO424" s="40"/>
      <c r="BP424" s="100"/>
      <c r="BQ424" s="40"/>
      <c r="BR424" s="40"/>
      <c r="BS424" s="40"/>
      <c r="BT424" s="40"/>
      <c r="BU424" s="40"/>
      <c r="BV424" s="40"/>
      <c r="BW424" s="40"/>
      <c r="BX424" s="40"/>
      <c r="BY424" s="100"/>
      <c r="BZ424" s="99"/>
      <c r="CA424" s="40"/>
      <c r="CB424" s="40"/>
      <c r="CC424" s="40"/>
      <c r="CD424" s="40"/>
      <c r="CE424" s="40"/>
      <c r="CF424" s="40"/>
      <c r="CG424" s="40"/>
      <c r="CH424" s="40"/>
      <c r="CI424" s="40"/>
      <c r="CJ424" s="40"/>
      <c r="CK424" s="40"/>
      <c r="CL424" s="40"/>
      <c r="CM424" s="40"/>
      <c r="CN424" s="40"/>
      <c r="CO424" s="40"/>
      <c r="CP424" s="40"/>
      <c r="CQ424" s="40"/>
      <c r="CR424" s="40"/>
      <c r="CS424" s="102"/>
      <c r="CT424" s="103"/>
      <c r="CU424" s="40"/>
      <c r="CV424" s="40"/>
      <c r="CW424" s="40"/>
      <c r="CX424" s="40"/>
      <c r="CY424" s="40"/>
      <c r="CZ424" s="40"/>
      <c r="DA424" s="40"/>
      <c r="DB424" s="40"/>
      <c r="DC424" s="40"/>
      <c r="DD424" s="40"/>
      <c r="DE424" s="40"/>
      <c r="DF424" s="40"/>
      <c r="DG424" s="40"/>
      <c r="DH424" s="40"/>
      <c r="DI424" s="40"/>
      <c r="DJ424" s="40"/>
      <c r="DK424" s="40"/>
      <c r="DL424" s="40"/>
      <c r="DM424" s="40"/>
      <c r="DN424" s="40"/>
      <c r="DO424" s="94"/>
      <c r="DP424" s="100"/>
      <c r="DQ424" s="104"/>
      <c r="DR424" s="105"/>
      <c r="DS424" s="105"/>
      <c r="DT424" s="105"/>
      <c r="DU424" s="105"/>
      <c r="DV424" s="105"/>
      <c r="DW424" s="94"/>
      <c r="DX424" s="191"/>
      <c r="DY424" s="104"/>
      <c r="DZ424" s="105"/>
      <c r="EA424" s="105"/>
      <c r="EB424" s="105"/>
      <c r="EC424" s="105"/>
      <c r="ED424" s="105"/>
      <c r="EE424" s="105"/>
      <c r="EF424" s="94"/>
      <c r="EG424" s="96"/>
      <c r="EH424" s="18"/>
      <c r="EI424" s="2"/>
      <c r="EJ424" s="2"/>
      <c r="EK424" s="100"/>
      <c r="EL424" s="99"/>
      <c r="EM424" s="40"/>
      <c r="EN424" s="40"/>
      <c r="EO424" s="100"/>
      <c r="EP424" s="99"/>
      <c r="EQ424" s="40"/>
      <c r="ER424" s="40"/>
      <c r="ES424" s="40"/>
      <c r="ET424" s="40"/>
      <c r="EU424" s="40"/>
      <c r="EV424" s="40"/>
      <c r="EW424" s="100"/>
      <c r="EX424" s="99"/>
      <c r="EY424" s="40"/>
      <c r="EZ424" s="40"/>
      <c r="FA424" s="40"/>
      <c r="FB424" s="40"/>
      <c r="FC424" s="40"/>
      <c r="FD424" s="40"/>
      <c r="FE424" s="100"/>
    </row>
    <row r="425" spans="1:161">
      <c r="A425" s="119" t="str">
        <f>Validation!B425</f>
        <v>Pass</v>
      </c>
      <c r="B425" s="150"/>
      <c r="C425" s="150"/>
      <c r="D425" s="150"/>
      <c r="E425" s="151"/>
      <c r="F425" s="152"/>
      <c r="G425" s="150"/>
      <c r="H425" s="149"/>
      <c r="I425" s="40"/>
      <c r="J425" s="149"/>
      <c r="K425" s="102"/>
      <c r="L425" s="40"/>
      <c r="M425" s="123"/>
      <c r="N425" s="137"/>
      <c r="O425" s="137"/>
      <c r="P425" s="95"/>
      <c r="Q425" s="94"/>
      <c r="R425" s="96"/>
      <c r="S425" s="95"/>
      <c r="T425" s="40"/>
      <c r="U425" s="40"/>
      <c r="V425" s="185"/>
      <c r="W425" s="167"/>
      <c r="X425" s="96"/>
      <c r="Y425" s="99"/>
      <c r="Z425" s="40"/>
      <c r="AA425" s="40"/>
      <c r="AB425" s="171"/>
      <c r="AC425" s="172"/>
      <c r="AD425" s="40"/>
      <c r="AE425" s="40"/>
      <c r="AF425" s="94"/>
      <c r="AG425" s="94"/>
      <c r="AH425" s="100"/>
      <c r="AI425" s="170"/>
      <c r="AJ425" s="169"/>
      <c r="AK425" s="98"/>
      <c r="AL425" s="168"/>
      <c r="AM425" s="97"/>
      <c r="AN425" s="98"/>
      <c r="AO425" s="98"/>
      <c r="AP425" s="225"/>
      <c r="AQ425" s="175"/>
      <c r="AR425" s="98"/>
      <c r="AS425" s="235"/>
      <c r="AT425" s="168"/>
      <c r="AU425" s="136"/>
      <c r="AV425" s="99"/>
      <c r="AW425" s="40"/>
      <c r="AX425" s="40"/>
      <c r="AY425" s="40"/>
      <c r="AZ425" s="40"/>
      <c r="BA425" s="40"/>
      <c r="BB425" s="40"/>
      <c r="BC425" s="40"/>
      <c r="BD425" s="40"/>
      <c r="BE425" s="40"/>
      <c r="BF425" s="101"/>
      <c r="BG425" s="96"/>
      <c r="BH425" s="99"/>
      <c r="BI425" s="40"/>
      <c r="BJ425" s="40"/>
      <c r="BK425" s="40"/>
      <c r="BL425" s="40"/>
      <c r="BM425" s="40"/>
      <c r="BN425" s="40"/>
      <c r="BO425" s="40"/>
      <c r="BP425" s="100"/>
      <c r="BQ425" s="40"/>
      <c r="BR425" s="40"/>
      <c r="BS425" s="40"/>
      <c r="BT425" s="40"/>
      <c r="BU425" s="40"/>
      <c r="BV425" s="40"/>
      <c r="BW425" s="40"/>
      <c r="BX425" s="40"/>
      <c r="BY425" s="100"/>
      <c r="BZ425" s="99"/>
      <c r="CA425" s="40"/>
      <c r="CB425" s="40"/>
      <c r="CC425" s="40"/>
      <c r="CD425" s="40"/>
      <c r="CE425" s="40"/>
      <c r="CF425" s="40"/>
      <c r="CG425" s="40"/>
      <c r="CH425" s="40"/>
      <c r="CI425" s="40"/>
      <c r="CJ425" s="40"/>
      <c r="CK425" s="40"/>
      <c r="CL425" s="40"/>
      <c r="CM425" s="40"/>
      <c r="CN425" s="40"/>
      <c r="CO425" s="40"/>
      <c r="CP425" s="40"/>
      <c r="CQ425" s="40"/>
      <c r="CR425" s="40"/>
      <c r="CS425" s="102"/>
      <c r="CT425" s="103"/>
      <c r="CU425" s="40"/>
      <c r="CV425" s="40"/>
      <c r="CW425" s="40"/>
      <c r="CX425" s="40"/>
      <c r="CY425" s="40"/>
      <c r="CZ425" s="40"/>
      <c r="DA425" s="40"/>
      <c r="DB425" s="40"/>
      <c r="DC425" s="40"/>
      <c r="DD425" s="40"/>
      <c r="DE425" s="40"/>
      <c r="DF425" s="40"/>
      <c r="DG425" s="40"/>
      <c r="DH425" s="40"/>
      <c r="DI425" s="40"/>
      <c r="DJ425" s="40"/>
      <c r="DK425" s="40"/>
      <c r="DL425" s="40"/>
      <c r="DM425" s="40"/>
      <c r="DN425" s="40"/>
      <c r="DO425" s="94"/>
      <c r="DP425" s="100"/>
      <c r="DQ425" s="104"/>
      <c r="DR425" s="105"/>
      <c r="DS425" s="105"/>
      <c r="DT425" s="105"/>
      <c r="DU425" s="105"/>
      <c r="DV425" s="105"/>
      <c r="DW425" s="94"/>
      <c r="DX425" s="191"/>
      <c r="DY425" s="104"/>
      <c r="DZ425" s="105"/>
      <c r="EA425" s="105"/>
      <c r="EB425" s="105"/>
      <c r="EC425" s="105"/>
      <c r="ED425" s="105"/>
      <c r="EE425" s="105"/>
      <c r="EF425" s="94"/>
      <c r="EG425" s="96"/>
      <c r="EH425" s="18"/>
      <c r="EI425" s="2"/>
      <c r="EJ425" s="2"/>
      <c r="EK425" s="100"/>
      <c r="EL425" s="99"/>
      <c r="EM425" s="40"/>
      <c r="EN425" s="40"/>
      <c r="EO425" s="100"/>
      <c r="EP425" s="99"/>
      <c r="EQ425" s="40"/>
      <c r="ER425" s="40"/>
      <c r="ES425" s="40"/>
      <c r="ET425" s="40"/>
      <c r="EU425" s="40"/>
      <c r="EV425" s="40"/>
      <c r="EW425" s="100"/>
      <c r="EX425" s="99"/>
      <c r="EY425" s="40"/>
      <c r="EZ425" s="40"/>
      <c r="FA425" s="40"/>
      <c r="FB425" s="40"/>
      <c r="FC425" s="40"/>
      <c r="FD425" s="40"/>
      <c r="FE425" s="100"/>
    </row>
    <row r="426" spans="1:161">
      <c r="A426" s="119" t="str">
        <f>Validation!B426</f>
        <v>Pass</v>
      </c>
      <c r="B426" s="150"/>
      <c r="C426" s="150"/>
      <c r="D426" s="150"/>
      <c r="E426" s="151"/>
      <c r="F426" s="152"/>
      <c r="G426" s="150"/>
      <c r="H426" s="149"/>
      <c r="I426" s="40"/>
      <c r="J426" s="149"/>
      <c r="K426" s="102"/>
      <c r="L426" s="40"/>
      <c r="M426" s="123"/>
      <c r="N426" s="137"/>
      <c r="O426" s="137"/>
      <c r="P426" s="95"/>
      <c r="Q426" s="94"/>
      <c r="R426" s="96"/>
      <c r="S426" s="95"/>
      <c r="T426" s="40"/>
      <c r="U426" s="40"/>
      <c r="V426" s="185"/>
      <c r="W426" s="167"/>
      <c r="X426" s="96"/>
      <c r="Y426" s="99"/>
      <c r="Z426" s="40"/>
      <c r="AA426" s="40"/>
      <c r="AB426" s="171"/>
      <c r="AC426" s="172"/>
      <c r="AD426" s="40"/>
      <c r="AE426" s="40"/>
      <c r="AF426" s="94"/>
      <c r="AG426" s="94"/>
      <c r="AH426" s="100"/>
      <c r="AI426" s="170"/>
      <c r="AJ426" s="169"/>
      <c r="AK426" s="98"/>
      <c r="AL426" s="168"/>
      <c r="AM426" s="97"/>
      <c r="AN426" s="98"/>
      <c r="AO426" s="98"/>
      <c r="AP426" s="225"/>
      <c r="AQ426" s="175"/>
      <c r="AR426" s="98"/>
      <c r="AS426" s="235"/>
      <c r="AT426" s="168"/>
      <c r="AU426" s="136"/>
      <c r="AV426" s="99"/>
      <c r="AW426" s="40"/>
      <c r="AX426" s="40"/>
      <c r="AY426" s="40"/>
      <c r="AZ426" s="40"/>
      <c r="BA426" s="40"/>
      <c r="BB426" s="40"/>
      <c r="BC426" s="40"/>
      <c r="BD426" s="40"/>
      <c r="BE426" s="40"/>
      <c r="BF426" s="101"/>
      <c r="BG426" s="96"/>
      <c r="BH426" s="99"/>
      <c r="BI426" s="40"/>
      <c r="BJ426" s="40"/>
      <c r="BK426" s="40"/>
      <c r="BL426" s="40"/>
      <c r="BM426" s="40"/>
      <c r="BN426" s="40"/>
      <c r="BO426" s="40"/>
      <c r="BP426" s="100"/>
      <c r="BQ426" s="40"/>
      <c r="BR426" s="40"/>
      <c r="BS426" s="40"/>
      <c r="BT426" s="40"/>
      <c r="BU426" s="40"/>
      <c r="BV426" s="40"/>
      <c r="BW426" s="40"/>
      <c r="BX426" s="40"/>
      <c r="BY426" s="100"/>
      <c r="BZ426" s="99"/>
      <c r="CA426" s="40"/>
      <c r="CB426" s="40"/>
      <c r="CC426" s="40"/>
      <c r="CD426" s="40"/>
      <c r="CE426" s="40"/>
      <c r="CF426" s="40"/>
      <c r="CG426" s="40"/>
      <c r="CH426" s="40"/>
      <c r="CI426" s="40"/>
      <c r="CJ426" s="40"/>
      <c r="CK426" s="40"/>
      <c r="CL426" s="40"/>
      <c r="CM426" s="40"/>
      <c r="CN426" s="40"/>
      <c r="CO426" s="40"/>
      <c r="CP426" s="40"/>
      <c r="CQ426" s="40"/>
      <c r="CR426" s="40"/>
      <c r="CS426" s="102"/>
      <c r="CT426" s="103"/>
      <c r="CU426" s="40"/>
      <c r="CV426" s="40"/>
      <c r="CW426" s="40"/>
      <c r="CX426" s="40"/>
      <c r="CY426" s="40"/>
      <c r="CZ426" s="40"/>
      <c r="DA426" s="40"/>
      <c r="DB426" s="40"/>
      <c r="DC426" s="40"/>
      <c r="DD426" s="40"/>
      <c r="DE426" s="40"/>
      <c r="DF426" s="40"/>
      <c r="DG426" s="40"/>
      <c r="DH426" s="40"/>
      <c r="DI426" s="40"/>
      <c r="DJ426" s="40"/>
      <c r="DK426" s="40"/>
      <c r="DL426" s="40"/>
      <c r="DM426" s="40"/>
      <c r="DN426" s="40"/>
      <c r="DO426" s="94"/>
      <c r="DP426" s="100"/>
      <c r="DQ426" s="104"/>
      <c r="DR426" s="105"/>
      <c r="DS426" s="105"/>
      <c r="DT426" s="105"/>
      <c r="DU426" s="105"/>
      <c r="DV426" s="105"/>
      <c r="DW426" s="94"/>
      <c r="DX426" s="191"/>
      <c r="DY426" s="104"/>
      <c r="DZ426" s="105"/>
      <c r="EA426" s="105"/>
      <c r="EB426" s="105"/>
      <c r="EC426" s="105"/>
      <c r="ED426" s="105"/>
      <c r="EE426" s="105"/>
      <c r="EF426" s="94"/>
      <c r="EG426" s="96"/>
      <c r="EH426" s="18"/>
      <c r="EI426" s="2"/>
      <c r="EJ426" s="2"/>
      <c r="EK426" s="100"/>
      <c r="EL426" s="99"/>
      <c r="EM426" s="40"/>
      <c r="EN426" s="40"/>
      <c r="EO426" s="100"/>
      <c r="EP426" s="99"/>
      <c r="EQ426" s="40"/>
      <c r="ER426" s="40"/>
      <c r="ES426" s="40"/>
      <c r="ET426" s="40"/>
      <c r="EU426" s="40"/>
      <c r="EV426" s="40"/>
      <c r="EW426" s="100"/>
      <c r="EX426" s="99"/>
      <c r="EY426" s="40"/>
      <c r="EZ426" s="40"/>
      <c r="FA426" s="40"/>
      <c r="FB426" s="40"/>
      <c r="FC426" s="40"/>
      <c r="FD426" s="40"/>
      <c r="FE426" s="100"/>
    </row>
    <row r="427" spans="1:161">
      <c r="A427" s="119" t="str">
        <f>Validation!B427</f>
        <v>Pass</v>
      </c>
      <c r="B427" s="150"/>
      <c r="C427" s="150"/>
      <c r="D427" s="150"/>
      <c r="E427" s="151"/>
      <c r="F427" s="152"/>
      <c r="G427" s="150"/>
      <c r="H427" s="149"/>
      <c r="I427" s="40"/>
      <c r="J427" s="149"/>
      <c r="K427" s="102"/>
      <c r="L427" s="40"/>
      <c r="M427" s="123"/>
      <c r="N427" s="137"/>
      <c r="O427" s="137"/>
      <c r="P427" s="95"/>
      <c r="Q427" s="94"/>
      <c r="R427" s="96"/>
      <c r="S427" s="95"/>
      <c r="T427" s="40"/>
      <c r="U427" s="40"/>
      <c r="V427" s="185"/>
      <c r="W427" s="167"/>
      <c r="X427" s="96"/>
      <c r="Y427" s="99"/>
      <c r="Z427" s="40"/>
      <c r="AA427" s="40"/>
      <c r="AB427" s="171"/>
      <c r="AC427" s="172"/>
      <c r="AD427" s="40"/>
      <c r="AE427" s="40"/>
      <c r="AF427" s="94"/>
      <c r="AG427" s="94"/>
      <c r="AH427" s="100"/>
      <c r="AI427" s="170"/>
      <c r="AJ427" s="169"/>
      <c r="AK427" s="98"/>
      <c r="AL427" s="168"/>
      <c r="AM427" s="97"/>
      <c r="AN427" s="98"/>
      <c r="AO427" s="98"/>
      <c r="AP427" s="225"/>
      <c r="AQ427" s="175"/>
      <c r="AR427" s="98"/>
      <c r="AS427" s="235"/>
      <c r="AT427" s="168"/>
      <c r="AU427" s="136"/>
      <c r="AV427" s="99"/>
      <c r="AW427" s="40"/>
      <c r="AX427" s="40"/>
      <c r="AY427" s="40"/>
      <c r="AZ427" s="40"/>
      <c r="BA427" s="40"/>
      <c r="BB427" s="40"/>
      <c r="BC427" s="40"/>
      <c r="BD427" s="40"/>
      <c r="BE427" s="40"/>
      <c r="BF427" s="101"/>
      <c r="BG427" s="96"/>
      <c r="BH427" s="99"/>
      <c r="BI427" s="40"/>
      <c r="BJ427" s="40"/>
      <c r="BK427" s="40"/>
      <c r="BL427" s="40"/>
      <c r="BM427" s="40"/>
      <c r="BN427" s="40"/>
      <c r="BO427" s="40"/>
      <c r="BP427" s="100"/>
      <c r="BQ427" s="40"/>
      <c r="BR427" s="40"/>
      <c r="BS427" s="40"/>
      <c r="BT427" s="40"/>
      <c r="BU427" s="40"/>
      <c r="BV427" s="40"/>
      <c r="BW427" s="40"/>
      <c r="BX427" s="40"/>
      <c r="BY427" s="100"/>
      <c r="BZ427" s="99"/>
      <c r="CA427" s="40"/>
      <c r="CB427" s="40"/>
      <c r="CC427" s="40"/>
      <c r="CD427" s="40"/>
      <c r="CE427" s="40"/>
      <c r="CF427" s="40"/>
      <c r="CG427" s="40"/>
      <c r="CH427" s="40"/>
      <c r="CI427" s="40"/>
      <c r="CJ427" s="40"/>
      <c r="CK427" s="40"/>
      <c r="CL427" s="40"/>
      <c r="CM427" s="40"/>
      <c r="CN427" s="40"/>
      <c r="CO427" s="40"/>
      <c r="CP427" s="40"/>
      <c r="CQ427" s="40"/>
      <c r="CR427" s="40"/>
      <c r="CS427" s="102"/>
      <c r="CT427" s="103"/>
      <c r="CU427" s="40"/>
      <c r="CV427" s="40"/>
      <c r="CW427" s="40"/>
      <c r="CX427" s="40"/>
      <c r="CY427" s="40"/>
      <c r="CZ427" s="40"/>
      <c r="DA427" s="40"/>
      <c r="DB427" s="40"/>
      <c r="DC427" s="40"/>
      <c r="DD427" s="40"/>
      <c r="DE427" s="40"/>
      <c r="DF427" s="40"/>
      <c r="DG427" s="40"/>
      <c r="DH427" s="40"/>
      <c r="DI427" s="40"/>
      <c r="DJ427" s="40"/>
      <c r="DK427" s="40"/>
      <c r="DL427" s="40"/>
      <c r="DM427" s="40"/>
      <c r="DN427" s="40"/>
      <c r="DO427" s="94"/>
      <c r="DP427" s="100"/>
      <c r="DQ427" s="104"/>
      <c r="DR427" s="105"/>
      <c r="DS427" s="105"/>
      <c r="DT427" s="105"/>
      <c r="DU427" s="105"/>
      <c r="DV427" s="105"/>
      <c r="DW427" s="94"/>
      <c r="DX427" s="191"/>
      <c r="DY427" s="104"/>
      <c r="DZ427" s="105"/>
      <c r="EA427" s="105"/>
      <c r="EB427" s="105"/>
      <c r="EC427" s="105"/>
      <c r="ED427" s="105"/>
      <c r="EE427" s="105"/>
      <c r="EF427" s="94"/>
      <c r="EG427" s="96"/>
      <c r="EH427" s="18"/>
      <c r="EI427" s="2"/>
      <c r="EJ427" s="2"/>
      <c r="EK427" s="100"/>
      <c r="EL427" s="99"/>
      <c r="EM427" s="40"/>
      <c r="EN427" s="40"/>
      <c r="EO427" s="100"/>
      <c r="EP427" s="99"/>
      <c r="EQ427" s="40"/>
      <c r="ER427" s="40"/>
      <c r="ES427" s="40"/>
      <c r="ET427" s="40"/>
      <c r="EU427" s="40"/>
      <c r="EV427" s="40"/>
      <c r="EW427" s="100"/>
      <c r="EX427" s="99"/>
      <c r="EY427" s="40"/>
      <c r="EZ427" s="40"/>
      <c r="FA427" s="40"/>
      <c r="FB427" s="40"/>
      <c r="FC427" s="40"/>
      <c r="FD427" s="40"/>
      <c r="FE427" s="100"/>
    </row>
    <row r="428" spans="1:161">
      <c r="A428" s="119" t="str">
        <f>Validation!B428</f>
        <v>Pass</v>
      </c>
      <c r="B428" s="150"/>
      <c r="C428" s="150"/>
      <c r="D428" s="150"/>
      <c r="E428" s="151"/>
      <c r="F428" s="152"/>
      <c r="G428" s="150"/>
      <c r="H428" s="149"/>
      <c r="I428" s="40"/>
      <c r="J428" s="149"/>
      <c r="K428" s="102"/>
      <c r="L428" s="40"/>
      <c r="M428" s="123"/>
      <c r="N428" s="137"/>
      <c r="O428" s="137"/>
      <c r="P428" s="95"/>
      <c r="Q428" s="94"/>
      <c r="R428" s="96"/>
      <c r="S428" s="95"/>
      <c r="T428" s="40"/>
      <c r="U428" s="40"/>
      <c r="V428" s="185"/>
      <c r="W428" s="167"/>
      <c r="X428" s="96"/>
      <c r="Y428" s="99"/>
      <c r="Z428" s="40"/>
      <c r="AA428" s="40"/>
      <c r="AB428" s="171"/>
      <c r="AC428" s="172"/>
      <c r="AD428" s="40"/>
      <c r="AE428" s="40"/>
      <c r="AF428" s="94"/>
      <c r="AG428" s="94"/>
      <c r="AH428" s="100"/>
      <c r="AI428" s="170"/>
      <c r="AJ428" s="169"/>
      <c r="AK428" s="98"/>
      <c r="AL428" s="168"/>
      <c r="AM428" s="97"/>
      <c r="AN428" s="98"/>
      <c r="AO428" s="98"/>
      <c r="AP428" s="225"/>
      <c r="AQ428" s="175"/>
      <c r="AR428" s="98"/>
      <c r="AS428" s="235"/>
      <c r="AT428" s="168"/>
      <c r="AU428" s="136"/>
      <c r="AV428" s="99"/>
      <c r="AW428" s="40"/>
      <c r="AX428" s="40"/>
      <c r="AY428" s="40"/>
      <c r="AZ428" s="40"/>
      <c r="BA428" s="40"/>
      <c r="BB428" s="40"/>
      <c r="BC428" s="40"/>
      <c r="BD428" s="40"/>
      <c r="BE428" s="40"/>
      <c r="BF428" s="101"/>
      <c r="BG428" s="96"/>
      <c r="BH428" s="99"/>
      <c r="BI428" s="40"/>
      <c r="BJ428" s="40"/>
      <c r="BK428" s="40"/>
      <c r="BL428" s="40"/>
      <c r="BM428" s="40"/>
      <c r="BN428" s="40"/>
      <c r="BO428" s="40"/>
      <c r="BP428" s="100"/>
      <c r="BQ428" s="40"/>
      <c r="BR428" s="40"/>
      <c r="BS428" s="40"/>
      <c r="BT428" s="40"/>
      <c r="BU428" s="40"/>
      <c r="BV428" s="40"/>
      <c r="BW428" s="40"/>
      <c r="BX428" s="40"/>
      <c r="BY428" s="100"/>
      <c r="BZ428" s="99"/>
      <c r="CA428" s="40"/>
      <c r="CB428" s="40"/>
      <c r="CC428" s="40"/>
      <c r="CD428" s="40"/>
      <c r="CE428" s="40"/>
      <c r="CF428" s="40"/>
      <c r="CG428" s="40"/>
      <c r="CH428" s="40"/>
      <c r="CI428" s="40"/>
      <c r="CJ428" s="40"/>
      <c r="CK428" s="40"/>
      <c r="CL428" s="40"/>
      <c r="CM428" s="40"/>
      <c r="CN428" s="40"/>
      <c r="CO428" s="40"/>
      <c r="CP428" s="40"/>
      <c r="CQ428" s="40"/>
      <c r="CR428" s="40"/>
      <c r="CS428" s="102"/>
      <c r="CT428" s="103"/>
      <c r="CU428" s="40"/>
      <c r="CV428" s="40"/>
      <c r="CW428" s="40"/>
      <c r="CX428" s="40"/>
      <c r="CY428" s="40"/>
      <c r="CZ428" s="40"/>
      <c r="DA428" s="40"/>
      <c r="DB428" s="40"/>
      <c r="DC428" s="40"/>
      <c r="DD428" s="40"/>
      <c r="DE428" s="40"/>
      <c r="DF428" s="40"/>
      <c r="DG428" s="40"/>
      <c r="DH428" s="40"/>
      <c r="DI428" s="40"/>
      <c r="DJ428" s="40"/>
      <c r="DK428" s="40"/>
      <c r="DL428" s="40"/>
      <c r="DM428" s="40"/>
      <c r="DN428" s="40"/>
      <c r="DO428" s="94"/>
      <c r="DP428" s="100"/>
      <c r="DQ428" s="104"/>
      <c r="DR428" s="105"/>
      <c r="DS428" s="105"/>
      <c r="DT428" s="105"/>
      <c r="DU428" s="105"/>
      <c r="DV428" s="105"/>
      <c r="DW428" s="94"/>
      <c r="DX428" s="191"/>
      <c r="DY428" s="104"/>
      <c r="DZ428" s="105"/>
      <c r="EA428" s="105"/>
      <c r="EB428" s="105"/>
      <c r="EC428" s="105"/>
      <c r="ED428" s="105"/>
      <c r="EE428" s="105"/>
      <c r="EF428" s="94"/>
      <c r="EG428" s="96"/>
      <c r="EH428" s="18"/>
      <c r="EI428" s="2"/>
      <c r="EJ428" s="2"/>
      <c r="EK428" s="100"/>
      <c r="EL428" s="99"/>
      <c r="EM428" s="40"/>
      <c r="EN428" s="40"/>
      <c r="EO428" s="100"/>
      <c r="EP428" s="99"/>
      <c r="EQ428" s="40"/>
      <c r="ER428" s="40"/>
      <c r="ES428" s="40"/>
      <c r="ET428" s="40"/>
      <c r="EU428" s="40"/>
      <c r="EV428" s="40"/>
      <c r="EW428" s="100"/>
      <c r="EX428" s="99"/>
      <c r="EY428" s="40"/>
      <c r="EZ428" s="40"/>
      <c r="FA428" s="40"/>
      <c r="FB428" s="40"/>
      <c r="FC428" s="40"/>
      <c r="FD428" s="40"/>
      <c r="FE428" s="100"/>
    </row>
    <row r="429" spans="1:161">
      <c r="A429" s="119" t="str">
        <f>Validation!B429</f>
        <v>Pass</v>
      </c>
      <c r="B429" s="150"/>
      <c r="C429" s="150"/>
      <c r="D429" s="150"/>
      <c r="E429" s="151"/>
      <c r="F429" s="152"/>
      <c r="G429" s="150"/>
      <c r="H429" s="149"/>
      <c r="I429" s="40"/>
      <c r="J429" s="149"/>
      <c r="K429" s="102"/>
      <c r="L429" s="40"/>
      <c r="M429" s="123"/>
      <c r="N429" s="137"/>
      <c r="O429" s="137"/>
      <c r="P429" s="95"/>
      <c r="Q429" s="94"/>
      <c r="R429" s="96"/>
      <c r="S429" s="95"/>
      <c r="T429" s="40"/>
      <c r="U429" s="40"/>
      <c r="V429" s="185"/>
      <c r="W429" s="167"/>
      <c r="X429" s="96"/>
      <c r="Y429" s="99"/>
      <c r="Z429" s="40"/>
      <c r="AA429" s="40"/>
      <c r="AB429" s="171"/>
      <c r="AC429" s="172"/>
      <c r="AD429" s="40"/>
      <c r="AE429" s="40"/>
      <c r="AF429" s="94"/>
      <c r="AG429" s="94"/>
      <c r="AH429" s="100"/>
      <c r="AI429" s="170"/>
      <c r="AJ429" s="169"/>
      <c r="AK429" s="98"/>
      <c r="AL429" s="168"/>
      <c r="AM429" s="97"/>
      <c r="AN429" s="98"/>
      <c r="AO429" s="98"/>
      <c r="AP429" s="225"/>
      <c r="AQ429" s="175"/>
      <c r="AR429" s="98"/>
      <c r="AS429" s="235"/>
      <c r="AT429" s="168"/>
      <c r="AU429" s="136"/>
      <c r="AV429" s="99"/>
      <c r="AW429" s="40"/>
      <c r="AX429" s="40"/>
      <c r="AY429" s="40"/>
      <c r="AZ429" s="40"/>
      <c r="BA429" s="40"/>
      <c r="BB429" s="40"/>
      <c r="BC429" s="40"/>
      <c r="BD429" s="40"/>
      <c r="BE429" s="40"/>
      <c r="BF429" s="101"/>
      <c r="BG429" s="96"/>
      <c r="BH429" s="99"/>
      <c r="BI429" s="40"/>
      <c r="BJ429" s="40"/>
      <c r="BK429" s="40"/>
      <c r="BL429" s="40"/>
      <c r="BM429" s="40"/>
      <c r="BN429" s="40"/>
      <c r="BO429" s="40"/>
      <c r="BP429" s="100"/>
      <c r="BQ429" s="40"/>
      <c r="BR429" s="40"/>
      <c r="BS429" s="40"/>
      <c r="BT429" s="40"/>
      <c r="BU429" s="40"/>
      <c r="BV429" s="40"/>
      <c r="BW429" s="40"/>
      <c r="BX429" s="40"/>
      <c r="BY429" s="100"/>
      <c r="BZ429" s="99"/>
      <c r="CA429" s="40"/>
      <c r="CB429" s="40"/>
      <c r="CC429" s="40"/>
      <c r="CD429" s="40"/>
      <c r="CE429" s="40"/>
      <c r="CF429" s="40"/>
      <c r="CG429" s="40"/>
      <c r="CH429" s="40"/>
      <c r="CI429" s="40"/>
      <c r="CJ429" s="40"/>
      <c r="CK429" s="40"/>
      <c r="CL429" s="40"/>
      <c r="CM429" s="40"/>
      <c r="CN429" s="40"/>
      <c r="CO429" s="40"/>
      <c r="CP429" s="40"/>
      <c r="CQ429" s="40"/>
      <c r="CR429" s="40"/>
      <c r="CS429" s="102"/>
      <c r="CT429" s="103"/>
      <c r="CU429" s="40"/>
      <c r="CV429" s="40"/>
      <c r="CW429" s="40"/>
      <c r="CX429" s="40"/>
      <c r="CY429" s="40"/>
      <c r="CZ429" s="40"/>
      <c r="DA429" s="40"/>
      <c r="DB429" s="40"/>
      <c r="DC429" s="40"/>
      <c r="DD429" s="40"/>
      <c r="DE429" s="40"/>
      <c r="DF429" s="40"/>
      <c r="DG429" s="40"/>
      <c r="DH429" s="40"/>
      <c r="DI429" s="40"/>
      <c r="DJ429" s="40"/>
      <c r="DK429" s="40"/>
      <c r="DL429" s="40"/>
      <c r="DM429" s="40"/>
      <c r="DN429" s="40"/>
      <c r="DO429" s="94"/>
      <c r="DP429" s="100"/>
      <c r="DQ429" s="104"/>
      <c r="DR429" s="105"/>
      <c r="DS429" s="105"/>
      <c r="DT429" s="105"/>
      <c r="DU429" s="105"/>
      <c r="DV429" s="105"/>
      <c r="DW429" s="94"/>
      <c r="DX429" s="191"/>
      <c r="DY429" s="104"/>
      <c r="DZ429" s="105"/>
      <c r="EA429" s="105"/>
      <c r="EB429" s="105"/>
      <c r="EC429" s="105"/>
      <c r="ED429" s="105"/>
      <c r="EE429" s="105"/>
      <c r="EF429" s="94"/>
      <c r="EG429" s="96"/>
      <c r="EH429" s="18"/>
      <c r="EI429" s="2"/>
      <c r="EJ429" s="2"/>
      <c r="EK429" s="100"/>
      <c r="EL429" s="99"/>
      <c r="EM429" s="40"/>
      <c r="EN429" s="40"/>
      <c r="EO429" s="100"/>
      <c r="EP429" s="99"/>
      <c r="EQ429" s="40"/>
      <c r="ER429" s="40"/>
      <c r="ES429" s="40"/>
      <c r="ET429" s="40"/>
      <c r="EU429" s="40"/>
      <c r="EV429" s="40"/>
      <c r="EW429" s="100"/>
      <c r="EX429" s="99"/>
      <c r="EY429" s="40"/>
      <c r="EZ429" s="40"/>
      <c r="FA429" s="40"/>
      <c r="FB429" s="40"/>
      <c r="FC429" s="40"/>
      <c r="FD429" s="40"/>
      <c r="FE429" s="100"/>
    </row>
    <row r="430" spans="1:161">
      <c r="A430" s="119" t="str">
        <f>Validation!B430</f>
        <v>Pass</v>
      </c>
      <c r="B430" s="150"/>
      <c r="C430" s="150"/>
      <c r="D430" s="150"/>
      <c r="E430" s="151"/>
      <c r="F430" s="152"/>
      <c r="G430" s="150"/>
      <c r="H430" s="149"/>
      <c r="I430" s="40"/>
      <c r="J430" s="149"/>
      <c r="K430" s="102"/>
      <c r="L430" s="40"/>
      <c r="M430" s="123"/>
      <c r="N430" s="137"/>
      <c r="O430" s="137"/>
      <c r="P430" s="95"/>
      <c r="Q430" s="94"/>
      <c r="R430" s="96"/>
      <c r="S430" s="95"/>
      <c r="T430" s="40"/>
      <c r="U430" s="40"/>
      <c r="V430" s="185"/>
      <c r="W430" s="167"/>
      <c r="X430" s="96"/>
      <c r="Y430" s="99"/>
      <c r="Z430" s="40"/>
      <c r="AA430" s="40"/>
      <c r="AB430" s="171"/>
      <c r="AC430" s="172"/>
      <c r="AD430" s="40"/>
      <c r="AE430" s="40"/>
      <c r="AF430" s="94"/>
      <c r="AG430" s="94"/>
      <c r="AH430" s="100"/>
      <c r="AI430" s="170"/>
      <c r="AJ430" s="169"/>
      <c r="AK430" s="98"/>
      <c r="AL430" s="168"/>
      <c r="AM430" s="97"/>
      <c r="AN430" s="98"/>
      <c r="AO430" s="98"/>
      <c r="AP430" s="225"/>
      <c r="AQ430" s="175"/>
      <c r="AR430" s="98"/>
      <c r="AS430" s="235"/>
      <c r="AT430" s="168"/>
      <c r="AU430" s="136"/>
      <c r="AV430" s="99"/>
      <c r="AW430" s="40"/>
      <c r="AX430" s="40"/>
      <c r="AY430" s="40"/>
      <c r="AZ430" s="40"/>
      <c r="BA430" s="40"/>
      <c r="BB430" s="40"/>
      <c r="BC430" s="40"/>
      <c r="BD430" s="40"/>
      <c r="BE430" s="40"/>
      <c r="BF430" s="101"/>
      <c r="BG430" s="96"/>
      <c r="BH430" s="99"/>
      <c r="BI430" s="40"/>
      <c r="BJ430" s="40"/>
      <c r="BK430" s="40"/>
      <c r="BL430" s="40"/>
      <c r="BM430" s="40"/>
      <c r="BN430" s="40"/>
      <c r="BO430" s="40"/>
      <c r="BP430" s="100"/>
      <c r="BQ430" s="40"/>
      <c r="BR430" s="40"/>
      <c r="BS430" s="40"/>
      <c r="BT430" s="40"/>
      <c r="BU430" s="40"/>
      <c r="BV430" s="40"/>
      <c r="BW430" s="40"/>
      <c r="BX430" s="40"/>
      <c r="BY430" s="100"/>
      <c r="BZ430" s="99"/>
      <c r="CA430" s="40"/>
      <c r="CB430" s="40"/>
      <c r="CC430" s="40"/>
      <c r="CD430" s="40"/>
      <c r="CE430" s="40"/>
      <c r="CF430" s="40"/>
      <c r="CG430" s="40"/>
      <c r="CH430" s="40"/>
      <c r="CI430" s="40"/>
      <c r="CJ430" s="40"/>
      <c r="CK430" s="40"/>
      <c r="CL430" s="40"/>
      <c r="CM430" s="40"/>
      <c r="CN430" s="40"/>
      <c r="CO430" s="40"/>
      <c r="CP430" s="40"/>
      <c r="CQ430" s="40"/>
      <c r="CR430" s="40"/>
      <c r="CS430" s="102"/>
      <c r="CT430" s="103"/>
      <c r="CU430" s="40"/>
      <c r="CV430" s="40"/>
      <c r="CW430" s="40"/>
      <c r="CX430" s="40"/>
      <c r="CY430" s="40"/>
      <c r="CZ430" s="40"/>
      <c r="DA430" s="40"/>
      <c r="DB430" s="40"/>
      <c r="DC430" s="40"/>
      <c r="DD430" s="40"/>
      <c r="DE430" s="40"/>
      <c r="DF430" s="40"/>
      <c r="DG430" s="40"/>
      <c r="DH430" s="40"/>
      <c r="DI430" s="40"/>
      <c r="DJ430" s="40"/>
      <c r="DK430" s="40"/>
      <c r="DL430" s="40"/>
      <c r="DM430" s="40"/>
      <c r="DN430" s="40"/>
      <c r="DO430" s="94"/>
      <c r="DP430" s="100"/>
      <c r="DQ430" s="104"/>
      <c r="DR430" s="105"/>
      <c r="DS430" s="105"/>
      <c r="DT430" s="105"/>
      <c r="DU430" s="105"/>
      <c r="DV430" s="105"/>
      <c r="DW430" s="94"/>
      <c r="DX430" s="191"/>
      <c r="DY430" s="104"/>
      <c r="DZ430" s="105"/>
      <c r="EA430" s="105"/>
      <c r="EB430" s="105"/>
      <c r="EC430" s="105"/>
      <c r="ED430" s="105"/>
      <c r="EE430" s="105"/>
      <c r="EF430" s="94"/>
      <c r="EG430" s="96"/>
      <c r="EH430" s="18"/>
      <c r="EI430" s="2"/>
      <c r="EJ430" s="2"/>
      <c r="EK430" s="100"/>
      <c r="EL430" s="99"/>
      <c r="EM430" s="40"/>
      <c r="EN430" s="40"/>
      <c r="EO430" s="100"/>
      <c r="EP430" s="99"/>
      <c r="EQ430" s="40"/>
      <c r="ER430" s="40"/>
      <c r="ES430" s="40"/>
      <c r="ET430" s="40"/>
      <c r="EU430" s="40"/>
      <c r="EV430" s="40"/>
      <c r="EW430" s="100"/>
      <c r="EX430" s="99"/>
      <c r="EY430" s="40"/>
      <c r="EZ430" s="40"/>
      <c r="FA430" s="40"/>
      <c r="FB430" s="40"/>
      <c r="FC430" s="40"/>
      <c r="FD430" s="40"/>
      <c r="FE430" s="100"/>
    </row>
    <row r="431" spans="1:161">
      <c r="A431" s="119" t="str">
        <f>Validation!B431</f>
        <v>Pass</v>
      </c>
      <c r="B431" s="150"/>
      <c r="C431" s="150"/>
      <c r="D431" s="150"/>
      <c r="E431" s="151"/>
      <c r="F431" s="152"/>
      <c r="G431" s="150"/>
      <c r="H431" s="149"/>
      <c r="I431" s="40"/>
      <c r="J431" s="149"/>
      <c r="K431" s="102"/>
      <c r="L431" s="40"/>
      <c r="M431" s="123"/>
      <c r="N431" s="137"/>
      <c r="O431" s="137"/>
      <c r="P431" s="95"/>
      <c r="Q431" s="94"/>
      <c r="R431" s="96"/>
      <c r="S431" s="95"/>
      <c r="T431" s="40"/>
      <c r="U431" s="40"/>
      <c r="V431" s="185"/>
      <c r="W431" s="167"/>
      <c r="X431" s="96"/>
      <c r="Y431" s="99"/>
      <c r="Z431" s="40"/>
      <c r="AA431" s="40"/>
      <c r="AB431" s="171"/>
      <c r="AC431" s="172"/>
      <c r="AD431" s="40"/>
      <c r="AE431" s="40"/>
      <c r="AF431" s="94"/>
      <c r="AG431" s="94"/>
      <c r="AH431" s="100"/>
      <c r="AI431" s="170"/>
      <c r="AJ431" s="169"/>
      <c r="AK431" s="98"/>
      <c r="AL431" s="168"/>
      <c r="AM431" s="97"/>
      <c r="AN431" s="98"/>
      <c r="AO431" s="98"/>
      <c r="AP431" s="225"/>
      <c r="AQ431" s="175"/>
      <c r="AR431" s="98"/>
      <c r="AS431" s="235"/>
      <c r="AT431" s="168"/>
      <c r="AU431" s="136"/>
      <c r="AV431" s="99"/>
      <c r="AW431" s="40"/>
      <c r="AX431" s="40"/>
      <c r="AY431" s="40"/>
      <c r="AZ431" s="40"/>
      <c r="BA431" s="40"/>
      <c r="BB431" s="40"/>
      <c r="BC431" s="40"/>
      <c r="BD431" s="40"/>
      <c r="BE431" s="40"/>
      <c r="BF431" s="101"/>
      <c r="BG431" s="96"/>
      <c r="BH431" s="99"/>
      <c r="BI431" s="40"/>
      <c r="BJ431" s="40"/>
      <c r="BK431" s="40"/>
      <c r="BL431" s="40"/>
      <c r="BM431" s="40"/>
      <c r="BN431" s="40"/>
      <c r="BO431" s="40"/>
      <c r="BP431" s="100"/>
      <c r="BQ431" s="40"/>
      <c r="BR431" s="40"/>
      <c r="BS431" s="40"/>
      <c r="BT431" s="40"/>
      <c r="BU431" s="40"/>
      <c r="BV431" s="40"/>
      <c r="BW431" s="40"/>
      <c r="BX431" s="40"/>
      <c r="BY431" s="100"/>
      <c r="BZ431" s="99"/>
      <c r="CA431" s="40"/>
      <c r="CB431" s="40"/>
      <c r="CC431" s="40"/>
      <c r="CD431" s="40"/>
      <c r="CE431" s="40"/>
      <c r="CF431" s="40"/>
      <c r="CG431" s="40"/>
      <c r="CH431" s="40"/>
      <c r="CI431" s="40"/>
      <c r="CJ431" s="40"/>
      <c r="CK431" s="40"/>
      <c r="CL431" s="40"/>
      <c r="CM431" s="40"/>
      <c r="CN431" s="40"/>
      <c r="CO431" s="40"/>
      <c r="CP431" s="40"/>
      <c r="CQ431" s="40"/>
      <c r="CR431" s="40"/>
      <c r="CS431" s="102"/>
      <c r="CT431" s="103"/>
      <c r="CU431" s="40"/>
      <c r="CV431" s="40"/>
      <c r="CW431" s="40"/>
      <c r="CX431" s="40"/>
      <c r="CY431" s="40"/>
      <c r="CZ431" s="40"/>
      <c r="DA431" s="40"/>
      <c r="DB431" s="40"/>
      <c r="DC431" s="40"/>
      <c r="DD431" s="40"/>
      <c r="DE431" s="40"/>
      <c r="DF431" s="40"/>
      <c r="DG431" s="40"/>
      <c r="DH431" s="40"/>
      <c r="DI431" s="40"/>
      <c r="DJ431" s="40"/>
      <c r="DK431" s="40"/>
      <c r="DL431" s="40"/>
      <c r="DM431" s="40"/>
      <c r="DN431" s="40"/>
      <c r="DO431" s="94"/>
      <c r="DP431" s="100"/>
      <c r="DQ431" s="104"/>
      <c r="DR431" s="105"/>
      <c r="DS431" s="105"/>
      <c r="DT431" s="105"/>
      <c r="DU431" s="105"/>
      <c r="DV431" s="105"/>
      <c r="DW431" s="94"/>
      <c r="DX431" s="191"/>
      <c r="DY431" s="104"/>
      <c r="DZ431" s="105"/>
      <c r="EA431" s="105"/>
      <c r="EB431" s="105"/>
      <c r="EC431" s="105"/>
      <c r="ED431" s="105"/>
      <c r="EE431" s="105"/>
      <c r="EF431" s="94"/>
      <c r="EG431" s="96"/>
      <c r="EH431" s="18"/>
      <c r="EI431" s="2"/>
      <c r="EJ431" s="2"/>
      <c r="EK431" s="100"/>
      <c r="EL431" s="99"/>
      <c r="EM431" s="40"/>
      <c r="EN431" s="40"/>
      <c r="EO431" s="100"/>
      <c r="EP431" s="99"/>
      <c r="EQ431" s="40"/>
      <c r="ER431" s="40"/>
      <c r="ES431" s="40"/>
      <c r="ET431" s="40"/>
      <c r="EU431" s="40"/>
      <c r="EV431" s="40"/>
      <c r="EW431" s="100"/>
      <c r="EX431" s="99"/>
      <c r="EY431" s="40"/>
      <c r="EZ431" s="40"/>
      <c r="FA431" s="40"/>
      <c r="FB431" s="40"/>
      <c r="FC431" s="40"/>
      <c r="FD431" s="40"/>
      <c r="FE431" s="100"/>
    </row>
    <row r="432" spans="1:161">
      <c r="A432" s="119" t="str">
        <f>Validation!B432</f>
        <v>Pass</v>
      </c>
      <c r="B432" s="150"/>
      <c r="C432" s="150"/>
      <c r="D432" s="150"/>
      <c r="E432" s="151"/>
      <c r="F432" s="152"/>
      <c r="G432" s="150"/>
      <c r="H432" s="149"/>
      <c r="I432" s="40"/>
      <c r="J432" s="149"/>
      <c r="K432" s="102"/>
      <c r="L432" s="40"/>
      <c r="M432" s="123"/>
      <c r="N432" s="137"/>
      <c r="O432" s="137"/>
      <c r="P432" s="95"/>
      <c r="Q432" s="94"/>
      <c r="R432" s="96"/>
      <c r="S432" s="95"/>
      <c r="T432" s="40"/>
      <c r="U432" s="40"/>
      <c r="V432" s="185"/>
      <c r="W432" s="167"/>
      <c r="X432" s="96"/>
      <c r="Y432" s="99"/>
      <c r="Z432" s="40"/>
      <c r="AA432" s="40"/>
      <c r="AB432" s="171"/>
      <c r="AC432" s="172"/>
      <c r="AD432" s="40"/>
      <c r="AE432" s="40"/>
      <c r="AF432" s="94"/>
      <c r="AG432" s="94"/>
      <c r="AH432" s="100"/>
      <c r="AI432" s="170"/>
      <c r="AJ432" s="169"/>
      <c r="AK432" s="98"/>
      <c r="AL432" s="168"/>
      <c r="AM432" s="97"/>
      <c r="AN432" s="98"/>
      <c r="AO432" s="98"/>
      <c r="AP432" s="225"/>
      <c r="AQ432" s="175"/>
      <c r="AR432" s="98"/>
      <c r="AS432" s="235"/>
      <c r="AT432" s="168"/>
      <c r="AU432" s="136"/>
      <c r="AV432" s="99"/>
      <c r="AW432" s="40"/>
      <c r="AX432" s="40"/>
      <c r="AY432" s="40"/>
      <c r="AZ432" s="40"/>
      <c r="BA432" s="40"/>
      <c r="BB432" s="40"/>
      <c r="BC432" s="40"/>
      <c r="BD432" s="40"/>
      <c r="BE432" s="40"/>
      <c r="BF432" s="101"/>
      <c r="BG432" s="96"/>
      <c r="BH432" s="99"/>
      <c r="BI432" s="40"/>
      <c r="BJ432" s="40"/>
      <c r="BK432" s="40"/>
      <c r="BL432" s="40"/>
      <c r="BM432" s="40"/>
      <c r="BN432" s="40"/>
      <c r="BO432" s="40"/>
      <c r="BP432" s="100"/>
      <c r="BQ432" s="40"/>
      <c r="BR432" s="40"/>
      <c r="BS432" s="40"/>
      <c r="BT432" s="40"/>
      <c r="BU432" s="40"/>
      <c r="BV432" s="40"/>
      <c r="BW432" s="40"/>
      <c r="BX432" s="40"/>
      <c r="BY432" s="100"/>
      <c r="BZ432" s="99"/>
      <c r="CA432" s="40"/>
      <c r="CB432" s="40"/>
      <c r="CC432" s="40"/>
      <c r="CD432" s="40"/>
      <c r="CE432" s="40"/>
      <c r="CF432" s="40"/>
      <c r="CG432" s="40"/>
      <c r="CH432" s="40"/>
      <c r="CI432" s="40"/>
      <c r="CJ432" s="40"/>
      <c r="CK432" s="40"/>
      <c r="CL432" s="40"/>
      <c r="CM432" s="40"/>
      <c r="CN432" s="40"/>
      <c r="CO432" s="40"/>
      <c r="CP432" s="40"/>
      <c r="CQ432" s="40"/>
      <c r="CR432" s="40"/>
      <c r="CS432" s="102"/>
      <c r="CT432" s="103"/>
      <c r="CU432" s="40"/>
      <c r="CV432" s="40"/>
      <c r="CW432" s="40"/>
      <c r="CX432" s="40"/>
      <c r="CY432" s="40"/>
      <c r="CZ432" s="40"/>
      <c r="DA432" s="40"/>
      <c r="DB432" s="40"/>
      <c r="DC432" s="40"/>
      <c r="DD432" s="40"/>
      <c r="DE432" s="40"/>
      <c r="DF432" s="40"/>
      <c r="DG432" s="40"/>
      <c r="DH432" s="40"/>
      <c r="DI432" s="40"/>
      <c r="DJ432" s="40"/>
      <c r="DK432" s="40"/>
      <c r="DL432" s="40"/>
      <c r="DM432" s="40"/>
      <c r="DN432" s="40"/>
      <c r="DO432" s="94"/>
      <c r="DP432" s="100"/>
      <c r="DQ432" s="104"/>
      <c r="DR432" s="105"/>
      <c r="DS432" s="105"/>
      <c r="DT432" s="105"/>
      <c r="DU432" s="105"/>
      <c r="DV432" s="105"/>
      <c r="DW432" s="94"/>
      <c r="DX432" s="191"/>
      <c r="DY432" s="104"/>
      <c r="DZ432" s="105"/>
      <c r="EA432" s="105"/>
      <c r="EB432" s="105"/>
      <c r="EC432" s="105"/>
      <c r="ED432" s="105"/>
      <c r="EE432" s="105"/>
      <c r="EF432" s="94"/>
      <c r="EG432" s="96"/>
      <c r="EH432" s="18"/>
      <c r="EI432" s="2"/>
      <c r="EJ432" s="2"/>
      <c r="EK432" s="100"/>
      <c r="EL432" s="99"/>
      <c r="EM432" s="40"/>
      <c r="EN432" s="40"/>
      <c r="EO432" s="100"/>
      <c r="EP432" s="99"/>
      <c r="EQ432" s="40"/>
      <c r="ER432" s="40"/>
      <c r="ES432" s="40"/>
      <c r="ET432" s="40"/>
      <c r="EU432" s="40"/>
      <c r="EV432" s="40"/>
      <c r="EW432" s="100"/>
      <c r="EX432" s="99"/>
      <c r="EY432" s="40"/>
      <c r="EZ432" s="40"/>
      <c r="FA432" s="40"/>
      <c r="FB432" s="40"/>
      <c r="FC432" s="40"/>
      <c r="FD432" s="40"/>
      <c r="FE432" s="100"/>
    </row>
    <row r="433" spans="1:161">
      <c r="A433" s="119" t="str">
        <f>Validation!B433</f>
        <v>Pass</v>
      </c>
      <c r="B433" s="150"/>
      <c r="C433" s="150"/>
      <c r="D433" s="150"/>
      <c r="E433" s="151"/>
      <c r="F433" s="152"/>
      <c r="G433" s="150"/>
      <c r="H433" s="149"/>
      <c r="I433" s="40"/>
      <c r="J433" s="149"/>
      <c r="K433" s="102"/>
      <c r="L433" s="40"/>
      <c r="M433" s="123"/>
      <c r="N433" s="137"/>
      <c r="O433" s="137"/>
      <c r="P433" s="95"/>
      <c r="Q433" s="94"/>
      <c r="R433" s="96"/>
      <c r="S433" s="95"/>
      <c r="T433" s="40"/>
      <c r="U433" s="40"/>
      <c r="V433" s="185"/>
      <c r="W433" s="167"/>
      <c r="X433" s="96"/>
      <c r="Y433" s="99"/>
      <c r="Z433" s="40"/>
      <c r="AA433" s="40"/>
      <c r="AB433" s="171"/>
      <c r="AC433" s="172"/>
      <c r="AD433" s="40"/>
      <c r="AE433" s="40"/>
      <c r="AF433" s="94"/>
      <c r="AG433" s="94"/>
      <c r="AH433" s="100"/>
      <c r="AI433" s="170"/>
      <c r="AJ433" s="169"/>
      <c r="AK433" s="98"/>
      <c r="AL433" s="168"/>
      <c r="AM433" s="97"/>
      <c r="AN433" s="98"/>
      <c r="AO433" s="98"/>
      <c r="AP433" s="225"/>
      <c r="AQ433" s="175"/>
      <c r="AR433" s="98"/>
      <c r="AS433" s="235"/>
      <c r="AT433" s="168"/>
      <c r="AU433" s="136"/>
      <c r="AV433" s="99"/>
      <c r="AW433" s="40"/>
      <c r="AX433" s="40"/>
      <c r="AY433" s="40"/>
      <c r="AZ433" s="40"/>
      <c r="BA433" s="40"/>
      <c r="BB433" s="40"/>
      <c r="BC433" s="40"/>
      <c r="BD433" s="40"/>
      <c r="BE433" s="40"/>
      <c r="BF433" s="101"/>
      <c r="BG433" s="96"/>
      <c r="BH433" s="99"/>
      <c r="BI433" s="40"/>
      <c r="BJ433" s="40"/>
      <c r="BK433" s="40"/>
      <c r="BL433" s="40"/>
      <c r="BM433" s="40"/>
      <c r="BN433" s="40"/>
      <c r="BO433" s="40"/>
      <c r="BP433" s="100"/>
      <c r="BQ433" s="40"/>
      <c r="BR433" s="40"/>
      <c r="BS433" s="40"/>
      <c r="BT433" s="40"/>
      <c r="BU433" s="40"/>
      <c r="BV433" s="40"/>
      <c r="BW433" s="40"/>
      <c r="BX433" s="40"/>
      <c r="BY433" s="100"/>
      <c r="BZ433" s="99"/>
      <c r="CA433" s="40"/>
      <c r="CB433" s="40"/>
      <c r="CC433" s="40"/>
      <c r="CD433" s="40"/>
      <c r="CE433" s="40"/>
      <c r="CF433" s="40"/>
      <c r="CG433" s="40"/>
      <c r="CH433" s="40"/>
      <c r="CI433" s="40"/>
      <c r="CJ433" s="40"/>
      <c r="CK433" s="40"/>
      <c r="CL433" s="40"/>
      <c r="CM433" s="40"/>
      <c r="CN433" s="40"/>
      <c r="CO433" s="40"/>
      <c r="CP433" s="40"/>
      <c r="CQ433" s="40"/>
      <c r="CR433" s="40"/>
      <c r="CS433" s="102"/>
      <c r="CT433" s="103"/>
      <c r="CU433" s="40"/>
      <c r="CV433" s="40"/>
      <c r="CW433" s="40"/>
      <c r="CX433" s="40"/>
      <c r="CY433" s="40"/>
      <c r="CZ433" s="40"/>
      <c r="DA433" s="40"/>
      <c r="DB433" s="40"/>
      <c r="DC433" s="40"/>
      <c r="DD433" s="40"/>
      <c r="DE433" s="40"/>
      <c r="DF433" s="40"/>
      <c r="DG433" s="40"/>
      <c r="DH433" s="40"/>
      <c r="DI433" s="40"/>
      <c r="DJ433" s="40"/>
      <c r="DK433" s="40"/>
      <c r="DL433" s="40"/>
      <c r="DM433" s="40"/>
      <c r="DN433" s="40"/>
      <c r="DO433" s="94"/>
      <c r="DP433" s="100"/>
      <c r="DQ433" s="104"/>
      <c r="DR433" s="105"/>
      <c r="DS433" s="105"/>
      <c r="DT433" s="105"/>
      <c r="DU433" s="105"/>
      <c r="DV433" s="105"/>
      <c r="DW433" s="94"/>
      <c r="DX433" s="191"/>
      <c r="DY433" s="104"/>
      <c r="DZ433" s="105"/>
      <c r="EA433" s="105"/>
      <c r="EB433" s="105"/>
      <c r="EC433" s="105"/>
      <c r="ED433" s="105"/>
      <c r="EE433" s="105"/>
      <c r="EF433" s="94"/>
      <c r="EG433" s="96"/>
      <c r="EH433" s="18"/>
      <c r="EI433" s="2"/>
      <c r="EJ433" s="2"/>
      <c r="EK433" s="100"/>
      <c r="EL433" s="99"/>
      <c r="EM433" s="40"/>
      <c r="EN433" s="40"/>
      <c r="EO433" s="100"/>
      <c r="EP433" s="99"/>
      <c r="EQ433" s="40"/>
      <c r="ER433" s="40"/>
      <c r="ES433" s="40"/>
      <c r="ET433" s="40"/>
      <c r="EU433" s="40"/>
      <c r="EV433" s="40"/>
      <c r="EW433" s="100"/>
      <c r="EX433" s="99"/>
      <c r="EY433" s="40"/>
      <c r="EZ433" s="40"/>
      <c r="FA433" s="40"/>
      <c r="FB433" s="40"/>
      <c r="FC433" s="40"/>
      <c r="FD433" s="40"/>
      <c r="FE433" s="100"/>
    </row>
    <row r="434" spans="1:161">
      <c r="A434" s="119" t="str">
        <f>Validation!B434</f>
        <v>Pass</v>
      </c>
      <c r="B434" s="150"/>
      <c r="C434" s="150"/>
      <c r="D434" s="150"/>
      <c r="E434" s="151"/>
      <c r="F434" s="152"/>
      <c r="G434" s="150"/>
      <c r="H434" s="149"/>
      <c r="I434" s="40"/>
      <c r="J434" s="149"/>
      <c r="K434" s="102"/>
      <c r="L434" s="40"/>
      <c r="M434" s="123"/>
      <c r="N434" s="137"/>
      <c r="O434" s="137"/>
      <c r="P434" s="95"/>
      <c r="Q434" s="94"/>
      <c r="R434" s="96"/>
      <c r="S434" s="95"/>
      <c r="T434" s="40"/>
      <c r="U434" s="40"/>
      <c r="V434" s="185"/>
      <c r="W434" s="167"/>
      <c r="X434" s="96"/>
      <c r="Y434" s="99"/>
      <c r="Z434" s="40"/>
      <c r="AA434" s="40"/>
      <c r="AB434" s="171"/>
      <c r="AC434" s="172"/>
      <c r="AD434" s="40"/>
      <c r="AE434" s="40"/>
      <c r="AF434" s="94"/>
      <c r="AG434" s="94"/>
      <c r="AH434" s="100"/>
      <c r="AI434" s="170"/>
      <c r="AJ434" s="169"/>
      <c r="AK434" s="98"/>
      <c r="AL434" s="168"/>
      <c r="AM434" s="97"/>
      <c r="AN434" s="98"/>
      <c r="AO434" s="98"/>
      <c r="AP434" s="225"/>
      <c r="AQ434" s="175"/>
      <c r="AR434" s="98"/>
      <c r="AS434" s="235"/>
      <c r="AT434" s="168"/>
      <c r="AU434" s="136"/>
      <c r="AV434" s="99"/>
      <c r="AW434" s="40"/>
      <c r="AX434" s="40"/>
      <c r="AY434" s="40"/>
      <c r="AZ434" s="40"/>
      <c r="BA434" s="40"/>
      <c r="BB434" s="40"/>
      <c r="BC434" s="40"/>
      <c r="BD434" s="40"/>
      <c r="BE434" s="40"/>
      <c r="BF434" s="101"/>
      <c r="BG434" s="96"/>
      <c r="BH434" s="99"/>
      <c r="BI434" s="40"/>
      <c r="BJ434" s="40"/>
      <c r="BK434" s="40"/>
      <c r="BL434" s="40"/>
      <c r="BM434" s="40"/>
      <c r="BN434" s="40"/>
      <c r="BO434" s="40"/>
      <c r="BP434" s="100"/>
      <c r="BQ434" s="40"/>
      <c r="BR434" s="40"/>
      <c r="BS434" s="40"/>
      <c r="BT434" s="40"/>
      <c r="BU434" s="40"/>
      <c r="BV434" s="40"/>
      <c r="BW434" s="40"/>
      <c r="BX434" s="40"/>
      <c r="BY434" s="100"/>
      <c r="BZ434" s="99"/>
      <c r="CA434" s="40"/>
      <c r="CB434" s="40"/>
      <c r="CC434" s="40"/>
      <c r="CD434" s="40"/>
      <c r="CE434" s="40"/>
      <c r="CF434" s="40"/>
      <c r="CG434" s="40"/>
      <c r="CH434" s="40"/>
      <c r="CI434" s="40"/>
      <c r="CJ434" s="40"/>
      <c r="CK434" s="40"/>
      <c r="CL434" s="40"/>
      <c r="CM434" s="40"/>
      <c r="CN434" s="40"/>
      <c r="CO434" s="40"/>
      <c r="CP434" s="40"/>
      <c r="CQ434" s="40"/>
      <c r="CR434" s="40"/>
      <c r="CS434" s="102"/>
      <c r="CT434" s="103"/>
      <c r="CU434" s="40"/>
      <c r="CV434" s="40"/>
      <c r="CW434" s="40"/>
      <c r="CX434" s="40"/>
      <c r="CY434" s="40"/>
      <c r="CZ434" s="40"/>
      <c r="DA434" s="40"/>
      <c r="DB434" s="40"/>
      <c r="DC434" s="40"/>
      <c r="DD434" s="40"/>
      <c r="DE434" s="40"/>
      <c r="DF434" s="40"/>
      <c r="DG434" s="40"/>
      <c r="DH434" s="40"/>
      <c r="DI434" s="40"/>
      <c r="DJ434" s="40"/>
      <c r="DK434" s="40"/>
      <c r="DL434" s="40"/>
      <c r="DM434" s="40"/>
      <c r="DN434" s="40"/>
      <c r="DO434" s="94"/>
      <c r="DP434" s="100"/>
      <c r="DQ434" s="104"/>
      <c r="DR434" s="105"/>
      <c r="DS434" s="105"/>
      <c r="DT434" s="105"/>
      <c r="DU434" s="105"/>
      <c r="DV434" s="105"/>
      <c r="DW434" s="94"/>
      <c r="DX434" s="191"/>
      <c r="DY434" s="104"/>
      <c r="DZ434" s="105"/>
      <c r="EA434" s="105"/>
      <c r="EB434" s="105"/>
      <c r="EC434" s="105"/>
      <c r="ED434" s="105"/>
      <c r="EE434" s="105"/>
      <c r="EF434" s="94"/>
      <c r="EG434" s="96"/>
      <c r="EH434" s="18"/>
      <c r="EI434" s="2"/>
      <c r="EJ434" s="2"/>
      <c r="EK434" s="100"/>
      <c r="EL434" s="99"/>
      <c r="EM434" s="40"/>
      <c r="EN434" s="40"/>
      <c r="EO434" s="100"/>
      <c r="EP434" s="99"/>
      <c r="EQ434" s="40"/>
      <c r="ER434" s="40"/>
      <c r="ES434" s="40"/>
      <c r="ET434" s="40"/>
      <c r="EU434" s="40"/>
      <c r="EV434" s="40"/>
      <c r="EW434" s="100"/>
      <c r="EX434" s="99"/>
      <c r="EY434" s="40"/>
      <c r="EZ434" s="40"/>
      <c r="FA434" s="40"/>
      <c r="FB434" s="40"/>
      <c r="FC434" s="40"/>
      <c r="FD434" s="40"/>
      <c r="FE434" s="100"/>
    </row>
    <row r="435" spans="1:161">
      <c r="A435" s="119" t="str">
        <f>Validation!B435</f>
        <v>Pass</v>
      </c>
      <c r="B435" s="150"/>
      <c r="C435" s="150"/>
      <c r="D435" s="150"/>
      <c r="E435" s="151"/>
      <c r="F435" s="152"/>
      <c r="G435" s="150"/>
      <c r="H435" s="149"/>
      <c r="I435" s="40"/>
      <c r="J435" s="149"/>
      <c r="K435" s="102"/>
      <c r="L435" s="40"/>
      <c r="M435" s="123"/>
      <c r="N435" s="137"/>
      <c r="O435" s="137"/>
      <c r="P435" s="95"/>
      <c r="Q435" s="94"/>
      <c r="R435" s="96"/>
      <c r="S435" s="95"/>
      <c r="T435" s="40"/>
      <c r="U435" s="40"/>
      <c r="V435" s="185"/>
      <c r="W435" s="167"/>
      <c r="X435" s="96"/>
      <c r="Y435" s="99"/>
      <c r="Z435" s="40"/>
      <c r="AA435" s="40"/>
      <c r="AB435" s="171"/>
      <c r="AC435" s="172"/>
      <c r="AD435" s="40"/>
      <c r="AE435" s="40"/>
      <c r="AF435" s="94"/>
      <c r="AG435" s="94"/>
      <c r="AH435" s="100"/>
      <c r="AI435" s="170"/>
      <c r="AJ435" s="169"/>
      <c r="AK435" s="98"/>
      <c r="AL435" s="168"/>
      <c r="AM435" s="97"/>
      <c r="AN435" s="98"/>
      <c r="AO435" s="98"/>
      <c r="AP435" s="225"/>
      <c r="AQ435" s="175"/>
      <c r="AR435" s="98"/>
      <c r="AS435" s="235"/>
      <c r="AT435" s="168"/>
      <c r="AU435" s="136"/>
      <c r="AV435" s="99"/>
      <c r="AW435" s="40"/>
      <c r="AX435" s="40"/>
      <c r="AY435" s="40"/>
      <c r="AZ435" s="40"/>
      <c r="BA435" s="40"/>
      <c r="BB435" s="40"/>
      <c r="BC435" s="40"/>
      <c r="BD435" s="40"/>
      <c r="BE435" s="40"/>
      <c r="BF435" s="101"/>
      <c r="BG435" s="96"/>
      <c r="BH435" s="99"/>
      <c r="BI435" s="40"/>
      <c r="BJ435" s="40"/>
      <c r="BK435" s="40"/>
      <c r="BL435" s="40"/>
      <c r="BM435" s="40"/>
      <c r="BN435" s="40"/>
      <c r="BO435" s="40"/>
      <c r="BP435" s="100"/>
      <c r="BQ435" s="40"/>
      <c r="BR435" s="40"/>
      <c r="BS435" s="40"/>
      <c r="BT435" s="40"/>
      <c r="BU435" s="40"/>
      <c r="BV435" s="40"/>
      <c r="BW435" s="40"/>
      <c r="BX435" s="40"/>
      <c r="BY435" s="100"/>
      <c r="BZ435" s="99"/>
      <c r="CA435" s="40"/>
      <c r="CB435" s="40"/>
      <c r="CC435" s="40"/>
      <c r="CD435" s="40"/>
      <c r="CE435" s="40"/>
      <c r="CF435" s="40"/>
      <c r="CG435" s="40"/>
      <c r="CH435" s="40"/>
      <c r="CI435" s="40"/>
      <c r="CJ435" s="40"/>
      <c r="CK435" s="40"/>
      <c r="CL435" s="40"/>
      <c r="CM435" s="40"/>
      <c r="CN435" s="40"/>
      <c r="CO435" s="40"/>
      <c r="CP435" s="40"/>
      <c r="CQ435" s="40"/>
      <c r="CR435" s="40"/>
      <c r="CS435" s="102"/>
      <c r="CT435" s="103"/>
      <c r="CU435" s="40"/>
      <c r="CV435" s="40"/>
      <c r="CW435" s="40"/>
      <c r="CX435" s="40"/>
      <c r="CY435" s="40"/>
      <c r="CZ435" s="40"/>
      <c r="DA435" s="40"/>
      <c r="DB435" s="40"/>
      <c r="DC435" s="40"/>
      <c r="DD435" s="40"/>
      <c r="DE435" s="40"/>
      <c r="DF435" s="40"/>
      <c r="DG435" s="40"/>
      <c r="DH435" s="40"/>
      <c r="DI435" s="40"/>
      <c r="DJ435" s="40"/>
      <c r="DK435" s="40"/>
      <c r="DL435" s="40"/>
      <c r="DM435" s="40"/>
      <c r="DN435" s="40"/>
      <c r="DO435" s="94"/>
      <c r="DP435" s="100"/>
      <c r="DQ435" s="104"/>
      <c r="DR435" s="105"/>
      <c r="DS435" s="105"/>
      <c r="DT435" s="105"/>
      <c r="DU435" s="105"/>
      <c r="DV435" s="105"/>
      <c r="DW435" s="94"/>
      <c r="DX435" s="191"/>
      <c r="DY435" s="104"/>
      <c r="DZ435" s="105"/>
      <c r="EA435" s="105"/>
      <c r="EB435" s="105"/>
      <c r="EC435" s="105"/>
      <c r="ED435" s="105"/>
      <c r="EE435" s="105"/>
      <c r="EF435" s="94"/>
      <c r="EG435" s="96"/>
      <c r="EH435" s="18"/>
      <c r="EI435" s="2"/>
      <c r="EJ435" s="2"/>
      <c r="EK435" s="100"/>
      <c r="EL435" s="99"/>
      <c r="EM435" s="40"/>
      <c r="EN435" s="40"/>
      <c r="EO435" s="100"/>
      <c r="EP435" s="99"/>
      <c r="EQ435" s="40"/>
      <c r="ER435" s="40"/>
      <c r="ES435" s="40"/>
      <c r="ET435" s="40"/>
      <c r="EU435" s="40"/>
      <c r="EV435" s="40"/>
      <c r="EW435" s="100"/>
      <c r="EX435" s="99"/>
      <c r="EY435" s="40"/>
      <c r="EZ435" s="40"/>
      <c r="FA435" s="40"/>
      <c r="FB435" s="40"/>
      <c r="FC435" s="40"/>
      <c r="FD435" s="40"/>
      <c r="FE435" s="100"/>
    </row>
    <row r="436" spans="1:161">
      <c r="A436" s="119" t="str">
        <f>Validation!B436</f>
        <v>Pass</v>
      </c>
      <c r="B436" s="150"/>
      <c r="C436" s="150"/>
      <c r="D436" s="150"/>
      <c r="E436" s="151"/>
      <c r="F436" s="152"/>
      <c r="G436" s="150"/>
      <c r="H436" s="149"/>
      <c r="I436" s="40"/>
      <c r="J436" s="149"/>
      <c r="K436" s="102"/>
      <c r="L436" s="40"/>
      <c r="M436" s="123"/>
      <c r="N436" s="137"/>
      <c r="O436" s="137"/>
      <c r="P436" s="95"/>
      <c r="Q436" s="94"/>
      <c r="R436" s="96"/>
      <c r="S436" s="95"/>
      <c r="T436" s="40"/>
      <c r="U436" s="40"/>
      <c r="V436" s="185"/>
      <c r="W436" s="167"/>
      <c r="X436" s="96"/>
      <c r="Y436" s="99"/>
      <c r="Z436" s="40"/>
      <c r="AA436" s="40"/>
      <c r="AB436" s="171"/>
      <c r="AC436" s="172"/>
      <c r="AD436" s="40"/>
      <c r="AE436" s="40"/>
      <c r="AF436" s="94"/>
      <c r="AG436" s="94"/>
      <c r="AH436" s="100"/>
      <c r="AI436" s="170"/>
      <c r="AJ436" s="169"/>
      <c r="AK436" s="98"/>
      <c r="AL436" s="168"/>
      <c r="AM436" s="97"/>
      <c r="AN436" s="98"/>
      <c r="AO436" s="98"/>
      <c r="AP436" s="225"/>
      <c r="AQ436" s="175"/>
      <c r="AR436" s="98"/>
      <c r="AS436" s="235"/>
      <c r="AT436" s="168"/>
      <c r="AU436" s="136"/>
      <c r="AV436" s="99"/>
      <c r="AW436" s="40"/>
      <c r="AX436" s="40"/>
      <c r="AY436" s="40"/>
      <c r="AZ436" s="40"/>
      <c r="BA436" s="40"/>
      <c r="BB436" s="40"/>
      <c r="BC436" s="40"/>
      <c r="BD436" s="40"/>
      <c r="BE436" s="40"/>
      <c r="BF436" s="101"/>
      <c r="BG436" s="96"/>
      <c r="BH436" s="99"/>
      <c r="BI436" s="40"/>
      <c r="BJ436" s="40"/>
      <c r="BK436" s="40"/>
      <c r="BL436" s="40"/>
      <c r="BM436" s="40"/>
      <c r="BN436" s="40"/>
      <c r="BO436" s="40"/>
      <c r="BP436" s="100"/>
      <c r="BQ436" s="40"/>
      <c r="BR436" s="40"/>
      <c r="BS436" s="40"/>
      <c r="BT436" s="40"/>
      <c r="BU436" s="40"/>
      <c r="BV436" s="40"/>
      <c r="BW436" s="40"/>
      <c r="BX436" s="40"/>
      <c r="BY436" s="100"/>
      <c r="BZ436" s="99"/>
      <c r="CA436" s="40"/>
      <c r="CB436" s="40"/>
      <c r="CC436" s="40"/>
      <c r="CD436" s="40"/>
      <c r="CE436" s="40"/>
      <c r="CF436" s="40"/>
      <c r="CG436" s="40"/>
      <c r="CH436" s="40"/>
      <c r="CI436" s="40"/>
      <c r="CJ436" s="40"/>
      <c r="CK436" s="40"/>
      <c r="CL436" s="40"/>
      <c r="CM436" s="40"/>
      <c r="CN436" s="40"/>
      <c r="CO436" s="40"/>
      <c r="CP436" s="40"/>
      <c r="CQ436" s="40"/>
      <c r="CR436" s="40"/>
      <c r="CS436" s="102"/>
      <c r="CT436" s="103"/>
      <c r="CU436" s="40"/>
      <c r="CV436" s="40"/>
      <c r="CW436" s="40"/>
      <c r="CX436" s="40"/>
      <c r="CY436" s="40"/>
      <c r="CZ436" s="40"/>
      <c r="DA436" s="40"/>
      <c r="DB436" s="40"/>
      <c r="DC436" s="40"/>
      <c r="DD436" s="40"/>
      <c r="DE436" s="40"/>
      <c r="DF436" s="40"/>
      <c r="DG436" s="40"/>
      <c r="DH436" s="40"/>
      <c r="DI436" s="40"/>
      <c r="DJ436" s="40"/>
      <c r="DK436" s="40"/>
      <c r="DL436" s="40"/>
      <c r="DM436" s="40"/>
      <c r="DN436" s="40"/>
      <c r="DO436" s="94"/>
      <c r="DP436" s="100"/>
      <c r="DQ436" s="104"/>
      <c r="DR436" s="105"/>
      <c r="DS436" s="105"/>
      <c r="DT436" s="105"/>
      <c r="DU436" s="105"/>
      <c r="DV436" s="105"/>
      <c r="DW436" s="94"/>
      <c r="DX436" s="191"/>
      <c r="DY436" s="104"/>
      <c r="DZ436" s="105"/>
      <c r="EA436" s="105"/>
      <c r="EB436" s="105"/>
      <c r="EC436" s="105"/>
      <c r="ED436" s="105"/>
      <c r="EE436" s="105"/>
      <c r="EF436" s="94"/>
      <c r="EG436" s="96"/>
      <c r="EH436" s="18"/>
      <c r="EI436" s="2"/>
      <c r="EJ436" s="2"/>
      <c r="EK436" s="100"/>
      <c r="EL436" s="99"/>
      <c r="EM436" s="40"/>
      <c r="EN436" s="40"/>
      <c r="EO436" s="100"/>
      <c r="EP436" s="99"/>
      <c r="EQ436" s="40"/>
      <c r="ER436" s="40"/>
      <c r="ES436" s="40"/>
      <c r="ET436" s="40"/>
      <c r="EU436" s="40"/>
      <c r="EV436" s="40"/>
      <c r="EW436" s="100"/>
      <c r="EX436" s="99"/>
      <c r="EY436" s="40"/>
      <c r="EZ436" s="40"/>
      <c r="FA436" s="40"/>
      <c r="FB436" s="40"/>
      <c r="FC436" s="40"/>
      <c r="FD436" s="40"/>
      <c r="FE436" s="100"/>
    </row>
    <row r="437" spans="1:161">
      <c r="A437" s="119" t="str">
        <f>Validation!B437</f>
        <v>Pass</v>
      </c>
      <c r="B437" s="150"/>
      <c r="C437" s="150"/>
      <c r="D437" s="150"/>
      <c r="E437" s="151"/>
      <c r="F437" s="152"/>
      <c r="G437" s="150"/>
      <c r="H437" s="149"/>
      <c r="I437" s="40"/>
      <c r="J437" s="149"/>
      <c r="K437" s="102"/>
      <c r="L437" s="40"/>
      <c r="M437" s="123"/>
      <c r="N437" s="137"/>
      <c r="O437" s="137"/>
      <c r="P437" s="95"/>
      <c r="Q437" s="94"/>
      <c r="R437" s="96"/>
      <c r="S437" s="95"/>
      <c r="T437" s="40"/>
      <c r="U437" s="40"/>
      <c r="V437" s="185"/>
      <c r="W437" s="167"/>
      <c r="X437" s="96"/>
      <c r="Y437" s="99"/>
      <c r="Z437" s="40"/>
      <c r="AA437" s="40"/>
      <c r="AB437" s="171"/>
      <c r="AC437" s="172"/>
      <c r="AD437" s="40"/>
      <c r="AE437" s="40"/>
      <c r="AF437" s="94"/>
      <c r="AG437" s="94"/>
      <c r="AH437" s="100"/>
      <c r="AI437" s="170"/>
      <c r="AJ437" s="169"/>
      <c r="AK437" s="98"/>
      <c r="AL437" s="168"/>
      <c r="AM437" s="97"/>
      <c r="AN437" s="98"/>
      <c r="AO437" s="98"/>
      <c r="AP437" s="225"/>
      <c r="AQ437" s="175"/>
      <c r="AR437" s="98"/>
      <c r="AS437" s="235"/>
      <c r="AT437" s="168"/>
      <c r="AU437" s="136"/>
      <c r="AV437" s="99"/>
      <c r="AW437" s="40"/>
      <c r="AX437" s="40"/>
      <c r="AY437" s="40"/>
      <c r="AZ437" s="40"/>
      <c r="BA437" s="40"/>
      <c r="BB437" s="40"/>
      <c r="BC437" s="40"/>
      <c r="BD437" s="40"/>
      <c r="BE437" s="40"/>
      <c r="BF437" s="101"/>
      <c r="BG437" s="96"/>
      <c r="BH437" s="99"/>
      <c r="BI437" s="40"/>
      <c r="BJ437" s="40"/>
      <c r="BK437" s="40"/>
      <c r="BL437" s="40"/>
      <c r="BM437" s="40"/>
      <c r="BN437" s="40"/>
      <c r="BO437" s="40"/>
      <c r="BP437" s="100"/>
      <c r="BQ437" s="40"/>
      <c r="BR437" s="40"/>
      <c r="BS437" s="40"/>
      <c r="BT437" s="40"/>
      <c r="BU437" s="40"/>
      <c r="BV437" s="40"/>
      <c r="BW437" s="40"/>
      <c r="BX437" s="40"/>
      <c r="BY437" s="100"/>
      <c r="BZ437" s="99"/>
      <c r="CA437" s="40"/>
      <c r="CB437" s="40"/>
      <c r="CC437" s="40"/>
      <c r="CD437" s="40"/>
      <c r="CE437" s="40"/>
      <c r="CF437" s="40"/>
      <c r="CG437" s="40"/>
      <c r="CH437" s="40"/>
      <c r="CI437" s="40"/>
      <c r="CJ437" s="40"/>
      <c r="CK437" s="40"/>
      <c r="CL437" s="40"/>
      <c r="CM437" s="40"/>
      <c r="CN437" s="40"/>
      <c r="CO437" s="40"/>
      <c r="CP437" s="40"/>
      <c r="CQ437" s="40"/>
      <c r="CR437" s="40"/>
      <c r="CS437" s="102"/>
      <c r="CT437" s="103"/>
      <c r="CU437" s="40"/>
      <c r="CV437" s="40"/>
      <c r="CW437" s="40"/>
      <c r="CX437" s="40"/>
      <c r="CY437" s="40"/>
      <c r="CZ437" s="40"/>
      <c r="DA437" s="40"/>
      <c r="DB437" s="40"/>
      <c r="DC437" s="40"/>
      <c r="DD437" s="40"/>
      <c r="DE437" s="40"/>
      <c r="DF437" s="40"/>
      <c r="DG437" s="40"/>
      <c r="DH437" s="40"/>
      <c r="DI437" s="40"/>
      <c r="DJ437" s="40"/>
      <c r="DK437" s="40"/>
      <c r="DL437" s="40"/>
      <c r="DM437" s="40"/>
      <c r="DN437" s="40"/>
      <c r="DO437" s="94"/>
      <c r="DP437" s="100"/>
      <c r="DQ437" s="104"/>
      <c r="DR437" s="105"/>
      <c r="DS437" s="105"/>
      <c r="DT437" s="105"/>
      <c r="DU437" s="105"/>
      <c r="DV437" s="105"/>
      <c r="DW437" s="94"/>
      <c r="DX437" s="191"/>
      <c r="DY437" s="104"/>
      <c r="DZ437" s="105"/>
      <c r="EA437" s="105"/>
      <c r="EB437" s="105"/>
      <c r="EC437" s="105"/>
      <c r="ED437" s="105"/>
      <c r="EE437" s="105"/>
      <c r="EF437" s="94"/>
      <c r="EG437" s="96"/>
      <c r="EH437" s="18"/>
      <c r="EI437" s="2"/>
      <c r="EJ437" s="2"/>
      <c r="EK437" s="100"/>
      <c r="EL437" s="99"/>
      <c r="EM437" s="40"/>
      <c r="EN437" s="40"/>
      <c r="EO437" s="100"/>
      <c r="EP437" s="99"/>
      <c r="EQ437" s="40"/>
      <c r="ER437" s="40"/>
      <c r="ES437" s="40"/>
      <c r="ET437" s="40"/>
      <c r="EU437" s="40"/>
      <c r="EV437" s="40"/>
      <c r="EW437" s="100"/>
      <c r="EX437" s="99"/>
      <c r="EY437" s="40"/>
      <c r="EZ437" s="40"/>
      <c r="FA437" s="40"/>
      <c r="FB437" s="40"/>
      <c r="FC437" s="40"/>
      <c r="FD437" s="40"/>
      <c r="FE437" s="100"/>
    </row>
    <row r="438" spans="1:161">
      <c r="A438" s="119" t="str">
        <f>Validation!B438</f>
        <v>Pass</v>
      </c>
      <c r="B438" s="150"/>
      <c r="C438" s="150"/>
      <c r="D438" s="150"/>
      <c r="E438" s="151"/>
      <c r="F438" s="152"/>
      <c r="G438" s="150"/>
      <c r="H438" s="149"/>
      <c r="I438" s="40"/>
      <c r="J438" s="149"/>
      <c r="K438" s="102"/>
      <c r="L438" s="40"/>
      <c r="M438" s="123"/>
      <c r="N438" s="137"/>
      <c r="O438" s="137"/>
      <c r="P438" s="95"/>
      <c r="Q438" s="94"/>
      <c r="R438" s="96"/>
      <c r="S438" s="95"/>
      <c r="T438" s="40"/>
      <c r="U438" s="40"/>
      <c r="V438" s="185"/>
      <c r="W438" s="167"/>
      <c r="X438" s="96"/>
      <c r="Y438" s="99"/>
      <c r="Z438" s="40"/>
      <c r="AA438" s="40"/>
      <c r="AB438" s="171"/>
      <c r="AC438" s="172"/>
      <c r="AD438" s="40"/>
      <c r="AE438" s="40"/>
      <c r="AF438" s="94"/>
      <c r="AG438" s="94"/>
      <c r="AH438" s="100"/>
      <c r="AI438" s="170"/>
      <c r="AJ438" s="169"/>
      <c r="AK438" s="98"/>
      <c r="AL438" s="168"/>
      <c r="AM438" s="97"/>
      <c r="AN438" s="98"/>
      <c r="AO438" s="98"/>
      <c r="AP438" s="225"/>
      <c r="AQ438" s="175"/>
      <c r="AR438" s="98"/>
      <c r="AS438" s="235"/>
      <c r="AT438" s="168"/>
      <c r="AU438" s="136"/>
      <c r="AV438" s="99"/>
      <c r="AW438" s="40"/>
      <c r="AX438" s="40"/>
      <c r="AY438" s="40"/>
      <c r="AZ438" s="40"/>
      <c r="BA438" s="40"/>
      <c r="BB438" s="40"/>
      <c r="BC438" s="40"/>
      <c r="BD438" s="40"/>
      <c r="BE438" s="40"/>
      <c r="BF438" s="101"/>
      <c r="BG438" s="96"/>
      <c r="BH438" s="99"/>
      <c r="BI438" s="40"/>
      <c r="BJ438" s="40"/>
      <c r="BK438" s="40"/>
      <c r="BL438" s="40"/>
      <c r="BM438" s="40"/>
      <c r="BN438" s="40"/>
      <c r="BO438" s="40"/>
      <c r="BP438" s="100"/>
      <c r="BQ438" s="40"/>
      <c r="BR438" s="40"/>
      <c r="BS438" s="40"/>
      <c r="BT438" s="40"/>
      <c r="BU438" s="40"/>
      <c r="BV438" s="40"/>
      <c r="BW438" s="40"/>
      <c r="BX438" s="40"/>
      <c r="BY438" s="100"/>
      <c r="BZ438" s="99"/>
      <c r="CA438" s="40"/>
      <c r="CB438" s="40"/>
      <c r="CC438" s="40"/>
      <c r="CD438" s="40"/>
      <c r="CE438" s="40"/>
      <c r="CF438" s="40"/>
      <c r="CG438" s="40"/>
      <c r="CH438" s="40"/>
      <c r="CI438" s="40"/>
      <c r="CJ438" s="40"/>
      <c r="CK438" s="40"/>
      <c r="CL438" s="40"/>
      <c r="CM438" s="40"/>
      <c r="CN438" s="40"/>
      <c r="CO438" s="40"/>
      <c r="CP438" s="40"/>
      <c r="CQ438" s="40"/>
      <c r="CR438" s="40"/>
      <c r="CS438" s="102"/>
      <c r="CT438" s="103"/>
      <c r="CU438" s="40"/>
      <c r="CV438" s="40"/>
      <c r="CW438" s="40"/>
      <c r="CX438" s="40"/>
      <c r="CY438" s="40"/>
      <c r="CZ438" s="40"/>
      <c r="DA438" s="40"/>
      <c r="DB438" s="40"/>
      <c r="DC438" s="40"/>
      <c r="DD438" s="40"/>
      <c r="DE438" s="40"/>
      <c r="DF438" s="40"/>
      <c r="DG438" s="40"/>
      <c r="DH438" s="40"/>
      <c r="DI438" s="40"/>
      <c r="DJ438" s="40"/>
      <c r="DK438" s="40"/>
      <c r="DL438" s="40"/>
      <c r="DM438" s="40"/>
      <c r="DN438" s="40"/>
      <c r="DO438" s="94"/>
      <c r="DP438" s="100"/>
      <c r="DQ438" s="104"/>
      <c r="DR438" s="105"/>
      <c r="DS438" s="105"/>
      <c r="DT438" s="105"/>
      <c r="DU438" s="105"/>
      <c r="DV438" s="105"/>
      <c r="DW438" s="94"/>
      <c r="DX438" s="191"/>
      <c r="DY438" s="104"/>
      <c r="DZ438" s="105"/>
      <c r="EA438" s="105"/>
      <c r="EB438" s="105"/>
      <c r="EC438" s="105"/>
      <c r="ED438" s="105"/>
      <c r="EE438" s="105"/>
      <c r="EF438" s="94"/>
      <c r="EG438" s="96"/>
      <c r="EH438" s="18"/>
      <c r="EI438" s="2"/>
      <c r="EJ438" s="2"/>
      <c r="EK438" s="100"/>
      <c r="EL438" s="99"/>
      <c r="EM438" s="40"/>
      <c r="EN438" s="40"/>
      <c r="EO438" s="100"/>
      <c r="EP438" s="99"/>
      <c r="EQ438" s="40"/>
      <c r="ER438" s="40"/>
      <c r="ES438" s="40"/>
      <c r="ET438" s="40"/>
      <c r="EU438" s="40"/>
      <c r="EV438" s="40"/>
      <c r="EW438" s="100"/>
      <c r="EX438" s="99"/>
      <c r="EY438" s="40"/>
      <c r="EZ438" s="40"/>
      <c r="FA438" s="40"/>
      <c r="FB438" s="40"/>
      <c r="FC438" s="40"/>
      <c r="FD438" s="40"/>
      <c r="FE438" s="100"/>
    </row>
    <row r="439" spans="1:161">
      <c r="A439" s="119" t="str">
        <f>Validation!B439</f>
        <v>Pass</v>
      </c>
      <c r="B439" s="150"/>
      <c r="C439" s="150"/>
      <c r="D439" s="150"/>
      <c r="E439" s="151"/>
      <c r="F439" s="152"/>
      <c r="G439" s="150"/>
      <c r="H439" s="149"/>
      <c r="I439" s="40"/>
      <c r="J439" s="149"/>
      <c r="K439" s="102"/>
      <c r="L439" s="40"/>
      <c r="M439" s="123"/>
      <c r="N439" s="137"/>
      <c r="O439" s="137"/>
      <c r="P439" s="95"/>
      <c r="Q439" s="94"/>
      <c r="R439" s="96"/>
      <c r="S439" s="95"/>
      <c r="T439" s="40"/>
      <c r="U439" s="40"/>
      <c r="V439" s="185"/>
      <c r="W439" s="167"/>
      <c r="X439" s="96"/>
      <c r="Y439" s="99"/>
      <c r="Z439" s="40"/>
      <c r="AA439" s="40"/>
      <c r="AB439" s="171"/>
      <c r="AC439" s="172"/>
      <c r="AD439" s="40"/>
      <c r="AE439" s="40"/>
      <c r="AF439" s="94"/>
      <c r="AG439" s="94"/>
      <c r="AH439" s="100"/>
      <c r="AI439" s="170"/>
      <c r="AJ439" s="169"/>
      <c r="AK439" s="98"/>
      <c r="AL439" s="168"/>
      <c r="AM439" s="97"/>
      <c r="AN439" s="98"/>
      <c r="AO439" s="98"/>
      <c r="AP439" s="225"/>
      <c r="AQ439" s="175"/>
      <c r="AR439" s="98"/>
      <c r="AS439" s="235"/>
      <c r="AT439" s="168"/>
      <c r="AU439" s="136"/>
      <c r="AV439" s="99"/>
      <c r="AW439" s="40"/>
      <c r="AX439" s="40"/>
      <c r="AY439" s="40"/>
      <c r="AZ439" s="40"/>
      <c r="BA439" s="40"/>
      <c r="BB439" s="40"/>
      <c r="BC439" s="40"/>
      <c r="BD439" s="40"/>
      <c r="BE439" s="40"/>
      <c r="BF439" s="101"/>
      <c r="BG439" s="96"/>
      <c r="BH439" s="99"/>
      <c r="BI439" s="40"/>
      <c r="BJ439" s="40"/>
      <c r="BK439" s="40"/>
      <c r="BL439" s="40"/>
      <c r="BM439" s="40"/>
      <c r="BN439" s="40"/>
      <c r="BO439" s="40"/>
      <c r="BP439" s="100"/>
      <c r="BQ439" s="40"/>
      <c r="BR439" s="40"/>
      <c r="BS439" s="40"/>
      <c r="BT439" s="40"/>
      <c r="BU439" s="40"/>
      <c r="BV439" s="40"/>
      <c r="BW439" s="40"/>
      <c r="BX439" s="40"/>
      <c r="BY439" s="100"/>
      <c r="BZ439" s="99"/>
      <c r="CA439" s="40"/>
      <c r="CB439" s="40"/>
      <c r="CC439" s="40"/>
      <c r="CD439" s="40"/>
      <c r="CE439" s="40"/>
      <c r="CF439" s="40"/>
      <c r="CG439" s="40"/>
      <c r="CH439" s="40"/>
      <c r="CI439" s="40"/>
      <c r="CJ439" s="40"/>
      <c r="CK439" s="40"/>
      <c r="CL439" s="40"/>
      <c r="CM439" s="40"/>
      <c r="CN439" s="40"/>
      <c r="CO439" s="40"/>
      <c r="CP439" s="40"/>
      <c r="CQ439" s="40"/>
      <c r="CR439" s="40"/>
      <c r="CS439" s="102"/>
      <c r="CT439" s="103"/>
      <c r="CU439" s="40"/>
      <c r="CV439" s="40"/>
      <c r="CW439" s="40"/>
      <c r="CX439" s="40"/>
      <c r="CY439" s="40"/>
      <c r="CZ439" s="40"/>
      <c r="DA439" s="40"/>
      <c r="DB439" s="40"/>
      <c r="DC439" s="40"/>
      <c r="DD439" s="40"/>
      <c r="DE439" s="40"/>
      <c r="DF439" s="40"/>
      <c r="DG439" s="40"/>
      <c r="DH439" s="40"/>
      <c r="DI439" s="40"/>
      <c r="DJ439" s="40"/>
      <c r="DK439" s="40"/>
      <c r="DL439" s="40"/>
      <c r="DM439" s="40"/>
      <c r="DN439" s="40"/>
      <c r="DO439" s="94"/>
      <c r="DP439" s="100"/>
      <c r="DQ439" s="104"/>
      <c r="DR439" s="105"/>
      <c r="DS439" s="105"/>
      <c r="DT439" s="105"/>
      <c r="DU439" s="105"/>
      <c r="DV439" s="105"/>
      <c r="DW439" s="94"/>
      <c r="DX439" s="191"/>
      <c r="DY439" s="104"/>
      <c r="DZ439" s="105"/>
      <c r="EA439" s="105"/>
      <c r="EB439" s="105"/>
      <c r="EC439" s="105"/>
      <c r="ED439" s="105"/>
      <c r="EE439" s="105"/>
      <c r="EF439" s="94"/>
      <c r="EG439" s="96"/>
      <c r="EH439" s="18"/>
      <c r="EI439" s="2"/>
      <c r="EJ439" s="2"/>
      <c r="EK439" s="100"/>
      <c r="EL439" s="99"/>
      <c r="EM439" s="40"/>
      <c r="EN439" s="40"/>
      <c r="EO439" s="100"/>
      <c r="EP439" s="99"/>
      <c r="EQ439" s="40"/>
      <c r="ER439" s="40"/>
      <c r="ES439" s="40"/>
      <c r="ET439" s="40"/>
      <c r="EU439" s="40"/>
      <c r="EV439" s="40"/>
      <c r="EW439" s="100"/>
      <c r="EX439" s="99"/>
      <c r="EY439" s="40"/>
      <c r="EZ439" s="40"/>
      <c r="FA439" s="40"/>
      <c r="FB439" s="40"/>
      <c r="FC439" s="40"/>
      <c r="FD439" s="40"/>
      <c r="FE439" s="100"/>
    </row>
    <row r="440" spans="1:161">
      <c r="A440" s="119" t="str">
        <f>Validation!B440</f>
        <v>Pass</v>
      </c>
      <c r="B440" s="150"/>
      <c r="C440" s="150"/>
      <c r="D440" s="150"/>
      <c r="E440" s="151"/>
      <c r="F440" s="152"/>
      <c r="G440" s="150"/>
      <c r="H440" s="149"/>
      <c r="I440" s="40"/>
      <c r="J440" s="149"/>
      <c r="K440" s="102"/>
      <c r="L440" s="40"/>
      <c r="M440" s="123"/>
      <c r="N440" s="137"/>
      <c r="O440" s="137"/>
      <c r="P440" s="95"/>
      <c r="Q440" s="94"/>
      <c r="R440" s="96"/>
      <c r="S440" s="95"/>
      <c r="T440" s="40"/>
      <c r="U440" s="40"/>
      <c r="V440" s="185"/>
      <c r="W440" s="167"/>
      <c r="X440" s="96"/>
      <c r="Y440" s="99"/>
      <c r="Z440" s="40"/>
      <c r="AA440" s="40"/>
      <c r="AB440" s="171"/>
      <c r="AC440" s="172"/>
      <c r="AD440" s="40"/>
      <c r="AE440" s="40"/>
      <c r="AF440" s="94"/>
      <c r="AG440" s="94"/>
      <c r="AH440" s="100"/>
      <c r="AI440" s="170"/>
      <c r="AJ440" s="169"/>
      <c r="AK440" s="98"/>
      <c r="AL440" s="168"/>
      <c r="AM440" s="97"/>
      <c r="AN440" s="98"/>
      <c r="AO440" s="98"/>
      <c r="AP440" s="225"/>
      <c r="AQ440" s="175"/>
      <c r="AR440" s="98"/>
      <c r="AS440" s="235"/>
      <c r="AT440" s="168"/>
      <c r="AU440" s="136"/>
      <c r="AV440" s="99"/>
      <c r="AW440" s="40"/>
      <c r="AX440" s="40"/>
      <c r="AY440" s="40"/>
      <c r="AZ440" s="40"/>
      <c r="BA440" s="40"/>
      <c r="BB440" s="40"/>
      <c r="BC440" s="40"/>
      <c r="BD440" s="40"/>
      <c r="BE440" s="40"/>
      <c r="BF440" s="101"/>
      <c r="BG440" s="96"/>
      <c r="BH440" s="99"/>
      <c r="BI440" s="40"/>
      <c r="BJ440" s="40"/>
      <c r="BK440" s="40"/>
      <c r="BL440" s="40"/>
      <c r="BM440" s="40"/>
      <c r="BN440" s="40"/>
      <c r="BO440" s="40"/>
      <c r="BP440" s="100"/>
      <c r="BQ440" s="40"/>
      <c r="BR440" s="40"/>
      <c r="BS440" s="40"/>
      <c r="BT440" s="40"/>
      <c r="BU440" s="40"/>
      <c r="BV440" s="40"/>
      <c r="BW440" s="40"/>
      <c r="BX440" s="40"/>
      <c r="BY440" s="100"/>
      <c r="BZ440" s="99"/>
      <c r="CA440" s="40"/>
      <c r="CB440" s="40"/>
      <c r="CC440" s="40"/>
      <c r="CD440" s="40"/>
      <c r="CE440" s="40"/>
      <c r="CF440" s="40"/>
      <c r="CG440" s="40"/>
      <c r="CH440" s="40"/>
      <c r="CI440" s="40"/>
      <c r="CJ440" s="40"/>
      <c r="CK440" s="40"/>
      <c r="CL440" s="40"/>
      <c r="CM440" s="40"/>
      <c r="CN440" s="40"/>
      <c r="CO440" s="40"/>
      <c r="CP440" s="40"/>
      <c r="CQ440" s="40"/>
      <c r="CR440" s="40"/>
      <c r="CS440" s="102"/>
      <c r="CT440" s="103"/>
      <c r="CU440" s="40"/>
      <c r="CV440" s="40"/>
      <c r="CW440" s="40"/>
      <c r="CX440" s="40"/>
      <c r="CY440" s="40"/>
      <c r="CZ440" s="40"/>
      <c r="DA440" s="40"/>
      <c r="DB440" s="40"/>
      <c r="DC440" s="40"/>
      <c r="DD440" s="40"/>
      <c r="DE440" s="40"/>
      <c r="DF440" s="40"/>
      <c r="DG440" s="40"/>
      <c r="DH440" s="40"/>
      <c r="DI440" s="40"/>
      <c r="DJ440" s="40"/>
      <c r="DK440" s="40"/>
      <c r="DL440" s="40"/>
      <c r="DM440" s="40"/>
      <c r="DN440" s="40"/>
      <c r="DO440" s="94"/>
      <c r="DP440" s="100"/>
      <c r="DQ440" s="104"/>
      <c r="DR440" s="105"/>
      <c r="DS440" s="105"/>
      <c r="DT440" s="105"/>
      <c r="DU440" s="105"/>
      <c r="DV440" s="105"/>
      <c r="DW440" s="94"/>
      <c r="DX440" s="191"/>
      <c r="DY440" s="104"/>
      <c r="DZ440" s="105"/>
      <c r="EA440" s="105"/>
      <c r="EB440" s="105"/>
      <c r="EC440" s="105"/>
      <c r="ED440" s="105"/>
      <c r="EE440" s="105"/>
      <c r="EF440" s="94"/>
      <c r="EG440" s="96"/>
      <c r="EH440" s="18"/>
      <c r="EI440" s="2"/>
      <c r="EJ440" s="2"/>
      <c r="EK440" s="100"/>
      <c r="EL440" s="99"/>
      <c r="EM440" s="40"/>
      <c r="EN440" s="40"/>
      <c r="EO440" s="100"/>
      <c r="EP440" s="99"/>
      <c r="EQ440" s="40"/>
      <c r="ER440" s="40"/>
      <c r="ES440" s="40"/>
      <c r="ET440" s="40"/>
      <c r="EU440" s="40"/>
      <c r="EV440" s="40"/>
      <c r="EW440" s="100"/>
      <c r="EX440" s="99"/>
      <c r="EY440" s="40"/>
      <c r="EZ440" s="40"/>
      <c r="FA440" s="40"/>
      <c r="FB440" s="40"/>
      <c r="FC440" s="40"/>
      <c r="FD440" s="40"/>
      <c r="FE440" s="100"/>
    </row>
    <row r="441" spans="1:161">
      <c r="A441" s="119" t="str">
        <f>Validation!B441</f>
        <v>Pass</v>
      </c>
      <c r="B441" s="150"/>
      <c r="C441" s="150"/>
      <c r="D441" s="150"/>
      <c r="E441" s="151"/>
      <c r="F441" s="152"/>
      <c r="G441" s="150"/>
      <c r="H441" s="149"/>
      <c r="I441" s="40"/>
      <c r="J441" s="149"/>
      <c r="K441" s="102"/>
      <c r="L441" s="40"/>
      <c r="M441" s="123"/>
      <c r="N441" s="137"/>
      <c r="O441" s="137"/>
      <c r="P441" s="95"/>
      <c r="Q441" s="94"/>
      <c r="R441" s="96"/>
      <c r="S441" s="95"/>
      <c r="T441" s="40"/>
      <c r="U441" s="40"/>
      <c r="V441" s="185"/>
      <c r="W441" s="167"/>
      <c r="X441" s="96"/>
      <c r="Y441" s="99"/>
      <c r="Z441" s="40"/>
      <c r="AA441" s="40"/>
      <c r="AB441" s="171"/>
      <c r="AC441" s="172"/>
      <c r="AD441" s="40"/>
      <c r="AE441" s="40"/>
      <c r="AF441" s="94"/>
      <c r="AG441" s="94"/>
      <c r="AH441" s="100"/>
      <c r="AI441" s="170"/>
      <c r="AJ441" s="169"/>
      <c r="AK441" s="98"/>
      <c r="AL441" s="168"/>
      <c r="AM441" s="97"/>
      <c r="AN441" s="98"/>
      <c r="AO441" s="98"/>
      <c r="AP441" s="225"/>
      <c r="AQ441" s="175"/>
      <c r="AR441" s="98"/>
      <c r="AS441" s="235"/>
      <c r="AT441" s="168"/>
      <c r="AU441" s="136"/>
      <c r="AV441" s="99"/>
      <c r="AW441" s="40"/>
      <c r="AX441" s="40"/>
      <c r="AY441" s="40"/>
      <c r="AZ441" s="40"/>
      <c r="BA441" s="40"/>
      <c r="BB441" s="40"/>
      <c r="BC441" s="40"/>
      <c r="BD441" s="40"/>
      <c r="BE441" s="40"/>
      <c r="BF441" s="101"/>
      <c r="BG441" s="96"/>
      <c r="BH441" s="99"/>
      <c r="BI441" s="40"/>
      <c r="BJ441" s="40"/>
      <c r="BK441" s="40"/>
      <c r="BL441" s="40"/>
      <c r="BM441" s="40"/>
      <c r="BN441" s="40"/>
      <c r="BO441" s="40"/>
      <c r="BP441" s="100"/>
      <c r="BQ441" s="40"/>
      <c r="BR441" s="40"/>
      <c r="BS441" s="40"/>
      <c r="BT441" s="40"/>
      <c r="BU441" s="40"/>
      <c r="BV441" s="40"/>
      <c r="BW441" s="40"/>
      <c r="BX441" s="40"/>
      <c r="BY441" s="100"/>
      <c r="BZ441" s="99"/>
      <c r="CA441" s="40"/>
      <c r="CB441" s="40"/>
      <c r="CC441" s="40"/>
      <c r="CD441" s="40"/>
      <c r="CE441" s="40"/>
      <c r="CF441" s="40"/>
      <c r="CG441" s="40"/>
      <c r="CH441" s="40"/>
      <c r="CI441" s="40"/>
      <c r="CJ441" s="40"/>
      <c r="CK441" s="40"/>
      <c r="CL441" s="40"/>
      <c r="CM441" s="40"/>
      <c r="CN441" s="40"/>
      <c r="CO441" s="40"/>
      <c r="CP441" s="40"/>
      <c r="CQ441" s="40"/>
      <c r="CR441" s="40"/>
      <c r="CS441" s="102"/>
      <c r="CT441" s="103"/>
      <c r="CU441" s="40"/>
      <c r="CV441" s="40"/>
      <c r="CW441" s="40"/>
      <c r="CX441" s="40"/>
      <c r="CY441" s="40"/>
      <c r="CZ441" s="40"/>
      <c r="DA441" s="40"/>
      <c r="DB441" s="40"/>
      <c r="DC441" s="40"/>
      <c r="DD441" s="40"/>
      <c r="DE441" s="40"/>
      <c r="DF441" s="40"/>
      <c r="DG441" s="40"/>
      <c r="DH441" s="40"/>
      <c r="DI441" s="40"/>
      <c r="DJ441" s="40"/>
      <c r="DK441" s="40"/>
      <c r="DL441" s="40"/>
      <c r="DM441" s="40"/>
      <c r="DN441" s="40"/>
      <c r="DO441" s="94"/>
      <c r="DP441" s="100"/>
      <c r="DQ441" s="104"/>
      <c r="DR441" s="105"/>
      <c r="DS441" s="105"/>
      <c r="DT441" s="105"/>
      <c r="DU441" s="105"/>
      <c r="DV441" s="105"/>
      <c r="DW441" s="94"/>
      <c r="DX441" s="191"/>
      <c r="DY441" s="104"/>
      <c r="DZ441" s="105"/>
      <c r="EA441" s="105"/>
      <c r="EB441" s="105"/>
      <c r="EC441" s="105"/>
      <c r="ED441" s="105"/>
      <c r="EE441" s="105"/>
      <c r="EF441" s="94"/>
      <c r="EG441" s="96"/>
      <c r="EH441" s="18"/>
      <c r="EI441" s="2"/>
      <c r="EJ441" s="2"/>
      <c r="EK441" s="100"/>
      <c r="EL441" s="99"/>
      <c r="EM441" s="40"/>
      <c r="EN441" s="40"/>
      <c r="EO441" s="100"/>
      <c r="EP441" s="99"/>
      <c r="EQ441" s="40"/>
      <c r="ER441" s="40"/>
      <c r="ES441" s="40"/>
      <c r="ET441" s="40"/>
      <c r="EU441" s="40"/>
      <c r="EV441" s="40"/>
      <c r="EW441" s="100"/>
      <c r="EX441" s="99"/>
      <c r="EY441" s="40"/>
      <c r="EZ441" s="40"/>
      <c r="FA441" s="40"/>
      <c r="FB441" s="40"/>
      <c r="FC441" s="40"/>
      <c r="FD441" s="40"/>
      <c r="FE441" s="100"/>
    </row>
    <row r="442" spans="1:161">
      <c r="A442" s="119" t="str">
        <f>Validation!B442</f>
        <v>Pass</v>
      </c>
      <c r="B442" s="150"/>
      <c r="C442" s="150"/>
      <c r="D442" s="150"/>
      <c r="E442" s="151"/>
      <c r="F442" s="152"/>
      <c r="G442" s="150"/>
      <c r="H442" s="149"/>
      <c r="I442" s="40"/>
      <c r="J442" s="149"/>
      <c r="K442" s="102"/>
      <c r="L442" s="40"/>
      <c r="M442" s="123"/>
      <c r="N442" s="137"/>
      <c r="O442" s="137"/>
      <c r="P442" s="95"/>
      <c r="Q442" s="94"/>
      <c r="R442" s="96"/>
      <c r="S442" s="95"/>
      <c r="T442" s="40"/>
      <c r="U442" s="40"/>
      <c r="V442" s="185"/>
      <c r="W442" s="167"/>
      <c r="X442" s="96"/>
      <c r="Y442" s="99"/>
      <c r="Z442" s="40"/>
      <c r="AA442" s="40"/>
      <c r="AB442" s="171"/>
      <c r="AC442" s="172"/>
      <c r="AD442" s="40"/>
      <c r="AE442" s="40"/>
      <c r="AF442" s="94"/>
      <c r="AG442" s="94"/>
      <c r="AH442" s="100"/>
      <c r="AI442" s="170"/>
      <c r="AJ442" s="169"/>
      <c r="AK442" s="98"/>
      <c r="AL442" s="168"/>
      <c r="AM442" s="97"/>
      <c r="AN442" s="98"/>
      <c r="AO442" s="98"/>
      <c r="AP442" s="225"/>
      <c r="AQ442" s="175"/>
      <c r="AR442" s="98"/>
      <c r="AS442" s="235"/>
      <c r="AT442" s="168"/>
      <c r="AU442" s="136"/>
      <c r="AV442" s="99"/>
      <c r="AW442" s="40"/>
      <c r="AX442" s="40"/>
      <c r="AY442" s="40"/>
      <c r="AZ442" s="40"/>
      <c r="BA442" s="40"/>
      <c r="BB442" s="40"/>
      <c r="BC442" s="40"/>
      <c r="BD442" s="40"/>
      <c r="BE442" s="40"/>
      <c r="BF442" s="101"/>
      <c r="BG442" s="96"/>
      <c r="BH442" s="99"/>
      <c r="BI442" s="40"/>
      <c r="BJ442" s="40"/>
      <c r="BK442" s="40"/>
      <c r="BL442" s="40"/>
      <c r="BM442" s="40"/>
      <c r="BN442" s="40"/>
      <c r="BO442" s="40"/>
      <c r="BP442" s="100"/>
      <c r="BQ442" s="40"/>
      <c r="BR442" s="40"/>
      <c r="BS442" s="40"/>
      <c r="BT442" s="40"/>
      <c r="BU442" s="40"/>
      <c r="BV442" s="40"/>
      <c r="BW442" s="40"/>
      <c r="BX442" s="40"/>
      <c r="BY442" s="100"/>
      <c r="BZ442" s="99"/>
      <c r="CA442" s="40"/>
      <c r="CB442" s="40"/>
      <c r="CC442" s="40"/>
      <c r="CD442" s="40"/>
      <c r="CE442" s="40"/>
      <c r="CF442" s="40"/>
      <c r="CG442" s="40"/>
      <c r="CH442" s="40"/>
      <c r="CI442" s="40"/>
      <c r="CJ442" s="40"/>
      <c r="CK442" s="40"/>
      <c r="CL442" s="40"/>
      <c r="CM442" s="40"/>
      <c r="CN442" s="40"/>
      <c r="CO442" s="40"/>
      <c r="CP442" s="40"/>
      <c r="CQ442" s="40"/>
      <c r="CR442" s="40"/>
      <c r="CS442" s="102"/>
      <c r="CT442" s="103"/>
      <c r="CU442" s="40"/>
      <c r="CV442" s="40"/>
      <c r="CW442" s="40"/>
      <c r="CX442" s="40"/>
      <c r="CY442" s="40"/>
      <c r="CZ442" s="40"/>
      <c r="DA442" s="40"/>
      <c r="DB442" s="40"/>
      <c r="DC442" s="40"/>
      <c r="DD442" s="40"/>
      <c r="DE442" s="40"/>
      <c r="DF442" s="40"/>
      <c r="DG442" s="40"/>
      <c r="DH442" s="40"/>
      <c r="DI442" s="40"/>
      <c r="DJ442" s="40"/>
      <c r="DK442" s="40"/>
      <c r="DL442" s="40"/>
      <c r="DM442" s="40"/>
      <c r="DN442" s="40"/>
      <c r="DO442" s="94"/>
      <c r="DP442" s="100"/>
      <c r="DQ442" s="104"/>
      <c r="DR442" s="105"/>
      <c r="DS442" s="105"/>
      <c r="DT442" s="105"/>
      <c r="DU442" s="105"/>
      <c r="DV442" s="105"/>
      <c r="DW442" s="94"/>
      <c r="DX442" s="191"/>
      <c r="DY442" s="104"/>
      <c r="DZ442" s="105"/>
      <c r="EA442" s="105"/>
      <c r="EB442" s="105"/>
      <c r="EC442" s="105"/>
      <c r="ED442" s="105"/>
      <c r="EE442" s="105"/>
      <c r="EF442" s="94"/>
      <c r="EG442" s="96"/>
      <c r="EH442" s="18"/>
      <c r="EI442" s="2"/>
      <c r="EJ442" s="2"/>
      <c r="EK442" s="100"/>
      <c r="EL442" s="99"/>
      <c r="EM442" s="40"/>
      <c r="EN442" s="40"/>
      <c r="EO442" s="100"/>
      <c r="EP442" s="99"/>
      <c r="EQ442" s="40"/>
      <c r="ER442" s="40"/>
      <c r="ES442" s="40"/>
      <c r="ET442" s="40"/>
      <c r="EU442" s="40"/>
      <c r="EV442" s="40"/>
      <c r="EW442" s="100"/>
      <c r="EX442" s="99"/>
      <c r="EY442" s="40"/>
      <c r="EZ442" s="40"/>
      <c r="FA442" s="40"/>
      <c r="FB442" s="40"/>
      <c r="FC442" s="40"/>
      <c r="FD442" s="40"/>
      <c r="FE442" s="100"/>
    </row>
    <row r="443" spans="1:161">
      <c r="A443" s="119" t="str">
        <f>Validation!B443</f>
        <v>Pass</v>
      </c>
      <c r="B443" s="150"/>
      <c r="C443" s="150"/>
      <c r="D443" s="150"/>
      <c r="E443" s="151"/>
      <c r="F443" s="152"/>
      <c r="G443" s="150"/>
      <c r="H443" s="149"/>
      <c r="I443" s="40"/>
      <c r="J443" s="149"/>
      <c r="K443" s="102"/>
      <c r="L443" s="40"/>
      <c r="M443" s="123"/>
      <c r="N443" s="137"/>
      <c r="O443" s="137"/>
      <c r="P443" s="95"/>
      <c r="Q443" s="94"/>
      <c r="R443" s="96"/>
      <c r="S443" s="95"/>
      <c r="T443" s="40"/>
      <c r="U443" s="40"/>
      <c r="V443" s="185"/>
      <c r="W443" s="167"/>
      <c r="X443" s="96"/>
      <c r="Y443" s="99"/>
      <c r="Z443" s="40"/>
      <c r="AA443" s="40"/>
      <c r="AB443" s="171"/>
      <c r="AC443" s="172"/>
      <c r="AD443" s="40"/>
      <c r="AE443" s="40"/>
      <c r="AF443" s="94"/>
      <c r="AG443" s="94"/>
      <c r="AH443" s="100"/>
      <c r="AI443" s="170"/>
      <c r="AJ443" s="169"/>
      <c r="AK443" s="98"/>
      <c r="AL443" s="168"/>
      <c r="AM443" s="97"/>
      <c r="AN443" s="98"/>
      <c r="AO443" s="98"/>
      <c r="AP443" s="225"/>
      <c r="AQ443" s="175"/>
      <c r="AR443" s="98"/>
      <c r="AS443" s="235"/>
      <c r="AT443" s="168"/>
      <c r="AU443" s="136"/>
      <c r="AV443" s="99"/>
      <c r="AW443" s="40"/>
      <c r="AX443" s="40"/>
      <c r="AY443" s="40"/>
      <c r="AZ443" s="40"/>
      <c r="BA443" s="40"/>
      <c r="BB443" s="40"/>
      <c r="BC443" s="40"/>
      <c r="BD443" s="40"/>
      <c r="BE443" s="40"/>
      <c r="BF443" s="101"/>
      <c r="BG443" s="96"/>
      <c r="BH443" s="99"/>
      <c r="BI443" s="40"/>
      <c r="BJ443" s="40"/>
      <c r="BK443" s="40"/>
      <c r="BL443" s="40"/>
      <c r="BM443" s="40"/>
      <c r="BN443" s="40"/>
      <c r="BO443" s="40"/>
      <c r="BP443" s="100"/>
      <c r="BQ443" s="40"/>
      <c r="BR443" s="40"/>
      <c r="BS443" s="40"/>
      <c r="BT443" s="40"/>
      <c r="BU443" s="40"/>
      <c r="BV443" s="40"/>
      <c r="BW443" s="40"/>
      <c r="BX443" s="40"/>
      <c r="BY443" s="100"/>
      <c r="BZ443" s="99"/>
      <c r="CA443" s="40"/>
      <c r="CB443" s="40"/>
      <c r="CC443" s="40"/>
      <c r="CD443" s="40"/>
      <c r="CE443" s="40"/>
      <c r="CF443" s="40"/>
      <c r="CG443" s="40"/>
      <c r="CH443" s="40"/>
      <c r="CI443" s="40"/>
      <c r="CJ443" s="40"/>
      <c r="CK443" s="40"/>
      <c r="CL443" s="40"/>
      <c r="CM443" s="40"/>
      <c r="CN443" s="40"/>
      <c r="CO443" s="40"/>
      <c r="CP443" s="40"/>
      <c r="CQ443" s="40"/>
      <c r="CR443" s="40"/>
      <c r="CS443" s="102"/>
      <c r="CT443" s="103"/>
      <c r="CU443" s="40"/>
      <c r="CV443" s="40"/>
      <c r="CW443" s="40"/>
      <c r="CX443" s="40"/>
      <c r="CY443" s="40"/>
      <c r="CZ443" s="40"/>
      <c r="DA443" s="40"/>
      <c r="DB443" s="40"/>
      <c r="DC443" s="40"/>
      <c r="DD443" s="40"/>
      <c r="DE443" s="40"/>
      <c r="DF443" s="40"/>
      <c r="DG443" s="40"/>
      <c r="DH443" s="40"/>
      <c r="DI443" s="40"/>
      <c r="DJ443" s="40"/>
      <c r="DK443" s="40"/>
      <c r="DL443" s="40"/>
      <c r="DM443" s="40"/>
      <c r="DN443" s="40"/>
      <c r="DO443" s="94"/>
      <c r="DP443" s="100"/>
      <c r="DQ443" s="104"/>
      <c r="DR443" s="105"/>
      <c r="DS443" s="105"/>
      <c r="DT443" s="105"/>
      <c r="DU443" s="105"/>
      <c r="DV443" s="105"/>
      <c r="DW443" s="94"/>
      <c r="DX443" s="191"/>
      <c r="DY443" s="104"/>
      <c r="DZ443" s="105"/>
      <c r="EA443" s="105"/>
      <c r="EB443" s="105"/>
      <c r="EC443" s="105"/>
      <c r="ED443" s="105"/>
      <c r="EE443" s="105"/>
      <c r="EF443" s="94"/>
      <c r="EG443" s="96"/>
      <c r="EH443" s="18"/>
      <c r="EI443" s="2"/>
      <c r="EJ443" s="2"/>
      <c r="EK443" s="100"/>
      <c r="EL443" s="99"/>
      <c r="EM443" s="40"/>
      <c r="EN443" s="40"/>
      <c r="EO443" s="100"/>
      <c r="EP443" s="99"/>
      <c r="EQ443" s="40"/>
      <c r="ER443" s="40"/>
      <c r="ES443" s="40"/>
      <c r="ET443" s="40"/>
      <c r="EU443" s="40"/>
      <c r="EV443" s="40"/>
      <c r="EW443" s="100"/>
      <c r="EX443" s="99"/>
      <c r="EY443" s="40"/>
      <c r="EZ443" s="40"/>
      <c r="FA443" s="40"/>
      <c r="FB443" s="40"/>
      <c r="FC443" s="40"/>
      <c r="FD443" s="40"/>
      <c r="FE443" s="100"/>
    </row>
    <row r="444" spans="1:161">
      <c r="A444" s="119" t="str">
        <f>Validation!B444</f>
        <v>Pass</v>
      </c>
      <c r="B444" s="150"/>
      <c r="C444" s="150"/>
      <c r="D444" s="150"/>
      <c r="E444" s="151"/>
      <c r="F444" s="152"/>
      <c r="G444" s="150"/>
      <c r="H444" s="149"/>
      <c r="I444" s="40"/>
      <c r="J444" s="149"/>
      <c r="K444" s="102"/>
      <c r="L444" s="40"/>
      <c r="M444" s="123"/>
      <c r="N444" s="137"/>
      <c r="O444" s="137"/>
      <c r="P444" s="95"/>
      <c r="Q444" s="94"/>
      <c r="R444" s="96"/>
      <c r="S444" s="95"/>
      <c r="T444" s="40"/>
      <c r="U444" s="40"/>
      <c r="V444" s="185"/>
      <c r="W444" s="167"/>
      <c r="X444" s="96"/>
      <c r="Y444" s="99"/>
      <c r="Z444" s="40"/>
      <c r="AA444" s="40"/>
      <c r="AB444" s="171"/>
      <c r="AC444" s="172"/>
      <c r="AD444" s="40"/>
      <c r="AE444" s="40"/>
      <c r="AF444" s="94"/>
      <c r="AG444" s="94"/>
      <c r="AH444" s="100"/>
      <c r="AI444" s="170"/>
      <c r="AJ444" s="169"/>
      <c r="AK444" s="98"/>
      <c r="AL444" s="168"/>
      <c r="AM444" s="97"/>
      <c r="AN444" s="98"/>
      <c r="AO444" s="98"/>
      <c r="AP444" s="225"/>
      <c r="AQ444" s="175"/>
      <c r="AR444" s="98"/>
      <c r="AS444" s="235"/>
      <c r="AT444" s="168"/>
      <c r="AU444" s="136"/>
      <c r="AV444" s="99"/>
      <c r="AW444" s="40"/>
      <c r="AX444" s="40"/>
      <c r="AY444" s="40"/>
      <c r="AZ444" s="40"/>
      <c r="BA444" s="40"/>
      <c r="BB444" s="40"/>
      <c r="BC444" s="40"/>
      <c r="BD444" s="40"/>
      <c r="BE444" s="40"/>
      <c r="BF444" s="101"/>
      <c r="BG444" s="96"/>
      <c r="BH444" s="99"/>
      <c r="BI444" s="40"/>
      <c r="BJ444" s="40"/>
      <c r="BK444" s="40"/>
      <c r="BL444" s="40"/>
      <c r="BM444" s="40"/>
      <c r="BN444" s="40"/>
      <c r="BO444" s="40"/>
      <c r="BP444" s="100"/>
      <c r="BQ444" s="40"/>
      <c r="BR444" s="40"/>
      <c r="BS444" s="40"/>
      <c r="BT444" s="40"/>
      <c r="BU444" s="40"/>
      <c r="BV444" s="40"/>
      <c r="BW444" s="40"/>
      <c r="BX444" s="40"/>
      <c r="BY444" s="100"/>
      <c r="BZ444" s="99"/>
      <c r="CA444" s="40"/>
      <c r="CB444" s="40"/>
      <c r="CC444" s="40"/>
      <c r="CD444" s="40"/>
      <c r="CE444" s="40"/>
      <c r="CF444" s="40"/>
      <c r="CG444" s="40"/>
      <c r="CH444" s="40"/>
      <c r="CI444" s="40"/>
      <c r="CJ444" s="40"/>
      <c r="CK444" s="40"/>
      <c r="CL444" s="40"/>
      <c r="CM444" s="40"/>
      <c r="CN444" s="40"/>
      <c r="CO444" s="40"/>
      <c r="CP444" s="40"/>
      <c r="CQ444" s="40"/>
      <c r="CR444" s="40"/>
      <c r="CS444" s="102"/>
      <c r="CT444" s="103"/>
      <c r="CU444" s="40"/>
      <c r="CV444" s="40"/>
      <c r="CW444" s="40"/>
      <c r="CX444" s="40"/>
      <c r="CY444" s="40"/>
      <c r="CZ444" s="40"/>
      <c r="DA444" s="40"/>
      <c r="DB444" s="40"/>
      <c r="DC444" s="40"/>
      <c r="DD444" s="40"/>
      <c r="DE444" s="40"/>
      <c r="DF444" s="40"/>
      <c r="DG444" s="40"/>
      <c r="DH444" s="40"/>
      <c r="DI444" s="40"/>
      <c r="DJ444" s="40"/>
      <c r="DK444" s="40"/>
      <c r="DL444" s="40"/>
      <c r="DM444" s="40"/>
      <c r="DN444" s="40"/>
      <c r="DO444" s="94"/>
      <c r="DP444" s="100"/>
      <c r="DQ444" s="104"/>
      <c r="DR444" s="105"/>
      <c r="DS444" s="105"/>
      <c r="DT444" s="105"/>
      <c r="DU444" s="105"/>
      <c r="DV444" s="105"/>
      <c r="DW444" s="94"/>
      <c r="DX444" s="191"/>
      <c r="DY444" s="104"/>
      <c r="DZ444" s="105"/>
      <c r="EA444" s="105"/>
      <c r="EB444" s="105"/>
      <c r="EC444" s="105"/>
      <c r="ED444" s="105"/>
      <c r="EE444" s="105"/>
      <c r="EF444" s="94"/>
      <c r="EG444" s="96"/>
      <c r="EH444" s="18"/>
      <c r="EI444" s="2"/>
      <c r="EJ444" s="2"/>
      <c r="EK444" s="100"/>
      <c r="EL444" s="99"/>
      <c r="EM444" s="40"/>
      <c r="EN444" s="40"/>
      <c r="EO444" s="100"/>
      <c r="EP444" s="99"/>
      <c r="EQ444" s="40"/>
      <c r="ER444" s="40"/>
      <c r="ES444" s="40"/>
      <c r="ET444" s="40"/>
      <c r="EU444" s="40"/>
      <c r="EV444" s="40"/>
      <c r="EW444" s="100"/>
      <c r="EX444" s="99"/>
      <c r="EY444" s="40"/>
      <c r="EZ444" s="40"/>
      <c r="FA444" s="40"/>
      <c r="FB444" s="40"/>
      <c r="FC444" s="40"/>
      <c r="FD444" s="40"/>
      <c r="FE444" s="100"/>
    </row>
    <row r="445" spans="1:161">
      <c r="A445" s="119" t="str">
        <f>Validation!B445</f>
        <v>Pass</v>
      </c>
      <c r="B445" s="150"/>
      <c r="C445" s="150"/>
      <c r="D445" s="150"/>
      <c r="E445" s="151"/>
      <c r="F445" s="152"/>
      <c r="G445" s="150"/>
      <c r="H445" s="149"/>
      <c r="I445" s="40"/>
      <c r="J445" s="149"/>
      <c r="K445" s="102"/>
      <c r="L445" s="40"/>
      <c r="M445" s="123"/>
      <c r="N445" s="137"/>
      <c r="O445" s="137"/>
      <c r="P445" s="95"/>
      <c r="Q445" s="94"/>
      <c r="R445" s="96"/>
      <c r="S445" s="95"/>
      <c r="T445" s="40"/>
      <c r="U445" s="40"/>
      <c r="V445" s="185"/>
      <c r="W445" s="167"/>
      <c r="X445" s="96"/>
      <c r="Y445" s="99"/>
      <c r="Z445" s="40"/>
      <c r="AA445" s="40"/>
      <c r="AB445" s="171"/>
      <c r="AC445" s="172"/>
      <c r="AD445" s="40"/>
      <c r="AE445" s="40"/>
      <c r="AF445" s="94"/>
      <c r="AG445" s="94"/>
      <c r="AH445" s="100"/>
      <c r="AI445" s="170"/>
      <c r="AJ445" s="169"/>
      <c r="AK445" s="98"/>
      <c r="AL445" s="168"/>
      <c r="AM445" s="97"/>
      <c r="AN445" s="98"/>
      <c r="AO445" s="98"/>
      <c r="AP445" s="225"/>
      <c r="AQ445" s="175"/>
      <c r="AR445" s="98"/>
      <c r="AS445" s="235"/>
      <c r="AT445" s="168"/>
      <c r="AU445" s="136"/>
      <c r="AV445" s="99"/>
      <c r="AW445" s="40"/>
      <c r="AX445" s="40"/>
      <c r="AY445" s="40"/>
      <c r="AZ445" s="40"/>
      <c r="BA445" s="40"/>
      <c r="BB445" s="40"/>
      <c r="BC445" s="40"/>
      <c r="BD445" s="40"/>
      <c r="BE445" s="40"/>
      <c r="BF445" s="101"/>
      <c r="BG445" s="96"/>
      <c r="BH445" s="99"/>
      <c r="BI445" s="40"/>
      <c r="BJ445" s="40"/>
      <c r="BK445" s="40"/>
      <c r="BL445" s="40"/>
      <c r="BM445" s="40"/>
      <c r="BN445" s="40"/>
      <c r="BO445" s="40"/>
      <c r="BP445" s="100"/>
      <c r="BQ445" s="40"/>
      <c r="BR445" s="40"/>
      <c r="BS445" s="40"/>
      <c r="BT445" s="40"/>
      <c r="BU445" s="40"/>
      <c r="BV445" s="40"/>
      <c r="BW445" s="40"/>
      <c r="BX445" s="40"/>
      <c r="BY445" s="100"/>
      <c r="BZ445" s="99"/>
      <c r="CA445" s="40"/>
      <c r="CB445" s="40"/>
      <c r="CC445" s="40"/>
      <c r="CD445" s="40"/>
      <c r="CE445" s="40"/>
      <c r="CF445" s="40"/>
      <c r="CG445" s="40"/>
      <c r="CH445" s="40"/>
      <c r="CI445" s="40"/>
      <c r="CJ445" s="40"/>
      <c r="CK445" s="40"/>
      <c r="CL445" s="40"/>
      <c r="CM445" s="40"/>
      <c r="CN445" s="40"/>
      <c r="CO445" s="40"/>
      <c r="CP445" s="40"/>
      <c r="CQ445" s="40"/>
      <c r="CR445" s="40"/>
      <c r="CS445" s="102"/>
      <c r="CT445" s="103"/>
      <c r="CU445" s="40"/>
      <c r="CV445" s="40"/>
      <c r="CW445" s="40"/>
      <c r="CX445" s="40"/>
      <c r="CY445" s="40"/>
      <c r="CZ445" s="40"/>
      <c r="DA445" s="40"/>
      <c r="DB445" s="40"/>
      <c r="DC445" s="40"/>
      <c r="DD445" s="40"/>
      <c r="DE445" s="40"/>
      <c r="DF445" s="40"/>
      <c r="DG445" s="40"/>
      <c r="DH445" s="40"/>
      <c r="DI445" s="40"/>
      <c r="DJ445" s="40"/>
      <c r="DK445" s="40"/>
      <c r="DL445" s="40"/>
      <c r="DM445" s="40"/>
      <c r="DN445" s="40"/>
      <c r="DO445" s="94"/>
      <c r="DP445" s="100"/>
      <c r="DQ445" s="104"/>
      <c r="DR445" s="105"/>
      <c r="DS445" s="105"/>
      <c r="DT445" s="105"/>
      <c r="DU445" s="105"/>
      <c r="DV445" s="105"/>
      <c r="DW445" s="94"/>
      <c r="DX445" s="191"/>
      <c r="DY445" s="104"/>
      <c r="DZ445" s="105"/>
      <c r="EA445" s="105"/>
      <c r="EB445" s="105"/>
      <c r="EC445" s="105"/>
      <c r="ED445" s="105"/>
      <c r="EE445" s="105"/>
      <c r="EF445" s="94"/>
      <c r="EG445" s="96"/>
      <c r="EH445" s="18"/>
      <c r="EI445" s="2"/>
      <c r="EJ445" s="2"/>
      <c r="EK445" s="100"/>
      <c r="EL445" s="99"/>
      <c r="EM445" s="40"/>
      <c r="EN445" s="40"/>
      <c r="EO445" s="100"/>
      <c r="EP445" s="99"/>
      <c r="EQ445" s="40"/>
      <c r="ER445" s="40"/>
      <c r="ES445" s="40"/>
      <c r="ET445" s="40"/>
      <c r="EU445" s="40"/>
      <c r="EV445" s="40"/>
      <c r="EW445" s="100"/>
      <c r="EX445" s="99"/>
      <c r="EY445" s="40"/>
      <c r="EZ445" s="40"/>
      <c r="FA445" s="40"/>
      <c r="FB445" s="40"/>
      <c r="FC445" s="40"/>
      <c r="FD445" s="40"/>
      <c r="FE445" s="100"/>
    </row>
    <row r="446" spans="1:161">
      <c r="A446" s="119" t="str">
        <f>Validation!B446</f>
        <v>Pass</v>
      </c>
      <c r="B446" s="150"/>
      <c r="C446" s="150"/>
      <c r="D446" s="150"/>
      <c r="E446" s="151"/>
      <c r="F446" s="152"/>
      <c r="G446" s="150"/>
      <c r="H446" s="149"/>
      <c r="I446" s="40"/>
      <c r="J446" s="149"/>
      <c r="K446" s="102"/>
      <c r="L446" s="40"/>
      <c r="M446" s="123"/>
      <c r="N446" s="137"/>
      <c r="O446" s="137"/>
      <c r="P446" s="95"/>
      <c r="Q446" s="94"/>
      <c r="R446" s="96"/>
      <c r="S446" s="95"/>
      <c r="T446" s="40"/>
      <c r="U446" s="40"/>
      <c r="V446" s="185"/>
      <c r="W446" s="167"/>
      <c r="X446" s="96"/>
      <c r="Y446" s="99"/>
      <c r="Z446" s="40"/>
      <c r="AA446" s="40"/>
      <c r="AB446" s="171"/>
      <c r="AC446" s="172"/>
      <c r="AD446" s="40"/>
      <c r="AE446" s="40"/>
      <c r="AF446" s="94"/>
      <c r="AG446" s="94"/>
      <c r="AH446" s="100"/>
      <c r="AI446" s="170"/>
      <c r="AJ446" s="169"/>
      <c r="AK446" s="98"/>
      <c r="AL446" s="168"/>
      <c r="AM446" s="97"/>
      <c r="AN446" s="98"/>
      <c r="AO446" s="98"/>
      <c r="AP446" s="225"/>
      <c r="AQ446" s="175"/>
      <c r="AR446" s="98"/>
      <c r="AS446" s="235"/>
      <c r="AT446" s="168"/>
      <c r="AU446" s="136"/>
      <c r="AV446" s="99"/>
      <c r="AW446" s="40"/>
      <c r="AX446" s="40"/>
      <c r="AY446" s="40"/>
      <c r="AZ446" s="40"/>
      <c r="BA446" s="40"/>
      <c r="BB446" s="40"/>
      <c r="BC446" s="40"/>
      <c r="BD446" s="40"/>
      <c r="BE446" s="40"/>
      <c r="BF446" s="101"/>
      <c r="BG446" s="96"/>
      <c r="BH446" s="99"/>
      <c r="BI446" s="40"/>
      <c r="BJ446" s="40"/>
      <c r="BK446" s="40"/>
      <c r="BL446" s="40"/>
      <c r="BM446" s="40"/>
      <c r="BN446" s="40"/>
      <c r="BO446" s="40"/>
      <c r="BP446" s="100"/>
      <c r="BQ446" s="40"/>
      <c r="BR446" s="40"/>
      <c r="BS446" s="40"/>
      <c r="BT446" s="40"/>
      <c r="BU446" s="40"/>
      <c r="BV446" s="40"/>
      <c r="BW446" s="40"/>
      <c r="BX446" s="40"/>
      <c r="BY446" s="100"/>
      <c r="BZ446" s="99"/>
      <c r="CA446" s="40"/>
      <c r="CB446" s="40"/>
      <c r="CC446" s="40"/>
      <c r="CD446" s="40"/>
      <c r="CE446" s="40"/>
      <c r="CF446" s="40"/>
      <c r="CG446" s="40"/>
      <c r="CH446" s="40"/>
      <c r="CI446" s="40"/>
      <c r="CJ446" s="40"/>
      <c r="CK446" s="40"/>
      <c r="CL446" s="40"/>
      <c r="CM446" s="40"/>
      <c r="CN446" s="40"/>
      <c r="CO446" s="40"/>
      <c r="CP446" s="40"/>
      <c r="CQ446" s="40"/>
      <c r="CR446" s="40"/>
      <c r="CS446" s="102"/>
      <c r="CT446" s="103"/>
      <c r="CU446" s="40"/>
      <c r="CV446" s="40"/>
      <c r="CW446" s="40"/>
      <c r="CX446" s="40"/>
      <c r="CY446" s="40"/>
      <c r="CZ446" s="40"/>
      <c r="DA446" s="40"/>
      <c r="DB446" s="40"/>
      <c r="DC446" s="40"/>
      <c r="DD446" s="40"/>
      <c r="DE446" s="40"/>
      <c r="DF446" s="40"/>
      <c r="DG446" s="40"/>
      <c r="DH446" s="40"/>
      <c r="DI446" s="40"/>
      <c r="DJ446" s="40"/>
      <c r="DK446" s="40"/>
      <c r="DL446" s="40"/>
      <c r="DM446" s="40"/>
      <c r="DN446" s="40"/>
      <c r="DO446" s="94"/>
      <c r="DP446" s="100"/>
      <c r="DQ446" s="104"/>
      <c r="DR446" s="105"/>
      <c r="DS446" s="105"/>
      <c r="DT446" s="105"/>
      <c r="DU446" s="105"/>
      <c r="DV446" s="105"/>
      <c r="DW446" s="94"/>
      <c r="DX446" s="191"/>
      <c r="DY446" s="104"/>
      <c r="DZ446" s="105"/>
      <c r="EA446" s="105"/>
      <c r="EB446" s="105"/>
      <c r="EC446" s="105"/>
      <c r="ED446" s="105"/>
      <c r="EE446" s="105"/>
      <c r="EF446" s="94"/>
      <c r="EG446" s="96"/>
      <c r="EH446" s="18"/>
      <c r="EI446" s="2"/>
      <c r="EJ446" s="2"/>
      <c r="EK446" s="100"/>
      <c r="EL446" s="99"/>
      <c r="EM446" s="40"/>
      <c r="EN446" s="40"/>
      <c r="EO446" s="100"/>
      <c r="EP446" s="99"/>
      <c r="EQ446" s="40"/>
      <c r="ER446" s="40"/>
      <c r="ES446" s="40"/>
      <c r="ET446" s="40"/>
      <c r="EU446" s="40"/>
      <c r="EV446" s="40"/>
      <c r="EW446" s="100"/>
      <c r="EX446" s="99"/>
      <c r="EY446" s="40"/>
      <c r="EZ446" s="40"/>
      <c r="FA446" s="40"/>
      <c r="FB446" s="40"/>
      <c r="FC446" s="40"/>
      <c r="FD446" s="40"/>
      <c r="FE446" s="100"/>
    </row>
    <row r="447" spans="1:161">
      <c r="A447" s="119" t="str">
        <f>Validation!B447</f>
        <v>Pass</v>
      </c>
      <c r="B447" s="150"/>
      <c r="C447" s="150"/>
      <c r="D447" s="150"/>
      <c r="E447" s="151"/>
      <c r="F447" s="152"/>
      <c r="G447" s="150"/>
      <c r="H447" s="149"/>
      <c r="I447" s="40"/>
      <c r="J447" s="149"/>
      <c r="K447" s="102"/>
      <c r="L447" s="40"/>
      <c r="M447" s="123"/>
      <c r="N447" s="137"/>
      <c r="O447" s="137"/>
      <c r="P447" s="95"/>
      <c r="Q447" s="94"/>
      <c r="R447" s="96"/>
      <c r="S447" s="95"/>
      <c r="T447" s="40"/>
      <c r="U447" s="40"/>
      <c r="V447" s="185"/>
      <c r="W447" s="167"/>
      <c r="X447" s="96"/>
      <c r="Y447" s="99"/>
      <c r="Z447" s="40"/>
      <c r="AA447" s="40"/>
      <c r="AB447" s="171"/>
      <c r="AC447" s="172"/>
      <c r="AD447" s="40"/>
      <c r="AE447" s="40"/>
      <c r="AF447" s="94"/>
      <c r="AG447" s="94"/>
      <c r="AH447" s="100"/>
      <c r="AI447" s="170"/>
      <c r="AJ447" s="169"/>
      <c r="AK447" s="98"/>
      <c r="AL447" s="168"/>
      <c r="AM447" s="97"/>
      <c r="AN447" s="98"/>
      <c r="AO447" s="98"/>
      <c r="AP447" s="225"/>
      <c r="AQ447" s="175"/>
      <c r="AR447" s="98"/>
      <c r="AS447" s="235"/>
      <c r="AT447" s="168"/>
      <c r="AU447" s="136"/>
      <c r="AV447" s="99"/>
      <c r="AW447" s="40"/>
      <c r="AX447" s="40"/>
      <c r="AY447" s="40"/>
      <c r="AZ447" s="40"/>
      <c r="BA447" s="40"/>
      <c r="BB447" s="40"/>
      <c r="BC447" s="40"/>
      <c r="BD447" s="40"/>
      <c r="BE447" s="40"/>
      <c r="BF447" s="101"/>
      <c r="BG447" s="96"/>
      <c r="BH447" s="99"/>
      <c r="BI447" s="40"/>
      <c r="BJ447" s="40"/>
      <c r="BK447" s="40"/>
      <c r="BL447" s="40"/>
      <c r="BM447" s="40"/>
      <c r="BN447" s="40"/>
      <c r="BO447" s="40"/>
      <c r="BP447" s="100"/>
      <c r="BQ447" s="40"/>
      <c r="BR447" s="40"/>
      <c r="BS447" s="40"/>
      <c r="BT447" s="40"/>
      <c r="BU447" s="40"/>
      <c r="BV447" s="40"/>
      <c r="BW447" s="40"/>
      <c r="BX447" s="40"/>
      <c r="BY447" s="100"/>
      <c r="BZ447" s="99"/>
      <c r="CA447" s="40"/>
      <c r="CB447" s="40"/>
      <c r="CC447" s="40"/>
      <c r="CD447" s="40"/>
      <c r="CE447" s="40"/>
      <c r="CF447" s="40"/>
      <c r="CG447" s="40"/>
      <c r="CH447" s="40"/>
      <c r="CI447" s="40"/>
      <c r="CJ447" s="40"/>
      <c r="CK447" s="40"/>
      <c r="CL447" s="40"/>
      <c r="CM447" s="40"/>
      <c r="CN447" s="40"/>
      <c r="CO447" s="40"/>
      <c r="CP447" s="40"/>
      <c r="CQ447" s="40"/>
      <c r="CR447" s="40"/>
      <c r="CS447" s="102"/>
      <c r="CT447" s="103"/>
      <c r="CU447" s="40"/>
      <c r="CV447" s="40"/>
      <c r="CW447" s="40"/>
      <c r="CX447" s="40"/>
      <c r="CY447" s="40"/>
      <c r="CZ447" s="40"/>
      <c r="DA447" s="40"/>
      <c r="DB447" s="40"/>
      <c r="DC447" s="40"/>
      <c r="DD447" s="40"/>
      <c r="DE447" s="40"/>
      <c r="DF447" s="40"/>
      <c r="DG447" s="40"/>
      <c r="DH447" s="40"/>
      <c r="DI447" s="40"/>
      <c r="DJ447" s="40"/>
      <c r="DK447" s="40"/>
      <c r="DL447" s="40"/>
      <c r="DM447" s="40"/>
      <c r="DN447" s="40"/>
      <c r="DO447" s="94"/>
      <c r="DP447" s="100"/>
      <c r="DQ447" s="104"/>
      <c r="DR447" s="105"/>
      <c r="DS447" s="105"/>
      <c r="DT447" s="105"/>
      <c r="DU447" s="105"/>
      <c r="DV447" s="105"/>
      <c r="DW447" s="94"/>
      <c r="DX447" s="191"/>
      <c r="DY447" s="104"/>
      <c r="DZ447" s="105"/>
      <c r="EA447" s="105"/>
      <c r="EB447" s="105"/>
      <c r="EC447" s="105"/>
      <c r="ED447" s="105"/>
      <c r="EE447" s="105"/>
      <c r="EF447" s="94"/>
      <c r="EG447" s="96"/>
      <c r="EH447" s="18"/>
      <c r="EI447" s="2"/>
      <c r="EJ447" s="2"/>
      <c r="EK447" s="100"/>
      <c r="EL447" s="99"/>
      <c r="EM447" s="40"/>
      <c r="EN447" s="40"/>
      <c r="EO447" s="100"/>
      <c r="EP447" s="99"/>
      <c r="EQ447" s="40"/>
      <c r="ER447" s="40"/>
      <c r="ES447" s="40"/>
      <c r="ET447" s="40"/>
      <c r="EU447" s="40"/>
      <c r="EV447" s="40"/>
      <c r="EW447" s="100"/>
      <c r="EX447" s="99"/>
      <c r="EY447" s="40"/>
      <c r="EZ447" s="40"/>
      <c r="FA447" s="40"/>
      <c r="FB447" s="40"/>
      <c r="FC447" s="40"/>
      <c r="FD447" s="40"/>
      <c r="FE447" s="100"/>
    </row>
    <row r="448" spans="1:161">
      <c r="A448" s="119" t="str">
        <f>Validation!B448</f>
        <v>Pass</v>
      </c>
      <c r="B448" s="150"/>
      <c r="C448" s="150"/>
      <c r="D448" s="150"/>
      <c r="E448" s="151"/>
      <c r="F448" s="152"/>
      <c r="G448" s="150"/>
      <c r="H448" s="149"/>
      <c r="I448" s="40"/>
      <c r="J448" s="149"/>
      <c r="K448" s="102"/>
      <c r="L448" s="40"/>
      <c r="M448" s="123"/>
      <c r="N448" s="137"/>
      <c r="O448" s="137"/>
      <c r="P448" s="95"/>
      <c r="Q448" s="94"/>
      <c r="R448" s="96"/>
      <c r="S448" s="95"/>
      <c r="T448" s="40"/>
      <c r="U448" s="40"/>
      <c r="V448" s="185"/>
      <c r="W448" s="167"/>
      <c r="X448" s="96"/>
      <c r="Y448" s="99"/>
      <c r="Z448" s="40"/>
      <c r="AA448" s="40"/>
      <c r="AB448" s="171"/>
      <c r="AC448" s="172"/>
      <c r="AD448" s="40"/>
      <c r="AE448" s="40"/>
      <c r="AF448" s="94"/>
      <c r="AG448" s="94"/>
      <c r="AH448" s="100"/>
      <c r="AI448" s="170"/>
      <c r="AJ448" s="169"/>
      <c r="AK448" s="98"/>
      <c r="AL448" s="168"/>
      <c r="AM448" s="97"/>
      <c r="AN448" s="98"/>
      <c r="AO448" s="98"/>
      <c r="AP448" s="225"/>
      <c r="AQ448" s="175"/>
      <c r="AR448" s="98"/>
      <c r="AS448" s="235"/>
      <c r="AT448" s="168"/>
      <c r="AU448" s="136"/>
      <c r="AV448" s="99"/>
      <c r="AW448" s="40"/>
      <c r="AX448" s="40"/>
      <c r="AY448" s="40"/>
      <c r="AZ448" s="40"/>
      <c r="BA448" s="40"/>
      <c r="BB448" s="40"/>
      <c r="BC448" s="40"/>
      <c r="BD448" s="40"/>
      <c r="BE448" s="40"/>
      <c r="BF448" s="101"/>
      <c r="BG448" s="96"/>
      <c r="BH448" s="99"/>
      <c r="BI448" s="40"/>
      <c r="BJ448" s="40"/>
      <c r="BK448" s="40"/>
      <c r="BL448" s="40"/>
      <c r="BM448" s="40"/>
      <c r="BN448" s="40"/>
      <c r="BO448" s="40"/>
      <c r="BP448" s="100"/>
      <c r="BQ448" s="40"/>
      <c r="BR448" s="40"/>
      <c r="BS448" s="40"/>
      <c r="BT448" s="40"/>
      <c r="BU448" s="40"/>
      <c r="BV448" s="40"/>
      <c r="BW448" s="40"/>
      <c r="BX448" s="40"/>
      <c r="BY448" s="100"/>
      <c r="BZ448" s="99"/>
      <c r="CA448" s="40"/>
      <c r="CB448" s="40"/>
      <c r="CC448" s="40"/>
      <c r="CD448" s="40"/>
      <c r="CE448" s="40"/>
      <c r="CF448" s="40"/>
      <c r="CG448" s="40"/>
      <c r="CH448" s="40"/>
      <c r="CI448" s="40"/>
      <c r="CJ448" s="40"/>
      <c r="CK448" s="40"/>
      <c r="CL448" s="40"/>
      <c r="CM448" s="40"/>
      <c r="CN448" s="40"/>
      <c r="CO448" s="40"/>
      <c r="CP448" s="40"/>
      <c r="CQ448" s="40"/>
      <c r="CR448" s="40"/>
      <c r="CS448" s="102"/>
      <c r="CT448" s="103"/>
      <c r="CU448" s="40"/>
      <c r="CV448" s="40"/>
      <c r="CW448" s="40"/>
      <c r="CX448" s="40"/>
      <c r="CY448" s="40"/>
      <c r="CZ448" s="40"/>
      <c r="DA448" s="40"/>
      <c r="DB448" s="40"/>
      <c r="DC448" s="40"/>
      <c r="DD448" s="40"/>
      <c r="DE448" s="40"/>
      <c r="DF448" s="40"/>
      <c r="DG448" s="40"/>
      <c r="DH448" s="40"/>
      <c r="DI448" s="40"/>
      <c r="DJ448" s="40"/>
      <c r="DK448" s="40"/>
      <c r="DL448" s="40"/>
      <c r="DM448" s="40"/>
      <c r="DN448" s="40"/>
      <c r="DO448" s="94"/>
      <c r="DP448" s="100"/>
      <c r="DQ448" s="104"/>
      <c r="DR448" s="105"/>
      <c r="DS448" s="105"/>
      <c r="DT448" s="105"/>
      <c r="DU448" s="105"/>
      <c r="DV448" s="105"/>
      <c r="DW448" s="94"/>
      <c r="DX448" s="191"/>
      <c r="DY448" s="104"/>
      <c r="DZ448" s="105"/>
      <c r="EA448" s="105"/>
      <c r="EB448" s="105"/>
      <c r="EC448" s="105"/>
      <c r="ED448" s="105"/>
      <c r="EE448" s="105"/>
      <c r="EF448" s="94"/>
      <c r="EG448" s="96"/>
      <c r="EH448" s="18"/>
      <c r="EI448" s="2"/>
      <c r="EJ448" s="2"/>
      <c r="EK448" s="100"/>
      <c r="EL448" s="99"/>
      <c r="EM448" s="40"/>
      <c r="EN448" s="40"/>
      <c r="EO448" s="100"/>
      <c r="EP448" s="99"/>
      <c r="EQ448" s="40"/>
      <c r="ER448" s="40"/>
      <c r="ES448" s="40"/>
      <c r="ET448" s="40"/>
      <c r="EU448" s="40"/>
      <c r="EV448" s="40"/>
      <c r="EW448" s="100"/>
      <c r="EX448" s="99"/>
      <c r="EY448" s="40"/>
      <c r="EZ448" s="40"/>
      <c r="FA448" s="40"/>
      <c r="FB448" s="40"/>
      <c r="FC448" s="40"/>
      <c r="FD448" s="40"/>
      <c r="FE448" s="100"/>
    </row>
    <row r="449" spans="1:161">
      <c r="A449" s="119" t="str">
        <f>Validation!B449</f>
        <v>Pass</v>
      </c>
      <c r="B449" s="150"/>
      <c r="C449" s="150"/>
      <c r="D449" s="150"/>
      <c r="E449" s="151"/>
      <c r="F449" s="152"/>
      <c r="G449" s="150"/>
      <c r="H449" s="149"/>
      <c r="I449" s="40"/>
      <c r="J449" s="149"/>
      <c r="K449" s="102"/>
      <c r="L449" s="40"/>
      <c r="M449" s="123"/>
      <c r="N449" s="137"/>
      <c r="O449" s="137"/>
      <c r="P449" s="95"/>
      <c r="Q449" s="94"/>
      <c r="R449" s="96"/>
      <c r="S449" s="95"/>
      <c r="T449" s="40"/>
      <c r="U449" s="40"/>
      <c r="V449" s="185"/>
      <c r="W449" s="167"/>
      <c r="X449" s="96"/>
      <c r="Y449" s="99"/>
      <c r="Z449" s="40"/>
      <c r="AA449" s="40"/>
      <c r="AB449" s="171"/>
      <c r="AC449" s="172"/>
      <c r="AD449" s="40"/>
      <c r="AE449" s="40"/>
      <c r="AF449" s="94"/>
      <c r="AG449" s="94"/>
      <c r="AH449" s="100"/>
      <c r="AI449" s="170"/>
      <c r="AJ449" s="169"/>
      <c r="AK449" s="98"/>
      <c r="AL449" s="168"/>
      <c r="AM449" s="97"/>
      <c r="AN449" s="98"/>
      <c r="AO449" s="98"/>
      <c r="AP449" s="225"/>
      <c r="AQ449" s="175"/>
      <c r="AR449" s="98"/>
      <c r="AS449" s="235"/>
      <c r="AT449" s="168"/>
      <c r="AU449" s="136"/>
      <c r="AV449" s="99"/>
      <c r="AW449" s="40"/>
      <c r="AX449" s="40"/>
      <c r="AY449" s="40"/>
      <c r="AZ449" s="40"/>
      <c r="BA449" s="40"/>
      <c r="BB449" s="40"/>
      <c r="BC449" s="40"/>
      <c r="BD449" s="40"/>
      <c r="BE449" s="40"/>
      <c r="BF449" s="101"/>
      <c r="BG449" s="96"/>
      <c r="BH449" s="99"/>
      <c r="BI449" s="40"/>
      <c r="BJ449" s="40"/>
      <c r="BK449" s="40"/>
      <c r="BL449" s="40"/>
      <c r="BM449" s="40"/>
      <c r="BN449" s="40"/>
      <c r="BO449" s="40"/>
      <c r="BP449" s="100"/>
      <c r="BQ449" s="40"/>
      <c r="BR449" s="40"/>
      <c r="BS449" s="40"/>
      <c r="BT449" s="40"/>
      <c r="BU449" s="40"/>
      <c r="BV449" s="40"/>
      <c r="BW449" s="40"/>
      <c r="BX449" s="40"/>
      <c r="BY449" s="100"/>
      <c r="BZ449" s="99"/>
      <c r="CA449" s="40"/>
      <c r="CB449" s="40"/>
      <c r="CC449" s="40"/>
      <c r="CD449" s="40"/>
      <c r="CE449" s="40"/>
      <c r="CF449" s="40"/>
      <c r="CG449" s="40"/>
      <c r="CH449" s="40"/>
      <c r="CI449" s="40"/>
      <c r="CJ449" s="40"/>
      <c r="CK449" s="40"/>
      <c r="CL449" s="40"/>
      <c r="CM449" s="40"/>
      <c r="CN449" s="40"/>
      <c r="CO449" s="40"/>
      <c r="CP449" s="40"/>
      <c r="CQ449" s="40"/>
      <c r="CR449" s="40"/>
      <c r="CS449" s="102"/>
      <c r="CT449" s="103"/>
      <c r="CU449" s="40"/>
      <c r="CV449" s="40"/>
      <c r="CW449" s="40"/>
      <c r="CX449" s="40"/>
      <c r="CY449" s="40"/>
      <c r="CZ449" s="40"/>
      <c r="DA449" s="40"/>
      <c r="DB449" s="40"/>
      <c r="DC449" s="40"/>
      <c r="DD449" s="40"/>
      <c r="DE449" s="40"/>
      <c r="DF449" s="40"/>
      <c r="DG449" s="40"/>
      <c r="DH449" s="40"/>
      <c r="DI449" s="40"/>
      <c r="DJ449" s="40"/>
      <c r="DK449" s="40"/>
      <c r="DL449" s="40"/>
      <c r="DM449" s="40"/>
      <c r="DN449" s="40"/>
      <c r="DO449" s="94"/>
      <c r="DP449" s="100"/>
      <c r="DQ449" s="104"/>
      <c r="DR449" s="105"/>
      <c r="DS449" s="105"/>
      <c r="DT449" s="105"/>
      <c r="DU449" s="105"/>
      <c r="DV449" s="105"/>
      <c r="DW449" s="94"/>
      <c r="DX449" s="191"/>
      <c r="DY449" s="104"/>
      <c r="DZ449" s="105"/>
      <c r="EA449" s="105"/>
      <c r="EB449" s="105"/>
      <c r="EC449" s="105"/>
      <c r="ED449" s="105"/>
      <c r="EE449" s="105"/>
      <c r="EF449" s="94"/>
      <c r="EG449" s="96"/>
      <c r="EH449" s="18"/>
      <c r="EI449" s="2"/>
      <c r="EJ449" s="2"/>
      <c r="EK449" s="100"/>
      <c r="EL449" s="99"/>
      <c r="EM449" s="40"/>
      <c r="EN449" s="40"/>
      <c r="EO449" s="100"/>
      <c r="EP449" s="99"/>
      <c r="EQ449" s="40"/>
      <c r="ER449" s="40"/>
      <c r="ES449" s="40"/>
      <c r="ET449" s="40"/>
      <c r="EU449" s="40"/>
      <c r="EV449" s="40"/>
      <c r="EW449" s="100"/>
      <c r="EX449" s="99"/>
      <c r="EY449" s="40"/>
      <c r="EZ449" s="40"/>
      <c r="FA449" s="40"/>
      <c r="FB449" s="40"/>
      <c r="FC449" s="40"/>
      <c r="FD449" s="40"/>
      <c r="FE449" s="100"/>
    </row>
    <row r="450" spans="1:161">
      <c r="A450" s="119" t="str">
        <f>Validation!B450</f>
        <v>Pass</v>
      </c>
      <c r="B450" s="150"/>
      <c r="C450" s="150"/>
      <c r="D450" s="150"/>
      <c r="E450" s="151"/>
      <c r="F450" s="152"/>
      <c r="G450" s="150"/>
      <c r="H450" s="149"/>
      <c r="I450" s="40"/>
      <c r="J450" s="149"/>
      <c r="K450" s="102"/>
      <c r="L450" s="40"/>
      <c r="M450" s="123"/>
      <c r="N450" s="137"/>
      <c r="O450" s="137"/>
      <c r="P450" s="95"/>
      <c r="Q450" s="94"/>
      <c r="R450" s="96"/>
      <c r="S450" s="95"/>
      <c r="T450" s="40"/>
      <c r="U450" s="40"/>
      <c r="V450" s="185"/>
      <c r="W450" s="167"/>
      <c r="X450" s="96"/>
      <c r="Y450" s="99"/>
      <c r="Z450" s="40"/>
      <c r="AA450" s="40"/>
      <c r="AB450" s="171"/>
      <c r="AC450" s="172"/>
      <c r="AD450" s="40"/>
      <c r="AE450" s="40"/>
      <c r="AF450" s="94"/>
      <c r="AG450" s="94"/>
      <c r="AH450" s="100"/>
      <c r="AI450" s="170"/>
      <c r="AJ450" s="169"/>
      <c r="AK450" s="98"/>
      <c r="AL450" s="168"/>
      <c r="AM450" s="97"/>
      <c r="AN450" s="98"/>
      <c r="AO450" s="98"/>
      <c r="AP450" s="225"/>
      <c r="AQ450" s="175"/>
      <c r="AR450" s="98"/>
      <c r="AS450" s="235"/>
      <c r="AT450" s="168"/>
      <c r="AU450" s="136"/>
      <c r="AV450" s="99"/>
      <c r="AW450" s="40"/>
      <c r="AX450" s="40"/>
      <c r="AY450" s="40"/>
      <c r="AZ450" s="40"/>
      <c r="BA450" s="40"/>
      <c r="BB450" s="40"/>
      <c r="BC450" s="40"/>
      <c r="BD450" s="40"/>
      <c r="BE450" s="40"/>
      <c r="BF450" s="101"/>
      <c r="BG450" s="96"/>
      <c r="BH450" s="99"/>
      <c r="BI450" s="40"/>
      <c r="BJ450" s="40"/>
      <c r="BK450" s="40"/>
      <c r="BL450" s="40"/>
      <c r="BM450" s="40"/>
      <c r="BN450" s="40"/>
      <c r="BO450" s="40"/>
      <c r="BP450" s="100"/>
      <c r="BQ450" s="40"/>
      <c r="BR450" s="40"/>
      <c r="BS450" s="40"/>
      <c r="BT450" s="40"/>
      <c r="BU450" s="40"/>
      <c r="BV450" s="40"/>
      <c r="BW450" s="40"/>
      <c r="BX450" s="40"/>
      <c r="BY450" s="100"/>
      <c r="BZ450" s="99"/>
      <c r="CA450" s="40"/>
      <c r="CB450" s="40"/>
      <c r="CC450" s="40"/>
      <c r="CD450" s="40"/>
      <c r="CE450" s="40"/>
      <c r="CF450" s="40"/>
      <c r="CG450" s="40"/>
      <c r="CH450" s="40"/>
      <c r="CI450" s="40"/>
      <c r="CJ450" s="40"/>
      <c r="CK450" s="40"/>
      <c r="CL450" s="40"/>
      <c r="CM450" s="40"/>
      <c r="CN450" s="40"/>
      <c r="CO450" s="40"/>
      <c r="CP450" s="40"/>
      <c r="CQ450" s="40"/>
      <c r="CR450" s="40"/>
      <c r="CS450" s="102"/>
      <c r="CT450" s="103"/>
      <c r="CU450" s="40"/>
      <c r="CV450" s="40"/>
      <c r="CW450" s="40"/>
      <c r="CX450" s="40"/>
      <c r="CY450" s="40"/>
      <c r="CZ450" s="40"/>
      <c r="DA450" s="40"/>
      <c r="DB450" s="40"/>
      <c r="DC450" s="40"/>
      <c r="DD450" s="40"/>
      <c r="DE450" s="40"/>
      <c r="DF450" s="40"/>
      <c r="DG450" s="40"/>
      <c r="DH450" s="40"/>
      <c r="DI450" s="40"/>
      <c r="DJ450" s="40"/>
      <c r="DK450" s="40"/>
      <c r="DL450" s="40"/>
      <c r="DM450" s="40"/>
      <c r="DN450" s="40"/>
      <c r="DO450" s="94"/>
      <c r="DP450" s="100"/>
      <c r="DQ450" s="104"/>
      <c r="DR450" s="105"/>
      <c r="DS450" s="105"/>
      <c r="DT450" s="105"/>
      <c r="DU450" s="105"/>
      <c r="DV450" s="105"/>
      <c r="DW450" s="94"/>
      <c r="DX450" s="191"/>
      <c r="DY450" s="104"/>
      <c r="DZ450" s="105"/>
      <c r="EA450" s="105"/>
      <c r="EB450" s="105"/>
      <c r="EC450" s="105"/>
      <c r="ED450" s="105"/>
      <c r="EE450" s="105"/>
      <c r="EF450" s="94"/>
      <c r="EG450" s="96"/>
      <c r="EH450" s="18"/>
      <c r="EI450" s="2"/>
      <c r="EJ450" s="2"/>
      <c r="EK450" s="100"/>
      <c r="EL450" s="99"/>
      <c r="EM450" s="40"/>
      <c r="EN450" s="40"/>
      <c r="EO450" s="100"/>
      <c r="EP450" s="99"/>
      <c r="EQ450" s="40"/>
      <c r="ER450" s="40"/>
      <c r="ES450" s="40"/>
      <c r="ET450" s="40"/>
      <c r="EU450" s="40"/>
      <c r="EV450" s="40"/>
      <c r="EW450" s="100"/>
      <c r="EX450" s="99"/>
      <c r="EY450" s="40"/>
      <c r="EZ450" s="40"/>
      <c r="FA450" s="40"/>
      <c r="FB450" s="40"/>
      <c r="FC450" s="40"/>
      <c r="FD450" s="40"/>
      <c r="FE450" s="100"/>
    </row>
    <row r="451" spans="1:161">
      <c r="A451" s="119" t="str">
        <f>Validation!B451</f>
        <v>Pass</v>
      </c>
      <c r="B451" s="150"/>
      <c r="C451" s="150"/>
      <c r="D451" s="150"/>
      <c r="E451" s="151"/>
      <c r="F451" s="152"/>
      <c r="G451" s="150"/>
      <c r="H451" s="149"/>
      <c r="I451" s="40"/>
      <c r="J451" s="149"/>
      <c r="K451" s="102"/>
      <c r="L451" s="40"/>
      <c r="M451" s="123"/>
      <c r="N451" s="137"/>
      <c r="O451" s="137"/>
      <c r="P451" s="95"/>
      <c r="Q451" s="94"/>
      <c r="R451" s="96"/>
      <c r="S451" s="95"/>
      <c r="T451" s="40"/>
      <c r="U451" s="40"/>
      <c r="V451" s="185"/>
      <c r="W451" s="167"/>
      <c r="X451" s="96"/>
      <c r="Y451" s="99"/>
      <c r="Z451" s="40"/>
      <c r="AA451" s="40"/>
      <c r="AB451" s="171"/>
      <c r="AC451" s="172"/>
      <c r="AD451" s="40"/>
      <c r="AE451" s="40"/>
      <c r="AF451" s="94"/>
      <c r="AG451" s="94"/>
      <c r="AH451" s="100"/>
      <c r="AI451" s="170"/>
      <c r="AJ451" s="169"/>
      <c r="AK451" s="98"/>
      <c r="AL451" s="168"/>
      <c r="AM451" s="97"/>
      <c r="AN451" s="98"/>
      <c r="AO451" s="98"/>
      <c r="AP451" s="225"/>
      <c r="AQ451" s="175"/>
      <c r="AR451" s="98"/>
      <c r="AS451" s="235"/>
      <c r="AT451" s="168"/>
      <c r="AU451" s="136"/>
      <c r="AV451" s="99"/>
      <c r="AW451" s="40"/>
      <c r="AX451" s="40"/>
      <c r="AY451" s="40"/>
      <c r="AZ451" s="40"/>
      <c r="BA451" s="40"/>
      <c r="BB451" s="40"/>
      <c r="BC451" s="40"/>
      <c r="BD451" s="40"/>
      <c r="BE451" s="40"/>
      <c r="BF451" s="101"/>
      <c r="BG451" s="96"/>
      <c r="BH451" s="99"/>
      <c r="BI451" s="40"/>
      <c r="BJ451" s="40"/>
      <c r="BK451" s="40"/>
      <c r="BL451" s="40"/>
      <c r="BM451" s="40"/>
      <c r="BN451" s="40"/>
      <c r="BO451" s="40"/>
      <c r="BP451" s="100"/>
      <c r="BQ451" s="40"/>
      <c r="BR451" s="40"/>
      <c r="BS451" s="40"/>
      <c r="BT451" s="40"/>
      <c r="BU451" s="40"/>
      <c r="BV451" s="40"/>
      <c r="BW451" s="40"/>
      <c r="BX451" s="40"/>
      <c r="BY451" s="100"/>
      <c r="BZ451" s="99"/>
      <c r="CA451" s="40"/>
      <c r="CB451" s="40"/>
      <c r="CC451" s="40"/>
      <c r="CD451" s="40"/>
      <c r="CE451" s="40"/>
      <c r="CF451" s="40"/>
      <c r="CG451" s="40"/>
      <c r="CH451" s="40"/>
      <c r="CI451" s="40"/>
      <c r="CJ451" s="40"/>
      <c r="CK451" s="40"/>
      <c r="CL451" s="40"/>
      <c r="CM451" s="40"/>
      <c r="CN451" s="40"/>
      <c r="CO451" s="40"/>
      <c r="CP451" s="40"/>
      <c r="CQ451" s="40"/>
      <c r="CR451" s="40"/>
      <c r="CS451" s="102"/>
      <c r="CT451" s="103"/>
      <c r="CU451" s="40"/>
      <c r="CV451" s="40"/>
      <c r="CW451" s="40"/>
      <c r="CX451" s="40"/>
      <c r="CY451" s="40"/>
      <c r="CZ451" s="40"/>
      <c r="DA451" s="40"/>
      <c r="DB451" s="40"/>
      <c r="DC451" s="40"/>
      <c r="DD451" s="40"/>
      <c r="DE451" s="40"/>
      <c r="DF451" s="40"/>
      <c r="DG451" s="40"/>
      <c r="DH451" s="40"/>
      <c r="DI451" s="40"/>
      <c r="DJ451" s="40"/>
      <c r="DK451" s="40"/>
      <c r="DL451" s="40"/>
      <c r="DM451" s="40"/>
      <c r="DN451" s="40"/>
      <c r="DO451" s="94"/>
      <c r="DP451" s="100"/>
      <c r="DQ451" s="104"/>
      <c r="DR451" s="105"/>
      <c r="DS451" s="105"/>
      <c r="DT451" s="105"/>
      <c r="DU451" s="105"/>
      <c r="DV451" s="105"/>
      <c r="DW451" s="94"/>
      <c r="DX451" s="191"/>
      <c r="DY451" s="104"/>
      <c r="DZ451" s="105"/>
      <c r="EA451" s="105"/>
      <c r="EB451" s="105"/>
      <c r="EC451" s="105"/>
      <c r="ED451" s="105"/>
      <c r="EE451" s="105"/>
      <c r="EF451" s="94"/>
      <c r="EG451" s="96"/>
      <c r="EH451" s="18"/>
      <c r="EI451" s="2"/>
      <c r="EJ451" s="2"/>
      <c r="EK451" s="100"/>
      <c r="EL451" s="99"/>
      <c r="EM451" s="40"/>
      <c r="EN451" s="40"/>
      <c r="EO451" s="100"/>
      <c r="EP451" s="99"/>
      <c r="EQ451" s="40"/>
      <c r="ER451" s="40"/>
      <c r="ES451" s="40"/>
      <c r="ET451" s="40"/>
      <c r="EU451" s="40"/>
      <c r="EV451" s="40"/>
      <c r="EW451" s="100"/>
      <c r="EX451" s="99"/>
      <c r="EY451" s="40"/>
      <c r="EZ451" s="40"/>
      <c r="FA451" s="40"/>
      <c r="FB451" s="40"/>
      <c r="FC451" s="40"/>
      <c r="FD451" s="40"/>
      <c r="FE451" s="100"/>
    </row>
    <row r="452" spans="1:161">
      <c r="A452" s="119" t="str">
        <f>Validation!B452</f>
        <v>Pass</v>
      </c>
      <c r="B452" s="150"/>
      <c r="C452" s="150"/>
      <c r="D452" s="150"/>
      <c r="E452" s="151"/>
      <c r="F452" s="152"/>
      <c r="G452" s="150"/>
      <c r="H452" s="149"/>
      <c r="I452" s="40"/>
      <c r="J452" s="149"/>
      <c r="K452" s="102"/>
      <c r="L452" s="40"/>
      <c r="M452" s="123"/>
      <c r="N452" s="137"/>
      <c r="O452" s="137"/>
      <c r="P452" s="95"/>
      <c r="Q452" s="94"/>
      <c r="R452" s="96"/>
      <c r="S452" s="95"/>
      <c r="T452" s="40"/>
      <c r="U452" s="40"/>
      <c r="V452" s="185"/>
      <c r="W452" s="167"/>
      <c r="X452" s="96"/>
      <c r="Y452" s="99"/>
      <c r="Z452" s="40"/>
      <c r="AA452" s="40"/>
      <c r="AB452" s="171"/>
      <c r="AC452" s="172"/>
      <c r="AD452" s="40"/>
      <c r="AE452" s="40"/>
      <c r="AF452" s="94"/>
      <c r="AG452" s="94"/>
      <c r="AH452" s="100"/>
      <c r="AI452" s="170"/>
      <c r="AJ452" s="169"/>
      <c r="AK452" s="98"/>
      <c r="AL452" s="168"/>
      <c r="AM452" s="97"/>
      <c r="AN452" s="98"/>
      <c r="AO452" s="98"/>
      <c r="AP452" s="225"/>
      <c r="AQ452" s="175"/>
      <c r="AR452" s="98"/>
      <c r="AS452" s="235"/>
      <c r="AT452" s="168"/>
      <c r="AU452" s="136"/>
      <c r="AV452" s="99"/>
      <c r="AW452" s="40"/>
      <c r="AX452" s="40"/>
      <c r="AY452" s="40"/>
      <c r="AZ452" s="40"/>
      <c r="BA452" s="40"/>
      <c r="BB452" s="40"/>
      <c r="BC452" s="40"/>
      <c r="BD452" s="40"/>
      <c r="BE452" s="40"/>
      <c r="BF452" s="101"/>
      <c r="BG452" s="96"/>
      <c r="BH452" s="99"/>
      <c r="BI452" s="40"/>
      <c r="BJ452" s="40"/>
      <c r="BK452" s="40"/>
      <c r="BL452" s="40"/>
      <c r="BM452" s="40"/>
      <c r="BN452" s="40"/>
      <c r="BO452" s="40"/>
      <c r="BP452" s="100"/>
      <c r="BQ452" s="40"/>
      <c r="BR452" s="40"/>
      <c r="BS452" s="40"/>
      <c r="BT452" s="40"/>
      <c r="BU452" s="40"/>
      <c r="BV452" s="40"/>
      <c r="BW452" s="40"/>
      <c r="BX452" s="40"/>
      <c r="BY452" s="100"/>
      <c r="BZ452" s="99"/>
      <c r="CA452" s="40"/>
      <c r="CB452" s="40"/>
      <c r="CC452" s="40"/>
      <c r="CD452" s="40"/>
      <c r="CE452" s="40"/>
      <c r="CF452" s="40"/>
      <c r="CG452" s="40"/>
      <c r="CH452" s="40"/>
      <c r="CI452" s="40"/>
      <c r="CJ452" s="40"/>
      <c r="CK452" s="40"/>
      <c r="CL452" s="40"/>
      <c r="CM452" s="40"/>
      <c r="CN452" s="40"/>
      <c r="CO452" s="40"/>
      <c r="CP452" s="40"/>
      <c r="CQ452" s="40"/>
      <c r="CR452" s="40"/>
      <c r="CS452" s="102"/>
      <c r="CT452" s="103"/>
      <c r="CU452" s="40"/>
      <c r="CV452" s="40"/>
      <c r="CW452" s="40"/>
      <c r="CX452" s="40"/>
      <c r="CY452" s="40"/>
      <c r="CZ452" s="40"/>
      <c r="DA452" s="40"/>
      <c r="DB452" s="40"/>
      <c r="DC452" s="40"/>
      <c r="DD452" s="40"/>
      <c r="DE452" s="40"/>
      <c r="DF452" s="40"/>
      <c r="DG452" s="40"/>
      <c r="DH452" s="40"/>
      <c r="DI452" s="40"/>
      <c r="DJ452" s="40"/>
      <c r="DK452" s="40"/>
      <c r="DL452" s="40"/>
      <c r="DM452" s="40"/>
      <c r="DN452" s="40"/>
      <c r="DO452" s="94"/>
      <c r="DP452" s="100"/>
      <c r="DQ452" s="104"/>
      <c r="DR452" s="105"/>
      <c r="DS452" s="105"/>
      <c r="DT452" s="105"/>
      <c r="DU452" s="105"/>
      <c r="DV452" s="105"/>
      <c r="DW452" s="94"/>
      <c r="DX452" s="191"/>
      <c r="DY452" s="104"/>
      <c r="DZ452" s="105"/>
      <c r="EA452" s="105"/>
      <c r="EB452" s="105"/>
      <c r="EC452" s="105"/>
      <c r="ED452" s="105"/>
      <c r="EE452" s="105"/>
      <c r="EF452" s="94"/>
      <c r="EG452" s="96"/>
      <c r="EH452" s="18"/>
      <c r="EI452" s="2"/>
      <c r="EJ452" s="2"/>
      <c r="EK452" s="100"/>
      <c r="EL452" s="99"/>
      <c r="EM452" s="40"/>
      <c r="EN452" s="40"/>
      <c r="EO452" s="100"/>
      <c r="EP452" s="99"/>
      <c r="EQ452" s="40"/>
      <c r="ER452" s="40"/>
      <c r="ES452" s="40"/>
      <c r="ET452" s="40"/>
      <c r="EU452" s="40"/>
      <c r="EV452" s="40"/>
      <c r="EW452" s="100"/>
      <c r="EX452" s="99"/>
      <c r="EY452" s="40"/>
      <c r="EZ452" s="40"/>
      <c r="FA452" s="40"/>
      <c r="FB452" s="40"/>
      <c r="FC452" s="40"/>
      <c r="FD452" s="40"/>
      <c r="FE452" s="100"/>
    </row>
    <row r="453" spans="1:161">
      <c r="A453" s="119" t="str">
        <f>Validation!B453</f>
        <v>Pass</v>
      </c>
      <c r="B453" s="150"/>
      <c r="C453" s="150"/>
      <c r="D453" s="150"/>
      <c r="E453" s="151"/>
      <c r="F453" s="152"/>
      <c r="G453" s="150"/>
      <c r="H453" s="149"/>
      <c r="I453" s="40"/>
      <c r="J453" s="149"/>
      <c r="K453" s="102"/>
      <c r="L453" s="40"/>
      <c r="M453" s="123"/>
      <c r="N453" s="137"/>
      <c r="O453" s="137"/>
      <c r="P453" s="95"/>
      <c r="Q453" s="94"/>
      <c r="R453" s="96"/>
      <c r="S453" s="95"/>
      <c r="T453" s="40"/>
      <c r="U453" s="40"/>
      <c r="V453" s="185"/>
      <c r="W453" s="167"/>
      <c r="X453" s="96"/>
      <c r="Y453" s="99"/>
      <c r="Z453" s="40"/>
      <c r="AA453" s="40"/>
      <c r="AB453" s="171"/>
      <c r="AC453" s="172"/>
      <c r="AD453" s="40"/>
      <c r="AE453" s="40"/>
      <c r="AF453" s="94"/>
      <c r="AG453" s="94"/>
      <c r="AH453" s="100"/>
      <c r="AI453" s="170"/>
      <c r="AJ453" s="169"/>
      <c r="AK453" s="98"/>
      <c r="AL453" s="168"/>
      <c r="AM453" s="97"/>
      <c r="AN453" s="98"/>
      <c r="AO453" s="98"/>
      <c r="AP453" s="225"/>
      <c r="AQ453" s="175"/>
      <c r="AR453" s="98"/>
      <c r="AS453" s="235"/>
      <c r="AT453" s="168"/>
      <c r="AU453" s="136"/>
      <c r="AV453" s="99"/>
      <c r="AW453" s="40"/>
      <c r="AX453" s="40"/>
      <c r="AY453" s="40"/>
      <c r="AZ453" s="40"/>
      <c r="BA453" s="40"/>
      <c r="BB453" s="40"/>
      <c r="BC453" s="40"/>
      <c r="BD453" s="40"/>
      <c r="BE453" s="40"/>
      <c r="BF453" s="101"/>
      <c r="BG453" s="96"/>
      <c r="BH453" s="99"/>
      <c r="BI453" s="40"/>
      <c r="BJ453" s="40"/>
      <c r="BK453" s="40"/>
      <c r="BL453" s="40"/>
      <c r="BM453" s="40"/>
      <c r="BN453" s="40"/>
      <c r="BO453" s="40"/>
      <c r="BP453" s="100"/>
      <c r="BQ453" s="40"/>
      <c r="BR453" s="40"/>
      <c r="BS453" s="40"/>
      <c r="BT453" s="40"/>
      <c r="BU453" s="40"/>
      <c r="BV453" s="40"/>
      <c r="BW453" s="40"/>
      <c r="BX453" s="40"/>
      <c r="BY453" s="100"/>
      <c r="BZ453" s="99"/>
      <c r="CA453" s="40"/>
      <c r="CB453" s="40"/>
      <c r="CC453" s="40"/>
      <c r="CD453" s="40"/>
      <c r="CE453" s="40"/>
      <c r="CF453" s="40"/>
      <c r="CG453" s="40"/>
      <c r="CH453" s="40"/>
      <c r="CI453" s="40"/>
      <c r="CJ453" s="40"/>
      <c r="CK453" s="40"/>
      <c r="CL453" s="40"/>
      <c r="CM453" s="40"/>
      <c r="CN453" s="40"/>
      <c r="CO453" s="40"/>
      <c r="CP453" s="40"/>
      <c r="CQ453" s="40"/>
      <c r="CR453" s="40"/>
      <c r="CS453" s="102"/>
      <c r="CT453" s="103"/>
      <c r="CU453" s="40"/>
      <c r="CV453" s="40"/>
      <c r="CW453" s="40"/>
      <c r="CX453" s="40"/>
      <c r="CY453" s="40"/>
      <c r="CZ453" s="40"/>
      <c r="DA453" s="40"/>
      <c r="DB453" s="40"/>
      <c r="DC453" s="40"/>
      <c r="DD453" s="40"/>
      <c r="DE453" s="40"/>
      <c r="DF453" s="40"/>
      <c r="DG453" s="40"/>
      <c r="DH453" s="40"/>
      <c r="DI453" s="40"/>
      <c r="DJ453" s="40"/>
      <c r="DK453" s="40"/>
      <c r="DL453" s="40"/>
      <c r="DM453" s="40"/>
      <c r="DN453" s="40"/>
      <c r="DO453" s="94"/>
      <c r="DP453" s="100"/>
      <c r="DQ453" s="104"/>
      <c r="DR453" s="105"/>
      <c r="DS453" s="105"/>
      <c r="DT453" s="105"/>
      <c r="DU453" s="105"/>
      <c r="DV453" s="105"/>
      <c r="DW453" s="94"/>
      <c r="DX453" s="191"/>
      <c r="DY453" s="104"/>
      <c r="DZ453" s="105"/>
      <c r="EA453" s="105"/>
      <c r="EB453" s="105"/>
      <c r="EC453" s="105"/>
      <c r="ED453" s="105"/>
      <c r="EE453" s="105"/>
      <c r="EF453" s="94"/>
      <c r="EG453" s="96"/>
      <c r="EH453" s="18"/>
      <c r="EI453" s="2"/>
      <c r="EJ453" s="2"/>
      <c r="EK453" s="100"/>
      <c r="EL453" s="99"/>
      <c r="EM453" s="40"/>
      <c r="EN453" s="40"/>
      <c r="EO453" s="100"/>
      <c r="EP453" s="99"/>
      <c r="EQ453" s="40"/>
      <c r="ER453" s="40"/>
      <c r="ES453" s="40"/>
      <c r="ET453" s="40"/>
      <c r="EU453" s="40"/>
      <c r="EV453" s="40"/>
      <c r="EW453" s="100"/>
      <c r="EX453" s="99"/>
      <c r="EY453" s="40"/>
      <c r="EZ453" s="40"/>
      <c r="FA453" s="40"/>
      <c r="FB453" s="40"/>
      <c r="FC453" s="40"/>
      <c r="FD453" s="40"/>
      <c r="FE453" s="100"/>
    </row>
    <row r="454" spans="1:161">
      <c r="A454" s="119" t="str">
        <f>Validation!B454</f>
        <v>Pass</v>
      </c>
      <c r="B454" s="150"/>
      <c r="C454" s="150"/>
      <c r="D454" s="150"/>
      <c r="E454" s="151"/>
      <c r="F454" s="152"/>
      <c r="G454" s="150"/>
      <c r="H454" s="149"/>
      <c r="I454" s="40"/>
      <c r="J454" s="149"/>
      <c r="K454" s="102"/>
      <c r="L454" s="40"/>
      <c r="M454" s="123"/>
      <c r="N454" s="137"/>
      <c r="O454" s="137"/>
      <c r="P454" s="95"/>
      <c r="Q454" s="94"/>
      <c r="R454" s="96"/>
      <c r="S454" s="95"/>
      <c r="T454" s="40"/>
      <c r="U454" s="40"/>
      <c r="V454" s="185"/>
      <c r="W454" s="167"/>
      <c r="X454" s="96"/>
      <c r="Y454" s="99"/>
      <c r="Z454" s="40"/>
      <c r="AA454" s="40"/>
      <c r="AB454" s="171"/>
      <c r="AC454" s="172"/>
      <c r="AD454" s="40"/>
      <c r="AE454" s="40"/>
      <c r="AF454" s="94"/>
      <c r="AG454" s="94"/>
      <c r="AH454" s="100"/>
      <c r="AI454" s="170"/>
      <c r="AJ454" s="169"/>
      <c r="AK454" s="98"/>
      <c r="AL454" s="168"/>
      <c r="AM454" s="97"/>
      <c r="AN454" s="98"/>
      <c r="AO454" s="98"/>
      <c r="AP454" s="225"/>
      <c r="AQ454" s="175"/>
      <c r="AR454" s="98"/>
      <c r="AS454" s="235"/>
      <c r="AT454" s="168"/>
      <c r="AU454" s="136"/>
      <c r="AV454" s="99"/>
      <c r="AW454" s="40"/>
      <c r="AX454" s="40"/>
      <c r="AY454" s="40"/>
      <c r="AZ454" s="40"/>
      <c r="BA454" s="40"/>
      <c r="BB454" s="40"/>
      <c r="BC454" s="40"/>
      <c r="BD454" s="40"/>
      <c r="BE454" s="40"/>
      <c r="BF454" s="101"/>
      <c r="BG454" s="96"/>
      <c r="BH454" s="99"/>
      <c r="BI454" s="40"/>
      <c r="BJ454" s="40"/>
      <c r="BK454" s="40"/>
      <c r="BL454" s="40"/>
      <c r="BM454" s="40"/>
      <c r="BN454" s="40"/>
      <c r="BO454" s="40"/>
      <c r="BP454" s="100"/>
      <c r="BQ454" s="40"/>
      <c r="BR454" s="40"/>
      <c r="BS454" s="40"/>
      <c r="BT454" s="40"/>
      <c r="BU454" s="40"/>
      <c r="BV454" s="40"/>
      <c r="BW454" s="40"/>
      <c r="BX454" s="40"/>
      <c r="BY454" s="100"/>
      <c r="BZ454" s="99"/>
      <c r="CA454" s="40"/>
      <c r="CB454" s="40"/>
      <c r="CC454" s="40"/>
      <c r="CD454" s="40"/>
      <c r="CE454" s="40"/>
      <c r="CF454" s="40"/>
      <c r="CG454" s="40"/>
      <c r="CH454" s="40"/>
      <c r="CI454" s="40"/>
      <c r="CJ454" s="40"/>
      <c r="CK454" s="40"/>
      <c r="CL454" s="40"/>
      <c r="CM454" s="40"/>
      <c r="CN454" s="40"/>
      <c r="CO454" s="40"/>
      <c r="CP454" s="40"/>
      <c r="CQ454" s="40"/>
      <c r="CR454" s="40"/>
      <c r="CS454" s="102"/>
      <c r="CT454" s="103"/>
      <c r="CU454" s="40"/>
      <c r="CV454" s="40"/>
      <c r="CW454" s="40"/>
      <c r="CX454" s="40"/>
      <c r="CY454" s="40"/>
      <c r="CZ454" s="40"/>
      <c r="DA454" s="40"/>
      <c r="DB454" s="40"/>
      <c r="DC454" s="40"/>
      <c r="DD454" s="40"/>
      <c r="DE454" s="40"/>
      <c r="DF454" s="40"/>
      <c r="DG454" s="40"/>
      <c r="DH454" s="40"/>
      <c r="DI454" s="40"/>
      <c r="DJ454" s="40"/>
      <c r="DK454" s="40"/>
      <c r="DL454" s="40"/>
      <c r="DM454" s="40"/>
      <c r="DN454" s="40"/>
      <c r="DO454" s="94"/>
      <c r="DP454" s="100"/>
      <c r="DQ454" s="104"/>
      <c r="DR454" s="105"/>
      <c r="DS454" s="105"/>
      <c r="DT454" s="105"/>
      <c r="DU454" s="105"/>
      <c r="DV454" s="105"/>
      <c r="DW454" s="94"/>
      <c r="DX454" s="191"/>
      <c r="DY454" s="104"/>
      <c r="DZ454" s="105"/>
      <c r="EA454" s="105"/>
      <c r="EB454" s="105"/>
      <c r="EC454" s="105"/>
      <c r="ED454" s="105"/>
      <c r="EE454" s="105"/>
      <c r="EF454" s="94"/>
      <c r="EG454" s="96"/>
      <c r="EH454" s="18"/>
      <c r="EI454" s="2"/>
      <c r="EJ454" s="2"/>
      <c r="EK454" s="100"/>
      <c r="EL454" s="99"/>
      <c r="EM454" s="40"/>
      <c r="EN454" s="40"/>
      <c r="EO454" s="100"/>
      <c r="EP454" s="99"/>
      <c r="EQ454" s="40"/>
      <c r="ER454" s="40"/>
      <c r="ES454" s="40"/>
      <c r="ET454" s="40"/>
      <c r="EU454" s="40"/>
      <c r="EV454" s="40"/>
      <c r="EW454" s="100"/>
      <c r="EX454" s="99"/>
      <c r="EY454" s="40"/>
      <c r="EZ454" s="40"/>
      <c r="FA454" s="40"/>
      <c r="FB454" s="40"/>
      <c r="FC454" s="40"/>
      <c r="FD454" s="40"/>
      <c r="FE454" s="100"/>
    </row>
    <row r="455" spans="1:161">
      <c r="A455" s="119" t="str">
        <f>Validation!B455</f>
        <v>Pass</v>
      </c>
      <c r="B455" s="150"/>
      <c r="C455" s="150"/>
      <c r="D455" s="150"/>
      <c r="E455" s="151"/>
      <c r="F455" s="152"/>
      <c r="G455" s="150"/>
      <c r="H455" s="149"/>
      <c r="I455" s="40"/>
      <c r="J455" s="149"/>
      <c r="K455" s="102"/>
      <c r="L455" s="40"/>
      <c r="M455" s="123"/>
      <c r="N455" s="137"/>
      <c r="O455" s="137"/>
      <c r="P455" s="95"/>
      <c r="Q455" s="94"/>
      <c r="R455" s="96"/>
      <c r="S455" s="95"/>
      <c r="T455" s="40"/>
      <c r="U455" s="40"/>
      <c r="V455" s="185"/>
      <c r="W455" s="167"/>
      <c r="X455" s="96"/>
      <c r="Y455" s="99"/>
      <c r="Z455" s="40"/>
      <c r="AA455" s="40"/>
      <c r="AB455" s="171"/>
      <c r="AC455" s="172"/>
      <c r="AD455" s="40"/>
      <c r="AE455" s="40"/>
      <c r="AF455" s="94"/>
      <c r="AG455" s="94"/>
      <c r="AH455" s="100"/>
      <c r="AI455" s="170"/>
      <c r="AJ455" s="169"/>
      <c r="AK455" s="98"/>
      <c r="AL455" s="168"/>
      <c r="AM455" s="97"/>
      <c r="AN455" s="98"/>
      <c r="AO455" s="98"/>
      <c r="AP455" s="225"/>
      <c r="AQ455" s="175"/>
      <c r="AR455" s="98"/>
      <c r="AS455" s="235"/>
      <c r="AT455" s="168"/>
      <c r="AU455" s="136"/>
      <c r="AV455" s="99"/>
      <c r="AW455" s="40"/>
      <c r="AX455" s="40"/>
      <c r="AY455" s="40"/>
      <c r="AZ455" s="40"/>
      <c r="BA455" s="40"/>
      <c r="BB455" s="40"/>
      <c r="BC455" s="40"/>
      <c r="BD455" s="40"/>
      <c r="BE455" s="40"/>
      <c r="BF455" s="101"/>
      <c r="BG455" s="96"/>
      <c r="BH455" s="99"/>
      <c r="BI455" s="40"/>
      <c r="BJ455" s="40"/>
      <c r="BK455" s="40"/>
      <c r="BL455" s="40"/>
      <c r="BM455" s="40"/>
      <c r="BN455" s="40"/>
      <c r="BO455" s="40"/>
      <c r="BP455" s="100"/>
      <c r="BQ455" s="40"/>
      <c r="BR455" s="40"/>
      <c r="BS455" s="40"/>
      <c r="BT455" s="40"/>
      <c r="BU455" s="40"/>
      <c r="BV455" s="40"/>
      <c r="BW455" s="40"/>
      <c r="BX455" s="40"/>
      <c r="BY455" s="100"/>
      <c r="BZ455" s="99"/>
      <c r="CA455" s="40"/>
      <c r="CB455" s="40"/>
      <c r="CC455" s="40"/>
      <c r="CD455" s="40"/>
      <c r="CE455" s="40"/>
      <c r="CF455" s="40"/>
      <c r="CG455" s="40"/>
      <c r="CH455" s="40"/>
      <c r="CI455" s="40"/>
      <c r="CJ455" s="40"/>
      <c r="CK455" s="40"/>
      <c r="CL455" s="40"/>
      <c r="CM455" s="40"/>
      <c r="CN455" s="40"/>
      <c r="CO455" s="40"/>
      <c r="CP455" s="40"/>
      <c r="CQ455" s="40"/>
      <c r="CR455" s="40"/>
      <c r="CS455" s="102"/>
      <c r="CT455" s="103"/>
      <c r="CU455" s="40"/>
      <c r="CV455" s="40"/>
      <c r="CW455" s="40"/>
      <c r="CX455" s="40"/>
      <c r="CY455" s="40"/>
      <c r="CZ455" s="40"/>
      <c r="DA455" s="40"/>
      <c r="DB455" s="40"/>
      <c r="DC455" s="40"/>
      <c r="DD455" s="40"/>
      <c r="DE455" s="40"/>
      <c r="DF455" s="40"/>
      <c r="DG455" s="40"/>
      <c r="DH455" s="40"/>
      <c r="DI455" s="40"/>
      <c r="DJ455" s="40"/>
      <c r="DK455" s="40"/>
      <c r="DL455" s="40"/>
      <c r="DM455" s="40"/>
      <c r="DN455" s="40"/>
      <c r="DO455" s="94"/>
      <c r="DP455" s="100"/>
      <c r="DQ455" s="104"/>
      <c r="DR455" s="105"/>
      <c r="DS455" s="105"/>
      <c r="DT455" s="105"/>
      <c r="DU455" s="105"/>
      <c r="DV455" s="105"/>
      <c r="DW455" s="94"/>
      <c r="DX455" s="191"/>
      <c r="DY455" s="104"/>
      <c r="DZ455" s="105"/>
      <c r="EA455" s="105"/>
      <c r="EB455" s="105"/>
      <c r="EC455" s="105"/>
      <c r="ED455" s="105"/>
      <c r="EE455" s="105"/>
      <c r="EF455" s="94"/>
      <c r="EG455" s="96"/>
      <c r="EH455" s="18"/>
      <c r="EI455" s="2"/>
      <c r="EJ455" s="2"/>
      <c r="EK455" s="100"/>
      <c r="EL455" s="99"/>
      <c r="EM455" s="40"/>
      <c r="EN455" s="40"/>
      <c r="EO455" s="100"/>
      <c r="EP455" s="99"/>
      <c r="EQ455" s="40"/>
      <c r="ER455" s="40"/>
      <c r="ES455" s="40"/>
      <c r="ET455" s="40"/>
      <c r="EU455" s="40"/>
      <c r="EV455" s="40"/>
      <c r="EW455" s="100"/>
      <c r="EX455" s="99"/>
      <c r="EY455" s="40"/>
      <c r="EZ455" s="40"/>
      <c r="FA455" s="40"/>
      <c r="FB455" s="40"/>
      <c r="FC455" s="40"/>
      <c r="FD455" s="40"/>
      <c r="FE455" s="100"/>
    </row>
    <row r="456" spans="1:161">
      <c r="A456" s="119" t="str">
        <f>Validation!B456</f>
        <v>Pass</v>
      </c>
      <c r="B456" s="150"/>
      <c r="C456" s="150"/>
      <c r="D456" s="150"/>
      <c r="E456" s="151"/>
      <c r="F456" s="152"/>
      <c r="G456" s="150"/>
      <c r="H456" s="149"/>
      <c r="I456" s="40"/>
      <c r="J456" s="149"/>
      <c r="K456" s="102"/>
      <c r="L456" s="40"/>
      <c r="M456" s="123"/>
      <c r="N456" s="137"/>
      <c r="O456" s="137"/>
      <c r="P456" s="95"/>
      <c r="Q456" s="94"/>
      <c r="R456" s="96"/>
      <c r="S456" s="95"/>
      <c r="T456" s="40"/>
      <c r="U456" s="40"/>
      <c r="V456" s="185"/>
      <c r="W456" s="167"/>
      <c r="X456" s="96"/>
      <c r="Y456" s="99"/>
      <c r="Z456" s="40"/>
      <c r="AA456" s="40"/>
      <c r="AB456" s="171"/>
      <c r="AC456" s="172"/>
      <c r="AD456" s="40"/>
      <c r="AE456" s="40"/>
      <c r="AF456" s="94"/>
      <c r="AG456" s="94"/>
      <c r="AH456" s="100"/>
      <c r="AI456" s="170"/>
      <c r="AJ456" s="169"/>
      <c r="AK456" s="98"/>
      <c r="AL456" s="168"/>
      <c r="AM456" s="97"/>
      <c r="AN456" s="98"/>
      <c r="AO456" s="98"/>
      <c r="AP456" s="225"/>
      <c r="AQ456" s="175"/>
      <c r="AR456" s="98"/>
      <c r="AS456" s="235"/>
      <c r="AT456" s="168"/>
      <c r="AU456" s="136"/>
      <c r="AV456" s="99"/>
      <c r="AW456" s="40"/>
      <c r="AX456" s="40"/>
      <c r="AY456" s="40"/>
      <c r="AZ456" s="40"/>
      <c r="BA456" s="40"/>
      <c r="BB456" s="40"/>
      <c r="BC456" s="40"/>
      <c r="BD456" s="40"/>
      <c r="BE456" s="40"/>
      <c r="BF456" s="101"/>
      <c r="BG456" s="96"/>
      <c r="BH456" s="99"/>
      <c r="BI456" s="40"/>
      <c r="BJ456" s="40"/>
      <c r="BK456" s="40"/>
      <c r="BL456" s="40"/>
      <c r="BM456" s="40"/>
      <c r="BN456" s="40"/>
      <c r="BO456" s="40"/>
      <c r="BP456" s="100"/>
      <c r="BQ456" s="40"/>
      <c r="BR456" s="40"/>
      <c r="BS456" s="40"/>
      <c r="BT456" s="40"/>
      <c r="BU456" s="40"/>
      <c r="BV456" s="40"/>
      <c r="BW456" s="40"/>
      <c r="BX456" s="40"/>
      <c r="BY456" s="100"/>
      <c r="BZ456" s="99"/>
      <c r="CA456" s="40"/>
      <c r="CB456" s="40"/>
      <c r="CC456" s="40"/>
      <c r="CD456" s="40"/>
      <c r="CE456" s="40"/>
      <c r="CF456" s="40"/>
      <c r="CG456" s="40"/>
      <c r="CH456" s="40"/>
      <c r="CI456" s="40"/>
      <c r="CJ456" s="40"/>
      <c r="CK456" s="40"/>
      <c r="CL456" s="40"/>
      <c r="CM456" s="40"/>
      <c r="CN456" s="40"/>
      <c r="CO456" s="40"/>
      <c r="CP456" s="40"/>
      <c r="CQ456" s="40"/>
      <c r="CR456" s="40"/>
      <c r="CS456" s="102"/>
      <c r="CT456" s="103"/>
      <c r="CU456" s="40"/>
      <c r="CV456" s="40"/>
      <c r="CW456" s="40"/>
      <c r="CX456" s="40"/>
      <c r="CY456" s="40"/>
      <c r="CZ456" s="40"/>
      <c r="DA456" s="40"/>
      <c r="DB456" s="40"/>
      <c r="DC456" s="40"/>
      <c r="DD456" s="40"/>
      <c r="DE456" s="40"/>
      <c r="DF456" s="40"/>
      <c r="DG456" s="40"/>
      <c r="DH456" s="40"/>
      <c r="DI456" s="40"/>
      <c r="DJ456" s="40"/>
      <c r="DK456" s="40"/>
      <c r="DL456" s="40"/>
      <c r="DM456" s="40"/>
      <c r="DN456" s="40"/>
      <c r="DO456" s="94"/>
      <c r="DP456" s="100"/>
      <c r="DQ456" s="104"/>
      <c r="DR456" s="105"/>
      <c r="DS456" s="105"/>
      <c r="DT456" s="105"/>
      <c r="DU456" s="105"/>
      <c r="DV456" s="105"/>
      <c r="DW456" s="94"/>
      <c r="DX456" s="191"/>
      <c r="DY456" s="104"/>
      <c r="DZ456" s="105"/>
      <c r="EA456" s="105"/>
      <c r="EB456" s="105"/>
      <c r="EC456" s="105"/>
      <c r="ED456" s="105"/>
      <c r="EE456" s="105"/>
      <c r="EF456" s="94"/>
      <c r="EG456" s="96"/>
      <c r="EH456" s="18"/>
      <c r="EI456" s="2"/>
      <c r="EJ456" s="2"/>
      <c r="EK456" s="100"/>
      <c r="EL456" s="99"/>
      <c r="EM456" s="40"/>
      <c r="EN456" s="40"/>
      <c r="EO456" s="100"/>
      <c r="EP456" s="99"/>
      <c r="EQ456" s="40"/>
      <c r="ER456" s="40"/>
      <c r="ES456" s="40"/>
      <c r="ET456" s="40"/>
      <c r="EU456" s="40"/>
      <c r="EV456" s="40"/>
      <c r="EW456" s="100"/>
      <c r="EX456" s="99"/>
      <c r="EY456" s="40"/>
      <c r="EZ456" s="40"/>
      <c r="FA456" s="40"/>
      <c r="FB456" s="40"/>
      <c r="FC456" s="40"/>
      <c r="FD456" s="40"/>
      <c r="FE456" s="100"/>
    </row>
    <row r="457" spans="1:161">
      <c r="A457" s="119" t="str">
        <f>Validation!B457</f>
        <v>Pass</v>
      </c>
      <c r="B457" s="150"/>
      <c r="C457" s="150"/>
      <c r="D457" s="150"/>
      <c r="E457" s="151"/>
      <c r="F457" s="152"/>
      <c r="G457" s="150"/>
      <c r="H457" s="149"/>
      <c r="I457" s="40"/>
      <c r="J457" s="149"/>
      <c r="K457" s="102"/>
      <c r="L457" s="40"/>
      <c r="M457" s="123"/>
      <c r="N457" s="137"/>
      <c r="O457" s="137"/>
      <c r="P457" s="95"/>
      <c r="Q457" s="94"/>
      <c r="R457" s="96"/>
      <c r="S457" s="95"/>
      <c r="T457" s="40"/>
      <c r="U457" s="40"/>
      <c r="V457" s="185"/>
      <c r="W457" s="167"/>
      <c r="X457" s="96"/>
      <c r="Y457" s="99"/>
      <c r="Z457" s="40"/>
      <c r="AA457" s="40"/>
      <c r="AB457" s="171"/>
      <c r="AC457" s="172"/>
      <c r="AD457" s="40"/>
      <c r="AE457" s="40"/>
      <c r="AF457" s="94"/>
      <c r="AG457" s="94"/>
      <c r="AH457" s="100"/>
      <c r="AI457" s="170"/>
      <c r="AJ457" s="169"/>
      <c r="AK457" s="98"/>
      <c r="AL457" s="168"/>
      <c r="AM457" s="97"/>
      <c r="AN457" s="98"/>
      <c r="AO457" s="98"/>
      <c r="AP457" s="225"/>
      <c r="AQ457" s="175"/>
      <c r="AR457" s="98"/>
      <c r="AS457" s="235"/>
      <c r="AT457" s="168"/>
      <c r="AU457" s="136"/>
      <c r="AV457" s="99"/>
      <c r="AW457" s="40"/>
      <c r="AX457" s="40"/>
      <c r="AY457" s="40"/>
      <c r="AZ457" s="40"/>
      <c r="BA457" s="40"/>
      <c r="BB457" s="40"/>
      <c r="BC457" s="40"/>
      <c r="BD457" s="40"/>
      <c r="BE457" s="40"/>
      <c r="BF457" s="101"/>
      <c r="BG457" s="96"/>
      <c r="BH457" s="99"/>
      <c r="BI457" s="40"/>
      <c r="BJ457" s="40"/>
      <c r="BK457" s="40"/>
      <c r="BL457" s="40"/>
      <c r="BM457" s="40"/>
      <c r="BN457" s="40"/>
      <c r="BO457" s="40"/>
      <c r="BP457" s="100"/>
      <c r="BQ457" s="40"/>
      <c r="BR457" s="40"/>
      <c r="BS457" s="40"/>
      <c r="BT457" s="40"/>
      <c r="BU457" s="40"/>
      <c r="BV457" s="40"/>
      <c r="BW457" s="40"/>
      <c r="BX457" s="40"/>
      <c r="BY457" s="100"/>
      <c r="BZ457" s="99"/>
      <c r="CA457" s="40"/>
      <c r="CB457" s="40"/>
      <c r="CC457" s="40"/>
      <c r="CD457" s="40"/>
      <c r="CE457" s="40"/>
      <c r="CF457" s="40"/>
      <c r="CG457" s="40"/>
      <c r="CH457" s="40"/>
      <c r="CI457" s="40"/>
      <c r="CJ457" s="40"/>
      <c r="CK457" s="40"/>
      <c r="CL457" s="40"/>
      <c r="CM457" s="40"/>
      <c r="CN457" s="40"/>
      <c r="CO457" s="40"/>
      <c r="CP457" s="40"/>
      <c r="CQ457" s="40"/>
      <c r="CR457" s="40"/>
      <c r="CS457" s="102"/>
      <c r="CT457" s="103"/>
      <c r="CU457" s="40"/>
      <c r="CV457" s="40"/>
      <c r="CW457" s="40"/>
      <c r="CX457" s="40"/>
      <c r="CY457" s="40"/>
      <c r="CZ457" s="40"/>
      <c r="DA457" s="40"/>
      <c r="DB457" s="40"/>
      <c r="DC457" s="40"/>
      <c r="DD457" s="40"/>
      <c r="DE457" s="40"/>
      <c r="DF457" s="40"/>
      <c r="DG457" s="40"/>
      <c r="DH457" s="40"/>
      <c r="DI457" s="40"/>
      <c r="DJ457" s="40"/>
      <c r="DK457" s="40"/>
      <c r="DL457" s="40"/>
      <c r="DM457" s="40"/>
      <c r="DN457" s="40"/>
      <c r="DO457" s="94"/>
      <c r="DP457" s="100"/>
      <c r="DQ457" s="104"/>
      <c r="DR457" s="105"/>
      <c r="DS457" s="105"/>
      <c r="DT457" s="105"/>
      <c r="DU457" s="105"/>
      <c r="DV457" s="105"/>
      <c r="DW457" s="94"/>
      <c r="DX457" s="191"/>
      <c r="DY457" s="104"/>
      <c r="DZ457" s="105"/>
      <c r="EA457" s="105"/>
      <c r="EB457" s="105"/>
      <c r="EC457" s="105"/>
      <c r="ED457" s="105"/>
      <c r="EE457" s="105"/>
      <c r="EF457" s="94"/>
      <c r="EG457" s="96"/>
      <c r="EH457" s="18"/>
      <c r="EI457" s="2"/>
      <c r="EJ457" s="2"/>
      <c r="EK457" s="100"/>
      <c r="EL457" s="99"/>
      <c r="EM457" s="40"/>
      <c r="EN457" s="40"/>
      <c r="EO457" s="100"/>
      <c r="EP457" s="99"/>
      <c r="EQ457" s="40"/>
      <c r="ER457" s="40"/>
      <c r="ES457" s="40"/>
      <c r="ET457" s="40"/>
      <c r="EU457" s="40"/>
      <c r="EV457" s="40"/>
      <c r="EW457" s="100"/>
      <c r="EX457" s="99"/>
      <c r="EY457" s="40"/>
      <c r="EZ457" s="40"/>
      <c r="FA457" s="40"/>
      <c r="FB457" s="40"/>
      <c r="FC457" s="40"/>
      <c r="FD457" s="40"/>
      <c r="FE457" s="100"/>
    </row>
    <row r="458" spans="1:161">
      <c r="A458" s="119" t="str">
        <f>Validation!B458</f>
        <v>Pass</v>
      </c>
      <c r="B458" s="150"/>
      <c r="C458" s="150"/>
      <c r="D458" s="150"/>
      <c r="E458" s="151"/>
      <c r="F458" s="152"/>
      <c r="G458" s="150"/>
      <c r="H458" s="149"/>
      <c r="I458" s="40"/>
      <c r="J458" s="149"/>
      <c r="K458" s="102"/>
      <c r="L458" s="40"/>
      <c r="M458" s="123"/>
      <c r="N458" s="137"/>
      <c r="O458" s="137"/>
      <c r="P458" s="95"/>
      <c r="Q458" s="94"/>
      <c r="R458" s="96"/>
      <c r="S458" s="95"/>
      <c r="T458" s="40"/>
      <c r="U458" s="40"/>
      <c r="V458" s="185"/>
      <c r="W458" s="167"/>
      <c r="X458" s="96"/>
      <c r="Y458" s="99"/>
      <c r="Z458" s="40"/>
      <c r="AA458" s="40"/>
      <c r="AB458" s="171"/>
      <c r="AC458" s="172"/>
      <c r="AD458" s="40"/>
      <c r="AE458" s="40"/>
      <c r="AF458" s="94"/>
      <c r="AG458" s="94"/>
      <c r="AH458" s="100"/>
      <c r="AI458" s="170"/>
      <c r="AJ458" s="169"/>
      <c r="AK458" s="98"/>
      <c r="AL458" s="168"/>
      <c r="AM458" s="97"/>
      <c r="AN458" s="98"/>
      <c r="AO458" s="98"/>
      <c r="AP458" s="225"/>
      <c r="AQ458" s="175"/>
      <c r="AR458" s="98"/>
      <c r="AS458" s="235"/>
      <c r="AT458" s="168"/>
      <c r="AU458" s="136"/>
      <c r="AV458" s="99"/>
      <c r="AW458" s="40"/>
      <c r="AX458" s="40"/>
      <c r="AY458" s="40"/>
      <c r="AZ458" s="40"/>
      <c r="BA458" s="40"/>
      <c r="BB458" s="40"/>
      <c r="BC458" s="40"/>
      <c r="BD458" s="40"/>
      <c r="BE458" s="40"/>
      <c r="BF458" s="101"/>
      <c r="BG458" s="96"/>
      <c r="BH458" s="99"/>
      <c r="BI458" s="40"/>
      <c r="BJ458" s="40"/>
      <c r="BK458" s="40"/>
      <c r="BL458" s="40"/>
      <c r="BM458" s="40"/>
      <c r="BN458" s="40"/>
      <c r="BO458" s="40"/>
      <c r="BP458" s="100"/>
      <c r="BQ458" s="40"/>
      <c r="BR458" s="40"/>
      <c r="BS458" s="40"/>
      <c r="BT458" s="40"/>
      <c r="BU458" s="40"/>
      <c r="BV458" s="40"/>
      <c r="BW458" s="40"/>
      <c r="BX458" s="40"/>
      <c r="BY458" s="100"/>
      <c r="BZ458" s="99"/>
      <c r="CA458" s="40"/>
      <c r="CB458" s="40"/>
      <c r="CC458" s="40"/>
      <c r="CD458" s="40"/>
      <c r="CE458" s="40"/>
      <c r="CF458" s="40"/>
      <c r="CG458" s="40"/>
      <c r="CH458" s="40"/>
      <c r="CI458" s="40"/>
      <c r="CJ458" s="40"/>
      <c r="CK458" s="40"/>
      <c r="CL458" s="40"/>
      <c r="CM458" s="40"/>
      <c r="CN458" s="40"/>
      <c r="CO458" s="40"/>
      <c r="CP458" s="40"/>
      <c r="CQ458" s="40"/>
      <c r="CR458" s="40"/>
      <c r="CS458" s="102"/>
      <c r="CT458" s="103"/>
      <c r="CU458" s="40"/>
      <c r="CV458" s="40"/>
      <c r="CW458" s="40"/>
      <c r="CX458" s="40"/>
      <c r="CY458" s="40"/>
      <c r="CZ458" s="40"/>
      <c r="DA458" s="40"/>
      <c r="DB458" s="40"/>
      <c r="DC458" s="40"/>
      <c r="DD458" s="40"/>
      <c r="DE458" s="40"/>
      <c r="DF458" s="40"/>
      <c r="DG458" s="40"/>
      <c r="DH458" s="40"/>
      <c r="DI458" s="40"/>
      <c r="DJ458" s="40"/>
      <c r="DK458" s="40"/>
      <c r="DL458" s="40"/>
      <c r="DM458" s="40"/>
      <c r="DN458" s="40"/>
      <c r="DO458" s="94"/>
      <c r="DP458" s="100"/>
      <c r="DQ458" s="104"/>
      <c r="DR458" s="105"/>
      <c r="DS458" s="105"/>
      <c r="DT458" s="105"/>
      <c r="DU458" s="105"/>
      <c r="DV458" s="105"/>
      <c r="DW458" s="94"/>
      <c r="DX458" s="191"/>
      <c r="DY458" s="104"/>
      <c r="DZ458" s="105"/>
      <c r="EA458" s="105"/>
      <c r="EB458" s="105"/>
      <c r="EC458" s="105"/>
      <c r="ED458" s="105"/>
      <c r="EE458" s="105"/>
      <c r="EF458" s="94"/>
      <c r="EG458" s="96"/>
      <c r="EH458" s="18"/>
      <c r="EI458" s="2"/>
      <c r="EJ458" s="2"/>
      <c r="EK458" s="100"/>
      <c r="EL458" s="99"/>
      <c r="EM458" s="40"/>
      <c r="EN458" s="40"/>
      <c r="EO458" s="100"/>
      <c r="EP458" s="99"/>
      <c r="EQ458" s="40"/>
      <c r="ER458" s="40"/>
      <c r="ES458" s="40"/>
      <c r="ET458" s="40"/>
      <c r="EU458" s="40"/>
      <c r="EV458" s="40"/>
      <c r="EW458" s="100"/>
      <c r="EX458" s="99"/>
      <c r="EY458" s="40"/>
      <c r="EZ458" s="40"/>
      <c r="FA458" s="40"/>
      <c r="FB458" s="40"/>
      <c r="FC458" s="40"/>
      <c r="FD458" s="40"/>
      <c r="FE458" s="100"/>
    </row>
    <row r="459" spans="1:161">
      <c r="A459" s="119" t="str">
        <f>Validation!B459</f>
        <v>Pass</v>
      </c>
      <c r="B459" s="150"/>
      <c r="C459" s="150"/>
      <c r="D459" s="150"/>
      <c r="E459" s="151"/>
      <c r="F459" s="152"/>
      <c r="G459" s="150"/>
      <c r="H459" s="149"/>
      <c r="I459" s="40"/>
      <c r="J459" s="149"/>
      <c r="K459" s="102"/>
      <c r="L459" s="40"/>
      <c r="M459" s="123"/>
      <c r="N459" s="137"/>
      <c r="O459" s="137"/>
      <c r="P459" s="95"/>
      <c r="Q459" s="94"/>
      <c r="R459" s="96"/>
      <c r="S459" s="95"/>
      <c r="T459" s="40"/>
      <c r="U459" s="40"/>
      <c r="V459" s="185"/>
      <c r="W459" s="167"/>
      <c r="X459" s="96"/>
      <c r="Y459" s="99"/>
      <c r="Z459" s="40"/>
      <c r="AA459" s="40"/>
      <c r="AB459" s="171"/>
      <c r="AC459" s="172"/>
      <c r="AD459" s="40"/>
      <c r="AE459" s="40"/>
      <c r="AF459" s="94"/>
      <c r="AG459" s="94"/>
      <c r="AH459" s="100"/>
      <c r="AI459" s="170"/>
      <c r="AJ459" s="169"/>
      <c r="AK459" s="98"/>
      <c r="AL459" s="168"/>
      <c r="AM459" s="97"/>
      <c r="AN459" s="98"/>
      <c r="AO459" s="98"/>
      <c r="AP459" s="225"/>
      <c r="AQ459" s="175"/>
      <c r="AR459" s="98"/>
      <c r="AS459" s="235"/>
      <c r="AT459" s="168"/>
      <c r="AU459" s="136"/>
      <c r="AV459" s="99"/>
      <c r="AW459" s="40"/>
      <c r="AX459" s="40"/>
      <c r="AY459" s="40"/>
      <c r="AZ459" s="40"/>
      <c r="BA459" s="40"/>
      <c r="BB459" s="40"/>
      <c r="BC459" s="40"/>
      <c r="BD459" s="40"/>
      <c r="BE459" s="40"/>
      <c r="BF459" s="101"/>
      <c r="BG459" s="96"/>
      <c r="BH459" s="99"/>
      <c r="BI459" s="40"/>
      <c r="BJ459" s="40"/>
      <c r="BK459" s="40"/>
      <c r="BL459" s="40"/>
      <c r="BM459" s="40"/>
      <c r="BN459" s="40"/>
      <c r="BO459" s="40"/>
      <c r="BP459" s="100"/>
      <c r="BQ459" s="40"/>
      <c r="BR459" s="40"/>
      <c r="BS459" s="40"/>
      <c r="BT459" s="40"/>
      <c r="BU459" s="40"/>
      <c r="BV459" s="40"/>
      <c r="BW459" s="40"/>
      <c r="BX459" s="40"/>
      <c r="BY459" s="100"/>
      <c r="BZ459" s="99"/>
      <c r="CA459" s="40"/>
      <c r="CB459" s="40"/>
      <c r="CC459" s="40"/>
      <c r="CD459" s="40"/>
      <c r="CE459" s="40"/>
      <c r="CF459" s="40"/>
      <c r="CG459" s="40"/>
      <c r="CH459" s="40"/>
      <c r="CI459" s="40"/>
      <c r="CJ459" s="40"/>
      <c r="CK459" s="40"/>
      <c r="CL459" s="40"/>
      <c r="CM459" s="40"/>
      <c r="CN459" s="40"/>
      <c r="CO459" s="40"/>
      <c r="CP459" s="40"/>
      <c r="CQ459" s="40"/>
      <c r="CR459" s="40"/>
      <c r="CS459" s="102"/>
      <c r="CT459" s="103"/>
      <c r="CU459" s="40"/>
      <c r="CV459" s="40"/>
      <c r="CW459" s="40"/>
      <c r="CX459" s="40"/>
      <c r="CY459" s="40"/>
      <c r="CZ459" s="40"/>
      <c r="DA459" s="40"/>
      <c r="DB459" s="40"/>
      <c r="DC459" s="40"/>
      <c r="DD459" s="40"/>
      <c r="DE459" s="40"/>
      <c r="DF459" s="40"/>
      <c r="DG459" s="40"/>
      <c r="DH459" s="40"/>
      <c r="DI459" s="40"/>
      <c r="DJ459" s="40"/>
      <c r="DK459" s="40"/>
      <c r="DL459" s="40"/>
      <c r="DM459" s="40"/>
      <c r="DN459" s="40"/>
      <c r="DO459" s="94"/>
      <c r="DP459" s="100"/>
      <c r="DQ459" s="104"/>
      <c r="DR459" s="105"/>
      <c r="DS459" s="105"/>
      <c r="DT459" s="105"/>
      <c r="DU459" s="105"/>
      <c r="DV459" s="105"/>
      <c r="DW459" s="94"/>
      <c r="DX459" s="191"/>
      <c r="DY459" s="104"/>
      <c r="DZ459" s="105"/>
      <c r="EA459" s="105"/>
      <c r="EB459" s="105"/>
      <c r="EC459" s="105"/>
      <c r="ED459" s="105"/>
      <c r="EE459" s="105"/>
      <c r="EF459" s="94"/>
      <c r="EG459" s="96"/>
      <c r="EH459" s="18"/>
      <c r="EI459" s="2"/>
      <c r="EJ459" s="2"/>
      <c r="EK459" s="100"/>
      <c r="EL459" s="99"/>
      <c r="EM459" s="40"/>
      <c r="EN459" s="40"/>
      <c r="EO459" s="100"/>
      <c r="EP459" s="99"/>
      <c r="EQ459" s="40"/>
      <c r="ER459" s="40"/>
      <c r="ES459" s="40"/>
      <c r="ET459" s="40"/>
      <c r="EU459" s="40"/>
      <c r="EV459" s="40"/>
      <c r="EW459" s="100"/>
      <c r="EX459" s="99"/>
      <c r="EY459" s="40"/>
      <c r="EZ459" s="40"/>
      <c r="FA459" s="40"/>
      <c r="FB459" s="40"/>
      <c r="FC459" s="40"/>
      <c r="FD459" s="40"/>
      <c r="FE459" s="100"/>
    </row>
    <row r="460" spans="1:161">
      <c r="A460" s="119" t="str">
        <f>Validation!B460</f>
        <v>Pass</v>
      </c>
      <c r="B460" s="150"/>
      <c r="C460" s="150"/>
      <c r="D460" s="150"/>
      <c r="E460" s="151"/>
      <c r="F460" s="152"/>
      <c r="G460" s="150"/>
      <c r="H460" s="149"/>
      <c r="I460" s="40"/>
      <c r="J460" s="149"/>
      <c r="K460" s="102"/>
      <c r="L460" s="40"/>
      <c r="M460" s="123"/>
      <c r="N460" s="137"/>
      <c r="O460" s="137"/>
      <c r="P460" s="95"/>
      <c r="Q460" s="94"/>
      <c r="R460" s="96"/>
      <c r="S460" s="95"/>
      <c r="T460" s="40"/>
      <c r="U460" s="40"/>
      <c r="V460" s="185"/>
      <c r="W460" s="167"/>
      <c r="X460" s="96"/>
      <c r="Y460" s="99"/>
      <c r="Z460" s="40"/>
      <c r="AA460" s="40"/>
      <c r="AB460" s="171"/>
      <c r="AC460" s="172"/>
      <c r="AD460" s="40"/>
      <c r="AE460" s="40"/>
      <c r="AF460" s="94"/>
      <c r="AG460" s="94"/>
      <c r="AH460" s="100"/>
      <c r="AI460" s="170"/>
      <c r="AJ460" s="169"/>
      <c r="AK460" s="98"/>
      <c r="AL460" s="168"/>
      <c r="AM460" s="97"/>
      <c r="AN460" s="98"/>
      <c r="AO460" s="98"/>
      <c r="AP460" s="225"/>
      <c r="AQ460" s="175"/>
      <c r="AR460" s="98"/>
      <c r="AS460" s="235"/>
      <c r="AT460" s="168"/>
      <c r="AU460" s="136"/>
      <c r="AV460" s="99"/>
      <c r="AW460" s="40"/>
      <c r="AX460" s="40"/>
      <c r="AY460" s="40"/>
      <c r="AZ460" s="40"/>
      <c r="BA460" s="40"/>
      <c r="BB460" s="40"/>
      <c r="BC460" s="40"/>
      <c r="BD460" s="40"/>
      <c r="BE460" s="40"/>
      <c r="BF460" s="101"/>
      <c r="BG460" s="96"/>
      <c r="BH460" s="99"/>
      <c r="BI460" s="40"/>
      <c r="BJ460" s="40"/>
      <c r="BK460" s="40"/>
      <c r="BL460" s="40"/>
      <c r="BM460" s="40"/>
      <c r="BN460" s="40"/>
      <c r="BO460" s="40"/>
      <c r="BP460" s="100"/>
      <c r="BQ460" s="40"/>
      <c r="BR460" s="40"/>
      <c r="BS460" s="40"/>
      <c r="BT460" s="40"/>
      <c r="BU460" s="40"/>
      <c r="BV460" s="40"/>
      <c r="BW460" s="40"/>
      <c r="BX460" s="40"/>
      <c r="BY460" s="100"/>
      <c r="BZ460" s="99"/>
      <c r="CA460" s="40"/>
      <c r="CB460" s="40"/>
      <c r="CC460" s="40"/>
      <c r="CD460" s="40"/>
      <c r="CE460" s="40"/>
      <c r="CF460" s="40"/>
      <c r="CG460" s="40"/>
      <c r="CH460" s="40"/>
      <c r="CI460" s="40"/>
      <c r="CJ460" s="40"/>
      <c r="CK460" s="40"/>
      <c r="CL460" s="40"/>
      <c r="CM460" s="40"/>
      <c r="CN460" s="40"/>
      <c r="CO460" s="40"/>
      <c r="CP460" s="40"/>
      <c r="CQ460" s="40"/>
      <c r="CR460" s="40"/>
      <c r="CS460" s="102"/>
      <c r="CT460" s="103"/>
      <c r="CU460" s="40"/>
      <c r="CV460" s="40"/>
      <c r="CW460" s="40"/>
      <c r="CX460" s="40"/>
      <c r="CY460" s="40"/>
      <c r="CZ460" s="40"/>
      <c r="DA460" s="40"/>
      <c r="DB460" s="40"/>
      <c r="DC460" s="40"/>
      <c r="DD460" s="40"/>
      <c r="DE460" s="40"/>
      <c r="DF460" s="40"/>
      <c r="DG460" s="40"/>
      <c r="DH460" s="40"/>
      <c r="DI460" s="40"/>
      <c r="DJ460" s="40"/>
      <c r="DK460" s="40"/>
      <c r="DL460" s="40"/>
      <c r="DM460" s="40"/>
      <c r="DN460" s="40"/>
      <c r="DO460" s="94"/>
      <c r="DP460" s="100"/>
      <c r="DQ460" s="104"/>
      <c r="DR460" s="105"/>
      <c r="DS460" s="105"/>
      <c r="DT460" s="105"/>
      <c r="DU460" s="105"/>
      <c r="DV460" s="105"/>
      <c r="DW460" s="94"/>
      <c r="DX460" s="191"/>
      <c r="DY460" s="104"/>
      <c r="DZ460" s="105"/>
      <c r="EA460" s="105"/>
      <c r="EB460" s="105"/>
      <c r="EC460" s="105"/>
      <c r="ED460" s="105"/>
      <c r="EE460" s="105"/>
      <c r="EF460" s="94"/>
      <c r="EG460" s="96"/>
      <c r="EH460" s="18"/>
      <c r="EI460" s="2"/>
      <c r="EJ460" s="2"/>
      <c r="EK460" s="100"/>
      <c r="EL460" s="99"/>
      <c r="EM460" s="40"/>
      <c r="EN460" s="40"/>
      <c r="EO460" s="100"/>
      <c r="EP460" s="99"/>
      <c r="EQ460" s="40"/>
      <c r="ER460" s="40"/>
      <c r="ES460" s="40"/>
      <c r="ET460" s="40"/>
      <c r="EU460" s="40"/>
      <c r="EV460" s="40"/>
      <c r="EW460" s="100"/>
      <c r="EX460" s="99"/>
      <c r="EY460" s="40"/>
      <c r="EZ460" s="40"/>
      <c r="FA460" s="40"/>
      <c r="FB460" s="40"/>
      <c r="FC460" s="40"/>
      <c r="FD460" s="40"/>
      <c r="FE460" s="100"/>
    </row>
    <row r="461" spans="1:161">
      <c r="A461" s="119" t="str">
        <f>Validation!B461</f>
        <v>Pass</v>
      </c>
      <c r="B461" s="150"/>
      <c r="C461" s="150"/>
      <c r="D461" s="150"/>
      <c r="E461" s="151"/>
      <c r="F461" s="152"/>
      <c r="G461" s="150"/>
      <c r="H461" s="149"/>
      <c r="I461" s="40"/>
      <c r="J461" s="149"/>
      <c r="K461" s="102"/>
      <c r="L461" s="40"/>
      <c r="M461" s="123"/>
      <c r="N461" s="137"/>
      <c r="O461" s="137"/>
      <c r="P461" s="95"/>
      <c r="Q461" s="94"/>
      <c r="R461" s="96"/>
      <c r="S461" s="95"/>
      <c r="T461" s="40"/>
      <c r="U461" s="40"/>
      <c r="V461" s="185"/>
      <c r="W461" s="167"/>
      <c r="X461" s="96"/>
      <c r="Y461" s="99"/>
      <c r="Z461" s="40"/>
      <c r="AA461" s="40"/>
      <c r="AB461" s="171"/>
      <c r="AC461" s="172"/>
      <c r="AD461" s="40"/>
      <c r="AE461" s="40"/>
      <c r="AF461" s="94"/>
      <c r="AG461" s="94"/>
      <c r="AH461" s="100"/>
      <c r="AI461" s="170"/>
      <c r="AJ461" s="169"/>
      <c r="AK461" s="98"/>
      <c r="AL461" s="168"/>
      <c r="AM461" s="97"/>
      <c r="AN461" s="98"/>
      <c r="AO461" s="98"/>
      <c r="AP461" s="225"/>
      <c r="AQ461" s="175"/>
      <c r="AR461" s="98"/>
      <c r="AS461" s="235"/>
      <c r="AT461" s="168"/>
      <c r="AU461" s="136"/>
      <c r="AV461" s="99"/>
      <c r="AW461" s="40"/>
      <c r="AX461" s="40"/>
      <c r="AY461" s="40"/>
      <c r="AZ461" s="40"/>
      <c r="BA461" s="40"/>
      <c r="BB461" s="40"/>
      <c r="BC461" s="40"/>
      <c r="BD461" s="40"/>
      <c r="BE461" s="40"/>
      <c r="BF461" s="101"/>
      <c r="BG461" s="96"/>
      <c r="BH461" s="99"/>
      <c r="BI461" s="40"/>
      <c r="BJ461" s="40"/>
      <c r="BK461" s="40"/>
      <c r="BL461" s="40"/>
      <c r="BM461" s="40"/>
      <c r="BN461" s="40"/>
      <c r="BO461" s="40"/>
      <c r="BP461" s="100"/>
      <c r="BQ461" s="40"/>
      <c r="BR461" s="40"/>
      <c r="BS461" s="40"/>
      <c r="BT461" s="40"/>
      <c r="BU461" s="40"/>
      <c r="BV461" s="40"/>
      <c r="BW461" s="40"/>
      <c r="BX461" s="40"/>
      <c r="BY461" s="100"/>
      <c r="BZ461" s="99"/>
      <c r="CA461" s="40"/>
      <c r="CB461" s="40"/>
      <c r="CC461" s="40"/>
      <c r="CD461" s="40"/>
      <c r="CE461" s="40"/>
      <c r="CF461" s="40"/>
      <c r="CG461" s="40"/>
      <c r="CH461" s="40"/>
      <c r="CI461" s="40"/>
      <c r="CJ461" s="40"/>
      <c r="CK461" s="40"/>
      <c r="CL461" s="40"/>
      <c r="CM461" s="40"/>
      <c r="CN461" s="40"/>
      <c r="CO461" s="40"/>
      <c r="CP461" s="40"/>
      <c r="CQ461" s="40"/>
      <c r="CR461" s="40"/>
      <c r="CS461" s="102"/>
      <c r="CT461" s="103"/>
      <c r="CU461" s="40"/>
      <c r="CV461" s="40"/>
      <c r="CW461" s="40"/>
      <c r="CX461" s="40"/>
      <c r="CY461" s="40"/>
      <c r="CZ461" s="40"/>
      <c r="DA461" s="40"/>
      <c r="DB461" s="40"/>
      <c r="DC461" s="40"/>
      <c r="DD461" s="40"/>
      <c r="DE461" s="40"/>
      <c r="DF461" s="40"/>
      <c r="DG461" s="40"/>
      <c r="DH461" s="40"/>
      <c r="DI461" s="40"/>
      <c r="DJ461" s="40"/>
      <c r="DK461" s="40"/>
      <c r="DL461" s="40"/>
      <c r="DM461" s="40"/>
      <c r="DN461" s="40"/>
      <c r="DO461" s="94"/>
      <c r="DP461" s="100"/>
      <c r="DQ461" s="104"/>
      <c r="DR461" s="105"/>
      <c r="DS461" s="105"/>
      <c r="DT461" s="105"/>
      <c r="DU461" s="105"/>
      <c r="DV461" s="105"/>
      <c r="DW461" s="94"/>
      <c r="DX461" s="191"/>
      <c r="DY461" s="104"/>
      <c r="DZ461" s="105"/>
      <c r="EA461" s="105"/>
      <c r="EB461" s="105"/>
      <c r="EC461" s="105"/>
      <c r="ED461" s="105"/>
      <c r="EE461" s="105"/>
      <c r="EF461" s="94"/>
      <c r="EG461" s="96"/>
      <c r="EH461" s="18"/>
      <c r="EI461" s="2"/>
      <c r="EJ461" s="2"/>
      <c r="EK461" s="100"/>
      <c r="EL461" s="99"/>
      <c r="EM461" s="40"/>
      <c r="EN461" s="40"/>
      <c r="EO461" s="100"/>
      <c r="EP461" s="99"/>
      <c r="EQ461" s="40"/>
      <c r="ER461" s="40"/>
      <c r="ES461" s="40"/>
      <c r="ET461" s="40"/>
      <c r="EU461" s="40"/>
      <c r="EV461" s="40"/>
      <c r="EW461" s="100"/>
      <c r="EX461" s="99"/>
      <c r="EY461" s="40"/>
      <c r="EZ461" s="40"/>
      <c r="FA461" s="40"/>
      <c r="FB461" s="40"/>
      <c r="FC461" s="40"/>
      <c r="FD461" s="40"/>
      <c r="FE461" s="100"/>
    </row>
    <row r="462" spans="1:161">
      <c r="A462" s="119" t="str">
        <f>Validation!B462</f>
        <v>Pass</v>
      </c>
      <c r="B462" s="150"/>
      <c r="C462" s="150"/>
      <c r="D462" s="150"/>
      <c r="E462" s="151"/>
      <c r="F462" s="152"/>
      <c r="G462" s="150"/>
      <c r="H462" s="149"/>
      <c r="I462" s="40"/>
      <c r="J462" s="149"/>
      <c r="K462" s="102"/>
      <c r="L462" s="40"/>
      <c r="M462" s="123"/>
      <c r="N462" s="137"/>
      <c r="O462" s="137"/>
      <c r="P462" s="95"/>
      <c r="Q462" s="94"/>
      <c r="R462" s="96"/>
      <c r="S462" s="95"/>
      <c r="T462" s="40"/>
      <c r="U462" s="40"/>
      <c r="V462" s="185"/>
      <c r="W462" s="167"/>
      <c r="X462" s="96"/>
      <c r="Y462" s="99"/>
      <c r="Z462" s="40"/>
      <c r="AA462" s="40"/>
      <c r="AB462" s="171"/>
      <c r="AC462" s="172"/>
      <c r="AD462" s="40"/>
      <c r="AE462" s="40"/>
      <c r="AF462" s="94"/>
      <c r="AG462" s="94"/>
      <c r="AH462" s="100"/>
      <c r="AI462" s="170"/>
      <c r="AJ462" s="169"/>
      <c r="AK462" s="98"/>
      <c r="AL462" s="168"/>
      <c r="AM462" s="97"/>
      <c r="AN462" s="98"/>
      <c r="AO462" s="98"/>
      <c r="AP462" s="225"/>
      <c r="AQ462" s="175"/>
      <c r="AR462" s="98"/>
      <c r="AS462" s="235"/>
      <c r="AT462" s="168"/>
      <c r="AU462" s="136"/>
      <c r="AV462" s="99"/>
      <c r="AW462" s="40"/>
      <c r="AX462" s="40"/>
      <c r="AY462" s="40"/>
      <c r="AZ462" s="40"/>
      <c r="BA462" s="40"/>
      <c r="BB462" s="40"/>
      <c r="BC462" s="40"/>
      <c r="BD462" s="40"/>
      <c r="BE462" s="40"/>
      <c r="BF462" s="101"/>
      <c r="BG462" s="96"/>
      <c r="BH462" s="99"/>
      <c r="BI462" s="40"/>
      <c r="BJ462" s="40"/>
      <c r="BK462" s="40"/>
      <c r="BL462" s="40"/>
      <c r="BM462" s="40"/>
      <c r="BN462" s="40"/>
      <c r="BO462" s="40"/>
      <c r="BP462" s="100"/>
      <c r="BQ462" s="40"/>
      <c r="BR462" s="40"/>
      <c r="BS462" s="40"/>
      <c r="BT462" s="40"/>
      <c r="BU462" s="40"/>
      <c r="BV462" s="40"/>
      <c r="BW462" s="40"/>
      <c r="BX462" s="40"/>
      <c r="BY462" s="100"/>
      <c r="BZ462" s="99"/>
      <c r="CA462" s="40"/>
      <c r="CB462" s="40"/>
      <c r="CC462" s="40"/>
      <c r="CD462" s="40"/>
      <c r="CE462" s="40"/>
      <c r="CF462" s="40"/>
      <c r="CG462" s="40"/>
      <c r="CH462" s="40"/>
      <c r="CI462" s="40"/>
      <c r="CJ462" s="40"/>
      <c r="CK462" s="40"/>
      <c r="CL462" s="40"/>
      <c r="CM462" s="40"/>
      <c r="CN462" s="40"/>
      <c r="CO462" s="40"/>
      <c r="CP462" s="40"/>
      <c r="CQ462" s="40"/>
      <c r="CR462" s="40"/>
      <c r="CS462" s="102"/>
      <c r="CT462" s="103"/>
      <c r="CU462" s="40"/>
      <c r="CV462" s="40"/>
      <c r="CW462" s="40"/>
      <c r="CX462" s="40"/>
      <c r="CY462" s="40"/>
      <c r="CZ462" s="40"/>
      <c r="DA462" s="40"/>
      <c r="DB462" s="40"/>
      <c r="DC462" s="40"/>
      <c r="DD462" s="40"/>
      <c r="DE462" s="40"/>
      <c r="DF462" s="40"/>
      <c r="DG462" s="40"/>
      <c r="DH462" s="40"/>
      <c r="DI462" s="40"/>
      <c r="DJ462" s="40"/>
      <c r="DK462" s="40"/>
      <c r="DL462" s="40"/>
      <c r="DM462" s="40"/>
      <c r="DN462" s="40"/>
      <c r="DO462" s="94"/>
      <c r="DP462" s="100"/>
      <c r="DQ462" s="104"/>
      <c r="DR462" s="105"/>
      <c r="DS462" s="105"/>
      <c r="DT462" s="105"/>
      <c r="DU462" s="105"/>
      <c r="DV462" s="105"/>
      <c r="DW462" s="94"/>
      <c r="DX462" s="191"/>
      <c r="DY462" s="104"/>
      <c r="DZ462" s="105"/>
      <c r="EA462" s="105"/>
      <c r="EB462" s="105"/>
      <c r="EC462" s="105"/>
      <c r="ED462" s="105"/>
      <c r="EE462" s="105"/>
      <c r="EF462" s="94"/>
      <c r="EG462" s="96"/>
      <c r="EH462" s="18"/>
      <c r="EI462" s="2"/>
      <c r="EJ462" s="2"/>
      <c r="EK462" s="100"/>
      <c r="EL462" s="99"/>
      <c r="EM462" s="40"/>
      <c r="EN462" s="40"/>
      <c r="EO462" s="100"/>
      <c r="EP462" s="99"/>
      <c r="EQ462" s="40"/>
      <c r="ER462" s="40"/>
      <c r="ES462" s="40"/>
      <c r="ET462" s="40"/>
      <c r="EU462" s="40"/>
      <c r="EV462" s="40"/>
      <c r="EW462" s="100"/>
      <c r="EX462" s="99"/>
      <c r="EY462" s="40"/>
      <c r="EZ462" s="40"/>
      <c r="FA462" s="40"/>
      <c r="FB462" s="40"/>
      <c r="FC462" s="40"/>
      <c r="FD462" s="40"/>
      <c r="FE462" s="100"/>
    </row>
    <row r="463" spans="1:161">
      <c r="A463" s="119" t="str">
        <f>Validation!B463</f>
        <v>Pass</v>
      </c>
      <c r="B463" s="150"/>
      <c r="C463" s="150"/>
      <c r="D463" s="150"/>
      <c r="E463" s="151"/>
      <c r="F463" s="152"/>
      <c r="G463" s="150"/>
      <c r="H463" s="149"/>
      <c r="I463" s="40"/>
      <c r="J463" s="149"/>
      <c r="K463" s="102"/>
      <c r="L463" s="40"/>
      <c r="M463" s="123"/>
      <c r="N463" s="137"/>
      <c r="O463" s="137"/>
      <c r="P463" s="95"/>
      <c r="Q463" s="94"/>
      <c r="R463" s="96"/>
      <c r="S463" s="95"/>
      <c r="T463" s="40"/>
      <c r="U463" s="40"/>
      <c r="V463" s="185"/>
      <c r="W463" s="167"/>
      <c r="X463" s="96"/>
      <c r="Y463" s="99"/>
      <c r="Z463" s="40"/>
      <c r="AA463" s="40"/>
      <c r="AB463" s="171"/>
      <c r="AC463" s="172"/>
      <c r="AD463" s="40"/>
      <c r="AE463" s="40"/>
      <c r="AF463" s="94"/>
      <c r="AG463" s="94"/>
      <c r="AH463" s="100"/>
      <c r="AI463" s="170"/>
      <c r="AJ463" s="169"/>
      <c r="AK463" s="98"/>
      <c r="AL463" s="168"/>
      <c r="AM463" s="97"/>
      <c r="AN463" s="98"/>
      <c r="AO463" s="98"/>
      <c r="AP463" s="225"/>
      <c r="AQ463" s="175"/>
      <c r="AR463" s="98"/>
      <c r="AS463" s="235"/>
      <c r="AT463" s="168"/>
      <c r="AU463" s="136"/>
      <c r="AV463" s="99"/>
      <c r="AW463" s="40"/>
      <c r="AX463" s="40"/>
      <c r="AY463" s="40"/>
      <c r="AZ463" s="40"/>
      <c r="BA463" s="40"/>
      <c r="BB463" s="40"/>
      <c r="BC463" s="40"/>
      <c r="BD463" s="40"/>
      <c r="BE463" s="40"/>
      <c r="BF463" s="101"/>
      <c r="BG463" s="96"/>
      <c r="BH463" s="99"/>
      <c r="BI463" s="40"/>
      <c r="BJ463" s="40"/>
      <c r="BK463" s="40"/>
      <c r="BL463" s="40"/>
      <c r="BM463" s="40"/>
      <c r="BN463" s="40"/>
      <c r="BO463" s="40"/>
      <c r="BP463" s="100"/>
      <c r="BQ463" s="40"/>
      <c r="BR463" s="40"/>
      <c r="BS463" s="40"/>
      <c r="BT463" s="40"/>
      <c r="BU463" s="40"/>
      <c r="BV463" s="40"/>
      <c r="BW463" s="40"/>
      <c r="BX463" s="40"/>
      <c r="BY463" s="100"/>
      <c r="BZ463" s="99"/>
      <c r="CA463" s="40"/>
      <c r="CB463" s="40"/>
      <c r="CC463" s="40"/>
      <c r="CD463" s="40"/>
      <c r="CE463" s="40"/>
      <c r="CF463" s="40"/>
      <c r="CG463" s="40"/>
      <c r="CH463" s="40"/>
      <c r="CI463" s="40"/>
      <c r="CJ463" s="40"/>
      <c r="CK463" s="40"/>
      <c r="CL463" s="40"/>
      <c r="CM463" s="40"/>
      <c r="CN463" s="40"/>
      <c r="CO463" s="40"/>
      <c r="CP463" s="40"/>
      <c r="CQ463" s="40"/>
      <c r="CR463" s="40"/>
      <c r="CS463" s="102"/>
      <c r="CT463" s="103"/>
      <c r="CU463" s="40"/>
      <c r="CV463" s="40"/>
      <c r="CW463" s="40"/>
      <c r="CX463" s="40"/>
      <c r="CY463" s="40"/>
      <c r="CZ463" s="40"/>
      <c r="DA463" s="40"/>
      <c r="DB463" s="40"/>
      <c r="DC463" s="40"/>
      <c r="DD463" s="40"/>
      <c r="DE463" s="40"/>
      <c r="DF463" s="40"/>
      <c r="DG463" s="40"/>
      <c r="DH463" s="40"/>
      <c r="DI463" s="40"/>
      <c r="DJ463" s="40"/>
      <c r="DK463" s="40"/>
      <c r="DL463" s="40"/>
      <c r="DM463" s="40"/>
      <c r="DN463" s="40"/>
      <c r="DO463" s="94"/>
      <c r="DP463" s="100"/>
      <c r="DQ463" s="104"/>
      <c r="DR463" s="105"/>
      <c r="DS463" s="105"/>
      <c r="DT463" s="105"/>
      <c r="DU463" s="105"/>
      <c r="DV463" s="105"/>
      <c r="DW463" s="94"/>
      <c r="DX463" s="191"/>
      <c r="DY463" s="104"/>
      <c r="DZ463" s="105"/>
      <c r="EA463" s="105"/>
      <c r="EB463" s="105"/>
      <c r="EC463" s="105"/>
      <c r="ED463" s="105"/>
      <c r="EE463" s="105"/>
      <c r="EF463" s="94"/>
      <c r="EG463" s="96"/>
      <c r="EH463" s="18"/>
      <c r="EI463" s="2"/>
      <c r="EJ463" s="2"/>
      <c r="EK463" s="100"/>
      <c r="EL463" s="99"/>
      <c r="EM463" s="40"/>
      <c r="EN463" s="40"/>
      <c r="EO463" s="100"/>
      <c r="EP463" s="99"/>
      <c r="EQ463" s="40"/>
      <c r="ER463" s="40"/>
      <c r="ES463" s="40"/>
      <c r="ET463" s="40"/>
      <c r="EU463" s="40"/>
      <c r="EV463" s="40"/>
      <c r="EW463" s="100"/>
      <c r="EX463" s="99"/>
      <c r="EY463" s="40"/>
      <c r="EZ463" s="40"/>
      <c r="FA463" s="40"/>
      <c r="FB463" s="40"/>
      <c r="FC463" s="40"/>
      <c r="FD463" s="40"/>
      <c r="FE463" s="100"/>
    </row>
    <row r="464" spans="1:161">
      <c r="A464" s="119" t="str">
        <f>Validation!B464</f>
        <v>Pass</v>
      </c>
      <c r="B464" s="150"/>
      <c r="C464" s="150"/>
      <c r="D464" s="150"/>
      <c r="E464" s="151"/>
      <c r="F464" s="152"/>
      <c r="G464" s="150"/>
      <c r="H464" s="149"/>
      <c r="I464" s="40"/>
      <c r="J464" s="149"/>
      <c r="K464" s="102"/>
      <c r="L464" s="40"/>
      <c r="M464" s="123"/>
      <c r="N464" s="137"/>
      <c r="O464" s="137"/>
      <c r="P464" s="95"/>
      <c r="Q464" s="94"/>
      <c r="R464" s="96"/>
      <c r="S464" s="95"/>
      <c r="T464" s="40"/>
      <c r="U464" s="40"/>
      <c r="V464" s="185"/>
      <c r="W464" s="167"/>
      <c r="X464" s="96"/>
      <c r="Y464" s="99"/>
      <c r="Z464" s="40"/>
      <c r="AA464" s="40"/>
      <c r="AB464" s="171"/>
      <c r="AC464" s="172"/>
      <c r="AD464" s="40"/>
      <c r="AE464" s="40"/>
      <c r="AF464" s="94"/>
      <c r="AG464" s="94"/>
      <c r="AH464" s="100"/>
      <c r="AI464" s="170"/>
      <c r="AJ464" s="169"/>
      <c r="AK464" s="98"/>
      <c r="AL464" s="168"/>
      <c r="AM464" s="97"/>
      <c r="AN464" s="98"/>
      <c r="AO464" s="98"/>
      <c r="AP464" s="225"/>
      <c r="AQ464" s="175"/>
      <c r="AR464" s="98"/>
      <c r="AS464" s="235"/>
      <c r="AT464" s="168"/>
      <c r="AU464" s="136"/>
      <c r="AV464" s="99"/>
      <c r="AW464" s="40"/>
      <c r="AX464" s="40"/>
      <c r="AY464" s="40"/>
      <c r="AZ464" s="40"/>
      <c r="BA464" s="40"/>
      <c r="BB464" s="40"/>
      <c r="BC464" s="40"/>
      <c r="BD464" s="40"/>
      <c r="BE464" s="40"/>
      <c r="BF464" s="101"/>
      <c r="BG464" s="96"/>
      <c r="BH464" s="99"/>
      <c r="BI464" s="40"/>
      <c r="BJ464" s="40"/>
      <c r="BK464" s="40"/>
      <c r="BL464" s="40"/>
      <c r="BM464" s="40"/>
      <c r="BN464" s="40"/>
      <c r="BO464" s="40"/>
      <c r="BP464" s="100"/>
      <c r="BQ464" s="40"/>
      <c r="BR464" s="40"/>
      <c r="BS464" s="40"/>
      <c r="BT464" s="40"/>
      <c r="BU464" s="40"/>
      <c r="BV464" s="40"/>
      <c r="BW464" s="40"/>
      <c r="BX464" s="40"/>
      <c r="BY464" s="100"/>
      <c r="BZ464" s="99"/>
      <c r="CA464" s="40"/>
      <c r="CB464" s="40"/>
      <c r="CC464" s="40"/>
      <c r="CD464" s="40"/>
      <c r="CE464" s="40"/>
      <c r="CF464" s="40"/>
      <c r="CG464" s="40"/>
      <c r="CH464" s="40"/>
      <c r="CI464" s="40"/>
      <c r="CJ464" s="40"/>
      <c r="CK464" s="40"/>
      <c r="CL464" s="40"/>
      <c r="CM464" s="40"/>
      <c r="CN464" s="40"/>
      <c r="CO464" s="40"/>
      <c r="CP464" s="40"/>
      <c r="CQ464" s="40"/>
      <c r="CR464" s="40"/>
      <c r="CS464" s="102"/>
      <c r="CT464" s="103"/>
      <c r="CU464" s="40"/>
      <c r="CV464" s="40"/>
      <c r="CW464" s="40"/>
      <c r="CX464" s="40"/>
      <c r="CY464" s="40"/>
      <c r="CZ464" s="40"/>
      <c r="DA464" s="40"/>
      <c r="DB464" s="40"/>
      <c r="DC464" s="40"/>
      <c r="DD464" s="40"/>
      <c r="DE464" s="40"/>
      <c r="DF464" s="40"/>
      <c r="DG464" s="40"/>
      <c r="DH464" s="40"/>
      <c r="DI464" s="40"/>
      <c r="DJ464" s="40"/>
      <c r="DK464" s="40"/>
      <c r="DL464" s="40"/>
      <c r="DM464" s="40"/>
      <c r="DN464" s="40"/>
      <c r="DO464" s="94"/>
      <c r="DP464" s="100"/>
      <c r="DQ464" s="104"/>
      <c r="DR464" s="105"/>
      <c r="DS464" s="105"/>
      <c r="DT464" s="105"/>
      <c r="DU464" s="105"/>
      <c r="DV464" s="105"/>
      <c r="DW464" s="94"/>
      <c r="DX464" s="191"/>
      <c r="DY464" s="104"/>
      <c r="DZ464" s="105"/>
      <c r="EA464" s="105"/>
      <c r="EB464" s="105"/>
      <c r="EC464" s="105"/>
      <c r="ED464" s="105"/>
      <c r="EE464" s="105"/>
      <c r="EF464" s="94"/>
      <c r="EG464" s="96"/>
      <c r="EH464" s="18"/>
      <c r="EI464" s="2"/>
      <c r="EJ464" s="2"/>
      <c r="EK464" s="100"/>
      <c r="EL464" s="99"/>
      <c r="EM464" s="40"/>
      <c r="EN464" s="40"/>
      <c r="EO464" s="100"/>
      <c r="EP464" s="99"/>
      <c r="EQ464" s="40"/>
      <c r="ER464" s="40"/>
      <c r="ES464" s="40"/>
      <c r="ET464" s="40"/>
      <c r="EU464" s="40"/>
      <c r="EV464" s="40"/>
      <c r="EW464" s="100"/>
      <c r="EX464" s="99"/>
      <c r="EY464" s="40"/>
      <c r="EZ464" s="40"/>
      <c r="FA464" s="40"/>
      <c r="FB464" s="40"/>
      <c r="FC464" s="40"/>
      <c r="FD464" s="40"/>
      <c r="FE464" s="100"/>
    </row>
    <row r="465" spans="1:161">
      <c r="A465" s="119" t="str">
        <f>Validation!B465</f>
        <v>Pass</v>
      </c>
      <c r="B465" s="150"/>
      <c r="C465" s="150"/>
      <c r="D465" s="150"/>
      <c r="E465" s="151"/>
      <c r="F465" s="152"/>
      <c r="G465" s="150"/>
      <c r="H465" s="149"/>
      <c r="I465" s="40"/>
      <c r="J465" s="149"/>
      <c r="K465" s="102"/>
      <c r="L465" s="40"/>
      <c r="M465" s="123"/>
      <c r="N465" s="137"/>
      <c r="O465" s="137"/>
      <c r="P465" s="95"/>
      <c r="Q465" s="94"/>
      <c r="R465" s="96"/>
      <c r="S465" s="95"/>
      <c r="T465" s="40"/>
      <c r="U465" s="40"/>
      <c r="V465" s="185"/>
      <c r="W465" s="167"/>
      <c r="X465" s="96"/>
      <c r="Y465" s="99"/>
      <c r="Z465" s="40"/>
      <c r="AA465" s="40"/>
      <c r="AB465" s="171"/>
      <c r="AC465" s="172"/>
      <c r="AD465" s="40"/>
      <c r="AE465" s="40"/>
      <c r="AF465" s="94"/>
      <c r="AG465" s="94"/>
      <c r="AH465" s="100"/>
      <c r="AI465" s="170"/>
      <c r="AJ465" s="169"/>
      <c r="AK465" s="98"/>
      <c r="AL465" s="168"/>
      <c r="AM465" s="97"/>
      <c r="AN465" s="98"/>
      <c r="AO465" s="98"/>
      <c r="AP465" s="225"/>
      <c r="AQ465" s="175"/>
      <c r="AR465" s="98"/>
      <c r="AS465" s="235"/>
      <c r="AT465" s="168"/>
      <c r="AU465" s="136"/>
      <c r="AV465" s="99"/>
      <c r="AW465" s="40"/>
      <c r="AX465" s="40"/>
      <c r="AY465" s="40"/>
      <c r="AZ465" s="40"/>
      <c r="BA465" s="40"/>
      <c r="BB465" s="40"/>
      <c r="BC465" s="40"/>
      <c r="BD465" s="40"/>
      <c r="BE465" s="40"/>
      <c r="BF465" s="101"/>
      <c r="BG465" s="96"/>
      <c r="BH465" s="99"/>
      <c r="BI465" s="40"/>
      <c r="BJ465" s="40"/>
      <c r="BK465" s="40"/>
      <c r="BL465" s="40"/>
      <c r="BM465" s="40"/>
      <c r="BN465" s="40"/>
      <c r="BO465" s="40"/>
      <c r="BP465" s="100"/>
      <c r="BQ465" s="40"/>
      <c r="BR465" s="40"/>
      <c r="BS465" s="40"/>
      <c r="BT465" s="40"/>
      <c r="BU465" s="40"/>
      <c r="BV465" s="40"/>
      <c r="BW465" s="40"/>
      <c r="BX465" s="40"/>
      <c r="BY465" s="100"/>
      <c r="BZ465" s="99"/>
      <c r="CA465" s="40"/>
      <c r="CB465" s="40"/>
      <c r="CC465" s="40"/>
      <c r="CD465" s="40"/>
      <c r="CE465" s="40"/>
      <c r="CF465" s="40"/>
      <c r="CG465" s="40"/>
      <c r="CH465" s="40"/>
      <c r="CI465" s="40"/>
      <c r="CJ465" s="40"/>
      <c r="CK465" s="40"/>
      <c r="CL465" s="40"/>
      <c r="CM465" s="40"/>
      <c r="CN465" s="40"/>
      <c r="CO465" s="40"/>
      <c r="CP465" s="40"/>
      <c r="CQ465" s="40"/>
      <c r="CR465" s="40"/>
      <c r="CS465" s="102"/>
      <c r="CT465" s="103"/>
      <c r="CU465" s="40"/>
      <c r="CV465" s="40"/>
      <c r="CW465" s="40"/>
      <c r="CX465" s="40"/>
      <c r="CY465" s="40"/>
      <c r="CZ465" s="40"/>
      <c r="DA465" s="40"/>
      <c r="DB465" s="40"/>
      <c r="DC465" s="40"/>
      <c r="DD465" s="40"/>
      <c r="DE465" s="40"/>
      <c r="DF465" s="40"/>
      <c r="DG465" s="40"/>
      <c r="DH465" s="40"/>
      <c r="DI465" s="40"/>
      <c r="DJ465" s="40"/>
      <c r="DK465" s="40"/>
      <c r="DL465" s="40"/>
      <c r="DM465" s="40"/>
      <c r="DN465" s="40"/>
      <c r="DO465" s="94"/>
      <c r="DP465" s="100"/>
      <c r="DQ465" s="104"/>
      <c r="DR465" s="105"/>
      <c r="DS465" s="105"/>
      <c r="DT465" s="105"/>
      <c r="DU465" s="105"/>
      <c r="DV465" s="105"/>
      <c r="DW465" s="94"/>
      <c r="DX465" s="191"/>
      <c r="DY465" s="104"/>
      <c r="DZ465" s="105"/>
      <c r="EA465" s="105"/>
      <c r="EB465" s="105"/>
      <c r="EC465" s="105"/>
      <c r="ED465" s="105"/>
      <c r="EE465" s="105"/>
      <c r="EF465" s="94"/>
      <c r="EG465" s="96"/>
      <c r="EH465" s="18"/>
      <c r="EI465" s="2"/>
      <c r="EJ465" s="2"/>
      <c r="EK465" s="100"/>
      <c r="EL465" s="99"/>
      <c r="EM465" s="40"/>
      <c r="EN465" s="40"/>
      <c r="EO465" s="100"/>
      <c r="EP465" s="99"/>
      <c r="EQ465" s="40"/>
      <c r="ER465" s="40"/>
      <c r="ES465" s="40"/>
      <c r="ET465" s="40"/>
      <c r="EU465" s="40"/>
      <c r="EV465" s="40"/>
      <c r="EW465" s="100"/>
      <c r="EX465" s="99"/>
      <c r="EY465" s="40"/>
      <c r="EZ465" s="40"/>
      <c r="FA465" s="40"/>
      <c r="FB465" s="40"/>
      <c r="FC465" s="40"/>
      <c r="FD465" s="40"/>
      <c r="FE465" s="100"/>
    </row>
    <row r="466" spans="1:161">
      <c r="A466" s="119" t="str">
        <f>Validation!B466</f>
        <v>Pass</v>
      </c>
      <c r="B466" s="150"/>
      <c r="C466" s="150"/>
      <c r="D466" s="150"/>
      <c r="E466" s="151"/>
      <c r="F466" s="152"/>
      <c r="G466" s="150"/>
      <c r="H466" s="149"/>
      <c r="I466" s="40"/>
      <c r="J466" s="149"/>
      <c r="K466" s="102"/>
      <c r="L466" s="40"/>
      <c r="M466" s="123"/>
      <c r="N466" s="137"/>
      <c r="O466" s="137"/>
      <c r="P466" s="95"/>
      <c r="Q466" s="94"/>
      <c r="R466" s="96"/>
      <c r="S466" s="95"/>
      <c r="T466" s="40"/>
      <c r="U466" s="40"/>
      <c r="V466" s="185"/>
      <c r="W466" s="167"/>
      <c r="X466" s="96"/>
      <c r="Y466" s="99"/>
      <c r="Z466" s="40"/>
      <c r="AA466" s="40"/>
      <c r="AB466" s="171"/>
      <c r="AC466" s="172"/>
      <c r="AD466" s="40"/>
      <c r="AE466" s="40"/>
      <c r="AF466" s="94"/>
      <c r="AG466" s="94"/>
      <c r="AH466" s="100"/>
      <c r="AI466" s="170"/>
      <c r="AJ466" s="169"/>
      <c r="AK466" s="98"/>
      <c r="AL466" s="168"/>
      <c r="AM466" s="97"/>
      <c r="AN466" s="98"/>
      <c r="AO466" s="98"/>
      <c r="AP466" s="225"/>
      <c r="AQ466" s="175"/>
      <c r="AR466" s="98"/>
      <c r="AS466" s="235"/>
      <c r="AT466" s="168"/>
      <c r="AU466" s="136"/>
      <c r="AV466" s="99"/>
      <c r="AW466" s="40"/>
      <c r="AX466" s="40"/>
      <c r="AY466" s="40"/>
      <c r="AZ466" s="40"/>
      <c r="BA466" s="40"/>
      <c r="BB466" s="40"/>
      <c r="BC466" s="40"/>
      <c r="BD466" s="40"/>
      <c r="BE466" s="40"/>
      <c r="BF466" s="101"/>
      <c r="BG466" s="96"/>
      <c r="BH466" s="99"/>
      <c r="BI466" s="40"/>
      <c r="BJ466" s="40"/>
      <c r="BK466" s="40"/>
      <c r="BL466" s="40"/>
      <c r="BM466" s="40"/>
      <c r="BN466" s="40"/>
      <c r="BO466" s="40"/>
      <c r="BP466" s="100"/>
      <c r="BQ466" s="40"/>
      <c r="BR466" s="40"/>
      <c r="BS466" s="40"/>
      <c r="BT466" s="40"/>
      <c r="BU466" s="40"/>
      <c r="BV466" s="40"/>
      <c r="BW466" s="40"/>
      <c r="BX466" s="40"/>
      <c r="BY466" s="100"/>
      <c r="BZ466" s="99"/>
      <c r="CA466" s="40"/>
      <c r="CB466" s="40"/>
      <c r="CC466" s="40"/>
      <c r="CD466" s="40"/>
      <c r="CE466" s="40"/>
      <c r="CF466" s="40"/>
      <c r="CG466" s="40"/>
      <c r="CH466" s="40"/>
      <c r="CI466" s="40"/>
      <c r="CJ466" s="40"/>
      <c r="CK466" s="40"/>
      <c r="CL466" s="40"/>
      <c r="CM466" s="40"/>
      <c r="CN466" s="40"/>
      <c r="CO466" s="40"/>
      <c r="CP466" s="40"/>
      <c r="CQ466" s="40"/>
      <c r="CR466" s="40"/>
      <c r="CS466" s="102"/>
      <c r="CT466" s="103"/>
      <c r="CU466" s="40"/>
      <c r="CV466" s="40"/>
      <c r="CW466" s="40"/>
      <c r="CX466" s="40"/>
      <c r="CY466" s="40"/>
      <c r="CZ466" s="40"/>
      <c r="DA466" s="40"/>
      <c r="DB466" s="40"/>
      <c r="DC466" s="40"/>
      <c r="DD466" s="40"/>
      <c r="DE466" s="40"/>
      <c r="DF466" s="40"/>
      <c r="DG466" s="40"/>
      <c r="DH466" s="40"/>
      <c r="DI466" s="40"/>
      <c r="DJ466" s="40"/>
      <c r="DK466" s="40"/>
      <c r="DL466" s="40"/>
      <c r="DM466" s="40"/>
      <c r="DN466" s="40"/>
      <c r="DO466" s="94"/>
      <c r="DP466" s="100"/>
      <c r="DQ466" s="104"/>
      <c r="DR466" s="105"/>
      <c r="DS466" s="105"/>
      <c r="DT466" s="105"/>
      <c r="DU466" s="105"/>
      <c r="DV466" s="105"/>
      <c r="DW466" s="94"/>
      <c r="DX466" s="191"/>
      <c r="DY466" s="104"/>
      <c r="DZ466" s="105"/>
      <c r="EA466" s="105"/>
      <c r="EB466" s="105"/>
      <c r="EC466" s="105"/>
      <c r="ED466" s="105"/>
      <c r="EE466" s="105"/>
      <c r="EF466" s="94"/>
      <c r="EG466" s="96"/>
      <c r="EH466" s="18"/>
      <c r="EI466" s="2"/>
      <c r="EJ466" s="2"/>
      <c r="EK466" s="100"/>
      <c r="EL466" s="99"/>
      <c r="EM466" s="40"/>
      <c r="EN466" s="40"/>
      <c r="EO466" s="100"/>
      <c r="EP466" s="99"/>
      <c r="EQ466" s="40"/>
      <c r="ER466" s="40"/>
      <c r="ES466" s="40"/>
      <c r="ET466" s="40"/>
      <c r="EU466" s="40"/>
      <c r="EV466" s="40"/>
      <c r="EW466" s="100"/>
      <c r="EX466" s="99"/>
      <c r="EY466" s="40"/>
      <c r="EZ466" s="40"/>
      <c r="FA466" s="40"/>
      <c r="FB466" s="40"/>
      <c r="FC466" s="40"/>
      <c r="FD466" s="40"/>
      <c r="FE466" s="100"/>
    </row>
    <row r="467" spans="1:161">
      <c r="A467" s="119" t="str">
        <f>Validation!B467</f>
        <v>Pass</v>
      </c>
      <c r="B467" s="150"/>
      <c r="C467" s="150"/>
      <c r="D467" s="150"/>
      <c r="E467" s="151"/>
      <c r="F467" s="152"/>
      <c r="G467" s="150"/>
      <c r="H467" s="149"/>
      <c r="I467" s="40"/>
      <c r="J467" s="149"/>
      <c r="K467" s="102"/>
      <c r="L467" s="40"/>
      <c r="M467" s="123"/>
      <c r="N467" s="137"/>
      <c r="O467" s="137"/>
      <c r="P467" s="95"/>
      <c r="Q467" s="94"/>
      <c r="R467" s="96"/>
      <c r="S467" s="95"/>
      <c r="T467" s="40"/>
      <c r="U467" s="40"/>
      <c r="V467" s="185"/>
      <c r="W467" s="167"/>
      <c r="X467" s="96"/>
      <c r="Y467" s="99"/>
      <c r="Z467" s="40"/>
      <c r="AA467" s="40"/>
      <c r="AB467" s="171"/>
      <c r="AC467" s="172"/>
      <c r="AD467" s="40"/>
      <c r="AE467" s="40"/>
      <c r="AF467" s="94"/>
      <c r="AG467" s="94"/>
      <c r="AH467" s="100"/>
      <c r="AI467" s="170"/>
      <c r="AJ467" s="169"/>
      <c r="AK467" s="98"/>
      <c r="AL467" s="168"/>
      <c r="AM467" s="97"/>
      <c r="AN467" s="98"/>
      <c r="AO467" s="98"/>
      <c r="AP467" s="225"/>
      <c r="AQ467" s="175"/>
      <c r="AR467" s="98"/>
      <c r="AS467" s="235"/>
      <c r="AT467" s="168"/>
      <c r="AU467" s="136"/>
      <c r="AV467" s="99"/>
      <c r="AW467" s="40"/>
      <c r="AX467" s="40"/>
      <c r="AY467" s="40"/>
      <c r="AZ467" s="40"/>
      <c r="BA467" s="40"/>
      <c r="BB467" s="40"/>
      <c r="BC467" s="40"/>
      <c r="BD467" s="40"/>
      <c r="BE467" s="40"/>
      <c r="BF467" s="101"/>
      <c r="BG467" s="96"/>
      <c r="BH467" s="99"/>
      <c r="BI467" s="40"/>
      <c r="BJ467" s="40"/>
      <c r="BK467" s="40"/>
      <c r="BL467" s="40"/>
      <c r="BM467" s="40"/>
      <c r="BN467" s="40"/>
      <c r="BO467" s="40"/>
      <c r="BP467" s="100"/>
      <c r="BQ467" s="40"/>
      <c r="BR467" s="40"/>
      <c r="BS467" s="40"/>
      <c r="BT467" s="40"/>
      <c r="BU467" s="40"/>
      <c r="BV467" s="40"/>
      <c r="BW467" s="40"/>
      <c r="BX467" s="40"/>
      <c r="BY467" s="100"/>
      <c r="BZ467" s="99"/>
      <c r="CA467" s="40"/>
      <c r="CB467" s="40"/>
      <c r="CC467" s="40"/>
      <c r="CD467" s="40"/>
      <c r="CE467" s="40"/>
      <c r="CF467" s="40"/>
      <c r="CG467" s="40"/>
      <c r="CH467" s="40"/>
      <c r="CI467" s="40"/>
      <c r="CJ467" s="40"/>
      <c r="CK467" s="40"/>
      <c r="CL467" s="40"/>
      <c r="CM467" s="40"/>
      <c r="CN467" s="40"/>
      <c r="CO467" s="40"/>
      <c r="CP467" s="40"/>
      <c r="CQ467" s="40"/>
      <c r="CR467" s="40"/>
      <c r="CS467" s="102"/>
      <c r="CT467" s="103"/>
      <c r="CU467" s="40"/>
      <c r="CV467" s="40"/>
      <c r="CW467" s="40"/>
      <c r="CX467" s="40"/>
      <c r="CY467" s="40"/>
      <c r="CZ467" s="40"/>
      <c r="DA467" s="40"/>
      <c r="DB467" s="40"/>
      <c r="DC467" s="40"/>
      <c r="DD467" s="40"/>
      <c r="DE467" s="40"/>
      <c r="DF467" s="40"/>
      <c r="DG467" s="40"/>
      <c r="DH467" s="40"/>
      <c r="DI467" s="40"/>
      <c r="DJ467" s="40"/>
      <c r="DK467" s="40"/>
      <c r="DL467" s="40"/>
      <c r="DM467" s="40"/>
      <c r="DN467" s="40"/>
      <c r="DO467" s="94"/>
      <c r="DP467" s="100"/>
      <c r="DQ467" s="104"/>
      <c r="DR467" s="105"/>
      <c r="DS467" s="105"/>
      <c r="DT467" s="105"/>
      <c r="DU467" s="105"/>
      <c r="DV467" s="105"/>
      <c r="DW467" s="94"/>
      <c r="DX467" s="191"/>
      <c r="DY467" s="104"/>
      <c r="DZ467" s="105"/>
      <c r="EA467" s="105"/>
      <c r="EB467" s="105"/>
      <c r="EC467" s="105"/>
      <c r="ED467" s="105"/>
      <c r="EE467" s="105"/>
      <c r="EF467" s="94"/>
      <c r="EG467" s="96"/>
      <c r="EH467" s="18"/>
      <c r="EI467" s="2"/>
      <c r="EJ467" s="2"/>
      <c r="EK467" s="100"/>
      <c r="EL467" s="99"/>
      <c r="EM467" s="40"/>
      <c r="EN467" s="40"/>
      <c r="EO467" s="100"/>
      <c r="EP467" s="99"/>
      <c r="EQ467" s="40"/>
      <c r="ER467" s="40"/>
      <c r="ES467" s="40"/>
      <c r="ET467" s="40"/>
      <c r="EU467" s="40"/>
      <c r="EV467" s="40"/>
      <c r="EW467" s="100"/>
      <c r="EX467" s="99"/>
      <c r="EY467" s="40"/>
      <c r="EZ467" s="40"/>
      <c r="FA467" s="40"/>
      <c r="FB467" s="40"/>
      <c r="FC467" s="40"/>
      <c r="FD467" s="40"/>
      <c r="FE467" s="100"/>
    </row>
    <row r="468" spans="1:161">
      <c r="A468" s="119" t="str">
        <f>Validation!B468</f>
        <v>Pass</v>
      </c>
      <c r="B468" s="150"/>
      <c r="C468" s="150"/>
      <c r="D468" s="150"/>
      <c r="E468" s="151"/>
      <c r="F468" s="152"/>
      <c r="G468" s="150"/>
      <c r="H468" s="149"/>
      <c r="I468" s="40"/>
      <c r="J468" s="149"/>
      <c r="K468" s="102"/>
      <c r="L468" s="40"/>
      <c r="M468" s="123"/>
      <c r="N468" s="137"/>
      <c r="O468" s="137"/>
      <c r="P468" s="95"/>
      <c r="Q468" s="94"/>
      <c r="R468" s="96"/>
      <c r="S468" s="95"/>
      <c r="T468" s="40"/>
      <c r="U468" s="40"/>
      <c r="V468" s="185"/>
      <c r="W468" s="167"/>
      <c r="X468" s="96"/>
      <c r="Y468" s="99"/>
      <c r="Z468" s="40"/>
      <c r="AA468" s="40"/>
      <c r="AB468" s="171"/>
      <c r="AC468" s="172"/>
      <c r="AD468" s="40"/>
      <c r="AE468" s="40"/>
      <c r="AF468" s="94"/>
      <c r="AG468" s="94"/>
      <c r="AH468" s="100"/>
      <c r="AI468" s="170"/>
      <c r="AJ468" s="169"/>
      <c r="AK468" s="98"/>
      <c r="AL468" s="168"/>
      <c r="AM468" s="97"/>
      <c r="AN468" s="98"/>
      <c r="AO468" s="98"/>
      <c r="AP468" s="225"/>
      <c r="AQ468" s="175"/>
      <c r="AR468" s="98"/>
      <c r="AS468" s="235"/>
      <c r="AT468" s="168"/>
      <c r="AU468" s="136"/>
      <c r="AV468" s="99"/>
      <c r="AW468" s="40"/>
      <c r="AX468" s="40"/>
      <c r="AY468" s="40"/>
      <c r="AZ468" s="40"/>
      <c r="BA468" s="40"/>
      <c r="BB468" s="40"/>
      <c r="BC468" s="40"/>
      <c r="BD468" s="40"/>
      <c r="BE468" s="40"/>
      <c r="BF468" s="101"/>
      <c r="BG468" s="96"/>
      <c r="BH468" s="99"/>
      <c r="BI468" s="40"/>
      <c r="BJ468" s="40"/>
      <c r="BK468" s="40"/>
      <c r="BL468" s="40"/>
      <c r="BM468" s="40"/>
      <c r="BN468" s="40"/>
      <c r="BO468" s="40"/>
      <c r="BP468" s="100"/>
      <c r="BQ468" s="40"/>
      <c r="BR468" s="40"/>
      <c r="BS468" s="40"/>
      <c r="BT468" s="40"/>
      <c r="BU468" s="40"/>
      <c r="BV468" s="40"/>
      <c r="BW468" s="40"/>
      <c r="BX468" s="40"/>
      <c r="BY468" s="100"/>
      <c r="BZ468" s="99"/>
      <c r="CA468" s="40"/>
      <c r="CB468" s="40"/>
      <c r="CC468" s="40"/>
      <c r="CD468" s="40"/>
      <c r="CE468" s="40"/>
      <c r="CF468" s="40"/>
      <c r="CG468" s="40"/>
      <c r="CH468" s="40"/>
      <c r="CI468" s="40"/>
      <c r="CJ468" s="40"/>
      <c r="CK468" s="40"/>
      <c r="CL468" s="40"/>
      <c r="CM468" s="40"/>
      <c r="CN468" s="40"/>
      <c r="CO468" s="40"/>
      <c r="CP468" s="40"/>
      <c r="CQ468" s="40"/>
      <c r="CR468" s="40"/>
      <c r="CS468" s="102"/>
      <c r="CT468" s="103"/>
      <c r="CU468" s="40"/>
      <c r="CV468" s="40"/>
      <c r="CW468" s="40"/>
      <c r="CX468" s="40"/>
      <c r="CY468" s="40"/>
      <c r="CZ468" s="40"/>
      <c r="DA468" s="40"/>
      <c r="DB468" s="40"/>
      <c r="DC468" s="40"/>
      <c r="DD468" s="40"/>
      <c r="DE468" s="40"/>
      <c r="DF468" s="40"/>
      <c r="DG468" s="40"/>
      <c r="DH468" s="40"/>
      <c r="DI468" s="40"/>
      <c r="DJ468" s="40"/>
      <c r="DK468" s="40"/>
      <c r="DL468" s="40"/>
      <c r="DM468" s="40"/>
      <c r="DN468" s="40"/>
      <c r="DO468" s="94"/>
      <c r="DP468" s="100"/>
      <c r="DQ468" s="104"/>
      <c r="DR468" s="105"/>
      <c r="DS468" s="105"/>
      <c r="DT468" s="105"/>
      <c r="DU468" s="105"/>
      <c r="DV468" s="105"/>
      <c r="DW468" s="94"/>
      <c r="DX468" s="191"/>
      <c r="DY468" s="104"/>
      <c r="DZ468" s="105"/>
      <c r="EA468" s="105"/>
      <c r="EB468" s="105"/>
      <c r="EC468" s="105"/>
      <c r="ED468" s="105"/>
      <c r="EE468" s="105"/>
      <c r="EF468" s="94"/>
      <c r="EG468" s="96"/>
      <c r="EH468" s="18"/>
      <c r="EI468" s="2"/>
      <c r="EJ468" s="2"/>
      <c r="EK468" s="100"/>
      <c r="EL468" s="99"/>
      <c r="EM468" s="40"/>
      <c r="EN468" s="40"/>
      <c r="EO468" s="100"/>
      <c r="EP468" s="99"/>
      <c r="EQ468" s="40"/>
      <c r="ER468" s="40"/>
      <c r="ES468" s="40"/>
      <c r="ET468" s="40"/>
      <c r="EU468" s="40"/>
      <c r="EV468" s="40"/>
      <c r="EW468" s="100"/>
      <c r="EX468" s="99"/>
      <c r="EY468" s="40"/>
      <c r="EZ468" s="40"/>
      <c r="FA468" s="40"/>
      <c r="FB468" s="40"/>
      <c r="FC468" s="40"/>
      <c r="FD468" s="40"/>
      <c r="FE468" s="100"/>
    </row>
    <row r="469" spans="1:161">
      <c r="A469" s="119" t="str">
        <f>Validation!B469</f>
        <v>Pass</v>
      </c>
      <c r="B469" s="150"/>
      <c r="C469" s="150"/>
      <c r="D469" s="150"/>
      <c r="E469" s="151"/>
      <c r="F469" s="152"/>
      <c r="G469" s="150"/>
      <c r="H469" s="149"/>
      <c r="I469" s="40"/>
      <c r="J469" s="149"/>
      <c r="K469" s="102"/>
      <c r="L469" s="40"/>
      <c r="M469" s="123"/>
      <c r="N469" s="137"/>
      <c r="O469" s="137"/>
      <c r="P469" s="95"/>
      <c r="Q469" s="94"/>
      <c r="R469" s="96"/>
      <c r="S469" s="95"/>
      <c r="T469" s="40"/>
      <c r="U469" s="40"/>
      <c r="V469" s="185"/>
      <c r="W469" s="167"/>
      <c r="X469" s="96"/>
      <c r="Y469" s="99"/>
      <c r="Z469" s="40"/>
      <c r="AA469" s="40"/>
      <c r="AB469" s="171"/>
      <c r="AC469" s="172"/>
      <c r="AD469" s="40"/>
      <c r="AE469" s="40"/>
      <c r="AF469" s="94"/>
      <c r="AG469" s="94"/>
      <c r="AH469" s="100"/>
      <c r="AI469" s="170"/>
      <c r="AJ469" s="169"/>
      <c r="AK469" s="98"/>
      <c r="AL469" s="168"/>
      <c r="AM469" s="97"/>
      <c r="AN469" s="98"/>
      <c r="AO469" s="98"/>
      <c r="AP469" s="225"/>
      <c r="AQ469" s="175"/>
      <c r="AR469" s="98"/>
      <c r="AS469" s="235"/>
      <c r="AT469" s="168"/>
      <c r="AU469" s="136"/>
      <c r="AV469" s="99"/>
      <c r="AW469" s="40"/>
      <c r="AX469" s="40"/>
      <c r="AY469" s="40"/>
      <c r="AZ469" s="40"/>
      <c r="BA469" s="40"/>
      <c r="BB469" s="40"/>
      <c r="BC469" s="40"/>
      <c r="BD469" s="40"/>
      <c r="BE469" s="40"/>
      <c r="BF469" s="101"/>
      <c r="BG469" s="96"/>
      <c r="BH469" s="99"/>
      <c r="BI469" s="40"/>
      <c r="BJ469" s="40"/>
      <c r="BK469" s="40"/>
      <c r="BL469" s="40"/>
      <c r="BM469" s="40"/>
      <c r="BN469" s="40"/>
      <c r="BO469" s="40"/>
      <c r="BP469" s="100"/>
      <c r="BQ469" s="40"/>
      <c r="BR469" s="40"/>
      <c r="BS469" s="40"/>
      <c r="BT469" s="40"/>
      <c r="BU469" s="40"/>
      <c r="BV469" s="40"/>
      <c r="BW469" s="40"/>
      <c r="BX469" s="40"/>
      <c r="BY469" s="100"/>
      <c r="BZ469" s="99"/>
      <c r="CA469" s="40"/>
      <c r="CB469" s="40"/>
      <c r="CC469" s="40"/>
      <c r="CD469" s="40"/>
      <c r="CE469" s="40"/>
      <c r="CF469" s="40"/>
      <c r="CG469" s="40"/>
      <c r="CH469" s="40"/>
      <c r="CI469" s="40"/>
      <c r="CJ469" s="40"/>
      <c r="CK469" s="40"/>
      <c r="CL469" s="40"/>
      <c r="CM469" s="40"/>
      <c r="CN469" s="40"/>
      <c r="CO469" s="40"/>
      <c r="CP469" s="40"/>
      <c r="CQ469" s="40"/>
      <c r="CR469" s="40"/>
      <c r="CS469" s="102"/>
      <c r="CT469" s="103"/>
      <c r="CU469" s="40"/>
      <c r="CV469" s="40"/>
      <c r="CW469" s="40"/>
      <c r="CX469" s="40"/>
      <c r="CY469" s="40"/>
      <c r="CZ469" s="40"/>
      <c r="DA469" s="40"/>
      <c r="DB469" s="40"/>
      <c r="DC469" s="40"/>
      <c r="DD469" s="40"/>
      <c r="DE469" s="40"/>
      <c r="DF469" s="40"/>
      <c r="DG469" s="40"/>
      <c r="DH469" s="40"/>
      <c r="DI469" s="40"/>
      <c r="DJ469" s="40"/>
      <c r="DK469" s="40"/>
      <c r="DL469" s="40"/>
      <c r="DM469" s="40"/>
      <c r="DN469" s="40"/>
      <c r="DO469" s="94"/>
      <c r="DP469" s="100"/>
      <c r="DQ469" s="104"/>
      <c r="DR469" s="105"/>
      <c r="DS469" s="105"/>
      <c r="DT469" s="105"/>
      <c r="DU469" s="105"/>
      <c r="DV469" s="105"/>
      <c r="DW469" s="94"/>
      <c r="DX469" s="191"/>
      <c r="DY469" s="104"/>
      <c r="DZ469" s="105"/>
      <c r="EA469" s="105"/>
      <c r="EB469" s="105"/>
      <c r="EC469" s="105"/>
      <c r="ED469" s="105"/>
      <c r="EE469" s="105"/>
      <c r="EF469" s="94"/>
      <c r="EG469" s="96"/>
      <c r="EH469" s="18"/>
      <c r="EI469" s="2"/>
      <c r="EJ469" s="2"/>
      <c r="EK469" s="100"/>
      <c r="EL469" s="99"/>
      <c r="EM469" s="40"/>
      <c r="EN469" s="40"/>
      <c r="EO469" s="100"/>
      <c r="EP469" s="99"/>
      <c r="EQ469" s="40"/>
      <c r="ER469" s="40"/>
      <c r="ES469" s="40"/>
      <c r="ET469" s="40"/>
      <c r="EU469" s="40"/>
      <c r="EV469" s="40"/>
      <c r="EW469" s="100"/>
      <c r="EX469" s="99"/>
      <c r="EY469" s="40"/>
      <c r="EZ469" s="40"/>
      <c r="FA469" s="40"/>
      <c r="FB469" s="40"/>
      <c r="FC469" s="40"/>
      <c r="FD469" s="40"/>
      <c r="FE469" s="100"/>
    </row>
    <row r="470" spans="1:161">
      <c r="A470" s="119" t="str">
        <f>Validation!B470</f>
        <v>Pass</v>
      </c>
      <c r="B470" s="150"/>
      <c r="C470" s="150"/>
      <c r="D470" s="150"/>
      <c r="E470" s="151"/>
      <c r="F470" s="152"/>
      <c r="G470" s="150"/>
      <c r="H470" s="149"/>
      <c r="I470" s="40"/>
      <c r="J470" s="149"/>
      <c r="K470" s="102"/>
      <c r="L470" s="40"/>
      <c r="M470" s="123"/>
      <c r="N470" s="137"/>
      <c r="O470" s="137"/>
      <c r="P470" s="95"/>
      <c r="Q470" s="94"/>
      <c r="R470" s="96"/>
      <c r="S470" s="95"/>
      <c r="T470" s="40"/>
      <c r="U470" s="40"/>
      <c r="V470" s="185"/>
      <c r="W470" s="167"/>
      <c r="X470" s="96"/>
      <c r="Y470" s="99"/>
      <c r="Z470" s="40"/>
      <c r="AA470" s="40"/>
      <c r="AB470" s="171"/>
      <c r="AC470" s="172"/>
      <c r="AD470" s="40"/>
      <c r="AE470" s="40"/>
      <c r="AF470" s="94"/>
      <c r="AG470" s="94"/>
      <c r="AH470" s="100"/>
      <c r="AI470" s="170"/>
      <c r="AJ470" s="169"/>
      <c r="AK470" s="98"/>
      <c r="AL470" s="168"/>
      <c r="AM470" s="97"/>
      <c r="AN470" s="98"/>
      <c r="AO470" s="98"/>
      <c r="AP470" s="225"/>
      <c r="AQ470" s="175"/>
      <c r="AR470" s="98"/>
      <c r="AS470" s="235"/>
      <c r="AT470" s="168"/>
      <c r="AU470" s="136"/>
      <c r="AV470" s="99"/>
      <c r="AW470" s="40"/>
      <c r="AX470" s="40"/>
      <c r="AY470" s="40"/>
      <c r="AZ470" s="40"/>
      <c r="BA470" s="40"/>
      <c r="BB470" s="40"/>
      <c r="BC470" s="40"/>
      <c r="BD470" s="40"/>
      <c r="BE470" s="40"/>
      <c r="BF470" s="101"/>
      <c r="BG470" s="96"/>
      <c r="BH470" s="99"/>
      <c r="BI470" s="40"/>
      <c r="BJ470" s="40"/>
      <c r="BK470" s="40"/>
      <c r="BL470" s="40"/>
      <c r="BM470" s="40"/>
      <c r="BN470" s="40"/>
      <c r="BO470" s="40"/>
      <c r="BP470" s="100"/>
      <c r="BQ470" s="40"/>
      <c r="BR470" s="40"/>
      <c r="BS470" s="40"/>
      <c r="BT470" s="40"/>
      <c r="BU470" s="40"/>
      <c r="BV470" s="40"/>
      <c r="BW470" s="40"/>
      <c r="BX470" s="40"/>
      <c r="BY470" s="100"/>
      <c r="BZ470" s="99"/>
      <c r="CA470" s="40"/>
      <c r="CB470" s="40"/>
      <c r="CC470" s="40"/>
      <c r="CD470" s="40"/>
      <c r="CE470" s="40"/>
      <c r="CF470" s="40"/>
      <c r="CG470" s="40"/>
      <c r="CH470" s="40"/>
      <c r="CI470" s="40"/>
      <c r="CJ470" s="40"/>
      <c r="CK470" s="40"/>
      <c r="CL470" s="40"/>
      <c r="CM470" s="40"/>
      <c r="CN470" s="40"/>
      <c r="CO470" s="40"/>
      <c r="CP470" s="40"/>
      <c r="CQ470" s="40"/>
      <c r="CR470" s="40"/>
      <c r="CS470" s="102"/>
      <c r="CT470" s="103"/>
      <c r="CU470" s="40"/>
      <c r="CV470" s="40"/>
      <c r="CW470" s="40"/>
      <c r="CX470" s="40"/>
      <c r="CY470" s="40"/>
      <c r="CZ470" s="40"/>
      <c r="DA470" s="40"/>
      <c r="DB470" s="40"/>
      <c r="DC470" s="40"/>
      <c r="DD470" s="40"/>
      <c r="DE470" s="40"/>
      <c r="DF470" s="40"/>
      <c r="DG470" s="40"/>
      <c r="DH470" s="40"/>
      <c r="DI470" s="40"/>
      <c r="DJ470" s="40"/>
      <c r="DK470" s="40"/>
      <c r="DL470" s="40"/>
      <c r="DM470" s="40"/>
      <c r="DN470" s="40"/>
      <c r="DO470" s="94"/>
      <c r="DP470" s="100"/>
      <c r="DQ470" s="104"/>
      <c r="DR470" s="105"/>
      <c r="DS470" s="105"/>
      <c r="DT470" s="105"/>
      <c r="DU470" s="105"/>
      <c r="DV470" s="105"/>
      <c r="DW470" s="94"/>
      <c r="DX470" s="191"/>
      <c r="DY470" s="104"/>
      <c r="DZ470" s="105"/>
      <c r="EA470" s="105"/>
      <c r="EB470" s="105"/>
      <c r="EC470" s="105"/>
      <c r="ED470" s="105"/>
      <c r="EE470" s="105"/>
      <c r="EF470" s="94"/>
      <c r="EG470" s="96"/>
      <c r="EH470" s="18"/>
      <c r="EI470" s="2"/>
      <c r="EJ470" s="2"/>
      <c r="EK470" s="100"/>
      <c r="EL470" s="99"/>
      <c r="EM470" s="40"/>
      <c r="EN470" s="40"/>
      <c r="EO470" s="100"/>
      <c r="EP470" s="99"/>
      <c r="EQ470" s="40"/>
      <c r="ER470" s="40"/>
      <c r="ES470" s="40"/>
      <c r="ET470" s="40"/>
      <c r="EU470" s="40"/>
      <c r="EV470" s="40"/>
      <c r="EW470" s="100"/>
      <c r="EX470" s="99"/>
      <c r="EY470" s="40"/>
      <c r="EZ470" s="40"/>
      <c r="FA470" s="40"/>
      <c r="FB470" s="40"/>
      <c r="FC470" s="40"/>
      <c r="FD470" s="40"/>
      <c r="FE470" s="100"/>
    </row>
    <row r="471" spans="1:161">
      <c r="A471" s="119" t="str">
        <f>Validation!B471</f>
        <v>Pass</v>
      </c>
      <c r="B471" s="150"/>
      <c r="C471" s="150"/>
      <c r="D471" s="150"/>
      <c r="E471" s="151"/>
      <c r="F471" s="152"/>
      <c r="G471" s="150"/>
      <c r="H471" s="149"/>
      <c r="I471" s="40"/>
      <c r="J471" s="149"/>
      <c r="K471" s="102"/>
      <c r="L471" s="40"/>
      <c r="M471" s="123"/>
      <c r="N471" s="137"/>
      <c r="O471" s="137"/>
      <c r="P471" s="95"/>
      <c r="Q471" s="94"/>
      <c r="R471" s="96"/>
      <c r="S471" s="95"/>
      <c r="T471" s="40"/>
      <c r="U471" s="40"/>
      <c r="V471" s="185"/>
      <c r="W471" s="167"/>
      <c r="X471" s="96"/>
      <c r="Y471" s="99"/>
      <c r="Z471" s="40"/>
      <c r="AA471" s="40"/>
      <c r="AB471" s="171"/>
      <c r="AC471" s="172"/>
      <c r="AD471" s="40"/>
      <c r="AE471" s="40"/>
      <c r="AF471" s="94"/>
      <c r="AG471" s="94"/>
      <c r="AH471" s="100"/>
      <c r="AI471" s="170"/>
      <c r="AJ471" s="169"/>
      <c r="AK471" s="98"/>
      <c r="AL471" s="168"/>
      <c r="AM471" s="97"/>
      <c r="AN471" s="98"/>
      <c r="AO471" s="98"/>
      <c r="AP471" s="225"/>
      <c r="AQ471" s="175"/>
      <c r="AR471" s="98"/>
      <c r="AS471" s="235"/>
      <c r="AT471" s="168"/>
      <c r="AU471" s="136"/>
      <c r="AV471" s="99"/>
      <c r="AW471" s="40"/>
      <c r="AX471" s="40"/>
      <c r="AY471" s="40"/>
      <c r="AZ471" s="40"/>
      <c r="BA471" s="40"/>
      <c r="BB471" s="40"/>
      <c r="BC471" s="40"/>
      <c r="BD471" s="40"/>
      <c r="BE471" s="40"/>
      <c r="BF471" s="101"/>
      <c r="BG471" s="96"/>
      <c r="BH471" s="99"/>
      <c r="BI471" s="40"/>
      <c r="BJ471" s="40"/>
      <c r="BK471" s="40"/>
      <c r="BL471" s="40"/>
      <c r="BM471" s="40"/>
      <c r="BN471" s="40"/>
      <c r="BO471" s="40"/>
      <c r="BP471" s="100"/>
      <c r="BQ471" s="40"/>
      <c r="BR471" s="40"/>
      <c r="BS471" s="40"/>
      <c r="BT471" s="40"/>
      <c r="BU471" s="40"/>
      <c r="BV471" s="40"/>
      <c r="BW471" s="40"/>
      <c r="BX471" s="40"/>
      <c r="BY471" s="100"/>
      <c r="BZ471" s="99"/>
      <c r="CA471" s="40"/>
      <c r="CB471" s="40"/>
      <c r="CC471" s="40"/>
      <c r="CD471" s="40"/>
      <c r="CE471" s="40"/>
      <c r="CF471" s="40"/>
      <c r="CG471" s="40"/>
      <c r="CH471" s="40"/>
      <c r="CI471" s="40"/>
      <c r="CJ471" s="40"/>
      <c r="CK471" s="40"/>
      <c r="CL471" s="40"/>
      <c r="CM471" s="40"/>
      <c r="CN471" s="40"/>
      <c r="CO471" s="40"/>
      <c r="CP471" s="40"/>
      <c r="CQ471" s="40"/>
      <c r="CR471" s="40"/>
      <c r="CS471" s="102"/>
      <c r="CT471" s="103"/>
      <c r="CU471" s="40"/>
      <c r="CV471" s="40"/>
      <c r="CW471" s="40"/>
      <c r="CX471" s="40"/>
      <c r="CY471" s="40"/>
      <c r="CZ471" s="40"/>
      <c r="DA471" s="40"/>
      <c r="DB471" s="40"/>
      <c r="DC471" s="40"/>
      <c r="DD471" s="40"/>
      <c r="DE471" s="40"/>
      <c r="DF471" s="40"/>
      <c r="DG471" s="40"/>
      <c r="DH471" s="40"/>
      <c r="DI471" s="40"/>
      <c r="DJ471" s="40"/>
      <c r="DK471" s="40"/>
      <c r="DL471" s="40"/>
      <c r="DM471" s="40"/>
      <c r="DN471" s="40"/>
      <c r="DO471" s="94"/>
      <c r="DP471" s="100"/>
      <c r="DQ471" s="104"/>
      <c r="DR471" s="105"/>
      <c r="DS471" s="105"/>
      <c r="DT471" s="105"/>
      <c r="DU471" s="105"/>
      <c r="DV471" s="105"/>
      <c r="DW471" s="94"/>
      <c r="DX471" s="191"/>
      <c r="DY471" s="104"/>
      <c r="DZ471" s="105"/>
      <c r="EA471" s="105"/>
      <c r="EB471" s="105"/>
      <c r="EC471" s="105"/>
      <c r="ED471" s="105"/>
      <c r="EE471" s="105"/>
      <c r="EF471" s="94"/>
      <c r="EG471" s="96"/>
      <c r="EH471" s="18"/>
      <c r="EI471" s="2"/>
      <c r="EJ471" s="2"/>
      <c r="EK471" s="100"/>
      <c r="EL471" s="99"/>
      <c r="EM471" s="40"/>
      <c r="EN471" s="40"/>
      <c r="EO471" s="100"/>
      <c r="EP471" s="99"/>
      <c r="EQ471" s="40"/>
      <c r="ER471" s="40"/>
      <c r="ES471" s="40"/>
      <c r="ET471" s="40"/>
      <c r="EU471" s="40"/>
      <c r="EV471" s="40"/>
      <c r="EW471" s="100"/>
      <c r="EX471" s="99"/>
      <c r="EY471" s="40"/>
      <c r="EZ471" s="40"/>
      <c r="FA471" s="40"/>
      <c r="FB471" s="40"/>
      <c r="FC471" s="40"/>
      <c r="FD471" s="40"/>
      <c r="FE471" s="100"/>
    </row>
    <row r="472" spans="1:161">
      <c r="A472" s="119" t="str">
        <f>Validation!B472</f>
        <v>Pass</v>
      </c>
      <c r="B472" s="150"/>
      <c r="C472" s="150"/>
      <c r="D472" s="150"/>
      <c r="E472" s="151"/>
      <c r="F472" s="152"/>
      <c r="G472" s="150"/>
      <c r="H472" s="149"/>
      <c r="I472" s="40"/>
      <c r="J472" s="149"/>
      <c r="K472" s="102"/>
      <c r="L472" s="40"/>
      <c r="M472" s="123"/>
      <c r="N472" s="137"/>
      <c r="O472" s="137"/>
      <c r="P472" s="95"/>
      <c r="Q472" s="94"/>
      <c r="R472" s="96"/>
      <c r="S472" s="95"/>
      <c r="T472" s="40"/>
      <c r="U472" s="40"/>
      <c r="V472" s="185"/>
      <c r="W472" s="167"/>
      <c r="X472" s="96"/>
      <c r="Y472" s="99"/>
      <c r="Z472" s="40"/>
      <c r="AA472" s="40"/>
      <c r="AB472" s="171"/>
      <c r="AC472" s="172"/>
      <c r="AD472" s="40"/>
      <c r="AE472" s="40"/>
      <c r="AF472" s="94"/>
      <c r="AG472" s="94"/>
      <c r="AH472" s="100"/>
      <c r="AI472" s="170"/>
      <c r="AJ472" s="169"/>
      <c r="AK472" s="98"/>
      <c r="AL472" s="168"/>
      <c r="AM472" s="97"/>
      <c r="AN472" s="98"/>
      <c r="AO472" s="98"/>
      <c r="AP472" s="225"/>
      <c r="AQ472" s="175"/>
      <c r="AR472" s="98"/>
      <c r="AS472" s="235"/>
      <c r="AT472" s="168"/>
      <c r="AU472" s="136"/>
      <c r="AV472" s="99"/>
      <c r="AW472" s="40"/>
      <c r="AX472" s="40"/>
      <c r="AY472" s="40"/>
      <c r="AZ472" s="40"/>
      <c r="BA472" s="40"/>
      <c r="BB472" s="40"/>
      <c r="BC472" s="40"/>
      <c r="BD472" s="40"/>
      <c r="BE472" s="40"/>
      <c r="BF472" s="101"/>
      <c r="BG472" s="96"/>
      <c r="BH472" s="99"/>
      <c r="BI472" s="40"/>
      <c r="BJ472" s="40"/>
      <c r="BK472" s="40"/>
      <c r="BL472" s="40"/>
      <c r="BM472" s="40"/>
      <c r="BN472" s="40"/>
      <c r="BO472" s="40"/>
      <c r="BP472" s="100"/>
      <c r="BQ472" s="40"/>
      <c r="BR472" s="40"/>
      <c r="BS472" s="40"/>
      <c r="BT472" s="40"/>
      <c r="BU472" s="40"/>
      <c r="BV472" s="40"/>
      <c r="BW472" s="40"/>
      <c r="BX472" s="40"/>
      <c r="BY472" s="100"/>
      <c r="BZ472" s="99"/>
      <c r="CA472" s="40"/>
      <c r="CB472" s="40"/>
      <c r="CC472" s="40"/>
      <c r="CD472" s="40"/>
      <c r="CE472" s="40"/>
      <c r="CF472" s="40"/>
      <c r="CG472" s="40"/>
      <c r="CH472" s="40"/>
      <c r="CI472" s="40"/>
      <c r="CJ472" s="40"/>
      <c r="CK472" s="40"/>
      <c r="CL472" s="40"/>
      <c r="CM472" s="40"/>
      <c r="CN472" s="40"/>
      <c r="CO472" s="40"/>
      <c r="CP472" s="40"/>
      <c r="CQ472" s="40"/>
      <c r="CR472" s="40"/>
      <c r="CS472" s="102"/>
      <c r="CT472" s="103"/>
      <c r="CU472" s="40"/>
      <c r="CV472" s="40"/>
      <c r="CW472" s="40"/>
      <c r="CX472" s="40"/>
      <c r="CY472" s="40"/>
      <c r="CZ472" s="40"/>
      <c r="DA472" s="40"/>
      <c r="DB472" s="40"/>
      <c r="DC472" s="40"/>
      <c r="DD472" s="40"/>
      <c r="DE472" s="40"/>
      <c r="DF472" s="40"/>
      <c r="DG472" s="40"/>
      <c r="DH472" s="40"/>
      <c r="DI472" s="40"/>
      <c r="DJ472" s="40"/>
      <c r="DK472" s="40"/>
      <c r="DL472" s="40"/>
      <c r="DM472" s="40"/>
      <c r="DN472" s="40"/>
      <c r="DO472" s="94"/>
      <c r="DP472" s="100"/>
      <c r="DQ472" s="104"/>
      <c r="DR472" s="105"/>
      <c r="DS472" s="105"/>
      <c r="DT472" s="105"/>
      <c r="DU472" s="105"/>
      <c r="DV472" s="105"/>
      <c r="DW472" s="94"/>
      <c r="DX472" s="191"/>
      <c r="DY472" s="104"/>
      <c r="DZ472" s="105"/>
      <c r="EA472" s="105"/>
      <c r="EB472" s="105"/>
      <c r="EC472" s="105"/>
      <c r="ED472" s="105"/>
      <c r="EE472" s="105"/>
      <c r="EF472" s="94"/>
      <c r="EG472" s="96"/>
      <c r="EH472" s="18"/>
      <c r="EI472" s="2"/>
      <c r="EJ472" s="2"/>
      <c r="EK472" s="100"/>
      <c r="EL472" s="99"/>
      <c r="EM472" s="40"/>
      <c r="EN472" s="40"/>
      <c r="EO472" s="100"/>
      <c r="EP472" s="99"/>
      <c r="EQ472" s="40"/>
      <c r="ER472" s="40"/>
      <c r="ES472" s="40"/>
      <c r="ET472" s="40"/>
      <c r="EU472" s="40"/>
      <c r="EV472" s="40"/>
      <c r="EW472" s="100"/>
      <c r="EX472" s="99"/>
      <c r="EY472" s="40"/>
      <c r="EZ472" s="40"/>
      <c r="FA472" s="40"/>
      <c r="FB472" s="40"/>
      <c r="FC472" s="40"/>
      <c r="FD472" s="40"/>
      <c r="FE472" s="100"/>
    </row>
    <row r="473" spans="1:161">
      <c r="A473" s="119" t="str">
        <f>Validation!B473</f>
        <v>Pass</v>
      </c>
      <c r="B473" s="150"/>
      <c r="C473" s="150"/>
      <c r="D473" s="150"/>
      <c r="E473" s="151"/>
      <c r="F473" s="152"/>
      <c r="G473" s="150"/>
      <c r="H473" s="149"/>
      <c r="I473" s="40"/>
      <c r="J473" s="149"/>
      <c r="K473" s="102"/>
      <c r="L473" s="40"/>
      <c r="M473" s="123"/>
      <c r="N473" s="137"/>
      <c r="O473" s="137"/>
      <c r="P473" s="95"/>
      <c r="Q473" s="94"/>
      <c r="R473" s="96"/>
      <c r="S473" s="95"/>
      <c r="T473" s="40"/>
      <c r="U473" s="40"/>
      <c r="V473" s="185"/>
      <c r="W473" s="167"/>
      <c r="X473" s="96"/>
      <c r="Y473" s="99"/>
      <c r="Z473" s="40"/>
      <c r="AA473" s="40"/>
      <c r="AB473" s="171"/>
      <c r="AC473" s="172"/>
      <c r="AD473" s="40"/>
      <c r="AE473" s="40"/>
      <c r="AF473" s="94"/>
      <c r="AG473" s="94"/>
      <c r="AH473" s="100"/>
      <c r="AI473" s="170"/>
      <c r="AJ473" s="169"/>
      <c r="AK473" s="98"/>
      <c r="AL473" s="168"/>
      <c r="AM473" s="97"/>
      <c r="AN473" s="98"/>
      <c r="AO473" s="98"/>
      <c r="AP473" s="225"/>
      <c r="AQ473" s="175"/>
      <c r="AR473" s="98"/>
      <c r="AS473" s="235"/>
      <c r="AT473" s="168"/>
      <c r="AU473" s="136"/>
      <c r="AV473" s="99"/>
      <c r="AW473" s="40"/>
      <c r="AX473" s="40"/>
      <c r="AY473" s="40"/>
      <c r="AZ473" s="40"/>
      <c r="BA473" s="40"/>
      <c r="BB473" s="40"/>
      <c r="BC473" s="40"/>
      <c r="BD473" s="40"/>
      <c r="BE473" s="40"/>
      <c r="BF473" s="101"/>
      <c r="BG473" s="96"/>
      <c r="BH473" s="99"/>
      <c r="BI473" s="40"/>
      <c r="BJ473" s="40"/>
      <c r="BK473" s="40"/>
      <c r="BL473" s="40"/>
      <c r="BM473" s="40"/>
      <c r="BN473" s="40"/>
      <c r="BO473" s="40"/>
      <c r="BP473" s="100"/>
      <c r="BQ473" s="40"/>
      <c r="BR473" s="40"/>
      <c r="BS473" s="40"/>
      <c r="BT473" s="40"/>
      <c r="BU473" s="40"/>
      <c r="BV473" s="40"/>
      <c r="BW473" s="40"/>
      <c r="BX473" s="40"/>
      <c r="BY473" s="100"/>
      <c r="BZ473" s="99"/>
      <c r="CA473" s="40"/>
      <c r="CB473" s="40"/>
      <c r="CC473" s="40"/>
      <c r="CD473" s="40"/>
      <c r="CE473" s="40"/>
      <c r="CF473" s="40"/>
      <c r="CG473" s="40"/>
      <c r="CH473" s="40"/>
      <c r="CI473" s="40"/>
      <c r="CJ473" s="40"/>
      <c r="CK473" s="40"/>
      <c r="CL473" s="40"/>
      <c r="CM473" s="40"/>
      <c r="CN473" s="40"/>
      <c r="CO473" s="40"/>
      <c r="CP473" s="40"/>
      <c r="CQ473" s="40"/>
      <c r="CR473" s="40"/>
      <c r="CS473" s="102"/>
      <c r="CT473" s="103"/>
      <c r="CU473" s="40"/>
      <c r="CV473" s="40"/>
      <c r="CW473" s="40"/>
      <c r="CX473" s="40"/>
      <c r="CY473" s="40"/>
      <c r="CZ473" s="40"/>
      <c r="DA473" s="40"/>
      <c r="DB473" s="40"/>
      <c r="DC473" s="40"/>
      <c r="DD473" s="40"/>
      <c r="DE473" s="40"/>
      <c r="DF473" s="40"/>
      <c r="DG473" s="40"/>
      <c r="DH473" s="40"/>
      <c r="DI473" s="40"/>
      <c r="DJ473" s="40"/>
      <c r="DK473" s="40"/>
      <c r="DL473" s="40"/>
      <c r="DM473" s="40"/>
      <c r="DN473" s="40"/>
      <c r="DO473" s="94"/>
      <c r="DP473" s="100"/>
      <c r="DQ473" s="104"/>
      <c r="DR473" s="105"/>
      <c r="DS473" s="105"/>
      <c r="DT473" s="105"/>
      <c r="DU473" s="105"/>
      <c r="DV473" s="105"/>
      <c r="DW473" s="94"/>
      <c r="DX473" s="191"/>
      <c r="DY473" s="104"/>
      <c r="DZ473" s="105"/>
      <c r="EA473" s="105"/>
      <c r="EB473" s="105"/>
      <c r="EC473" s="105"/>
      <c r="ED473" s="105"/>
      <c r="EE473" s="105"/>
      <c r="EF473" s="94"/>
      <c r="EG473" s="96"/>
      <c r="EH473" s="18"/>
      <c r="EI473" s="2"/>
      <c r="EJ473" s="2"/>
      <c r="EK473" s="100"/>
      <c r="EL473" s="99"/>
      <c r="EM473" s="40"/>
      <c r="EN473" s="40"/>
      <c r="EO473" s="100"/>
      <c r="EP473" s="99"/>
      <c r="EQ473" s="40"/>
      <c r="ER473" s="40"/>
      <c r="ES473" s="40"/>
      <c r="ET473" s="40"/>
      <c r="EU473" s="40"/>
      <c r="EV473" s="40"/>
      <c r="EW473" s="100"/>
      <c r="EX473" s="99"/>
      <c r="EY473" s="40"/>
      <c r="EZ473" s="40"/>
      <c r="FA473" s="40"/>
      <c r="FB473" s="40"/>
      <c r="FC473" s="40"/>
      <c r="FD473" s="40"/>
      <c r="FE473" s="100"/>
    </row>
    <row r="474" spans="1:161">
      <c r="A474" s="119" t="str">
        <f>Validation!B474</f>
        <v>Pass</v>
      </c>
      <c r="B474" s="150"/>
      <c r="C474" s="150"/>
      <c r="D474" s="150"/>
      <c r="E474" s="151"/>
      <c r="F474" s="152"/>
      <c r="G474" s="150"/>
      <c r="H474" s="149"/>
      <c r="I474" s="40"/>
      <c r="J474" s="149"/>
      <c r="K474" s="102"/>
      <c r="L474" s="40"/>
      <c r="M474" s="123"/>
      <c r="N474" s="137"/>
      <c r="O474" s="137"/>
      <c r="P474" s="95"/>
      <c r="Q474" s="94"/>
      <c r="R474" s="96"/>
      <c r="S474" s="95"/>
      <c r="T474" s="40"/>
      <c r="U474" s="40"/>
      <c r="V474" s="185"/>
      <c r="W474" s="167"/>
      <c r="X474" s="96"/>
      <c r="Y474" s="99"/>
      <c r="Z474" s="40"/>
      <c r="AA474" s="40"/>
      <c r="AB474" s="171"/>
      <c r="AC474" s="172"/>
      <c r="AD474" s="40"/>
      <c r="AE474" s="40"/>
      <c r="AF474" s="94"/>
      <c r="AG474" s="94"/>
      <c r="AH474" s="100"/>
      <c r="AI474" s="170"/>
      <c r="AJ474" s="169"/>
      <c r="AK474" s="98"/>
      <c r="AL474" s="168"/>
      <c r="AM474" s="97"/>
      <c r="AN474" s="98"/>
      <c r="AO474" s="98"/>
      <c r="AP474" s="225"/>
      <c r="AQ474" s="175"/>
      <c r="AR474" s="98"/>
      <c r="AS474" s="235"/>
      <c r="AT474" s="168"/>
      <c r="AU474" s="136"/>
      <c r="AV474" s="99"/>
      <c r="AW474" s="40"/>
      <c r="AX474" s="40"/>
      <c r="AY474" s="40"/>
      <c r="AZ474" s="40"/>
      <c r="BA474" s="40"/>
      <c r="BB474" s="40"/>
      <c r="BC474" s="40"/>
      <c r="BD474" s="40"/>
      <c r="BE474" s="40"/>
      <c r="BF474" s="101"/>
      <c r="BG474" s="96"/>
      <c r="BH474" s="99"/>
      <c r="BI474" s="40"/>
      <c r="BJ474" s="40"/>
      <c r="BK474" s="40"/>
      <c r="BL474" s="40"/>
      <c r="BM474" s="40"/>
      <c r="BN474" s="40"/>
      <c r="BO474" s="40"/>
      <c r="BP474" s="100"/>
      <c r="BQ474" s="40"/>
      <c r="BR474" s="40"/>
      <c r="BS474" s="40"/>
      <c r="BT474" s="40"/>
      <c r="BU474" s="40"/>
      <c r="BV474" s="40"/>
      <c r="BW474" s="40"/>
      <c r="BX474" s="40"/>
      <c r="BY474" s="100"/>
      <c r="BZ474" s="99"/>
      <c r="CA474" s="40"/>
      <c r="CB474" s="40"/>
      <c r="CC474" s="40"/>
      <c r="CD474" s="40"/>
      <c r="CE474" s="40"/>
      <c r="CF474" s="40"/>
      <c r="CG474" s="40"/>
      <c r="CH474" s="40"/>
      <c r="CI474" s="40"/>
      <c r="CJ474" s="40"/>
      <c r="CK474" s="40"/>
      <c r="CL474" s="40"/>
      <c r="CM474" s="40"/>
      <c r="CN474" s="40"/>
      <c r="CO474" s="40"/>
      <c r="CP474" s="40"/>
      <c r="CQ474" s="40"/>
      <c r="CR474" s="40"/>
      <c r="CS474" s="102"/>
      <c r="CT474" s="103"/>
      <c r="CU474" s="40"/>
      <c r="CV474" s="40"/>
      <c r="CW474" s="40"/>
      <c r="CX474" s="40"/>
      <c r="CY474" s="40"/>
      <c r="CZ474" s="40"/>
      <c r="DA474" s="40"/>
      <c r="DB474" s="40"/>
      <c r="DC474" s="40"/>
      <c r="DD474" s="40"/>
      <c r="DE474" s="40"/>
      <c r="DF474" s="40"/>
      <c r="DG474" s="40"/>
      <c r="DH474" s="40"/>
      <c r="DI474" s="40"/>
      <c r="DJ474" s="40"/>
      <c r="DK474" s="40"/>
      <c r="DL474" s="40"/>
      <c r="DM474" s="40"/>
      <c r="DN474" s="40"/>
      <c r="DO474" s="94"/>
      <c r="DP474" s="100"/>
      <c r="DQ474" s="104"/>
      <c r="DR474" s="105"/>
      <c r="DS474" s="105"/>
      <c r="DT474" s="105"/>
      <c r="DU474" s="105"/>
      <c r="DV474" s="105"/>
      <c r="DW474" s="94"/>
      <c r="DX474" s="191"/>
      <c r="DY474" s="104"/>
      <c r="DZ474" s="105"/>
      <c r="EA474" s="105"/>
      <c r="EB474" s="105"/>
      <c r="EC474" s="105"/>
      <c r="ED474" s="105"/>
      <c r="EE474" s="105"/>
      <c r="EF474" s="94"/>
      <c r="EG474" s="96"/>
      <c r="EH474" s="18"/>
      <c r="EI474" s="2"/>
      <c r="EJ474" s="2"/>
      <c r="EK474" s="100"/>
      <c r="EL474" s="99"/>
      <c r="EM474" s="40"/>
      <c r="EN474" s="40"/>
      <c r="EO474" s="100"/>
      <c r="EP474" s="99"/>
      <c r="EQ474" s="40"/>
      <c r="ER474" s="40"/>
      <c r="ES474" s="40"/>
      <c r="ET474" s="40"/>
      <c r="EU474" s="40"/>
      <c r="EV474" s="40"/>
      <c r="EW474" s="100"/>
      <c r="EX474" s="99"/>
      <c r="EY474" s="40"/>
      <c r="EZ474" s="40"/>
      <c r="FA474" s="40"/>
      <c r="FB474" s="40"/>
      <c r="FC474" s="40"/>
      <c r="FD474" s="40"/>
      <c r="FE474" s="100"/>
    </row>
    <row r="475" spans="1:161">
      <c r="A475" s="119" t="str">
        <f>Validation!B475</f>
        <v>Pass</v>
      </c>
      <c r="B475" s="150"/>
      <c r="C475" s="150"/>
      <c r="D475" s="150"/>
      <c r="E475" s="151"/>
      <c r="F475" s="152"/>
      <c r="G475" s="150"/>
      <c r="H475" s="149"/>
      <c r="I475" s="40"/>
      <c r="J475" s="149"/>
      <c r="K475" s="102"/>
      <c r="L475" s="40"/>
      <c r="M475" s="123"/>
      <c r="N475" s="137"/>
      <c r="O475" s="137"/>
      <c r="P475" s="95"/>
      <c r="Q475" s="94"/>
      <c r="R475" s="96"/>
      <c r="S475" s="95"/>
      <c r="T475" s="40"/>
      <c r="U475" s="40"/>
      <c r="V475" s="185"/>
      <c r="W475" s="167"/>
      <c r="X475" s="96"/>
      <c r="Y475" s="99"/>
      <c r="Z475" s="40"/>
      <c r="AA475" s="40"/>
      <c r="AB475" s="171"/>
      <c r="AC475" s="172"/>
      <c r="AD475" s="40"/>
      <c r="AE475" s="40"/>
      <c r="AF475" s="94"/>
      <c r="AG475" s="94"/>
      <c r="AH475" s="100"/>
      <c r="AI475" s="170"/>
      <c r="AJ475" s="169"/>
      <c r="AK475" s="98"/>
      <c r="AL475" s="168"/>
      <c r="AM475" s="97"/>
      <c r="AN475" s="98"/>
      <c r="AO475" s="98"/>
      <c r="AP475" s="225"/>
      <c r="AQ475" s="175"/>
      <c r="AR475" s="98"/>
      <c r="AS475" s="235"/>
      <c r="AT475" s="168"/>
      <c r="AU475" s="136"/>
      <c r="AV475" s="99"/>
      <c r="AW475" s="40"/>
      <c r="AX475" s="40"/>
      <c r="AY475" s="40"/>
      <c r="AZ475" s="40"/>
      <c r="BA475" s="40"/>
      <c r="BB475" s="40"/>
      <c r="BC475" s="40"/>
      <c r="BD475" s="40"/>
      <c r="BE475" s="40"/>
      <c r="BF475" s="101"/>
      <c r="BG475" s="96"/>
      <c r="BH475" s="99"/>
      <c r="BI475" s="40"/>
      <c r="BJ475" s="40"/>
      <c r="BK475" s="40"/>
      <c r="BL475" s="40"/>
      <c r="BM475" s="40"/>
      <c r="BN475" s="40"/>
      <c r="BO475" s="40"/>
      <c r="BP475" s="100"/>
      <c r="BQ475" s="40"/>
      <c r="BR475" s="40"/>
      <c r="BS475" s="40"/>
      <c r="BT475" s="40"/>
      <c r="BU475" s="40"/>
      <c r="BV475" s="40"/>
      <c r="BW475" s="40"/>
      <c r="BX475" s="40"/>
      <c r="BY475" s="100"/>
      <c r="BZ475" s="99"/>
      <c r="CA475" s="40"/>
      <c r="CB475" s="40"/>
      <c r="CC475" s="40"/>
      <c r="CD475" s="40"/>
      <c r="CE475" s="40"/>
      <c r="CF475" s="40"/>
      <c r="CG475" s="40"/>
      <c r="CH475" s="40"/>
      <c r="CI475" s="40"/>
      <c r="CJ475" s="40"/>
      <c r="CK475" s="40"/>
      <c r="CL475" s="40"/>
      <c r="CM475" s="40"/>
      <c r="CN475" s="40"/>
      <c r="CO475" s="40"/>
      <c r="CP475" s="40"/>
      <c r="CQ475" s="40"/>
      <c r="CR475" s="40"/>
      <c r="CS475" s="102"/>
      <c r="CT475" s="103"/>
      <c r="CU475" s="40"/>
      <c r="CV475" s="40"/>
      <c r="CW475" s="40"/>
      <c r="CX475" s="40"/>
      <c r="CY475" s="40"/>
      <c r="CZ475" s="40"/>
      <c r="DA475" s="40"/>
      <c r="DB475" s="40"/>
      <c r="DC475" s="40"/>
      <c r="DD475" s="40"/>
      <c r="DE475" s="40"/>
      <c r="DF475" s="40"/>
      <c r="DG475" s="40"/>
      <c r="DH475" s="40"/>
      <c r="DI475" s="40"/>
      <c r="DJ475" s="40"/>
      <c r="DK475" s="40"/>
      <c r="DL475" s="40"/>
      <c r="DM475" s="40"/>
      <c r="DN475" s="40"/>
      <c r="DO475" s="94"/>
      <c r="DP475" s="100"/>
      <c r="DQ475" s="104"/>
      <c r="DR475" s="105"/>
      <c r="DS475" s="105"/>
      <c r="DT475" s="105"/>
      <c r="DU475" s="105"/>
      <c r="DV475" s="105"/>
      <c r="DW475" s="94"/>
      <c r="DX475" s="191"/>
      <c r="DY475" s="104"/>
      <c r="DZ475" s="105"/>
      <c r="EA475" s="105"/>
      <c r="EB475" s="105"/>
      <c r="EC475" s="105"/>
      <c r="ED475" s="105"/>
      <c r="EE475" s="105"/>
      <c r="EF475" s="94"/>
      <c r="EG475" s="96"/>
      <c r="EH475" s="18"/>
      <c r="EI475" s="2"/>
      <c r="EJ475" s="2"/>
      <c r="EK475" s="100"/>
      <c r="EL475" s="99"/>
      <c r="EM475" s="40"/>
      <c r="EN475" s="40"/>
      <c r="EO475" s="100"/>
      <c r="EP475" s="99"/>
      <c r="EQ475" s="40"/>
      <c r="ER475" s="40"/>
      <c r="ES475" s="40"/>
      <c r="ET475" s="40"/>
      <c r="EU475" s="40"/>
      <c r="EV475" s="40"/>
      <c r="EW475" s="100"/>
      <c r="EX475" s="99"/>
      <c r="EY475" s="40"/>
      <c r="EZ475" s="40"/>
      <c r="FA475" s="40"/>
      <c r="FB475" s="40"/>
      <c r="FC475" s="40"/>
      <c r="FD475" s="40"/>
      <c r="FE475" s="100"/>
    </row>
    <row r="476" spans="1:161">
      <c r="A476" s="119" t="str">
        <f>Validation!B476</f>
        <v>Pass</v>
      </c>
      <c r="B476" s="150"/>
      <c r="C476" s="150"/>
      <c r="D476" s="150"/>
      <c r="E476" s="151"/>
      <c r="F476" s="152"/>
      <c r="G476" s="150"/>
      <c r="H476" s="149"/>
      <c r="I476" s="40"/>
      <c r="J476" s="149"/>
      <c r="K476" s="102"/>
      <c r="L476" s="40"/>
      <c r="M476" s="123"/>
      <c r="N476" s="137"/>
      <c r="O476" s="137"/>
      <c r="P476" s="95"/>
      <c r="Q476" s="94"/>
      <c r="R476" s="96"/>
      <c r="S476" s="95"/>
      <c r="T476" s="40"/>
      <c r="U476" s="40"/>
      <c r="V476" s="185"/>
      <c r="W476" s="167"/>
      <c r="X476" s="96"/>
      <c r="Y476" s="99"/>
      <c r="Z476" s="40"/>
      <c r="AA476" s="40"/>
      <c r="AB476" s="171"/>
      <c r="AC476" s="172"/>
      <c r="AD476" s="40"/>
      <c r="AE476" s="40"/>
      <c r="AF476" s="94"/>
      <c r="AG476" s="94"/>
      <c r="AH476" s="100"/>
      <c r="AI476" s="170"/>
      <c r="AJ476" s="169"/>
      <c r="AK476" s="98"/>
      <c r="AL476" s="168"/>
      <c r="AM476" s="97"/>
      <c r="AN476" s="98"/>
      <c r="AO476" s="98"/>
      <c r="AP476" s="225"/>
      <c r="AQ476" s="175"/>
      <c r="AR476" s="98"/>
      <c r="AS476" s="235"/>
      <c r="AT476" s="168"/>
      <c r="AU476" s="136"/>
      <c r="AV476" s="99"/>
      <c r="AW476" s="40"/>
      <c r="AX476" s="40"/>
      <c r="AY476" s="40"/>
      <c r="AZ476" s="40"/>
      <c r="BA476" s="40"/>
      <c r="BB476" s="40"/>
      <c r="BC476" s="40"/>
      <c r="BD476" s="40"/>
      <c r="BE476" s="40"/>
      <c r="BF476" s="101"/>
      <c r="BG476" s="96"/>
      <c r="BH476" s="99"/>
      <c r="BI476" s="40"/>
      <c r="BJ476" s="40"/>
      <c r="BK476" s="40"/>
      <c r="BL476" s="40"/>
      <c r="BM476" s="40"/>
      <c r="BN476" s="40"/>
      <c r="BO476" s="40"/>
      <c r="BP476" s="100"/>
      <c r="BQ476" s="40"/>
      <c r="BR476" s="40"/>
      <c r="BS476" s="40"/>
      <c r="BT476" s="40"/>
      <c r="BU476" s="40"/>
      <c r="BV476" s="40"/>
      <c r="BW476" s="40"/>
      <c r="BX476" s="40"/>
      <c r="BY476" s="100"/>
      <c r="BZ476" s="99"/>
      <c r="CA476" s="40"/>
      <c r="CB476" s="40"/>
      <c r="CC476" s="40"/>
      <c r="CD476" s="40"/>
      <c r="CE476" s="40"/>
      <c r="CF476" s="40"/>
      <c r="CG476" s="40"/>
      <c r="CH476" s="40"/>
      <c r="CI476" s="40"/>
      <c r="CJ476" s="40"/>
      <c r="CK476" s="40"/>
      <c r="CL476" s="40"/>
      <c r="CM476" s="40"/>
      <c r="CN476" s="40"/>
      <c r="CO476" s="40"/>
      <c r="CP476" s="40"/>
      <c r="CQ476" s="40"/>
      <c r="CR476" s="40"/>
      <c r="CS476" s="102"/>
      <c r="CT476" s="103"/>
      <c r="CU476" s="40"/>
      <c r="CV476" s="40"/>
      <c r="CW476" s="40"/>
      <c r="CX476" s="40"/>
      <c r="CY476" s="40"/>
      <c r="CZ476" s="40"/>
      <c r="DA476" s="40"/>
      <c r="DB476" s="40"/>
      <c r="DC476" s="40"/>
      <c r="DD476" s="40"/>
      <c r="DE476" s="40"/>
      <c r="DF476" s="40"/>
      <c r="DG476" s="40"/>
      <c r="DH476" s="40"/>
      <c r="DI476" s="40"/>
      <c r="DJ476" s="40"/>
      <c r="DK476" s="40"/>
      <c r="DL476" s="40"/>
      <c r="DM476" s="40"/>
      <c r="DN476" s="40"/>
      <c r="DO476" s="94"/>
      <c r="DP476" s="100"/>
      <c r="DQ476" s="104"/>
      <c r="DR476" s="105"/>
      <c r="DS476" s="105"/>
      <c r="DT476" s="105"/>
      <c r="DU476" s="105"/>
      <c r="DV476" s="105"/>
      <c r="DW476" s="94"/>
      <c r="DX476" s="191"/>
      <c r="DY476" s="104"/>
      <c r="DZ476" s="105"/>
      <c r="EA476" s="105"/>
      <c r="EB476" s="105"/>
      <c r="EC476" s="105"/>
      <c r="ED476" s="105"/>
      <c r="EE476" s="105"/>
      <c r="EF476" s="94"/>
      <c r="EG476" s="96"/>
      <c r="EH476" s="18"/>
      <c r="EI476" s="2"/>
      <c r="EJ476" s="2"/>
      <c r="EK476" s="100"/>
      <c r="EL476" s="99"/>
      <c r="EM476" s="40"/>
      <c r="EN476" s="40"/>
      <c r="EO476" s="100"/>
      <c r="EP476" s="99"/>
      <c r="EQ476" s="40"/>
      <c r="ER476" s="40"/>
      <c r="ES476" s="40"/>
      <c r="ET476" s="40"/>
      <c r="EU476" s="40"/>
      <c r="EV476" s="40"/>
      <c r="EW476" s="100"/>
      <c r="EX476" s="99"/>
      <c r="EY476" s="40"/>
      <c r="EZ476" s="40"/>
      <c r="FA476" s="40"/>
      <c r="FB476" s="40"/>
      <c r="FC476" s="40"/>
      <c r="FD476" s="40"/>
      <c r="FE476" s="100"/>
    </row>
    <row r="477" spans="1:161">
      <c r="A477" s="119" t="str">
        <f>Validation!B477</f>
        <v>Pass</v>
      </c>
      <c r="B477" s="150"/>
      <c r="C477" s="150"/>
      <c r="D477" s="150"/>
      <c r="E477" s="151"/>
      <c r="F477" s="152"/>
      <c r="G477" s="150"/>
      <c r="H477" s="149"/>
      <c r="I477" s="40"/>
      <c r="J477" s="149"/>
      <c r="K477" s="102"/>
      <c r="L477" s="40"/>
      <c r="M477" s="123"/>
      <c r="N477" s="137"/>
      <c r="O477" s="137"/>
      <c r="P477" s="95"/>
      <c r="Q477" s="94"/>
      <c r="R477" s="96"/>
      <c r="S477" s="95"/>
      <c r="T477" s="40"/>
      <c r="U477" s="40"/>
      <c r="V477" s="185"/>
      <c r="W477" s="167"/>
      <c r="X477" s="96"/>
      <c r="Y477" s="99"/>
      <c r="Z477" s="40"/>
      <c r="AA477" s="40"/>
      <c r="AB477" s="171"/>
      <c r="AC477" s="172"/>
      <c r="AD477" s="40"/>
      <c r="AE477" s="40"/>
      <c r="AF477" s="94"/>
      <c r="AG477" s="94"/>
      <c r="AH477" s="100"/>
      <c r="AI477" s="170"/>
      <c r="AJ477" s="169"/>
      <c r="AK477" s="98"/>
      <c r="AL477" s="168"/>
      <c r="AM477" s="97"/>
      <c r="AN477" s="98"/>
      <c r="AO477" s="98"/>
      <c r="AP477" s="225"/>
      <c r="AQ477" s="175"/>
      <c r="AR477" s="98"/>
      <c r="AS477" s="235"/>
      <c r="AT477" s="168"/>
      <c r="AU477" s="136"/>
      <c r="AV477" s="99"/>
      <c r="AW477" s="40"/>
      <c r="AX477" s="40"/>
      <c r="AY477" s="40"/>
      <c r="AZ477" s="40"/>
      <c r="BA477" s="40"/>
      <c r="BB477" s="40"/>
      <c r="BC477" s="40"/>
      <c r="BD477" s="40"/>
      <c r="BE477" s="40"/>
      <c r="BF477" s="101"/>
      <c r="BG477" s="96"/>
      <c r="BH477" s="99"/>
      <c r="BI477" s="40"/>
      <c r="BJ477" s="40"/>
      <c r="BK477" s="40"/>
      <c r="BL477" s="40"/>
      <c r="BM477" s="40"/>
      <c r="BN477" s="40"/>
      <c r="BO477" s="40"/>
      <c r="BP477" s="100"/>
      <c r="BQ477" s="40"/>
      <c r="BR477" s="40"/>
      <c r="BS477" s="40"/>
      <c r="BT477" s="40"/>
      <c r="BU477" s="40"/>
      <c r="BV477" s="40"/>
      <c r="BW477" s="40"/>
      <c r="BX477" s="40"/>
      <c r="BY477" s="100"/>
      <c r="BZ477" s="99"/>
      <c r="CA477" s="40"/>
      <c r="CB477" s="40"/>
      <c r="CC477" s="40"/>
      <c r="CD477" s="40"/>
      <c r="CE477" s="40"/>
      <c r="CF477" s="40"/>
      <c r="CG477" s="40"/>
      <c r="CH477" s="40"/>
      <c r="CI477" s="40"/>
      <c r="CJ477" s="40"/>
      <c r="CK477" s="40"/>
      <c r="CL477" s="40"/>
      <c r="CM477" s="40"/>
      <c r="CN477" s="40"/>
      <c r="CO477" s="40"/>
      <c r="CP477" s="40"/>
      <c r="CQ477" s="40"/>
      <c r="CR477" s="40"/>
      <c r="CS477" s="102"/>
      <c r="CT477" s="103"/>
      <c r="CU477" s="40"/>
      <c r="CV477" s="40"/>
      <c r="CW477" s="40"/>
      <c r="CX477" s="40"/>
      <c r="CY477" s="40"/>
      <c r="CZ477" s="40"/>
      <c r="DA477" s="40"/>
      <c r="DB477" s="40"/>
      <c r="DC477" s="40"/>
      <c r="DD477" s="40"/>
      <c r="DE477" s="40"/>
      <c r="DF477" s="40"/>
      <c r="DG477" s="40"/>
      <c r="DH477" s="40"/>
      <c r="DI477" s="40"/>
      <c r="DJ477" s="40"/>
      <c r="DK477" s="40"/>
      <c r="DL477" s="40"/>
      <c r="DM477" s="40"/>
      <c r="DN477" s="40"/>
      <c r="DO477" s="94"/>
      <c r="DP477" s="100"/>
      <c r="DQ477" s="104"/>
      <c r="DR477" s="105"/>
      <c r="DS477" s="105"/>
      <c r="DT477" s="105"/>
      <c r="DU477" s="105"/>
      <c r="DV477" s="105"/>
      <c r="DW477" s="94"/>
      <c r="DX477" s="191"/>
      <c r="DY477" s="104"/>
      <c r="DZ477" s="105"/>
      <c r="EA477" s="105"/>
      <c r="EB477" s="105"/>
      <c r="EC477" s="105"/>
      <c r="ED477" s="105"/>
      <c r="EE477" s="105"/>
      <c r="EF477" s="94"/>
      <c r="EG477" s="96"/>
      <c r="EH477" s="18"/>
      <c r="EI477" s="2"/>
      <c r="EJ477" s="2"/>
      <c r="EK477" s="100"/>
      <c r="EL477" s="99"/>
      <c r="EM477" s="40"/>
      <c r="EN477" s="40"/>
      <c r="EO477" s="100"/>
      <c r="EP477" s="99"/>
      <c r="EQ477" s="40"/>
      <c r="ER477" s="40"/>
      <c r="ES477" s="40"/>
      <c r="ET477" s="40"/>
      <c r="EU477" s="40"/>
      <c r="EV477" s="40"/>
      <c r="EW477" s="100"/>
      <c r="EX477" s="99"/>
      <c r="EY477" s="40"/>
      <c r="EZ477" s="40"/>
      <c r="FA477" s="40"/>
      <c r="FB477" s="40"/>
      <c r="FC477" s="40"/>
      <c r="FD477" s="40"/>
      <c r="FE477" s="100"/>
    </row>
    <row r="478" spans="1:161">
      <c r="A478" s="119" t="str">
        <f>Validation!B478</f>
        <v>Pass</v>
      </c>
      <c r="B478" s="150"/>
      <c r="C478" s="150"/>
      <c r="D478" s="150"/>
      <c r="E478" s="151"/>
      <c r="F478" s="152"/>
      <c r="G478" s="150"/>
      <c r="H478" s="149"/>
      <c r="I478" s="40"/>
      <c r="J478" s="149"/>
      <c r="K478" s="102"/>
      <c r="L478" s="40"/>
      <c r="M478" s="123"/>
      <c r="N478" s="137"/>
      <c r="O478" s="137"/>
      <c r="P478" s="95"/>
      <c r="Q478" s="94"/>
      <c r="R478" s="96"/>
      <c r="S478" s="95"/>
      <c r="T478" s="40"/>
      <c r="U478" s="40"/>
      <c r="V478" s="185"/>
      <c r="W478" s="167"/>
      <c r="X478" s="96"/>
      <c r="Y478" s="99"/>
      <c r="Z478" s="40"/>
      <c r="AA478" s="40"/>
      <c r="AB478" s="171"/>
      <c r="AC478" s="172"/>
      <c r="AD478" s="40"/>
      <c r="AE478" s="40"/>
      <c r="AF478" s="94"/>
      <c r="AG478" s="94"/>
      <c r="AH478" s="100"/>
      <c r="AI478" s="170"/>
      <c r="AJ478" s="169"/>
      <c r="AK478" s="98"/>
      <c r="AL478" s="168"/>
      <c r="AM478" s="97"/>
      <c r="AN478" s="98"/>
      <c r="AO478" s="98"/>
      <c r="AP478" s="225"/>
      <c r="AQ478" s="175"/>
      <c r="AR478" s="98"/>
      <c r="AS478" s="235"/>
      <c r="AT478" s="168"/>
      <c r="AU478" s="136"/>
      <c r="AV478" s="99"/>
      <c r="AW478" s="40"/>
      <c r="AX478" s="40"/>
      <c r="AY478" s="40"/>
      <c r="AZ478" s="40"/>
      <c r="BA478" s="40"/>
      <c r="BB478" s="40"/>
      <c r="BC478" s="40"/>
      <c r="BD478" s="40"/>
      <c r="BE478" s="40"/>
      <c r="BF478" s="101"/>
      <c r="BG478" s="96"/>
      <c r="BH478" s="99"/>
      <c r="BI478" s="40"/>
      <c r="BJ478" s="40"/>
      <c r="BK478" s="40"/>
      <c r="BL478" s="40"/>
      <c r="BM478" s="40"/>
      <c r="BN478" s="40"/>
      <c r="BO478" s="40"/>
      <c r="BP478" s="100"/>
      <c r="BQ478" s="40"/>
      <c r="BR478" s="40"/>
      <c r="BS478" s="40"/>
      <c r="BT478" s="40"/>
      <c r="BU478" s="40"/>
      <c r="BV478" s="40"/>
      <c r="BW478" s="40"/>
      <c r="BX478" s="40"/>
      <c r="BY478" s="100"/>
      <c r="BZ478" s="99"/>
      <c r="CA478" s="40"/>
      <c r="CB478" s="40"/>
      <c r="CC478" s="40"/>
      <c r="CD478" s="40"/>
      <c r="CE478" s="40"/>
      <c r="CF478" s="40"/>
      <c r="CG478" s="40"/>
      <c r="CH478" s="40"/>
      <c r="CI478" s="40"/>
      <c r="CJ478" s="40"/>
      <c r="CK478" s="40"/>
      <c r="CL478" s="40"/>
      <c r="CM478" s="40"/>
      <c r="CN478" s="40"/>
      <c r="CO478" s="40"/>
      <c r="CP478" s="40"/>
      <c r="CQ478" s="40"/>
      <c r="CR478" s="40"/>
      <c r="CS478" s="102"/>
      <c r="CT478" s="103"/>
      <c r="CU478" s="40"/>
      <c r="CV478" s="40"/>
      <c r="CW478" s="40"/>
      <c r="CX478" s="40"/>
      <c r="CY478" s="40"/>
      <c r="CZ478" s="40"/>
      <c r="DA478" s="40"/>
      <c r="DB478" s="40"/>
      <c r="DC478" s="40"/>
      <c r="DD478" s="40"/>
      <c r="DE478" s="40"/>
      <c r="DF478" s="40"/>
      <c r="DG478" s="40"/>
      <c r="DH478" s="40"/>
      <c r="DI478" s="40"/>
      <c r="DJ478" s="40"/>
      <c r="DK478" s="40"/>
      <c r="DL478" s="40"/>
      <c r="DM478" s="40"/>
      <c r="DN478" s="40"/>
      <c r="DO478" s="94"/>
      <c r="DP478" s="100"/>
      <c r="DQ478" s="104"/>
      <c r="DR478" s="105"/>
      <c r="DS478" s="105"/>
      <c r="DT478" s="105"/>
      <c r="DU478" s="105"/>
      <c r="DV478" s="105"/>
      <c r="DW478" s="94"/>
      <c r="DX478" s="191"/>
      <c r="DY478" s="104"/>
      <c r="DZ478" s="105"/>
      <c r="EA478" s="105"/>
      <c r="EB478" s="105"/>
      <c r="EC478" s="105"/>
      <c r="ED478" s="105"/>
      <c r="EE478" s="105"/>
      <c r="EF478" s="94"/>
      <c r="EG478" s="96"/>
      <c r="EH478" s="18"/>
      <c r="EI478" s="2"/>
      <c r="EJ478" s="2"/>
      <c r="EK478" s="100"/>
      <c r="EL478" s="99"/>
      <c r="EM478" s="40"/>
      <c r="EN478" s="40"/>
      <c r="EO478" s="100"/>
      <c r="EP478" s="99"/>
      <c r="EQ478" s="40"/>
      <c r="ER478" s="40"/>
      <c r="ES478" s="40"/>
      <c r="ET478" s="40"/>
      <c r="EU478" s="40"/>
      <c r="EV478" s="40"/>
      <c r="EW478" s="100"/>
      <c r="EX478" s="99"/>
      <c r="EY478" s="40"/>
      <c r="EZ478" s="40"/>
      <c r="FA478" s="40"/>
      <c r="FB478" s="40"/>
      <c r="FC478" s="40"/>
      <c r="FD478" s="40"/>
      <c r="FE478" s="100"/>
    </row>
    <row r="479" spans="1:161">
      <c r="A479" s="119" t="str">
        <f>Validation!B479</f>
        <v>Pass</v>
      </c>
      <c r="B479" s="150"/>
      <c r="C479" s="150"/>
      <c r="D479" s="150"/>
      <c r="E479" s="151"/>
      <c r="F479" s="152"/>
      <c r="G479" s="150"/>
      <c r="H479" s="149"/>
      <c r="I479" s="40"/>
      <c r="J479" s="149"/>
      <c r="K479" s="102"/>
      <c r="L479" s="40"/>
      <c r="M479" s="123"/>
      <c r="N479" s="137"/>
      <c r="O479" s="137"/>
      <c r="P479" s="95"/>
      <c r="Q479" s="94"/>
      <c r="R479" s="96"/>
      <c r="S479" s="95"/>
      <c r="T479" s="40"/>
      <c r="U479" s="40"/>
      <c r="V479" s="185"/>
      <c r="W479" s="167"/>
      <c r="X479" s="96"/>
      <c r="Y479" s="99"/>
      <c r="Z479" s="40"/>
      <c r="AA479" s="40"/>
      <c r="AB479" s="171"/>
      <c r="AC479" s="172"/>
      <c r="AD479" s="40"/>
      <c r="AE479" s="40"/>
      <c r="AF479" s="94"/>
      <c r="AG479" s="94"/>
      <c r="AH479" s="100"/>
      <c r="AI479" s="170"/>
      <c r="AJ479" s="169"/>
      <c r="AK479" s="98"/>
      <c r="AL479" s="168"/>
      <c r="AM479" s="97"/>
      <c r="AN479" s="98"/>
      <c r="AO479" s="98"/>
      <c r="AP479" s="225"/>
      <c r="AQ479" s="175"/>
      <c r="AR479" s="98"/>
      <c r="AS479" s="235"/>
      <c r="AT479" s="168"/>
      <c r="AU479" s="136"/>
      <c r="AV479" s="99"/>
      <c r="AW479" s="40"/>
      <c r="AX479" s="40"/>
      <c r="AY479" s="40"/>
      <c r="AZ479" s="40"/>
      <c r="BA479" s="40"/>
      <c r="BB479" s="40"/>
      <c r="BC479" s="40"/>
      <c r="BD479" s="40"/>
      <c r="BE479" s="40"/>
      <c r="BF479" s="101"/>
      <c r="BG479" s="96"/>
      <c r="BH479" s="99"/>
      <c r="BI479" s="40"/>
      <c r="BJ479" s="40"/>
      <c r="BK479" s="40"/>
      <c r="BL479" s="40"/>
      <c r="BM479" s="40"/>
      <c r="BN479" s="40"/>
      <c r="BO479" s="40"/>
      <c r="BP479" s="100"/>
      <c r="BQ479" s="40"/>
      <c r="BR479" s="40"/>
      <c r="BS479" s="40"/>
      <c r="BT479" s="40"/>
      <c r="BU479" s="40"/>
      <c r="BV479" s="40"/>
      <c r="BW479" s="40"/>
      <c r="BX479" s="40"/>
      <c r="BY479" s="100"/>
      <c r="BZ479" s="99"/>
      <c r="CA479" s="40"/>
      <c r="CB479" s="40"/>
      <c r="CC479" s="40"/>
      <c r="CD479" s="40"/>
      <c r="CE479" s="40"/>
      <c r="CF479" s="40"/>
      <c r="CG479" s="40"/>
      <c r="CH479" s="40"/>
      <c r="CI479" s="40"/>
      <c r="CJ479" s="40"/>
      <c r="CK479" s="40"/>
      <c r="CL479" s="40"/>
      <c r="CM479" s="40"/>
      <c r="CN479" s="40"/>
      <c r="CO479" s="40"/>
      <c r="CP479" s="40"/>
      <c r="CQ479" s="40"/>
      <c r="CR479" s="40"/>
      <c r="CS479" s="102"/>
      <c r="CT479" s="103"/>
      <c r="CU479" s="40"/>
      <c r="CV479" s="40"/>
      <c r="CW479" s="40"/>
      <c r="CX479" s="40"/>
      <c r="CY479" s="40"/>
      <c r="CZ479" s="40"/>
      <c r="DA479" s="40"/>
      <c r="DB479" s="40"/>
      <c r="DC479" s="40"/>
      <c r="DD479" s="40"/>
      <c r="DE479" s="40"/>
      <c r="DF479" s="40"/>
      <c r="DG479" s="40"/>
      <c r="DH479" s="40"/>
      <c r="DI479" s="40"/>
      <c r="DJ479" s="40"/>
      <c r="DK479" s="40"/>
      <c r="DL479" s="40"/>
      <c r="DM479" s="40"/>
      <c r="DN479" s="40"/>
      <c r="DO479" s="94"/>
      <c r="DP479" s="100"/>
      <c r="DQ479" s="104"/>
      <c r="DR479" s="105"/>
      <c r="DS479" s="105"/>
      <c r="DT479" s="105"/>
      <c r="DU479" s="105"/>
      <c r="DV479" s="105"/>
      <c r="DW479" s="94"/>
      <c r="DX479" s="191"/>
      <c r="DY479" s="104"/>
      <c r="DZ479" s="105"/>
      <c r="EA479" s="105"/>
      <c r="EB479" s="105"/>
      <c r="EC479" s="105"/>
      <c r="ED479" s="105"/>
      <c r="EE479" s="105"/>
      <c r="EF479" s="94"/>
      <c r="EG479" s="96"/>
      <c r="EH479" s="18"/>
      <c r="EI479" s="2"/>
      <c r="EJ479" s="2"/>
      <c r="EK479" s="100"/>
      <c r="EL479" s="99"/>
      <c r="EM479" s="40"/>
      <c r="EN479" s="40"/>
      <c r="EO479" s="100"/>
      <c r="EP479" s="99"/>
      <c r="EQ479" s="40"/>
      <c r="ER479" s="40"/>
      <c r="ES479" s="40"/>
      <c r="ET479" s="40"/>
      <c r="EU479" s="40"/>
      <c r="EV479" s="40"/>
      <c r="EW479" s="100"/>
      <c r="EX479" s="99"/>
      <c r="EY479" s="40"/>
      <c r="EZ479" s="40"/>
      <c r="FA479" s="40"/>
      <c r="FB479" s="40"/>
      <c r="FC479" s="40"/>
      <c r="FD479" s="40"/>
      <c r="FE479" s="100"/>
    </row>
    <row r="480" spans="1:161">
      <c r="A480" s="119" t="str">
        <f>Validation!B480</f>
        <v>Pass</v>
      </c>
      <c r="B480" s="150"/>
      <c r="C480" s="150"/>
      <c r="D480" s="150"/>
      <c r="E480" s="151"/>
      <c r="F480" s="152"/>
      <c r="G480" s="150"/>
      <c r="H480" s="149"/>
      <c r="I480" s="40"/>
      <c r="J480" s="149"/>
      <c r="K480" s="102"/>
      <c r="L480" s="40"/>
      <c r="M480" s="123"/>
      <c r="N480" s="137"/>
      <c r="O480" s="137"/>
      <c r="P480" s="95"/>
      <c r="Q480" s="94"/>
      <c r="R480" s="96"/>
      <c r="S480" s="95"/>
      <c r="T480" s="40"/>
      <c r="U480" s="40"/>
      <c r="V480" s="185"/>
      <c r="W480" s="167"/>
      <c r="X480" s="96"/>
      <c r="Y480" s="99"/>
      <c r="Z480" s="40"/>
      <c r="AA480" s="40"/>
      <c r="AB480" s="171"/>
      <c r="AC480" s="172"/>
      <c r="AD480" s="40"/>
      <c r="AE480" s="40"/>
      <c r="AF480" s="94"/>
      <c r="AG480" s="94"/>
      <c r="AH480" s="100"/>
      <c r="AI480" s="170"/>
      <c r="AJ480" s="169"/>
      <c r="AK480" s="98"/>
      <c r="AL480" s="168"/>
      <c r="AM480" s="97"/>
      <c r="AN480" s="98"/>
      <c r="AO480" s="98"/>
      <c r="AP480" s="225"/>
      <c r="AQ480" s="175"/>
      <c r="AR480" s="98"/>
      <c r="AS480" s="235"/>
      <c r="AT480" s="168"/>
      <c r="AU480" s="136"/>
      <c r="AV480" s="99"/>
      <c r="AW480" s="40"/>
      <c r="AX480" s="40"/>
      <c r="AY480" s="40"/>
      <c r="AZ480" s="40"/>
      <c r="BA480" s="40"/>
      <c r="BB480" s="40"/>
      <c r="BC480" s="40"/>
      <c r="BD480" s="40"/>
      <c r="BE480" s="40"/>
      <c r="BF480" s="101"/>
      <c r="BG480" s="96"/>
      <c r="BH480" s="99"/>
      <c r="BI480" s="40"/>
      <c r="BJ480" s="40"/>
      <c r="BK480" s="40"/>
      <c r="BL480" s="40"/>
      <c r="BM480" s="40"/>
      <c r="BN480" s="40"/>
      <c r="BO480" s="40"/>
      <c r="BP480" s="100"/>
      <c r="BQ480" s="40"/>
      <c r="BR480" s="40"/>
      <c r="BS480" s="40"/>
      <c r="BT480" s="40"/>
      <c r="BU480" s="40"/>
      <c r="BV480" s="40"/>
      <c r="BW480" s="40"/>
      <c r="BX480" s="40"/>
      <c r="BY480" s="100"/>
      <c r="BZ480" s="99"/>
      <c r="CA480" s="40"/>
      <c r="CB480" s="40"/>
      <c r="CC480" s="40"/>
      <c r="CD480" s="40"/>
      <c r="CE480" s="40"/>
      <c r="CF480" s="40"/>
      <c r="CG480" s="40"/>
      <c r="CH480" s="40"/>
      <c r="CI480" s="40"/>
      <c r="CJ480" s="40"/>
      <c r="CK480" s="40"/>
      <c r="CL480" s="40"/>
      <c r="CM480" s="40"/>
      <c r="CN480" s="40"/>
      <c r="CO480" s="40"/>
      <c r="CP480" s="40"/>
      <c r="CQ480" s="40"/>
      <c r="CR480" s="40"/>
      <c r="CS480" s="102"/>
      <c r="CT480" s="103"/>
      <c r="CU480" s="40"/>
      <c r="CV480" s="40"/>
      <c r="CW480" s="40"/>
      <c r="CX480" s="40"/>
      <c r="CY480" s="40"/>
      <c r="CZ480" s="40"/>
      <c r="DA480" s="40"/>
      <c r="DB480" s="40"/>
      <c r="DC480" s="40"/>
      <c r="DD480" s="40"/>
      <c r="DE480" s="40"/>
      <c r="DF480" s="40"/>
      <c r="DG480" s="40"/>
      <c r="DH480" s="40"/>
      <c r="DI480" s="40"/>
      <c r="DJ480" s="40"/>
      <c r="DK480" s="40"/>
      <c r="DL480" s="40"/>
      <c r="DM480" s="40"/>
      <c r="DN480" s="40"/>
      <c r="DO480" s="94"/>
      <c r="DP480" s="100"/>
      <c r="DQ480" s="104"/>
      <c r="DR480" s="105"/>
      <c r="DS480" s="105"/>
      <c r="DT480" s="105"/>
      <c r="DU480" s="105"/>
      <c r="DV480" s="105"/>
      <c r="DW480" s="94"/>
      <c r="DX480" s="191"/>
      <c r="DY480" s="104"/>
      <c r="DZ480" s="105"/>
      <c r="EA480" s="105"/>
      <c r="EB480" s="105"/>
      <c r="EC480" s="105"/>
      <c r="ED480" s="105"/>
      <c r="EE480" s="105"/>
      <c r="EF480" s="94"/>
      <c r="EG480" s="96"/>
      <c r="EH480" s="18"/>
      <c r="EI480" s="2"/>
      <c r="EJ480" s="2"/>
      <c r="EK480" s="100"/>
      <c r="EL480" s="99"/>
      <c r="EM480" s="40"/>
      <c r="EN480" s="40"/>
      <c r="EO480" s="100"/>
      <c r="EP480" s="99"/>
      <c r="EQ480" s="40"/>
      <c r="ER480" s="40"/>
      <c r="ES480" s="40"/>
      <c r="ET480" s="40"/>
      <c r="EU480" s="40"/>
      <c r="EV480" s="40"/>
      <c r="EW480" s="100"/>
      <c r="EX480" s="99"/>
      <c r="EY480" s="40"/>
      <c r="EZ480" s="40"/>
      <c r="FA480" s="40"/>
      <c r="FB480" s="40"/>
      <c r="FC480" s="40"/>
      <c r="FD480" s="40"/>
      <c r="FE480" s="100"/>
    </row>
    <row r="481" spans="1:161">
      <c r="A481" s="119" t="str">
        <f>Validation!B481</f>
        <v>Pass</v>
      </c>
      <c r="B481" s="150"/>
      <c r="C481" s="150"/>
      <c r="D481" s="150"/>
      <c r="E481" s="151"/>
      <c r="F481" s="152"/>
      <c r="G481" s="150"/>
      <c r="H481" s="149"/>
      <c r="I481" s="40"/>
      <c r="J481" s="149"/>
      <c r="K481" s="102"/>
      <c r="L481" s="40"/>
      <c r="M481" s="123"/>
      <c r="N481" s="137"/>
      <c r="O481" s="137"/>
      <c r="P481" s="95"/>
      <c r="Q481" s="94"/>
      <c r="R481" s="96"/>
      <c r="S481" s="95"/>
      <c r="T481" s="40"/>
      <c r="U481" s="40"/>
      <c r="V481" s="185"/>
      <c r="W481" s="167"/>
      <c r="X481" s="96"/>
      <c r="Y481" s="99"/>
      <c r="Z481" s="40"/>
      <c r="AA481" s="40"/>
      <c r="AB481" s="171"/>
      <c r="AC481" s="172"/>
      <c r="AD481" s="40"/>
      <c r="AE481" s="40"/>
      <c r="AF481" s="94"/>
      <c r="AG481" s="94"/>
      <c r="AH481" s="100"/>
      <c r="AI481" s="170"/>
      <c r="AJ481" s="169"/>
      <c r="AK481" s="98"/>
      <c r="AL481" s="168"/>
      <c r="AM481" s="97"/>
      <c r="AN481" s="98"/>
      <c r="AO481" s="98"/>
      <c r="AP481" s="225"/>
      <c r="AQ481" s="175"/>
      <c r="AR481" s="98"/>
      <c r="AS481" s="235"/>
      <c r="AT481" s="168"/>
      <c r="AU481" s="136"/>
      <c r="AV481" s="99"/>
      <c r="AW481" s="40"/>
      <c r="AX481" s="40"/>
      <c r="AY481" s="40"/>
      <c r="AZ481" s="40"/>
      <c r="BA481" s="40"/>
      <c r="BB481" s="40"/>
      <c r="BC481" s="40"/>
      <c r="BD481" s="40"/>
      <c r="BE481" s="40"/>
      <c r="BF481" s="101"/>
      <c r="BG481" s="96"/>
      <c r="BH481" s="99"/>
      <c r="BI481" s="40"/>
      <c r="BJ481" s="40"/>
      <c r="BK481" s="40"/>
      <c r="BL481" s="40"/>
      <c r="BM481" s="40"/>
      <c r="BN481" s="40"/>
      <c r="BO481" s="40"/>
      <c r="BP481" s="100"/>
      <c r="BQ481" s="40"/>
      <c r="BR481" s="40"/>
      <c r="BS481" s="40"/>
      <c r="BT481" s="40"/>
      <c r="BU481" s="40"/>
      <c r="BV481" s="40"/>
      <c r="BW481" s="40"/>
      <c r="BX481" s="40"/>
      <c r="BY481" s="100"/>
      <c r="BZ481" s="99"/>
      <c r="CA481" s="40"/>
      <c r="CB481" s="40"/>
      <c r="CC481" s="40"/>
      <c r="CD481" s="40"/>
      <c r="CE481" s="40"/>
      <c r="CF481" s="40"/>
      <c r="CG481" s="40"/>
      <c r="CH481" s="40"/>
      <c r="CI481" s="40"/>
      <c r="CJ481" s="40"/>
      <c r="CK481" s="40"/>
      <c r="CL481" s="40"/>
      <c r="CM481" s="40"/>
      <c r="CN481" s="40"/>
      <c r="CO481" s="40"/>
      <c r="CP481" s="40"/>
      <c r="CQ481" s="40"/>
      <c r="CR481" s="40"/>
      <c r="CS481" s="102"/>
      <c r="CT481" s="103"/>
      <c r="CU481" s="40"/>
      <c r="CV481" s="40"/>
      <c r="CW481" s="40"/>
      <c r="CX481" s="40"/>
      <c r="CY481" s="40"/>
      <c r="CZ481" s="40"/>
      <c r="DA481" s="40"/>
      <c r="DB481" s="40"/>
      <c r="DC481" s="40"/>
      <c r="DD481" s="40"/>
      <c r="DE481" s="40"/>
      <c r="DF481" s="40"/>
      <c r="DG481" s="40"/>
      <c r="DH481" s="40"/>
      <c r="DI481" s="40"/>
      <c r="DJ481" s="40"/>
      <c r="DK481" s="40"/>
      <c r="DL481" s="40"/>
      <c r="DM481" s="40"/>
      <c r="DN481" s="40"/>
      <c r="DO481" s="94"/>
      <c r="DP481" s="100"/>
      <c r="DQ481" s="104"/>
      <c r="DR481" s="105"/>
      <c r="DS481" s="105"/>
      <c r="DT481" s="105"/>
      <c r="DU481" s="105"/>
      <c r="DV481" s="105"/>
      <c r="DW481" s="94"/>
      <c r="DX481" s="191"/>
      <c r="DY481" s="104"/>
      <c r="DZ481" s="105"/>
      <c r="EA481" s="105"/>
      <c r="EB481" s="105"/>
      <c r="EC481" s="105"/>
      <c r="ED481" s="105"/>
      <c r="EE481" s="105"/>
      <c r="EF481" s="94"/>
      <c r="EG481" s="96"/>
      <c r="EH481" s="18"/>
      <c r="EI481" s="2"/>
      <c r="EJ481" s="2"/>
      <c r="EK481" s="100"/>
      <c r="EL481" s="99"/>
      <c r="EM481" s="40"/>
      <c r="EN481" s="40"/>
      <c r="EO481" s="100"/>
      <c r="EP481" s="99"/>
      <c r="EQ481" s="40"/>
      <c r="ER481" s="40"/>
      <c r="ES481" s="40"/>
      <c r="ET481" s="40"/>
      <c r="EU481" s="40"/>
      <c r="EV481" s="40"/>
      <c r="EW481" s="100"/>
      <c r="EX481" s="99"/>
      <c r="EY481" s="40"/>
      <c r="EZ481" s="40"/>
      <c r="FA481" s="40"/>
      <c r="FB481" s="40"/>
      <c r="FC481" s="40"/>
      <c r="FD481" s="40"/>
      <c r="FE481" s="100"/>
    </row>
    <row r="482" spans="1:161">
      <c r="A482" s="119" t="str">
        <f>Validation!B482</f>
        <v>Pass</v>
      </c>
      <c r="B482" s="150"/>
      <c r="C482" s="150"/>
      <c r="D482" s="150"/>
      <c r="E482" s="151"/>
      <c r="F482" s="152"/>
      <c r="G482" s="150"/>
      <c r="H482" s="149"/>
      <c r="I482" s="40"/>
      <c r="J482" s="149"/>
      <c r="K482" s="102"/>
      <c r="L482" s="40"/>
      <c r="M482" s="123"/>
      <c r="N482" s="137"/>
      <c r="O482" s="137"/>
      <c r="P482" s="95"/>
      <c r="Q482" s="94"/>
      <c r="R482" s="96"/>
      <c r="S482" s="95"/>
      <c r="T482" s="40"/>
      <c r="U482" s="40"/>
      <c r="V482" s="185"/>
      <c r="W482" s="167"/>
      <c r="X482" s="96"/>
      <c r="Y482" s="99"/>
      <c r="Z482" s="40"/>
      <c r="AA482" s="40"/>
      <c r="AB482" s="171"/>
      <c r="AC482" s="172"/>
      <c r="AD482" s="40"/>
      <c r="AE482" s="40"/>
      <c r="AF482" s="94"/>
      <c r="AG482" s="94"/>
      <c r="AH482" s="100"/>
      <c r="AI482" s="170"/>
      <c r="AJ482" s="169"/>
      <c r="AK482" s="98"/>
      <c r="AL482" s="168"/>
      <c r="AM482" s="97"/>
      <c r="AN482" s="98"/>
      <c r="AO482" s="98"/>
      <c r="AP482" s="225"/>
      <c r="AQ482" s="175"/>
      <c r="AR482" s="98"/>
      <c r="AS482" s="235"/>
      <c r="AT482" s="168"/>
      <c r="AU482" s="136"/>
      <c r="AV482" s="99"/>
      <c r="AW482" s="40"/>
      <c r="AX482" s="40"/>
      <c r="AY482" s="40"/>
      <c r="AZ482" s="40"/>
      <c r="BA482" s="40"/>
      <c r="BB482" s="40"/>
      <c r="BC482" s="40"/>
      <c r="BD482" s="40"/>
      <c r="BE482" s="40"/>
      <c r="BF482" s="101"/>
      <c r="BG482" s="96"/>
      <c r="BH482" s="99"/>
      <c r="BI482" s="40"/>
      <c r="BJ482" s="40"/>
      <c r="BK482" s="40"/>
      <c r="BL482" s="40"/>
      <c r="BM482" s="40"/>
      <c r="BN482" s="40"/>
      <c r="BO482" s="40"/>
      <c r="BP482" s="100"/>
      <c r="BQ482" s="40"/>
      <c r="BR482" s="40"/>
      <c r="BS482" s="40"/>
      <c r="BT482" s="40"/>
      <c r="BU482" s="40"/>
      <c r="BV482" s="40"/>
      <c r="BW482" s="40"/>
      <c r="BX482" s="40"/>
      <c r="BY482" s="100"/>
      <c r="BZ482" s="99"/>
      <c r="CA482" s="40"/>
      <c r="CB482" s="40"/>
      <c r="CC482" s="40"/>
      <c r="CD482" s="40"/>
      <c r="CE482" s="40"/>
      <c r="CF482" s="40"/>
      <c r="CG482" s="40"/>
      <c r="CH482" s="40"/>
      <c r="CI482" s="40"/>
      <c r="CJ482" s="40"/>
      <c r="CK482" s="40"/>
      <c r="CL482" s="40"/>
      <c r="CM482" s="40"/>
      <c r="CN482" s="40"/>
      <c r="CO482" s="40"/>
      <c r="CP482" s="40"/>
      <c r="CQ482" s="40"/>
      <c r="CR482" s="40"/>
      <c r="CS482" s="102"/>
      <c r="CT482" s="103"/>
      <c r="CU482" s="40"/>
      <c r="CV482" s="40"/>
      <c r="CW482" s="40"/>
      <c r="CX482" s="40"/>
      <c r="CY482" s="40"/>
      <c r="CZ482" s="40"/>
      <c r="DA482" s="40"/>
      <c r="DB482" s="40"/>
      <c r="DC482" s="40"/>
      <c r="DD482" s="40"/>
      <c r="DE482" s="40"/>
      <c r="DF482" s="40"/>
      <c r="DG482" s="40"/>
      <c r="DH482" s="40"/>
      <c r="DI482" s="40"/>
      <c r="DJ482" s="40"/>
      <c r="DK482" s="40"/>
      <c r="DL482" s="40"/>
      <c r="DM482" s="40"/>
      <c r="DN482" s="40"/>
      <c r="DO482" s="94"/>
      <c r="DP482" s="100"/>
      <c r="DQ482" s="104"/>
      <c r="DR482" s="105"/>
      <c r="DS482" s="105"/>
      <c r="DT482" s="105"/>
      <c r="DU482" s="105"/>
      <c r="DV482" s="105"/>
      <c r="DW482" s="94"/>
      <c r="DX482" s="191"/>
      <c r="DY482" s="104"/>
      <c r="DZ482" s="105"/>
      <c r="EA482" s="105"/>
      <c r="EB482" s="105"/>
      <c r="EC482" s="105"/>
      <c r="ED482" s="105"/>
      <c r="EE482" s="105"/>
      <c r="EF482" s="94"/>
      <c r="EG482" s="96"/>
      <c r="EH482" s="18"/>
      <c r="EI482" s="2"/>
      <c r="EJ482" s="2"/>
      <c r="EK482" s="100"/>
      <c r="EL482" s="99"/>
      <c r="EM482" s="40"/>
      <c r="EN482" s="40"/>
      <c r="EO482" s="100"/>
      <c r="EP482" s="99"/>
      <c r="EQ482" s="40"/>
      <c r="ER482" s="40"/>
      <c r="ES482" s="40"/>
      <c r="ET482" s="40"/>
      <c r="EU482" s="40"/>
      <c r="EV482" s="40"/>
      <c r="EW482" s="100"/>
      <c r="EX482" s="99"/>
      <c r="EY482" s="40"/>
      <c r="EZ482" s="40"/>
      <c r="FA482" s="40"/>
      <c r="FB482" s="40"/>
      <c r="FC482" s="40"/>
      <c r="FD482" s="40"/>
      <c r="FE482" s="100"/>
    </row>
    <row r="483" spans="1:161">
      <c r="A483" s="119" t="str">
        <f>Validation!B483</f>
        <v>Pass</v>
      </c>
      <c r="B483" s="150"/>
      <c r="C483" s="150"/>
      <c r="D483" s="150"/>
      <c r="E483" s="151"/>
      <c r="F483" s="152"/>
      <c r="G483" s="150"/>
      <c r="H483" s="149"/>
      <c r="I483" s="40"/>
      <c r="J483" s="149"/>
      <c r="K483" s="102"/>
      <c r="L483" s="40"/>
      <c r="M483" s="123"/>
      <c r="N483" s="137"/>
      <c r="O483" s="137"/>
      <c r="P483" s="95"/>
      <c r="Q483" s="94"/>
      <c r="R483" s="96"/>
      <c r="S483" s="95"/>
      <c r="T483" s="40"/>
      <c r="U483" s="40"/>
      <c r="V483" s="185"/>
      <c r="W483" s="167"/>
      <c r="X483" s="96"/>
      <c r="Y483" s="99"/>
      <c r="Z483" s="40"/>
      <c r="AA483" s="40"/>
      <c r="AB483" s="171"/>
      <c r="AC483" s="172"/>
      <c r="AD483" s="40"/>
      <c r="AE483" s="40"/>
      <c r="AF483" s="94"/>
      <c r="AG483" s="94"/>
      <c r="AH483" s="100"/>
      <c r="AI483" s="170"/>
      <c r="AJ483" s="169"/>
      <c r="AK483" s="98"/>
      <c r="AL483" s="168"/>
      <c r="AM483" s="97"/>
      <c r="AN483" s="98"/>
      <c r="AO483" s="98"/>
      <c r="AP483" s="225"/>
      <c r="AQ483" s="175"/>
      <c r="AR483" s="98"/>
      <c r="AS483" s="235"/>
      <c r="AT483" s="168"/>
      <c r="AU483" s="136"/>
      <c r="AV483" s="99"/>
      <c r="AW483" s="40"/>
      <c r="AX483" s="40"/>
      <c r="AY483" s="40"/>
      <c r="AZ483" s="40"/>
      <c r="BA483" s="40"/>
      <c r="BB483" s="40"/>
      <c r="BC483" s="40"/>
      <c r="BD483" s="40"/>
      <c r="BE483" s="40"/>
      <c r="BF483" s="101"/>
      <c r="BG483" s="96"/>
      <c r="BH483" s="99"/>
      <c r="BI483" s="40"/>
      <c r="BJ483" s="40"/>
      <c r="BK483" s="40"/>
      <c r="BL483" s="40"/>
      <c r="BM483" s="40"/>
      <c r="BN483" s="40"/>
      <c r="BO483" s="40"/>
      <c r="BP483" s="100"/>
      <c r="BQ483" s="40"/>
      <c r="BR483" s="40"/>
      <c r="BS483" s="40"/>
      <c r="BT483" s="40"/>
      <c r="BU483" s="40"/>
      <c r="BV483" s="40"/>
      <c r="BW483" s="40"/>
      <c r="BX483" s="40"/>
      <c r="BY483" s="100"/>
      <c r="BZ483" s="99"/>
      <c r="CA483" s="40"/>
      <c r="CB483" s="40"/>
      <c r="CC483" s="40"/>
      <c r="CD483" s="40"/>
      <c r="CE483" s="40"/>
      <c r="CF483" s="40"/>
      <c r="CG483" s="40"/>
      <c r="CH483" s="40"/>
      <c r="CI483" s="40"/>
      <c r="CJ483" s="40"/>
      <c r="CK483" s="40"/>
      <c r="CL483" s="40"/>
      <c r="CM483" s="40"/>
      <c r="CN483" s="40"/>
      <c r="CO483" s="40"/>
      <c r="CP483" s="40"/>
      <c r="CQ483" s="40"/>
      <c r="CR483" s="40"/>
      <c r="CS483" s="102"/>
      <c r="CT483" s="103"/>
      <c r="CU483" s="40"/>
      <c r="CV483" s="40"/>
      <c r="CW483" s="40"/>
      <c r="CX483" s="40"/>
      <c r="CY483" s="40"/>
      <c r="CZ483" s="40"/>
      <c r="DA483" s="40"/>
      <c r="DB483" s="40"/>
      <c r="DC483" s="40"/>
      <c r="DD483" s="40"/>
      <c r="DE483" s="40"/>
      <c r="DF483" s="40"/>
      <c r="DG483" s="40"/>
      <c r="DH483" s="40"/>
      <c r="DI483" s="40"/>
      <c r="DJ483" s="40"/>
      <c r="DK483" s="40"/>
      <c r="DL483" s="40"/>
      <c r="DM483" s="40"/>
      <c r="DN483" s="40"/>
      <c r="DO483" s="94"/>
      <c r="DP483" s="100"/>
      <c r="DQ483" s="104"/>
      <c r="DR483" s="105"/>
      <c r="DS483" s="105"/>
      <c r="DT483" s="105"/>
      <c r="DU483" s="105"/>
      <c r="DV483" s="105"/>
      <c r="DW483" s="94"/>
      <c r="DX483" s="191"/>
      <c r="DY483" s="104"/>
      <c r="DZ483" s="105"/>
      <c r="EA483" s="105"/>
      <c r="EB483" s="105"/>
      <c r="EC483" s="105"/>
      <c r="ED483" s="105"/>
      <c r="EE483" s="105"/>
      <c r="EF483" s="94"/>
      <c r="EG483" s="96"/>
      <c r="EH483" s="18"/>
      <c r="EI483" s="2"/>
      <c r="EJ483" s="2"/>
      <c r="EK483" s="100"/>
      <c r="EL483" s="99"/>
      <c r="EM483" s="40"/>
      <c r="EN483" s="40"/>
      <c r="EO483" s="100"/>
      <c r="EP483" s="99"/>
      <c r="EQ483" s="40"/>
      <c r="ER483" s="40"/>
      <c r="ES483" s="40"/>
      <c r="ET483" s="40"/>
      <c r="EU483" s="40"/>
      <c r="EV483" s="40"/>
      <c r="EW483" s="100"/>
      <c r="EX483" s="99"/>
      <c r="EY483" s="40"/>
      <c r="EZ483" s="40"/>
      <c r="FA483" s="40"/>
      <c r="FB483" s="40"/>
      <c r="FC483" s="40"/>
      <c r="FD483" s="40"/>
      <c r="FE483" s="100"/>
    </row>
    <row r="484" spans="1:161">
      <c r="A484" s="119" t="str">
        <f>Validation!B484</f>
        <v>Pass</v>
      </c>
      <c r="B484" s="150"/>
      <c r="C484" s="150"/>
      <c r="D484" s="150"/>
      <c r="E484" s="151"/>
      <c r="F484" s="152"/>
      <c r="G484" s="150"/>
      <c r="H484" s="149"/>
      <c r="I484" s="40"/>
      <c r="J484" s="149"/>
      <c r="K484" s="102"/>
      <c r="L484" s="40"/>
      <c r="M484" s="123"/>
      <c r="N484" s="137"/>
      <c r="O484" s="137"/>
      <c r="P484" s="95"/>
      <c r="Q484" s="94"/>
      <c r="R484" s="96"/>
      <c r="S484" s="95"/>
      <c r="T484" s="40"/>
      <c r="U484" s="40"/>
      <c r="V484" s="185"/>
      <c r="W484" s="167"/>
      <c r="X484" s="96"/>
      <c r="Y484" s="99"/>
      <c r="Z484" s="40"/>
      <c r="AA484" s="40"/>
      <c r="AB484" s="171"/>
      <c r="AC484" s="172"/>
      <c r="AD484" s="40"/>
      <c r="AE484" s="40"/>
      <c r="AF484" s="94"/>
      <c r="AG484" s="94"/>
      <c r="AH484" s="100"/>
      <c r="AI484" s="170"/>
      <c r="AJ484" s="169"/>
      <c r="AK484" s="98"/>
      <c r="AL484" s="168"/>
      <c r="AM484" s="97"/>
      <c r="AN484" s="98"/>
      <c r="AO484" s="98"/>
      <c r="AP484" s="225"/>
      <c r="AQ484" s="175"/>
      <c r="AR484" s="98"/>
      <c r="AS484" s="235"/>
      <c r="AT484" s="168"/>
      <c r="AU484" s="136"/>
      <c r="AV484" s="99"/>
      <c r="AW484" s="40"/>
      <c r="AX484" s="40"/>
      <c r="AY484" s="40"/>
      <c r="AZ484" s="40"/>
      <c r="BA484" s="40"/>
      <c r="BB484" s="40"/>
      <c r="BC484" s="40"/>
      <c r="BD484" s="40"/>
      <c r="BE484" s="40"/>
      <c r="BF484" s="101"/>
      <c r="BG484" s="96"/>
      <c r="BH484" s="99"/>
      <c r="BI484" s="40"/>
      <c r="BJ484" s="40"/>
      <c r="BK484" s="40"/>
      <c r="BL484" s="40"/>
      <c r="BM484" s="40"/>
      <c r="BN484" s="40"/>
      <c r="BO484" s="40"/>
      <c r="BP484" s="100"/>
      <c r="BQ484" s="40"/>
      <c r="BR484" s="40"/>
      <c r="BS484" s="40"/>
      <c r="BT484" s="40"/>
      <c r="BU484" s="40"/>
      <c r="BV484" s="40"/>
      <c r="BW484" s="40"/>
      <c r="BX484" s="40"/>
      <c r="BY484" s="100"/>
      <c r="BZ484" s="99"/>
      <c r="CA484" s="40"/>
      <c r="CB484" s="40"/>
      <c r="CC484" s="40"/>
      <c r="CD484" s="40"/>
      <c r="CE484" s="40"/>
      <c r="CF484" s="40"/>
      <c r="CG484" s="40"/>
      <c r="CH484" s="40"/>
      <c r="CI484" s="40"/>
      <c r="CJ484" s="40"/>
      <c r="CK484" s="40"/>
      <c r="CL484" s="40"/>
      <c r="CM484" s="40"/>
      <c r="CN484" s="40"/>
      <c r="CO484" s="40"/>
      <c r="CP484" s="40"/>
      <c r="CQ484" s="40"/>
      <c r="CR484" s="40"/>
      <c r="CS484" s="102"/>
      <c r="CT484" s="103"/>
      <c r="CU484" s="40"/>
      <c r="CV484" s="40"/>
      <c r="CW484" s="40"/>
      <c r="CX484" s="40"/>
      <c r="CY484" s="40"/>
      <c r="CZ484" s="40"/>
      <c r="DA484" s="40"/>
      <c r="DB484" s="40"/>
      <c r="DC484" s="40"/>
      <c r="DD484" s="40"/>
      <c r="DE484" s="40"/>
      <c r="DF484" s="40"/>
      <c r="DG484" s="40"/>
      <c r="DH484" s="40"/>
      <c r="DI484" s="40"/>
      <c r="DJ484" s="40"/>
      <c r="DK484" s="40"/>
      <c r="DL484" s="40"/>
      <c r="DM484" s="40"/>
      <c r="DN484" s="40"/>
      <c r="DO484" s="94"/>
      <c r="DP484" s="100"/>
      <c r="DQ484" s="104"/>
      <c r="DR484" s="105"/>
      <c r="DS484" s="105"/>
      <c r="DT484" s="105"/>
      <c r="DU484" s="105"/>
      <c r="DV484" s="105"/>
      <c r="DW484" s="94"/>
      <c r="DX484" s="191"/>
      <c r="DY484" s="104"/>
      <c r="DZ484" s="105"/>
      <c r="EA484" s="105"/>
      <c r="EB484" s="105"/>
      <c r="EC484" s="105"/>
      <c r="ED484" s="105"/>
      <c r="EE484" s="105"/>
      <c r="EF484" s="94"/>
      <c r="EG484" s="96"/>
      <c r="EH484" s="18"/>
      <c r="EI484" s="2"/>
      <c r="EJ484" s="2"/>
      <c r="EK484" s="100"/>
      <c r="EL484" s="99"/>
      <c r="EM484" s="40"/>
      <c r="EN484" s="40"/>
      <c r="EO484" s="100"/>
      <c r="EP484" s="99"/>
      <c r="EQ484" s="40"/>
      <c r="ER484" s="40"/>
      <c r="ES484" s="40"/>
      <c r="ET484" s="40"/>
      <c r="EU484" s="40"/>
      <c r="EV484" s="40"/>
      <c r="EW484" s="100"/>
      <c r="EX484" s="99"/>
      <c r="EY484" s="40"/>
      <c r="EZ484" s="40"/>
      <c r="FA484" s="40"/>
      <c r="FB484" s="40"/>
      <c r="FC484" s="40"/>
      <c r="FD484" s="40"/>
      <c r="FE484" s="100"/>
    </row>
    <row r="485" spans="1:161">
      <c r="A485" s="119" t="str">
        <f>Validation!B485</f>
        <v>Pass</v>
      </c>
      <c r="B485" s="150"/>
      <c r="C485" s="150"/>
      <c r="D485" s="150"/>
      <c r="E485" s="151"/>
      <c r="F485" s="152"/>
      <c r="G485" s="150"/>
      <c r="H485" s="149"/>
      <c r="I485" s="40"/>
      <c r="J485" s="149"/>
      <c r="K485" s="102"/>
      <c r="L485" s="40"/>
      <c r="M485" s="123"/>
      <c r="N485" s="137"/>
      <c r="O485" s="137"/>
      <c r="P485" s="95"/>
      <c r="Q485" s="94"/>
      <c r="R485" s="96"/>
      <c r="S485" s="95"/>
      <c r="T485" s="40"/>
      <c r="U485" s="40"/>
      <c r="V485" s="185"/>
      <c r="W485" s="167"/>
      <c r="X485" s="96"/>
      <c r="Y485" s="99"/>
      <c r="Z485" s="40"/>
      <c r="AA485" s="40"/>
      <c r="AB485" s="171"/>
      <c r="AC485" s="172"/>
      <c r="AD485" s="40"/>
      <c r="AE485" s="40"/>
      <c r="AF485" s="94"/>
      <c r="AG485" s="94"/>
      <c r="AH485" s="100"/>
      <c r="AI485" s="170"/>
      <c r="AJ485" s="169"/>
      <c r="AK485" s="98"/>
      <c r="AL485" s="168"/>
      <c r="AM485" s="97"/>
      <c r="AN485" s="98"/>
      <c r="AO485" s="98"/>
      <c r="AP485" s="225"/>
      <c r="AQ485" s="175"/>
      <c r="AR485" s="98"/>
      <c r="AS485" s="235"/>
      <c r="AT485" s="168"/>
      <c r="AU485" s="136"/>
      <c r="AV485" s="99"/>
      <c r="AW485" s="40"/>
      <c r="AX485" s="40"/>
      <c r="AY485" s="40"/>
      <c r="AZ485" s="40"/>
      <c r="BA485" s="40"/>
      <c r="BB485" s="40"/>
      <c r="BC485" s="40"/>
      <c r="BD485" s="40"/>
      <c r="BE485" s="40"/>
      <c r="BF485" s="101"/>
      <c r="BG485" s="96"/>
      <c r="BH485" s="99"/>
      <c r="BI485" s="40"/>
      <c r="BJ485" s="40"/>
      <c r="BK485" s="40"/>
      <c r="BL485" s="40"/>
      <c r="BM485" s="40"/>
      <c r="BN485" s="40"/>
      <c r="BO485" s="40"/>
      <c r="BP485" s="100"/>
      <c r="BQ485" s="40"/>
      <c r="BR485" s="40"/>
      <c r="BS485" s="40"/>
      <c r="BT485" s="40"/>
      <c r="BU485" s="40"/>
      <c r="BV485" s="40"/>
      <c r="BW485" s="40"/>
      <c r="BX485" s="40"/>
      <c r="BY485" s="100"/>
      <c r="BZ485" s="99"/>
      <c r="CA485" s="40"/>
      <c r="CB485" s="40"/>
      <c r="CC485" s="40"/>
      <c r="CD485" s="40"/>
      <c r="CE485" s="40"/>
      <c r="CF485" s="40"/>
      <c r="CG485" s="40"/>
      <c r="CH485" s="40"/>
      <c r="CI485" s="40"/>
      <c r="CJ485" s="40"/>
      <c r="CK485" s="40"/>
      <c r="CL485" s="40"/>
      <c r="CM485" s="40"/>
      <c r="CN485" s="40"/>
      <c r="CO485" s="40"/>
      <c r="CP485" s="40"/>
      <c r="CQ485" s="40"/>
      <c r="CR485" s="40"/>
      <c r="CS485" s="102"/>
      <c r="CT485" s="103"/>
      <c r="CU485" s="40"/>
      <c r="CV485" s="40"/>
      <c r="CW485" s="40"/>
      <c r="CX485" s="40"/>
      <c r="CY485" s="40"/>
      <c r="CZ485" s="40"/>
      <c r="DA485" s="40"/>
      <c r="DB485" s="40"/>
      <c r="DC485" s="40"/>
      <c r="DD485" s="40"/>
      <c r="DE485" s="40"/>
      <c r="DF485" s="40"/>
      <c r="DG485" s="40"/>
      <c r="DH485" s="40"/>
      <c r="DI485" s="40"/>
      <c r="DJ485" s="40"/>
      <c r="DK485" s="40"/>
      <c r="DL485" s="40"/>
      <c r="DM485" s="40"/>
      <c r="DN485" s="40"/>
      <c r="DO485" s="94"/>
      <c r="DP485" s="100"/>
      <c r="DQ485" s="104"/>
      <c r="DR485" s="105"/>
      <c r="DS485" s="105"/>
      <c r="DT485" s="105"/>
      <c r="DU485" s="105"/>
      <c r="DV485" s="105"/>
      <c r="DW485" s="94"/>
      <c r="DX485" s="191"/>
      <c r="DY485" s="104"/>
      <c r="DZ485" s="105"/>
      <c r="EA485" s="105"/>
      <c r="EB485" s="105"/>
      <c r="EC485" s="105"/>
      <c r="ED485" s="105"/>
      <c r="EE485" s="105"/>
      <c r="EF485" s="94"/>
      <c r="EG485" s="96"/>
      <c r="EH485" s="18"/>
      <c r="EI485" s="2"/>
      <c r="EJ485" s="2"/>
      <c r="EK485" s="100"/>
      <c r="EL485" s="99"/>
      <c r="EM485" s="40"/>
      <c r="EN485" s="40"/>
      <c r="EO485" s="100"/>
      <c r="EP485" s="99"/>
      <c r="EQ485" s="40"/>
      <c r="ER485" s="40"/>
      <c r="ES485" s="40"/>
      <c r="ET485" s="40"/>
      <c r="EU485" s="40"/>
      <c r="EV485" s="40"/>
      <c r="EW485" s="100"/>
      <c r="EX485" s="99"/>
      <c r="EY485" s="40"/>
      <c r="EZ485" s="40"/>
      <c r="FA485" s="40"/>
      <c r="FB485" s="40"/>
      <c r="FC485" s="40"/>
      <c r="FD485" s="40"/>
      <c r="FE485" s="100"/>
    </row>
    <row r="486" spans="1:161">
      <c r="A486" s="119" t="str">
        <f>Validation!B486</f>
        <v>Pass</v>
      </c>
      <c r="B486" s="150"/>
      <c r="C486" s="150"/>
      <c r="D486" s="150"/>
      <c r="E486" s="151"/>
      <c r="F486" s="152"/>
      <c r="G486" s="150"/>
      <c r="H486" s="149"/>
      <c r="I486" s="40"/>
      <c r="J486" s="149"/>
      <c r="K486" s="102"/>
      <c r="L486" s="40"/>
      <c r="M486" s="123"/>
      <c r="N486" s="137"/>
      <c r="O486" s="137"/>
      <c r="P486" s="95"/>
      <c r="Q486" s="94"/>
      <c r="R486" s="96"/>
      <c r="S486" s="95"/>
      <c r="T486" s="40"/>
      <c r="U486" s="40"/>
      <c r="V486" s="185"/>
      <c r="W486" s="167"/>
      <c r="X486" s="96"/>
      <c r="Y486" s="99"/>
      <c r="Z486" s="40"/>
      <c r="AA486" s="40"/>
      <c r="AB486" s="171"/>
      <c r="AC486" s="172"/>
      <c r="AD486" s="40"/>
      <c r="AE486" s="40"/>
      <c r="AF486" s="94"/>
      <c r="AG486" s="94"/>
      <c r="AH486" s="100"/>
      <c r="AI486" s="170"/>
      <c r="AJ486" s="169"/>
      <c r="AK486" s="98"/>
      <c r="AL486" s="168"/>
      <c r="AM486" s="97"/>
      <c r="AN486" s="98"/>
      <c r="AO486" s="98"/>
      <c r="AP486" s="225"/>
      <c r="AQ486" s="175"/>
      <c r="AR486" s="98"/>
      <c r="AS486" s="235"/>
      <c r="AT486" s="168"/>
      <c r="AU486" s="136"/>
      <c r="AV486" s="99"/>
      <c r="AW486" s="40"/>
      <c r="AX486" s="40"/>
      <c r="AY486" s="40"/>
      <c r="AZ486" s="40"/>
      <c r="BA486" s="40"/>
      <c r="BB486" s="40"/>
      <c r="BC486" s="40"/>
      <c r="BD486" s="40"/>
      <c r="BE486" s="40"/>
      <c r="BF486" s="101"/>
      <c r="BG486" s="96"/>
      <c r="BH486" s="99"/>
      <c r="BI486" s="40"/>
      <c r="BJ486" s="40"/>
      <c r="BK486" s="40"/>
      <c r="BL486" s="40"/>
      <c r="BM486" s="40"/>
      <c r="BN486" s="40"/>
      <c r="BO486" s="40"/>
      <c r="BP486" s="100"/>
      <c r="BQ486" s="40"/>
      <c r="BR486" s="40"/>
      <c r="BS486" s="40"/>
      <c r="BT486" s="40"/>
      <c r="BU486" s="40"/>
      <c r="BV486" s="40"/>
      <c r="BW486" s="40"/>
      <c r="BX486" s="40"/>
      <c r="BY486" s="100"/>
      <c r="BZ486" s="99"/>
      <c r="CA486" s="40"/>
      <c r="CB486" s="40"/>
      <c r="CC486" s="40"/>
      <c r="CD486" s="40"/>
      <c r="CE486" s="40"/>
      <c r="CF486" s="40"/>
      <c r="CG486" s="40"/>
      <c r="CH486" s="40"/>
      <c r="CI486" s="40"/>
      <c r="CJ486" s="40"/>
      <c r="CK486" s="40"/>
      <c r="CL486" s="40"/>
      <c r="CM486" s="40"/>
      <c r="CN486" s="40"/>
      <c r="CO486" s="40"/>
      <c r="CP486" s="40"/>
      <c r="CQ486" s="40"/>
      <c r="CR486" s="40"/>
      <c r="CS486" s="102"/>
      <c r="CT486" s="103"/>
      <c r="CU486" s="40"/>
      <c r="CV486" s="40"/>
      <c r="CW486" s="40"/>
      <c r="CX486" s="40"/>
      <c r="CY486" s="40"/>
      <c r="CZ486" s="40"/>
      <c r="DA486" s="40"/>
      <c r="DB486" s="40"/>
      <c r="DC486" s="40"/>
      <c r="DD486" s="40"/>
      <c r="DE486" s="40"/>
      <c r="DF486" s="40"/>
      <c r="DG486" s="40"/>
      <c r="DH486" s="40"/>
      <c r="DI486" s="40"/>
      <c r="DJ486" s="40"/>
      <c r="DK486" s="40"/>
      <c r="DL486" s="40"/>
      <c r="DM486" s="40"/>
      <c r="DN486" s="40"/>
      <c r="DO486" s="94"/>
      <c r="DP486" s="100"/>
      <c r="DQ486" s="104"/>
      <c r="DR486" s="105"/>
      <c r="DS486" s="105"/>
      <c r="DT486" s="105"/>
      <c r="DU486" s="105"/>
      <c r="DV486" s="105"/>
      <c r="DW486" s="94"/>
      <c r="DX486" s="191"/>
      <c r="DY486" s="104"/>
      <c r="DZ486" s="105"/>
      <c r="EA486" s="105"/>
      <c r="EB486" s="105"/>
      <c r="EC486" s="105"/>
      <c r="ED486" s="105"/>
      <c r="EE486" s="105"/>
      <c r="EF486" s="94"/>
      <c r="EG486" s="96"/>
      <c r="EH486" s="18"/>
      <c r="EI486" s="2"/>
      <c r="EJ486" s="2"/>
      <c r="EK486" s="100"/>
      <c r="EL486" s="99"/>
      <c r="EM486" s="40"/>
      <c r="EN486" s="40"/>
      <c r="EO486" s="100"/>
      <c r="EP486" s="99"/>
      <c r="EQ486" s="40"/>
      <c r="ER486" s="40"/>
      <c r="ES486" s="40"/>
      <c r="ET486" s="40"/>
      <c r="EU486" s="40"/>
      <c r="EV486" s="40"/>
      <c r="EW486" s="100"/>
      <c r="EX486" s="99"/>
      <c r="EY486" s="40"/>
      <c r="EZ486" s="40"/>
      <c r="FA486" s="40"/>
      <c r="FB486" s="40"/>
      <c r="FC486" s="40"/>
      <c r="FD486" s="40"/>
      <c r="FE486" s="100"/>
    </row>
    <row r="487" spans="1:161">
      <c r="A487" s="119" t="str">
        <f>Validation!B487</f>
        <v>Pass</v>
      </c>
      <c r="B487" s="150"/>
      <c r="C487" s="150"/>
      <c r="D487" s="150"/>
      <c r="E487" s="151"/>
      <c r="F487" s="152"/>
      <c r="G487" s="150"/>
      <c r="H487" s="149"/>
      <c r="I487" s="40"/>
      <c r="J487" s="149"/>
      <c r="K487" s="102"/>
      <c r="L487" s="40"/>
      <c r="M487" s="123"/>
      <c r="N487" s="137"/>
      <c r="O487" s="137"/>
      <c r="P487" s="95"/>
      <c r="Q487" s="94"/>
      <c r="R487" s="96"/>
      <c r="S487" s="95"/>
      <c r="T487" s="40"/>
      <c r="U487" s="40"/>
      <c r="V487" s="185"/>
      <c r="W487" s="167"/>
      <c r="X487" s="96"/>
      <c r="Y487" s="99"/>
      <c r="Z487" s="40"/>
      <c r="AA487" s="40"/>
      <c r="AB487" s="171"/>
      <c r="AC487" s="172"/>
      <c r="AD487" s="40"/>
      <c r="AE487" s="40"/>
      <c r="AF487" s="94"/>
      <c r="AG487" s="94"/>
      <c r="AH487" s="100"/>
      <c r="AI487" s="170"/>
      <c r="AJ487" s="169"/>
      <c r="AK487" s="98"/>
      <c r="AL487" s="168"/>
      <c r="AM487" s="97"/>
      <c r="AN487" s="98"/>
      <c r="AO487" s="98"/>
      <c r="AP487" s="225"/>
      <c r="AQ487" s="175"/>
      <c r="AR487" s="98"/>
      <c r="AS487" s="235"/>
      <c r="AT487" s="168"/>
      <c r="AU487" s="136"/>
      <c r="AV487" s="99"/>
      <c r="AW487" s="40"/>
      <c r="AX487" s="40"/>
      <c r="AY487" s="40"/>
      <c r="AZ487" s="40"/>
      <c r="BA487" s="40"/>
      <c r="BB487" s="40"/>
      <c r="BC487" s="40"/>
      <c r="BD487" s="40"/>
      <c r="BE487" s="40"/>
      <c r="BF487" s="101"/>
      <c r="BG487" s="96"/>
      <c r="BH487" s="99"/>
      <c r="BI487" s="40"/>
      <c r="BJ487" s="40"/>
      <c r="BK487" s="40"/>
      <c r="BL487" s="40"/>
      <c r="BM487" s="40"/>
      <c r="BN487" s="40"/>
      <c r="BO487" s="40"/>
      <c r="BP487" s="100"/>
      <c r="BQ487" s="40"/>
      <c r="BR487" s="40"/>
      <c r="BS487" s="40"/>
      <c r="BT487" s="40"/>
      <c r="BU487" s="40"/>
      <c r="BV487" s="40"/>
      <c r="BW487" s="40"/>
      <c r="BX487" s="40"/>
      <c r="BY487" s="100"/>
      <c r="BZ487" s="99"/>
      <c r="CA487" s="40"/>
      <c r="CB487" s="40"/>
      <c r="CC487" s="40"/>
      <c r="CD487" s="40"/>
      <c r="CE487" s="40"/>
      <c r="CF487" s="40"/>
      <c r="CG487" s="40"/>
      <c r="CH487" s="40"/>
      <c r="CI487" s="40"/>
      <c r="CJ487" s="40"/>
      <c r="CK487" s="40"/>
      <c r="CL487" s="40"/>
      <c r="CM487" s="40"/>
      <c r="CN487" s="40"/>
      <c r="CO487" s="40"/>
      <c r="CP487" s="40"/>
      <c r="CQ487" s="40"/>
      <c r="CR487" s="40"/>
      <c r="CS487" s="102"/>
      <c r="CT487" s="103"/>
      <c r="CU487" s="40"/>
      <c r="CV487" s="40"/>
      <c r="CW487" s="40"/>
      <c r="CX487" s="40"/>
      <c r="CY487" s="40"/>
      <c r="CZ487" s="40"/>
      <c r="DA487" s="40"/>
      <c r="DB487" s="40"/>
      <c r="DC487" s="40"/>
      <c r="DD487" s="40"/>
      <c r="DE487" s="40"/>
      <c r="DF487" s="40"/>
      <c r="DG487" s="40"/>
      <c r="DH487" s="40"/>
      <c r="DI487" s="40"/>
      <c r="DJ487" s="40"/>
      <c r="DK487" s="40"/>
      <c r="DL487" s="40"/>
      <c r="DM487" s="40"/>
      <c r="DN487" s="40"/>
      <c r="DO487" s="94"/>
      <c r="DP487" s="100"/>
      <c r="DQ487" s="104"/>
      <c r="DR487" s="105"/>
      <c r="DS487" s="105"/>
      <c r="DT487" s="105"/>
      <c r="DU487" s="105"/>
      <c r="DV487" s="105"/>
      <c r="DW487" s="94"/>
      <c r="DX487" s="191"/>
      <c r="DY487" s="104"/>
      <c r="DZ487" s="105"/>
      <c r="EA487" s="105"/>
      <c r="EB487" s="105"/>
      <c r="EC487" s="105"/>
      <c r="ED487" s="105"/>
      <c r="EE487" s="105"/>
      <c r="EF487" s="94"/>
      <c r="EG487" s="96"/>
      <c r="EH487" s="18"/>
      <c r="EI487" s="2"/>
      <c r="EJ487" s="2"/>
      <c r="EK487" s="100"/>
      <c r="EL487" s="99"/>
      <c r="EM487" s="40"/>
      <c r="EN487" s="40"/>
      <c r="EO487" s="100"/>
      <c r="EP487" s="99"/>
      <c r="EQ487" s="40"/>
      <c r="ER487" s="40"/>
      <c r="ES487" s="40"/>
      <c r="ET487" s="40"/>
      <c r="EU487" s="40"/>
      <c r="EV487" s="40"/>
      <c r="EW487" s="100"/>
      <c r="EX487" s="99"/>
      <c r="EY487" s="40"/>
      <c r="EZ487" s="40"/>
      <c r="FA487" s="40"/>
      <c r="FB487" s="40"/>
      <c r="FC487" s="40"/>
      <c r="FD487" s="40"/>
      <c r="FE487" s="100"/>
    </row>
    <row r="488" spans="1:161">
      <c r="A488" s="119" t="str">
        <f>Validation!B488</f>
        <v>Pass</v>
      </c>
      <c r="B488" s="150"/>
      <c r="C488" s="150"/>
      <c r="D488" s="150"/>
      <c r="E488" s="151"/>
      <c r="F488" s="152"/>
      <c r="G488" s="150"/>
      <c r="H488" s="149"/>
      <c r="I488" s="40"/>
      <c r="J488" s="149"/>
      <c r="K488" s="102"/>
      <c r="L488" s="40"/>
      <c r="M488" s="123"/>
      <c r="N488" s="137"/>
      <c r="O488" s="137"/>
      <c r="P488" s="95"/>
      <c r="Q488" s="94"/>
      <c r="R488" s="96"/>
      <c r="S488" s="95"/>
      <c r="T488" s="40"/>
      <c r="U488" s="40"/>
      <c r="V488" s="185"/>
      <c r="W488" s="167"/>
      <c r="X488" s="96"/>
      <c r="Y488" s="99"/>
      <c r="Z488" s="40"/>
      <c r="AA488" s="40"/>
      <c r="AB488" s="171"/>
      <c r="AC488" s="172"/>
      <c r="AD488" s="40"/>
      <c r="AE488" s="40"/>
      <c r="AF488" s="94"/>
      <c r="AG488" s="94"/>
      <c r="AH488" s="100"/>
      <c r="AI488" s="170"/>
      <c r="AJ488" s="169"/>
      <c r="AK488" s="98"/>
      <c r="AL488" s="168"/>
      <c r="AM488" s="97"/>
      <c r="AN488" s="98"/>
      <c r="AO488" s="98"/>
      <c r="AP488" s="225"/>
      <c r="AQ488" s="175"/>
      <c r="AR488" s="98"/>
      <c r="AS488" s="235"/>
      <c r="AT488" s="168"/>
      <c r="AU488" s="136"/>
      <c r="AV488" s="99"/>
      <c r="AW488" s="40"/>
      <c r="AX488" s="40"/>
      <c r="AY488" s="40"/>
      <c r="AZ488" s="40"/>
      <c r="BA488" s="40"/>
      <c r="BB488" s="40"/>
      <c r="BC488" s="40"/>
      <c r="BD488" s="40"/>
      <c r="BE488" s="40"/>
      <c r="BF488" s="101"/>
      <c r="BG488" s="96"/>
      <c r="BH488" s="99"/>
      <c r="BI488" s="40"/>
      <c r="BJ488" s="40"/>
      <c r="BK488" s="40"/>
      <c r="BL488" s="40"/>
      <c r="BM488" s="40"/>
      <c r="BN488" s="40"/>
      <c r="BO488" s="40"/>
      <c r="BP488" s="100"/>
      <c r="BQ488" s="40"/>
      <c r="BR488" s="40"/>
      <c r="BS488" s="40"/>
      <c r="BT488" s="40"/>
      <c r="BU488" s="40"/>
      <c r="BV488" s="40"/>
      <c r="BW488" s="40"/>
      <c r="BX488" s="40"/>
      <c r="BY488" s="100"/>
      <c r="BZ488" s="99"/>
      <c r="CA488" s="40"/>
      <c r="CB488" s="40"/>
      <c r="CC488" s="40"/>
      <c r="CD488" s="40"/>
      <c r="CE488" s="40"/>
      <c r="CF488" s="40"/>
      <c r="CG488" s="40"/>
      <c r="CH488" s="40"/>
      <c r="CI488" s="40"/>
      <c r="CJ488" s="40"/>
      <c r="CK488" s="40"/>
      <c r="CL488" s="40"/>
      <c r="CM488" s="40"/>
      <c r="CN488" s="40"/>
      <c r="CO488" s="40"/>
      <c r="CP488" s="40"/>
      <c r="CQ488" s="40"/>
      <c r="CR488" s="40"/>
      <c r="CS488" s="102"/>
      <c r="CT488" s="103"/>
      <c r="CU488" s="40"/>
      <c r="CV488" s="40"/>
      <c r="CW488" s="40"/>
      <c r="CX488" s="40"/>
      <c r="CY488" s="40"/>
      <c r="CZ488" s="40"/>
      <c r="DA488" s="40"/>
      <c r="DB488" s="40"/>
      <c r="DC488" s="40"/>
      <c r="DD488" s="40"/>
      <c r="DE488" s="40"/>
      <c r="DF488" s="40"/>
      <c r="DG488" s="40"/>
      <c r="DH488" s="40"/>
      <c r="DI488" s="40"/>
      <c r="DJ488" s="40"/>
      <c r="DK488" s="40"/>
      <c r="DL488" s="40"/>
      <c r="DM488" s="40"/>
      <c r="DN488" s="40"/>
      <c r="DO488" s="94"/>
      <c r="DP488" s="100"/>
      <c r="DQ488" s="104"/>
      <c r="DR488" s="105"/>
      <c r="DS488" s="105"/>
      <c r="DT488" s="105"/>
      <c r="DU488" s="105"/>
      <c r="DV488" s="105"/>
      <c r="DW488" s="94"/>
      <c r="DX488" s="191"/>
      <c r="DY488" s="104"/>
      <c r="DZ488" s="105"/>
      <c r="EA488" s="105"/>
      <c r="EB488" s="105"/>
      <c r="EC488" s="105"/>
      <c r="ED488" s="105"/>
      <c r="EE488" s="105"/>
      <c r="EF488" s="94"/>
      <c r="EG488" s="96"/>
      <c r="EH488" s="18"/>
      <c r="EI488" s="2"/>
      <c r="EJ488" s="2"/>
      <c r="EK488" s="100"/>
      <c r="EL488" s="99"/>
      <c r="EM488" s="40"/>
      <c r="EN488" s="40"/>
      <c r="EO488" s="100"/>
      <c r="EP488" s="99"/>
      <c r="EQ488" s="40"/>
      <c r="ER488" s="40"/>
      <c r="ES488" s="40"/>
      <c r="ET488" s="40"/>
      <c r="EU488" s="40"/>
      <c r="EV488" s="40"/>
      <c r="EW488" s="100"/>
      <c r="EX488" s="99"/>
      <c r="EY488" s="40"/>
      <c r="EZ488" s="40"/>
      <c r="FA488" s="40"/>
      <c r="FB488" s="40"/>
      <c r="FC488" s="40"/>
      <c r="FD488" s="40"/>
      <c r="FE488" s="100"/>
    </row>
    <row r="489" spans="1:161">
      <c r="A489" s="119" t="str">
        <f>Validation!B489</f>
        <v>Pass</v>
      </c>
      <c r="B489" s="150"/>
      <c r="C489" s="150"/>
      <c r="D489" s="150"/>
      <c r="E489" s="151"/>
      <c r="F489" s="152"/>
      <c r="G489" s="150"/>
      <c r="H489" s="149"/>
      <c r="I489" s="40"/>
      <c r="J489" s="149"/>
      <c r="K489" s="102"/>
      <c r="L489" s="40"/>
      <c r="M489" s="123"/>
      <c r="N489" s="137"/>
      <c r="O489" s="137"/>
      <c r="P489" s="95"/>
      <c r="Q489" s="94"/>
      <c r="R489" s="96"/>
      <c r="S489" s="95"/>
      <c r="T489" s="40"/>
      <c r="U489" s="40"/>
      <c r="V489" s="185"/>
      <c r="W489" s="167"/>
      <c r="X489" s="96"/>
      <c r="Y489" s="99"/>
      <c r="Z489" s="40"/>
      <c r="AA489" s="40"/>
      <c r="AB489" s="171"/>
      <c r="AC489" s="172"/>
      <c r="AD489" s="40"/>
      <c r="AE489" s="40"/>
      <c r="AF489" s="94"/>
      <c r="AG489" s="94"/>
      <c r="AH489" s="100"/>
      <c r="AI489" s="170"/>
      <c r="AJ489" s="169"/>
      <c r="AK489" s="98"/>
      <c r="AL489" s="168"/>
      <c r="AM489" s="97"/>
      <c r="AN489" s="98"/>
      <c r="AO489" s="98"/>
      <c r="AP489" s="225"/>
      <c r="AQ489" s="175"/>
      <c r="AR489" s="98"/>
      <c r="AS489" s="235"/>
      <c r="AT489" s="168"/>
      <c r="AU489" s="136"/>
      <c r="AV489" s="99"/>
      <c r="AW489" s="40"/>
      <c r="AX489" s="40"/>
      <c r="AY489" s="40"/>
      <c r="AZ489" s="40"/>
      <c r="BA489" s="40"/>
      <c r="BB489" s="40"/>
      <c r="BC489" s="40"/>
      <c r="BD489" s="40"/>
      <c r="BE489" s="40"/>
      <c r="BF489" s="101"/>
      <c r="BG489" s="96"/>
      <c r="BH489" s="99"/>
      <c r="BI489" s="40"/>
      <c r="BJ489" s="40"/>
      <c r="BK489" s="40"/>
      <c r="BL489" s="40"/>
      <c r="BM489" s="40"/>
      <c r="BN489" s="40"/>
      <c r="BO489" s="40"/>
      <c r="BP489" s="100"/>
      <c r="BQ489" s="40"/>
      <c r="BR489" s="40"/>
      <c r="BS489" s="40"/>
      <c r="BT489" s="40"/>
      <c r="BU489" s="40"/>
      <c r="BV489" s="40"/>
      <c r="BW489" s="40"/>
      <c r="BX489" s="40"/>
      <c r="BY489" s="100"/>
      <c r="BZ489" s="99"/>
      <c r="CA489" s="40"/>
      <c r="CB489" s="40"/>
      <c r="CC489" s="40"/>
      <c r="CD489" s="40"/>
      <c r="CE489" s="40"/>
      <c r="CF489" s="40"/>
      <c r="CG489" s="40"/>
      <c r="CH489" s="40"/>
      <c r="CI489" s="40"/>
      <c r="CJ489" s="40"/>
      <c r="CK489" s="40"/>
      <c r="CL489" s="40"/>
      <c r="CM489" s="40"/>
      <c r="CN489" s="40"/>
      <c r="CO489" s="40"/>
      <c r="CP489" s="40"/>
      <c r="CQ489" s="40"/>
      <c r="CR489" s="40"/>
      <c r="CS489" s="102"/>
      <c r="CT489" s="103"/>
      <c r="CU489" s="40"/>
      <c r="CV489" s="40"/>
      <c r="CW489" s="40"/>
      <c r="CX489" s="40"/>
      <c r="CY489" s="40"/>
      <c r="CZ489" s="40"/>
      <c r="DA489" s="40"/>
      <c r="DB489" s="40"/>
      <c r="DC489" s="40"/>
      <c r="DD489" s="40"/>
      <c r="DE489" s="40"/>
      <c r="DF489" s="40"/>
      <c r="DG489" s="40"/>
      <c r="DH489" s="40"/>
      <c r="DI489" s="40"/>
      <c r="DJ489" s="40"/>
      <c r="DK489" s="40"/>
      <c r="DL489" s="40"/>
      <c r="DM489" s="40"/>
      <c r="DN489" s="40"/>
      <c r="DO489" s="94"/>
      <c r="DP489" s="100"/>
      <c r="DQ489" s="104"/>
      <c r="DR489" s="105"/>
      <c r="DS489" s="105"/>
      <c r="DT489" s="105"/>
      <c r="DU489" s="105"/>
      <c r="DV489" s="105"/>
      <c r="DW489" s="94"/>
      <c r="DX489" s="191"/>
      <c r="DY489" s="104"/>
      <c r="DZ489" s="105"/>
      <c r="EA489" s="105"/>
      <c r="EB489" s="105"/>
      <c r="EC489" s="105"/>
      <c r="ED489" s="105"/>
      <c r="EE489" s="105"/>
      <c r="EF489" s="94"/>
      <c r="EG489" s="96"/>
      <c r="EH489" s="18"/>
      <c r="EI489" s="2"/>
      <c r="EJ489" s="2"/>
      <c r="EK489" s="100"/>
      <c r="EL489" s="99"/>
      <c r="EM489" s="40"/>
      <c r="EN489" s="40"/>
      <c r="EO489" s="100"/>
      <c r="EP489" s="99"/>
      <c r="EQ489" s="40"/>
      <c r="ER489" s="40"/>
      <c r="ES489" s="40"/>
      <c r="ET489" s="40"/>
      <c r="EU489" s="40"/>
      <c r="EV489" s="40"/>
      <c r="EW489" s="100"/>
      <c r="EX489" s="99"/>
      <c r="EY489" s="40"/>
      <c r="EZ489" s="40"/>
      <c r="FA489" s="40"/>
      <c r="FB489" s="40"/>
      <c r="FC489" s="40"/>
      <c r="FD489" s="40"/>
      <c r="FE489" s="100"/>
    </row>
    <row r="490" spans="1:161">
      <c r="A490" s="119" t="str">
        <f>Validation!B490</f>
        <v>Pass</v>
      </c>
      <c r="B490" s="150"/>
      <c r="C490" s="150"/>
      <c r="D490" s="150"/>
      <c r="E490" s="151"/>
      <c r="F490" s="152"/>
      <c r="G490" s="150"/>
      <c r="H490" s="149"/>
      <c r="I490" s="40"/>
      <c r="J490" s="149"/>
      <c r="K490" s="102"/>
      <c r="L490" s="40"/>
      <c r="M490" s="123"/>
      <c r="N490" s="137"/>
      <c r="O490" s="137"/>
      <c r="P490" s="95"/>
      <c r="Q490" s="94"/>
      <c r="R490" s="96"/>
      <c r="S490" s="95"/>
      <c r="T490" s="40"/>
      <c r="U490" s="40"/>
      <c r="V490" s="185"/>
      <c r="W490" s="167"/>
      <c r="X490" s="96"/>
      <c r="Y490" s="99"/>
      <c r="Z490" s="40"/>
      <c r="AA490" s="40"/>
      <c r="AB490" s="171"/>
      <c r="AC490" s="172"/>
      <c r="AD490" s="40"/>
      <c r="AE490" s="40"/>
      <c r="AF490" s="94"/>
      <c r="AG490" s="94"/>
      <c r="AH490" s="100"/>
      <c r="AI490" s="170"/>
      <c r="AJ490" s="169"/>
      <c r="AK490" s="98"/>
      <c r="AL490" s="168"/>
      <c r="AM490" s="97"/>
      <c r="AN490" s="98"/>
      <c r="AO490" s="98"/>
      <c r="AP490" s="225"/>
      <c r="AQ490" s="175"/>
      <c r="AR490" s="98"/>
      <c r="AS490" s="235"/>
      <c r="AT490" s="168"/>
      <c r="AU490" s="136"/>
      <c r="AV490" s="99"/>
      <c r="AW490" s="40"/>
      <c r="AX490" s="40"/>
      <c r="AY490" s="40"/>
      <c r="AZ490" s="40"/>
      <c r="BA490" s="40"/>
      <c r="BB490" s="40"/>
      <c r="BC490" s="40"/>
      <c r="BD490" s="40"/>
      <c r="BE490" s="40"/>
      <c r="BF490" s="101"/>
      <c r="BG490" s="96"/>
      <c r="BH490" s="99"/>
      <c r="BI490" s="40"/>
      <c r="BJ490" s="40"/>
      <c r="BK490" s="40"/>
      <c r="BL490" s="40"/>
      <c r="BM490" s="40"/>
      <c r="BN490" s="40"/>
      <c r="BO490" s="40"/>
      <c r="BP490" s="100"/>
      <c r="BQ490" s="40"/>
      <c r="BR490" s="40"/>
      <c r="BS490" s="40"/>
      <c r="BT490" s="40"/>
      <c r="BU490" s="40"/>
      <c r="BV490" s="40"/>
      <c r="BW490" s="40"/>
      <c r="BX490" s="40"/>
      <c r="BY490" s="100"/>
      <c r="BZ490" s="99"/>
      <c r="CA490" s="40"/>
      <c r="CB490" s="40"/>
      <c r="CC490" s="40"/>
      <c r="CD490" s="40"/>
      <c r="CE490" s="40"/>
      <c r="CF490" s="40"/>
      <c r="CG490" s="40"/>
      <c r="CH490" s="40"/>
      <c r="CI490" s="40"/>
      <c r="CJ490" s="40"/>
      <c r="CK490" s="40"/>
      <c r="CL490" s="40"/>
      <c r="CM490" s="40"/>
      <c r="CN490" s="40"/>
      <c r="CO490" s="40"/>
      <c r="CP490" s="40"/>
      <c r="CQ490" s="40"/>
      <c r="CR490" s="40"/>
      <c r="CS490" s="102"/>
      <c r="CT490" s="103"/>
      <c r="CU490" s="40"/>
      <c r="CV490" s="40"/>
      <c r="CW490" s="40"/>
      <c r="CX490" s="40"/>
      <c r="CY490" s="40"/>
      <c r="CZ490" s="40"/>
      <c r="DA490" s="40"/>
      <c r="DB490" s="40"/>
      <c r="DC490" s="40"/>
      <c r="DD490" s="40"/>
      <c r="DE490" s="40"/>
      <c r="DF490" s="40"/>
      <c r="DG490" s="40"/>
      <c r="DH490" s="40"/>
      <c r="DI490" s="40"/>
      <c r="DJ490" s="40"/>
      <c r="DK490" s="40"/>
      <c r="DL490" s="40"/>
      <c r="DM490" s="40"/>
      <c r="DN490" s="40"/>
      <c r="DO490" s="94"/>
      <c r="DP490" s="100"/>
      <c r="DQ490" s="104"/>
      <c r="DR490" s="105"/>
      <c r="DS490" s="105"/>
      <c r="DT490" s="105"/>
      <c r="DU490" s="105"/>
      <c r="DV490" s="105"/>
      <c r="DW490" s="94"/>
      <c r="DX490" s="191"/>
      <c r="DY490" s="104"/>
      <c r="DZ490" s="105"/>
      <c r="EA490" s="105"/>
      <c r="EB490" s="105"/>
      <c r="EC490" s="105"/>
      <c r="ED490" s="105"/>
      <c r="EE490" s="105"/>
      <c r="EF490" s="94"/>
      <c r="EG490" s="96"/>
      <c r="EH490" s="18"/>
      <c r="EI490" s="2"/>
      <c r="EJ490" s="2"/>
      <c r="EK490" s="100"/>
      <c r="EL490" s="99"/>
      <c r="EM490" s="40"/>
      <c r="EN490" s="40"/>
      <c r="EO490" s="100"/>
      <c r="EP490" s="99"/>
      <c r="EQ490" s="40"/>
      <c r="ER490" s="40"/>
      <c r="ES490" s="40"/>
      <c r="ET490" s="40"/>
      <c r="EU490" s="40"/>
      <c r="EV490" s="40"/>
      <c r="EW490" s="100"/>
      <c r="EX490" s="99"/>
      <c r="EY490" s="40"/>
      <c r="EZ490" s="40"/>
      <c r="FA490" s="40"/>
      <c r="FB490" s="40"/>
      <c r="FC490" s="40"/>
      <c r="FD490" s="40"/>
      <c r="FE490" s="100"/>
    </row>
    <row r="491" spans="1:161">
      <c r="A491" s="119" t="str">
        <f>Validation!B491</f>
        <v>Pass</v>
      </c>
      <c r="B491" s="150"/>
      <c r="C491" s="150"/>
      <c r="D491" s="150"/>
      <c r="E491" s="151"/>
      <c r="F491" s="152"/>
      <c r="G491" s="150"/>
      <c r="H491" s="149"/>
      <c r="I491" s="40"/>
      <c r="J491" s="149"/>
      <c r="K491" s="102"/>
      <c r="L491" s="40"/>
      <c r="M491" s="123"/>
      <c r="N491" s="137"/>
      <c r="O491" s="137"/>
      <c r="P491" s="95"/>
      <c r="Q491" s="94"/>
      <c r="R491" s="96"/>
      <c r="S491" s="95"/>
      <c r="T491" s="40"/>
      <c r="U491" s="40"/>
      <c r="V491" s="185"/>
      <c r="W491" s="167"/>
      <c r="X491" s="96"/>
      <c r="Y491" s="99"/>
      <c r="Z491" s="40"/>
      <c r="AA491" s="40"/>
      <c r="AB491" s="171"/>
      <c r="AC491" s="172"/>
      <c r="AD491" s="40"/>
      <c r="AE491" s="40"/>
      <c r="AF491" s="94"/>
      <c r="AG491" s="94"/>
      <c r="AH491" s="100"/>
      <c r="AI491" s="170"/>
      <c r="AJ491" s="169"/>
      <c r="AK491" s="98"/>
      <c r="AL491" s="168"/>
      <c r="AM491" s="97"/>
      <c r="AN491" s="98"/>
      <c r="AO491" s="98"/>
      <c r="AP491" s="225"/>
      <c r="AQ491" s="175"/>
      <c r="AR491" s="98"/>
      <c r="AS491" s="235"/>
      <c r="AT491" s="168"/>
      <c r="AU491" s="136"/>
      <c r="AV491" s="99"/>
      <c r="AW491" s="40"/>
      <c r="AX491" s="40"/>
      <c r="AY491" s="40"/>
      <c r="AZ491" s="40"/>
      <c r="BA491" s="40"/>
      <c r="BB491" s="40"/>
      <c r="BC491" s="40"/>
      <c r="BD491" s="40"/>
      <c r="BE491" s="40"/>
      <c r="BF491" s="101"/>
      <c r="BG491" s="96"/>
      <c r="BH491" s="99"/>
      <c r="BI491" s="40"/>
      <c r="BJ491" s="40"/>
      <c r="BK491" s="40"/>
      <c r="BL491" s="40"/>
      <c r="BM491" s="40"/>
      <c r="BN491" s="40"/>
      <c r="BO491" s="40"/>
      <c r="BP491" s="100"/>
      <c r="BQ491" s="40"/>
      <c r="BR491" s="40"/>
      <c r="BS491" s="40"/>
      <c r="BT491" s="40"/>
      <c r="BU491" s="40"/>
      <c r="BV491" s="40"/>
      <c r="BW491" s="40"/>
      <c r="BX491" s="40"/>
      <c r="BY491" s="100"/>
      <c r="BZ491" s="99"/>
      <c r="CA491" s="40"/>
      <c r="CB491" s="40"/>
      <c r="CC491" s="40"/>
      <c r="CD491" s="40"/>
      <c r="CE491" s="40"/>
      <c r="CF491" s="40"/>
      <c r="CG491" s="40"/>
      <c r="CH491" s="40"/>
      <c r="CI491" s="40"/>
      <c r="CJ491" s="40"/>
      <c r="CK491" s="40"/>
      <c r="CL491" s="40"/>
      <c r="CM491" s="40"/>
      <c r="CN491" s="40"/>
      <c r="CO491" s="40"/>
      <c r="CP491" s="40"/>
      <c r="CQ491" s="40"/>
      <c r="CR491" s="40"/>
      <c r="CS491" s="102"/>
      <c r="CT491" s="103"/>
      <c r="CU491" s="40"/>
      <c r="CV491" s="40"/>
      <c r="CW491" s="40"/>
      <c r="CX491" s="40"/>
      <c r="CY491" s="40"/>
      <c r="CZ491" s="40"/>
      <c r="DA491" s="40"/>
      <c r="DB491" s="40"/>
      <c r="DC491" s="40"/>
      <c r="DD491" s="40"/>
      <c r="DE491" s="40"/>
      <c r="DF491" s="40"/>
      <c r="DG491" s="40"/>
      <c r="DH491" s="40"/>
      <c r="DI491" s="40"/>
      <c r="DJ491" s="40"/>
      <c r="DK491" s="40"/>
      <c r="DL491" s="40"/>
      <c r="DM491" s="40"/>
      <c r="DN491" s="40"/>
      <c r="DO491" s="94"/>
      <c r="DP491" s="100"/>
      <c r="DQ491" s="104"/>
      <c r="DR491" s="105"/>
      <c r="DS491" s="105"/>
      <c r="DT491" s="105"/>
      <c r="DU491" s="105"/>
      <c r="DV491" s="105"/>
      <c r="DW491" s="94"/>
      <c r="DX491" s="191"/>
      <c r="DY491" s="104"/>
      <c r="DZ491" s="105"/>
      <c r="EA491" s="105"/>
      <c r="EB491" s="105"/>
      <c r="EC491" s="105"/>
      <c r="ED491" s="105"/>
      <c r="EE491" s="105"/>
      <c r="EF491" s="94"/>
      <c r="EG491" s="96"/>
      <c r="EH491" s="18"/>
      <c r="EI491" s="2"/>
      <c r="EJ491" s="2"/>
      <c r="EK491" s="100"/>
      <c r="EL491" s="99"/>
      <c r="EM491" s="40"/>
      <c r="EN491" s="40"/>
      <c r="EO491" s="100"/>
      <c r="EP491" s="99"/>
      <c r="EQ491" s="40"/>
      <c r="ER491" s="40"/>
      <c r="ES491" s="40"/>
      <c r="ET491" s="40"/>
      <c r="EU491" s="40"/>
      <c r="EV491" s="40"/>
      <c r="EW491" s="100"/>
      <c r="EX491" s="99"/>
      <c r="EY491" s="40"/>
      <c r="EZ491" s="40"/>
      <c r="FA491" s="40"/>
      <c r="FB491" s="40"/>
      <c r="FC491" s="40"/>
      <c r="FD491" s="40"/>
      <c r="FE491" s="100"/>
    </row>
    <row r="492" spans="1:161">
      <c r="A492" s="119" t="str">
        <f>Validation!B492</f>
        <v>Pass</v>
      </c>
      <c r="B492" s="150"/>
      <c r="C492" s="150"/>
      <c r="D492" s="150"/>
      <c r="E492" s="151"/>
      <c r="F492" s="152"/>
      <c r="G492" s="150"/>
      <c r="H492" s="149"/>
      <c r="I492" s="40"/>
      <c r="J492" s="149"/>
      <c r="K492" s="102"/>
      <c r="L492" s="40"/>
      <c r="M492" s="123"/>
      <c r="N492" s="137"/>
      <c r="O492" s="137"/>
      <c r="P492" s="95"/>
      <c r="Q492" s="94"/>
      <c r="R492" s="96"/>
      <c r="S492" s="95"/>
      <c r="T492" s="40"/>
      <c r="U492" s="40"/>
      <c r="V492" s="185"/>
      <c r="W492" s="167"/>
      <c r="X492" s="96"/>
      <c r="Y492" s="99"/>
      <c r="Z492" s="40"/>
      <c r="AA492" s="40"/>
      <c r="AB492" s="171"/>
      <c r="AC492" s="172"/>
      <c r="AD492" s="40"/>
      <c r="AE492" s="40"/>
      <c r="AF492" s="94"/>
      <c r="AG492" s="94"/>
      <c r="AH492" s="100"/>
      <c r="AI492" s="170"/>
      <c r="AJ492" s="169"/>
      <c r="AK492" s="98"/>
      <c r="AL492" s="168"/>
      <c r="AM492" s="97"/>
      <c r="AN492" s="98"/>
      <c r="AO492" s="98"/>
      <c r="AP492" s="225"/>
      <c r="AQ492" s="175"/>
      <c r="AR492" s="98"/>
      <c r="AS492" s="235"/>
      <c r="AT492" s="168"/>
      <c r="AU492" s="136"/>
      <c r="AV492" s="99"/>
      <c r="AW492" s="40"/>
      <c r="AX492" s="40"/>
      <c r="AY492" s="40"/>
      <c r="AZ492" s="40"/>
      <c r="BA492" s="40"/>
      <c r="BB492" s="40"/>
      <c r="BC492" s="40"/>
      <c r="BD492" s="40"/>
      <c r="BE492" s="40"/>
      <c r="BF492" s="101"/>
      <c r="BG492" s="96"/>
      <c r="BH492" s="99"/>
      <c r="BI492" s="40"/>
      <c r="BJ492" s="40"/>
      <c r="BK492" s="40"/>
      <c r="BL492" s="40"/>
      <c r="BM492" s="40"/>
      <c r="BN492" s="40"/>
      <c r="BO492" s="40"/>
      <c r="BP492" s="100"/>
      <c r="BQ492" s="40"/>
      <c r="BR492" s="40"/>
      <c r="BS492" s="40"/>
      <c r="BT492" s="40"/>
      <c r="BU492" s="40"/>
      <c r="BV492" s="40"/>
      <c r="BW492" s="40"/>
      <c r="BX492" s="40"/>
      <c r="BY492" s="100"/>
      <c r="BZ492" s="99"/>
      <c r="CA492" s="40"/>
      <c r="CB492" s="40"/>
      <c r="CC492" s="40"/>
      <c r="CD492" s="40"/>
      <c r="CE492" s="40"/>
      <c r="CF492" s="40"/>
      <c r="CG492" s="40"/>
      <c r="CH492" s="40"/>
      <c r="CI492" s="40"/>
      <c r="CJ492" s="40"/>
      <c r="CK492" s="40"/>
      <c r="CL492" s="40"/>
      <c r="CM492" s="40"/>
      <c r="CN492" s="40"/>
      <c r="CO492" s="40"/>
      <c r="CP492" s="40"/>
      <c r="CQ492" s="40"/>
      <c r="CR492" s="40"/>
      <c r="CS492" s="102"/>
      <c r="CT492" s="103"/>
      <c r="CU492" s="40"/>
      <c r="CV492" s="40"/>
      <c r="CW492" s="40"/>
      <c r="CX492" s="40"/>
      <c r="CY492" s="40"/>
      <c r="CZ492" s="40"/>
      <c r="DA492" s="40"/>
      <c r="DB492" s="40"/>
      <c r="DC492" s="40"/>
      <c r="DD492" s="40"/>
      <c r="DE492" s="40"/>
      <c r="DF492" s="40"/>
      <c r="DG492" s="40"/>
      <c r="DH492" s="40"/>
      <c r="DI492" s="40"/>
      <c r="DJ492" s="40"/>
      <c r="DK492" s="40"/>
      <c r="DL492" s="40"/>
      <c r="DM492" s="40"/>
      <c r="DN492" s="40"/>
      <c r="DO492" s="94"/>
      <c r="DP492" s="100"/>
      <c r="DQ492" s="104"/>
      <c r="DR492" s="105"/>
      <c r="DS492" s="105"/>
      <c r="DT492" s="105"/>
      <c r="DU492" s="105"/>
      <c r="DV492" s="105"/>
      <c r="DW492" s="94"/>
      <c r="DX492" s="191"/>
      <c r="DY492" s="104"/>
      <c r="DZ492" s="105"/>
      <c r="EA492" s="105"/>
      <c r="EB492" s="105"/>
      <c r="EC492" s="105"/>
      <c r="ED492" s="105"/>
      <c r="EE492" s="105"/>
      <c r="EF492" s="94"/>
      <c r="EG492" s="96"/>
      <c r="EH492" s="18"/>
      <c r="EI492" s="2"/>
      <c r="EJ492" s="2"/>
      <c r="EK492" s="100"/>
      <c r="EL492" s="99"/>
      <c r="EM492" s="40"/>
      <c r="EN492" s="40"/>
      <c r="EO492" s="100"/>
      <c r="EP492" s="99"/>
      <c r="EQ492" s="40"/>
      <c r="ER492" s="40"/>
      <c r="ES492" s="40"/>
      <c r="ET492" s="40"/>
      <c r="EU492" s="40"/>
      <c r="EV492" s="40"/>
      <c r="EW492" s="100"/>
      <c r="EX492" s="99"/>
      <c r="EY492" s="40"/>
      <c r="EZ492" s="40"/>
      <c r="FA492" s="40"/>
      <c r="FB492" s="40"/>
      <c r="FC492" s="40"/>
      <c r="FD492" s="40"/>
      <c r="FE492" s="100"/>
    </row>
    <row r="493" spans="1:161">
      <c r="A493" s="119" t="str">
        <f>Validation!B493</f>
        <v>Pass</v>
      </c>
      <c r="B493" s="150"/>
      <c r="C493" s="150"/>
      <c r="D493" s="150"/>
      <c r="E493" s="151"/>
      <c r="F493" s="152"/>
      <c r="G493" s="150"/>
      <c r="H493" s="149"/>
      <c r="I493" s="40"/>
      <c r="J493" s="149"/>
      <c r="K493" s="102"/>
      <c r="L493" s="40"/>
      <c r="M493" s="123"/>
      <c r="N493" s="137"/>
      <c r="O493" s="137"/>
      <c r="P493" s="95"/>
      <c r="Q493" s="94"/>
      <c r="R493" s="96"/>
      <c r="S493" s="95"/>
      <c r="T493" s="40"/>
      <c r="U493" s="40"/>
      <c r="V493" s="185"/>
      <c r="W493" s="167"/>
      <c r="X493" s="96"/>
      <c r="Y493" s="99"/>
      <c r="Z493" s="40"/>
      <c r="AA493" s="40"/>
      <c r="AB493" s="171"/>
      <c r="AC493" s="172"/>
      <c r="AD493" s="40"/>
      <c r="AE493" s="40"/>
      <c r="AF493" s="94"/>
      <c r="AG493" s="94"/>
      <c r="AH493" s="100"/>
      <c r="AI493" s="170"/>
      <c r="AJ493" s="169"/>
      <c r="AK493" s="98"/>
      <c r="AL493" s="168"/>
      <c r="AM493" s="97"/>
      <c r="AN493" s="98"/>
      <c r="AO493" s="98"/>
      <c r="AP493" s="225"/>
      <c r="AQ493" s="175"/>
      <c r="AR493" s="98"/>
      <c r="AS493" s="235"/>
      <c r="AT493" s="168"/>
      <c r="AU493" s="136"/>
      <c r="AV493" s="99"/>
      <c r="AW493" s="40"/>
      <c r="AX493" s="40"/>
      <c r="AY493" s="40"/>
      <c r="AZ493" s="40"/>
      <c r="BA493" s="40"/>
      <c r="BB493" s="40"/>
      <c r="BC493" s="40"/>
      <c r="BD493" s="40"/>
      <c r="BE493" s="40"/>
      <c r="BF493" s="101"/>
      <c r="BG493" s="96"/>
      <c r="BH493" s="99"/>
      <c r="BI493" s="40"/>
      <c r="BJ493" s="40"/>
      <c r="BK493" s="40"/>
      <c r="BL493" s="40"/>
      <c r="BM493" s="40"/>
      <c r="BN493" s="40"/>
      <c r="BO493" s="40"/>
      <c r="BP493" s="100"/>
      <c r="BQ493" s="40"/>
      <c r="BR493" s="40"/>
      <c r="BS493" s="40"/>
      <c r="BT493" s="40"/>
      <c r="BU493" s="40"/>
      <c r="BV493" s="40"/>
      <c r="BW493" s="40"/>
      <c r="BX493" s="40"/>
      <c r="BY493" s="100"/>
      <c r="BZ493" s="99"/>
      <c r="CA493" s="40"/>
      <c r="CB493" s="40"/>
      <c r="CC493" s="40"/>
      <c r="CD493" s="40"/>
      <c r="CE493" s="40"/>
      <c r="CF493" s="40"/>
      <c r="CG493" s="40"/>
      <c r="CH493" s="40"/>
      <c r="CI493" s="40"/>
      <c r="CJ493" s="40"/>
      <c r="CK493" s="40"/>
      <c r="CL493" s="40"/>
      <c r="CM493" s="40"/>
      <c r="CN493" s="40"/>
      <c r="CO493" s="40"/>
      <c r="CP493" s="40"/>
      <c r="CQ493" s="40"/>
      <c r="CR493" s="40"/>
      <c r="CS493" s="102"/>
      <c r="CT493" s="103"/>
      <c r="CU493" s="40"/>
      <c r="CV493" s="40"/>
      <c r="CW493" s="40"/>
      <c r="CX493" s="40"/>
      <c r="CY493" s="40"/>
      <c r="CZ493" s="40"/>
      <c r="DA493" s="40"/>
      <c r="DB493" s="40"/>
      <c r="DC493" s="40"/>
      <c r="DD493" s="40"/>
      <c r="DE493" s="40"/>
      <c r="DF493" s="40"/>
      <c r="DG493" s="40"/>
      <c r="DH493" s="40"/>
      <c r="DI493" s="40"/>
      <c r="DJ493" s="40"/>
      <c r="DK493" s="40"/>
      <c r="DL493" s="40"/>
      <c r="DM493" s="40"/>
      <c r="DN493" s="40"/>
      <c r="DO493" s="94"/>
      <c r="DP493" s="100"/>
      <c r="DQ493" s="104"/>
      <c r="DR493" s="105"/>
      <c r="DS493" s="105"/>
      <c r="DT493" s="105"/>
      <c r="DU493" s="105"/>
      <c r="DV493" s="105"/>
      <c r="DW493" s="94"/>
      <c r="DX493" s="191"/>
      <c r="DY493" s="104"/>
      <c r="DZ493" s="105"/>
      <c r="EA493" s="105"/>
      <c r="EB493" s="105"/>
      <c r="EC493" s="105"/>
      <c r="ED493" s="105"/>
      <c r="EE493" s="105"/>
      <c r="EF493" s="94"/>
      <c r="EG493" s="96"/>
      <c r="EH493" s="18"/>
      <c r="EI493" s="2"/>
      <c r="EJ493" s="2"/>
      <c r="EK493" s="100"/>
      <c r="EL493" s="99"/>
      <c r="EM493" s="40"/>
      <c r="EN493" s="40"/>
      <c r="EO493" s="100"/>
      <c r="EP493" s="99"/>
      <c r="EQ493" s="40"/>
      <c r="ER493" s="40"/>
      <c r="ES493" s="40"/>
      <c r="ET493" s="40"/>
      <c r="EU493" s="40"/>
      <c r="EV493" s="40"/>
      <c r="EW493" s="100"/>
      <c r="EX493" s="99"/>
      <c r="EY493" s="40"/>
      <c r="EZ493" s="40"/>
      <c r="FA493" s="40"/>
      <c r="FB493" s="40"/>
      <c r="FC493" s="40"/>
      <c r="FD493" s="40"/>
      <c r="FE493" s="100"/>
    </row>
    <row r="494" spans="1:161">
      <c r="A494" s="119" t="str">
        <f>Validation!B494</f>
        <v>Pass</v>
      </c>
      <c r="B494" s="150"/>
      <c r="C494" s="150"/>
      <c r="D494" s="150"/>
      <c r="E494" s="151"/>
      <c r="F494" s="152"/>
      <c r="G494" s="150"/>
      <c r="H494" s="149"/>
      <c r="I494" s="40"/>
      <c r="J494" s="149"/>
      <c r="K494" s="102"/>
      <c r="L494" s="40"/>
      <c r="M494" s="123"/>
      <c r="N494" s="137"/>
      <c r="O494" s="137"/>
      <c r="P494" s="95"/>
      <c r="Q494" s="94"/>
      <c r="R494" s="96"/>
      <c r="S494" s="95"/>
      <c r="T494" s="40"/>
      <c r="U494" s="40"/>
      <c r="V494" s="185"/>
      <c r="W494" s="167"/>
      <c r="X494" s="96"/>
      <c r="Y494" s="99"/>
      <c r="Z494" s="40"/>
      <c r="AA494" s="40"/>
      <c r="AB494" s="171"/>
      <c r="AC494" s="172"/>
      <c r="AD494" s="40"/>
      <c r="AE494" s="40"/>
      <c r="AF494" s="94"/>
      <c r="AG494" s="94"/>
      <c r="AH494" s="100"/>
      <c r="AI494" s="170"/>
      <c r="AJ494" s="169"/>
      <c r="AK494" s="98"/>
      <c r="AL494" s="168"/>
      <c r="AM494" s="97"/>
      <c r="AN494" s="98"/>
      <c r="AO494" s="98"/>
      <c r="AP494" s="225"/>
      <c r="AQ494" s="175"/>
      <c r="AR494" s="98"/>
      <c r="AS494" s="235"/>
      <c r="AT494" s="168"/>
      <c r="AU494" s="136"/>
      <c r="AV494" s="99"/>
      <c r="AW494" s="40"/>
      <c r="AX494" s="40"/>
      <c r="AY494" s="40"/>
      <c r="AZ494" s="40"/>
      <c r="BA494" s="40"/>
      <c r="BB494" s="40"/>
      <c r="BC494" s="40"/>
      <c r="BD494" s="40"/>
      <c r="BE494" s="40"/>
      <c r="BF494" s="101"/>
      <c r="BG494" s="96"/>
      <c r="BH494" s="99"/>
      <c r="BI494" s="40"/>
      <c r="BJ494" s="40"/>
      <c r="BK494" s="40"/>
      <c r="BL494" s="40"/>
      <c r="BM494" s="40"/>
      <c r="BN494" s="40"/>
      <c r="BO494" s="40"/>
      <c r="BP494" s="100"/>
      <c r="BQ494" s="40"/>
      <c r="BR494" s="40"/>
      <c r="BS494" s="40"/>
      <c r="BT494" s="40"/>
      <c r="BU494" s="40"/>
      <c r="BV494" s="40"/>
      <c r="BW494" s="40"/>
      <c r="BX494" s="40"/>
      <c r="BY494" s="100"/>
      <c r="BZ494" s="99"/>
      <c r="CA494" s="40"/>
      <c r="CB494" s="40"/>
      <c r="CC494" s="40"/>
      <c r="CD494" s="40"/>
      <c r="CE494" s="40"/>
      <c r="CF494" s="40"/>
      <c r="CG494" s="40"/>
      <c r="CH494" s="40"/>
      <c r="CI494" s="40"/>
      <c r="CJ494" s="40"/>
      <c r="CK494" s="40"/>
      <c r="CL494" s="40"/>
      <c r="CM494" s="40"/>
      <c r="CN494" s="40"/>
      <c r="CO494" s="40"/>
      <c r="CP494" s="40"/>
      <c r="CQ494" s="40"/>
      <c r="CR494" s="40"/>
      <c r="CS494" s="102"/>
      <c r="CT494" s="103"/>
      <c r="CU494" s="40"/>
      <c r="CV494" s="40"/>
      <c r="CW494" s="40"/>
      <c r="CX494" s="40"/>
      <c r="CY494" s="40"/>
      <c r="CZ494" s="40"/>
      <c r="DA494" s="40"/>
      <c r="DB494" s="40"/>
      <c r="DC494" s="40"/>
      <c r="DD494" s="40"/>
      <c r="DE494" s="40"/>
      <c r="DF494" s="40"/>
      <c r="DG494" s="40"/>
      <c r="DH494" s="40"/>
      <c r="DI494" s="40"/>
      <c r="DJ494" s="40"/>
      <c r="DK494" s="40"/>
      <c r="DL494" s="40"/>
      <c r="DM494" s="40"/>
      <c r="DN494" s="40"/>
      <c r="DO494" s="94"/>
      <c r="DP494" s="100"/>
      <c r="DQ494" s="104"/>
      <c r="DR494" s="105"/>
      <c r="DS494" s="105"/>
      <c r="DT494" s="105"/>
      <c r="DU494" s="105"/>
      <c r="DV494" s="105"/>
      <c r="DW494" s="94"/>
      <c r="DX494" s="191"/>
      <c r="DY494" s="104"/>
      <c r="DZ494" s="105"/>
      <c r="EA494" s="105"/>
      <c r="EB494" s="105"/>
      <c r="EC494" s="105"/>
      <c r="ED494" s="105"/>
      <c r="EE494" s="105"/>
      <c r="EF494" s="94"/>
      <c r="EG494" s="96"/>
      <c r="EH494" s="18"/>
      <c r="EI494" s="2"/>
      <c r="EJ494" s="2"/>
      <c r="EK494" s="100"/>
      <c r="EL494" s="99"/>
      <c r="EM494" s="40"/>
      <c r="EN494" s="40"/>
      <c r="EO494" s="100"/>
      <c r="EP494" s="99"/>
      <c r="EQ494" s="40"/>
      <c r="ER494" s="40"/>
      <c r="ES494" s="40"/>
      <c r="ET494" s="40"/>
      <c r="EU494" s="40"/>
      <c r="EV494" s="40"/>
      <c r="EW494" s="100"/>
      <c r="EX494" s="99"/>
      <c r="EY494" s="40"/>
      <c r="EZ494" s="40"/>
      <c r="FA494" s="40"/>
      <c r="FB494" s="40"/>
      <c r="FC494" s="40"/>
      <c r="FD494" s="40"/>
      <c r="FE494" s="100"/>
    </row>
    <row r="495" spans="1:161">
      <c r="A495" s="119" t="str">
        <f>Validation!B495</f>
        <v>Pass</v>
      </c>
      <c r="B495" s="150"/>
      <c r="C495" s="150"/>
      <c r="D495" s="150"/>
      <c r="E495" s="151"/>
      <c r="F495" s="152"/>
      <c r="G495" s="150"/>
      <c r="H495" s="149"/>
      <c r="I495" s="40"/>
      <c r="J495" s="149"/>
      <c r="K495" s="102"/>
      <c r="L495" s="40"/>
      <c r="M495" s="123"/>
      <c r="N495" s="137"/>
      <c r="O495" s="137"/>
      <c r="P495" s="95"/>
      <c r="Q495" s="94"/>
      <c r="R495" s="96"/>
      <c r="S495" s="95"/>
      <c r="T495" s="40"/>
      <c r="U495" s="40"/>
      <c r="V495" s="185"/>
      <c r="W495" s="167"/>
      <c r="X495" s="96"/>
      <c r="Y495" s="99"/>
      <c r="Z495" s="40"/>
      <c r="AA495" s="40"/>
      <c r="AB495" s="171"/>
      <c r="AC495" s="172"/>
      <c r="AD495" s="40"/>
      <c r="AE495" s="40"/>
      <c r="AF495" s="94"/>
      <c r="AG495" s="94"/>
      <c r="AH495" s="100"/>
      <c r="AI495" s="170"/>
      <c r="AJ495" s="169"/>
      <c r="AK495" s="98"/>
      <c r="AL495" s="168"/>
      <c r="AM495" s="97"/>
      <c r="AN495" s="98"/>
      <c r="AO495" s="98"/>
      <c r="AP495" s="225"/>
      <c r="AQ495" s="175"/>
      <c r="AR495" s="98"/>
      <c r="AS495" s="235"/>
      <c r="AT495" s="168"/>
      <c r="AU495" s="136"/>
      <c r="AV495" s="99"/>
      <c r="AW495" s="40"/>
      <c r="AX495" s="40"/>
      <c r="AY495" s="40"/>
      <c r="AZ495" s="40"/>
      <c r="BA495" s="40"/>
      <c r="BB495" s="40"/>
      <c r="BC495" s="40"/>
      <c r="BD495" s="40"/>
      <c r="BE495" s="40"/>
      <c r="BF495" s="101"/>
      <c r="BG495" s="96"/>
      <c r="BH495" s="99"/>
      <c r="BI495" s="40"/>
      <c r="BJ495" s="40"/>
      <c r="BK495" s="40"/>
      <c r="BL495" s="40"/>
      <c r="BM495" s="40"/>
      <c r="BN495" s="40"/>
      <c r="BO495" s="40"/>
      <c r="BP495" s="100"/>
      <c r="BQ495" s="40"/>
      <c r="BR495" s="40"/>
      <c r="BS495" s="40"/>
      <c r="BT495" s="40"/>
      <c r="BU495" s="40"/>
      <c r="BV495" s="40"/>
      <c r="BW495" s="40"/>
      <c r="BX495" s="40"/>
      <c r="BY495" s="100"/>
      <c r="BZ495" s="99"/>
      <c r="CA495" s="40"/>
      <c r="CB495" s="40"/>
      <c r="CC495" s="40"/>
      <c r="CD495" s="40"/>
      <c r="CE495" s="40"/>
      <c r="CF495" s="40"/>
      <c r="CG495" s="40"/>
      <c r="CH495" s="40"/>
      <c r="CI495" s="40"/>
      <c r="CJ495" s="40"/>
      <c r="CK495" s="40"/>
      <c r="CL495" s="40"/>
      <c r="CM495" s="40"/>
      <c r="CN495" s="40"/>
      <c r="CO495" s="40"/>
      <c r="CP495" s="40"/>
      <c r="CQ495" s="40"/>
      <c r="CR495" s="40"/>
      <c r="CS495" s="102"/>
      <c r="CT495" s="103"/>
      <c r="CU495" s="40"/>
      <c r="CV495" s="40"/>
      <c r="CW495" s="40"/>
      <c r="CX495" s="40"/>
      <c r="CY495" s="40"/>
      <c r="CZ495" s="40"/>
      <c r="DA495" s="40"/>
      <c r="DB495" s="40"/>
      <c r="DC495" s="40"/>
      <c r="DD495" s="40"/>
      <c r="DE495" s="40"/>
      <c r="DF495" s="40"/>
      <c r="DG495" s="40"/>
      <c r="DH495" s="40"/>
      <c r="DI495" s="40"/>
      <c r="DJ495" s="40"/>
      <c r="DK495" s="40"/>
      <c r="DL495" s="40"/>
      <c r="DM495" s="40"/>
      <c r="DN495" s="40"/>
      <c r="DO495" s="94"/>
      <c r="DP495" s="100"/>
      <c r="DQ495" s="104"/>
      <c r="DR495" s="105"/>
      <c r="DS495" s="105"/>
      <c r="DT495" s="105"/>
      <c r="DU495" s="105"/>
      <c r="DV495" s="105"/>
      <c r="DW495" s="94"/>
      <c r="DX495" s="191"/>
      <c r="DY495" s="104"/>
      <c r="DZ495" s="105"/>
      <c r="EA495" s="105"/>
      <c r="EB495" s="105"/>
      <c r="EC495" s="105"/>
      <c r="ED495" s="105"/>
      <c r="EE495" s="105"/>
      <c r="EF495" s="94"/>
      <c r="EG495" s="96"/>
      <c r="EH495" s="18"/>
      <c r="EI495" s="2"/>
      <c r="EJ495" s="2"/>
      <c r="EK495" s="100"/>
      <c r="EL495" s="99"/>
      <c r="EM495" s="40"/>
      <c r="EN495" s="40"/>
      <c r="EO495" s="100"/>
      <c r="EP495" s="99"/>
      <c r="EQ495" s="40"/>
      <c r="ER495" s="40"/>
      <c r="ES495" s="40"/>
      <c r="ET495" s="40"/>
      <c r="EU495" s="40"/>
      <c r="EV495" s="40"/>
      <c r="EW495" s="100"/>
      <c r="EX495" s="99"/>
      <c r="EY495" s="40"/>
      <c r="EZ495" s="40"/>
      <c r="FA495" s="40"/>
      <c r="FB495" s="40"/>
      <c r="FC495" s="40"/>
      <c r="FD495" s="40"/>
      <c r="FE495" s="100"/>
    </row>
    <row r="496" spans="1:161">
      <c r="A496" s="119" t="str">
        <f>Validation!B496</f>
        <v>Pass</v>
      </c>
      <c r="B496" s="150"/>
      <c r="C496" s="150"/>
      <c r="D496" s="150"/>
      <c r="E496" s="151"/>
      <c r="F496" s="152"/>
      <c r="G496" s="150"/>
      <c r="H496" s="149"/>
      <c r="I496" s="40"/>
      <c r="J496" s="149"/>
      <c r="K496" s="102"/>
      <c r="L496" s="40"/>
      <c r="M496" s="123"/>
      <c r="N496" s="137"/>
      <c r="O496" s="137"/>
      <c r="P496" s="95"/>
      <c r="Q496" s="94"/>
      <c r="R496" s="96"/>
      <c r="S496" s="95"/>
      <c r="T496" s="40"/>
      <c r="U496" s="40"/>
      <c r="V496" s="185"/>
      <c r="W496" s="167"/>
      <c r="X496" s="96"/>
      <c r="Y496" s="99"/>
      <c r="Z496" s="40"/>
      <c r="AA496" s="40"/>
      <c r="AB496" s="171"/>
      <c r="AC496" s="172"/>
      <c r="AD496" s="40"/>
      <c r="AE496" s="40"/>
      <c r="AF496" s="94"/>
      <c r="AG496" s="94"/>
      <c r="AH496" s="100"/>
      <c r="AI496" s="170"/>
      <c r="AJ496" s="169"/>
      <c r="AK496" s="98"/>
      <c r="AL496" s="168"/>
      <c r="AM496" s="97"/>
      <c r="AN496" s="98"/>
      <c r="AO496" s="98"/>
      <c r="AP496" s="225"/>
      <c r="AQ496" s="175"/>
      <c r="AR496" s="98"/>
      <c r="AS496" s="235"/>
      <c r="AT496" s="168"/>
      <c r="AU496" s="136"/>
      <c r="AV496" s="99"/>
      <c r="AW496" s="40"/>
      <c r="AX496" s="40"/>
      <c r="AY496" s="40"/>
      <c r="AZ496" s="40"/>
      <c r="BA496" s="40"/>
      <c r="BB496" s="40"/>
      <c r="BC496" s="40"/>
      <c r="BD496" s="40"/>
      <c r="BE496" s="40"/>
      <c r="BF496" s="101"/>
      <c r="BG496" s="96"/>
      <c r="BH496" s="99"/>
      <c r="BI496" s="40"/>
      <c r="BJ496" s="40"/>
      <c r="BK496" s="40"/>
      <c r="BL496" s="40"/>
      <c r="BM496" s="40"/>
      <c r="BN496" s="40"/>
      <c r="BO496" s="40"/>
      <c r="BP496" s="100"/>
      <c r="BQ496" s="40"/>
      <c r="BR496" s="40"/>
      <c r="BS496" s="40"/>
      <c r="BT496" s="40"/>
      <c r="BU496" s="40"/>
      <c r="BV496" s="40"/>
      <c r="BW496" s="40"/>
      <c r="BX496" s="40"/>
      <c r="BY496" s="100"/>
      <c r="BZ496" s="99"/>
      <c r="CA496" s="40"/>
      <c r="CB496" s="40"/>
      <c r="CC496" s="40"/>
      <c r="CD496" s="40"/>
      <c r="CE496" s="40"/>
      <c r="CF496" s="40"/>
      <c r="CG496" s="40"/>
      <c r="CH496" s="40"/>
      <c r="CI496" s="40"/>
      <c r="CJ496" s="40"/>
      <c r="CK496" s="40"/>
      <c r="CL496" s="40"/>
      <c r="CM496" s="40"/>
      <c r="CN496" s="40"/>
      <c r="CO496" s="40"/>
      <c r="CP496" s="40"/>
      <c r="CQ496" s="40"/>
      <c r="CR496" s="40"/>
      <c r="CS496" s="102"/>
      <c r="CT496" s="103"/>
      <c r="CU496" s="40"/>
      <c r="CV496" s="40"/>
      <c r="CW496" s="40"/>
      <c r="CX496" s="40"/>
      <c r="CY496" s="40"/>
      <c r="CZ496" s="40"/>
      <c r="DA496" s="40"/>
      <c r="DB496" s="40"/>
      <c r="DC496" s="40"/>
      <c r="DD496" s="40"/>
      <c r="DE496" s="40"/>
      <c r="DF496" s="40"/>
      <c r="DG496" s="40"/>
      <c r="DH496" s="40"/>
      <c r="DI496" s="40"/>
      <c r="DJ496" s="40"/>
      <c r="DK496" s="40"/>
      <c r="DL496" s="40"/>
      <c r="DM496" s="40"/>
      <c r="DN496" s="40"/>
      <c r="DO496" s="94"/>
      <c r="DP496" s="100"/>
      <c r="DQ496" s="104"/>
      <c r="DR496" s="105"/>
      <c r="DS496" s="105"/>
      <c r="DT496" s="105"/>
      <c r="DU496" s="105"/>
      <c r="DV496" s="105"/>
      <c r="DW496" s="94"/>
      <c r="DX496" s="191"/>
      <c r="DY496" s="104"/>
      <c r="DZ496" s="105"/>
      <c r="EA496" s="105"/>
      <c r="EB496" s="105"/>
      <c r="EC496" s="105"/>
      <c r="ED496" s="105"/>
      <c r="EE496" s="105"/>
      <c r="EF496" s="94"/>
      <c r="EG496" s="96"/>
      <c r="EH496" s="18"/>
      <c r="EI496" s="2"/>
      <c r="EJ496" s="2"/>
      <c r="EK496" s="100"/>
      <c r="EL496" s="99"/>
      <c r="EM496" s="40"/>
      <c r="EN496" s="40"/>
      <c r="EO496" s="100"/>
      <c r="EP496" s="99"/>
      <c r="EQ496" s="40"/>
      <c r="ER496" s="40"/>
      <c r="ES496" s="40"/>
      <c r="ET496" s="40"/>
      <c r="EU496" s="40"/>
      <c r="EV496" s="40"/>
      <c r="EW496" s="100"/>
      <c r="EX496" s="99"/>
      <c r="EY496" s="40"/>
      <c r="EZ496" s="40"/>
      <c r="FA496" s="40"/>
      <c r="FB496" s="40"/>
      <c r="FC496" s="40"/>
      <c r="FD496" s="40"/>
      <c r="FE496" s="100"/>
    </row>
    <row r="497" spans="1:161">
      <c r="A497" s="119" t="str">
        <f>Validation!B497</f>
        <v>Pass</v>
      </c>
      <c r="B497" s="150"/>
      <c r="C497" s="150"/>
      <c r="D497" s="150"/>
      <c r="E497" s="151"/>
      <c r="F497" s="152"/>
      <c r="G497" s="150"/>
      <c r="H497" s="149"/>
      <c r="I497" s="40"/>
      <c r="J497" s="149"/>
      <c r="K497" s="102"/>
      <c r="L497" s="40"/>
      <c r="M497" s="123"/>
      <c r="N497" s="137"/>
      <c r="O497" s="137"/>
      <c r="P497" s="95"/>
      <c r="Q497" s="94"/>
      <c r="R497" s="96"/>
      <c r="S497" s="95"/>
      <c r="T497" s="40"/>
      <c r="U497" s="40"/>
      <c r="V497" s="185"/>
      <c r="W497" s="167"/>
      <c r="X497" s="96"/>
      <c r="Y497" s="99"/>
      <c r="Z497" s="40"/>
      <c r="AA497" s="40"/>
      <c r="AB497" s="171"/>
      <c r="AC497" s="172"/>
      <c r="AD497" s="40"/>
      <c r="AE497" s="40"/>
      <c r="AF497" s="94"/>
      <c r="AG497" s="94"/>
      <c r="AH497" s="100"/>
      <c r="AI497" s="170"/>
      <c r="AJ497" s="169"/>
      <c r="AK497" s="98"/>
      <c r="AL497" s="168"/>
      <c r="AM497" s="97"/>
      <c r="AN497" s="98"/>
      <c r="AO497" s="98"/>
      <c r="AP497" s="225"/>
      <c r="AQ497" s="175"/>
      <c r="AR497" s="98"/>
      <c r="AS497" s="235"/>
      <c r="AT497" s="168"/>
      <c r="AU497" s="136"/>
      <c r="AV497" s="99"/>
      <c r="AW497" s="40"/>
      <c r="AX497" s="40"/>
      <c r="AY497" s="40"/>
      <c r="AZ497" s="40"/>
      <c r="BA497" s="40"/>
      <c r="BB497" s="40"/>
      <c r="BC497" s="40"/>
      <c r="BD497" s="40"/>
      <c r="BE497" s="40"/>
      <c r="BF497" s="101"/>
      <c r="BG497" s="96"/>
      <c r="BH497" s="99"/>
      <c r="BI497" s="40"/>
      <c r="BJ497" s="40"/>
      <c r="BK497" s="40"/>
      <c r="BL497" s="40"/>
      <c r="BM497" s="40"/>
      <c r="BN497" s="40"/>
      <c r="BO497" s="40"/>
      <c r="BP497" s="100"/>
      <c r="BQ497" s="40"/>
      <c r="BR497" s="40"/>
      <c r="BS497" s="40"/>
      <c r="BT497" s="40"/>
      <c r="BU497" s="40"/>
      <c r="BV497" s="40"/>
      <c r="BW497" s="40"/>
      <c r="BX497" s="40"/>
      <c r="BY497" s="100"/>
      <c r="BZ497" s="99"/>
      <c r="CA497" s="40"/>
      <c r="CB497" s="40"/>
      <c r="CC497" s="40"/>
      <c r="CD497" s="40"/>
      <c r="CE497" s="40"/>
      <c r="CF497" s="40"/>
      <c r="CG497" s="40"/>
      <c r="CH497" s="40"/>
      <c r="CI497" s="40"/>
      <c r="CJ497" s="40"/>
      <c r="CK497" s="40"/>
      <c r="CL497" s="40"/>
      <c r="CM497" s="40"/>
      <c r="CN497" s="40"/>
      <c r="CO497" s="40"/>
      <c r="CP497" s="40"/>
      <c r="CQ497" s="40"/>
      <c r="CR497" s="40"/>
      <c r="CS497" s="102"/>
      <c r="CT497" s="103"/>
      <c r="CU497" s="40"/>
      <c r="CV497" s="40"/>
      <c r="CW497" s="40"/>
      <c r="CX497" s="40"/>
      <c r="CY497" s="40"/>
      <c r="CZ497" s="40"/>
      <c r="DA497" s="40"/>
      <c r="DB497" s="40"/>
      <c r="DC497" s="40"/>
      <c r="DD497" s="40"/>
      <c r="DE497" s="40"/>
      <c r="DF497" s="40"/>
      <c r="DG497" s="40"/>
      <c r="DH497" s="40"/>
      <c r="DI497" s="40"/>
      <c r="DJ497" s="40"/>
      <c r="DK497" s="40"/>
      <c r="DL497" s="40"/>
      <c r="DM497" s="40"/>
      <c r="DN497" s="40"/>
      <c r="DO497" s="94"/>
      <c r="DP497" s="100"/>
      <c r="DQ497" s="104"/>
      <c r="DR497" s="105"/>
      <c r="DS497" s="105"/>
      <c r="DT497" s="105"/>
      <c r="DU497" s="105"/>
      <c r="DV497" s="105"/>
      <c r="DW497" s="94"/>
      <c r="DX497" s="191"/>
      <c r="DY497" s="104"/>
      <c r="DZ497" s="105"/>
      <c r="EA497" s="105"/>
      <c r="EB497" s="105"/>
      <c r="EC497" s="105"/>
      <c r="ED497" s="105"/>
      <c r="EE497" s="105"/>
      <c r="EF497" s="94"/>
      <c r="EG497" s="96"/>
      <c r="EH497" s="18"/>
      <c r="EI497" s="2"/>
      <c r="EJ497" s="2"/>
      <c r="EK497" s="100"/>
      <c r="EL497" s="99"/>
      <c r="EM497" s="40"/>
      <c r="EN497" s="40"/>
      <c r="EO497" s="100"/>
      <c r="EP497" s="99"/>
      <c r="EQ497" s="40"/>
      <c r="ER497" s="40"/>
      <c r="ES497" s="40"/>
      <c r="ET497" s="40"/>
      <c r="EU497" s="40"/>
      <c r="EV497" s="40"/>
      <c r="EW497" s="100"/>
      <c r="EX497" s="99"/>
      <c r="EY497" s="40"/>
      <c r="EZ497" s="40"/>
      <c r="FA497" s="40"/>
      <c r="FB497" s="40"/>
      <c r="FC497" s="40"/>
      <c r="FD497" s="40"/>
      <c r="FE497" s="100"/>
    </row>
    <row r="498" spans="1:161">
      <c r="A498" s="119" t="str">
        <f>Validation!B498</f>
        <v>Pass</v>
      </c>
      <c r="B498" s="150"/>
      <c r="C498" s="150"/>
      <c r="D498" s="150"/>
      <c r="E498" s="151"/>
      <c r="F498" s="152"/>
      <c r="G498" s="150"/>
      <c r="H498" s="149"/>
      <c r="I498" s="40"/>
      <c r="J498" s="149"/>
      <c r="K498" s="102"/>
      <c r="L498" s="40"/>
      <c r="M498" s="123"/>
      <c r="N498" s="137"/>
      <c r="O498" s="137"/>
      <c r="P498" s="95"/>
      <c r="Q498" s="94"/>
      <c r="R498" s="96"/>
      <c r="S498" s="95"/>
      <c r="T498" s="40"/>
      <c r="U498" s="40"/>
      <c r="V498" s="185"/>
      <c r="W498" s="167"/>
      <c r="X498" s="96"/>
      <c r="Y498" s="99"/>
      <c r="Z498" s="40"/>
      <c r="AA498" s="40"/>
      <c r="AB498" s="171"/>
      <c r="AC498" s="172"/>
      <c r="AD498" s="40"/>
      <c r="AE498" s="40"/>
      <c r="AF498" s="94"/>
      <c r="AG498" s="94"/>
      <c r="AH498" s="100"/>
      <c r="AI498" s="170"/>
      <c r="AJ498" s="169"/>
      <c r="AK498" s="98"/>
      <c r="AL498" s="168"/>
      <c r="AM498" s="97"/>
      <c r="AN498" s="98"/>
      <c r="AO498" s="98"/>
      <c r="AP498" s="225"/>
      <c r="AQ498" s="175"/>
      <c r="AR498" s="98"/>
      <c r="AS498" s="235"/>
      <c r="AT498" s="168"/>
      <c r="AU498" s="136"/>
      <c r="AV498" s="99"/>
      <c r="AW498" s="40"/>
      <c r="AX498" s="40"/>
      <c r="AY498" s="40"/>
      <c r="AZ498" s="40"/>
      <c r="BA498" s="40"/>
      <c r="BB498" s="40"/>
      <c r="BC498" s="40"/>
      <c r="BD498" s="40"/>
      <c r="BE498" s="40"/>
      <c r="BF498" s="101"/>
      <c r="BG498" s="96"/>
      <c r="BH498" s="99"/>
      <c r="BI498" s="40"/>
      <c r="BJ498" s="40"/>
      <c r="BK498" s="40"/>
      <c r="BL498" s="40"/>
      <c r="BM498" s="40"/>
      <c r="BN498" s="40"/>
      <c r="BO498" s="40"/>
      <c r="BP498" s="100"/>
      <c r="BQ498" s="40"/>
      <c r="BR498" s="40"/>
      <c r="BS498" s="40"/>
      <c r="BT498" s="40"/>
      <c r="BU498" s="40"/>
      <c r="BV498" s="40"/>
      <c r="BW498" s="40"/>
      <c r="BX498" s="40"/>
      <c r="BY498" s="100"/>
      <c r="BZ498" s="99"/>
      <c r="CA498" s="40"/>
      <c r="CB498" s="40"/>
      <c r="CC498" s="40"/>
      <c r="CD498" s="40"/>
      <c r="CE498" s="40"/>
      <c r="CF498" s="40"/>
      <c r="CG498" s="40"/>
      <c r="CH498" s="40"/>
      <c r="CI498" s="40"/>
      <c r="CJ498" s="40"/>
      <c r="CK498" s="40"/>
      <c r="CL498" s="40"/>
      <c r="CM498" s="40"/>
      <c r="CN498" s="40"/>
      <c r="CO498" s="40"/>
      <c r="CP498" s="40"/>
      <c r="CQ498" s="40"/>
      <c r="CR498" s="40"/>
      <c r="CS498" s="102"/>
      <c r="CT498" s="103"/>
      <c r="CU498" s="40"/>
      <c r="CV498" s="40"/>
      <c r="CW498" s="40"/>
      <c r="CX498" s="40"/>
      <c r="CY498" s="40"/>
      <c r="CZ498" s="40"/>
      <c r="DA498" s="40"/>
      <c r="DB498" s="40"/>
      <c r="DC498" s="40"/>
      <c r="DD498" s="40"/>
      <c r="DE498" s="40"/>
      <c r="DF498" s="40"/>
      <c r="DG498" s="40"/>
      <c r="DH498" s="40"/>
      <c r="DI498" s="40"/>
      <c r="DJ498" s="40"/>
      <c r="DK498" s="40"/>
      <c r="DL498" s="40"/>
      <c r="DM498" s="40"/>
      <c r="DN498" s="40"/>
      <c r="DO498" s="94"/>
      <c r="DP498" s="100"/>
      <c r="DQ498" s="104"/>
      <c r="DR498" s="105"/>
      <c r="DS498" s="105"/>
      <c r="DT498" s="105"/>
      <c r="DU498" s="105"/>
      <c r="DV498" s="105"/>
      <c r="DW498" s="94"/>
      <c r="DX498" s="191"/>
      <c r="DY498" s="104"/>
      <c r="DZ498" s="105"/>
      <c r="EA498" s="105"/>
      <c r="EB498" s="105"/>
      <c r="EC498" s="105"/>
      <c r="ED498" s="105"/>
      <c r="EE498" s="105"/>
      <c r="EF498" s="94"/>
      <c r="EG498" s="96"/>
      <c r="EH498" s="18"/>
      <c r="EI498" s="2"/>
      <c r="EJ498" s="2"/>
      <c r="EK498" s="100"/>
      <c r="EL498" s="99"/>
      <c r="EM498" s="40"/>
      <c r="EN498" s="40"/>
      <c r="EO498" s="100"/>
      <c r="EP498" s="99"/>
      <c r="EQ498" s="40"/>
      <c r="ER498" s="40"/>
      <c r="ES498" s="40"/>
      <c r="ET498" s="40"/>
      <c r="EU498" s="40"/>
      <c r="EV498" s="40"/>
      <c r="EW498" s="100"/>
      <c r="EX498" s="99"/>
      <c r="EY498" s="40"/>
      <c r="EZ498" s="40"/>
      <c r="FA498" s="40"/>
      <c r="FB498" s="40"/>
      <c r="FC498" s="40"/>
      <c r="FD498" s="40"/>
      <c r="FE498" s="100"/>
    </row>
    <row r="499" spans="1:161">
      <c r="A499" s="119" t="str">
        <f>Validation!B499</f>
        <v>Pass</v>
      </c>
      <c r="B499" s="150"/>
      <c r="C499" s="150"/>
      <c r="D499" s="150"/>
      <c r="E499" s="151"/>
      <c r="F499" s="152"/>
      <c r="G499" s="150"/>
      <c r="H499" s="149"/>
      <c r="I499" s="40"/>
      <c r="J499" s="149"/>
      <c r="K499" s="102"/>
      <c r="L499" s="40"/>
      <c r="M499" s="123"/>
      <c r="N499" s="137"/>
      <c r="O499" s="137"/>
      <c r="P499" s="95"/>
      <c r="Q499" s="94"/>
      <c r="R499" s="96"/>
      <c r="S499" s="95"/>
      <c r="T499" s="40"/>
      <c r="U499" s="40"/>
      <c r="V499" s="185"/>
      <c r="W499" s="167"/>
      <c r="X499" s="96"/>
      <c r="Y499" s="99"/>
      <c r="Z499" s="40"/>
      <c r="AA499" s="40"/>
      <c r="AB499" s="171"/>
      <c r="AC499" s="172"/>
      <c r="AD499" s="40"/>
      <c r="AE499" s="40"/>
      <c r="AF499" s="94"/>
      <c r="AG499" s="94"/>
      <c r="AH499" s="100"/>
      <c r="AI499" s="170"/>
      <c r="AJ499" s="169"/>
      <c r="AK499" s="98"/>
      <c r="AL499" s="168"/>
      <c r="AM499" s="97"/>
      <c r="AN499" s="98"/>
      <c r="AO499" s="98"/>
      <c r="AP499" s="225"/>
      <c r="AQ499" s="175"/>
      <c r="AR499" s="98"/>
      <c r="AS499" s="235"/>
      <c r="AT499" s="168"/>
      <c r="AU499" s="136"/>
      <c r="AV499" s="99"/>
      <c r="AW499" s="40"/>
      <c r="AX499" s="40"/>
      <c r="AY499" s="40"/>
      <c r="AZ499" s="40"/>
      <c r="BA499" s="40"/>
      <c r="BB499" s="40"/>
      <c r="BC499" s="40"/>
      <c r="BD499" s="40"/>
      <c r="BE499" s="40"/>
      <c r="BF499" s="101"/>
      <c r="BG499" s="96"/>
      <c r="BH499" s="99"/>
      <c r="BI499" s="40"/>
      <c r="BJ499" s="40"/>
      <c r="BK499" s="40"/>
      <c r="BL499" s="40"/>
      <c r="BM499" s="40"/>
      <c r="BN499" s="40"/>
      <c r="BO499" s="40"/>
      <c r="BP499" s="100"/>
      <c r="BQ499" s="40"/>
      <c r="BR499" s="40"/>
      <c r="BS499" s="40"/>
      <c r="BT499" s="40"/>
      <c r="BU499" s="40"/>
      <c r="BV499" s="40"/>
      <c r="BW499" s="40"/>
      <c r="BX499" s="40"/>
      <c r="BY499" s="100"/>
      <c r="BZ499" s="99"/>
      <c r="CA499" s="40"/>
      <c r="CB499" s="40"/>
      <c r="CC499" s="40"/>
      <c r="CD499" s="40"/>
      <c r="CE499" s="40"/>
      <c r="CF499" s="40"/>
      <c r="CG499" s="40"/>
      <c r="CH499" s="40"/>
      <c r="CI499" s="40"/>
      <c r="CJ499" s="40"/>
      <c r="CK499" s="40"/>
      <c r="CL499" s="40"/>
      <c r="CM499" s="40"/>
      <c r="CN499" s="40"/>
      <c r="CO499" s="40"/>
      <c r="CP499" s="40"/>
      <c r="CQ499" s="40"/>
      <c r="CR499" s="40"/>
      <c r="CS499" s="102"/>
      <c r="CT499" s="103"/>
      <c r="CU499" s="40"/>
      <c r="CV499" s="40"/>
      <c r="CW499" s="40"/>
      <c r="CX499" s="40"/>
      <c r="CY499" s="40"/>
      <c r="CZ499" s="40"/>
      <c r="DA499" s="40"/>
      <c r="DB499" s="40"/>
      <c r="DC499" s="40"/>
      <c r="DD499" s="40"/>
      <c r="DE499" s="40"/>
      <c r="DF499" s="40"/>
      <c r="DG499" s="40"/>
      <c r="DH499" s="40"/>
      <c r="DI499" s="40"/>
      <c r="DJ499" s="40"/>
      <c r="DK499" s="40"/>
      <c r="DL499" s="40"/>
      <c r="DM499" s="40"/>
      <c r="DN499" s="40"/>
      <c r="DO499" s="94"/>
      <c r="DP499" s="100"/>
      <c r="DQ499" s="104"/>
      <c r="DR499" s="105"/>
      <c r="DS499" s="105"/>
      <c r="DT499" s="105"/>
      <c r="DU499" s="105"/>
      <c r="DV499" s="105"/>
      <c r="DW499" s="94"/>
      <c r="DX499" s="191"/>
      <c r="DY499" s="104"/>
      <c r="DZ499" s="105"/>
      <c r="EA499" s="105"/>
      <c r="EB499" s="105"/>
      <c r="EC499" s="105"/>
      <c r="ED499" s="105"/>
      <c r="EE499" s="105"/>
      <c r="EF499" s="94"/>
      <c r="EG499" s="96"/>
      <c r="EH499" s="18"/>
      <c r="EI499" s="2"/>
      <c r="EJ499" s="2"/>
      <c r="EK499" s="100"/>
      <c r="EL499" s="99"/>
      <c r="EM499" s="40"/>
      <c r="EN499" s="40"/>
      <c r="EO499" s="100"/>
      <c r="EP499" s="99"/>
      <c r="EQ499" s="40"/>
      <c r="ER499" s="40"/>
      <c r="ES499" s="40"/>
      <c r="ET499" s="40"/>
      <c r="EU499" s="40"/>
      <c r="EV499" s="40"/>
      <c r="EW499" s="100"/>
      <c r="EX499" s="99"/>
      <c r="EY499" s="40"/>
      <c r="EZ499" s="40"/>
      <c r="FA499" s="40"/>
      <c r="FB499" s="40"/>
      <c r="FC499" s="40"/>
      <c r="FD499" s="40"/>
      <c r="FE499" s="100"/>
    </row>
    <row r="500" spans="1:161">
      <c r="A500" s="119" t="str">
        <f>Validation!B500</f>
        <v>Pass</v>
      </c>
      <c r="B500" s="150"/>
      <c r="C500" s="150"/>
      <c r="D500" s="150"/>
      <c r="E500" s="151"/>
      <c r="F500" s="152"/>
      <c r="G500" s="150"/>
      <c r="H500" s="149"/>
      <c r="I500" s="40"/>
      <c r="J500" s="149"/>
      <c r="K500" s="102"/>
      <c r="L500" s="40"/>
      <c r="M500" s="123"/>
      <c r="N500" s="137"/>
      <c r="O500" s="137"/>
      <c r="P500" s="95"/>
      <c r="Q500" s="94"/>
      <c r="R500" s="96"/>
      <c r="S500" s="95"/>
      <c r="T500" s="40"/>
      <c r="U500" s="40"/>
      <c r="V500" s="185"/>
      <c r="W500" s="167"/>
      <c r="X500" s="96"/>
      <c r="Y500" s="99"/>
      <c r="Z500" s="40"/>
      <c r="AA500" s="40"/>
      <c r="AB500" s="171"/>
      <c r="AC500" s="172"/>
      <c r="AD500" s="40"/>
      <c r="AE500" s="40"/>
      <c r="AF500" s="94"/>
      <c r="AG500" s="94"/>
      <c r="AH500" s="100"/>
      <c r="AI500" s="170"/>
      <c r="AJ500" s="169"/>
      <c r="AK500" s="98"/>
      <c r="AL500" s="168"/>
      <c r="AM500" s="97"/>
      <c r="AN500" s="98"/>
      <c r="AO500" s="98"/>
      <c r="AP500" s="225"/>
      <c r="AQ500" s="175"/>
      <c r="AR500" s="98"/>
      <c r="AS500" s="235"/>
      <c r="AT500" s="168"/>
      <c r="AU500" s="136"/>
      <c r="AV500" s="99"/>
      <c r="AW500" s="40"/>
      <c r="AX500" s="40"/>
      <c r="AY500" s="40"/>
      <c r="AZ500" s="40"/>
      <c r="BA500" s="40"/>
      <c r="BB500" s="40"/>
      <c r="BC500" s="40"/>
      <c r="BD500" s="40"/>
      <c r="BE500" s="40"/>
      <c r="BF500" s="101"/>
      <c r="BG500" s="96"/>
      <c r="BH500" s="99"/>
      <c r="BI500" s="40"/>
      <c r="BJ500" s="40"/>
      <c r="BK500" s="40"/>
      <c r="BL500" s="40"/>
      <c r="BM500" s="40"/>
      <c r="BN500" s="40"/>
      <c r="BO500" s="40"/>
      <c r="BP500" s="100"/>
      <c r="BQ500" s="40"/>
      <c r="BR500" s="40"/>
      <c r="BS500" s="40"/>
      <c r="BT500" s="40"/>
      <c r="BU500" s="40"/>
      <c r="BV500" s="40"/>
      <c r="BW500" s="40"/>
      <c r="BX500" s="40"/>
      <c r="BY500" s="100"/>
      <c r="BZ500" s="99"/>
      <c r="CA500" s="40"/>
      <c r="CB500" s="40"/>
      <c r="CC500" s="40"/>
      <c r="CD500" s="40"/>
      <c r="CE500" s="40"/>
      <c r="CF500" s="40"/>
      <c r="CG500" s="40"/>
      <c r="CH500" s="40"/>
      <c r="CI500" s="40"/>
      <c r="CJ500" s="40"/>
      <c r="CK500" s="40"/>
      <c r="CL500" s="40"/>
      <c r="CM500" s="40"/>
      <c r="CN500" s="40"/>
      <c r="CO500" s="40"/>
      <c r="CP500" s="40"/>
      <c r="CQ500" s="40"/>
      <c r="CR500" s="40"/>
      <c r="CS500" s="102"/>
      <c r="CT500" s="103"/>
      <c r="CU500" s="40"/>
      <c r="CV500" s="40"/>
      <c r="CW500" s="40"/>
      <c r="CX500" s="40"/>
      <c r="CY500" s="40"/>
      <c r="CZ500" s="40"/>
      <c r="DA500" s="40"/>
      <c r="DB500" s="40"/>
      <c r="DC500" s="40"/>
      <c r="DD500" s="40"/>
      <c r="DE500" s="40"/>
      <c r="DF500" s="40"/>
      <c r="DG500" s="40"/>
      <c r="DH500" s="40"/>
      <c r="DI500" s="40"/>
      <c r="DJ500" s="40"/>
      <c r="DK500" s="40"/>
      <c r="DL500" s="40"/>
      <c r="DM500" s="40"/>
      <c r="DN500" s="40"/>
      <c r="DO500" s="94"/>
      <c r="DP500" s="100"/>
      <c r="DQ500" s="104"/>
      <c r="DR500" s="105"/>
      <c r="DS500" s="105"/>
      <c r="DT500" s="105"/>
      <c r="DU500" s="105"/>
      <c r="DV500" s="105"/>
      <c r="DW500" s="94"/>
      <c r="DX500" s="191"/>
      <c r="DY500" s="104"/>
      <c r="DZ500" s="105"/>
      <c r="EA500" s="105"/>
      <c r="EB500" s="105"/>
      <c r="EC500" s="105"/>
      <c r="ED500" s="105"/>
      <c r="EE500" s="105"/>
      <c r="EF500" s="94"/>
      <c r="EG500" s="96"/>
      <c r="EH500" s="18"/>
      <c r="EI500" s="2"/>
      <c r="EJ500" s="2"/>
      <c r="EK500" s="100"/>
      <c r="EL500" s="99"/>
      <c r="EM500" s="40"/>
      <c r="EN500" s="40"/>
      <c r="EO500" s="100"/>
      <c r="EP500" s="99"/>
      <c r="EQ500" s="40"/>
      <c r="ER500" s="40"/>
      <c r="ES500" s="40"/>
      <c r="ET500" s="40"/>
      <c r="EU500" s="40"/>
      <c r="EV500" s="40"/>
      <c r="EW500" s="100"/>
      <c r="EX500" s="99"/>
      <c r="EY500" s="40"/>
      <c r="EZ500" s="40"/>
      <c r="FA500" s="40"/>
      <c r="FB500" s="40"/>
      <c r="FC500" s="40"/>
      <c r="FD500" s="40"/>
      <c r="FE500" s="100"/>
    </row>
    <row r="501" spans="1:161">
      <c r="A501" s="119" t="str">
        <f>Validation!B501</f>
        <v>Pass</v>
      </c>
      <c r="B501" s="150"/>
      <c r="C501" s="150"/>
      <c r="D501" s="150"/>
      <c r="E501" s="151"/>
      <c r="F501" s="152"/>
      <c r="G501" s="150"/>
      <c r="H501" s="149"/>
      <c r="I501" s="40"/>
      <c r="J501" s="149"/>
      <c r="K501" s="102"/>
      <c r="L501" s="40"/>
      <c r="M501" s="123"/>
      <c r="N501" s="137"/>
      <c r="O501" s="137"/>
      <c r="P501" s="95"/>
      <c r="Q501" s="94"/>
      <c r="R501" s="96"/>
      <c r="S501" s="95"/>
      <c r="T501" s="40"/>
      <c r="U501" s="40"/>
      <c r="V501" s="185"/>
      <c r="W501" s="167"/>
      <c r="X501" s="96"/>
      <c r="Y501" s="99"/>
      <c r="Z501" s="40"/>
      <c r="AA501" s="40"/>
      <c r="AB501" s="171"/>
      <c r="AC501" s="172"/>
      <c r="AD501" s="40"/>
      <c r="AE501" s="40"/>
      <c r="AF501" s="94"/>
      <c r="AG501" s="94"/>
      <c r="AH501" s="100"/>
      <c r="AI501" s="170"/>
      <c r="AJ501" s="169"/>
      <c r="AK501" s="98"/>
      <c r="AL501" s="168"/>
      <c r="AM501" s="97"/>
      <c r="AN501" s="98"/>
      <c r="AO501" s="98"/>
      <c r="AP501" s="225"/>
      <c r="AQ501" s="175"/>
      <c r="AR501" s="98"/>
      <c r="AS501" s="235"/>
      <c r="AT501" s="168"/>
      <c r="AU501" s="136"/>
      <c r="AV501" s="99"/>
      <c r="AW501" s="40"/>
      <c r="AX501" s="40"/>
      <c r="AY501" s="40"/>
      <c r="AZ501" s="40"/>
      <c r="BA501" s="40"/>
      <c r="BB501" s="40"/>
      <c r="BC501" s="40"/>
      <c r="BD501" s="40"/>
      <c r="BE501" s="40"/>
      <c r="BF501" s="101"/>
      <c r="BG501" s="96"/>
      <c r="BH501" s="99"/>
      <c r="BI501" s="40"/>
      <c r="BJ501" s="40"/>
      <c r="BK501" s="40"/>
      <c r="BL501" s="40"/>
      <c r="BM501" s="40"/>
      <c r="BN501" s="40"/>
      <c r="BO501" s="40"/>
      <c r="BP501" s="100"/>
      <c r="BQ501" s="40"/>
      <c r="BR501" s="40"/>
      <c r="BS501" s="40"/>
      <c r="BT501" s="40"/>
      <c r="BU501" s="40"/>
      <c r="BV501" s="40"/>
      <c r="BW501" s="40"/>
      <c r="BX501" s="40"/>
      <c r="BY501" s="100"/>
      <c r="BZ501" s="99"/>
      <c r="CA501" s="40"/>
      <c r="CB501" s="40"/>
      <c r="CC501" s="40"/>
      <c r="CD501" s="40"/>
      <c r="CE501" s="40"/>
      <c r="CF501" s="40"/>
      <c r="CG501" s="40"/>
      <c r="CH501" s="40"/>
      <c r="CI501" s="40"/>
      <c r="CJ501" s="40"/>
      <c r="CK501" s="40"/>
      <c r="CL501" s="40"/>
      <c r="CM501" s="40"/>
      <c r="CN501" s="40"/>
      <c r="CO501" s="40"/>
      <c r="CP501" s="40"/>
      <c r="CQ501" s="40"/>
      <c r="CR501" s="40"/>
      <c r="CS501" s="102"/>
      <c r="CT501" s="103"/>
      <c r="CU501" s="40"/>
      <c r="CV501" s="40"/>
      <c r="CW501" s="40"/>
      <c r="CX501" s="40"/>
      <c r="CY501" s="40"/>
      <c r="CZ501" s="40"/>
      <c r="DA501" s="40"/>
      <c r="DB501" s="40"/>
      <c r="DC501" s="40"/>
      <c r="DD501" s="40"/>
      <c r="DE501" s="40"/>
      <c r="DF501" s="40"/>
      <c r="DG501" s="40"/>
      <c r="DH501" s="40"/>
      <c r="DI501" s="40"/>
      <c r="DJ501" s="40"/>
      <c r="DK501" s="40"/>
      <c r="DL501" s="40"/>
      <c r="DM501" s="40"/>
      <c r="DN501" s="40"/>
      <c r="DO501" s="94"/>
      <c r="DP501" s="100"/>
      <c r="DQ501" s="104"/>
      <c r="DR501" s="105"/>
      <c r="DS501" s="105"/>
      <c r="DT501" s="105"/>
      <c r="DU501" s="105"/>
      <c r="DV501" s="105"/>
      <c r="DW501" s="94"/>
      <c r="DX501" s="191"/>
      <c r="DY501" s="104"/>
      <c r="DZ501" s="105"/>
      <c r="EA501" s="105"/>
      <c r="EB501" s="105"/>
      <c r="EC501" s="105"/>
      <c r="ED501" s="105"/>
      <c r="EE501" s="105"/>
      <c r="EF501" s="94"/>
      <c r="EG501" s="96"/>
      <c r="EH501" s="18"/>
      <c r="EI501" s="2"/>
      <c r="EJ501" s="2"/>
      <c r="EK501" s="100"/>
      <c r="EL501" s="99"/>
      <c r="EM501" s="40"/>
      <c r="EN501" s="40"/>
      <c r="EO501" s="100"/>
      <c r="EP501" s="99"/>
      <c r="EQ501" s="40"/>
      <c r="ER501" s="40"/>
      <c r="ES501" s="40"/>
      <c r="ET501" s="40"/>
      <c r="EU501" s="40"/>
      <c r="EV501" s="40"/>
      <c r="EW501" s="100"/>
      <c r="EX501" s="99"/>
      <c r="EY501" s="40"/>
      <c r="EZ501" s="40"/>
      <c r="FA501" s="40"/>
      <c r="FB501" s="40"/>
      <c r="FC501" s="40"/>
      <c r="FD501" s="40"/>
      <c r="FE501" s="100"/>
    </row>
    <row r="502" spans="1:161">
      <c r="A502" s="119" t="str">
        <f>Validation!B502</f>
        <v>Pass</v>
      </c>
      <c r="B502" s="150"/>
      <c r="C502" s="150"/>
      <c r="D502" s="150"/>
      <c r="E502" s="151"/>
      <c r="F502" s="152"/>
      <c r="G502" s="150"/>
      <c r="H502" s="149"/>
      <c r="I502" s="40"/>
      <c r="J502" s="149"/>
      <c r="K502" s="102"/>
      <c r="L502" s="40"/>
      <c r="M502" s="123"/>
      <c r="N502" s="137"/>
      <c r="O502" s="137"/>
      <c r="P502" s="95"/>
      <c r="Q502" s="94"/>
      <c r="R502" s="96"/>
      <c r="S502" s="95"/>
      <c r="T502" s="40"/>
      <c r="U502" s="40"/>
      <c r="V502" s="185"/>
      <c r="W502" s="167"/>
      <c r="X502" s="96"/>
      <c r="Y502" s="99"/>
      <c r="Z502" s="40"/>
      <c r="AA502" s="40"/>
      <c r="AB502" s="171"/>
      <c r="AC502" s="172"/>
      <c r="AD502" s="40"/>
      <c r="AE502" s="40"/>
      <c r="AF502" s="94"/>
      <c r="AG502" s="94"/>
      <c r="AH502" s="100"/>
      <c r="AI502" s="170"/>
      <c r="AJ502" s="169"/>
      <c r="AK502" s="98"/>
      <c r="AL502" s="168"/>
      <c r="AM502" s="97"/>
      <c r="AN502" s="98"/>
      <c r="AO502" s="98"/>
      <c r="AP502" s="225"/>
      <c r="AQ502" s="175"/>
      <c r="AR502" s="98"/>
      <c r="AS502" s="235"/>
      <c r="AT502" s="168"/>
      <c r="AU502" s="136"/>
      <c r="AV502" s="99"/>
      <c r="AW502" s="40"/>
      <c r="AX502" s="40"/>
      <c r="AY502" s="40"/>
      <c r="AZ502" s="40"/>
      <c r="BA502" s="40"/>
      <c r="BB502" s="40"/>
      <c r="BC502" s="40"/>
      <c r="BD502" s="40"/>
      <c r="BE502" s="40"/>
      <c r="BF502" s="101"/>
      <c r="BG502" s="96"/>
      <c r="BH502" s="99"/>
      <c r="BI502" s="40"/>
      <c r="BJ502" s="40"/>
      <c r="BK502" s="40"/>
      <c r="BL502" s="40"/>
      <c r="BM502" s="40"/>
      <c r="BN502" s="40"/>
      <c r="BO502" s="40"/>
      <c r="BP502" s="100"/>
      <c r="BQ502" s="40"/>
      <c r="BR502" s="40"/>
      <c r="BS502" s="40"/>
      <c r="BT502" s="40"/>
      <c r="BU502" s="40"/>
      <c r="BV502" s="40"/>
      <c r="BW502" s="40"/>
      <c r="BX502" s="40"/>
      <c r="BY502" s="100"/>
      <c r="BZ502" s="99"/>
      <c r="CA502" s="40"/>
      <c r="CB502" s="40"/>
      <c r="CC502" s="40"/>
      <c r="CD502" s="40"/>
      <c r="CE502" s="40"/>
      <c r="CF502" s="40"/>
      <c r="CG502" s="40"/>
      <c r="CH502" s="40"/>
      <c r="CI502" s="40"/>
      <c r="CJ502" s="40"/>
      <c r="CK502" s="40"/>
      <c r="CL502" s="40"/>
      <c r="CM502" s="40"/>
      <c r="CN502" s="40"/>
      <c r="CO502" s="40"/>
      <c r="CP502" s="40"/>
      <c r="CQ502" s="40"/>
      <c r="CR502" s="40"/>
      <c r="CS502" s="102"/>
      <c r="CT502" s="103"/>
      <c r="CU502" s="40"/>
      <c r="CV502" s="40"/>
      <c r="CW502" s="40"/>
      <c r="CX502" s="40"/>
      <c r="CY502" s="40"/>
      <c r="CZ502" s="40"/>
      <c r="DA502" s="40"/>
      <c r="DB502" s="40"/>
      <c r="DC502" s="40"/>
      <c r="DD502" s="40"/>
      <c r="DE502" s="40"/>
      <c r="DF502" s="40"/>
      <c r="DG502" s="40"/>
      <c r="DH502" s="40"/>
      <c r="DI502" s="40"/>
      <c r="DJ502" s="40"/>
      <c r="DK502" s="40"/>
      <c r="DL502" s="40"/>
      <c r="DM502" s="40"/>
      <c r="DN502" s="40"/>
      <c r="DO502" s="94"/>
      <c r="DP502" s="100"/>
      <c r="DQ502" s="104"/>
      <c r="DR502" s="105"/>
      <c r="DS502" s="105"/>
      <c r="DT502" s="105"/>
      <c r="DU502" s="105"/>
      <c r="DV502" s="105"/>
      <c r="DW502" s="94"/>
      <c r="DX502" s="191"/>
      <c r="DY502" s="104"/>
      <c r="DZ502" s="105"/>
      <c r="EA502" s="105"/>
      <c r="EB502" s="105"/>
      <c r="EC502" s="105"/>
      <c r="ED502" s="105"/>
      <c r="EE502" s="105"/>
      <c r="EF502" s="94"/>
      <c r="EG502" s="96"/>
      <c r="EH502" s="18"/>
      <c r="EI502" s="2"/>
      <c r="EJ502" s="2"/>
      <c r="EK502" s="100"/>
      <c r="EL502" s="99"/>
      <c r="EM502" s="40"/>
      <c r="EN502" s="40"/>
      <c r="EO502" s="100"/>
      <c r="EP502" s="99"/>
      <c r="EQ502" s="40"/>
      <c r="ER502" s="40"/>
      <c r="ES502" s="40"/>
      <c r="ET502" s="40"/>
      <c r="EU502" s="40"/>
      <c r="EV502" s="40"/>
      <c r="EW502" s="100"/>
      <c r="EX502" s="99"/>
      <c r="EY502" s="40"/>
      <c r="EZ502" s="40"/>
      <c r="FA502" s="40"/>
      <c r="FB502" s="40"/>
      <c r="FC502" s="40"/>
      <c r="FD502" s="40"/>
      <c r="FE502" s="100"/>
    </row>
    <row r="503" spans="1:161">
      <c r="A503" s="119" t="str">
        <f>Validation!B503</f>
        <v>Pass</v>
      </c>
      <c r="B503" s="150"/>
      <c r="C503" s="150"/>
      <c r="D503" s="150"/>
      <c r="E503" s="151"/>
      <c r="F503" s="152"/>
      <c r="G503" s="150"/>
      <c r="H503" s="149"/>
      <c r="I503" s="40"/>
      <c r="J503" s="149"/>
      <c r="K503" s="102"/>
      <c r="L503" s="40"/>
      <c r="M503" s="123"/>
      <c r="N503" s="137"/>
      <c r="O503" s="137"/>
      <c r="P503" s="95"/>
      <c r="Q503" s="94"/>
      <c r="R503" s="96"/>
      <c r="S503" s="95"/>
      <c r="T503" s="40"/>
      <c r="U503" s="40"/>
      <c r="V503" s="185"/>
      <c r="W503" s="167"/>
      <c r="X503" s="96"/>
      <c r="Y503" s="99"/>
      <c r="Z503" s="40"/>
      <c r="AA503" s="40"/>
      <c r="AB503" s="171"/>
      <c r="AC503" s="172"/>
      <c r="AD503" s="40"/>
      <c r="AE503" s="40"/>
      <c r="AF503" s="94"/>
      <c r="AG503" s="94"/>
      <c r="AH503" s="100"/>
      <c r="AI503" s="170"/>
      <c r="AJ503" s="169"/>
      <c r="AK503" s="98"/>
      <c r="AL503" s="168"/>
      <c r="AM503" s="97"/>
      <c r="AN503" s="98"/>
      <c r="AO503" s="98"/>
      <c r="AP503" s="225"/>
      <c r="AQ503" s="175"/>
      <c r="AR503" s="98"/>
      <c r="AS503" s="235"/>
      <c r="AT503" s="168"/>
      <c r="AU503" s="136"/>
      <c r="AV503" s="99"/>
      <c r="AW503" s="40"/>
      <c r="AX503" s="40"/>
      <c r="AY503" s="40"/>
      <c r="AZ503" s="40"/>
      <c r="BA503" s="40"/>
      <c r="BB503" s="40"/>
      <c r="BC503" s="40"/>
      <c r="BD503" s="40"/>
      <c r="BE503" s="40"/>
      <c r="BF503" s="101"/>
      <c r="BG503" s="96"/>
      <c r="BH503" s="99"/>
      <c r="BI503" s="40"/>
      <c r="BJ503" s="40"/>
      <c r="BK503" s="40"/>
      <c r="BL503" s="40"/>
      <c r="BM503" s="40"/>
      <c r="BN503" s="40"/>
      <c r="BO503" s="40"/>
      <c r="BP503" s="100"/>
      <c r="BQ503" s="40"/>
      <c r="BR503" s="40"/>
      <c r="BS503" s="40"/>
      <c r="BT503" s="40"/>
      <c r="BU503" s="40"/>
      <c r="BV503" s="40"/>
      <c r="BW503" s="40"/>
      <c r="BX503" s="40"/>
      <c r="BY503" s="100"/>
      <c r="BZ503" s="99"/>
      <c r="CA503" s="40"/>
      <c r="CB503" s="40"/>
      <c r="CC503" s="40"/>
      <c r="CD503" s="40"/>
      <c r="CE503" s="40"/>
      <c r="CF503" s="40"/>
      <c r="CG503" s="40"/>
      <c r="CH503" s="40"/>
      <c r="CI503" s="40"/>
      <c r="CJ503" s="40"/>
      <c r="CK503" s="40"/>
      <c r="CL503" s="40"/>
      <c r="CM503" s="40"/>
      <c r="CN503" s="40"/>
      <c r="CO503" s="40"/>
      <c r="CP503" s="40"/>
      <c r="CQ503" s="40"/>
      <c r="CR503" s="40"/>
      <c r="CS503" s="102"/>
      <c r="CT503" s="103"/>
      <c r="CU503" s="40"/>
      <c r="CV503" s="40"/>
      <c r="CW503" s="40"/>
      <c r="CX503" s="40"/>
      <c r="CY503" s="40"/>
      <c r="CZ503" s="40"/>
      <c r="DA503" s="40"/>
      <c r="DB503" s="40"/>
      <c r="DC503" s="40"/>
      <c r="DD503" s="40"/>
      <c r="DE503" s="40"/>
      <c r="DF503" s="40"/>
      <c r="DG503" s="40"/>
      <c r="DH503" s="40"/>
      <c r="DI503" s="40"/>
      <c r="DJ503" s="40"/>
      <c r="DK503" s="40"/>
      <c r="DL503" s="40"/>
      <c r="DM503" s="40"/>
      <c r="DN503" s="40"/>
      <c r="DO503" s="94"/>
      <c r="DP503" s="100"/>
      <c r="DQ503" s="104"/>
      <c r="DR503" s="105"/>
      <c r="DS503" s="105"/>
      <c r="DT503" s="105"/>
      <c r="DU503" s="105"/>
      <c r="DV503" s="105"/>
      <c r="DW503" s="94"/>
      <c r="DX503" s="191"/>
      <c r="DY503" s="104"/>
      <c r="DZ503" s="105"/>
      <c r="EA503" s="105"/>
      <c r="EB503" s="105"/>
      <c r="EC503" s="105"/>
      <c r="ED503" s="105"/>
      <c r="EE503" s="105"/>
      <c r="EF503" s="94"/>
      <c r="EG503" s="96"/>
      <c r="EH503" s="18"/>
      <c r="EI503" s="2"/>
      <c r="EJ503" s="2"/>
      <c r="EK503" s="100"/>
      <c r="EL503" s="99"/>
      <c r="EM503" s="40"/>
      <c r="EN503" s="40"/>
      <c r="EO503" s="100"/>
      <c r="EP503" s="99"/>
      <c r="EQ503" s="40"/>
      <c r="ER503" s="40"/>
      <c r="ES503" s="40"/>
      <c r="ET503" s="40"/>
      <c r="EU503" s="40"/>
      <c r="EV503" s="40"/>
      <c r="EW503" s="100"/>
      <c r="EX503" s="99"/>
      <c r="EY503" s="40"/>
      <c r="EZ503" s="40"/>
      <c r="FA503" s="40"/>
      <c r="FB503" s="40"/>
      <c r="FC503" s="40"/>
      <c r="FD503" s="40"/>
      <c r="FE503" s="100"/>
    </row>
    <row r="504" spans="1:161">
      <c r="A504" s="119" t="str">
        <f>Validation!B504</f>
        <v>Pass</v>
      </c>
      <c r="B504" s="150"/>
      <c r="C504" s="150"/>
      <c r="D504" s="150"/>
      <c r="E504" s="151"/>
      <c r="F504" s="152"/>
      <c r="G504" s="150"/>
      <c r="H504" s="149"/>
      <c r="I504" s="40"/>
      <c r="J504" s="149"/>
      <c r="K504" s="102"/>
      <c r="L504" s="40"/>
      <c r="M504" s="123"/>
      <c r="N504" s="137"/>
      <c r="O504" s="137"/>
      <c r="P504" s="95"/>
      <c r="Q504" s="94"/>
      <c r="R504" s="96"/>
      <c r="S504" s="95"/>
      <c r="T504" s="40"/>
      <c r="U504" s="40"/>
      <c r="V504" s="185"/>
      <c r="W504" s="167"/>
      <c r="X504" s="96"/>
      <c r="Y504" s="99"/>
      <c r="Z504" s="40"/>
      <c r="AA504" s="40"/>
      <c r="AB504" s="171"/>
      <c r="AC504" s="172"/>
      <c r="AD504" s="40"/>
      <c r="AE504" s="40"/>
      <c r="AF504" s="94"/>
      <c r="AG504" s="94"/>
      <c r="AH504" s="100"/>
      <c r="AI504" s="170"/>
      <c r="AJ504" s="169"/>
      <c r="AK504" s="98"/>
      <c r="AL504" s="168"/>
      <c r="AM504" s="97"/>
      <c r="AN504" s="98"/>
      <c r="AO504" s="98"/>
      <c r="AP504" s="225"/>
      <c r="AQ504" s="175"/>
      <c r="AR504" s="98"/>
      <c r="AS504" s="235"/>
      <c r="AT504" s="168"/>
      <c r="AU504" s="136"/>
      <c r="AV504" s="99"/>
      <c r="AW504" s="40"/>
      <c r="AX504" s="40"/>
      <c r="AY504" s="40"/>
      <c r="AZ504" s="40"/>
      <c r="BA504" s="40"/>
      <c r="BB504" s="40"/>
      <c r="BC504" s="40"/>
      <c r="BD504" s="40"/>
      <c r="BE504" s="40"/>
      <c r="BF504" s="101"/>
      <c r="BG504" s="96"/>
      <c r="BH504" s="99"/>
      <c r="BI504" s="40"/>
      <c r="BJ504" s="40"/>
      <c r="BK504" s="40"/>
      <c r="BL504" s="40"/>
      <c r="BM504" s="40"/>
      <c r="BN504" s="40"/>
      <c r="BO504" s="40"/>
      <c r="BP504" s="100"/>
      <c r="BQ504" s="40"/>
      <c r="BR504" s="40"/>
      <c r="BS504" s="40"/>
      <c r="BT504" s="40"/>
      <c r="BU504" s="40"/>
      <c r="BV504" s="40"/>
      <c r="BW504" s="40"/>
      <c r="BX504" s="40"/>
      <c r="BY504" s="100"/>
      <c r="BZ504" s="99"/>
      <c r="CA504" s="40"/>
      <c r="CB504" s="40"/>
      <c r="CC504" s="40"/>
      <c r="CD504" s="40"/>
      <c r="CE504" s="40"/>
      <c r="CF504" s="40"/>
      <c r="CG504" s="40"/>
      <c r="CH504" s="40"/>
      <c r="CI504" s="40"/>
      <c r="CJ504" s="40"/>
      <c r="CK504" s="40"/>
      <c r="CL504" s="40"/>
      <c r="CM504" s="40"/>
      <c r="CN504" s="40"/>
      <c r="CO504" s="40"/>
      <c r="CP504" s="40"/>
      <c r="CQ504" s="40"/>
      <c r="CR504" s="40"/>
      <c r="CS504" s="102"/>
      <c r="CT504" s="103"/>
      <c r="CU504" s="40"/>
      <c r="CV504" s="40"/>
      <c r="CW504" s="40"/>
      <c r="CX504" s="40"/>
      <c r="CY504" s="40"/>
      <c r="CZ504" s="40"/>
      <c r="DA504" s="40"/>
      <c r="DB504" s="40"/>
      <c r="DC504" s="40"/>
      <c r="DD504" s="40"/>
      <c r="DE504" s="40"/>
      <c r="DF504" s="40"/>
      <c r="DG504" s="40"/>
      <c r="DH504" s="40"/>
      <c r="DI504" s="40"/>
      <c r="DJ504" s="40"/>
      <c r="DK504" s="40"/>
      <c r="DL504" s="40"/>
      <c r="DM504" s="40"/>
      <c r="DN504" s="40"/>
      <c r="DO504" s="94"/>
      <c r="DP504" s="100"/>
      <c r="DQ504" s="104"/>
      <c r="DR504" s="105"/>
      <c r="DS504" s="105"/>
      <c r="DT504" s="105"/>
      <c r="DU504" s="105"/>
      <c r="DV504" s="105"/>
      <c r="DW504" s="94"/>
      <c r="DX504" s="191"/>
      <c r="DY504" s="104"/>
      <c r="DZ504" s="105"/>
      <c r="EA504" s="105"/>
      <c r="EB504" s="105"/>
      <c r="EC504" s="105"/>
      <c r="ED504" s="105"/>
      <c r="EE504" s="105"/>
      <c r="EF504" s="94"/>
      <c r="EG504" s="96"/>
      <c r="EH504" s="18"/>
      <c r="EI504" s="2"/>
      <c r="EJ504" s="2"/>
      <c r="EK504" s="100"/>
      <c r="EL504" s="99"/>
      <c r="EM504" s="40"/>
      <c r="EN504" s="40"/>
      <c r="EO504" s="100"/>
      <c r="EP504" s="99"/>
      <c r="EQ504" s="40"/>
      <c r="ER504" s="40"/>
      <c r="ES504" s="40"/>
      <c r="ET504" s="40"/>
      <c r="EU504" s="40"/>
      <c r="EV504" s="40"/>
      <c r="EW504" s="100"/>
      <c r="EX504" s="99"/>
      <c r="EY504" s="40"/>
      <c r="EZ504" s="40"/>
      <c r="FA504" s="40"/>
      <c r="FB504" s="40"/>
      <c r="FC504" s="40"/>
      <c r="FD504" s="40"/>
      <c r="FE504" s="100"/>
    </row>
    <row r="505" spans="1:161">
      <c r="A505" s="119" t="str">
        <f>Validation!B505</f>
        <v>Pass</v>
      </c>
      <c r="B505" s="150"/>
      <c r="C505" s="150"/>
      <c r="D505" s="150"/>
      <c r="E505" s="151"/>
      <c r="F505" s="152"/>
      <c r="G505" s="150"/>
      <c r="H505" s="149"/>
      <c r="I505" s="40"/>
      <c r="J505" s="149"/>
      <c r="K505" s="102"/>
      <c r="L505" s="40"/>
      <c r="M505" s="123"/>
      <c r="N505" s="137"/>
      <c r="O505" s="137"/>
      <c r="P505" s="95"/>
      <c r="Q505" s="94"/>
      <c r="R505" s="96"/>
      <c r="S505" s="95"/>
      <c r="T505" s="40"/>
      <c r="U505" s="40"/>
      <c r="V505" s="185"/>
      <c r="W505" s="167"/>
      <c r="X505" s="96"/>
      <c r="Y505" s="99"/>
      <c r="Z505" s="40"/>
      <c r="AA505" s="40"/>
      <c r="AB505" s="171"/>
      <c r="AC505" s="172"/>
      <c r="AD505" s="40"/>
      <c r="AE505" s="40"/>
      <c r="AF505" s="94"/>
      <c r="AG505" s="94"/>
      <c r="AH505" s="100"/>
      <c r="AI505" s="170"/>
      <c r="AJ505" s="169"/>
      <c r="AK505" s="98"/>
      <c r="AL505" s="168"/>
      <c r="AM505" s="97"/>
      <c r="AN505" s="98"/>
      <c r="AO505" s="98"/>
      <c r="AP505" s="225"/>
      <c r="AQ505" s="175"/>
      <c r="AR505" s="98"/>
      <c r="AS505" s="235"/>
      <c r="AT505" s="168"/>
      <c r="AU505" s="136"/>
      <c r="AV505" s="99"/>
      <c r="AW505" s="40"/>
      <c r="AX505" s="40"/>
      <c r="AY505" s="40"/>
      <c r="AZ505" s="40"/>
      <c r="BA505" s="40"/>
      <c r="BB505" s="40"/>
      <c r="BC505" s="40"/>
      <c r="BD505" s="40"/>
      <c r="BE505" s="40"/>
      <c r="BF505" s="101"/>
      <c r="BG505" s="96"/>
      <c r="BH505" s="99"/>
      <c r="BI505" s="40"/>
      <c r="BJ505" s="40"/>
      <c r="BK505" s="40"/>
      <c r="BL505" s="40"/>
      <c r="BM505" s="40"/>
      <c r="BN505" s="40"/>
      <c r="BO505" s="40"/>
      <c r="BP505" s="100"/>
      <c r="BQ505" s="40"/>
      <c r="BR505" s="40"/>
      <c r="BS505" s="40"/>
      <c r="BT505" s="40"/>
      <c r="BU505" s="40"/>
      <c r="BV505" s="40"/>
      <c r="BW505" s="40"/>
      <c r="BX505" s="40"/>
      <c r="BY505" s="100"/>
      <c r="BZ505" s="99"/>
      <c r="CA505" s="40"/>
      <c r="CB505" s="40"/>
      <c r="CC505" s="40"/>
      <c r="CD505" s="40"/>
      <c r="CE505" s="40"/>
      <c r="CF505" s="40"/>
      <c r="CG505" s="40"/>
      <c r="CH505" s="40"/>
      <c r="CI505" s="40"/>
      <c r="CJ505" s="40"/>
      <c r="CK505" s="40"/>
      <c r="CL505" s="40"/>
      <c r="CM505" s="40"/>
      <c r="CN505" s="40"/>
      <c r="CO505" s="40"/>
      <c r="CP505" s="40"/>
      <c r="CQ505" s="40"/>
      <c r="CR505" s="40"/>
      <c r="CS505" s="102"/>
      <c r="CT505" s="103"/>
      <c r="CU505" s="40"/>
      <c r="CV505" s="40"/>
      <c r="CW505" s="40"/>
      <c r="CX505" s="40"/>
      <c r="CY505" s="40"/>
      <c r="CZ505" s="40"/>
      <c r="DA505" s="40"/>
      <c r="DB505" s="40"/>
      <c r="DC505" s="40"/>
      <c r="DD505" s="40"/>
      <c r="DE505" s="40"/>
      <c r="DF505" s="40"/>
      <c r="DG505" s="40"/>
      <c r="DH505" s="40"/>
      <c r="DI505" s="40"/>
      <c r="DJ505" s="40"/>
      <c r="DK505" s="40"/>
      <c r="DL505" s="40"/>
      <c r="DM505" s="40"/>
      <c r="DN505" s="40"/>
      <c r="DO505" s="94"/>
      <c r="DP505" s="100"/>
      <c r="DQ505" s="104"/>
      <c r="DR505" s="105"/>
      <c r="DS505" s="105"/>
      <c r="DT505" s="105"/>
      <c r="DU505" s="105"/>
      <c r="DV505" s="105"/>
      <c r="DW505" s="94"/>
      <c r="DX505" s="191"/>
      <c r="DY505" s="104"/>
      <c r="DZ505" s="105"/>
      <c r="EA505" s="105"/>
      <c r="EB505" s="105"/>
      <c r="EC505" s="105"/>
      <c r="ED505" s="105"/>
      <c r="EE505" s="105"/>
      <c r="EF505" s="94"/>
      <c r="EG505" s="96"/>
      <c r="EH505" s="18"/>
      <c r="EI505" s="2"/>
      <c r="EJ505" s="2"/>
      <c r="EK505" s="100"/>
      <c r="EL505" s="99"/>
      <c r="EM505" s="40"/>
      <c r="EN505" s="40"/>
      <c r="EO505" s="100"/>
      <c r="EP505" s="99"/>
      <c r="EQ505" s="40"/>
      <c r="ER505" s="40"/>
      <c r="ES505" s="40"/>
      <c r="ET505" s="40"/>
      <c r="EU505" s="40"/>
      <c r="EV505" s="40"/>
      <c r="EW505" s="100"/>
      <c r="EX505" s="99"/>
      <c r="EY505" s="40"/>
      <c r="EZ505" s="40"/>
      <c r="FA505" s="40"/>
      <c r="FB505" s="40"/>
      <c r="FC505" s="40"/>
      <c r="FD505" s="40"/>
      <c r="FE505" s="100"/>
    </row>
    <row r="506" spans="1:161">
      <c r="A506" s="119" t="str">
        <f>Validation!B506</f>
        <v>Pass</v>
      </c>
      <c r="B506" s="150"/>
      <c r="C506" s="150"/>
      <c r="D506" s="150"/>
      <c r="E506" s="151"/>
      <c r="F506" s="152"/>
      <c r="G506" s="150"/>
      <c r="H506" s="149"/>
      <c r="I506" s="40"/>
      <c r="J506" s="149"/>
      <c r="K506" s="102"/>
      <c r="L506" s="40"/>
      <c r="M506" s="123"/>
      <c r="N506" s="137"/>
      <c r="O506" s="137"/>
      <c r="P506" s="95"/>
      <c r="Q506" s="94"/>
      <c r="R506" s="96"/>
      <c r="S506" s="95"/>
      <c r="T506" s="40"/>
      <c r="U506" s="40"/>
      <c r="V506" s="185"/>
      <c r="W506" s="167"/>
      <c r="X506" s="96"/>
      <c r="Y506" s="99"/>
      <c r="Z506" s="40"/>
      <c r="AA506" s="40"/>
      <c r="AB506" s="171"/>
      <c r="AC506" s="172"/>
      <c r="AD506" s="40"/>
      <c r="AE506" s="40"/>
      <c r="AF506" s="94"/>
      <c r="AG506" s="94"/>
      <c r="AH506" s="100"/>
      <c r="AI506" s="170"/>
      <c r="AJ506" s="169"/>
      <c r="AK506" s="98"/>
      <c r="AL506" s="168"/>
      <c r="AM506" s="97"/>
      <c r="AN506" s="98"/>
      <c r="AO506" s="98"/>
      <c r="AP506" s="225"/>
      <c r="AQ506" s="175"/>
      <c r="AR506" s="98"/>
      <c r="AS506" s="235"/>
      <c r="AT506" s="168"/>
      <c r="AU506" s="136"/>
      <c r="AV506" s="99"/>
      <c r="AW506" s="40"/>
      <c r="AX506" s="40"/>
      <c r="AY506" s="40"/>
      <c r="AZ506" s="40"/>
      <c r="BA506" s="40"/>
      <c r="BB506" s="40"/>
      <c r="BC506" s="40"/>
      <c r="BD506" s="40"/>
      <c r="BE506" s="40"/>
      <c r="BF506" s="101"/>
      <c r="BG506" s="96"/>
      <c r="BH506" s="99"/>
      <c r="BI506" s="40"/>
      <c r="BJ506" s="40"/>
      <c r="BK506" s="40"/>
      <c r="BL506" s="40"/>
      <c r="BM506" s="40"/>
      <c r="BN506" s="40"/>
      <c r="BO506" s="40"/>
      <c r="BP506" s="100"/>
      <c r="BQ506" s="40"/>
      <c r="BR506" s="40"/>
      <c r="BS506" s="40"/>
      <c r="BT506" s="40"/>
      <c r="BU506" s="40"/>
      <c r="BV506" s="40"/>
      <c r="BW506" s="40"/>
      <c r="BX506" s="40"/>
      <c r="BY506" s="100"/>
      <c r="BZ506" s="99"/>
      <c r="CA506" s="40"/>
      <c r="CB506" s="40"/>
      <c r="CC506" s="40"/>
      <c r="CD506" s="40"/>
      <c r="CE506" s="40"/>
      <c r="CF506" s="40"/>
      <c r="CG506" s="40"/>
      <c r="CH506" s="40"/>
      <c r="CI506" s="40"/>
      <c r="CJ506" s="40"/>
      <c r="CK506" s="40"/>
      <c r="CL506" s="40"/>
      <c r="CM506" s="40"/>
      <c r="CN506" s="40"/>
      <c r="CO506" s="40"/>
      <c r="CP506" s="40"/>
      <c r="CQ506" s="40"/>
      <c r="CR506" s="40"/>
      <c r="CS506" s="102"/>
      <c r="CT506" s="103"/>
      <c r="CU506" s="40"/>
      <c r="CV506" s="40"/>
      <c r="CW506" s="40"/>
      <c r="CX506" s="40"/>
      <c r="CY506" s="40"/>
      <c r="CZ506" s="40"/>
      <c r="DA506" s="40"/>
      <c r="DB506" s="40"/>
      <c r="DC506" s="40"/>
      <c r="DD506" s="40"/>
      <c r="DE506" s="40"/>
      <c r="DF506" s="40"/>
      <c r="DG506" s="40"/>
      <c r="DH506" s="40"/>
      <c r="DI506" s="40"/>
      <c r="DJ506" s="40"/>
      <c r="DK506" s="40"/>
      <c r="DL506" s="40"/>
      <c r="DM506" s="40"/>
      <c r="DN506" s="40"/>
      <c r="DO506" s="94"/>
      <c r="DP506" s="100"/>
      <c r="DQ506" s="104"/>
      <c r="DR506" s="105"/>
      <c r="DS506" s="105"/>
      <c r="DT506" s="105"/>
      <c r="DU506" s="105"/>
      <c r="DV506" s="105"/>
      <c r="DW506" s="94"/>
      <c r="DX506" s="191"/>
      <c r="DY506" s="104"/>
      <c r="DZ506" s="105"/>
      <c r="EA506" s="105"/>
      <c r="EB506" s="105"/>
      <c r="EC506" s="105"/>
      <c r="ED506" s="105"/>
      <c r="EE506" s="105"/>
      <c r="EF506" s="94"/>
      <c r="EG506" s="96"/>
      <c r="EH506" s="18"/>
      <c r="EI506" s="2"/>
      <c r="EJ506" s="2"/>
      <c r="EK506" s="100"/>
      <c r="EL506" s="99"/>
      <c r="EM506" s="40"/>
      <c r="EN506" s="40"/>
      <c r="EO506" s="100"/>
      <c r="EP506" s="99"/>
      <c r="EQ506" s="40"/>
      <c r="ER506" s="40"/>
      <c r="ES506" s="40"/>
      <c r="ET506" s="40"/>
      <c r="EU506" s="40"/>
      <c r="EV506" s="40"/>
      <c r="EW506" s="100"/>
      <c r="EX506" s="99"/>
      <c r="EY506" s="40"/>
      <c r="EZ506" s="40"/>
      <c r="FA506" s="40"/>
      <c r="FB506" s="40"/>
      <c r="FC506" s="40"/>
      <c r="FD506" s="40"/>
      <c r="FE506" s="100"/>
    </row>
    <row r="507" spans="1:161">
      <c r="A507" s="119" t="str">
        <f>Validation!B507</f>
        <v>Pass</v>
      </c>
      <c r="B507" s="150"/>
      <c r="C507" s="150"/>
      <c r="D507" s="150"/>
      <c r="E507" s="151"/>
      <c r="F507" s="152"/>
      <c r="G507" s="150"/>
      <c r="H507" s="149"/>
      <c r="I507" s="40"/>
      <c r="J507" s="149"/>
      <c r="K507" s="102"/>
      <c r="L507" s="40"/>
      <c r="M507" s="123"/>
      <c r="N507" s="137"/>
      <c r="O507" s="137"/>
      <c r="P507" s="95"/>
      <c r="Q507" s="94"/>
      <c r="R507" s="96"/>
      <c r="S507" s="95"/>
      <c r="T507" s="40"/>
      <c r="U507" s="40"/>
      <c r="V507" s="185"/>
      <c r="W507" s="167"/>
      <c r="X507" s="96"/>
      <c r="Y507" s="99"/>
      <c r="Z507" s="40"/>
      <c r="AA507" s="40"/>
      <c r="AB507" s="171"/>
      <c r="AC507" s="172"/>
      <c r="AD507" s="40"/>
      <c r="AE507" s="40"/>
      <c r="AF507" s="94"/>
      <c r="AG507" s="94"/>
      <c r="AH507" s="100"/>
      <c r="AI507" s="170"/>
      <c r="AJ507" s="169"/>
      <c r="AK507" s="98"/>
      <c r="AL507" s="168"/>
      <c r="AM507" s="97"/>
      <c r="AN507" s="98"/>
      <c r="AO507" s="98"/>
      <c r="AP507" s="225"/>
      <c r="AQ507" s="175"/>
      <c r="AR507" s="98"/>
      <c r="AS507" s="235"/>
      <c r="AT507" s="168"/>
      <c r="AU507" s="136"/>
      <c r="AV507" s="99"/>
      <c r="AW507" s="40"/>
      <c r="AX507" s="40"/>
      <c r="AY507" s="40"/>
      <c r="AZ507" s="40"/>
      <c r="BA507" s="40"/>
      <c r="BB507" s="40"/>
      <c r="BC507" s="40"/>
      <c r="BD507" s="40"/>
      <c r="BE507" s="40"/>
      <c r="BF507" s="101"/>
      <c r="BG507" s="96"/>
      <c r="BH507" s="99"/>
      <c r="BI507" s="40"/>
      <c r="BJ507" s="40"/>
      <c r="BK507" s="40"/>
      <c r="BL507" s="40"/>
      <c r="BM507" s="40"/>
      <c r="BN507" s="40"/>
      <c r="BO507" s="40"/>
      <c r="BP507" s="100"/>
      <c r="BQ507" s="40"/>
      <c r="BR507" s="40"/>
      <c r="BS507" s="40"/>
      <c r="BT507" s="40"/>
      <c r="BU507" s="40"/>
      <c r="BV507" s="40"/>
      <c r="BW507" s="40"/>
      <c r="BX507" s="40"/>
      <c r="BY507" s="100"/>
      <c r="BZ507" s="99"/>
      <c r="CA507" s="40"/>
      <c r="CB507" s="40"/>
      <c r="CC507" s="40"/>
      <c r="CD507" s="40"/>
      <c r="CE507" s="40"/>
      <c r="CF507" s="40"/>
      <c r="CG507" s="40"/>
      <c r="CH507" s="40"/>
      <c r="CI507" s="40"/>
      <c r="CJ507" s="40"/>
      <c r="CK507" s="40"/>
      <c r="CL507" s="40"/>
      <c r="CM507" s="40"/>
      <c r="CN507" s="40"/>
      <c r="CO507" s="40"/>
      <c r="CP507" s="40"/>
      <c r="CQ507" s="40"/>
      <c r="CR507" s="40"/>
      <c r="CS507" s="102"/>
      <c r="CT507" s="103"/>
      <c r="CU507" s="40"/>
      <c r="CV507" s="40"/>
      <c r="CW507" s="40"/>
      <c r="CX507" s="40"/>
      <c r="CY507" s="40"/>
      <c r="CZ507" s="40"/>
      <c r="DA507" s="40"/>
      <c r="DB507" s="40"/>
      <c r="DC507" s="40"/>
      <c r="DD507" s="40"/>
      <c r="DE507" s="40"/>
      <c r="DF507" s="40"/>
      <c r="DG507" s="40"/>
      <c r="DH507" s="40"/>
      <c r="DI507" s="40"/>
      <c r="DJ507" s="40"/>
      <c r="DK507" s="40"/>
      <c r="DL507" s="40"/>
      <c r="DM507" s="40"/>
      <c r="DN507" s="40"/>
      <c r="DO507" s="94"/>
      <c r="DP507" s="100"/>
      <c r="DQ507" s="104"/>
      <c r="DR507" s="105"/>
      <c r="DS507" s="105"/>
      <c r="DT507" s="105"/>
      <c r="DU507" s="105"/>
      <c r="DV507" s="105"/>
      <c r="DW507" s="94"/>
      <c r="DX507" s="191"/>
      <c r="DY507" s="104"/>
      <c r="DZ507" s="105"/>
      <c r="EA507" s="105"/>
      <c r="EB507" s="105"/>
      <c r="EC507" s="105"/>
      <c r="ED507" s="105"/>
      <c r="EE507" s="105"/>
      <c r="EF507" s="94"/>
      <c r="EG507" s="96"/>
      <c r="EH507" s="18"/>
      <c r="EI507" s="2"/>
      <c r="EJ507" s="2"/>
      <c r="EK507" s="100"/>
      <c r="EL507" s="99"/>
      <c r="EM507" s="40"/>
      <c r="EN507" s="40"/>
      <c r="EO507" s="100"/>
      <c r="EP507" s="99"/>
      <c r="EQ507" s="40"/>
      <c r="ER507" s="40"/>
      <c r="ES507" s="40"/>
      <c r="ET507" s="40"/>
      <c r="EU507" s="40"/>
      <c r="EV507" s="40"/>
      <c r="EW507" s="100"/>
      <c r="EX507" s="99"/>
      <c r="EY507" s="40"/>
      <c r="EZ507" s="40"/>
      <c r="FA507" s="40"/>
      <c r="FB507" s="40"/>
      <c r="FC507" s="40"/>
      <c r="FD507" s="40"/>
      <c r="FE507" s="100"/>
    </row>
    <row r="508" spans="1:161">
      <c r="A508" s="119" t="str">
        <f>Validation!B508</f>
        <v>Pass</v>
      </c>
      <c r="B508" s="150"/>
      <c r="C508" s="150"/>
      <c r="D508" s="150"/>
      <c r="E508" s="151"/>
      <c r="F508" s="152"/>
      <c r="G508" s="150"/>
      <c r="H508" s="149"/>
      <c r="I508" s="40"/>
      <c r="J508" s="149"/>
      <c r="K508" s="102"/>
      <c r="L508" s="40"/>
      <c r="M508" s="123"/>
      <c r="N508" s="137"/>
      <c r="O508" s="137"/>
      <c r="P508" s="95"/>
      <c r="Q508" s="94"/>
      <c r="R508" s="96"/>
      <c r="S508" s="95"/>
      <c r="T508" s="40"/>
      <c r="U508" s="40"/>
      <c r="V508" s="185"/>
      <c r="W508" s="167"/>
      <c r="X508" s="96"/>
      <c r="Y508" s="99"/>
      <c r="Z508" s="40"/>
      <c r="AA508" s="40"/>
      <c r="AB508" s="171"/>
      <c r="AC508" s="172"/>
      <c r="AD508" s="40"/>
      <c r="AE508" s="40"/>
      <c r="AF508" s="94"/>
      <c r="AG508" s="94"/>
      <c r="AH508" s="100"/>
      <c r="AI508" s="170"/>
      <c r="AJ508" s="169"/>
      <c r="AK508" s="98"/>
      <c r="AL508" s="168"/>
      <c r="AM508" s="97"/>
      <c r="AN508" s="98"/>
      <c r="AO508" s="98"/>
      <c r="AP508" s="225"/>
      <c r="AQ508" s="175"/>
      <c r="AR508" s="98"/>
      <c r="AS508" s="235"/>
      <c r="AT508" s="168"/>
      <c r="AU508" s="136"/>
      <c r="AV508" s="99"/>
      <c r="AW508" s="40"/>
      <c r="AX508" s="40"/>
      <c r="AY508" s="40"/>
      <c r="AZ508" s="40"/>
      <c r="BA508" s="40"/>
      <c r="BB508" s="40"/>
      <c r="BC508" s="40"/>
      <c r="BD508" s="40"/>
      <c r="BE508" s="40"/>
      <c r="BF508" s="101"/>
      <c r="BG508" s="96"/>
      <c r="BH508" s="99"/>
      <c r="BI508" s="40"/>
      <c r="BJ508" s="40"/>
      <c r="BK508" s="40"/>
      <c r="BL508" s="40"/>
      <c r="BM508" s="40"/>
      <c r="BN508" s="40"/>
      <c r="BO508" s="40"/>
      <c r="BP508" s="100"/>
      <c r="BQ508" s="40"/>
      <c r="BR508" s="40"/>
      <c r="BS508" s="40"/>
      <c r="BT508" s="40"/>
      <c r="BU508" s="40"/>
      <c r="BV508" s="40"/>
      <c r="BW508" s="40"/>
      <c r="BX508" s="40"/>
      <c r="BY508" s="100"/>
      <c r="BZ508" s="99"/>
      <c r="CA508" s="40"/>
      <c r="CB508" s="40"/>
      <c r="CC508" s="40"/>
      <c r="CD508" s="40"/>
      <c r="CE508" s="40"/>
      <c r="CF508" s="40"/>
      <c r="CG508" s="40"/>
      <c r="CH508" s="40"/>
      <c r="CI508" s="40"/>
      <c r="CJ508" s="40"/>
      <c r="CK508" s="40"/>
      <c r="CL508" s="40"/>
      <c r="CM508" s="40"/>
      <c r="CN508" s="40"/>
      <c r="CO508" s="40"/>
      <c r="CP508" s="40"/>
      <c r="CQ508" s="40"/>
      <c r="CR508" s="40"/>
      <c r="CS508" s="102"/>
      <c r="CT508" s="103"/>
      <c r="CU508" s="40"/>
      <c r="CV508" s="40"/>
      <c r="CW508" s="40"/>
      <c r="CX508" s="40"/>
      <c r="CY508" s="40"/>
      <c r="CZ508" s="40"/>
      <c r="DA508" s="40"/>
      <c r="DB508" s="40"/>
      <c r="DC508" s="40"/>
      <c r="DD508" s="40"/>
      <c r="DE508" s="40"/>
      <c r="DF508" s="40"/>
      <c r="DG508" s="40"/>
      <c r="DH508" s="40"/>
      <c r="DI508" s="40"/>
      <c r="DJ508" s="40"/>
      <c r="DK508" s="40"/>
      <c r="DL508" s="40"/>
      <c r="DM508" s="40"/>
      <c r="DN508" s="40"/>
      <c r="DO508" s="94"/>
      <c r="DP508" s="100"/>
      <c r="DQ508" s="104"/>
      <c r="DR508" s="105"/>
      <c r="DS508" s="105"/>
      <c r="DT508" s="105"/>
      <c r="DU508" s="105"/>
      <c r="DV508" s="105"/>
      <c r="DW508" s="94"/>
      <c r="DX508" s="191"/>
      <c r="DY508" s="104"/>
      <c r="DZ508" s="105"/>
      <c r="EA508" s="105"/>
      <c r="EB508" s="105"/>
      <c r="EC508" s="105"/>
      <c r="ED508" s="105"/>
      <c r="EE508" s="105"/>
      <c r="EF508" s="94"/>
      <c r="EG508" s="96"/>
      <c r="EH508" s="18"/>
      <c r="EI508" s="2"/>
      <c r="EJ508" s="2"/>
      <c r="EK508" s="100"/>
      <c r="EL508" s="99"/>
      <c r="EM508" s="40"/>
      <c r="EN508" s="40"/>
      <c r="EO508" s="100"/>
      <c r="EP508" s="99"/>
      <c r="EQ508" s="40"/>
      <c r="ER508" s="40"/>
      <c r="ES508" s="40"/>
      <c r="ET508" s="40"/>
      <c r="EU508" s="40"/>
      <c r="EV508" s="40"/>
      <c r="EW508" s="100"/>
      <c r="EX508" s="99"/>
      <c r="EY508" s="40"/>
      <c r="EZ508" s="40"/>
      <c r="FA508" s="40"/>
      <c r="FB508" s="40"/>
      <c r="FC508" s="40"/>
      <c r="FD508" s="40"/>
      <c r="FE508" s="100"/>
    </row>
    <row r="509" spans="1:161">
      <c r="A509" s="119" t="str">
        <f>Validation!B509</f>
        <v>Pass</v>
      </c>
      <c r="B509" s="150"/>
      <c r="C509" s="150"/>
      <c r="D509" s="150"/>
      <c r="E509" s="151"/>
      <c r="F509" s="152"/>
      <c r="G509" s="150"/>
      <c r="H509" s="149"/>
      <c r="I509" s="40"/>
      <c r="J509" s="149"/>
      <c r="K509" s="102"/>
      <c r="L509" s="40"/>
      <c r="M509" s="123"/>
      <c r="N509" s="137"/>
      <c r="O509" s="137"/>
      <c r="P509" s="95"/>
      <c r="Q509" s="94"/>
      <c r="R509" s="96"/>
      <c r="S509" s="95"/>
      <c r="T509" s="40"/>
      <c r="U509" s="40"/>
      <c r="V509" s="185"/>
      <c r="W509" s="167"/>
      <c r="X509" s="96"/>
      <c r="Y509" s="99"/>
      <c r="Z509" s="40"/>
      <c r="AA509" s="40"/>
      <c r="AB509" s="171"/>
      <c r="AC509" s="172"/>
      <c r="AD509" s="40"/>
      <c r="AE509" s="40"/>
      <c r="AF509" s="94"/>
      <c r="AG509" s="94"/>
      <c r="AH509" s="100"/>
      <c r="AI509" s="170"/>
      <c r="AJ509" s="169"/>
      <c r="AK509" s="98"/>
      <c r="AL509" s="168"/>
      <c r="AM509" s="97"/>
      <c r="AN509" s="98"/>
      <c r="AO509" s="98"/>
      <c r="AP509" s="225"/>
      <c r="AQ509" s="175"/>
      <c r="AR509" s="98"/>
      <c r="AS509" s="235"/>
      <c r="AT509" s="168"/>
      <c r="AU509" s="136"/>
      <c r="AV509" s="99"/>
      <c r="AW509" s="40"/>
      <c r="AX509" s="40"/>
      <c r="AY509" s="40"/>
      <c r="AZ509" s="40"/>
      <c r="BA509" s="40"/>
      <c r="BB509" s="40"/>
      <c r="BC509" s="40"/>
      <c r="BD509" s="40"/>
      <c r="BE509" s="40"/>
      <c r="BF509" s="101"/>
      <c r="BG509" s="96"/>
      <c r="BH509" s="99"/>
      <c r="BI509" s="40"/>
      <c r="BJ509" s="40"/>
      <c r="BK509" s="40"/>
      <c r="BL509" s="40"/>
      <c r="BM509" s="40"/>
      <c r="BN509" s="40"/>
      <c r="BO509" s="40"/>
      <c r="BP509" s="100"/>
      <c r="BQ509" s="40"/>
      <c r="BR509" s="40"/>
      <c r="BS509" s="40"/>
      <c r="BT509" s="40"/>
      <c r="BU509" s="40"/>
      <c r="BV509" s="40"/>
      <c r="BW509" s="40"/>
      <c r="BX509" s="40"/>
      <c r="BY509" s="100"/>
      <c r="BZ509" s="99"/>
      <c r="CA509" s="40"/>
      <c r="CB509" s="40"/>
      <c r="CC509" s="40"/>
      <c r="CD509" s="40"/>
      <c r="CE509" s="40"/>
      <c r="CF509" s="40"/>
      <c r="CG509" s="40"/>
      <c r="CH509" s="40"/>
      <c r="CI509" s="40"/>
      <c r="CJ509" s="40"/>
      <c r="CK509" s="40"/>
      <c r="CL509" s="40"/>
      <c r="CM509" s="40"/>
      <c r="CN509" s="40"/>
      <c r="CO509" s="40"/>
      <c r="CP509" s="40"/>
      <c r="CQ509" s="40"/>
      <c r="CR509" s="40"/>
      <c r="CS509" s="102"/>
      <c r="CT509" s="103"/>
      <c r="CU509" s="40"/>
      <c r="CV509" s="40"/>
      <c r="CW509" s="40"/>
      <c r="CX509" s="40"/>
      <c r="CY509" s="40"/>
      <c r="CZ509" s="40"/>
      <c r="DA509" s="40"/>
      <c r="DB509" s="40"/>
      <c r="DC509" s="40"/>
      <c r="DD509" s="40"/>
      <c r="DE509" s="40"/>
      <c r="DF509" s="40"/>
      <c r="DG509" s="40"/>
      <c r="DH509" s="40"/>
      <c r="DI509" s="40"/>
      <c r="DJ509" s="40"/>
      <c r="DK509" s="40"/>
      <c r="DL509" s="40"/>
      <c r="DM509" s="40"/>
      <c r="DN509" s="40"/>
      <c r="DO509" s="94"/>
      <c r="DP509" s="100"/>
      <c r="DQ509" s="104"/>
      <c r="DR509" s="105"/>
      <c r="DS509" s="105"/>
      <c r="DT509" s="105"/>
      <c r="DU509" s="105"/>
      <c r="DV509" s="105"/>
      <c r="DW509" s="94"/>
      <c r="DX509" s="191"/>
      <c r="DY509" s="104"/>
      <c r="DZ509" s="105"/>
      <c r="EA509" s="105"/>
      <c r="EB509" s="105"/>
      <c r="EC509" s="105"/>
      <c r="ED509" s="105"/>
      <c r="EE509" s="105"/>
      <c r="EF509" s="94"/>
      <c r="EG509" s="96"/>
      <c r="EH509" s="18"/>
      <c r="EI509" s="2"/>
      <c r="EJ509" s="2"/>
      <c r="EK509" s="100"/>
      <c r="EL509" s="99"/>
      <c r="EM509" s="40"/>
      <c r="EN509" s="40"/>
      <c r="EO509" s="100"/>
      <c r="EP509" s="99"/>
      <c r="EQ509" s="40"/>
      <c r="ER509" s="40"/>
      <c r="ES509" s="40"/>
      <c r="ET509" s="40"/>
      <c r="EU509" s="40"/>
      <c r="EV509" s="40"/>
      <c r="EW509" s="100"/>
      <c r="EX509" s="99"/>
      <c r="EY509" s="40"/>
      <c r="EZ509" s="40"/>
      <c r="FA509" s="40"/>
      <c r="FB509" s="40"/>
      <c r="FC509" s="40"/>
      <c r="FD509" s="40"/>
      <c r="FE509" s="100"/>
    </row>
    <row r="510" spans="1:161">
      <c r="A510" s="119" t="str">
        <f>Validation!B510</f>
        <v>Pass</v>
      </c>
      <c r="B510" s="150"/>
      <c r="C510" s="150"/>
      <c r="D510" s="150"/>
      <c r="E510" s="151"/>
      <c r="F510" s="152"/>
      <c r="G510" s="150"/>
      <c r="H510" s="149"/>
      <c r="I510" s="40"/>
      <c r="J510" s="149"/>
      <c r="K510" s="102"/>
      <c r="L510" s="40"/>
      <c r="M510" s="123"/>
      <c r="N510" s="137"/>
      <c r="O510" s="137"/>
      <c r="P510" s="95"/>
      <c r="Q510" s="94"/>
      <c r="R510" s="96"/>
      <c r="S510" s="95"/>
      <c r="T510" s="40"/>
      <c r="U510" s="40"/>
      <c r="V510" s="185"/>
      <c r="W510" s="167"/>
      <c r="X510" s="96"/>
      <c r="Y510" s="99"/>
      <c r="Z510" s="40"/>
      <c r="AA510" s="40"/>
      <c r="AB510" s="171"/>
      <c r="AC510" s="172"/>
      <c r="AD510" s="40"/>
      <c r="AE510" s="40"/>
      <c r="AF510" s="94"/>
      <c r="AG510" s="94"/>
      <c r="AH510" s="100"/>
      <c r="AI510" s="170"/>
      <c r="AJ510" s="169"/>
      <c r="AK510" s="98"/>
      <c r="AL510" s="168"/>
      <c r="AM510" s="97"/>
      <c r="AN510" s="98"/>
      <c r="AO510" s="98"/>
      <c r="AP510" s="225"/>
      <c r="AQ510" s="175"/>
      <c r="AR510" s="98"/>
      <c r="AS510" s="235"/>
      <c r="AT510" s="168"/>
      <c r="AU510" s="136"/>
      <c r="AV510" s="99"/>
      <c r="AW510" s="40"/>
      <c r="AX510" s="40"/>
      <c r="AY510" s="40"/>
      <c r="AZ510" s="40"/>
      <c r="BA510" s="40"/>
      <c r="BB510" s="40"/>
      <c r="BC510" s="40"/>
      <c r="BD510" s="40"/>
      <c r="BE510" s="40"/>
      <c r="BF510" s="101"/>
      <c r="BG510" s="96"/>
      <c r="BH510" s="99"/>
      <c r="BI510" s="40"/>
      <c r="BJ510" s="40"/>
      <c r="BK510" s="40"/>
      <c r="BL510" s="40"/>
      <c r="BM510" s="40"/>
      <c r="BN510" s="40"/>
      <c r="BO510" s="40"/>
      <c r="BP510" s="100"/>
      <c r="BQ510" s="40"/>
      <c r="BR510" s="40"/>
      <c r="BS510" s="40"/>
      <c r="BT510" s="40"/>
      <c r="BU510" s="40"/>
      <c r="BV510" s="40"/>
      <c r="BW510" s="40"/>
      <c r="BX510" s="40"/>
      <c r="BY510" s="100"/>
      <c r="BZ510" s="99"/>
      <c r="CA510" s="40"/>
      <c r="CB510" s="40"/>
      <c r="CC510" s="40"/>
      <c r="CD510" s="40"/>
      <c r="CE510" s="40"/>
      <c r="CF510" s="40"/>
      <c r="CG510" s="40"/>
      <c r="CH510" s="40"/>
      <c r="CI510" s="40"/>
      <c r="CJ510" s="40"/>
      <c r="CK510" s="40"/>
      <c r="CL510" s="40"/>
      <c r="CM510" s="40"/>
      <c r="CN510" s="40"/>
      <c r="CO510" s="40"/>
      <c r="CP510" s="40"/>
      <c r="CQ510" s="40"/>
      <c r="CR510" s="40"/>
      <c r="CS510" s="102"/>
      <c r="CT510" s="103"/>
      <c r="CU510" s="40"/>
      <c r="CV510" s="40"/>
      <c r="CW510" s="40"/>
      <c r="CX510" s="40"/>
      <c r="CY510" s="40"/>
      <c r="CZ510" s="40"/>
      <c r="DA510" s="40"/>
      <c r="DB510" s="40"/>
      <c r="DC510" s="40"/>
      <c r="DD510" s="40"/>
      <c r="DE510" s="40"/>
      <c r="DF510" s="40"/>
      <c r="DG510" s="40"/>
      <c r="DH510" s="40"/>
      <c r="DI510" s="40"/>
      <c r="DJ510" s="40"/>
      <c r="DK510" s="40"/>
      <c r="DL510" s="40"/>
      <c r="DM510" s="40"/>
      <c r="DN510" s="40"/>
      <c r="DO510" s="94"/>
      <c r="DP510" s="100"/>
      <c r="DQ510" s="104"/>
      <c r="DR510" s="105"/>
      <c r="DS510" s="105"/>
      <c r="DT510" s="105"/>
      <c r="DU510" s="105"/>
      <c r="DV510" s="105"/>
      <c r="DW510" s="94"/>
      <c r="DX510" s="191"/>
      <c r="DY510" s="104"/>
      <c r="DZ510" s="105"/>
      <c r="EA510" s="105"/>
      <c r="EB510" s="105"/>
      <c r="EC510" s="105"/>
      <c r="ED510" s="105"/>
      <c r="EE510" s="105"/>
      <c r="EF510" s="94"/>
      <c r="EG510" s="96"/>
      <c r="EH510" s="18"/>
      <c r="EI510" s="2"/>
      <c r="EJ510" s="2"/>
      <c r="EK510" s="100"/>
      <c r="EL510" s="99"/>
      <c r="EM510" s="40"/>
      <c r="EN510" s="40"/>
      <c r="EO510" s="100"/>
      <c r="EP510" s="99"/>
      <c r="EQ510" s="40"/>
      <c r="ER510" s="40"/>
      <c r="ES510" s="40"/>
      <c r="ET510" s="40"/>
      <c r="EU510" s="40"/>
      <c r="EV510" s="40"/>
      <c r="EW510" s="100"/>
      <c r="EX510" s="99"/>
      <c r="EY510" s="40"/>
      <c r="EZ510" s="40"/>
      <c r="FA510" s="40"/>
      <c r="FB510" s="40"/>
      <c r="FC510" s="40"/>
      <c r="FD510" s="40"/>
      <c r="FE510" s="100"/>
    </row>
    <row r="511" spans="1:161">
      <c r="A511" s="119" t="str">
        <f>Validation!B511</f>
        <v>Pass</v>
      </c>
      <c r="B511" s="150"/>
      <c r="C511" s="150"/>
      <c r="D511" s="150"/>
      <c r="E511" s="151"/>
      <c r="F511" s="152"/>
      <c r="G511" s="150"/>
      <c r="H511" s="149"/>
      <c r="I511" s="40"/>
      <c r="J511" s="149"/>
      <c r="K511" s="102"/>
      <c r="L511" s="40"/>
      <c r="M511" s="123"/>
      <c r="N511" s="137"/>
      <c r="O511" s="137"/>
      <c r="P511" s="95"/>
      <c r="Q511" s="94"/>
      <c r="R511" s="96"/>
      <c r="S511" s="95"/>
      <c r="T511" s="40"/>
      <c r="U511" s="40"/>
      <c r="V511" s="185"/>
      <c r="W511" s="167"/>
      <c r="X511" s="96"/>
      <c r="Y511" s="99"/>
      <c r="Z511" s="40"/>
      <c r="AA511" s="40"/>
      <c r="AB511" s="171"/>
      <c r="AC511" s="172"/>
      <c r="AD511" s="40"/>
      <c r="AE511" s="40"/>
      <c r="AF511" s="94"/>
      <c r="AG511" s="94"/>
      <c r="AH511" s="100"/>
      <c r="AI511" s="170"/>
      <c r="AJ511" s="169"/>
      <c r="AK511" s="98"/>
      <c r="AL511" s="168"/>
      <c r="AM511" s="97"/>
      <c r="AN511" s="98"/>
      <c r="AO511" s="98"/>
      <c r="AP511" s="225"/>
      <c r="AQ511" s="175"/>
      <c r="AR511" s="98"/>
      <c r="AS511" s="235"/>
      <c r="AT511" s="168"/>
      <c r="AU511" s="136"/>
      <c r="AV511" s="99"/>
      <c r="AW511" s="40"/>
      <c r="AX511" s="40"/>
      <c r="AY511" s="40"/>
      <c r="AZ511" s="40"/>
      <c r="BA511" s="40"/>
      <c r="BB511" s="40"/>
      <c r="BC511" s="40"/>
      <c r="BD511" s="40"/>
      <c r="BE511" s="40"/>
      <c r="BF511" s="101"/>
      <c r="BG511" s="96"/>
      <c r="BH511" s="99"/>
      <c r="BI511" s="40"/>
      <c r="BJ511" s="40"/>
      <c r="BK511" s="40"/>
      <c r="BL511" s="40"/>
      <c r="BM511" s="40"/>
      <c r="BN511" s="40"/>
      <c r="BO511" s="40"/>
      <c r="BP511" s="100"/>
      <c r="BQ511" s="40"/>
      <c r="BR511" s="40"/>
      <c r="BS511" s="40"/>
      <c r="BT511" s="40"/>
      <c r="BU511" s="40"/>
      <c r="BV511" s="40"/>
      <c r="BW511" s="40"/>
      <c r="BX511" s="40"/>
      <c r="BY511" s="100"/>
      <c r="BZ511" s="99"/>
      <c r="CA511" s="40"/>
      <c r="CB511" s="40"/>
      <c r="CC511" s="40"/>
      <c r="CD511" s="40"/>
      <c r="CE511" s="40"/>
      <c r="CF511" s="40"/>
      <c r="CG511" s="40"/>
      <c r="CH511" s="40"/>
      <c r="CI511" s="40"/>
      <c r="CJ511" s="40"/>
      <c r="CK511" s="40"/>
      <c r="CL511" s="40"/>
      <c r="CM511" s="40"/>
      <c r="CN511" s="40"/>
      <c r="CO511" s="40"/>
      <c r="CP511" s="40"/>
      <c r="CQ511" s="40"/>
      <c r="CR511" s="40"/>
      <c r="CS511" s="102"/>
      <c r="CT511" s="103"/>
      <c r="CU511" s="40"/>
      <c r="CV511" s="40"/>
      <c r="CW511" s="40"/>
      <c r="CX511" s="40"/>
      <c r="CY511" s="40"/>
      <c r="CZ511" s="40"/>
      <c r="DA511" s="40"/>
      <c r="DB511" s="40"/>
      <c r="DC511" s="40"/>
      <c r="DD511" s="40"/>
      <c r="DE511" s="40"/>
      <c r="DF511" s="40"/>
      <c r="DG511" s="40"/>
      <c r="DH511" s="40"/>
      <c r="DI511" s="40"/>
      <c r="DJ511" s="40"/>
      <c r="DK511" s="40"/>
      <c r="DL511" s="40"/>
      <c r="DM511" s="40"/>
      <c r="DN511" s="40"/>
      <c r="DO511" s="94"/>
      <c r="DP511" s="100"/>
      <c r="DQ511" s="104"/>
      <c r="DR511" s="105"/>
      <c r="DS511" s="105"/>
      <c r="DT511" s="105"/>
      <c r="DU511" s="105"/>
      <c r="DV511" s="105"/>
      <c r="DW511" s="94"/>
      <c r="DX511" s="191"/>
      <c r="DY511" s="104"/>
      <c r="DZ511" s="105"/>
      <c r="EA511" s="105"/>
      <c r="EB511" s="105"/>
      <c r="EC511" s="105"/>
      <c r="ED511" s="105"/>
      <c r="EE511" s="105"/>
      <c r="EF511" s="94"/>
      <c r="EG511" s="96"/>
      <c r="EH511" s="18"/>
      <c r="EI511" s="2"/>
      <c r="EJ511" s="2"/>
      <c r="EK511" s="100"/>
      <c r="EL511" s="99"/>
      <c r="EM511" s="40"/>
      <c r="EN511" s="40"/>
      <c r="EO511" s="100"/>
      <c r="EP511" s="99"/>
      <c r="EQ511" s="40"/>
      <c r="ER511" s="40"/>
      <c r="ES511" s="40"/>
      <c r="ET511" s="40"/>
      <c r="EU511" s="40"/>
      <c r="EV511" s="40"/>
      <c r="EW511" s="100"/>
      <c r="EX511" s="99"/>
      <c r="EY511" s="40"/>
      <c r="EZ511" s="40"/>
      <c r="FA511" s="40"/>
      <c r="FB511" s="40"/>
      <c r="FC511" s="40"/>
      <c r="FD511" s="40"/>
      <c r="FE511" s="100"/>
    </row>
    <row r="512" spans="1:161">
      <c r="A512" s="119" t="str">
        <f>Validation!B512</f>
        <v>Pass</v>
      </c>
      <c r="B512" s="150"/>
      <c r="C512" s="150"/>
      <c r="D512" s="150"/>
      <c r="E512" s="151"/>
      <c r="F512" s="152"/>
      <c r="G512" s="150"/>
      <c r="H512" s="149"/>
      <c r="I512" s="40"/>
      <c r="J512" s="149"/>
      <c r="K512" s="102"/>
      <c r="L512" s="40"/>
      <c r="M512" s="123"/>
      <c r="N512" s="137"/>
      <c r="O512" s="137"/>
      <c r="P512" s="95"/>
      <c r="Q512" s="94"/>
      <c r="R512" s="96"/>
      <c r="S512" s="95"/>
      <c r="T512" s="40"/>
      <c r="U512" s="40"/>
      <c r="V512" s="185"/>
      <c r="W512" s="167"/>
      <c r="X512" s="96"/>
      <c r="Y512" s="99"/>
      <c r="Z512" s="40"/>
      <c r="AA512" s="40"/>
      <c r="AB512" s="171"/>
      <c r="AC512" s="172"/>
      <c r="AD512" s="40"/>
      <c r="AE512" s="40"/>
      <c r="AF512" s="94"/>
      <c r="AG512" s="94"/>
      <c r="AH512" s="100"/>
      <c r="AI512" s="170"/>
      <c r="AJ512" s="169"/>
      <c r="AK512" s="98"/>
      <c r="AL512" s="168"/>
      <c r="AM512" s="97"/>
      <c r="AN512" s="98"/>
      <c r="AO512" s="98"/>
      <c r="AP512" s="225"/>
      <c r="AQ512" s="175"/>
      <c r="AR512" s="98"/>
      <c r="AS512" s="235"/>
      <c r="AT512" s="168"/>
      <c r="AU512" s="136"/>
      <c r="AV512" s="99"/>
      <c r="AW512" s="40"/>
      <c r="AX512" s="40"/>
      <c r="AY512" s="40"/>
      <c r="AZ512" s="40"/>
      <c r="BA512" s="40"/>
      <c r="BB512" s="40"/>
      <c r="BC512" s="40"/>
      <c r="BD512" s="40"/>
      <c r="BE512" s="40"/>
      <c r="BF512" s="101"/>
      <c r="BG512" s="96"/>
      <c r="BH512" s="99"/>
      <c r="BI512" s="40"/>
      <c r="BJ512" s="40"/>
      <c r="BK512" s="40"/>
      <c r="BL512" s="40"/>
      <c r="BM512" s="40"/>
      <c r="BN512" s="40"/>
      <c r="BO512" s="40"/>
      <c r="BP512" s="100"/>
      <c r="BQ512" s="40"/>
      <c r="BR512" s="40"/>
      <c r="BS512" s="40"/>
      <c r="BT512" s="40"/>
      <c r="BU512" s="40"/>
      <c r="BV512" s="40"/>
      <c r="BW512" s="40"/>
      <c r="BX512" s="40"/>
      <c r="BY512" s="100"/>
      <c r="BZ512" s="99"/>
      <c r="CA512" s="40"/>
      <c r="CB512" s="40"/>
      <c r="CC512" s="40"/>
      <c r="CD512" s="40"/>
      <c r="CE512" s="40"/>
      <c r="CF512" s="40"/>
      <c r="CG512" s="40"/>
      <c r="CH512" s="40"/>
      <c r="CI512" s="40"/>
      <c r="CJ512" s="40"/>
      <c r="CK512" s="40"/>
      <c r="CL512" s="40"/>
      <c r="CM512" s="40"/>
      <c r="CN512" s="40"/>
      <c r="CO512" s="40"/>
      <c r="CP512" s="40"/>
      <c r="CQ512" s="40"/>
      <c r="CR512" s="40"/>
      <c r="CS512" s="102"/>
      <c r="CT512" s="103"/>
      <c r="CU512" s="40"/>
      <c r="CV512" s="40"/>
      <c r="CW512" s="40"/>
      <c r="CX512" s="40"/>
      <c r="CY512" s="40"/>
      <c r="CZ512" s="40"/>
      <c r="DA512" s="40"/>
      <c r="DB512" s="40"/>
      <c r="DC512" s="40"/>
      <c r="DD512" s="40"/>
      <c r="DE512" s="40"/>
      <c r="DF512" s="40"/>
      <c r="DG512" s="40"/>
      <c r="DH512" s="40"/>
      <c r="DI512" s="40"/>
      <c r="DJ512" s="40"/>
      <c r="DK512" s="40"/>
      <c r="DL512" s="40"/>
      <c r="DM512" s="40"/>
      <c r="DN512" s="40"/>
      <c r="DO512" s="94"/>
      <c r="DP512" s="100"/>
      <c r="DQ512" s="104"/>
      <c r="DR512" s="105"/>
      <c r="DS512" s="105"/>
      <c r="DT512" s="105"/>
      <c r="DU512" s="105"/>
      <c r="DV512" s="105"/>
      <c r="DW512" s="94"/>
      <c r="DX512" s="191"/>
      <c r="DY512" s="104"/>
      <c r="DZ512" s="105"/>
      <c r="EA512" s="105"/>
      <c r="EB512" s="105"/>
      <c r="EC512" s="105"/>
      <c r="ED512" s="105"/>
      <c r="EE512" s="105"/>
      <c r="EF512" s="94"/>
      <c r="EG512" s="96"/>
      <c r="EH512" s="18"/>
      <c r="EI512" s="2"/>
      <c r="EJ512" s="2"/>
      <c r="EK512" s="100"/>
      <c r="EL512" s="99"/>
      <c r="EM512" s="40"/>
      <c r="EN512" s="40"/>
      <c r="EO512" s="100"/>
      <c r="EP512" s="99"/>
      <c r="EQ512" s="40"/>
      <c r="ER512" s="40"/>
      <c r="ES512" s="40"/>
      <c r="ET512" s="40"/>
      <c r="EU512" s="40"/>
      <c r="EV512" s="40"/>
      <c r="EW512" s="100"/>
      <c r="EX512" s="99"/>
      <c r="EY512" s="40"/>
      <c r="EZ512" s="40"/>
      <c r="FA512" s="40"/>
      <c r="FB512" s="40"/>
      <c r="FC512" s="40"/>
      <c r="FD512" s="40"/>
      <c r="FE512" s="100"/>
    </row>
    <row r="513" spans="1:161">
      <c r="A513" s="119" t="str">
        <f>Validation!B513</f>
        <v>Pass</v>
      </c>
      <c r="B513" s="150"/>
      <c r="C513" s="150"/>
      <c r="D513" s="150"/>
      <c r="E513" s="151"/>
      <c r="F513" s="152"/>
      <c r="G513" s="150"/>
      <c r="H513" s="149"/>
      <c r="I513" s="40"/>
      <c r="J513" s="149"/>
      <c r="K513" s="102"/>
      <c r="L513" s="40"/>
      <c r="M513" s="123"/>
      <c r="N513" s="137"/>
      <c r="O513" s="137"/>
      <c r="P513" s="95"/>
      <c r="Q513" s="94"/>
      <c r="R513" s="96"/>
      <c r="S513" s="95"/>
      <c r="T513" s="40"/>
      <c r="U513" s="40"/>
      <c r="V513" s="185"/>
      <c r="W513" s="167"/>
      <c r="X513" s="96"/>
      <c r="Y513" s="99"/>
      <c r="Z513" s="40"/>
      <c r="AA513" s="40"/>
      <c r="AB513" s="171"/>
      <c r="AC513" s="172"/>
      <c r="AD513" s="40"/>
      <c r="AE513" s="40"/>
      <c r="AF513" s="94"/>
      <c r="AG513" s="94"/>
      <c r="AH513" s="100"/>
      <c r="AI513" s="170"/>
      <c r="AJ513" s="169"/>
      <c r="AK513" s="98"/>
      <c r="AL513" s="168"/>
      <c r="AM513" s="97"/>
      <c r="AN513" s="98"/>
      <c r="AO513" s="98"/>
      <c r="AP513" s="225"/>
      <c r="AQ513" s="175"/>
      <c r="AR513" s="98"/>
      <c r="AS513" s="235"/>
      <c r="AT513" s="168"/>
      <c r="AU513" s="136"/>
      <c r="AV513" s="99"/>
      <c r="AW513" s="40"/>
      <c r="AX513" s="40"/>
      <c r="AY513" s="40"/>
      <c r="AZ513" s="40"/>
      <c r="BA513" s="40"/>
      <c r="BB513" s="40"/>
      <c r="BC513" s="40"/>
      <c r="BD513" s="40"/>
      <c r="BE513" s="40"/>
      <c r="BF513" s="101"/>
      <c r="BG513" s="96"/>
      <c r="BH513" s="99"/>
      <c r="BI513" s="40"/>
      <c r="BJ513" s="40"/>
      <c r="BK513" s="40"/>
      <c r="BL513" s="40"/>
      <c r="BM513" s="40"/>
      <c r="BN513" s="40"/>
      <c r="BO513" s="40"/>
      <c r="BP513" s="100"/>
      <c r="BQ513" s="40"/>
      <c r="BR513" s="40"/>
      <c r="BS513" s="40"/>
      <c r="BT513" s="40"/>
      <c r="BU513" s="40"/>
      <c r="BV513" s="40"/>
      <c r="BW513" s="40"/>
      <c r="BX513" s="40"/>
      <c r="BY513" s="100"/>
      <c r="BZ513" s="99"/>
      <c r="CA513" s="40"/>
      <c r="CB513" s="40"/>
      <c r="CC513" s="40"/>
      <c r="CD513" s="40"/>
      <c r="CE513" s="40"/>
      <c r="CF513" s="40"/>
      <c r="CG513" s="40"/>
      <c r="CH513" s="40"/>
      <c r="CI513" s="40"/>
      <c r="CJ513" s="40"/>
      <c r="CK513" s="40"/>
      <c r="CL513" s="40"/>
      <c r="CM513" s="40"/>
      <c r="CN513" s="40"/>
      <c r="CO513" s="40"/>
      <c r="CP513" s="40"/>
      <c r="CQ513" s="40"/>
      <c r="CR513" s="40"/>
      <c r="CS513" s="102"/>
      <c r="CT513" s="103"/>
      <c r="CU513" s="40"/>
      <c r="CV513" s="40"/>
      <c r="CW513" s="40"/>
      <c r="CX513" s="40"/>
      <c r="CY513" s="40"/>
      <c r="CZ513" s="40"/>
      <c r="DA513" s="40"/>
      <c r="DB513" s="40"/>
      <c r="DC513" s="40"/>
      <c r="DD513" s="40"/>
      <c r="DE513" s="40"/>
      <c r="DF513" s="40"/>
      <c r="DG513" s="40"/>
      <c r="DH513" s="40"/>
      <c r="DI513" s="40"/>
      <c r="DJ513" s="40"/>
      <c r="DK513" s="40"/>
      <c r="DL513" s="40"/>
      <c r="DM513" s="40"/>
      <c r="DN513" s="40"/>
      <c r="DO513" s="94"/>
      <c r="DP513" s="100"/>
      <c r="DQ513" s="104"/>
      <c r="DR513" s="105"/>
      <c r="DS513" s="105"/>
      <c r="DT513" s="105"/>
      <c r="DU513" s="105"/>
      <c r="DV513" s="105"/>
      <c r="DW513" s="94"/>
      <c r="DX513" s="191"/>
      <c r="DY513" s="104"/>
      <c r="DZ513" s="105"/>
      <c r="EA513" s="105"/>
      <c r="EB513" s="105"/>
      <c r="EC513" s="105"/>
      <c r="ED513" s="105"/>
      <c r="EE513" s="105"/>
      <c r="EF513" s="94"/>
      <c r="EG513" s="96"/>
      <c r="EH513" s="18"/>
      <c r="EI513" s="2"/>
      <c r="EJ513" s="2"/>
      <c r="EK513" s="100"/>
      <c r="EL513" s="99"/>
      <c r="EM513" s="40"/>
      <c r="EN513" s="40"/>
      <c r="EO513" s="100"/>
      <c r="EP513" s="99"/>
      <c r="EQ513" s="40"/>
      <c r="ER513" s="40"/>
      <c r="ES513" s="40"/>
      <c r="ET513" s="40"/>
      <c r="EU513" s="40"/>
      <c r="EV513" s="40"/>
      <c r="EW513" s="100"/>
      <c r="EX513" s="99"/>
      <c r="EY513" s="40"/>
      <c r="EZ513" s="40"/>
      <c r="FA513" s="40"/>
      <c r="FB513" s="40"/>
      <c r="FC513" s="40"/>
      <c r="FD513" s="40"/>
      <c r="FE513" s="100"/>
    </row>
    <row r="514" spans="1:161">
      <c r="A514" s="119" t="str">
        <f>Validation!B514</f>
        <v>Pass</v>
      </c>
      <c r="B514" s="150"/>
      <c r="C514" s="150"/>
      <c r="D514" s="150"/>
      <c r="E514" s="151"/>
      <c r="F514" s="152"/>
      <c r="G514" s="150"/>
      <c r="H514" s="149"/>
      <c r="I514" s="40"/>
      <c r="J514" s="149"/>
      <c r="K514" s="102"/>
      <c r="L514" s="40"/>
      <c r="M514" s="123"/>
      <c r="N514" s="137"/>
      <c r="O514" s="137"/>
      <c r="P514" s="95"/>
      <c r="Q514" s="94"/>
      <c r="R514" s="96"/>
      <c r="S514" s="95"/>
      <c r="T514" s="40"/>
      <c r="U514" s="40"/>
      <c r="V514" s="185"/>
      <c r="W514" s="167"/>
      <c r="X514" s="96"/>
      <c r="Y514" s="99"/>
      <c r="Z514" s="40"/>
      <c r="AA514" s="40"/>
      <c r="AB514" s="171"/>
      <c r="AC514" s="172"/>
      <c r="AD514" s="40"/>
      <c r="AE514" s="40"/>
      <c r="AF514" s="94"/>
      <c r="AG514" s="94"/>
      <c r="AH514" s="100"/>
      <c r="AI514" s="170"/>
      <c r="AJ514" s="169"/>
      <c r="AK514" s="98"/>
      <c r="AL514" s="168"/>
      <c r="AM514" s="97"/>
      <c r="AN514" s="98"/>
      <c r="AO514" s="98"/>
      <c r="AP514" s="225"/>
      <c r="AQ514" s="175"/>
      <c r="AR514" s="98"/>
      <c r="AS514" s="235"/>
      <c r="AT514" s="168"/>
      <c r="AU514" s="136"/>
      <c r="AV514" s="99"/>
      <c r="AW514" s="40"/>
      <c r="AX514" s="40"/>
      <c r="AY514" s="40"/>
      <c r="AZ514" s="40"/>
      <c r="BA514" s="40"/>
      <c r="BB514" s="40"/>
      <c r="BC514" s="40"/>
      <c r="BD514" s="40"/>
      <c r="BE514" s="40"/>
      <c r="BF514" s="101"/>
      <c r="BG514" s="96"/>
      <c r="BH514" s="99"/>
      <c r="BI514" s="40"/>
      <c r="BJ514" s="40"/>
      <c r="BK514" s="40"/>
      <c r="BL514" s="40"/>
      <c r="BM514" s="40"/>
      <c r="BN514" s="40"/>
      <c r="BO514" s="40"/>
      <c r="BP514" s="100"/>
      <c r="BQ514" s="40"/>
      <c r="BR514" s="40"/>
      <c r="BS514" s="40"/>
      <c r="BT514" s="40"/>
      <c r="BU514" s="40"/>
      <c r="BV514" s="40"/>
      <c r="BW514" s="40"/>
      <c r="BX514" s="40"/>
      <c r="BY514" s="100"/>
      <c r="BZ514" s="99"/>
      <c r="CA514" s="40"/>
      <c r="CB514" s="40"/>
      <c r="CC514" s="40"/>
      <c r="CD514" s="40"/>
      <c r="CE514" s="40"/>
      <c r="CF514" s="40"/>
      <c r="CG514" s="40"/>
      <c r="CH514" s="40"/>
      <c r="CI514" s="40"/>
      <c r="CJ514" s="40"/>
      <c r="CK514" s="40"/>
      <c r="CL514" s="40"/>
      <c r="CM514" s="40"/>
      <c r="CN514" s="40"/>
      <c r="CO514" s="40"/>
      <c r="CP514" s="40"/>
      <c r="CQ514" s="40"/>
      <c r="CR514" s="40"/>
      <c r="CS514" s="102"/>
      <c r="CT514" s="103"/>
      <c r="CU514" s="40"/>
      <c r="CV514" s="40"/>
      <c r="CW514" s="40"/>
      <c r="CX514" s="40"/>
      <c r="CY514" s="40"/>
      <c r="CZ514" s="40"/>
      <c r="DA514" s="40"/>
      <c r="DB514" s="40"/>
      <c r="DC514" s="40"/>
      <c r="DD514" s="40"/>
      <c r="DE514" s="40"/>
      <c r="DF514" s="40"/>
      <c r="DG514" s="40"/>
      <c r="DH514" s="40"/>
      <c r="DI514" s="40"/>
      <c r="DJ514" s="40"/>
      <c r="DK514" s="40"/>
      <c r="DL514" s="40"/>
      <c r="DM514" s="40"/>
      <c r="DN514" s="40"/>
      <c r="DO514" s="94"/>
      <c r="DP514" s="100"/>
      <c r="DQ514" s="104"/>
      <c r="DR514" s="105"/>
      <c r="DS514" s="105"/>
      <c r="DT514" s="105"/>
      <c r="DU514" s="105"/>
      <c r="DV514" s="105"/>
      <c r="DW514" s="94"/>
      <c r="DX514" s="191"/>
      <c r="DY514" s="104"/>
      <c r="DZ514" s="105"/>
      <c r="EA514" s="105"/>
      <c r="EB514" s="105"/>
      <c r="EC514" s="105"/>
      <c r="ED514" s="105"/>
      <c r="EE514" s="105"/>
      <c r="EF514" s="94"/>
      <c r="EG514" s="96"/>
      <c r="EH514" s="18"/>
      <c r="EI514" s="2"/>
      <c r="EJ514" s="2"/>
      <c r="EK514" s="100"/>
      <c r="EL514" s="99"/>
      <c r="EM514" s="40"/>
      <c r="EN514" s="40"/>
      <c r="EO514" s="100"/>
      <c r="EP514" s="99"/>
      <c r="EQ514" s="40"/>
      <c r="ER514" s="40"/>
      <c r="ES514" s="40"/>
      <c r="ET514" s="40"/>
      <c r="EU514" s="40"/>
      <c r="EV514" s="40"/>
      <c r="EW514" s="100"/>
      <c r="EX514" s="99"/>
      <c r="EY514" s="40"/>
      <c r="EZ514" s="40"/>
      <c r="FA514" s="40"/>
      <c r="FB514" s="40"/>
      <c r="FC514" s="40"/>
      <c r="FD514" s="40"/>
      <c r="FE514" s="100"/>
    </row>
    <row r="515" spans="1:161">
      <c r="A515" s="119" t="str">
        <f>Validation!B515</f>
        <v>Pass</v>
      </c>
      <c r="B515" s="150"/>
      <c r="C515" s="150"/>
      <c r="D515" s="150"/>
      <c r="E515" s="151"/>
      <c r="F515" s="152"/>
      <c r="G515" s="150"/>
      <c r="H515" s="149"/>
      <c r="I515" s="40"/>
      <c r="J515" s="149"/>
      <c r="K515" s="102"/>
      <c r="L515" s="40"/>
      <c r="M515" s="123"/>
      <c r="N515" s="137"/>
      <c r="O515" s="137"/>
      <c r="P515" s="95"/>
      <c r="Q515" s="94"/>
      <c r="R515" s="96"/>
      <c r="S515" s="95"/>
      <c r="T515" s="40"/>
      <c r="U515" s="40"/>
      <c r="V515" s="185"/>
      <c r="W515" s="167"/>
      <c r="X515" s="96"/>
      <c r="Y515" s="99"/>
      <c r="Z515" s="40"/>
      <c r="AA515" s="40"/>
      <c r="AB515" s="171"/>
      <c r="AC515" s="172"/>
      <c r="AD515" s="40"/>
      <c r="AE515" s="40"/>
      <c r="AF515" s="94"/>
      <c r="AG515" s="94"/>
      <c r="AH515" s="100"/>
      <c r="AI515" s="170"/>
      <c r="AJ515" s="169"/>
      <c r="AK515" s="98"/>
      <c r="AL515" s="168"/>
      <c r="AM515" s="97"/>
      <c r="AN515" s="98"/>
      <c r="AO515" s="98"/>
      <c r="AP515" s="225"/>
      <c r="AQ515" s="175"/>
      <c r="AR515" s="98"/>
      <c r="AS515" s="235"/>
      <c r="AT515" s="168"/>
      <c r="AU515" s="136"/>
      <c r="AV515" s="99"/>
      <c r="AW515" s="40"/>
      <c r="AX515" s="40"/>
      <c r="AY515" s="40"/>
      <c r="AZ515" s="40"/>
      <c r="BA515" s="40"/>
      <c r="BB515" s="40"/>
      <c r="BC515" s="40"/>
      <c r="BD515" s="40"/>
      <c r="BE515" s="40"/>
      <c r="BF515" s="101"/>
      <c r="BG515" s="96"/>
      <c r="BH515" s="99"/>
      <c r="BI515" s="40"/>
      <c r="BJ515" s="40"/>
      <c r="BK515" s="40"/>
      <c r="BL515" s="40"/>
      <c r="BM515" s="40"/>
      <c r="BN515" s="40"/>
      <c r="BO515" s="40"/>
      <c r="BP515" s="100"/>
      <c r="BQ515" s="40"/>
      <c r="BR515" s="40"/>
      <c r="BS515" s="40"/>
      <c r="BT515" s="40"/>
      <c r="BU515" s="40"/>
      <c r="BV515" s="40"/>
      <c r="BW515" s="40"/>
      <c r="BX515" s="40"/>
      <c r="BY515" s="100"/>
      <c r="BZ515" s="99"/>
      <c r="CA515" s="40"/>
      <c r="CB515" s="40"/>
      <c r="CC515" s="40"/>
      <c r="CD515" s="40"/>
      <c r="CE515" s="40"/>
      <c r="CF515" s="40"/>
      <c r="CG515" s="40"/>
      <c r="CH515" s="40"/>
      <c r="CI515" s="40"/>
      <c r="CJ515" s="40"/>
      <c r="CK515" s="40"/>
      <c r="CL515" s="40"/>
      <c r="CM515" s="40"/>
      <c r="CN515" s="40"/>
      <c r="CO515" s="40"/>
      <c r="CP515" s="40"/>
      <c r="CQ515" s="40"/>
      <c r="CR515" s="40"/>
      <c r="CS515" s="102"/>
      <c r="CT515" s="103"/>
      <c r="CU515" s="40"/>
      <c r="CV515" s="40"/>
      <c r="CW515" s="40"/>
      <c r="CX515" s="40"/>
      <c r="CY515" s="40"/>
      <c r="CZ515" s="40"/>
      <c r="DA515" s="40"/>
      <c r="DB515" s="40"/>
      <c r="DC515" s="40"/>
      <c r="DD515" s="40"/>
      <c r="DE515" s="40"/>
      <c r="DF515" s="40"/>
      <c r="DG515" s="40"/>
      <c r="DH515" s="40"/>
      <c r="DI515" s="40"/>
      <c r="DJ515" s="40"/>
      <c r="DK515" s="40"/>
      <c r="DL515" s="40"/>
      <c r="DM515" s="40"/>
      <c r="DN515" s="40"/>
      <c r="DO515" s="94"/>
      <c r="DP515" s="100"/>
      <c r="DQ515" s="104"/>
      <c r="DR515" s="105"/>
      <c r="DS515" s="105"/>
      <c r="DT515" s="105"/>
      <c r="DU515" s="105"/>
      <c r="DV515" s="105"/>
      <c r="DW515" s="94"/>
      <c r="DX515" s="191"/>
      <c r="DY515" s="104"/>
      <c r="DZ515" s="105"/>
      <c r="EA515" s="105"/>
      <c r="EB515" s="105"/>
      <c r="EC515" s="105"/>
      <c r="ED515" s="105"/>
      <c r="EE515" s="105"/>
      <c r="EF515" s="94"/>
      <c r="EG515" s="96"/>
      <c r="EH515" s="18"/>
      <c r="EI515" s="2"/>
      <c r="EJ515" s="2"/>
      <c r="EK515" s="100"/>
      <c r="EL515" s="99"/>
      <c r="EM515" s="40"/>
      <c r="EN515" s="40"/>
      <c r="EO515" s="100"/>
      <c r="EP515" s="99"/>
      <c r="EQ515" s="40"/>
      <c r="ER515" s="40"/>
      <c r="ES515" s="40"/>
      <c r="ET515" s="40"/>
      <c r="EU515" s="40"/>
      <c r="EV515" s="40"/>
      <c r="EW515" s="100"/>
      <c r="EX515" s="99"/>
      <c r="EY515" s="40"/>
      <c r="EZ515" s="40"/>
      <c r="FA515" s="40"/>
      <c r="FB515" s="40"/>
      <c r="FC515" s="40"/>
      <c r="FD515" s="40"/>
      <c r="FE515" s="100"/>
    </row>
    <row r="516" spans="1:161">
      <c r="A516" s="119" t="str">
        <f>Validation!B516</f>
        <v>Pass</v>
      </c>
      <c r="B516" s="150"/>
      <c r="C516" s="150"/>
      <c r="D516" s="150"/>
      <c r="E516" s="151"/>
      <c r="F516" s="152"/>
      <c r="G516" s="150"/>
      <c r="H516" s="149"/>
      <c r="I516" s="40"/>
      <c r="J516" s="149"/>
      <c r="K516" s="102"/>
      <c r="L516" s="40"/>
      <c r="M516" s="123"/>
      <c r="N516" s="137"/>
      <c r="O516" s="137"/>
      <c r="P516" s="95"/>
      <c r="Q516" s="94"/>
      <c r="R516" s="96"/>
      <c r="S516" s="95"/>
      <c r="T516" s="40"/>
      <c r="U516" s="40"/>
      <c r="V516" s="185"/>
      <c r="W516" s="167"/>
      <c r="X516" s="96"/>
      <c r="Y516" s="99"/>
      <c r="Z516" s="40"/>
      <c r="AA516" s="40"/>
      <c r="AB516" s="171"/>
      <c r="AC516" s="172"/>
      <c r="AD516" s="40"/>
      <c r="AE516" s="40"/>
      <c r="AF516" s="94"/>
      <c r="AG516" s="94"/>
      <c r="AH516" s="100"/>
      <c r="AI516" s="170"/>
      <c r="AJ516" s="169"/>
      <c r="AK516" s="98"/>
      <c r="AL516" s="168"/>
      <c r="AM516" s="97"/>
      <c r="AN516" s="98"/>
      <c r="AO516" s="98"/>
      <c r="AP516" s="225"/>
      <c r="AQ516" s="175"/>
      <c r="AR516" s="98"/>
      <c r="AS516" s="235"/>
      <c r="AT516" s="168"/>
      <c r="AU516" s="136"/>
      <c r="AV516" s="99"/>
      <c r="AW516" s="40"/>
      <c r="AX516" s="40"/>
      <c r="AY516" s="40"/>
      <c r="AZ516" s="40"/>
      <c r="BA516" s="40"/>
      <c r="BB516" s="40"/>
      <c r="BC516" s="40"/>
      <c r="BD516" s="40"/>
      <c r="BE516" s="40"/>
      <c r="BF516" s="101"/>
      <c r="BG516" s="96"/>
      <c r="BH516" s="99"/>
      <c r="BI516" s="40"/>
      <c r="BJ516" s="40"/>
      <c r="BK516" s="40"/>
      <c r="BL516" s="40"/>
      <c r="BM516" s="40"/>
      <c r="BN516" s="40"/>
      <c r="BO516" s="40"/>
      <c r="BP516" s="100"/>
      <c r="BQ516" s="40"/>
      <c r="BR516" s="40"/>
      <c r="BS516" s="40"/>
      <c r="BT516" s="40"/>
      <c r="BU516" s="40"/>
      <c r="BV516" s="40"/>
      <c r="BW516" s="40"/>
      <c r="BX516" s="40"/>
      <c r="BY516" s="100"/>
      <c r="BZ516" s="99"/>
      <c r="CA516" s="40"/>
      <c r="CB516" s="40"/>
      <c r="CC516" s="40"/>
      <c r="CD516" s="40"/>
      <c r="CE516" s="40"/>
      <c r="CF516" s="40"/>
      <c r="CG516" s="40"/>
      <c r="CH516" s="40"/>
      <c r="CI516" s="40"/>
      <c r="CJ516" s="40"/>
      <c r="CK516" s="40"/>
      <c r="CL516" s="40"/>
      <c r="CM516" s="40"/>
      <c r="CN516" s="40"/>
      <c r="CO516" s="40"/>
      <c r="CP516" s="40"/>
      <c r="CQ516" s="40"/>
      <c r="CR516" s="40"/>
      <c r="CS516" s="102"/>
      <c r="CT516" s="103"/>
      <c r="CU516" s="40"/>
      <c r="CV516" s="40"/>
      <c r="CW516" s="40"/>
      <c r="CX516" s="40"/>
      <c r="CY516" s="40"/>
      <c r="CZ516" s="40"/>
      <c r="DA516" s="40"/>
      <c r="DB516" s="40"/>
      <c r="DC516" s="40"/>
      <c r="DD516" s="40"/>
      <c r="DE516" s="40"/>
      <c r="DF516" s="40"/>
      <c r="DG516" s="40"/>
      <c r="DH516" s="40"/>
      <c r="DI516" s="40"/>
      <c r="DJ516" s="40"/>
      <c r="DK516" s="40"/>
      <c r="DL516" s="40"/>
      <c r="DM516" s="40"/>
      <c r="DN516" s="40"/>
      <c r="DO516" s="94"/>
      <c r="DP516" s="100"/>
      <c r="DQ516" s="104"/>
      <c r="DR516" s="105"/>
      <c r="DS516" s="105"/>
      <c r="DT516" s="105"/>
      <c r="DU516" s="105"/>
      <c r="DV516" s="105"/>
      <c r="DW516" s="94"/>
      <c r="DX516" s="191"/>
      <c r="DY516" s="104"/>
      <c r="DZ516" s="105"/>
      <c r="EA516" s="105"/>
      <c r="EB516" s="105"/>
      <c r="EC516" s="105"/>
      <c r="ED516" s="105"/>
      <c r="EE516" s="105"/>
      <c r="EF516" s="94"/>
      <c r="EG516" s="96"/>
      <c r="EH516" s="18"/>
      <c r="EI516" s="2"/>
      <c r="EJ516" s="2"/>
      <c r="EK516" s="100"/>
      <c r="EL516" s="99"/>
      <c r="EM516" s="40"/>
      <c r="EN516" s="40"/>
      <c r="EO516" s="100"/>
      <c r="EP516" s="99"/>
      <c r="EQ516" s="40"/>
      <c r="ER516" s="40"/>
      <c r="ES516" s="40"/>
      <c r="ET516" s="40"/>
      <c r="EU516" s="40"/>
      <c r="EV516" s="40"/>
      <c r="EW516" s="100"/>
      <c r="EX516" s="99"/>
      <c r="EY516" s="40"/>
      <c r="EZ516" s="40"/>
      <c r="FA516" s="40"/>
      <c r="FB516" s="40"/>
      <c r="FC516" s="40"/>
      <c r="FD516" s="40"/>
      <c r="FE516" s="100"/>
    </row>
    <row r="517" spans="1:161">
      <c r="A517" s="119" t="str">
        <f>Validation!B517</f>
        <v>Pass</v>
      </c>
      <c r="B517" s="150"/>
      <c r="C517" s="150"/>
      <c r="D517" s="150"/>
      <c r="E517" s="151"/>
      <c r="F517" s="152"/>
      <c r="G517" s="150"/>
      <c r="H517" s="149"/>
      <c r="I517" s="40"/>
      <c r="J517" s="149"/>
      <c r="K517" s="102"/>
      <c r="L517" s="40"/>
      <c r="M517" s="123"/>
      <c r="N517" s="137"/>
      <c r="O517" s="137"/>
      <c r="P517" s="95"/>
      <c r="Q517" s="94"/>
      <c r="R517" s="96"/>
      <c r="S517" s="95"/>
      <c r="T517" s="40"/>
      <c r="U517" s="40"/>
      <c r="V517" s="185"/>
      <c r="W517" s="167"/>
      <c r="X517" s="96"/>
      <c r="Y517" s="99"/>
      <c r="Z517" s="40"/>
      <c r="AA517" s="40"/>
      <c r="AB517" s="171"/>
      <c r="AC517" s="172"/>
      <c r="AD517" s="40"/>
      <c r="AE517" s="40"/>
      <c r="AF517" s="94"/>
      <c r="AG517" s="94"/>
      <c r="AH517" s="100"/>
      <c r="AI517" s="170"/>
      <c r="AJ517" s="169"/>
      <c r="AK517" s="98"/>
      <c r="AL517" s="168"/>
      <c r="AM517" s="97"/>
      <c r="AN517" s="98"/>
      <c r="AO517" s="98"/>
      <c r="AP517" s="225"/>
      <c r="AQ517" s="175"/>
      <c r="AR517" s="98"/>
      <c r="AS517" s="235"/>
      <c r="AT517" s="168"/>
      <c r="AU517" s="136"/>
      <c r="AV517" s="99"/>
      <c r="AW517" s="40"/>
      <c r="AX517" s="40"/>
      <c r="AY517" s="40"/>
      <c r="AZ517" s="40"/>
      <c r="BA517" s="40"/>
      <c r="BB517" s="40"/>
      <c r="BC517" s="40"/>
      <c r="BD517" s="40"/>
      <c r="BE517" s="40"/>
      <c r="BF517" s="101"/>
      <c r="BG517" s="96"/>
      <c r="BH517" s="99"/>
      <c r="BI517" s="40"/>
      <c r="BJ517" s="40"/>
      <c r="BK517" s="40"/>
      <c r="BL517" s="40"/>
      <c r="BM517" s="40"/>
      <c r="BN517" s="40"/>
      <c r="BO517" s="40"/>
      <c r="BP517" s="100"/>
      <c r="BQ517" s="40"/>
      <c r="BR517" s="40"/>
      <c r="BS517" s="40"/>
      <c r="BT517" s="40"/>
      <c r="BU517" s="40"/>
      <c r="BV517" s="40"/>
      <c r="BW517" s="40"/>
      <c r="BX517" s="40"/>
      <c r="BY517" s="100"/>
      <c r="BZ517" s="99"/>
      <c r="CA517" s="40"/>
      <c r="CB517" s="40"/>
      <c r="CC517" s="40"/>
      <c r="CD517" s="40"/>
      <c r="CE517" s="40"/>
      <c r="CF517" s="40"/>
      <c r="CG517" s="40"/>
      <c r="CH517" s="40"/>
      <c r="CI517" s="40"/>
      <c r="CJ517" s="40"/>
      <c r="CK517" s="40"/>
      <c r="CL517" s="40"/>
      <c r="CM517" s="40"/>
      <c r="CN517" s="40"/>
      <c r="CO517" s="40"/>
      <c r="CP517" s="40"/>
      <c r="CQ517" s="40"/>
      <c r="CR517" s="40"/>
      <c r="CS517" s="102"/>
      <c r="CT517" s="103"/>
      <c r="CU517" s="40"/>
      <c r="CV517" s="40"/>
      <c r="CW517" s="40"/>
      <c r="CX517" s="40"/>
      <c r="CY517" s="40"/>
      <c r="CZ517" s="40"/>
      <c r="DA517" s="40"/>
      <c r="DB517" s="40"/>
      <c r="DC517" s="40"/>
      <c r="DD517" s="40"/>
      <c r="DE517" s="40"/>
      <c r="DF517" s="40"/>
      <c r="DG517" s="40"/>
      <c r="DH517" s="40"/>
      <c r="DI517" s="40"/>
      <c r="DJ517" s="40"/>
      <c r="DK517" s="40"/>
      <c r="DL517" s="40"/>
      <c r="DM517" s="40"/>
      <c r="DN517" s="40"/>
      <c r="DO517" s="94"/>
      <c r="DP517" s="100"/>
      <c r="DQ517" s="104"/>
      <c r="DR517" s="105"/>
      <c r="DS517" s="105"/>
      <c r="DT517" s="105"/>
      <c r="DU517" s="105"/>
      <c r="DV517" s="105"/>
      <c r="DW517" s="94"/>
      <c r="DX517" s="191"/>
      <c r="DY517" s="104"/>
      <c r="DZ517" s="105"/>
      <c r="EA517" s="105"/>
      <c r="EB517" s="105"/>
      <c r="EC517" s="105"/>
      <c r="ED517" s="105"/>
      <c r="EE517" s="105"/>
      <c r="EF517" s="94"/>
      <c r="EG517" s="96"/>
      <c r="EH517" s="18"/>
      <c r="EI517" s="2"/>
      <c r="EJ517" s="2"/>
      <c r="EK517" s="100"/>
      <c r="EL517" s="99"/>
      <c r="EM517" s="40"/>
      <c r="EN517" s="40"/>
      <c r="EO517" s="100"/>
      <c r="EP517" s="99"/>
      <c r="EQ517" s="40"/>
      <c r="ER517" s="40"/>
      <c r="ES517" s="40"/>
      <c r="ET517" s="40"/>
      <c r="EU517" s="40"/>
      <c r="EV517" s="40"/>
      <c r="EW517" s="100"/>
      <c r="EX517" s="99"/>
      <c r="EY517" s="40"/>
      <c r="EZ517" s="40"/>
      <c r="FA517" s="40"/>
      <c r="FB517" s="40"/>
      <c r="FC517" s="40"/>
      <c r="FD517" s="40"/>
      <c r="FE517" s="100"/>
    </row>
    <row r="518" spans="1:161">
      <c r="A518" s="119" t="str">
        <f>Validation!B518</f>
        <v>Pass</v>
      </c>
      <c r="B518" s="150"/>
      <c r="C518" s="150"/>
      <c r="D518" s="150"/>
      <c r="E518" s="151"/>
      <c r="F518" s="152"/>
      <c r="G518" s="150"/>
      <c r="H518" s="149"/>
      <c r="I518" s="40"/>
      <c r="J518" s="149"/>
      <c r="K518" s="102"/>
      <c r="L518" s="40"/>
      <c r="M518" s="123"/>
      <c r="N518" s="137"/>
      <c r="O518" s="137"/>
      <c r="P518" s="95"/>
      <c r="Q518" s="94"/>
      <c r="R518" s="96"/>
      <c r="S518" s="95"/>
      <c r="T518" s="40"/>
      <c r="U518" s="40"/>
      <c r="V518" s="185"/>
      <c r="W518" s="167"/>
      <c r="X518" s="96"/>
      <c r="Y518" s="99"/>
      <c r="Z518" s="40"/>
      <c r="AA518" s="40"/>
      <c r="AB518" s="171"/>
      <c r="AC518" s="172"/>
      <c r="AD518" s="40"/>
      <c r="AE518" s="40"/>
      <c r="AF518" s="94"/>
      <c r="AG518" s="94"/>
      <c r="AH518" s="100"/>
      <c r="AI518" s="170"/>
      <c r="AJ518" s="169"/>
      <c r="AK518" s="98"/>
      <c r="AL518" s="168"/>
      <c r="AM518" s="97"/>
      <c r="AN518" s="98"/>
      <c r="AO518" s="98"/>
      <c r="AP518" s="225"/>
      <c r="AQ518" s="175"/>
      <c r="AR518" s="98"/>
      <c r="AS518" s="235"/>
      <c r="AT518" s="168"/>
      <c r="AU518" s="136"/>
      <c r="AV518" s="99"/>
      <c r="AW518" s="40"/>
      <c r="AX518" s="40"/>
      <c r="AY518" s="40"/>
      <c r="AZ518" s="40"/>
      <c r="BA518" s="40"/>
      <c r="BB518" s="40"/>
      <c r="BC518" s="40"/>
      <c r="BD518" s="40"/>
      <c r="BE518" s="40"/>
      <c r="BF518" s="101"/>
      <c r="BG518" s="96"/>
      <c r="BH518" s="99"/>
      <c r="BI518" s="40"/>
      <c r="BJ518" s="40"/>
      <c r="BK518" s="40"/>
      <c r="BL518" s="40"/>
      <c r="BM518" s="40"/>
      <c r="BN518" s="40"/>
      <c r="BO518" s="40"/>
      <c r="BP518" s="100"/>
      <c r="BQ518" s="40"/>
      <c r="BR518" s="40"/>
      <c r="BS518" s="40"/>
      <c r="BT518" s="40"/>
      <c r="BU518" s="40"/>
      <c r="BV518" s="40"/>
      <c r="BW518" s="40"/>
      <c r="BX518" s="40"/>
      <c r="BY518" s="100"/>
      <c r="BZ518" s="99"/>
      <c r="CA518" s="40"/>
      <c r="CB518" s="40"/>
      <c r="CC518" s="40"/>
      <c r="CD518" s="40"/>
      <c r="CE518" s="40"/>
      <c r="CF518" s="40"/>
      <c r="CG518" s="40"/>
      <c r="CH518" s="40"/>
      <c r="CI518" s="40"/>
      <c r="CJ518" s="40"/>
      <c r="CK518" s="40"/>
      <c r="CL518" s="40"/>
      <c r="CM518" s="40"/>
      <c r="CN518" s="40"/>
      <c r="CO518" s="40"/>
      <c r="CP518" s="40"/>
      <c r="CQ518" s="40"/>
      <c r="CR518" s="40"/>
      <c r="CS518" s="102"/>
      <c r="CT518" s="103"/>
      <c r="CU518" s="40"/>
      <c r="CV518" s="40"/>
      <c r="CW518" s="40"/>
      <c r="CX518" s="40"/>
      <c r="CY518" s="40"/>
      <c r="CZ518" s="40"/>
      <c r="DA518" s="40"/>
      <c r="DB518" s="40"/>
      <c r="DC518" s="40"/>
      <c r="DD518" s="40"/>
      <c r="DE518" s="40"/>
      <c r="DF518" s="40"/>
      <c r="DG518" s="40"/>
      <c r="DH518" s="40"/>
      <c r="DI518" s="40"/>
      <c r="DJ518" s="40"/>
      <c r="DK518" s="40"/>
      <c r="DL518" s="40"/>
      <c r="DM518" s="40"/>
      <c r="DN518" s="40"/>
      <c r="DO518" s="94"/>
      <c r="DP518" s="100"/>
      <c r="DQ518" s="104"/>
      <c r="DR518" s="105"/>
      <c r="DS518" s="105"/>
      <c r="DT518" s="105"/>
      <c r="DU518" s="105"/>
      <c r="DV518" s="105"/>
      <c r="DW518" s="94"/>
      <c r="DX518" s="191"/>
      <c r="DY518" s="104"/>
      <c r="DZ518" s="105"/>
      <c r="EA518" s="105"/>
      <c r="EB518" s="105"/>
      <c r="EC518" s="105"/>
      <c r="ED518" s="105"/>
      <c r="EE518" s="105"/>
      <c r="EF518" s="94"/>
      <c r="EG518" s="96"/>
      <c r="EH518" s="18"/>
      <c r="EI518" s="2"/>
      <c r="EJ518" s="2"/>
      <c r="EK518" s="100"/>
      <c r="EL518" s="99"/>
      <c r="EM518" s="40"/>
      <c r="EN518" s="40"/>
      <c r="EO518" s="100"/>
      <c r="EP518" s="99"/>
      <c r="EQ518" s="40"/>
      <c r="ER518" s="40"/>
      <c r="ES518" s="40"/>
      <c r="ET518" s="40"/>
      <c r="EU518" s="40"/>
      <c r="EV518" s="40"/>
      <c r="EW518" s="100"/>
      <c r="EX518" s="99"/>
      <c r="EY518" s="40"/>
      <c r="EZ518" s="40"/>
      <c r="FA518" s="40"/>
      <c r="FB518" s="40"/>
      <c r="FC518" s="40"/>
      <c r="FD518" s="40"/>
      <c r="FE518" s="100"/>
    </row>
    <row r="519" spans="1:161">
      <c r="A519" s="119" t="str">
        <f>Validation!B519</f>
        <v>Pass</v>
      </c>
      <c r="B519" s="150"/>
      <c r="C519" s="150"/>
      <c r="D519" s="150"/>
      <c r="E519" s="151"/>
      <c r="F519" s="152"/>
      <c r="G519" s="150"/>
      <c r="H519" s="149"/>
      <c r="I519" s="40"/>
      <c r="J519" s="149"/>
      <c r="K519" s="102"/>
      <c r="L519" s="40"/>
      <c r="M519" s="123"/>
      <c r="N519" s="137"/>
      <c r="O519" s="137"/>
      <c r="P519" s="95"/>
      <c r="Q519" s="94"/>
      <c r="R519" s="96"/>
      <c r="S519" s="95"/>
      <c r="T519" s="40"/>
      <c r="U519" s="40"/>
      <c r="V519" s="185"/>
      <c r="W519" s="167"/>
      <c r="X519" s="96"/>
      <c r="Y519" s="99"/>
      <c r="Z519" s="40"/>
      <c r="AA519" s="40"/>
      <c r="AB519" s="171"/>
      <c r="AC519" s="172"/>
      <c r="AD519" s="40"/>
      <c r="AE519" s="40"/>
      <c r="AF519" s="94"/>
      <c r="AG519" s="94"/>
      <c r="AH519" s="100"/>
      <c r="AI519" s="170"/>
      <c r="AJ519" s="169"/>
      <c r="AK519" s="98"/>
      <c r="AL519" s="168"/>
      <c r="AM519" s="97"/>
      <c r="AN519" s="98"/>
      <c r="AO519" s="98"/>
      <c r="AP519" s="225"/>
      <c r="AQ519" s="175"/>
      <c r="AR519" s="98"/>
      <c r="AS519" s="235"/>
      <c r="AT519" s="168"/>
      <c r="AU519" s="136"/>
      <c r="AV519" s="99"/>
      <c r="AW519" s="40"/>
      <c r="AX519" s="40"/>
      <c r="AY519" s="40"/>
      <c r="AZ519" s="40"/>
      <c r="BA519" s="40"/>
      <c r="BB519" s="40"/>
      <c r="BC519" s="40"/>
      <c r="BD519" s="40"/>
      <c r="BE519" s="40"/>
      <c r="BF519" s="101"/>
      <c r="BG519" s="96"/>
      <c r="BH519" s="99"/>
      <c r="BI519" s="40"/>
      <c r="BJ519" s="40"/>
      <c r="BK519" s="40"/>
      <c r="BL519" s="40"/>
      <c r="BM519" s="40"/>
      <c r="BN519" s="40"/>
      <c r="BO519" s="40"/>
      <c r="BP519" s="100"/>
      <c r="BQ519" s="40"/>
      <c r="BR519" s="40"/>
      <c r="BS519" s="40"/>
      <c r="BT519" s="40"/>
      <c r="BU519" s="40"/>
      <c r="BV519" s="40"/>
      <c r="BW519" s="40"/>
      <c r="BX519" s="40"/>
      <c r="BY519" s="100"/>
      <c r="BZ519" s="99"/>
      <c r="CA519" s="40"/>
      <c r="CB519" s="40"/>
      <c r="CC519" s="40"/>
      <c r="CD519" s="40"/>
      <c r="CE519" s="40"/>
      <c r="CF519" s="40"/>
      <c r="CG519" s="40"/>
      <c r="CH519" s="40"/>
      <c r="CI519" s="40"/>
      <c r="CJ519" s="40"/>
      <c r="CK519" s="40"/>
      <c r="CL519" s="40"/>
      <c r="CM519" s="40"/>
      <c r="CN519" s="40"/>
      <c r="CO519" s="40"/>
      <c r="CP519" s="40"/>
      <c r="CQ519" s="40"/>
      <c r="CR519" s="40"/>
      <c r="CS519" s="102"/>
      <c r="CT519" s="103"/>
      <c r="CU519" s="40"/>
      <c r="CV519" s="40"/>
      <c r="CW519" s="40"/>
      <c r="CX519" s="40"/>
      <c r="CY519" s="40"/>
      <c r="CZ519" s="40"/>
      <c r="DA519" s="40"/>
      <c r="DB519" s="40"/>
      <c r="DC519" s="40"/>
      <c r="DD519" s="40"/>
      <c r="DE519" s="40"/>
      <c r="DF519" s="40"/>
      <c r="DG519" s="40"/>
      <c r="DH519" s="40"/>
      <c r="DI519" s="40"/>
      <c r="DJ519" s="40"/>
      <c r="DK519" s="40"/>
      <c r="DL519" s="40"/>
      <c r="DM519" s="40"/>
      <c r="DN519" s="40"/>
      <c r="DO519" s="94"/>
      <c r="DP519" s="100"/>
      <c r="DQ519" s="104"/>
      <c r="DR519" s="105"/>
      <c r="DS519" s="105"/>
      <c r="DT519" s="105"/>
      <c r="DU519" s="105"/>
      <c r="DV519" s="105"/>
      <c r="DW519" s="94"/>
      <c r="DX519" s="191"/>
      <c r="DY519" s="104"/>
      <c r="DZ519" s="105"/>
      <c r="EA519" s="105"/>
      <c r="EB519" s="105"/>
      <c r="EC519" s="105"/>
      <c r="ED519" s="105"/>
      <c r="EE519" s="105"/>
      <c r="EF519" s="94"/>
      <c r="EG519" s="96"/>
      <c r="EH519" s="18"/>
      <c r="EI519" s="2"/>
      <c r="EJ519" s="2"/>
      <c r="EK519" s="100"/>
      <c r="EL519" s="99"/>
      <c r="EM519" s="40"/>
      <c r="EN519" s="40"/>
      <c r="EO519" s="100"/>
      <c r="EP519" s="99"/>
      <c r="EQ519" s="40"/>
      <c r="ER519" s="40"/>
      <c r="ES519" s="40"/>
      <c r="ET519" s="40"/>
      <c r="EU519" s="40"/>
      <c r="EV519" s="40"/>
      <c r="EW519" s="100"/>
      <c r="EX519" s="99"/>
      <c r="EY519" s="40"/>
      <c r="EZ519" s="40"/>
      <c r="FA519" s="40"/>
      <c r="FB519" s="40"/>
      <c r="FC519" s="40"/>
      <c r="FD519" s="40"/>
      <c r="FE519" s="100"/>
    </row>
    <row r="520" spans="1:161">
      <c r="A520" s="119" t="str">
        <f>Validation!B520</f>
        <v>Pass</v>
      </c>
      <c r="B520" s="150"/>
      <c r="C520" s="150"/>
      <c r="D520" s="150"/>
      <c r="E520" s="151"/>
      <c r="F520" s="152"/>
      <c r="G520" s="150"/>
      <c r="H520" s="149"/>
      <c r="I520" s="40"/>
      <c r="J520" s="149"/>
      <c r="K520" s="102"/>
      <c r="L520" s="40"/>
      <c r="M520" s="123"/>
      <c r="N520" s="137"/>
      <c r="O520" s="137"/>
      <c r="P520" s="95"/>
      <c r="Q520" s="94"/>
      <c r="R520" s="96"/>
      <c r="S520" s="95"/>
      <c r="T520" s="40"/>
      <c r="U520" s="40"/>
      <c r="V520" s="185"/>
      <c r="W520" s="167"/>
      <c r="X520" s="96"/>
      <c r="Y520" s="99"/>
      <c r="Z520" s="40"/>
      <c r="AA520" s="40"/>
      <c r="AB520" s="171"/>
      <c r="AC520" s="172"/>
      <c r="AD520" s="40"/>
      <c r="AE520" s="40"/>
      <c r="AF520" s="94"/>
      <c r="AG520" s="94"/>
      <c r="AH520" s="100"/>
      <c r="AI520" s="170"/>
      <c r="AJ520" s="169"/>
      <c r="AK520" s="98"/>
      <c r="AL520" s="168"/>
      <c r="AM520" s="97"/>
      <c r="AN520" s="98"/>
      <c r="AO520" s="98"/>
      <c r="AP520" s="225"/>
      <c r="AQ520" s="175"/>
      <c r="AR520" s="98"/>
      <c r="AS520" s="235"/>
      <c r="AT520" s="168"/>
      <c r="AU520" s="136"/>
      <c r="AV520" s="99"/>
      <c r="AW520" s="40"/>
      <c r="AX520" s="40"/>
      <c r="AY520" s="40"/>
      <c r="AZ520" s="40"/>
      <c r="BA520" s="40"/>
      <c r="BB520" s="40"/>
      <c r="BC520" s="40"/>
      <c r="BD520" s="40"/>
      <c r="BE520" s="40"/>
      <c r="BF520" s="101"/>
      <c r="BG520" s="96"/>
      <c r="BH520" s="99"/>
      <c r="BI520" s="40"/>
      <c r="BJ520" s="40"/>
      <c r="BK520" s="40"/>
      <c r="BL520" s="40"/>
      <c r="BM520" s="40"/>
      <c r="BN520" s="40"/>
      <c r="BO520" s="40"/>
      <c r="BP520" s="100"/>
      <c r="BQ520" s="40"/>
      <c r="BR520" s="40"/>
      <c r="BS520" s="40"/>
      <c r="BT520" s="40"/>
      <c r="BU520" s="40"/>
      <c r="BV520" s="40"/>
      <c r="BW520" s="40"/>
      <c r="BX520" s="40"/>
      <c r="BY520" s="100"/>
      <c r="BZ520" s="99"/>
      <c r="CA520" s="40"/>
      <c r="CB520" s="40"/>
      <c r="CC520" s="40"/>
      <c r="CD520" s="40"/>
      <c r="CE520" s="40"/>
      <c r="CF520" s="40"/>
      <c r="CG520" s="40"/>
      <c r="CH520" s="40"/>
      <c r="CI520" s="40"/>
      <c r="CJ520" s="40"/>
      <c r="CK520" s="40"/>
      <c r="CL520" s="40"/>
      <c r="CM520" s="40"/>
      <c r="CN520" s="40"/>
      <c r="CO520" s="40"/>
      <c r="CP520" s="40"/>
      <c r="CQ520" s="40"/>
      <c r="CR520" s="40"/>
      <c r="CS520" s="102"/>
      <c r="CT520" s="103"/>
      <c r="CU520" s="40"/>
      <c r="CV520" s="40"/>
      <c r="CW520" s="40"/>
      <c r="CX520" s="40"/>
      <c r="CY520" s="40"/>
      <c r="CZ520" s="40"/>
      <c r="DA520" s="40"/>
      <c r="DB520" s="40"/>
      <c r="DC520" s="40"/>
      <c r="DD520" s="40"/>
      <c r="DE520" s="40"/>
      <c r="DF520" s="40"/>
      <c r="DG520" s="40"/>
      <c r="DH520" s="40"/>
      <c r="DI520" s="40"/>
      <c r="DJ520" s="40"/>
      <c r="DK520" s="40"/>
      <c r="DL520" s="40"/>
      <c r="DM520" s="40"/>
      <c r="DN520" s="40"/>
      <c r="DO520" s="94"/>
      <c r="DP520" s="100"/>
      <c r="DQ520" s="104"/>
      <c r="DR520" s="105"/>
      <c r="DS520" s="105"/>
      <c r="DT520" s="105"/>
      <c r="DU520" s="105"/>
      <c r="DV520" s="105"/>
      <c r="DW520" s="94"/>
      <c r="DX520" s="191"/>
      <c r="DY520" s="104"/>
      <c r="DZ520" s="105"/>
      <c r="EA520" s="105"/>
      <c r="EB520" s="105"/>
      <c r="EC520" s="105"/>
      <c r="ED520" s="105"/>
      <c r="EE520" s="105"/>
      <c r="EF520" s="94"/>
      <c r="EG520" s="96"/>
      <c r="EH520" s="18"/>
      <c r="EI520" s="2"/>
      <c r="EJ520" s="2"/>
      <c r="EK520" s="100"/>
      <c r="EL520" s="99"/>
      <c r="EM520" s="40"/>
      <c r="EN520" s="40"/>
      <c r="EO520" s="100"/>
      <c r="EP520" s="99"/>
      <c r="EQ520" s="40"/>
      <c r="ER520" s="40"/>
      <c r="ES520" s="40"/>
      <c r="ET520" s="40"/>
      <c r="EU520" s="40"/>
      <c r="EV520" s="40"/>
      <c r="EW520" s="100"/>
      <c r="EX520" s="99"/>
      <c r="EY520" s="40"/>
      <c r="EZ520" s="40"/>
      <c r="FA520" s="40"/>
      <c r="FB520" s="40"/>
      <c r="FC520" s="40"/>
      <c r="FD520" s="40"/>
      <c r="FE520" s="100"/>
    </row>
    <row r="521" spans="1:161">
      <c r="A521" s="119" t="str">
        <f>Validation!B521</f>
        <v>Pass</v>
      </c>
      <c r="B521" s="150"/>
      <c r="C521" s="150"/>
      <c r="D521" s="150"/>
      <c r="E521" s="151"/>
      <c r="F521" s="152"/>
      <c r="G521" s="150"/>
      <c r="H521" s="149"/>
      <c r="I521" s="40"/>
      <c r="J521" s="149"/>
      <c r="K521" s="102"/>
      <c r="L521" s="40"/>
      <c r="M521" s="123"/>
      <c r="N521" s="137"/>
      <c r="O521" s="137"/>
      <c r="P521" s="95"/>
      <c r="Q521" s="94"/>
      <c r="R521" s="96"/>
      <c r="S521" s="95"/>
      <c r="T521" s="40"/>
      <c r="U521" s="40"/>
      <c r="V521" s="185"/>
      <c r="W521" s="167"/>
      <c r="X521" s="96"/>
      <c r="Y521" s="99"/>
      <c r="Z521" s="40"/>
      <c r="AA521" s="40"/>
      <c r="AB521" s="171"/>
      <c r="AC521" s="172"/>
      <c r="AD521" s="40"/>
      <c r="AE521" s="40"/>
      <c r="AF521" s="94"/>
      <c r="AG521" s="94"/>
      <c r="AH521" s="100"/>
      <c r="AI521" s="170"/>
      <c r="AJ521" s="169"/>
      <c r="AK521" s="98"/>
      <c r="AL521" s="168"/>
      <c r="AM521" s="97"/>
      <c r="AN521" s="98"/>
      <c r="AO521" s="98"/>
      <c r="AP521" s="225"/>
      <c r="AQ521" s="175"/>
      <c r="AR521" s="98"/>
      <c r="AS521" s="235"/>
      <c r="AT521" s="168"/>
      <c r="AU521" s="136"/>
      <c r="AV521" s="99"/>
      <c r="AW521" s="40"/>
      <c r="AX521" s="40"/>
      <c r="AY521" s="40"/>
      <c r="AZ521" s="40"/>
      <c r="BA521" s="40"/>
      <c r="BB521" s="40"/>
      <c r="BC521" s="40"/>
      <c r="BD521" s="40"/>
      <c r="BE521" s="40"/>
      <c r="BF521" s="101"/>
      <c r="BG521" s="96"/>
      <c r="BH521" s="99"/>
      <c r="BI521" s="40"/>
      <c r="BJ521" s="40"/>
      <c r="BK521" s="40"/>
      <c r="BL521" s="40"/>
      <c r="BM521" s="40"/>
      <c r="BN521" s="40"/>
      <c r="BO521" s="40"/>
      <c r="BP521" s="100"/>
      <c r="BQ521" s="40"/>
      <c r="BR521" s="40"/>
      <c r="BS521" s="40"/>
      <c r="BT521" s="40"/>
      <c r="BU521" s="40"/>
      <c r="BV521" s="40"/>
      <c r="BW521" s="40"/>
      <c r="BX521" s="40"/>
      <c r="BY521" s="100"/>
      <c r="BZ521" s="99"/>
      <c r="CA521" s="40"/>
      <c r="CB521" s="40"/>
      <c r="CC521" s="40"/>
      <c r="CD521" s="40"/>
      <c r="CE521" s="40"/>
      <c r="CF521" s="40"/>
      <c r="CG521" s="40"/>
      <c r="CH521" s="40"/>
      <c r="CI521" s="40"/>
      <c r="CJ521" s="40"/>
      <c r="CK521" s="40"/>
      <c r="CL521" s="40"/>
      <c r="CM521" s="40"/>
      <c r="CN521" s="40"/>
      <c r="CO521" s="40"/>
      <c r="CP521" s="40"/>
      <c r="CQ521" s="40"/>
      <c r="CR521" s="40"/>
      <c r="CS521" s="102"/>
      <c r="CT521" s="103"/>
      <c r="CU521" s="40"/>
      <c r="CV521" s="40"/>
      <c r="CW521" s="40"/>
      <c r="CX521" s="40"/>
      <c r="CY521" s="40"/>
      <c r="CZ521" s="40"/>
      <c r="DA521" s="40"/>
      <c r="DB521" s="40"/>
      <c r="DC521" s="40"/>
      <c r="DD521" s="40"/>
      <c r="DE521" s="40"/>
      <c r="DF521" s="40"/>
      <c r="DG521" s="40"/>
      <c r="DH521" s="40"/>
      <c r="DI521" s="40"/>
      <c r="DJ521" s="40"/>
      <c r="DK521" s="40"/>
      <c r="DL521" s="40"/>
      <c r="DM521" s="40"/>
      <c r="DN521" s="40"/>
      <c r="DO521" s="94"/>
      <c r="DP521" s="100"/>
      <c r="DQ521" s="104"/>
      <c r="DR521" s="105"/>
      <c r="DS521" s="105"/>
      <c r="DT521" s="105"/>
      <c r="DU521" s="105"/>
      <c r="DV521" s="105"/>
      <c r="DW521" s="94"/>
      <c r="DX521" s="191"/>
      <c r="DY521" s="104"/>
      <c r="DZ521" s="105"/>
      <c r="EA521" s="105"/>
      <c r="EB521" s="105"/>
      <c r="EC521" s="105"/>
      <c r="ED521" s="105"/>
      <c r="EE521" s="105"/>
      <c r="EF521" s="94"/>
      <c r="EG521" s="96"/>
      <c r="EH521" s="18"/>
      <c r="EI521" s="2"/>
      <c r="EJ521" s="2"/>
      <c r="EK521" s="100"/>
      <c r="EL521" s="99"/>
      <c r="EM521" s="40"/>
      <c r="EN521" s="40"/>
      <c r="EO521" s="100"/>
      <c r="EP521" s="99"/>
      <c r="EQ521" s="40"/>
      <c r="ER521" s="40"/>
      <c r="ES521" s="40"/>
      <c r="ET521" s="40"/>
      <c r="EU521" s="40"/>
      <c r="EV521" s="40"/>
      <c r="EW521" s="100"/>
      <c r="EX521" s="99"/>
      <c r="EY521" s="40"/>
      <c r="EZ521" s="40"/>
      <c r="FA521" s="40"/>
      <c r="FB521" s="40"/>
      <c r="FC521" s="40"/>
      <c r="FD521" s="40"/>
      <c r="FE521" s="100"/>
    </row>
    <row r="522" spans="1:161">
      <c r="A522" s="119" t="str">
        <f>Validation!B522</f>
        <v>Pass</v>
      </c>
      <c r="B522" s="150"/>
      <c r="C522" s="150"/>
      <c r="D522" s="150"/>
      <c r="E522" s="151"/>
      <c r="F522" s="152"/>
      <c r="G522" s="150"/>
      <c r="H522" s="149"/>
      <c r="I522" s="40"/>
      <c r="J522" s="149"/>
      <c r="K522" s="102"/>
      <c r="L522" s="40"/>
      <c r="M522" s="123"/>
      <c r="N522" s="137"/>
      <c r="O522" s="137"/>
      <c r="P522" s="95"/>
      <c r="Q522" s="94"/>
      <c r="R522" s="96"/>
      <c r="S522" s="95"/>
      <c r="T522" s="40"/>
      <c r="U522" s="40"/>
      <c r="V522" s="185"/>
      <c r="W522" s="167"/>
      <c r="X522" s="96"/>
      <c r="Y522" s="99"/>
      <c r="Z522" s="40"/>
      <c r="AA522" s="40"/>
      <c r="AB522" s="171"/>
      <c r="AC522" s="172"/>
      <c r="AD522" s="40"/>
      <c r="AE522" s="40"/>
      <c r="AF522" s="94"/>
      <c r="AG522" s="94"/>
      <c r="AH522" s="100"/>
      <c r="AI522" s="170"/>
      <c r="AJ522" s="169"/>
      <c r="AK522" s="98"/>
      <c r="AL522" s="168"/>
      <c r="AM522" s="97"/>
      <c r="AN522" s="98"/>
      <c r="AO522" s="98"/>
      <c r="AP522" s="225"/>
      <c r="AQ522" s="175"/>
      <c r="AR522" s="98"/>
      <c r="AS522" s="235"/>
      <c r="AT522" s="168"/>
      <c r="AU522" s="136"/>
      <c r="AV522" s="99"/>
      <c r="AW522" s="40"/>
      <c r="AX522" s="40"/>
      <c r="AY522" s="40"/>
      <c r="AZ522" s="40"/>
      <c r="BA522" s="40"/>
      <c r="BB522" s="40"/>
      <c r="BC522" s="40"/>
      <c r="BD522" s="40"/>
      <c r="BE522" s="40"/>
      <c r="BF522" s="101"/>
      <c r="BG522" s="96"/>
      <c r="BH522" s="99"/>
      <c r="BI522" s="40"/>
      <c r="BJ522" s="40"/>
      <c r="BK522" s="40"/>
      <c r="BL522" s="40"/>
      <c r="BM522" s="40"/>
      <c r="BN522" s="40"/>
      <c r="BO522" s="40"/>
      <c r="BP522" s="100"/>
      <c r="BQ522" s="40"/>
      <c r="BR522" s="40"/>
      <c r="BS522" s="40"/>
      <c r="BT522" s="40"/>
      <c r="BU522" s="40"/>
      <c r="BV522" s="40"/>
      <c r="BW522" s="40"/>
      <c r="BX522" s="40"/>
      <c r="BY522" s="100"/>
      <c r="BZ522" s="99"/>
      <c r="CA522" s="40"/>
      <c r="CB522" s="40"/>
      <c r="CC522" s="40"/>
      <c r="CD522" s="40"/>
      <c r="CE522" s="40"/>
      <c r="CF522" s="40"/>
      <c r="CG522" s="40"/>
      <c r="CH522" s="40"/>
      <c r="CI522" s="40"/>
      <c r="CJ522" s="40"/>
      <c r="CK522" s="40"/>
      <c r="CL522" s="40"/>
      <c r="CM522" s="40"/>
      <c r="CN522" s="40"/>
      <c r="CO522" s="40"/>
      <c r="CP522" s="40"/>
      <c r="CQ522" s="40"/>
      <c r="CR522" s="40"/>
      <c r="CS522" s="102"/>
      <c r="CT522" s="103"/>
      <c r="CU522" s="40"/>
      <c r="CV522" s="40"/>
      <c r="CW522" s="40"/>
      <c r="CX522" s="40"/>
      <c r="CY522" s="40"/>
      <c r="CZ522" s="40"/>
      <c r="DA522" s="40"/>
      <c r="DB522" s="40"/>
      <c r="DC522" s="40"/>
      <c r="DD522" s="40"/>
      <c r="DE522" s="40"/>
      <c r="DF522" s="40"/>
      <c r="DG522" s="40"/>
      <c r="DH522" s="40"/>
      <c r="DI522" s="40"/>
      <c r="DJ522" s="40"/>
      <c r="DK522" s="40"/>
      <c r="DL522" s="40"/>
      <c r="DM522" s="40"/>
      <c r="DN522" s="40"/>
      <c r="DO522" s="94"/>
      <c r="DP522" s="100"/>
      <c r="DQ522" s="104"/>
      <c r="DR522" s="105"/>
      <c r="DS522" s="105"/>
      <c r="DT522" s="105"/>
      <c r="DU522" s="105"/>
      <c r="DV522" s="105"/>
      <c r="DW522" s="94"/>
      <c r="DX522" s="191"/>
      <c r="DY522" s="104"/>
      <c r="DZ522" s="105"/>
      <c r="EA522" s="105"/>
      <c r="EB522" s="105"/>
      <c r="EC522" s="105"/>
      <c r="ED522" s="105"/>
      <c r="EE522" s="105"/>
      <c r="EF522" s="94"/>
      <c r="EG522" s="96"/>
      <c r="EH522" s="18"/>
      <c r="EI522" s="2"/>
      <c r="EJ522" s="2"/>
      <c r="EK522" s="100"/>
      <c r="EL522" s="99"/>
      <c r="EM522" s="40"/>
      <c r="EN522" s="40"/>
      <c r="EO522" s="100"/>
      <c r="EP522" s="99"/>
      <c r="EQ522" s="40"/>
      <c r="ER522" s="40"/>
      <c r="ES522" s="40"/>
      <c r="ET522" s="40"/>
      <c r="EU522" s="40"/>
      <c r="EV522" s="40"/>
      <c r="EW522" s="100"/>
      <c r="EX522" s="99"/>
      <c r="EY522" s="40"/>
      <c r="EZ522" s="40"/>
      <c r="FA522" s="40"/>
      <c r="FB522" s="40"/>
      <c r="FC522" s="40"/>
      <c r="FD522" s="40"/>
      <c r="FE522" s="100"/>
    </row>
    <row r="523" spans="1:161">
      <c r="A523" s="119" t="str">
        <f>Validation!B523</f>
        <v>Pass</v>
      </c>
      <c r="B523" s="150"/>
      <c r="C523" s="150"/>
      <c r="D523" s="150"/>
      <c r="E523" s="151"/>
      <c r="F523" s="152"/>
      <c r="G523" s="150"/>
      <c r="H523" s="149"/>
      <c r="I523" s="40"/>
      <c r="J523" s="149"/>
      <c r="K523" s="102"/>
      <c r="L523" s="40"/>
      <c r="M523" s="123"/>
      <c r="N523" s="137"/>
      <c r="O523" s="137"/>
      <c r="P523" s="95"/>
      <c r="Q523" s="94"/>
      <c r="R523" s="96"/>
      <c r="S523" s="95"/>
      <c r="T523" s="40"/>
      <c r="U523" s="40"/>
      <c r="V523" s="185"/>
      <c r="W523" s="167"/>
      <c r="X523" s="96"/>
      <c r="Y523" s="99"/>
      <c r="Z523" s="40"/>
      <c r="AA523" s="40"/>
      <c r="AB523" s="171"/>
      <c r="AC523" s="172"/>
      <c r="AD523" s="40"/>
      <c r="AE523" s="40"/>
      <c r="AF523" s="94"/>
      <c r="AG523" s="94"/>
      <c r="AH523" s="100"/>
      <c r="AI523" s="170"/>
      <c r="AJ523" s="169"/>
      <c r="AK523" s="98"/>
      <c r="AL523" s="168"/>
      <c r="AM523" s="97"/>
      <c r="AN523" s="98"/>
      <c r="AO523" s="98"/>
      <c r="AP523" s="225"/>
      <c r="AQ523" s="175"/>
      <c r="AR523" s="98"/>
      <c r="AS523" s="235"/>
      <c r="AT523" s="168"/>
      <c r="AU523" s="136"/>
      <c r="AV523" s="99"/>
      <c r="AW523" s="40"/>
      <c r="AX523" s="40"/>
      <c r="AY523" s="40"/>
      <c r="AZ523" s="40"/>
      <c r="BA523" s="40"/>
      <c r="BB523" s="40"/>
      <c r="BC523" s="40"/>
      <c r="BD523" s="40"/>
      <c r="BE523" s="40"/>
      <c r="BF523" s="101"/>
      <c r="BG523" s="96"/>
      <c r="BH523" s="99"/>
      <c r="BI523" s="40"/>
      <c r="BJ523" s="40"/>
      <c r="BK523" s="40"/>
      <c r="BL523" s="40"/>
      <c r="BM523" s="40"/>
      <c r="BN523" s="40"/>
      <c r="BO523" s="40"/>
      <c r="BP523" s="100"/>
      <c r="BQ523" s="40"/>
      <c r="BR523" s="40"/>
      <c r="BS523" s="40"/>
      <c r="BT523" s="40"/>
      <c r="BU523" s="40"/>
      <c r="BV523" s="40"/>
      <c r="BW523" s="40"/>
      <c r="BX523" s="40"/>
      <c r="BY523" s="100"/>
      <c r="BZ523" s="99"/>
      <c r="CA523" s="40"/>
      <c r="CB523" s="40"/>
      <c r="CC523" s="40"/>
      <c r="CD523" s="40"/>
      <c r="CE523" s="40"/>
      <c r="CF523" s="40"/>
      <c r="CG523" s="40"/>
      <c r="CH523" s="40"/>
      <c r="CI523" s="40"/>
      <c r="CJ523" s="40"/>
      <c r="CK523" s="40"/>
      <c r="CL523" s="40"/>
      <c r="CM523" s="40"/>
      <c r="CN523" s="40"/>
      <c r="CO523" s="40"/>
      <c r="CP523" s="40"/>
      <c r="CQ523" s="40"/>
      <c r="CR523" s="40"/>
      <c r="CS523" s="102"/>
      <c r="CT523" s="103"/>
      <c r="CU523" s="40"/>
      <c r="CV523" s="40"/>
      <c r="CW523" s="40"/>
      <c r="CX523" s="40"/>
      <c r="CY523" s="40"/>
      <c r="CZ523" s="40"/>
      <c r="DA523" s="40"/>
      <c r="DB523" s="40"/>
      <c r="DC523" s="40"/>
      <c r="DD523" s="40"/>
      <c r="DE523" s="40"/>
      <c r="DF523" s="40"/>
      <c r="DG523" s="40"/>
      <c r="DH523" s="40"/>
      <c r="DI523" s="40"/>
      <c r="DJ523" s="40"/>
      <c r="DK523" s="40"/>
      <c r="DL523" s="40"/>
      <c r="DM523" s="40"/>
      <c r="DN523" s="40"/>
      <c r="DO523" s="94"/>
      <c r="DP523" s="100"/>
      <c r="DQ523" s="104"/>
      <c r="DR523" s="105"/>
      <c r="DS523" s="105"/>
      <c r="DT523" s="105"/>
      <c r="DU523" s="105"/>
      <c r="DV523" s="105"/>
      <c r="DW523" s="94"/>
      <c r="DX523" s="191"/>
      <c r="DY523" s="104"/>
      <c r="DZ523" s="105"/>
      <c r="EA523" s="105"/>
      <c r="EB523" s="105"/>
      <c r="EC523" s="105"/>
      <c r="ED523" s="105"/>
      <c r="EE523" s="105"/>
      <c r="EF523" s="94"/>
      <c r="EG523" s="96"/>
      <c r="EH523" s="18"/>
      <c r="EI523" s="2"/>
      <c r="EJ523" s="2"/>
      <c r="EK523" s="100"/>
      <c r="EL523" s="99"/>
      <c r="EM523" s="40"/>
      <c r="EN523" s="40"/>
      <c r="EO523" s="100"/>
      <c r="EP523" s="99"/>
      <c r="EQ523" s="40"/>
      <c r="ER523" s="40"/>
      <c r="ES523" s="40"/>
      <c r="ET523" s="40"/>
      <c r="EU523" s="40"/>
      <c r="EV523" s="40"/>
      <c r="EW523" s="100"/>
      <c r="EX523" s="99"/>
      <c r="EY523" s="40"/>
      <c r="EZ523" s="40"/>
      <c r="FA523" s="40"/>
      <c r="FB523" s="40"/>
      <c r="FC523" s="40"/>
      <c r="FD523" s="40"/>
      <c r="FE523" s="100"/>
    </row>
    <row r="524" spans="1:161">
      <c r="A524" s="119" t="str">
        <f>Validation!B524</f>
        <v>Pass</v>
      </c>
      <c r="B524" s="150"/>
      <c r="C524" s="150"/>
      <c r="D524" s="150"/>
      <c r="E524" s="151"/>
      <c r="F524" s="152"/>
      <c r="G524" s="150"/>
      <c r="H524" s="149"/>
      <c r="I524" s="40"/>
      <c r="J524" s="149"/>
      <c r="K524" s="102"/>
      <c r="L524" s="40"/>
      <c r="M524" s="123"/>
      <c r="N524" s="137"/>
      <c r="O524" s="137"/>
      <c r="P524" s="95"/>
      <c r="Q524" s="94"/>
      <c r="R524" s="96"/>
      <c r="S524" s="95"/>
      <c r="T524" s="40"/>
      <c r="U524" s="40"/>
      <c r="V524" s="185"/>
      <c r="W524" s="167"/>
      <c r="X524" s="96"/>
      <c r="Y524" s="99"/>
      <c r="Z524" s="40"/>
      <c r="AA524" s="40"/>
      <c r="AB524" s="171"/>
      <c r="AC524" s="172"/>
      <c r="AD524" s="40"/>
      <c r="AE524" s="40"/>
      <c r="AF524" s="94"/>
      <c r="AG524" s="94"/>
      <c r="AH524" s="100"/>
      <c r="AI524" s="170"/>
      <c r="AJ524" s="169"/>
      <c r="AK524" s="98"/>
      <c r="AL524" s="168"/>
      <c r="AM524" s="97"/>
      <c r="AN524" s="98"/>
      <c r="AO524" s="98"/>
      <c r="AP524" s="225"/>
      <c r="AQ524" s="175"/>
      <c r="AR524" s="98"/>
      <c r="AS524" s="235"/>
      <c r="AT524" s="168"/>
      <c r="AU524" s="136"/>
      <c r="AV524" s="99"/>
      <c r="AW524" s="40"/>
      <c r="AX524" s="40"/>
      <c r="AY524" s="40"/>
      <c r="AZ524" s="40"/>
      <c r="BA524" s="40"/>
      <c r="BB524" s="40"/>
      <c r="BC524" s="40"/>
      <c r="BD524" s="40"/>
      <c r="BE524" s="40"/>
      <c r="BF524" s="101"/>
      <c r="BG524" s="96"/>
      <c r="BH524" s="99"/>
      <c r="BI524" s="40"/>
      <c r="BJ524" s="40"/>
      <c r="BK524" s="40"/>
      <c r="BL524" s="40"/>
      <c r="BM524" s="40"/>
      <c r="BN524" s="40"/>
      <c r="BO524" s="40"/>
      <c r="BP524" s="100"/>
      <c r="BQ524" s="40"/>
      <c r="BR524" s="40"/>
      <c r="BS524" s="40"/>
      <c r="BT524" s="40"/>
      <c r="BU524" s="40"/>
      <c r="BV524" s="40"/>
      <c r="BW524" s="40"/>
      <c r="BX524" s="40"/>
      <c r="BY524" s="100"/>
      <c r="BZ524" s="99"/>
      <c r="CA524" s="40"/>
      <c r="CB524" s="40"/>
      <c r="CC524" s="40"/>
      <c r="CD524" s="40"/>
      <c r="CE524" s="40"/>
      <c r="CF524" s="40"/>
      <c r="CG524" s="40"/>
      <c r="CH524" s="40"/>
      <c r="CI524" s="40"/>
      <c r="CJ524" s="40"/>
      <c r="CK524" s="40"/>
      <c r="CL524" s="40"/>
      <c r="CM524" s="40"/>
      <c r="CN524" s="40"/>
      <c r="CO524" s="40"/>
      <c r="CP524" s="40"/>
      <c r="CQ524" s="40"/>
      <c r="CR524" s="40"/>
      <c r="CS524" s="102"/>
      <c r="CT524" s="103"/>
      <c r="CU524" s="40"/>
      <c r="CV524" s="40"/>
      <c r="CW524" s="40"/>
      <c r="CX524" s="40"/>
      <c r="CY524" s="40"/>
      <c r="CZ524" s="40"/>
      <c r="DA524" s="40"/>
      <c r="DB524" s="40"/>
      <c r="DC524" s="40"/>
      <c r="DD524" s="40"/>
      <c r="DE524" s="40"/>
      <c r="DF524" s="40"/>
      <c r="DG524" s="40"/>
      <c r="DH524" s="40"/>
      <c r="DI524" s="40"/>
      <c r="DJ524" s="40"/>
      <c r="DK524" s="40"/>
      <c r="DL524" s="40"/>
      <c r="DM524" s="40"/>
      <c r="DN524" s="40"/>
      <c r="DO524" s="94"/>
      <c r="DP524" s="100"/>
      <c r="DQ524" s="104"/>
      <c r="DR524" s="105"/>
      <c r="DS524" s="105"/>
      <c r="DT524" s="105"/>
      <c r="DU524" s="105"/>
      <c r="DV524" s="105"/>
      <c r="DW524" s="94"/>
      <c r="DX524" s="191"/>
      <c r="DY524" s="104"/>
      <c r="DZ524" s="105"/>
      <c r="EA524" s="105"/>
      <c r="EB524" s="105"/>
      <c r="EC524" s="105"/>
      <c r="ED524" s="105"/>
      <c r="EE524" s="105"/>
      <c r="EF524" s="94"/>
      <c r="EG524" s="96"/>
      <c r="EH524" s="18"/>
      <c r="EI524" s="2"/>
      <c r="EJ524" s="2"/>
      <c r="EK524" s="100"/>
      <c r="EL524" s="99"/>
      <c r="EM524" s="40"/>
      <c r="EN524" s="40"/>
      <c r="EO524" s="100"/>
      <c r="EP524" s="99"/>
      <c r="EQ524" s="40"/>
      <c r="ER524" s="40"/>
      <c r="ES524" s="40"/>
      <c r="ET524" s="40"/>
      <c r="EU524" s="40"/>
      <c r="EV524" s="40"/>
      <c r="EW524" s="100"/>
      <c r="EX524" s="99"/>
      <c r="EY524" s="40"/>
      <c r="EZ524" s="40"/>
      <c r="FA524" s="40"/>
      <c r="FB524" s="40"/>
      <c r="FC524" s="40"/>
      <c r="FD524" s="40"/>
      <c r="FE524" s="100"/>
    </row>
    <row r="525" spans="1:161">
      <c r="A525" s="119" t="str">
        <f>Validation!B525</f>
        <v>Pass</v>
      </c>
      <c r="B525" s="150"/>
      <c r="C525" s="150"/>
      <c r="D525" s="150"/>
      <c r="E525" s="151"/>
      <c r="F525" s="152"/>
      <c r="G525" s="150"/>
      <c r="H525" s="149"/>
      <c r="I525" s="40"/>
      <c r="J525" s="149"/>
      <c r="K525" s="102"/>
      <c r="L525" s="40"/>
      <c r="M525" s="123"/>
      <c r="N525" s="137"/>
      <c r="O525" s="137"/>
      <c r="P525" s="95"/>
      <c r="Q525" s="94"/>
      <c r="R525" s="96"/>
      <c r="S525" s="95"/>
      <c r="T525" s="40"/>
      <c r="U525" s="40"/>
      <c r="V525" s="185"/>
      <c r="W525" s="167"/>
      <c r="X525" s="96"/>
      <c r="Y525" s="99"/>
      <c r="Z525" s="40"/>
      <c r="AA525" s="40"/>
      <c r="AB525" s="171"/>
      <c r="AC525" s="172"/>
      <c r="AD525" s="40"/>
      <c r="AE525" s="40"/>
      <c r="AF525" s="94"/>
      <c r="AG525" s="94"/>
      <c r="AH525" s="100"/>
      <c r="AI525" s="170"/>
      <c r="AJ525" s="169"/>
      <c r="AK525" s="98"/>
      <c r="AL525" s="168"/>
      <c r="AM525" s="97"/>
      <c r="AN525" s="98"/>
      <c r="AO525" s="98"/>
      <c r="AP525" s="225"/>
      <c r="AQ525" s="175"/>
      <c r="AR525" s="98"/>
      <c r="AS525" s="235"/>
      <c r="AT525" s="168"/>
      <c r="AU525" s="136"/>
      <c r="AV525" s="99"/>
      <c r="AW525" s="40"/>
      <c r="AX525" s="40"/>
      <c r="AY525" s="40"/>
      <c r="AZ525" s="40"/>
      <c r="BA525" s="40"/>
      <c r="BB525" s="40"/>
      <c r="BC525" s="40"/>
      <c r="BD525" s="40"/>
      <c r="BE525" s="40"/>
      <c r="BF525" s="101"/>
      <c r="BG525" s="96"/>
      <c r="BH525" s="99"/>
      <c r="BI525" s="40"/>
      <c r="BJ525" s="40"/>
      <c r="BK525" s="40"/>
      <c r="BL525" s="40"/>
      <c r="BM525" s="40"/>
      <c r="BN525" s="40"/>
      <c r="BO525" s="40"/>
      <c r="BP525" s="100"/>
      <c r="BQ525" s="40"/>
      <c r="BR525" s="40"/>
      <c r="BS525" s="40"/>
      <c r="BT525" s="40"/>
      <c r="BU525" s="40"/>
      <c r="BV525" s="40"/>
      <c r="BW525" s="40"/>
      <c r="BX525" s="40"/>
      <c r="BY525" s="100"/>
      <c r="BZ525" s="99"/>
      <c r="CA525" s="40"/>
      <c r="CB525" s="40"/>
      <c r="CC525" s="40"/>
      <c r="CD525" s="40"/>
      <c r="CE525" s="40"/>
      <c r="CF525" s="40"/>
      <c r="CG525" s="40"/>
      <c r="CH525" s="40"/>
      <c r="CI525" s="40"/>
      <c r="CJ525" s="40"/>
      <c r="CK525" s="40"/>
      <c r="CL525" s="40"/>
      <c r="CM525" s="40"/>
      <c r="CN525" s="40"/>
      <c r="CO525" s="40"/>
      <c r="CP525" s="40"/>
      <c r="CQ525" s="40"/>
      <c r="CR525" s="40"/>
      <c r="CS525" s="102"/>
      <c r="CT525" s="103"/>
      <c r="CU525" s="40"/>
      <c r="CV525" s="40"/>
      <c r="CW525" s="40"/>
      <c r="CX525" s="40"/>
      <c r="CY525" s="40"/>
      <c r="CZ525" s="40"/>
      <c r="DA525" s="40"/>
      <c r="DB525" s="40"/>
      <c r="DC525" s="40"/>
      <c r="DD525" s="40"/>
      <c r="DE525" s="40"/>
      <c r="DF525" s="40"/>
      <c r="DG525" s="40"/>
      <c r="DH525" s="40"/>
      <c r="DI525" s="40"/>
      <c r="DJ525" s="40"/>
      <c r="DK525" s="40"/>
      <c r="DL525" s="40"/>
      <c r="DM525" s="40"/>
      <c r="DN525" s="40"/>
      <c r="DO525" s="94"/>
      <c r="DP525" s="100"/>
      <c r="DQ525" s="104"/>
      <c r="DR525" s="105"/>
      <c r="DS525" s="105"/>
      <c r="DT525" s="105"/>
      <c r="DU525" s="105"/>
      <c r="DV525" s="105"/>
      <c r="DW525" s="94"/>
      <c r="DX525" s="191"/>
      <c r="DY525" s="104"/>
      <c r="DZ525" s="105"/>
      <c r="EA525" s="105"/>
      <c r="EB525" s="105"/>
      <c r="EC525" s="105"/>
      <c r="ED525" s="105"/>
      <c r="EE525" s="105"/>
      <c r="EF525" s="94"/>
      <c r="EG525" s="96"/>
      <c r="EH525" s="18"/>
      <c r="EI525" s="2"/>
      <c r="EJ525" s="2"/>
      <c r="EK525" s="100"/>
      <c r="EL525" s="99"/>
      <c r="EM525" s="40"/>
      <c r="EN525" s="40"/>
      <c r="EO525" s="100"/>
      <c r="EP525" s="99"/>
      <c r="EQ525" s="40"/>
      <c r="ER525" s="40"/>
      <c r="ES525" s="40"/>
      <c r="ET525" s="40"/>
      <c r="EU525" s="40"/>
      <c r="EV525" s="40"/>
      <c r="EW525" s="100"/>
      <c r="EX525" s="99"/>
      <c r="EY525" s="40"/>
      <c r="EZ525" s="40"/>
      <c r="FA525" s="40"/>
      <c r="FB525" s="40"/>
      <c r="FC525" s="40"/>
      <c r="FD525" s="40"/>
      <c r="FE525" s="100"/>
    </row>
    <row r="526" spans="1:161">
      <c r="A526" s="119" t="str">
        <f>Validation!B526</f>
        <v>Pass</v>
      </c>
      <c r="B526" s="150"/>
      <c r="C526" s="150"/>
      <c r="D526" s="150"/>
      <c r="E526" s="151"/>
      <c r="F526" s="152"/>
      <c r="G526" s="150"/>
      <c r="H526" s="149"/>
      <c r="I526" s="40"/>
      <c r="J526" s="149"/>
      <c r="K526" s="102"/>
      <c r="L526" s="40"/>
      <c r="M526" s="123"/>
      <c r="N526" s="137"/>
      <c r="O526" s="137"/>
      <c r="P526" s="95"/>
      <c r="Q526" s="94"/>
      <c r="R526" s="96"/>
      <c r="S526" s="95"/>
      <c r="T526" s="40"/>
      <c r="U526" s="40"/>
      <c r="V526" s="185"/>
      <c r="W526" s="167"/>
      <c r="X526" s="96"/>
      <c r="Y526" s="99"/>
      <c r="Z526" s="40"/>
      <c r="AA526" s="40"/>
      <c r="AB526" s="171"/>
      <c r="AC526" s="172"/>
      <c r="AD526" s="40"/>
      <c r="AE526" s="40"/>
      <c r="AF526" s="94"/>
      <c r="AG526" s="94"/>
      <c r="AH526" s="100"/>
      <c r="AI526" s="170"/>
      <c r="AJ526" s="169"/>
      <c r="AK526" s="98"/>
      <c r="AL526" s="168"/>
      <c r="AM526" s="97"/>
      <c r="AN526" s="98"/>
      <c r="AO526" s="98"/>
      <c r="AP526" s="225"/>
      <c r="AQ526" s="175"/>
      <c r="AR526" s="98"/>
      <c r="AS526" s="235"/>
      <c r="AT526" s="168"/>
      <c r="AU526" s="136"/>
      <c r="AV526" s="99"/>
      <c r="AW526" s="40"/>
      <c r="AX526" s="40"/>
      <c r="AY526" s="40"/>
      <c r="AZ526" s="40"/>
      <c r="BA526" s="40"/>
      <c r="BB526" s="40"/>
      <c r="BC526" s="40"/>
      <c r="BD526" s="40"/>
      <c r="BE526" s="40"/>
      <c r="BF526" s="101"/>
      <c r="BG526" s="96"/>
      <c r="BH526" s="99"/>
      <c r="BI526" s="40"/>
      <c r="BJ526" s="40"/>
      <c r="BK526" s="40"/>
      <c r="BL526" s="40"/>
      <c r="BM526" s="40"/>
      <c r="BN526" s="40"/>
      <c r="BO526" s="40"/>
      <c r="BP526" s="100"/>
      <c r="BQ526" s="40"/>
      <c r="BR526" s="40"/>
      <c r="BS526" s="40"/>
      <c r="BT526" s="40"/>
      <c r="BU526" s="40"/>
      <c r="BV526" s="40"/>
      <c r="BW526" s="40"/>
      <c r="BX526" s="40"/>
      <c r="BY526" s="100"/>
      <c r="BZ526" s="99"/>
      <c r="CA526" s="40"/>
      <c r="CB526" s="40"/>
      <c r="CC526" s="40"/>
      <c r="CD526" s="40"/>
      <c r="CE526" s="40"/>
      <c r="CF526" s="40"/>
      <c r="CG526" s="40"/>
      <c r="CH526" s="40"/>
      <c r="CI526" s="40"/>
      <c r="CJ526" s="40"/>
      <c r="CK526" s="40"/>
      <c r="CL526" s="40"/>
      <c r="CM526" s="40"/>
      <c r="CN526" s="40"/>
      <c r="CO526" s="40"/>
      <c r="CP526" s="40"/>
      <c r="CQ526" s="40"/>
      <c r="CR526" s="40"/>
      <c r="CS526" s="102"/>
      <c r="CT526" s="103"/>
      <c r="CU526" s="40"/>
      <c r="CV526" s="40"/>
      <c r="CW526" s="40"/>
      <c r="CX526" s="40"/>
      <c r="CY526" s="40"/>
      <c r="CZ526" s="40"/>
      <c r="DA526" s="40"/>
      <c r="DB526" s="40"/>
      <c r="DC526" s="40"/>
      <c r="DD526" s="40"/>
      <c r="DE526" s="40"/>
      <c r="DF526" s="40"/>
      <c r="DG526" s="40"/>
      <c r="DH526" s="40"/>
      <c r="DI526" s="40"/>
      <c r="DJ526" s="40"/>
      <c r="DK526" s="40"/>
      <c r="DL526" s="40"/>
      <c r="DM526" s="40"/>
      <c r="DN526" s="40"/>
      <c r="DO526" s="94"/>
      <c r="DP526" s="100"/>
      <c r="DQ526" s="104"/>
      <c r="DR526" s="105"/>
      <c r="DS526" s="105"/>
      <c r="DT526" s="105"/>
      <c r="DU526" s="105"/>
      <c r="DV526" s="105"/>
      <c r="DW526" s="94"/>
      <c r="DX526" s="191"/>
      <c r="DY526" s="104"/>
      <c r="DZ526" s="105"/>
      <c r="EA526" s="105"/>
      <c r="EB526" s="105"/>
      <c r="EC526" s="105"/>
      <c r="ED526" s="105"/>
      <c r="EE526" s="105"/>
      <c r="EF526" s="94"/>
      <c r="EG526" s="96"/>
      <c r="EH526" s="18"/>
      <c r="EI526" s="2"/>
      <c r="EJ526" s="2"/>
      <c r="EK526" s="100"/>
      <c r="EL526" s="99"/>
      <c r="EM526" s="40"/>
      <c r="EN526" s="40"/>
      <c r="EO526" s="100"/>
      <c r="EP526" s="99"/>
      <c r="EQ526" s="40"/>
      <c r="ER526" s="40"/>
      <c r="ES526" s="40"/>
      <c r="ET526" s="40"/>
      <c r="EU526" s="40"/>
      <c r="EV526" s="40"/>
      <c r="EW526" s="100"/>
      <c r="EX526" s="99"/>
      <c r="EY526" s="40"/>
      <c r="EZ526" s="40"/>
      <c r="FA526" s="40"/>
      <c r="FB526" s="40"/>
      <c r="FC526" s="40"/>
      <c r="FD526" s="40"/>
      <c r="FE526" s="100"/>
    </row>
    <row r="527" spans="1:161">
      <c r="A527" s="119" t="str">
        <f>Validation!B527</f>
        <v>Pass</v>
      </c>
      <c r="B527" s="150"/>
      <c r="C527" s="150"/>
      <c r="D527" s="150"/>
      <c r="E527" s="151"/>
      <c r="F527" s="152"/>
      <c r="G527" s="150"/>
      <c r="H527" s="149"/>
      <c r="I527" s="40"/>
      <c r="J527" s="149"/>
      <c r="K527" s="102"/>
      <c r="L527" s="40"/>
      <c r="M527" s="123"/>
      <c r="N527" s="137"/>
      <c r="O527" s="137"/>
      <c r="P527" s="95"/>
      <c r="Q527" s="94"/>
      <c r="R527" s="96"/>
      <c r="S527" s="95"/>
      <c r="T527" s="40"/>
      <c r="U527" s="40"/>
      <c r="V527" s="185"/>
      <c r="W527" s="167"/>
      <c r="X527" s="96"/>
      <c r="Y527" s="99"/>
      <c r="Z527" s="40"/>
      <c r="AA527" s="40"/>
      <c r="AB527" s="171"/>
      <c r="AC527" s="172"/>
      <c r="AD527" s="40"/>
      <c r="AE527" s="40"/>
      <c r="AF527" s="94"/>
      <c r="AG527" s="94"/>
      <c r="AH527" s="100"/>
      <c r="AI527" s="170"/>
      <c r="AJ527" s="169"/>
      <c r="AK527" s="98"/>
      <c r="AL527" s="168"/>
      <c r="AM527" s="97"/>
      <c r="AN527" s="98"/>
      <c r="AO527" s="98"/>
      <c r="AP527" s="225"/>
      <c r="AQ527" s="175"/>
      <c r="AR527" s="98"/>
      <c r="AS527" s="235"/>
      <c r="AT527" s="168"/>
      <c r="AU527" s="136"/>
      <c r="AV527" s="99"/>
      <c r="AW527" s="40"/>
      <c r="AX527" s="40"/>
      <c r="AY527" s="40"/>
      <c r="AZ527" s="40"/>
      <c r="BA527" s="40"/>
      <c r="BB527" s="40"/>
      <c r="BC527" s="40"/>
      <c r="BD527" s="40"/>
      <c r="BE527" s="40"/>
      <c r="BF527" s="101"/>
      <c r="BG527" s="96"/>
      <c r="BH527" s="99"/>
      <c r="BI527" s="40"/>
      <c r="BJ527" s="40"/>
      <c r="BK527" s="40"/>
      <c r="BL527" s="40"/>
      <c r="BM527" s="40"/>
      <c r="BN527" s="40"/>
      <c r="BO527" s="40"/>
      <c r="BP527" s="100"/>
      <c r="BQ527" s="40"/>
      <c r="BR527" s="40"/>
      <c r="BS527" s="40"/>
      <c r="BT527" s="40"/>
      <c r="BU527" s="40"/>
      <c r="BV527" s="40"/>
      <c r="BW527" s="40"/>
      <c r="BX527" s="40"/>
      <c r="BY527" s="100"/>
      <c r="BZ527" s="99"/>
      <c r="CA527" s="40"/>
      <c r="CB527" s="40"/>
      <c r="CC527" s="40"/>
      <c r="CD527" s="40"/>
      <c r="CE527" s="40"/>
      <c r="CF527" s="40"/>
      <c r="CG527" s="40"/>
      <c r="CH527" s="40"/>
      <c r="CI527" s="40"/>
      <c r="CJ527" s="40"/>
      <c r="CK527" s="40"/>
      <c r="CL527" s="40"/>
      <c r="CM527" s="40"/>
      <c r="CN527" s="40"/>
      <c r="CO527" s="40"/>
      <c r="CP527" s="40"/>
      <c r="CQ527" s="40"/>
      <c r="CR527" s="40"/>
      <c r="CS527" s="102"/>
      <c r="CT527" s="103"/>
      <c r="CU527" s="40"/>
      <c r="CV527" s="40"/>
      <c r="CW527" s="40"/>
      <c r="CX527" s="40"/>
      <c r="CY527" s="40"/>
      <c r="CZ527" s="40"/>
      <c r="DA527" s="40"/>
      <c r="DB527" s="40"/>
      <c r="DC527" s="40"/>
      <c r="DD527" s="40"/>
      <c r="DE527" s="40"/>
      <c r="DF527" s="40"/>
      <c r="DG527" s="40"/>
      <c r="DH527" s="40"/>
      <c r="DI527" s="40"/>
      <c r="DJ527" s="40"/>
      <c r="DK527" s="40"/>
      <c r="DL527" s="40"/>
      <c r="DM527" s="40"/>
      <c r="DN527" s="40"/>
      <c r="DO527" s="94"/>
      <c r="DP527" s="100"/>
      <c r="DQ527" s="104"/>
      <c r="DR527" s="105"/>
      <c r="DS527" s="105"/>
      <c r="DT527" s="105"/>
      <c r="DU527" s="105"/>
      <c r="DV527" s="105"/>
      <c r="DW527" s="94"/>
      <c r="DX527" s="191"/>
      <c r="DY527" s="104"/>
      <c r="DZ527" s="105"/>
      <c r="EA527" s="105"/>
      <c r="EB527" s="105"/>
      <c r="EC527" s="105"/>
      <c r="ED527" s="105"/>
      <c r="EE527" s="105"/>
      <c r="EF527" s="94"/>
      <c r="EG527" s="96"/>
      <c r="EH527" s="18"/>
      <c r="EI527" s="2"/>
      <c r="EJ527" s="2"/>
      <c r="EK527" s="100"/>
      <c r="EL527" s="99"/>
      <c r="EM527" s="40"/>
      <c r="EN527" s="40"/>
      <c r="EO527" s="100"/>
      <c r="EP527" s="99"/>
      <c r="EQ527" s="40"/>
      <c r="ER527" s="40"/>
      <c r="ES527" s="40"/>
      <c r="ET527" s="40"/>
      <c r="EU527" s="40"/>
      <c r="EV527" s="40"/>
      <c r="EW527" s="100"/>
      <c r="EX527" s="99"/>
      <c r="EY527" s="40"/>
      <c r="EZ527" s="40"/>
      <c r="FA527" s="40"/>
      <c r="FB527" s="40"/>
      <c r="FC527" s="40"/>
      <c r="FD527" s="40"/>
      <c r="FE527" s="100"/>
    </row>
    <row r="528" spans="1:161">
      <c r="A528" s="119" t="str">
        <f>Validation!B528</f>
        <v>Pass</v>
      </c>
      <c r="B528" s="150"/>
      <c r="C528" s="150"/>
      <c r="D528" s="150"/>
      <c r="E528" s="151"/>
      <c r="F528" s="152"/>
      <c r="G528" s="150"/>
      <c r="H528" s="149"/>
      <c r="I528" s="40"/>
      <c r="J528" s="149"/>
      <c r="K528" s="102"/>
      <c r="L528" s="40"/>
      <c r="M528" s="123"/>
      <c r="N528" s="137"/>
      <c r="O528" s="137"/>
      <c r="P528" s="95"/>
      <c r="Q528" s="94"/>
      <c r="R528" s="96"/>
      <c r="S528" s="95"/>
      <c r="T528" s="40"/>
      <c r="U528" s="40"/>
      <c r="V528" s="185"/>
      <c r="W528" s="167"/>
      <c r="X528" s="96"/>
      <c r="Y528" s="99"/>
      <c r="Z528" s="40"/>
      <c r="AA528" s="40"/>
      <c r="AB528" s="171"/>
      <c r="AC528" s="172"/>
      <c r="AD528" s="40"/>
      <c r="AE528" s="40"/>
      <c r="AF528" s="94"/>
      <c r="AG528" s="94"/>
      <c r="AH528" s="100"/>
      <c r="AI528" s="170"/>
      <c r="AJ528" s="169"/>
      <c r="AK528" s="98"/>
      <c r="AL528" s="168"/>
      <c r="AM528" s="97"/>
      <c r="AN528" s="98"/>
      <c r="AO528" s="98"/>
      <c r="AP528" s="225"/>
      <c r="AQ528" s="175"/>
      <c r="AR528" s="98"/>
      <c r="AS528" s="235"/>
      <c r="AT528" s="168"/>
      <c r="AU528" s="136"/>
      <c r="AV528" s="99"/>
      <c r="AW528" s="40"/>
      <c r="AX528" s="40"/>
      <c r="AY528" s="40"/>
      <c r="AZ528" s="40"/>
      <c r="BA528" s="40"/>
      <c r="BB528" s="40"/>
      <c r="BC528" s="40"/>
      <c r="BD528" s="40"/>
      <c r="BE528" s="40"/>
      <c r="BF528" s="101"/>
      <c r="BG528" s="96"/>
      <c r="BH528" s="99"/>
      <c r="BI528" s="40"/>
      <c r="BJ528" s="40"/>
      <c r="BK528" s="40"/>
      <c r="BL528" s="40"/>
      <c r="BM528" s="40"/>
      <c r="BN528" s="40"/>
      <c r="BO528" s="40"/>
      <c r="BP528" s="100"/>
      <c r="BQ528" s="40"/>
      <c r="BR528" s="40"/>
      <c r="BS528" s="40"/>
      <c r="BT528" s="40"/>
      <c r="BU528" s="40"/>
      <c r="BV528" s="40"/>
      <c r="BW528" s="40"/>
      <c r="BX528" s="40"/>
      <c r="BY528" s="100"/>
      <c r="BZ528" s="99"/>
      <c r="CA528" s="40"/>
      <c r="CB528" s="40"/>
      <c r="CC528" s="40"/>
      <c r="CD528" s="40"/>
      <c r="CE528" s="40"/>
      <c r="CF528" s="40"/>
      <c r="CG528" s="40"/>
      <c r="CH528" s="40"/>
      <c r="CI528" s="40"/>
      <c r="CJ528" s="40"/>
      <c r="CK528" s="40"/>
      <c r="CL528" s="40"/>
      <c r="CM528" s="40"/>
      <c r="CN528" s="40"/>
      <c r="CO528" s="40"/>
      <c r="CP528" s="40"/>
      <c r="CQ528" s="40"/>
      <c r="CR528" s="40"/>
      <c r="CS528" s="102"/>
      <c r="CT528" s="103"/>
      <c r="CU528" s="40"/>
      <c r="CV528" s="40"/>
      <c r="CW528" s="40"/>
      <c r="CX528" s="40"/>
      <c r="CY528" s="40"/>
      <c r="CZ528" s="40"/>
      <c r="DA528" s="40"/>
      <c r="DB528" s="40"/>
      <c r="DC528" s="40"/>
      <c r="DD528" s="40"/>
      <c r="DE528" s="40"/>
      <c r="DF528" s="40"/>
      <c r="DG528" s="40"/>
      <c r="DH528" s="40"/>
      <c r="DI528" s="40"/>
      <c r="DJ528" s="40"/>
      <c r="DK528" s="40"/>
      <c r="DL528" s="40"/>
      <c r="DM528" s="40"/>
      <c r="DN528" s="40"/>
      <c r="DO528" s="94"/>
      <c r="DP528" s="100"/>
      <c r="DQ528" s="104"/>
      <c r="DR528" s="105"/>
      <c r="DS528" s="105"/>
      <c r="DT528" s="105"/>
      <c r="DU528" s="105"/>
      <c r="DV528" s="105"/>
      <c r="DW528" s="94"/>
      <c r="DX528" s="191"/>
      <c r="DY528" s="104"/>
      <c r="DZ528" s="105"/>
      <c r="EA528" s="105"/>
      <c r="EB528" s="105"/>
      <c r="EC528" s="105"/>
      <c r="ED528" s="105"/>
      <c r="EE528" s="105"/>
      <c r="EF528" s="94"/>
      <c r="EG528" s="96"/>
      <c r="EH528" s="18"/>
      <c r="EI528" s="2"/>
      <c r="EJ528" s="2"/>
      <c r="EK528" s="100"/>
      <c r="EL528" s="99"/>
      <c r="EM528" s="40"/>
      <c r="EN528" s="40"/>
      <c r="EO528" s="100"/>
      <c r="EP528" s="99"/>
      <c r="EQ528" s="40"/>
      <c r="ER528" s="40"/>
      <c r="ES528" s="40"/>
      <c r="ET528" s="40"/>
      <c r="EU528" s="40"/>
      <c r="EV528" s="40"/>
      <c r="EW528" s="100"/>
      <c r="EX528" s="99"/>
      <c r="EY528" s="40"/>
      <c r="EZ528" s="40"/>
      <c r="FA528" s="40"/>
      <c r="FB528" s="40"/>
      <c r="FC528" s="40"/>
      <c r="FD528" s="40"/>
      <c r="FE528" s="100"/>
    </row>
    <row r="529" spans="1:161">
      <c r="A529" s="119" t="str">
        <f>Validation!B529</f>
        <v>Pass</v>
      </c>
      <c r="B529" s="150"/>
      <c r="C529" s="150"/>
      <c r="D529" s="150"/>
      <c r="E529" s="151"/>
      <c r="F529" s="152"/>
      <c r="G529" s="150"/>
      <c r="H529" s="149"/>
      <c r="I529" s="40"/>
      <c r="J529" s="149"/>
      <c r="K529" s="102"/>
      <c r="L529" s="40"/>
      <c r="M529" s="123"/>
      <c r="N529" s="137"/>
      <c r="O529" s="137"/>
      <c r="P529" s="95"/>
      <c r="Q529" s="94"/>
      <c r="R529" s="96"/>
      <c r="S529" s="95"/>
      <c r="T529" s="40"/>
      <c r="U529" s="40"/>
      <c r="V529" s="185"/>
      <c r="W529" s="167"/>
      <c r="X529" s="96"/>
      <c r="Y529" s="99"/>
      <c r="Z529" s="40"/>
      <c r="AA529" s="40"/>
      <c r="AB529" s="171"/>
      <c r="AC529" s="172"/>
      <c r="AD529" s="40"/>
      <c r="AE529" s="40"/>
      <c r="AF529" s="94"/>
      <c r="AG529" s="94"/>
      <c r="AH529" s="100"/>
      <c r="AI529" s="170"/>
      <c r="AJ529" s="169"/>
      <c r="AK529" s="98"/>
      <c r="AL529" s="168"/>
      <c r="AM529" s="97"/>
      <c r="AN529" s="98"/>
      <c r="AO529" s="98"/>
      <c r="AP529" s="225"/>
      <c r="AQ529" s="175"/>
      <c r="AR529" s="98"/>
      <c r="AS529" s="235"/>
      <c r="AT529" s="168"/>
      <c r="AU529" s="136"/>
      <c r="AV529" s="99"/>
      <c r="AW529" s="40"/>
      <c r="AX529" s="40"/>
      <c r="AY529" s="40"/>
      <c r="AZ529" s="40"/>
      <c r="BA529" s="40"/>
      <c r="BB529" s="40"/>
      <c r="BC529" s="40"/>
      <c r="BD529" s="40"/>
      <c r="BE529" s="40"/>
      <c r="BF529" s="101"/>
      <c r="BG529" s="96"/>
      <c r="BH529" s="99"/>
      <c r="BI529" s="40"/>
      <c r="BJ529" s="40"/>
      <c r="BK529" s="40"/>
      <c r="BL529" s="40"/>
      <c r="BM529" s="40"/>
      <c r="BN529" s="40"/>
      <c r="BO529" s="40"/>
      <c r="BP529" s="100"/>
      <c r="BQ529" s="40"/>
      <c r="BR529" s="40"/>
      <c r="BS529" s="40"/>
      <c r="BT529" s="40"/>
      <c r="BU529" s="40"/>
      <c r="BV529" s="40"/>
      <c r="BW529" s="40"/>
      <c r="BX529" s="40"/>
      <c r="BY529" s="100"/>
      <c r="BZ529" s="99"/>
      <c r="CA529" s="40"/>
      <c r="CB529" s="40"/>
      <c r="CC529" s="40"/>
      <c r="CD529" s="40"/>
      <c r="CE529" s="40"/>
      <c r="CF529" s="40"/>
      <c r="CG529" s="40"/>
      <c r="CH529" s="40"/>
      <c r="CI529" s="40"/>
      <c r="CJ529" s="40"/>
      <c r="CK529" s="40"/>
      <c r="CL529" s="40"/>
      <c r="CM529" s="40"/>
      <c r="CN529" s="40"/>
      <c r="CO529" s="40"/>
      <c r="CP529" s="40"/>
      <c r="CQ529" s="40"/>
      <c r="CR529" s="40"/>
      <c r="CS529" s="102"/>
      <c r="CT529" s="103"/>
      <c r="CU529" s="40"/>
      <c r="CV529" s="40"/>
      <c r="CW529" s="40"/>
      <c r="CX529" s="40"/>
      <c r="CY529" s="40"/>
      <c r="CZ529" s="40"/>
      <c r="DA529" s="40"/>
      <c r="DB529" s="40"/>
      <c r="DC529" s="40"/>
      <c r="DD529" s="40"/>
      <c r="DE529" s="40"/>
      <c r="DF529" s="40"/>
      <c r="DG529" s="40"/>
      <c r="DH529" s="40"/>
      <c r="DI529" s="40"/>
      <c r="DJ529" s="40"/>
      <c r="DK529" s="40"/>
      <c r="DL529" s="40"/>
      <c r="DM529" s="40"/>
      <c r="DN529" s="40"/>
      <c r="DO529" s="94"/>
      <c r="DP529" s="100"/>
      <c r="DQ529" s="104"/>
      <c r="DR529" s="105"/>
      <c r="DS529" s="105"/>
      <c r="DT529" s="105"/>
      <c r="DU529" s="105"/>
      <c r="DV529" s="105"/>
      <c r="DW529" s="94"/>
      <c r="DX529" s="191"/>
      <c r="DY529" s="104"/>
      <c r="DZ529" s="105"/>
      <c r="EA529" s="105"/>
      <c r="EB529" s="105"/>
      <c r="EC529" s="105"/>
      <c r="ED529" s="105"/>
      <c r="EE529" s="105"/>
      <c r="EF529" s="94"/>
      <c r="EG529" s="96"/>
      <c r="EH529" s="18"/>
      <c r="EI529" s="2"/>
      <c r="EJ529" s="2"/>
      <c r="EK529" s="100"/>
      <c r="EL529" s="99"/>
      <c r="EM529" s="40"/>
      <c r="EN529" s="40"/>
      <c r="EO529" s="100"/>
      <c r="EP529" s="99"/>
      <c r="EQ529" s="40"/>
      <c r="ER529" s="40"/>
      <c r="ES529" s="40"/>
      <c r="ET529" s="40"/>
      <c r="EU529" s="40"/>
      <c r="EV529" s="40"/>
      <c r="EW529" s="100"/>
      <c r="EX529" s="99"/>
      <c r="EY529" s="40"/>
      <c r="EZ529" s="40"/>
      <c r="FA529" s="40"/>
      <c r="FB529" s="40"/>
      <c r="FC529" s="40"/>
      <c r="FD529" s="40"/>
      <c r="FE529" s="100"/>
    </row>
    <row r="530" spans="1:161">
      <c r="A530" s="119" t="str">
        <f>Validation!B530</f>
        <v>Pass</v>
      </c>
      <c r="B530" s="150"/>
      <c r="C530" s="150"/>
      <c r="D530" s="150"/>
      <c r="E530" s="151"/>
      <c r="F530" s="152"/>
      <c r="G530" s="150"/>
      <c r="H530" s="149"/>
      <c r="I530" s="40"/>
      <c r="J530" s="149"/>
      <c r="K530" s="102"/>
      <c r="L530" s="40"/>
      <c r="M530" s="123"/>
      <c r="N530" s="137"/>
      <c r="O530" s="137"/>
      <c r="P530" s="95"/>
      <c r="Q530" s="94"/>
      <c r="R530" s="96"/>
      <c r="S530" s="95"/>
      <c r="T530" s="40"/>
      <c r="U530" s="40"/>
      <c r="V530" s="185"/>
      <c r="W530" s="167"/>
      <c r="X530" s="96"/>
      <c r="Y530" s="99"/>
      <c r="Z530" s="40"/>
      <c r="AA530" s="40"/>
      <c r="AB530" s="171"/>
      <c r="AC530" s="172"/>
      <c r="AD530" s="40"/>
      <c r="AE530" s="40"/>
      <c r="AF530" s="94"/>
      <c r="AG530" s="94"/>
      <c r="AH530" s="100"/>
      <c r="AI530" s="170"/>
      <c r="AJ530" s="169"/>
      <c r="AK530" s="98"/>
      <c r="AL530" s="168"/>
      <c r="AM530" s="97"/>
      <c r="AN530" s="98"/>
      <c r="AO530" s="98"/>
      <c r="AP530" s="225"/>
      <c r="AQ530" s="175"/>
      <c r="AR530" s="98"/>
      <c r="AS530" s="235"/>
      <c r="AT530" s="168"/>
      <c r="AU530" s="136"/>
      <c r="AV530" s="99"/>
      <c r="AW530" s="40"/>
      <c r="AX530" s="40"/>
      <c r="AY530" s="40"/>
      <c r="AZ530" s="40"/>
      <c r="BA530" s="40"/>
      <c r="BB530" s="40"/>
      <c r="BC530" s="40"/>
      <c r="BD530" s="40"/>
      <c r="BE530" s="40"/>
      <c r="BF530" s="101"/>
      <c r="BG530" s="96"/>
      <c r="BH530" s="99"/>
      <c r="BI530" s="40"/>
      <c r="BJ530" s="40"/>
      <c r="BK530" s="40"/>
      <c r="BL530" s="40"/>
      <c r="BM530" s="40"/>
      <c r="BN530" s="40"/>
      <c r="BO530" s="40"/>
      <c r="BP530" s="100"/>
      <c r="BQ530" s="40"/>
      <c r="BR530" s="40"/>
      <c r="BS530" s="40"/>
      <c r="BT530" s="40"/>
      <c r="BU530" s="40"/>
      <c r="BV530" s="40"/>
      <c r="BW530" s="40"/>
      <c r="BX530" s="40"/>
      <c r="BY530" s="100"/>
      <c r="BZ530" s="99"/>
      <c r="CA530" s="40"/>
      <c r="CB530" s="40"/>
      <c r="CC530" s="40"/>
      <c r="CD530" s="40"/>
      <c r="CE530" s="40"/>
      <c r="CF530" s="40"/>
      <c r="CG530" s="40"/>
      <c r="CH530" s="40"/>
      <c r="CI530" s="40"/>
      <c r="CJ530" s="40"/>
      <c r="CK530" s="40"/>
      <c r="CL530" s="40"/>
      <c r="CM530" s="40"/>
      <c r="CN530" s="40"/>
      <c r="CO530" s="40"/>
      <c r="CP530" s="40"/>
      <c r="CQ530" s="40"/>
      <c r="CR530" s="40"/>
      <c r="CS530" s="102"/>
      <c r="CT530" s="103"/>
      <c r="CU530" s="40"/>
      <c r="CV530" s="40"/>
      <c r="CW530" s="40"/>
      <c r="CX530" s="40"/>
      <c r="CY530" s="40"/>
      <c r="CZ530" s="40"/>
      <c r="DA530" s="40"/>
      <c r="DB530" s="40"/>
      <c r="DC530" s="40"/>
      <c r="DD530" s="40"/>
      <c r="DE530" s="40"/>
      <c r="DF530" s="40"/>
      <c r="DG530" s="40"/>
      <c r="DH530" s="40"/>
      <c r="DI530" s="40"/>
      <c r="DJ530" s="40"/>
      <c r="DK530" s="40"/>
      <c r="DL530" s="40"/>
      <c r="DM530" s="40"/>
      <c r="DN530" s="40"/>
      <c r="DO530" s="94"/>
      <c r="DP530" s="100"/>
      <c r="DQ530" s="104"/>
      <c r="DR530" s="105"/>
      <c r="DS530" s="105"/>
      <c r="DT530" s="105"/>
      <c r="DU530" s="105"/>
      <c r="DV530" s="105"/>
      <c r="DW530" s="94"/>
      <c r="DX530" s="191"/>
      <c r="DY530" s="104"/>
      <c r="DZ530" s="105"/>
      <c r="EA530" s="105"/>
      <c r="EB530" s="105"/>
      <c r="EC530" s="105"/>
      <c r="ED530" s="105"/>
      <c r="EE530" s="105"/>
      <c r="EF530" s="94"/>
      <c r="EG530" s="96"/>
      <c r="EH530" s="18"/>
      <c r="EI530" s="2"/>
      <c r="EJ530" s="2"/>
      <c r="EK530" s="100"/>
      <c r="EL530" s="99"/>
      <c r="EM530" s="40"/>
      <c r="EN530" s="40"/>
      <c r="EO530" s="100"/>
      <c r="EP530" s="99"/>
      <c r="EQ530" s="40"/>
      <c r="ER530" s="40"/>
      <c r="ES530" s="40"/>
      <c r="ET530" s="40"/>
      <c r="EU530" s="40"/>
      <c r="EV530" s="40"/>
      <c r="EW530" s="100"/>
      <c r="EX530" s="99"/>
      <c r="EY530" s="40"/>
      <c r="EZ530" s="40"/>
      <c r="FA530" s="40"/>
      <c r="FB530" s="40"/>
      <c r="FC530" s="40"/>
      <c r="FD530" s="40"/>
      <c r="FE530" s="100"/>
    </row>
    <row r="531" spans="1:161">
      <c r="A531" s="119" t="str">
        <f>Validation!B531</f>
        <v>Pass</v>
      </c>
      <c r="B531" s="150"/>
      <c r="C531" s="150"/>
      <c r="D531" s="150"/>
      <c r="E531" s="151"/>
      <c r="F531" s="152"/>
      <c r="G531" s="150"/>
      <c r="H531" s="149"/>
      <c r="I531" s="40"/>
      <c r="J531" s="149"/>
      <c r="K531" s="102"/>
      <c r="L531" s="40"/>
      <c r="M531" s="123"/>
      <c r="N531" s="137"/>
      <c r="O531" s="137"/>
      <c r="P531" s="95"/>
      <c r="Q531" s="94"/>
      <c r="R531" s="96"/>
      <c r="S531" s="95"/>
      <c r="T531" s="40"/>
      <c r="U531" s="40"/>
      <c r="V531" s="185"/>
      <c r="W531" s="167"/>
      <c r="X531" s="96"/>
      <c r="Y531" s="99"/>
      <c r="Z531" s="40"/>
      <c r="AA531" s="40"/>
      <c r="AB531" s="171"/>
      <c r="AC531" s="172"/>
      <c r="AD531" s="40"/>
      <c r="AE531" s="40"/>
      <c r="AF531" s="94"/>
      <c r="AG531" s="94"/>
      <c r="AH531" s="100"/>
      <c r="AI531" s="170"/>
      <c r="AJ531" s="169"/>
      <c r="AK531" s="98"/>
      <c r="AL531" s="168"/>
      <c r="AM531" s="97"/>
      <c r="AN531" s="98"/>
      <c r="AO531" s="98"/>
      <c r="AP531" s="225"/>
      <c r="AQ531" s="175"/>
      <c r="AR531" s="98"/>
      <c r="AS531" s="235"/>
      <c r="AT531" s="168"/>
      <c r="AU531" s="136"/>
      <c r="AV531" s="99"/>
      <c r="AW531" s="40"/>
      <c r="AX531" s="40"/>
      <c r="AY531" s="40"/>
      <c r="AZ531" s="40"/>
      <c r="BA531" s="40"/>
      <c r="BB531" s="40"/>
      <c r="BC531" s="40"/>
      <c r="BD531" s="40"/>
      <c r="BE531" s="40"/>
      <c r="BF531" s="101"/>
      <c r="BG531" s="96"/>
      <c r="BH531" s="99"/>
      <c r="BI531" s="40"/>
      <c r="BJ531" s="40"/>
      <c r="BK531" s="40"/>
      <c r="BL531" s="40"/>
      <c r="BM531" s="40"/>
      <c r="BN531" s="40"/>
      <c r="BO531" s="40"/>
      <c r="BP531" s="100"/>
      <c r="BQ531" s="40"/>
      <c r="BR531" s="40"/>
      <c r="BS531" s="40"/>
      <c r="BT531" s="40"/>
      <c r="BU531" s="40"/>
      <c r="BV531" s="40"/>
      <c r="BW531" s="40"/>
      <c r="BX531" s="40"/>
      <c r="BY531" s="100"/>
      <c r="BZ531" s="99"/>
      <c r="CA531" s="40"/>
      <c r="CB531" s="40"/>
      <c r="CC531" s="40"/>
      <c r="CD531" s="40"/>
      <c r="CE531" s="40"/>
      <c r="CF531" s="40"/>
      <c r="CG531" s="40"/>
      <c r="CH531" s="40"/>
      <c r="CI531" s="40"/>
      <c r="CJ531" s="40"/>
      <c r="CK531" s="40"/>
      <c r="CL531" s="40"/>
      <c r="CM531" s="40"/>
      <c r="CN531" s="40"/>
      <c r="CO531" s="40"/>
      <c r="CP531" s="40"/>
      <c r="CQ531" s="40"/>
      <c r="CR531" s="40"/>
      <c r="CS531" s="102"/>
      <c r="CT531" s="103"/>
      <c r="CU531" s="40"/>
      <c r="CV531" s="40"/>
      <c r="CW531" s="40"/>
      <c r="CX531" s="40"/>
      <c r="CY531" s="40"/>
      <c r="CZ531" s="40"/>
      <c r="DA531" s="40"/>
      <c r="DB531" s="40"/>
      <c r="DC531" s="40"/>
      <c r="DD531" s="40"/>
      <c r="DE531" s="40"/>
      <c r="DF531" s="40"/>
      <c r="DG531" s="40"/>
      <c r="DH531" s="40"/>
      <c r="DI531" s="40"/>
      <c r="DJ531" s="40"/>
      <c r="DK531" s="40"/>
      <c r="DL531" s="40"/>
      <c r="DM531" s="40"/>
      <c r="DN531" s="40"/>
      <c r="DO531" s="94"/>
      <c r="DP531" s="100"/>
      <c r="DQ531" s="104"/>
      <c r="DR531" s="105"/>
      <c r="DS531" s="105"/>
      <c r="DT531" s="105"/>
      <c r="DU531" s="105"/>
      <c r="DV531" s="105"/>
      <c r="DW531" s="94"/>
      <c r="DX531" s="191"/>
      <c r="DY531" s="104"/>
      <c r="DZ531" s="105"/>
      <c r="EA531" s="105"/>
      <c r="EB531" s="105"/>
      <c r="EC531" s="105"/>
      <c r="ED531" s="105"/>
      <c r="EE531" s="105"/>
      <c r="EF531" s="94"/>
      <c r="EG531" s="96"/>
      <c r="EH531" s="18"/>
      <c r="EI531" s="2"/>
      <c r="EJ531" s="2"/>
      <c r="EK531" s="100"/>
      <c r="EL531" s="99"/>
      <c r="EM531" s="40"/>
      <c r="EN531" s="40"/>
      <c r="EO531" s="100"/>
      <c r="EP531" s="99"/>
      <c r="EQ531" s="40"/>
      <c r="ER531" s="40"/>
      <c r="ES531" s="40"/>
      <c r="ET531" s="40"/>
      <c r="EU531" s="40"/>
      <c r="EV531" s="40"/>
      <c r="EW531" s="100"/>
      <c r="EX531" s="99"/>
      <c r="EY531" s="40"/>
      <c r="EZ531" s="40"/>
      <c r="FA531" s="40"/>
      <c r="FB531" s="40"/>
      <c r="FC531" s="40"/>
      <c r="FD531" s="40"/>
      <c r="FE531" s="100"/>
    </row>
    <row r="532" spans="1:161">
      <c r="A532" s="119" t="str">
        <f>Validation!B532</f>
        <v>Pass</v>
      </c>
      <c r="B532" s="150"/>
      <c r="C532" s="150"/>
      <c r="D532" s="150"/>
      <c r="E532" s="151"/>
      <c r="F532" s="152"/>
      <c r="G532" s="150"/>
      <c r="H532" s="149"/>
      <c r="I532" s="40"/>
      <c r="J532" s="149"/>
      <c r="K532" s="102"/>
      <c r="L532" s="40"/>
      <c r="M532" s="123"/>
      <c r="N532" s="137"/>
      <c r="O532" s="137"/>
      <c r="P532" s="95"/>
      <c r="Q532" s="94"/>
      <c r="R532" s="96"/>
      <c r="S532" s="95"/>
      <c r="T532" s="40"/>
      <c r="U532" s="40"/>
      <c r="V532" s="185"/>
      <c r="W532" s="167"/>
      <c r="X532" s="96"/>
      <c r="Y532" s="99"/>
      <c r="Z532" s="40"/>
      <c r="AA532" s="40"/>
      <c r="AB532" s="171"/>
      <c r="AC532" s="172"/>
      <c r="AD532" s="40"/>
      <c r="AE532" s="40"/>
      <c r="AF532" s="94"/>
      <c r="AG532" s="94"/>
      <c r="AH532" s="100"/>
      <c r="AI532" s="170"/>
      <c r="AJ532" s="169"/>
      <c r="AK532" s="98"/>
      <c r="AL532" s="168"/>
      <c r="AM532" s="97"/>
      <c r="AN532" s="98"/>
      <c r="AO532" s="98"/>
      <c r="AP532" s="225"/>
      <c r="AQ532" s="175"/>
      <c r="AR532" s="98"/>
      <c r="AS532" s="235"/>
      <c r="AT532" s="168"/>
      <c r="AU532" s="136"/>
      <c r="AV532" s="99"/>
      <c r="AW532" s="40"/>
      <c r="AX532" s="40"/>
      <c r="AY532" s="40"/>
      <c r="AZ532" s="40"/>
      <c r="BA532" s="40"/>
      <c r="BB532" s="40"/>
      <c r="BC532" s="40"/>
      <c r="BD532" s="40"/>
      <c r="BE532" s="40"/>
      <c r="BF532" s="101"/>
      <c r="BG532" s="96"/>
      <c r="BH532" s="99"/>
      <c r="BI532" s="40"/>
      <c r="BJ532" s="40"/>
      <c r="BK532" s="40"/>
      <c r="BL532" s="40"/>
      <c r="BM532" s="40"/>
      <c r="BN532" s="40"/>
      <c r="BO532" s="40"/>
      <c r="BP532" s="100"/>
      <c r="BQ532" s="40"/>
      <c r="BR532" s="40"/>
      <c r="BS532" s="40"/>
      <c r="BT532" s="40"/>
      <c r="BU532" s="40"/>
      <c r="BV532" s="40"/>
      <c r="BW532" s="40"/>
      <c r="BX532" s="40"/>
      <c r="BY532" s="100"/>
      <c r="BZ532" s="99"/>
      <c r="CA532" s="40"/>
      <c r="CB532" s="40"/>
      <c r="CC532" s="40"/>
      <c r="CD532" s="40"/>
      <c r="CE532" s="40"/>
      <c r="CF532" s="40"/>
      <c r="CG532" s="40"/>
      <c r="CH532" s="40"/>
      <c r="CI532" s="40"/>
      <c r="CJ532" s="40"/>
      <c r="CK532" s="40"/>
      <c r="CL532" s="40"/>
      <c r="CM532" s="40"/>
      <c r="CN532" s="40"/>
      <c r="CO532" s="40"/>
      <c r="CP532" s="40"/>
      <c r="CQ532" s="40"/>
      <c r="CR532" s="40"/>
      <c r="CS532" s="102"/>
      <c r="CT532" s="103"/>
      <c r="CU532" s="40"/>
      <c r="CV532" s="40"/>
      <c r="CW532" s="40"/>
      <c r="CX532" s="40"/>
      <c r="CY532" s="40"/>
      <c r="CZ532" s="40"/>
      <c r="DA532" s="40"/>
      <c r="DB532" s="40"/>
      <c r="DC532" s="40"/>
      <c r="DD532" s="40"/>
      <c r="DE532" s="40"/>
      <c r="DF532" s="40"/>
      <c r="DG532" s="40"/>
      <c r="DH532" s="40"/>
      <c r="DI532" s="40"/>
      <c r="DJ532" s="40"/>
      <c r="DK532" s="40"/>
      <c r="DL532" s="40"/>
      <c r="DM532" s="40"/>
      <c r="DN532" s="40"/>
      <c r="DO532" s="94"/>
      <c r="DP532" s="100"/>
      <c r="DQ532" s="104"/>
      <c r="DR532" s="105"/>
      <c r="DS532" s="105"/>
      <c r="DT532" s="105"/>
      <c r="DU532" s="105"/>
      <c r="DV532" s="105"/>
      <c r="DW532" s="94"/>
      <c r="DX532" s="191"/>
      <c r="DY532" s="104"/>
      <c r="DZ532" s="105"/>
      <c r="EA532" s="105"/>
      <c r="EB532" s="105"/>
      <c r="EC532" s="105"/>
      <c r="ED532" s="105"/>
      <c r="EE532" s="105"/>
      <c r="EF532" s="94"/>
      <c r="EG532" s="96"/>
      <c r="EH532" s="18"/>
      <c r="EI532" s="2"/>
      <c r="EJ532" s="2"/>
      <c r="EK532" s="100"/>
      <c r="EL532" s="99"/>
      <c r="EM532" s="40"/>
      <c r="EN532" s="40"/>
      <c r="EO532" s="100"/>
      <c r="EP532" s="99"/>
      <c r="EQ532" s="40"/>
      <c r="ER532" s="40"/>
      <c r="ES532" s="40"/>
      <c r="ET532" s="40"/>
      <c r="EU532" s="40"/>
      <c r="EV532" s="40"/>
      <c r="EW532" s="100"/>
      <c r="EX532" s="99"/>
      <c r="EY532" s="40"/>
      <c r="EZ532" s="40"/>
      <c r="FA532" s="40"/>
      <c r="FB532" s="40"/>
      <c r="FC532" s="40"/>
      <c r="FD532" s="40"/>
      <c r="FE532" s="100"/>
    </row>
    <row r="533" spans="1:161">
      <c r="A533" s="119" t="str">
        <f>Validation!B533</f>
        <v>Pass</v>
      </c>
      <c r="B533" s="150"/>
      <c r="C533" s="150"/>
      <c r="D533" s="150"/>
      <c r="E533" s="151"/>
      <c r="F533" s="152"/>
      <c r="G533" s="150"/>
      <c r="H533" s="149"/>
      <c r="I533" s="40"/>
      <c r="J533" s="149"/>
      <c r="K533" s="102"/>
      <c r="L533" s="40"/>
      <c r="M533" s="123"/>
      <c r="N533" s="137"/>
      <c r="O533" s="137"/>
      <c r="P533" s="95"/>
      <c r="Q533" s="94"/>
      <c r="R533" s="96"/>
      <c r="S533" s="95"/>
      <c r="T533" s="40"/>
      <c r="U533" s="40"/>
      <c r="V533" s="185"/>
      <c r="W533" s="167"/>
      <c r="X533" s="96"/>
      <c r="Y533" s="99"/>
      <c r="Z533" s="40"/>
      <c r="AA533" s="40"/>
      <c r="AB533" s="171"/>
      <c r="AC533" s="172"/>
      <c r="AD533" s="40"/>
      <c r="AE533" s="40"/>
      <c r="AF533" s="94"/>
      <c r="AG533" s="94"/>
      <c r="AH533" s="100"/>
      <c r="AI533" s="170"/>
      <c r="AJ533" s="169"/>
      <c r="AK533" s="98"/>
      <c r="AL533" s="168"/>
      <c r="AM533" s="97"/>
      <c r="AN533" s="98"/>
      <c r="AO533" s="98"/>
      <c r="AP533" s="225"/>
      <c r="AQ533" s="175"/>
      <c r="AR533" s="98"/>
      <c r="AS533" s="235"/>
      <c r="AT533" s="168"/>
      <c r="AU533" s="136"/>
      <c r="AV533" s="99"/>
      <c r="AW533" s="40"/>
      <c r="AX533" s="40"/>
      <c r="AY533" s="40"/>
      <c r="AZ533" s="40"/>
      <c r="BA533" s="40"/>
      <c r="BB533" s="40"/>
      <c r="BC533" s="40"/>
      <c r="BD533" s="40"/>
      <c r="BE533" s="40"/>
      <c r="BF533" s="101"/>
      <c r="BG533" s="96"/>
      <c r="BH533" s="99"/>
      <c r="BI533" s="40"/>
      <c r="BJ533" s="40"/>
      <c r="BK533" s="40"/>
      <c r="BL533" s="40"/>
      <c r="BM533" s="40"/>
      <c r="BN533" s="40"/>
      <c r="BO533" s="40"/>
      <c r="BP533" s="100"/>
      <c r="BQ533" s="40"/>
      <c r="BR533" s="40"/>
      <c r="BS533" s="40"/>
      <c r="BT533" s="40"/>
      <c r="BU533" s="40"/>
      <c r="BV533" s="40"/>
      <c r="BW533" s="40"/>
      <c r="BX533" s="40"/>
      <c r="BY533" s="100"/>
      <c r="BZ533" s="99"/>
      <c r="CA533" s="40"/>
      <c r="CB533" s="40"/>
      <c r="CC533" s="40"/>
      <c r="CD533" s="40"/>
      <c r="CE533" s="40"/>
      <c r="CF533" s="40"/>
      <c r="CG533" s="40"/>
      <c r="CH533" s="40"/>
      <c r="CI533" s="40"/>
      <c r="CJ533" s="40"/>
      <c r="CK533" s="40"/>
      <c r="CL533" s="40"/>
      <c r="CM533" s="40"/>
      <c r="CN533" s="40"/>
      <c r="CO533" s="40"/>
      <c r="CP533" s="40"/>
      <c r="CQ533" s="40"/>
      <c r="CR533" s="40"/>
      <c r="CS533" s="102"/>
      <c r="CT533" s="103"/>
      <c r="CU533" s="40"/>
      <c r="CV533" s="40"/>
      <c r="CW533" s="40"/>
      <c r="CX533" s="40"/>
      <c r="CY533" s="40"/>
      <c r="CZ533" s="40"/>
      <c r="DA533" s="40"/>
      <c r="DB533" s="40"/>
      <c r="DC533" s="40"/>
      <c r="DD533" s="40"/>
      <c r="DE533" s="40"/>
      <c r="DF533" s="40"/>
      <c r="DG533" s="40"/>
      <c r="DH533" s="40"/>
      <c r="DI533" s="40"/>
      <c r="DJ533" s="40"/>
      <c r="DK533" s="40"/>
      <c r="DL533" s="40"/>
      <c r="DM533" s="40"/>
      <c r="DN533" s="40"/>
      <c r="DO533" s="94"/>
      <c r="DP533" s="100"/>
      <c r="DQ533" s="104"/>
      <c r="DR533" s="105"/>
      <c r="DS533" s="105"/>
      <c r="DT533" s="105"/>
      <c r="DU533" s="105"/>
      <c r="DV533" s="105"/>
      <c r="DW533" s="94"/>
      <c r="DX533" s="191"/>
      <c r="DY533" s="104"/>
      <c r="DZ533" s="105"/>
      <c r="EA533" s="105"/>
      <c r="EB533" s="105"/>
      <c r="EC533" s="105"/>
      <c r="ED533" s="105"/>
      <c r="EE533" s="105"/>
      <c r="EF533" s="94"/>
      <c r="EG533" s="96"/>
      <c r="EH533" s="18"/>
      <c r="EI533" s="2"/>
      <c r="EJ533" s="2"/>
      <c r="EK533" s="100"/>
      <c r="EL533" s="99"/>
      <c r="EM533" s="40"/>
      <c r="EN533" s="40"/>
      <c r="EO533" s="100"/>
      <c r="EP533" s="99"/>
      <c r="EQ533" s="40"/>
      <c r="ER533" s="40"/>
      <c r="ES533" s="40"/>
      <c r="ET533" s="40"/>
      <c r="EU533" s="40"/>
      <c r="EV533" s="40"/>
      <c r="EW533" s="100"/>
      <c r="EX533" s="99"/>
      <c r="EY533" s="40"/>
      <c r="EZ533" s="40"/>
      <c r="FA533" s="40"/>
      <c r="FB533" s="40"/>
      <c r="FC533" s="40"/>
      <c r="FD533" s="40"/>
      <c r="FE533" s="100"/>
    </row>
    <row r="534" spans="1:161">
      <c r="A534" s="119" t="str">
        <f>Validation!B534</f>
        <v>Pass</v>
      </c>
      <c r="B534" s="150"/>
      <c r="C534" s="150"/>
      <c r="D534" s="150"/>
      <c r="E534" s="151"/>
      <c r="F534" s="152"/>
      <c r="G534" s="150"/>
      <c r="H534" s="149"/>
      <c r="I534" s="40"/>
      <c r="J534" s="149"/>
      <c r="K534" s="102"/>
      <c r="L534" s="40"/>
      <c r="M534" s="123"/>
      <c r="N534" s="137"/>
      <c r="O534" s="137"/>
      <c r="P534" s="95"/>
      <c r="Q534" s="94"/>
      <c r="R534" s="96"/>
      <c r="S534" s="95"/>
      <c r="T534" s="40"/>
      <c r="U534" s="40"/>
      <c r="V534" s="185"/>
      <c r="W534" s="167"/>
      <c r="X534" s="96"/>
      <c r="Y534" s="99"/>
      <c r="Z534" s="40"/>
      <c r="AA534" s="40"/>
      <c r="AB534" s="171"/>
      <c r="AC534" s="172"/>
      <c r="AD534" s="40"/>
      <c r="AE534" s="40"/>
      <c r="AF534" s="94"/>
      <c r="AG534" s="94"/>
      <c r="AH534" s="100"/>
      <c r="AI534" s="170"/>
      <c r="AJ534" s="169"/>
      <c r="AK534" s="98"/>
      <c r="AL534" s="168"/>
      <c r="AM534" s="97"/>
      <c r="AN534" s="98"/>
      <c r="AO534" s="98"/>
      <c r="AP534" s="225"/>
      <c r="AQ534" s="175"/>
      <c r="AR534" s="98"/>
      <c r="AS534" s="235"/>
      <c r="AT534" s="168"/>
      <c r="AU534" s="136"/>
      <c r="AV534" s="99"/>
      <c r="AW534" s="40"/>
      <c r="AX534" s="40"/>
      <c r="AY534" s="40"/>
      <c r="AZ534" s="40"/>
      <c r="BA534" s="40"/>
      <c r="BB534" s="40"/>
      <c r="BC534" s="40"/>
      <c r="BD534" s="40"/>
      <c r="BE534" s="40"/>
      <c r="BF534" s="101"/>
      <c r="BG534" s="96"/>
      <c r="BH534" s="99"/>
      <c r="BI534" s="40"/>
      <c r="BJ534" s="40"/>
      <c r="BK534" s="40"/>
      <c r="BL534" s="40"/>
      <c r="BM534" s="40"/>
      <c r="BN534" s="40"/>
      <c r="BO534" s="40"/>
      <c r="BP534" s="100"/>
      <c r="BQ534" s="40"/>
      <c r="BR534" s="40"/>
      <c r="BS534" s="40"/>
      <c r="BT534" s="40"/>
      <c r="BU534" s="40"/>
      <c r="BV534" s="40"/>
      <c r="BW534" s="40"/>
      <c r="BX534" s="40"/>
      <c r="BY534" s="100"/>
      <c r="BZ534" s="99"/>
      <c r="CA534" s="40"/>
      <c r="CB534" s="40"/>
      <c r="CC534" s="40"/>
      <c r="CD534" s="40"/>
      <c r="CE534" s="40"/>
      <c r="CF534" s="40"/>
      <c r="CG534" s="40"/>
      <c r="CH534" s="40"/>
      <c r="CI534" s="40"/>
      <c r="CJ534" s="40"/>
      <c r="CK534" s="40"/>
      <c r="CL534" s="40"/>
      <c r="CM534" s="40"/>
      <c r="CN534" s="40"/>
      <c r="CO534" s="40"/>
      <c r="CP534" s="40"/>
      <c r="CQ534" s="40"/>
      <c r="CR534" s="40"/>
      <c r="CS534" s="102"/>
      <c r="CT534" s="103"/>
      <c r="CU534" s="40"/>
      <c r="CV534" s="40"/>
      <c r="CW534" s="40"/>
      <c r="CX534" s="40"/>
      <c r="CY534" s="40"/>
      <c r="CZ534" s="40"/>
      <c r="DA534" s="40"/>
      <c r="DB534" s="40"/>
      <c r="DC534" s="40"/>
      <c r="DD534" s="40"/>
      <c r="DE534" s="40"/>
      <c r="DF534" s="40"/>
      <c r="DG534" s="40"/>
      <c r="DH534" s="40"/>
      <c r="DI534" s="40"/>
      <c r="DJ534" s="40"/>
      <c r="DK534" s="40"/>
      <c r="DL534" s="40"/>
      <c r="DM534" s="40"/>
      <c r="DN534" s="40"/>
      <c r="DO534" s="94"/>
      <c r="DP534" s="100"/>
      <c r="DQ534" s="104"/>
      <c r="DR534" s="105"/>
      <c r="DS534" s="105"/>
      <c r="DT534" s="105"/>
      <c r="DU534" s="105"/>
      <c r="DV534" s="105"/>
      <c r="DW534" s="94"/>
      <c r="DX534" s="191"/>
      <c r="DY534" s="104"/>
      <c r="DZ534" s="105"/>
      <c r="EA534" s="105"/>
      <c r="EB534" s="105"/>
      <c r="EC534" s="105"/>
      <c r="ED534" s="105"/>
      <c r="EE534" s="105"/>
      <c r="EF534" s="94"/>
      <c r="EG534" s="96"/>
      <c r="EH534" s="18"/>
      <c r="EI534" s="2"/>
      <c r="EJ534" s="2"/>
      <c r="EK534" s="100"/>
      <c r="EL534" s="99"/>
      <c r="EM534" s="40"/>
      <c r="EN534" s="40"/>
      <c r="EO534" s="100"/>
      <c r="EP534" s="99"/>
      <c r="EQ534" s="40"/>
      <c r="ER534" s="40"/>
      <c r="ES534" s="40"/>
      <c r="ET534" s="40"/>
      <c r="EU534" s="40"/>
      <c r="EV534" s="40"/>
      <c r="EW534" s="100"/>
      <c r="EX534" s="99"/>
      <c r="EY534" s="40"/>
      <c r="EZ534" s="40"/>
      <c r="FA534" s="40"/>
      <c r="FB534" s="40"/>
      <c r="FC534" s="40"/>
      <c r="FD534" s="40"/>
      <c r="FE534" s="100"/>
    </row>
    <row r="535" spans="1:161">
      <c r="A535" s="119" t="str">
        <f>Validation!B535</f>
        <v>Pass</v>
      </c>
      <c r="B535" s="150"/>
      <c r="C535" s="150"/>
      <c r="D535" s="150"/>
      <c r="E535" s="151"/>
      <c r="F535" s="152"/>
      <c r="G535" s="150"/>
      <c r="H535" s="149"/>
      <c r="I535" s="40"/>
      <c r="J535" s="149"/>
      <c r="K535" s="102"/>
      <c r="L535" s="40"/>
      <c r="M535" s="123"/>
      <c r="N535" s="137"/>
      <c r="O535" s="137"/>
      <c r="P535" s="95"/>
      <c r="Q535" s="94"/>
      <c r="R535" s="96"/>
      <c r="S535" s="95"/>
      <c r="T535" s="40"/>
      <c r="U535" s="40"/>
      <c r="V535" s="185"/>
      <c r="W535" s="167"/>
      <c r="X535" s="96"/>
      <c r="Y535" s="99"/>
      <c r="Z535" s="40"/>
      <c r="AA535" s="40"/>
      <c r="AB535" s="171"/>
      <c r="AC535" s="172"/>
      <c r="AD535" s="40"/>
      <c r="AE535" s="40"/>
      <c r="AF535" s="94"/>
      <c r="AG535" s="94"/>
      <c r="AH535" s="100"/>
      <c r="AI535" s="170"/>
      <c r="AJ535" s="169"/>
      <c r="AK535" s="98"/>
      <c r="AL535" s="168"/>
      <c r="AM535" s="97"/>
      <c r="AN535" s="98"/>
      <c r="AO535" s="98"/>
      <c r="AP535" s="225"/>
      <c r="AQ535" s="175"/>
      <c r="AR535" s="98"/>
      <c r="AS535" s="235"/>
      <c r="AT535" s="168"/>
      <c r="AU535" s="136"/>
      <c r="AV535" s="99"/>
      <c r="AW535" s="40"/>
      <c r="AX535" s="40"/>
      <c r="AY535" s="40"/>
      <c r="AZ535" s="40"/>
      <c r="BA535" s="40"/>
      <c r="BB535" s="40"/>
      <c r="BC535" s="40"/>
      <c r="BD535" s="40"/>
      <c r="BE535" s="40"/>
      <c r="BF535" s="101"/>
      <c r="BG535" s="96"/>
      <c r="BH535" s="99"/>
      <c r="BI535" s="40"/>
      <c r="BJ535" s="40"/>
      <c r="BK535" s="40"/>
      <c r="BL535" s="40"/>
      <c r="BM535" s="40"/>
      <c r="BN535" s="40"/>
      <c r="BO535" s="40"/>
      <c r="BP535" s="100"/>
      <c r="BQ535" s="40"/>
      <c r="BR535" s="40"/>
      <c r="BS535" s="40"/>
      <c r="BT535" s="40"/>
      <c r="BU535" s="40"/>
      <c r="BV535" s="40"/>
      <c r="BW535" s="40"/>
      <c r="BX535" s="40"/>
      <c r="BY535" s="100"/>
      <c r="BZ535" s="99"/>
      <c r="CA535" s="40"/>
      <c r="CB535" s="40"/>
      <c r="CC535" s="40"/>
      <c r="CD535" s="40"/>
      <c r="CE535" s="40"/>
      <c r="CF535" s="40"/>
      <c r="CG535" s="40"/>
      <c r="CH535" s="40"/>
      <c r="CI535" s="40"/>
      <c r="CJ535" s="40"/>
      <c r="CK535" s="40"/>
      <c r="CL535" s="40"/>
      <c r="CM535" s="40"/>
      <c r="CN535" s="40"/>
      <c r="CO535" s="40"/>
      <c r="CP535" s="40"/>
      <c r="CQ535" s="40"/>
      <c r="CR535" s="40"/>
      <c r="CS535" s="102"/>
      <c r="CT535" s="103"/>
      <c r="CU535" s="40"/>
      <c r="CV535" s="40"/>
      <c r="CW535" s="40"/>
      <c r="CX535" s="40"/>
      <c r="CY535" s="40"/>
      <c r="CZ535" s="40"/>
      <c r="DA535" s="40"/>
      <c r="DB535" s="40"/>
      <c r="DC535" s="40"/>
      <c r="DD535" s="40"/>
      <c r="DE535" s="40"/>
      <c r="DF535" s="40"/>
      <c r="DG535" s="40"/>
      <c r="DH535" s="40"/>
      <c r="DI535" s="40"/>
      <c r="DJ535" s="40"/>
      <c r="DK535" s="40"/>
      <c r="DL535" s="40"/>
      <c r="DM535" s="40"/>
      <c r="DN535" s="40"/>
      <c r="DO535" s="94"/>
      <c r="DP535" s="100"/>
      <c r="DQ535" s="104"/>
      <c r="DR535" s="105"/>
      <c r="DS535" s="105"/>
      <c r="DT535" s="105"/>
      <c r="DU535" s="105"/>
      <c r="DV535" s="105"/>
      <c r="DW535" s="94"/>
      <c r="DX535" s="191"/>
      <c r="DY535" s="104"/>
      <c r="DZ535" s="105"/>
      <c r="EA535" s="105"/>
      <c r="EB535" s="105"/>
      <c r="EC535" s="105"/>
      <c r="ED535" s="105"/>
      <c r="EE535" s="105"/>
      <c r="EF535" s="94"/>
      <c r="EG535" s="96"/>
      <c r="EH535" s="18"/>
      <c r="EI535" s="2"/>
      <c r="EJ535" s="2"/>
      <c r="EK535" s="100"/>
      <c r="EL535" s="99"/>
      <c r="EM535" s="40"/>
      <c r="EN535" s="40"/>
      <c r="EO535" s="100"/>
      <c r="EP535" s="99"/>
      <c r="EQ535" s="40"/>
      <c r="ER535" s="40"/>
      <c r="ES535" s="40"/>
      <c r="ET535" s="40"/>
      <c r="EU535" s="40"/>
      <c r="EV535" s="40"/>
      <c r="EW535" s="100"/>
      <c r="EX535" s="99"/>
      <c r="EY535" s="40"/>
      <c r="EZ535" s="40"/>
      <c r="FA535" s="40"/>
      <c r="FB535" s="40"/>
      <c r="FC535" s="40"/>
      <c r="FD535" s="40"/>
      <c r="FE535" s="100"/>
    </row>
    <row r="536" spans="1:161">
      <c r="A536" s="119" t="str">
        <f>Validation!B536</f>
        <v>Pass</v>
      </c>
      <c r="B536" s="150"/>
      <c r="C536" s="150"/>
      <c r="D536" s="150"/>
      <c r="E536" s="151"/>
      <c r="F536" s="152"/>
      <c r="G536" s="150"/>
      <c r="H536" s="149"/>
      <c r="I536" s="40"/>
      <c r="J536" s="149"/>
      <c r="K536" s="102"/>
      <c r="L536" s="40"/>
      <c r="M536" s="123"/>
      <c r="N536" s="137"/>
      <c r="O536" s="137"/>
      <c r="P536" s="95"/>
      <c r="Q536" s="94"/>
      <c r="R536" s="96"/>
      <c r="S536" s="95"/>
      <c r="T536" s="40"/>
      <c r="U536" s="40"/>
      <c r="V536" s="185"/>
      <c r="W536" s="167"/>
      <c r="X536" s="96"/>
      <c r="Y536" s="99"/>
      <c r="Z536" s="40"/>
      <c r="AA536" s="40"/>
      <c r="AB536" s="171"/>
      <c r="AC536" s="172"/>
      <c r="AD536" s="40"/>
      <c r="AE536" s="40"/>
      <c r="AF536" s="94"/>
      <c r="AG536" s="94"/>
      <c r="AH536" s="100"/>
      <c r="AI536" s="170"/>
      <c r="AJ536" s="169"/>
      <c r="AK536" s="98"/>
      <c r="AL536" s="168"/>
      <c r="AM536" s="97"/>
      <c r="AN536" s="98"/>
      <c r="AO536" s="98"/>
      <c r="AP536" s="225"/>
      <c r="AQ536" s="175"/>
      <c r="AR536" s="98"/>
      <c r="AS536" s="235"/>
      <c r="AT536" s="168"/>
      <c r="AU536" s="136"/>
      <c r="AV536" s="99"/>
      <c r="AW536" s="40"/>
      <c r="AX536" s="40"/>
      <c r="AY536" s="40"/>
      <c r="AZ536" s="40"/>
      <c r="BA536" s="40"/>
      <c r="BB536" s="40"/>
      <c r="BC536" s="40"/>
      <c r="BD536" s="40"/>
      <c r="BE536" s="40"/>
      <c r="BF536" s="101"/>
      <c r="BG536" s="96"/>
      <c r="BH536" s="99"/>
      <c r="BI536" s="40"/>
      <c r="BJ536" s="40"/>
      <c r="BK536" s="40"/>
      <c r="BL536" s="40"/>
      <c r="BM536" s="40"/>
      <c r="BN536" s="40"/>
      <c r="BO536" s="40"/>
      <c r="BP536" s="100"/>
      <c r="BQ536" s="40"/>
      <c r="BR536" s="40"/>
      <c r="BS536" s="40"/>
      <c r="BT536" s="40"/>
      <c r="BU536" s="40"/>
      <c r="BV536" s="40"/>
      <c r="BW536" s="40"/>
      <c r="BX536" s="40"/>
      <c r="BY536" s="100"/>
      <c r="BZ536" s="99"/>
      <c r="CA536" s="40"/>
      <c r="CB536" s="40"/>
      <c r="CC536" s="40"/>
      <c r="CD536" s="40"/>
      <c r="CE536" s="40"/>
      <c r="CF536" s="40"/>
      <c r="CG536" s="40"/>
      <c r="CH536" s="40"/>
      <c r="CI536" s="40"/>
      <c r="CJ536" s="40"/>
      <c r="CK536" s="40"/>
      <c r="CL536" s="40"/>
      <c r="CM536" s="40"/>
      <c r="CN536" s="40"/>
      <c r="CO536" s="40"/>
      <c r="CP536" s="40"/>
      <c r="CQ536" s="40"/>
      <c r="CR536" s="40"/>
      <c r="CS536" s="102"/>
      <c r="CT536" s="103"/>
      <c r="CU536" s="40"/>
      <c r="CV536" s="40"/>
      <c r="CW536" s="40"/>
      <c r="CX536" s="40"/>
      <c r="CY536" s="40"/>
      <c r="CZ536" s="40"/>
      <c r="DA536" s="40"/>
      <c r="DB536" s="40"/>
      <c r="DC536" s="40"/>
      <c r="DD536" s="40"/>
      <c r="DE536" s="40"/>
      <c r="DF536" s="40"/>
      <c r="DG536" s="40"/>
      <c r="DH536" s="40"/>
      <c r="DI536" s="40"/>
      <c r="DJ536" s="40"/>
      <c r="DK536" s="40"/>
      <c r="DL536" s="40"/>
      <c r="DM536" s="40"/>
      <c r="DN536" s="40"/>
      <c r="DO536" s="94"/>
      <c r="DP536" s="100"/>
      <c r="DQ536" s="104"/>
      <c r="DR536" s="105"/>
      <c r="DS536" s="105"/>
      <c r="DT536" s="105"/>
      <c r="DU536" s="105"/>
      <c r="DV536" s="105"/>
      <c r="DW536" s="94"/>
      <c r="DX536" s="191"/>
      <c r="DY536" s="104"/>
      <c r="DZ536" s="105"/>
      <c r="EA536" s="105"/>
      <c r="EB536" s="105"/>
      <c r="EC536" s="105"/>
      <c r="ED536" s="105"/>
      <c r="EE536" s="105"/>
      <c r="EF536" s="94"/>
      <c r="EG536" s="96"/>
      <c r="EH536" s="18"/>
      <c r="EI536" s="2"/>
      <c r="EJ536" s="2"/>
      <c r="EK536" s="100"/>
      <c r="EL536" s="99"/>
      <c r="EM536" s="40"/>
      <c r="EN536" s="40"/>
      <c r="EO536" s="100"/>
      <c r="EP536" s="99"/>
      <c r="EQ536" s="40"/>
      <c r="ER536" s="40"/>
      <c r="ES536" s="40"/>
      <c r="ET536" s="40"/>
      <c r="EU536" s="40"/>
      <c r="EV536" s="40"/>
      <c r="EW536" s="100"/>
      <c r="EX536" s="99"/>
      <c r="EY536" s="40"/>
      <c r="EZ536" s="40"/>
      <c r="FA536" s="40"/>
      <c r="FB536" s="40"/>
      <c r="FC536" s="40"/>
      <c r="FD536" s="40"/>
      <c r="FE536" s="100"/>
    </row>
    <row r="537" spans="1:161">
      <c r="A537" s="119" t="str">
        <f>Validation!B537</f>
        <v>Pass</v>
      </c>
      <c r="B537" s="150"/>
      <c r="C537" s="150"/>
      <c r="D537" s="150"/>
      <c r="E537" s="151"/>
      <c r="F537" s="152"/>
      <c r="G537" s="150"/>
      <c r="H537" s="149"/>
      <c r="I537" s="40"/>
      <c r="J537" s="149"/>
      <c r="K537" s="102"/>
      <c r="L537" s="40"/>
      <c r="M537" s="123"/>
      <c r="N537" s="137"/>
      <c r="O537" s="137"/>
      <c r="P537" s="95"/>
      <c r="Q537" s="94"/>
      <c r="R537" s="96"/>
      <c r="S537" s="95"/>
      <c r="T537" s="40"/>
      <c r="U537" s="40"/>
      <c r="V537" s="185"/>
      <c r="W537" s="167"/>
      <c r="X537" s="96"/>
      <c r="Y537" s="99"/>
      <c r="Z537" s="40"/>
      <c r="AA537" s="40"/>
      <c r="AB537" s="171"/>
      <c r="AC537" s="172"/>
      <c r="AD537" s="40"/>
      <c r="AE537" s="40"/>
      <c r="AF537" s="94"/>
      <c r="AG537" s="94"/>
      <c r="AH537" s="100"/>
      <c r="AI537" s="170"/>
      <c r="AJ537" s="169"/>
      <c r="AK537" s="98"/>
      <c r="AL537" s="168"/>
      <c r="AM537" s="97"/>
      <c r="AN537" s="98"/>
      <c r="AO537" s="98"/>
      <c r="AP537" s="225"/>
      <c r="AQ537" s="175"/>
      <c r="AR537" s="98"/>
      <c r="AS537" s="235"/>
      <c r="AT537" s="168"/>
      <c r="AU537" s="136"/>
      <c r="AV537" s="99"/>
      <c r="AW537" s="40"/>
      <c r="AX537" s="40"/>
      <c r="AY537" s="40"/>
      <c r="AZ537" s="40"/>
      <c r="BA537" s="40"/>
      <c r="BB537" s="40"/>
      <c r="BC537" s="40"/>
      <c r="BD537" s="40"/>
      <c r="BE537" s="40"/>
      <c r="BF537" s="101"/>
      <c r="BG537" s="96"/>
      <c r="BH537" s="99"/>
      <c r="BI537" s="40"/>
      <c r="BJ537" s="40"/>
      <c r="BK537" s="40"/>
      <c r="BL537" s="40"/>
      <c r="BM537" s="40"/>
      <c r="BN537" s="40"/>
      <c r="BO537" s="40"/>
      <c r="BP537" s="100"/>
      <c r="BQ537" s="40"/>
      <c r="BR537" s="40"/>
      <c r="BS537" s="40"/>
      <c r="BT537" s="40"/>
      <c r="BU537" s="40"/>
      <c r="BV537" s="40"/>
      <c r="BW537" s="40"/>
      <c r="BX537" s="40"/>
      <c r="BY537" s="100"/>
      <c r="BZ537" s="99"/>
      <c r="CA537" s="40"/>
      <c r="CB537" s="40"/>
      <c r="CC537" s="40"/>
      <c r="CD537" s="40"/>
      <c r="CE537" s="40"/>
      <c r="CF537" s="40"/>
      <c r="CG537" s="40"/>
      <c r="CH537" s="40"/>
      <c r="CI537" s="40"/>
      <c r="CJ537" s="40"/>
      <c r="CK537" s="40"/>
      <c r="CL537" s="40"/>
      <c r="CM537" s="40"/>
      <c r="CN537" s="40"/>
      <c r="CO537" s="40"/>
      <c r="CP537" s="40"/>
      <c r="CQ537" s="40"/>
      <c r="CR537" s="40"/>
      <c r="CS537" s="102"/>
      <c r="CT537" s="103"/>
      <c r="CU537" s="40"/>
      <c r="CV537" s="40"/>
      <c r="CW537" s="40"/>
      <c r="CX537" s="40"/>
      <c r="CY537" s="40"/>
      <c r="CZ537" s="40"/>
      <c r="DA537" s="40"/>
      <c r="DB537" s="40"/>
      <c r="DC537" s="40"/>
      <c r="DD537" s="40"/>
      <c r="DE537" s="40"/>
      <c r="DF537" s="40"/>
      <c r="DG537" s="40"/>
      <c r="DH537" s="40"/>
      <c r="DI537" s="40"/>
      <c r="DJ537" s="40"/>
      <c r="DK537" s="40"/>
      <c r="DL537" s="40"/>
      <c r="DM537" s="40"/>
      <c r="DN537" s="40"/>
      <c r="DO537" s="94"/>
      <c r="DP537" s="100"/>
      <c r="DQ537" s="104"/>
      <c r="DR537" s="105"/>
      <c r="DS537" s="105"/>
      <c r="DT537" s="105"/>
      <c r="DU537" s="105"/>
      <c r="DV537" s="105"/>
      <c r="DW537" s="94"/>
      <c r="DX537" s="191"/>
      <c r="DY537" s="104"/>
      <c r="DZ537" s="105"/>
      <c r="EA537" s="105"/>
      <c r="EB537" s="105"/>
      <c r="EC537" s="105"/>
      <c r="ED537" s="105"/>
      <c r="EE537" s="105"/>
      <c r="EF537" s="94"/>
      <c r="EG537" s="96"/>
      <c r="EH537" s="18"/>
      <c r="EI537" s="2"/>
      <c r="EJ537" s="2"/>
      <c r="EK537" s="100"/>
      <c r="EL537" s="99"/>
      <c r="EM537" s="40"/>
      <c r="EN537" s="40"/>
      <c r="EO537" s="100"/>
      <c r="EP537" s="99"/>
      <c r="EQ537" s="40"/>
      <c r="ER537" s="40"/>
      <c r="ES537" s="40"/>
      <c r="ET537" s="40"/>
      <c r="EU537" s="40"/>
      <c r="EV537" s="40"/>
      <c r="EW537" s="100"/>
      <c r="EX537" s="99"/>
      <c r="EY537" s="40"/>
      <c r="EZ537" s="40"/>
      <c r="FA537" s="40"/>
      <c r="FB537" s="40"/>
      <c r="FC537" s="40"/>
      <c r="FD537" s="40"/>
      <c r="FE537" s="100"/>
    </row>
    <row r="538" spans="1:161">
      <c r="A538" s="119" t="str">
        <f>Validation!B538</f>
        <v>Pass</v>
      </c>
      <c r="B538" s="150"/>
      <c r="C538" s="150"/>
      <c r="D538" s="150"/>
      <c r="E538" s="151"/>
      <c r="F538" s="152"/>
      <c r="G538" s="150"/>
      <c r="H538" s="149"/>
      <c r="I538" s="40"/>
      <c r="J538" s="149"/>
      <c r="K538" s="102"/>
      <c r="L538" s="40"/>
      <c r="M538" s="123"/>
      <c r="N538" s="137"/>
      <c r="O538" s="137"/>
      <c r="P538" s="95"/>
      <c r="Q538" s="94"/>
      <c r="R538" s="96"/>
      <c r="S538" s="95"/>
      <c r="T538" s="40"/>
      <c r="U538" s="40"/>
      <c r="V538" s="185"/>
      <c r="W538" s="167"/>
      <c r="X538" s="96"/>
      <c r="Y538" s="99"/>
      <c r="Z538" s="40"/>
      <c r="AA538" s="40"/>
      <c r="AB538" s="171"/>
      <c r="AC538" s="172"/>
      <c r="AD538" s="40"/>
      <c r="AE538" s="40"/>
      <c r="AF538" s="94"/>
      <c r="AG538" s="94"/>
      <c r="AH538" s="100"/>
      <c r="AI538" s="170"/>
      <c r="AJ538" s="169"/>
      <c r="AK538" s="98"/>
      <c r="AL538" s="168"/>
      <c r="AM538" s="97"/>
      <c r="AN538" s="98"/>
      <c r="AO538" s="98"/>
      <c r="AP538" s="225"/>
      <c r="AQ538" s="175"/>
      <c r="AR538" s="98"/>
      <c r="AS538" s="235"/>
      <c r="AT538" s="168"/>
      <c r="AU538" s="136"/>
      <c r="AV538" s="99"/>
      <c r="AW538" s="40"/>
      <c r="AX538" s="40"/>
      <c r="AY538" s="40"/>
      <c r="AZ538" s="40"/>
      <c r="BA538" s="40"/>
      <c r="BB538" s="40"/>
      <c r="BC538" s="40"/>
      <c r="BD538" s="40"/>
      <c r="BE538" s="40"/>
      <c r="BF538" s="101"/>
      <c r="BG538" s="96"/>
      <c r="BH538" s="99"/>
      <c r="BI538" s="40"/>
      <c r="BJ538" s="40"/>
      <c r="BK538" s="40"/>
      <c r="BL538" s="40"/>
      <c r="BM538" s="40"/>
      <c r="BN538" s="40"/>
      <c r="BO538" s="40"/>
      <c r="BP538" s="100"/>
      <c r="BQ538" s="40"/>
      <c r="BR538" s="40"/>
      <c r="BS538" s="40"/>
      <c r="BT538" s="40"/>
      <c r="BU538" s="40"/>
      <c r="BV538" s="40"/>
      <c r="BW538" s="40"/>
      <c r="BX538" s="40"/>
      <c r="BY538" s="100"/>
      <c r="BZ538" s="99"/>
      <c r="CA538" s="40"/>
      <c r="CB538" s="40"/>
      <c r="CC538" s="40"/>
      <c r="CD538" s="40"/>
      <c r="CE538" s="40"/>
      <c r="CF538" s="40"/>
      <c r="CG538" s="40"/>
      <c r="CH538" s="40"/>
      <c r="CI538" s="40"/>
      <c r="CJ538" s="40"/>
      <c r="CK538" s="40"/>
      <c r="CL538" s="40"/>
      <c r="CM538" s="40"/>
      <c r="CN538" s="40"/>
      <c r="CO538" s="40"/>
      <c r="CP538" s="40"/>
      <c r="CQ538" s="40"/>
      <c r="CR538" s="40"/>
      <c r="CS538" s="102"/>
      <c r="CT538" s="103"/>
      <c r="CU538" s="40"/>
      <c r="CV538" s="40"/>
      <c r="CW538" s="40"/>
      <c r="CX538" s="40"/>
      <c r="CY538" s="40"/>
      <c r="CZ538" s="40"/>
      <c r="DA538" s="40"/>
      <c r="DB538" s="40"/>
      <c r="DC538" s="40"/>
      <c r="DD538" s="40"/>
      <c r="DE538" s="40"/>
      <c r="DF538" s="40"/>
      <c r="DG538" s="40"/>
      <c r="DH538" s="40"/>
      <c r="DI538" s="40"/>
      <c r="DJ538" s="40"/>
      <c r="DK538" s="40"/>
      <c r="DL538" s="40"/>
      <c r="DM538" s="40"/>
      <c r="DN538" s="40"/>
      <c r="DO538" s="94"/>
      <c r="DP538" s="100"/>
      <c r="DQ538" s="104"/>
      <c r="DR538" s="105"/>
      <c r="DS538" s="105"/>
      <c r="DT538" s="105"/>
      <c r="DU538" s="105"/>
      <c r="DV538" s="105"/>
      <c r="DW538" s="94"/>
      <c r="DX538" s="191"/>
      <c r="DY538" s="104"/>
      <c r="DZ538" s="105"/>
      <c r="EA538" s="105"/>
      <c r="EB538" s="105"/>
      <c r="EC538" s="105"/>
      <c r="ED538" s="105"/>
      <c r="EE538" s="105"/>
      <c r="EF538" s="94"/>
      <c r="EG538" s="96"/>
      <c r="EH538" s="18"/>
      <c r="EI538" s="2"/>
      <c r="EJ538" s="2"/>
      <c r="EK538" s="100"/>
      <c r="EL538" s="99"/>
      <c r="EM538" s="40"/>
      <c r="EN538" s="40"/>
      <c r="EO538" s="100"/>
      <c r="EP538" s="99"/>
      <c r="EQ538" s="40"/>
      <c r="ER538" s="40"/>
      <c r="ES538" s="40"/>
      <c r="ET538" s="40"/>
      <c r="EU538" s="40"/>
      <c r="EV538" s="40"/>
      <c r="EW538" s="100"/>
      <c r="EX538" s="99"/>
      <c r="EY538" s="40"/>
      <c r="EZ538" s="40"/>
      <c r="FA538" s="40"/>
      <c r="FB538" s="40"/>
      <c r="FC538" s="40"/>
      <c r="FD538" s="40"/>
      <c r="FE538" s="100"/>
    </row>
    <row r="539" spans="1:161">
      <c r="A539" s="119" t="str">
        <f>Validation!B539</f>
        <v>Pass</v>
      </c>
      <c r="B539" s="150"/>
      <c r="C539" s="150"/>
      <c r="D539" s="150"/>
      <c r="E539" s="151"/>
      <c r="F539" s="152"/>
      <c r="G539" s="150"/>
      <c r="H539" s="149"/>
      <c r="I539" s="40"/>
      <c r="J539" s="149"/>
      <c r="K539" s="102"/>
      <c r="L539" s="40"/>
      <c r="M539" s="123"/>
      <c r="N539" s="137"/>
      <c r="O539" s="137"/>
      <c r="P539" s="95"/>
      <c r="Q539" s="94"/>
      <c r="R539" s="96"/>
      <c r="S539" s="95"/>
      <c r="T539" s="40"/>
      <c r="U539" s="40"/>
      <c r="V539" s="185"/>
      <c r="W539" s="167"/>
      <c r="X539" s="96"/>
      <c r="Y539" s="99"/>
      <c r="Z539" s="40"/>
      <c r="AA539" s="40"/>
      <c r="AB539" s="171"/>
      <c r="AC539" s="172"/>
      <c r="AD539" s="40"/>
      <c r="AE539" s="40"/>
      <c r="AF539" s="94"/>
      <c r="AG539" s="94"/>
      <c r="AH539" s="100"/>
      <c r="AI539" s="170"/>
      <c r="AJ539" s="169"/>
      <c r="AK539" s="98"/>
      <c r="AL539" s="168"/>
      <c r="AM539" s="97"/>
      <c r="AN539" s="98"/>
      <c r="AO539" s="98"/>
      <c r="AP539" s="225"/>
      <c r="AQ539" s="175"/>
      <c r="AR539" s="98"/>
      <c r="AS539" s="235"/>
      <c r="AT539" s="168"/>
      <c r="AU539" s="136"/>
      <c r="AV539" s="99"/>
      <c r="AW539" s="40"/>
      <c r="AX539" s="40"/>
      <c r="AY539" s="40"/>
      <c r="AZ539" s="40"/>
      <c r="BA539" s="40"/>
      <c r="BB539" s="40"/>
      <c r="BC539" s="40"/>
      <c r="BD539" s="40"/>
      <c r="BE539" s="40"/>
      <c r="BF539" s="101"/>
      <c r="BG539" s="96"/>
      <c r="BH539" s="99"/>
      <c r="BI539" s="40"/>
      <c r="BJ539" s="40"/>
      <c r="BK539" s="40"/>
      <c r="BL539" s="40"/>
      <c r="BM539" s="40"/>
      <c r="BN539" s="40"/>
      <c r="BO539" s="40"/>
      <c r="BP539" s="100"/>
      <c r="BQ539" s="40"/>
      <c r="BR539" s="40"/>
      <c r="BS539" s="40"/>
      <c r="BT539" s="40"/>
      <c r="BU539" s="40"/>
      <c r="BV539" s="40"/>
      <c r="BW539" s="40"/>
      <c r="BX539" s="40"/>
      <c r="BY539" s="100"/>
      <c r="BZ539" s="99"/>
      <c r="CA539" s="40"/>
      <c r="CB539" s="40"/>
      <c r="CC539" s="40"/>
      <c r="CD539" s="40"/>
      <c r="CE539" s="40"/>
      <c r="CF539" s="40"/>
      <c r="CG539" s="40"/>
      <c r="CH539" s="40"/>
      <c r="CI539" s="40"/>
      <c r="CJ539" s="40"/>
      <c r="CK539" s="40"/>
      <c r="CL539" s="40"/>
      <c r="CM539" s="40"/>
      <c r="CN539" s="40"/>
      <c r="CO539" s="40"/>
      <c r="CP539" s="40"/>
      <c r="CQ539" s="40"/>
      <c r="CR539" s="40"/>
      <c r="CS539" s="102"/>
      <c r="CT539" s="103"/>
      <c r="CU539" s="40"/>
      <c r="CV539" s="40"/>
      <c r="CW539" s="40"/>
      <c r="CX539" s="40"/>
      <c r="CY539" s="40"/>
      <c r="CZ539" s="40"/>
      <c r="DA539" s="40"/>
      <c r="DB539" s="40"/>
      <c r="DC539" s="40"/>
      <c r="DD539" s="40"/>
      <c r="DE539" s="40"/>
      <c r="DF539" s="40"/>
      <c r="DG539" s="40"/>
      <c r="DH539" s="40"/>
      <c r="DI539" s="40"/>
      <c r="DJ539" s="40"/>
      <c r="DK539" s="40"/>
      <c r="DL539" s="40"/>
      <c r="DM539" s="40"/>
      <c r="DN539" s="40"/>
      <c r="DO539" s="94"/>
      <c r="DP539" s="100"/>
      <c r="DQ539" s="104"/>
      <c r="DR539" s="105"/>
      <c r="DS539" s="105"/>
      <c r="DT539" s="105"/>
      <c r="DU539" s="105"/>
      <c r="DV539" s="105"/>
      <c r="DW539" s="94"/>
      <c r="DX539" s="191"/>
      <c r="DY539" s="104"/>
      <c r="DZ539" s="105"/>
      <c r="EA539" s="105"/>
      <c r="EB539" s="105"/>
      <c r="EC539" s="105"/>
      <c r="ED539" s="105"/>
      <c r="EE539" s="105"/>
      <c r="EF539" s="94"/>
      <c r="EG539" s="96"/>
      <c r="EH539" s="18"/>
      <c r="EI539" s="2"/>
      <c r="EJ539" s="2"/>
      <c r="EK539" s="100"/>
      <c r="EL539" s="99"/>
      <c r="EM539" s="40"/>
      <c r="EN539" s="40"/>
      <c r="EO539" s="100"/>
      <c r="EP539" s="99"/>
      <c r="EQ539" s="40"/>
      <c r="ER539" s="40"/>
      <c r="ES539" s="40"/>
      <c r="ET539" s="40"/>
      <c r="EU539" s="40"/>
      <c r="EV539" s="40"/>
      <c r="EW539" s="100"/>
      <c r="EX539" s="99"/>
      <c r="EY539" s="40"/>
      <c r="EZ539" s="40"/>
      <c r="FA539" s="40"/>
      <c r="FB539" s="40"/>
      <c r="FC539" s="40"/>
      <c r="FD539" s="40"/>
      <c r="FE539" s="100"/>
    </row>
    <row r="540" spans="1:161">
      <c r="A540" s="119" t="str">
        <f>Validation!B540</f>
        <v>Pass</v>
      </c>
      <c r="B540" s="150"/>
      <c r="C540" s="150"/>
      <c r="D540" s="150"/>
      <c r="E540" s="151"/>
      <c r="F540" s="152"/>
      <c r="G540" s="150"/>
      <c r="H540" s="149"/>
      <c r="I540" s="40"/>
      <c r="J540" s="149"/>
      <c r="K540" s="102"/>
      <c r="L540" s="40"/>
      <c r="M540" s="123"/>
      <c r="N540" s="137"/>
      <c r="O540" s="137"/>
      <c r="P540" s="95"/>
      <c r="Q540" s="94"/>
      <c r="R540" s="96"/>
      <c r="S540" s="95"/>
      <c r="T540" s="40"/>
      <c r="U540" s="40"/>
      <c r="V540" s="185"/>
      <c r="W540" s="167"/>
      <c r="X540" s="96"/>
      <c r="Y540" s="99"/>
      <c r="Z540" s="40"/>
      <c r="AA540" s="40"/>
      <c r="AB540" s="171"/>
      <c r="AC540" s="172"/>
      <c r="AD540" s="40"/>
      <c r="AE540" s="40"/>
      <c r="AF540" s="94"/>
      <c r="AG540" s="94"/>
      <c r="AH540" s="100"/>
      <c r="AI540" s="170"/>
      <c r="AJ540" s="169"/>
      <c r="AK540" s="98"/>
      <c r="AL540" s="168"/>
      <c r="AM540" s="97"/>
      <c r="AN540" s="98"/>
      <c r="AO540" s="98"/>
      <c r="AP540" s="225"/>
      <c r="AQ540" s="175"/>
      <c r="AR540" s="98"/>
      <c r="AS540" s="235"/>
      <c r="AT540" s="168"/>
      <c r="AU540" s="136"/>
      <c r="AV540" s="99"/>
      <c r="AW540" s="40"/>
      <c r="AX540" s="40"/>
      <c r="AY540" s="40"/>
      <c r="AZ540" s="40"/>
      <c r="BA540" s="40"/>
      <c r="BB540" s="40"/>
      <c r="BC540" s="40"/>
      <c r="BD540" s="40"/>
      <c r="BE540" s="40"/>
      <c r="BF540" s="101"/>
      <c r="BG540" s="96"/>
      <c r="BH540" s="99"/>
      <c r="BI540" s="40"/>
      <c r="BJ540" s="40"/>
      <c r="BK540" s="40"/>
      <c r="BL540" s="40"/>
      <c r="BM540" s="40"/>
      <c r="BN540" s="40"/>
      <c r="BO540" s="40"/>
      <c r="BP540" s="100"/>
      <c r="BQ540" s="40"/>
      <c r="BR540" s="40"/>
      <c r="BS540" s="40"/>
      <c r="BT540" s="40"/>
      <c r="BU540" s="40"/>
      <c r="BV540" s="40"/>
      <c r="BW540" s="40"/>
      <c r="BX540" s="40"/>
      <c r="BY540" s="100"/>
      <c r="BZ540" s="99"/>
      <c r="CA540" s="40"/>
      <c r="CB540" s="40"/>
      <c r="CC540" s="40"/>
      <c r="CD540" s="40"/>
      <c r="CE540" s="40"/>
      <c r="CF540" s="40"/>
      <c r="CG540" s="40"/>
      <c r="CH540" s="40"/>
      <c r="CI540" s="40"/>
      <c r="CJ540" s="40"/>
      <c r="CK540" s="40"/>
      <c r="CL540" s="40"/>
      <c r="CM540" s="40"/>
      <c r="CN540" s="40"/>
      <c r="CO540" s="40"/>
      <c r="CP540" s="40"/>
      <c r="CQ540" s="40"/>
      <c r="CR540" s="40"/>
      <c r="CS540" s="102"/>
      <c r="CT540" s="103"/>
      <c r="CU540" s="40"/>
      <c r="CV540" s="40"/>
      <c r="CW540" s="40"/>
      <c r="CX540" s="40"/>
      <c r="CY540" s="40"/>
      <c r="CZ540" s="40"/>
      <c r="DA540" s="40"/>
      <c r="DB540" s="40"/>
      <c r="DC540" s="40"/>
      <c r="DD540" s="40"/>
      <c r="DE540" s="40"/>
      <c r="DF540" s="40"/>
      <c r="DG540" s="40"/>
      <c r="DH540" s="40"/>
      <c r="DI540" s="40"/>
      <c r="DJ540" s="40"/>
      <c r="DK540" s="40"/>
      <c r="DL540" s="40"/>
      <c r="DM540" s="40"/>
      <c r="DN540" s="40"/>
      <c r="DO540" s="94"/>
      <c r="DP540" s="100"/>
      <c r="DQ540" s="104"/>
      <c r="DR540" s="105"/>
      <c r="DS540" s="105"/>
      <c r="DT540" s="105"/>
      <c r="DU540" s="105"/>
      <c r="DV540" s="105"/>
      <c r="DW540" s="94"/>
      <c r="DX540" s="191"/>
      <c r="DY540" s="104"/>
      <c r="DZ540" s="105"/>
      <c r="EA540" s="105"/>
      <c r="EB540" s="105"/>
      <c r="EC540" s="105"/>
      <c r="ED540" s="105"/>
      <c r="EE540" s="105"/>
      <c r="EF540" s="94"/>
      <c r="EG540" s="96"/>
      <c r="EH540" s="18"/>
      <c r="EI540" s="2"/>
      <c r="EJ540" s="2"/>
      <c r="EK540" s="100"/>
      <c r="EL540" s="99"/>
      <c r="EM540" s="40"/>
      <c r="EN540" s="40"/>
      <c r="EO540" s="100"/>
      <c r="EP540" s="99"/>
      <c r="EQ540" s="40"/>
      <c r="ER540" s="40"/>
      <c r="ES540" s="40"/>
      <c r="ET540" s="40"/>
      <c r="EU540" s="40"/>
      <c r="EV540" s="40"/>
      <c r="EW540" s="100"/>
      <c r="EX540" s="99"/>
      <c r="EY540" s="40"/>
      <c r="EZ540" s="40"/>
      <c r="FA540" s="40"/>
      <c r="FB540" s="40"/>
      <c r="FC540" s="40"/>
      <c r="FD540" s="40"/>
      <c r="FE540" s="100"/>
    </row>
    <row r="541" spans="1:161">
      <c r="A541" s="119" t="str">
        <f>Validation!B541</f>
        <v>Pass</v>
      </c>
      <c r="B541" s="150"/>
      <c r="C541" s="150"/>
      <c r="D541" s="150"/>
      <c r="E541" s="151"/>
      <c r="F541" s="152"/>
      <c r="G541" s="150"/>
      <c r="H541" s="149"/>
      <c r="I541" s="40"/>
      <c r="J541" s="149"/>
      <c r="K541" s="102"/>
      <c r="L541" s="40"/>
      <c r="M541" s="123"/>
      <c r="N541" s="137"/>
      <c r="O541" s="137"/>
      <c r="P541" s="95"/>
      <c r="Q541" s="94"/>
      <c r="R541" s="96"/>
      <c r="S541" s="95"/>
      <c r="T541" s="40"/>
      <c r="U541" s="40"/>
      <c r="V541" s="185"/>
      <c r="W541" s="167"/>
      <c r="X541" s="96"/>
      <c r="Y541" s="99"/>
      <c r="Z541" s="40"/>
      <c r="AA541" s="40"/>
      <c r="AB541" s="171"/>
      <c r="AC541" s="172"/>
      <c r="AD541" s="40"/>
      <c r="AE541" s="40"/>
      <c r="AF541" s="94"/>
      <c r="AG541" s="94"/>
      <c r="AH541" s="100"/>
      <c r="AI541" s="170"/>
      <c r="AJ541" s="169"/>
      <c r="AK541" s="98"/>
      <c r="AL541" s="168"/>
      <c r="AM541" s="97"/>
      <c r="AN541" s="98"/>
      <c r="AO541" s="98"/>
      <c r="AP541" s="225"/>
      <c r="AQ541" s="175"/>
      <c r="AR541" s="98"/>
      <c r="AS541" s="235"/>
      <c r="AT541" s="168"/>
      <c r="AU541" s="136"/>
      <c r="AV541" s="99"/>
      <c r="AW541" s="40"/>
      <c r="AX541" s="40"/>
      <c r="AY541" s="40"/>
      <c r="AZ541" s="40"/>
      <c r="BA541" s="40"/>
      <c r="BB541" s="40"/>
      <c r="BC541" s="40"/>
      <c r="BD541" s="40"/>
      <c r="BE541" s="40"/>
      <c r="BF541" s="101"/>
      <c r="BG541" s="96"/>
      <c r="BH541" s="99"/>
      <c r="BI541" s="40"/>
      <c r="BJ541" s="40"/>
      <c r="BK541" s="40"/>
      <c r="BL541" s="40"/>
      <c r="BM541" s="40"/>
      <c r="BN541" s="40"/>
      <c r="BO541" s="40"/>
      <c r="BP541" s="100"/>
      <c r="BQ541" s="40"/>
      <c r="BR541" s="40"/>
      <c r="BS541" s="40"/>
      <c r="BT541" s="40"/>
      <c r="BU541" s="40"/>
      <c r="BV541" s="40"/>
      <c r="BW541" s="40"/>
      <c r="BX541" s="40"/>
      <c r="BY541" s="100"/>
      <c r="BZ541" s="99"/>
      <c r="CA541" s="40"/>
      <c r="CB541" s="40"/>
      <c r="CC541" s="40"/>
      <c r="CD541" s="40"/>
      <c r="CE541" s="40"/>
      <c r="CF541" s="40"/>
      <c r="CG541" s="40"/>
      <c r="CH541" s="40"/>
      <c r="CI541" s="40"/>
      <c r="CJ541" s="40"/>
      <c r="CK541" s="40"/>
      <c r="CL541" s="40"/>
      <c r="CM541" s="40"/>
      <c r="CN541" s="40"/>
      <c r="CO541" s="40"/>
      <c r="CP541" s="40"/>
      <c r="CQ541" s="40"/>
      <c r="CR541" s="40"/>
      <c r="CS541" s="102"/>
      <c r="CT541" s="103"/>
      <c r="CU541" s="40"/>
      <c r="CV541" s="40"/>
      <c r="CW541" s="40"/>
      <c r="CX541" s="40"/>
      <c r="CY541" s="40"/>
      <c r="CZ541" s="40"/>
      <c r="DA541" s="40"/>
      <c r="DB541" s="40"/>
      <c r="DC541" s="40"/>
      <c r="DD541" s="40"/>
      <c r="DE541" s="40"/>
      <c r="DF541" s="40"/>
      <c r="DG541" s="40"/>
      <c r="DH541" s="40"/>
      <c r="DI541" s="40"/>
      <c r="DJ541" s="40"/>
      <c r="DK541" s="40"/>
      <c r="DL541" s="40"/>
      <c r="DM541" s="40"/>
      <c r="DN541" s="40"/>
      <c r="DO541" s="94"/>
      <c r="DP541" s="100"/>
      <c r="DQ541" s="104"/>
      <c r="DR541" s="105"/>
      <c r="DS541" s="105"/>
      <c r="DT541" s="105"/>
      <c r="DU541" s="105"/>
      <c r="DV541" s="105"/>
      <c r="DW541" s="94"/>
      <c r="DX541" s="191"/>
      <c r="DY541" s="104"/>
      <c r="DZ541" s="105"/>
      <c r="EA541" s="105"/>
      <c r="EB541" s="105"/>
      <c r="EC541" s="105"/>
      <c r="ED541" s="105"/>
      <c r="EE541" s="105"/>
      <c r="EF541" s="94"/>
      <c r="EG541" s="96"/>
      <c r="EH541" s="18"/>
      <c r="EI541" s="2"/>
      <c r="EJ541" s="2"/>
      <c r="EK541" s="100"/>
      <c r="EL541" s="99"/>
      <c r="EM541" s="40"/>
      <c r="EN541" s="40"/>
      <c r="EO541" s="100"/>
      <c r="EP541" s="99"/>
      <c r="EQ541" s="40"/>
      <c r="ER541" s="40"/>
      <c r="ES541" s="40"/>
      <c r="ET541" s="40"/>
      <c r="EU541" s="40"/>
      <c r="EV541" s="40"/>
      <c r="EW541" s="100"/>
      <c r="EX541" s="99"/>
      <c r="EY541" s="40"/>
      <c r="EZ541" s="40"/>
      <c r="FA541" s="40"/>
      <c r="FB541" s="40"/>
      <c r="FC541" s="40"/>
      <c r="FD541" s="40"/>
      <c r="FE541" s="100"/>
    </row>
    <row r="542" spans="1:161">
      <c r="A542" s="119" t="str">
        <f>Validation!B542</f>
        <v>Pass</v>
      </c>
      <c r="B542" s="150"/>
      <c r="C542" s="150"/>
      <c r="D542" s="150"/>
      <c r="E542" s="151"/>
      <c r="F542" s="152"/>
      <c r="G542" s="150"/>
      <c r="H542" s="149"/>
      <c r="I542" s="40"/>
      <c r="J542" s="149"/>
      <c r="K542" s="102"/>
      <c r="L542" s="40"/>
      <c r="M542" s="123"/>
      <c r="N542" s="137"/>
      <c r="O542" s="137"/>
      <c r="P542" s="95"/>
      <c r="Q542" s="94"/>
      <c r="R542" s="96"/>
      <c r="S542" s="95"/>
      <c r="T542" s="40"/>
      <c r="U542" s="40"/>
      <c r="V542" s="185"/>
      <c r="W542" s="167"/>
      <c r="X542" s="96"/>
      <c r="Y542" s="99"/>
      <c r="Z542" s="40"/>
      <c r="AA542" s="40"/>
      <c r="AB542" s="171"/>
      <c r="AC542" s="172"/>
      <c r="AD542" s="40"/>
      <c r="AE542" s="40"/>
      <c r="AF542" s="94"/>
      <c r="AG542" s="94"/>
      <c r="AH542" s="100"/>
      <c r="AI542" s="170"/>
      <c r="AJ542" s="169"/>
      <c r="AK542" s="98"/>
      <c r="AL542" s="168"/>
      <c r="AM542" s="97"/>
      <c r="AN542" s="98"/>
      <c r="AO542" s="98"/>
      <c r="AP542" s="225"/>
      <c r="AQ542" s="175"/>
      <c r="AR542" s="98"/>
      <c r="AS542" s="235"/>
      <c r="AT542" s="168"/>
      <c r="AU542" s="136"/>
      <c r="AV542" s="99"/>
      <c r="AW542" s="40"/>
      <c r="AX542" s="40"/>
      <c r="AY542" s="40"/>
      <c r="AZ542" s="40"/>
      <c r="BA542" s="40"/>
      <c r="BB542" s="40"/>
      <c r="BC542" s="40"/>
      <c r="BD542" s="40"/>
      <c r="BE542" s="40"/>
      <c r="BF542" s="101"/>
      <c r="BG542" s="96"/>
      <c r="BH542" s="99"/>
      <c r="BI542" s="40"/>
      <c r="BJ542" s="40"/>
      <c r="BK542" s="40"/>
      <c r="BL542" s="40"/>
      <c r="BM542" s="40"/>
      <c r="BN542" s="40"/>
      <c r="BO542" s="40"/>
      <c r="BP542" s="100"/>
      <c r="BQ542" s="40"/>
      <c r="BR542" s="40"/>
      <c r="BS542" s="40"/>
      <c r="BT542" s="40"/>
      <c r="BU542" s="40"/>
      <c r="BV542" s="40"/>
      <c r="BW542" s="40"/>
      <c r="BX542" s="40"/>
      <c r="BY542" s="100"/>
      <c r="BZ542" s="99"/>
      <c r="CA542" s="40"/>
      <c r="CB542" s="40"/>
      <c r="CC542" s="40"/>
      <c r="CD542" s="40"/>
      <c r="CE542" s="40"/>
      <c r="CF542" s="40"/>
      <c r="CG542" s="40"/>
      <c r="CH542" s="40"/>
      <c r="CI542" s="40"/>
      <c r="CJ542" s="40"/>
      <c r="CK542" s="40"/>
      <c r="CL542" s="40"/>
      <c r="CM542" s="40"/>
      <c r="CN542" s="40"/>
      <c r="CO542" s="40"/>
      <c r="CP542" s="40"/>
      <c r="CQ542" s="40"/>
      <c r="CR542" s="40"/>
      <c r="CS542" s="102"/>
      <c r="CT542" s="103"/>
      <c r="CU542" s="40"/>
      <c r="CV542" s="40"/>
      <c r="CW542" s="40"/>
      <c r="CX542" s="40"/>
      <c r="CY542" s="40"/>
      <c r="CZ542" s="40"/>
      <c r="DA542" s="40"/>
      <c r="DB542" s="40"/>
      <c r="DC542" s="40"/>
      <c r="DD542" s="40"/>
      <c r="DE542" s="40"/>
      <c r="DF542" s="40"/>
      <c r="DG542" s="40"/>
      <c r="DH542" s="40"/>
      <c r="DI542" s="40"/>
      <c r="DJ542" s="40"/>
      <c r="DK542" s="40"/>
      <c r="DL542" s="40"/>
      <c r="DM542" s="40"/>
      <c r="DN542" s="40"/>
      <c r="DO542" s="94"/>
      <c r="DP542" s="100"/>
      <c r="DQ542" s="104"/>
      <c r="DR542" s="105"/>
      <c r="DS542" s="105"/>
      <c r="DT542" s="105"/>
      <c r="DU542" s="105"/>
      <c r="DV542" s="105"/>
      <c r="DW542" s="94"/>
      <c r="DX542" s="191"/>
      <c r="DY542" s="104"/>
      <c r="DZ542" s="105"/>
      <c r="EA542" s="105"/>
      <c r="EB542" s="105"/>
      <c r="EC542" s="105"/>
      <c r="ED542" s="105"/>
      <c r="EE542" s="105"/>
      <c r="EF542" s="94"/>
      <c r="EG542" s="96"/>
      <c r="EH542" s="18"/>
      <c r="EI542" s="2"/>
      <c r="EJ542" s="2"/>
      <c r="EK542" s="100"/>
      <c r="EL542" s="99"/>
      <c r="EM542" s="40"/>
      <c r="EN542" s="40"/>
      <c r="EO542" s="100"/>
      <c r="EP542" s="99"/>
      <c r="EQ542" s="40"/>
      <c r="ER542" s="40"/>
      <c r="ES542" s="40"/>
      <c r="ET542" s="40"/>
      <c r="EU542" s="40"/>
      <c r="EV542" s="40"/>
      <c r="EW542" s="100"/>
      <c r="EX542" s="99"/>
      <c r="EY542" s="40"/>
      <c r="EZ542" s="40"/>
      <c r="FA542" s="40"/>
      <c r="FB542" s="40"/>
      <c r="FC542" s="40"/>
      <c r="FD542" s="40"/>
      <c r="FE542" s="100"/>
    </row>
    <row r="543" spans="1:161">
      <c r="A543" s="119" t="str">
        <f>Validation!B543</f>
        <v>Pass</v>
      </c>
      <c r="B543" s="150"/>
      <c r="C543" s="150"/>
      <c r="D543" s="150"/>
      <c r="E543" s="151"/>
      <c r="F543" s="152"/>
      <c r="G543" s="150"/>
      <c r="H543" s="149"/>
      <c r="I543" s="40"/>
      <c r="J543" s="149"/>
      <c r="K543" s="102"/>
      <c r="L543" s="40"/>
      <c r="M543" s="123"/>
      <c r="N543" s="137"/>
      <c r="O543" s="137"/>
      <c r="P543" s="95"/>
      <c r="Q543" s="94"/>
      <c r="R543" s="96"/>
      <c r="S543" s="95"/>
      <c r="T543" s="40"/>
      <c r="U543" s="40"/>
      <c r="V543" s="185"/>
      <c r="W543" s="167"/>
      <c r="X543" s="96"/>
      <c r="Y543" s="99"/>
      <c r="Z543" s="40"/>
      <c r="AA543" s="40"/>
      <c r="AB543" s="171"/>
      <c r="AC543" s="172"/>
      <c r="AD543" s="40"/>
      <c r="AE543" s="40"/>
      <c r="AF543" s="94"/>
      <c r="AG543" s="94"/>
      <c r="AH543" s="100"/>
      <c r="AI543" s="170"/>
      <c r="AJ543" s="169"/>
      <c r="AK543" s="98"/>
      <c r="AL543" s="168"/>
      <c r="AM543" s="97"/>
      <c r="AN543" s="98"/>
      <c r="AO543" s="98"/>
      <c r="AP543" s="225"/>
      <c r="AQ543" s="175"/>
      <c r="AR543" s="98"/>
      <c r="AS543" s="235"/>
      <c r="AT543" s="168"/>
      <c r="AU543" s="136"/>
      <c r="AV543" s="99"/>
      <c r="AW543" s="40"/>
      <c r="AX543" s="40"/>
      <c r="AY543" s="40"/>
      <c r="AZ543" s="40"/>
      <c r="BA543" s="40"/>
      <c r="BB543" s="40"/>
      <c r="BC543" s="40"/>
      <c r="BD543" s="40"/>
      <c r="BE543" s="40"/>
      <c r="BF543" s="101"/>
      <c r="BG543" s="96"/>
      <c r="BH543" s="99"/>
      <c r="BI543" s="40"/>
      <c r="BJ543" s="40"/>
      <c r="BK543" s="40"/>
      <c r="BL543" s="40"/>
      <c r="BM543" s="40"/>
      <c r="BN543" s="40"/>
      <c r="BO543" s="40"/>
      <c r="BP543" s="100"/>
      <c r="BQ543" s="40"/>
      <c r="BR543" s="40"/>
      <c r="BS543" s="40"/>
      <c r="BT543" s="40"/>
      <c r="BU543" s="40"/>
      <c r="BV543" s="40"/>
      <c r="BW543" s="40"/>
      <c r="BX543" s="40"/>
      <c r="BY543" s="100"/>
      <c r="BZ543" s="99"/>
      <c r="CA543" s="40"/>
      <c r="CB543" s="40"/>
      <c r="CC543" s="40"/>
      <c r="CD543" s="40"/>
      <c r="CE543" s="40"/>
      <c r="CF543" s="40"/>
      <c r="CG543" s="40"/>
      <c r="CH543" s="40"/>
      <c r="CI543" s="40"/>
      <c r="CJ543" s="40"/>
      <c r="CK543" s="40"/>
      <c r="CL543" s="40"/>
      <c r="CM543" s="40"/>
      <c r="CN543" s="40"/>
      <c r="CO543" s="40"/>
      <c r="CP543" s="40"/>
      <c r="CQ543" s="40"/>
      <c r="CR543" s="40"/>
      <c r="CS543" s="102"/>
      <c r="CT543" s="103"/>
      <c r="CU543" s="40"/>
      <c r="CV543" s="40"/>
      <c r="CW543" s="40"/>
      <c r="CX543" s="40"/>
      <c r="CY543" s="40"/>
      <c r="CZ543" s="40"/>
      <c r="DA543" s="40"/>
      <c r="DB543" s="40"/>
      <c r="DC543" s="40"/>
      <c r="DD543" s="40"/>
      <c r="DE543" s="40"/>
      <c r="DF543" s="40"/>
      <c r="DG543" s="40"/>
      <c r="DH543" s="40"/>
      <c r="DI543" s="40"/>
      <c r="DJ543" s="40"/>
      <c r="DK543" s="40"/>
      <c r="DL543" s="40"/>
      <c r="DM543" s="40"/>
      <c r="DN543" s="40"/>
      <c r="DO543" s="94"/>
      <c r="DP543" s="100"/>
      <c r="DQ543" s="104"/>
      <c r="DR543" s="105"/>
      <c r="DS543" s="105"/>
      <c r="DT543" s="105"/>
      <c r="DU543" s="105"/>
      <c r="DV543" s="105"/>
      <c r="DW543" s="94"/>
      <c r="DX543" s="191"/>
      <c r="DY543" s="104"/>
      <c r="DZ543" s="105"/>
      <c r="EA543" s="105"/>
      <c r="EB543" s="105"/>
      <c r="EC543" s="105"/>
      <c r="ED543" s="105"/>
      <c r="EE543" s="105"/>
      <c r="EF543" s="94"/>
      <c r="EG543" s="96"/>
      <c r="EH543" s="18"/>
      <c r="EI543" s="2"/>
      <c r="EJ543" s="2"/>
      <c r="EK543" s="100"/>
      <c r="EL543" s="99"/>
      <c r="EM543" s="40"/>
      <c r="EN543" s="40"/>
      <c r="EO543" s="100"/>
      <c r="EP543" s="99"/>
      <c r="EQ543" s="40"/>
      <c r="ER543" s="40"/>
      <c r="ES543" s="40"/>
      <c r="ET543" s="40"/>
      <c r="EU543" s="40"/>
      <c r="EV543" s="40"/>
      <c r="EW543" s="100"/>
      <c r="EX543" s="99"/>
      <c r="EY543" s="40"/>
      <c r="EZ543" s="40"/>
      <c r="FA543" s="40"/>
      <c r="FB543" s="40"/>
      <c r="FC543" s="40"/>
      <c r="FD543" s="40"/>
      <c r="FE543" s="100"/>
    </row>
    <row r="544" spans="1:161">
      <c r="A544" s="119" t="str">
        <f>Validation!B544</f>
        <v>Pass</v>
      </c>
      <c r="B544" s="150"/>
      <c r="C544" s="150"/>
      <c r="D544" s="150"/>
      <c r="E544" s="151"/>
      <c r="F544" s="152"/>
      <c r="G544" s="150"/>
      <c r="H544" s="149"/>
      <c r="I544" s="40"/>
      <c r="J544" s="149"/>
      <c r="K544" s="102"/>
      <c r="L544" s="40"/>
      <c r="M544" s="123"/>
      <c r="N544" s="137"/>
      <c r="O544" s="137"/>
      <c r="P544" s="95"/>
      <c r="Q544" s="94"/>
      <c r="R544" s="96"/>
      <c r="S544" s="95"/>
      <c r="T544" s="40"/>
      <c r="U544" s="40"/>
      <c r="V544" s="185"/>
      <c r="W544" s="167"/>
      <c r="X544" s="96"/>
      <c r="Y544" s="99"/>
      <c r="Z544" s="40"/>
      <c r="AA544" s="40"/>
      <c r="AB544" s="171"/>
      <c r="AC544" s="172"/>
      <c r="AD544" s="40"/>
      <c r="AE544" s="40"/>
      <c r="AF544" s="94"/>
      <c r="AG544" s="94"/>
      <c r="AH544" s="100"/>
      <c r="AI544" s="170"/>
      <c r="AJ544" s="169"/>
      <c r="AK544" s="98"/>
      <c r="AL544" s="168"/>
      <c r="AM544" s="97"/>
      <c r="AN544" s="98"/>
      <c r="AO544" s="98"/>
      <c r="AP544" s="225"/>
      <c r="AQ544" s="175"/>
      <c r="AR544" s="98"/>
      <c r="AS544" s="235"/>
      <c r="AT544" s="168"/>
      <c r="AU544" s="136"/>
      <c r="AV544" s="99"/>
      <c r="AW544" s="40"/>
      <c r="AX544" s="40"/>
      <c r="AY544" s="40"/>
      <c r="AZ544" s="40"/>
      <c r="BA544" s="40"/>
      <c r="BB544" s="40"/>
      <c r="BC544" s="40"/>
      <c r="BD544" s="40"/>
      <c r="BE544" s="40"/>
      <c r="BF544" s="101"/>
      <c r="BG544" s="96"/>
      <c r="BH544" s="99"/>
      <c r="BI544" s="40"/>
      <c r="BJ544" s="40"/>
      <c r="BK544" s="40"/>
      <c r="BL544" s="40"/>
      <c r="BM544" s="40"/>
      <c r="BN544" s="40"/>
      <c r="BO544" s="40"/>
      <c r="BP544" s="100"/>
      <c r="BQ544" s="40"/>
      <c r="BR544" s="40"/>
      <c r="BS544" s="40"/>
      <c r="BT544" s="40"/>
      <c r="BU544" s="40"/>
      <c r="BV544" s="40"/>
      <c r="BW544" s="40"/>
      <c r="BX544" s="40"/>
      <c r="BY544" s="100"/>
      <c r="BZ544" s="99"/>
      <c r="CA544" s="40"/>
      <c r="CB544" s="40"/>
      <c r="CC544" s="40"/>
      <c r="CD544" s="40"/>
      <c r="CE544" s="40"/>
      <c r="CF544" s="40"/>
      <c r="CG544" s="40"/>
      <c r="CH544" s="40"/>
      <c r="CI544" s="40"/>
      <c r="CJ544" s="40"/>
      <c r="CK544" s="40"/>
      <c r="CL544" s="40"/>
      <c r="CM544" s="40"/>
      <c r="CN544" s="40"/>
      <c r="CO544" s="40"/>
      <c r="CP544" s="40"/>
      <c r="CQ544" s="40"/>
      <c r="CR544" s="40"/>
      <c r="CS544" s="102"/>
      <c r="CT544" s="103"/>
      <c r="CU544" s="40"/>
      <c r="CV544" s="40"/>
      <c r="CW544" s="40"/>
      <c r="CX544" s="40"/>
      <c r="CY544" s="40"/>
      <c r="CZ544" s="40"/>
      <c r="DA544" s="40"/>
      <c r="DB544" s="40"/>
      <c r="DC544" s="40"/>
      <c r="DD544" s="40"/>
      <c r="DE544" s="40"/>
      <c r="DF544" s="40"/>
      <c r="DG544" s="40"/>
      <c r="DH544" s="40"/>
      <c r="DI544" s="40"/>
      <c r="DJ544" s="40"/>
      <c r="DK544" s="40"/>
      <c r="DL544" s="40"/>
      <c r="DM544" s="40"/>
      <c r="DN544" s="40"/>
      <c r="DO544" s="94"/>
      <c r="DP544" s="100"/>
      <c r="DQ544" s="104"/>
      <c r="DR544" s="105"/>
      <c r="DS544" s="105"/>
      <c r="DT544" s="105"/>
      <c r="DU544" s="105"/>
      <c r="DV544" s="105"/>
      <c r="DW544" s="94"/>
      <c r="DX544" s="191"/>
      <c r="DY544" s="104"/>
      <c r="DZ544" s="105"/>
      <c r="EA544" s="105"/>
      <c r="EB544" s="105"/>
      <c r="EC544" s="105"/>
      <c r="ED544" s="105"/>
      <c r="EE544" s="105"/>
      <c r="EF544" s="94"/>
      <c r="EG544" s="96"/>
      <c r="EH544" s="18"/>
      <c r="EI544" s="2"/>
      <c r="EJ544" s="2"/>
      <c r="EK544" s="100"/>
      <c r="EL544" s="99"/>
      <c r="EM544" s="40"/>
      <c r="EN544" s="40"/>
      <c r="EO544" s="100"/>
      <c r="EP544" s="99"/>
      <c r="EQ544" s="40"/>
      <c r="ER544" s="40"/>
      <c r="ES544" s="40"/>
      <c r="ET544" s="40"/>
      <c r="EU544" s="40"/>
      <c r="EV544" s="40"/>
      <c r="EW544" s="100"/>
      <c r="EX544" s="99"/>
      <c r="EY544" s="40"/>
      <c r="EZ544" s="40"/>
      <c r="FA544" s="40"/>
      <c r="FB544" s="40"/>
      <c r="FC544" s="40"/>
      <c r="FD544" s="40"/>
      <c r="FE544" s="100"/>
    </row>
    <row r="545" spans="1:161">
      <c r="A545" s="119" t="str">
        <f>Validation!B545</f>
        <v>Pass</v>
      </c>
      <c r="B545" s="150"/>
      <c r="C545" s="150"/>
      <c r="D545" s="150"/>
      <c r="E545" s="151"/>
      <c r="F545" s="152"/>
      <c r="G545" s="150"/>
      <c r="H545" s="149"/>
      <c r="I545" s="40"/>
      <c r="J545" s="149"/>
      <c r="K545" s="102"/>
      <c r="L545" s="40"/>
      <c r="M545" s="123"/>
      <c r="N545" s="137"/>
      <c r="O545" s="137"/>
      <c r="P545" s="95"/>
      <c r="Q545" s="94"/>
      <c r="R545" s="96"/>
      <c r="S545" s="95"/>
      <c r="T545" s="40"/>
      <c r="U545" s="40"/>
      <c r="V545" s="185"/>
      <c r="W545" s="167"/>
      <c r="X545" s="96"/>
      <c r="Y545" s="99"/>
      <c r="Z545" s="40"/>
      <c r="AA545" s="40"/>
      <c r="AB545" s="171"/>
      <c r="AC545" s="172"/>
      <c r="AD545" s="40"/>
      <c r="AE545" s="40"/>
      <c r="AF545" s="94"/>
      <c r="AG545" s="94"/>
      <c r="AH545" s="100"/>
      <c r="AI545" s="170"/>
      <c r="AJ545" s="169"/>
      <c r="AK545" s="98"/>
      <c r="AL545" s="168"/>
      <c r="AM545" s="97"/>
      <c r="AN545" s="98"/>
      <c r="AO545" s="98"/>
      <c r="AP545" s="225"/>
      <c r="AQ545" s="175"/>
      <c r="AR545" s="98"/>
      <c r="AS545" s="235"/>
      <c r="AT545" s="168"/>
      <c r="AU545" s="136"/>
      <c r="AV545" s="99"/>
      <c r="AW545" s="40"/>
      <c r="AX545" s="40"/>
      <c r="AY545" s="40"/>
      <c r="AZ545" s="40"/>
      <c r="BA545" s="40"/>
      <c r="BB545" s="40"/>
      <c r="BC545" s="40"/>
      <c r="BD545" s="40"/>
      <c r="BE545" s="40"/>
      <c r="BF545" s="101"/>
      <c r="BG545" s="96"/>
      <c r="BH545" s="99"/>
      <c r="BI545" s="40"/>
      <c r="BJ545" s="40"/>
      <c r="BK545" s="40"/>
      <c r="BL545" s="40"/>
      <c r="BM545" s="40"/>
      <c r="BN545" s="40"/>
      <c r="BO545" s="40"/>
      <c r="BP545" s="100"/>
      <c r="BQ545" s="40"/>
      <c r="BR545" s="40"/>
      <c r="BS545" s="40"/>
      <c r="BT545" s="40"/>
      <c r="BU545" s="40"/>
      <c r="BV545" s="40"/>
      <c r="BW545" s="40"/>
      <c r="BX545" s="40"/>
      <c r="BY545" s="100"/>
      <c r="BZ545" s="99"/>
      <c r="CA545" s="40"/>
      <c r="CB545" s="40"/>
      <c r="CC545" s="40"/>
      <c r="CD545" s="40"/>
      <c r="CE545" s="40"/>
      <c r="CF545" s="40"/>
      <c r="CG545" s="40"/>
      <c r="CH545" s="40"/>
      <c r="CI545" s="40"/>
      <c r="CJ545" s="40"/>
      <c r="CK545" s="40"/>
      <c r="CL545" s="40"/>
      <c r="CM545" s="40"/>
      <c r="CN545" s="40"/>
      <c r="CO545" s="40"/>
      <c r="CP545" s="40"/>
      <c r="CQ545" s="40"/>
      <c r="CR545" s="40"/>
      <c r="CS545" s="102"/>
      <c r="CT545" s="103"/>
      <c r="CU545" s="40"/>
      <c r="CV545" s="40"/>
      <c r="CW545" s="40"/>
      <c r="CX545" s="40"/>
      <c r="CY545" s="40"/>
      <c r="CZ545" s="40"/>
      <c r="DA545" s="40"/>
      <c r="DB545" s="40"/>
      <c r="DC545" s="40"/>
      <c r="DD545" s="40"/>
      <c r="DE545" s="40"/>
      <c r="DF545" s="40"/>
      <c r="DG545" s="40"/>
      <c r="DH545" s="40"/>
      <c r="DI545" s="40"/>
      <c r="DJ545" s="40"/>
      <c r="DK545" s="40"/>
      <c r="DL545" s="40"/>
      <c r="DM545" s="40"/>
      <c r="DN545" s="40"/>
      <c r="DO545" s="94"/>
      <c r="DP545" s="100"/>
      <c r="DQ545" s="104"/>
      <c r="DR545" s="105"/>
      <c r="DS545" s="105"/>
      <c r="DT545" s="105"/>
      <c r="DU545" s="105"/>
      <c r="DV545" s="105"/>
      <c r="DW545" s="94"/>
      <c r="DX545" s="191"/>
      <c r="DY545" s="104"/>
      <c r="DZ545" s="105"/>
      <c r="EA545" s="105"/>
      <c r="EB545" s="105"/>
      <c r="EC545" s="105"/>
      <c r="ED545" s="105"/>
      <c r="EE545" s="105"/>
      <c r="EF545" s="94"/>
      <c r="EG545" s="96"/>
      <c r="EH545" s="18"/>
      <c r="EI545" s="2"/>
      <c r="EJ545" s="2"/>
      <c r="EK545" s="100"/>
      <c r="EL545" s="99"/>
      <c r="EM545" s="40"/>
      <c r="EN545" s="40"/>
      <c r="EO545" s="100"/>
      <c r="EP545" s="99"/>
      <c r="EQ545" s="40"/>
      <c r="ER545" s="40"/>
      <c r="ES545" s="40"/>
      <c r="ET545" s="40"/>
      <c r="EU545" s="40"/>
      <c r="EV545" s="40"/>
      <c r="EW545" s="100"/>
      <c r="EX545" s="99"/>
      <c r="EY545" s="40"/>
      <c r="EZ545" s="40"/>
      <c r="FA545" s="40"/>
      <c r="FB545" s="40"/>
      <c r="FC545" s="40"/>
      <c r="FD545" s="40"/>
      <c r="FE545" s="100"/>
    </row>
    <row r="546" spans="1:161">
      <c r="A546" s="119" t="str">
        <f>Validation!B546</f>
        <v>Pass</v>
      </c>
      <c r="B546" s="150"/>
      <c r="C546" s="150"/>
      <c r="D546" s="150"/>
      <c r="E546" s="151"/>
      <c r="F546" s="152"/>
      <c r="G546" s="150"/>
      <c r="H546" s="149"/>
      <c r="I546" s="40"/>
      <c r="J546" s="149"/>
      <c r="K546" s="102"/>
      <c r="L546" s="40"/>
      <c r="M546" s="123"/>
      <c r="N546" s="137"/>
      <c r="O546" s="137"/>
      <c r="P546" s="95"/>
      <c r="Q546" s="94"/>
      <c r="R546" s="96"/>
      <c r="S546" s="95"/>
      <c r="T546" s="40"/>
      <c r="U546" s="40"/>
      <c r="V546" s="185"/>
      <c r="W546" s="167"/>
      <c r="X546" s="96"/>
      <c r="Y546" s="99"/>
      <c r="Z546" s="40"/>
      <c r="AA546" s="40"/>
      <c r="AB546" s="171"/>
      <c r="AC546" s="172"/>
      <c r="AD546" s="40"/>
      <c r="AE546" s="40"/>
      <c r="AF546" s="94"/>
      <c r="AG546" s="94"/>
      <c r="AH546" s="100"/>
      <c r="AI546" s="170"/>
      <c r="AJ546" s="169"/>
      <c r="AK546" s="98"/>
      <c r="AL546" s="168"/>
      <c r="AM546" s="97"/>
      <c r="AN546" s="98"/>
      <c r="AO546" s="98"/>
      <c r="AP546" s="225"/>
      <c r="AQ546" s="175"/>
      <c r="AR546" s="98"/>
      <c r="AS546" s="235"/>
      <c r="AT546" s="168"/>
      <c r="AU546" s="136"/>
      <c r="AV546" s="99"/>
      <c r="AW546" s="40"/>
      <c r="AX546" s="40"/>
      <c r="AY546" s="40"/>
      <c r="AZ546" s="40"/>
      <c r="BA546" s="40"/>
      <c r="BB546" s="40"/>
      <c r="BC546" s="40"/>
      <c r="BD546" s="40"/>
      <c r="BE546" s="40"/>
      <c r="BF546" s="101"/>
      <c r="BG546" s="96"/>
      <c r="BH546" s="99"/>
      <c r="BI546" s="40"/>
      <c r="BJ546" s="40"/>
      <c r="BK546" s="40"/>
      <c r="BL546" s="40"/>
      <c r="BM546" s="40"/>
      <c r="BN546" s="40"/>
      <c r="BO546" s="40"/>
      <c r="BP546" s="100"/>
      <c r="BQ546" s="40"/>
      <c r="BR546" s="40"/>
      <c r="BS546" s="40"/>
      <c r="BT546" s="40"/>
      <c r="BU546" s="40"/>
      <c r="BV546" s="40"/>
      <c r="BW546" s="40"/>
      <c r="BX546" s="40"/>
      <c r="BY546" s="100"/>
      <c r="BZ546" s="99"/>
      <c r="CA546" s="40"/>
      <c r="CB546" s="40"/>
      <c r="CC546" s="40"/>
      <c r="CD546" s="40"/>
      <c r="CE546" s="40"/>
      <c r="CF546" s="40"/>
      <c r="CG546" s="40"/>
      <c r="CH546" s="40"/>
      <c r="CI546" s="40"/>
      <c r="CJ546" s="40"/>
      <c r="CK546" s="40"/>
      <c r="CL546" s="40"/>
      <c r="CM546" s="40"/>
      <c r="CN546" s="40"/>
      <c r="CO546" s="40"/>
      <c r="CP546" s="40"/>
      <c r="CQ546" s="40"/>
      <c r="CR546" s="40"/>
      <c r="CS546" s="102"/>
      <c r="CT546" s="103"/>
      <c r="CU546" s="40"/>
      <c r="CV546" s="40"/>
      <c r="CW546" s="40"/>
      <c r="CX546" s="40"/>
      <c r="CY546" s="40"/>
      <c r="CZ546" s="40"/>
      <c r="DA546" s="40"/>
      <c r="DB546" s="40"/>
      <c r="DC546" s="40"/>
      <c r="DD546" s="40"/>
      <c r="DE546" s="40"/>
      <c r="DF546" s="40"/>
      <c r="DG546" s="40"/>
      <c r="DH546" s="40"/>
      <c r="DI546" s="40"/>
      <c r="DJ546" s="40"/>
      <c r="DK546" s="40"/>
      <c r="DL546" s="40"/>
      <c r="DM546" s="40"/>
      <c r="DN546" s="40"/>
      <c r="DO546" s="94"/>
      <c r="DP546" s="100"/>
      <c r="DQ546" s="104"/>
      <c r="DR546" s="105"/>
      <c r="DS546" s="105"/>
      <c r="DT546" s="105"/>
      <c r="DU546" s="105"/>
      <c r="DV546" s="105"/>
      <c r="DW546" s="94"/>
      <c r="DX546" s="191"/>
      <c r="DY546" s="104"/>
      <c r="DZ546" s="105"/>
      <c r="EA546" s="105"/>
      <c r="EB546" s="105"/>
      <c r="EC546" s="105"/>
      <c r="ED546" s="105"/>
      <c r="EE546" s="105"/>
      <c r="EF546" s="94"/>
      <c r="EG546" s="96"/>
      <c r="EH546" s="18"/>
      <c r="EI546" s="2"/>
      <c r="EJ546" s="2"/>
      <c r="EK546" s="100"/>
      <c r="EL546" s="99"/>
      <c r="EM546" s="40"/>
      <c r="EN546" s="40"/>
      <c r="EO546" s="100"/>
      <c r="EP546" s="99"/>
      <c r="EQ546" s="40"/>
      <c r="ER546" s="40"/>
      <c r="ES546" s="40"/>
      <c r="ET546" s="40"/>
      <c r="EU546" s="40"/>
      <c r="EV546" s="40"/>
      <c r="EW546" s="100"/>
      <c r="EX546" s="99"/>
      <c r="EY546" s="40"/>
      <c r="EZ546" s="40"/>
      <c r="FA546" s="40"/>
      <c r="FB546" s="40"/>
      <c r="FC546" s="40"/>
      <c r="FD546" s="40"/>
      <c r="FE546" s="100"/>
    </row>
    <row r="547" spans="1:161">
      <c r="A547" s="119" t="str">
        <f>Validation!B547</f>
        <v>Pass</v>
      </c>
      <c r="B547" s="150"/>
      <c r="C547" s="150"/>
      <c r="D547" s="150"/>
      <c r="E547" s="151"/>
      <c r="F547" s="152"/>
      <c r="G547" s="150"/>
      <c r="H547" s="149"/>
      <c r="I547" s="40"/>
      <c r="J547" s="149"/>
      <c r="K547" s="102"/>
      <c r="L547" s="40"/>
      <c r="M547" s="123"/>
      <c r="N547" s="137"/>
      <c r="O547" s="137"/>
      <c r="P547" s="95"/>
      <c r="Q547" s="94"/>
      <c r="R547" s="96"/>
      <c r="S547" s="95"/>
      <c r="T547" s="40"/>
      <c r="U547" s="40"/>
      <c r="V547" s="185"/>
      <c r="W547" s="167"/>
      <c r="X547" s="96"/>
      <c r="Y547" s="99"/>
      <c r="Z547" s="40"/>
      <c r="AA547" s="40"/>
      <c r="AB547" s="171"/>
      <c r="AC547" s="172"/>
      <c r="AD547" s="40"/>
      <c r="AE547" s="40"/>
      <c r="AF547" s="94"/>
      <c r="AG547" s="94"/>
      <c r="AH547" s="100"/>
      <c r="AI547" s="170"/>
      <c r="AJ547" s="169"/>
      <c r="AK547" s="98"/>
      <c r="AL547" s="168"/>
      <c r="AM547" s="97"/>
      <c r="AN547" s="98"/>
      <c r="AO547" s="98"/>
      <c r="AP547" s="225"/>
      <c r="AQ547" s="175"/>
      <c r="AR547" s="98"/>
      <c r="AS547" s="235"/>
      <c r="AT547" s="168"/>
      <c r="AU547" s="136"/>
      <c r="AV547" s="99"/>
      <c r="AW547" s="40"/>
      <c r="AX547" s="40"/>
      <c r="AY547" s="40"/>
      <c r="AZ547" s="40"/>
      <c r="BA547" s="40"/>
      <c r="BB547" s="40"/>
      <c r="BC547" s="40"/>
      <c r="BD547" s="40"/>
      <c r="BE547" s="40"/>
      <c r="BF547" s="101"/>
      <c r="BG547" s="96"/>
      <c r="BH547" s="99"/>
      <c r="BI547" s="40"/>
      <c r="BJ547" s="40"/>
      <c r="BK547" s="40"/>
      <c r="BL547" s="40"/>
      <c r="BM547" s="40"/>
      <c r="BN547" s="40"/>
      <c r="BO547" s="40"/>
      <c r="BP547" s="100"/>
      <c r="BQ547" s="40"/>
      <c r="BR547" s="40"/>
      <c r="BS547" s="40"/>
      <c r="BT547" s="40"/>
      <c r="BU547" s="40"/>
      <c r="BV547" s="40"/>
      <c r="BW547" s="40"/>
      <c r="BX547" s="40"/>
      <c r="BY547" s="100"/>
      <c r="BZ547" s="99"/>
      <c r="CA547" s="40"/>
      <c r="CB547" s="40"/>
      <c r="CC547" s="40"/>
      <c r="CD547" s="40"/>
      <c r="CE547" s="40"/>
      <c r="CF547" s="40"/>
      <c r="CG547" s="40"/>
      <c r="CH547" s="40"/>
      <c r="CI547" s="40"/>
      <c r="CJ547" s="40"/>
      <c r="CK547" s="40"/>
      <c r="CL547" s="40"/>
      <c r="CM547" s="40"/>
      <c r="CN547" s="40"/>
      <c r="CO547" s="40"/>
      <c r="CP547" s="40"/>
      <c r="CQ547" s="40"/>
      <c r="CR547" s="40"/>
      <c r="CS547" s="102"/>
      <c r="CT547" s="103"/>
      <c r="CU547" s="40"/>
      <c r="CV547" s="40"/>
      <c r="CW547" s="40"/>
      <c r="CX547" s="40"/>
      <c r="CY547" s="40"/>
      <c r="CZ547" s="40"/>
      <c r="DA547" s="40"/>
      <c r="DB547" s="40"/>
      <c r="DC547" s="40"/>
      <c r="DD547" s="40"/>
      <c r="DE547" s="40"/>
      <c r="DF547" s="40"/>
      <c r="DG547" s="40"/>
      <c r="DH547" s="40"/>
      <c r="DI547" s="40"/>
      <c r="DJ547" s="40"/>
      <c r="DK547" s="40"/>
      <c r="DL547" s="40"/>
      <c r="DM547" s="40"/>
      <c r="DN547" s="40"/>
      <c r="DO547" s="94"/>
      <c r="DP547" s="100"/>
      <c r="DQ547" s="104"/>
      <c r="DR547" s="105"/>
      <c r="DS547" s="105"/>
      <c r="DT547" s="105"/>
      <c r="DU547" s="105"/>
      <c r="DV547" s="105"/>
      <c r="DW547" s="94"/>
      <c r="DX547" s="191"/>
      <c r="DY547" s="104"/>
      <c r="DZ547" s="105"/>
      <c r="EA547" s="105"/>
      <c r="EB547" s="105"/>
      <c r="EC547" s="105"/>
      <c r="ED547" s="105"/>
      <c r="EE547" s="105"/>
      <c r="EF547" s="94"/>
      <c r="EG547" s="96"/>
      <c r="EH547" s="18"/>
      <c r="EI547" s="2"/>
      <c r="EJ547" s="2"/>
      <c r="EK547" s="100"/>
      <c r="EL547" s="99"/>
      <c r="EM547" s="40"/>
      <c r="EN547" s="40"/>
      <c r="EO547" s="100"/>
      <c r="EP547" s="99"/>
      <c r="EQ547" s="40"/>
      <c r="ER547" s="40"/>
      <c r="ES547" s="40"/>
      <c r="ET547" s="40"/>
      <c r="EU547" s="40"/>
      <c r="EV547" s="40"/>
      <c r="EW547" s="100"/>
      <c r="EX547" s="99"/>
      <c r="EY547" s="40"/>
      <c r="EZ547" s="40"/>
      <c r="FA547" s="40"/>
      <c r="FB547" s="40"/>
      <c r="FC547" s="40"/>
      <c r="FD547" s="40"/>
      <c r="FE547" s="100"/>
    </row>
    <row r="548" spans="1:161">
      <c r="A548" s="119" t="str">
        <f>Validation!B548</f>
        <v>Pass</v>
      </c>
      <c r="B548" s="150"/>
      <c r="C548" s="150"/>
      <c r="D548" s="150"/>
      <c r="E548" s="151"/>
      <c r="F548" s="152"/>
      <c r="G548" s="150"/>
      <c r="H548" s="149"/>
      <c r="I548" s="40"/>
      <c r="J548" s="149"/>
      <c r="K548" s="102"/>
      <c r="L548" s="40"/>
      <c r="M548" s="123"/>
      <c r="N548" s="137"/>
      <c r="O548" s="137"/>
      <c r="P548" s="95"/>
      <c r="Q548" s="94"/>
      <c r="R548" s="96"/>
      <c r="S548" s="95"/>
      <c r="T548" s="40"/>
      <c r="U548" s="40"/>
      <c r="V548" s="185"/>
      <c r="W548" s="167"/>
      <c r="X548" s="96"/>
      <c r="Y548" s="99"/>
      <c r="Z548" s="40"/>
      <c r="AA548" s="40"/>
      <c r="AB548" s="171"/>
      <c r="AC548" s="172"/>
      <c r="AD548" s="40"/>
      <c r="AE548" s="40"/>
      <c r="AF548" s="94"/>
      <c r="AG548" s="94"/>
      <c r="AH548" s="100"/>
      <c r="AI548" s="170"/>
      <c r="AJ548" s="169"/>
      <c r="AK548" s="98"/>
      <c r="AL548" s="168"/>
      <c r="AM548" s="97"/>
      <c r="AN548" s="98"/>
      <c r="AO548" s="98"/>
      <c r="AP548" s="225"/>
      <c r="AQ548" s="175"/>
      <c r="AR548" s="98"/>
      <c r="AS548" s="235"/>
      <c r="AT548" s="168"/>
      <c r="AU548" s="136"/>
      <c r="AV548" s="99"/>
      <c r="AW548" s="40"/>
      <c r="AX548" s="40"/>
      <c r="AY548" s="40"/>
      <c r="AZ548" s="40"/>
      <c r="BA548" s="40"/>
      <c r="BB548" s="40"/>
      <c r="BC548" s="40"/>
      <c r="BD548" s="40"/>
      <c r="BE548" s="40"/>
      <c r="BF548" s="101"/>
      <c r="BG548" s="96"/>
      <c r="BH548" s="99"/>
      <c r="BI548" s="40"/>
      <c r="BJ548" s="40"/>
      <c r="BK548" s="40"/>
      <c r="BL548" s="40"/>
      <c r="BM548" s="40"/>
      <c r="BN548" s="40"/>
      <c r="BO548" s="40"/>
      <c r="BP548" s="100"/>
      <c r="BQ548" s="40"/>
      <c r="BR548" s="40"/>
      <c r="BS548" s="40"/>
      <c r="BT548" s="40"/>
      <c r="BU548" s="40"/>
      <c r="BV548" s="40"/>
      <c r="BW548" s="40"/>
      <c r="BX548" s="40"/>
      <c r="BY548" s="100"/>
      <c r="BZ548" s="99"/>
      <c r="CA548" s="40"/>
      <c r="CB548" s="40"/>
      <c r="CC548" s="40"/>
      <c r="CD548" s="40"/>
      <c r="CE548" s="40"/>
      <c r="CF548" s="40"/>
      <c r="CG548" s="40"/>
      <c r="CH548" s="40"/>
      <c r="CI548" s="40"/>
      <c r="CJ548" s="40"/>
      <c r="CK548" s="40"/>
      <c r="CL548" s="40"/>
      <c r="CM548" s="40"/>
      <c r="CN548" s="40"/>
      <c r="CO548" s="40"/>
      <c r="CP548" s="40"/>
      <c r="CQ548" s="40"/>
      <c r="CR548" s="40"/>
      <c r="CS548" s="102"/>
      <c r="CT548" s="103"/>
      <c r="CU548" s="40"/>
      <c r="CV548" s="40"/>
      <c r="CW548" s="40"/>
      <c r="CX548" s="40"/>
      <c r="CY548" s="40"/>
      <c r="CZ548" s="40"/>
      <c r="DA548" s="40"/>
      <c r="DB548" s="40"/>
      <c r="DC548" s="40"/>
      <c r="DD548" s="40"/>
      <c r="DE548" s="40"/>
      <c r="DF548" s="40"/>
      <c r="DG548" s="40"/>
      <c r="DH548" s="40"/>
      <c r="DI548" s="40"/>
      <c r="DJ548" s="40"/>
      <c r="DK548" s="40"/>
      <c r="DL548" s="40"/>
      <c r="DM548" s="40"/>
      <c r="DN548" s="40"/>
      <c r="DO548" s="94"/>
      <c r="DP548" s="100"/>
      <c r="DQ548" s="104"/>
      <c r="DR548" s="105"/>
      <c r="DS548" s="105"/>
      <c r="DT548" s="105"/>
      <c r="DU548" s="105"/>
      <c r="DV548" s="105"/>
      <c r="DW548" s="94"/>
      <c r="DX548" s="191"/>
      <c r="DY548" s="104"/>
      <c r="DZ548" s="105"/>
      <c r="EA548" s="105"/>
      <c r="EB548" s="105"/>
      <c r="EC548" s="105"/>
      <c r="ED548" s="105"/>
      <c r="EE548" s="105"/>
      <c r="EF548" s="94"/>
      <c r="EG548" s="96"/>
      <c r="EH548" s="18"/>
      <c r="EI548" s="2"/>
      <c r="EJ548" s="2"/>
      <c r="EK548" s="100"/>
      <c r="EL548" s="99"/>
      <c r="EM548" s="40"/>
      <c r="EN548" s="40"/>
      <c r="EO548" s="100"/>
      <c r="EP548" s="99"/>
      <c r="EQ548" s="40"/>
      <c r="ER548" s="40"/>
      <c r="ES548" s="40"/>
      <c r="ET548" s="40"/>
      <c r="EU548" s="40"/>
      <c r="EV548" s="40"/>
      <c r="EW548" s="100"/>
      <c r="EX548" s="99"/>
      <c r="EY548" s="40"/>
      <c r="EZ548" s="40"/>
      <c r="FA548" s="40"/>
      <c r="FB548" s="40"/>
      <c r="FC548" s="40"/>
      <c r="FD548" s="40"/>
      <c r="FE548" s="100"/>
    </row>
    <row r="549" spans="1:161">
      <c r="A549" s="119" t="str">
        <f>Validation!B549</f>
        <v>Pass</v>
      </c>
      <c r="B549" s="150"/>
      <c r="C549" s="150"/>
      <c r="D549" s="150"/>
      <c r="E549" s="151"/>
      <c r="F549" s="152"/>
      <c r="G549" s="150"/>
      <c r="H549" s="149"/>
      <c r="I549" s="40"/>
      <c r="J549" s="149"/>
      <c r="K549" s="102"/>
      <c r="L549" s="40"/>
      <c r="M549" s="123"/>
      <c r="N549" s="137"/>
      <c r="O549" s="137"/>
      <c r="P549" s="95"/>
      <c r="Q549" s="94"/>
      <c r="R549" s="96"/>
      <c r="S549" s="95"/>
      <c r="T549" s="40"/>
      <c r="U549" s="40"/>
      <c r="V549" s="185"/>
      <c r="W549" s="167"/>
      <c r="X549" s="96"/>
      <c r="Y549" s="99"/>
      <c r="Z549" s="40"/>
      <c r="AA549" s="40"/>
      <c r="AB549" s="171"/>
      <c r="AC549" s="172"/>
      <c r="AD549" s="40"/>
      <c r="AE549" s="40"/>
      <c r="AF549" s="94"/>
      <c r="AG549" s="94"/>
      <c r="AH549" s="100"/>
      <c r="AI549" s="170"/>
      <c r="AJ549" s="169"/>
      <c r="AK549" s="98"/>
      <c r="AL549" s="168"/>
      <c r="AM549" s="97"/>
      <c r="AN549" s="98"/>
      <c r="AO549" s="98"/>
      <c r="AP549" s="225"/>
      <c r="AQ549" s="175"/>
      <c r="AR549" s="98"/>
      <c r="AS549" s="235"/>
      <c r="AT549" s="168"/>
      <c r="AU549" s="136"/>
      <c r="AV549" s="99"/>
      <c r="AW549" s="40"/>
      <c r="AX549" s="40"/>
      <c r="AY549" s="40"/>
      <c r="AZ549" s="40"/>
      <c r="BA549" s="40"/>
      <c r="BB549" s="40"/>
      <c r="BC549" s="40"/>
      <c r="BD549" s="40"/>
      <c r="BE549" s="40"/>
      <c r="BF549" s="101"/>
      <c r="BG549" s="96"/>
      <c r="BH549" s="99"/>
      <c r="BI549" s="40"/>
      <c r="BJ549" s="40"/>
      <c r="BK549" s="40"/>
      <c r="BL549" s="40"/>
      <c r="BM549" s="40"/>
      <c r="BN549" s="40"/>
      <c r="BO549" s="40"/>
      <c r="BP549" s="100"/>
      <c r="BQ549" s="40"/>
      <c r="BR549" s="40"/>
      <c r="BS549" s="40"/>
      <c r="BT549" s="40"/>
      <c r="BU549" s="40"/>
      <c r="BV549" s="40"/>
      <c r="BW549" s="40"/>
      <c r="BX549" s="40"/>
      <c r="BY549" s="100"/>
      <c r="BZ549" s="99"/>
      <c r="CA549" s="40"/>
      <c r="CB549" s="40"/>
      <c r="CC549" s="40"/>
      <c r="CD549" s="40"/>
      <c r="CE549" s="40"/>
      <c r="CF549" s="40"/>
      <c r="CG549" s="40"/>
      <c r="CH549" s="40"/>
      <c r="CI549" s="40"/>
      <c r="CJ549" s="40"/>
      <c r="CK549" s="40"/>
      <c r="CL549" s="40"/>
      <c r="CM549" s="40"/>
      <c r="CN549" s="40"/>
      <c r="CO549" s="40"/>
      <c r="CP549" s="40"/>
      <c r="CQ549" s="40"/>
      <c r="CR549" s="40"/>
      <c r="CS549" s="102"/>
      <c r="CT549" s="103"/>
      <c r="CU549" s="40"/>
      <c r="CV549" s="40"/>
      <c r="CW549" s="40"/>
      <c r="CX549" s="40"/>
      <c r="CY549" s="40"/>
      <c r="CZ549" s="40"/>
      <c r="DA549" s="40"/>
      <c r="DB549" s="40"/>
      <c r="DC549" s="40"/>
      <c r="DD549" s="40"/>
      <c r="DE549" s="40"/>
      <c r="DF549" s="40"/>
      <c r="DG549" s="40"/>
      <c r="DH549" s="40"/>
      <c r="DI549" s="40"/>
      <c r="DJ549" s="40"/>
      <c r="DK549" s="40"/>
      <c r="DL549" s="40"/>
      <c r="DM549" s="40"/>
      <c r="DN549" s="40"/>
      <c r="DO549" s="94"/>
      <c r="DP549" s="100"/>
      <c r="DQ549" s="104"/>
      <c r="DR549" s="105"/>
      <c r="DS549" s="105"/>
      <c r="DT549" s="105"/>
      <c r="DU549" s="105"/>
      <c r="DV549" s="105"/>
      <c r="DW549" s="94"/>
      <c r="DX549" s="191"/>
      <c r="DY549" s="104"/>
      <c r="DZ549" s="105"/>
      <c r="EA549" s="105"/>
      <c r="EB549" s="105"/>
      <c r="EC549" s="105"/>
      <c r="ED549" s="105"/>
      <c r="EE549" s="105"/>
      <c r="EF549" s="94"/>
      <c r="EG549" s="96"/>
      <c r="EH549" s="18"/>
      <c r="EI549" s="2"/>
      <c r="EJ549" s="2"/>
      <c r="EK549" s="100"/>
      <c r="EL549" s="99"/>
      <c r="EM549" s="40"/>
      <c r="EN549" s="40"/>
      <c r="EO549" s="100"/>
      <c r="EP549" s="99"/>
      <c r="EQ549" s="40"/>
      <c r="ER549" s="40"/>
      <c r="ES549" s="40"/>
      <c r="ET549" s="40"/>
      <c r="EU549" s="40"/>
      <c r="EV549" s="40"/>
      <c r="EW549" s="100"/>
      <c r="EX549" s="99"/>
      <c r="EY549" s="40"/>
      <c r="EZ549" s="40"/>
      <c r="FA549" s="40"/>
      <c r="FB549" s="40"/>
      <c r="FC549" s="40"/>
      <c r="FD549" s="40"/>
      <c r="FE549" s="100"/>
    </row>
    <row r="550" spans="1:161">
      <c r="A550" s="119" t="str">
        <f>Validation!B550</f>
        <v>Pass</v>
      </c>
      <c r="B550" s="150"/>
      <c r="C550" s="150"/>
      <c r="D550" s="150"/>
      <c r="E550" s="151"/>
      <c r="F550" s="152"/>
      <c r="G550" s="150"/>
      <c r="H550" s="149"/>
      <c r="I550" s="40"/>
      <c r="J550" s="149"/>
      <c r="K550" s="102"/>
      <c r="L550" s="40"/>
      <c r="M550" s="123"/>
      <c r="N550" s="137"/>
      <c r="O550" s="137"/>
      <c r="P550" s="95"/>
      <c r="Q550" s="94"/>
      <c r="R550" s="96"/>
      <c r="S550" s="95"/>
      <c r="T550" s="40"/>
      <c r="U550" s="40"/>
      <c r="V550" s="185"/>
      <c r="W550" s="167"/>
      <c r="X550" s="96"/>
      <c r="Y550" s="99"/>
      <c r="Z550" s="40"/>
      <c r="AA550" s="40"/>
      <c r="AB550" s="171"/>
      <c r="AC550" s="172"/>
      <c r="AD550" s="40"/>
      <c r="AE550" s="40"/>
      <c r="AF550" s="94"/>
      <c r="AG550" s="94"/>
      <c r="AH550" s="100"/>
      <c r="AI550" s="170"/>
      <c r="AJ550" s="169"/>
      <c r="AK550" s="98"/>
      <c r="AL550" s="168"/>
      <c r="AM550" s="97"/>
      <c r="AN550" s="98"/>
      <c r="AO550" s="98"/>
      <c r="AP550" s="225"/>
      <c r="AQ550" s="175"/>
      <c r="AR550" s="98"/>
      <c r="AS550" s="235"/>
      <c r="AT550" s="168"/>
      <c r="AU550" s="136"/>
      <c r="AV550" s="99"/>
      <c r="AW550" s="40"/>
      <c r="AX550" s="40"/>
      <c r="AY550" s="40"/>
      <c r="AZ550" s="40"/>
      <c r="BA550" s="40"/>
      <c r="BB550" s="40"/>
      <c r="BC550" s="40"/>
      <c r="BD550" s="40"/>
      <c r="BE550" s="40"/>
      <c r="BF550" s="101"/>
      <c r="BG550" s="96"/>
      <c r="BH550" s="99"/>
      <c r="BI550" s="40"/>
      <c r="BJ550" s="40"/>
      <c r="BK550" s="40"/>
      <c r="BL550" s="40"/>
      <c r="BM550" s="40"/>
      <c r="BN550" s="40"/>
      <c r="BO550" s="40"/>
      <c r="BP550" s="100"/>
      <c r="BQ550" s="40"/>
      <c r="BR550" s="40"/>
      <c r="BS550" s="40"/>
      <c r="BT550" s="40"/>
      <c r="BU550" s="40"/>
      <c r="BV550" s="40"/>
      <c r="BW550" s="40"/>
      <c r="BX550" s="40"/>
      <c r="BY550" s="100"/>
      <c r="BZ550" s="99"/>
      <c r="CA550" s="40"/>
      <c r="CB550" s="40"/>
      <c r="CC550" s="40"/>
      <c r="CD550" s="40"/>
      <c r="CE550" s="40"/>
      <c r="CF550" s="40"/>
      <c r="CG550" s="40"/>
      <c r="CH550" s="40"/>
      <c r="CI550" s="40"/>
      <c r="CJ550" s="40"/>
      <c r="CK550" s="40"/>
      <c r="CL550" s="40"/>
      <c r="CM550" s="40"/>
      <c r="CN550" s="40"/>
      <c r="CO550" s="40"/>
      <c r="CP550" s="40"/>
      <c r="CQ550" s="40"/>
      <c r="CR550" s="40"/>
      <c r="CS550" s="102"/>
      <c r="CT550" s="103"/>
      <c r="CU550" s="40"/>
      <c r="CV550" s="40"/>
      <c r="CW550" s="40"/>
      <c r="CX550" s="40"/>
      <c r="CY550" s="40"/>
      <c r="CZ550" s="40"/>
      <c r="DA550" s="40"/>
      <c r="DB550" s="40"/>
      <c r="DC550" s="40"/>
      <c r="DD550" s="40"/>
      <c r="DE550" s="40"/>
      <c r="DF550" s="40"/>
      <c r="DG550" s="40"/>
      <c r="DH550" s="40"/>
      <c r="DI550" s="40"/>
      <c r="DJ550" s="40"/>
      <c r="DK550" s="40"/>
      <c r="DL550" s="40"/>
      <c r="DM550" s="40"/>
      <c r="DN550" s="40"/>
      <c r="DO550" s="94"/>
      <c r="DP550" s="100"/>
      <c r="DQ550" s="104"/>
      <c r="DR550" s="105"/>
      <c r="DS550" s="105"/>
      <c r="DT550" s="105"/>
      <c r="DU550" s="105"/>
      <c r="DV550" s="105"/>
      <c r="DW550" s="94"/>
      <c r="DX550" s="191"/>
      <c r="DY550" s="104"/>
      <c r="DZ550" s="105"/>
      <c r="EA550" s="105"/>
      <c r="EB550" s="105"/>
      <c r="EC550" s="105"/>
      <c r="ED550" s="105"/>
      <c r="EE550" s="105"/>
      <c r="EF550" s="94"/>
      <c r="EG550" s="96"/>
      <c r="EH550" s="18"/>
      <c r="EI550" s="2"/>
      <c r="EJ550" s="2"/>
      <c r="EK550" s="100"/>
      <c r="EL550" s="99"/>
      <c r="EM550" s="40"/>
      <c r="EN550" s="40"/>
      <c r="EO550" s="100"/>
      <c r="EP550" s="99"/>
      <c r="EQ550" s="40"/>
      <c r="ER550" s="40"/>
      <c r="ES550" s="40"/>
      <c r="ET550" s="40"/>
      <c r="EU550" s="40"/>
      <c r="EV550" s="40"/>
      <c r="EW550" s="100"/>
      <c r="EX550" s="99"/>
      <c r="EY550" s="40"/>
      <c r="EZ550" s="40"/>
      <c r="FA550" s="40"/>
      <c r="FB550" s="40"/>
      <c r="FC550" s="40"/>
      <c r="FD550" s="40"/>
      <c r="FE550" s="100"/>
    </row>
    <row r="551" spans="1:161">
      <c r="A551" s="119" t="str">
        <f>Validation!B551</f>
        <v>Pass</v>
      </c>
      <c r="B551" s="150"/>
      <c r="C551" s="150"/>
      <c r="D551" s="150"/>
      <c r="E551" s="151"/>
      <c r="F551" s="152"/>
      <c r="G551" s="150"/>
      <c r="H551" s="149"/>
      <c r="I551" s="40"/>
      <c r="J551" s="149"/>
      <c r="K551" s="102"/>
      <c r="L551" s="40"/>
      <c r="M551" s="123"/>
      <c r="N551" s="137"/>
      <c r="O551" s="137"/>
      <c r="P551" s="95"/>
      <c r="Q551" s="94"/>
      <c r="R551" s="96"/>
      <c r="S551" s="95"/>
      <c r="T551" s="40"/>
      <c r="U551" s="40"/>
      <c r="V551" s="185"/>
      <c r="W551" s="167"/>
      <c r="X551" s="96"/>
      <c r="Y551" s="99"/>
      <c r="Z551" s="40"/>
      <c r="AA551" s="40"/>
      <c r="AB551" s="171"/>
      <c r="AC551" s="172"/>
      <c r="AD551" s="40"/>
      <c r="AE551" s="40"/>
      <c r="AF551" s="94"/>
      <c r="AG551" s="94"/>
      <c r="AH551" s="100"/>
      <c r="AI551" s="170"/>
      <c r="AJ551" s="169"/>
      <c r="AK551" s="98"/>
      <c r="AL551" s="168"/>
      <c r="AM551" s="97"/>
      <c r="AN551" s="98"/>
      <c r="AO551" s="98"/>
      <c r="AP551" s="225"/>
      <c r="AQ551" s="175"/>
      <c r="AR551" s="98"/>
      <c r="AS551" s="235"/>
      <c r="AT551" s="168"/>
      <c r="AU551" s="136"/>
      <c r="AV551" s="99"/>
      <c r="AW551" s="40"/>
      <c r="AX551" s="40"/>
      <c r="AY551" s="40"/>
      <c r="AZ551" s="40"/>
      <c r="BA551" s="40"/>
      <c r="BB551" s="40"/>
      <c r="BC551" s="40"/>
      <c r="BD551" s="40"/>
      <c r="BE551" s="40"/>
      <c r="BF551" s="101"/>
      <c r="BG551" s="96"/>
      <c r="BH551" s="99"/>
      <c r="BI551" s="40"/>
      <c r="BJ551" s="40"/>
      <c r="BK551" s="40"/>
      <c r="BL551" s="40"/>
      <c r="BM551" s="40"/>
      <c r="BN551" s="40"/>
      <c r="BO551" s="40"/>
      <c r="BP551" s="100"/>
      <c r="BQ551" s="40"/>
      <c r="BR551" s="40"/>
      <c r="BS551" s="40"/>
      <c r="BT551" s="40"/>
      <c r="BU551" s="40"/>
      <c r="BV551" s="40"/>
      <c r="BW551" s="40"/>
      <c r="BX551" s="40"/>
      <c r="BY551" s="100"/>
      <c r="BZ551" s="99"/>
      <c r="CA551" s="40"/>
      <c r="CB551" s="40"/>
      <c r="CC551" s="40"/>
      <c r="CD551" s="40"/>
      <c r="CE551" s="40"/>
      <c r="CF551" s="40"/>
      <c r="CG551" s="40"/>
      <c r="CH551" s="40"/>
      <c r="CI551" s="40"/>
      <c r="CJ551" s="40"/>
      <c r="CK551" s="40"/>
      <c r="CL551" s="40"/>
      <c r="CM551" s="40"/>
      <c r="CN551" s="40"/>
      <c r="CO551" s="40"/>
      <c r="CP551" s="40"/>
      <c r="CQ551" s="40"/>
      <c r="CR551" s="40"/>
      <c r="CS551" s="102"/>
      <c r="CT551" s="103"/>
      <c r="CU551" s="40"/>
      <c r="CV551" s="40"/>
      <c r="CW551" s="40"/>
      <c r="CX551" s="40"/>
      <c r="CY551" s="40"/>
      <c r="CZ551" s="40"/>
      <c r="DA551" s="40"/>
      <c r="DB551" s="40"/>
      <c r="DC551" s="40"/>
      <c r="DD551" s="40"/>
      <c r="DE551" s="40"/>
      <c r="DF551" s="40"/>
      <c r="DG551" s="40"/>
      <c r="DH551" s="40"/>
      <c r="DI551" s="40"/>
      <c r="DJ551" s="40"/>
      <c r="DK551" s="40"/>
      <c r="DL551" s="40"/>
      <c r="DM551" s="40"/>
      <c r="DN551" s="40"/>
      <c r="DO551" s="94"/>
      <c r="DP551" s="100"/>
      <c r="DQ551" s="104"/>
      <c r="DR551" s="105"/>
      <c r="DS551" s="105"/>
      <c r="DT551" s="105"/>
      <c r="DU551" s="105"/>
      <c r="DV551" s="105"/>
      <c r="DW551" s="94"/>
      <c r="DX551" s="191"/>
      <c r="DY551" s="104"/>
      <c r="DZ551" s="105"/>
      <c r="EA551" s="105"/>
      <c r="EB551" s="105"/>
      <c r="EC551" s="105"/>
      <c r="ED551" s="105"/>
      <c r="EE551" s="105"/>
      <c r="EF551" s="94"/>
      <c r="EG551" s="96"/>
      <c r="EH551" s="18"/>
      <c r="EI551" s="2"/>
      <c r="EJ551" s="2"/>
      <c r="EK551" s="100"/>
      <c r="EL551" s="99"/>
      <c r="EM551" s="40"/>
      <c r="EN551" s="40"/>
      <c r="EO551" s="100"/>
      <c r="EP551" s="99"/>
      <c r="EQ551" s="40"/>
      <c r="ER551" s="40"/>
      <c r="ES551" s="40"/>
      <c r="ET551" s="40"/>
      <c r="EU551" s="40"/>
      <c r="EV551" s="40"/>
      <c r="EW551" s="100"/>
      <c r="EX551" s="99"/>
      <c r="EY551" s="40"/>
      <c r="EZ551" s="40"/>
      <c r="FA551" s="40"/>
      <c r="FB551" s="40"/>
      <c r="FC551" s="40"/>
      <c r="FD551" s="40"/>
      <c r="FE551" s="100"/>
    </row>
    <row r="552" spans="1:161">
      <c r="A552" s="119" t="str">
        <f>Validation!B552</f>
        <v>Pass</v>
      </c>
      <c r="B552" s="150"/>
      <c r="C552" s="150"/>
      <c r="D552" s="150"/>
      <c r="E552" s="151"/>
      <c r="F552" s="152"/>
      <c r="G552" s="150"/>
      <c r="H552" s="149"/>
      <c r="I552" s="40"/>
      <c r="J552" s="149"/>
      <c r="K552" s="102"/>
      <c r="L552" s="40"/>
      <c r="M552" s="123"/>
      <c r="N552" s="137"/>
      <c r="O552" s="137"/>
      <c r="P552" s="95"/>
      <c r="Q552" s="94"/>
      <c r="R552" s="96"/>
      <c r="S552" s="95"/>
      <c r="T552" s="40"/>
      <c r="U552" s="40"/>
      <c r="V552" s="185"/>
      <c r="W552" s="167"/>
      <c r="X552" s="96"/>
      <c r="Y552" s="99"/>
      <c r="Z552" s="40"/>
      <c r="AA552" s="40"/>
      <c r="AB552" s="171"/>
      <c r="AC552" s="172"/>
      <c r="AD552" s="40"/>
      <c r="AE552" s="40"/>
      <c r="AF552" s="94"/>
      <c r="AG552" s="94"/>
      <c r="AH552" s="100"/>
      <c r="AI552" s="170"/>
      <c r="AJ552" s="169"/>
      <c r="AK552" s="98"/>
      <c r="AL552" s="168"/>
      <c r="AM552" s="97"/>
      <c r="AN552" s="98"/>
      <c r="AO552" s="98"/>
      <c r="AP552" s="225"/>
      <c r="AQ552" s="175"/>
      <c r="AR552" s="98"/>
      <c r="AS552" s="235"/>
      <c r="AT552" s="168"/>
      <c r="AU552" s="136"/>
      <c r="AV552" s="99"/>
      <c r="AW552" s="40"/>
      <c r="AX552" s="40"/>
      <c r="AY552" s="40"/>
      <c r="AZ552" s="40"/>
      <c r="BA552" s="40"/>
      <c r="BB552" s="40"/>
      <c r="BC552" s="40"/>
      <c r="BD552" s="40"/>
      <c r="BE552" s="40"/>
      <c r="BF552" s="101"/>
      <c r="BG552" s="96"/>
      <c r="BH552" s="99"/>
      <c r="BI552" s="40"/>
      <c r="BJ552" s="40"/>
      <c r="BK552" s="40"/>
      <c r="BL552" s="40"/>
      <c r="BM552" s="40"/>
      <c r="BN552" s="40"/>
      <c r="BO552" s="40"/>
      <c r="BP552" s="100"/>
      <c r="BQ552" s="40"/>
      <c r="BR552" s="40"/>
      <c r="BS552" s="40"/>
      <c r="BT552" s="40"/>
      <c r="BU552" s="40"/>
      <c r="BV552" s="40"/>
      <c r="BW552" s="40"/>
      <c r="BX552" s="40"/>
      <c r="BY552" s="100"/>
      <c r="BZ552" s="99"/>
      <c r="CA552" s="40"/>
      <c r="CB552" s="40"/>
      <c r="CC552" s="40"/>
      <c r="CD552" s="40"/>
      <c r="CE552" s="40"/>
      <c r="CF552" s="40"/>
      <c r="CG552" s="40"/>
      <c r="CH552" s="40"/>
      <c r="CI552" s="40"/>
      <c r="CJ552" s="40"/>
      <c r="CK552" s="40"/>
      <c r="CL552" s="40"/>
      <c r="CM552" s="40"/>
      <c r="CN552" s="40"/>
      <c r="CO552" s="40"/>
      <c r="CP552" s="40"/>
      <c r="CQ552" s="40"/>
      <c r="CR552" s="40"/>
      <c r="CS552" s="102"/>
      <c r="CT552" s="103"/>
      <c r="CU552" s="40"/>
      <c r="CV552" s="40"/>
      <c r="CW552" s="40"/>
      <c r="CX552" s="40"/>
      <c r="CY552" s="40"/>
      <c r="CZ552" s="40"/>
      <c r="DA552" s="40"/>
      <c r="DB552" s="40"/>
      <c r="DC552" s="40"/>
      <c r="DD552" s="40"/>
      <c r="DE552" s="40"/>
      <c r="DF552" s="40"/>
      <c r="DG552" s="40"/>
      <c r="DH552" s="40"/>
      <c r="DI552" s="40"/>
      <c r="DJ552" s="40"/>
      <c r="DK552" s="40"/>
      <c r="DL552" s="40"/>
      <c r="DM552" s="40"/>
      <c r="DN552" s="40"/>
      <c r="DO552" s="94"/>
      <c r="DP552" s="100"/>
      <c r="DQ552" s="104"/>
      <c r="DR552" s="105"/>
      <c r="DS552" s="105"/>
      <c r="DT552" s="105"/>
      <c r="DU552" s="105"/>
      <c r="DV552" s="105"/>
      <c r="DW552" s="94"/>
      <c r="DX552" s="191"/>
      <c r="DY552" s="104"/>
      <c r="DZ552" s="105"/>
      <c r="EA552" s="105"/>
      <c r="EB552" s="105"/>
      <c r="EC552" s="105"/>
      <c r="ED552" s="105"/>
      <c r="EE552" s="105"/>
      <c r="EF552" s="94"/>
      <c r="EG552" s="96"/>
      <c r="EH552" s="18"/>
      <c r="EI552" s="2"/>
      <c r="EJ552" s="2"/>
      <c r="EK552" s="100"/>
      <c r="EL552" s="99"/>
      <c r="EM552" s="40"/>
      <c r="EN552" s="40"/>
      <c r="EO552" s="100"/>
      <c r="EP552" s="99"/>
      <c r="EQ552" s="40"/>
      <c r="ER552" s="40"/>
      <c r="ES552" s="40"/>
      <c r="ET552" s="40"/>
      <c r="EU552" s="40"/>
      <c r="EV552" s="40"/>
      <c r="EW552" s="100"/>
      <c r="EX552" s="99"/>
      <c r="EY552" s="40"/>
      <c r="EZ552" s="40"/>
      <c r="FA552" s="40"/>
      <c r="FB552" s="40"/>
      <c r="FC552" s="40"/>
      <c r="FD552" s="40"/>
      <c r="FE552" s="100"/>
    </row>
    <row r="553" spans="1:161">
      <c r="A553" s="119" t="str">
        <f>Validation!B553</f>
        <v>Pass</v>
      </c>
      <c r="B553" s="150"/>
      <c r="C553" s="150"/>
      <c r="D553" s="150"/>
      <c r="E553" s="151"/>
      <c r="F553" s="152"/>
      <c r="G553" s="150"/>
      <c r="H553" s="149"/>
      <c r="I553" s="40"/>
      <c r="J553" s="149"/>
      <c r="K553" s="102"/>
      <c r="L553" s="40"/>
      <c r="M553" s="123"/>
      <c r="N553" s="137"/>
      <c r="O553" s="137"/>
      <c r="P553" s="95"/>
      <c r="Q553" s="94"/>
      <c r="R553" s="96"/>
      <c r="S553" s="95"/>
      <c r="T553" s="40"/>
      <c r="U553" s="40"/>
      <c r="V553" s="185"/>
      <c r="W553" s="167"/>
      <c r="X553" s="96"/>
      <c r="Y553" s="99"/>
      <c r="Z553" s="40"/>
      <c r="AA553" s="40"/>
      <c r="AB553" s="171"/>
      <c r="AC553" s="172"/>
      <c r="AD553" s="40"/>
      <c r="AE553" s="40"/>
      <c r="AF553" s="94"/>
      <c r="AG553" s="94"/>
      <c r="AH553" s="100"/>
      <c r="AI553" s="170"/>
      <c r="AJ553" s="169"/>
      <c r="AK553" s="98"/>
      <c r="AL553" s="168"/>
      <c r="AM553" s="97"/>
      <c r="AN553" s="98"/>
      <c r="AO553" s="98"/>
      <c r="AP553" s="225"/>
      <c r="AQ553" s="175"/>
      <c r="AR553" s="98"/>
      <c r="AS553" s="235"/>
      <c r="AT553" s="168"/>
      <c r="AU553" s="136"/>
      <c r="AV553" s="99"/>
      <c r="AW553" s="40"/>
      <c r="AX553" s="40"/>
      <c r="AY553" s="40"/>
      <c r="AZ553" s="40"/>
      <c r="BA553" s="40"/>
      <c r="BB553" s="40"/>
      <c r="BC553" s="40"/>
      <c r="BD553" s="40"/>
      <c r="BE553" s="40"/>
      <c r="BF553" s="101"/>
      <c r="BG553" s="96"/>
      <c r="BH553" s="99"/>
      <c r="BI553" s="40"/>
      <c r="BJ553" s="40"/>
      <c r="BK553" s="40"/>
      <c r="BL553" s="40"/>
      <c r="BM553" s="40"/>
      <c r="BN553" s="40"/>
      <c r="BO553" s="40"/>
      <c r="BP553" s="100"/>
      <c r="BQ553" s="40"/>
      <c r="BR553" s="40"/>
      <c r="BS553" s="40"/>
      <c r="BT553" s="40"/>
      <c r="BU553" s="40"/>
      <c r="BV553" s="40"/>
      <c r="BW553" s="40"/>
      <c r="BX553" s="40"/>
      <c r="BY553" s="100"/>
      <c r="BZ553" s="99"/>
      <c r="CA553" s="40"/>
      <c r="CB553" s="40"/>
      <c r="CC553" s="40"/>
      <c r="CD553" s="40"/>
      <c r="CE553" s="40"/>
      <c r="CF553" s="40"/>
      <c r="CG553" s="40"/>
      <c r="CH553" s="40"/>
      <c r="CI553" s="40"/>
      <c r="CJ553" s="40"/>
      <c r="CK553" s="40"/>
      <c r="CL553" s="40"/>
      <c r="CM553" s="40"/>
      <c r="CN553" s="40"/>
      <c r="CO553" s="40"/>
      <c r="CP553" s="40"/>
      <c r="CQ553" s="40"/>
      <c r="CR553" s="40"/>
      <c r="CS553" s="102"/>
      <c r="CT553" s="103"/>
      <c r="CU553" s="40"/>
      <c r="CV553" s="40"/>
      <c r="CW553" s="40"/>
      <c r="CX553" s="40"/>
      <c r="CY553" s="40"/>
      <c r="CZ553" s="40"/>
      <c r="DA553" s="40"/>
      <c r="DB553" s="40"/>
      <c r="DC553" s="40"/>
      <c r="DD553" s="40"/>
      <c r="DE553" s="40"/>
      <c r="DF553" s="40"/>
      <c r="DG553" s="40"/>
      <c r="DH553" s="40"/>
      <c r="DI553" s="40"/>
      <c r="DJ553" s="40"/>
      <c r="DK553" s="40"/>
      <c r="DL553" s="40"/>
      <c r="DM553" s="40"/>
      <c r="DN553" s="40"/>
      <c r="DO553" s="94"/>
      <c r="DP553" s="100"/>
      <c r="DQ553" s="104"/>
      <c r="DR553" s="105"/>
      <c r="DS553" s="105"/>
      <c r="DT553" s="105"/>
      <c r="DU553" s="105"/>
      <c r="DV553" s="105"/>
      <c r="DW553" s="94"/>
      <c r="DX553" s="191"/>
      <c r="DY553" s="104"/>
      <c r="DZ553" s="105"/>
      <c r="EA553" s="105"/>
      <c r="EB553" s="105"/>
      <c r="EC553" s="105"/>
      <c r="ED553" s="105"/>
      <c r="EE553" s="105"/>
      <c r="EF553" s="94"/>
      <c r="EG553" s="96"/>
      <c r="EH553" s="18"/>
      <c r="EI553" s="2"/>
      <c r="EJ553" s="2"/>
      <c r="EK553" s="100"/>
      <c r="EL553" s="99"/>
      <c r="EM553" s="40"/>
      <c r="EN553" s="40"/>
      <c r="EO553" s="100"/>
      <c r="EP553" s="99"/>
      <c r="EQ553" s="40"/>
      <c r="ER553" s="40"/>
      <c r="ES553" s="40"/>
      <c r="ET553" s="40"/>
      <c r="EU553" s="40"/>
      <c r="EV553" s="40"/>
      <c r="EW553" s="100"/>
      <c r="EX553" s="99"/>
      <c r="EY553" s="40"/>
      <c r="EZ553" s="40"/>
      <c r="FA553" s="40"/>
      <c r="FB553" s="40"/>
      <c r="FC553" s="40"/>
      <c r="FD553" s="40"/>
      <c r="FE553" s="100"/>
    </row>
    <row r="554" spans="1:161">
      <c r="A554" s="119" t="str">
        <f>Validation!B554</f>
        <v>Pass</v>
      </c>
      <c r="B554" s="150"/>
      <c r="C554" s="150"/>
      <c r="D554" s="150"/>
      <c r="E554" s="151"/>
      <c r="F554" s="152"/>
      <c r="G554" s="150"/>
      <c r="H554" s="149"/>
      <c r="I554" s="40"/>
      <c r="J554" s="149"/>
      <c r="K554" s="102"/>
      <c r="L554" s="40"/>
      <c r="M554" s="123"/>
      <c r="N554" s="137"/>
      <c r="O554" s="137"/>
      <c r="P554" s="95"/>
      <c r="Q554" s="94"/>
      <c r="R554" s="96"/>
      <c r="S554" s="95"/>
      <c r="T554" s="40"/>
      <c r="U554" s="40"/>
      <c r="V554" s="185"/>
      <c r="W554" s="167"/>
      <c r="X554" s="96"/>
      <c r="Y554" s="99"/>
      <c r="Z554" s="40"/>
      <c r="AA554" s="40"/>
      <c r="AB554" s="171"/>
      <c r="AC554" s="172"/>
      <c r="AD554" s="40"/>
      <c r="AE554" s="40"/>
      <c r="AF554" s="94"/>
      <c r="AG554" s="94"/>
      <c r="AH554" s="100"/>
      <c r="AI554" s="170"/>
      <c r="AJ554" s="169"/>
      <c r="AK554" s="98"/>
      <c r="AL554" s="168"/>
      <c r="AM554" s="97"/>
      <c r="AN554" s="98"/>
      <c r="AO554" s="98"/>
      <c r="AP554" s="225"/>
      <c r="AQ554" s="175"/>
      <c r="AR554" s="98"/>
      <c r="AS554" s="235"/>
      <c r="AT554" s="168"/>
      <c r="AU554" s="136"/>
      <c r="AV554" s="99"/>
      <c r="AW554" s="40"/>
      <c r="AX554" s="40"/>
      <c r="AY554" s="40"/>
      <c r="AZ554" s="40"/>
      <c r="BA554" s="40"/>
      <c r="BB554" s="40"/>
      <c r="BC554" s="40"/>
      <c r="BD554" s="40"/>
      <c r="BE554" s="40"/>
      <c r="BF554" s="101"/>
      <c r="BG554" s="96"/>
      <c r="BH554" s="99"/>
      <c r="BI554" s="40"/>
      <c r="BJ554" s="40"/>
      <c r="BK554" s="40"/>
      <c r="BL554" s="40"/>
      <c r="BM554" s="40"/>
      <c r="BN554" s="40"/>
      <c r="BO554" s="40"/>
      <c r="BP554" s="100"/>
      <c r="BQ554" s="40"/>
      <c r="BR554" s="40"/>
      <c r="BS554" s="40"/>
      <c r="BT554" s="40"/>
      <c r="BU554" s="40"/>
      <c r="BV554" s="40"/>
      <c r="BW554" s="40"/>
      <c r="BX554" s="40"/>
      <c r="BY554" s="100"/>
      <c r="BZ554" s="99"/>
      <c r="CA554" s="40"/>
      <c r="CB554" s="40"/>
      <c r="CC554" s="40"/>
      <c r="CD554" s="40"/>
      <c r="CE554" s="40"/>
      <c r="CF554" s="40"/>
      <c r="CG554" s="40"/>
      <c r="CH554" s="40"/>
      <c r="CI554" s="40"/>
      <c r="CJ554" s="40"/>
      <c r="CK554" s="40"/>
      <c r="CL554" s="40"/>
      <c r="CM554" s="40"/>
      <c r="CN554" s="40"/>
      <c r="CO554" s="40"/>
      <c r="CP554" s="40"/>
      <c r="CQ554" s="40"/>
      <c r="CR554" s="40"/>
      <c r="CS554" s="102"/>
      <c r="CT554" s="103"/>
      <c r="CU554" s="40"/>
      <c r="CV554" s="40"/>
      <c r="CW554" s="40"/>
      <c r="CX554" s="40"/>
      <c r="CY554" s="40"/>
      <c r="CZ554" s="40"/>
      <c r="DA554" s="40"/>
      <c r="DB554" s="40"/>
      <c r="DC554" s="40"/>
      <c r="DD554" s="40"/>
      <c r="DE554" s="40"/>
      <c r="DF554" s="40"/>
      <c r="DG554" s="40"/>
      <c r="DH554" s="40"/>
      <c r="DI554" s="40"/>
      <c r="DJ554" s="40"/>
      <c r="DK554" s="40"/>
      <c r="DL554" s="40"/>
      <c r="DM554" s="40"/>
      <c r="DN554" s="40"/>
      <c r="DO554" s="94"/>
      <c r="DP554" s="100"/>
      <c r="DQ554" s="104"/>
      <c r="DR554" s="105"/>
      <c r="DS554" s="105"/>
      <c r="DT554" s="105"/>
      <c r="DU554" s="105"/>
      <c r="DV554" s="105"/>
      <c r="DW554" s="94"/>
      <c r="DX554" s="191"/>
      <c r="DY554" s="104"/>
      <c r="DZ554" s="105"/>
      <c r="EA554" s="105"/>
      <c r="EB554" s="105"/>
      <c r="EC554" s="105"/>
      <c r="ED554" s="105"/>
      <c r="EE554" s="105"/>
      <c r="EF554" s="94"/>
      <c r="EG554" s="96"/>
      <c r="EH554" s="18"/>
      <c r="EI554" s="2"/>
      <c r="EJ554" s="2"/>
      <c r="EK554" s="100"/>
      <c r="EL554" s="99"/>
      <c r="EM554" s="40"/>
      <c r="EN554" s="40"/>
      <c r="EO554" s="100"/>
      <c r="EP554" s="99"/>
      <c r="EQ554" s="40"/>
      <c r="ER554" s="40"/>
      <c r="ES554" s="40"/>
      <c r="ET554" s="40"/>
      <c r="EU554" s="40"/>
      <c r="EV554" s="40"/>
      <c r="EW554" s="100"/>
      <c r="EX554" s="99"/>
      <c r="EY554" s="40"/>
      <c r="EZ554" s="40"/>
      <c r="FA554" s="40"/>
      <c r="FB554" s="40"/>
      <c r="FC554" s="40"/>
      <c r="FD554" s="40"/>
      <c r="FE554" s="100"/>
    </row>
    <row r="555" spans="1:161">
      <c r="A555" s="119" t="str">
        <f>Validation!B555</f>
        <v>Pass</v>
      </c>
      <c r="B555" s="150"/>
      <c r="C555" s="150"/>
      <c r="D555" s="150"/>
      <c r="E555" s="151"/>
      <c r="F555" s="152"/>
      <c r="G555" s="150"/>
      <c r="H555" s="149"/>
      <c r="I555" s="40"/>
      <c r="J555" s="149"/>
      <c r="K555" s="102"/>
      <c r="L555" s="40"/>
      <c r="M555" s="123"/>
      <c r="N555" s="137"/>
      <c r="O555" s="137"/>
      <c r="P555" s="95"/>
      <c r="Q555" s="94"/>
      <c r="R555" s="96"/>
      <c r="S555" s="95"/>
      <c r="T555" s="40"/>
      <c r="U555" s="40"/>
      <c r="V555" s="185"/>
      <c r="W555" s="167"/>
      <c r="X555" s="96"/>
      <c r="Y555" s="99"/>
      <c r="Z555" s="40"/>
      <c r="AA555" s="40"/>
      <c r="AB555" s="171"/>
      <c r="AC555" s="172"/>
      <c r="AD555" s="40"/>
      <c r="AE555" s="40"/>
      <c r="AF555" s="94"/>
      <c r="AG555" s="94"/>
      <c r="AH555" s="100"/>
      <c r="AI555" s="170"/>
      <c r="AJ555" s="169"/>
      <c r="AK555" s="98"/>
      <c r="AL555" s="168"/>
      <c r="AM555" s="97"/>
      <c r="AN555" s="98"/>
      <c r="AO555" s="98"/>
      <c r="AP555" s="225"/>
      <c r="AQ555" s="175"/>
      <c r="AR555" s="98"/>
      <c r="AS555" s="235"/>
      <c r="AT555" s="168"/>
      <c r="AU555" s="136"/>
      <c r="AV555" s="99"/>
      <c r="AW555" s="40"/>
      <c r="AX555" s="40"/>
      <c r="AY555" s="40"/>
      <c r="AZ555" s="40"/>
      <c r="BA555" s="40"/>
      <c r="BB555" s="40"/>
      <c r="BC555" s="40"/>
      <c r="BD555" s="40"/>
      <c r="BE555" s="40"/>
      <c r="BF555" s="101"/>
      <c r="BG555" s="96"/>
      <c r="BH555" s="99"/>
      <c r="BI555" s="40"/>
      <c r="BJ555" s="40"/>
      <c r="BK555" s="40"/>
      <c r="BL555" s="40"/>
      <c r="BM555" s="40"/>
      <c r="BN555" s="40"/>
      <c r="BO555" s="40"/>
      <c r="BP555" s="100"/>
      <c r="BQ555" s="40"/>
      <c r="BR555" s="40"/>
      <c r="BS555" s="40"/>
      <c r="BT555" s="40"/>
      <c r="BU555" s="40"/>
      <c r="BV555" s="40"/>
      <c r="BW555" s="40"/>
      <c r="BX555" s="40"/>
      <c r="BY555" s="100"/>
      <c r="BZ555" s="99"/>
      <c r="CA555" s="40"/>
      <c r="CB555" s="40"/>
      <c r="CC555" s="40"/>
      <c r="CD555" s="40"/>
      <c r="CE555" s="40"/>
      <c r="CF555" s="40"/>
      <c r="CG555" s="40"/>
      <c r="CH555" s="40"/>
      <c r="CI555" s="40"/>
      <c r="CJ555" s="40"/>
      <c r="CK555" s="40"/>
      <c r="CL555" s="40"/>
      <c r="CM555" s="40"/>
      <c r="CN555" s="40"/>
      <c r="CO555" s="40"/>
      <c r="CP555" s="40"/>
      <c r="CQ555" s="40"/>
      <c r="CR555" s="40"/>
      <c r="CS555" s="102"/>
      <c r="CT555" s="103"/>
      <c r="CU555" s="40"/>
      <c r="CV555" s="40"/>
      <c r="CW555" s="40"/>
      <c r="CX555" s="40"/>
      <c r="CY555" s="40"/>
      <c r="CZ555" s="40"/>
      <c r="DA555" s="40"/>
      <c r="DB555" s="40"/>
      <c r="DC555" s="40"/>
      <c r="DD555" s="40"/>
      <c r="DE555" s="40"/>
      <c r="DF555" s="40"/>
      <c r="DG555" s="40"/>
      <c r="DH555" s="40"/>
      <c r="DI555" s="40"/>
      <c r="DJ555" s="40"/>
      <c r="DK555" s="40"/>
      <c r="DL555" s="40"/>
      <c r="DM555" s="40"/>
      <c r="DN555" s="40"/>
      <c r="DO555" s="94"/>
      <c r="DP555" s="100"/>
      <c r="DQ555" s="104"/>
      <c r="DR555" s="105"/>
      <c r="DS555" s="105"/>
      <c r="DT555" s="105"/>
      <c r="DU555" s="105"/>
      <c r="DV555" s="105"/>
      <c r="DW555" s="94"/>
      <c r="DX555" s="191"/>
      <c r="DY555" s="104"/>
      <c r="DZ555" s="105"/>
      <c r="EA555" s="105"/>
      <c r="EB555" s="105"/>
      <c r="EC555" s="105"/>
      <c r="ED555" s="105"/>
      <c r="EE555" s="105"/>
      <c r="EF555" s="94"/>
      <c r="EG555" s="96"/>
      <c r="EH555" s="18"/>
      <c r="EI555" s="2"/>
      <c r="EJ555" s="2"/>
      <c r="EK555" s="100"/>
      <c r="EL555" s="99"/>
      <c r="EM555" s="40"/>
      <c r="EN555" s="40"/>
      <c r="EO555" s="100"/>
      <c r="EP555" s="99"/>
      <c r="EQ555" s="40"/>
      <c r="ER555" s="40"/>
      <c r="ES555" s="40"/>
      <c r="ET555" s="40"/>
      <c r="EU555" s="40"/>
      <c r="EV555" s="40"/>
      <c r="EW555" s="100"/>
      <c r="EX555" s="99"/>
      <c r="EY555" s="40"/>
      <c r="EZ555" s="40"/>
      <c r="FA555" s="40"/>
      <c r="FB555" s="40"/>
      <c r="FC555" s="40"/>
      <c r="FD555" s="40"/>
      <c r="FE555" s="100"/>
    </row>
    <row r="556" spans="1:161">
      <c r="A556" s="119" t="str">
        <f>Validation!B556</f>
        <v>Pass</v>
      </c>
      <c r="B556" s="150"/>
      <c r="C556" s="150"/>
      <c r="D556" s="150"/>
      <c r="E556" s="151"/>
      <c r="F556" s="152"/>
      <c r="G556" s="150"/>
      <c r="H556" s="149"/>
      <c r="I556" s="40"/>
      <c r="J556" s="149"/>
      <c r="K556" s="102"/>
      <c r="L556" s="40"/>
      <c r="M556" s="123"/>
      <c r="N556" s="137"/>
      <c r="O556" s="137"/>
      <c r="P556" s="95"/>
      <c r="Q556" s="94"/>
      <c r="R556" s="96"/>
      <c r="S556" s="95"/>
      <c r="T556" s="40"/>
      <c r="U556" s="40"/>
      <c r="V556" s="185"/>
      <c r="W556" s="167"/>
      <c r="X556" s="96"/>
      <c r="Y556" s="99"/>
      <c r="Z556" s="40"/>
      <c r="AA556" s="40"/>
      <c r="AB556" s="171"/>
      <c r="AC556" s="172"/>
      <c r="AD556" s="40"/>
      <c r="AE556" s="40"/>
      <c r="AF556" s="94"/>
      <c r="AG556" s="94"/>
      <c r="AH556" s="100"/>
      <c r="AI556" s="170"/>
      <c r="AJ556" s="169"/>
      <c r="AK556" s="98"/>
      <c r="AL556" s="168"/>
      <c r="AM556" s="97"/>
      <c r="AN556" s="98"/>
      <c r="AO556" s="98"/>
      <c r="AP556" s="225"/>
      <c r="AQ556" s="175"/>
      <c r="AR556" s="98"/>
      <c r="AS556" s="235"/>
      <c r="AT556" s="168"/>
      <c r="AU556" s="136"/>
      <c r="AV556" s="99"/>
      <c r="AW556" s="40"/>
      <c r="AX556" s="40"/>
      <c r="AY556" s="40"/>
      <c r="AZ556" s="40"/>
      <c r="BA556" s="40"/>
      <c r="BB556" s="40"/>
      <c r="BC556" s="40"/>
      <c r="BD556" s="40"/>
      <c r="BE556" s="40"/>
      <c r="BF556" s="101"/>
      <c r="BG556" s="96"/>
      <c r="BH556" s="99"/>
      <c r="BI556" s="40"/>
      <c r="BJ556" s="40"/>
      <c r="BK556" s="40"/>
      <c r="BL556" s="40"/>
      <c r="BM556" s="40"/>
      <c r="BN556" s="40"/>
      <c r="BO556" s="40"/>
      <c r="BP556" s="100"/>
      <c r="BQ556" s="40"/>
      <c r="BR556" s="40"/>
      <c r="BS556" s="40"/>
      <c r="BT556" s="40"/>
      <c r="BU556" s="40"/>
      <c r="BV556" s="40"/>
      <c r="BW556" s="40"/>
      <c r="BX556" s="40"/>
      <c r="BY556" s="100"/>
      <c r="BZ556" s="99"/>
      <c r="CA556" s="40"/>
      <c r="CB556" s="40"/>
      <c r="CC556" s="40"/>
      <c r="CD556" s="40"/>
      <c r="CE556" s="40"/>
      <c r="CF556" s="40"/>
      <c r="CG556" s="40"/>
      <c r="CH556" s="40"/>
      <c r="CI556" s="40"/>
      <c r="CJ556" s="40"/>
      <c r="CK556" s="40"/>
      <c r="CL556" s="40"/>
      <c r="CM556" s="40"/>
      <c r="CN556" s="40"/>
      <c r="CO556" s="40"/>
      <c r="CP556" s="40"/>
      <c r="CQ556" s="40"/>
      <c r="CR556" s="40"/>
      <c r="CS556" s="102"/>
      <c r="CT556" s="103"/>
      <c r="CU556" s="40"/>
      <c r="CV556" s="40"/>
      <c r="CW556" s="40"/>
      <c r="CX556" s="40"/>
      <c r="CY556" s="40"/>
      <c r="CZ556" s="40"/>
      <c r="DA556" s="40"/>
      <c r="DB556" s="40"/>
      <c r="DC556" s="40"/>
      <c r="DD556" s="40"/>
      <c r="DE556" s="40"/>
      <c r="DF556" s="40"/>
      <c r="DG556" s="40"/>
      <c r="DH556" s="40"/>
      <c r="DI556" s="40"/>
      <c r="DJ556" s="40"/>
      <c r="DK556" s="40"/>
      <c r="DL556" s="40"/>
      <c r="DM556" s="40"/>
      <c r="DN556" s="40"/>
      <c r="DO556" s="94"/>
      <c r="DP556" s="100"/>
      <c r="DQ556" s="104"/>
      <c r="DR556" s="105"/>
      <c r="DS556" s="105"/>
      <c r="DT556" s="105"/>
      <c r="DU556" s="105"/>
      <c r="DV556" s="105"/>
      <c r="DW556" s="94"/>
      <c r="DX556" s="191"/>
      <c r="DY556" s="104"/>
      <c r="DZ556" s="105"/>
      <c r="EA556" s="105"/>
      <c r="EB556" s="105"/>
      <c r="EC556" s="105"/>
      <c r="ED556" s="105"/>
      <c r="EE556" s="105"/>
      <c r="EF556" s="94"/>
      <c r="EG556" s="96"/>
      <c r="EH556" s="18"/>
      <c r="EI556" s="2"/>
      <c r="EJ556" s="2"/>
      <c r="EK556" s="100"/>
      <c r="EL556" s="99"/>
      <c r="EM556" s="40"/>
      <c r="EN556" s="40"/>
      <c r="EO556" s="100"/>
      <c r="EP556" s="99"/>
      <c r="EQ556" s="40"/>
      <c r="ER556" s="40"/>
      <c r="ES556" s="40"/>
      <c r="ET556" s="40"/>
      <c r="EU556" s="40"/>
      <c r="EV556" s="40"/>
      <c r="EW556" s="100"/>
      <c r="EX556" s="99"/>
      <c r="EY556" s="40"/>
      <c r="EZ556" s="40"/>
      <c r="FA556" s="40"/>
      <c r="FB556" s="40"/>
      <c r="FC556" s="40"/>
      <c r="FD556" s="40"/>
      <c r="FE556" s="100"/>
    </row>
    <row r="557" spans="1:161">
      <c r="A557" s="119" t="str">
        <f>Validation!B557</f>
        <v>Pass</v>
      </c>
      <c r="B557" s="150"/>
      <c r="C557" s="150"/>
      <c r="D557" s="150"/>
      <c r="E557" s="151"/>
      <c r="F557" s="152"/>
      <c r="G557" s="150"/>
      <c r="H557" s="149"/>
      <c r="I557" s="40"/>
      <c r="J557" s="149"/>
      <c r="K557" s="102"/>
      <c r="L557" s="40"/>
      <c r="M557" s="123"/>
      <c r="N557" s="137"/>
      <c r="O557" s="137"/>
      <c r="P557" s="95"/>
      <c r="Q557" s="94"/>
      <c r="R557" s="96"/>
      <c r="S557" s="95"/>
      <c r="T557" s="40"/>
      <c r="U557" s="40"/>
      <c r="V557" s="185"/>
      <c r="W557" s="167"/>
      <c r="X557" s="96"/>
      <c r="Y557" s="99"/>
      <c r="Z557" s="40"/>
      <c r="AA557" s="40"/>
      <c r="AB557" s="171"/>
      <c r="AC557" s="172"/>
      <c r="AD557" s="40"/>
      <c r="AE557" s="40"/>
      <c r="AF557" s="94"/>
      <c r="AG557" s="94"/>
      <c r="AH557" s="100"/>
      <c r="AI557" s="170"/>
      <c r="AJ557" s="169"/>
      <c r="AK557" s="98"/>
      <c r="AL557" s="168"/>
      <c r="AM557" s="97"/>
      <c r="AN557" s="98"/>
      <c r="AO557" s="98"/>
      <c r="AP557" s="225"/>
      <c r="AQ557" s="175"/>
      <c r="AR557" s="98"/>
      <c r="AS557" s="235"/>
      <c r="AT557" s="168"/>
      <c r="AU557" s="136"/>
      <c r="AV557" s="99"/>
      <c r="AW557" s="40"/>
      <c r="AX557" s="40"/>
      <c r="AY557" s="40"/>
      <c r="AZ557" s="40"/>
      <c r="BA557" s="40"/>
      <c r="BB557" s="40"/>
      <c r="BC557" s="40"/>
      <c r="BD557" s="40"/>
      <c r="BE557" s="40"/>
      <c r="BF557" s="101"/>
      <c r="BG557" s="96"/>
      <c r="BH557" s="99"/>
      <c r="BI557" s="40"/>
      <c r="BJ557" s="40"/>
      <c r="BK557" s="40"/>
      <c r="BL557" s="40"/>
      <c r="BM557" s="40"/>
      <c r="BN557" s="40"/>
      <c r="BO557" s="40"/>
      <c r="BP557" s="100"/>
      <c r="BQ557" s="40"/>
      <c r="BR557" s="40"/>
      <c r="BS557" s="40"/>
      <c r="BT557" s="40"/>
      <c r="BU557" s="40"/>
      <c r="BV557" s="40"/>
      <c r="BW557" s="40"/>
      <c r="BX557" s="40"/>
      <c r="BY557" s="100"/>
      <c r="BZ557" s="99"/>
      <c r="CA557" s="40"/>
      <c r="CB557" s="40"/>
      <c r="CC557" s="40"/>
      <c r="CD557" s="40"/>
      <c r="CE557" s="40"/>
      <c r="CF557" s="40"/>
      <c r="CG557" s="40"/>
      <c r="CH557" s="40"/>
      <c r="CI557" s="40"/>
      <c r="CJ557" s="40"/>
      <c r="CK557" s="40"/>
      <c r="CL557" s="40"/>
      <c r="CM557" s="40"/>
      <c r="CN557" s="40"/>
      <c r="CO557" s="40"/>
      <c r="CP557" s="40"/>
      <c r="CQ557" s="40"/>
      <c r="CR557" s="40"/>
      <c r="CS557" s="102"/>
      <c r="CT557" s="103"/>
      <c r="CU557" s="40"/>
      <c r="CV557" s="40"/>
      <c r="CW557" s="40"/>
      <c r="CX557" s="40"/>
      <c r="CY557" s="40"/>
      <c r="CZ557" s="40"/>
      <c r="DA557" s="40"/>
      <c r="DB557" s="40"/>
      <c r="DC557" s="40"/>
      <c r="DD557" s="40"/>
      <c r="DE557" s="40"/>
      <c r="DF557" s="40"/>
      <c r="DG557" s="40"/>
      <c r="DH557" s="40"/>
      <c r="DI557" s="40"/>
      <c r="DJ557" s="40"/>
      <c r="DK557" s="40"/>
      <c r="DL557" s="40"/>
      <c r="DM557" s="40"/>
      <c r="DN557" s="40"/>
      <c r="DO557" s="94"/>
      <c r="DP557" s="100"/>
      <c r="DQ557" s="104"/>
      <c r="DR557" s="105"/>
      <c r="DS557" s="105"/>
      <c r="DT557" s="105"/>
      <c r="DU557" s="105"/>
      <c r="DV557" s="105"/>
      <c r="DW557" s="94"/>
      <c r="DX557" s="191"/>
      <c r="DY557" s="104"/>
      <c r="DZ557" s="105"/>
      <c r="EA557" s="105"/>
      <c r="EB557" s="105"/>
      <c r="EC557" s="105"/>
      <c r="ED557" s="105"/>
      <c r="EE557" s="105"/>
      <c r="EF557" s="94"/>
      <c r="EG557" s="96"/>
      <c r="EH557" s="18"/>
      <c r="EI557" s="2"/>
      <c r="EJ557" s="2"/>
      <c r="EK557" s="100"/>
      <c r="EL557" s="99"/>
      <c r="EM557" s="40"/>
      <c r="EN557" s="40"/>
      <c r="EO557" s="100"/>
      <c r="EP557" s="99"/>
      <c r="EQ557" s="40"/>
      <c r="ER557" s="40"/>
      <c r="ES557" s="40"/>
      <c r="ET557" s="40"/>
      <c r="EU557" s="40"/>
      <c r="EV557" s="40"/>
      <c r="EW557" s="100"/>
      <c r="EX557" s="99"/>
      <c r="EY557" s="40"/>
      <c r="EZ557" s="40"/>
      <c r="FA557" s="40"/>
      <c r="FB557" s="40"/>
      <c r="FC557" s="40"/>
      <c r="FD557" s="40"/>
      <c r="FE557" s="100"/>
    </row>
    <row r="558" spans="1:161">
      <c r="A558" s="119" t="str">
        <f>Validation!B558</f>
        <v>Pass</v>
      </c>
      <c r="B558" s="150"/>
      <c r="C558" s="150"/>
      <c r="D558" s="150"/>
      <c r="E558" s="151"/>
      <c r="F558" s="152"/>
      <c r="G558" s="150"/>
      <c r="H558" s="149"/>
      <c r="I558" s="40"/>
      <c r="J558" s="149"/>
      <c r="K558" s="102"/>
      <c r="L558" s="40"/>
      <c r="M558" s="123"/>
      <c r="N558" s="137"/>
      <c r="O558" s="137"/>
      <c r="P558" s="95"/>
      <c r="Q558" s="94"/>
      <c r="R558" s="96"/>
      <c r="S558" s="95"/>
      <c r="T558" s="40"/>
      <c r="U558" s="40"/>
      <c r="V558" s="185"/>
      <c r="W558" s="167"/>
      <c r="X558" s="96"/>
      <c r="Y558" s="99"/>
      <c r="Z558" s="40"/>
      <c r="AA558" s="40"/>
      <c r="AB558" s="171"/>
      <c r="AC558" s="172"/>
      <c r="AD558" s="40"/>
      <c r="AE558" s="40"/>
      <c r="AF558" s="94"/>
      <c r="AG558" s="94"/>
      <c r="AH558" s="100"/>
      <c r="AI558" s="170"/>
      <c r="AJ558" s="169"/>
      <c r="AK558" s="98"/>
      <c r="AL558" s="168"/>
      <c r="AM558" s="97"/>
      <c r="AN558" s="98"/>
      <c r="AO558" s="98"/>
      <c r="AP558" s="225"/>
      <c r="AQ558" s="175"/>
      <c r="AR558" s="98"/>
      <c r="AS558" s="235"/>
      <c r="AT558" s="168"/>
      <c r="AU558" s="136"/>
      <c r="AV558" s="99"/>
      <c r="AW558" s="40"/>
      <c r="AX558" s="40"/>
      <c r="AY558" s="40"/>
      <c r="AZ558" s="40"/>
      <c r="BA558" s="40"/>
      <c r="BB558" s="40"/>
      <c r="BC558" s="40"/>
      <c r="BD558" s="40"/>
      <c r="BE558" s="40"/>
      <c r="BF558" s="101"/>
      <c r="BG558" s="96"/>
      <c r="BH558" s="99"/>
      <c r="BI558" s="40"/>
      <c r="BJ558" s="40"/>
      <c r="BK558" s="40"/>
      <c r="BL558" s="40"/>
      <c r="BM558" s="40"/>
      <c r="BN558" s="40"/>
      <c r="BO558" s="40"/>
      <c r="BP558" s="100"/>
      <c r="BQ558" s="40"/>
      <c r="BR558" s="40"/>
      <c r="BS558" s="40"/>
      <c r="BT558" s="40"/>
      <c r="BU558" s="40"/>
      <c r="BV558" s="40"/>
      <c r="BW558" s="40"/>
      <c r="BX558" s="40"/>
      <c r="BY558" s="100"/>
      <c r="BZ558" s="99"/>
      <c r="CA558" s="40"/>
      <c r="CB558" s="40"/>
      <c r="CC558" s="40"/>
      <c r="CD558" s="40"/>
      <c r="CE558" s="40"/>
      <c r="CF558" s="40"/>
      <c r="CG558" s="40"/>
      <c r="CH558" s="40"/>
      <c r="CI558" s="40"/>
      <c r="CJ558" s="40"/>
      <c r="CK558" s="40"/>
      <c r="CL558" s="40"/>
      <c r="CM558" s="40"/>
      <c r="CN558" s="40"/>
      <c r="CO558" s="40"/>
      <c r="CP558" s="40"/>
      <c r="CQ558" s="40"/>
      <c r="CR558" s="40"/>
      <c r="CS558" s="102"/>
      <c r="CT558" s="103"/>
      <c r="CU558" s="40"/>
      <c r="CV558" s="40"/>
      <c r="CW558" s="40"/>
      <c r="CX558" s="40"/>
      <c r="CY558" s="40"/>
      <c r="CZ558" s="40"/>
      <c r="DA558" s="40"/>
      <c r="DB558" s="40"/>
      <c r="DC558" s="40"/>
      <c r="DD558" s="40"/>
      <c r="DE558" s="40"/>
      <c r="DF558" s="40"/>
      <c r="DG558" s="40"/>
      <c r="DH558" s="40"/>
      <c r="DI558" s="40"/>
      <c r="DJ558" s="40"/>
      <c r="DK558" s="40"/>
      <c r="DL558" s="40"/>
      <c r="DM558" s="40"/>
      <c r="DN558" s="40"/>
      <c r="DO558" s="94"/>
      <c r="DP558" s="100"/>
      <c r="DQ558" s="104"/>
      <c r="DR558" s="105"/>
      <c r="DS558" s="105"/>
      <c r="DT558" s="105"/>
      <c r="DU558" s="105"/>
      <c r="DV558" s="105"/>
      <c r="DW558" s="94"/>
      <c r="DX558" s="191"/>
      <c r="DY558" s="104"/>
      <c r="DZ558" s="105"/>
      <c r="EA558" s="105"/>
      <c r="EB558" s="105"/>
      <c r="EC558" s="105"/>
      <c r="ED558" s="105"/>
      <c r="EE558" s="105"/>
      <c r="EF558" s="94"/>
      <c r="EG558" s="96"/>
      <c r="EH558" s="18"/>
      <c r="EI558" s="2"/>
      <c r="EJ558" s="2"/>
      <c r="EK558" s="100"/>
      <c r="EL558" s="99"/>
      <c r="EM558" s="40"/>
      <c r="EN558" s="40"/>
      <c r="EO558" s="100"/>
      <c r="EP558" s="99"/>
      <c r="EQ558" s="40"/>
      <c r="ER558" s="40"/>
      <c r="ES558" s="40"/>
      <c r="ET558" s="40"/>
      <c r="EU558" s="40"/>
      <c r="EV558" s="40"/>
      <c r="EW558" s="100"/>
      <c r="EX558" s="99"/>
      <c r="EY558" s="40"/>
      <c r="EZ558" s="40"/>
      <c r="FA558" s="40"/>
      <c r="FB558" s="40"/>
      <c r="FC558" s="40"/>
      <c r="FD558" s="40"/>
      <c r="FE558" s="100"/>
    </row>
    <row r="559" spans="1:161">
      <c r="A559" s="119" t="str">
        <f>Validation!B559</f>
        <v>Pass</v>
      </c>
      <c r="B559" s="150"/>
      <c r="C559" s="150"/>
      <c r="D559" s="150"/>
      <c r="E559" s="151"/>
      <c r="F559" s="152"/>
      <c r="G559" s="150"/>
      <c r="H559" s="149"/>
      <c r="I559" s="40"/>
      <c r="J559" s="149"/>
      <c r="K559" s="102"/>
      <c r="L559" s="40"/>
      <c r="M559" s="123"/>
      <c r="N559" s="137"/>
      <c r="O559" s="137"/>
      <c r="P559" s="95"/>
      <c r="Q559" s="94"/>
      <c r="R559" s="96"/>
      <c r="S559" s="95"/>
      <c r="T559" s="40"/>
      <c r="U559" s="40"/>
      <c r="V559" s="185"/>
      <c r="W559" s="167"/>
      <c r="X559" s="96"/>
      <c r="Y559" s="99"/>
      <c r="Z559" s="40"/>
      <c r="AA559" s="40"/>
      <c r="AB559" s="171"/>
      <c r="AC559" s="172"/>
      <c r="AD559" s="40"/>
      <c r="AE559" s="40"/>
      <c r="AF559" s="94"/>
      <c r="AG559" s="94"/>
      <c r="AH559" s="100"/>
      <c r="AI559" s="170"/>
      <c r="AJ559" s="169"/>
      <c r="AK559" s="98"/>
      <c r="AL559" s="168"/>
      <c r="AM559" s="97"/>
      <c r="AN559" s="98"/>
      <c r="AO559" s="98"/>
      <c r="AP559" s="225"/>
      <c r="AQ559" s="175"/>
      <c r="AR559" s="98"/>
      <c r="AS559" s="235"/>
      <c r="AT559" s="168"/>
      <c r="AU559" s="136"/>
      <c r="AV559" s="99"/>
      <c r="AW559" s="40"/>
      <c r="AX559" s="40"/>
      <c r="AY559" s="40"/>
      <c r="AZ559" s="40"/>
      <c r="BA559" s="40"/>
      <c r="BB559" s="40"/>
      <c r="BC559" s="40"/>
      <c r="BD559" s="40"/>
      <c r="BE559" s="40"/>
      <c r="BF559" s="101"/>
      <c r="BG559" s="96"/>
      <c r="BH559" s="99"/>
      <c r="BI559" s="40"/>
      <c r="BJ559" s="40"/>
      <c r="BK559" s="40"/>
      <c r="BL559" s="40"/>
      <c r="BM559" s="40"/>
      <c r="BN559" s="40"/>
      <c r="BO559" s="40"/>
      <c r="BP559" s="100"/>
      <c r="BQ559" s="40"/>
      <c r="BR559" s="40"/>
      <c r="BS559" s="40"/>
      <c r="BT559" s="40"/>
      <c r="BU559" s="40"/>
      <c r="BV559" s="40"/>
      <c r="BW559" s="40"/>
      <c r="BX559" s="40"/>
      <c r="BY559" s="100"/>
      <c r="BZ559" s="99"/>
      <c r="CA559" s="40"/>
      <c r="CB559" s="40"/>
      <c r="CC559" s="40"/>
      <c r="CD559" s="40"/>
      <c r="CE559" s="40"/>
      <c r="CF559" s="40"/>
      <c r="CG559" s="40"/>
      <c r="CH559" s="40"/>
      <c r="CI559" s="40"/>
      <c r="CJ559" s="40"/>
      <c r="CK559" s="40"/>
      <c r="CL559" s="40"/>
      <c r="CM559" s="40"/>
      <c r="CN559" s="40"/>
      <c r="CO559" s="40"/>
      <c r="CP559" s="40"/>
      <c r="CQ559" s="40"/>
      <c r="CR559" s="40"/>
      <c r="CS559" s="102"/>
      <c r="CT559" s="103"/>
      <c r="CU559" s="40"/>
      <c r="CV559" s="40"/>
      <c r="CW559" s="40"/>
      <c r="CX559" s="40"/>
      <c r="CY559" s="40"/>
      <c r="CZ559" s="40"/>
      <c r="DA559" s="40"/>
      <c r="DB559" s="40"/>
      <c r="DC559" s="40"/>
      <c r="DD559" s="40"/>
      <c r="DE559" s="40"/>
      <c r="DF559" s="40"/>
      <c r="DG559" s="40"/>
      <c r="DH559" s="40"/>
      <c r="DI559" s="40"/>
      <c r="DJ559" s="40"/>
      <c r="DK559" s="40"/>
      <c r="DL559" s="40"/>
      <c r="DM559" s="40"/>
      <c r="DN559" s="40"/>
      <c r="DO559" s="94"/>
      <c r="DP559" s="100"/>
      <c r="DQ559" s="104"/>
      <c r="DR559" s="105"/>
      <c r="DS559" s="105"/>
      <c r="DT559" s="105"/>
      <c r="DU559" s="105"/>
      <c r="DV559" s="105"/>
      <c r="DW559" s="94"/>
      <c r="DX559" s="191"/>
      <c r="DY559" s="104"/>
      <c r="DZ559" s="105"/>
      <c r="EA559" s="105"/>
      <c r="EB559" s="105"/>
      <c r="EC559" s="105"/>
      <c r="ED559" s="105"/>
      <c r="EE559" s="105"/>
      <c r="EF559" s="94"/>
      <c r="EG559" s="96"/>
      <c r="EH559" s="18"/>
      <c r="EI559" s="2"/>
      <c r="EJ559" s="2"/>
      <c r="EK559" s="100"/>
      <c r="EL559" s="99"/>
      <c r="EM559" s="40"/>
      <c r="EN559" s="40"/>
      <c r="EO559" s="100"/>
      <c r="EP559" s="99"/>
      <c r="EQ559" s="40"/>
      <c r="ER559" s="40"/>
      <c r="ES559" s="40"/>
      <c r="ET559" s="40"/>
      <c r="EU559" s="40"/>
      <c r="EV559" s="40"/>
      <c r="EW559" s="100"/>
      <c r="EX559" s="99"/>
      <c r="EY559" s="40"/>
      <c r="EZ559" s="40"/>
      <c r="FA559" s="40"/>
      <c r="FB559" s="40"/>
      <c r="FC559" s="40"/>
      <c r="FD559" s="40"/>
      <c r="FE559" s="100"/>
    </row>
    <row r="560" spans="1:161">
      <c r="A560" s="119" t="str">
        <f>Validation!B560</f>
        <v>Pass</v>
      </c>
      <c r="B560" s="150"/>
      <c r="C560" s="150"/>
      <c r="D560" s="150"/>
      <c r="E560" s="151"/>
      <c r="F560" s="152"/>
      <c r="G560" s="150"/>
      <c r="H560" s="149"/>
      <c r="I560" s="40"/>
      <c r="J560" s="149"/>
      <c r="K560" s="102"/>
      <c r="L560" s="40"/>
      <c r="M560" s="123"/>
      <c r="N560" s="137"/>
      <c r="O560" s="137"/>
      <c r="P560" s="95"/>
      <c r="Q560" s="94"/>
      <c r="R560" s="96"/>
      <c r="S560" s="95"/>
      <c r="T560" s="40"/>
      <c r="U560" s="40"/>
      <c r="V560" s="185"/>
      <c r="W560" s="167"/>
      <c r="X560" s="96"/>
      <c r="Y560" s="99"/>
      <c r="Z560" s="40"/>
      <c r="AA560" s="40"/>
      <c r="AB560" s="171"/>
      <c r="AC560" s="172"/>
      <c r="AD560" s="40"/>
      <c r="AE560" s="40"/>
      <c r="AF560" s="94"/>
      <c r="AG560" s="94"/>
      <c r="AH560" s="100"/>
      <c r="AI560" s="170"/>
      <c r="AJ560" s="169"/>
      <c r="AK560" s="98"/>
      <c r="AL560" s="168"/>
      <c r="AM560" s="97"/>
      <c r="AN560" s="98"/>
      <c r="AO560" s="98"/>
      <c r="AP560" s="225"/>
      <c r="AQ560" s="175"/>
      <c r="AR560" s="98"/>
      <c r="AS560" s="235"/>
      <c r="AT560" s="168"/>
      <c r="AU560" s="136"/>
      <c r="AV560" s="99"/>
      <c r="AW560" s="40"/>
      <c r="AX560" s="40"/>
      <c r="AY560" s="40"/>
      <c r="AZ560" s="40"/>
      <c r="BA560" s="40"/>
      <c r="BB560" s="40"/>
      <c r="BC560" s="40"/>
      <c r="BD560" s="40"/>
      <c r="BE560" s="40"/>
      <c r="BF560" s="101"/>
      <c r="BG560" s="96"/>
      <c r="BH560" s="99"/>
      <c r="BI560" s="40"/>
      <c r="BJ560" s="40"/>
      <c r="BK560" s="40"/>
      <c r="BL560" s="40"/>
      <c r="BM560" s="40"/>
      <c r="BN560" s="40"/>
      <c r="BO560" s="40"/>
      <c r="BP560" s="100"/>
      <c r="BQ560" s="40"/>
      <c r="BR560" s="40"/>
      <c r="BS560" s="40"/>
      <c r="BT560" s="40"/>
      <c r="BU560" s="40"/>
      <c r="BV560" s="40"/>
      <c r="BW560" s="40"/>
      <c r="BX560" s="40"/>
      <c r="BY560" s="100"/>
      <c r="BZ560" s="99"/>
      <c r="CA560" s="40"/>
      <c r="CB560" s="40"/>
      <c r="CC560" s="40"/>
      <c r="CD560" s="40"/>
      <c r="CE560" s="40"/>
      <c r="CF560" s="40"/>
      <c r="CG560" s="40"/>
      <c r="CH560" s="40"/>
      <c r="CI560" s="40"/>
      <c r="CJ560" s="40"/>
      <c r="CK560" s="40"/>
      <c r="CL560" s="40"/>
      <c r="CM560" s="40"/>
      <c r="CN560" s="40"/>
      <c r="CO560" s="40"/>
      <c r="CP560" s="40"/>
      <c r="CQ560" s="40"/>
      <c r="CR560" s="40"/>
      <c r="CS560" s="102"/>
      <c r="CT560" s="103"/>
      <c r="CU560" s="40"/>
      <c r="CV560" s="40"/>
      <c r="CW560" s="40"/>
      <c r="CX560" s="40"/>
      <c r="CY560" s="40"/>
      <c r="CZ560" s="40"/>
      <c r="DA560" s="40"/>
      <c r="DB560" s="40"/>
      <c r="DC560" s="40"/>
      <c r="DD560" s="40"/>
      <c r="DE560" s="40"/>
      <c r="DF560" s="40"/>
      <c r="DG560" s="40"/>
      <c r="DH560" s="40"/>
      <c r="DI560" s="40"/>
      <c r="DJ560" s="40"/>
      <c r="DK560" s="40"/>
      <c r="DL560" s="40"/>
      <c r="DM560" s="40"/>
      <c r="DN560" s="40"/>
      <c r="DO560" s="94"/>
      <c r="DP560" s="100"/>
      <c r="DQ560" s="104"/>
      <c r="DR560" s="105"/>
      <c r="DS560" s="105"/>
      <c r="DT560" s="105"/>
      <c r="DU560" s="105"/>
      <c r="DV560" s="105"/>
      <c r="DW560" s="94"/>
      <c r="DX560" s="191"/>
      <c r="DY560" s="104"/>
      <c r="DZ560" s="105"/>
      <c r="EA560" s="105"/>
      <c r="EB560" s="105"/>
      <c r="EC560" s="105"/>
      <c r="ED560" s="105"/>
      <c r="EE560" s="105"/>
      <c r="EF560" s="94"/>
      <c r="EG560" s="96"/>
      <c r="EH560" s="18"/>
      <c r="EI560" s="2"/>
      <c r="EJ560" s="2"/>
      <c r="EK560" s="100"/>
      <c r="EL560" s="99"/>
      <c r="EM560" s="40"/>
      <c r="EN560" s="40"/>
      <c r="EO560" s="100"/>
      <c r="EP560" s="99"/>
      <c r="EQ560" s="40"/>
      <c r="ER560" s="40"/>
      <c r="ES560" s="40"/>
      <c r="ET560" s="40"/>
      <c r="EU560" s="40"/>
      <c r="EV560" s="40"/>
      <c r="EW560" s="100"/>
      <c r="EX560" s="99"/>
      <c r="EY560" s="40"/>
      <c r="EZ560" s="40"/>
      <c r="FA560" s="40"/>
      <c r="FB560" s="40"/>
      <c r="FC560" s="40"/>
      <c r="FD560" s="40"/>
      <c r="FE560" s="100"/>
    </row>
    <row r="561" spans="1:161">
      <c r="A561" s="119" t="str">
        <f>Validation!B561</f>
        <v>Pass</v>
      </c>
      <c r="B561" s="150"/>
      <c r="C561" s="150"/>
      <c r="D561" s="150"/>
      <c r="E561" s="151"/>
      <c r="F561" s="152"/>
      <c r="G561" s="150"/>
      <c r="H561" s="149"/>
      <c r="I561" s="40"/>
      <c r="J561" s="149"/>
      <c r="K561" s="102"/>
      <c r="L561" s="40"/>
      <c r="M561" s="123"/>
      <c r="N561" s="137"/>
      <c r="O561" s="137"/>
      <c r="P561" s="95"/>
      <c r="Q561" s="94"/>
      <c r="R561" s="96"/>
      <c r="S561" s="95"/>
      <c r="T561" s="40"/>
      <c r="U561" s="40"/>
      <c r="V561" s="185"/>
      <c r="W561" s="167"/>
      <c r="X561" s="96"/>
      <c r="Y561" s="99"/>
      <c r="Z561" s="40"/>
      <c r="AA561" s="40"/>
      <c r="AB561" s="171"/>
      <c r="AC561" s="172"/>
      <c r="AD561" s="40"/>
      <c r="AE561" s="40"/>
      <c r="AF561" s="94"/>
      <c r="AG561" s="94"/>
      <c r="AH561" s="100"/>
      <c r="AI561" s="170"/>
      <c r="AJ561" s="169"/>
      <c r="AK561" s="98"/>
      <c r="AL561" s="168"/>
      <c r="AM561" s="97"/>
      <c r="AN561" s="98"/>
      <c r="AO561" s="98"/>
      <c r="AP561" s="225"/>
      <c r="AQ561" s="175"/>
      <c r="AR561" s="98"/>
      <c r="AS561" s="235"/>
      <c r="AT561" s="168"/>
      <c r="AU561" s="136"/>
      <c r="AV561" s="99"/>
      <c r="AW561" s="40"/>
      <c r="AX561" s="40"/>
      <c r="AY561" s="40"/>
      <c r="AZ561" s="40"/>
      <c r="BA561" s="40"/>
      <c r="BB561" s="40"/>
      <c r="BC561" s="40"/>
      <c r="BD561" s="40"/>
      <c r="BE561" s="40"/>
      <c r="BF561" s="101"/>
      <c r="BG561" s="96"/>
      <c r="BH561" s="99"/>
      <c r="BI561" s="40"/>
      <c r="BJ561" s="40"/>
      <c r="BK561" s="40"/>
      <c r="BL561" s="40"/>
      <c r="BM561" s="40"/>
      <c r="BN561" s="40"/>
      <c r="BO561" s="40"/>
      <c r="BP561" s="100"/>
      <c r="BQ561" s="40"/>
      <c r="BR561" s="40"/>
      <c r="BS561" s="40"/>
      <c r="BT561" s="40"/>
      <c r="BU561" s="40"/>
      <c r="BV561" s="40"/>
      <c r="BW561" s="40"/>
      <c r="BX561" s="40"/>
      <c r="BY561" s="100"/>
      <c r="BZ561" s="99"/>
      <c r="CA561" s="40"/>
      <c r="CB561" s="40"/>
      <c r="CC561" s="40"/>
      <c r="CD561" s="40"/>
      <c r="CE561" s="40"/>
      <c r="CF561" s="40"/>
      <c r="CG561" s="40"/>
      <c r="CH561" s="40"/>
      <c r="CI561" s="40"/>
      <c r="CJ561" s="40"/>
      <c r="CK561" s="40"/>
      <c r="CL561" s="40"/>
      <c r="CM561" s="40"/>
      <c r="CN561" s="40"/>
      <c r="CO561" s="40"/>
      <c r="CP561" s="40"/>
      <c r="CQ561" s="40"/>
      <c r="CR561" s="40"/>
      <c r="CS561" s="102"/>
      <c r="CT561" s="103"/>
      <c r="CU561" s="40"/>
      <c r="CV561" s="40"/>
      <c r="CW561" s="40"/>
      <c r="CX561" s="40"/>
      <c r="CY561" s="40"/>
      <c r="CZ561" s="40"/>
      <c r="DA561" s="40"/>
      <c r="DB561" s="40"/>
      <c r="DC561" s="40"/>
      <c r="DD561" s="40"/>
      <c r="DE561" s="40"/>
      <c r="DF561" s="40"/>
      <c r="DG561" s="40"/>
      <c r="DH561" s="40"/>
      <c r="DI561" s="40"/>
      <c r="DJ561" s="40"/>
      <c r="DK561" s="40"/>
      <c r="DL561" s="40"/>
      <c r="DM561" s="40"/>
      <c r="DN561" s="40"/>
      <c r="DO561" s="94"/>
      <c r="DP561" s="100"/>
      <c r="DQ561" s="104"/>
      <c r="DR561" s="105"/>
      <c r="DS561" s="105"/>
      <c r="DT561" s="105"/>
      <c r="DU561" s="105"/>
      <c r="DV561" s="105"/>
      <c r="DW561" s="94"/>
      <c r="DX561" s="191"/>
      <c r="DY561" s="104"/>
      <c r="DZ561" s="105"/>
      <c r="EA561" s="105"/>
      <c r="EB561" s="105"/>
      <c r="EC561" s="105"/>
      <c r="ED561" s="105"/>
      <c r="EE561" s="105"/>
      <c r="EF561" s="94"/>
      <c r="EG561" s="96"/>
      <c r="EH561" s="18"/>
      <c r="EI561" s="2"/>
      <c r="EJ561" s="2"/>
      <c r="EK561" s="100"/>
      <c r="EL561" s="99"/>
      <c r="EM561" s="40"/>
      <c r="EN561" s="40"/>
      <c r="EO561" s="100"/>
      <c r="EP561" s="99"/>
      <c r="EQ561" s="40"/>
      <c r="ER561" s="40"/>
      <c r="ES561" s="40"/>
      <c r="ET561" s="40"/>
      <c r="EU561" s="40"/>
      <c r="EV561" s="40"/>
      <c r="EW561" s="100"/>
      <c r="EX561" s="99"/>
      <c r="EY561" s="40"/>
      <c r="EZ561" s="40"/>
      <c r="FA561" s="40"/>
      <c r="FB561" s="40"/>
      <c r="FC561" s="40"/>
      <c r="FD561" s="40"/>
      <c r="FE561" s="100"/>
    </row>
    <row r="562" spans="1:161">
      <c r="A562" s="119" t="str">
        <f>Validation!B562</f>
        <v>Pass</v>
      </c>
      <c r="B562" s="150"/>
      <c r="C562" s="150"/>
      <c r="D562" s="150"/>
      <c r="E562" s="151"/>
      <c r="F562" s="152"/>
      <c r="G562" s="150"/>
      <c r="H562" s="149"/>
      <c r="I562" s="40"/>
      <c r="J562" s="149"/>
      <c r="K562" s="102"/>
      <c r="L562" s="40"/>
      <c r="M562" s="123"/>
      <c r="N562" s="137"/>
      <c r="O562" s="137"/>
      <c r="P562" s="95"/>
      <c r="Q562" s="94"/>
      <c r="R562" s="96"/>
      <c r="S562" s="95"/>
      <c r="T562" s="40"/>
      <c r="U562" s="40"/>
      <c r="V562" s="185"/>
      <c r="W562" s="167"/>
      <c r="X562" s="96"/>
      <c r="Y562" s="99"/>
      <c r="Z562" s="40"/>
      <c r="AA562" s="40"/>
      <c r="AB562" s="171"/>
      <c r="AC562" s="172"/>
      <c r="AD562" s="40"/>
      <c r="AE562" s="40"/>
      <c r="AF562" s="94"/>
      <c r="AG562" s="94"/>
      <c r="AH562" s="100"/>
      <c r="AI562" s="170"/>
      <c r="AJ562" s="169"/>
      <c r="AK562" s="98"/>
      <c r="AL562" s="168"/>
      <c r="AM562" s="97"/>
      <c r="AN562" s="98"/>
      <c r="AO562" s="98"/>
      <c r="AP562" s="225"/>
      <c r="AQ562" s="175"/>
      <c r="AR562" s="98"/>
      <c r="AS562" s="235"/>
      <c r="AT562" s="168"/>
      <c r="AU562" s="136"/>
      <c r="AV562" s="99"/>
      <c r="AW562" s="40"/>
      <c r="AX562" s="40"/>
      <c r="AY562" s="40"/>
      <c r="AZ562" s="40"/>
      <c r="BA562" s="40"/>
      <c r="BB562" s="40"/>
      <c r="BC562" s="40"/>
      <c r="BD562" s="40"/>
      <c r="BE562" s="40"/>
      <c r="BF562" s="101"/>
      <c r="BG562" s="96"/>
      <c r="BH562" s="99"/>
      <c r="BI562" s="40"/>
      <c r="BJ562" s="40"/>
      <c r="BK562" s="40"/>
      <c r="BL562" s="40"/>
      <c r="BM562" s="40"/>
      <c r="BN562" s="40"/>
      <c r="BO562" s="40"/>
      <c r="BP562" s="100"/>
      <c r="BQ562" s="40"/>
      <c r="BR562" s="40"/>
      <c r="BS562" s="40"/>
      <c r="BT562" s="40"/>
      <c r="BU562" s="40"/>
      <c r="BV562" s="40"/>
      <c r="BW562" s="40"/>
      <c r="BX562" s="40"/>
      <c r="BY562" s="100"/>
      <c r="BZ562" s="99"/>
      <c r="CA562" s="40"/>
      <c r="CB562" s="40"/>
      <c r="CC562" s="40"/>
      <c r="CD562" s="40"/>
      <c r="CE562" s="40"/>
      <c r="CF562" s="40"/>
      <c r="CG562" s="40"/>
      <c r="CH562" s="40"/>
      <c r="CI562" s="40"/>
      <c r="CJ562" s="40"/>
      <c r="CK562" s="40"/>
      <c r="CL562" s="40"/>
      <c r="CM562" s="40"/>
      <c r="CN562" s="40"/>
      <c r="CO562" s="40"/>
      <c r="CP562" s="40"/>
      <c r="CQ562" s="40"/>
      <c r="CR562" s="40"/>
      <c r="CS562" s="102"/>
      <c r="CT562" s="103"/>
      <c r="CU562" s="40"/>
      <c r="CV562" s="40"/>
      <c r="CW562" s="40"/>
      <c r="CX562" s="40"/>
      <c r="CY562" s="40"/>
      <c r="CZ562" s="40"/>
      <c r="DA562" s="40"/>
      <c r="DB562" s="40"/>
      <c r="DC562" s="40"/>
      <c r="DD562" s="40"/>
      <c r="DE562" s="40"/>
      <c r="DF562" s="40"/>
      <c r="DG562" s="40"/>
      <c r="DH562" s="40"/>
      <c r="DI562" s="40"/>
      <c r="DJ562" s="40"/>
      <c r="DK562" s="40"/>
      <c r="DL562" s="40"/>
      <c r="DM562" s="40"/>
      <c r="DN562" s="40"/>
      <c r="DO562" s="94"/>
      <c r="DP562" s="100"/>
      <c r="DQ562" s="104"/>
      <c r="DR562" s="105"/>
      <c r="DS562" s="105"/>
      <c r="DT562" s="105"/>
      <c r="DU562" s="105"/>
      <c r="DV562" s="105"/>
      <c r="DW562" s="94"/>
      <c r="DX562" s="191"/>
      <c r="DY562" s="104"/>
      <c r="DZ562" s="105"/>
      <c r="EA562" s="105"/>
      <c r="EB562" s="105"/>
      <c r="EC562" s="105"/>
      <c r="ED562" s="105"/>
      <c r="EE562" s="105"/>
      <c r="EF562" s="94"/>
      <c r="EG562" s="96"/>
      <c r="EH562" s="18"/>
      <c r="EI562" s="2"/>
      <c r="EJ562" s="2"/>
      <c r="EK562" s="100"/>
      <c r="EL562" s="99"/>
      <c r="EM562" s="40"/>
      <c r="EN562" s="40"/>
      <c r="EO562" s="100"/>
      <c r="EP562" s="99"/>
      <c r="EQ562" s="40"/>
      <c r="ER562" s="40"/>
      <c r="ES562" s="40"/>
      <c r="ET562" s="40"/>
      <c r="EU562" s="40"/>
      <c r="EV562" s="40"/>
      <c r="EW562" s="100"/>
      <c r="EX562" s="99"/>
      <c r="EY562" s="40"/>
      <c r="EZ562" s="40"/>
      <c r="FA562" s="40"/>
      <c r="FB562" s="40"/>
      <c r="FC562" s="40"/>
      <c r="FD562" s="40"/>
      <c r="FE562" s="100"/>
    </row>
    <row r="563" spans="1:161">
      <c r="A563" s="119" t="str">
        <f>Validation!B563</f>
        <v>Pass</v>
      </c>
      <c r="B563" s="150"/>
      <c r="C563" s="150"/>
      <c r="D563" s="150"/>
      <c r="E563" s="151"/>
      <c r="F563" s="152"/>
      <c r="G563" s="150"/>
      <c r="H563" s="149"/>
      <c r="I563" s="40"/>
      <c r="J563" s="149"/>
      <c r="K563" s="102"/>
      <c r="L563" s="40"/>
      <c r="M563" s="123"/>
      <c r="N563" s="137"/>
      <c r="O563" s="137"/>
      <c r="P563" s="95"/>
      <c r="Q563" s="94"/>
      <c r="R563" s="96"/>
      <c r="S563" s="95"/>
      <c r="T563" s="40"/>
      <c r="U563" s="40"/>
      <c r="V563" s="185"/>
      <c r="W563" s="167"/>
      <c r="X563" s="96"/>
      <c r="Y563" s="99"/>
      <c r="Z563" s="40"/>
      <c r="AA563" s="40"/>
      <c r="AB563" s="171"/>
      <c r="AC563" s="172"/>
      <c r="AD563" s="40"/>
      <c r="AE563" s="40"/>
      <c r="AF563" s="94"/>
      <c r="AG563" s="94"/>
      <c r="AH563" s="100"/>
      <c r="AI563" s="170"/>
      <c r="AJ563" s="169"/>
      <c r="AK563" s="98"/>
      <c r="AL563" s="168"/>
      <c r="AM563" s="97"/>
      <c r="AN563" s="98"/>
      <c r="AO563" s="98"/>
      <c r="AP563" s="225"/>
      <c r="AQ563" s="175"/>
      <c r="AR563" s="98"/>
      <c r="AS563" s="235"/>
      <c r="AT563" s="168"/>
      <c r="AU563" s="136"/>
      <c r="AV563" s="99"/>
      <c r="AW563" s="40"/>
      <c r="AX563" s="40"/>
      <c r="AY563" s="40"/>
      <c r="AZ563" s="40"/>
      <c r="BA563" s="40"/>
      <c r="BB563" s="40"/>
      <c r="BC563" s="40"/>
      <c r="BD563" s="40"/>
      <c r="BE563" s="40"/>
      <c r="BF563" s="101"/>
      <c r="BG563" s="96"/>
      <c r="BH563" s="99"/>
      <c r="BI563" s="40"/>
      <c r="BJ563" s="40"/>
      <c r="BK563" s="40"/>
      <c r="BL563" s="40"/>
      <c r="BM563" s="40"/>
      <c r="BN563" s="40"/>
      <c r="BO563" s="40"/>
      <c r="BP563" s="100"/>
      <c r="BQ563" s="40"/>
      <c r="BR563" s="40"/>
      <c r="BS563" s="40"/>
      <c r="BT563" s="40"/>
      <c r="BU563" s="40"/>
      <c r="BV563" s="40"/>
      <c r="BW563" s="40"/>
      <c r="BX563" s="40"/>
      <c r="BY563" s="100"/>
      <c r="BZ563" s="99"/>
      <c r="CA563" s="40"/>
      <c r="CB563" s="40"/>
      <c r="CC563" s="40"/>
      <c r="CD563" s="40"/>
      <c r="CE563" s="40"/>
      <c r="CF563" s="40"/>
      <c r="CG563" s="40"/>
      <c r="CH563" s="40"/>
      <c r="CI563" s="40"/>
      <c r="CJ563" s="40"/>
      <c r="CK563" s="40"/>
      <c r="CL563" s="40"/>
      <c r="CM563" s="40"/>
      <c r="CN563" s="40"/>
      <c r="CO563" s="40"/>
      <c r="CP563" s="40"/>
      <c r="CQ563" s="40"/>
      <c r="CR563" s="40"/>
      <c r="CS563" s="102"/>
      <c r="CT563" s="103"/>
      <c r="CU563" s="40"/>
      <c r="CV563" s="40"/>
      <c r="CW563" s="40"/>
      <c r="CX563" s="40"/>
      <c r="CY563" s="40"/>
      <c r="CZ563" s="40"/>
      <c r="DA563" s="40"/>
      <c r="DB563" s="40"/>
      <c r="DC563" s="40"/>
      <c r="DD563" s="40"/>
      <c r="DE563" s="40"/>
      <c r="DF563" s="40"/>
      <c r="DG563" s="40"/>
      <c r="DH563" s="40"/>
      <c r="DI563" s="40"/>
      <c r="DJ563" s="40"/>
      <c r="DK563" s="40"/>
      <c r="DL563" s="40"/>
      <c r="DM563" s="40"/>
      <c r="DN563" s="40"/>
      <c r="DO563" s="94"/>
      <c r="DP563" s="100"/>
      <c r="DQ563" s="104"/>
      <c r="DR563" s="105"/>
      <c r="DS563" s="105"/>
      <c r="DT563" s="105"/>
      <c r="DU563" s="105"/>
      <c r="DV563" s="105"/>
      <c r="DW563" s="94"/>
      <c r="DX563" s="191"/>
      <c r="DY563" s="104"/>
      <c r="DZ563" s="105"/>
      <c r="EA563" s="105"/>
      <c r="EB563" s="105"/>
      <c r="EC563" s="105"/>
      <c r="ED563" s="105"/>
      <c r="EE563" s="105"/>
      <c r="EF563" s="94"/>
      <c r="EG563" s="96"/>
      <c r="EH563" s="18"/>
      <c r="EI563" s="2"/>
      <c r="EJ563" s="2"/>
      <c r="EK563" s="100"/>
      <c r="EL563" s="99"/>
      <c r="EM563" s="40"/>
      <c r="EN563" s="40"/>
      <c r="EO563" s="100"/>
      <c r="EP563" s="99"/>
      <c r="EQ563" s="40"/>
      <c r="ER563" s="40"/>
      <c r="ES563" s="40"/>
      <c r="ET563" s="40"/>
      <c r="EU563" s="40"/>
      <c r="EV563" s="40"/>
      <c r="EW563" s="100"/>
      <c r="EX563" s="99"/>
      <c r="EY563" s="40"/>
      <c r="EZ563" s="40"/>
      <c r="FA563" s="40"/>
      <c r="FB563" s="40"/>
      <c r="FC563" s="40"/>
      <c r="FD563" s="40"/>
      <c r="FE563" s="100"/>
    </row>
    <row r="564" spans="1:161">
      <c r="A564" s="119" t="str">
        <f>Validation!B564</f>
        <v>Pass</v>
      </c>
      <c r="B564" s="150"/>
      <c r="C564" s="150"/>
      <c r="D564" s="150"/>
      <c r="E564" s="151"/>
      <c r="F564" s="152"/>
      <c r="G564" s="150"/>
      <c r="H564" s="149"/>
      <c r="I564" s="40"/>
      <c r="J564" s="149"/>
      <c r="K564" s="102"/>
      <c r="L564" s="40"/>
      <c r="M564" s="123"/>
      <c r="N564" s="137"/>
      <c r="O564" s="137"/>
      <c r="P564" s="95"/>
      <c r="Q564" s="94"/>
      <c r="R564" s="96"/>
      <c r="S564" s="95"/>
      <c r="T564" s="40"/>
      <c r="U564" s="40"/>
      <c r="V564" s="185"/>
      <c r="W564" s="167"/>
      <c r="X564" s="96"/>
      <c r="Y564" s="99"/>
      <c r="Z564" s="40"/>
      <c r="AA564" s="40"/>
      <c r="AB564" s="171"/>
      <c r="AC564" s="172"/>
      <c r="AD564" s="40"/>
      <c r="AE564" s="40"/>
      <c r="AF564" s="94"/>
      <c r="AG564" s="94"/>
      <c r="AH564" s="100"/>
      <c r="AI564" s="170"/>
      <c r="AJ564" s="169"/>
      <c r="AK564" s="98"/>
      <c r="AL564" s="168"/>
      <c r="AM564" s="97"/>
      <c r="AN564" s="98"/>
      <c r="AO564" s="98"/>
      <c r="AP564" s="225"/>
      <c r="AQ564" s="175"/>
      <c r="AR564" s="98"/>
      <c r="AS564" s="235"/>
      <c r="AT564" s="168"/>
      <c r="AU564" s="136"/>
      <c r="AV564" s="99"/>
      <c r="AW564" s="40"/>
      <c r="AX564" s="40"/>
      <c r="AY564" s="40"/>
      <c r="AZ564" s="40"/>
      <c r="BA564" s="40"/>
      <c r="BB564" s="40"/>
      <c r="BC564" s="40"/>
      <c r="BD564" s="40"/>
      <c r="BE564" s="40"/>
      <c r="BF564" s="101"/>
      <c r="BG564" s="96"/>
      <c r="BH564" s="99"/>
      <c r="BI564" s="40"/>
      <c r="BJ564" s="40"/>
      <c r="BK564" s="40"/>
      <c r="BL564" s="40"/>
      <c r="BM564" s="40"/>
      <c r="BN564" s="40"/>
      <c r="BO564" s="40"/>
      <c r="BP564" s="100"/>
      <c r="BQ564" s="40"/>
      <c r="BR564" s="40"/>
      <c r="BS564" s="40"/>
      <c r="BT564" s="40"/>
      <c r="BU564" s="40"/>
      <c r="BV564" s="40"/>
      <c r="BW564" s="40"/>
      <c r="BX564" s="40"/>
      <c r="BY564" s="100"/>
      <c r="BZ564" s="99"/>
      <c r="CA564" s="40"/>
      <c r="CB564" s="40"/>
      <c r="CC564" s="40"/>
      <c r="CD564" s="40"/>
      <c r="CE564" s="40"/>
      <c r="CF564" s="40"/>
      <c r="CG564" s="40"/>
      <c r="CH564" s="40"/>
      <c r="CI564" s="40"/>
      <c r="CJ564" s="40"/>
      <c r="CK564" s="40"/>
      <c r="CL564" s="40"/>
      <c r="CM564" s="40"/>
      <c r="CN564" s="40"/>
      <c r="CO564" s="40"/>
      <c r="CP564" s="40"/>
      <c r="CQ564" s="40"/>
      <c r="CR564" s="40"/>
      <c r="CS564" s="102"/>
      <c r="CT564" s="103"/>
      <c r="CU564" s="40"/>
      <c r="CV564" s="40"/>
      <c r="CW564" s="40"/>
      <c r="CX564" s="40"/>
      <c r="CY564" s="40"/>
      <c r="CZ564" s="40"/>
      <c r="DA564" s="40"/>
      <c r="DB564" s="40"/>
      <c r="DC564" s="40"/>
      <c r="DD564" s="40"/>
      <c r="DE564" s="40"/>
      <c r="DF564" s="40"/>
      <c r="DG564" s="40"/>
      <c r="DH564" s="40"/>
      <c r="DI564" s="40"/>
      <c r="DJ564" s="40"/>
      <c r="DK564" s="40"/>
      <c r="DL564" s="40"/>
      <c r="DM564" s="40"/>
      <c r="DN564" s="40"/>
      <c r="DO564" s="94"/>
      <c r="DP564" s="100"/>
      <c r="DQ564" s="104"/>
      <c r="DR564" s="105"/>
      <c r="DS564" s="105"/>
      <c r="DT564" s="105"/>
      <c r="DU564" s="105"/>
      <c r="DV564" s="105"/>
      <c r="DW564" s="94"/>
      <c r="DX564" s="191"/>
      <c r="DY564" s="104"/>
      <c r="DZ564" s="105"/>
      <c r="EA564" s="105"/>
      <c r="EB564" s="105"/>
      <c r="EC564" s="105"/>
      <c r="ED564" s="105"/>
      <c r="EE564" s="105"/>
      <c r="EF564" s="94"/>
      <c r="EG564" s="96"/>
      <c r="EH564" s="18"/>
      <c r="EI564" s="2"/>
      <c r="EJ564" s="2"/>
      <c r="EK564" s="100"/>
      <c r="EL564" s="99"/>
      <c r="EM564" s="40"/>
      <c r="EN564" s="40"/>
      <c r="EO564" s="100"/>
      <c r="EP564" s="99"/>
      <c r="EQ564" s="40"/>
      <c r="ER564" s="40"/>
      <c r="ES564" s="40"/>
      <c r="ET564" s="40"/>
      <c r="EU564" s="40"/>
      <c r="EV564" s="40"/>
      <c r="EW564" s="100"/>
      <c r="EX564" s="99"/>
      <c r="EY564" s="40"/>
      <c r="EZ564" s="40"/>
      <c r="FA564" s="40"/>
      <c r="FB564" s="40"/>
      <c r="FC564" s="40"/>
      <c r="FD564" s="40"/>
      <c r="FE564" s="100"/>
    </row>
    <row r="565" spans="1:161">
      <c r="A565" s="119" t="str">
        <f>Validation!B565</f>
        <v>Pass</v>
      </c>
      <c r="B565" s="150"/>
      <c r="C565" s="150"/>
      <c r="D565" s="150"/>
      <c r="E565" s="151"/>
      <c r="F565" s="152"/>
      <c r="G565" s="150"/>
      <c r="H565" s="149"/>
      <c r="I565" s="40"/>
      <c r="J565" s="149"/>
      <c r="K565" s="102"/>
      <c r="L565" s="40"/>
      <c r="M565" s="123"/>
      <c r="N565" s="137"/>
      <c r="O565" s="137"/>
      <c r="P565" s="95"/>
      <c r="Q565" s="94"/>
      <c r="R565" s="96"/>
      <c r="S565" s="95"/>
      <c r="T565" s="40"/>
      <c r="U565" s="40"/>
      <c r="V565" s="185"/>
      <c r="W565" s="167"/>
      <c r="X565" s="96"/>
      <c r="Y565" s="99"/>
      <c r="Z565" s="40"/>
      <c r="AA565" s="40"/>
      <c r="AB565" s="171"/>
      <c r="AC565" s="172"/>
      <c r="AD565" s="40"/>
      <c r="AE565" s="40"/>
      <c r="AF565" s="94"/>
      <c r="AG565" s="94"/>
      <c r="AH565" s="100"/>
      <c r="AI565" s="170"/>
      <c r="AJ565" s="169"/>
      <c r="AK565" s="98"/>
      <c r="AL565" s="168"/>
      <c r="AM565" s="97"/>
      <c r="AN565" s="98"/>
      <c r="AO565" s="98"/>
      <c r="AP565" s="225"/>
      <c r="AQ565" s="175"/>
      <c r="AR565" s="98"/>
      <c r="AS565" s="235"/>
      <c r="AT565" s="168"/>
      <c r="AU565" s="136"/>
      <c r="AV565" s="99"/>
      <c r="AW565" s="40"/>
      <c r="AX565" s="40"/>
      <c r="AY565" s="40"/>
      <c r="AZ565" s="40"/>
      <c r="BA565" s="40"/>
      <c r="BB565" s="40"/>
      <c r="BC565" s="40"/>
      <c r="BD565" s="40"/>
      <c r="BE565" s="40"/>
      <c r="BF565" s="101"/>
      <c r="BG565" s="96"/>
      <c r="BH565" s="99"/>
      <c r="BI565" s="40"/>
      <c r="BJ565" s="40"/>
      <c r="BK565" s="40"/>
      <c r="BL565" s="40"/>
      <c r="BM565" s="40"/>
      <c r="BN565" s="40"/>
      <c r="BO565" s="40"/>
      <c r="BP565" s="100"/>
      <c r="BQ565" s="40"/>
      <c r="BR565" s="40"/>
      <c r="BS565" s="40"/>
      <c r="BT565" s="40"/>
      <c r="BU565" s="40"/>
      <c r="BV565" s="40"/>
      <c r="BW565" s="40"/>
      <c r="BX565" s="40"/>
      <c r="BY565" s="100"/>
      <c r="BZ565" s="99"/>
      <c r="CA565" s="40"/>
      <c r="CB565" s="40"/>
      <c r="CC565" s="40"/>
      <c r="CD565" s="40"/>
      <c r="CE565" s="40"/>
      <c r="CF565" s="40"/>
      <c r="CG565" s="40"/>
      <c r="CH565" s="40"/>
      <c r="CI565" s="40"/>
      <c r="CJ565" s="40"/>
      <c r="CK565" s="40"/>
      <c r="CL565" s="40"/>
      <c r="CM565" s="40"/>
      <c r="CN565" s="40"/>
      <c r="CO565" s="40"/>
      <c r="CP565" s="40"/>
      <c r="CQ565" s="40"/>
      <c r="CR565" s="40"/>
      <c r="CS565" s="102"/>
      <c r="CT565" s="103"/>
      <c r="CU565" s="40"/>
      <c r="CV565" s="40"/>
      <c r="CW565" s="40"/>
      <c r="CX565" s="40"/>
      <c r="CY565" s="40"/>
      <c r="CZ565" s="40"/>
      <c r="DA565" s="40"/>
      <c r="DB565" s="40"/>
      <c r="DC565" s="40"/>
      <c r="DD565" s="40"/>
      <c r="DE565" s="40"/>
      <c r="DF565" s="40"/>
      <c r="DG565" s="40"/>
      <c r="DH565" s="40"/>
      <c r="DI565" s="40"/>
      <c r="DJ565" s="40"/>
      <c r="DK565" s="40"/>
      <c r="DL565" s="40"/>
      <c r="DM565" s="40"/>
      <c r="DN565" s="40"/>
      <c r="DO565" s="94"/>
      <c r="DP565" s="100"/>
      <c r="DQ565" s="104"/>
      <c r="DR565" s="105"/>
      <c r="DS565" s="105"/>
      <c r="DT565" s="105"/>
      <c r="DU565" s="105"/>
      <c r="DV565" s="105"/>
      <c r="DW565" s="94"/>
      <c r="DX565" s="191"/>
      <c r="DY565" s="104"/>
      <c r="DZ565" s="105"/>
      <c r="EA565" s="105"/>
      <c r="EB565" s="105"/>
      <c r="EC565" s="105"/>
      <c r="ED565" s="105"/>
      <c r="EE565" s="105"/>
      <c r="EF565" s="94"/>
      <c r="EG565" s="96"/>
      <c r="EH565" s="18"/>
      <c r="EI565" s="2"/>
      <c r="EJ565" s="2"/>
      <c r="EK565" s="100"/>
      <c r="EL565" s="99"/>
      <c r="EM565" s="40"/>
      <c r="EN565" s="40"/>
      <c r="EO565" s="100"/>
      <c r="EP565" s="99"/>
      <c r="EQ565" s="40"/>
      <c r="ER565" s="40"/>
      <c r="ES565" s="40"/>
      <c r="ET565" s="40"/>
      <c r="EU565" s="40"/>
      <c r="EV565" s="40"/>
      <c r="EW565" s="100"/>
      <c r="EX565" s="99"/>
      <c r="EY565" s="40"/>
      <c r="EZ565" s="40"/>
      <c r="FA565" s="40"/>
      <c r="FB565" s="40"/>
      <c r="FC565" s="40"/>
      <c r="FD565" s="40"/>
      <c r="FE565" s="100"/>
    </row>
    <row r="566" spans="1:161">
      <c r="A566" s="119" t="str">
        <f>Validation!B566</f>
        <v>Pass</v>
      </c>
      <c r="B566" s="150"/>
      <c r="C566" s="150"/>
      <c r="D566" s="150"/>
      <c r="E566" s="151"/>
      <c r="F566" s="152"/>
      <c r="G566" s="150"/>
      <c r="H566" s="149"/>
      <c r="I566" s="40"/>
      <c r="J566" s="149"/>
      <c r="K566" s="102"/>
      <c r="L566" s="40"/>
      <c r="M566" s="123"/>
      <c r="N566" s="137"/>
      <c r="O566" s="137"/>
      <c r="P566" s="95"/>
      <c r="Q566" s="94"/>
      <c r="R566" s="96"/>
      <c r="S566" s="95"/>
      <c r="T566" s="40"/>
      <c r="U566" s="40"/>
      <c r="V566" s="185"/>
      <c r="W566" s="167"/>
      <c r="X566" s="96"/>
      <c r="Y566" s="99"/>
      <c r="Z566" s="40"/>
      <c r="AA566" s="40"/>
      <c r="AB566" s="171"/>
      <c r="AC566" s="172"/>
      <c r="AD566" s="40"/>
      <c r="AE566" s="40"/>
      <c r="AF566" s="94"/>
      <c r="AG566" s="94"/>
      <c r="AH566" s="100"/>
      <c r="AI566" s="170"/>
      <c r="AJ566" s="169"/>
      <c r="AK566" s="98"/>
      <c r="AL566" s="168"/>
      <c r="AM566" s="97"/>
      <c r="AN566" s="98"/>
      <c r="AO566" s="98"/>
      <c r="AP566" s="225"/>
      <c r="AQ566" s="175"/>
      <c r="AR566" s="98"/>
      <c r="AS566" s="235"/>
      <c r="AT566" s="168"/>
      <c r="AU566" s="136"/>
      <c r="AV566" s="99"/>
      <c r="AW566" s="40"/>
      <c r="AX566" s="40"/>
      <c r="AY566" s="40"/>
      <c r="AZ566" s="40"/>
      <c r="BA566" s="40"/>
      <c r="BB566" s="40"/>
      <c r="BC566" s="40"/>
      <c r="BD566" s="40"/>
      <c r="BE566" s="40"/>
      <c r="BF566" s="101"/>
      <c r="BG566" s="96"/>
      <c r="BH566" s="99"/>
      <c r="BI566" s="40"/>
      <c r="BJ566" s="40"/>
      <c r="BK566" s="40"/>
      <c r="BL566" s="40"/>
      <c r="BM566" s="40"/>
      <c r="BN566" s="40"/>
      <c r="BO566" s="40"/>
      <c r="BP566" s="100"/>
      <c r="BQ566" s="40"/>
      <c r="BR566" s="40"/>
      <c r="BS566" s="40"/>
      <c r="BT566" s="40"/>
      <c r="BU566" s="40"/>
      <c r="BV566" s="40"/>
      <c r="BW566" s="40"/>
      <c r="BX566" s="40"/>
      <c r="BY566" s="100"/>
      <c r="BZ566" s="99"/>
      <c r="CA566" s="40"/>
      <c r="CB566" s="40"/>
      <c r="CC566" s="40"/>
      <c r="CD566" s="40"/>
      <c r="CE566" s="40"/>
      <c r="CF566" s="40"/>
      <c r="CG566" s="40"/>
      <c r="CH566" s="40"/>
      <c r="CI566" s="40"/>
      <c r="CJ566" s="40"/>
      <c r="CK566" s="40"/>
      <c r="CL566" s="40"/>
      <c r="CM566" s="40"/>
      <c r="CN566" s="40"/>
      <c r="CO566" s="40"/>
      <c r="CP566" s="40"/>
      <c r="CQ566" s="40"/>
      <c r="CR566" s="40"/>
      <c r="CS566" s="102"/>
      <c r="CT566" s="103"/>
      <c r="CU566" s="40"/>
      <c r="CV566" s="40"/>
      <c r="CW566" s="40"/>
      <c r="CX566" s="40"/>
      <c r="CY566" s="40"/>
      <c r="CZ566" s="40"/>
      <c r="DA566" s="40"/>
      <c r="DB566" s="40"/>
      <c r="DC566" s="40"/>
      <c r="DD566" s="40"/>
      <c r="DE566" s="40"/>
      <c r="DF566" s="40"/>
      <c r="DG566" s="40"/>
      <c r="DH566" s="40"/>
      <c r="DI566" s="40"/>
      <c r="DJ566" s="40"/>
      <c r="DK566" s="40"/>
      <c r="DL566" s="40"/>
      <c r="DM566" s="40"/>
      <c r="DN566" s="40"/>
      <c r="DO566" s="94"/>
      <c r="DP566" s="100"/>
      <c r="DQ566" s="104"/>
      <c r="DR566" s="105"/>
      <c r="DS566" s="105"/>
      <c r="DT566" s="105"/>
      <c r="DU566" s="105"/>
      <c r="DV566" s="105"/>
      <c r="DW566" s="94"/>
      <c r="DX566" s="191"/>
      <c r="DY566" s="104"/>
      <c r="DZ566" s="105"/>
      <c r="EA566" s="105"/>
      <c r="EB566" s="105"/>
      <c r="EC566" s="105"/>
      <c r="ED566" s="105"/>
      <c r="EE566" s="105"/>
      <c r="EF566" s="94"/>
      <c r="EG566" s="96"/>
      <c r="EH566" s="18"/>
      <c r="EI566" s="2"/>
      <c r="EJ566" s="2"/>
      <c r="EK566" s="100"/>
      <c r="EL566" s="99"/>
      <c r="EM566" s="40"/>
      <c r="EN566" s="40"/>
      <c r="EO566" s="100"/>
      <c r="EP566" s="99"/>
      <c r="EQ566" s="40"/>
      <c r="ER566" s="40"/>
      <c r="ES566" s="40"/>
      <c r="ET566" s="40"/>
      <c r="EU566" s="40"/>
      <c r="EV566" s="40"/>
      <c r="EW566" s="100"/>
      <c r="EX566" s="99"/>
      <c r="EY566" s="40"/>
      <c r="EZ566" s="40"/>
      <c r="FA566" s="40"/>
      <c r="FB566" s="40"/>
      <c r="FC566" s="40"/>
      <c r="FD566" s="40"/>
      <c r="FE566" s="100"/>
    </row>
    <row r="567" spans="1:161">
      <c r="A567" s="119" t="str">
        <f>Validation!B567</f>
        <v>Pass</v>
      </c>
      <c r="B567" s="150"/>
      <c r="C567" s="150"/>
      <c r="D567" s="150"/>
      <c r="E567" s="151"/>
      <c r="F567" s="152"/>
      <c r="G567" s="150"/>
      <c r="H567" s="149"/>
      <c r="I567" s="40"/>
      <c r="J567" s="149"/>
      <c r="K567" s="102"/>
      <c r="L567" s="40"/>
      <c r="M567" s="123"/>
      <c r="N567" s="137"/>
      <c r="O567" s="137"/>
      <c r="P567" s="95"/>
      <c r="Q567" s="94"/>
      <c r="R567" s="96"/>
      <c r="S567" s="95"/>
      <c r="T567" s="40"/>
      <c r="U567" s="40"/>
      <c r="V567" s="185"/>
      <c r="W567" s="167"/>
      <c r="X567" s="96"/>
      <c r="Y567" s="99"/>
      <c r="Z567" s="40"/>
      <c r="AA567" s="40"/>
      <c r="AB567" s="171"/>
      <c r="AC567" s="172"/>
      <c r="AD567" s="40"/>
      <c r="AE567" s="40"/>
      <c r="AF567" s="94"/>
      <c r="AG567" s="94"/>
      <c r="AH567" s="100"/>
      <c r="AI567" s="170"/>
      <c r="AJ567" s="169"/>
      <c r="AK567" s="98"/>
      <c r="AL567" s="168"/>
      <c r="AM567" s="97"/>
      <c r="AN567" s="98"/>
      <c r="AO567" s="98"/>
      <c r="AP567" s="225"/>
      <c r="AQ567" s="175"/>
      <c r="AR567" s="98"/>
      <c r="AS567" s="235"/>
      <c r="AT567" s="168"/>
      <c r="AU567" s="136"/>
      <c r="AV567" s="99"/>
      <c r="AW567" s="40"/>
      <c r="AX567" s="40"/>
      <c r="AY567" s="40"/>
      <c r="AZ567" s="40"/>
      <c r="BA567" s="40"/>
      <c r="BB567" s="40"/>
      <c r="BC567" s="40"/>
      <c r="BD567" s="40"/>
      <c r="BE567" s="40"/>
      <c r="BF567" s="101"/>
      <c r="BG567" s="96"/>
      <c r="BH567" s="99"/>
      <c r="BI567" s="40"/>
      <c r="BJ567" s="40"/>
      <c r="BK567" s="40"/>
      <c r="BL567" s="40"/>
      <c r="BM567" s="40"/>
      <c r="BN567" s="40"/>
      <c r="BO567" s="40"/>
      <c r="BP567" s="100"/>
      <c r="BQ567" s="40"/>
      <c r="BR567" s="40"/>
      <c r="BS567" s="40"/>
      <c r="BT567" s="40"/>
      <c r="BU567" s="40"/>
      <c r="BV567" s="40"/>
      <c r="BW567" s="40"/>
      <c r="BX567" s="40"/>
      <c r="BY567" s="100"/>
      <c r="BZ567" s="99"/>
      <c r="CA567" s="40"/>
      <c r="CB567" s="40"/>
      <c r="CC567" s="40"/>
      <c r="CD567" s="40"/>
      <c r="CE567" s="40"/>
      <c r="CF567" s="40"/>
      <c r="CG567" s="40"/>
      <c r="CH567" s="40"/>
      <c r="CI567" s="40"/>
      <c r="CJ567" s="40"/>
      <c r="CK567" s="40"/>
      <c r="CL567" s="40"/>
      <c r="CM567" s="40"/>
      <c r="CN567" s="40"/>
      <c r="CO567" s="40"/>
      <c r="CP567" s="40"/>
      <c r="CQ567" s="40"/>
      <c r="CR567" s="40"/>
      <c r="CS567" s="102"/>
      <c r="CT567" s="103"/>
      <c r="CU567" s="40"/>
      <c r="CV567" s="40"/>
      <c r="CW567" s="40"/>
      <c r="CX567" s="40"/>
      <c r="CY567" s="40"/>
      <c r="CZ567" s="40"/>
      <c r="DA567" s="40"/>
      <c r="DB567" s="40"/>
      <c r="DC567" s="40"/>
      <c r="DD567" s="40"/>
      <c r="DE567" s="40"/>
      <c r="DF567" s="40"/>
      <c r="DG567" s="40"/>
      <c r="DH567" s="40"/>
      <c r="DI567" s="40"/>
      <c r="DJ567" s="40"/>
      <c r="DK567" s="40"/>
      <c r="DL567" s="40"/>
      <c r="DM567" s="40"/>
      <c r="DN567" s="40"/>
      <c r="DO567" s="94"/>
      <c r="DP567" s="100"/>
      <c r="DQ567" s="104"/>
      <c r="DR567" s="105"/>
      <c r="DS567" s="105"/>
      <c r="DT567" s="105"/>
      <c r="DU567" s="105"/>
      <c r="DV567" s="105"/>
      <c r="DW567" s="94"/>
      <c r="DX567" s="191"/>
      <c r="DY567" s="104"/>
      <c r="DZ567" s="105"/>
      <c r="EA567" s="105"/>
      <c r="EB567" s="105"/>
      <c r="EC567" s="105"/>
      <c r="ED567" s="105"/>
      <c r="EE567" s="105"/>
      <c r="EF567" s="94"/>
      <c r="EG567" s="96"/>
      <c r="EH567" s="18"/>
      <c r="EI567" s="2"/>
      <c r="EJ567" s="2"/>
      <c r="EK567" s="100"/>
      <c r="EL567" s="99"/>
      <c r="EM567" s="40"/>
      <c r="EN567" s="40"/>
      <c r="EO567" s="100"/>
      <c r="EP567" s="99"/>
      <c r="EQ567" s="40"/>
      <c r="ER567" s="40"/>
      <c r="ES567" s="40"/>
      <c r="ET567" s="40"/>
      <c r="EU567" s="40"/>
      <c r="EV567" s="40"/>
      <c r="EW567" s="100"/>
      <c r="EX567" s="99"/>
      <c r="EY567" s="40"/>
      <c r="EZ567" s="40"/>
      <c r="FA567" s="40"/>
      <c r="FB567" s="40"/>
      <c r="FC567" s="40"/>
      <c r="FD567" s="40"/>
      <c r="FE567" s="100"/>
    </row>
    <row r="568" spans="1:161">
      <c r="A568" s="119" t="str">
        <f>Validation!B568</f>
        <v>Pass</v>
      </c>
      <c r="B568" s="150"/>
      <c r="C568" s="150"/>
      <c r="D568" s="150"/>
      <c r="E568" s="151"/>
      <c r="F568" s="152"/>
      <c r="G568" s="150"/>
      <c r="H568" s="149"/>
      <c r="I568" s="40"/>
      <c r="J568" s="149"/>
      <c r="K568" s="102"/>
      <c r="L568" s="40"/>
      <c r="M568" s="123"/>
      <c r="N568" s="137"/>
      <c r="O568" s="137"/>
      <c r="P568" s="95"/>
      <c r="Q568" s="94"/>
      <c r="R568" s="96"/>
      <c r="S568" s="95"/>
      <c r="T568" s="40"/>
      <c r="U568" s="40"/>
      <c r="V568" s="185"/>
      <c r="W568" s="167"/>
      <c r="X568" s="96"/>
      <c r="Y568" s="99"/>
      <c r="Z568" s="40"/>
      <c r="AA568" s="40"/>
      <c r="AB568" s="171"/>
      <c r="AC568" s="172"/>
      <c r="AD568" s="40"/>
      <c r="AE568" s="40"/>
      <c r="AF568" s="94"/>
      <c r="AG568" s="94"/>
      <c r="AH568" s="100"/>
      <c r="AI568" s="170"/>
      <c r="AJ568" s="169"/>
      <c r="AK568" s="98"/>
      <c r="AL568" s="168"/>
      <c r="AM568" s="97"/>
      <c r="AN568" s="98"/>
      <c r="AO568" s="98"/>
      <c r="AP568" s="225"/>
      <c r="AQ568" s="175"/>
      <c r="AR568" s="98"/>
      <c r="AS568" s="235"/>
      <c r="AT568" s="168"/>
      <c r="AU568" s="136"/>
      <c r="AV568" s="99"/>
      <c r="AW568" s="40"/>
      <c r="AX568" s="40"/>
      <c r="AY568" s="40"/>
      <c r="AZ568" s="40"/>
      <c r="BA568" s="40"/>
      <c r="BB568" s="40"/>
      <c r="BC568" s="40"/>
      <c r="BD568" s="40"/>
      <c r="BE568" s="40"/>
      <c r="BF568" s="101"/>
      <c r="BG568" s="96"/>
      <c r="BH568" s="99"/>
      <c r="BI568" s="40"/>
      <c r="BJ568" s="40"/>
      <c r="BK568" s="40"/>
      <c r="BL568" s="40"/>
      <c r="BM568" s="40"/>
      <c r="BN568" s="40"/>
      <c r="BO568" s="40"/>
      <c r="BP568" s="100"/>
      <c r="BQ568" s="40"/>
      <c r="BR568" s="40"/>
      <c r="BS568" s="40"/>
      <c r="BT568" s="40"/>
      <c r="BU568" s="40"/>
      <c r="BV568" s="40"/>
      <c r="BW568" s="40"/>
      <c r="BX568" s="40"/>
      <c r="BY568" s="100"/>
      <c r="BZ568" s="99"/>
      <c r="CA568" s="40"/>
      <c r="CB568" s="40"/>
      <c r="CC568" s="40"/>
      <c r="CD568" s="40"/>
      <c r="CE568" s="40"/>
      <c r="CF568" s="40"/>
      <c r="CG568" s="40"/>
      <c r="CH568" s="40"/>
      <c r="CI568" s="40"/>
      <c r="CJ568" s="40"/>
      <c r="CK568" s="40"/>
      <c r="CL568" s="40"/>
      <c r="CM568" s="40"/>
      <c r="CN568" s="40"/>
      <c r="CO568" s="40"/>
      <c r="CP568" s="40"/>
      <c r="CQ568" s="40"/>
      <c r="CR568" s="40"/>
      <c r="CS568" s="102"/>
      <c r="CT568" s="103"/>
      <c r="CU568" s="40"/>
      <c r="CV568" s="40"/>
      <c r="CW568" s="40"/>
      <c r="CX568" s="40"/>
      <c r="CY568" s="40"/>
      <c r="CZ568" s="40"/>
      <c r="DA568" s="40"/>
      <c r="DB568" s="40"/>
      <c r="DC568" s="40"/>
      <c r="DD568" s="40"/>
      <c r="DE568" s="40"/>
      <c r="DF568" s="40"/>
      <c r="DG568" s="40"/>
      <c r="DH568" s="40"/>
      <c r="DI568" s="40"/>
      <c r="DJ568" s="40"/>
      <c r="DK568" s="40"/>
      <c r="DL568" s="40"/>
      <c r="DM568" s="40"/>
      <c r="DN568" s="40"/>
      <c r="DO568" s="94"/>
      <c r="DP568" s="100"/>
      <c r="DQ568" s="104"/>
      <c r="DR568" s="105"/>
      <c r="DS568" s="105"/>
      <c r="DT568" s="105"/>
      <c r="DU568" s="105"/>
      <c r="DV568" s="105"/>
      <c r="DW568" s="94"/>
      <c r="DX568" s="191"/>
      <c r="DY568" s="104"/>
      <c r="DZ568" s="105"/>
      <c r="EA568" s="105"/>
      <c r="EB568" s="105"/>
      <c r="EC568" s="105"/>
      <c r="ED568" s="105"/>
      <c r="EE568" s="105"/>
      <c r="EF568" s="94"/>
      <c r="EG568" s="96"/>
      <c r="EH568" s="18"/>
      <c r="EI568" s="2"/>
      <c r="EJ568" s="2"/>
      <c r="EK568" s="100"/>
      <c r="EL568" s="99"/>
      <c r="EM568" s="40"/>
      <c r="EN568" s="40"/>
      <c r="EO568" s="100"/>
      <c r="EP568" s="99"/>
      <c r="EQ568" s="40"/>
      <c r="ER568" s="40"/>
      <c r="ES568" s="40"/>
      <c r="ET568" s="40"/>
      <c r="EU568" s="40"/>
      <c r="EV568" s="40"/>
      <c r="EW568" s="100"/>
      <c r="EX568" s="99"/>
      <c r="EY568" s="40"/>
      <c r="EZ568" s="40"/>
      <c r="FA568" s="40"/>
      <c r="FB568" s="40"/>
      <c r="FC568" s="40"/>
      <c r="FD568" s="40"/>
      <c r="FE568" s="100"/>
    </row>
    <row r="569" spans="1:161">
      <c r="A569" s="119" t="str">
        <f>Validation!B569</f>
        <v>Pass</v>
      </c>
      <c r="B569" s="150"/>
      <c r="C569" s="150"/>
      <c r="D569" s="150"/>
      <c r="E569" s="151"/>
      <c r="F569" s="152"/>
      <c r="G569" s="150"/>
      <c r="H569" s="149"/>
      <c r="I569" s="40"/>
      <c r="J569" s="149"/>
      <c r="K569" s="102"/>
      <c r="L569" s="40"/>
      <c r="M569" s="123"/>
      <c r="N569" s="137"/>
      <c r="O569" s="137"/>
      <c r="P569" s="95"/>
      <c r="Q569" s="94"/>
      <c r="R569" s="96"/>
      <c r="S569" s="95"/>
      <c r="T569" s="40"/>
      <c r="U569" s="40"/>
      <c r="V569" s="185"/>
      <c r="W569" s="167"/>
      <c r="X569" s="96"/>
      <c r="Y569" s="99"/>
      <c r="Z569" s="40"/>
      <c r="AA569" s="40"/>
      <c r="AB569" s="171"/>
      <c r="AC569" s="172"/>
      <c r="AD569" s="40"/>
      <c r="AE569" s="40"/>
      <c r="AF569" s="94"/>
      <c r="AG569" s="94"/>
      <c r="AH569" s="100"/>
      <c r="AI569" s="170"/>
      <c r="AJ569" s="169"/>
      <c r="AK569" s="98"/>
      <c r="AL569" s="168"/>
      <c r="AM569" s="97"/>
      <c r="AN569" s="98"/>
      <c r="AO569" s="98"/>
      <c r="AP569" s="225"/>
      <c r="AQ569" s="175"/>
      <c r="AR569" s="98"/>
      <c r="AS569" s="235"/>
      <c r="AT569" s="168"/>
      <c r="AU569" s="136"/>
      <c r="AV569" s="99"/>
      <c r="AW569" s="40"/>
      <c r="AX569" s="40"/>
      <c r="AY569" s="40"/>
      <c r="AZ569" s="40"/>
      <c r="BA569" s="40"/>
      <c r="BB569" s="40"/>
      <c r="BC569" s="40"/>
      <c r="BD569" s="40"/>
      <c r="BE569" s="40"/>
      <c r="BF569" s="101"/>
      <c r="BG569" s="96"/>
      <c r="BH569" s="99"/>
      <c r="BI569" s="40"/>
      <c r="BJ569" s="40"/>
      <c r="BK569" s="40"/>
      <c r="BL569" s="40"/>
      <c r="BM569" s="40"/>
      <c r="BN569" s="40"/>
      <c r="BO569" s="40"/>
      <c r="BP569" s="100"/>
      <c r="BQ569" s="40"/>
      <c r="BR569" s="40"/>
      <c r="BS569" s="40"/>
      <c r="BT569" s="40"/>
      <c r="BU569" s="40"/>
      <c r="BV569" s="40"/>
      <c r="BW569" s="40"/>
      <c r="BX569" s="40"/>
      <c r="BY569" s="100"/>
      <c r="BZ569" s="99"/>
      <c r="CA569" s="40"/>
      <c r="CB569" s="40"/>
      <c r="CC569" s="40"/>
      <c r="CD569" s="40"/>
      <c r="CE569" s="40"/>
      <c r="CF569" s="40"/>
      <c r="CG569" s="40"/>
      <c r="CH569" s="40"/>
      <c r="CI569" s="40"/>
      <c r="CJ569" s="40"/>
      <c r="CK569" s="40"/>
      <c r="CL569" s="40"/>
      <c r="CM569" s="40"/>
      <c r="CN569" s="40"/>
      <c r="CO569" s="40"/>
      <c r="CP569" s="40"/>
      <c r="CQ569" s="40"/>
      <c r="CR569" s="40"/>
      <c r="CS569" s="102"/>
      <c r="CT569" s="103"/>
      <c r="CU569" s="40"/>
      <c r="CV569" s="40"/>
      <c r="CW569" s="40"/>
      <c r="CX569" s="40"/>
      <c r="CY569" s="40"/>
      <c r="CZ569" s="40"/>
      <c r="DA569" s="40"/>
      <c r="DB569" s="40"/>
      <c r="DC569" s="40"/>
      <c r="DD569" s="40"/>
      <c r="DE569" s="40"/>
      <c r="DF569" s="40"/>
      <c r="DG569" s="40"/>
      <c r="DH569" s="40"/>
      <c r="DI569" s="40"/>
      <c r="DJ569" s="40"/>
      <c r="DK569" s="40"/>
      <c r="DL569" s="40"/>
      <c r="DM569" s="40"/>
      <c r="DN569" s="40"/>
      <c r="DO569" s="94"/>
      <c r="DP569" s="100"/>
      <c r="DQ569" s="104"/>
      <c r="DR569" s="105"/>
      <c r="DS569" s="105"/>
      <c r="DT569" s="105"/>
      <c r="DU569" s="105"/>
      <c r="DV569" s="105"/>
      <c r="DW569" s="94"/>
      <c r="DX569" s="191"/>
      <c r="DY569" s="104"/>
      <c r="DZ569" s="105"/>
      <c r="EA569" s="105"/>
      <c r="EB569" s="105"/>
      <c r="EC569" s="105"/>
      <c r="ED569" s="105"/>
      <c r="EE569" s="105"/>
      <c r="EF569" s="94"/>
      <c r="EG569" s="96"/>
      <c r="EH569" s="18"/>
      <c r="EI569" s="2"/>
      <c r="EJ569" s="2"/>
      <c r="EK569" s="100"/>
      <c r="EL569" s="99"/>
      <c r="EM569" s="40"/>
      <c r="EN569" s="40"/>
      <c r="EO569" s="100"/>
      <c r="EP569" s="99"/>
      <c r="EQ569" s="40"/>
      <c r="ER569" s="40"/>
      <c r="ES569" s="40"/>
      <c r="ET569" s="40"/>
      <c r="EU569" s="40"/>
      <c r="EV569" s="40"/>
      <c r="EW569" s="100"/>
      <c r="EX569" s="99"/>
      <c r="EY569" s="40"/>
      <c r="EZ569" s="40"/>
      <c r="FA569" s="40"/>
      <c r="FB569" s="40"/>
      <c r="FC569" s="40"/>
      <c r="FD569" s="40"/>
      <c r="FE569" s="100"/>
    </row>
    <row r="570" spans="1:161">
      <c r="A570" s="119" t="str">
        <f>Validation!B570</f>
        <v>Pass</v>
      </c>
      <c r="B570" s="150"/>
      <c r="C570" s="150"/>
      <c r="D570" s="150"/>
      <c r="E570" s="151"/>
      <c r="F570" s="152"/>
      <c r="G570" s="150"/>
      <c r="H570" s="149"/>
      <c r="I570" s="40"/>
      <c r="J570" s="149"/>
      <c r="K570" s="102"/>
      <c r="L570" s="40"/>
      <c r="M570" s="123"/>
      <c r="N570" s="137"/>
      <c r="O570" s="137"/>
      <c r="P570" s="95"/>
      <c r="Q570" s="94"/>
      <c r="R570" s="96"/>
      <c r="S570" s="95"/>
      <c r="T570" s="40"/>
      <c r="U570" s="40"/>
      <c r="V570" s="185"/>
      <c r="W570" s="167"/>
      <c r="X570" s="96"/>
      <c r="Y570" s="99"/>
      <c r="Z570" s="40"/>
      <c r="AA570" s="40"/>
      <c r="AB570" s="171"/>
      <c r="AC570" s="172"/>
      <c r="AD570" s="40"/>
      <c r="AE570" s="40"/>
      <c r="AF570" s="94"/>
      <c r="AG570" s="94"/>
      <c r="AH570" s="100"/>
      <c r="AI570" s="170"/>
      <c r="AJ570" s="169"/>
      <c r="AK570" s="98"/>
      <c r="AL570" s="168"/>
      <c r="AM570" s="97"/>
      <c r="AN570" s="98"/>
      <c r="AO570" s="98"/>
      <c r="AP570" s="225"/>
      <c r="AQ570" s="175"/>
      <c r="AR570" s="98"/>
      <c r="AS570" s="235"/>
      <c r="AT570" s="168"/>
      <c r="AU570" s="136"/>
      <c r="AV570" s="99"/>
      <c r="AW570" s="40"/>
      <c r="AX570" s="40"/>
      <c r="AY570" s="40"/>
      <c r="AZ570" s="40"/>
      <c r="BA570" s="40"/>
      <c r="BB570" s="40"/>
      <c r="BC570" s="40"/>
      <c r="BD570" s="40"/>
      <c r="BE570" s="40"/>
      <c r="BF570" s="101"/>
      <c r="BG570" s="96"/>
      <c r="BH570" s="99"/>
      <c r="BI570" s="40"/>
      <c r="BJ570" s="40"/>
      <c r="BK570" s="40"/>
      <c r="BL570" s="40"/>
      <c r="BM570" s="40"/>
      <c r="BN570" s="40"/>
      <c r="BO570" s="40"/>
      <c r="BP570" s="100"/>
      <c r="BQ570" s="40"/>
      <c r="BR570" s="40"/>
      <c r="BS570" s="40"/>
      <c r="BT570" s="40"/>
      <c r="BU570" s="40"/>
      <c r="BV570" s="40"/>
      <c r="BW570" s="40"/>
      <c r="BX570" s="40"/>
      <c r="BY570" s="100"/>
      <c r="BZ570" s="99"/>
      <c r="CA570" s="40"/>
      <c r="CB570" s="40"/>
      <c r="CC570" s="40"/>
      <c r="CD570" s="40"/>
      <c r="CE570" s="40"/>
      <c r="CF570" s="40"/>
      <c r="CG570" s="40"/>
      <c r="CH570" s="40"/>
      <c r="CI570" s="40"/>
      <c r="CJ570" s="40"/>
      <c r="CK570" s="40"/>
      <c r="CL570" s="40"/>
      <c r="CM570" s="40"/>
      <c r="CN570" s="40"/>
      <c r="CO570" s="40"/>
      <c r="CP570" s="40"/>
      <c r="CQ570" s="40"/>
      <c r="CR570" s="40"/>
      <c r="CS570" s="102"/>
      <c r="CT570" s="103"/>
      <c r="CU570" s="40"/>
      <c r="CV570" s="40"/>
      <c r="CW570" s="40"/>
      <c r="CX570" s="40"/>
      <c r="CY570" s="40"/>
      <c r="CZ570" s="40"/>
      <c r="DA570" s="40"/>
      <c r="DB570" s="40"/>
      <c r="DC570" s="40"/>
      <c r="DD570" s="40"/>
      <c r="DE570" s="40"/>
      <c r="DF570" s="40"/>
      <c r="DG570" s="40"/>
      <c r="DH570" s="40"/>
      <c r="DI570" s="40"/>
      <c r="DJ570" s="40"/>
      <c r="DK570" s="40"/>
      <c r="DL570" s="40"/>
      <c r="DM570" s="40"/>
      <c r="DN570" s="40"/>
      <c r="DO570" s="94"/>
      <c r="DP570" s="100"/>
      <c r="DQ570" s="104"/>
      <c r="DR570" s="105"/>
      <c r="DS570" s="105"/>
      <c r="DT570" s="105"/>
      <c r="DU570" s="105"/>
      <c r="DV570" s="105"/>
      <c r="DW570" s="94"/>
      <c r="DX570" s="191"/>
      <c r="DY570" s="104"/>
      <c r="DZ570" s="105"/>
      <c r="EA570" s="105"/>
      <c r="EB570" s="105"/>
      <c r="EC570" s="105"/>
      <c r="ED570" s="105"/>
      <c r="EE570" s="105"/>
      <c r="EF570" s="94"/>
      <c r="EG570" s="96"/>
      <c r="EH570" s="18"/>
      <c r="EI570" s="2"/>
      <c r="EJ570" s="2"/>
      <c r="EK570" s="100"/>
      <c r="EL570" s="99"/>
      <c r="EM570" s="40"/>
      <c r="EN570" s="40"/>
      <c r="EO570" s="100"/>
      <c r="EP570" s="99"/>
      <c r="EQ570" s="40"/>
      <c r="ER570" s="40"/>
      <c r="ES570" s="40"/>
      <c r="ET570" s="40"/>
      <c r="EU570" s="40"/>
      <c r="EV570" s="40"/>
      <c r="EW570" s="100"/>
      <c r="EX570" s="99"/>
      <c r="EY570" s="40"/>
      <c r="EZ570" s="40"/>
      <c r="FA570" s="40"/>
      <c r="FB570" s="40"/>
      <c r="FC570" s="40"/>
      <c r="FD570" s="40"/>
      <c r="FE570" s="100"/>
    </row>
    <row r="571" spans="1:161">
      <c r="A571" s="119" t="str">
        <f>Validation!B571</f>
        <v>Pass</v>
      </c>
      <c r="B571" s="150"/>
      <c r="C571" s="150"/>
      <c r="D571" s="150"/>
      <c r="E571" s="151"/>
      <c r="F571" s="152"/>
      <c r="G571" s="150"/>
      <c r="H571" s="149"/>
      <c r="I571" s="40"/>
      <c r="J571" s="149"/>
      <c r="K571" s="102"/>
      <c r="L571" s="40"/>
      <c r="M571" s="123"/>
      <c r="N571" s="137"/>
      <c r="O571" s="137"/>
      <c r="P571" s="95"/>
      <c r="Q571" s="94"/>
      <c r="R571" s="96"/>
      <c r="S571" s="95"/>
      <c r="T571" s="40"/>
      <c r="U571" s="40"/>
      <c r="V571" s="185"/>
      <c r="W571" s="167"/>
      <c r="X571" s="96"/>
      <c r="Y571" s="99"/>
      <c r="Z571" s="40"/>
      <c r="AA571" s="40"/>
      <c r="AB571" s="171"/>
      <c r="AC571" s="172"/>
      <c r="AD571" s="40"/>
      <c r="AE571" s="40"/>
      <c r="AF571" s="94"/>
      <c r="AG571" s="94"/>
      <c r="AH571" s="100"/>
      <c r="AI571" s="170"/>
      <c r="AJ571" s="169"/>
      <c r="AK571" s="98"/>
      <c r="AL571" s="168"/>
      <c r="AM571" s="97"/>
      <c r="AN571" s="98"/>
      <c r="AO571" s="98"/>
      <c r="AP571" s="225"/>
      <c r="AQ571" s="175"/>
      <c r="AR571" s="98"/>
      <c r="AS571" s="235"/>
      <c r="AT571" s="168"/>
      <c r="AU571" s="136"/>
      <c r="AV571" s="99"/>
      <c r="AW571" s="40"/>
      <c r="AX571" s="40"/>
      <c r="AY571" s="40"/>
      <c r="AZ571" s="40"/>
      <c r="BA571" s="40"/>
      <c r="BB571" s="40"/>
      <c r="BC571" s="40"/>
      <c r="BD571" s="40"/>
      <c r="BE571" s="40"/>
      <c r="BF571" s="101"/>
      <c r="BG571" s="96"/>
      <c r="BH571" s="99"/>
      <c r="BI571" s="40"/>
      <c r="BJ571" s="40"/>
      <c r="BK571" s="40"/>
      <c r="BL571" s="40"/>
      <c r="BM571" s="40"/>
      <c r="BN571" s="40"/>
      <c r="BO571" s="40"/>
      <c r="BP571" s="100"/>
      <c r="BQ571" s="40"/>
      <c r="BR571" s="40"/>
      <c r="BS571" s="40"/>
      <c r="BT571" s="40"/>
      <c r="BU571" s="40"/>
      <c r="BV571" s="40"/>
      <c r="BW571" s="40"/>
      <c r="BX571" s="40"/>
      <c r="BY571" s="100"/>
      <c r="BZ571" s="99"/>
      <c r="CA571" s="40"/>
      <c r="CB571" s="40"/>
      <c r="CC571" s="40"/>
      <c r="CD571" s="40"/>
      <c r="CE571" s="40"/>
      <c r="CF571" s="40"/>
      <c r="CG571" s="40"/>
      <c r="CH571" s="40"/>
      <c r="CI571" s="40"/>
      <c r="CJ571" s="40"/>
      <c r="CK571" s="40"/>
      <c r="CL571" s="40"/>
      <c r="CM571" s="40"/>
      <c r="CN571" s="40"/>
      <c r="CO571" s="40"/>
      <c r="CP571" s="40"/>
      <c r="CQ571" s="40"/>
      <c r="CR571" s="40"/>
      <c r="CS571" s="102"/>
      <c r="CT571" s="103"/>
      <c r="CU571" s="40"/>
      <c r="CV571" s="40"/>
      <c r="CW571" s="40"/>
      <c r="CX571" s="40"/>
      <c r="CY571" s="40"/>
      <c r="CZ571" s="40"/>
      <c r="DA571" s="40"/>
      <c r="DB571" s="40"/>
      <c r="DC571" s="40"/>
      <c r="DD571" s="40"/>
      <c r="DE571" s="40"/>
      <c r="DF571" s="40"/>
      <c r="DG571" s="40"/>
      <c r="DH571" s="40"/>
      <c r="DI571" s="40"/>
      <c r="DJ571" s="40"/>
      <c r="DK571" s="40"/>
      <c r="DL571" s="40"/>
      <c r="DM571" s="40"/>
      <c r="DN571" s="40"/>
      <c r="DO571" s="94"/>
      <c r="DP571" s="100"/>
      <c r="DQ571" s="104"/>
      <c r="DR571" s="105"/>
      <c r="DS571" s="105"/>
      <c r="DT571" s="105"/>
      <c r="DU571" s="105"/>
      <c r="DV571" s="105"/>
      <c r="DW571" s="94"/>
      <c r="DX571" s="191"/>
      <c r="DY571" s="104"/>
      <c r="DZ571" s="105"/>
      <c r="EA571" s="105"/>
      <c r="EB571" s="105"/>
      <c r="EC571" s="105"/>
      <c r="ED571" s="105"/>
      <c r="EE571" s="105"/>
      <c r="EF571" s="94"/>
      <c r="EG571" s="96"/>
      <c r="EH571" s="18"/>
      <c r="EI571" s="2"/>
      <c r="EJ571" s="2"/>
      <c r="EK571" s="100"/>
      <c r="EL571" s="99"/>
      <c r="EM571" s="40"/>
      <c r="EN571" s="40"/>
      <c r="EO571" s="100"/>
      <c r="EP571" s="99"/>
      <c r="EQ571" s="40"/>
      <c r="ER571" s="40"/>
      <c r="ES571" s="40"/>
      <c r="ET571" s="40"/>
      <c r="EU571" s="40"/>
      <c r="EV571" s="40"/>
      <c r="EW571" s="100"/>
      <c r="EX571" s="99"/>
      <c r="EY571" s="40"/>
      <c r="EZ571" s="40"/>
      <c r="FA571" s="40"/>
      <c r="FB571" s="40"/>
      <c r="FC571" s="40"/>
      <c r="FD571" s="40"/>
      <c r="FE571" s="100"/>
    </row>
    <row r="572" spans="1:161">
      <c r="A572" s="119" t="str">
        <f>Validation!B572</f>
        <v>Pass</v>
      </c>
      <c r="B572" s="150"/>
      <c r="C572" s="150"/>
      <c r="D572" s="150"/>
      <c r="E572" s="151"/>
      <c r="F572" s="152"/>
      <c r="G572" s="150"/>
      <c r="H572" s="149"/>
      <c r="I572" s="40"/>
      <c r="J572" s="149"/>
      <c r="K572" s="102"/>
      <c r="L572" s="40"/>
      <c r="M572" s="123"/>
      <c r="N572" s="137"/>
      <c r="O572" s="137"/>
      <c r="P572" s="95"/>
      <c r="Q572" s="94"/>
      <c r="R572" s="96"/>
      <c r="S572" s="95"/>
      <c r="T572" s="40"/>
      <c r="U572" s="40"/>
      <c r="V572" s="185"/>
      <c r="W572" s="167"/>
      <c r="X572" s="96"/>
      <c r="Y572" s="99"/>
      <c r="Z572" s="40"/>
      <c r="AA572" s="40"/>
      <c r="AB572" s="171"/>
      <c r="AC572" s="172"/>
      <c r="AD572" s="40"/>
      <c r="AE572" s="40"/>
      <c r="AF572" s="94"/>
      <c r="AG572" s="94"/>
      <c r="AH572" s="100"/>
      <c r="AI572" s="170"/>
      <c r="AJ572" s="169"/>
      <c r="AK572" s="98"/>
      <c r="AL572" s="168"/>
      <c r="AM572" s="97"/>
      <c r="AN572" s="98"/>
      <c r="AO572" s="98"/>
      <c r="AP572" s="225"/>
      <c r="AQ572" s="175"/>
      <c r="AR572" s="98"/>
      <c r="AS572" s="235"/>
      <c r="AT572" s="168"/>
      <c r="AU572" s="136"/>
      <c r="AV572" s="99"/>
      <c r="AW572" s="40"/>
      <c r="AX572" s="40"/>
      <c r="AY572" s="40"/>
      <c r="AZ572" s="40"/>
      <c r="BA572" s="40"/>
      <c r="BB572" s="40"/>
      <c r="BC572" s="40"/>
      <c r="BD572" s="40"/>
      <c r="BE572" s="40"/>
      <c r="BF572" s="101"/>
      <c r="BG572" s="96"/>
      <c r="BH572" s="99"/>
      <c r="BI572" s="40"/>
      <c r="BJ572" s="40"/>
      <c r="BK572" s="40"/>
      <c r="BL572" s="40"/>
      <c r="BM572" s="40"/>
      <c r="BN572" s="40"/>
      <c r="BO572" s="40"/>
      <c r="BP572" s="100"/>
      <c r="BQ572" s="40"/>
      <c r="BR572" s="40"/>
      <c r="BS572" s="40"/>
      <c r="BT572" s="40"/>
      <c r="BU572" s="40"/>
      <c r="BV572" s="40"/>
      <c r="BW572" s="40"/>
      <c r="BX572" s="40"/>
      <c r="BY572" s="100"/>
      <c r="BZ572" s="99"/>
      <c r="CA572" s="40"/>
      <c r="CB572" s="40"/>
      <c r="CC572" s="40"/>
      <c r="CD572" s="40"/>
      <c r="CE572" s="40"/>
      <c r="CF572" s="40"/>
      <c r="CG572" s="40"/>
      <c r="CH572" s="40"/>
      <c r="CI572" s="40"/>
      <c r="CJ572" s="40"/>
      <c r="CK572" s="40"/>
      <c r="CL572" s="40"/>
      <c r="CM572" s="40"/>
      <c r="CN572" s="40"/>
      <c r="CO572" s="40"/>
      <c r="CP572" s="40"/>
      <c r="CQ572" s="40"/>
      <c r="CR572" s="40"/>
      <c r="CS572" s="102"/>
      <c r="CT572" s="103"/>
      <c r="CU572" s="40"/>
      <c r="CV572" s="40"/>
      <c r="CW572" s="40"/>
      <c r="CX572" s="40"/>
      <c r="CY572" s="40"/>
      <c r="CZ572" s="40"/>
      <c r="DA572" s="40"/>
      <c r="DB572" s="40"/>
      <c r="DC572" s="40"/>
      <c r="DD572" s="40"/>
      <c r="DE572" s="40"/>
      <c r="DF572" s="40"/>
      <c r="DG572" s="40"/>
      <c r="DH572" s="40"/>
      <c r="DI572" s="40"/>
      <c r="DJ572" s="40"/>
      <c r="DK572" s="40"/>
      <c r="DL572" s="40"/>
      <c r="DM572" s="40"/>
      <c r="DN572" s="40"/>
      <c r="DO572" s="94"/>
      <c r="DP572" s="100"/>
      <c r="DQ572" s="104"/>
      <c r="DR572" s="105"/>
      <c r="DS572" s="105"/>
      <c r="DT572" s="105"/>
      <c r="DU572" s="105"/>
      <c r="DV572" s="105"/>
      <c r="DW572" s="94"/>
      <c r="DX572" s="191"/>
      <c r="DY572" s="104"/>
      <c r="DZ572" s="105"/>
      <c r="EA572" s="105"/>
      <c r="EB572" s="105"/>
      <c r="EC572" s="105"/>
      <c r="ED572" s="105"/>
      <c r="EE572" s="105"/>
      <c r="EF572" s="94"/>
      <c r="EG572" s="96"/>
      <c r="EH572" s="18"/>
      <c r="EI572" s="2"/>
      <c r="EJ572" s="2"/>
      <c r="EK572" s="100"/>
      <c r="EL572" s="99"/>
      <c r="EM572" s="40"/>
      <c r="EN572" s="40"/>
      <c r="EO572" s="100"/>
      <c r="EP572" s="99"/>
      <c r="EQ572" s="40"/>
      <c r="ER572" s="40"/>
      <c r="ES572" s="40"/>
      <c r="ET572" s="40"/>
      <c r="EU572" s="40"/>
      <c r="EV572" s="40"/>
      <c r="EW572" s="100"/>
      <c r="EX572" s="99"/>
      <c r="EY572" s="40"/>
      <c r="EZ572" s="40"/>
      <c r="FA572" s="40"/>
      <c r="FB572" s="40"/>
      <c r="FC572" s="40"/>
      <c r="FD572" s="40"/>
      <c r="FE572" s="100"/>
    </row>
    <row r="573" spans="1:161">
      <c r="A573" s="119" t="str">
        <f>Validation!B573</f>
        <v>Pass</v>
      </c>
      <c r="B573" s="150"/>
      <c r="C573" s="150"/>
      <c r="D573" s="150"/>
      <c r="E573" s="151"/>
      <c r="F573" s="152"/>
      <c r="G573" s="150"/>
      <c r="H573" s="149"/>
      <c r="I573" s="40"/>
      <c r="J573" s="149"/>
      <c r="K573" s="102"/>
      <c r="L573" s="40"/>
      <c r="M573" s="123"/>
      <c r="N573" s="137"/>
      <c r="O573" s="137"/>
      <c r="P573" s="95"/>
      <c r="Q573" s="94"/>
      <c r="R573" s="96"/>
      <c r="S573" s="95"/>
      <c r="T573" s="40"/>
      <c r="U573" s="40"/>
      <c r="V573" s="185"/>
      <c r="W573" s="167"/>
      <c r="X573" s="96"/>
      <c r="Y573" s="99"/>
      <c r="Z573" s="40"/>
      <c r="AA573" s="40"/>
      <c r="AB573" s="171"/>
      <c r="AC573" s="172"/>
      <c r="AD573" s="40"/>
      <c r="AE573" s="40"/>
      <c r="AF573" s="94"/>
      <c r="AG573" s="94"/>
      <c r="AH573" s="100"/>
      <c r="AI573" s="170"/>
      <c r="AJ573" s="169"/>
      <c r="AK573" s="98"/>
      <c r="AL573" s="168"/>
      <c r="AM573" s="97"/>
      <c r="AN573" s="98"/>
      <c r="AO573" s="98"/>
      <c r="AP573" s="225"/>
      <c r="AQ573" s="175"/>
      <c r="AR573" s="98"/>
      <c r="AS573" s="235"/>
      <c r="AT573" s="168"/>
      <c r="AU573" s="136"/>
      <c r="AV573" s="99"/>
      <c r="AW573" s="40"/>
      <c r="AX573" s="40"/>
      <c r="AY573" s="40"/>
      <c r="AZ573" s="40"/>
      <c r="BA573" s="40"/>
      <c r="BB573" s="40"/>
      <c r="BC573" s="40"/>
      <c r="BD573" s="40"/>
      <c r="BE573" s="40"/>
      <c r="BF573" s="101"/>
      <c r="BG573" s="96"/>
      <c r="BH573" s="99"/>
      <c r="BI573" s="40"/>
      <c r="BJ573" s="40"/>
      <c r="BK573" s="40"/>
      <c r="BL573" s="40"/>
      <c r="BM573" s="40"/>
      <c r="BN573" s="40"/>
      <c r="BO573" s="40"/>
      <c r="BP573" s="100"/>
      <c r="BQ573" s="40"/>
      <c r="BR573" s="40"/>
      <c r="BS573" s="40"/>
      <c r="BT573" s="40"/>
      <c r="BU573" s="40"/>
      <c r="BV573" s="40"/>
      <c r="BW573" s="40"/>
      <c r="BX573" s="40"/>
      <c r="BY573" s="100"/>
      <c r="BZ573" s="99"/>
      <c r="CA573" s="40"/>
      <c r="CB573" s="40"/>
      <c r="CC573" s="40"/>
      <c r="CD573" s="40"/>
      <c r="CE573" s="40"/>
      <c r="CF573" s="40"/>
      <c r="CG573" s="40"/>
      <c r="CH573" s="40"/>
      <c r="CI573" s="40"/>
      <c r="CJ573" s="40"/>
      <c r="CK573" s="40"/>
      <c r="CL573" s="40"/>
      <c r="CM573" s="40"/>
      <c r="CN573" s="40"/>
      <c r="CO573" s="40"/>
      <c r="CP573" s="40"/>
      <c r="CQ573" s="40"/>
      <c r="CR573" s="40"/>
      <c r="CS573" s="102"/>
      <c r="CT573" s="103"/>
      <c r="CU573" s="40"/>
      <c r="CV573" s="40"/>
      <c r="CW573" s="40"/>
      <c r="CX573" s="40"/>
      <c r="CY573" s="40"/>
      <c r="CZ573" s="40"/>
      <c r="DA573" s="40"/>
      <c r="DB573" s="40"/>
      <c r="DC573" s="40"/>
      <c r="DD573" s="40"/>
      <c r="DE573" s="40"/>
      <c r="DF573" s="40"/>
      <c r="DG573" s="40"/>
      <c r="DH573" s="40"/>
      <c r="DI573" s="40"/>
      <c r="DJ573" s="40"/>
      <c r="DK573" s="40"/>
      <c r="DL573" s="40"/>
      <c r="DM573" s="40"/>
      <c r="DN573" s="40"/>
      <c r="DO573" s="94"/>
      <c r="DP573" s="100"/>
      <c r="DQ573" s="104"/>
      <c r="DR573" s="105"/>
      <c r="DS573" s="105"/>
      <c r="DT573" s="105"/>
      <c r="DU573" s="105"/>
      <c r="DV573" s="105"/>
      <c r="DW573" s="94"/>
      <c r="DX573" s="191"/>
      <c r="DY573" s="104"/>
      <c r="DZ573" s="105"/>
      <c r="EA573" s="105"/>
      <c r="EB573" s="105"/>
      <c r="EC573" s="105"/>
      <c r="ED573" s="105"/>
      <c r="EE573" s="105"/>
      <c r="EF573" s="94"/>
      <c r="EG573" s="96"/>
      <c r="EH573" s="18"/>
      <c r="EI573" s="2"/>
      <c r="EJ573" s="2"/>
      <c r="EK573" s="100"/>
      <c r="EL573" s="99"/>
      <c r="EM573" s="40"/>
      <c r="EN573" s="40"/>
      <c r="EO573" s="100"/>
      <c r="EP573" s="99"/>
      <c r="EQ573" s="40"/>
      <c r="ER573" s="40"/>
      <c r="ES573" s="40"/>
      <c r="ET573" s="40"/>
      <c r="EU573" s="40"/>
      <c r="EV573" s="40"/>
      <c r="EW573" s="100"/>
      <c r="EX573" s="99"/>
      <c r="EY573" s="40"/>
      <c r="EZ573" s="40"/>
      <c r="FA573" s="40"/>
      <c r="FB573" s="40"/>
      <c r="FC573" s="40"/>
      <c r="FD573" s="40"/>
      <c r="FE573" s="100"/>
    </row>
    <row r="574" spans="1:161">
      <c r="A574" s="119" t="str">
        <f>Validation!B574</f>
        <v>Pass</v>
      </c>
      <c r="B574" s="150"/>
      <c r="C574" s="150"/>
      <c r="D574" s="150"/>
      <c r="E574" s="151"/>
      <c r="F574" s="152"/>
      <c r="G574" s="150"/>
      <c r="H574" s="149"/>
      <c r="I574" s="40"/>
      <c r="J574" s="149"/>
      <c r="K574" s="102"/>
      <c r="L574" s="40"/>
      <c r="M574" s="123"/>
      <c r="N574" s="137"/>
      <c r="O574" s="137"/>
      <c r="P574" s="95"/>
      <c r="Q574" s="94"/>
      <c r="R574" s="96"/>
      <c r="S574" s="95"/>
      <c r="T574" s="40"/>
      <c r="U574" s="40"/>
      <c r="V574" s="185"/>
      <c r="W574" s="167"/>
      <c r="X574" s="96"/>
      <c r="Y574" s="99"/>
      <c r="Z574" s="40"/>
      <c r="AA574" s="40"/>
      <c r="AB574" s="171"/>
      <c r="AC574" s="172"/>
      <c r="AD574" s="40"/>
      <c r="AE574" s="40"/>
      <c r="AF574" s="94"/>
      <c r="AG574" s="94"/>
      <c r="AH574" s="100"/>
      <c r="AI574" s="170"/>
      <c r="AJ574" s="169"/>
      <c r="AK574" s="98"/>
      <c r="AL574" s="168"/>
      <c r="AM574" s="97"/>
      <c r="AN574" s="98"/>
      <c r="AO574" s="98"/>
      <c r="AP574" s="225"/>
      <c r="AQ574" s="175"/>
      <c r="AR574" s="98"/>
      <c r="AS574" s="235"/>
      <c r="AT574" s="168"/>
      <c r="AU574" s="136"/>
      <c r="AV574" s="99"/>
      <c r="AW574" s="40"/>
      <c r="AX574" s="40"/>
      <c r="AY574" s="40"/>
      <c r="AZ574" s="40"/>
      <c r="BA574" s="40"/>
      <c r="BB574" s="40"/>
      <c r="BC574" s="40"/>
      <c r="BD574" s="40"/>
      <c r="BE574" s="40"/>
      <c r="BF574" s="101"/>
      <c r="BG574" s="96"/>
      <c r="BH574" s="99"/>
      <c r="BI574" s="40"/>
      <c r="BJ574" s="40"/>
      <c r="BK574" s="40"/>
      <c r="BL574" s="40"/>
      <c r="BM574" s="40"/>
      <c r="BN574" s="40"/>
      <c r="BO574" s="40"/>
      <c r="BP574" s="100"/>
      <c r="BQ574" s="40"/>
      <c r="BR574" s="40"/>
      <c r="BS574" s="40"/>
      <c r="BT574" s="40"/>
      <c r="BU574" s="40"/>
      <c r="BV574" s="40"/>
      <c r="BW574" s="40"/>
      <c r="BX574" s="40"/>
      <c r="BY574" s="100"/>
      <c r="BZ574" s="99"/>
      <c r="CA574" s="40"/>
      <c r="CB574" s="40"/>
      <c r="CC574" s="40"/>
      <c r="CD574" s="40"/>
      <c r="CE574" s="40"/>
      <c r="CF574" s="40"/>
      <c r="CG574" s="40"/>
      <c r="CH574" s="40"/>
      <c r="CI574" s="40"/>
      <c r="CJ574" s="40"/>
      <c r="CK574" s="40"/>
      <c r="CL574" s="40"/>
      <c r="CM574" s="40"/>
      <c r="CN574" s="40"/>
      <c r="CO574" s="40"/>
      <c r="CP574" s="40"/>
      <c r="CQ574" s="40"/>
      <c r="CR574" s="40"/>
      <c r="CS574" s="102"/>
      <c r="CT574" s="103"/>
      <c r="CU574" s="40"/>
      <c r="CV574" s="40"/>
      <c r="CW574" s="40"/>
      <c r="CX574" s="40"/>
      <c r="CY574" s="40"/>
      <c r="CZ574" s="40"/>
      <c r="DA574" s="40"/>
      <c r="DB574" s="40"/>
      <c r="DC574" s="40"/>
      <c r="DD574" s="40"/>
      <c r="DE574" s="40"/>
      <c r="DF574" s="40"/>
      <c r="DG574" s="40"/>
      <c r="DH574" s="40"/>
      <c r="DI574" s="40"/>
      <c r="DJ574" s="40"/>
      <c r="DK574" s="40"/>
      <c r="DL574" s="40"/>
      <c r="DM574" s="40"/>
      <c r="DN574" s="40"/>
      <c r="DO574" s="94"/>
      <c r="DP574" s="100"/>
      <c r="DQ574" s="104"/>
      <c r="DR574" s="105"/>
      <c r="DS574" s="105"/>
      <c r="DT574" s="105"/>
      <c r="DU574" s="105"/>
      <c r="DV574" s="105"/>
      <c r="DW574" s="94"/>
      <c r="DX574" s="191"/>
      <c r="DY574" s="104"/>
      <c r="DZ574" s="105"/>
      <c r="EA574" s="105"/>
      <c r="EB574" s="105"/>
      <c r="EC574" s="105"/>
      <c r="ED574" s="105"/>
      <c r="EE574" s="105"/>
      <c r="EF574" s="94"/>
      <c r="EG574" s="96"/>
      <c r="EH574" s="18"/>
      <c r="EI574" s="2"/>
      <c r="EJ574" s="2"/>
      <c r="EK574" s="100"/>
      <c r="EL574" s="99"/>
      <c r="EM574" s="40"/>
      <c r="EN574" s="40"/>
      <c r="EO574" s="100"/>
      <c r="EP574" s="99"/>
      <c r="EQ574" s="40"/>
      <c r="ER574" s="40"/>
      <c r="ES574" s="40"/>
      <c r="ET574" s="40"/>
      <c r="EU574" s="40"/>
      <c r="EV574" s="40"/>
      <c r="EW574" s="100"/>
      <c r="EX574" s="99"/>
      <c r="EY574" s="40"/>
      <c r="EZ574" s="40"/>
      <c r="FA574" s="40"/>
      <c r="FB574" s="40"/>
      <c r="FC574" s="40"/>
      <c r="FD574" s="40"/>
      <c r="FE574" s="100"/>
    </row>
    <row r="575" spans="1:161">
      <c r="A575" s="119" t="str">
        <f>Validation!B575</f>
        <v>Pass</v>
      </c>
      <c r="B575" s="150"/>
      <c r="C575" s="150"/>
      <c r="D575" s="150"/>
      <c r="E575" s="151"/>
      <c r="F575" s="152"/>
      <c r="G575" s="150"/>
      <c r="H575" s="149"/>
      <c r="I575" s="40"/>
      <c r="J575" s="149"/>
      <c r="K575" s="102"/>
      <c r="L575" s="40"/>
      <c r="M575" s="123"/>
      <c r="N575" s="137"/>
      <c r="O575" s="137"/>
      <c r="P575" s="95"/>
      <c r="Q575" s="94"/>
      <c r="R575" s="96"/>
      <c r="S575" s="95"/>
      <c r="T575" s="40"/>
      <c r="U575" s="40"/>
      <c r="V575" s="185"/>
      <c r="W575" s="167"/>
      <c r="X575" s="96"/>
      <c r="Y575" s="99"/>
      <c r="Z575" s="40"/>
      <c r="AA575" s="40"/>
      <c r="AB575" s="171"/>
      <c r="AC575" s="172"/>
      <c r="AD575" s="40"/>
      <c r="AE575" s="40"/>
      <c r="AF575" s="94"/>
      <c r="AG575" s="94"/>
      <c r="AH575" s="100"/>
      <c r="AI575" s="170"/>
      <c r="AJ575" s="169"/>
      <c r="AK575" s="98"/>
      <c r="AL575" s="168"/>
      <c r="AM575" s="97"/>
      <c r="AN575" s="98"/>
      <c r="AO575" s="98"/>
      <c r="AP575" s="225"/>
      <c r="AQ575" s="175"/>
      <c r="AR575" s="98"/>
      <c r="AS575" s="235"/>
      <c r="AT575" s="168"/>
      <c r="AU575" s="136"/>
      <c r="AV575" s="99"/>
      <c r="AW575" s="40"/>
      <c r="AX575" s="40"/>
      <c r="AY575" s="40"/>
      <c r="AZ575" s="40"/>
      <c r="BA575" s="40"/>
      <c r="BB575" s="40"/>
      <c r="BC575" s="40"/>
      <c r="BD575" s="40"/>
      <c r="BE575" s="40"/>
      <c r="BF575" s="101"/>
      <c r="BG575" s="96"/>
      <c r="BH575" s="99"/>
      <c r="BI575" s="40"/>
      <c r="BJ575" s="40"/>
      <c r="BK575" s="40"/>
      <c r="BL575" s="40"/>
      <c r="BM575" s="40"/>
      <c r="BN575" s="40"/>
      <c r="BO575" s="40"/>
      <c r="BP575" s="100"/>
      <c r="BQ575" s="40"/>
      <c r="BR575" s="40"/>
      <c r="BS575" s="40"/>
      <c r="BT575" s="40"/>
      <c r="BU575" s="40"/>
      <c r="BV575" s="40"/>
      <c r="BW575" s="40"/>
      <c r="BX575" s="40"/>
      <c r="BY575" s="100"/>
      <c r="BZ575" s="99"/>
      <c r="CA575" s="40"/>
      <c r="CB575" s="40"/>
      <c r="CC575" s="40"/>
      <c r="CD575" s="40"/>
      <c r="CE575" s="40"/>
      <c r="CF575" s="40"/>
      <c r="CG575" s="40"/>
      <c r="CH575" s="40"/>
      <c r="CI575" s="40"/>
      <c r="CJ575" s="40"/>
      <c r="CK575" s="40"/>
      <c r="CL575" s="40"/>
      <c r="CM575" s="40"/>
      <c r="CN575" s="40"/>
      <c r="CO575" s="40"/>
      <c r="CP575" s="40"/>
      <c r="CQ575" s="40"/>
      <c r="CR575" s="40"/>
      <c r="CS575" s="102"/>
      <c r="CT575" s="103"/>
      <c r="CU575" s="40"/>
      <c r="CV575" s="40"/>
      <c r="CW575" s="40"/>
      <c r="CX575" s="40"/>
      <c r="CY575" s="40"/>
      <c r="CZ575" s="40"/>
      <c r="DA575" s="40"/>
      <c r="DB575" s="40"/>
      <c r="DC575" s="40"/>
      <c r="DD575" s="40"/>
      <c r="DE575" s="40"/>
      <c r="DF575" s="40"/>
      <c r="DG575" s="40"/>
      <c r="DH575" s="40"/>
      <c r="DI575" s="40"/>
      <c r="DJ575" s="40"/>
      <c r="DK575" s="40"/>
      <c r="DL575" s="40"/>
      <c r="DM575" s="40"/>
      <c r="DN575" s="40"/>
      <c r="DO575" s="94"/>
      <c r="DP575" s="100"/>
      <c r="DQ575" s="104"/>
      <c r="DR575" s="105"/>
      <c r="DS575" s="105"/>
      <c r="DT575" s="105"/>
      <c r="DU575" s="105"/>
      <c r="DV575" s="105"/>
      <c r="DW575" s="94"/>
      <c r="DX575" s="191"/>
      <c r="DY575" s="104"/>
      <c r="DZ575" s="105"/>
      <c r="EA575" s="105"/>
      <c r="EB575" s="105"/>
      <c r="EC575" s="105"/>
      <c r="ED575" s="105"/>
      <c r="EE575" s="105"/>
      <c r="EF575" s="94"/>
      <c r="EG575" s="96"/>
      <c r="EH575" s="18"/>
      <c r="EI575" s="2"/>
      <c r="EJ575" s="2"/>
      <c r="EK575" s="100"/>
      <c r="EL575" s="99"/>
      <c r="EM575" s="40"/>
      <c r="EN575" s="40"/>
      <c r="EO575" s="100"/>
      <c r="EP575" s="99"/>
      <c r="EQ575" s="40"/>
      <c r="ER575" s="40"/>
      <c r="ES575" s="40"/>
      <c r="ET575" s="40"/>
      <c r="EU575" s="40"/>
      <c r="EV575" s="40"/>
      <c r="EW575" s="100"/>
      <c r="EX575" s="99"/>
      <c r="EY575" s="40"/>
      <c r="EZ575" s="40"/>
      <c r="FA575" s="40"/>
      <c r="FB575" s="40"/>
      <c r="FC575" s="40"/>
      <c r="FD575" s="40"/>
      <c r="FE575" s="100"/>
    </row>
    <row r="576" spans="1:161">
      <c r="A576" s="119" t="str">
        <f>Validation!B576</f>
        <v>Pass</v>
      </c>
      <c r="B576" s="150"/>
      <c r="C576" s="150"/>
      <c r="D576" s="150"/>
      <c r="E576" s="151"/>
      <c r="F576" s="152"/>
      <c r="G576" s="150"/>
      <c r="H576" s="149"/>
      <c r="I576" s="40"/>
      <c r="J576" s="149"/>
      <c r="K576" s="102"/>
      <c r="L576" s="40"/>
      <c r="M576" s="123"/>
      <c r="N576" s="137"/>
      <c r="O576" s="137"/>
      <c r="P576" s="95"/>
      <c r="Q576" s="94"/>
      <c r="R576" s="96"/>
      <c r="S576" s="95"/>
      <c r="T576" s="40"/>
      <c r="U576" s="40"/>
      <c r="V576" s="185"/>
      <c r="W576" s="167"/>
      <c r="X576" s="96"/>
      <c r="Y576" s="99"/>
      <c r="Z576" s="40"/>
      <c r="AA576" s="40"/>
      <c r="AB576" s="171"/>
      <c r="AC576" s="172"/>
      <c r="AD576" s="40"/>
      <c r="AE576" s="40"/>
      <c r="AF576" s="94"/>
      <c r="AG576" s="94"/>
      <c r="AH576" s="100"/>
      <c r="AI576" s="170"/>
      <c r="AJ576" s="169"/>
      <c r="AK576" s="98"/>
      <c r="AL576" s="168"/>
      <c r="AM576" s="97"/>
      <c r="AN576" s="98"/>
      <c r="AO576" s="98"/>
      <c r="AP576" s="225"/>
      <c r="AQ576" s="175"/>
      <c r="AR576" s="98"/>
      <c r="AS576" s="235"/>
      <c r="AT576" s="168"/>
      <c r="AU576" s="136"/>
      <c r="AV576" s="99"/>
      <c r="AW576" s="40"/>
      <c r="AX576" s="40"/>
      <c r="AY576" s="40"/>
      <c r="AZ576" s="40"/>
      <c r="BA576" s="40"/>
      <c r="BB576" s="40"/>
      <c r="BC576" s="40"/>
      <c r="BD576" s="40"/>
      <c r="BE576" s="40"/>
      <c r="BF576" s="101"/>
      <c r="BG576" s="96"/>
      <c r="BH576" s="99"/>
      <c r="BI576" s="40"/>
      <c r="BJ576" s="40"/>
      <c r="BK576" s="40"/>
      <c r="BL576" s="40"/>
      <c r="BM576" s="40"/>
      <c r="BN576" s="40"/>
      <c r="BO576" s="40"/>
      <c r="BP576" s="100"/>
      <c r="BQ576" s="40"/>
      <c r="BR576" s="40"/>
      <c r="BS576" s="40"/>
      <c r="BT576" s="40"/>
      <c r="BU576" s="40"/>
      <c r="BV576" s="40"/>
      <c r="BW576" s="40"/>
      <c r="BX576" s="40"/>
      <c r="BY576" s="100"/>
      <c r="BZ576" s="99"/>
      <c r="CA576" s="40"/>
      <c r="CB576" s="40"/>
      <c r="CC576" s="40"/>
      <c r="CD576" s="40"/>
      <c r="CE576" s="40"/>
      <c r="CF576" s="40"/>
      <c r="CG576" s="40"/>
      <c r="CH576" s="40"/>
      <c r="CI576" s="40"/>
      <c r="CJ576" s="40"/>
      <c r="CK576" s="40"/>
      <c r="CL576" s="40"/>
      <c r="CM576" s="40"/>
      <c r="CN576" s="40"/>
      <c r="CO576" s="40"/>
      <c r="CP576" s="40"/>
      <c r="CQ576" s="40"/>
      <c r="CR576" s="40"/>
      <c r="CS576" s="102"/>
      <c r="CT576" s="103"/>
      <c r="CU576" s="40"/>
      <c r="CV576" s="40"/>
      <c r="CW576" s="40"/>
      <c r="CX576" s="40"/>
      <c r="CY576" s="40"/>
      <c r="CZ576" s="40"/>
      <c r="DA576" s="40"/>
      <c r="DB576" s="40"/>
      <c r="DC576" s="40"/>
      <c r="DD576" s="40"/>
      <c r="DE576" s="40"/>
      <c r="DF576" s="40"/>
      <c r="DG576" s="40"/>
      <c r="DH576" s="40"/>
      <c r="DI576" s="40"/>
      <c r="DJ576" s="40"/>
      <c r="DK576" s="40"/>
      <c r="DL576" s="40"/>
      <c r="DM576" s="40"/>
      <c r="DN576" s="40"/>
      <c r="DO576" s="94"/>
      <c r="DP576" s="100"/>
      <c r="DQ576" s="104"/>
      <c r="DR576" s="105"/>
      <c r="DS576" s="105"/>
      <c r="DT576" s="105"/>
      <c r="DU576" s="105"/>
      <c r="DV576" s="105"/>
      <c r="DW576" s="94"/>
      <c r="DX576" s="191"/>
      <c r="DY576" s="104"/>
      <c r="DZ576" s="105"/>
      <c r="EA576" s="105"/>
      <c r="EB576" s="105"/>
      <c r="EC576" s="105"/>
      <c r="ED576" s="105"/>
      <c r="EE576" s="105"/>
      <c r="EF576" s="94"/>
      <c r="EG576" s="96"/>
      <c r="EH576" s="18"/>
      <c r="EI576" s="2"/>
      <c r="EJ576" s="2"/>
      <c r="EK576" s="100"/>
      <c r="EL576" s="99"/>
      <c r="EM576" s="40"/>
      <c r="EN576" s="40"/>
      <c r="EO576" s="100"/>
      <c r="EP576" s="99"/>
      <c r="EQ576" s="40"/>
      <c r="ER576" s="40"/>
      <c r="ES576" s="40"/>
      <c r="ET576" s="40"/>
      <c r="EU576" s="40"/>
      <c r="EV576" s="40"/>
      <c r="EW576" s="100"/>
      <c r="EX576" s="99"/>
      <c r="EY576" s="40"/>
      <c r="EZ576" s="40"/>
      <c r="FA576" s="40"/>
      <c r="FB576" s="40"/>
      <c r="FC576" s="40"/>
      <c r="FD576" s="40"/>
      <c r="FE576" s="100"/>
    </row>
    <row r="577" spans="1:161">
      <c r="A577" s="119" t="str">
        <f>Validation!B577</f>
        <v>Pass</v>
      </c>
      <c r="B577" s="150"/>
      <c r="C577" s="150"/>
      <c r="D577" s="150"/>
      <c r="E577" s="151"/>
      <c r="F577" s="152"/>
      <c r="G577" s="150"/>
      <c r="H577" s="149"/>
      <c r="I577" s="40"/>
      <c r="J577" s="149"/>
      <c r="K577" s="102"/>
      <c r="L577" s="40"/>
      <c r="M577" s="123"/>
      <c r="N577" s="137"/>
      <c r="O577" s="137"/>
      <c r="P577" s="95"/>
      <c r="Q577" s="94"/>
      <c r="R577" s="96"/>
      <c r="S577" s="95"/>
      <c r="T577" s="40"/>
      <c r="U577" s="40"/>
      <c r="V577" s="185"/>
      <c r="W577" s="167"/>
      <c r="X577" s="96"/>
      <c r="Y577" s="99"/>
      <c r="Z577" s="40"/>
      <c r="AA577" s="40"/>
      <c r="AB577" s="171"/>
      <c r="AC577" s="172"/>
      <c r="AD577" s="40"/>
      <c r="AE577" s="40"/>
      <c r="AF577" s="94"/>
      <c r="AG577" s="94"/>
      <c r="AH577" s="100"/>
      <c r="AI577" s="170"/>
      <c r="AJ577" s="169"/>
      <c r="AK577" s="98"/>
      <c r="AL577" s="168"/>
      <c r="AM577" s="97"/>
      <c r="AN577" s="98"/>
      <c r="AO577" s="98"/>
      <c r="AP577" s="225"/>
      <c r="AQ577" s="175"/>
      <c r="AR577" s="98"/>
      <c r="AS577" s="235"/>
      <c r="AT577" s="168"/>
      <c r="AU577" s="136"/>
      <c r="AV577" s="99"/>
      <c r="AW577" s="40"/>
      <c r="AX577" s="40"/>
      <c r="AY577" s="40"/>
      <c r="AZ577" s="40"/>
      <c r="BA577" s="40"/>
      <c r="BB577" s="40"/>
      <c r="BC577" s="40"/>
      <c r="BD577" s="40"/>
      <c r="BE577" s="40"/>
      <c r="BF577" s="101"/>
      <c r="BG577" s="96"/>
      <c r="BH577" s="99"/>
      <c r="BI577" s="40"/>
      <c r="BJ577" s="40"/>
      <c r="BK577" s="40"/>
      <c r="BL577" s="40"/>
      <c r="BM577" s="40"/>
      <c r="BN577" s="40"/>
      <c r="BO577" s="40"/>
      <c r="BP577" s="100"/>
      <c r="BQ577" s="40"/>
      <c r="BR577" s="40"/>
      <c r="BS577" s="40"/>
      <c r="BT577" s="40"/>
      <c r="BU577" s="40"/>
      <c r="BV577" s="40"/>
      <c r="BW577" s="40"/>
      <c r="BX577" s="40"/>
      <c r="BY577" s="100"/>
      <c r="BZ577" s="99"/>
      <c r="CA577" s="40"/>
      <c r="CB577" s="40"/>
      <c r="CC577" s="40"/>
      <c r="CD577" s="40"/>
      <c r="CE577" s="40"/>
      <c r="CF577" s="40"/>
      <c r="CG577" s="40"/>
      <c r="CH577" s="40"/>
      <c r="CI577" s="40"/>
      <c r="CJ577" s="40"/>
      <c r="CK577" s="40"/>
      <c r="CL577" s="40"/>
      <c r="CM577" s="40"/>
      <c r="CN577" s="40"/>
      <c r="CO577" s="40"/>
      <c r="CP577" s="40"/>
      <c r="CQ577" s="40"/>
      <c r="CR577" s="40"/>
      <c r="CS577" s="102"/>
      <c r="CT577" s="103"/>
      <c r="CU577" s="40"/>
      <c r="CV577" s="40"/>
      <c r="CW577" s="40"/>
      <c r="CX577" s="40"/>
      <c r="CY577" s="40"/>
      <c r="CZ577" s="40"/>
      <c r="DA577" s="40"/>
      <c r="DB577" s="40"/>
      <c r="DC577" s="40"/>
      <c r="DD577" s="40"/>
      <c r="DE577" s="40"/>
      <c r="DF577" s="40"/>
      <c r="DG577" s="40"/>
      <c r="DH577" s="40"/>
      <c r="DI577" s="40"/>
      <c r="DJ577" s="40"/>
      <c r="DK577" s="40"/>
      <c r="DL577" s="40"/>
      <c r="DM577" s="40"/>
      <c r="DN577" s="40"/>
      <c r="DO577" s="94"/>
      <c r="DP577" s="100"/>
      <c r="DQ577" s="104"/>
      <c r="DR577" s="105"/>
      <c r="DS577" s="105"/>
      <c r="DT577" s="105"/>
      <c r="DU577" s="105"/>
      <c r="DV577" s="105"/>
      <c r="DW577" s="94"/>
      <c r="DX577" s="191"/>
      <c r="DY577" s="104"/>
      <c r="DZ577" s="105"/>
      <c r="EA577" s="105"/>
      <c r="EB577" s="105"/>
      <c r="EC577" s="105"/>
      <c r="ED577" s="105"/>
      <c r="EE577" s="105"/>
      <c r="EF577" s="94"/>
      <c r="EG577" s="96"/>
      <c r="EH577" s="18"/>
      <c r="EI577" s="2"/>
      <c r="EJ577" s="2"/>
      <c r="EK577" s="100"/>
      <c r="EL577" s="99"/>
      <c r="EM577" s="40"/>
      <c r="EN577" s="40"/>
      <c r="EO577" s="100"/>
      <c r="EP577" s="99"/>
      <c r="EQ577" s="40"/>
      <c r="ER577" s="40"/>
      <c r="ES577" s="40"/>
      <c r="ET577" s="40"/>
      <c r="EU577" s="40"/>
      <c r="EV577" s="40"/>
      <c r="EW577" s="100"/>
      <c r="EX577" s="99"/>
      <c r="EY577" s="40"/>
      <c r="EZ577" s="40"/>
      <c r="FA577" s="40"/>
      <c r="FB577" s="40"/>
      <c r="FC577" s="40"/>
      <c r="FD577" s="40"/>
      <c r="FE577" s="100"/>
    </row>
    <row r="578" spans="1:161">
      <c r="A578" s="119" t="str">
        <f>Validation!B578</f>
        <v>Pass</v>
      </c>
      <c r="B578" s="150"/>
      <c r="C578" s="150"/>
      <c r="D578" s="150"/>
      <c r="E578" s="151"/>
      <c r="F578" s="152"/>
      <c r="G578" s="150"/>
      <c r="H578" s="149"/>
      <c r="I578" s="40"/>
      <c r="J578" s="149"/>
      <c r="K578" s="102"/>
      <c r="L578" s="40"/>
      <c r="M578" s="123"/>
      <c r="N578" s="137"/>
      <c r="O578" s="137"/>
      <c r="P578" s="95"/>
      <c r="Q578" s="94"/>
      <c r="R578" s="96"/>
      <c r="S578" s="95"/>
      <c r="T578" s="40"/>
      <c r="U578" s="40"/>
      <c r="V578" s="185"/>
      <c r="W578" s="167"/>
      <c r="X578" s="96"/>
      <c r="Y578" s="99"/>
      <c r="Z578" s="40"/>
      <c r="AA578" s="40"/>
      <c r="AB578" s="171"/>
      <c r="AC578" s="172"/>
      <c r="AD578" s="40"/>
      <c r="AE578" s="40"/>
      <c r="AF578" s="94"/>
      <c r="AG578" s="94"/>
      <c r="AH578" s="100"/>
      <c r="AI578" s="170"/>
      <c r="AJ578" s="169"/>
      <c r="AK578" s="98"/>
      <c r="AL578" s="168"/>
      <c r="AM578" s="97"/>
      <c r="AN578" s="98"/>
      <c r="AO578" s="98"/>
      <c r="AP578" s="225"/>
      <c r="AQ578" s="175"/>
      <c r="AR578" s="98"/>
      <c r="AS578" s="235"/>
      <c r="AT578" s="168"/>
      <c r="AU578" s="136"/>
      <c r="AV578" s="99"/>
      <c r="AW578" s="40"/>
      <c r="AX578" s="40"/>
      <c r="AY578" s="40"/>
      <c r="AZ578" s="40"/>
      <c r="BA578" s="40"/>
      <c r="BB578" s="40"/>
      <c r="BC578" s="40"/>
      <c r="BD578" s="40"/>
      <c r="BE578" s="40"/>
      <c r="BF578" s="101"/>
      <c r="BG578" s="96"/>
      <c r="BH578" s="99"/>
      <c r="BI578" s="40"/>
      <c r="BJ578" s="40"/>
      <c r="BK578" s="40"/>
      <c r="BL578" s="40"/>
      <c r="BM578" s="40"/>
      <c r="BN578" s="40"/>
      <c r="BO578" s="40"/>
      <c r="BP578" s="100"/>
      <c r="BQ578" s="40"/>
      <c r="BR578" s="40"/>
      <c r="BS578" s="40"/>
      <c r="BT578" s="40"/>
      <c r="BU578" s="40"/>
      <c r="BV578" s="40"/>
      <c r="BW578" s="40"/>
      <c r="BX578" s="40"/>
      <c r="BY578" s="100"/>
      <c r="BZ578" s="99"/>
      <c r="CA578" s="40"/>
      <c r="CB578" s="40"/>
      <c r="CC578" s="40"/>
      <c r="CD578" s="40"/>
      <c r="CE578" s="40"/>
      <c r="CF578" s="40"/>
      <c r="CG578" s="40"/>
      <c r="CH578" s="40"/>
      <c r="CI578" s="40"/>
      <c r="CJ578" s="40"/>
      <c r="CK578" s="40"/>
      <c r="CL578" s="40"/>
      <c r="CM578" s="40"/>
      <c r="CN578" s="40"/>
      <c r="CO578" s="40"/>
      <c r="CP578" s="40"/>
      <c r="CQ578" s="40"/>
      <c r="CR578" s="40"/>
      <c r="CS578" s="102"/>
      <c r="CT578" s="103"/>
      <c r="CU578" s="40"/>
      <c r="CV578" s="40"/>
      <c r="CW578" s="40"/>
      <c r="CX578" s="40"/>
      <c r="CY578" s="40"/>
      <c r="CZ578" s="40"/>
      <c r="DA578" s="40"/>
      <c r="DB578" s="40"/>
      <c r="DC578" s="40"/>
      <c r="DD578" s="40"/>
      <c r="DE578" s="40"/>
      <c r="DF578" s="40"/>
      <c r="DG578" s="40"/>
      <c r="DH578" s="40"/>
      <c r="DI578" s="40"/>
      <c r="DJ578" s="40"/>
      <c r="DK578" s="40"/>
      <c r="DL578" s="40"/>
      <c r="DM578" s="40"/>
      <c r="DN578" s="40"/>
      <c r="DO578" s="94"/>
      <c r="DP578" s="100"/>
      <c r="DQ578" s="104"/>
      <c r="DR578" s="105"/>
      <c r="DS578" s="105"/>
      <c r="DT578" s="105"/>
      <c r="DU578" s="105"/>
      <c r="DV578" s="105"/>
      <c r="DW578" s="94"/>
      <c r="DX578" s="191"/>
      <c r="DY578" s="104"/>
      <c r="DZ578" s="105"/>
      <c r="EA578" s="105"/>
      <c r="EB578" s="105"/>
      <c r="EC578" s="105"/>
      <c r="ED578" s="105"/>
      <c r="EE578" s="105"/>
      <c r="EF578" s="94"/>
      <c r="EG578" s="96"/>
      <c r="EH578" s="18"/>
      <c r="EI578" s="2"/>
      <c r="EJ578" s="2"/>
      <c r="EK578" s="100"/>
      <c r="EL578" s="99"/>
      <c r="EM578" s="40"/>
      <c r="EN578" s="40"/>
      <c r="EO578" s="100"/>
      <c r="EP578" s="99"/>
      <c r="EQ578" s="40"/>
      <c r="ER578" s="40"/>
      <c r="ES578" s="40"/>
      <c r="ET578" s="40"/>
      <c r="EU578" s="40"/>
      <c r="EV578" s="40"/>
      <c r="EW578" s="100"/>
      <c r="EX578" s="99"/>
      <c r="EY578" s="40"/>
      <c r="EZ578" s="40"/>
      <c r="FA578" s="40"/>
      <c r="FB578" s="40"/>
      <c r="FC578" s="40"/>
      <c r="FD578" s="40"/>
      <c r="FE578" s="100"/>
    </row>
    <row r="579" spans="1:161">
      <c r="A579" s="119" t="str">
        <f>Validation!B579</f>
        <v>Pass</v>
      </c>
      <c r="B579" s="150"/>
      <c r="C579" s="150"/>
      <c r="D579" s="150"/>
      <c r="E579" s="151"/>
      <c r="F579" s="152"/>
      <c r="G579" s="150"/>
      <c r="H579" s="149"/>
      <c r="I579" s="40"/>
      <c r="J579" s="149"/>
      <c r="K579" s="102"/>
      <c r="L579" s="40"/>
      <c r="M579" s="123"/>
      <c r="N579" s="137"/>
      <c r="O579" s="137"/>
      <c r="P579" s="95"/>
      <c r="Q579" s="94"/>
      <c r="R579" s="96"/>
      <c r="S579" s="95"/>
      <c r="T579" s="40"/>
      <c r="U579" s="40"/>
      <c r="V579" s="185"/>
      <c r="W579" s="167"/>
      <c r="X579" s="96"/>
      <c r="Y579" s="99"/>
      <c r="Z579" s="40"/>
      <c r="AA579" s="40"/>
      <c r="AB579" s="171"/>
      <c r="AC579" s="172"/>
      <c r="AD579" s="40"/>
      <c r="AE579" s="40"/>
      <c r="AF579" s="94"/>
      <c r="AG579" s="94"/>
      <c r="AH579" s="100"/>
      <c r="AI579" s="170"/>
      <c r="AJ579" s="169"/>
      <c r="AK579" s="98"/>
      <c r="AL579" s="168"/>
      <c r="AM579" s="97"/>
      <c r="AN579" s="98"/>
      <c r="AO579" s="98"/>
      <c r="AP579" s="225"/>
      <c r="AQ579" s="175"/>
      <c r="AR579" s="98"/>
      <c r="AS579" s="235"/>
      <c r="AT579" s="168"/>
      <c r="AU579" s="136"/>
      <c r="AV579" s="99"/>
      <c r="AW579" s="40"/>
      <c r="AX579" s="40"/>
      <c r="AY579" s="40"/>
      <c r="AZ579" s="40"/>
      <c r="BA579" s="40"/>
      <c r="BB579" s="40"/>
      <c r="BC579" s="40"/>
      <c r="BD579" s="40"/>
      <c r="BE579" s="40"/>
      <c r="BF579" s="101"/>
      <c r="BG579" s="96"/>
      <c r="BH579" s="99"/>
      <c r="BI579" s="40"/>
      <c r="BJ579" s="40"/>
      <c r="BK579" s="40"/>
      <c r="BL579" s="40"/>
      <c r="BM579" s="40"/>
      <c r="BN579" s="40"/>
      <c r="BO579" s="40"/>
      <c r="BP579" s="100"/>
      <c r="BQ579" s="40"/>
      <c r="BR579" s="40"/>
      <c r="BS579" s="40"/>
      <c r="BT579" s="40"/>
      <c r="BU579" s="40"/>
      <c r="BV579" s="40"/>
      <c r="BW579" s="40"/>
      <c r="BX579" s="40"/>
      <c r="BY579" s="100"/>
      <c r="BZ579" s="99"/>
      <c r="CA579" s="40"/>
      <c r="CB579" s="40"/>
      <c r="CC579" s="40"/>
      <c r="CD579" s="40"/>
      <c r="CE579" s="40"/>
      <c r="CF579" s="40"/>
      <c r="CG579" s="40"/>
      <c r="CH579" s="40"/>
      <c r="CI579" s="40"/>
      <c r="CJ579" s="40"/>
      <c r="CK579" s="40"/>
      <c r="CL579" s="40"/>
      <c r="CM579" s="40"/>
      <c r="CN579" s="40"/>
      <c r="CO579" s="40"/>
      <c r="CP579" s="40"/>
      <c r="CQ579" s="40"/>
      <c r="CR579" s="40"/>
      <c r="CS579" s="102"/>
      <c r="CT579" s="103"/>
      <c r="CU579" s="40"/>
      <c r="CV579" s="40"/>
      <c r="CW579" s="40"/>
      <c r="CX579" s="40"/>
      <c r="CY579" s="40"/>
      <c r="CZ579" s="40"/>
      <c r="DA579" s="40"/>
      <c r="DB579" s="40"/>
      <c r="DC579" s="40"/>
      <c r="DD579" s="40"/>
      <c r="DE579" s="40"/>
      <c r="DF579" s="40"/>
      <c r="DG579" s="40"/>
      <c r="DH579" s="40"/>
      <c r="DI579" s="40"/>
      <c r="DJ579" s="40"/>
      <c r="DK579" s="40"/>
      <c r="DL579" s="40"/>
      <c r="DM579" s="40"/>
      <c r="DN579" s="40"/>
      <c r="DO579" s="94"/>
      <c r="DP579" s="100"/>
      <c r="DQ579" s="104"/>
      <c r="DR579" s="105"/>
      <c r="DS579" s="105"/>
      <c r="DT579" s="105"/>
      <c r="DU579" s="105"/>
      <c r="DV579" s="105"/>
      <c r="DW579" s="94"/>
      <c r="DX579" s="191"/>
      <c r="DY579" s="104"/>
      <c r="DZ579" s="105"/>
      <c r="EA579" s="105"/>
      <c r="EB579" s="105"/>
      <c r="EC579" s="105"/>
      <c r="ED579" s="105"/>
      <c r="EE579" s="105"/>
      <c r="EF579" s="94"/>
      <c r="EG579" s="96"/>
      <c r="EH579" s="18"/>
      <c r="EI579" s="2"/>
      <c r="EJ579" s="2"/>
      <c r="EK579" s="100"/>
      <c r="EL579" s="99"/>
      <c r="EM579" s="40"/>
      <c r="EN579" s="40"/>
      <c r="EO579" s="100"/>
      <c r="EP579" s="99"/>
      <c r="EQ579" s="40"/>
      <c r="ER579" s="40"/>
      <c r="ES579" s="40"/>
      <c r="ET579" s="40"/>
      <c r="EU579" s="40"/>
      <c r="EV579" s="40"/>
      <c r="EW579" s="100"/>
      <c r="EX579" s="99"/>
      <c r="EY579" s="40"/>
      <c r="EZ579" s="40"/>
      <c r="FA579" s="40"/>
      <c r="FB579" s="40"/>
      <c r="FC579" s="40"/>
      <c r="FD579" s="40"/>
      <c r="FE579" s="100"/>
    </row>
    <row r="580" spans="1:161">
      <c r="A580" s="119" t="str">
        <f>Validation!B580</f>
        <v>Pass</v>
      </c>
      <c r="B580" s="150"/>
      <c r="C580" s="150"/>
      <c r="D580" s="150"/>
      <c r="E580" s="151"/>
      <c r="F580" s="152"/>
      <c r="G580" s="150"/>
      <c r="H580" s="149"/>
      <c r="I580" s="40"/>
      <c r="J580" s="149"/>
      <c r="K580" s="102"/>
      <c r="L580" s="40"/>
      <c r="M580" s="123"/>
      <c r="N580" s="137"/>
      <c r="O580" s="137"/>
      <c r="P580" s="95"/>
      <c r="Q580" s="94"/>
      <c r="R580" s="96"/>
      <c r="S580" s="95"/>
      <c r="T580" s="40"/>
      <c r="U580" s="40"/>
      <c r="V580" s="185"/>
      <c r="W580" s="167"/>
      <c r="X580" s="96"/>
      <c r="Y580" s="99"/>
      <c r="Z580" s="40"/>
      <c r="AA580" s="40"/>
      <c r="AB580" s="171"/>
      <c r="AC580" s="172"/>
      <c r="AD580" s="40"/>
      <c r="AE580" s="40"/>
      <c r="AF580" s="94"/>
      <c r="AG580" s="94"/>
      <c r="AH580" s="100"/>
      <c r="AI580" s="170"/>
      <c r="AJ580" s="169"/>
      <c r="AK580" s="98"/>
      <c r="AL580" s="168"/>
      <c r="AM580" s="97"/>
      <c r="AN580" s="98"/>
      <c r="AO580" s="98"/>
      <c r="AP580" s="225"/>
      <c r="AQ580" s="175"/>
      <c r="AR580" s="98"/>
      <c r="AS580" s="235"/>
      <c r="AT580" s="168"/>
      <c r="AU580" s="136"/>
      <c r="AV580" s="99"/>
      <c r="AW580" s="40"/>
      <c r="AX580" s="40"/>
      <c r="AY580" s="40"/>
      <c r="AZ580" s="40"/>
      <c r="BA580" s="40"/>
      <c r="BB580" s="40"/>
      <c r="BC580" s="40"/>
      <c r="BD580" s="40"/>
      <c r="BE580" s="40"/>
      <c r="BF580" s="101"/>
      <c r="BG580" s="96"/>
      <c r="BH580" s="99"/>
      <c r="BI580" s="40"/>
      <c r="BJ580" s="40"/>
      <c r="BK580" s="40"/>
      <c r="BL580" s="40"/>
      <c r="BM580" s="40"/>
      <c r="BN580" s="40"/>
      <c r="BO580" s="40"/>
      <c r="BP580" s="100"/>
      <c r="BQ580" s="40"/>
      <c r="BR580" s="40"/>
      <c r="BS580" s="40"/>
      <c r="BT580" s="40"/>
      <c r="BU580" s="40"/>
      <c r="BV580" s="40"/>
      <c r="BW580" s="40"/>
      <c r="BX580" s="40"/>
      <c r="BY580" s="100"/>
      <c r="BZ580" s="99"/>
      <c r="CA580" s="40"/>
      <c r="CB580" s="40"/>
      <c r="CC580" s="40"/>
      <c r="CD580" s="40"/>
      <c r="CE580" s="40"/>
      <c r="CF580" s="40"/>
      <c r="CG580" s="40"/>
      <c r="CH580" s="40"/>
      <c r="CI580" s="40"/>
      <c r="CJ580" s="40"/>
      <c r="CK580" s="40"/>
      <c r="CL580" s="40"/>
      <c r="CM580" s="40"/>
      <c r="CN580" s="40"/>
      <c r="CO580" s="40"/>
      <c r="CP580" s="40"/>
      <c r="CQ580" s="40"/>
      <c r="CR580" s="40"/>
      <c r="CS580" s="102"/>
      <c r="CT580" s="103"/>
      <c r="CU580" s="40"/>
      <c r="CV580" s="40"/>
      <c r="CW580" s="40"/>
      <c r="CX580" s="40"/>
      <c r="CY580" s="40"/>
      <c r="CZ580" s="40"/>
      <c r="DA580" s="40"/>
      <c r="DB580" s="40"/>
      <c r="DC580" s="40"/>
      <c r="DD580" s="40"/>
      <c r="DE580" s="40"/>
      <c r="DF580" s="40"/>
      <c r="DG580" s="40"/>
      <c r="DH580" s="40"/>
      <c r="DI580" s="40"/>
      <c r="DJ580" s="40"/>
      <c r="DK580" s="40"/>
      <c r="DL580" s="40"/>
      <c r="DM580" s="40"/>
      <c r="DN580" s="40"/>
      <c r="DO580" s="94"/>
      <c r="DP580" s="100"/>
      <c r="DQ580" s="104"/>
      <c r="DR580" s="105"/>
      <c r="DS580" s="105"/>
      <c r="DT580" s="105"/>
      <c r="DU580" s="105"/>
      <c r="DV580" s="105"/>
      <c r="DW580" s="94"/>
      <c r="DX580" s="191"/>
      <c r="DY580" s="104"/>
      <c r="DZ580" s="105"/>
      <c r="EA580" s="105"/>
      <c r="EB580" s="105"/>
      <c r="EC580" s="105"/>
      <c r="ED580" s="105"/>
      <c r="EE580" s="105"/>
      <c r="EF580" s="94"/>
      <c r="EG580" s="96"/>
      <c r="EH580" s="18"/>
      <c r="EI580" s="2"/>
      <c r="EJ580" s="2"/>
      <c r="EK580" s="100"/>
      <c r="EL580" s="99"/>
      <c r="EM580" s="40"/>
      <c r="EN580" s="40"/>
      <c r="EO580" s="100"/>
      <c r="EP580" s="99"/>
      <c r="EQ580" s="40"/>
      <c r="ER580" s="40"/>
      <c r="ES580" s="40"/>
      <c r="ET580" s="40"/>
      <c r="EU580" s="40"/>
      <c r="EV580" s="40"/>
      <c r="EW580" s="100"/>
      <c r="EX580" s="99"/>
      <c r="EY580" s="40"/>
      <c r="EZ580" s="40"/>
      <c r="FA580" s="40"/>
      <c r="FB580" s="40"/>
      <c r="FC580" s="40"/>
      <c r="FD580" s="40"/>
      <c r="FE580" s="100"/>
    </row>
    <row r="581" spans="1:161">
      <c r="A581" s="119" t="str">
        <f>Validation!B581</f>
        <v>Pass</v>
      </c>
      <c r="B581" s="150"/>
      <c r="C581" s="150"/>
      <c r="D581" s="150"/>
      <c r="E581" s="151"/>
      <c r="F581" s="152"/>
      <c r="G581" s="150"/>
      <c r="H581" s="149"/>
      <c r="I581" s="40"/>
      <c r="J581" s="149"/>
      <c r="K581" s="102"/>
      <c r="L581" s="40"/>
      <c r="M581" s="123"/>
      <c r="N581" s="137"/>
      <c r="O581" s="137"/>
      <c r="P581" s="95"/>
      <c r="Q581" s="94"/>
      <c r="R581" s="96"/>
      <c r="S581" s="95"/>
      <c r="T581" s="40"/>
      <c r="U581" s="40"/>
      <c r="V581" s="185"/>
      <c r="W581" s="167"/>
      <c r="X581" s="96"/>
      <c r="Y581" s="99"/>
      <c r="Z581" s="40"/>
      <c r="AA581" s="40"/>
      <c r="AB581" s="171"/>
      <c r="AC581" s="172"/>
      <c r="AD581" s="40"/>
      <c r="AE581" s="40"/>
      <c r="AF581" s="94"/>
      <c r="AG581" s="94"/>
      <c r="AH581" s="100"/>
      <c r="AI581" s="170"/>
      <c r="AJ581" s="169"/>
      <c r="AK581" s="98"/>
      <c r="AL581" s="168"/>
      <c r="AM581" s="97"/>
      <c r="AN581" s="98"/>
      <c r="AO581" s="98"/>
      <c r="AP581" s="225"/>
      <c r="AQ581" s="175"/>
      <c r="AR581" s="98"/>
      <c r="AS581" s="235"/>
      <c r="AT581" s="168"/>
      <c r="AU581" s="136"/>
      <c r="AV581" s="99"/>
      <c r="AW581" s="40"/>
      <c r="AX581" s="40"/>
      <c r="AY581" s="40"/>
      <c r="AZ581" s="40"/>
      <c r="BA581" s="40"/>
      <c r="BB581" s="40"/>
      <c r="BC581" s="40"/>
      <c r="BD581" s="40"/>
      <c r="BE581" s="40"/>
      <c r="BF581" s="101"/>
      <c r="BG581" s="96"/>
      <c r="BH581" s="99"/>
      <c r="BI581" s="40"/>
      <c r="BJ581" s="40"/>
      <c r="BK581" s="40"/>
      <c r="BL581" s="40"/>
      <c r="BM581" s="40"/>
      <c r="BN581" s="40"/>
      <c r="BO581" s="40"/>
      <c r="BP581" s="100"/>
      <c r="BQ581" s="40"/>
      <c r="BR581" s="40"/>
      <c r="BS581" s="40"/>
      <c r="BT581" s="40"/>
      <c r="BU581" s="40"/>
      <c r="BV581" s="40"/>
      <c r="BW581" s="40"/>
      <c r="BX581" s="40"/>
      <c r="BY581" s="100"/>
      <c r="BZ581" s="99"/>
      <c r="CA581" s="40"/>
      <c r="CB581" s="40"/>
      <c r="CC581" s="40"/>
      <c r="CD581" s="40"/>
      <c r="CE581" s="40"/>
      <c r="CF581" s="40"/>
      <c r="CG581" s="40"/>
      <c r="CH581" s="40"/>
      <c r="CI581" s="40"/>
      <c r="CJ581" s="40"/>
      <c r="CK581" s="40"/>
      <c r="CL581" s="40"/>
      <c r="CM581" s="40"/>
      <c r="CN581" s="40"/>
      <c r="CO581" s="40"/>
      <c r="CP581" s="40"/>
      <c r="CQ581" s="40"/>
      <c r="CR581" s="40"/>
      <c r="CS581" s="102"/>
      <c r="CT581" s="103"/>
      <c r="CU581" s="40"/>
      <c r="CV581" s="40"/>
      <c r="CW581" s="40"/>
      <c r="CX581" s="40"/>
      <c r="CY581" s="40"/>
      <c r="CZ581" s="40"/>
      <c r="DA581" s="40"/>
      <c r="DB581" s="40"/>
      <c r="DC581" s="40"/>
      <c r="DD581" s="40"/>
      <c r="DE581" s="40"/>
      <c r="DF581" s="40"/>
      <c r="DG581" s="40"/>
      <c r="DH581" s="40"/>
      <c r="DI581" s="40"/>
      <c r="DJ581" s="40"/>
      <c r="DK581" s="40"/>
      <c r="DL581" s="40"/>
      <c r="DM581" s="40"/>
      <c r="DN581" s="40"/>
      <c r="DO581" s="94"/>
      <c r="DP581" s="100"/>
      <c r="DQ581" s="104"/>
      <c r="DR581" s="105"/>
      <c r="DS581" s="105"/>
      <c r="DT581" s="105"/>
      <c r="DU581" s="105"/>
      <c r="DV581" s="105"/>
      <c r="DW581" s="94"/>
      <c r="DX581" s="191"/>
      <c r="DY581" s="104"/>
      <c r="DZ581" s="105"/>
      <c r="EA581" s="105"/>
      <c r="EB581" s="105"/>
      <c r="EC581" s="105"/>
      <c r="ED581" s="105"/>
      <c r="EE581" s="105"/>
      <c r="EF581" s="94"/>
      <c r="EG581" s="96"/>
      <c r="EH581" s="18"/>
      <c r="EI581" s="2"/>
      <c r="EJ581" s="2"/>
      <c r="EK581" s="100"/>
      <c r="EL581" s="99"/>
      <c r="EM581" s="40"/>
      <c r="EN581" s="40"/>
      <c r="EO581" s="100"/>
      <c r="EP581" s="99"/>
      <c r="EQ581" s="40"/>
      <c r="ER581" s="40"/>
      <c r="ES581" s="40"/>
      <c r="ET581" s="40"/>
      <c r="EU581" s="40"/>
      <c r="EV581" s="40"/>
      <c r="EW581" s="100"/>
      <c r="EX581" s="99"/>
      <c r="EY581" s="40"/>
      <c r="EZ581" s="40"/>
      <c r="FA581" s="40"/>
      <c r="FB581" s="40"/>
      <c r="FC581" s="40"/>
      <c r="FD581" s="40"/>
      <c r="FE581" s="100"/>
    </row>
    <row r="582" spans="1:161">
      <c r="A582" s="119" t="str">
        <f>Validation!B582</f>
        <v>Pass</v>
      </c>
      <c r="B582" s="150"/>
      <c r="C582" s="150"/>
      <c r="D582" s="150"/>
      <c r="E582" s="151"/>
      <c r="F582" s="152"/>
      <c r="G582" s="150"/>
      <c r="H582" s="149"/>
      <c r="I582" s="40"/>
      <c r="J582" s="149"/>
      <c r="K582" s="102"/>
      <c r="L582" s="40"/>
      <c r="M582" s="123"/>
      <c r="N582" s="137"/>
      <c r="O582" s="137"/>
      <c r="P582" s="95"/>
      <c r="Q582" s="94"/>
      <c r="R582" s="96"/>
      <c r="S582" s="95"/>
      <c r="T582" s="40"/>
      <c r="U582" s="40"/>
      <c r="V582" s="185"/>
      <c r="W582" s="167"/>
      <c r="X582" s="96"/>
      <c r="Y582" s="99"/>
      <c r="Z582" s="40"/>
      <c r="AA582" s="40"/>
      <c r="AB582" s="171"/>
      <c r="AC582" s="172"/>
      <c r="AD582" s="40"/>
      <c r="AE582" s="40"/>
      <c r="AF582" s="94"/>
      <c r="AG582" s="94"/>
      <c r="AH582" s="100"/>
      <c r="AI582" s="170"/>
      <c r="AJ582" s="169"/>
      <c r="AK582" s="98"/>
      <c r="AL582" s="168"/>
      <c r="AM582" s="97"/>
      <c r="AN582" s="98"/>
      <c r="AO582" s="98"/>
      <c r="AP582" s="225"/>
      <c r="AQ582" s="175"/>
      <c r="AR582" s="98"/>
      <c r="AS582" s="235"/>
      <c r="AT582" s="168"/>
      <c r="AU582" s="136"/>
      <c r="AV582" s="99"/>
      <c r="AW582" s="40"/>
      <c r="AX582" s="40"/>
      <c r="AY582" s="40"/>
      <c r="AZ582" s="40"/>
      <c r="BA582" s="40"/>
      <c r="BB582" s="40"/>
      <c r="BC582" s="40"/>
      <c r="BD582" s="40"/>
      <c r="BE582" s="40"/>
      <c r="BF582" s="101"/>
      <c r="BG582" s="96"/>
      <c r="BH582" s="99"/>
      <c r="BI582" s="40"/>
      <c r="BJ582" s="40"/>
      <c r="BK582" s="40"/>
      <c r="BL582" s="40"/>
      <c r="BM582" s="40"/>
      <c r="BN582" s="40"/>
      <c r="BO582" s="40"/>
      <c r="BP582" s="100"/>
      <c r="BQ582" s="40"/>
      <c r="BR582" s="40"/>
      <c r="BS582" s="40"/>
      <c r="BT582" s="40"/>
      <c r="BU582" s="40"/>
      <c r="BV582" s="40"/>
      <c r="BW582" s="40"/>
      <c r="BX582" s="40"/>
      <c r="BY582" s="100"/>
      <c r="BZ582" s="99"/>
      <c r="CA582" s="40"/>
      <c r="CB582" s="40"/>
      <c r="CC582" s="40"/>
      <c r="CD582" s="40"/>
      <c r="CE582" s="40"/>
      <c r="CF582" s="40"/>
      <c r="CG582" s="40"/>
      <c r="CH582" s="40"/>
      <c r="CI582" s="40"/>
      <c r="CJ582" s="40"/>
      <c r="CK582" s="40"/>
      <c r="CL582" s="40"/>
      <c r="CM582" s="40"/>
      <c r="CN582" s="40"/>
      <c r="CO582" s="40"/>
      <c r="CP582" s="40"/>
      <c r="CQ582" s="40"/>
      <c r="CR582" s="40"/>
      <c r="CS582" s="102"/>
      <c r="CT582" s="103"/>
      <c r="CU582" s="40"/>
      <c r="CV582" s="40"/>
      <c r="CW582" s="40"/>
      <c r="CX582" s="40"/>
      <c r="CY582" s="40"/>
      <c r="CZ582" s="40"/>
      <c r="DA582" s="40"/>
      <c r="DB582" s="40"/>
      <c r="DC582" s="40"/>
      <c r="DD582" s="40"/>
      <c r="DE582" s="40"/>
      <c r="DF582" s="40"/>
      <c r="DG582" s="40"/>
      <c r="DH582" s="40"/>
      <c r="DI582" s="40"/>
      <c r="DJ582" s="40"/>
      <c r="DK582" s="40"/>
      <c r="DL582" s="40"/>
      <c r="DM582" s="40"/>
      <c r="DN582" s="40"/>
      <c r="DO582" s="94"/>
      <c r="DP582" s="100"/>
      <c r="DQ582" s="104"/>
      <c r="DR582" s="105"/>
      <c r="DS582" s="105"/>
      <c r="DT582" s="105"/>
      <c r="DU582" s="105"/>
      <c r="DV582" s="105"/>
      <c r="DW582" s="94"/>
      <c r="DX582" s="191"/>
      <c r="DY582" s="104"/>
      <c r="DZ582" s="105"/>
      <c r="EA582" s="105"/>
      <c r="EB582" s="105"/>
      <c r="EC582" s="105"/>
      <c r="ED582" s="105"/>
      <c r="EE582" s="105"/>
      <c r="EF582" s="94"/>
      <c r="EG582" s="96"/>
      <c r="EH582" s="18"/>
      <c r="EI582" s="2"/>
      <c r="EJ582" s="2"/>
      <c r="EK582" s="100"/>
      <c r="EL582" s="99"/>
      <c r="EM582" s="40"/>
      <c r="EN582" s="40"/>
      <c r="EO582" s="100"/>
      <c r="EP582" s="99"/>
      <c r="EQ582" s="40"/>
      <c r="ER582" s="40"/>
      <c r="ES582" s="40"/>
      <c r="ET582" s="40"/>
      <c r="EU582" s="40"/>
      <c r="EV582" s="40"/>
      <c r="EW582" s="100"/>
      <c r="EX582" s="99"/>
      <c r="EY582" s="40"/>
      <c r="EZ582" s="40"/>
      <c r="FA582" s="40"/>
      <c r="FB582" s="40"/>
      <c r="FC582" s="40"/>
      <c r="FD582" s="40"/>
      <c r="FE582" s="100"/>
    </row>
    <row r="583" spans="1:161">
      <c r="A583" s="119" t="str">
        <f>Validation!B583</f>
        <v>Pass</v>
      </c>
      <c r="B583" s="150"/>
      <c r="C583" s="150"/>
      <c r="D583" s="150"/>
      <c r="E583" s="151"/>
      <c r="F583" s="152"/>
      <c r="G583" s="150"/>
      <c r="H583" s="149"/>
      <c r="I583" s="40"/>
      <c r="J583" s="149"/>
      <c r="K583" s="102"/>
      <c r="L583" s="40"/>
      <c r="M583" s="123"/>
      <c r="N583" s="137"/>
      <c r="O583" s="137"/>
      <c r="P583" s="95"/>
      <c r="Q583" s="94"/>
      <c r="R583" s="96"/>
      <c r="S583" s="95"/>
      <c r="T583" s="40"/>
      <c r="U583" s="40"/>
      <c r="V583" s="185"/>
      <c r="W583" s="167"/>
      <c r="X583" s="96"/>
      <c r="Y583" s="99"/>
      <c r="Z583" s="40"/>
      <c r="AA583" s="40"/>
      <c r="AB583" s="171"/>
      <c r="AC583" s="172"/>
      <c r="AD583" s="40"/>
      <c r="AE583" s="40"/>
      <c r="AF583" s="94"/>
      <c r="AG583" s="94"/>
      <c r="AH583" s="100"/>
      <c r="AI583" s="170"/>
      <c r="AJ583" s="169"/>
      <c r="AK583" s="98"/>
      <c r="AL583" s="168"/>
      <c r="AM583" s="97"/>
      <c r="AN583" s="98"/>
      <c r="AO583" s="98"/>
      <c r="AP583" s="225"/>
      <c r="AQ583" s="175"/>
      <c r="AR583" s="98"/>
      <c r="AS583" s="235"/>
      <c r="AT583" s="168"/>
      <c r="AU583" s="136"/>
      <c r="AV583" s="99"/>
      <c r="AW583" s="40"/>
      <c r="AX583" s="40"/>
      <c r="AY583" s="40"/>
      <c r="AZ583" s="40"/>
      <c r="BA583" s="40"/>
      <c r="BB583" s="40"/>
      <c r="BC583" s="40"/>
      <c r="BD583" s="40"/>
      <c r="BE583" s="40"/>
      <c r="BF583" s="101"/>
      <c r="BG583" s="96"/>
      <c r="BH583" s="99"/>
      <c r="BI583" s="40"/>
      <c r="BJ583" s="40"/>
      <c r="BK583" s="40"/>
      <c r="BL583" s="40"/>
      <c r="BM583" s="40"/>
      <c r="BN583" s="40"/>
      <c r="BO583" s="40"/>
      <c r="BP583" s="100"/>
      <c r="BQ583" s="40"/>
      <c r="BR583" s="40"/>
      <c r="BS583" s="40"/>
      <c r="BT583" s="40"/>
      <c r="BU583" s="40"/>
      <c r="BV583" s="40"/>
      <c r="BW583" s="40"/>
      <c r="BX583" s="40"/>
      <c r="BY583" s="100"/>
      <c r="BZ583" s="99"/>
      <c r="CA583" s="40"/>
      <c r="CB583" s="40"/>
      <c r="CC583" s="40"/>
      <c r="CD583" s="40"/>
      <c r="CE583" s="40"/>
      <c r="CF583" s="40"/>
      <c r="CG583" s="40"/>
      <c r="CH583" s="40"/>
      <c r="CI583" s="40"/>
      <c r="CJ583" s="40"/>
      <c r="CK583" s="40"/>
      <c r="CL583" s="40"/>
      <c r="CM583" s="40"/>
      <c r="CN583" s="40"/>
      <c r="CO583" s="40"/>
      <c r="CP583" s="40"/>
      <c r="CQ583" s="40"/>
      <c r="CR583" s="40"/>
      <c r="CS583" s="102"/>
      <c r="CT583" s="103"/>
      <c r="CU583" s="40"/>
      <c r="CV583" s="40"/>
      <c r="CW583" s="40"/>
      <c r="CX583" s="40"/>
      <c r="CY583" s="40"/>
      <c r="CZ583" s="40"/>
      <c r="DA583" s="40"/>
      <c r="DB583" s="40"/>
      <c r="DC583" s="40"/>
      <c r="DD583" s="40"/>
      <c r="DE583" s="40"/>
      <c r="DF583" s="40"/>
      <c r="DG583" s="40"/>
      <c r="DH583" s="40"/>
      <c r="DI583" s="40"/>
      <c r="DJ583" s="40"/>
      <c r="DK583" s="40"/>
      <c r="DL583" s="40"/>
      <c r="DM583" s="40"/>
      <c r="DN583" s="40"/>
      <c r="DO583" s="94"/>
      <c r="DP583" s="100"/>
      <c r="DQ583" s="104"/>
      <c r="DR583" s="105"/>
      <c r="DS583" s="105"/>
      <c r="DT583" s="105"/>
      <c r="DU583" s="105"/>
      <c r="DV583" s="105"/>
      <c r="DW583" s="94"/>
      <c r="DX583" s="191"/>
      <c r="DY583" s="104"/>
      <c r="DZ583" s="105"/>
      <c r="EA583" s="105"/>
      <c r="EB583" s="105"/>
      <c r="EC583" s="105"/>
      <c r="ED583" s="105"/>
      <c r="EE583" s="105"/>
      <c r="EF583" s="94"/>
      <c r="EG583" s="96"/>
      <c r="EH583" s="18"/>
      <c r="EI583" s="2"/>
      <c r="EJ583" s="2"/>
      <c r="EK583" s="100"/>
      <c r="EL583" s="99"/>
      <c r="EM583" s="40"/>
      <c r="EN583" s="40"/>
      <c r="EO583" s="100"/>
      <c r="EP583" s="99"/>
      <c r="EQ583" s="40"/>
      <c r="ER583" s="40"/>
      <c r="ES583" s="40"/>
      <c r="ET583" s="40"/>
      <c r="EU583" s="40"/>
      <c r="EV583" s="40"/>
      <c r="EW583" s="100"/>
      <c r="EX583" s="99"/>
      <c r="EY583" s="40"/>
      <c r="EZ583" s="40"/>
      <c r="FA583" s="40"/>
      <c r="FB583" s="40"/>
      <c r="FC583" s="40"/>
      <c r="FD583" s="40"/>
      <c r="FE583" s="100"/>
    </row>
    <row r="584" spans="1:161">
      <c r="A584" s="119" t="str">
        <f>Validation!B584</f>
        <v>Pass</v>
      </c>
      <c r="B584" s="150"/>
      <c r="C584" s="150"/>
      <c r="D584" s="150"/>
      <c r="E584" s="151"/>
      <c r="F584" s="152"/>
      <c r="G584" s="150"/>
      <c r="H584" s="149"/>
      <c r="I584" s="40"/>
      <c r="J584" s="149"/>
      <c r="K584" s="102"/>
      <c r="L584" s="40"/>
      <c r="M584" s="123"/>
      <c r="N584" s="137"/>
      <c r="O584" s="137"/>
      <c r="P584" s="95"/>
      <c r="Q584" s="94"/>
      <c r="R584" s="96"/>
      <c r="S584" s="95"/>
      <c r="T584" s="40"/>
      <c r="U584" s="40"/>
      <c r="V584" s="185"/>
      <c r="W584" s="167"/>
      <c r="X584" s="96"/>
      <c r="Y584" s="99"/>
      <c r="Z584" s="40"/>
      <c r="AA584" s="40"/>
      <c r="AB584" s="171"/>
      <c r="AC584" s="172"/>
      <c r="AD584" s="40"/>
      <c r="AE584" s="40"/>
      <c r="AF584" s="94"/>
      <c r="AG584" s="94"/>
      <c r="AH584" s="100"/>
      <c r="AI584" s="170"/>
      <c r="AJ584" s="169"/>
      <c r="AK584" s="98"/>
      <c r="AL584" s="168"/>
      <c r="AM584" s="97"/>
      <c r="AN584" s="98"/>
      <c r="AO584" s="98"/>
      <c r="AP584" s="225"/>
      <c r="AQ584" s="175"/>
      <c r="AR584" s="98"/>
      <c r="AS584" s="235"/>
      <c r="AT584" s="168"/>
      <c r="AU584" s="136"/>
      <c r="AV584" s="99"/>
      <c r="AW584" s="40"/>
      <c r="AX584" s="40"/>
      <c r="AY584" s="40"/>
      <c r="AZ584" s="40"/>
      <c r="BA584" s="40"/>
      <c r="BB584" s="40"/>
      <c r="BC584" s="40"/>
      <c r="BD584" s="40"/>
      <c r="BE584" s="40"/>
      <c r="BF584" s="101"/>
      <c r="BG584" s="96"/>
      <c r="BH584" s="99"/>
      <c r="BI584" s="40"/>
      <c r="BJ584" s="40"/>
      <c r="BK584" s="40"/>
      <c r="BL584" s="40"/>
      <c r="BM584" s="40"/>
      <c r="BN584" s="40"/>
      <c r="BO584" s="40"/>
      <c r="BP584" s="100"/>
      <c r="BQ584" s="40"/>
      <c r="BR584" s="40"/>
      <c r="BS584" s="40"/>
      <c r="BT584" s="40"/>
      <c r="BU584" s="40"/>
      <c r="BV584" s="40"/>
      <c r="BW584" s="40"/>
      <c r="BX584" s="40"/>
      <c r="BY584" s="100"/>
      <c r="BZ584" s="99"/>
      <c r="CA584" s="40"/>
      <c r="CB584" s="40"/>
      <c r="CC584" s="40"/>
      <c r="CD584" s="40"/>
      <c r="CE584" s="40"/>
      <c r="CF584" s="40"/>
      <c r="CG584" s="40"/>
      <c r="CH584" s="40"/>
      <c r="CI584" s="40"/>
      <c r="CJ584" s="40"/>
      <c r="CK584" s="40"/>
      <c r="CL584" s="40"/>
      <c r="CM584" s="40"/>
      <c r="CN584" s="40"/>
      <c r="CO584" s="40"/>
      <c r="CP584" s="40"/>
      <c r="CQ584" s="40"/>
      <c r="CR584" s="40"/>
      <c r="CS584" s="102"/>
      <c r="CT584" s="103"/>
      <c r="CU584" s="40"/>
      <c r="CV584" s="40"/>
      <c r="CW584" s="40"/>
      <c r="CX584" s="40"/>
      <c r="CY584" s="40"/>
      <c r="CZ584" s="40"/>
      <c r="DA584" s="40"/>
      <c r="DB584" s="40"/>
      <c r="DC584" s="40"/>
      <c r="DD584" s="40"/>
      <c r="DE584" s="40"/>
      <c r="DF584" s="40"/>
      <c r="DG584" s="40"/>
      <c r="DH584" s="40"/>
      <c r="DI584" s="40"/>
      <c r="DJ584" s="40"/>
      <c r="DK584" s="40"/>
      <c r="DL584" s="40"/>
      <c r="DM584" s="40"/>
      <c r="DN584" s="40"/>
      <c r="DO584" s="94"/>
      <c r="DP584" s="100"/>
      <c r="DQ584" s="104"/>
      <c r="DR584" s="105"/>
      <c r="DS584" s="105"/>
      <c r="DT584" s="105"/>
      <c r="DU584" s="105"/>
      <c r="DV584" s="105"/>
      <c r="DW584" s="94"/>
      <c r="DX584" s="191"/>
      <c r="DY584" s="104"/>
      <c r="DZ584" s="105"/>
      <c r="EA584" s="105"/>
      <c r="EB584" s="105"/>
      <c r="EC584" s="105"/>
      <c r="ED584" s="105"/>
      <c r="EE584" s="105"/>
      <c r="EF584" s="94"/>
      <c r="EG584" s="96"/>
      <c r="EH584" s="18"/>
      <c r="EI584" s="2"/>
      <c r="EJ584" s="2"/>
      <c r="EK584" s="100"/>
      <c r="EL584" s="99"/>
      <c r="EM584" s="40"/>
      <c r="EN584" s="40"/>
      <c r="EO584" s="100"/>
      <c r="EP584" s="99"/>
      <c r="EQ584" s="40"/>
      <c r="ER584" s="40"/>
      <c r="ES584" s="40"/>
      <c r="ET584" s="40"/>
      <c r="EU584" s="40"/>
      <c r="EV584" s="40"/>
      <c r="EW584" s="100"/>
      <c r="EX584" s="99"/>
      <c r="EY584" s="40"/>
      <c r="EZ584" s="40"/>
      <c r="FA584" s="40"/>
      <c r="FB584" s="40"/>
      <c r="FC584" s="40"/>
      <c r="FD584" s="40"/>
      <c r="FE584" s="100"/>
    </row>
    <row r="585" spans="1:161">
      <c r="A585" s="119" t="str">
        <f>Validation!B585</f>
        <v>Pass</v>
      </c>
      <c r="B585" s="150"/>
      <c r="C585" s="150"/>
      <c r="D585" s="150"/>
      <c r="E585" s="151"/>
      <c r="F585" s="152"/>
      <c r="G585" s="150"/>
      <c r="H585" s="149"/>
      <c r="I585" s="40"/>
      <c r="J585" s="149"/>
      <c r="K585" s="102"/>
      <c r="L585" s="40"/>
      <c r="M585" s="123"/>
      <c r="N585" s="137"/>
      <c r="O585" s="137"/>
      <c r="P585" s="95"/>
      <c r="Q585" s="94"/>
      <c r="R585" s="96"/>
      <c r="S585" s="95"/>
      <c r="T585" s="40"/>
      <c r="U585" s="40"/>
      <c r="V585" s="185"/>
      <c r="W585" s="167"/>
      <c r="X585" s="96"/>
      <c r="Y585" s="99"/>
      <c r="Z585" s="40"/>
      <c r="AA585" s="40"/>
      <c r="AB585" s="171"/>
      <c r="AC585" s="172"/>
      <c r="AD585" s="40"/>
      <c r="AE585" s="40"/>
      <c r="AF585" s="94"/>
      <c r="AG585" s="94"/>
      <c r="AH585" s="100"/>
      <c r="AI585" s="170"/>
      <c r="AJ585" s="169"/>
      <c r="AK585" s="98"/>
      <c r="AL585" s="168"/>
      <c r="AM585" s="97"/>
      <c r="AN585" s="98"/>
      <c r="AO585" s="98"/>
      <c r="AP585" s="225"/>
      <c r="AQ585" s="175"/>
      <c r="AR585" s="98"/>
      <c r="AS585" s="235"/>
      <c r="AT585" s="168"/>
      <c r="AU585" s="136"/>
      <c r="AV585" s="99"/>
      <c r="AW585" s="40"/>
      <c r="AX585" s="40"/>
      <c r="AY585" s="40"/>
      <c r="AZ585" s="40"/>
      <c r="BA585" s="40"/>
      <c r="BB585" s="40"/>
      <c r="BC585" s="40"/>
      <c r="BD585" s="40"/>
      <c r="BE585" s="40"/>
      <c r="BF585" s="101"/>
      <c r="BG585" s="96"/>
      <c r="BH585" s="99"/>
      <c r="BI585" s="40"/>
      <c r="BJ585" s="40"/>
      <c r="BK585" s="40"/>
      <c r="BL585" s="40"/>
      <c r="BM585" s="40"/>
      <c r="BN585" s="40"/>
      <c r="BO585" s="40"/>
      <c r="BP585" s="100"/>
      <c r="BQ585" s="40"/>
      <c r="BR585" s="40"/>
      <c r="BS585" s="40"/>
      <c r="BT585" s="40"/>
      <c r="BU585" s="40"/>
      <c r="BV585" s="40"/>
      <c r="BW585" s="40"/>
      <c r="BX585" s="40"/>
      <c r="BY585" s="100"/>
      <c r="BZ585" s="99"/>
      <c r="CA585" s="40"/>
      <c r="CB585" s="40"/>
      <c r="CC585" s="40"/>
      <c r="CD585" s="40"/>
      <c r="CE585" s="40"/>
      <c r="CF585" s="40"/>
      <c r="CG585" s="40"/>
      <c r="CH585" s="40"/>
      <c r="CI585" s="40"/>
      <c r="CJ585" s="40"/>
      <c r="CK585" s="40"/>
      <c r="CL585" s="40"/>
      <c r="CM585" s="40"/>
      <c r="CN585" s="40"/>
      <c r="CO585" s="40"/>
      <c r="CP585" s="40"/>
      <c r="CQ585" s="40"/>
      <c r="CR585" s="40"/>
      <c r="CS585" s="102"/>
      <c r="CT585" s="103"/>
      <c r="CU585" s="40"/>
      <c r="CV585" s="40"/>
      <c r="CW585" s="40"/>
      <c r="CX585" s="40"/>
      <c r="CY585" s="40"/>
      <c r="CZ585" s="40"/>
      <c r="DA585" s="40"/>
      <c r="DB585" s="40"/>
      <c r="DC585" s="40"/>
      <c r="DD585" s="40"/>
      <c r="DE585" s="40"/>
      <c r="DF585" s="40"/>
      <c r="DG585" s="40"/>
      <c r="DH585" s="40"/>
      <c r="DI585" s="40"/>
      <c r="DJ585" s="40"/>
      <c r="DK585" s="40"/>
      <c r="DL585" s="40"/>
      <c r="DM585" s="40"/>
      <c r="DN585" s="40"/>
      <c r="DO585" s="94"/>
      <c r="DP585" s="100"/>
      <c r="DQ585" s="104"/>
      <c r="DR585" s="105"/>
      <c r="DS585" s="105"/>
      <c r="DT585" s="105"/>
      <c r="DU585" s="105"/>
      <c r="DV585" s="105"/>
      <c r="DW585" s="94"/>
      <c r="DX585" s="191"/>
      <c r="DY585" s="104"/>
      <c r="DZ585" s="105"/>
      <c r="EA585" s="105"/>
      <c r="EB585" s="105"/>
      <c r="EC585" s="105"/>
      <c r="ED585" s="105"/>
      <c r="EE585" s="105"/>
      <c r="EF585" s="94"/>
      <c r="EG585" s="96"/>
      <c r="EH585" s="18"/>
      <c r="EI585" s="2"/>
      <c r="EJ585" s="2"/>
      <c r="EK585" s="100"/>
      <c r="EL585" s="99"/>
      <c r="EM585" s="40"/>
      <c r="EN585" s="40"/>
      <c r="EO585" s="100"/>
      <c r="EP585" s="99"/>
      <c r="EQ585" s="40"/>
      <c r="ER585" s="40"/>
      <c r="ES585" s="40"/>
      <c r="ET585" s="40"/>
      <c r="EU585" s="40"/>
      <c r="EV585" s="40"/>
      <c r="EW585" s="100"/>
      <c r="EX585" s="99"/>
      <c r="EY585" s="40"/>
      <c r="EZ585" s="40"/>
      <c r="FA585" s="40"/>
      <c r="FB585" s="40"/>
      <c r="FC585" s="40"/>
      <c r="FD585" s="40"/>
      <c r="FE585" s="100"/>
    </row>
    <row r="586" spans="1:161">
      <c r="A586" s="119" t="str">
        <f>Validation!B586</f>
        <v>Pass</v>
      </c>
      <c r="B586" s="150"/>
      <c r="C586" s="150"/>
      <c r="D586" s="150"/>
      <c r="E586" s="151"/>
      <c r="F586" s="152"/>
      <c r="G586" s="150"/>
      <c r="H586" s="149"/>
      <c r="I586" s="40"/>
      <c r="J586" s="149"/>
      <c r="K586" s="102"/>
      <c r="L586" s="40"/>
      <c r="M586" s="123"/>
      <c r="N586" s="137"/>
      <c r="O586" s="137"/>
      <c r="P586" s="95"/>
      <c r="Q586" s="94"/>
      <c r="R586" s="96"/>
      <c r="S586" s="95"/>
      <c r="T586" s="40"/>
      <c r="U586" s="40"/>
      <c r="V586" s="185"/>
      <c r="W586" s="167"/>
      <c r="X586" s="96"/>
      <c r="Y586" s="99"/>
      <c r="Z586" s="40"/>
      <c r="AA586" s="40"/>
      <c r="AB586" s="171"/>
      <c r="AC586" s="172"/>
      <c r="AD586" s="40"/>
      <c r="AE586" s="40"/>
      <c r="AF586" s="94"/>
      <c r="AG586" s="94"/>
      <c r="AH586" s="100"/>
      <c r="AI586" s="170"/>
      <c r="AJ586" s="169"/>
      <c r="AK586" s="98"/>
      <c r="AL586" s="168"/>
      <c r="AM586" s="97"/>
      <c r="AN586" s="98"/>
      <c r="AO586" s="98"/>
      <c r="AP586" s="225"/>
      <c r="AQ586" s="175"/>
      <c r="AR586" s="98"/>
      <c r="AS586" s="235"/>
      <c r="AT586" s="168"/>
      <c r="AU586" s="136"/>
      <c r="AV586" s="99"/>
      <c r="AW586" s="40"/>
      <c r="AX586" s="40"/>
      <c r="AY586" s="40"/>
      <c r="AZ586" s="40"/>
      <c r="BA586" s="40"/>
      <c r="BB586" s="40"/>
      <c r="BC586" s="40"/>
      <c r="BD586" s="40"/>
      <c r="BE586" s="40"/>
      <c r="BF586" s="101"/>
      <c r="BG586" s="96"/>
      <c r="BH586" s="99"/>
      <c r="BI586" s="40"/>
      <c r="BJ586" s="40"/>
      <c r="BK586" s="40"/>
      <c r="BL586" s="40"/>
      <c r="BM586" s="40"/>
      <c r="BN586" s="40"/>
      <c r="BO586" s="40"/>
      <c r="BP586" s="100"/>
      <c r="BQ586" s="40"/>
      <c r="BR586" s="40"/>
      <c r="BS586" s="40"/>
      <c r="BT586" s="40"/>
      <c r="BU586" s="40"/>
      <c r="BV586" s="40"/>
      <c r="BW586" s="40"/>
      <c r="BX586" s="40"/>
      <c r="BY586" s="100"/>
      <c r="BZ586" s="99"/>
      <c r="CA586" s="40"/>
      <c r="CB586" s="40"/>
      <c r="CC586" s="40"/>
      <c r="CD586" s="40"/>
      <c r="CE586" s="40"/>
      <c r="CF586" s="40"/>
      <c r="CG586" s="40"/>
      <c r="CH586" s="40"/>
      <c r="CI586" s="40"/>
      <c r="CJ586" s="40"/>
      <c r="CK586" s="40"/>
      <c r="CL586" s="40"/>
      <c r="CM586" s="40"/>
      <c r="CN586" s="40"/>
      <c r="CO586" s="40"/>
      <c r="CP586" s="40"/>
      <c r="CQ586" s="40"/>
      <c r="CR586" s="40"/>
      <c r="CS586" s="102"/>
      <c r="CT586" s="103"/>
      <c r="CU586" s="40"/>
      <c r="CV586" s="40"/>
      <c r="CW586" s="40"/>
      <c r="CX586" s="40"/>
      <c r="CY586" s="40"/>
      <c r="CZ586" s="40"/>
      <c r="DA586" s="40"/>
      <c r="DB586" s="40"/>
      <c r="DC586" s="40"/>
      <c r="DD586" s="40"/>
      <c r="DE586" s="40"/>
      <c r="DF586" s="40"/>
      <c r="DG586" s="40"/>
      <c r="DH586" s="40"/>
      <c r="DI586" s="40"/>
      <c r="DJ586" s="40"/>
      <c r="DK586" s="40"/>
      <c r="DL586" s="40"/>
      <c r="DM586" s="40"/>
      <c r="DN586" s="40"/>
      <c r="DO586" s="94"/>
      <c r="DP586" s="100"/>
      <c r="DQ586" s="104"/>
      <c r="DR586" s="105"/>
      <c r="DS586" s="105"/>
      <c r="DT586" s="105"/>
      <c r="DU586" s="105"/>
      <c r="DV586" s="105"/>
      <c r="DW586" s="94"/>
      <c r="DX586" s="191"/>
      <c r="DY586" s="104"/>
      <c r="DZ586" s="105"/>
      <c r="EA586" s="105"/>
      <c r="EB586" s="105"/>
      <c r="EC586" s="105"/>
      <c r="ED586" s="105"/>
      <c r="EE586" s="105"/>
      <c r="EF586" s="94"/>
      <c r="EG586" s="96"/>
      <c r="EH586" s="18"/>
      <c r="EI586" s="2"/>
      <c r="EJ586" s="2"/>
      <c r="EK586" s="100"/>
      <c r="EL586" s="99"/>
      <c r="EM586" s="40"/>
      <c r="EN586" s="40"/>
      <c r="EO586" s="100"/>
      <c r="EP586" s="99"/>
      <c r="EQ586" s="40"/>
      <c r="ER586" s="40"/>
      <c r="ES586" s="40"/>
      <c r="ET586" s="40"/>
      <c r="EU586" s="40"/>
      <c r="EV586" s="40"/>
      <c r="EW586" s="100"/>
      <c r="EX586" s="99"/>
      <c r="EY586" s="40"/>
      <c r="EZ586" s="40"/>
      <c r="FA586" s="40"/>
      <c r="FB586" s="40"/>
      <c r="FC586" s="40"/>
      <c r="FD586" s="40"/>
      <c r="FE586" s="100"/>
    </row>
    <row r="587" spans="1:161">
      <c r="A587" s="119" t="str">
        <f>Validation!B587</f>
        <v>Pass</v>
      </c>
      <c r="B587" s="150"/>
      <c r="C587" s="150"/>
      <c r="D587" s="150"/>
      <c r="E587" s="151"/>
      <c r="F587" s="152"/>
      <c r="G587" s="150"/>
      <c r="H587" s="149"/>
      <c r="I587" s="40"/>
      <c r="J587" s="149"/>
      <c r="K587" s="102"/>
      <c r="L587" s="40"/>
      <c r="M587" s="123"/>
      <c r="N587" s="137"/>
      <c r="O587" s="137"/>
      <c r="P587" s="95"/>
      <c r="Q587" s="94"/>
      <c r="R587" s="96"/>
      <c r="S587" s="95"/>
      <c r="T587" s="40"/>
      <c r="U587" s="40"/>
      <c r="V587" s="185"/>
      <c r="W587" s="167"/>
      <c r="X587" s="96"/>
      <c r="Y587" s="99"/>
      <c r="Z587" s="40"/>
      <c r="AA587" s="40"/>
      <c r="AB587" s="171"/>
      <c r="AC587" s="172"/>
      <c r="AD587" s="40"/>
      <c r="AE587" s="40"/>
      <c r="AF587" s="94"/>
      <c r="AG587" s="94"/>
      <c r="AH587" s="100"/>
      <c r="AI587" s="170"/>
      <c r="AJ587" s="169"/>
      <c r="AK587" s="98"/>
      <c r="AL587" s="168"/>
      <c r="AM587" s="97"/>
      <c r="AN587" s="98"/>
      <c r="AO587" s="98"/>
      <c r="AP587" s="225"/>
      <c r="AQ587" s="175"/>
      <c r="AR587" s="98"/>
      <c r="AS587" s="235"/>
      <c r="AT587" s="168"/>
      <c r="AU587" s="136"/>
      <c r="AV587" s="99"/>
      <c r="AW587" s="40"/>
      <c r="AX587" s="40"/>
      <c r="AY587" s="40"/>
      <c r="AZ587" s="40"/>
      <c r="BA587" s="40"/>
      <c r="BB587" s="40"/>
      <c r="BC587" s="40"/>
      <c r="BD587" s="40"/>
      <c r="BE587" s="40"/>
      <c r="BF587" s="101"/>
      <c r="BG587" s="96"/>
      <c r="BH587" s="99"/>
      <c r="BI587" s="40"/>
      <c r="BJ587" s="40"/>
      <c r="BK587" s="40"/>
      <c r="BL587" s="40"/>
      <c r="BM587" s="40"/>
      <c r="BN587" s="40"/>
      <c r="BO587" s="40"/>
      <c r="BP587" s="100"/>
      <c r="BQ587" s="40"/>
      <c r="BR587" s="40"/>
      <c r="BS587" s="40"/>
      <c r="BT587" s="40"/>
      <c r="BU587" s="40"/>
      <c r="BV587" s="40"/>
      <c r="BW587" s="40"/>
      <c r="BX587" s="40"/>
      <c r="BY587" s="100"/>
      <c r="BZ587" s="99"/>
      <c r="CA587" s="40"/>
      <c r="CB587" s="40"/>
      <c r="CC587" s="40"/>
      <c r="CD587" s="40"/>
      <c r="CE587" s="40"/>
      <c r="CF587" s="40"/>
      <c r="CG587" s="40"/>
      <c r="CH587" s="40"/>
      <c r="CI587" s="40"/>
      <c r="CJ587" s="40"/>
      <c r="CK587" s="40"/>
      <c r="CL587" s="40"/>
      <c r="CM587" s="40"/>
      <c r="CN587" s="40"/>
      <c r="CO587" s="40"/>
      <c r="CP587" s="40"/>
      <c r="CQ587" s="40"/>
      <c r="CR587" s="40"/>
      <c r="CS587" s="102"/>
      <c r="CT587" s="103"/>
      <c r="CU587" s="40"/>
      <c r="CV587" s="40"/>
      <c r="CW587" s="40"/>
      <c r="CX587" s="40"/>
      <c r="CY587" s="40"/>
      <c r="CZ587" s="40"/>
      <c r="DA587" s="40"/>
      <c r="DB587" s="40"/>
      <c r="DC587" s="40"/>
      <c r="DD587" s="40"/>
      <c r="DE587" s="40"/>
      <c r="DF587" s="40"/>
      <c r="DG587" s="40"/>
      <c r="DH587" s="40"/>
      <c r="DI587" s="40"/>
      <c r="DJ587" s="40"/>
      <c r="DK587" s="40"/>
      <c r="DL587" s="40"/>
      <c r="DM587" s="40"/>
      <c r="DN587" s="40"/>
      <c r="DO587" s="94"/>
      <c r="DP587" s="100"/>
      <c r="DQ587" s="104"/>
      <c r="DR587" s="105"/>
      <c r="DS587" s="105"/>
      <c r="DT587" s="105"/>
      <c r="DU587" s="105"/>
      <c r="DV587" s="105"/>
      <c r="DW587" s="94"/>
      <c r="DX587" s="191"/>
      <c r="DY587" s="104"/>
      <c r="DZ587" s="105"/>
      <c r="EA587" s="105"/>
      <c r="EB587" s="105"/>
      <c r="EC587" s="105"/>
      <c r="ED587" s="105"/>
      <c r="EE587" s="105"/>
      <c r="EF587" s="94"/>
      <c r="EG587" s="96"/>
      <c r="EH587" s="18"/>
      <c r="EI587" s="2"/>
      <c r="EJ587" s="2"/>
      <c r="EK587" s="100"/>
      <c r="EL587" s="99"/>
      <c r="EM587" s="40"/>
      <c r="EN587" s="40"/>
      <c r="EO587" s="100"/>
      <c r="EP587" s="99"/>
      <c r="EQ587" s="40"/>
      <c r="ER587" s="40"/>
      <c r="ES587" s="40"/>
      <c r="ET587" s="40"/>
      <c r="EU587" s="40"/>
      <c r="EV587" s="40"/>
      <c r="EW587" s="100"/>
      <c r="EX587" s="99"/>
      <c r="EY587" s="40"/>
      <c r="EZ587" s="40"/>
      <c r="FA587" s="40"/>
      <c r="FB587" s="40"/>
      <c r="FC587" s="40"/>
      <c r="FD587" s="40"/>
      <c r="FE587" s="100"/>
    </row>
    <row r="588" spans="1:161">
      <c r="A588" s="119" t="str">
        <f>Validation!B588</f>
        <v>Pass</v>
      </c>
      <c r="B588" s="150"/>
      <c r="C588" s="150"/>
      <c r="D588" s="150"/>
      <c r="E588" s="151"/>
      <c r="F588" s="152"/>
      <c r="G588" s="150"/>
      <c r="H588" s="149"/>
      <c r="I588" s="40"/>
      <c r="J588" s="149"/>
      <c r="K588" s="102"/>
      <c r="L588" s="40"/>
      <c r="M588" s="123"/>
      <c r="N588" s="137"/>
      <c r="O588" s="137"/>
      <c r="P588" s="95"/>
      <c r="Q588" s="94"/>
      <c r="R588" s="96"/>
      <c r="S588" s="95"/>
      <c r="T588" s="40"/>
      <c r="U588" s="40"/>
      <c r="V588" s="185"/>
      <c r="W588" s="167"/>
      <c r="X588" s="96"/>
      <c r="Y588" s="99"/>
      <c r="Z588" s="40"/>
      <c r="AA588" s="40"/>
      <c r="AB588" s="171"/>
      <c r="AC588" s="172"/>
      <c r="AD588" s="40"/>
      <c r="AE588" s="40"/>
      <c r="AF588" s="94"/>
      <c r="AG588" s="94"/>
      <c r="AH588" s="100"/>
      <c r="AI588" s="170"/>
      <c r="AJ588" s="169"/>
      <c r="AK588" s="98"/>
      <c r="AL588" s="168"/>
      <c r="AM588" s="97"/>
      <c r="AN588" s="98"/>
      <c r="AO588" s="98"/>
      <c r="AP588" s="225"/>
      <c r="AQ588" s="175"/>
      <c r="AR588" s="98"/>
      <c r="AS588" s="235"/>
      <c r="AT588" s="168"/>
      <c r="AU588" s="136"/>
      <c r="AV588" s="99"/>
      <c r="AW588" s="40"/>
      <c r="AX588" s="40"/>
      <c r="AY588" s="40"/>
      <c r="AZ588" s="40"/>
      <c r="BA588" s="40"/>
      <c r="BB588" s="40"/>
      <c r="BC588" s="40"/>
      <c r="BD588" s="40"/>
      <c r="BE588" s="40"/>
      <c r="BF588" s="101"/>
      <c r="BG588" s="96"/>
      <c r="BH588" s="99"/>
      <c r="BI588" s="40"/>
      <c r="BJ588" s="40"/>
      <c r="BK588" s="40"/>
      <c r="BL588" s="40"/>
      <c r="BM588" s="40"/>
      <c r="BN588" s="40"/>
      <c r="BO588" s="40"/>
      <c r="BP588" s="100"/>
      <c r="BQ588" s="40"/>
      <c r="BR588" s="40"/>
      <c r="BS588" s="40"/>
      <c r="BT588" s="40"/>
      <c r="BU588" s="40"/>
      <c r="BV588" s="40"/>
      <c r="BW588" s="40"/>
      <c r="BX588" s="40"/>
      <c r="BY588" s="100"/>
      <c r="BZ588" s="99"/>
      <c r="CA588" s="40"/>
      <c r="CB588" s="40"/>
      <c r="CC588" s="40"/>
      <c r="CD588" s="40"/>
      <c r="CE588" s="40"/>
      <c r="CF588" s="40"/>
      <c r="CG588" s="40"/>
      <c r="CH588" s="40"/>
      <c r="CI588" s="40"/>
      <c r="CJ588" s="40"/>
      <c r="CK588" s="40"/>
      <c r="CL588" s="40"/>
      <c r="CM588" s="40"/>
      <c r="CN588" s="40"/>
      <c r="CO588" s="40"/>
      <c r="CP588" s="40"/>
      <c r="CQ588" s="40"/>
      <c r="CR588" s="40"/>
      <c r="CS588" s="102"/>
      <c r="CT588" s="103"/>
      <c r="CU588" s="40"/>
      <c r="CV588" s="40"/>
      <c r="CW588" s="40"/>
      <c r="CX588" s="40"/>
      <c r="CY588" s="40"/>
      <c r="CZ588" s="40"/>
      <c r="DA588" s="40"/>
      <c r="DB588" s="40"/>
      <c r="DC588" s="40"/>
      <c r="DD588" s="40"/>
      <c r="DE588" s="40"/>
      <c r="DF588" s="40"/>
      <c r="DG588" s="40"/>
      <c r="DH588" s="40"/>
      <c r="DI588" s="40"/>
      <c r="DJ588" s="40"/>
      <c r="DK588" s="40"/>
      <c r="DL588" s="40"/>
      <c r="DM588" s="40"/>
      <c r="DN588" s="40"/>
      <c r="DO588" s="94"/>
      <c r="DP588" s="100"/>
      <c r="DQ588" s="104"/>
      <c r="DR588" s="105"/>
      <c r="DS588" s="105"/>
      <c r="DT588" s="105"/>
      <c r="DU588" s="105"/>
      <c r="DV588" s="105"/>
      <c r="DW588" s="94"/>
      <c r="DX588" s="191"/>
      <c r="DY588" s="104"/>
      <c r="DZ588" s="105"/>
      <c r="EA588" s="105"/>
      <c r="EB588" s="105"/>
      <c r="EC588" s="105"/>
      <c r="ED588" s="105"/>
      <c r="EE588" s="105"/>
      <c r="EF588" s="94"/>
      <c r="EG588" s="96"/>
      <c r="EH588" s="18"/>
      <c r="EI588" s="2"/>
      <c r="EJ588" s="2"/>
      <c r="EK588" s="100"/>
      <c r="EL588" s="99"/>
      <c r="EM588" s="40"/>
      <c r="EN588" s="40"/>
      <c r="EO588" s="100"/>
      <c r="EP588" s="99"/>
      <c r="EQ588" s="40"/>
      <c r="ER588" s="40"/>
      <c r="ES588" s="40"/>
      <c r="ET588" s="40"/>
      <c r="EU588" s="40"/>
      <c r="EV588" s="40"/>
      <c r="EW588" s="100"/>
      <c r="EX588" s="99"/>
      <c r="EY588" s="40"/>
      <c r="EZ588" s="40"/>
      <c r="FA588" s="40"/>
      <c r="FB588" s="40"/>
      <c r="FC588" s="40"/>
      <c r="FD588" s="40"/>
      <c r="FE588" s="100"/>
    </row>
    <row r="589" spans="1:161">
      <c r="A589" s="119" t="str">
        <f>Validation!B589</f>
        <v>Pass</v>
      </c>
      <c r="B589" s="150"/>
      <c r="C589" s="150"/>
      <c r="D589" s="150"/>
      <c r="E589" s="151"/>
      <c r="F589" s="152"/>
      <c r="G589" s="150"/>
      <c r="H589" s="149"/>
      <c r="I589" s="40"/>
      <c r="J589" s="149"/>
      <c r="K589" s="102"/>
      <c r="L589" s="40"/>
      <c r="M589" s="123"/>
      <c r="N589" s="137"/>
      <c r="O589" s="137"/>
      <c r="P589" s="95"/>
      <c r="Q589" s="94"/>
      <c r="R589" s="96"/>
      <c r="S589" s="95"/>
      <c r="T589" s="40"/>
      <c r="U589" s="40"/>
      <c r="V589" s="185"/>
      <c r="W589" s="167"/>
      <c r="X589" s="96"/>
      <c r="Y589" s="99"/>
      <c r="Z589" s="40"/>
      <c r="AA589" s="40"/>
      <c r="AB589" s="171"/>
      <c r="AC589" s="172"/>
      <c r="AD589" s="40"/>
      <c r="AE589" s="40"/>
      <c r="AF589" s="94"/>
      <c r="AG589" s="94"/>
      <c r="AH589" s="100"/>
      <c r="AI589" s="170"/>
      <c r="AJ589" s="169"/>
      <c r="AK589" s="98"/>
      <c r="AL589" s="168"/>
      <c r="AM589" s="97"/>
      <c r="AN589" s="98"/>
      <c r="AO589" s="98"/>
      <c r="AP589" s="225"/>
      <c r="AQ589" s="175"/>
      <c r="AR589" s="98"/>
      <c r="AS589" s="235"/>
      <c r="AT589" s="168"/>
      <c r="AU589" s="136"/>
      <c r="AV589" s="99"/>
      <c r="AW589" s="40"/>
      <c r="AX589" s="40"/>
      <c r="AY589" s="40"/>
      <c r="AZ589" s="40"/>
      <c r="BA589" s="40"/>
      <c r="BB589" s="40"/>
      <c r="BC589" s="40"/>
      <c r="BD589" s="40"/>
      <c r="BE589" s="40"/>
      <c r="BF589" s="101"/>
      <c r="BG589" s="96"/>
      <c r="BH589" s="99"/>
      <c r="BI589" s="40"/>
      <c r="BJ589" s="40"/>
      <c r="BK589" s="40"/>
      <c r="BL589" s="40"/>
      <c r="BM589" s="40"/>
      <c r="BN589" s="40"/>
      <c r="BO589" s="40"/>
      <c r="BP589" s="100"/>
      <c r="BQ589" s="40"/>
      <c r="BR589" s="40"/>
      <c r="BS589" s="40"/>
      <c r="BT589" s="40"/>
      <c r="BU589" s="40"/>
      <c r="BV589" s="40"/>
      <c r="BW589" s="40"/>
      <c r="BX589" s="40"/>
      <c r="BY589" s="100"/>
      <c r="BZ589" s="99"/>
      <c r="CA589" s="40"/>
      <c r="CB589" s="40"/>
      <c r="CC589" s="40"/>
      <c r="CD589" s="40"/>
      <c r="CE589" s="40"/>
      <c r="CF589" s="40"/>
      <c r="CG589" s="40"/>
      <c r="CH589" s="40"/>
      <c r="CI589" s="40"/>
      <c r="CJ589" s="40"/>
      <c r="CK589" s="40"/>
      <c r="CL589" s="40"/>
      <c r="CM589" s="40"/>
      <c r="CN589" s="40"/>
      <c r="CO589" s="40"/>
      <c r="CP589" s="40"/>
      <c r="CQ589" s="40"/>
      <c r="CR589" s="40"/>
      <c r="CS589" s="102"/>
      <c r="CT589" s="103"/>
      <c r="CU589" s="40"/>
      <c r="CV589" s="40"/>
      <c r="CW589" s="40"/>
      <c r="CX589" s="40"/>
      <c r="CY589" s="40"/>
      <c r="CZ589" s="40"/>
      <c r="DA589" s="40"/>
      <c r="DB589" s="40"/>
      <c r="DC589" s="40"/>
      <c r="DD589" s="40"/>
      <c r="DE589" s="40"/>
      <c r="DF589" s="40"/>
      <c r="DG589" s="40"/>
      <c r="DH589" s="40"/>
      <c r="DI589" s="40"/>
      <c r="DJ589" s="40"/>
      <c r="DK589" s="40"/>
      <c r="DL589" s="40"/>
      <c r="DM589" s="40"/>
      <c r="DN589" s="40"/>
      <c r="DO589" s="94"/>
      <c r="DP589" s="100"/>
      <c r="DQ589" s="104"/>
      <c r="DR589" s="105"/>
      <c r="DS589" s="105"/>
      <c r="DT589" s="105"/>
      <c r="DU589" s="105"/>
      <c r="DV589" s="105"/>
      <c r="DW589" s="94"/>
      <c r="DX589" s="191"/>
      <c r="DY589" s="104"/>
      <c r="DZ589" s="105"/>
      <c r="EA589" s="105"/>
      <c r="EB589" s="105"/>
      <c r="EC589" s="105"/>
      <c r="ED589" s="105"/>
      <c r="EE589" s="105"/>
      <c r="EF589" s="94"/>
      <c r="EG589" s="96"/>
      <c r="EH589" s="18"/>
      <c r="EI589" s="2"/>
      <c r="EJ589" s="2"/>
      <c r="EK589" s="100"/>
      <c r="EL589" s="99"/>
      <c r="EM589" s="40"/>
      <c r="EN589" s="40"/>
      <c r="EO589" s="100"/>
      <c r="EP589" s="99"/>
      <c r="EQ589" s="40"/>
      <c r="ER589" s="40"/>
      <c r="ES589" s="40"/>
      <c r="ET589" s="40"/>
      <c r="EU589" s="40"/>
      <c r="EV589" s="40"/>
      <c r="EW589" s="100"/>
      <c r="EX589" s="99"/>
      <c r="EY589" s="40"/>
      <c r="EZ589" s="40"/>
      <c r="FA589" s="40"/>
      <c r="FB589" s="40"/>
      <c r="FC589" s="40"/>
      <c r="FD589" s="40"/>
      <c r="FE589" s="100"/>
    </row>
    <row r="590" spans="1:161">
      <c r="A590" s="119" t="str">
        <f>Validation!B590</f>
        <v>Pass</v>
      </c>
      <c r="B590" s="150"/>
      <c r="C590" s="150"/>
      <c r="D590" s="150"/>
      <c r="E590" s="151"/>
      <c r="F590" s="152"/>
      <c r="G590" s="150"/>
      <c r="H590" s="149"/>
      <c r="I590" s="40"/>
      <c r="J590" s="149"/>
      <c r="K590" s="102"/>
      <c r="L590" s="40"/>
      <c r="M590" s="123"/>
      <c r="N590" s="137"/>
      <c r="O590" s="137"/>
      <c r="P590" s="95"/>
      <c r="Q590" s="94"/>
      <c r="R590" s="96"/>
      <c r="S590" s="95"/>
      <c r="T590" s="40"/>
      <c r="U590" s="40"/>
      <c r="V590" s="185"/>
      <c r="W590" s="167"/>
      <c r="X590" s="96"/>
      <c r="Y590" s="99"/>
      <c r="Z590" s="40"/>
      <c r="AA590" s="40"/>
      <c r="AB590" s="171"/>
      <c r="AC590" s="172"/>
      <c r="AD590" s="40"/>
      <c r="AE590" s="40"/>
      <c r="AF590" s="94"/>
      <c r="AG590" s="94"/>
      <c r="AH590" s="100"/>
      <c r="AI590" s="170"/>
      <c r="AJ590" s="169"/>
      <c r="AK590" s="98"/>
      <c r="AL590" s="168"/>
      <c r="AM590" s="97"/>
      <c r="AN590" s="98"/>
      <c r="AO590" s="98"/>
      <c r="AP590" s="225"/>
      <c r="AQ590" s="175"/>
      <c r="AR590" s="98"/>
      <c r="AS590" s="235"/>
      <c r="AT590" s="168"/>
      <c r="AU590" s="136"/>
      <c r="AV590" s="99"/>
      <c r="AW590" s="40"/>
      <c r="AX590" s="40"/>
      <c r="AY590" s="40"/>
      <c r="AZ590" s="40"/>
      <c r="BA590" s="40"/>
      <c r="BB590" s="40"/>
      <c r="BC590" s="40"/>
      <c r="BD590" s="40"/>
      <c r="BE590" s="40"/>
      <c r="BF590" s="101"/>
      <c r="BG590" s="96"/>
      <c r="BH590" s="99"/>
      <c r="BI590" s="40"/>
      <c r="BJ590" s="40"/>
      <c r="BK590" s="40"/>
      <c r="BL590" s="40"/>
      <c r="BM590" s="40"/>
      <c r="BN590" s="40"/>
      <c r="BO590" s="40"/>
      <c r="BP590" s="100"/>
      <c r="BQ590" s="40"/>
      <c r="BR590" s="40"/>
      <c r="BS590" s="40"/>
      <c r="BT590" s="40"/>
      <c r="BU590" s="40"/>
      <c r="BV590" s="40"/>
      <c r="BW590" s="40"/>
      <c r="BX590" s="40"/>
      <c r="BY590" s="100"/>
      <c r="BZ590" s="99"/>
      <c r="CA590" s="40"/>
      <c r="CB590" s="40"/>
      <c r="CC590" s="40"/>
      <c r="CD590" s="40"/>
      <c r="CE590" s="40"/>
      <c r="CF590" s="40"/>
      <c r="CG590" s="40"/>
      <c r="CH590" s="40"/>
      <c r="CI590" s="40"/>
      <c r="CJ590" s="40"/>
      <c r="CK590" s="40"/>
      <c r="CL590" s="40"/>
      <c r="CM590" s="40"/>
      <c r="CN590" s="40"/>
      <c r="CO590" s="40"/>
      <c r="CP590" s="40"/>
      <c r="CQ590" s="40"/>
      <c r="CR590" s="40"/>
      <c r="CS590" s="102"/>
      <c r="CT590" s="103"/>
      <c r="CU590" s="40"/>
      <c r="CV590" s="40"/>
      <c r="CW590" s="40"/>
      <c r="CX590" s="40"/>
      <c r="CY590" s="40"/>
      <c r="CZ590" s="40"/>
      <c r="DA590" s="40"/>
      <c r="DB590" s="40"/>
      <c r="DC590" s="40"/>
      <c r="DD590" s="40"/>
      <c r="DE590" s="40"/>
      <c r="DF590" s="40"/>
      <c r="DG590" s="40"/>
      <c r="DH590" s="40"/>
      <c r="DI590" s="40"/>
      <c r="DJ590" s="40"/>
      <c r="DK590" s="40"/>
      <c r="DL590" s="40"/>
      <c r="DM590" s="40"/>
      <c r="DN590" s="40"/>
      <c r="DO590" s="94"/>
      <c r="DP590" s="100"/>
      <c r="DQ590" s="104"/>
      <c r="DR590" s="105"/>
      <c r="DS590" s="105"/>
      <c r="DT590" s="105"/>
      <c r="DU590" s="105"/>
      <c r="DV590" s="105"/>
      <c r="DW590" s="94"/>
      <c r="DX590" s="191"/>
      <c r="DY590" s="104"/>
      <c r="DZ590" s="105"/>
      <c r="EA590" s="105"/>
      <c r="EB590" s="105"/>
      <c r="EC590" s="105"/>
      <c r="ED590" s="105"/>
      <c r="EE590" s="105"/>
      <c r="EF590" s="94"/>
      <c r="EG590" s="96"/>
      <c r="EH590" s="18"/>
      <c r="EI590" s="2"/>
      <c r="EJ590" s="2"/>
      <c r="EK590" s="100"/>
      <c r="EL590" s="99"/>
      <c r="EM590" s="40"/>
      <c r="EN590" s="40"/>
      <c r="EO590" s="100"/>
      <c r="EP590" s="99"/>
      <c r="EQ590" s="40"/>
      <c r="ER590" s="40"/>
      <c r="ES590" s="40"/>
      <c r="ET590" s="40"/>
      <c r="EU590" s="40"/>
      <c r="EV590" s="40"/>
      <c r="EW590" s="100"/>
      <c r="EX590" s="99"/>
      <c r="EY590" s="40"/>
      <c r="EZ590" s="40"/>
      <c r="FA590" s="40"/>
      <c r="FB590" s="40"/>
      <c r="FC590" s="40"/>
      <c r="FD590" s="40"/>
      <c r="FE590" s="100"/>
    </row>
    <row r="591" spans="1:161">
      <c r="A591" s="119" t="str">
        <f>Validation!B591</f>
        <v>Pass</v>
      </c>
      <c r="B591" s="150"/>
      <c r="C591" s="150"/>
      <c r="D591" s="150"/>
      <c r="E591" s="151"/>
      <c r="F591" s="152"/>
      <c r="G591" s="150"/>
      <c r="H591" s="149"/>
      <c r="I591" s="40"/>
      <c r="J591" s="149"/>
      <c r="K591" s="102"/>
      <c r="L591" s="40"/>
      <c r="M591" s="123"/>
      <c r="N591" s="137"/>
      <c r="O591" s="137"/>
      <c r="P591" s="95"/>
      <c r="Q591" s="94"/>
      <c r="R591" s="96"/>
      <c r="S591" s="95"/>
      <c r="T591" s="40"/>
      <c r="U591" s="40"/>
      <c r="V591" s="185"/>
      <c r="W591" s="167"/>
      <c r="X591" s="96"/>
      <c r="Y591" s="99"/>
      <c r="Z591" s="40"/>
      <c r="AA591" s="40"/>
      <c r="AB591" s="171"/>
      <c r="AC591" s="172"/>
      <c r="AD591" s="40"/>
      <c r="AE591" s="40"/>
      <c r="AF591" s="94"/>
      <c r="AG591" s="94"/>
      <c r="AH591" s="100"/>
      <c r="AI591" s="170"/>
      <c r="AJ591" s="169"/>
      <c r="AK591" s="98"/>
      <c r="AL591" s="168"/>
      <c r="AM591" s="97"/>
      <c r="AN591" s="98"/>
      <c r="AO591" s="98"/>
      <c r="AP591" s="225"/>
      <c r="AQ591" s="175"/>
      <c r="AR591" s="98"/>
      <c r="AS591" s="235"/>
      <c r="AT591" s="168"/>
      <c r="AU591" s="136"/>
      <c r="AV591" s="99"/>
      <c r="AW591" s="40"/>
      <c r="AX591" s="40"/>
      <c r="AY591" s="40"/>
      <c r="AZ591" s="40"/>
      <c r="BA591" s="40"/>
      <c r="BB591" s="40"/>
      <c r="BC591" s="40"/>
      <c r="BD591" s="40"/>
      <c r="BE591" s="40"/>
      <c r="BF591" s="101"/>
      <c r="BG591" s="96"/>
      <c r="BH591" s="99"/>
      <c r="BI591" s="40"/>
      <c r="BJ591" s="40"/>
      <c r="BK591" s="40"/>
      <c r="BL591" s="40"/>
      <c r="BM591" s="40"/>
      <c r="BN591" s="40"/>
      <c r="BO591" s="40"/>
      <c r="BP591" s="100"/>
      <c r="BQ591" s="40"/>
      <c r="BR591" s="40"/>
      <c r="BS591" s="40"/>
      <c r="BT591" s="40"/>
      <c r="BU591" s="40"/>
      <c r="BV591" s="40"/>
      <c r="BW591" s="40"/>
      <c r="BX591" s="40"/>
      <c r="BY591" s="100"/>
      <c r="BZ591" s="99"/>
      <c r="CA591" s="40"/>
      <c r="CB591" s="40"/>
      <c r="CC591" s="40"/>
      <c r="CD591" s="40"/>
      <c r="CE591" s="40"/>
      <c r="CF591" s="40"/>
      <c r="CG591" s="40"/>
      <c r="CH591" s="40"/>
      <c r="CI591" s="40"/>
      <c r="CJ591" s="40"/>
      <c r="CK591" s="40"/>
      <c r="CL591" s="40"/>
      <c r="CM591" s="40"/>
      <c r="CN591" s="40"/>
      <c r="CO591" s="40"/>
      <c r="CP591" s="40"/>
      <c r="CQ591" s="40"/>
      <c r="CR591" s="40"/>
      <c r="CS591" s="102"/>
      <c r="CT591" s="103"/>
      <c r="CU591" s="40"/>
      <c r="CV591" s="40"/>
      <c r="CW591" s="40"/>
      <c r="CX591" s="40"/>
      <c r="CY591" s="40"/>
      <c r="CZ591" s="40"/>
      <c r="DA591" s="40"/>
      <c r="DB591" s="40"/>
      <c r="DC591" s="40"/>
      <c r="DD591" s="40"/>
      <c r="DE591" s="40"/>
      <c r="DF591" s="40"/>
      <c r="DG591" s="40"/>
      <c r="DH591" s="40"/>
      <c r="DI591" s="40"/>
      <c r="DJ591" s="40"/>
      <c r="DK591" s="40"/>
      <c r="DL591" s="40"/>
      <c r="DM591" s="40"/>
      <c r="DN591" s="40"/>
      <c r="DO591" s="94"/>
      <c r="DP591" s="100"/>
      <c r="DQ591" s="104"/>
      <c r="DR591" s="105"/>
      <c r="DS591" s="105"/>
      <c r="DT591" s="105"/>
      <c r="DU591" s="105"/>
      <c r="DV591" s="105"/>
      <c r="DW591" s="94"/>
      <c r="DX591" s="191"/>
      <c r="DY591" s="104"/>
      <c r="DZ591" s="105"/>
      <c r="EA591" s="105"/>
      <c r="EB591" s="105"/>
      <c r="EC591" s="105"/>
      <c r="ED591" s="105"/>
      <c r="EE591" s="105"/>
      <c r="EF591" s="94"/>
      <c r="EG591" s="96"/>
      <c r="EH591" s="18"/>
      <c r="EI591" s="2"/>
      <c r="EJ591" s="2"/>
      <c r="EK591" s="100"/>
      <c r="EL591" s="99"/>
      <c r="EM591" s="40"/>
      <c r="EN591" s="40"/>
      <c r="EO591" s="100"/>
      <c r="EP591" s="99"/>
      <c r="EQ591" s="40"/>
      <c r="ER591" s="40"/>
      <c r="ES591" s="40"/>
      <c r="ET591" s="40"/>
      <c r="EU591" s="40"/>
      <c r="EV591" s="40"/>
      <c r="EW591" s="100"/>
      <c r="EX591" s="99"/>
      <c r="EY591" s="40"/>
      <c r="EZ591" s="40"/>
      <c r="FA591" s="40"/>
      <c r="FB591" s="40"/>
      <c r="FC591" s="40"/>
      <c r="FD591" s="40"/>
      <c r="FE591" s="100"/>
    </row>
    <row r="592" spans="1:161">
      <c r="A592" s="119" t="str">
        <f>Validation!B592</f>
        <v>Pass</v>
      </c>
      <c r="B592" s="150"/>
      <c r="C592" s="150"/>
      <c r="D592" s="150"/>
      <c r="E592" s="151"/>
      <c r="F592" s="152"/>
      <c r="G592" s="150"/>
      <c r="H592" s="149"/>
      <c r="I592" s="40"/>
      <c r="J592" s="149"/>
      <c r="K592" s="102"/>
      <c r="L592" s="40"/>
      <c r="M592" s="123"/>
      <c r="N592" s="137"/>
      <c r="O592" s="137"/>
      <c r="P592" s="95"/>
      <c r="Q592" s="94"/>
      <c r="R592" s="96"/>
      <c r="S592" s="95"/>
      <c r="T592" s="40"/>
      <c r="U592" s="40"/>
      <c r="V592" s="185"/>
      <c r="W592" s="167"/>
      <c r="X592" s="96"/>
      <c r="Y592" s="99"/>
      <c r="Z592" s="40"/>
      <c r="AA592" s="40"/>
      <c r="AB592" s="171"/>
      <c r="AC592" s="172"/>
      <c r="AD592" s="40"/>
      <c r="AE592" s="40"/>
      <c r="AF592" s="94"/>
      <c r="AG592" s="94"/>
      <c r="AH592" s="100"/>
      <c r="AI592" s="170"/>
      <c r="AJ592" s="169"/>
      <c r="AK592" s="98"/>
      <c r="AL592" s="168"/>
      <c r="AM592" s="97"/>
      <c r="AN592" s="98"/>
      <c r="AO592" s="98"/>
      <c r="AP592" s="225"/>
      <c r="AQ592" s="175"/>
      <c r="AR592" s="98"/>
      <c r="AS592" s="235"/>
      <c r="AT592" s="168"/>
      <c r="AU592" s="136"/>
      <c r="AV592" s="99"/>
      <c r="AW592" s="40"/>
      <c r="AX592" s="40"/>
      <c r="AY592" s="40"/>
      <c r="AZ592" s="40"/>
      <c r="BA592" s="40"/>
      <c r="BB592" s="40"/>
      <c r="BC592" s="40"/>
      <c r="BD592" s="40"/>
      <c r="BE592" s="40"/>
      <c r="BF592" s="101"/>
      <c r="BG592" s="96"/>
      <c r="BH592" s="99"/>
      <c r="BI592" s="40"/>
      <c r="BJ592" s="40"/>
      <c r="BK592" s="40"/>
      <c r="BL592" s="40"/>
      <c r="BM592" s="40"/>
      <c r="BN592" s="40"/>
      <c r="BO592" s="40"/>
      <c r="BP592" s="100"/>
      <c r="BQ592" s="40"/>
      <c r="BR592" s="40"/>
      <c r="BS592" s="40"/>
      <c r="BT592" s="40"/>
      <c r="BU592" s="40"/>
      <c r="BV592" s="40"/>
      <c r="BW592" s="40"/>
      <c r="BX592" s="40"/>
      <c r="BY592" s="100"/>
      <c r="BZ592" s="99"/>
      <c r="CA592" s="40"/>
      <c r="CB592" s="40"/>
      <c r="CC592" s="40"/>
      <c r="CD592" s="40"/>
      <c r="CE592" s="40"/>
      <c r="CF592" s="40"/>
      <c r="CG592" s="40"/>
      <c r="CH592" s="40"/>
      <c r="CI592" s="40"/>
      <c r="CJ592" s="40"/>
      <c r="CK592" s="40"/>
      <c r="CL592" s="40"/>
      <c r="CM592" s="40"/>
      <c r="CN592" s="40"/>
      <c r="CO592" s="40"/>
      <c r="CP592" s="40"/>
      <c r="CQ592" s="40"/>
      <c r="CR592" s="40"/>
      <c r="CS592" s="102"/>
      <c r="CT592" s="103"/>
      <c r="CU592" s="40"/>
      <c r="CV592" s="40"/>
      <c r="CW592" s="40"/>
      <c r="CX592" s="40"/>
      <c r="CY592" s="40"/>
      <c r="CZ592" s="40"/>
      <c r="DA592" s="40"/>
      <c r="DB592" s="40"/>
      <c r="DC592" s="40"/>
      <c r="DD592" s="40"/>
      <c r="DE592" s="40"/>
      <c r="DF592" s="40"/>
      <c r="DG592" s="40"/>
      <c r="DH592" s="40"/>
      <c r="DI592" s="40"/>
      <c r="DJ592" s="40"/>
      <c r="DK592" s="40"/>
      <c r="DL592" s="40"/>
      <c r="DM592" s="40"/>
      <c r="DN592" s="40"/>
      <c r="DO592" s="94"/>
      <c r="DP592" s="100"/>
      <c r="DQ592" s="104"/>
      <c r="DR592" s="105"/>
      <c r="DS592" s="105"/>
      <c r="DT592" s="105"/>
      <c r="DU592" s="105"/>
      <c r="DV592" s="105"/>
      <c r="DW592" s="94"/>
      <c r="DX592" s="191"/>
      <c r="DY592" s="104"/>
      <c r="DZ592" s="105"/>
      <c r="EA592" s="105"/>
      <c r="EB592" s="105"/>
      <c r="EC592" s="105"/>
      <c r="ED592" s="105"/>
      <c r="EE592" s="105"/>
      <c r="EF592" s="94"/>
      <c r="EG592" s="96"/>
      <c r="EH592" s="18"/>
      <c r="EI592" s="2"/>
      <c r="EJ592" s="2"/>
      <c r="EK592" s="100"/>
      <c r="EL592" s="99"/>
      <c r="EM592" s="40"/>
      <c r="EN592" s="40"/>
      <c r="EO592" s="100"/>
      <c r="EP592" s="99"/>
      <c r="EQ592" s="40"/>
      <c r="ER592" s="40"/>
      <c r="ES592" s="40"/>
      <c r="ET592" s="40"/>
      <c r="EU592" s="40"/>
      <c r="EV592" s="40"/>
      <c r="EW592" s="100"/>
      <c r="EX592" s="99"/>
      <c r="EY592" s="40"/>
      <c r="EZ592" s="40"/>
      <c r="FA592" s="40"/>
      <c r="FB592" s="40"/>
      <c r="FC592" s="40"/>
      <c r="FD592" s="40"/>
      <c r="FE592" s="100"/>
    </row>
    <row r="593" spans="1:161">
      <c r="A593" s="119" t="str">
        <f>Validation!B593</f>
        <v>Pass</v>
      </c>
      <c r="B593" s="150"/>
      <c r="C593" s="150"/>
      <c r="D593" s="150"/>
      <c r="E593" s="151"/>
      <c r="F593" s="152"/>
      <c r="G593" s="150"/>
      <c r="H593" s="149"/>
      <c r="I593" s="40"/>
      <c r="J593" s="149"/>
      <c r="K593" s="102"/>
      <c r="L593" s="40"/>
      <c r="M593" s="123"/>
      <c r="N593" s="137"/>
      <c r="O593" s="137"/>
      <c r="P593" s="95"/>
      <c r="Q593" s="94"/>
      <c r="R593" s="96"/>
      <c r="S593" s="95"/>
      <c r="T593" s="40"/>
      <c r="U593" s="40"/>
      <c r="V593" s="185"/>
      <c r="W593" s="167"/>
      <c r="X593" s="96"/>
      <c r="Y593" s="99"/>
      <c r="Z593" s="40"/>
      <c r="AA593" s="40"/>
      <c r="AB593" s="171"/>
      <c r="AC593" s="172"/>
      <c r="AD593" s="40"/>
      <c r="AE593" s="40"/>
      <c r="AF593" s="94"/>
      <c r="AG593" s="94"/>
      <c r="AH593" s="100"/>
      <c r="AI593" s="170"/>
      <c r="AJ593" s="169"/>
      <c r="AK593" s="98"/>
      <c r="AL593" s="168"/>
      <c r="AM593" s="97"/>
      <c r="AN593" s="98"/>
      <c r="AO593" s="98"/>
      <c r="AP593" s="225"/>
      <c r="AQ593" s="175"/>
      <c r="AR593" s="98"/>
      <c r="AS593" s="235"/>
      <c r="AT593" s="168"/>
      <c r="AU593" s="136"/>
      <c r="AV593" s="99"/>
      <c r="AW593" s="40"/>
      <c r="AX593" s="40"/>
      <c r="AY593" s="40"/>
      <c r="AZ593" s="40"/>
      <c r="BA593" s="40"/>
      <c r="BB593" s="40"/>
      <c r="BC593" s="40"/>
      <c r="BD593" s="40"/>
      <c r="BE593" s="40"/>
      <c r="BF593" s="101"/>
      <c r="BG593" s="96"/>
      <c r="BH593" s="99"/>
      <c r="BI593" s="40"/>
      <c r="BJ593" s="40"/>
      <c r="BK593" s="40"/>
      <c r="BL593" s="40"/>
      <c r="BM593" s="40"/>
      <c r="BN593" s="40"/>
      <c r="BO593" s="40"/>
      <c r="BP593" s="100"/>
      <c r="BQ593" s="40"/>
      <c r="BR593" s="40"/>
      <c r="BS593" s="40"/>
      <c r="BT593" s="40"/>
      <c r="BU593" s="40"/>
      <c r="BV593" s="40"/>
      <c r="BW593" s="40"/>
      <c r="BX593" s="40"/>
      <c r="BY593" s="100"/>
      <c r="BZ593" s="99"/>
      <c r="CA593" s="40"/>
      <c r="CB593" s="40"/>
      <c r="CC593" s="40"/>
      <c r="CD593" s="40"/>
      <c r="CE593" s="40"/>
      <c r="CF593" s="40"/>
      <c r="CG593" s="40"/>
      <c r="CH593" s="40"/>
      <c r="CI593" s="40"/>
      <c r="CJ593" s="40"/>
      <c r="CK593" s="40"/>
      <c r="CL593" s="40"/>
      <c r="CM593" s="40"/>
      <c r="CN593" s="40"/>
      <c r="CO593" s="40"/>
      <c r="CP593" s="40"/>
      <c r="CQ593" s="40"/>
      <c r="CR593" s="40"/>
      <c r="CS593" s="102"/>
      <c r="CT593" s="103"/>
      <c r="CU593" s="40"/>
      <c r="CV593" s="40"/>
      <c r="CW593" s="40"/>
      <c r="CX593" s="40"/>
      <c r="CY593" s="40"/>
      <c r="CZ593" s="40"/>
      <c r="DA593" s="40"/>
      <c r="DB593" s="40"/>
      <c r="DC593" s="40"/>
      <c r="DD593" s="40"/>
      <c r="DE593" s="40"/>
      <c r="DF593" s="40"/>
      <c r="DG593" s="40"/>
      <c r="DH593" s="40"/>
      <c r="DI593" s="40"/>
      <c r="DJ593" s="40"/>
      <c r="DK593" s="40"/>
      <c r="DL593" s="40"/>
      <c r="DM593" s="40"/>
      <c r="DN593" s="40"/>
      <c r="DO593" s="94"/>
      <c r="DP593" s="100"/>
      <c r="DQ593" s="104"/>
      <c r="DR593" s="105"/>
      <c r="DS593" s="105"/>
      <c r="DT593" s="105"/>
      <c r="DU593" s="105"/>
      <c r="DV593" s="105"/>
      <c r="DW593" s="94"/>
      <c r="DX593" s="191"/>
      <c r="DY593" s="104"/>
      <c r="DZ593" s="105"/>
      <c r="EA593" s="105"/>
      <c r="EB593" s="105"/>
      <c r="EC593" s="105"/>
      <c r="ED593" s="105"/>
      <c r="EE593" s="105"/>
      <c r="EF593" s="94"/>
      <c r="EG593" s="96"/>
      <c r="EH593" s="18"/>
      <c r="EI593" s="2"/>
      <c r="EJ593" s="2"/>
      <c r="EK593" s="100"/>
      <c r="EL593" s="99"/>
      <c r="EM593" s="40"/>
      <c r="EN593" s="40"/>
      <c r="EO593" s="100"/>
      <c r="EP593" s="99"/>
      <c r="EQ593" s="40"/>
      <c r="ER593" s="40"/>
      <c r="ES593" s="40"/>
      <c r="ET593" s="40"/>
      <c r="EU593" s="40"/>
      <c r="EV593" s="40"/>
      <c r="EW593" s="100"/>
      <c r="EX593" s="99"/>
      <c r="EY593" s="40"/>
      <c r="EZ593" s="40"/>
      <c r="FA593" s="40"/>
      <c r="FB593" s="40"/>
      <c r="FC593" s="40"/>
      <c r="FD593" s="40"/>
      <c r="FE593" s="100"/>
    </row>
    <row r="594" spans="1:161">
      <c r="A594" s="119" t="str">
        <f>Validation!B594</f>
        <v>Pass</v>
      </c>
      <c r="B594" s="150"/>
      <c r="C594" s="150"/>
      <c r="D594" s="150"/>
      <c r="E594" s="151"/>
      <c r="F594" s="152"/>
      <c r="G594" s="150"/>
      <c r="H594" s="149"/>
      <c r="I594" s="40"/>
      <c r="J594" s="149"/>
      <c r="K594" s="102"/>
      <c r="L594" s="40"/>
      <c r="M594" s="123"/>
      <c r="N594" s="137"/>
      <c r="O594" s="137"/>
      <c r="P594" s="95"/>
      <c r="Q594" s="94"/>
      <c r="R594" s="96"/>
      <c r="S594" s="95"/>
      <c r="T594" s="40"/>
      <c r="U594" s="40"/>
      <c r="V594" s="185"/>
      <c r="W594" s="167"/>
      <c r="X594" s="96"/>
      <c r="Y594" s="99"/>
      <c r="Z594" s="40"/>
      <c r="AA594" s="40"/>
      <c r="AB594" s="171"/>
      <c r="AC594" s="172"/>
      <c r="AD594" s="40"/>
      <c r="AE594" s="40"/>
      <c r="AF594" s="94"/>
      <c r="AG594" s="94"/>
      <c r="AH594" s="100"/>
      <c r="AI594" s="170"/>
      <c r="AJ594" s="169"/>
      <c r="AK594" s="98"/>
      <c r="AL594" s="168"/>
      <c r="AM594" s="97"/>
      <c r="AN594" s="98"/>
      <c r="AO594" s="98"/>
      <c r="AP594" s="225"/>
      <c r="AQ594" s="175"/>
      <c r="AR594" s="98"/>
      <c r="AS594" s="235"/>
      <c r="AT594" s="168"/>
      <c r="AU594" s="136"/>
      <c r="AV594" s="99"/>
      <c r="AW594" s="40"/>
      <c r="AX594" s="40"/>
      <c r="AY594" s="40"/>
      <c r="AZ594" s="40"/>
      <c r="BA594" s="40"/>
      <c r="BB594" s="40"/>
      <c r="BC594" s="40"/>
      <c r="BD594" s="40"/>
      <c r="BE594" s="40"/>
      <c r="BF594" s="101"/>
      <c r="BG594" s="96"/>
      <c r="BH594" s="99"/>
      <c r="BI594" s="40"/>
      <c r="BJ594" s="40"/>
      <c r="BK594" s="40"/>
      <c r="BL594" s="40"/>
      <c r="BM594" s="40"/>
      <c r="BN594" s="40"/>
      <c r="BO594" s="40"/>
      <c r="BP594" s="100"/>
      <c r="BQ594" s="40"/>
      <c r="BR594" s="40"/>
      <c r="BS594" s="40"/>
      <c r="BT594" s="40"/>
      <c r="BU594" s="40"/>
      <c r="BV594" s="40"/>
      <c r="BW594" s="40"/>
      <c r="BX594" s="40"/>
      <c r="BY594" s="100"/>
      <c r="BZ594" s="99"/>
      <c r="CA594" s="40"/>
      <c r="CB594" s="40"/>
      <c r="CC594" s="40"/>
      <c r="CD594" s="40"/>
      <c r="CE594" s="40"/>
      <c r="CF594" s="40"/>
      <c r="CG594" s="40"/>
      <c r="CH594" s="40"/>
      <c r="CI594" s="40"/>
      <c r="CJ594" s="40"/>
      <c r="CK594" s="40"/>
      <c r="CL594" s="40"/>
      <c r="CM594" s="40"/>
      <c r="CN594" s="40"/>
      <c r="CO594" s="40"/>
      <c r="CP594" s="40"/>
      <c r="CQ594" s="40"/>
      <c r="CR594" s="40"/>
      <c r="CS594" s="102"/>
      <c r="CT594" s="103"/>
      <c r="CU594" s="40"/>
      <c r="CV594" s="40"/>
      <c r="CW594" s="40"/>
      <c r="CX594" s="40"/>
      <c r="CY594" s="40"/>
      <c r="CZ594" s="40"/>
      <c r="DA594" s="40"/>
      <c r="DB594" s="40"/>
      <c r="DC594" s="40"/>
      <c r="DD594" s="40"/>
      <c r="DE594" s="40"/>
      <c r="DF594" s="40"/>
      <c r="DG594" s="40"/>
      <c r="DH594" s="40"/>
      <c r="DI594" s="40"/>
      <c r="DJ594" s="40"/>
      <c r="DK594" s="40"/>
      <c r="DL594" s="40"/>
      <c r="DM594" s="40"/>
      <c r="DN594" s="40"/>
      <c r="DO594" s="94"/>
      <c r="DP594" s="100"/>
      <c r="DQ594" s="104"/>
      <c r="DR594" s="105"/>
      <c r="DS594" s="105"/>
      <c r="DT594" s="105"/>
      <c r="DU594" s="105"/>
      <c r="DV594" s="105"/>
      <c r="DW594" s="94"/>
      <c r="DX594" s="191"/>
      <c r="DY594" s="104"/>
      <c r="DZ594" s="105"/>
      <c r="EA594" s="105"/>
      <c r="EB594" s="105"/>
      <c r="EC594" s="105"/>
      <c r="ED594" s="105"/>
      <c r="EE594" s="105"/>
      <c r="EF594" s="94"/>
      <c r="EG594" s="96"/>
      <c r="EH594" s="18"/>
      <c r="EI594" s="2"/>
      <c r="EJ594" s="2"/>
      <c r="EK594" s="100"/>
      <c r="EL594" s="99"/>
      <c r="EM594" s="40"/>
      <c r="EN594" s="40"/>
      <c r="EO594" s="100"/>
      <c r="EP594" s="99"/>
      <c r="EQ594" s="40"/>
      <c r="ER594" s="40"/>
      <c r="ES594" s="40"/>
      <c r="ET594" s="40"/>
      <c r="EU594" s="40"/>
      <c r="EV594" s="40"/>
      <c r="EW594" s="100"/>
      <c r="EX594" s="99"/>
      <c r="EY594" s="40"/>
      <c r="EZ594" s="40"/>
      <c r="FA594" s="40"/>
      <c r="FB594" s="40"/>
      <c r="FC594" s="40"/>
      <c r="FD594" s="40"/>
      <c r="FE594" s="100"/>
    </row>
    <row r="595" spans="1:161">
      <c r="A595" s="119" t="str">
        <f>Validation!B595</f>
        <v>Pass</v>
      </c>
      <c r="B595" s="150"/>
      <c r="C595" s="150"/>
      <c r="D595" s="150"/>
      <c r="E595" s="151"/>
      <c r="F595" s="152"/>
      <c r="G595" s="150"/>
      <c r="H595" s="149"/>
      <c r="I595" s="40"/>
      <c r="J595" s="149"/>
      <c r="K595" s="102"/>
      <c r="L595" s="40"/>
      <c r="M595" s="123"/>
      <c r="N595" s="137"/>
      <c r="O595" s="137"/>
      <c r="P595" s="95"/>
      <c r="Q595" s="94"/>
      <c r="R595" s="96"/>
      <c r="S595" s="95"/>
      <c r="T595" s="40"/>
      <c r="U595" s="40"/>
      <c r="V595" s="185"/>
      <c r="W595" s="167"/>
      <c r="X595" s="96"/>
      <c r="Y595" s="99"/>
      <c r="Z595" s="40"/>
      <c r="AA595" s="40"/>
      <c r="AB595" s="171"/>
      <c r="AC595" s="172"/>
      <c r="AD595" s="40"/>
      <c r="AE595" s="40"/>
      <c r="AF595" s="94"/>
      <c r="AG595" s="94"/>
      <c r="AH595" s="100"/>
      <c r="AI595" s="170"/>
      <c r="AJ595" s="169"/>
      <c r="AK595" s="98"/>
      <c r="AL595" s="168"/>
      <c r="AM595" s="97"/>
      <c r="AN595" s="98"/>
      <c r="AO595" s="98"/>
      <c r="AP595" s="225"/>
      <c r="AQ595" s="175"/>
      <c r="AR595" s="98"/>
      <c r="AS595" s="235"/>
      <c r="AT595" s="168"/>
      <c r="AU595" s="136"/>
      <c r="AV595" s="99"/>
      <c r="AW595" s="40"/>
      <c r="AX595" s="40"/>
      <c r="AY595" s="40"/>
      <c r="AZ595" s="40"/>
      <c r="BA595" s="40"/>
      <c r="BB595" s="40"/>
      <c r="BC595" s="40"/>
      <c r="BD595" s="40"/>
      <c r="BE595" s="40"/>
      <c r="BF595" s="101"/>
      <c r="BG595" s="96"/>
      <c r="BH595" s="99"/>
      <c r="BI595" s="40"/>
      <c r="BJ595" s="40"/>
      <c r="BK595" s="40"/>
      <c r="BL595" s="40"/>
      <c r="BM595" s="40"/>
      <c r="BN595" s="40"/>
      <c r="BO595" s="40"/>
      <c r="BP595" s="100"/>
      <c r="BQ595" s="40"/>
      <c r="BR595" s="40"/>
      <c r="BS595" s="40"/>
      <c r="BT595" s="40"/>
      <c r="BU595" s="40"/>
      <c r="BV595" s="40"/>
      <c r="BW595" s="40"/>
      <c r="BX595" s="40"/>
      <c r="BY595" s="100"/>
      <c r="BZ595" s="99"/>
      <c r="CA595" s="40"/>
      <c r="CB595" s="40"/>
      <c r="CC595" s="40"/>
      <c r="CD595" s="40"/>
      <c r="CE595" s="40"/>
      <c r="CF595" s="40"/>
      <c r="CG595" s="40"/>
      <c r="CH595" s="40"/>
      <c r="CI595" s="40"/>
      <c r="CJ595" s="40"/>
      <c r="CK595" s="40"/>
      <c r="CL595" s="40"/>
      <c r="CM595" s="40"/>
      <c r="CN595" s="40"/>
      <c r="CO595" s="40"/>
      <c r="CP595" s="40"/>
      <c r="CQ595" s="40"/>
      <c r="CR595" s="40"/>
      <c r="CS595" s="102"/>
      <c r="CT595" s="103"/>
      <c r="CU595" s="40"/>
      <c r="CV595" s="40"/>
      <c r="CW595" s="40"/>
      <c r="CX595" s="40"/>
      <c r="CY595" s="40"/>
      <c r="CZ595" s="40"/>
      <c r="DA595" s="40"/>
      <c r="DB595" s="40"/>
      <c r="DC595" s="40"/>
      <c r="DD595" s="40"/>
      <c r="DE595" s="40"/>
      <c r="DF595" s="40"/>
      <c r="DG595" s="40"/>
      <c r="DH595" s="40"/>
      <c r="DI595" s="40"/>
      <c r="DJ595" s="40"/>
      <c r="DK595" s="40"/>
      <c r="DL595" s="40"/>
      <c r="DM595" s="40"/>
      <c r="DN595" s="40"/>
      <c r="DO595" s="94"/>
      <c r="DP595" s="100"/>
      <c r="DQ595" s="104"/>
      <c r="DR595" s="105"/>
      <c r="DS595" s="105"/>
      <c r="DT595" s="105"/>
      <c r="DU595" s="105"/>
      <c r="DV595" s="105"/>
      <c r="DW595" s="94"/>
      <c r="DX595" s="191"/>
      <c r="DY595" s="104"/>
      <c r="DZ595" s="105"/>
      <c r="EA595" s="105"/>
      <c r="EB595" s="105"/>
      <c r="EC595" s="105"/>
      <c r="ED595" s="105"/>
      <c r="EE595" s="105"/>
      <c r="EF595" s="94"/>
      <c r="EG595" s="96"/>
      <c r="EH595" s="18"/>
      <c r="EI595" s="2"/>
      <c r="EJ595" s="2"/>
      <c r="EK595" s="100"/>
      <c r="EL595" s="99"/>
      <c r="EM595" s="40"/>
      <c r="EN595" s="40"/>
      <c r="EO595" s="100"/>
      <c r="EP595" s="99"/>
      <c r="EQ595" s="40"/>
      <c r="ER595" s="40"/>
      <c r="ES595" s="40"/>
      <c r="ET595" s="40"/>
      <c r="EU595" s="40"/>
      <c r="EV595" s="40"/>
      <c r="EW595" s="100"/>
      <c r="EX595" s="99"/>
      <c r="EY595" s="40"/>
      <c r="EZ595" s="40"/>
      <c r="FA595" s="40"/>
      <c r="FB595" s="40"/>
      <c r="FC595" s="40"/>
      <c r="FD595" s="40"/>
      <c r="FE595" s="100"/>
    </row>
    <row r="596" spans="1:161">
      <c r="A596" s="119" t="str">
        <f>Validation!B596</f>
        <v>Pass</v>
      </c>
      <c r="B596" s="150"/>
      <c r="C596" s="150"/>
      <c r="D596" s="150"/>
      <c r="E596" s="151"/>
      <c r="F596" s="152"/>
      <c r="G596" s="150"/>
      <c r="H596" s="149"/>
      <c r="I596" s="40"/>
      <c r="J596" s="149"/>
      <c r="K596" s="102"/>
      <c r="L596" s="40"/>
      <c r="M596" s="123"/>
      <c r="N596" s="137"/>
      <c r="O596" s="137"/>
      <c r="P596" s="95"/>
      <c r="Q596" s="94"/>
      <c r="R596" s="96"/>
      <c r="S596" s="95"/>
      <c r="T596" s="40"/>
      <c r="U596" s="40"/>
      <c r="V596" s="185"/>
      <c r="W596" s="167"/>
      <c r="X596" s="96"/>
      <c r="Y596" s="99"/>
      <c r="Z596" s="40"/>
      <c r="AA596" s="40"/>
      <c r="AB596" s="171"/>
      <c r="AC596" s="172"/>
      <c r="AD596" s="40"/>
      <c r="AE596" s="40"/>
      <c r="AF596" s="94"/>
      <c r="AG596" s="94"/>
      <c r="AH596" s="100"/>
      <c r="AI596" s="170"/>
      <c r="AJ596" s="169"/>
      <c r="AK596" s="98"/>
      <c r="AL596" s="168"/>
      <c r="AM596" s="97"/>
      <c r="AN596" s="98"/>
      <c r="AO596" s="98"/>
      <c r="AP596" s="225"/>
      <c r="AQ596" s="175"/>
      <c r="AR596" s="98"/>
      <c r="AS596" s="235"/>
      <c r="AT596" s="168"/>
      <c r="AU596" s="136"/>
      <c r="AV596" s="99"/>
      <c r="AW596" s="40"/>
      <c r="AX596" s="40"/>
      <c r="AY596" s="40"/>
      <c r="AZ596" s="40"/>
      <c r="BA596" s="40"/>
      <c r="BB596" s="40"/>
      <c r="BC596" s="40"/>
      <c r="BD596" s="40"/>
      <c r="BE596" s="40"/>
      <c r="BF596" s="101"/>
      <c r="BG596" s="96"/>
      <c r="BH596" s="99"/>
      <c r="BI596" s="40"/>
      <c r="BJ596" s="40"/>
      <c r="BK596" s="40"/>
      <c r="BL596" s="40"/>
      <c r="BM596" s="40"/>
      <c r="BN596" s="40"/>
      <c r="BO596" s="40"/>
      <c r="BP596" s="100"/>
      <c r="BQ596" s="40"/>
      <c r="BR596" s="40"/>
      <c r="BS596" s="40"/>
      <c r="BT596" s="40"/>
      <c r="BU596" s="40"/>
      <c r="BV596" s="40"/>
      <c r="BW596" s="40"/>
      <c r="BX596" s="40"/>
      <c r="BY596" s="100"/>
      <c r="BZ596" s="99"/>
      <c r="CA596" s="40"/>
      <c r="CB596" s="40"/>
      <c r="CC596" s="40"/>
      <c r="CD596" s="40"/>
      <c r="CE596" s="40"/>
      <c r="CF596" s="40"/>
      <c r="CG596" s="40"/>
      <c r="CH596" s="40"/>
      <c r="CI596" s="40"/>
      <c r="CJ596" s="40"/>
      <c r="CK596" s="40"/>
      <c r="CL596" s="40"/>
      <c r="CM596" s="40"/>
      <c r="CN596" s="40"/>
      <c r="CO596" s="40"/>
      <c r="CP596" s="40"/>
      <c r="CQ596" s="40"/>
      <c r="CR596" s="40"/>
      <c r="CS596" s="102"/>
      <c r="CT596" s="103"/>
      <c r="CU596" s="40"/>
      <c r="CV596" s="40"/>
      <c r="CW596" s="40"/>
      <c r="CX596" s="40"/>
      <c r="CY596" s="40"/>
      <c r="CZ596" s="40"/>
      <c r="DA596" s="40"/>
      <c r="DB596" s="40"/>
      <c r="DC596" s="40"/>
      <c r="DD596" s="40"/>
      <c r="DE596" s="40"/>
      <c r="DF596" s="40"/>
      <c r="DG596" s="40"/>
      <c r="DH596" s="40"/>
      <c r="DI596" s="40"/>
      <c r="DJ596" s="40"/>
      <c r="DK596" s="40"/>
      <c r="DL596" s="40"/>
      <c r="DM596" s="40"/>
      <c r="DN596" s="40"/>
      <c r="DO596" s="94"/>
      <c r="DP596" s="100"/>
      <c r="DQ596" s="104"/>
      <c r="DR596" s="105"/>
      <c r="DS596" s="105"/>
      <c r="DT596" s="105"/>
      <c r="DU596" s="105"/>
      <c r="DV596" s="105"/>
      <c r="DW596" s="94"/>
      <c r="DX596" s="191"/>
      <c r="DY596" s="104"/>
      <c r="DZ596" s="105"/>
      <c r="EA596" s="105"/>
      <c r="EB596" s="105"/>
      <c r="EC596" s="105"/>
      <c r="ED596" s="105"/>
      <c r="EE596" s="105"/>
      <c r="EF596" s="94"/>
      <c r="EG596" s="96"/>
      <c r="EH596" s="18"/>
      <c r="EI596" s="2"/>
      <c r="EJ596" s="2"/>
      <c r="EK596" s="100"/>
      <c r="EL596" s="99"/>
      <c r="EM596" s="40"/>
      <c r="EN596" s="40"/>
      <c r="EO596" s="100"/>
      <c r="EP596" s="99"/>
      <c r="EQ596" s="40"/>
      <c r="ER596" s="40"/>
      <c r="ES596" s="40"/>
      <c r="ET596" s="40"/>
      <c r="EU596" s="40"/>
      <c r="EV596" s="40"/>
      <c r="EW596" s="100"/>
      <c r="EX596" s="99"/>
      <c r="EY596" s="40"/>
      <c r="EZ596" s="40"/>
      <c r="FA596" s="40"/>
      <c r="FB596" s="40"/>
      <c r="FC596" s="40"/>
      <c r="FD596" s="40"/>
      <c r="FE596" s="100"/>
    </row>
    <row r="597" spans="1:161">
      <c r="A597" s="119" t="str">
        <f>Validation!B597</f>
        <v>Pass</v>
      </c>
      <c r="B597" s="150"/>
      <c r="C597" s="150"/>
      <c r="D597" s="150"/>
      <c r="E597" s="151"/>
      <c r="F597" s="152"/>
      <c r="G597" s="150"/>
      <c r="H597" s="149"/>
      <c r="I597" s="40"/>
      <c r="J597" s="149"/>
      <c r="K597" s="102"/>
      <c r="L597" s="40"/>
      <c r="M597" s="123"/>
      <c r="N597" s="137"/>
      <c r="O597" s="137"/>
      <c r="P597" s="95"/>
      <c r="Q597" s="94"/>
      <c r="R597" s="96"/>
      <c r="S597" s="95"/>
      <c r="T597" s="40"/>
      <c r="U597" s="40"/>
      <c r="V597" s="185"/>
      <c r="W597" s="167"/>
      <c r="X597" s="96"/>
      <c r="Y597" s="99"/>
      <c r="Z597" s="40"/>
      <c r="AA597" s="40"/>
      <c r="AB597" s="171"/>
      <c r="AC597" s="172"/>
      <c r="AD597" s="40"/>
      <c r="AE597" s="40"/>
      <c r="AF597" s="94"/>
      <c r="AG597" s="94"/>
      <c r="AH597" s="100"/>
      <c r="AI597" s="170"/>
      <c r="AJ597" s="169"/>
      <c r="AK597" s="98"/>
      <c r="AL597" s="168"/>
      <c r="AM597" s="97"/>
      <c r="AN597" s="98"/>
      <c r="AO597" s="98"/>
      <c r="AP597" s="225"/>
      <c r="AQ597" s="175"/>
      <c r="AR597" s="98"/>
      <c r="AS597" s="235"/>
      <c r="AT597" s="168"/>
      <c r="AU597" s="136"/>
      <c r="AV597" s="99"/>
      <c r="AW597" s="40"/>
      <c r="AX597" s="40"/>
      <c r="AY597" s="40"/>
      <c r="AZ597" s="40"/>
      <c r="BA597" s="40"/>
      <c r="BB597" s="40"/>
      <c r="BC597" s="40"/>
      <c r="BD597" s="40"/>
      <c r="BE597" s="40"/>
      <c r="BF597" s="101"/>
      <c r="BG597" s="96"/>
      <c r="BH597" s="99"/>
      <c r="BI597" s="40"/>
      <c r="BJ597" s="40"/>
      <c r="BK597" s="40"/>
      <c r="BL597" s="40"/>
      <c r="BM597" s="40"/>
      <c r="BN597" s="40"/>
      <c r="BO597" s="40"/>
      <c r="BP597" s="100"/>
      <c r="BQ597" s="40"/>
      <c r="BR597" s="40"/>
      <c r="BS597" s="40"/>
      <c r="BT597" s="40"/>
      <c r="BU597" s="40"/>
      <c r="BV597" s="40"/>
      <c r="BW597" s="40"/>
      <c r="BX597" s="40"/>
      <c r="BY597" s="100"/>
      <c r="BZ597" s="99"/>
      <c r="CA597" s="40"/>
      <c r="CB597" s="40"/>
      <c r="CC597" s="40"/>
      <c r="CD597" s="40"/>
      <c r="CE597" s="40"/>
      <c r="CF597" s="40"/>
      <c r="CG597" s="40"/>
      <c r="CH597" s="40"/>
      <c r="CI597" s="40"/>
      <c r="CJ597" s="40"/>
      <c r="CK597" s="40"/>
      <c r="CL597" s="40"/>
      <c r="CM597" s="40"/>
      <c r="CN597" s="40"/>
      <c r="CO597" s="40"/>
      <c r="CP597" s="40"/>
      <c r="CQ597" s="40"/>
      <c r="CR597" s="40"/>
      <c r="CS597" s="102"/>
      <c r="CT597" s="103"/>
      <c r="CU597" s="40"/>
      <c r="CV597" s="40"/>
      <c r="CW597" s="40"/>
      <c r="CX597" s="40"/>
      <c r="CY597" s="40"/>
      <c r="CZ597" s="40"/>
      <c r="DA597" s="40"/>
      <c r="DB597" s="40"/>
      <c r="DC597" s="40"/>
      <c r="DD597" s="40"/>
      <c r="DE597" s="40"/>
      <c r="DF597" s="40"/>
      <c r="DG597" s="40"/>
      <c r="DH597" s="40"/>
      <c r="DI597" s="40"/>
      <c r="DJ597" s="40"/>
      <c r="DK597" s="40"/>
      <c r="DL597" s="40"/>
      <c r="DM597" s="40"/>
      <c r="DN597" s="40"/>
      <c r="DO597" s="94"/>
      <c r="DP597" s="100"/>
      <c r="DQ597" s="104"/>
      <c r="DR597" s="105"/>
      <c r="DS597" s="105"/>
      <c r="DT597" s="105"/>
      <c r="DU597" s="105"/>
      <c r="DV597" s="105"/>
      <c r="DW597" s="94"/>
      <c r="DX597" s="191"/>
      <c r="DY597" s="104"/>
      <c r="DZ597" s="105"/>
      <c r="EA597" s="105"/>
      <c r="EB597" s="105"/>
      <c r="EC597" s="105"/>
      <c r="ED597" s="105"/>
      <c r="EE597" s="105"/>
      <c r="EF597" s="94"/>
      <c r="EG597" s="96"/>
      <c r="EH597" s="18"/>
      <c r="EI597" s="2"/>
      <c r="EJ597" s="2"/>
      <c r="EK597" s="100"/>
      <c r="EL597" s="99"/>
      <c r="EM597" s="40"/>
      <c r="EN597" s="40"/>
      <c r="EO597" s="100"/>
      <c r="EP597" s="99"/>
      <c r="EQ597" s="40"/>
      <c r="ER597" s="40"/>
      <c r="ES597" s="40"/>
      <c r="ET597" s="40"/>
      <c r="EU597" s="40"/>
      <c r="EV597" s="40"/>
      <c r="EW597" s="100"/>
      <c r="EX597" s="99"/>
      <c r="EY597" s="40"/>
      <c r="EZ597" s="40"/>
      <c r="FA597" s="40"/>
      <c r="FB597" s="40"/>
      <c r="FC597" s="40"/>
      <c r="FD597" s="40"/>
      <c r="FE597" s="100"/>
    </row>
    <row r="598" spans="1:161">
      <c r="A598" s="119" t="str">
        <f>Validation!B598</f>
        <v>Pass</v>
      </c>
      <c r="B598" s="150"/>
      <c r="C598" s="150"/>
      <c r="D598" s="150"/>
      <c r="E598" s="151"/>
      <c r="F598" s="152"/>
      <c r="G598" s="150"/>
      <c r="H598" s="149"/>
      <c r="I598" s="40"/>
      <c r="J598" s="149"/>
      <c r="K598" s="102"/>
      <c r="L598" s="40"/>
      <c r="M598" s="123"/>
      <c r="N598" s="137"/>
      <c r="O598" s="137"/>
      <c r="P598" s="95"/>
      <c r="Q598" s="94"/>
      <c r="R598" s="96"/>
      <c r="S598" s="95"/>
      <c r="T598" s="40"/>
      <c r="U598" s="40"/>
      <c r="V598" s="185"/>
      <c r="W598" s="167"/>
      <c r="X598" s="96"/>
      <c r="Y598" s="99"/>
      <c r="Z598" s="40"/>
      <c r="AA598" s="40"/>
      <c r="AB598" s="171"/>
      <c r="AC598" s="172"/>
      <c r="AD598" s="40"/>
      <c r="AE598" s="40"/>
      <c r="AF598" s="94"/>
      <c r="AG598" s="94"/>
      <c r="AH598" s="100"/>
      <c r="AI598" s="170"/>
      <c r="AJ598" s="169"/>
      <c r="AK598" s="98"/>
      <c r="AL598" s="168"/>
      <c r="AM598" s="97"/>
      <c r="AN598" s="98"/>
      <c r="AO598" s="98"/>
      <c r="AP598" s="225"/>
      <c r="AQ598" s="175"/>
      <c r="AR598" s="98"/>
      <c r="AS598" s="235"/>
      <c r="AT598" s="168"/>
      <c r="AU598" s="136"/>
      <c r="AV598" s="99"/>
      <c r="AW598" s="40"/>
      <c r="AX598" s="40"/>
      <c r="AY598" s="40"/>
      <c r="AZ598" s="40"/>
      <c r="BA598" s="40"/>
      <c r="BB598" s="40"/>
      <c r="BC598" s="40"/>
      <c r="BD598" s="40"/>
      <c r="BE598" s="40"/>
      <c r="BF598" s="101"/>
      <c r="BG598" s="96"/>
      <c r="BH598" s="99"/>
      <c r="BI598" s="40"/>
      <c r="BJ598" s="40"/>
      <c r="BK598" s="40"/>
      <c r="BL598" s="40"/>
      <c r="BM598" s="40"/>
      <c r="BN598" s="40"/>
      <c r="BO598" s="40"/>
      <c r="BP598" s="100"/>
      <c r="BQ598" s="40"/>
      <c r="BR598" s="40"/>
      <c r="BS598" s="40"/>
      <c r="BT598" s="40"/>
      <c r="BU598" s="40"/>
      <c r="BV598" s="40"/>
      <c r="BW598" s="40"/>
      <c r="BX598" s="40"/>
      <c r="BY598" s="100"/>
      <c r="BZ598" s="99"/>
      <c r="CA598" s="40"/>
      <c r="CB598" s="40"/>
      <c r="CC598" s="40"/>
      <c r="CD598" s="40"/>
      <c r="CE598" s="40"/>
      <c r="CF598" s="40"/>
      <c r="CG598" s="40"/>
      <c r="CH598" s="40"/>
      <c r="CI598" s="40"/>
      <c r="CJ598" s="40"/>
      <c r="CK598" s="40"/>
      <c r="CL598" s="40"/>
      <c r="CM598" s="40"/>
      <c r="CN598" s="40"/>
      <c r="CO598" s="40"/>
      <c r="CP598" s="40"/>
      <c r="CQ598" s="40"/>
      <c r="CR598" s="40"/>
      <c r="CS598" s="102"/>
      <c r="CT598" s="103"/>
      <c r="CU598" s="40"/>
      <c r="CV598" s="40"/>
      <c r="CW598" s="40"/>
      <c r="CX598" s="40"/>
      <c r="CY598" s="40"/>
      <c r="CZ598" s="40"/>
      <c r="DA598" s="40"/>
      <c r="DB598" s="40"/>
      <c r="DC598" s="40"/>
      <c r="DD598" s="40"/>
      <c r="DE598" s="40"/>
      <c r="DF598" s="40"/>
      <c r="DG598" s="40"/>
      <c r="DH598" s="40"/>
      <c r="DI598" s="40"/>
      <c r="DJ598" s="40"/>
      <c r="DK598" s="40"/>
      <c r="DL598" s="40"/>
      <c r="DM598" s="40"/>
      <c r="DN598" s="40"/>
      <c r="DO598" s="94"/>
      <c r="DP598" s="100"/>
      <c r="DQ598" s="104"/>
      <c r="DR598" s="105"/>
      <c r="DS598" s="105"/>
      <c r="DT598" s="105"/>
      <c r="DU598" s="105"/>
      <c r="DV598" s="105"/>
      <c r="DW598" s="94"/>
      <c r="DX598" s="191"/>
      <c r="DY598" s="104"/>
      <c r="DZ598" s="105"/>
      <c r="EA598" s="105"/>
      <c r="EB598" s="105"/>
      <c r="EC598" s="105"/>
      <c r="ED598" s="105"/>
      <c r="EE598" s="105"/>
      <c r="EF598" s="94"/>
      <c r="EG598" s="96"/>
      <c r="EH598" s="18"/>
      <c r="EI598" s="2"/>
      <c r="EJ598" s="2"/>
      <c r="EK598" s="100"/>
      <c r="EL598" s="99"/>
      <c r="EM598" s="40"/>
      <c r="EN598" s="40"/>
      <c r="EO598" s="100"/>
      <c r="EP598" s="99"/>
      <c r="EQ598" s="40"/>
      <c r="ER598" s="40"/>
      <c r="ES598" s="40"/>
      <c r="ET598" s="40"/>
      <c r="EU598" s="40"/>
      <c r="EV598" s="40"/>
      <c r="EW598" s="100"/>
      <c r="EX598" s="99"/>
      <c r="EY598" s="40"/>
      <c r="EZ598" s="40"/>
      <c r="FA598" s="40"/>
      <c r="FB598" s="40"/>
      <c r="FC598" s="40"/>
      <c r="FD598" s="40"/>
      <c r="FE598" s="100"/>
    </row>
    <row r="599" spans="1:161">
      <c r="A599" s="119" t="str">
        <f>Validation!B599</f>
        <v>Pass</v>
      </c>
      <c r="B599" s="150"/>
      <c r="C599" s="150"/>
      <c r="D599" s="150"/>
      <c r="E599" s="151"/>
      <c r="F599" s="152"/>
      <c r="G599" s="150"/>
      <c r="H599" s="149"/>
      <c r="I599" s="40"/>
      <c r="J599" s="149"/>
      <c r="K599" s="102"/>
      <c r="L599" s="40"/>
      <c r="M599" s="123"/>
      <c r="N599" s="137"/>
      <c r="O599" s="137"/>
      <c r="P599" s="95"/>
      <c r="Q599" s="94"/>
      <c r="R599" s="96"/>
      <c r="S599" s="95"/>
      <c r="T599" s="40"/>
      <c r="U599" s="40"/>
      <c r="V599" s="185"/>
      <c r="W599" s="167"/>
      <c r="X599" s="96"/>
      <c r="Y599" s="99"/>
      <c r="Z599" s="40"/>
      <c r="AA599" s="40"/>
      <c r="AB599" s="171"/>
      <c r="AC599" s="172"/>
      <c r="AD599" s="40"/>
      <c r="AE599" s="40"/>
      <c r="AF599" s="94"/>
      <c r="AG599" s="94"/>
      <c r="AH599" s="100"/>
      <c r="AI599" s="170"/>
      <c r="AJ599" s="169"/>
      <c r="AK599" s="98"/>
      <c r="AL599" s="168"/>
      <c r="AM599" s="97"/>
      <c r="AN599" s="98"/>
      <c r="AO599" s="98"/>
      <c r="AP599" s="225"/>
      <c r="AQ599" s="175"/>
      <c r="AR599" s="98"/>
      <c r="AS599" s="235"/>
      <c r="AT599" s="168"/>
      <c r="AU599" s="136"/>
      <c r="AV599" s="99"/>
      <c r="AW599" s="40"/>
      <c r="AX599" s="40"/>
      <c r="AY599" s="40"/>
      <c r="AZ599" s="40"/>
      <c r="BA599" s="40"/>
      <c r="BB599" s="40"/>
      <c r="BC599" s="40"/>
      <c r="BD599" s="40"/>
      <c r="BE599" s="40"/>
      <c r="BF599" s="101"/>
      <c r="BG599" s="96"/>
      <c r="BH599" s="99"/>
      <c r="BI599" s="40"/>
      <c r="BJ599" s="40"/>
      <c r="BK599" s="40"/>
      <c r="BL599" s="40"/>
      <c r="BM599" s="40"/>
      <c r="BN599" s="40"/>
      <c r="BO599" s="40"/>
      <c r="BP599" s="100"/>
      <c r="BQ599" s="40"/>
      <c r="BR599" s="40"/>
      <c r="BS599" s="40"/>
      <c r="BT599" s="40"/>
      <c r="BU599" s="40"/>
      <c r="BV599" s="40"/>
      <c r="BW599" s="40"/>
      <c r="BX599" s="40"/>
      <c r="BY599" s="100"/>
      <c r="BZ599" s="99"/>
      <c r="CA599" s="40"/>
      <c r="CB599" s="40"/>
      <c r="CC599" s="40"/>
      <c r="CD599" s="40"/>
      <c r="CE599" s="40"/>
      <c r="CF599" s="40"/>
      <c r="CG599" s="40"/>
      <c r="CH599" s="40"/>
      <c r="CI599" s="40"/>
      <c r="CJ599" s="40"/>
      <c r="CK599" s="40"/>
      <c r="CL599" s="40"/>
      <c r="CM599" s="40"/>
      <c r="CN599" s="40"/>
      <c r="CO599" s="40"/>
      <c r="CP599" s="40"/>
      <c r="CQ599" s="40"/>
      <c r="CR599" s="40"/>
      <c r="CS599" s="102"/>
      <c r="CT599" s="103"/>
      <c r="CU599" s="40"/>
      <c r="CV599" s="40"/>
      <c r="CW599" s="40"/>
      <c r="CX599" s="40"/>
      <c r="CY599" s="40"/>
      <c r="CZ599" s="40"/>
      <c r="DA599" s="40"/>
      <c r="DB599" s="40"/>
      <c r="DC599" s="40"/>
      <c r="DD599" s="40"/>
      <c r="DE599" s="40"/>
      <c r="DF599" s="40"/>
      <c r="DG599" s="40"/>
      <c r="DH599" s="40"/>
      <c r="DI599" s="40"/>
      <c r="DJ599" s="40"/>
      <c r="DK599" s="40"/>
      <c r="DL599" s="40"/>
      <c r="DM599" s="40"/>
      <c r="DN599" s="40"/>
      <c r="DO599" s="94"/>
      <c r="DP599" s="100"/>
      <c r="DQ599" s="104"/>
      <c r="DR599" s="105"/>
      <c r="DS599" s="105"/>
      <c r="DT599" s="105"/>
      <c r="DU599" s="105"/>
      <c r="DV599" s="105"/>
      <c r="DW599" s="94"/>
      <c r="DX599" s="191"/>
      <c r="DY599" s="104"/>
      <c r="DZ599" s="105"/>
      <c r="EA599" s="105"/>
      <c r="EB599" s="105"/>
      <c r="EC599" s="105"/>
      <c r="ED599" s="105"/>
      <c r="EE599" s="105"/>
      <c r="EF599" s="94"/>
      <c r="EG599" s="96"/>
      <c r="EH599" s="18"/>
      <c r="EI599" s="2"/>
      <c r="EJ599" s="2"/>
      <c r="EK599" s="100"/>
      <c r="EL599" s="99"/>
      <c r="EM599" s="40"/>
      <c r="EN599" s="40"/>
      <c r="EO599" s="100"/>
      <c r="EP599" s="99"/>
      <c r="EQ599" s="40"/>
      <c r="ER599" s="40"/>
      <c r="ES599" s="40"/>
      <c r="ET599" s="40"/>
      <c r="EU599" s="40"/>
      <c r="EV599" s="40"/>
      <c r="EW599" s="100"/>
      <c r="EX599" s="99"/>
      <c r="EY599" s="40"/>
      <c r="EZ599" s="40"/>
      <c r="FA599" s="40"/>
      <c r="FB599" s="40"/>
      <c r="FC599" s="40"/>
      <c r="FD599" s="40"/>
      <c r="FE599" s="100"/>
    </row>
    <row r="600" spans="1:161">
      <c r="A600" s="119" t="str">
        <f>Validation!B600</f>
        <v>Pass</v>
      </c>
      <c r="B600" s="150"/>
      <c r="C600" s="150"/>
      <c r="D600" s="150"/>
      <c r="E600" s="151"/>
      <c r="F600" s="152"/>
      <c r="G600" s="150"/>
      <c r="H600" s="149"/>
      <c r="I600" s="40"/>
      <c r="J600" s="149"/>
      <c r="K600" s="102"/>
      <c r="L600" s="40"/>
      <c r="M600" s="123"/>
      <c r="N600" s="137"/>
      <c r="O600" s="137"/>
      <c r="P600" s="95"/>
      <c r="Q600" s="94"/>
      <c r="R600" s="96"/>
      <c r="S600" s="95"/>
      <c r="T600" s="40"/>
      <c r="U600" s="40"/>
      <c r="V600" s="185"/>
      <c r="W600" s="167"/>
      <c r="X600" s="96"/>
      <c r="Y600" s="99"/>
      <c r="Z600" s="40"/>
      <c r="AA600" s="40"/>
      <c r="AB600" s="171"/>
      <c r="AC600" s="172"/>
      <c r="AD600" s="40"/>
      <c r="AE600" s="40"/>
      <c r="AF600" s="94"/>
      <c r="AG600" s="94"/>
      <c r="AH600" s="100"/>
      <c r="AI600" s="170"/>
      <c r="AJ600" s="169"/>
      <c r="AK600" s="98"/>
      <c r="AL600" s="168"/>
      <c r="AM600" s="97"/>
      <c r="AN600" s="98"/>
      <c r="AO600" s="98"/>
      <c r="AP600" s="225"/>
      <c r="AQ600" s="175"/>
      <c r="AR600" s="98"/>
      <c r="AS600" s="235"/>
      <c r="AT600" s="168"/>
      <c r="AU600" s="136"/>
      <c r="AV600" s="99"/>
      <c r="AW600" s="40"/>
      <c r="AX600" s="40"/>
      <c r="AY600" s="40"/>
      <c r="AZ600" s="40"/>
      <c r="BA600" s="40"/>
      <c r="BB600" s="40"/>
      <c r="BC600" s="40"/>
      <c r="BD600" s="40"/>
      <c r="BE600" s="40"/>
      <c r="BF600" s="101"/>
      <c r="BG600" s="96"/>
      <c r="BH600" s="99"/>
      <c r="BI600" s="40"/>
      <c r="BJ600" s="40"/>
      <c r="BK600" s="40"/>
      <c r="BL600" s="40"/>
      <c r="BM600" s="40"/>
      <c r="BN600" s="40"/>
      <c r="BO600" s="40"/>
      <c r="BP600" s="100"/>
      <c r="BQ600" s="40"/>
      <c r="BR600" s="40"/>
      <c r="BS600" s="40"/>
      <c r="BT600" s="40"/>
      <c r="BU600" s="40"/>
      <c r="BV600" s="40"/>
      <c r="BW600" s="40"/>
      <c r="BX600" s="40"/>
      <c r="BY600" s="100"/>
      <c r="BZ600" s="99"/>
      <c r="CA600" s="40"/>
      <c r="CB600" s="40"/>
      <c r="CC600" s="40"/>
      <c r="CD600" s="40"/>
      <c r="CE600" s="40"/>
      <c r="CF600" s="40"/>
      <c r="CG600" s="40"/>
      <c r="CH600" s="40"/>
      <c r="CI600" s="40"/>
      <c r="CJ600" s="40"/>
      <c r="CK600" s="40"/>
      <c r="CL600" s="40"/>
      <c r="CM600" s="40"/>
      <c r="CN600" s="40"/>
      <c r="CO600" s="40"/>
      <c r="CP600" s="40"/>
      <c r="CQ600" s="40"/>
      <c r="CR600" s="40"/>
      <c r="CS600" s="102"/>
      <c r="CT600" s="103"/>
      <c r="CU600" s="40"/>
      <c r="CV600" s="40"/>
      <c r="CW600" s="40"/>
      <c r="CX600" s="40"/>
      <c r="CY600" s="40"/>
      <c r="CZ600" s="40"/>
      <c r="DA600" s="40"/>
      <c r="DB600" s="40"/>
      <c r="DC600" s="40"/>
      <c r="DD600" s="40"/>
      <c r="DE600" s="40"/>
      <c r="DF600" s="40"/>
      <c r="DG600" s="40"/>
      <c r="DH600" s="40"/>
      <c r="DI600" s="40"/>
      <c r="DJ600" s="40"/>
      <c r="DK600" s="40"/>
      <c r="DL600" s="40"/>
      <c r="DM600" s="40"/>
      <c r="DN600" s="40"/>
      <c r="DO600" s="94"/>
      <c r="DP600" s="100"/>
      <c r="DQ600" s="104"/>
      <c r="DR600" s="105"/>
      <c r="DS600" s="105"/>
      <c r="DT600" s="105"/>
      <c r="DU600" s="105"/>
      <c r="DV600" s="105"/>
      <c r="DW600" s="94"/>
      <c r="DX600" s="191"/>
      <c r="DY600" s="104"/>
      <c r="DZ600" s="105"/>
      <c r="EA600" s="105"/>
      <c r="EB600" s="105"/>
      <c r="EC600" s="105"/>
      <c r="ED600" s="105"/>
      <c r="EE600" s="105"/>
      <c r="EF600" s="94"/>
      <c r="EG600" s="96"/>
      <c r="EH600" s="18"/>
      <c r="EI600" s="2"/>
      <c r="EJ600" s="2"/>
      <c r="EK600" s="100"/>
      <c r="EL600" s="99"/>
      <c r="EM600" s="40"/>
      <c r="EN600" s="40"/>
      <c r="EO600" s="100"/>
      <c r="EP600" s="99"/>
      <c r="EQ600" s="40"/>
      <c r="ER600" s="40"/>
      <c r="ES600" s="40"/>
      <c r="ET600" s="40"/>
      <c r="EU600" s="40"/>
      <c r="EV600" s="40"/>
      <c r="EW600" s="100"/>
      <c r="EX600" s="99"/>
      <c r="EY600" s="40"/>
      <c r="EZ600" s="40"/>
      <c r="FA600" s="40"/>
      <c r="FB600" s="40"/>
      <c r="FC600" s="40"/>
      <c r="FD600" s="40"/>
      <c r="FE600" s="100"/>
    </row>
    <row r="601" spans="1:161">
      <c r="A601" s="119" t="str">
        <f>Validation!B601</f>
        <v>Pass</v>
      </c>
      <c r="B601" s="150"/>
      <c r="C601" s="150"/>
      <c r="D601" s="150"/>
      <c r="E601" s="151"/>
      <c r="F601" s="152"/>
      <c r="G601" s="150"/>
      <c r="H601" s="149"/>
      <c r="I601" s="40"/>
      <c r="J601" s="149"/>
      <c r="K601" s="102"/>
      <c r="L601" s="40"/>
      <c r="M601" s="123"/>
      <c r="N601" s="137"/>
      <c r="O601" s="137"/>
      <c r="P601" s="95"/>
      <c r="Q601" s="94"/>
      <c r="R601" s="96"/>
      <c r="S601" s="95"/>
      <c r="T601" s="40"/>
      <c r="U601" s="40"/>
      <c r="V601" s="185"/>
      <c r="W601" s="167"/>
      <c r="X601" s="96"/>
      <c r="Y601" s="99"/>
      <c r="Z601" s="40"/>
      <c r="AA601" s="40"/>
      <c r="AB601" s="171"/>
      <c r="AC601" s="172"/>
      <c r="AD601" s="40"/>
      <c r="AE601" s="40"/>
      <c r="AF601" s="94"/>
      <c r="AG601" s="94"/>
      <c r="AH601" s="100"/>
      <c r="AI601" s="170"/>
      <c r="AJ601" s="169"/>
      <c r="AK601" s="98"/>
      <c r="AL601" s="168"/>
      <c r="AM601" s="97"/>
      <c r="AN601" s="98"/>
      <c r="AO601" s="98"/>
      <c r="AP601" s="225"/>
      <c r="AQ601" s="175"/>
      <c r="AR601" s="98"/>
      <c r="AS601" s="235"/>
      <c r="AT601" s="168"/>
      <c r="AU601" s="136"/>
      <c r="AV601" s="99"/>
      <c r="AW601" s="40"/>
      <c r="AX601" s="40"/>
      <c r="AY601" s="40"/>
      <c r="AZ601" s="40"/>
      <c r="BA601" s="40"/>
      <c r="BB601" s="40"/>
      <c r="BC601" s="40"/>
      <c r="BD601" s="40"/>
      <c r="BE601" s="40"/>
      <c r="BF601" s="101"/>
      <c r="BG601" s="96"/>
      <c r="BH601" s="99"/>
      <c r="BI601" s="40"/>
      <c r="BJ601" s="40"/>
      <c r="BK601" s="40"/>
      <c r="BL601" s="40"/>
      <c r="BM601" s="40"/>
      <c r="BN601" s="40"/>
      <c r="BO601" s="40"/>
      <c r="BP601" s="100"/>
      <c r="BQ601" s="40"/>
      <c r="BR601" s="40"/>
      <c r="BS601" s="40"/>
      <c r="BT601" s="40"/>
      <c r="BU601" s="40"/>
      <c r="BV601" s="40"/>
      <c r="BW601" s="40"/>
      <c r="BX601" s="40"/>
      <c r="BY601" s="100"/>
      <c r="BZ601" s="99"/>
      <c r="CA601" s="40"/>
      <c r="CB601" s="40"/>
      <c r="CC601" s="40"/>
      <c r="CD601" s="40"/>
      <c r="CE601" s="40"/>
      <c r="CF601" s="40"/>
      <c r="CG601" s="40"/>
      <c r="CH601" s="40"/>
      <c r="CI601" s="40"/>
      <c r="CJ601" s="40"/>
      <c r="CK601" s="40"/>
      <c r="CL601" s="40"/>
      <c r="CM601" s="40"/>
      <c r="CN601" s="40"/>
      <c r="CO601" s="40"/>
      <c r="CP601" s="40"/>
      <c r="CQ601" s="40"/>
      <c r="CR601" s="40"/>
      <c r="CS601" s="102"/>
      <c r="CT601" s="103"/>
      <c r="CU601" s="40"/>
      <c r="CV601" s="40"/>
      <c r="CW601" s="40"/>
      <c r="CX601" s="40"/>
      <c r="CY601" s="40"/>
      <c r="CZ601" s="40"/>
      <c r="DA601" s="40"/>
      <c r="DB601" s="40"/>
      <c r="DC601" s="40"/>
      <c r="DD601" s="40"/>
      <c r="DE601" s="40"/>
      <c r="DF601" s="40"/>
      <c r="DG601" s="40"/>
      <c r="DH601" s="40"/>
      <c r="DI601" s="40"/>
      <c r="DJ601" s="40"/>
      <c r="DK601" s="40"/>
      <c r="DL601" s="40"/>
      <c r="DM601" s="40"/>
      <c r="DN601" s="40"/>
      <c r="DO601" s="94"/>
      <c r="DP601" s="100"/>
      <c r="DQ601" s="104"/>
      <c r="DR601" s="105"/>
      <c r="DS601" s="105"/>
      <c r="DT601" s="105"/>
      <c r="DU601" s="105"/>
      <c r="DV601" s="105"/>
      <c r="DW601" s="94"/>
      <c r="DX601" s="191"/>
      <c r="DY601" s="104"/>
      <c r="DZ601" s="105"/>
      <c r="EA601" s="105"/>
      <c r="EB601" s="105"/>
      <c r="EC601" s="105"/>
      <c r="ED601" s="105"/>
      <c r="EE601" s="105"/>
      <c r="EF601" s="94"/>
      <c r="EG601" s="96"/>
      <c r="EH601" s="18"/>
      <c r="EI601" s="2"/>
      <c r="EJ601" s="2"/>
      <c r="EK601" s="100"/>
      <c r="EL601" s="99"/>
      <c r="EM601" s="40"/>
      <c r="EN601" s="40"/>
      <c r="EO601" s="100"/>
      <c r="EP601" s="99"/>
      <c r="EQ601" s="40"/>
      <c r="ER601" s="40"/>
      <c r="ES601" s="40"/>
      <c r="ET601" s="40"/>
      <c r="EU601" s="40"/>
      <c r="EV601" s="40"/>
      <c r="EW601" s="100"/>
      <c r="EX601" s="99"/>
      <c r="EY601" s="40"/>
      <c r="EZ601" s="40"/>
      <c r="FA601" s="40"/>
      <c r="FB601" s="40"/>
      <c r="FC601" s="40"/>
      <c r="FD601" s="40"/>
      <c r="FE601" s="100"/>
    </row>
    <row r="602" spans="1:161">
      <c r="A602" s="119" t="str">
        <f>Validation!B602</f>
        <v>Pass</v>
      </c>
      <c r="B602" s="150"/>
      <c r="C602" s="150"/>
      <c r="D602" s="150"/>
      <c r="E602" s="151"/>
      <c r="F602" s="152"/>
      <c r="G602" s="150"/>
      <c r="H602" s="149"/>
      <c r="I602" s="40"/>
      <c r="J602" s="149"/>
      <c r="K602" s="102"/>
      <c r="L602" s="40"/>
      <c r="M602" s="123"/>
      <c r="N602" s="137"/>
      <c r="O602" s="137"/>
      <c r="P602" s="95"/>
      <c r="Q602" s="94"/>
      <c r="R602" s="96"/>
      <c r="S602" s="95"/>
      <c r="T602" s="40"/>
      <c r="U602" s="40"/>
      <c r="V602" s="185"/>
      <c r="W602" s="167"/>
      <c r="X602" s="96"/>
      <c r="Y602" s="99"/>
      <c r="Z602" s="40"/>
      <c r="AA602" s="40"/>
      <c r="AB602" s="171"/>
      <c r="AC602" s="172"/>
      <c r="AD602" s="40"/>
      <c r="AE602" s="40"/>
      <c r="AF602" s="94"/>
      <c r="AG602" s="94"/>
      <c r="AH602" s="100"/>
      <c r="AI602" s="170"/>
      <c r="AJ602" s="169"/>
      <c r="AK602" s="98"/>
      <c r="AL602" s="168"/>
      <c r="AM602" s="97"/>
      <c r="AN602" s="98"/>
      <c r="AO602" s="98"/>
      <c r="AP602" s="225"/>
      <c r="AQ602" s="175"/>
      <c r="AR602" s="98"/>
      <c r="AS602" s="235"/>
      <c r="AT602" s="168"/>
      <c r="AU602" s="136"/>
      <c r="AV602" s="99"/>
      <c r="AW602" s="40"/>
      <c r="AX602" s="40"/>
      <c r="AY602" s="40"/>
      <c r="AZ602" s="40"/>
      <c r="BA602" s="40"/>
      <c r="BB602" s="40"/>
      <c r="BC602" s="40"/>
      <c r="BD602" s="40"/>
      <c r="BE602" s="40"/>
      <c r="BF602" s="101"/>
      <c r="BG602" s="96"/>
      <c r="BH602" s="99"/>
      <c r="BI602" s="40"/>
      <c r="BJ602" s="40"/>
      <c r="BK602" s="40"/>
      <c r="BL602" s="40"/>
      <c r="BM602" s="40"/>
      <c r="BN602" s="40"/>
      <c r="BO602" s="40"/>
      <c r="BP602" s="100"/>
      <c r="BQ602" s="40"/>
      <c r="BR602" s="40"/>
      <c r="BS602" s="40"/>
      <c r="BT602" s="40"/>
      <c r="BU602" s="40"/>
      <c r="BV602" s="40"/>
      <c r="BW602" s="40"/>
      <c r="BX602" s="40"/>
      <c r="BY602" s="100"/>
      <c r="BZ602" s="99"/>
      <c r="CA602" s="40"/>
      <c r="CB602" s="40"/>
      <c r="CC602" s="40"/>
      <c r="CD602" s="40"/>
      <c r="CE602" s="40"/>
      <c r="CF602" s="40"/>
      <c r="CG602" s="40"/>
      <c r="CH602" s="40"/>
      <c r="CI602" s="40"/>
      <c r="CJ602" s="40"/>
      <c r="CK602" s="40"/>
      <c r="CL602" s="40"/>
      <c r="CM602" s="40"/>
      <c r="CN602" s="40"/>
      <c r="CO602" s="40"/>
      <c r="CP602" s="40"/>
      <c r="CQ602" s="40"/>
      <c r="CR602" s="40"/>
      <c r="CS602" s="102"/>
      <c r="CT602" s="103"/>
      <c r="CU602" s="40"/>
      <c r="CV602" s="40"/>
      <c r="CW602" s="40"/>
      <c r="CX602" s="40"/>
      <c r="CY602" s="40"/>
      <c r="CZ602" s="40"/>
      <c r="DA602" s="40"/>
      <c r="DB602" s="40"/>
      <c r="DC602" s="40"/>
      <c r="DD602" s="40"/>
      <c r="DE602" s="40"/>
      <c r="DF602" s="40"/>
      <c r="DG602" s="40"/>
      <c r="DH602" s="40"/>
      <c r="DI602" s="40"/>
      <c r="DJ602" s="40"/>
      <c r="DK602" s="40"/>
      <c r="DL602" s="40"/>
      <c r="DM602" s="40"/>
      <c r="DN602" s="40"/>
      <c r="DO602" s="94"/>
      <c r="DP602" s="100"/>
      <c r="DQ602" s="104"/>
      <c r="DR602" s="105"/>
      <c r="DS602" s="105"/>
      <c r="DT602" s="105"/>
      <c r="DU602" s="105"/>
      <c r="DV602" s="105"/>
      <c r="DW602" s="94"/>
      <c r="DX602" s="191"/>
      <c r="DY602" s="104"/>
      <c r="DZ602" s="105"/>
      <c r="EA602" s="105"/>
      <c r="EB602" s="105"/>
      <c r="EC602" s="105"/>
      <c r="ED602" s="105"/>
      <c r="EE602" s="105"/>
      <c r="EF602" s="94"/>
      <c r="EG602" s="96"/>
      <c r="EH602" s="18"/>
      <c r="EI602" s="2"/>
      <c r="EJ602" s="2"/>
      <c r="EK602" s="100"/>
      <c r="EL602" s="99"/>
      <c r="EM602" s="40"/>
      <c r="EN602" s="40"/>
      <c r="EO602" s="100"/>
      <c r="EP602" s="99"/>
      <c r="EQ602" s="40"/>
      <c r="ER602" s="40"/>
      <c r="ES602" s="40"/>
      <c r="ET602" s="40"/>
      <c r="EU602" s="40"/>
      <c r="EV602" s="40"/>
      <c r="EW602" s="100"/>
      <c r="EX602" s="99"/>
      <c r="EY602" s="40"/>
      <c r="EZ602" s="40"/>
      <c r="FA602" s="40"/>
      <c r="FB602" s="40"/>
      <c r="FC602" s="40"/>
      <c r="FD602" s="40"/>
      <c r="FE602" s="100"/>
    </row>
    <row r="603" spans="1:161">
      <c r="A603" s="119" t="str">
        <f>Validation!B603</f>
        <v>Pass</v>
      </c>
      <c r="B603" s="150"/>
      <c r="C603" s="150"/>
      <c r="D603" s="150"/>
      <c r="E603" s="151"/>
      <c r="F603" s="152"/>
      <c r="G603" s="150"/>
      <c r="H603" s="149"/>
      <c r="I603" s="40"/>
      <c r="J603" s="149"/>
      <c r="K603" s="102"/>
      <c r="L603" s="40"/>
      <c r="M603" s="123"/>
      <c r="N603" s="137"/>
      <c r="O603" s="137"/>
      <c r="P603" s="95"/>
      <c r="Q603" s="94"/>
      <c r="R603" s="96"/>
      <c r="S603" s="95"/>
      <c r="T603" s="40"/>
      <c r="U603" s="40"/>
      <c r="V603" s="185"/>
      <c r="W603" s="167"/>
      <c r="X603" s="96"/>
      <c r="Y603" s="99"/>
      <c r="Z603" s="40"/>
      <c r="AA603" s="40"/>
      <c r="AB603" s="171"/>
      <c r="AC603" s="172"/>
      <c r="AD603" s="40"/>
      <c r="AE603" s="40"/>
      <c r="AF603" s="94"/>
      <c r="AG603" s="94"/>
      <c r="AH603" s="100"/>
      <c r="AI603" s="170"/>
      <c r="AJ603" s="169"/>
      <c r="AK603" s="98"/>
      <c r="AL603" s="168"/>
      <c r="AM603" s="97"/>
      <c r="AN603" s="98"/>
      <c r="AO603" s="98"/>
      <c r="AP603" s="225"/>
      <c r="AQ603" s="175"/>
      <c r="AR603" s="98"/>
      <c r="AS603" s="235"/>
      <c r="AT603" s="168"/>
      <c r="AU603" s="136"/>
      <c r="AV603" s="99"/>
      <c r="AW603" s="40"/>
      <c r="AX603" s="40"/>
      <c r="AY603" s="40"/>
      <c r="AZ603" s="40"/>
      <c r="BA603" s="40"/>
      <c r="BB603" s="40"/>
      <c r="BC603" s="40"/>
      <c r="BD603" s="40"/>
      <c r="BE603" s="40"/>
      <c r="BF603" s="101"/>
      <c r="BG603" s="96"/>
      <c r="BH603" s="99"/>
      <c r="BI603" s="40"/>
      <c r="BJ603" s="40"/>
      <c r="BK603" s="40"/>
      <c r="BL603" s="40"/>
      <c r="BM603" s="40"/>
      <c r="BN603" s="40"/>
      <c r="BO603" s="40"/>
      <c r="BP603" s="100"/>
      <c r="BQ603" s="40"/>
      <c r="BR603" s="40"/>
      <c r="BS603" s="40"/>
      <c r="BT603" s="40"/>
      <c r="BU603" s="40"/>
      <c r="BV603" s="40"/>
      <c r="BW603" s="40"/>
      <c r="BX603" s="40"/>
      <c r="BY603" s="100"/>
      <c r="BZ603" s="99"/>
      <c r="CA603" s="40"/>
      <c r="CB603" s="40"/>
      <c r="CC603" s="40"/>
      <c r="CD603" s="40"/>
      <c r="CE603" s="40"/>
      <c r="CF603" s="40"/>
      <c r="CG603" s="40"/>
      <c r="CH603" s="40"/>
      <c r="CI603" s="40"/>
      <c r="CJ603" s="40"/>
      <c r="CK603" s="40"/>
      <c r="CL603" s="40"/>
      <c r="CM603" s="40"/>
      <c r="CN603" s="40"/>
      <c r="CO603" s="40"/>
      <c r="CP603" s="40"/>
      <c r="CQ603" s="40"/>
      <c r="CR603" s="40"/>
      <c r="CS603" s="102"/>
      <c r="CT603" s="103"/>
      <c r="CU603" s="40"/>
      <c r="CV603" s="40"/>
      <c r="CW603" s="40"/>
      <c r="CX603" s="40"/>
      <c r="CY603" s="40"/>
      <c r="CZ603" s="40"/>
      <c r="DA603" s="40"/>
      <c r="DB603" s="40"/>
      <c r="DC603" s="40"/>
      <c r="DD603" s="40"/>
      <c r="DE603" s="40"/>
      <c r="DF603" s="40"/>
      <c r="DG603" s="40"/>
      <c r="DH603" s="40"/>
      <c r="DI603" s="40"/>
      <c r="DJ603" s="40"/>
      <c r="DK603" s="40"/>
      <c r="DL603" s="40"/>
      <c r="DM603" s="40"/>
      <c r="DN603" s="40"/>
      <c r="DO603" s="94"/>
      <c r="DP603" s="100"/>
      <c r="DQ603" s="104"/>
      <c r="DR603" s="105"/>
      <c r="DS603" s="105"/>
      <c r="DT603" s="105"/>
      <c r="DU603" s="105"/>
      <c r="DV603" s="105"/>
      <c r="DW603" s="94"/>
      <c r="DX603" s="191"/>
      <c r="DY603" s="104"/>
      <c r="DZ603" s="105"/>
      <c r="EA603" s="105"/>
      <c r="EB603" s="105"/>
      <c r="EC603" s="105"/>
      <c r="ED603" s="105"/>
      <c r="EE603" s="105"/>
      <c r="EF603" s="94"/>
      <c r="EG603" s="96"/>
      <c r="EH603" s="18"/>
      <c r="EI603" s="2"/>
      <c r="EJ603" s="2"/>
      <c r="EK603" s="100"/>
      <c r="EL603" s="99"/>
      <c r="EM603" s="40"/>
      <c r="EN603" s="40"/>
      <c r="EO603" s="100"/>
      <c r="EP603" s="99"/>
      <c r="EQ603" s="40"/>
      <c r="ER603" s="40"/>
      <c r="ES603" s="40"/>
      <c r="ET603" s="40"/>
      <c r="EU603" s="40"/>
      <c r="EV603" s="40"/>
      <c r="EW603" s="100"/>
      <c r="EX603" s="99"/>
      <c r="EY603" s="40"/>
      <c r="EZ603" s="40"/>
      <c r="FA603" s="40"/>
      <c r="FB603" s="40"/>
      <c r="FC603" s="40"/>
      <c r="FD603" s="40"/>
      <c r="FE603" s="100"/>
    </row>
    <row r="604" spans="1:161">
      <c r="A604" s="119" t="str">
        <f>Validation!B604</f>
        <v>Pass</v>
      </c>
      <c r="B604" s="150"/>
      <c r="C604" s="150"/>
      <c r="D604" s="150"/>
      <c r="E604" s="151"/>
      <c r="F604" s="152"/>
      <c r="G604" s="150"/>
      <c r="H604" s="149"/>
      <c r="I604" s="40"/>
      <c r="J604" s="149"/>
      <c r="K604" s="102"/>
      <c r="L604" s="40"/>
      <c r="M604" s="123"/>
      <c r="N604" s="137"/>
      <c r="O604" s="137"/>
      <c r="P604" s="95"/>
      <c r="Q604" s="94"/>
      <c r="R604" s="96"/>
      <c r="S604" s="95"/>
      <c r="T604" s="40"/>
      <c r="U604" s="40"/>
      <c r="V604" s="185"/>
      <c r="W604" s="167"/>
      <c r="X604" s="96"/>
      <c r="Y604" s="99"/>
      <c r="Z604" s="40"/>
      <c r="AA604" s="40"/>
      <c r="AB604" s="171"/>
      <c r="AC604" s="172"/>
      <c r="AD604" s="40"/>
      <c r="AE604" s="40"/>
      <c r="AF604" s="94"/>
      <c r="AG604" s="94"/>
      <c r="AH604" s="100"/>
      <c r="AI604" s="170"/>
      <c r="AJ604" s="169"/>
      <c r="AK604" s="98"/>
      <c r="AL604" s="168"/>
      <c r="AM604" s="97"/>
      <c r="AN604" s="98"/>
      <c r="AO604" s="98"/>
      <c r="AP604" s="225"/>
      <c r="AQ604" s="175"/>
      <c r="AR604" s="98"/>
      <c r="AS604" s="235"/>
      <c r="AT604" s="168"/>
      <c r="AU604" s="136"/>
      <c r="AV604" s="99"/>
      <c r="AW604" s="40"/>
      <c r="AX604" s="40"/>
      <c r="AY604" s="40"/>
      <c r="AZ604" s="40"/>
      <c r="BA604" s="40"/>
      <c r="BB604" s="40"/>
      <c r="BC604" s="40"/>
      <c r="BD604" s="40"/>
      <c r="BE604" s="40"/>
      <c r="BF604" s="101"/>
      <c r="BG604" s="96"/>
      <c r="BH604" s="99"/>
      <c r="BI604" s="40"/>
      <c r="BJ604" s="40"/>
      <c r="BK604" s="40"/>
      <c r="BL604" s="40"/>
      <c r="BM604" s="40"/>
      <c r="BN604" s="40"/>
      <c r="BO604" s="40"/>
      <c r="BP604" s="100"/>
      <c r="BQ604" s="40"/>
      <c r="BR604" s="40"/>
      <c r="BS604" s="40"/>
      <c r="BT604" s="40"/>
      <c r="BU604" s="40"/>
      <c r="BV604" s="40"/>
      <c r="BW604" s="40"/>
      <c r="BX604" s="40"/>
      <c r="BY604" s="100"/>
      <c r="BZ604" s="99"/>
      <c r="CA604" s="40"/>
      <c r="CB604" s="40"/>
      <c r="CC604" s="40"/>
      <c r="CD604" s="40"/>
      <c r="CE604" s="40"/>
      <c r="CF604" s="40"/>
      <c r="CG604" s="40"/>
      <c r="CH604" s="40"/>
      <c r="CI604" s="40"/>
      <c r="CJ604" s="40"/>
      <c r="CK604" s="40"/>
      <c r="CL604" s="40"/>
      <c r="CM604" s="40"/>
      <c r="CN604" s="40"/>
      <c r="CO604" s="40"/>
      <c r="CP604" s="40"/>
      <c r="CQ604" s="40"/>
      <c r="CR604" s="40"/>
      <c r="CS604" s="102"/>
      <c r="CT604" s="103"/>
      <c r="CU604" s="40"/>
      <c r="CV604" s="40"/>
      <c r="CW604" s="40"/>
      <c r="CX604" s="40"/>
      <c r="CY604" s="40"/>
      <c r="CZ604" s="40"/>
      <c r="DA604" s="40"/>
      <c r="DB604" s="40"/>
      <c r="DC604" s="40"/>
      <c r="DD604" s="40"/>
      <c r="DE604" s="40"/>
      <c r="DF604" s="40"/>
      <c r="DG604" s="40"/>
      <c r="DH604" s="40"/>
      <c r="DI604" s="40"/>
      <c r="DJ604" s="40"/>
      <c r="DK604" s="40"/>
      <c r="DL604" s="40"/>
      <c r="DM604" s="40"/>
      <c r="DN604" s="40"/>
      <c r="DO604" s="94"/>
      <c r="DP604" s="100"/>
      <c r="DQ604" s="104"/>
      <c r="DR604" s="105"/>
      <c r="DS604" s="105"/>
      <c r="DT604" s="105"/>
      <c r="DU604" s="105"/>
      <c r="DV604" s="105"/>
      <c r="DW604" s="94"/>
      <c r="DX604" s="191"/>
      <c r="DY604" s="104"/>
      <c r="DZ604" s="105"/>
      <c r="EA604" s="105"/>
      <c r="EB604" s="105"/>
      <c r="EC604" s="105"/>
      <c r="ED604" s="105"/>
      <c r="EE604" s="105"/>
      <c r="EF604" s="94"/>
      <c r="EG604" s="96"/>
      <c r="EH604" s="18"/>
      <c r="EI604" s="2"/>
      <c r="EJ604" s="2"/>
      <c r="EK604" s="100"/>
      <c r="EL604" s="99"/>
      <c r="EM604" s="40"/>
      <c r="EN604" s="40"/>
      <c r="EO604" s="100"/>
      <c r="EP604" s="99"/>
      <c r="EQ604" s="40"/>
      <c r="ER604" s="40"/>
      <c r="ES604" s="40"/>
      <c r="ET604" s="40"/>
      <c r="EU604" s="40"/>
      <c r="EV604" s="40"/>
      <c r="EW604" s="100"/>
      <c r="EX604" s="99"/>
      <c r="EY604" s="40"/>
      <c r="EZ604" s="40"/>
      <c r="FA604" s="40"/>
      <c r="FB604" s="40"/>
      <c r="FC604" s="40"/>
      <c r="FD604" s="40"/>
      <c r="FE604" s="100"/>
    </row>
    <row r="605" spans="1:161">
      <c r="A605" s="119" t="str">
        <f>Validation!B605</f>
        <v>Pass</v>
      </c>
      <c r="B605" s="150"/>
      <c r="C605" s="150"/>
      <c r="D605" s="150"/>
      <c r="E605" s="151"/>
      <c r="F605" s="152"/>
      <c r="G605" s="150"/>
      <c r="H605" s="149"/>
      <c r="I605" s="40"/>
      <c r="J605" s="149"/>
      <c r="K605" s="102"/>
      <c r="L605" s="40"/>
      <c r="M605" s="123"/>
      <c r="N605" s="137"/>
      <c r="O605" s="137"/>
      <c r="P605" s="95"/>
      <c r="Q605" s="94"/>
      <c r="R605" s="96"/>
      <c r="S605" s="95"/>
      <c r="T605" s="40"/>
      <c r="U605" s="40"/>
      <c r="V605" s="185"/>
      <c r="W605" s="167"/>
      <c r="X605" s="96"/>
      <c r="Y605" s="99"/>
      <c r="Z605" s="40"/>
      <c r="AA605" s="40"/>
      <c r="AB605" s="171"/>
      <c r="AC605" s="172"/>
      <c r="AD605" s="40"/>
      <c r="AE605" s="40"/>
      <c r="AF605" s="94"/>
      <c r="AG605" s="94"/>
      <c r="AH605" s="100"/>
      <c r="AI605" s="170"/>
      <c r="AJ605" s="169"/>
      <c r="AK605" s="98"/>
      <c r="AL605" s="168"/>
      <c r="AM605" s="97"/>
      <c r="AN605" s="98"/>
      <c r="AO605" s="98"/>
      <c r="AP605" s="225"/>
      <c r="AQ605" s="175"/>
      <c r="AR605" s="98"/>
      <c r="AS605" s="235"/>
      <c r="AT605" s="168"/>
      <c r="AU605" s="136"/>
      <c r="AV605" s="99"/>
      <c r="AW605" s="40"/>
      <c r="AX605" s="40"/>
      <c r="AY605" s="40"/>
      <c r="AZ605" s="40"/>
      <c r="BA605" s="40"/>
      <c r="BB605" s="40"/>
      <c r="BC605" s="40"/>
      <c r="BD605" s="40"/>
      <c r="BE605" s="40"/>
      <c r="BF605" s="101"/>
      <c r="BG605" s="96"/>
      <c r="BH605" s="99"/>
      <c r="BI605" s="40"/>
      <c r="BJ605" s="40"/>
      <c r="BK605" s="40"/>
      <c r="BL605" s="40"/>
      <c r="BM605" s="40"/>
      <c r="BN605" s="40"/>
      <c r="BO605" s="40"/>
      <c r="BP605" s="100"/>
      <c r="BQ605" s="40"/>
      <c r="BR605" s="40"/>
      <c r="BS605" s="40"/>
      <c r="BT605" s="40"/>
      <c r="BU605" s="40"/>
      <c r="BV605" s="40"/>
      <c r="BW605" s="40"/>
      <c r="BX605" s="40"/>
      <c r="BY605" s="100"/>
      <c r="BZ605" s="99"/>
      <c r="CA605" s="40"/>
      <c r="CB605" s="40"/>
      <c r="CC605" s="40"/>
      <c r="CD605" s="40"/>
      <c r="CE605" s="40"/>
      <c r="CF605" s="40"/>
      <c r="CG605" s="40"/>
      <c r="CH605" s="40"/>
      <c r="CI605" s="40"/>
      <c r="CJ605" s="40"/>
      <c r="CK605" s="40"/>
      <c r="CL605" s="40"/>
      <c r="CM605" s="40"/>
      <c r="CN605" s="40"/>
      <c r="CO605" s="40"/>
      <c r="CP605" s="40"/>
      <c r="CQ605" s="40"/>
      <c r="CR605" s="40"/>
      <c r="CS605" s="102"/>
      <c r="CT605" s="103"/>
      <c r="CU605" s="40"/>
      <c r="CV605" s="40"/>
      <c r="CW605" s="40"/>
      <c r="CX605" s="40"/>
      <c r="CY605" s="40"/>
      <c r="CZ605" s="40"/>
      <c r="DA605" s="40"/>
      <c r="DB605" s="40"/>
      <c r="DC605" s="40"/>
      <c r="DD605" s="40"/>
      <c r="DE605" s="40"/>
      <c r="DF605" s="40"/>
      <c r="DG605" s="40"/>
      <c r="DH605" s="40"/>
      <c r="DI605" s="40"/>
      <c r="DJ605" s="40"/>
      <c r="DK605" s="40"/>
      <c r="DL605" s="40"/>
      <c r="DM605" s="40"/>
      <c r="DN605" s="40"/>
      <c r="DO605" s="94"/>
      <c r="DP605" s="100"/>
      <c r="DQ605" s="104"/>
      <c r="DR605" s="105"/>
      <c r="DS605" s="105"/>
      <c r="DT605" s="105"/>
      <c r="DU605" s="105"/>
      <c r="DV605" s="105"/>
      <c r="DW605" s="94"/>
      <c r="DX605" s="191"/>
      <c r="DY605" s="104"/>
      <c r="DZ605" s="105"/>
      <c r="EA605" s="105"/>
      <c r="EB605" s="105"/>
      <c r="EC605" s="105"/>
      <c r="ED605" s="105"/>
      <c r="EE605" s="105"/>
      <c r="EF605" s="94"/>
      <c r="EG605" s="96"/>
      <c r="EH605" s="18"/>
      <c r="EI605" s="2"/>
      <c r="EJ605" s="2"/>
      <c r="EK605" s="100"/>
      <c r="EL605" s="99"/>
      <c r="EM605" s="40"/>
      <c r="EN605" s="40"/>
      <c r="EO605" s="100"/>
      <c r="EP605" s="99"/>
      <c r="EQ605" s="40"/>
      <c r="ER605" s="40"/>
      <c r="ES605" s="40"/>
      <c r="ET605" s="40"/>
      <c r="EU605" s="40"/>
      <c r="EV605" s="40"/>
      <c r="EW605" s="100"/>
      <c r="EX605" s="99"/>
      <c r="EY605" s="40"/>
      <c r="EZ605" s="40"/>
      <c r="FA605" s="40"/>
      <c r="FB605" s="40"/>
      <c r="FC605" s="40"/>
      <c r="FD605" s="40"/>
      <c r="FE605" s="100"/>
    </row>
    <row r="606" spans="1:161">
      <c r="A606" s="119" t="str">
        <f>Validation!B606</f>
        <v>Pass</v>
      </c>
      <c r="B606" s="150"/>
      <c r="C606" s="150"/>
      <c r="D606" s="150"/>
      <c r="E606" s="151"/>
      <c r="F606" s="152"/>
      <c r="G606" s="150"/>
      <c r="H606" s="149"/>
      <c r="I606" s="40"/>
      <c r="J606" s="149"/>
      <c r="K606" s="102"/>
      <c r="L606" s="40"/>
      <c r="M606" s="123"/>
      <c r="N606" s="137"/>
      <c r="O606" s="137"/>
      <c r="P606" s="95"/>
      <c r="Q606" s="94"/>
      <c r="R606" s="96"/>
      <c r="S606" s="95"/>
      <c r="T606" s="40"/>
      <c r="U606" s="40"/>
      <c r="V606" s="185"/>
      <c r="W606" s="167"/>
      <c r="X606" s="96"/>
      <c r="Y606" s="99"/>
      <c r="Z606" s="40"/>
      <c r="AA606" s="40"/>
      <c r="AB606" s="171"/>
      <c r="AC606" s="172"/>
      <c r="AD606" s="40"/>
      <c r="AE606" s="40"/>
      <c r="AF606" s="94"/>
      <c r="AG606" s="94"/>
      <c r="AH606" s="100"/>
      <c r="AI606" s="170"/>
      <c r="AJ606" s="169"/>
      <c r="AK606" s="98"/>
      <c r="AL606" s="168"/>
      <c r="AM606" s="97"/>
      <c r="AN606" s="98"/>
      <c r="AO606" s="98"/>
      <c r="AP606" s="225"/>
      <c r="AQ606" s="175"/>
      <c r="AR606" s="98"/>
      <c r="AS606" s="235"/>
      <c r="AT606" s="168"/>
      <c r="AU606" s="136"/>
      <c r="AV606" s="99"/>
      <c r="AW606" s="40"/>
      <c r="AX606" s="40"/>
      <c r="AY606" s="40"/>
      <c r="AZ606" s="40"/>
      <c r="BA606" s="40"/>
      <c r="BB606" s="40"/>
      <c r="BC606" s="40"/>
      <c r="BD606" s="40"/>
      <c r="BE606" s="40"/>
      <c r="BF606" s="101"/>
      <c r="BG606" s="96"/>
      <c r="BH606" s="99"/>
      <c r="BI606" s="40"/>
      <c r="BJ606" s="40"/>
      <c r="BK606" s="40"/>
      <c r="BL606" s="40"/>
      <c r="BM606" s="40"/>
      <c r="BN606" s="40"/>
      <c r="BO606" s="40"/>
      <c r="BP606" s="100"/>
      <c r="BQ606" s="40"/>
      <c r="BR606" s="40"/>
      <c r="BS606" s="40"/>
      <c r="BT606" s="40"/>
      <c r="BU606" s="40"/>
      <c r="BV606" s="40"/>
      <c r="BW606" s="40"/>
      <c r="BX606" s="40"/>
      <c r="BY606" s="100"/>
      <c r="BZ606" s="99"/>
      <c r="CA606" s="40"/>
      <c r="CB606" s="40"/>
      <c r="CC606" s="40"/>
      <c r="CD606" s="40"/>
      <c r="CE606" s="40"/>
      <c r="CF606" s="40"/>
      <c r="CG606" s="40"/>
      <c r="CH606" s="40"/>
      <c r="CI606" s="40"/>
      <c r="CJ606" s="40"/>
      <c r="CK606" s="40"/>
      <c r="CL606" s="40"/>
      <c r="CM606" s="40"/>
      <c r="CN606" s="40"/>
      <c r="CO606" s="40"/>
      <c r="CP606" s="40"/>
      <c r="CQ606" s="40"/>
      <c r="CR606" s="40"/>
      <c r="CS606" s="102"/>
      <c r="CT606" s="103"/>
      <c r="CU606" s="40"/>
      <c r="CV606" s="40"/>
      <c r="CW606" s="40"/>
      <c r="CX606" s="40"/>
      <c r="CY606" s="40"/>
      <c r="CZ606" s="40"/>
      <c r="DA606" s="40"/>
      <c r="DB606" s="40"/>
      <c r="DC606" s="40"/>
      <c r="DD606" s="40"/>
      <c r="DE606" s="40"/>
      <c r="DF606" s="40"/>
      <c r="DG606" s="40"/>
      <c r="DH606" s="40"/>
      <c r="DI606" s="40"/>
      <c r="DJ606" s="40"/>
      <c r="DK606" s="40"/>
      <c r="DL606" s="40"/>
      <c r="DM606" s="40"/>
      <c r="DN606" s="40"/>
      <c r="DO606" s="94"/>
      <c r="DP606" s="100"/>
      <c r="DQ606" s="104"/>
      <c r="DR606" s="105"/>
      <c r="DS606" s="105"/>
      <c r="DT606" s="105"/>
      <c r="DU606" s="105"/>
      <c r="DV606" s="105"/>
      <c r="DW606" s="94"/>
      <c r="DX606" s="191"/>
      <c r="DY606" s="104"/>
      <c r="DZ606" s="105"/>
      <c r="EA606" s="105"/>
      <c r="EB606" s="105"/>
      <c r="EC606" s="105"/>
      <c r="ED606" s="105"/>
      <c r="EE606" s="105"/>
      <c r="EF606" s="94"/>
      <c r="EG606" s="96"/>
      <c r="EH606" s="18"/>
      <c r="EI606" s="2"/>
      <c r="EJ606" s="2"/>
      <c r="EK606" s="100"/>
      <c r="EL606" s="99"/>
      <c r="EM606" s="40"/>
      <c r="EN606" s="40"/>
      <c r="EO606" s="100"/>
      <c r="EP606" s="99"/>
      <c r="EQ606" s="40"/>
      <c r="ER606" s="40"/>
      <c r="ES606" s="40"/>
      <c r="ET606" s="40"/>
      <c r="EU606" s="40"/>
      <c r="EV606" s="40"/>
      <c r="EW606" s="100"/>
      <c r="EX606" s="99"/>
      <c r="EY606" s="40"/>
      <c r="EZ606" s="40"/>
      <c r="FA606" s="40"/>
      <c r="FB606" s="40"/>
      <c r="FC606" s="40"/>
      <c r="FD606" s="40"/>
      <c r="FE606" s="100"/>
    </row>
    <row r="607" spans="1:161">
      <c r="A607" s="119" t="str">
        <f>Validation!B607</f>
        <v>Pass</v>
      </c>
      <c r="B607" s="150"/>
      <c r="C607" s="150"/>
      <c r="D607" s="150"/>
      <c r="E607" s="151"/>
      <c r="F607" s="152"/>
      <c r="G607" s="150"/>
      <c r="H607" s="149"/>
      <c r="I607" s="40"/>
      <c r="J607" s="149"/>
      <c r="K607" s="102"/>
      <c r="L607" s="40"/>
      <c r="M607" s="123"/>
      <c r="N607" s="137"/>
      <c r="O607" s="137"/>
      <c r="P607" s="95"/>
      <c r="Q607" s="94"/>
      <c r="R607" s="96"/>
      <c r="S607" s="95"/>
      <c r="T607" s="40"/>
      <c r="U607" s="40"/>
      <c r="V607" s="185"/>
      <c r="W607" s="167"/>
      <c r="X607" s="96"/>
      <c r="Y607" s="99"/>
      <c r="Z607" s="40"/>
      <c r="AA607" s="40"/>
      <c r="AB607" s="171"/>
      <c r="AC607" s="172"/>
      <c r="AD607" s="40"/>
      <c r="AE607" s="40"/>
      <c r="AF607" s="94"/>
      <c r="AG607" s="94"/>
      <c r="AH607" s="100"/>
      <c r="AI607" s="170"/>
      <c r="AJ607" s="169"/>
      <c r="AK607" s="98"/>
      <c r="AL607" s="168"/>
      <c r="AM607" s="97"/>
      <c r="AN607" s="98"/>
      <c r="AO607" s="98"/>
      <c r="AP607" s="225"/>
      <c r="AQ607" s="175"/>
      <c r="AR607" s="98"/>
      <c r="AS607" s="235"/>
      <c r="AT607" s="168"/>
      <c r="AU607" s="136"/>
      <c r="AV607" s="99"/>
      <c r="AW607" s="40"/>
      <c r="AX607" s="40"/>
      <c r="AY607" s="40"/>
      <c r="AZ607" s="40"/>
      <c r="BA607" s="40"/>
      <c r="BB607" s="40"/>
      <c r="BC607" s="40"/>
      <c r="BD607" s="40"/>
      <c r="BE607" s="40"/>
      <c r="BF607" s="101"/>
      <c r="BG607" s="96"/>
      <c r="BH607" s="99"/>
      <c r="BI607" s="40"/>
      <c r="BJ607" s="40"/>
      <c r="BK607" s="40"/>
      <c r="BL607" s="40"/>
      <c r="BM607" s="40"/>
      <c r="BN607" s="40"/>
      <c r="BO607" s="40"/>
      <c r="BP607" s="100"/>
      <c r="BQ607" s="40"/>
      <c r="BR607" s="40"/>
      <c r="BS607" s="40"/>
      <c r="BT607" s="40"/>
      <c r="BU607" s="40"/>
      <c r="BV607" s="40"/>
      <c r="BW607" s="40"/>
      <c r="BX607" s="40"/>
      <c r="BY607" s="100"/>
      <c r="BZ607" s="99"/>
      <c r="CA607" s="40"/>
      <c r="CB607" s="40"/>
      <c r="CC607" s="40"/>
      <c r="CD607" s="40"/>
      <c r="CE607" s="40"/>
      <c r="CF607" s="40"/>
      <c r="CG607" s="40"/>
      <c r="CH607" s="40"/>
      <c r="CI607" s="40"/>
      <c r="CJ607" s="40"/>
      <c r="CK607" s="40"/>
      <c r="CL607" s="40"/>
      <c r="CM607" s="40"/>
      <c r="CN607" s="40"/>
      <c r="CO607" s="40"/>
      <c r="CP607" s="40"/>
      <c r="CQ607" s="40"/>
      <c r="CR607" s="40"/>
      <c r="CS607" s="102"/>
      <c r="CT607" s="103"/>
      <c r="CU607" s="40"/>
      <c r="CV607" s="40"/>
      <c r="CW607" s="40"/>
      <c r="CX607" s="40"/>
      <c r="CY607" s="40"/>
      <c r="CZ607" s="40"/>
      <c r="DA607" s="40"/>
      <c r="DB607" s="40"/>
      <c r="DC607" s="40"/>
      <c r="DD607" s="40"/>
      <c r="DE607" s="40"/>
      <c r="DF607" s="40"/>
      <c r="DG607" s="40"/>
      <c r="DH607" s="40"/>
      <c r="DI607" s="40"/>
      <c r="DJ607" s="40"/>
      <c r="DK607" s="40"/>
      <c r="DL607" s="40"/>
      <c r="DM607" s="40"/>
      <c r="DN607" s="40"/>
      <c r="DO607" s="94"/>
      <c r="DP607" s="100"/>
      <c r="DQ607" s="104"/>
      <c r="DR607" s="105"/>
      <c r="DS607" s="105"/>
      <c r="DT607" s="105"/>
      <c r="DU607" s="105"/>
      <c r="DV607" s="105"/>
      <c r="DW607" s="94"/>
      <c r="DX607" s="191"/>
      <c r="DY607" s="104"/>
      <c r="DZ607" s="105"/>
      <c r="EA607" s="105"/>
      <c r="EB607" s="105"/>
      <c r="EC607" s="105"/>
      <c r="ED607" s="105"/>
      <c r="EE607" s="105"/>
      <c r="EF607" s="94"/>
      <c r="EG607" s="96"/>
      <c r="EH607" s="18"/>
      <c r="EI607" s="2"/>
      <c r="EJ607" s="2"/>
      <c r="EK607" s="100"/>
      <c r="EL607" s="99"/>
      <c r="EM607" s="40"/>
      <c r="EN607" s="40"/>
      <c r="EO607" s="100"/>
      <c r="EP607" s="99"/>
      <c r="EQ607" s="40"/>
      <c r="ER607" s="40"/>
      <c r="ES607" s="40"/>
      <c r="ET607" s="40"/>
      <c r="EU607" s="40"/>
      <c r="EV607" s="40"/>
      <c r="EW607" s="100"/>
      <c r="EX607" s="99"/>
      <c r="EY607" s="40"/>
      <c r="EZ607" s="40"/>
      <c r="FA607" s="40"/>
      <c r="FB607" s="40"/>
      <c r="FC607" s="40"/>
      <c r="FD607" s="40"/>
      <c r="FE607" s="100"/>
    </row>
    <row r="608" spans="1:161">
      <c r="A608" s="119" t="str">
        <f>Validation!B608</f>
        <v>Pass</v>
      </c>
      <c r="B608" s="150"/>
      <c r="C608" s="150"/>
      <c r="D608" s="150"/>
      <c r="E608" s="151"/>
      <c r="F608" s="152"/>
      <c r="G608" s="150"/>
      <c r="H608" s="149"/>
      <c r="I608" s="40"/>
      <c r="J608" s="149"/>
      <c r="K608" s="102"/>
      <c r="L608" s="40"/>
      <c r="M608" s="123"/>
      <c r="N608" s="137"/>
      <c r="O608" s="137"/>
      <c r="P608" s="95"/>
      <c r="Q608" s="94"/>
      <c r="R608" s="96"/>
      <c r="S608" s="95"/>
      <c r="T608" s="40"/>
      <c r="U608" s="40"/>
      <c r="V608" s="185"/>
      <c r="W608" s="167"/>
      <c r="X608" s="96"/>
      <c r="Y608" s="99"/>
      <c r="Z608" s="40"/>
      <c r="AA608" s="40"/>
      <c r="AB608" s="171"/>
      <c r="AC608" s="172"/>
      <c r="AD608" s="40"/>
      <c r="AE608" s="40"/>
      <c r="AF608" s="94"/>
      <c r="AG608" s="94"/>
      <c r="AH608" s="100"/>
      <c r="AI608" s="170"/>
      <c r="AJ608" s="169"/>
      <c r="AK608" s="98"/>
      <c r="AL608" s="168"/>
      <c r="AM608" s="97"/>
      <c r="AN608" s="98"/>
      <c r="AO608" s="98"/>
      <c r="AP608" s="225"/>
      <c r="AQ608" s="175"/>
      <c r="AR608" s="98"/>
      <c r="AS608" s="235"/>
      <c r="AT608" s="168"/>
      <c r="AU608" s="136"/>
      <c r="AV608" s="99"/>
      <c r="AW608" s="40"/>
      <c r="AX608" s="40"/>
      <c r="AY608" s="40"/>
      <c r="AZ608" s="40"/>
      <c r="BA608" s="40"/>
      <c r="BB608" s="40"/>
      <c r="BC608" s="40"/>
      <c r="BD608" s="40"/>
      <c r="BE608" s="40"/>
      <c r="BF608" s="101"/>
      <c r="BG608" s="96"/>
      <c r="BH608" s="99"/>
      <c r="BI608" s="40"/>
      <c r="BJ608" s="40"/>
      <c r="BK608" s="40"/>
      <c r="BL608" s="40"/>
      <c r="BM608" s="40"/>
      <c r="BN608" s="40"/>
      <c r="BO608" s="40"/>
      <c r="BP608" s="100"/>
      <c r="BQ608" s="40"/>
      <c r="BR608" s="40"/>
      <c r="BS608" s="40"/>
      <c r="BT608" s="40"/>
      <c r="BU608" s="40"/>
      <c r="BV608" s="40"/>
      <c r="BW608" s="40"/>
      <c r="BX608" s="40"/>
      <c r="BY608" s="100"/>
      <c r="BZ608" s="99"/>
      <c r="CA608" s="40"/>
      <c r="CB608" s="40"/>
      <c r="CC608" s="40"/>
      <c r="CD608" s="40"/>
      <c r="CE608" s="40"/>
      <c r="CF608" s="40"/>
      <c r="CG608" s="40"/>
      <c r="CH608" s="40"/>
      <c r="CI608" s="40"/>
      <c r="CJ608" s="40"/>
      <c r="CK608" s="40"/>
      <c r="CL608" s="40"/>
      <c r="CM608" s="40"/>
      <c r="CN608" s="40"/>
      <c r="CO608" s="40"/>
      <c r="CP608" s="40"/>
      <c r="CQ608" s="40"/>
      <c r="CR608" s="40"/>
      <c r="CS608" s="102"/>
      <c r="CT608" s="103"/>
      <c r="CU608" s="40"/>
      <c r="CV608" s="40"/>
      <c r="CW608" s="40"/>
      <c r="CX608" s="40"/>
      <c r="CY608" s="40"/>
      <c r="CZ608" s="40"/>
      <c r="DA608" s="40"/>
      <c r="DB608" s="40"/>
      <c r="DC608" s="40"/>
      <c r="DD608" s="40"/>
      <c r="DE608" s="40"/>
      <c r="DF608" s="40"/>
      <c r="DG608" s="40"/>
      <c r="DH608" s="40"/>
      <c r="DI608" s="40"/>
      <c r="DJ608" s="40"/>
      <c r="DK608" s="40"/>
      <c r="DL608" s="40"/>
      <c r="DM608" s="40"/>
      <c r="DN608" s="40"/>
      <c r="DO608" s="94"/>
      <c r="DP608" s="100"/>
      <c r="DQ608" s="104"/>
      <c r="DR608" s="105"/>
      <c r="DS608" s="105"/>
      <c r="DT608" s="105"/>
      <c r="DU608" s="105"/>
      <c r="DV608" s="105"/>
      <c r="DW608" s="94"/>
      <c r="DX608" s="191"/>
      <c r="DY608" s="104"/>
      <c r="DZ608" s="105"/>
      <c r="EA608" s="105"/>
      <c r="EB608" s="105"/>
      <c r="EC608" s="105"/>
      <c r="ED608" s="105"/>
      <c r="EE608" s="105"/>
      <c r="EF608" s="94"/>
      <c r="EG608" s="96"/>
      <c r="EH608" s="18"/>
      <c r="EI608" s="2"/>
      <c r="EJ608" s="2"/>
      <c r="EK608" s="100"/>
      <c r="EL608" s="99"/>
      <c r="EM608" s="40"/>
      <c r="EN608" s="40"/>
      <c r="EO608" s="100"/>
      <c r="EP608" s="99"/>
      <c r="EQ608" s="40"/>
      <c r="ER608" s="40"/>
      <c r="ES608" s="40"/>
      <c r="ET608" s="40"/>
      <c r="EU608" s="40"/>
      <c r="EV608" s="40"/>
      <c r="EW608" s="100"/>
      <c r="EX608" s="99"/>
      <c r="EY608" s="40"/>
      <c r="EZ608" s="40"/>
      <c r="FA608" s="40"/>
      <c r="FB608" s="40"/>
      <c r="FC608" s="40"/>
      <c r="FD608" s="40"/>
      <c r="FE608" s="100"/>
    </row>
    <row r="609" spans="1:161">
      <c r="A609" s="119" t="str">
        <f>Validation!B609</f>
        <v>Pass</v>
      </c>
      <c r="B609" s="150"/>
      <c r="C609" s="150"/>
      <c r="D609" s="150"/>
      <c r="E609" s="151"/>
      <c r="F609" s="152"/>
      <c r="G609" s="150"/>
      <c r="H609" s="149"/>
      <c r="I609" s="40"/>
      <c r="J609" s="149"/>
      <c r="K609" s="102"/>
      <c r="L609" s="40"/>
      <c r="M609" s="123"/>
      <c r="N609" s="137"/>
      <c r="O609" s="137"/>
      <c r="P609" s="95"/>
      <c r="Q609" s="94"/>
      <c r="R609" s="96"/>
      <c r="S609" s="95"/>
      <c r="T609" s="40"/>
      <c r="U609" s="40"/>
      <c r="V609" s="185"/>
      <c r="W609" s="167"/>
      <c r="X609" s="96"/>
      <c r="Y609" s="99"/>
      <c r="Z609" s="40"/>
      <c r="AA609" s="40"/>
      <c r="AB609" s="171"/>
      <c r="AC609" s="172"/>
      <c r="AD609" s="40"/>
      <c r="AE609" s="40"/>
      <c r="AF609" s="94"/>
      <c r="AG609" s="94"/>
      <c r="AH609" s="100"/>
      <c r="AI609" s="170"/>
      <c r="AJ609" s="169"/>
      <c r="AK609" s="98"/>
      <c r="AL609" s="168"/>
      <c r="AM609" s="97"/>
      <c r="AN609" s="98"/>
      <c r="AO609" s="98"/>
      <c r="AP609" s="225"/>
      <c r="AQ609" s="175"/>
      <c r="AR609" s="98"/>
      <c r="AS609" s="235"/>
      <c r="AT609" s="168"/>
      <c r="AU609" s="136"/>
      <c r="AV609" s="99"/>
      <c r="AW609" s="40"/>
      <c r="AX609" s="40"/>
      <c r="AY609" s="40"/>
      <c r="AZ609" s="40"/>
      <c r="BA609" s="40"/>
      <c r="BB609" s="40"/>
      <c r="BC609" s="40"/>
      <c r="BD609" s="40"/>
      <c r="BE609" s="40"/>
      <c r="BF609" s="101"/>
      <c r="BG609" s="96"/>
      <c r="BH609" s="99"/>
      <c r="BI609" s="40"/>
      <c r="BJ609" s="40"/>
      <c r="BK609" s="40"/>
      <c r="BL609" s="40"/>
      <c r="BM609" s="40"/>
      <c r="BN609" s="40"/>
      <c r="BO609" s="40"/>
      <c r="BP609" s="100"/>
      <c r="BQ609" s="40"/>
      <c r="BR609" s="40"/>
      <c r="BS609" s="40"/>
      <c r="BT609" s="40"/>
      <c r="BU609" s="40"/>
      <c r="BV609" s="40"/>
      <c r="BW609" s="40"/>
      <c r="BX609" s="40"/>
      <c r="BY609" s="100"/>
      <c r="BZ609" s="99"/>
      <c r="CA609" s="40"/>
      <c r="CB609" s="40"/>
      <c r="CC609" s="40"/>
      <c r="CD609" s="40"/>
      <c r="CE609" s="40"/>
      <c r="CF609" s="40"/>
      <c r="CG609" s="40"/>
      <c r="CH609" s="40"/>
      <c r="CI609" s="40"/>
      <c r="CJ609" s="40"/>
      <c r="CK609" s="40"/>
      <c r="CL609" s="40"/>
      <c r="CM609" s="40"/>
      <c r="CN609" s="40"/>
      <c r="CO609" s="40"/>
      <c r="CP609" s="40"/>
      <c r="CQ609" s="40"/>
      <c r="CR609" s="40"/>
      <c r="CS609" s="102"/>
      <c r="CT609" s="103"/>
      <c r="CU609" s="40"/>
      <c r="CV609" s="40"/>
      <c r="CW609" s="40"/>
      <c r="CX609" s="40"/>
      <c r="CY609" s="40"/>
      <c r="CZ609" s="40"/>
      <c r="DA609" s="40"/>
      <c r="DB609" s="40"/>
      <c r="DC609" s="40"/>
      <c r="DD609" s="40"/>
      <c r="DE609" s="40"/>
      <c r="DF609" s="40"/>
      <c r="DG609" s="40"/>
      <c r="DH609" s="40"/>
      <c r="DI609" s="40"/>
      <c r="DJ609" s="40"/>
      <c r="DK609" s="40"/>
      <c r="DL609" s="40"/>
      <c r="DM609" s="40"/>
      <c r="DN609" s="40"/>
      <c r="DO609" s="94"/>
      <c r="DP609" s="100"/>
      <c r="DQ609" s="104"/>
      <c r="DR609" s="105"/>
      <c r="DS609" s="105"/>
      <c r="DT609" s="105"/>
      <c r="DU609" s="105"/>
      <c r="DV609" s="105"/>
      <c r="DW609" s="94"/>
      <c r="DX609" s="191"/>
      <c r="DY609" s="104"/>
      <c r="DZ609" s="105"/>
      <c r="EA609" s="105"/>
      <c r="EB609" s="105"/>
      <c r="EC609" s="105"/>
      <c r="ED609" s="105"/>
      <c r="EE609" s="105"/>
      <c r="EF609" s="94"/>
      <c r="EG609" s="96"/>
      <c r="EH609" s="18"/>
      <c r="EI609" s="2"/>
      <c r="EJ609" s="2"/>
      <c r="EK609" s="100"/>
      <c r="EL609" s="99"/>
      <c r="EM609" s="40"/>
      <c r="EN609" s="40"/>
      <c r="EO609" s="100"/>
      <c r="EP609" s="99"/>
      <c r="EQ609" s="40"/>
      <c r="ER609" s="40"/>
      <c r="ES609" s="40"/>
      <c r="ET609" s="40"/>
      <c r="EU609" s="40"/>
      <c r="EV609" s="40"/>
      <c r="EW609" s="100"/>
      <c r="EX609" s="99"/>
      <c r="EY609" s="40"/>
      <c r="EZ609" s="40"/>
      <c r="FA609" s="40"/>
      <c r="FB609" s="40"/>
      <c r="FC609" s="40"/>
      <c r="FD609" s="40"/>
      <c r="FE609" s="100"/>
    </row>
    <row r="610" spans="1:161">
      <c r="A610" s="119" t="str">
        <f>Validation!B610</f>
        <v>Pass</v>
      </c>
      <c r="B610" s="150"/>
      <c r="C610" s="150"/>
      <c r="D610" s="150"/>
      <c r="E610" s="151"/>
      <c r="F610" s="152"/>
      <c r="G610" s="150"/>
      <c r="H610" s="149"/>
      <c r="I610" s="40"/>
      <c r="J610" s="149"/>
      <c r="K610" s="102"/>
      <c r="L610" s="40"/>
      <c r="M610" s="123"/>
      <c r="N610" s="137"/>
      <c r="O610" s="137"/>
      <c r="P610" s="95"/>
      <c r="Q610" s="94"/>
      <c r="R610" s="96"/>
      <c r="S610" s="95"/>
      <c r="T610" s="40"/>
      <c r="U610" s="40"/>
      <c r="V610" s="185"/>
      <c r="W610" s="167"/>
      <c r="X610" s="96"/>
      <c r="Y610" s="99"/>
      <c r="Z610" s="40"/>
      <c r="AA610" s="40"/>
      <c r="AB610" s="171"/>
      <c r="AC610" s="172"/>
      <c r="AD610" s="40"/>
      <c r="AE610" s="40"/>
      <c r="AF610" s="94"/>
      <c r="AG610" s="94"/>
      <c r="AH610" s="100"/>
      <c r="AI610" s="170"/>
      <c r="AJ610" s="169"/>
      <c r="AK610" s="98"/>
      <c r="AL610" s="168"/>
      <c r="AM610" s="97"/>
      <c r="AN610" s="98"/>
      <c r="AO610" s="98"/>
      <c r="AP610" s="225"/>
      <c r="AQ610" s="175"/>
      <c r="AR610" s="98"/>
      <c r="AS610" s="235"/>
      <c r="AT610" s="168"/>
      <c r="AU610" s="136"/>
      <c r="AV610" s="99"/>
      <c r="AW610" s="40"/>
      <c r="AX610" s="40"/>
      <c r="AY610" s="40"/>
      <c r="AZ610" s="40"/>
      <c r="BA610" s="40"/>
      <c r="BB610" s="40"/>
      <c r="BC610" s="40"/>
      <c r="BD610" s="40"/>
      <c r="BE610" s="40"/>
      <c r="BF610" s="101"/>
      <c r="BG610" s="96"/>
      <c r="BH610" s="99"/>
      <c r="BI610" s="40"/>
      <c r="BJ610" s="40"/>
      <c r="BK610" s="40"/>
      <c r="BL610" s="40"/>
      <c r="BM610" s="40"/>
      <c r="BN610" s="40"/>
      <c r="BO610" s="40"/>
      <c r="BP610" s="100"/>
      <c r="BQ610" s="40"/>
      <c r="BR610" s="40"/>
      <c r="BS610" s="40"/>
      <c r="BT610" s="40"/>
      <c r="BU610" s="40"/>
      <c r="BV610" s="40"/>
      <c r="BW610" s="40"/>
      <c r="BX610" s="40"/>
      <c r="BY610" s="100"/>
      <c r="BZ610" s="99"/>
      <c r="CA610" s="40"/>
      <c r="CB610" s="40"/>
      <c r="CC610" s="40"/>
      <c r="CD610" s="40"/>
      <c r="CE610" s="40"/>
      <c r="CF610" s="40"/>
      <c r="CG610" s="40"/>
      <c r="CH610" s="40"/>
      <c r="CI610" s="40"/>
      <c r="CJ610" s="40"/>
      <c r="CK610" s="40"/>
      <c r="CL610" s="40"/>
      <c r="CM610" s="40"/>
      <c r="CN610" s="40"/>
      <c r="CO610" s="40"/>
      <c r="CP610" s="40"/>
      <c r="CQ610" s="40"/>
      <c r="CR610" s="40"/>
      <c r="CS610" s="102"/>
      <c r="CT610" s="103"/>
      <c r="CU610" s="40"/>
      <c r="CV610" s="40"/>
      <c r="CW610" s="40"/>
      <c r="CX610" s="40"/>
      <c r="CY610" s="40"/>
      <c r="CZ610" s="40"/>
      <c r="DA610" s="40"/>
      <c r="DB610" s="40"/>
      <c r="DC610" s="40"/>
      <c r="DD610" s="40"/>
      <c r="DE610" s="40"/>
      <c r="DF610" s="40"/>
      <c r="DG610" s="40"/>
      <c r="DH610" s="40"/>
      <c r="DI610" s="40"/>
      <c r="DJ610" s="40"/>
      <c r="DK610" s="40"/>
      <c r="DL610" s="40"/>
      <c r="DM610" s="40"/>
      <c r="DN610" s="40"/>
      <c r="DO610" s="94"/>
      <c r="DP610" s="100"/>
      <c r="DQ610" s="104"/>
      <c r="DR610" s="105"/>
      <c r="DS610" s="105"/>
      <c r="DT610" s="105"/>
      <c r="DU610" s="105"/>
      <c r="DV610" s="105"/>
      <c r="DW610" s="94"/>
      <c r="DX610" s="191"/>
      <c r="DY610" s="104"/>
      <c r="DZ610" s="105"/>
      <c r="EA610" s="105"/>
      <c r="EB610" s="105"/>
      <c r="EC610" s="105"/>
      <c r="ED610" s="105"/>
      <c r="EE610" s="105"/>
      <c r="EF610" s="94"/>
      <c r="EG610" s="96"/>
      <c r="EH610" s="18"/>
      <c r="EI610" s="2"/>
      <c r="EJ610" s="2"/>
      <c r="EK610" s="100"/>
      <c r="EL610" s="99"/>
      <c r="EM610" s="40"/>
      <c r="EN610" s="40"/>
      <c r="EO610" s="100"/>
      <c r="EP610" s="99"/>
      <c r="EQ610" s="40"/>
      <c r="ER610" s="40"/>
      <c r="ES610" s="40"/>
      <c r="ET610" s="40"/>
      <c r="EU610" s="40"/>
      <c r="EV610" s="40"/>
      <c r="EW610" s="100"/>
      <c r="EX610" s="99"/>
      <c r="EY610" s="40"/>
      <c r="EZ610" s="40"/>
      <c r="FA610" s="40"/>
      <c r="FB610" s="40"/>
      <c r="FC610" s="40"/>
      <c r="FD610" s="40"/>
      <c r="FE610" s="100"/>
    </row>
    <row r="611" spans="1:161">
      <c r="A611" s="119" t="str">
        <f>Validation!B611</f>
        <v>Pass</v>
      </c>
      <c r="B611" s="150"/>
      <c r="C611" s="150"/>
      <c r="D611" s="150"/>
      <c r="E611" s="151"/>
      <c r="F611" s="152"/>
      <c r="G611" s="150"/>
      <c r="H611" s="149"/>
      <c r="I611" s="40"/>
      <c r="J611" s="149"/>
      <c r="K611" s="102"/>
      <c r="L611" s="40"/>
      <c r="M611" s="123"/>
      <c r="N611" s="137"/>
      <c r="O611" s="137"/>
      <c r="P611" s="95"/>
      <c r="Q611" s="94"/>
      <c r="R611" s="96"/>
      <c r="S611" s="95"/>
      <c r="T611" s="40"/>
      <c r="U611" s="40"/>
      <c r="V611" s="185"/>
      <c r="W611" s="167"/>
      <c r="X611" s="96"/>
      <c r="Y611" s="99"/>
      <c r="Z611" s="40"/>
      <c r="AA611" s="40"/>
      <c r="AB611" s="171"/>
      <c r="AC611" s="172"/>
      <c r="AD611" s="40"/>
      <c r="AE611" s="40"/>
      <c r="AF611" s="94"/>
      <c r="AG611" s="94"/>
      <c r="AH611" s="100"/>
      <c r="AI611" s="170"/>
      <c r="AJ611" s="169"/>
      <c r="AK611" s="98"/>
      <c r="AL611" s="168"/>
      <c r="AM611" s="97"/>
      <c r="AN611" s="98"/>
      <c r="AO611" s="98"/>
      <c r="AP611" s="225"/>
      <c r="AQ611" s="175"/>
      <c r="AR611" s="98"/>
      <c r="AS611" s="235"/>
      <c r="AT611" s="168"/>
      <c r="AU611" s="136"/>
      <c r="AV611" s="99"/>
      <c r="AW611" s="40"/>
      <c r="AX611" s="40"/>
      <c r="AY611" s="40"/>
      <c r="AZ611" s="40"/>
      <c r="BA611" s="40"/>
      <c r="BB611" s="40"/>
      <c r="BC611" s="40"/>
      <c r="BD611" s="40"/>
      <c r="BE611" s="40"/>
      <c r="BF611" s="101"/>
      <c r="BG611" s="96"/>
      <c r="BH611" s="99"/>
      <c r="BI611" s="40"/>
      <c r="BJ611" s="40"/>
      <c r="BK611" s="40"/>
      <c r="BL611" s="40"/>
      <c r="BM611" s="40"/>
      <c r="BN611" s="40"/>
      <c r="BO611" s="40"/>
      <c r="BP611" s="100"/>
      <c r="BQ611" s="40"/>
      <c r="BR611" s="40"/>
      <c r="BS611" s="40"/>
      <c r="BT611" s="40"/>
      <c r="BU611" s="40"/>
      <c r="BV611" s="40"/>
      <c r="BW611" s="40"/>
      <c r="BX611" s="40"/>
      <c r="BY611" s="100"/>
      <c r="BZ611" s="99"/>
      <c r="CA611" s="40"/>
      <c r="CB611" s="40"/>
      <c r="CC611" s="40"/>
      <c r="CD611" s="40"/>
      <c r="CE611" s="40"/>
      <c r="CF611" s="40"/>
      <c r="CG611" s="40"/>
      <c r="CH611" s="40"/>
      <c r="CI611" s="40"/>
      <c r="CJ611" s="40"/>
      <c r="CK611" s="40"/>
      <c r="CL611" s="40"/>
      <c r="CM611" s="40"/>
      <c r="CN611" s="40"/>
      <c r="CO611" s="40"/>
      <c r="CP611" s="40"/>
      <c r="CQ611" s="40"/>
      <c r="CR611" s="40"/>
      <c r="CS611" s="102"/>
      <c r="CT611" s="103"/>
      <c r="CU611" s="40"/>
      <c r="CV611" s="40"/>
      <c r="CW611" s="40"/>
      <c r="CX611" s="40"/>
      <c r="CY611" s="40"/>
      <c r="CZ611" s="40"/>
      <c r="DA611" s="40"/>
      <c r="DB611" s="40"/>
      <c r="DC611" s="40"/>
      <c r="DD611" s="40"/>
      <c r="DE611" s="40"/>
      <c r="DF611" s="40"/>
      <c r="DG611" s="40"/>
      <c r="DH611" s="40"/>
      <c r="DI611" s="40"/>
      <c r="DJ611" s="40"/>
      <c r="DK611" s="40"/>
      <c r="DL611" s="40"/>
      <c r="DM611" s="40"/>
      <c r="DN611" s="40"/>
      <c r="DO611" s="94"/>
      <c r="DP611" s="100"/>
      <c r="DQ611" s="104"/>
      <c r="DR611" s="105"/>
      <c r="DS611" s="105"/>
      <c r="DT611" s="105"/>
      <c r="DU611" s="105"/>
      <c r="DV611" s="105"/>
      <c r="DW611" s="94"/>
      <c r="DX611" s="191"/>
      <c r="DY611" s="104"/>
      <c r="DZ611" s="105"/>
      <c r="EA611" s="105"/>
      <c r="EB611" s="105"/>
      <c r="EC611" s="105"/>
      <c r="ED611" s="105"/>
      <c r="EE611" s="105"/>
      <c r="EF611" s="94"/>
      <c r="EG611" s="96"/>
      <c r="EH611" s="18"/>
      <c r="EI611" s="2"/>
      <c r="EJ611" s="2"/>
      <c r="EK611" s="100"/>
      <c r="EL611" s="99"/>
      <c r="EM611" s="40"/>
      <c r="EN611" s="40"/>
      <c r="EO611" s="100"/>
      <c r="EP611" s="99"/>
      <c r="EQ611" s="40"/>
      <c r="ER611" s="40"/>
      <c r="ES611" s="40"/>
      <c r="ET611" s="40"/>
      <c r="EU611" s="40"/>
      <c r="EV611" s="40"/>
      <c r="EW611" s="100"/>
      <c r="EX611" s="99"/>
      <c r="EY611" s="40"/>
      <c r="EZ611" s="40"/>
      <c r="FA611" s="40"/>
      <c r="FB611" s="40"/>
      <c r="FC611" s="40"/>
      <c r="FD611" s="40"/>
      <c r="FE611" s="100"/>
    </row>
    <row r="612" spans="1:161">
      <c r="A612" s="119" t="str">
        <f>Validation!B612</f>
        <v>Pass</v>
      </c>
      <c r="B612" s="150"/>
      <c r="C612" s="150"/>
      <c r="D612" s="150"/>
      <c r="E612" s="151"/>
      <c r="F612" s="152"/>
      <c r="G612" s="150"/>
      <c r="H612" s="149"/>
      <c r="I612" s="40"/>
      <c r="J612" s="149"/>
      <c r="K612" s="102"/>
      <c r="L612" s="40"/>
      <c r="M612" s="123"/>
      <c r="N612" s="137"/>
      <c r="O612" s="137"/>
      <c r="P612" s="95"/>
      <c r="Q612" s="94"/>
      <c r="R612" s="96"/>
      <c r="S612" s="95"/>
      <c r="T612" s="40"/>
      <c r="U612" s="40"/>
      <c r="V612" s="185"/>
      <c r="W612" s="167"/>
      <c r="X612" s="96"/>
      <c r="Y612" s="99"/>
      <c r="Z612" s="40"/>
      <c r="AA612" s="40"/>
      <c r="AB612" s="171"/>
      <c r="AC612" s="172"/>
      <c r="AD612" s="40"/>
      <c r="AE612" s="40"/>
      <c r="AF612" s="94"/>
      <c r="AG612" s="94"/>
      <c r="AH612" s="100"/>
      <c r="AI612" s="170"/>
      <c r="AJ612" s="169"/>
      <c r="AK612" s="98"/>
      <c r="AL612" s="168"/>
      <c r="AM612" s="97"/>
      <c r="AN612" s="98"/>
      <c r="AO612" s="98"/>
      <c r="AP612" s="225"/>
      <c r="AQ612" s="175"/>
      <c r="AR612" s="98"/>
      <c r="AS612" s="235"/>
      <c r="AT612" s="168"/>
      <c r="AU612" s="136"/>
      <c r="AV612" s="99"/>
      <c r="AW612" s="40"/>
      <c r="AX612" s="40"/>
      <c r="AY612" s="40"/>
      <c r="AZ612" s="40"/>
      <c r="BA612" s="40"/>
      <c r="BB612" s="40"/>
      <c r="BC612" s="40"/>
      <c r="BD612" s="40"/>
      <c r="BE612" s="40"/>
      <c r="BF612" s="101"/>
      <c r="BG612" s="96"/>
      <c r="BH612" s="99"/>
      <c r="BI612" s="40"/>
      <c r="BJ612" s="40"/>
      <c r="BK612" s="40"/>
      <c r="BL612" s="40"/>
      <c r="BM612" s="40"/>
      <c r="BN612" s="40"/>
      <c r="BO612" s="40"/>
      <c r="BP612" s="100"/>
      <c r="BQ612" s="40"/>
      <c r="BR612" s="40"/>
      <c r="BS612" s="40"/>
      <c r="BT612" s="40"/>
      <c r="BU612" s="40"/>
      <c r="BV612" s="40"/>
      <c r="BW612" s="40"/>
      <c r="BX612" s="40"/>
      <c r="BY612" s="100"/>
      <c r="BZ612" s="99"/>
      <c r="CA612" s="40"/>
      <c r="CB612" s="40"/>
      <c r="CC612" s="40"/>
      <c r="CD612" s="40"/>
      <c r="CE612" s="40"/>
      <c r="CF612" s="40"/>
      <c r="CG612" s="40"/>
      <c r="CH612" s="40"/>
      <c r="CI612" s="40"/>
      <c r="CJ612" s="40"/>
      <c r="CK612" s="40"/>
      <c r="CL612" s="40"/>
      <c r="CM612" s="40"/>
      <c r="CN612" s="40"/>
      <c r="CO612" s="40"/>
      <c r="CP612" s="40"/>
      <c r="CQ612" s="40"/>
      <c r="CR612" s="40"/>
      <c r="CS612" s="102"/>
      <c r="CT612" s="103"/>
      <c r="CU612" s="40"/>
      <c r="CV612" s="40"/>
      <c r="CW612" s="40"/>
      <c r="CX612" s="40"/>
      <c r="CY612" s="40"/>
      <c r="CZ612" s="40"/>
      <c r="DA612" s="40"/>
      <c r="DB612" s="40"/>
      <c r="DC612" s="40"/>
      <c r="DD612" s="40"/>
      <c r="DE612" s="40"/>
      <c r="DF612" s="40"/>
      <c r="DG612" s="40"/>
      <c r="DH612" s="40"/>
      <c r="DI612" s="40"/>
      <c r="DJ612" s="40"/>
      <c r="DK612" s="40"/>
      <c r="DL612" s="40"/>
      <c r="DM612" s="40"/>
      <c r="DN612" s="40"/>
      <c r="DO612" s="94"/>
      <c r="DP612" s="100"/>
      <c r="DQ612" s="104"/>
      <c r="DR612" s="105"/>
      <c r="DS612" s="105"/>
      <c r="DT612" s="105"/>
      <c r="DU612" s="105"/>
      <c r="DV612" s="105"/>
      <c r="DW612" s="94"/>
      <c r="DX612" s="191"/>
      <c r="DY612" s="104"/>
      <c r="DZ612" s="105"/>
      <c r="EA612" s="105"/>
      <c r="EB612" s="105"/>
      <c r="EC612" s="105"/>
      <c r="ED612" s="105"/>
      <c r="EE612" s="105"/>
      <c r="EF612" s="94"/>
      <c r="EG612" s="96"/>
      <c r="EH612" s="18"/>
      <c r="EI612" s="2"/>
      <c r="EJ612" s="2"/>
      <c r="EK612" s="100"/>
      <c r="EL612" s="99"/>
      <c r="EM612" s="40"/>
      <c r="EN612" s="40"/>
      <c r="EO612" s="100"/>
      <c r="EP612" s="99"/>
      <c r="EQ612" s="40"/>
      <c r="ER612" s="40"/>
      <c r="ES612" s="40"/>
      <c r="ET612" s="40"/>
      <c r="EU612" s="40"/>
      <c r="EV612" s="40"/>
      <c r="EW612" s="100"/>
      <c r="EX612" s="99"/>
      <c r="EY612" s="40"/>
      <c r="EZ612" s="40"/>
      <c r="FA612" s="40"/>
      <c r="FB612" s="40"/>
      <c r="FC612" s="40"/>
      <c r="FD612" s="40"/>
      <c r="FE612" s="100"/>
    </row>
    <row r="613" spans="1:161">
      <c r="A613" s="119" t="str">
        <f>Validation!B613</f>
        <v>Pass</v>
      </c>
      <c r="B613" s="150"/>
      <c r="C613" s="150"/>
      <c r="D613" s="150"/>
      <c r="E613" s="151"/>
      <c r="F613" s="152"/>
      <c r="G613" s="150"/>
      <c r="H613" s="149"/>
      <c r="I613" s="40"/>
      <c r="J613" s="149"/>
      <c r="K613" s="102"/>
      <c r="L613" s="40"/>
      <c r="M613" s="123"/>
      <c r="N613" s="137"/>
      <c r="O613" s="137"/>
      <c r="P613" s="95"/>
      <c r="Q613" s="94"/>
      <c r="R613" s="96"/>
      <c r="S613" s="95"/>
      <c r="T613" s="40"/>
      <c r="U613" s="40"/>
      <c r="V613" s="185"/>
      <c r="W613" s="167"/>
      <c r="X613" s="96"/>
      <c r="Y613" s="99"/>
      <c r="Z613" s="40"/>
      <c r="AA613" s="40"/>
      <c r="AB613" s="171"/>
      <c r="AC613" s="172"/>
      <c r="AD613" s="40"/>
      <c r="AE613" s="40"/>
      <c r="AF613" s="94"/>
      <c r="AG613" s="94"/>
      <c r="AH613" s="100"/>
      <c r="AI613" s="170"/>
      <c r="AJ613" s="169"/>
      <c r="AK613" s="98"/>
      <c r="AL613" s="168"/>
      <c r="AM613" s="97"/>
      <c r="AN613" s="98"/>
      <c r="AO613" s="98"/>
      <c r="AP613" s="225"/>
      <c r="AQ613" s="175"/>
      <c r="AR613" s="98"/>
      <c r="AS613" s="235"/>
      <c r="AT613" s="168"/>
      <c r="AU613" s="136"/>
      <c r="AV613" s="99"/>
      <c r="AW613" s="40"/>
      <c r="AX613" s="40"/>
      <c r="AY613" s="40"/>
      <c r="AZ613" s="40"/>
      <c r="BA613" s="40"/>
      <c r="BB613" s="40"/>
      <c r="BC613" s="40"/>
      <c r="BD613" s="40"/>
      <c r="BE613" s="40"/>
      <c r="BF613" s="101"/>
      <c r="BG613" s="96"/>
      <c r="BH613" s="99"/>
      <c r="BI613" s="40"/>
      <c r="BJ613" s="40"/>
      <c r="BK613" s="40"/>
      <c r="BL613" s="40"/>
      <c r="BM613" s="40"/>
      <c r="BN613" s="40"/>
      <c r="BO613" s="40"/>
      <c r="BP613" s="100"/>
      <c r="BQ613" s="40"/>
      <c r="BR613" s="40"/>
      <c r="BS613" s="40"/>
      <c r="BT613" s="40"/>
      <c r="BU613" s="40"/>
      <c r="BV613" s="40"/>
      <c r="BW613" s="40"/>
      <c r="BX613" s="40"/>
      <c r="BY613" s="100"/>
      <c r="BZ613" s="99"/>
      <c r="CA613" s="40"/>
      <c r="CB613" s="40"/>
      <c r="CC613" s="40"/>
      <c r="CD613" s="40"/>
      <c r="CE613" s="40"/>
      <c r="CF613" s="40"/>
      <c r="CG613" s="40"/>
      <c r="CH613" s="40"/>
      <c r="CI613" s="40"/>
      <c r="CJ613" s="40"/>
      <c r="CK613" s="40"/>
      <c r="CL613" s="40"/>
      <c r="CM613" s="40"/>
      <c r="CN613" s="40"/>
      <c r="CO613" s="40"/>
      <c r="CP613" s="40"/>
      <c r="CQ613" s="40"/>
      <c r="CR613" s="40"/>
      <c r="CS613" s="102"/>
      <c r="CT613" s="103"/>
      <c r="CU613" s="40"/>
      <c r="CV613" s="40"/>
      <c r="CW613" s="40"/>
      <c r="CX613" s="40"/>
      <c r="CY613" s="40"/>
      <c r="CZ613" s="40"/>
      <c r="DA613" s="40"/>
      <c r="DB613" s="40"/>
      <c r="DC613" s="40"/>
      <c r="DD613" s="40"/>
      <c r="DE613" s="40"/>
      <c r="DF613" s="40"/>
      <c r="DG613" s="40"/>
      <c r="DH613" s="40"/>
      <c r="DI613" s="40"/>
      <c r="DJ613" s="40"/>
      <c r="DK613" s="40"/>
      <c r="DL613" s="40"/>
      <c r="DM613" s="40"/>
      <c r="DN613" s="40"/>
      <c r="DO613" s="94"/>
      <c r="DP613" s="100"/>
      <c r="DQ613" s="104"/>
      <c r="DR613" s="105"/>
      <c r="DS613" s="105"/>
      <c r="DT613" s="105"/>
      <c r="DU613" s="105"/>
      <c r="DV613" s="105"/>
      <c r="DW613" s="94"/>
      <c r="DX613" s="191"/>
      <c r="DY613" s="104"/>
      <c r="DZ613" s="105"/>
      <c r="EA613" s="105"/>
      <c r="EB613" s="105"/>
      <c r="EC613" s="105"/>
      <c r="ED613" s="105"/>
      <c r="EE613" s="105"/>
      <c r="EF613" s="94"/>
      <c r="EG613" s="96"/>
      <c r="EH613" s="18"/>
      <c r="EI613" s="2"/>
      <c r="EJ613" s="2"/>
      <c r="EK613" s="100"/>
      <c r="EL613" s="99"/>
      <c r="EM613" s="40"/>
      <c r="EN613" s="40"/>
      <c r="EO613" s="100"/>
      <c r="EP613" s="99"/>
      <c r="EQ613" s="40"/>
      <c r="ER613" s="40"/>
      <c r="ES613" s="40"/>
      <c r="ET613" s="40"/>
      <c r="EU613" s="40"/>
      <c r="EV613" s="40"/>
      <c r="EW613" s="100"/>
      <c r="EX613" s="99"/>
      <c r="EY613" s="40"/>
      <c r="EZ613" s="40"/>
      <c r="FA613" s="40"/>
      <c r="FB613" s="40"/>
      <c r="FC613" s="40"/>
      <c r="FD613" s="40"/>
      <c r="FE613" s="100"/>
    </row>
    <row r="614" spans="1:161">
      <c r="A614" s="119" t="str">
        <f>Validation!B614</f>
        <v>Pass</v>
      </c>
      <c r="B614" s="150"/>
      <c r="C614" s="150"/>
      <c r="D614" s="150"/>
      <c r="E614" s="151"/>
      <c r="F614" s="152"/>
      <c r="G614" s="150"/>
      <c r="H614" s="149"/>
      <c r="I614" s="40"/>
      <c r="J614" s="149"/>
      <c r="K614" s="102"/>
      <c r="L614" s="40"/>
      <c r="M614" s="123"/>
      <c r="N614" s="137"/>
      <c r="O614" s="137"/>
      <c r="P614" s="95"/>
      <c r="Q614" s="94"/>
      <c r="R614" s="96"/>
      <c r="S614" s="95"/>
      <c r="T614" s="40"/>
      <c r="U614" s="40"/>
      <c r="V614" s="185"/>
      <c r="W614" s="167"/>
      <c r="X614" s="96"/>
      <c r="Y614" s="99"/>
      <c r="Z614" s="40"/>
      <c r="AA614" s="40"/>
      <c r="AB614" s="171"/>
      <c r="AC614" s="172"/>
      <c r="AD614" s="40"/>
      <c r="AE614" s="40"/>
      <c r="AF614" s="94"/>
      <c r="AG614" s="94"/>
      <c r="AH614" s="100"/>
      <c r="AI614" s="170"/>
      <c r="AJ614" s="169"/>
      <c r="AK614" s="98"/>
      <c r="AL614" s="168"/>
      <c r="AM614" s="97"/>
      <c r="AN614" s="98"/>
      <c r="AO614" s="98"/>
      <c r="AP614" s="225"/>
      <c r="AQ614" s="175"/>
      <c r="AR614" s="98"/>
      <c r="AS614" s="235"/>
      <c r="AT614" s="168"/>
      <c r="AU614" s="136"/>
      <c r="AV614" s="99"/>
      <c r="AW614" s="40"/>
      <c r="AX614" s="40"/>
      <c r="AY614" s="40"/>
      <c r="AZ614" s="40"/>
      <c r="BA614" s="40"/>
      <c r="BB614" s="40"/>
      <c r="BC614" s="40"/>
      <c r="BD614" s="40"/>
      <c r="BE614" s="40"/>
      <c r="BF614" s="101"/>
      <c r="BG614" s="96"/>
      <c r="BH614" s="99"/>
      <c r="BI614" s="40"/>
      <c r="BJ614" s="40"/>
      <c r="BK614" s="40"/>
      <c r="BL614" s="40"/>
      <c r="BM614" s="40"/>
      <c r="BN614" s="40"/>
      <c r="BO614" s="40"/>
      <c r="BP614" s="100"/>
      <c r="BQ614" s="40"/>
      <c r="BR614" s="40"/>
      <c r="BS614" s="40"/>
      <c r="BT614" s="40"/>
      <c r="BU614" s="40"/>
      <c r="BV614" s="40"/>
      <c r="BW614" s="40"/>
      <c r="BX614" s="40"/>
      <c r="BY614" s="100"/>
      <c r="BZ614" s="99"/>
      <c r="CA614" s="40"/>
      <c r="CB614" s="40"/>
      <c r="CC614" s="40"/>
      <c r="CD614" s="40"/>
      <c r="CE614" s="40"/>
      <c r="CF614" s="40"/>
      <c r="CG614" s="40"/>
      <c r="CH614" s="40"/>
      <c r="CI614" s="40"/>
      <c r="CJ614" s="40"/>
      <c r="CK614" s="40"/>
      <c r="CL614" s="40"/>
      <c r="CM614" s="40"/>
      <c r="CN614" s="40"/>
      <c r="CO614" s="40"/>
      <c r="CP614" s="40"/>
      <c r="CQ614" s="40"/>
      <c r="CR614" s="40"/>
      <c r="CS614" s="102"/>
      <c r="CT614" s="103"/>
      <c r="CU614" s="40"/>
      <c r="CV614" s="40"/>
      <c r="CW614" s="40"/>
      <c r="CX614" s="40"/>
      <c r="CY614" s="40"/>
      <c r="CZ614" s="40"/>
      <c r="DA614" s="40"/>
      <c r="DB614" s="40"/>
      <c r="DC614" s="40"/>
      <c r="DD614" s="40"/>
      <c r="DE614" s="40"/>
      <c r="DF614" s="40"/>
      <c r="DG614" s="40"/>
      <c r="DH614" s="40"/>
      <c r="DI614" s="40"/>
      <c r="DJ614" s="40"/>
      <c r="DK614" s="40"/>
      <c r="DL614" s="40"/>
      <c r="DM614" s="40"/>
      <c r="DN614" s="40"/>
      <c r="DO614" s="94"/>
      <c r="DP614" s="100"/>
      <c r="DQ614" s="104"/>
      <c r="DR614" s="105"/>
      <c r="DS614" s="105"/>
      <c r="DT614" s="105"/>
      <c r="DU614" s="105"/>
      <c r="DV614" s="105"/>
      <c r="DW614" s="94"/>
      <c r="DX614" s="191"/>
      <c r="DY614" s="104"/>
      <c r="DZ614" s="105"/>
      <c r="EA614" s="105"/>
      <c r="EB614" s="105"/>
      <c r="EC614" s="105"/>
      <c r="ED614" s="105"/>
      <c r="EE614" s="105"/>
      <c r="EF614" s="94"/>
      <c r="EG614" s="96"/>
      <c r="EH614" s="18"/>
      <c r="EI614" s="2"/>
      <c r="EJ614" s="2"/>
      <c r="EK614" s="100"/>
      <c r="EL614" s="99"/>
      <c r="EM614" s="40"/>
      <c r="EN614" s="40"/>
      <c r="EO614" s="100"/>
      <c r="EP614" s="99"/>
      <c r="EQ614" s="40"/>
      <c r="ER614" s="40"/>
      <c r="ES614" s="40"/>
      <c r="ET614" s="40"/>
      <c r="EU614" s="40"/>
      <c r="EV614" s="40"/>
      <c r="EW614" s="100"/>
      <c r="EX614" s="99"/>
      <c r="EY614" s="40"/>
      <c r="EZ614" s="40"/>
      <c r="FA614" s="40"/>
      <c r="FB614" s="40"/>
      <c r="FC614" s="40"/>
      <c r="FD614" s="40"/>
      <c r="FE614" s="100"/>
    </row>
    <row r="615" spans="1:161">
      <c r="A615" s="119" t="str">
        <f>Validation!B615</f>
        <v>Pass</v>
      </c>
      <c r="B615" s="150"/>
      <c r="C615" s="150"/>
      <c r="D615" s="150"/>
      <c r="E615" s="151"/>
      <c r="F615" s="152"/>
      <c r="G615" s="150"/>
      <c r="H615" s="149"/>
      <c r="I615" s="40"/>
      <c r="J615" s="149"/>
      <c r="K615" s="102"/>
      <c r="L615" s="40"/>
      <c r="M615" s="123"/>
      <c r="N615" s="137"/>
      <c r="O615" s="137"/>
      <c r="P615" s="95"/>
      <c r="Q615" s="94"/>
      <c r="R615" s="96"/>
      <c r="S615" s="95"/>
      <c r="T615" s="40"/>
      <c r="U615" s="40"/>
      <c r="V615" s="185"/>
      <c r="W615" s="167"/>
      <c r="X615" s="96"/>
      <c r="Y615" s="99"/>
      <c r="Z615" s="40"/>
      <c r="AA615" s="40"/>
      <c r="AB615" s="171"/>
      <c r="AC615" s="172"/>
      <c r="AD615" s="40"/>
      <c r="AE615" s="40"/>
      <c r="AF615" s="94"/>
      <c r="AG615" s="94"/>
      <c r="AH615" s="100"/>
      <c r="AI615" s="170"/>
      <c r="AJ615" s="169"/>
      <c r="AK615" s="98"/>
      <c r="AL615" s="168"/>
      <c r="AM615" s="97"/>
      <c r="AN615" s="98"/>
      <c r="AO615" s="98"/>
      <c r="AP615" s="225"/>
      <c r="AQ615" s="175"/>
      <c r="AR615" s="98"/>
      <c r="AS615" s="235"/>
      <c r="AT615" s="168"/>
      <c r="AU615" s="136"/>
      <c r="AV615" s="99"/>
      <c r="AW615" s="40"/>
      <c r="AX615" s="40"/>
      <c r="AY615" s="40"/>
      <c r="AZ615" s="40"/>
      <c r="BA615" s="40"/>
      <c r="BB615" s="40"/>
      <c r="BC615" s="40"/>
      <c r="BD615" s="40"/>
      <c r="BE615" s="40"/>
      <c r="BF615" s="101"/>
      <c r="BG615" s="96"/>
      <c r="BH615" s="99"/>
      <c r="BI615" s="40"/>
      <c r="BJ615" s="40"/>
      <c r="BK615" s="40"/>
      <c r="BL615" s="40"/>
      <c r="BM615" s="40"/>
      <c r="BN615" s="40"/>
      <c r="BO615" s="40"/>
      <c r="BP615" s="100"/>
      <c r="BQ615" s="40"/>
      <c r="BR615" s="40"/>
      <c r="BS615" s="40"/>
      <c r="BT615" s="40"/>
      <c r="BU615" s="40"/>
      <c r="BV615" s="40"/>
      <c r="BW615" s="40"/>
      <c r="BX615" s="40"/>
      <c r="BY615" s="100"/>
      <c r="BZ615" s="99"/>
      <c r="CA615" s="40"/>
      <c r="CB615" s="40"/>
      <c r="CC615" s="40"/>
      <c r="CD615" s="40"/>
      <c r="CE615" s="40"/>
      <c r="CF615" s="40"/>
      <c r="CG615" s="40"/>
      <c r="CH615" s="40"/>
      <c r="CI615" s="40"/>
      <c r="CJ615" s="40"/>
      <c r="CK615" s="40"/>
      <c r="CL615" s="40"/>
      <c r="CM615" s="40"/>
      <c r="CN615" s="40"/>
      <c r="CO615" s="40"/>
      <c r="CP615" s="40"/>
      <c r="CQ615" s="40"/>
      <c r="CR615" s="40"/>
      <c r="CS615" s="102"/>
      <c r="CT615" s="103"/>
      <c r="CU615" s="40"/>
      <c r="CV615" s="40"/>
      <c r="CW615" s="40"/>
      <c r="CX615" s="40"/>
      <c r="CY615" s="40"/>
      <c r="CZ615" s="40"/>
      <c r="DA615" s="40"/>
      <c r="DB615" s="40"/>
      <c r="DC615" s="40"/>
      <c r="DD615" s="40"/>
      <c r="DE615" s="40"/>
      <c r="DF615" s="40"/>
      <c r="DG615" s="40"/>
      <c r="DH615" s="40"/>
      <c r="DI615" s="40"/>
      <c r="DJ615" s="40"/>
      <c r="DK615" s="40"/>
      <c r="DL615" s="40"/>
      <c r="DM615" s="40"/>
      <c r="DN615" s="40"/>
      <c r="DO615" s="94"/>
      <c r="DP615" s="100"/>
      <c r="DQ615" s="104"/>
      <c r="DR615" s="105"/>
      <c r="DS615" s="105"/>
      <c r="DT615" s="105"/>
      <c r="DU615" s="105"/>
      <c r="DV615" s="105"/>
      <c r="DW615" s="94"/>
      <c r="DX615" s="191"/>
      <c r="DY615" s="104"/>
      <c r="DZ615" s="105"/>
      <c r="EA615" s="105"/>
      <c r="EB615" s="105"/>
      <c r="EC615" s="105"/>
      <c r="ED615" s="105"/>
      <c r="EE615" s="105"/>
      <c r="EF615" s="94"/>
      <c r="EG615" s="96"/>
      <c r="EH615" s="18"/>
      <c r="EI615" s="2"/>
      <c r="EJ615" s="2"/>
      <c r="EK615" s="100"/>
      <c r="EL615" s="99"/>
      <c r="EM615" s="40"/>
      <c r="EN615" s="40"/>
      <c r="EO615" s="100"/>
      <c r="EP615" s="99"/>
      <c r="EQ615" s="40"/>
      <c r="ER615" s="40"/>
      <c r="ES615" s="40"/>
      <c r="ET615" s="40"/>
      <c r="EU615" s="40"/>
      <c r="EV615" s="40"/>
      <c r="EW615" s="100"/>
      <c r="EX615" s="99"/>
      <c r="EY615" s="40"/>
      <c r="EZ615" s="40"/>
      <c r="FA615" s="40"/>
      <c r="FB615" s="40"/>
      <c r="FC615" s="40"/>
      <c r="FD615" s="40"/>
      <c r="FE615" s="100"/>
    </row>
    <row r="616" spans="1:161">
      <c r="A616" s="119" t="str">
        <f>Validation!B616</f>
        <v>Pass</v>
      </c>
      <c r="B616" s="150"/>
      <c r="C616" s="150"/>
      <c r="D616" s="150"/>
      <c r="E616" s="151"/>
      <c r="F616" s="152"/>
      <c r="G616" s="150"/>
      <c r="H616" s="149"/>
      <c r="I616" s="40"/>
      <c r="J616" s="149"/>
      <c r="K616" s="102"/>
      <c r="L616" s="40"/>
      <c r="M616" s="123"/>
      <c r="N616" s="137"/>
      <c r="O616" s="137"/>
      <c r="P616" s="95"/>
      <c r="Q616" s="94"/>
      <c r="R616" s="96"/>
      <c r="S616" s="95"/>
      <c r="T616" s="40"/>
      <c r="U616" s="40"/>
      <c r="V616" s="185"/>
      <c r="W616" s="167"/>
      <c r="X616" s="96"/>
      <c r="Y616" s="99"/>
      <c r="Z616" s="40"/>
      <c r="AA616" s="40"/>
      <c r="AB616" s="171"/>
      <c r="AC616" s="172"/>
      <c r="AD616" s="40"/>
      <c r="AE616" s="40"/>
      <c r="AF616" s="94"/>
      <c r="AG616" s="94"/>
      <c r="AH616" s="100"/>
      <c r="AI616" s="170"/>
      <c r="AJ616" s="169"/>
      <c r="AK616" s="98"/>
      <c r="AL616" s="168"/>
      <c r="AM616" s="97"/>
      <c r="AN616" s="98"/>
      <c r="AO616" s="98"/>
      <c r="AP616" s="225"/>
      <c r="AQ616" s="175"/>
      <c r="AR616" s="98"/>
      <c r="AS616" s="235"/>
      <c r="AT616" s="168"/>
      <c r="AU616" s="136"/>
      <c r="AV616" s="99"/>
      <c r="AW616" s="40"/>
      <c r="AX616" s="40"/>
      <c r="AY616" s="40"/>
      <c r="AZ616" s="40"/>
      <c r="BA616" s="40"/>
      <c r="BB616" s="40"/>
      <c r="BC616" s="40"/>
      <c r="BD616" s="40"/>
      <c r="BE616" s="40"/>
      <c r="BF616" s="101"/>
      <c r="BG616" s="96"/>
      <c r="BH616" s="99"/>
      <c r="BI616" s="40"/>
      <c r="BJ616" s="40"/>
      <c r="BK616" s="40"/>
      <c r="BL616" s="40"/>
      <c r="BM616" s="40"/>
      <c r="BN616" s="40"/>
      <c r="BO616" s="40"/>
      <c r="BP616" s="100"/>
      <c r="BQ616" s="40"/>
      <c r="BR616" s="40"/>
      <c r="BS616" s="40"/>
      <c r="BT616" s="40"/>
      <c r="BU616" s="40"/>
      <c r="BV616" s="40"/>
      <c r="BW616" s="40"/>
      <c r="BX616" s="40"/>
      <c r="BY616" s="100"/>
      <c r="BZ616" s="99"/>
      <c r="CA616" s="40"/>
      <c r="CB616" s="40"/>
      <c r="CC616" s="40"/>
      <c r="CD616" s="40"/>
      <c r="CE616" s="40"/>
      <c r="CF616" s="40"/>
      <c r="CG616" s="40"/>
      <c r="CH616" s="40"/>
      <c r="CI616" s="40"/>
      <c r="CJ616" s="40"/>
      <c r="CK616" s="40"/>
      <c r="CL616" s="40"/>
      <c r="CM616" s="40"/>
      <c r="CN616" s="40"/>
      <c r="CO616" s="40"/>
      <c r="CP616" s="40"/>
      <c r="CQ616" s="40"/>
      <c r="CR616" s="40"/>
      <c r="CS616" s="102"/>
      <c r="CT616" s="103"/>
      <c r="CU616" s="40"/>
      <c r="CV616" s="40"/>
      <c r="CW616" s="40"/>
      <c r="CX616" s="40"/>
      <c r="CY616" s="40"/>
      <c r="CZ616" s="40"/>
      <c r="DA616" s="40"/>
      <c r="DB616" s="40"/>
      <c r="DC616" s="40"/>
      <c r="DD616" s="40"/>
      <c r="DE616" s="40"/>
      <c r="DF616" s="40"/>
      <c r="DG616" s="40"/>
      <c r="DH616" s="40"/>
      <c r="DI616" s="40"/>
      <c r="DJ616" s="40"/>
      <c r="DK616" s="40"/>
      <c r="DL616" s="40"/>
      <c r="DM616" s="40"/>
      <c r="DN616" s="40"/>
      <c r="DO616" s="94"/>
      <c r="DP616" s="100"/>
      <c r="DQ616" s="104"/>
      <c r="DR616" s="105"/>
      <c r="DS616" s="105"/>
      <c r="DT616" s="105"/>
      <c r="DU616" s="105"/>
      <c r="DV616" s="105"/>
      <c r="DW616" s="94"/>
      <c r="DX616" s="191"/>
      <c r="DY616" s="104"/>
      <c r="DZ616" s="105"/>
      <c r="EA616" s="105"/>
      <c r="EB616" s="105"/>
      <c r="EC616" s="105"/>
      <c r="ED616" s="105"/>
      <c r="EE616" s="105"/>
      <c r="EF616" s="94"/>
      <c r="EG616" s="96"/>
      <c r="EH616" s="18"/>
      <c r="EI616" s="2"/>
      <c r="EJ616" s="2"/>
      <c r="EK616" s="100"/>
      <c r="EL616" s="99"/>
      <c r="EM616" s="40"/>
      <c r="EN616" s="40"/>
      <c r="EO616" s="100"/>
      <c r="EP616" s="99"/>
      <c r="EQ616" s="40"/>
      <c r="ER616" s="40"/>
      <c r="ES616" s="40"/>
      <c r="ET616" s="40"/>
      <c r="EU616" s="40"/>
      <c r="EV616" s="40"/>
      <c r="EW616" s="100"/>
      <c r="EX616" s="99"/>
      <c r="EY616" s="40"/>
      <c r="EZ616" s="40"/>
      <c r="FA616" s="40"/>
      <c r="FB616" s="40"/>
      <c r="FC616" s="40"/>
      <c r="FD616" s="40"/>
      <c r="FE616" s="100"/>
    </row>
    <row r="617" spans="1:161">
      <c r="A617" s="119" t="str">
        <f>Validation!B617</f>
        <v>Pass</v>
      </c>
      <c r="B617" s="150"/>
      <c r="C617" s="150"/>
      <c r="D617" s="150"/>
      <c r="E617" s="151"/>
      <c r="F617" s="152"/>
      <c r="G617" s="150"/>
      <c r="H617" s="149"/>
      <c r="I617" s="40"/>
      <c r="J617" s="149"/>
      <c r="K617" s="102"/>
      <c r="L617" s="40"/>
      <c r="M617" s="123"/>
      <c r="N617" s="137"/>
      <c r="O617" s="137"/>
      <c r="P617" s="95"/>
      <c r="Q617" s="94"/>
      <c r="R617" s="96"/>
      <c r="S617" s="95"/>
      <c r="T617" s="40"/>
      <c r="U617" s="40"/>
      <c r="V617" s="185"/>
      <c r="W617" s="167"/>
      <c r="X617" s="96"/>
      <c r="Y617" s="99"/>
      <c r="Z617" s="40"/>
      <c r="AA617" s="40"/>
      <c r="AB617" s="171"/>
      <c r="AC617" s="172"/>
      <c r="AD617" s="40"/>
      <c r="AE617" s="40"/>
      <c r="AF617" s="94"/>
      <c r="AG617" s="94"/>
      <c r="AH617" s="100"/>
      <c r="AI617" s="170"/>
      <c r="AJ617" s="169"/>
      <c r="AK617" s="98"/>
      <c r="AL617" s="168"/>
      <c r="AM617" s="97"/>
      <c r="AN617" s="98"/>
      <c r="AO617" s="98"/>
      <c r="AP617" s="225"/>
      <c r="AQ617" s="175"/>
      <c r="AR617" s="98"/>
      <c r="AS617" s="235"/>
      <c r="AT617" s="168"/>
      <c r="AU617" s="136"/>
      <c r="AV617" s="99"/>
      <c r="AW617" s="40"/>
      <c r="AX617" s="40"/>
      <c r="AY617" s="40"/>
      <c r="AZ617" s="40"/>
      <c r="BA617" s="40"/>
      <c r="BB617" s="40"/>
      <c r="BC617" s="40"/>
      <c r="BD617" s="40"/>
      <c r="BE617" s="40"/>
      <c r="BF617" s="101"/>
      <c r="BG617" s="96"/>
      <c r="BH617" s="99"/>
      <c r="BI617" s="40"/>
      <c r="BJ617" s="40"/>
      <c r="BK617" s="40"/>
      <c r="BL617" s="40"/>
      <c r="BM617" s="40"/>
      <c r="BN617" s="40"/>
      <c r="BO617" s="40"/>
      <c r="BP617" s="100"/>
      <c r="BQ617" s="40"/>
      <c r="BR617" s="40"/>
      <c r="BS617" s="40"/>
      <c r="BT617" s="40"/>
      <c r="BU617" s="40"/>
      <c r="BV617" s="40"/>
      <c r="BW617" s="40"/>
      <c r="BX617" s="40"/>
      <c r="BY617" s="100"/>
      <c r="BZ617" s="99"/>
      <c r="CA617" s="40"/>
      <c r="CB617" s="40"/>
      <c r="CC617" s="40"/>
      <c r="CD617" s="40"/>
      <c r="CE617" s="40"/>
      <c r="CF617" s="40"/>
      <c r="CG617" s="40"/>
      <c r="CH617" s="40"/>
      <c r="CI617" s="40"/>
      <c r="CJ617" s="40"/>
      <c r="CK617" s="40"/>
      <c r="CL617" s="40"/>
      <c r="CM617" s="40"/>
      <c r="CN617" s="40"/>
      <c r="CO617" s="40"/>
      <c r="CP617" s="40"/>
      <c r="CQ617" s="40"/>
      <c r="CR617" s="40"/>
      <c r="CS617" s="102"/>
      <c r="CT617" s="103"/>
      <c r="CU617" s="40"/>
      <c r="CV617" s="40"/>
      <c r="CW617" s="40"/>
      <c r="CX617" s="40"/>
      <c r="CY617" s="40"/>
      <c r="CZ617" s="40"/>
      <c r="DA617" s="40"/>
      <c r="DB617" s="40"/>
      <c r="DC617" s="40"/>
      <c r="DD617" s="40"/>
      <c r="DE617" s="40"/>
      <c r="DF617" s="40"/>
      <c r="DG617" s="40"/>
      <c r="DH617" s="40"/>
      <c r="DI617" s="40"/>
      <c r="DJ617" s="40"/>
      <c r="DK617" s="40"/>
      <c r="DL617" s="40"/>
      <c r="DM617" s="40"/>
      <c r="DN617" s="40"/>
      <c r="DO617" s="94"/>
      <c r="DP617" s="100"/>
      <c r="DQ617" s="104"/>
      <c r="DR617" s="105"/>
      <c r="DS617" s="105"/>
      <c r="DT617" s="105"/>
      <c r="DU617" s="105"/>
      <c r="DV617" s="105"/>
      <c r="DW617" s="94"/>
      <c r="DX617" s="191"/>
      <c r="DY617" s="104"/>
      <c r="DZ617" s="105"/>
      <c r="EA617" s="105"/>
      <c r="EB617" s="105"/>
      <c r="EC617" s="105"/>
      <c r="ED617" s="105"/>
      <c r="EE617" s="105"/>
      <c r="EF617" s="94"/>
      <c r="EG617" s="96"/>
      <c r="EH617" s="18"/>
      <c r="EI617" s="2"/>
      <c r="EJ617" s="2"/>
      <c r="EK617" s="100"/>
      <c r="EL617" s="99"/>
      <c r="EM617" s="40"/>
      <c r="EN617" s="40"/>
      <c r="EO617" s="100"/>
      <c r="EP617" s="99"/>
      <c r="EQ617" s="40"/>
      <c r="ER617" s="40"/>
      <c r="ES617" s="40"/>
      <c r="ET617" s="40"/>
      <c r="EU617" s="40"/>
      <c r="EV617" s="40"/>
      <c r="EW617" s="100"/>
      <c r="EX617" s="99"/>
      <c r="EY617" s="40"/>
      <c r="EZ617" s="40"/>
      <c r="FA617" s="40"/>
      <c r="FB617" s="40"/>
      <c r="FC617" s="40"/>
      <c r="FD617" s="40"/>
      <c r="FE617" s="100"/>
    </row>
    <row r="618" spans="1:161">
      <c r="A618" s="119" t="str">
        <f>Validation!B618</f>
        <v>Pass</v>
      </c>
      <c r="B618" s="150"/>
      <c r="C618" s="150"/>
      <c r="D618" s="150"/>
      <c r="E618" s="151"/>
      <c r="F618" s="152"/>
      <c r="G618" s="150"/>
      <c r="H618" s="149"/>
      <c r="I618" s="40"/>
      <c r="J618" s="149"/>
      <c r="K618" s="102"/>
      <c r="L618" s="40"/>
      <c r="M618" s="123"/>
      <c r="N618" s="137"/>
      <c r="O618" s="137"/>
      <c r="P618" s="95"/>
      <c r="Q618" s="94"/>
      <c r="R618" s="96"/>
      <c r="S618" s="95"/>
      <c r="T618" s="40"/>
      <c r="U618" s="40"/>
      <c r="V618" s="185"/>
      <c r="W618" s="167"/>
      <c r="X618" s="96"/>
      <c r="Y618" s="99"/>
      <c r="Z618" s="40"/>
      <c r="AA618" s="40"/>
      <c r="AB618" s="171"/>
      <c r="AC618" s="172"/>
      <c r="AD618" s="40"/>
      <c r="AE618" s="40"/>
      <c r="AF618" s="94"/>
      <c r="AG618" s="94"/>
      <c r="AH618" s="100"/>
      <c r="AI618" s="170"/>
      <c r="AJ618" s="169"/>
      <c r="AK618" s="98"/>
      <c r="AL618" s="168"/>
      <c r="AM618" s="97"/>
      <c r="AN618" s="98"/>
      <c r="AO618" s="98"/>
      <c r="AP618" s="225"/>
      <c r="AQ618" s="175"/>
      <c r="AR618" s="98"/>
      <c r="AS618" s="235"/>
      <c r="AT618" s="168"/>
      <c r="AU618" s="136"/>
      <c r="AV618" s="99"/>
      <c r="AW618" s="40"/>
      <c r="AX618" s="40"/>
      <c r="AY618" s="40"/>
      <c r="AZ618" s="40"/>
      <c r="BA618" s="40"/>
      <c r="BB618" s="40"/>
      <c r="BC618" s="40"/>
      <c r="BD618" s="40"/>
      <c r="BE618" s="40"/>
      <c r="BF618" s="101"/>
      <c r="BG618" s="96"/>
      <c r="BH618" s="99"/>
      <c r="BI618" s="40"/>
      <c r="BJ618" s="40"/>
      <c r="BK618" s="40"/>
      <c r="BL618" s="40"/>
      <c r="BM618" s="40"/>
      <c r="BN618" s="40"/>
      <c r="BO618" s="40"/>
      <c r="BP618" s="100"/>
      <c r="BQ618" s="40"/>
      <c r="BR618" s="40"/>
      <c r="BS618" s="40"/>
      <c r="BT618" s="40"/>
      <c r="BU618" s="40"/>
      <c r="BV618" s="40"/>
      <c r="BW618" s="40"/>
      <c r="BX618" s="40"/>
      <c r="BY618" s="100"/>
      <c r="BZ618" s="99"/>
      <c r="CA618" s="40"/>
      <c r="CB618" s="40"/>
      <c r="CC618" s="40"/>
      <c r="CD618" s="40"/>
      <c r="CE618" s="40"/>
      <c r="CF618" s="40"/>
      <c r="CG618" s="40"/>
      <c r="CH618" s="40"/>
      <c r="CI618" s="40"/>
      <c r="CJ618" s="40"/>
      <c r="CK618" s="40"/>
      <c r="CL618" s="40"/>
      <c r="CM618" s="40"/>
      <c r="CN618" s="40"/>
      <c r="CO618" s="40"/>
      <c r="CP618" s="40"/>
      <c r="CQ618" s="40"/>
      <c r="CR618" s="40"/>
      <c r="CS618" s="102"/>
      <c r="CT618" s="103"/>
      <c r="CU618" s="40"/>
      <c r="CV618" s="40"/>
      <c r="CW618" s="40"/>
      <c r="CX618" s="40"/>
      <c r="CY618" s="40"/>
      <c r="CZ618" s="40"/>
      <c r="DA618" s="40"/>
      <c r="DB618" s="40"/>
      <c r="DC618" s="40"/>
      <c r="DD618" s="40"/>
      <c r="DE618" s="40"/>
      <c r="DF618" s="40"/>
      <c r="DG618" s="40"/>
      <c r="DH618" s="40"/>
      <c r="DI618" s="40"/>
      <c r="DJ618" s="40"/>
      <c r="DK618" s="40"/>
      <c r="DL618" s="40"/>
      <c r="DM618" s="40"/>
      <c r="DN618" s="40"/>
      <c r="DO618" s="94"/>
      <c r="DP618" s="100"/>
      <c r="DQ618" s="104"/>
      <c r="DR618" s="105"/>
      <c r="DS618" s="105"/>
      <c r="DT618" s="105"/>
      <c r="DU618" s="105"/>
      <c r="DV618" s="105"/>
      <c r="DW618" s="94"/>
      <c r="DX618" s="191"/>
      <c r="DY618" s="104"/>
      <c r="DZ618" s="105"/>
      <c r="EA618" s="105"/>
      <c r="EB618" s="105"/>
      <c r="EC618" s="105"/>
      <c r="ED618" s="105"/>
      <c r="EE618" s="105"/>
      <c r="EF618" s="94"/>
      <c r="EG618" s="96"/>
      <c r="EH618" s="18"/>
      <c r="EI618" s="2"/>
      <c r="EJ618" s="2"/>
      <c r="EK618" s="100"/>
      <c r="EL618" s="99"/>
      <c r="EM618" s="40"/>
      <c r="EN618" s="40"/>
      <c r="EO618" s="100"/>
      <c r="EP618" s="99"/>
      <c r="EQ618" s="40"/>
      <c r="ER618" s="40"/>
      <c r="ES618" s="40"/>
      <c r="ET618" s="40"/>
      <c r="EU618" s="40"/>
      <c r="EV618" s="40"/>
      <c r="EW618" s="100"/>
      <c r="EX618" s="99"/>
      <c r="EY618" s="40"/>
      <c r="EZ618" s="40"/>
      <c r="FA618" s="40"/>
      <c r="FB618" s="40"/>
      <c r="FC618" s="40"/>
      <c r="FD618" s="40"/>
      <c r="FE618" s="100"/>
    </row>
    <row r="619" spans="1:161">
      <c r="A619" s="119" t="str">
        <f>Validation!B619</f>
        <v>Pass</v>
      </c>
      <c r="B619" s="150"/>
      <c r="C619" s="150"/>
      <c r="D619" s="150"/>
      <c r="E619" s="151"/>
      <c r="F619" s="152"/>
      <c r="G619" s="150"/>
      <c r="H619" s="149"/>
      <c r="I619" s="40"/>
      <c r="J619" s="149"/>
      <c r="K619" s="102"/>
      <c r="L619" s="40"/>
      <c r="M619" s="123"/>
      <c r="N619" s="137"/>
      <c r="O619" s="137"/>
      <c r="P619" s="95"/>
      <c r="Q619" s="94"/>
      <c r="R619" s="96"/>
      <c r="S619" s="95"/>
      <c r="T619" s="40"/>
      <c r="U619" s="40"/>
      <c r="V619" s="185"/>
      <c r="W619" s="167"/>
      <c r="X619" s="96"/>
      <c r="Y619" s="99"/>
      <c r="Z619" s="40"/>
      <c r="AA619" s="40"/>
      <c r="AB619" s="171"/>
      <c r="AC619" s="172"/>
      <c r="AD619" s="40"/>
      <c r="AE619" s="40"/>
      <c r="AF619" s="94"/>
      <c r="AG619" s="94"/>
      <c r="AH619" s="100"/>
      <c r="AI619" s="170"/>
      <c r="AJ619" s="169"/>
      <c r="AK619" s="98"/>
      <c r="AL619" s="168"/>
      <c r="AM619" s="97"/>
      <c r="AN619" s="98"/>
      <c r="AO619" s="98"/>
      <c r="AP619" s="225"/>
      <c r="AQ619" s="175"/>
      <c r="AR619" s="98"/>
      <c r="AS619" s="235"/>
      <c r="AT619" s="168"/>
      <c r="AU619" s="136"/>
      <c r="AV619" s="99"/>
      <c r="AW619" s="40"/>
      <c r="AX619" s="40"/>
      <c r="AY619" s="40"/>
      <c r="AZ619" s="40"/>
      <c r="BA619" s="40"/>
      <c r="BB619" s="40"/>
      <c r="BC619" s="40"/>
      <c r="BD619" s="40"/>
      <c r="BE619" s="40"/>
      <c r="BF619" s="101"/>
      <c r="BG619" s="96"/>
      <c r="BH619" s="99"/>
      <c r="BI619" s="40"/>
      <c r="BJ619" s="40"/>
      <c r="BK619" s="40"/>
      <c r="BL619" s="40"/>
      <c r="BM619" s="40"/>
      <c r="BN619" s="40"/>
      <c r="BO619" s="40"/>
      <c r="BP619" s="100"/>
      <c r="BQ619" s="40"/>
      <c r="BR619" s="40"/>
      <c r="BS619" s="40"/>
      <c r="BT619" s="40"/>
      <c r="BU619" s="40"/>
      <c r="BV619" s="40"/>
      <c r="BW619" s="40"/>
      <c r="BX619" s="40"/>
      <c r="BY619" s="100"/>
      <c r="BZ619" s="99"/>
      <c r="CA619" s="40"/>
      <c r="CB619" s="40"/>
      <c r="CC619" s="40"/>
      <c r="CD619" s="40"/>
      <c r="CE619" s="40"/>
      <c r="CF619" s="40"/>
      <c r="CG619" s="40"/>
      <c r="CH619" s="40"/>
      <c r="CI619" s="40"/>
      <c r="CJ619" s="40"/>
      <c r="CK619" s="40"/>
      <c r="CL619" s="40"/>
      <c r="CM619" s="40"/>
      <c r="CN619" s="40"/>
      <c r="CO619" s="40"/>
      <c r="CP619" s="40"/>
      <c r="CQ619" s="40"/>
      <c r="CR619" s="40"/>
      <c r="CS619" s="102"/>
      <c r="CT619" s="103"/>
      <c r="CU619" s="40"/>
      <c r="CV619" s="40"/>
      <c r="CW619" s="40"/>
      <c r="CX619" s="40"/>
      <c r="CY619" s="40"/>
      <c r="CZ619" s="40"/>
      <c r="DA619" s="40"/>
      <c r="DB619" s="40"/>
      <c r="DC619" s="40"/>
      <c r="DD619" s="40"/>
      <c r="DE619" s="40"/>
      <c r="DF619" s="40"/>
      <c r="DG619" s="40"/>
      <c r="DH619" s="40"/>
      <c r="DI619" s="40"/>
      <c r="DJ619" s="40"/>
      <c r="DK619" s="40"/>
      <c r="DL619" s="40"/>
      <c r="DM619" s="40"/>
      <c r="DN619" s="40"/>
      <c r="DO619" s="94"/>
      <c r="DP619" s="100"/>
      <c r="DQ619" s="104"/>
      <c r="DR619" s="105"/>
      <c r="DS619" s="105"/>
      <c r="DT619" s="105"/>
      <c r="DU619" s="105"/>
      <c r="DV619" s="105"/>
      <c r="DW619" s="94"/>
      <c r="DX619" s="191"/>
      <c r="DY619" s="104"/>
      <c r="DZ619" s="105"/>
      <c r="EA619" s="105"/>
      <c r="EB619" s="105"/>
      <c r="EC619" s="105"/>
      <c r="ED619" s="105"/>
      <c r="EE619" s="105"/>
      <c r="EF619" s="94"/>
      <c r="EG619" s="96"/>
      <c r="EH619" s="18"/>
      <c r="EI619" s="2"/>
      <c r="EJ619" s="2"/>
      <c r="EK619" s="100"/>
      <c r="EL619" s="99"/>
      <c r="EM619" s="40"/>
      <c r="EN619" s="40"/>
      <c r="EO619" s="100"/>
      <c r="EP619" s="99"/>
      <c r="EQ619" s="40"/>
      <c r="ER619" s="40"/>
      <c r="ES619" s="40"/>
      <c r="ET619" s="40"/>
      <c r="EU619" s="40"/>
      <c r="EV619" s="40"/>
      <c r="EW619" s="100"/>
      <c r="EX619" s="99"/>
      <c r="EY619" s="40"/>
      <c r="EZ619" s="40"/>
      <c r="FA619" s="40"/>
      <c r="FB619" s="40"/>
      <c r="FC619" s="40"/>
      <c r="FD619" s="40"/>
      <c r="FE619" s="100"/>
    </row>
    <row r="620" spans="1:161">
      <c r="A620" s="119" t="str">
        <f>Validation!B620</f>
        <v>Pass</v>
      </c>
      <c r="B620" s="150"/>
      <c r="C620" s="150"/>
      <c r="D620" s="150"/>
      <c r="E620" s="151"/>
      <c r="F620" s="152"/>
      <c r="G620" s="150"/>
      <c r="H620" s="149"/>
      <c r="I620" s="40"/>
      <c r="J620" s="149"/>
      <c r="K620" s="102"/>
      <c r="L620" s="40"/>
      <c r="M620" s="123"/>
      <c r="N620" s="137"/>
      <c r="O620" s="137"/>
      <c r="P620" s="95"/>
      <c r="Q620" s="94"/>
      <c r="R620" s="96"/>
      <c r="S620" s="95"/>
      <c r="T620" s="40"/>
      <c r="U620" s="40"/>
      <c r="V620" s="185"/>
      <c r="W620" s="167"/>
      <c r="X620" s="96"/>
      <c r="Y620" s="99"/>
      <c r="Z620" s="40"/>
      <c r="AA620" s="40"/>
      <c r="AB620" s="171"/>
      <c r="AC620" s="172"/>
      <c r="AD620" s="40"/>
      <c r="AE620" s="40"/>
      <c r="AF620" s="94"/>
      <c r="AG620" s="94"/>
      <c r="AH620" s="100"/>
      <c r="AI620" s="170"/>
      <c r="AJ620" s="169"/>
      <c r="AK620" s="98"/>
      <c r="AL620" s="168"/>
      <c r="AM620" s="97"/>
      <c r="AN620" s="98"/>
      <c r="AO620" s="98"/>
      <c r="AP620" s="225"/>
      <c r="AQ620" s="175"/>
      <c r="AR620" s="98"/>
      <c r="AS620" s="235"/>
      <c r="AT620" s="168"/>
      <c r="AU620" s="136"/>
      <c r="AV620" s="99"/>
      <c r="AW620" s="40"/>
      <c r="AX620" s="40"/>
      <c r="AY620" s="40"/>
      <c r="AZ620" s="40"/>
      <c r="BA620" s="40"/>
      <c r="BB620" s="40"/>
      <c r="BC620" s="40"/>
      <c r="BD620" s="40"/>
      <c r="BE620" s="40"/>
      <c r="BF620" s="101"/>
      <c r="BG620" s="96"/>
      <c r="BH620" s="99"/>
      <c r="BI620" s="40"/>
      <c r="BJ620" s="40"/>
      <c r="BK620" s="40"/>
      <c r="BL620" s="40"/>
      <c r="BM620" s="40"/>
      <c r="BN620" s="40"/>
      <c r="BO620" s="40"/>
      <c r="BP620" s="100"/>
      <c r="BQ620" s="40"/>
      <c r="BR620" s="40"/>
      <c r="BS620" s="40"/>
      <c r="BT620" s="40"/>
      <c r="BU620" s="40"/>
      <c r="BV620" s="40"/>
      <c r="BW620" s="40"/>
      <c r="BX620" s="40"/>
      <c r="BY620" s="100"/>
      <c r="BZ620" s="99"/>
      <c r="CA620" s="40"/>
      <c r="CB620" s="40"/>
      <c r="CC620" s="40"/>
      <c r="CD620" s="40"/>
      <c r="CE620" s="40"/>
      <c r="CF620" s="40"/>
      <c r="CG620" s="40"/>
      <c r="CH620" s="40"/>
      <c r="CI620" s="40"/>
      <c r="CJ620" s="40"/>
      <c r="CK620" s="40"/>
      <c r="CL620" s="40"/>
      <c r="CM620" s="40"/>
      <c r="CN620" s="40"/>
      <c r="CO620" s="40"/>
      <c r="CP620" s="40"/>
      <c r="CQ620" s="40"/>
      <c r="CR620" s="40"/>
      <c r="CS620" s="102"/>
      <c r="CT620" s="103"/>
      <c r="CU620" s="40"/>
      <c r="CV620" s="40"/>
      <c r="CW620" s="40"/>
      <c r="CX620" s="40"/>
      <c r="CY620" s="40"/>
      <c r="CZ620" s="40"/>
      <c r="DA620" s="40"/>
      <c r="DB620" s="40"/>
      <c r="DC620" s="40"/>
      <c r="DD620" s="40"/>
      <c r="DE620" s="40"/>
      <c r="DF620" s="40"/>
      <c r="DG620" s="40"/>
      <c r="DH620" s="40"/>
      <c r="DI620" s="40"/>
      <c r="DJ620" s="40"/>
      <c r="DK620" s="40"/>
      <c r="DL620" s="40"/>
      <c r="DM620" s="40"/>
      <c r="DN620" s="40"/>
      <c r="DO620" s="94"/>
      <c r="DP620" s="100"/>
      <c r="DQ620" s="104"/>
      <c r="DR620" s="105"/>
      <c r="DS620" s="105"/>
      <c r="DT620" s="105"/>
      <c r="DU620" s="105"/>
      <c r="DV620" s="105"/>
      <c r="DW620" s="94"/>
      <c r="DX620" s="191"/>
      <c r="DY620" s="104"/>
      <c r="DZ620" s="105"/>
      <c r="EA620" s="105"/>
      <c r="EB620" s="105"/>
      <c r="EC620" s="105"/>
      <c r="ED620" s="105"/>
      <c r="EE620" s="105"/>
      <c r="EF620" s="94"/>
      <c r="EG620" s="96"/>
      <c r="EH620" s="18"/>
      <c r="EI620" s="2"/>
      <c r="EJ620" s="2"/>
      <c r="EK620" s="100"/>
      <c r="EL620" s="99"/>
      <c r="EM620" s="40"/>
      <c r="EN620" s="40"/>
      <c r="EO620" s="100"/>
      <c r="EP620" s="99"/>
      <c r="EQ620" s="40"/>
      <c r="ER620" s="40"/>
      <c r="ES620" s="40"/>
      <c r="ET620" s="40"/>
      <c r="EU620" s="40"/>
      <c r="EV620" s="40"/>
      <c r="EW620" s="100"/>
      <c r="EX620" s="99"/>
      <c r="EY620" s="40"/>
      <c r="EZ620" s="40"/>
      <c r="FA620" s="40"/>
      <c r="FB620" s="40"/>
      <c r="FC620" s="40"/>
      <c r="FD620" s="40"/>
      <c r="FE620" s="100"/>
    </row>
    <row r="621" spans="1:161">
      <c r="A621" s="119" t="str">
        <f>Validation!B621</f>
        <v>Pass</v>
      </c>
      <c r="B621" s="150"/>
      <c r="C621" s="150"/>
      <c r="D621" s="150"/>
      <c r="E621" s="151"/>
      <c r="F621" s="152"/>
      <c r="G621" s="150"/>
      <c r="H621" s="149"/>
      <c r="I621" s="40"/>
      <c r="J621" s="149"/>
      <c r="K621" s="102"/>
      <c r="L621" s="40"/>
      <c r="M621" s="123"/>
      <c r="N621" s="137"/>
      <c r="O621" s="137"/>
      <c r="P621" s="95"/>
      <c r="Q621" s="94"/>
      <c r="R621" s="96"/>
      <c r="S621" s="95"/>
      <c r="T621" s="40"/>
      <c r="U621" s="40"/>
      <c r="V621" s="185"/>
      <c r="W621" s="167"/>
      <c r="X621" s="96"/>
      <c r="Y621" s="99"/>
      <c r="Z621" s="40"/>
      <c r="AA621" s="40"/>
      <c r="AB621" s="171"/>
      <c r="AC621" s="172"/>
      <c r="AD621" s="40"/>
      <c r="AE621" s="40"/>
      <c r="AF621" s="94"/>
      <c r="AG621" s="94"/>
      <c r="AH621" s="100"/>
      <c r="AI621" s="170"/>
      <c r="AJ621" s="169"/>
      <c r="AK621" s="98"/>
      <c r="AL621" s="168"/>
      <c r="AM621" s="97"/>
      <c r="AN621" s="98"/>
      <c r="AO621" s="98"/>
      <c r="AP621" s="225"/>
      <c r="AQ621" s="175"/>
      <c r="AR621" s="98"/>
      <c r="AS621" s="235"/>
      <c r="AT621" s="168"/>
      <c r="AU621" s="136"/>
      <c r="AV621" s="99"/>
      <c r="AW621" s="40"/>
      <c r="AX621" s="40"/>
      <c r="AY621" s="40"/>
      <c r="AZ621" s="40"/>
      <c r="BA621" s="40"/>
      <c r="BB621" s="40"/>
      <c r="BC621" s="40"/>
      <c r="BD621" s="40"/>
      <c r="BE621" s="40"/>
      <c r="BF621" s="101"/>
      <c r="BG621" s="96"/>
      <c r="BH621" s="99"/>
      <c r="BI621" s="40"/>
      <c r="BJ621" s="40"/>
      <c r="BK621" s="40"/>
      <c r="BL621" s="40"/>
      <c r="BM621" s="40"/>
      <c r="BN621" s="40"/>
      <c r="BO621" s="40"/>
      <c r="BP621" s="100"/>
      <c r="BQ621" s="40"/>
      <c r="BR621" s="40"/>
      <c r="BS621" s="40"/>
      <c r="BT621" s="40"/>
      <c r="BU621" s="40"/>
      <c r="BV621" s="40"/>
      <c r="BW621" s="40"/>
      <c r="BX621" s="40"/>
      <c r="BY621" s="100"/>
      <c r="BZ621" s="99"/>
      <c r="CA621" s="40"/>
      <c r="CB621" s="40"/>
      <c r="CC621" s="40"/>
      <c r="CD621" s="40"/>
      <c r="CE621" s="40"/>
      <c r="CF621" s="40"/>
      <c r="CG621" s="40"/>
      <c r="CH621" s="40"/>
      <c r="CI621" s="40"/>
      <c r="CJ621" s="40"/>
      <c r="CK621" s="40"/>
      <c r="CL621" s="40"/>
      <c r="CM621" s="40"/>
      <c r="CN621" s="40"/>
      <c r="CO621" s="40"/>
      <c r="CP621" s="40"/>
      <c r="CQ621" s="40"/>
      <c r="CR621" s="40"/>
      <c r="CS621" s="102"/>
      <c r="CT621" s="103"/>
      <c r="CU621" s="40"/>
      <c r="CV621" s="40"/>
      <c r="CW621" s="40"/>
      <c r="CX621" s="40"/>
      <c r="CY621" s="40"/>
      <c r="CZ621" s="40"/>
      <c r="DA621" s="40"/>
      <c r="DB621" s="40"/>
      <c r="DC621" s="40"/>
      <c r="DD621" s="40"/>
      <c r="DE621" s="40"/>
      <c r="DF621" s="40"/>
      <c r="DG621" s="40"/>
      <c r="DH621" s="40"/>
      <c r="DI621" s="40"/>
      <c r="DJ621" s="40"/>
      <c r="DK621" s="40"/>
      <c r="DL621" s="40"/>
      <c r="DM621" s="40"/>
      <c r="DN621" s="40"/>
      <c r="DO621" s="94"/>
      <c r="DP621" s="100"/>
      <c r="DQ621" s="104"/>
      <c r="DR621" s="105"/>
      <c r="DS621" s="105"/>
      <c r="DT621" s="105"/>
      <c r="DU621" s="105"/>
      <c r="DV621" s="105"/>
      <c r="DW621" s="94"/>
      <c r="DX621" s="191"/>
      <c r="DY621" s="104"/>
      <c r="DZ621" s="105"/>
      <c r="EA621" s="105"/>
      <c r="EB621" s="105"/>
      <c r="EC621" s="105"/>
      <c r="ED621" s="105"/>
      <c r="EE621" s="105"/>
      <c r="EF621" s="94"/>
      <c r="EG621" s="96"/>
      <c r="EH621" s="18"/>
      <c r="EI621" s="2"/>
      <c r="EJ621" s="2"/>
      <c r="EK621" s="100"/>
      <c r="EL621" s="99"/>
      <c r="EM621" s="40"/>
      <c r="EN621" s="40"/>
      <c r="EO621" s="100"/>
      <c r="EP621" s="99"/>
      <c r="EQ621" s="40"/>
      <c r="ER621" s="40"/>
      <c r="ES621" s="40"/>
      <c r="ET621" s="40"/>
      <c r="EU621" s="40"/>
      <c r="EV621" s="40"/>
      <c r="EW621" s="100"/>
      <c r="EX621" s="99"/>
      <c r="EY621" s="40"/>
      <c r="EZ621" s="40"/>
      <c r="FA621" s="40"/>
      <c r="FB621" s="40"/>
      <c r="FC621" s="40"/>
      <c r="FD621" s="40"/>
      <c r="FE621" s="100"/>
    </row>
    <row r="622" spans="1:161">
      <c r="A622" s="119" t="str">
        <f>Validation!B622</f>
        <v>Pass</v>
      </c>
      <c r="B622" s="150"/>
      <c r="C622" s="150"/>
      <c r="D622" s="150"/>
      <c r="E622" s="151"/>
      <c r="F622" s="152"/>
      <c r="G622" s="150"/>
      <c r="H622" s="149"/>
      <c r="I622" s="40"/>
      <c r="J622" s="149"/>
      <c r="K622" s="102"/>
      <c r="L622" s="40"/>
      <c r="M622" s="123"/>
      <c r="N622" s="137"/>
      <c r="O622" s="137"/>
      <c r="P622" s="95"/>
      <c r="Q622" s="94"/>
      <c r="R622" s="96"/>
      <c r="S622" s="95"/>
      <c r="T622" s="40"/>
      <c r="U622" s="40"/>
      <c r="V622" s="185"/>
      <c r="W622" s="167"/>
      <c r="X622" s="96"/>
      <c r="Y622" s="99"/>
      <c r="Z622" s="40"/>
      <c r="AA622" s="40"/>
      <c r="AB622" s="171"/>
      <c r="AC622" s="172"/>
      <c r="AD622" s="40"/>
      <c r="AE622" s="40"/>
      <c r="AF622" s="94"/>
      <c r="AG622" s="94"/>
      <c r="AH622" s="100"/>
      <c r="AI622" s="170"/>
      <c r="AJ622" s="169"/>
      <c r="AK622" s="98"/>
      <c r="AL622" s="168"/>
      <c r="AM622" s="97"/>
      <c r="AN622" s="98"/>
      <c r="AO622" s="98"/>
      <c r="AP622" s="225"/>
      <c r="AQ622" s="175"/>
      <c r="AR622" s="98"/>
      <c r="AS622" s="235"/>
      <c r="AT622" s="168"/>
      <c r="AU622" s="136"/>
      <c r="AV622" s="99"/>
      <c r="AW622" s="40"/>
      <c r="AX622" s="40"/>
      <c r="AY622" s="40"/>
      <c r="AZ622" s="40"/>
      <c r="BA622" s="40"/>
      <c r="BB622" s="40"/>
      <c r="BC622" s="40"/>
      <c r="BD622" s="40"/>
      <c r="BE622" s="40"/>
      <c r="BF622" s="101"/>
      <c r="BG622" s="96"/>
      <c r="BH622" s="99"/>
      <c r="BI622" s="40"/>
      <c r="BJ622" s="40"/>
      <c r="BK622" s="40"/>
      <c r="BL622" s="40"/>
      <c r="BM622" s="40"/>
      <c r="BN622" s="40"/>
      <c r="BO622" s="40"/>
      <c r="BP622" s="100"/>
      <c r="BQ622" s="40"/>
      <c r="BR622" s="40"/>
      <c r="BS622" s="40"/>
      <c r="BT622" s="40"/>
      <c r="BU622" s="40"/>
      <c r="BV622" s="40"/>
      <c r="BW622" s="40"/>
      <c r="BX622" s="40"/>
      <c r="BY622" s="100"/>
      <c r="BZ622" s="99"/>
      <c r="CA622" s="40"/>
      <c r="CB622" s="40"/>
      <c r="CC622" s="40"/>
      <c r="CD622" s="40"/>
      <c r="CE622" s="40"/>
      <c r="CF622" s="40"/>
      <c r="CG622" s="40"/>
      <c r="CH622" s="40"/>
      <c r="CI622" s="40"/>
      <c r="CJ622" s="40"/>
      <c r="CK622" s="40"/>
      <c r="CL622" s="40"/>
      <c r="CM622" s="40"/>
      <c r="CN622" s="40"/>
      <c r="CO622" s="40"/>
      <c r="CP622" s="40"/>
      <c r="CQ622" s="40"/>
      <c r="CR622" s="40"/>
      <c r="CS622" s="102"/>
      <c r="CT622" s="103"/>
      <c r="CU622" s="40"/>
      <c r="CV622" s="40"/>
      <c r="CW622" s="40"/>
      <c r="CX622" s="40"/>
      <c r="CY622" s="40"/>
      <c r="CZ622" s="40"/>
      <c r="DA622" s="40"/>
      <c r="DB622" s="40"/>
      <c r="DC622" s="40"/>
      <c r="DD622" s="40"/>
      <c r="DE622" s="40"/>
      <c r="DF622" s="40"/>
      <c r="DG622" s="40"/>
      <c r="DH622" s="40"/>
      <c r="DI622" s="40"/>
      <c r="DJ622" s="40"/>
      <c r="DK622" s="40"/>
      <c r="DL622" s="40"/>
      <c r="DM622" s="40"/>
      <c r="DN622" s="40"/>
      <c r="DO622" s="94"/>
      <c r="DP622" s="100"/>
      <c r="DQ622" s="104"/>
      <c r="DR622" s="105"/>
      <c r="DS622" s="105"/>
      <c r="DT622" s="105"/>
      <c r="DU622" s="105"/>
      <c r="DV622" s="105"/>
      <c r="DW622" s="94"/>
      <c r="DX622" s="191"/>
      <c r="DY622" s="104"/>
      <c r="DZ622" s="105"/>
      <c r="EA622" s="105"/>
      <c r="EB622" s="105"/>
      <c r="EC622" s="105"/>
      <c r="ED622" s="105"/>
      <c r="EE622" s="105"/>
      <c r="EF622" s="94"/>
      <c r="EG622" s="96"/>
      <c r="EH622" s="18"/>
      <c r="EI622" s="2"/>
      <c r="EJ622" s="2"/>
      <c r="EK622" s="100"/>
      <c r="EL622" s="99"/>
      <c r="EM622" s="40"/>
      <c r="EN622" s="40"/>
      <c r="EO622" s="100"/>
      <c r="EP622" s="99"/>
      <c r="EQ622" s="40"/>
      <c r="ER622" s="40"/>
      <c r="ES622" s="40"/>
      <c r="ET622" s="40"/>
      <c r="EU622" s="40"/>
      <c r="EV622" s="40"/>
      <c r="EW622" s="100"/>
      <c r="EX622" s="99"/>
      <c r="EY622" s="40"/>
      <c r="EZ622" s="40"/>
      <c r="FA622" s="40"/>
      <c r="FB622" s="40"/>
      <c r="FC622" s="40"/>
      <c r="FD622" s="40"/>
      <c r="FE622" s="100"/>
    </row>
    <row r="623" spans="1:161">
      <c r="A623" s="119" t="str">
        <f>Validation!B623</f>
        <v>Pass</v>
      </c>
      <c r="B623" s="150"/>
      <c r="C623" s="150"/>
      <c r="D623" s="150"/>
      <c r="E623" s="151"/>
      <c r="F623" s="152"/>
      <c r="G623" s="150"/>
      <c r="H623" s="149"/>
      <c r="I623" s="40"/>
      <c r="J623" s="149"/>
      <c r="K623" s="102"/>
      <c r="L623" s="40"/>
      <c r="M623" s="123"/>
      <c r="N623" s="137"/>
      <c r="O623" s="137"/>
      <c r="P623" s="95"/>
      <c r="Q623" s="94"/>
      <c r="R623" s="96"/>
      <c r="S623" s="95"/>
      <c r="T623" s="40"/>
      <c r="U623" s="40"/>
      <c r="V623" s="185"/>
      <c r="W623" s="167"/>
      <c r="X623" s="96"/>
      <c r="Y623" s="99"/>
      <c r="Z623" s="40"/>
      <c r="AA623" s="40"/>
      <c r="AB623" s="171"/>
      <c r="AC623" s="172"/>
      <c r="AD623" s="40"/>
      <c r="AE623" s="40"/>
      <c r="AF623" s="94"/>
      <c r="AG623" s="94"/>
      <c r="AH623" s="100"/>
      <c r="AI623" s="170"/>
      <c r="AJ623" s="169"/>
      <c r="AK623" s="98"/>
      <c r="AL623" s="168"/>
      <c r="AM623" s="97"/>
      <c r="AN623" s="98"/>
      <c r="AO623" s="98"/>
      <c r="AP623" s="225"/>
      <c r="AQ623" s="175"/>
      <c r="AR623" s="98"/>
      <c r="AS623" s="235"/>
      <c r="AT623" s="168"/>
      <c r="AU623" s="136"/>
      <c r="AV623" s="99"/>
      <c r="AW623" s="40"/>
      <c r="AX623" s="40"/>
      <c r="AY623" s="40"/>
      <c r="AZ623" s="40"/>
      <c r="BA623" s="40"/>
      <c r="BB623" s="40"/>
      <c r="BC623" s="40"/>
      <c r="BD623" s="40"/>
      <c r="BE623" s="40"/>
      <c r="BF623" s="101"/>
      <c r="BG623" s="96"/>
      <c r="BH623" s="99"/>
      <c r="BI623" s="40"/>
      <c r="BJ623" s="40"/>
      <c r="BK623" s="40"/>
      <c r="BL623" s="40"/>
      <c r="BM623" s="40"/>
      <c r="BN623" s="40"/>
      <c r="BO623" s="40"/>
      <c r="BP623" s="100"/>
      <c r="BQ623" s="40"/>
      <c r="BR623" s="40"/>
      <c r="BS623" s="40"/>
      <c r="BT623" s="40"/>
      <c r="BU623" s="40"/>
      <c r="BV623" s="40"/>
      <c r="BW623" s="40"/>
      <c r="BX623" s="40"/>
      <c r="BY623" s="100"/>
      <c r="BZ623" s="99"/>
      <c r="CA623" s="40"/>
      <c r="CB623" s="40"/>
      <c r="CC623" s="40"/>
      <c r="CD623" s="40"/>
      <c r="CE623" s="40"/>
      <c r="CF623" s="40"/>
      <c r="CG623" s="40"/>
      <c r="CH623" s="40"/>
      <c r="CI623" s="40"/>
      <c r="CJ623" s="40"/>
      <c r="CK623" s="40"/>
      <c r="CL623" s="40"/>
      <c r="CM623" s="40"/>
      <c r="CN623" s="40"/>
      <c r="CO623" s="40"/>
      <c r="CP623" s="40"/>
      <c r="CQ623" s="40"/>
      <c r="CR623" s="40"/>
      <c r="CS623" s="102"/>
      <c r="CT623" s="103"/>
      <c r="CU623" s="40"/>
      <c r="CV623" s="40"/>
      <c r="CW623" s="40"/>
      <c r="CX623" s="40"/>
      <c r="CY623" s="40"/>
      <c r="CZ623" s="40"/>
      <c r="DA623" s="40"/>
      <c r="DB623" s="40"/>
      <c r="DC623" s="40"/>
      <c r="DD623" s="40"/>
      <c r="DE623" s="40"/>
      <c r="DF623" s="40"/>
      <c r="DG623" s="40"/>
      <c r="DH623" s="40"/>
      <c r="DI623" s="40"/>
      <c r="DJ623" s="40"/>
      <c r="DK623" s="40"/>
      <c r="DL623" s="40"/>
      <c r="DM623" s="40"/>
      <c r="DN623" s="40"/>
      <c r="DO623" s="94"/>
      <c r="DP623" s="100"/>
      <c r="DQ623" s="104"/>
      <c r="DR623" s="105"/>
      <c r="DS623" s="105"/>
      <c r="DT623" s="105"/>
      <c r="DU623" s="105"/>
      <c r="DV623" s="105"/>
      <c r="DW623" s="94"/>
      <c r="DX623" s="191"/>
      <c r="DY623" s="104"/>
      <c r="DZ623" s="105"/>
      <c r="EA623" s="105"/>
      <c r="EB623" s="105"/>
      <c r="EC623" s="105"/>
      <c r="ED623" s="105"/>
      <c r="EE623" s="105"/>
      <c r="EF623" s="94"/>
      <c r="EG623" s="96"/>
      <c r="EH623" s="18"/>
      <c r="EI623" s="2"/>
      <c r="EJ623" s="2"/>
      <c r="EK623" s="100"/>
      <c r="EL623" s="99"/>
      <c r="EM623" s="40"/>
      <c r="EN623" s="40"/>
      <c r="EO623" s="100"/>
      <c r="EP623" s="99"/>
      <c r="EQ623" s="40"/>
      <c r="ER623" s="40"/>
      <c r="ES623" s="40"/>
      <c r="ET623" s="40"/>
      <c r="EU623" s="40"/>
      <c r="EV623" s="40"/>
      <c r="EW623" s="100"/>
      <c r="EX623" s="99"/>
      <c r="EY623" s="40"/>
      <c r="EZ623" s="40"/>
      <c r="FA623" s="40"/>
      <c r="FB623" s="40"/>
      <c r="FC623" s="40"/>
      <c r="FD623" s="40"/>
      <c r="FE623" s="100"/>
    </row>
    <row r="624" spans="1:161">
      <c r="A624" s="119" t="str">
        <f>Validation!B624</f>
        <v>Pass</v>
      </c>
      <c r="B624" s="150"/>
      <c r="C624" s="150"/>
      <c r="D624" s="150"/>
      <c r="E624" s="151"/>
      <c r="F624" s="152"/>
      <c r="G624" s="150"/>
      <c r="H624" s="149"/>
      <c r="I624" s="40"/>
      <c r="J624" s="149"/>
      <c r="K624" s="102"/>
      <c r="L624" s="40"/>
      <c r="M624" s="123"/>
      <c r="N624" s="137"/>
      <c r="O624" s="137"/>
      <c r="P624" s="95"/>
      <c r="Q624" s="94"/>
      <c r="R624" s="96"/>
      <c r="S624" s="95"/>
      <c r="T624" s="40"/>
      <c r="U624" s="40"/>
      <c r="V624" s="185"/>
      <c r="W624" s="167"/>
      <c r="X624" s="96"/>
      <c r="Y624" s="99"/>
      <c r="Z624" s="40"/>
      <c r="AA624" s="40"/>
      <c r="AB624" s="171"/>
      <c r="AC624" s="172"/>
      <c r="AD624" s="40"/>
      <c r="AE624" s="40"/>
      <c r="AF624" s="94"/>
      <c r="AG624" s="94"/>
      <c r="AH624" s="100"/>
      <c r="AI624" s="170"/>
      <c r="AJ624" s="169"/>
      <c r="AK624" s="98"/>
      <c r="AL624" s="168"/>
      <c r="AM624" s="97"/>
      <c r="AN624" s="98"/>
      <c r="AO624" s="98"/>
      <c r="AP624" s="225"/>
      <c r="AQ624" s="175"/>
      <c r="AR624" s="98"/>
      <c r="AS624" s="235"/>
      <c r="AT624" s="168"/>
      <c r="AU624" s="136"/>
      <c r="AV624" s="99"/>
      <c r="AW624" s="40"/>
      <c r="AX624" s="40"/>
      <c r="AY624" s="40"/>
      <c r="AZ624" s="40"/>
      <c r="BA624" s="40"/>
      <c r="BB624" s="40"/>
      <c r="BC624" s="40"/>
      <c r="BD624" s="40"/>
      <c r="BE624" s="40"/>
      <c r="BF624" s="101"/>
      <c r="BG624" s="96"/>
      <c r="BH624" s="99"/>
      <c r="BI624" s="40"/>
      <c r="BJ624" s="40"/>
      <c r="BK624" s="40"/>
      <c r="BL624" s="40"/>
      <c r="BM624" s="40"/>
      <c r="BN624" s="40"/>
      <c r="BO624" s="40"/>
      <c r="BP624" s="100"/>
      <c r="BQ624" s="40"/>
      <c r="BR624" s="40"/>
      <c r="BS624" s="40"/>
      <c r="BT624" s="40"/>
      <c r="BU624" s="40"/>
      <c r="BV624" s="40"/>
      <c r="BW624" s="40"/>
      <c r="BX624" s="40"/>
      <c r="BY624" s="100"/>
      <c r="BZ624" s="99"/>
      <c r="CA624" s="40"/>
      <c r="CB624" s="40"/>
      <c r="CC624" s="40"/>
      <c r="CD624" s="40"/>
      <c r="CE624" s="40"/>
      <c r="CF624" s="40"/>
      <c r="CG624" s="40"/>
      <c r="CH624" s="40"/>
      <c r="CI624" s="40"/>
      <c r="CJ624" s="40"/>
      <c r="CK624" s="40"/>
      <c r="CL624" s="40"/>
      <c r="CM624" s="40"/>
      <c r="CN624" s="40"/>
      <c r="CO624" s="40"/>
      <c r="CP624" s="40"/>
      <c r="CQ624" s="40"/>
      <c r="CR624" s="40"/>
      <c r="CS624" s="102"/>
      <c r="CT624" s="103"/>
      <c r="CU624" s="40"/>
      <c r="CV624" s="40"/>
      <c r="CW624" s="40"/>
      <c r="CX624" s="40"/>
      <c r="CY624" s="40"/>
      <c r="CZ624" s="40"/>
      <c r="DA624" s="40"/>
      <c r="DB624" s="40"/>
      <c r="DC624" s="40"/>
      <c r="DD624" s="40"/>
      <c r="DE624" s="40"/>
      <c r="DF624" s="40"/>
      <c r="DG624" s="40"/>
      <c r="DH624" s="40"/>
      <c r="DI624" s="40"/>
      <c r="DJ624" s="40"/>
      <c r="DK624" s="40"/>
      <c r="DL624" s="40"/>
      <c r="DM624" s="40"/>
      <c r="DN624" s="40"/>
      <c r="DO624" s="94"/>
      <c r="DP624" s="100"/>
      <c r="DQ624" s="104"/>
      <c r="DR624" s="105"/>
      <c r="DS624" s="105"/>
      <c r="DT624" s="105"/>
      <c r="DU624" s="105"/>
      <c r="DV624" s="105"/>
      <c r="DW624" s="94"/>
      <c r="DX624" s="191"/>
      <c r="DY624" s="104"/>
      <c r="DZ624" s="105"/>
      <c r="EA624" s="105"/>
      <c r="EB624" s="105"/>
      <c r="EC624" s="105"/>
      <c r="ED624" s="105"/>
      <c r="EE624" s="105"/>
      <c r="EF624" s="94"/>
      <c r="EG624" s="96"/>
      <c r="EH624" s="18"/>
      <c r="EI624" s="2"/>
      <c r="EJ624" s="2"/>
      <c r="EK624" s="100"/>
      <c r="EL624" s="99"/>
      <c r="EM624" s="40"/>
      <c r="EN624" s="40"/>
      <c r="EO624" s="100"/>
      <c r="EP624" s="99"/>
      <c r="EQ624" s="40"/>
      <c r="ER624" s="40"/>
      <c r="ES624" s="40"/>
      <c r="ET624" s="40"/>
      <c r="EU624" s="40"/>
      <c r="EV624" s="40"/>
      <c r="EW624" s="100"/>
      <c r="EX624" s="99"/>
      <c r="EY624" s="40"/>
      <c r="EZ624" s="40"/>
      <c r="FA624" s="40"/>
      <c r="FB624" s="40"/>
      <c r="FC624" s="40"/>
      <c r="FD624" s="40"/>
      <c r="FE624" s="100"/>
    </row>
    <row r="625" spans="1:161">
      <c r="A625" s="119" t="str">
        <f>Validation!B625</f>
        <v>Pass</v>
      </c>
      <c r="B625" s="150"/>
      <c r="C625" s="150"/>
      <c r="D625" s="150"/>
      <c r="E625" s="151"/>
      <c r="F625" s="152"/>
      <c r="G625" s="150"/>
      <c r="H625" s="149"/>
      <c r="I625" s="40"/>
      <c r="J625" s="149"/>
      <c r="K625" s="102"/>
      <c r="L625" s="40"/>
      <c r="M625" s="123"/>
      <c r="N625" s="137"/>
      <c r="O625" s="137"/>
      <c r="P625" s="95"/>
      <c r="Q625" s="94"/>
      <c r="R625" s="96"/>
      <c r="S625" s="95"/>
      <c r="T625" s="40"/>
      <c r="U625" s="40"/>
      <c r="V625" s="185"/>
      <c r="W625" s="167"/>
      <c r="X625" s="96"/>
      <c r="Y625" s="99"/>
      <c r="Z625" s="40"/>
      <c r="AA625" s="40"/>
      <c r="AB625" s="171"/>
      <c r="AC625" s="172"/>
      <c r="AD625" s="40"/>
      <c r="AE625" s="40"/>
      <c r="AF625" s="94"/>
      <c r="AG625" s="94"/>
      <c r="AH625" s="100"/>
      <c r="AI625" s="170"/>
      <c r="AJ625" s="169"/>
      <c r="AK625" s="98"/>
      <c r="AL625" s="168"/>
      <c r="AM625" s="97"/>
      <c r="AN625" s="98"/>
      <c r="AO625" s="98"/>
      <c r="AP625" s="225"/>
      <c r="AQ625" s="175"/>
      <c r="AR625" s="98"/>
      <c r="AS625" s="235"/>
      <c r="AT625" s="168"/>
      <c r="AU625" s="136"/>
      <c r="AV625" s="99"/>
      <c r="AW625" s="40"/>
      <c r="AX625" s="40"/>
      <c r="AY625" s="40"/>
      <c r="AZ625" s="40"/>
      <c r="BA625" s="40"/>
      <c r="BB625" s="40"/>
      <c r="BC625" s="40"/>
      <c r="BD625" s="40"/>
      <c r="BE625" s="40"/>
      <c r="BF625" s="101"/>
      <c r="BG625" s="96"/>
      <c r="BH625" s="99"/>
      <c r="BI625" s="40"/>
      <c r="BJ625" s="40"/>
      <c r="BK625" s="40"/>
      <c r="BL625" s="40"/>
      <c r="BM625" s="40"/>
      <c r="BN625" s="40"/>
      <c r="BO625" s="40"/>
      <c r="BP625" s="100"/>
      <c r="BQ625" s="40"/>
      <c r="BR625" s="40"/>
      <c r="BS625" s="40"/>
      <c r="BT625" s="40"/>
      <c r="BU625" s="40"/>
      <c r="BV625" s="40"/>
      <c r="BW625" s="40"/>
      <c r="BX625" s="40"/>
      <c r="BY625" s="100"/>
      <c r="BZ625" s="99"/>
      <c r="CA625" s="40"/>
      <c r="CB625" s="40"/>
      <c r="CC625" s="40"/>
      <c r="CD625" s="40"/>
      <c r="CE625" s="40"/>
      <c r="CF625" s="40"/>
      <c r="CG625" s="40"/>
      <c r="CH625" s="40"/>
      <c r="CI625" s="40"/>
      <c r="CJ625" s="40"/>
      <c r="CK625" s="40"/>
      <c r="CL625" s="40"/>
      <c r="CM625" s="40"/>
      <c r="CN625" s="40"/>
      <c r="CO625" s="40"/>
      <c r="CP625" s="40"/>
      <c r="CQ625" s="40"/>
      <c r="CR625" s="40"/>
      <c r="CS625" s="102"/>
      <c r="CT625" s="103"/>
      <c r="CU625" s="40"/>
      <c r="CV625" s="40"/>
      <c r="CW625" s="40"/>
      <c r="CX625" s="40"/>
      <c r="CY625" s="40"/>
      <c r="CZ625" s="40"/>
      <c r="DA625" s="40"/>
      <c r="DB625" s="40"/>
      <c r="DC625" s="40"/>
      <c r="DD625" s="40"/>
      <c r="DE625" s="40"/>
      <c r="DF625" s="40"/>
      <c r="DG625" s="40"/>
      <c r="DH625" s="40"/>
      <c r="DI625" s="40"/>
      <c r="DJ625" s="40"/>
      <c r="DK625" s="40"/>
      <c r="DL625" s="40"/>
      <c r="DM625" s="40"/>
      <c r="DN625" s="40"/>
      <c r="DO625" s="94"/>
      <c r="DP625" s="100"/>
      <c r="DQ625" s="104"/>
      <c r="DR625" s="105"/>
      <c r="DS625" s="105"/>
      <c r="DT625" s="105"/>
      <c r="DU625" s="105"/>
      <c r="DV625" s="105"/>
      <c r="DW625" s="94"/>
      <c r="DX625" s="191"/>
      <c r="DY625" s="104"/>
      <c r="DZ625" s="105"/>
      <c r="EA625" s="105"/>
      <c r="EB625" s="105"/>
      <c r="EC625" s="105"/>
      <c r="ED625" s="105"/>
      <c r="EE625" s="105"/>
      <c r="EF625" s="94"/>
      <c r="EG625" s="96"/>
      <c r="EH625" s="18"/>
      <c r="EI625" s="2"/>
      <c r="EJ625" s="2"/>
      <c r="EK625" s="100"/>
      <c r="EL625" s="99"/>
      <c r="EM625" s="40"/>
      <c r="EN625" s="40"/>
      <c r="EO625" s="100"/>
      <c r="EP625" s="99"/>
      <c r="EQ625" s="40"/>
      <c r="ER625" s="40"/>
      <c r="ES625" s="40"/>
      <c r="ET625" s="40"/>
      <c r="EU625" s="40"/>
      <c r="EV625" s="40"/>
      <c r="EW625" s="100"/>
      <c r="EX625" s="99"/>
      <c r="EY625" s="40"/>
      <c r="EZ625" s="40"/>
      <c r="FA625" s="40"/>
      <c r="FB625" s="40"/>
      <c r="FC625" s="40"/>
      <c r="FD625" s="40"/>
      <c r="FE625" s="100"/>
    </row>
    <row r="626" spans="1:161">
      <c r="A626" s="119" t="str">
        <f>Validation!B626</f>
        <v>Pass</v>
      </c>
      <c r="B626" s="150"/>
      <c r="C626" s="150"/>
      <c r="D626" s="150"/>
      <c r="E626" s="151"/>
      <c r="F626" s="152"/>
      <c r="G626" s="150"/>
      <c r="H626" s="149"/>
      <c r="I626" s="40"/>
      <c r="J626" s="149"/>
      <c r="K626" s="102"/>
      <c r="L626" s="40"/>
      <c r="M626" s="123"/>
      <c r="N626" s="137"/>
      <c r="O626" s="137"/>
      <c r="P626" s="95"/>
      <c r="Q626" s="94"/>
      <c r="R626" s="96"/>
      <c r="S626" s="95"/>
      <c r="T626" s="40"/>
      <c r="U626" s="40"/>
      <c r="V626" s="185"/>
      <c r="W626" s="167"/>
      <c r="X626" s="96"/>
      <c r="Y626" s="99"/>
      <c r="Z626" s="40"/>
      <c r="AA626" s="40"/>
      <c r="AB626" s="171"/>
      <c r="AC626" s="172"/>
      <c r="AD626" s="40"/>
      <c r="AE626" s="40"/>
      <c r="AF626" s="94"/>
      <c r="AG626" s="94"/>
      <c r="AH626" s="100"/>
      <c r="AI626" s="170"/>
      <c r="AJ626" s="169"/>
      <c r="AK626" s="98"/>
      <c r="AL626" s="168"/>
      <c r="AM626" s="97"/>
      <c r="AN626" s="98"/>
      <c r="AO626" s="98"/>
      <c r="AP626" s="225"/>
      <c r="AQ626" s="175"/>
      <c r="AR626" s="98"/>
      <c r="AS626" s="235"/>
      <c r="AT626" s="168"/>
      <c r="AU626" s="136"/>
      <c r="AV626" s="99"/>
      <c r="AW626" s="40"/>
      <c r="AX626" s="40"/>
      <c r="AY626" s="40"/>
      <c r="AZ626" s="40"/>
      <c r="BA626" s="40"/>
      <c r="BB626" s="40"/>
      <c r="BC626" s="40"/>
      <c r="BD626" s="40"/>
      <c r="BE626" s="40"/>
      <c r="BF626" s="101"/>
      <c r="BG626" s="96"/>
      <c r="BH626" s="99"/>
      <c r="BI626" s="40"/>
      <c r="BJ626" s="40"/>
      <c r="BK626" s="40"/>
      <c r="BL626" s="40"/>
      <c r="BM626" s="40"/>
      <c r="BN626" s="40"/>
      <c r="BO626" s="40"/>
      <c r="BP626" s="100"/>
      <c r="BQ626" s="40"/>
      <c r="BR626" s="40"/>
      <c r="BS626" s="40"/>
      <c r="BT626" s="40"/>
      <c r="BU626" s="40"/>
      <c r="BV626" s="40"/>
      <c r="BW626" s="40"/>
      <c r="BX626" s="40"/>
      <c r="BY626" s="100"/>
      <c r="BZ626" s="99"/>
      <c r="CA626" s="40"/>
      <c r="CB626" s="40"/>
      <c r="CC626" s="40"/>
      <c r="CD626" s="40"/>
      <c r="CE626" s="40"/>
      <c r="CF626" s="40"/>
      <c r="CG626" s="40"/>
      <c r="CH626" s="40"/>
      <c r="CI626" s="40"/>
      <c r="CJ626" s="40"/>
      <c r="CK626" s="40"/>
      <c r="CL626" s="40"/>
      <c r="CM626" s="40"/>
      <c r="CN626" s="40"/>
      <c r="CO626" s="40"/>
      <c r="CP626" s="40"/>
      <c r="CQ626" s="40"/>
      <c r="CR626" s="40"/>
      <c r="CS626" s="102"/>
      <c r="CT626" s="103"/>
      <c r="CU626" s="40"/>
      <c r="CV626" s="40"/>
      <c r="CW626" s="40"/>
      <c r="CX626" s="40"/>
      <c r="CY626" s="40"/>
      <c r="CZ626" s="40"/>
      <c r="DA626" s="40"/>
      <c r="DB626" s="40"/>
      <c r="DC626" s="40"/>
      <c r="DD626" s="40"/>
      <c r="DE626" s="40"/>
      <c r="DF626" s="40"/>
      <c r="DG626" s="40"/>
      <c r="DH626" s="40"/>
      <c r="DI626" s="40"/>
      <c r="DJ626" s="40"/>
      <c r="DK626" s="40"/>
      <c r="DL626" s="40"/>
      <c r="DM626" s="40"/>
      <c r="DN626" s="40"/>
      <c r="DO626" s="94"/>
      <c r="DP626" s="100"/>
      <c r="DQ626" s="104"/>
      <c r="DR626" s="105"/>
      <c r="DS626" s="105"/>
      <c r="DT626" s="105"/>
      <c r="DU626" s="105"/>
      <c r="DV626" s="105"/>
      <c r="DW626" s="94"/>
      <c r="DX626" s="191"/>
      <c r="DY626" s="104"/>
      <c r="DZ626" s="105"/>
      <c r="EA626" s="105"/>
      <c r="EB626" s="105"/>
      <c r="EC626" s="105"/>
      <c r="ED626" s="105"/>
      <c r="EE626" s="105"/>
      <c r="EF626" s="94"/>
      <c r="EG626" s="96"/>
      <c r="EH626" s="18"/>
      <c r="EI626" s="2"/>
      <c r="EJ626" s="2"/>
      <c r="EK626" s="100"/>
      <c r="EL626" s="99"/>
      <c r="EM626" s="40"/>
      <c r="EN626" s="40"/>
      <c r="EO626" s="100"/>
      <c r="EP626" s="99"/>
      <c r="EQ626" s="40"/>
      <c r="ER626" s="40"/>
      <c r="ES626" s="40"/>
      <c r="ET626" s="40"/>
      <c r="EU626" s="40"/>
      <c r="EV626" s="40"/>
      <c r="EW626" s="100"/>
      <c r="EX626" s="99"/>
      <c r="EY626" s="40"/>
      <c r="EZ626" s="40"/>
      <c r="FA626" s="40"/>
      <c r="FB626" s="40"/>
      <c r="FC626" s="40"/>
      <c r="FD626" s="40"/>
      <c r="FE626" s="100"/>
    </row>
    <row r="627" spans="1:161">
      <c r="A627" s="119" t="str">
        <f>Validation!B627</f>
        <v>Pass</v>
      </c>
      <c r="B627" s="150"/>
      <c r="C627" s="150"/>
      <c r="D627" s="150"/>
      <c r="E627" s="151"/>
      <c r="F627" s="152"/>
      <c r="G627" s="150"/>
      <c r="H627" s="149"/>
      <c r="I627" s="40"/>
      <c r="J627" s="149"/>
      <c r="K627" s="102"/>
      <c r="L627" s="40"/>
      <c r="M627" s="123"/>
      <c r="N627" s="137"/>
      <c r="O627" s="137"/>
      <c r="P627" s="95"/>
      <c r="Q627" s="94"/>
      <c r="R627" s="96"/>
      <c r="S627" s="95"/>
      <c r="T627" s="40"/>
      <c r="U627" s="40"/>
      <c r="V627" s="185"/>
      <c r="W627" s="167"/>
      <c r="X627" s="96"/>
      <c r="Y627" s="99"/>
      <c r="Z627" s="40"/>
      <c r="AA627" s="40"/>
      <c r="AB627" s="171"/>
      <c r="AC627" s="172"/>
      <c r="AD627" s="40"/>
      <c r="AE627" s="40"/>
      <c r="AF627" s="94"/>
      <c r="AG627" s="94"/>
      <c r="AH627" s="100"/>
      <c r="AI627" s="170"/>
      <c r="AJ627" s="169"/>
      <c r="AK627" s="98"/>
      <c r="AL627" s="168"/>
      <c r="AM627" s="97"/>
      <c r="AN627" s="98"/>
      <c r="AO627" s="98"/>
      <c r="AP627" s="225"/>
      <c r="AQ627" s="175"/>
      <c r="AR627" s="98"/>
      <c r="AS627" s="235"/>
      <c r="AT627" s="168"/>
      <c r="AU627" s="136"/>
      <c r="AV627" s="99"/>
      <c r="AW627" s="40"/>
      <c r="AX627" s="40"/>
      <c r="AY627" s="40"/>
      <c r="AZ627" s="40"/>
      <c r="BA627" s="40"/>
      <c r="BB627" s="40"/>
      <c r="BC627" s="40"/>
      <c r="BD627" s="40"/>
      <c r="BE627" s="40"/>
      <c r="BF627" s="101"/>
      <c r="BG627" s="96"/>
      <c r="BH627" s="99"/>
      <c r="BI627" s="40"/>
      <c r="BJ627" s="40"/>
      <c r="BK627" s="40"/>
      <c r="BL627" s="40"/>
      <c r="BM627" s="40"/>
      <c r="BN627" s="40"/>
      <c r="BO627" s="40"/>
      <c r="BP627" s="100"/>
      <c r="BQ627" s="40"/>
      <c r="BR627" s="40"/>
      <c r="BS627" s="40"/>
      <c r="BT627" s="40"/>
      <c r="BU627" s="40"/>
      <c r="BV627" s="40"/>
      <c r="BW627" s="40"/>
      <c r="BX627" s="40"/>
      <c r="BY627" s="100"/>
      <c r="BZ627" s="99"/>
      <c r="CA627" s="40"/>
      <c r="CB627" s="40"/>
      <c r="CC627" s="40"/>
      <c r="CD627" s="40"/>
      <c r="CE627" s="40"/>
      <c r="CF627" s="40"/>
      <c r="CG627" s="40"/>
      <c r="CH627" s="40"/>
      <c r="CI627" s="40"/>
      <c r="CJ627" s="40"/>
      <c r="CK627" s="40"/>
      <c r="CL627" s="40"/>
      <c r="CM627" s="40"/>
      <c r="CN627" s="40"/>
      <c r="CO627" s="40"/>
      <c r="CP627" s="40"/>
      <c r="CQ627" s="40"/>
      <c r="CR627" s="40"/>
      <c r="CS627" s="102"/>
      <c r="CT627" s="103"/>
      <c r="CU627" s="40"/>
      <c r="CV627" s="40"/>
      <c r="CW627" s="40"/>
      <c r="CX627" s="40"/>
      <c r="CY627" s="40"/>
      <c r="CZ627" s="40"/>
      <c r="DA627" s="40"/>
      <c r="DB627" s="40"/>
      <c r="DC627" s="40"/>
      <c r="DD627" s="40"/>
      <c r="DE627" s="40"/>
      <c r="DF627" s="40"/>
      <c r="DG627" s="40"/>
      <c r="DH627" s="40"/>
      <c r="DI627" s="40"/>
      <c r="DJ627" s="40"/>
      <c r="DK627" s="40"/>
      <c r="DL627" s="40"/>
      <c r="DM627" s="40"/>
      <c r="DN627" s="40"/>
      <c r="DO627" s="94"/>
      <c r="DP627" s="100"/>
      <c r="DQ627" s="104"/>
      <c r="DR627" s="105"/>
      <c r="DS627" s="105"/>
      <c r="DT627" s="105"/>
      <c r="DU627" s="105"/>
      <c r="DV627" s="105"/>
      <c r="DW627" s="94"/>
      <c r="DX627" s="191"/>
      <c r="DY627" s="104"/>
      <c r="DZ627" s="105"/>
      <c r="EA627" s="105"/>
      <c r="EB627" s="105"/>
      <c r="EC627" s="105"/>
      <c r="ED627" s="105"/>
      <c r="EE627" s="105"/>
      <c r="EF627" s="94"/>
      <c r="EG627" s="96"/>
      <c r="EH627" s="18"/>
      <c r="EI627" s="2"/>
      <c r="EJ627" s="2"/>
      <c r="EK627" s="100"/>
      <c r="EL627" s="99"/>
      <c r="EM627" s="40"/>
      <c r="EN627" s="40"/>
      <c r="EO627" s="100"/>
      <c r="EP627" s="99"/>
      <c r="EQ627" s="40"/>
      <c r="ER627" s="40"/>
      <c r="ES627" s="40"/>
      <c r="ET627" s="40"/>
      <c r="EU627" s="40"/>
      <c r="EV627" s="40"/>
      <c r="EW627" s="100"/>
      <c r="EX627" s="99"/>
      <c r="EY627" s="40"/>
      <c r="EZ627" s="40"/>
      <c r="FA627" s="40"/>
      <c r="FB627" s="40"/>
      <c r="FC627" s="40"/>
      <c r="FD627" s="40"/>
      <c r="FE627" s="100"/>
    </row>
    <row r="628" spans="1:161">
      <c r="A628" s="119" t="str">
        <f>Validation!B628</f>
        <v>Pass</v>
      </c>
      <c r="B628" s="150"/>
      <c r="C628" s="150"/>
      <c r="D628" s="150"/>
      <c r="E628" s="151"/>
      <c r="F628" s="152"/>
      <c r="G628" s="150"/>
      <c r="H628" s="149"/>
      <c r="I628" s="40"/>
      <c r="J628" s="149"/>
      <c r="K628" s="102"/>
      <c r="L628" s="40"/>
      <c r="M628" s="123"/>
      <c r="N628" s="137"/>
      <c r="O628" s="137"/>
      <c r="P628" s="95"/>
      <c r="Q628" s="94"/>
      <c r="R628" s="96"/>
      <c r="S628" s="95"/>
      <c r="T628" s="40"/>
      <c r="U628" s="40"/>
      <c r="V628" s="185"/>
      <c r="W628" s="167"/>
      <c r="X628" s="96"/>
      <c r="Y628" s="99"/>
      <c r="Z628" s="40"/>
      <c r="AA628" s="40"/>
      <c r="AB628" s="171"/>
      <c r="AC628" s="172"/>
      <c r="AD628" s="40"/>
      <c r="AE628" s="40"/>
      <c r="AF628" s="94"/>
      <c r="AG628" s="94"/>
      <c r="AH628" s="100"/>
      <c r="AI628" s="170"/>
      <c r="AJ628" s="169"/>
      <c r="AK628" s="98"/>
      <c r="AL628" s="168"/>
      <c r="AM628" s="97"/>
      <c r="AN628" s="98"/>
      <c r="AO628" s="98"/>
      <c r="AP628" s="225"/>
      <c r="AQ628" s="175"/>
      <c r="AR628" s="98"/>
      <c r="AS628" s="235"/>
      <c r="AT628" s="168"/>
      <c r="AU628" s="136"/>
      <c r="AV628" s="99"/>
      <c r="AW628" s="40"/>
      <c r="AX628" s="40"/>
      <c r="AY628" s="40"/>
      <c r="AZ628" s="40"/>
      <c r="BA628" s="40"/>
      <c r="BB628" s="40"/>
      <c r="BC628" s="40"/>
      <c r="BD628" s="40"/>
      <c r="BE628" s="40"/>
      <c r="BF628" s="101"/>
      <c r="BG628" s="96"/>
      <c r="BH628" s="99"/>
      <c r="BI628" s="40"/>
      <c r="BJ628" s="40"/>
      <c r="BK628" s="40"/>
      <c r="BL628" s="40"/>
      <c r="BM628" s="40"/>
      <c r="BN628" s="40"/>
      <c r="BO628" s="40"/>
      <c r="BP628" s="100"/>
      <c r="BQ628" s="40"/>
      <c r="BR628" s="40"/>
      <c r="BS628" s="40"/>
      <c r="BT628" s="40"/>
      <c r="BU628" s="40"/>
      <c r="BV628" s="40"/>
      <c r="BW628" s="40"/>
      <c r="BX628" s="40"/>
      <c r="BY628" s="100"/>
      <c r="BZ628" s="99"/>
      <c r="CA628" s="40"/>
      <c r="CB628" s="40"/>
      <c r="CC628" s="40"/>
      <c r="CD628" s="40"/>
      <c r="CE628" s="40"/>
      <c r="CF628" s="40"/>
      <c r="CG628" s="40"/>
      <c r="CH628" s="40"/>
      <c r="CI628" s="40"/>
      <c r="CJ628" s="40"/>
      <c r="CK628" s="40"/>
      <c r="CL628" s="40"/>
      <c r="CM628" s="40"/>
      <c r="CN628" s="40"/>
      <c r="CO628" s="40"/>
      <c r="CP628" s="40"/>
      <c r="CQ628" s="40"/>
      <c r="CR628" s="40"/>
      <c r="CS628" s="102"/>
      <c r="CT628" s="103"/>
      <c r="CU628" s="40"/>
      <c r="CV628" s="40"/>
      <c r="CW628" s="40"/>
      <c r="CX628" s="40"/>
      <c r="CY628" s="40"/>
      <c r="CZ628" s="40"/>
      <c r="DA628" s="40"/>
      <c r="DB628" s="40"/>
      <c r="DC628" s="40"/>
      <c r="DD628" s="40"/>
      <c r="DE628" s="40"/>
      <c r="DF628" s="40"/>
      <c r="DG628" s="40"/>
      <c r="DH628" s="40"/>
      <c r="DI628" s="40"/>
      <c r="DJ628" s="40"/>
      <c r="DK628" s="40"/>
      <c r="DL628" s="40"/>
      <c r="DM628" s="40"/>
      <c r="DN628" s="40"/>
      <c r="DO628" s="94"/>
      <c r="DP628" s="100"/>
      <c r="DQ628" s="104"/>
      <c r="DR628" s="105"/>
      <c r="DS628" s="105"/>
      <c r="DT628" s="105"/>
      <c r="DU628" s="105"/>
      <c r="DV628" s="105"/>
      <c r="DW628" s="94"/>
      <c r="DX628" s="191"/>
      <c r="DY628" s="104"/>
      <c r="DZ628" s="105"/>
      <c r="EA628" s="105"/>
      <c r="EB628" s="105"/>
      <c r="EC628" s="105"/>
      <c r="ED628" s="105"/>
      <c r="EE628" s="105"/>
      <c r="EF628" s="94"/>
      <c r="EG628" s="96"/>
      <c r="EH628" s="18"/>
      <c r="EI628" s="2"/>
      <c r="EJ628" s="2"/>
      <c r="EK628" s="100"/>
      <c r="EL628" s="99"/>
      <c r="EM628" s="40"/>
      <c r="EN628" s="40"/>
      <c r="EO628" s="100"/>
      <c r="EP628" s="99"/>
      <c r="EQ628" s="40"/>
      <c r="ER628" s="40"/>
      <c r="ES628" s="40"/>
      <c r="ET628" s="40"/>
      <c r="EU628" s="40"/>
      <c r="EV628" s="40"/>
      <c r="EW628" s="100"/>
      <c r="EX628" s="99"/>
      <c r="EY628" s="40"/>
      <c r="EZ628" s="40"/>
      <c r="FA628" s="40"/>
      <c r="FB628" s="40"/>
      <c r="FC628" s="40"/>
      <c r="FD628" s="40"/>
      <c r="FE628" s="100"/>
    </row>
    <row r="629" spans="1:161">
      <c r="A629" s="119" t="str">
        <f>Validation!B629</f>
        <v>Pass</v>
      </c>
      <c r="B629" s="150"/>
      <c r="C629" s="150"/>
      <c r="D629" s="150"/>
      <c r="E629" s="151"/>
      <c r="F629" s="152"/>
      <c r="G629" s="150"/>
      <c r="H629" s="149"/>
      <c r="I629" s="40"/>
      <c r="J629" s="149"/>
      <c r="K629" s="102"/>
      <c r="L629" s="40"/>
      <c r="M629" s="123"/>
      <c r="N629" s="137"/>
      <c r="O629" s="137"/>
      <c r="P629" s="95"/>
      <c r="Q629" s="94"/>
      <c r="R629" s="96"/>
      <c r="S629" s="95"/>
      <c r="T629" s="40"/>
      <c r="U629" s="40"/>
      <c r="V629" s="185"/>
      <c r="W629" s="167"/>
      <c r="X629" s="96"/>
      <c r="Y629" s="99"/>
      <c r="Z629" s="40"/>
      <c r="AA629" s="40"/>
      <c r="AB629" s="171"/>
      <c r="AC629" s="172"/>
      <c r="AD629" s="40"/>
      <c r="AE629" s="40"/>
      <c r="AF629" s="94"/>
      <c r="AG629" s="94"/>
      <c r="AH629" s="100"/>
      <c r="AI629" s="170"/>
      <c r="AJ629" s="169"/>
      <c r="AK629" s="98"/>
      <c r="AL629" s="168"/>
      <c r="AM629" s="97"/>
      <c r="AN629" s="98"/>
      <c r="AO629" s="98"/>
      <c r="AP629" s="225"/>
      <c r="AQ629" s="175"/>
      <c r="AR629" s="98"/>
      <c r="AS629" s="235"/>
      <c r="AT629" s="168"/>
      <c r="AU629" s="136"/>
      <c r="AV629" s="99"/>
      <c r="AW629" s="40"/>
      <c r="AX629" s="40"/>
      <c r="AY629" s="40"/>
      <c r="AZ629" s="40"/>
      <c r="BA629" s="40"/>
      <c r="BB629" s="40"/>
      <c r="BC629" s="40"/>
      <c r="BD629" s="40"/>
      <c r="BE629" s="40"/>
      <c r="BF629" s="101"/>
      <c r="BG629" s="96"/>
      <c r="BH629" s="99"/>
      <c r="BI629" s="40"/>
      <c r="BJ629" s="40"/>
      <c r="BK629" s="40"/>
      <c r="BL629" s="40"/>
      <c r="BM629" s="40"/>
      <c r="BN629" s="40"/>
      <c r="BO629" s="40"/>
      <c r="BP629" s="100"/>
      <c r="BQ629" s="40"/>
      <c r="BR629" s="40"/>
      <c r="BS629" s="40"/>
      <c r="BT629" s="40"/>
      <c r="BU629" s="40"/>
      <c r="BV629" s="40"/>
      <c r="BW629" s="40"/>
      <c r="BX629" s="40"/>
      <c r="BY629" s="100"/>
      <c r="BZ629" s="99"/>
      <c r="CA629" s="40"/>
      <c r="CB629" s="40"/>
      <c r="CC629" s="40"/>
      <c r="CD629" s="40"/>
      <c r="CE629" s="40"/>
      <c r="CF629" s="40"/>
      <c r="CG629" s="40"/>
      <c r="CH629" s="40"/>
      <c r="CI629" s="40"/>
      <c r="CJ629" s="40"/>
      <c r="CK629" s="40"/>
      <c r="CL629" s="40"/>
      <c r="CM629" s="40"/>
      <c r="CN629" s="40"/>
      <c r="CO629" s="40"/>
      <c r="CP629" s="40"/>
      <c r="CQ629" s="40"/>
      <c r="CR629" s="40"/>
      <c r="CS629" s="102"/>
      <c r="CT629" s="103"/>
      <c r="CU629" s="40"/>
      <c r="CV629" s="40"/>
      <c r="CW629" s="40"/>
      <c r="CX629" s="40"/>
      <c r="CY629" s="40"/>
      <c r="CZ629" s="40"/>
      <c r="DA629" s="40"/>
      <c r="DB629" s="40"/>
      <c r="DC629" s="40"/>
      <c r="DD629" s="40"/>
      <c r="DE629" s="40"/>
      <c r="DF629" s="40"/>
      <c r="DG629" s="40"/>
      <c r="DH629" s="40"/>
      <c r="DI629" s="40"/>
      <c r="DJ629" s="40"/>
      <c r="DK629" s="40"/>
      <c r="DL629" s="40"/>
      <c r="DM629" s="40"/>
      <c r="DN629" s="40"/>
      <c r="DO629" s="94"/>
      <c r="DP629" s="100"/>
      <c r="DQ629" s="104"/>
      <c r="DR629" s="105"/>
      <c r="DS629" s="105"/>
      <c r="DT629" s="105"/>
      <c r="DU629" s="105"/>
      <c r="DV629" s="105"/>
      <c r="DW629" s="94"/>
      <c r="DX629" s="191"/>
      <c r="DY629" s="104"/>
      <c r="DZ629" s="105"/>
      <c r="EA629" s="105"/>
      <c r="EB629" s="105"/>
      <c r="EC629" s="105"/>
      <c r="ED629" s="105"/>
      <c r="EE629" s="105"/>
      <c r="EF629" s="94"/>
      <c r="EG629" s="96"/>
      <c r="EH629" s="18"/>
      <c r="EI629" s="2"/>
      <c r="EJ629" s="2"/>
      <c r="EK629" s="100"/>
      <c r="EL629" s="99"/>
      <c r="EM629" s="40"/>
      <c r="EN629" s="40"/>
      <c r="EO629" s="100"/>
      <c r="EP629" s="99"/>
      <c r="EQ629" s="40"/>
      <c r="ER629" s="40"/>
      <c r="ES629" s="40"/>
      <c r="ET629" s="40"/>
      <c r="EU629" s="40"/>
      <c r="EV629" s="40"/>
      <c r="EW629" s="100"/>
      <c r="EX629" s="99"/>
      <c r="EY629" s="40"/>
      <c r="EZ629" s="40"/>
      <c r="FA629" s="40"/>
      <c r="FB629" s="40"/>
      <c r="FC629" s="40"/>
      <c r="FD629" s="40"/>
      <c r="FE629" s="100"/>
    </row>
    <row r="630" spans="1:161">
      <c r="A630" s="119" t="str">
        <f>Validation!B630</f>
        <v>Pass</v>
      </c>
      <c r="B630" s="150"/>
      <c r="C630" s="150"/>
      <c r="D630" s="150"/>
      <c r="E630" s="151"/>
      <c r="F630" s="152"/>
      <c r="G630" s="150"/>
      <c r="H630" s="149"/>
      <c r="I630" s="40"/>
      <c r="J630" s="149"/>
      <c r="K630" s="102"/>
      <c r="L630" s="40"/>
      <c r="M630" s="123"/>
      <c r="N630" s="137"/>
      <c r="O630" s="137"/>
      <c r="P630" s="95"/>
      <c r="Q630" s="94"/>
      <c r="R630" s="96"/>
      <c r="S630" s="95"/>
      <c r="T630" s="40"/>
      <c r="U630" s="40"/>
      <c r="V630" s="185"/>
      <c r="W630" s="167"/>
      <c r="X630" s="96"/>
      <c r="Y630" s="99"/>
      <c r="Z630" s="40"/>
      <c r="AA630" s="40"/>
      <c r="AB630" s="171"/>
      <c r="AC630" s="172"/>
      <c r="AD630" s="40"/>
      <c r="AE630" s="40"/>
      <c r="AF630" s="94"/>
      <c r="AG630" s="94"/>
      <c r="AH630" s="100"/>
      <c r="AI630" s="170"/>
      <c r="AJ630" s="169"/>
      <c r="AK630" s="98"/>
      <c r="AL630" s="168"/>
      <c r="AM630" s="97"/>
      <c r="AN630" s="98"/>
      <c r="AO630" s="98"/>
      <c r="AP630" s="225"/>
      <c r="AQ630" s="175"/>
      <c r="AR630" s="98"/>
      <c r="AS630" s="235"/>
      <c r="AT630" s="168"/>
      <c r="AU630" s="136"/>
      <c r="AV630" s="99"/>
      <c r="AW630" s="40"/>
      <c r="AX630" s="40"/>
      <c r="AY630" s="40"/>
      <c r="AZ630" s="40"/>
      <c r="BA630" s="40"/>
      <c r="BB630" s="40"/>
      <c r="BC630" s="40"/>
      <c r="BD630" s="40"/>
      <c r="BE630" s="40"/>
      <c r="BF630" s="101"/>
      <c r="BG630" s="96"/>
      <c r="BH630" s="99"/>
      <c r="BI630" s="40"/>
      <c r="BJ630" s="40"/>
      <c r="BK630" s="40"/>
      <c r="BL630" s="40"/>
      <c r="BM630" s="40"/>
      <c r="BN630" s="40"/>
      <c r="BO630" s="40"/>
      <c r="BP630" s="100"/>
      <c r="BQ630" s="40"/>
      <c r="BR630" s="40"/>
      <c r="BS630" s="40"/>
      <c r="BT630" s="40"/>
      <c r="BU630" s="40"/>
      <c r="BV630" s="40"/>
      <c r="BW630" s="40"/>
      <c r="BX630" s="40"/>
      <c r="BY630" s="100"/>
      <c r="BZ630" s="99"/>
      <c r="CA630" s="40"/>
      <c r="CB630" s="40"/>
      <c r="CC630" s="40"/>
      <c r="CD630" s="40"/>
      <c r="CE630" s="40"/>
      <c r="CF630" s="40"/>
      <c r="CG630" s="40"/>
      <c r="CH630" s="40"/>
      <c r="CI630" s="40"/>
      <c r="CJ630" s="40"/>
      <c r="CK630" s="40"/>
      <c r="CL630" s="40"/>
      <c r="CM630" s="40"/>
      <c r="CN630" s="40"/>
      <c r="CO630" s="40"/>
      <c r="CP630" s="40"/>
      <c r="CQ630" s="40"/>
      <c r="CR630" s="40"/>
      <c r="CS630" s="102"/>
      <c r="CT630" s="103"/>
      <c r="CU630" s="40"/>
      <c r="CV630" s="40"/>
      <c r="CW630" s="40"/>
      <c r="CX630" s="40"/>
      <c r="CY630" s="40"/>
      <c r="CZ630" s="40"/>
      <c r="DA630" s="40"/>
      <c r="DB630" s="40"/>
      <c r="DC630" s="40"/>
      <c r="DD630" s="40"/>
      <c r="DE630" s="40"/>
      <c r="DF630" s="40"/>
      <c r="DG630" s="40"/>
      <c r="DH630" s="40"/>
      <c r="DI630" s="40"/>
      <c r="DJ630" s="40"/>
      <c r="DK630" s="40"/>
      <c r="DL630" s="40"/>
      <c r="DM630" s="40"/>
      <c r="DN630" s="40"/>
      <c r="DO630" s="94"/>
      <c r="DP630" s="100"/>
      <c r="DQ630" s="104"/>
      <c r="DR630" s="105"/>
      <c r="DS630" s="105"/>
      <c r="DT630" s="105"/>
      <c r="DU630" s="105"/>
      <c r="DV630" s="105"/>
      <c r="DW630" s="94"/>
      <c r="DX630" s="191"/>
      <c r="DY630" s="104"/>
      <c r="DZ630" s="105"/>
      <c r="EA630" s="105"/>
      <c r="EB630" s="105"/>
      <c r="EC630" s="105"/>
      <c r="ED630" s="105"/>
      <c r="EE630" s="105"/>
      <c r="EF630" s="94"/>
      <c r="EG630" s="96"/>
      <c r="EH630" s="18"/>
      <c r="EI630" s="2"/>
      <c r="EJ630" s="2"/>
      <c r="EK630" s="100"/>
      <c r="EL630" s="99"/>
      <c r="EM630" s="40"/>
      <c r="EN630" s="40"/>
      <c r="EO630" s="100"/>
      <c r="EP630" s="99"/>
      <c r="EQ630" s="40"/>
      <c r="ER630" s="40"/>
      <c r="ES630" s="40"/>
      <c r="ET630" s="40"/>
      <c r="EU630" s="40"/>
      <c r="EV630" s="40"/>
      <c r="EW630" s="100"/>
      <c r="EX630" s="99"/>
      <c r="EY630" s="40"/>
      <c r="EZ630" s="40"/>
      <c r="FA630" s="40"/>
      <c r="FB630" s="40"/>
      <c r="FC630" s="40"/>
      <c r="FD630" s="40"/>
      <c r="FE630" s="100"/>
    </row>
    <row r="631" spans="1:161">
      <c r="A631" s="119" t="str">
        <f>Validation!B631</f>
        <v>Pass</v>
      </c>
      <c r="B631" s="150"/>
      <c r="C631" s="150"/>
      <c r="D631" s="150"/>
      <c r="E631" s="151"/>
      <c r="F631" s="152"/>
      <c r="G631" s="150"/>
      <c r="H631" s="149"/>
      <c r="I631" s="40"/>
      <c r="J631" s="149"/>
      <c r="K631" s="102"/>
      <c r="L631" s="40"/>
      <c r="M631" s="123"/>
      <c r="N631" s="137"/>
      <c r="O631" s="137"/>
      <c r="P631" s="95"/>
      <c r="Q631" s="94"/>
      <c r="R631" s="96"/>
      <c r="S631" s="95"/>
      <c r="T631" s="40"/>
      <c r="U631" s="40"/>
      <c r="V631" s="185"/>
      <c r="W631" s="167"/>
      <c r="X631" s="96"/>
      <c r="Y631" s="99"/>
      <c r="Z631" s="40"/>
      <c r="AA631" s="40"/>
      <c r="AB631" s="171"/>
      <c r="AC631" s="172"/>
      <c r="AD631" s="40"/>
      <c r="AE631" s="40"/>
      <c r="AF631" s="94"/>
      <c r="AG631" s="94"/>
      <c r="AH631" s="100"/>
      <c r="AI631" s="170"/>
      <c r="AJ631" s="169"/>
      <c r="AK631" s="98"/>
      <c r="AL631" s="168"/>
      <c r="AM631" s="97"/>
      <c r="AN631" s="98"/>
      <c r="AO631" s="98"/>
      <c r="AP631" s="225"/>
      <c r="AQ631" s="175"/>
      <c r="AR631" s="98"/>
      <c r="AS631" s="235"/>
      <c r="AT631" s="168"/>
      <c r="AU631" s="136"/>
      <c r="AV631" s="99"/>
      <c r="AW631" s="40"/>
      <c r="AX631" s="40"/>
      <c r="AY631" s="40"/>
      <c r="AZ631" s="40"/>
      <c r="BA631" s="40"/>
      <c r="BB631" s="40"/>
      <c r="BC631" s="40"/>
      <c r="BD631" s="40"/>
      <c r="BE631" s="40"/>
      <c r="BF631" s="101"/>
      <c r="BG631" s="96"/>
      <c r="BH631" s="99"/>
      <c r="BI631" s="40"/>
      <c r="BJ631" s="40"/>
      <c r="BK631" s="40"/>
      <c r="BL631" s="40"/>
      <c r="BM631" s="40"/>
      <c r="BN631" s="40"/>
      <c r="BO631" s="40"/>
      <c r="BP631" s="100"/>
      <c r="BQ631" s="40"/>
      <c r="BR631" s="40"/>
      <c r="BS631" s="40"/>
      <c r="BT631" s="40"/>
      <c r="BU631" s="40"/>
      <c r="BV631" s="40"/>
      <c r="BW631" s="40"/>
      <c r="BX631" s="40"/>
      <c r="BY631" s="100"/>
      <c r="BZ631" s="99"/>
      <c r="CA631" s="40"/>
      <c r="CB631" s="40"/>
      <c r="CC631" s="40"/>
      <c r="CD631" s="40"/>
      <c r="CE631" s="40"/>
      <c r="CF631" s="40"/>
      <c r="CG631" s="40"/>
      <c r="CH631" s="40"/>
      <c r="CI631" s="40"/>
      <c r="CJ631" s="40"/>
      <c r="CK631" s="40"/>
      <c r="CL631" s="40"/>
      <c r="CM631" s="40"/>
      <c r="CN631" s="40"/>
      <c r="CO631" s="40"/>
      <c r="CP631" s="40"/>
      <c r="CQ631" s="40"/>
      <c r="CR631" s="40"/>
      <c r="CS631" s="102"/>
      <c r="CT631" s="103"/>
      <c r="CU631" s="40"/>
      <c r="CV631" s="40"/>
      <c r="CW631" s="40"/>
      <c r="CX631" s="40"/>
      <c r="CY631" s="40"/>
      <c r="CZ631" s="40"/>
      <c r="DA631" s="40"/>
      <c r="DB631" s="40"/>
      <c r="DC631" s="40"/>
      <c r="DD631" s="40"/>
      <c r="DE631" s="40"/>
      <c r="DF631" s="40"/>
      <c r="DG631" s="40"/>
      <c r="DH631" s="40"/>
      <c r="DI631" s="40"/>
      <c r="DJ631" s="40"/>
      <c r="DK631" s="40"/>
      <c r="DL631" s="40"/>
      <c r="DM631" s="40"/>
      <c r="DN631" s="40"/>
      <c r="DO631" s="94"/>
      <c r="DP631" s="100"/>
      <c r="DQ631" s="104"/>
      <c r="DR631" s="105"/>
      <c r="DS631" s="105"/>
      <c r="DT631" s="105"/>
      <c r="DU631" s="105"/>
      <c r="DV631" s="105"/>
      <c r="DW631" s="94"/>
      <c r="DX631" s="191"/>
      <c r="DY631" s="104"/>
      <c r="DZ631" s="105"/>
      <c r="EA631" s="105"/>
      <c r="EB631" s="105"/>
      <c r="EC631" s="105"/>
      <c r="ED631" s="105"/>
      <c r="EE631" s="105"/>
      <c r="EF631" s="94"/>
      <c r="EG631" s="96"/>
      <c r="EH631" s="18"/>
      <c r="EI631" s="2"/>
      <c r="EJ631" s="2"/>
      <c r="EK631" s="100"/>
      <c r="EL631" s="99"/>
      <c r="EM631" s="40"/>
      <c r="EN631" s="40"/>
      <c r="EO631" s="100"/>
      <c r="EP631" s="99"/>
      <c r="EQ631" s="40"/>
      <c r="ER631" s="40"/>
      <c r="ES631" s="40"/>
      <c r="ET631" s="40"/>
      <c r="EU631" s="40"/>
      <c r="EV631" s="40"/>
      <c r="EW631" s="100"/>
      <c r="EX631" s="99"/>
      <c r="EY631" s="40"/>
      <c r="EZ631" s="40"/>
      <c r="FA631" s="40"/>
      <c r="FB631" s="40"/>
      <c r="FC631" s="40"/>
      <c r="FD631" s="40"/>
      <c r="FE631" s="100"/>
    </row>
    <row r="632" spans="1:161">
      <c r="A632" s="119" t="str">
        <f>Validation!B632</f>
        <v>Pass</v>
      </c>
      <c r="B632" s="150"/>
      <c r="C632" s="150"/>
      <c r="D632" s="150"/>
      <c r="E632" s="151"/>
      <c r="F632" s="152"/>
      <c r="G632" s="150"/>
      <c r="H632" s="149"/>
      <c r="I632" s="40"/>
      <c r="J632" s="149"/>
      <c r="K632" s="102"/>
      <c r="L632" s="40"/>
      <c r="M632" s="123"/>
      <c r="N632" s="137"/>
      <c r="O632" s="137"/>
      <c r="P632" s="95"/>
      <c r="Q632" s="94"/>
      <c r="R632" s="96"/>
      <c r="S632" s="95"/>
      <c r="T632" s="40"/>
      <c r="U632" s="40"/>
      <c r="V632" s="185"/>
      <c r="W632" s="167"/>
      <c r="X632" s="96"/>
      <c r="Y632" s="99"/>
      <c r="Z632" s="40"/>
      <c r="AA632" s="40"/>
      <c r="AB632" s="171"/>
      <c r="AC632" s="172"/>
      <c r="AD632" s="40"/>
      <c r="AE632" s="40"/>
      <c r="AF632" s="94"/>
      <c r="AG632" s="94"/>
      <c r="AH632" s="100"/>
      <c r="AI632" s="170"/>
      <c r="AJ632" s="169"/>
      <c r="AK632" s="98"/>
      <c r="AL632" s="168"/>
      <c r="AM632" s="97"/>
      <c r="AN632" s="98"/>
      <c r="AO632" s="98"/>
      <c r="AP632" s="225"/>
      <c r="AQ632" s="175"/>
      <c r="AR632" s="98"/>
      <c r="AS632" s="235"/>
      <c r="AT632" s="168"/>
      <c r="AU632" s="136"/>
      <c r="AV632" s="99"/>
      <c r="AW632" s="40"/>
      <c r="AX632" s="40"/>
      <c r="AY632" s="40"/>
      <c r="AZ632" s="40"/>
      <c r="BA632" s="40"/>
      <c r="BB632" s="40"/>
      <c r="BC632" s="40"/>
      <c r="BD632" s="40"/>
      <c r="BE632" s="40"/>
      <c r="BF632" s="101"/>
      <c r="BG632" s="96"/>
      <c r="BH632" s="99"/>
      <c r="BI632" s="40"/>
      <c r="BJ632" s="40"/>
      <c r="BK632" s="40"/>
      <c r="BL632" s="40"/>
      <c r="BM632" s="40"/>
      <c r="BN632" s="40"/>
      <c r="BO632" s="40"/>
      <c r="BP632" s="100"/>
      <c r="BQ632" s="40"/>
      <c r="BR632" s="40"/>
      <c r="BS632" s="40"/>
      <c r="BT632" s="40"/>
      <c r="BU632" s="40"/>
      <c r="BV632" s="40"/>
      <c r="BW632" s="40"/>
      <c r="BX632" s="40"/>
      <c r="BY632" s="100"/>
      <c r="BZ632" s="99"/>
      <c r="CA632" s="40"/>
      <c r="CB632" s="40"/>
      <c r="CC632" s="40"/>
      <c r="CD632" s="40"/>
      <c r="CE632" s="40"/>
      <c r="CF632" s="40"/>
      <c r="CG632" s="40"/>
      <c r="CH632" s="40"/>
      <c r="CI632" s="40"/>
      <c r="CJ632" s="40"/>
      <c r="CK632" s="40"/>
      <c r="CL632" s="40"/>
      <c r="CM632" s="40"/>
      <c r="CN632" s="40"/>
      <c r="CO632" s="40"/>
      <c r="CP632" s="40"/>
      <c r="CQ632" s="40"/>
      <c r="CR632" s="40"/>
      <c r="CS632" s="102"/>
      <c r="CT632" s="103"/>
      <c r="CU632" s="40"/>
      <c r="CV632" s="40"/>
      <c r="CW632" s="40"/>
      <c r="CX632" s="40"/>
      <c r="CY632" s="40"/>
      <c r="CZ632" s="40"/>
      <c r="DA632" s="40"/>
      <c r="DB632" s="40"/>
      <c r="DC632" s="40"/>
      <c r="DD632" s="40"/>
      <c r="DE632" s="40"/>
      <c r="DF632" s="40"/>
      <c r="DG632" s="40"/>
      <c r="DH632" s="40"/>
      <c r="DI632" s="40"/>
      <c r="DJ632" s="40"/>
      <c r="DK632" s="40"/>
      <c r="DL632" s="40"/>
      <c r="DM632" s="40"/>
      <c r="DN632" s="40"/>
      <c r="DO632" s="94"/>
      <c r="DP632" s="100"/>
      <c r="DQ632" s="104"/>
      <c r="DR632" s="105"/>
      <c r="DS632" s="105"/>
      <c r="DT632" s="105"/>
      <c r="DU632" s="105"/>
      <c r="DV632" s="105"/>
      <c r="DW632" s="94"/>
      <c r="DX632" s="191"/>
      <c r="DY632" s="104"/>
      <c r="DZ632" s="105"/>
      <c r="EA632" s="105"/>
      <c r="EB632" s="105"/>
      <c r="EC632" s="105"/>
      <c r="ED632" s="105"/>
      <c r="EE632" s="105"/>
      <c r="EF632" s="94"/>
      <c r="EG632" s="96"/>
      <c r="EH632" s="18"/>
      <c r="EI632" s="2"/>
      <c r="EJ632" s="2"/>
      <c r="EK632" s="100"/>
      <c r="EL632" s="99"/>
      <c r="EM632" s="40"/>
      <c r="EN632" s="40"/>
      <c r="EO632" s="100"/>
      <c r="EP632" s="99"/>
      <c r="EQ632" s="40"/>
      <c r="ER632" s="40"/>
      <c r="ES632" s="40"/>
      <c r="ET632" s="40"/>
      <c r="EU632" s="40"/>
      <c r="EV632" s="40"/>
      <c r="EW632" s="100"/>
      <c r="EX632" s="99"/>
      <c r="EY632" s="40"/>
      <c r="EZ632" s="40"/>
      <c r="FA632" s="40"/>
      <c r="FB632" s="40"/>
      <c r="FC632" s="40"/>
      <c r="FD632" s="40"/>
      <c r="FE632" s="100"/>
    </row>
    <row r="633" spans="1:161">
      <c r="A633" s="119" t="str">
        <f>Validation!B633</f>
        <v>Pass</v>
      </c>
      <c r="B633" s="150"/>
      <c r="C633" s="150"/>
      <c r="D633" s="150"/>
      <c r="E633" s="151"/>
      <c r="F633" s="152"/>
      <c r="G633" s="150"/>
      <c r="H633" s="149"/>
      <c r="I633" s="40"/>
      <c r="J633" s="149"/>
      <c r="K633" s="102"/>
      <c r="L633" s="40"/>
      <c r="M633" s="123"/>
      <c r="N633" s="137"/>
      <c r="O633" s="137"/>
      <c r="P633" s="95"/>
      <c r="Q633" s="94"/>
      <c r="R633" s="96"/>
      <c r="S633" s="95"/>
      <c r="T633" s="40"/>
      <c r="U633" s="40"/>
      <c r="V633" s="185"/>
      <c r="W633" s="167"/>
      <c r="X633" s="96"/>
      <c r="Y633" s="99"/>
      <c r="Z633" s="40"/>
      <c r="AA633" s="40"/>
      <c r="AB633" s="171"/>
      <c r="AC633" s="172"/>
      <c r="AD633" s="40"/>
      <c r="AE633" s="40"/>
      <c r="AF633" s="94"/>
      <c r="AG633" s="94"/>
      <c r="AH633" s="100"/>
      <c r="AI633" s="170"/>
      <c r="AJ633" s="169"/>
      <c r="AK633" s="98"/>
      <c r="AL633" s="168"/>
      <c r="AM633" s="97"/>
      <c r="AN633" s="98"/>
      <c r="AO633" s="98"/>
      <c r="AP633" s="225"/>
      <c r="AQ633" s="175"/>
      <c r="AR633" s="98"/>
      <c r="AS633" s="235"/>
      <c r="AT633" s="168"/>
      <c r="AU633" s="136"/>
      <c r="AV633" s="99"/>
      <c r="AW633" s="40"/>
      <c r="AX633" s="40"/>
      <c r="AY633" s="40"/>
      <c r="AZ633" s="40"/>
      <c r="BA633" s="40"/>
      <c r="BB633" s="40"/>
      <c r="BC633" s="40"/>
      <c r="BD633" s="40"/>
      <c r="BE633" s="40"/>
      <c r="BF633" s="101"/>
      <c r="BG633" s="96"/>
      <c r="BH633" s="99"/>
      <c r="BI633" s="40"/>
      <c r="BJ633" s="40"/>
      <c r="BK633" s="40"/>
      <c r="BL633" s="40"/>
      <c r="BM633" s="40"/>
      <c r="BN633" s="40"/>
      <c r="BO633" s="40"/>
      <c r="BP633" s="100"/>
      <c r="BQ633" s="40"/>
      <c r="BR633" s="40"/>
      <c r="BS633" s="40"/>
      <c r="BT633" s="40"/>
      <c r="BU633" s="40"/>
      <c r="BV633" s="40"/>
      <c r="BW633" s="40"/>
      <c r="BX633" s="40"/>
      <c r="BY633" s="100"/>
      <c r="BZ633" s="99"/>
      <c r="CA633" s="40"/>
      <c r="CB633" s="40"/>
      <c r="CC633" s="40"/>
      <c r="CD633" s="40"/>
      <c r="CE633" s="40"/>
      <c r="CF633" s="40"/>
      <c r="CG633" s="40"/>
      <c r="CH633" s="40"/>
      <c r="CI633" s="40"/>
      <c r="CJ633" s="40"/>
      <c r="CK633" s="40"/>
      <c r="CL633" s="40"/>
      <c r="CM633" s="40"/>
      <c r="CN633" s="40"/>
      <c r="CO633" s="40"/>
      <c r="CP633" s="40"/>
      <c r="CQ633" s="40"/>
      <c r="CR633" s="40"/>
      <c r="CS633" s="102"/>
      <c r="CT633" s="103"/>
      <c r="CU633" s="40"/>
      <c r="CV633" s="40"/>
      <c r="CW633" s="40"/>
      <c r="CX633" s="40"/>
      <c r="CY633" s="40"/>
      <c r="CZ633" s="40"/>
      <c r="DA633" s="40"/>
      <c r="DB633" s="40"/>
      <c r="DC633" s="40"/>
      <c r="DD633" s="40"/>
      <c r="DE633" s="40"/>
      <c r="DF633" s="40"/>
      <c r="DG633" s="40"/>
      <c r="DH633" s="40"/>
      <c r="DI633" s="40"/>
      <c r="DJ633" s="40"/>
      <c r="DK633" s="40"/>
      <c r="DL633" s="40"/>
      <c r="DM633" s="40"/>
      <c r="DN633" s="40"/>
      <c r="DO633" s="94"/>
      <c r="DP633" s="100"/>
      <c r="DQ633" s="104"/>
      <c r="DR633" s="105"/>
      <c r="DS633" s="105"/>
      <c r="DT633" s="105"/>
      <c r="DU633" s="105"/>
      <c r="DV633" s="105"/>
      <c r="DW633" s="94"/>
      <c r="DX633" s="191"/>
      <c r="DY633" s="104"/>
      <c r="DZ633" s="105"/>
      <c r="EA633" s="105"/>
      <c r="EB633" s="105"/>
      <c r="EC633" s="105"/>
      <c r="ED633" s="105"/>
      <c r="EE633" s="105"/>
      <c r="EF633" s="94"/>
      <c r="EG633" s="96"/>
      <c r="EH633" s="18"/>
      <c r="EI633" s="2"/>
      <c r="EJ633" s="2"/>
      <c r="EK633" s="100"/>
      <c r="EL633" s="99"/>
      <c r="EM633" s="40"/>
      <c r="EN633" s="40"/>
      <c r="EO633" s="100"/>
      <c r="EP633" s="99"/>
      <c r="EQ633" s="40"/>
      <c r="ER633" s="40"/>
      <c r="ES633" s="40"/>
      <c r="ET633" s="40"/>
      <c r="EU633" s="40"/>
      <c r="EV633" s="40"/>
      <c r="EW633" s="100"/>
      <c r="EX633" s="99"/>
      <c r="EY633" s="40"/>
      <c r="EZ633" s="40"/>
      <c r="FA633" s="40"/>
      <c r="FB633" s="40"/>
      <c r="FC633" s="40"/>
      <c r="FD633" s="40"/>
      <c r="FE633" s="100"/>
    </row>
    <row r="634" spans="1:161">
      <c r="A634" s="119" t="str">
        <f>Validation!B634</f>
        <v>Pass</v>
      </c>
      <c r="B634" s="150"/>
      <c r="C634" s="150"/>
      <c r="D634" s="150"/>
      <c r="E634" s="151"/>
      <c r="F634" s="152"/>
      <c r="G634" s="150"/>
      <c r="H634" s="149"/>
      <c r="I634" s="40"/>
      <c r="J634" s="149"/>
      <c r="K634" s="102"/>
      <c r="L634" s="40"/>
      <c r="M634" s="123"/>
      <c r="N634" s="137"/>
      <c r="O634" s="137"/>
      <c r="P634" s="95"/>
      <c r="Q634" s="94"/>
      <c r="R634" s="96"/>
      <c r="S634" s="95"/>
      <c r="T634" s="40"/>
      <c r="U634" s="40"/>
      <c r="V634" s="185"/>
      <c r="W634" s="167"/>
      <c r="X634" s="96"/>
      <c r="Y634" s="99"/>
      <c r="Z634" s="40"/>
      <c r="AA634" s="40"/>
      <c r="AB634" s="171"/>
      <c r="AC634" s="172"/>
      <c r="AD634" s="40"/>
      <c r="AE634" s="40"/>
      <c r="AF634" s="94"/>
      <c r="AG634" s="94"/>
      <c r="AH634" s="100"/>
      <c r="AI634" s="170"/>
      <c r="AJ634" s="169"/>
      <c r="AK634" s="98"/>
      <c r="AL634" s="168"/>
      <c r="AM634" s="97"/>
      <c r="AN634" s="98"/>
      <c r="AO634" s="98"/>
      <c r="AP634" s="225"/>
      <c r="AQ634" s="175"/>
      <c r="AR634" s="98"/>
      <c r="AS634" s="235"/>
      <c r="AT634" s="168"/>
      <c r="AU634" s="136"/>
      <c r="AV634" s="99"/>
      <c r="AW634" s="40"/>
      <c r="AX634" s="40"/>
      <c r="AY634" s="40"/>
      <c r="AZ634" s="40"/>
      <c r="BA634" s="40"/>
      <c r="BB634" s="40"/>
      <c r="BC634" s="40"/>
      <c r="BD634" s="40"/>
      <c r="BE634" s="40"/>
      <c r="BF634" s="101"/>
      <c r="BG634" s="96"/>
      <c r="BH634" s="99"/>
      <c r="BI634" s="40"/>
      <c r="BJ634" s="40"/>
      <c r="BK634" s="40"/>
      <c r="BL634" s="40"/>
      <c r="BM634" s="40"/>
      <c r="BN634" s="40"/>
      <c r="BO634" s="40"/>
      <c r="BP634" s="100"/>
      <c r="BQ634" s="40"/>
      <c r="BR634" s="40"/>
      <c r="BS634" s="40"/>
      <c r="BT634" s="40"/>
      <c r="BU634" s="40"/>
      <c r="BV634" s="40"/>
      <c r="BW634" s="40"/>
      <c r="BX634" s="40"/>
      <c r="BY634" s="100"/>
      <c r="BZ634" s="99"/>
      <c r="CA634" s="40"/>
      <c r="CB634" s="40"/>
      <c r="CC634" s="40"/>
      <c r="CD634" s="40"/>
      <c r="CE634" s="40"/>
      <c r="CF634" s="40"/>
      <c r="CG634" s="40"/>
      <c r="CH634" s="40"/>
      <c r="CI634" s="40"/>
      <c r="CJ634" s="40"/>
      <c r="CK634" s="40"/>
      <c r="CL634" s="40"/>
      <c r="CM634" s="40"/>
      <c r="CN634" s="40"/>
      <c r="CO634" s="40"/>
      <c r="CP634" s="40"/>
      <c r="CQ634" s="40"/>
      <c r="CR634" s="40"/>
      <c r="CS634" s="102"/>
      <c r="CT634" s="103"/>
      <c r="CU634" s="40"/>
      <c r="CV634" s="40"/>
      <c r="CW634" s="40"/>
      <c r="CX634" s="40"/>
      <c r="CY634" s="40"/>
      <c r="CZ634" s="40"/>
      <c r="DA634" s="40"/>
      <c r="DB634" s="40"/>
      <c r="DC634" s="40"/>
      <c r="DD634" s="40"/>
      <c r="DE634" s="40"/>
      <c r="DF634" s="40"/>
      <c r="DG634" s="40"/>
      <c r="DH634" s="40"/>
      <c r="DI634" s="40"/>
      <c r="DJ634" s="40"/>
      <c r="DK634" s="40"/>
      <c r="DL634" s="40"/>
      <c r="DM634" s="40"/>
      <c r="DN634" s="40"/>
      <c r="DO634" s="94"/>
      <c r="DP634" s="100"/>
      <c r="DQ634" s="104"/>
      <c r="DR634" s="105"/>
      <c r="DS634" s="105"/>
      <c r="DT634" s="105"/>
      <c r="DU634" s="105"/>
      <c r="DV634" s="105"/>
      <c r="DW634" s="94"/>
      <c r="DX634" s="191"/>
      <c r="DY634" s="104"/>
      <c r="DZ634" s="105"/>
      <c r="EA634" s="105"/>
      <c r="EB634" s="105"/>
      <c r="EC634" s="105"/>
      <c r="ED634" s="105"/>
      <c r="EE634" s="105"/>
      <c r="EF634" s="94"/>
      <c r="EG634" s="96"/>
      <c r="EH634" s="18"/>
      <c r="EI634" s="2"/>
      <c r="EJ634" s="2"/>
      <c r="EK634" s="100"/>
      <c r="EL634" s="99"/>
      <c r="EM634" s="40"/>
      <c r="EN634" s="40"/>
      <c r="EO634" s="100"/>
      <c r="EP634" s="99"/>
      <c r="EQ634" s="40"/>
      <c r="ER634" s="40"/>
      <c r="ES634" s="40"/>
      <c r="ET634" s="40"/>
      <c r="EU634" s="40"/>
      <c r="EV634" s="40"/>
      <c r="EW634" s="100"/>
      <c r="EX634" s="99"/>
      <c r="EY634" s="40"/>
      <c r="EZ634" s="40"/>
      <c r="FA634" s="40"/>
      <c r="FB634" s="40"/>
      <c r="FC634" s="40"/>
      <c r="FD634" s="40"/>
      <c r="FE634" s="100"/>
    </row>
    <row r="635" spans="1:161">
      <c r="A635" s="119" t="str">
        <f>Validation!B635</f>
        <v>Pass</v>
      </c>
      <c r="B635" s="150"/>
      <c r="C635" s="150"/>
      <c r="D635" s="150"/>
      <c r="E635" s="151"/>
      <c r="F635" s="152"/>
      <c r="G635" s="150"/>
      <c r="H635" s="149"/>
      <c r="I635" s="40"/>
      <c r="J635" s="149"/>
      <c r="K635" s="102"/>
      <c r="L635" s="40"/>
      <c r="M635" s="123"/>
      <c r="N635" s="137"/>
      <c r="O635" s="137"/>
      <c r="P635" s="95"/>
      <c r="Q635" s="94"/>
      <c r="R635" s="96"/>
      <c r="S635" s="95"/>
      <c r="T635" s="40"/>
      <c r="U635" s="40"/>
      <c r="V635" s="185"/>
      <c r="W635" s="167"/>
      <c r="X635" s="96"/>
      <c r="Y635" s="99"/>
      <c r="Z635" s="40"/>
      <c r="AA635" s="40"/>
      <c r="AB635" s="171"/>
      <c r="AC635" s="172"/>
      <c r="AD635" s="40"/>
      <c r="AE635" s="40"/>
      <c r="AF635" s="94"/>
      <c r="AG635" s="94"/>
      <c r="AH635" s="100"/>
      <c r="AI635" s="170"/>
      <c r="AJ635" s="169"/>
      <c r="AK635" s="98"/>
      <c r="AL635" s="168"/>
      <c r="AM635" s="97"/>
      <c r="AN635" s="98"/>
      <c r="AO635" s="98"/>
      <c r="AP635" s="225"/>
      <c r="AQ635" s="175"/>
      <c r="AR635" s="98"/>
      <c r="AS635" s="235"/>
      <c r="AT635" s="168"/>
      <c r="AU635" s="136"/>
      <c r="AV635" s="99"/>
      <c r="AW635" s="40"/>
      <c r="AX635" s="40"/>
      <c r="AY635" s="40"/>
      <c r="AZ635" s="40"/>
      <c r="BA635" s="40"/>
      <c r="BB635" s="40"/>
      <c r="BC635" s="40"/>
      <c r="BD635" s="40"/>
      <c r="BE635" s="40"/>
      <c r="BF635" s="101"/>
      <c r="BG635" s="96"/>
      <c r="BH635" s="99"/>
      <c r="BI635" s="40"/>
      <c r="BJ635" s="40"/>
      <c r="BK635" s="40"/>
      <c r="BL635" s="40"/>
      <c r="BM635" s="40"/>
      <c r="BN635" s="40"/>
      <c r="BO635" s="40"/>
      <c r="BP635" s="100"/>
      <c r="BQ635" s="40"/>
      <c r="BR635" s="40"/>
      <c r="BS635" s="40"/>
      <c r="BT635" s="40"/>
      <c r="BU635" s="40"/>
      <c r="BV635" s="40"/>
      <c r="BW635" s="40"/>
      <c r="BX635" s="40"/>
      <c r="BY635" s="100"/>
      <c r="BZ635" s="99"/>
      <c r="CA635" s="40"/>
      <c r="CB635" s="40"/>
      <c r="CC635" s="40"/>
      <c r="CD635" s="40"/>
      <c r="CE635" s="40"/>
      <c r="CF635" s="40"/>
      <c r="CG635" s="40"/>
      <c r="CH635" s="40"/>
      <c r="CI635" s="40"/>
      <c r="CJ635" s="40"/>
      <c r="CK635" s="40"/>
      <c r="CL635" s="40"/>
      <c r="CM635" s="40"/>
      <c r="CN635" s="40"/>
      <c r="CO635" s="40"/>
      <c r="CP635" s="40"/>
      <c r="CQ635" s="40"/>
      <c r="CR635" s="40"/>
      <c r="CS635" s="102"/>
      <c r="CT635" s="103"/>
      <c r="CU635" s="40"/>
      <c r="CV635" s="40"/>
      <c r="CW635" s="40"/>
      <c r="CX635" s="40"/>
      <c r="CY635" s="40"/>
      <c r="CZ635" s="40"/>
      <c r="DA635" s="40"/>
      <c r="DB635" s="40"/>
      <c r="DC635" s="40"/>
      <c r="DD635" s="40"/>
      <c r="DE635" s="40"/>
      <c r="DF635" s="40"/>
      <c r="DG635" s="40"/>
      <c r="DH635" s="40"/>
      <c r="DI635" s="40"/>
      <c r="DJ635" s="40"/>
      <c r="DK635" s="40"/>
      <c r="DL635" s="40"/>
      <c r="DM635" s="40"/>
      <c r="DN635" s="40"/>
      <c r="DO635" s="94"/>
      <c r="DP635" s="100"/>
      <c r="DQ635" s="104"/>
      <c r="DR635" s="105"/>
      <c r="DS635" s="105"/>
      <c r="DT635" s="105"/>
      <c r="DU635" s="105"/>
      <c r="DV635" s="105"/>
      <c r="DW635" s="94"/>
      <c r="DX635" s="191"/>
      <c r="DY635" s="104"/>
      <c r="DZ635" s="105"/>
      <c r="EA635" s="105"/>
      <c r="EB635" s="105"/>
      <c r="EC635" s="105"/>
      <c r="ED635" s="105"/>
      <c r="EE635" s="105"/>
      <c r="EF635" s="94"/>
      <c r="EG635" s="96"/>
      <c r="EH635" s="18"/>
      <c r="EI635" s="2"/>
      <c r="EJ635" s="2"/>
      <c r="EK635" s="100"/>
      <c r="EL635" s="99"/>
      <c r="EM635" s="40"/>
      <c r="EN635" s="40"/>
      <c r="EO635" s="100"/>
      <c r="EP635" s="99"/>
      <c r="EQ635" s="40"/>
      <c r="ER635" s="40"/>
      <c r="ES635" s="40"/>
      <c r="ET635" s="40"/>
      <c r="EU635" s="40"/>
      <c r="EV635" s="40"/>
      <c r="EW635" s="100"/>
      <c r="EX635" s="99"/>
      <c r="EY635" s="40"/>
      <c r="EZ635" s="40"/>
      <c r="FA635" s="40"/>
      <c r="FB635" s="40"/>
      <c r="FC635" s="40"/>
      <c r="FD635" s="40"/>
      <c r="FE635" s="100"/>
    </row>
    <row r="636" spans="1:161">
      <c r="A636" s="119" t="str">
        <f>Validation!B636</f>
        <v>Pass</v>
      </c>
      <c r="B636" s="150"/>
      <c r="C636" s="150"/>
      <c r="D636" s="150"/>
      <c r="E636" s="151"/>
      <c r="F636" s="152"/>
      <c r="G636" s="150"/>
      <c r="H636" s="149"/>
      <c r="I636" s="40"/>
      <c r="J636" s="149"/>
      <c r="K636" s="102"/>
      <c r="L636" s="40"/>
      <c r="M636" s="123"/>
      <c r="N636" s="137"/>
      <c r="O636" s="137"/>
      <c r="P636" s="95"/>
      <c r="Q636" s="94"/>
      <c r="R636" s="96"/>
      <c r="S636" s="95"/>
      <c r="T636" s="40"/>
      <c r="U636" s="40"/>
      <c r="V636" s="185"/>
      <c r="W636" s="167"/>
      <c r="X636" s="96"/>
      <c r="Y636" s="99"/>
      <c r="Z636" s="40"/>
      <c r="AA636" s="40"/>
      <c r="AB636" s="171"/>
      <c r="AC636" s="172"/>
      <c r="AD636" s="40"/>
      <c r="AE636" s="40"/>
      <c r="AF636" s="94"/>
      <c r="AG636" s="94"/>
      <c r="AH636" s="100"/>
      <c r="AI636" s="170"/>
      <c r="AJ636" s="169"/>
      <c r="AK636" s="98"/>
      <c r="AL636" s="168"/>
      <c r="AM636" s="97"/>
      <c r="AN636" s="98"/>
      <c r="AO636" s="98"/>
      <c r="AP636" s="225"/>
      <c r="AQ636" s="175"/>
      <c r="AR636" s="98"/>
      <c r="AS636" s="235"/>
      <c r="AT636" s="168"/>
      <c r="AU636" s="136"/>
      <c r="AV636" s="99"/>
      <c r="AW636" s="40"/>
      <c r="AX636" s="40"/>
      <c r="AY636" s="40"/>
      <c r="AZ636" s="40"/>
      <c r="BA636" s="40"/>
      <c r="BB636" s="40"/>
      <c r="BC636" s="40"/>
      <c r="BD636" s="40"/>
      <c r="BE636" s="40"/>
      <c r="BF636" s="101"/>
      <c r="BG636" s="96"/>
      <c r="BH636" s="99"/>
      <c r="BI636" s="40"/>
      <c r="BJ636" s="40"/>
      <c r="BK636" s="40"/>
      <c r="BL636" s="40"/>
      <c r="BM636" s="40"/>
      <c r="BN636" s="40"/>
      <c r="BO636" s="40"/>
      <c r="BP636" s="100"/>
      <c r="BQ636" s="40"/>
      <c r="BR636" s="40"/>
      <c r="BS636" s="40"/>
      <c r="BT636" s="40"/>
      <c r="BU636" s="40"/>
      <c r="BV636" s="40"/>
      <c r="BW636" s="40"/>
      <c r="BX636" s="40"/>
      <c r="BY636" s="100"/>
      <c r="BZ636" s="99"/>
      <c r="CA636" s="40"/>
      <c r="CB636" s="40"/>
      <c r="CC636" s="40"/>
      <c r="CD636" s="40"/>
      <c r="CE636" s="40"/>
      <c r="CF636" s="40"/>
      <c r="CG636" s="40"/>
      <c r="CH636" s="40"/>
      <c r="CI636" s="40"/>
      <c r="CJ636" s="40"/>
      <c r="CK636" s="40"/>
      <c r="CL636" s="40"/>
      <c r="CM636" s="40"/>
      <c r="CN636" s="40"/>
      <c r="CO636" s="40"/>
      <c r="CP636" s="40"/>
      <c r="CQ636" s="40"/>
      <c r="CR636" s="40"/>
      <c r="CS636" s="102"/>
      <c r="CT636" s="103"/>
      <c r="CU636" s="40"/>
      <c r="CV636" s="40"/>
      <c r="CW636" s="40"/>
      <c r="CX636" s="40"/>
      <c r="CY636" s="40"/>
      <c r="CZ636" s="40"/>
      <c r="DA636" s="40"/>
      <c r="DB636" s="40"/>
      <c r="DC636" s="40"/>
      <c r="DD636" s="40"/>
      <c r="DE636" s="40"/>
      <c r="DF636" s="40"/>
      <c r="DG636" s="40"/>
      <c r="DH636" s="40"/>
      <c r="DI636" s="40"/>
      <c r="DJ636" s="40"/>
      <c r="DK636" s="40"/>
      <c r="DL636" s="40"/>
      <c r="DM636" s="40"/>
      <c r="DN636" s="40"/>
      <c r="DO636" s="94"/>
      <c r="DP636" s="100"/>
      <c r="DQ636" s="104"/>
      <c r="DR636" s="105"/>
      <c r="DS636" s="105"/>
      <c r="DT636" s="105"/>
      <c r="DU636" s="105"/>
      <c r="DV636" s="105"/>
      <c r="DW636" s="94"/>
      <c r="DX636" s="191"/>
      <c r="DY636" s="104"/>
      <c r="DZ636" s="105"/>
      <c r="EA636" s="105"/>
      <c r="EB636" s="105"/>
      <c r="EC636" s="105"/>
      <c r="ED636" s="105"/>
      <c r="EE636" s="105"/>
      <c r="EF636" s="94"/>
      <c r="EG636" s="96"/>
      <c r="EH636" s="18"/>
      <c r="EI636" s="2"/>
      <c r="EJ636" s="2"/>
      <c r="EK636" s="100"/>
      <c r="EL636" s="99"/>
      <c r="EM636" s="40"/>
      <c r="EN636" s="40"/>
      <c r="EO636" s="100"/>
      <c r="EP636" s="99"/>
      <c r="EQ636" s="40"/>
      <c r="ER636" s="40"/>
      <c r="ES636" s="40"/>
      <c r="ET636" s="40"/>
      <c r="EU636" s="40"/>
      <c r="EV636" s="40"/>
      <c r="EW636" s="100"/>
      <c r="EX636" s="99"/>
      <c r="EY636" s="40"/>
      <c r="EZ636" s="40"/>
      <c r="FA636" s="40"/>
      <c r="FB636" s="40"/>
      <c r="FC636" s="40"/>
      <c r="FD636" s="40"/>
      <c r="FE636" s="100"/>
    </row>
    <row r="637" spans="1:161">
      <c r="A637" s="119" t="str">
        <f>Validation!B637</f>
        <v>Pass</v>
      </c>
      <c r="B637" s="150"/>
      <c r="C637" s="150"/>
      <c r="D637" s="150"/>
      <c r="E637" s="151"/>
      <c r="F637" s="152"/>
      <c r="G637" s="150"/>
      <c r="H637" s="149"/>
      <c r="I637" s="40"/>
      <c r="J637" s="149"/>
      <c r="K637" s="102"/>
      <c r="L637" s="40"/>
      <c r="M637" s="123"/>
      <c r="N637" s="137"/>
      <c r="O637" s="137"/>
      <c r="P637" s="95"/>
      <c r="Q637" s="94"/>
      <c r="R637" s="96"/>
      <c r="S637" s="95"/>
      <c r="T637" s="40"/>
      <c r="U637" s="40"/>
      <c r="V637" s="185"/>
      <c r="W637" s="167"/>
      <c r="X637" s="96"/>
      <c r="Y637" s="99"/>
      <c r="Z637" s="40"/>
      <c r="AA637" s="40"/>
      <c r="AB637" s="171"/>
      <c r="AC637" s="172"/>
      <c r="AD637" s="40"/>
      <c r="AE637" s="40"/>
      <c r="AF637" s="94"/>
      <c r="AG637" s="94"/>
      <c r="AH637" s="100"/>
      <c r="AI637" s="170"/>
      <c r="AJ637" s="169"/>
      <c r="AK637" s="98"/>
      <c r="AL637" s="168"/>
      <c r="AM637" s="97"/>
      <c r="AN637" s="98"/>
      <c r="AO637" s="98"/>
      <c r="AP637" s="225"/>
      <c r="AQ637" s="175"/>
      <c r="AR637" s="98"/>
      <c r="AS637" s="235"/>
      <c r="AT637" s="168"/>
      <c r="AU637" s="136"/>
      <c r="AV637" s="99"/>
      <c r="AW637" s="40"/>
      <c r="AX637" s="40"/>
      <c r="AY637" s="40"/>
      <c r="AZ637" s="40"/>
      <c r="BA637" s="40"/>
      <c r="BB637" s="40"/>
      <c r="BC637" s="40"/>
      <c r="BD637" s="40"/>
      <c r="BE637" s="40"/>
      <c r="BF637" s="101"/>
      <c r="BG637" s="96"/>
      <c r="BH637" s="99"/>
      <c r="BI637" s="40"/>
      <c r="BJ637" s="40"/>
      <c r="BK637" s="40"/>
      <c r="BL637" s="40"/>
      <c r="BM637" s="40"/>
      <c r="BN637" s="40"/>
      <c r="BO637" s="40"/>
      <c r="BP637" s="100"/>
      <c r="BQ637" s="40"/>
      <c r="BR637" s="40"/>
      <c r="BS637" s="40"/>
      <c r="BT637" s="40"/>
      <c r="BU637" s="40"/>
      <c r="BV637" s="40"/>
      <c r="BW637" s="40"/>
      <c r="BX637" s="40"/>
      <c r="BY637" s="100"/>
      <c r="BZ637" s="99"/>
      <c r="CA637" s="40"/>
      <c r="CB637" s="40"/>
      <c r="CC637" s="40"/>
      <c r="CD637" s="40"/>
      <c r="CE637" s="40"/>
      <c r="CF637" s="40"/>
      <c r="CG637" s="40"/>
      <c r="CH637" s="40"/>
      <c r="CI637" s="40"/>
      <c r="CJ637" s="40"/>
      <c r="CK637" s="40"/>
      <c r="CL637" s="40"/>
      <c r="CM637" s="40"/>
      <c r="CN637" s="40"/>
      <c r="CO637" s="40"/>
      <c r="CP637" s="40"/>
      <c r="CQ637" s="40"/>
      <c r="CR637" s="40"/>
      <c r="CS637" s="102"/>
      <c r="CT637" s="103"/>
      <c r="CU637" s="40"/>
      <c r="CV637" s="40"/>
      <c r="CW637" s="40"/>
      <c r="CX637" s="40"/>
      <c r="CY637" s="40"/>
      <c r="CZ637" s="40"/>
      <c r="DA637" s="40"/>
      <c r="DB637" s="40"/>
      <c r="DC637" s="40"/>
      <c r="DD637" s="40"/>
      <c r="DE637" s="40"/>
      <c r="DF637" s="40"/>
      <c r="DG637" s="40"/>
      <c r="DH637" s="40"/>
      <c r="DI637" s="40"/>
      <c r="DJ637" s="40"/>
      <c r="DK637" s="40"/>
      <c r="DL637" s="40"/>
      <c r="DM637" s="40"/>
      <c r="DN637" s="40"/>
      <c r="DO637" s="94"/>
      <c r="DP637" s="100"/>
      <c r="DQ637" s="104"/>
      <c r="DR637" s="105"/>
      <c r="DS637" s="105"/>
      <c r="DT637" s="105"/>
      <c r="DU637" s="105"/>
      <c r="DV637" s="105"/>
      <c r="DW637" s="94"/>
      <c r="DX637" s="191"/>
      <c r="DY637" s="104"/>
      <c r="DZ637" s="105"/>
      <c r="EA637" s="105"/>
      <c r="EB637" s="105"/>
      <c r="EC637" s="105"/>
      <c r="ED637" s="105"/>
      <c r="EE637" s="105"/>
      <c r="EF637" s="94"/>
      <c r="EG637" s="96"/>
      <c r="EH637" s="18"/>
      <c r="EI637" s="2"/>
      <c r="EJ637" s="2"/>
      <c r="EK637" s="100"/>
      <c r="EL637" s="99"/>
      <c r="EM637" s="40"/>
      <c r="EN637" s="40"/>
      <c r="EO637" s="100"/>
      <c r="EP637" s="99"/>
      <c r="EQ637" s="40"/>
      <c r="ER637" s="40"/>
      <c r="ES637" s="40"/>
      <c r="ET637" s="40"/>
      <c r="EU637" s="40"/>
      <c r="EV637" s="40"/>
      <c r="EW637" s="100"/>
      <c r="EX637" s="99"/>
      <c r="EY637" s="40"/>
      <c r="EZ637" s="40"/>
      <c r="FA637" s="40"/>
      <c r="FB637" s="40"/>
      <c r="FC637" s="40"/>
      <c r="FD637" s="40"/>
      <c r="FE637" s="100"/>
    </row>
    <row r="638" spans="1:161">
      <c r="A638" s="119" t="str">
        <f>Validation!B638</f>
        <v>Pass</v>
      </c>
      <c r="B638" s="150"/>
      <c r="C638" s="150"/>
      <c r="D638" s="150"/>
      <c r="E638" s="151"/>
      <c r="F638" s="152"/>
      <c r="G638" s="150"/>
      <c r="H638" s="149"/>
      <c r="I638" s="40"/>
      <c r="J638" s="149"/>
      <c r="K638" s="102"/>
      <c r="L638" s="40"/>
      <c r="M638" s="123"/>
      <c r="N638" s="137"/>
      <c r="O638" s="137"/>
      <c r="P638" s="95"/>
      <c r="Q638" s="94"/>
      <c r="R638" s="96"/>
      <c r="S638" s="95"/>
      <c r="T638" s="40"/>
      <c r="U638" s="40"/>
      <c r="V638" s="185"/>
      <c r="W638" s="167"/>
      <c r="X638" s="96"/>
      <c r="Y638" s="99"/>
      <c r="Z638" s="40"/>
      <c r="AA638" s="40"/>
      <c r="AB638" s="171"/>
      <c r="AC638" s="172"/>
      <c r="AD638" s="40"/>
      <c r="AE638" s="40"/>
      <c r="AF638" s="94"/>
      <c r="AG638" s="94"/>
      <c r="AH638" s="100"/>
      <c r="AI638" s="170"/>
      <c r="AJ638" s="169"/>
      <c r="AK638" s="98"/>
      <c r="AL638" s="168"/>
      <c r="AM638" s="97"/>
      <c r="AN638" s="98"/>
      <c r="AO638" s="98"/>
      <c r="AP638" s="225"/>
      <c r="AQ638" s="175"/>
      <c r="AR638" s="98"/>
      <c r="AS638" s="235"/>
      <c r="AT638" s="168"/>
      <c r="AU638" s="136"/>
      <c r="AV638" s="99"/>
      <c r="AW638" s="40"/>
      <c r="AX638" s="40"/>
      <c r="AY638" s="40"/>
      <c r="AZ638" s="40"/>
      <c r="BA638" s="40"/>
      <c r="BB638" s="40"/>
      <c r="BC638" s="40"/>
      <c r="BD638" s="40"/>
      <c r="BE638" s="40"/>
      <c r="BF638" s="101"/>
      <c r="BG638" s="96"/>
      <c r="BH638" s="99"/>
      <c r="BI638" s="40"/>
      <c r="BJ638" s="40"/>
      <c r="BK638" s="40"/>
      <c r="BL638" s="40"/>
      <c r="BM638" s="40"/>
      <c r="BN638" s="40"/>
      <c r="BO638" s="40"/>
      <c r="BP638" s="100"/>
      <c r="BQ638" s="40"/>
      <c r="BR638" s="40"/>
      <c r="BS638" s="40"/>
      <c r="BT638" s="40"/>
      <c r="BU638" s="40"/>
      <c r="BV638" s="40"/>
      <c r="BW638" s="40"/>
      <c r="BX638" s="40"/>
      <c r="BY638" s="100"/>
      <c r="BZ638" s="99"/>
      <c r="CA638" s="40"/>
      <c r="CB638" s="40"/>
      <c r="CC638" s="40"/>
      <c r="CD638" s="40"/>
      <c r="CE638" s="40"/>
      <c r="CF638" s="40"/>
      <c r="CG638" s="40"/>
      <c r="CH638" s="40"/>
      <c r="CI638" s="40"/>
      <c r="CJ638" s="40"/>
      <c r="CK638" s="40"/>
      <c r="CL638" s="40"/>
      <c r="CM638" s="40"/>
      <c r="CN638" s="40"/>
      <c r="CO638" s="40"/>
      <c r="CP638" s="40"/>
      <c r="CQ638" s="40"/>
      <c r="CR638" s="40"/>
      <c r="CS638" s="102"/>
      <c r="CT638" s="103"/>
      <c r="CU638" s="40"/>
      <c r="CV638" s="40"/>
      <c r="CW638" s="40"/>
      <c r="CX638" s="40"/>
      <c r="CY638" s="40"/>
      <c r="CZ638" s="40"/>
      <c r="DA638" s="40"/>
      <c r="DB638" s="40"/>
      <c r="DC638" s="40"/>
      <c r="DD638" s="40"/>
      <c r="DE638" s="40"/>
      <c r="DF638" s="40"/>
      <c r="DG638" s="40"/>
      <c r="DH638" s="40"/>
      <c r="DI638" s="40"/>
      <c r="DJ638" s="40"/>
      <c r="DK638" s="40"/>
      <c r="DL638" s="40"/>
      <c r="DM638" s="40"/>
      <c r="DN638" s="40"/>
      <c r="DO638" s="94"/>
      <c r="DP638" s="100"/>
      <c r="DQ638" s="104"/>
      <c r="DR638" s="105"/>
      <c r="DS638" s="105"/>
      <c r="DT638" s="105"/>
      <c r="DU638" s="105"/>
      <c r="DV638" s="105"/>
      <c r="DW638" s="94"/>
      <c r="DX638" s="191"/>
      <c r="DY638" s="104"/>
      <c r="DZ638" s="105"/>
      <c r="EA638" s="105"/>
      <c r="EB638" s="105"/>
      <c r="EC638" s="105"/>
      <c r="ED638" s="105"/>
      <c r="EE638" s="105"/>
      <c r="EF638" s="94"/>
      <c r="EG638" s="96"/>
      <c r="EH638" s="18"/>
      <c r="EI638" s="2"/>
      <c r="EJ638" s="2"/>
      <c r="EK638" s="100"/>
      <c r="EL638" s="99"/>
      <c r="EM638" s="40"/>
      <c r="EN638" s="40"/>
      <c r="EO638" s="100"/>
      <c r="EP638" s="99"/>
      <c r="EQ638" s="40"/>
      <c r="ER638" s="40"/>
      <c r="ES638" s="40"/>
      <c r="ET638" s="40"/>
      <c r="EU638" s="40"/>
      <c r="EV638" s="40"/>
      <c r="EW638" s="100"/>
      <c r="EX638" s="99"/>
      <c r="EY638" s="40"/>
      <c r="EZ638" s="40"/>
      <c r="FA638" s="40"/>
      <c r="FB638" s="40"/>
      <c r="FC638" s="40"/>
      <c r="FD638" s="40"/>
      <c r="FE638" s="100"/>
    </row>
    <row r="639" spans="1:161">
      <c r="A639" s="119" t="str">
        <f>Validation!B639</f>
        <v>Pass</v>
      </c>
      <c r="B639" s="150"/>
      <c r="C639" s="150"/>
      <c r="D639" s="150"/>
      <c r="E639" s="151"/>
      <c r="F639" s="152"/>
      <c r="G639" s="150"/>
      <c r="H639" s="149"/>
      <c r="I639" s="40"/>
      <c r="J639" s="149"/>
      <c r="K639" s="102"/>
      <c r="L639" s="40"/>
      <c r="M639" s="123"/>
      <c r="N639" s="137"/>
      <c r="O639" s="137"/>
      <c r="P639" s="95"/>
      <c r="Q639" s="94"/>
      <c r="R639" s="96"/>
      <c r="S639" s="95"/>
      <c r="T639" s="40"/>
      <c r="U639" s="40"/>
      <c r="V639" s="185"/>
      <c r="W639" s="167"/>
      <c r="X639" s="96"/>
      <c r="Y639" s="99"/>
      <c r="Z639" s="40"/>
      <c r="AA639" s="40"/>
      <c r="AB639" s="171"/>
      <c r="AC639" s="172"/>
      <c r="AD639" s="40"/>
      <c r="AE639" s="40"/>
      <c r="AF639" s="94"/>
      <c r="AG639" s="94"/>
      <c r="AH639" s="100"/>
      <c r="AI639" s="170"/>
      <c r="AJ639" s="169"/>
      <c r="AK639" s="98"/>
      <c r="AL639" s="168"/>
      <c r="AM639" s="97"/>
      <c r="AN639" s="98"/>
      <c r="AO639" s="98"/>
      <c r="AP639" s="225"/>
      <c r="AQ639" s="175"/>
      <c r="AR639" s="98"/>
      <c r="AS639" s="235"/>
      <c r="AT639" s="168"/>
      <c r="AU639" s="136"/>
      <c r="AV639" s="99"/>
      <c r="AW639" s="40"/>
      <c r="AX639" s="40"/>
      <c r="AY639" s="40"/>
      <c r="AZ639" s="40"/>
      <c r="BA639" s="40"/>
      <c r="BB639" s="40"/>
      <c r="BC639" s="40"/>
      <c r="BD639" s="40"/>
      <c r="BE639" s="40"/>
      <c r="BF639" s="101"/>
      <c r="BG639" s="96"/>
      <c r="BH639" s="99"/>
      <c r="BI639" s="40"/>
      <c r="BJ639" s="40"/>
      <c r="BK639" s="40"/>
      <c r="BL639" s="40"/>
      <c r="BM639" s="40"/>
      <c r="BN639" s="40"/>
      <c r="BO639" s="40"/>
      <c r="BP639" s="100"/>
      <c r="BQ639" s="40"/>
      <c r="BR639" s="40"/>
      <c r="BS639" s="40"/>
      <c r="BT639" s="40"/>
      <c r="BU639" s="40"/>
      <c r="BV639" s="40"/>
      <c r="BW639" s="40"/>
      <c r="BX639" s="40"/>
      <c r="BY639" s="100"/>
      <c r="BZ639" s="99"/>
      <c r="CA639" s="40"/>
      <c r="CB639" s="40"/>
      <c r="CC639" s="40"/>
      <c r="CD639" s="40"/>
      <c r="CE639" s="40"/>
      <c r="CF639" s="40"/>
      <c r="CG639" s="40"/>
      <c r="CH639" s="40"/>
      <c r="CI639" s="40"/>
      <c r="CJ639" s="40"/>
      <c r="CK639" s="40"/>
      <c r="CL639" s="40"/>
      <c r="CM639" s="40"/>
      <c r="CN639" s="40"/>
      <c r="CO639" s="40"/>
      <c r="CP639" s="40"/>
      <c r="CQ639" s="40"/>
      <c r="CR639" s="40"/>
      <c r="CS639" s="102"/>
      <c r="CT639" s="103"/>
      <c r="CU639" s="40"/>
      <c r="CV639" s="40"/>
      <c r="CW639" s="40"/>
      <c r="CX639" s="40"/>
      <c r="CY639" s="40"/>
      <c r="CZ639" s="40"/>
      <c r="DA639" s="40"/>
      <c r="DB639" s="40"/>
      <c r="DC639" s="40"/>
      <c r="DD639" s="40"/>
      <c r="DE639" s="40"/>
      <c r="DF639" s="40"/>
      <c r="DG639" s="40"/>
      <c r="DH639" s="40"/>
      <c r="DI639" s="40"/>
      <c r="DJ639" s="40"/>
      <c r="DK639" s="40"/>
      <c r="DL639" s="40"/>
      <c r="DM639" s="40"/>
      <c r="DN639" s="40"/>
      <c r="DO639" s="94"/>
      <c r="DP639" s="100"/>
      <c r="DQ639" s="104"/>
      <c r="DR639" s="105"/>
      <c r="DS639" s="105"/>
      <c r="DT639" s="105"/>
      <c r="DU639" s="105"/>
      <c r="DV639" s="105"/>
      <c r="DW639" s="94"/>
      <c r="DX639" s="191"/>
      <c r="DY639" s="104"/>
      <c r="DZ639" s="105"/>
      <c r="EA639" s="105"/>
      <c r="EB639" s="105"/>
      <c r="EC639" s="105"/>
      <c r="ED639" s="105"/>
      <c r="EE639" s="105"/>
      <c r="EF639" s="94"/>
      <c r="EG639" s="96"/>
      <c r="EH639" s="18"/>
      <c r="EI639" s="2"/>
      <c r="EJ639" s="2"/>
      <c r="EK639" s="100"/>
      <c r="EL639" s="99"/>
      <c r="EM639" s="40"/>
      <c r="EN639" s="40"/>
      <c r="EO639" s="100"/>
      <c r="EP639" s="99"/>
      <c r="EQ639" s="40"/>
      <c r="ER639" s="40"/>
      <c r="ES639" s="40"/>
      <c r="ET639" s="40"/>
      <c r="EU639" s="40"/>
      <c r="EV639" s="40"/>
      <c r="EW639" s="100"/>
      <c r="EX639" s="99"/>
      <c r="EY639" s="40"/>
      <c r="EZ639" s="40"/>
      <c r="FA639" s="40"/>
      <c r="FB639" s="40"/>
      <c r="FC639" s="40"/>
      <c r="FD639" s="40"/>
      <c r="FE639" s="100"/>
    </row>
    <row r="640" spans="1:161">
      <c r="A640" s="119" t="str">
        <f>Validation!B640</f>
        <v>Pass</v>
      </c>
      <c r="B640" s="150"/>
      <c r="C640" s="150"/>
      <c r="D640" s="150"/>
      <c r="E640" s="151"/>
      <c r="F640" s="152"/>
      <c r="G640" s="150"/>
      <c r="H640" s="149"/>
      <c r="I640" s="40"/>
      <c r="J640" s="149"/>
      <c r="K640" s="102"/>
      <c r="L640" s="40"/>
      <c r="M640" s="123"/>
      <c r="N640" s="137"/>
      <c r="O640" s="137"/>
      <c r="P640" s="95"/>
      <c r="Q640" s="94"/>
      <c r="R640" s="96"/>
      <c r="S640" s="95"/>
      <c r="T640" s="40"/>
      <c r="U640" s="40"/>
      <c r="V640" s="185"/>
      <c r="W640" s="167"/>
      <c r="X640" s="96"/>
      <c r="Y640" s="99"/>
      <c r="Z640" s="40"/>
      <c r="AA640" s="40"/>
      <c r="AB640" s="171"/>
      <c r="AC640" s="172"/>
      <c r="AD640" s="40"/>
      <c r="AE640" s="40"/>
      <c r="AF640" s="94"/>
      <c r="AG640" s="94"/>
      <c r="AH640" s="100"/>
      <c r="AI640" s="170"/>
      <c r="AJ640" s="169"/>
      <c r="AK640" s="98"/>
      <c r="AL640" s="168"/>
      <c r="AM640" s="97"/>
      <c r="AN640" s="98"/>
      <c r="AO640" s="98"/>
      <c r="AP640" s="225"/>
      <c r="AQ640" s="175"/>
      <c r="AR640" s="98"/>
      <c r="AS640" s="235"/>
      <c r="AT640" s="168"/>
      <c r="AU640" s="136"/>
      <c r="AV640" s="99"/>
      <c r="AW640" s="40"/>
      <c r="AX640" s="40"/>
      <c r="AY640" s="40"/>
      <c r="AZ640" s="40"/>
      <c r="BA640" s="40"/>
      <c r="BB640" s="40"/>
      <c r="BC640" s="40"/>
      <c r="BD640" s="40"/>
      <c r="BE640" s="40"/>
      <c r="BF640" s="101"/>
      <c r="BG640" s="96"/>
      <c r="BH640" s="99"/>
      <c r="BI640" s="40"/>
      <c r="BJ640" s="40"/>
      <c r="BK640" s="40"/>
      <c r="BL640" s="40"/>
      <c r="BM640" s="40"/>
      <c r="BN640" s="40"/>
      <c r="BO640" s="40"/>
      <c r="BP640" s="100"/>
      <c r="BQ640" s="40"/>
      <c r="BR640" s="40"/>
      <c r="BS640" s="40"/>
      <c r="BT640" s="40"/>
      <c r="BU640" s="40"/>
      <c r="BV640" s="40"/>
      <c r="BW640" s="40"/>
      <c r="BX640" s="40"/>
      <c r="BY640" s="100"/>
      <c r="BZ640" s="99"/>
      <c r="CA640" s="40"/>
      <c r="CB640" s="40"/>
      <c r="CC640" s="40"/>
      <c r="CD640" s="40"/>
      <c r="CE640" s="40"/>
      <c r="CF640" s="40"/>
      <c r="CG640" s="40"/>
      <c r="CH640" s="40"/>
      <c r="CI640" s="40"/>
      <c r="CJ640" s="40"/>
      <c r="CK640" s="40"/>
      <c r="CL640" s="40"/>
      <c r="CM640" s="40"/>
      <c r="CN640" s="40"/>
      <c r="CO640" s="40"/>
      <c r="CP640" s="40"/>
      <c r="CQ640" s="40"/>
      <c r="CR640" s="40"/>
      <c r="CS640" s="102"/>
      <c r="CT640" s="103"/>
      <c r="CU640" s="40"/>
      <c r="CV640" s="40"/>
      <c r="CW640" s="40"/>
      <c r="CX640" s="40"/>
      <c r="CY640" s="40"/>
      <c r="CZ640" s="40"/>
      <c r="DA640" s="40"/>
      <c r="DB640" s="40"/>
      <c r="DC640" s="40"/>
      <c r="DD640" s="40"/>
      <c r="DE640" s="40"/>
      <c r="DF640" s="40"/>
      <c r="DG640" s="40"/>
      <c r="DH640" s="40"/>
      <c r="DI640" s="40"/>
      <c r="DJ640" s="40"/>
      <c r="DK640" s="40"/>
      <c r="DL640" s="40"/>
      <c r="DM640" s="40"/>
      <c r="DN640" s="40"/>
      <c r="DO640" s="94"/>
      <c r="DP640" s="100"/>
      <c r="DQ640" s="104"/>
      <c r="DR640" s="105"/>
      <c r="DS640" s="105"/>
      <c r="DT640" s="105"/>
      <c r="DU640" s="105"/>
      <c r="DV640" s="105"/>
      <c r="DW640" s="94"/>
      <c r="DX640" s="191"/>
      <c r="DY640" s="104"/>
      <c r="DZ640" s="105"/>
      <c r="EA640" s="105"/>
      <c r="EB640" s="105"/>
      <c r="EC640" s="105"/>
      <c r="ED640" s="105"/>
      <c r="EE640" s="105"/>
      <c r="EF640" s="94"/>
      <c r="EG640" s="96"/>
      <c r="EH640" s="18"/>
      <c r="EI640" s="2"/>
      <c r="EJ640" s="2"/>
      <c r="EK640" s="100"/>
      <c r="EL640" s="99"/>
      <c r="EM640" s="40"/>
      <c r="EN640" s="40"/>
      <c r="EO640" s="100"/>
      <c r="EP640" s="99"/>
      <c r="EQ640" s="40"/>
      <c r="ER640" s="40"/>
      <c r="ES640" s="40"/>
      <c r="ET640" s="40"/>
      <c r="EU640" s="40"/>
      <c r="EV640" s="40"/>
      <c r="EW640" s="100"/>
      <c r="EX640" s="99"/>
      <c r="EY640" s="40"/>
      <c r="EZ640" s="40"/>
      <c r="FA640" s="40"/>
      <c r="FB640" s="40"/>
      <c r="FC640" s="40"/>
      <c r="FD640" s="40"/>
      <c r="FE640" s="100"/>
    </row>
    <row r="641" spans="1:161">
      <c r="A641" s="119" t="str">
        <f>Validation!B641</f>
        <v>Pass</v>
      </c>
      <c r="B641" s="150"/>
      <c r="C641" s="150"/>
      <c r="D641" s="150"/>
      <c r="E641" s="151"/>
      <c r="F641" s="152"/>
      <c r="G641" s="150"/>
      <c r="H641" s="149"/>
      <c r="I641" s="40"/>
      <c r="J641" s="149"/>
      <c r="K641" s="102"/>
      <c r="L641" s="40"/>
      <c r="M641" s="123"/>
      <c r="N641" s="137"/>
      <c r="O641" s="137"/>
      <c r="P641" s="95"/>
      <c r="Q641" s="94"/>
      <c r="R641" s="96"/>
      <c r="S641" s="95"/>
      <c r="T641" s="40"/>
      <c r="U641" s="40"/>
      <c r="V641" s="185"/>
      <c r="W641" s="167"/>
      <c r="X641" s="96"/>
      <c r="Y641" s="99"/>
      <c r="Z641" s="40"/>
      <c r="AA641" s="40"/>
      <c r="AB641" s="171"/>
      <c r="AC641" s="172"/>
      <c r="AD641" s="40"/>
      <c r="AE641" s="40"/>
      <c r="AF641" s="94"/>
      <c r="AG641" s="94"/>
      <c r="AH641" s="100"/>
      <c r="AI641" s="170"/>
      <c r="AJ641" s="169"/>
      <c r="AK641" s="98"/>
      <c r="AL641" s="168"/>
      <c r="AM641" s="97"/>
      <c r="AN641" s="98"/>
      <c r="AO641" s="98"/>
      <c r="AP641" s="225"/>
      <c r="AQ641" s="175"/>
      <c r="AR641" s="98"/>
      <c r="AS641" s="235"/>
      <c r="AT641" s="168"/>
      <c r="AU641" s="136"/>
      <c r="AV641" s="99"/>
      <c r="AW641" s="40"/>
      <c r="AX641" s="40"/>
      <c r="AY641" s="40"/>
      <c r="AZ641" s="40"/>
      <c r="BA641" s="40"/>
      <c r="BB641" s="40"/>
      <c r="BC641" s="40"/>
      <c r="BD641" s="40"/>
      <c r="BE641" s="40"/>
      <c r="BF641" s="101"/>
      <c r="BG641" s="96"/>
      <c r="BH641" s="99"/>
      <c r="BI641" s="40"/>
      <c r="BJ641" s="40"/>
      <c r="BK641" s="40"/>
      <c r="BL641" s="40"/>
      <c r="BM641" s="40"/>
      <c r="BN641" s="40"/>
      <c r="BO641" s="40"/>
      <c r="BP641" s="100"/>
      <c r="BQ641" s="40"/>
      <c r="BR641" s="40"/>
      <c r="BS641" s="40"/>
      <c r="BT641" s="40"/>
      <c r="BU641" s="40"/>
      <c r="BV641" s="40"/>
      <c r="BW641" s="40"/>
      <c r="BX641" s="40"/>
      <c r="BY641" s="100"/>
      <c r="BZ641" s="99"/>
      <c r="CA641" s="40"/>
      <c r="CB641" s="40"/>
      <c r="CC641" s="40"/>
      <c r="CD641" s="40"/>
      <c r="CE641" s="40"/>
      <c r="CF641" s="40"/>
      <c r="CG641" s="40"/>
      <c r="CH641" s="40"/>
      <c r="CI641" s="40"/>
      <c r="CJ641" s="40"/>
      <c r="CK641" s="40"/>
      <c r="CL641" s="40"/>
      <c r="CM641" s="40"/>
      <c r="CN641" s="40"/>
      <c r="CO641" s="40"/>
      <c r="CP641" s="40"/>
      <c r="CQ641" s="40"/>
      <c r="CR641" s="40"/>
      <c r="CS641" s="102"/>
      <c r="CT641" s="103"/>
      <c r="CU641" s="40"/>
      <c r="CV641" s="40"/>
      <c r="CW641" s="40"/>
      <c r="CX641" s="40"/>
      <c r="CY641" s="40"/>
      <c r="CZ641" s="40"/>
      <c r="DA641" s="40"/>
      <c r="DB641" s="40"/>
      <c r="DC641" s="40"/>
      <c r="DD641" s="40"/>
      <c r="DE641" s="40"/>
      <c r="DF641" s="40"/>
      <c r="DG641" s="40"/>
      <c r="DH641" s="40"/>
      <c r="DI641" s="40"/>
      <c r="DJ641" s="40"/>
      <c r="DK641" s="40"/>
      <c r="DL641" s="40"/>
      <c r="DM641" s="40"/>
      <c r="DN641" s="40"/>
      <c r="DO641" s="94"/>
      <c r="DP641" s="100"/>
      <c r="DQ641" s="104"/>
      <c r="DR641" s="105"/>
      <c r="DS641" s="105"/>
      <c r="DT641" s="105"/>
      <c r="DU641" s="105"/>
      <c r="DV641" s="105"/>
      <c r="DW641" s="94"/>
      <c r="DX641" s="191"/>
      <c r="DY641" s="104"/>
      <c r="DZ641" s="105"/>
      <c r="EA641" s="105"/>
      <c r="EB641" s="105"/>
      <c r="EC641" s="105"/>
      <c r="ED641" s="105"/>
      <c r="EE641" s="105"/>
      <c r="EF641" s="94"/>
      <c r="EG641" s="96"/>
      <c r="EH641" s="18"/>
      <c r="EI641" s="2"/>
      <c r="EJ641" s="2"/>
      <c r="EK641" s="100"/>
      <c r="EL641" s="99"/>
      <c r="EM641" s="40"/>
      <c r="EN641" s="40"/>
      <c r="EO641" s="100"/>
      <c r="EP641" s="99"/>
      <c r="EQ641" s="40"/>
      <c r="ER641" s="40"/>
      <c r="ES641" s="40"/>
      <c r="ET641" s="40"/>
      <c r="EU641" s="40"/>
      <c r="EV641" s="40"/>
      <c r="EW641" s="100"/>
      <c r="EX641" s="99"/>
      <c r="EY641" s="40"/>
      <c r="EZ641" s="40"/>
      <c r="FA641" s="40"/>
      <c r="FB641" s="40"/>
      <c r="FC641" s="40"/>
      <c r="FD641" s="40"/>
      <c r="FE641" s="100"/>
    </row>
    <row r="642" spans="1:161">
      <c r="A642" s="119" t="str">
        <f>Validation!B642</f>
        <v>Pass</v>
      </c>
      <c r="B642" s="150"/>
      <c r="C642" s="150"/>
      <c r="D642" s="150"/>
      <c r="E642" s="151"/>
      <c r="F642" s="152"/>
      <c r="G642" s="150"/>
      <c r="H642" s="149"/>
      <c r="I642" s="40"/>
      <c r="J642" s="149"/>
      <c r="K642" s="102"/>
      <c r="L642" s="40"/>
      <c r="M642" s="123"/>
      <c r="N642" s="137"/>
      <c r="O642" s="137"/>
      <c r="P642" s="95"/>
      <c r="Q642" s="94"/>
      <c r="R642" s="96"/>
      <c r="S642" s="95"/>
      <c r="T642" s="40"/>
      <c r="U642" s="40"/>
      <c r="V642" s="185"/>
      <c r="W642" s="167"/>
      <c r="X642" s="96"/>
      <c r="Y642" s="99"/>
      <c r="Z642" s="40"/>
      <c r="AA642" s="40"/>
      <c r="AB642" s="171"/>
      <c r="AC642" s="172"/>
      <c r="AD642" s="40"/>
      <c r="AE642" s="40"/>
      <c r="AF642" s="94"/>
      <c r="AG642" s="94"/>
      <c r="AH642" s="100"/>
      <c r="AI642" s="170"/>
      <c r="AJ642" s="169"/>
      <c r="AK642" s="98"/>
      <c r="AL642" s="168"/>
      <c r="AM642" s="97"/>
      <c r="AN642" s="98"/>
      <c r="AO642" s="98"/>
      <c r="AP642" s="225"/>
      <c r="AQ642" s="175"/>
      <c r="AR642" s="98"/>
      <c r="AS642" s="235"/>
      <c r="AT642" s="168"/>
      <c r="AU642" s="136"/>
      <c r="AV642" s="99"/>
      <c r="AW642" s="40"/>
      <c r="AX642" s="40"/>
      <c r="AY642" s="40"/>
      <c r="AZ642" s="40"/>
      <c r="BA642" s="40"/>
      <c r="BB642" s="40"/>
      <c r="BC642" s="40"/>
      <c r="BD642" s="40"/>
      <c r="BE642" s="40"/>
      <c r="BF642" s="101"/>
      <c r="BG642" s="96"/>
      <c r="BH642" s="99"/>
      <c r="BI642" s="40"/>
      <c r="BJ642" s="40"/>
      <c r="BK642" s="40"/>
      <c r="BL642" s="40"/>
      <c r="BM642" s="40"/>
      <c r="BN642" s="40"/>
      <c r="BO642" s="40"/>
      <c r="BP642" s="100"/>
      <c r="BQ642" s="40"/>
      <c r="BR642" s="40"/>
      <c r="BS642" s="40"/>
      <c r="BT642" s="40"/>
      <c r="BU642" s="40"/>
      <c r="BV642" s="40"/>
      <c r="BW642" s="40"/>
      <c r="BX642" s="40"/>
      <c r="BY642" s="100"/>
      <c r="BZ642" s="99"/>
      <c r="CA642" s="40"/>
      <c r="CB642" s="40"/>
      <c r="CC642" s="40"/>
      <c r="CD642" s="40"/>
      <c r="CE642" s="40"/>
      <c r="CF642" s="40"/>
      <c r="CG642" s="40"/>
      <c r="CH642" s="40"/>
      <c r="CI642" s="40"/>
      <c r="CJ642" s="40"/>
      <c r="CK642" s="40"/>
      <c r="CL642" s="40"/>
      <c r="CM642" s="40"/>
      <c r="CN642" s="40"/>
      <c r="CO642" s="40"/>
      <c r="CP642" s="40"/>
      <c r="CQ642" s="40"/>
      <c r="CR642" s="40"/>
      <c r="CS642" s="102"/>
      <c r="CT642" s="103"/>
      <c r="CU642" s="40"/>
      <c r="CV642" s="40"/>
      <c r="CW642" s="40"/>
      <c r="CX642" s="40"/>
      <c r="CY642" s="40"/>
      <c r="CZ642" s="40"/>
      <c r="DA642" s="40"/>
      <c r="DB642" s="40"/>
      <c r="DC642" s="40"/>
      <c r="DD642" s="40"/>
      <c r="DE642" s="40"/>
      <c r="DF642" s="40"/>
      <c r="DG642" s="40"/>
      <c r="DH642" s="40"/>
      <c r="DI642" s="40"/>
      <c r="DJ642" s="40"/>
      <c r="DK642" s="40"/>
      <c r="DL642" s="40"/>
      <c r="DM642" s="40"/>
      <c r="DN642" s="40"/>
      <c r="DO642" s="94"/>
      <c r="DP642" s="100"/>
      <c r="DQ642" s="104"/>
      <c r="DR642" s="105"/>
      <c r="DS642" s="105"/>
      <c r="DT642" s="105"/>
      <c r="DU642" s="105"/>
      <c r="DV642" s="105"/>
      <c r="DW642" s="94"/>
      <c r="DX642" s="191"/>
      <c r="DY642" s="104"/>
      <c r="DZ642" s="105"/>
      <c r="EA642" s="105"/>
      <c r="EB642" s="105"/>
      <c r="EC642" s="105"/>
      <c r="ED642" s="105"/>
      <c r="EE642" s="105"/>
      <c r="EF642" s="94"/>
      <c r="EG642" s="96"/>
      <c r="EH642" s="18"/>
      <c r="EI642" s="2"/>
      <c r="EJ642" s="2"/>
      <c r="EK642" s="100"/>
      <c r="EL642" s="99"/>
      <c r="EM642" s="40"/>
      <c r="EN642" s="40"/>
      <c r="EO642" s="100"/>
      <c r="EP642" s="99"/>
      <c r="EQ642" s="40"/>
      <c r="ER642" s="40"/>
      <c r="ES642" s="40"/>
      <c r="ET642" s="40"/>
      <c r="EU642" s="40"/>
      <c r="EV642" s="40"/>
      <c r="EW642" s="100"/>
      <c r="EX642" s="99"/>
      <c r="EY642" s="40"/>
      <c r="EZ642" s="40"/>
      <c r="FA642" s="40"/>
      <c r="FB642" s="40"/>
      <c r="FC642" s="40"/>
      <c r="FD642" s="40"/>
      <c r="FE642" s="100"/>
    </row>
    <row r="643" spans="1:161">
      <c r="A643" s="119" t="str">
        <f>Validation!B643</f>
        <v>Pass</v>
      </c>
      <c r="B643" s="150"/>
      <c r="C643" s="150"/>
      <c r="D643" s="150"/>
      <c r="E643" s="151"/>
      <c r="F643" s="152"/>
      <c r="G643" s="150"/>
      <c r="H643" s="149"/>
      <c r="I643" s="40"/>
      <c r="J643" s="149"/>
      <c r="K643" s="102"/>
      <c r="L643" s="40"/>
      <c r="M643" s="123"/>
      <c r="N643" s="137"/>
      <c r="O643" s="137"/>
      <c r="P643" s="95"/>
      <c r="Q643" s="94"/>
      <c r="R643" s="96"/>
      <c r="S643" s="95"/>
      <c r="T643" s="40"/>
      <c r="U643" s="40"/>
      <c r="V643" s="185"/>
      <c r="W643" s="167"/>
      <c r="X643" s="96"/>
      <c r="Y643" s="99"/>
      <c r="Z643" s="40"/>
      <c r="AA643" s="40"/>
      <c r="AB643" s="171"/>
      <c r="AC643" s="172"/>
      <c r="AD643" s="40"/>
      <c r="AE643" s="40"/>
      <c r="AF643" s="94"/>
      <c r="AG643" s="94"/>
      <c r="AH643" s="100"/>
      <c r="AI643" s="170"/>
      <c r="AJ643" s="169"/>
      <c r="AK643" s="98"/>
      <c r="AL643" s="168"/>
      <c r="AM643" s="97"/>
      <c r="AN643" s="98"/>
      <c r="AO643" s="98"/>
      <c r="AP643" s="225"/>
      <c r="AQ643" s="175"/>
      <c r="AR643" s="98"/>
      <c r="AS643" s="235"/>
      <c r="AT643" s="168"/>
      <c r="AU643" s="136"/>
      <c r="AV643" s="99"/>
      <c r="AW643" s="40"/>
      <c r="AX643" s="40"/>
      <c r="AY643" s="40"/>
      <c r="AZ643" s="40"/>
      <c r="BA643" s="40"/>
      <c r="BB643" s="40"/>
      <c r="BC643" s="40"/>
      <c r="BD643" s="40"/>
      <c r="BE643" s="40"/>
      <c r="BF643" s="101"/>
      <c r="BG643" s="96"/>
      <c r="BH643" s="99"/>
      <c r="BI643" s="40"/>
      <c r="BJ643" s="40"/>
      <c r="BK643" s="40"/>
      <c r="BL643" s="40"/>
      <c r="BM643" s="40"/>
      <c r="BN643" s="40"/>
      <c r="BO643" s="40"/>
      <c r="BP643" s="100"/>
      <c r="BQ643" s="40"/>
      <c r="BR643" s="40"/>
      <c r="BS643" s="40"/>
      <c r="BT643" s="40"/>
      <c r="BU643" s="40"/>
      <c r="BV643" s="40"/>
      <c r="BW643" s="40"/>
      <c r="BX643" s="40"/>
      <c r="BY643" s="100"/>
      <c r="BZ643" s="99"/>
      <c r="CA643" s="40"/>
      <c r="CB643" s="40"/>
      <c r="CC643" s="40"/>
      <c r="CD643" s="40"/>
      <c r="CE643" s="40"/>
      <c r="CF643" s="40"/>
      <c r="CG643" s="40"/>
      <c r="CH643" s="40"/>
      <c r="CI643" s="40"/>
      <c r="CJ643" s="40"/>
      <c r="CK643" s="40"/>
      <c r="CL643" s="40"/>
      <c r="CM643" s="40"/>
      <c r="CN643" s="40"/>
      <c r="CO643" s="40"/>
      <c r="CP643" s="40"/>
      <c r="CQ643" s="40"/>
      <c r="CR643" s="40"/>
      <c r="CS643" s="102"/>
      <c r="CT643" s="103"/>
      <c r="CU643" s="40"/>
      <c r="CV643" s="40"/>
      <c r="CW643" s="40"/>
      <c r="CX643" s="40"/>
      <c r="CY643" s="40"/>
      <c r="CZ643" s="40"/>
      <c r="DA643" s="40"/>
      <c r="DB643" s="40"/>
      <c r="DC643" s="40"/>
      <c r="DD643" s="40"/>
      <c r="DE643" s="40"/>
      <c r="DF643" s="40"/>
      <c r="DG643" s="40"/>
      <c r="DH643" s="40"/>
      <c r="DI643" s="40"/>
      <c r="DJ643" s="40"/>
      <c r="DK643" s="40"/>
      <c r="DL643" s="40"/>
      <c r="DM643" s="40"/>
      <c r="DN643" s="40"/>
      <c r="DO643" s="94"/>
      <c r="DP643" s="100"/>
      <c r="DQ643" s="104"/>
      <c r="DR643" s="105"/>
      <c r="DS643" s="105"/>
      <c r="DT643" s="105"/>
      <c r="DU643" s="105"/>
      <c r="DV643" s="105"/>
      <c r="DW643" s="94"/>
      <c r="DX643" s="191"/>
      <c r="DY643" s="104"/>
      <c r="DZ643" s="105"/>
      <c r="EA643" s="105"/>
      <c r="EB643" s="105"/>
      <c r="EC643" s="105"/>
      <c r="ED643" s="105"/>
      <c r="EE643" s="105"/>
      <c r="EF643" s="94"/>
      <c r="EG643" s="96"/>
      <c r="EH643" s="18"/>
      <c r="EI643" s="2"/>
      <c r="EJ643" s="2"/>
      <c r="EK643" s="100"/>
      <c r="EL643" s="99"/>
      <c r="EM643" s="40"/>
      <c r="EN643" s="40"/>
      <c r="EO643" s="100"/>
      <c r="EP643" s="99"/>
      <c r="EQ643" s="40"/>
      <c r="ER643" s="40"/>
      <c r="ES643" s="40"/>
      <c r="ET643" s="40"/>
      <c r="EU643" s="40"/>
      <c r="EV643" s="40"/>
      <c r="EW643" s="100"/>
      <c r="EX643" s="99"/>
      <c r="EY643" s="40"/>
      <c r="EZ643" s="40"/>
      <c r="FA643" s="40"/>
      <c r="FB643" s="40"/>
      <c r="FC643" s="40"/>
      <c r="FD643" s="40"/>
      <c r="FE643" s="100"/>
    </row>
    <row r="644" spans="1:161">
      <c r="A644" s="119" t="str">
        <f>Validation!B644</f>
        <v>Pass</v>
      </c>
      <c r="B644" s="150"/>
      <c r="C644" s="150"/>
      <c r="D644" s="150"/>
      <c r="E644" s="151"/>
      <c r="F644" s="152"/>
      <c r="G644" s="150"/>
      <c r="H644" s="149"/>
      <c r="I644" s="40"/>
      <c r="J644" s="149"/>
      <c r="K644" s="102"/>
      <c r="L644" s="40"/>
      <c r="M644" s="123"/>
      <c r="N644" s="137"/>
      <c r="O644" s="137"/>
      <c r="P644" s="95"/>
      <c r="Q644" s="94"/>
      <c r="R644" s="96"/>
      <c r="S644" s="95"/>
      <c r="T644" s="40"/>
      <c r="U644" s="40"/>
      <c r="V644" s="185"/>
      <c r="W644" s="167"/>
      <c r="X644" s="96"/>
      <c r="Y644" s="99"/>
      <c r="Z644" s="40"/>
      <c r="AA644" s="40"/>
      <c r="AB644" s="171"/>
      <c r="AC644" s="172"/>
      <c r="AD644" s="40"/>
      <c r="AE644" s="40"/>
      <c r="AF644" s="94"/>
      <c r="AG644" s="94"/>
      <c r="AH644" s="100"/>
      <c r="AI644" s="170"/>
      <c r="AJ644" s="169"/>
      <c r="AK644" s="98"/>
      <c r="AL644" s="168"/>
      <c r="AM644" s="97"/>
      <c r="AN644" s="98"/>
      <c r="AO644" s="98"/>
      <c r="AP644" s="225"/>
      <c r="AQ644" s="175"/>
      <c r="AR644" s="98"/>
      <c r="AS644" s="235"/>
      <c r="AT644" s="168"/>
      <c r="AU644" s="136"/>
      <c r="AV644" s="99"/>
      <c r="AW644" s="40"/>
      <c r="AX644" s="40"/>
      <c r="AY644" s="40"/>
      <c r="AZ644" s="40"/>
      <c r="BA644" s="40"/>
      <c r="BB644" s="40"/>
      <c r="BC644" s="40"/>
      <c r="BD644" s="40"/>
      <c r="BE644" s="40"/>
      <c r="BF644" s="101"/>
      <c r="BG644" s="96"/>
      <c r="BH644" s="99"/>
      <c r="BI644" s="40"/>
      <c r="BJ644" s="40"/>
      <c r="BK644" s="40"/>
      <c r="BL644" s="40"/>
      <c r="BM644" s="40"/>
      <c r="BN644" s="40"/>
      <c r="BO644" s="40"/>
      <c r="BP644" s="100"/>
      <c r="BQ644" s="40"/>
      <c r="BR644" s="40"/>
      <c r="BS644" s="40"/>
      <c r="BT644" s="40"/>
      <c r="BU644" s="40"/>
      <c r="BV644" s="40"/>
      <c r="BW644" s="40"/>
      <c r="BX644" s="40"/>
      <c r="BY644" s="100"/>
      <c r="BZ644" s="99"/>
      <c r="CA644" s="40"/>
      <c r="CB644" s="40"/>
      <c r="CC644" s="40"/>
      <c r="CD644" s="40"/>
      <c r="CE644" s="40"/>
      <c r="CF644" s="40"/>
      <c r="CG644" s="40"/>
      <c r="CH644" s="40"/>
      <c r="CI644" s="40"/>
      <c r="CJ644" s="40"/>
      <c r="CK644" s="40"/>
      <c r="CL644" s="40"/>
      <c r="CM644" s="40"/>
      <c r="CN644" s="40"/>
      <c r="CO644" s="40"/>
      <c r="CP644" s="40"/>
      <c r="CQ644" s="40"/>
      <c r="CR644" s="40"/>
      <c r="CS644" s="102"/>
      <c r="CT644" s="103"/>
      <c r="CU644" s="40"/>
      <c r="CV644" s="40"/>
      <c r="CW644" s="40"/>
      <c r="CX644" s="40"/>
      <c r="CY644" s="40"/>
      <c r="CZ644" s="40"/>
      <c r="DA644" s="40"/>
      <c r="DB644" s="40"/>
      <c r="DC644" s="40"/>
      <c r="DD644" s="40"/>
      <c r="DE644" s="40"/>
      <c r="DF644" s="40"/>
      <c r="DG644" s="40"/>
      <c r="DH644" s="40"/>
      <c r="DI644" s="40"/>
      <c r="DJ644" s="40"/>
      <c r="DK644" s="40"/>
      <c r="DL644" s="40"/>
      <c r="DM644" s="40"/>
      <c r="DN644" s="40"/>
      <c r="DO644" s="94"/>
      <c r="DP644" s="100"/>
      <c r="DQ644" s="104"/>
      <c r="DR644" s="105"/>
      <c r="DS644" s="105"/>
      <c r="DT644" s="105"/>
      <c r="DU644" s="105"/>
      <c r="DV644" s="105"/>
      <c r="DW644" s="94"/>
      <c r="DX644" s="191"/>
      <c r="DY644" s="104"/>
      <c r="DZ644" s="105"/>
      <c r="EA644" s="105"/>
      <c r="EB644" s="105"/>
      <c r="EC644" s="105"/>
      <c r="ED644" s="105"/>
      <c r="EE644" s="105"/>
      <c r="EF644" s="94"/>
      <c r="EG644" s="96"/>
      <c r="EH644" s="18"/>
      <c r="EI644" s="2"/>
      <c r="EJ644" s="2"/>
      <c r="EK644" s="100"/>
      <c r="EL644" s="99"/>
      <c r="EM644" s="40"/>
      <c r="EN644" s="40"/>
      <c r="EO644" s="100"/>
      <c r="EP644" s="99"/>
      <c r="EQ644" s="40"/>
      <c r="ER644" s="40"/>
      <c r="ES644" s="40"/>
      <c r="ET644" s="40"/>
      <c r="EU644" s="40"/>
      <c r="EV644" s="40"/>
      <c r="EW644" s="100"/>
      <c r="EX644" s="99"/>
      <c r="EY644" s="40"/>
      <c r="EZ644" s="40"/>
      <c r="FA644" s="40"/>
      <c r="FB644" s="40"/>
      <c r="FC644" s="40"/>
      <c r="FD644" s="40"/>
      <c r="FE644" s="100"/>
    </row>
    <row r="645" spans="1:161">
      <c r="A645" s="119" t="str">
        <f>Validation!B645</f>
        <v>Pass</v>
      </c>
      <c r="B645" s="150"/>
      <c r="C645" s="150"/>
      <c r="D645" s="150"/>
      <c r="E645" s="151"/>
      <c r="F645" s="152"/>
      <c r="G645" s="150"/>
      <c r="H645" s="149"/>
      <c r="I645" s="40"/>
      <c r="J645" s="149"/>
      <c r="K645" s="102"/>
      <c r="L645" s="40"/>
      <c r="M645" s="123"/>
      <c r="N645" s="137"/>
      <c r="O645" s="137"/>
      <c r="P645" s="95"/>
      <c r="Q645" s="94"/>
      <c r="R645" s="96"/>
      <c r="S645" s="95"/>
      <c r="T645" s="40"/>
      <c r="U645" s="40"/>
      <c r="V645" s="185"/>
      <c r="W645" s="167"/>
      <c r="X645" s="96"/>
      <c r="Y645" s="99"/>
      <c r="Z645" s="40"/>
      <c r="AA645" s="40"/>
      <c r="AB645" s="171"/>
      <c r="AC645" s="172"/>
      <c r="AD645" s="40"/>
      <c r="AE645" s="40"/>
      <c r="AF645" s="94"/>
      <c r="AG645" s="94"/>
      <c r="AH645" s="100"/>
      <c r="AI645" s="170"/>
      <c r="AJ645" s="169"/>
      <c r="AK645" s="98"/>
      <c r="AL645" s="168"/>
      <c r="AM645" s="97"/>
      <c r="AN645" s="98"/>
      <c r="AO645" s="98"/>
      <c r="AP645" s="225"/>
      <c r="AQ645" s="175"/>
      <c r="AR645" s="98"/>
      <c r="AS645" s="235"/>
      <c r="AT645" s="168"/>
      <c r="AU645" s="136"/>
      <c r="AV645" s="99"/>
      <c r="AW645" s="40"/>
      <c r="AX645" s="40"/>
      <c r="AY645" s="40"/>
      <c r="AZ645" s="40"/>
      <c r="BA645" s="40"/>
      <c r="BB645" s="40"/>
      <c r="BC645" s="40"/>
      <c r="BD645" s="40"/>
      <c r="BE645" s="40"/>
      <c r="BF645" s="101"/>
      <c r="BG645" s="96"/>
      <c r="BH645" s="99"/>
      <c r="BI645" s="40"/>
      <c r="BJ645" s="40"/>
      <c r="BK645" s="40"/>
      <c r="BL645" s="40"/>
      <c r="BM645" s="40"/>
      <c r="BN645" s="40"/>
      <c r="BO645" s="40"/>
      <c r="BP645" s="100"/>
      <c r="BQ645" s="40"/>
      <c r="BR645" s="40"/>
      <c r="BS645" s="40"/>
      <c r="BT645" s="40"/>
      <c r="BU645" s="40"/>
      <c r="BV645" s="40"/>
      <c r="BW645" s="40"/>
      <c r="BX645" s="40"/>
      <c r="BY645" s="100"/>
      <c r="BZ645" s="99"/>
      <c r="CA645" s="40"/>
      <c r="CB645" s="40"/>
      <c r="CC645" s="40"/>
      <c r="CD645" s="40"/>
      <c r="CE645" s="40"/>
      <c r="CF645" s="40"/>
      <c r="CG645" s="40"/>
      <c r="CH645" s="40"/>
      <c r="CI645" s="40"/>
      <c r="CJ645" s="40"/>
      <c r="CK645" s="40"/>
      <c r="CL645" s="40"/>
      <c r="CM645" s="40"/>
      <c r="CN645" s="40"/>
      <c r="CO645" s="40"/>
      <c r="CP645" s="40"/>
      <c r="CQ645" s="40"/>
      <c r="CR645" s="40"/>
      <c r="CS645" s="102"/>
      <c r="CT645" s="103"/>
      <c r="CU645" s="40"/>
      <c r="CV645" s="40"/>
      <c r="CW645" s="40"/>
      <c r="CX645" s="40"/>
      <c r="CY645" s="40"/>
      <c r="CZ645" s="40"/>
      <c r="DA645" s="40"/>
      <c r="DB645" s="40"/>
      <c r="DC645" s="40"/>
      <c r="DD645" s="40"/>
      <c r="DE645" s="40"/>
      <c r="DF645" s="40"/>
      <c r="DG645" s="40"/>
      <c r="DH645" s="40"/>
      <c r="DI645" s="40"/>
      <c r="DJ645" s="40"/>
      <c r="DK645" s="40"/>
      <c r="DL645" s="40"/>
      <c r="DM645" s="40"/>
      <c r="DN645" s="40"/>
      <c r="DO645" s="94"/>
      <c r="DP645" s="100"/>
      <c r="DQ645" s="104"/>
      <c r="DR645" s="105"/>
      <c r="DS645" s="105"/>
      <c r="DT645" s="105"/>
      <c r="DU645" s="105"/>
      <c r="DV645" s="105"/>
      <c r="DW645" s="94"/>
      <c r="DX645" s="191"/>
      <c r="DY645" s="104"/>
      <c r="DZ645" s="105"/>
      <c r="EA645" s="105"/>
      <c r="EB645" s="105"/>
      <c r="EC645" s="105"/>
      <c r="ED645" s="105"/>
      <c r="EE645" s="105"/>
      <c r="EF645" s="94"/>
      <c r="EG645" s="96"/>
      <c r="EH645" s="18"/>
      <c r="EI645" s="2"/>
      <c r="EJ645" s="2"/>
      <c r="EK645" s="100"/>
      <c r="EL645" s="99"/>
      <c r="EM645" s="40"/>
      <c r="EN645" s="40"/>
      <c r="EO645" s="100"/>
      <c r="EP645" s="99"/>
      <c r="EQ645" s="40"/>
      <c r="ER645" s="40"/>
      <c r="ES645" s="40"/>
      <c r="ET645" s="40"/>
      <c r="EU645" s="40"/>
      <c r="EV645" s="40"/>
      <c r="EW645" s="100"/>
      <c r="EX645" s="99"/>
      <c r="EY645" s="40"/>
      <c r="EZ645" s="40"/>
      <c r="FA645" s="40"/>
      <c r="FB645" s="40"/>
      <c r="FC645" s="40"/>
      <c r="FD645" s="40"/>
      <c r="FE645" s="100"/>
    </row>
    <row r="646" spans="1:161">
      <c r="A646" s="119" t="str">
        <f>Validation!B646</f>
        <v>Pass</v>
      </c>
      <c r="B646" s="150"/>
      <c r="C646" s="150"/>
      <c r="D646" s="150"/>
      <c r="E646" s="151"/>
      <c r="F646" s="152"/>
      <c r="G646" s="150"/>
      <c r="H646" s="149"/>
      <c r="I646" s="40"/>
      <c r="J646" s="149"/>
      <c r="K646" s="102"/>
      <c r="L646" s="40"/>
      <c r="M646" s="123"/>
      <c r="N646" s="137"/>
      <c r="O646" s="137"/>
      <c r="P646" s="95"/>
      <c r="Q646" s="94"/>
      <c r="R646" s="96"/>
      <c r="S646" s="95"/>
      <c r="T646" s="40"/>
      <c r="U646" s="40"/>
      <c r="V646" s="185"/>
      <c r="W646" s="167"/>
      <c r="X646" s="96"/>
      <c r="Y646" s="99"/>
      <c r="Z646" s="40"/>
      <c r="AA646" s="40"/>
      <c r="AB646" s="171"/>
      <c r="AC646" s="172"/>
      <c r="AD646" s="40"/>
      <c r="AE646" s="40"/>
      <c r="AF646" s="94"/>
      <c r="AG646" s="94"/>
      <c r="AH646" s="100"/>
      <c r="AI646" s="170"/>
      <c r="AJ646" s="169"/>
      <c r="AK646" s="98"/>
      <c r="AL646" s="168"/>
      <c r="AM646" s="97"/>
      <c r="AN646" s="98"/>
      <c r="AO646" s="98"/>
      <c r="AP646" s="225"/>
      <c r="AQ646" s="175"/>
      <c r="AR646" s="98"/>
      <c r="AS646" s="235"/>
      <c r="AT646" s="168"/>
      <c r="AU646" s="136"/>
      <c r="AV646" s="99"/>
      <c r="AW646" s="40"/>
      <c r="AX646" s="40"/>
      <c r="AY646" s="40"/>
      <c r="AZ646" s="40"/>
      <c r="BA646" s="40"/>
      <c r="BB646" s="40"/>
      <c r="BC646" s="40"/>
      <c r="BD646" s="40"/>
      <c r="BE646" s="40"/>
      <c r="BF646" s="101"/>
      <c r="BG646" s="96"/>
      <c r="BH646" s="99"/>
      <c r="BI646" s="40"/>
      <c r="BJ646" s="40"/>
      <c r="BK646" s="40"/>
      <c r="BL646" s="40"/>
      <c r="BM646" s="40"/>
      <c r="BN646" s="40"/>
      <c r="BO646" s="40"/>
      <c r="BP646" s="100"/>
      <c r="BQ646" s="40"/>
      <c r="BR646" s="40"/>
      <c r="BS646" s="40"/>
      <c r="BT646" s="40"/>
      <c r="BU646" s="40"/>
      <c r="BV646" s="40"/>
      <c r="BW646" s="40"/>
      <c r="BX646" s="40"/>
      <c r="BY646" s="100"/>
      <c r="BZ646" s="99"/>
      <c r="CA646" s="40"/>
      <c r="CB646" s="40"/>
      <c r="CC646" s="40"/>
      <c r="CD646" s="40"/>
      <c r="CE646" s="40"/>
      <c r="CF646" s="40"/>
      <c r="CG646" s="40"/>
      <c r="CH646" s="40"/>
      <c r="CI646" s="40"/>
      <c r="CJ646" s="40"/>
      <c r="CK646" s="40"/>
      <c r="CL646" s="40"/>
      <c r="CM646" s="40"/>
      <c r="CN646" s="40"/>
      <c r="CO646" s="40"/>
      <c r="CP646" s="40"/>
      <c r="CQ646" s="40"/>
      <c r="CR646" s="40"/>
      <c r="CS646" s="102"/>
      <c r="CT646" s="103"/>
      <c r="CU646" s="40"/>
      <c r="CV646" s="40"/>
      <c r="CW646" s="40"/>
      <c r="CX646" s="40"/>
      <c r="CY646" s="40"/>
      <c r="CZ646" s="40"/>
      <c r="DA646" s="40"/>
      <c r="DB646" s="40"/>
      <c r="DC646" s="40"/>
      <c r="DD646" s="40"/>
      <c r="DE646" s="40"/>
      <c r="DF646" s="40"/>
      <c r="DG646" s="40"/>
      <c r="DH646" s="40"/>
      <c r="DI646" s="40"/>
      <c r="DJ646" s="40"/>
      <c r="DK646" s="40"/>
      <c r="DL646" s="40"/>
      <c r="DM646" s="40"/>
      <c r="DN646" s="40"/>
      <c r="DO646" s="94"/>
      <c r="DP646" s="100"/>
      <c r="DQ646" s="104"/>
      <c r="DR646" s="105"/>
      <c r="DS646" s="105"/>
      <c r="DT646" s="105"/>
      <c r="DU646" s="105"/>
      <c r="DV646" s="105"/>
      <c r="DW646" s="94"/>
      <c r="DX646" s="191"/>
      <c r="DY646" s="104"/>
      <c r="DZ646" s="105"/>
      <c r="EA646" s="105"/>
      <c r="EB646" s="105"/>
      <c r="EC646" s="105"/>
      <c r="ED646" s="105"/>
      <c r="EE646" s="105"/>
      <c r="EF646" s="94"/>
      <c r="EG646" s="96"/>
      <c r="EH646" s="18"/>
      <c r="EI646" s="2"/>
      <c r="EJ646" s="2"/>
      <c r="EK646" s="100"/>
      <c r="EL646" s="99"/>
      <c r="EM646" s="40"/>
      <c r="EN646" s="40"/>
      <c r="EO646" s="100"/>
      <c r="EP646" s="99"/>
      <c r="EQ646" s="40"/>
      <c r="ER646" s="40"/>
      <c r="ES646" s="40"/>
      <c r="ET646" s="40"/>
      <c r="EU646" s="40"/>
      <c r="EV646" s="40"/>
      <c r="EW646" s="100"/>
      <c r="EX646" s="99"/>
      <c r="EY646" s="40"/>
      <c r="EZ646" s="40"/>
      <c r="FA646" s="40"/>
      <c r="FB646" s="40"/>
      <c r="FC646" s="40"/>
      <c r="FD646" s="40"/>
      <c r="FE646" s="100"/>
    </row>
    <row r="647" spans="1:161">
      <c r="A647" s="119" t="str">
        <f>Validation!B647</f>
        <v>Pass</v>
      </c>
      <c r="B647" s="150"/>
      <c r="C647" s="150"/>
      <c r="D647" s="150"/>
      <c r="E647" s="151"/>
      <c r="F647" s="152"/>
      <c r="G647" s="150"/>
      <c r="H647" s="149"/>
      <c r="I647" s="40"/>
      <c r="J647" s="149"/>
      <c r="K647" s="102"/>
      <c r="L647" s="40"/>
      <c r="M647" s="123"/>
      <c r="N647" s="137"/>
      <c r="O647" s="137"/>
      <c r="P647" s="95"/>
      <c r="Q647" s="94"/>
      <c r="R647" s="96"/>
      <c r="S647" s="95"/>
      <c r="T647" s="40"/>
      <c r="U647" s="40"/>
      <c r="V647" s="185"/>
      <c r="W647" s="167"/>
      <c r="X647" s="96"/>
      <c r="Y647" s="99"/>
      <c r="Z647" s="40"/>
      <c r="AA647" s="40"/>
      <c r="AB647" s="171"/>
      <c r="AC647" s="172"/>
      <c r="AD647" s="40"/>
      <c r="AE647" s="40"/>
      <c r="AF647" s="94"/>
      <c r="AG647" s="94"/>
      <c r="AH647" s="100"/>
      <c r="AI647" s="170"/>
      <c r="AJ647" s="169"/>
      <c r="AK647" s="98"/>
      <c r="AL647" s="168"/>
      <c r="AM647" s="97"/>
      <c r="AN647" s="98"/>
      <c r="AO647" s="98"/>
      <c r="AP647" s="225"/>
      <c r="AQ647" s="175"/>
      <c r="AR647" s="98"/>
      <c r="AS647" s="235"/>
      <c r="AT647" s="168"/>
      <c r="AU647" s="136"/>
      <c r="AV647" s="99"/>
      <c r="AW647" s="40"/>
      <c r="AX647" s="40"/>
      <c r="AY647" s="40"/>
      <c r="AZ647" s="40"/>
      <c r="BA647" s="40"/>
      <c r="BB647" s="40"/>
      <c r="BC647" s="40"/>
      <c r="BD647" s="40"/>
      <c r="BE647" s="40"/>
      <c r="BF647" s="101"/>
      <c r="BG647" s="96"/>
      <c r="BH647" s="99"/>
      <c r="BI647" s="40"/>
      <c r="BJ647" s="40"/>
      <c r="BK647" s="40"/>
      <c r="BL647" s="40"/>
      <c r="BM647" s="40"/>
      <c r="BN647" s="40"/>
      <c r="BO647" s="40"/>
      <c r="BP647" s="100"/>
      <c r="BQ647" s="40"/>
      <c r="BR647" s="40"/>
      <c r="BS647" s="40"/>
      <c r="BT647" s="40"/>
      <c r="BU647" s="40"/>
      <c r="BV647" s="40"/>
      <c r="BW647" s="40"/>
      <c r="BX647" s="40"/>
      <c r="BY647" s="100"/>
      <c r="BZ647" s="99"/>
      <c r="CA647" s="40"/>
      <c r="CB647" s="40"/>
      <c r="CC647" s="40"/>
      <c r="CD647" s="40"/>
      <c r="CE647" s="40"/>
      <c r="CF647" s="40"/>
      <c r="CG647" s="40"/>
      <c r="CH647" s="40"/>
      <c r="CI647" s="40"/>
      <c r="CJ647" s="40"/>
      <c r="CK647" s="40"/>
      <c r="CL647" s="40"/>
      <c r="CM647" s="40"/>
      <c r="CN647" s="40"/>
      <c r="CO647" s="40"/>
      <c r="CP647" s="40"/>
      <c r="CQ647" s="40"/>
      <c r="CR647" s="40"/>
      <c r="CS647" s="102"/>
      <c r="CT647" s="103"/>
      <c r="CU647" s="40"/>
      <c r="CV647" s="40"/>
      <c r="CW647" s="40"/>
      <c r="CX647" s="40"/>
      <c r="CY647" s="40"/>
      <c r="CZ647" s="40"/>
      <c r="DA647" s="40"/>
      <c r="DB647" s="40"/>
      <c r="DC647" s="40"/>
      <c r="DD647" s="40"/>
      <c r="DE647" s="40"/>
      <c r="DF647" s="40"/>
      <c r="DG647" s="40"/>
      <c r="DH647" s="40"/>
      <c r="DI647" s="40"/>
      <c r="DJ647" s="40"/>
      <c r="DK647" s="40"/>
      <c r="DL647" s="40"/>
      <c r="DM647" s="40"/>
      <c r="DN647" s="40"/>
      <c r="DO647" s="94"/>
      <c r="DP647" s="100"/>
      <c r="DQ647" s="104"/>
      <c r="DR647" s="105"/>
      <c r="DS647" s="105"/>
      <c r="DT647" s="105"/>
      <c r="DU647" s="105"/>
      <c r="DV647" s="105"/>
      <c r="DW647" s="94"/>
      <c r="DX647" s="191"/>
      <c r="DY647" s="104"/>
      <c r="DZ647" s="105"/>
      <c r="EA647" s="105"/>
      <c r="EB647" s="105"/>
      <c r="EC647" s="105"/>
      <c r="ED647" s="105"/>
      <c r="EE647" s="105"/>
      <c r="EF647" s="94"/>
      <c r="EG647" s="96"/>
      <c r="EH647" s="18"/>
      <c r="EI647" s="2"/>
      <c r="EJ647" s="2"/>
      <c r="EK647" s="100"/>
      <c r="EL647" s="99"/>
      <c r="EM647" s="40"/>
      <c r="EN647" s="40"/>
      <c r="EO647" s="100"/>
      <c r="EP647" s="99"/>
      <c r="EQ647" s="40"/>
      <c r="ER647" s="40"/>
      <c r="ES647" s="40"/>
      <c r="ET647" s="40"/>
      <c r="EU647" s="40"/>
      <c r="EV647" s="40"/>
      <c r="EW647" s="100"/>
      <c r="EX647" s="99"/>
      <c r="EY647" s="40"/>
      <c r="EZ647" s="40"/>
      <c r="FA647" s="40"/>
      <c r="FB647" s="40"/>
      <c r="FC647" s="40"/>
      <c r="FD647" s="40"/>
      <c r="FE647" s="100"/>
    </row>
    <row r="648" spans="1:161">
      <c r="A648" s="119" t="str">
        <f>Validation!B648</f>
        <v>Pass</v>
      </c>
      <c r="B648" s="150"/>
      <c r="C648" s="150"/>
      <c r="D648" s="150"/>
      <c r="E648" s="151"/>
      <c r="F648" s="152"/>
      <c r="G648" s="150"/>
      <c r="H648" s="149"/>
      <c r="I648" s="40"/>
      <c r="J648" s="149"/>
      <c r="K648" s="102"/>
      <c r="L648" s="40"/>
      <c r="M648" s="123"/>
      <c r="N648" s="137"/>
      <c r="O648" s="137"/>
      <c r="P648" s="95"/>
      <c r="Q648" s="94"/>
      <c r="R648" s="96"/>
      <c r="S648" s="95"/>
      <c r="T648" s="40"/>
      <c r="U648" s="40"/>
      <c r="V648" s="185"/>
      <c r="W648" s="167"/>
      <c r="X648" s="96"/>
      <c r="Y648" s="99"/>
      <c r="Z648" s="40"/>
      <c r="AA648" s="40"/>
      <c r="AB648" s="171"/>
      <c r="AC648" s="172"/>
      <c r="AD648" s="40"/>
      <c r="AE648" s="40"/>
      <c r="AF648" s="94"/>
      <c r="AG648" s="94"/>
      <c r="AH648" s="100"/>
      <c r="AI648" s="170"/>
      <c r="AJ648" s="169"/>
      <c r="AK648" s="98"/>
      <c r="AL648" s="168"/>
      <c r="AM648" s="97"/>
      <c r="AN648" s="98"/>
      <c r="AO648" s="98"/>
      <c r="AP648" s="225"/>
      <c r="AQ648" s="175"/>
      <c r="AR648" s="98"/>
      <c r="AS648" s="235"/>
      <c r="AT648" s="168"/>
      <c r="AU648" s="136"/>
      <c r="AV648" s="99"/>
      <c r="AW648" s="40"/>
      <c r="AX648" s="40"/>
      <c r="AY648" s="40"/>
      <c r="AZ648" s="40"/>
      <c r="BA648" s="40"/>
      <c r="BB648" s="40"/>
      <c r="BC648" s="40"/>
      <c r="BD648" s="40"/>
      <c r="BE648" s="40"/>
      <c r="BF648" s="101"/>
      <c r="BG648" s="96"/>
      <c r="BH648" s="99"/>
      <c r="BI648" s="40"/>
      <c r="BJ648" s="40"/>
      <c r="BK648" s="40"/>
      <c r="BL648" s="40"/>
      <c r="BM648" s="40"/>
      <c r="BN648" s="40"/>
      <c r="BO648" s="40"/>
      <c r="BP648" s="100"/>
      <c r="BQ648" s="40"/>
      <c r="BR648" s="40"/>
      <c r="BS648" s="40"/>
      <c r="BT648" s="40"/>
      <c r="BU648" s="40"/>
      <c r="BV648" s="40"/>
      <c r="BW648" s="40"/>
      <c r="BX648" s="40"/>
      <c r="BY648" s="100"/>
      <c r="BZ648" s="99"/>
      <c r="CA648" s="40"/>
      <c r="CB648" s="40"/>
      <c r="CC648" s="40"/>
      <c r="CD648" s="40"/>
      <c r="CE648" s="40"/>
      <c r="CF648" s="40"/>
      <c r="CG648" s="40"/>
      <c r="CH648" s="40"/>
      <c r="CI648" s="40"/>
      <c r="CJ648" s="40"/>
      <c r="CK648" s="40"/>
      <c r="CL648" s="40"/>
      <c r="CM648" s="40"/>
      <c r="CN648" s="40"/>
      <c r="CO648" s="40"/>
      <c r="CP648" s="40"/>
      <c r="CQ648" s="40"/>
      <c r="CR648" s="40"/>
      <c r="CS648" s="102"/>
      <c r="CT648" s="103"/>
      <c r="CU648" s="40"/>
      <c r="CV648" s="40"/>
      <c r="CW648" s="40"/>
      <c r="CX648" s="40"/>
      <c r="CY648" s="40"/>
      <c r="CZ648" s="40"/>
      <c r="DA648" s="40"/>
      <c r="DB648" s="40"/>
      <c r="DC648" s="40"/>
      <c r="DD648" s="40"/>
      <c r="DE648" s="40"/>
      <c r="DF648" s="40"/>
      <c r="DG648" s="40"/>
      <c r="DH648" s="40"/>
      <c r="DI648" s="40"/>
      <c r="DJ648" s="40"/>
      <c r="DK648" s="40"/>
      <c r="DL648" s="40"/>
      <c r="DM648" s="40"/>
      <c r="DN648" s="40"/>
      <c r="DO648" s="94"/>
      <c r="DP648" s="100"/>
      <c r="DQ648" s="104"/>
      <c r="DR648" s="105"/>
      <c r="DS648" s="105"/>
      <c r="DT648" s="105"/>
      <c r="DU648" s="105"/>
      <c r="DV648" s="105"/>
      <c r="DW648" s="94"/>
      <c r="DX648" s="191"/>
      <c r="DY648" s="104"/>
      <c r="DZ648" s="105"/>
      <c r="EA648" s="105"/>
      <c r="EB648" s="105"/>
      <c r="EC648" s="105"/>
      <c r="ED648" s="105"/>
      <c r="EE648" s="105"/>
      <c r="EF648" s="94"/>
      <c r="EG648" s="96"/>
      <c r="EH648" s="18"/>
      <c r="EI648" s="2"/>
      <c r="EJ648" s="2"/>
      <c r="EK648" s="100"/>
      <c r="EL648" s="99"/>
      <c r="EM648" s="40"/>
      <c r="EN648" s="40"/>
      <c r="EO648" s="100"/>
      <c r="EP648" s="99"/>
      <c r="EQ648" s="40"/>
      <c r="ER648" s="40"/>
      <c r="ES648" s="40"/>
      <c r="ET648" s="40"/>
      <c r="EU648" s="40"/>
      <c r="EV648" s="40"/>
      <c r="EW648" s="100"/>
      <c r="EX648" s="99"/>
      <c r="EY648" s="40"/>
      <c r="EZ648" s="40"/>
      <c r="FA648" s="40"/>
      <c r="FB648" s="40"/>
      <c r="FC648" s="40"/>
      <c r="FD648" s="40"/>
      <c r="FE648" s="100"/>
    </row>
    <row r="649" spans="1:161">
      <c r="A649" s="119" t="str">
        <f>Validation!B649</f>
        <v>Pass</v>
      </c>
      <c r="B649" s="150"/>
      <c r="C649" s="150"/>
      <c r="D649" s="150"/>
      <c r="E649" s="151"/>
      <c r="F649" s="152"/>
      <c r="G649" s="150"/>
      <c r="H649" s="149"/>
      <c r="I649" s="40"/>
      <c r="J649" s="149"/>
      <c r="K649" s="102"/>
      <c r="L649" s="40"/>
      <c r="M649" s="123"/>
      <c r="N649" s="137"/>
      <c r="O649" s="137"/>
      <c r="P649" s="95"/>
      <c r="Q649" s="94"/>
      <c r="R649" s="96"/>
      <c r="S649" s="95"/>
      <c r="T649" s="40"/>
      <c r="U649" s="40"/>
      <c r="V649" s="185"/>
      <c r="W649" s="167"/>
      <c r="X649" s="96"/>
      <c r="Y649" s="99"/>
      <c r="Z649" s="40"/>
      <c r="AA649" s="40"/>
      <c r="AB649" s="171"/>
      <c r="AC649" s="172"/>
      <c r="AD649" s="40"/>
      <c r="AE649" s="40"/>
      <c r="AF649" s="94"/>
      <c r="AG649" s="94"/>
      <c r="AH649" s="100"/>
      <c r="AI649" s="170"/>
      <c r="AJ649" s="169"/>
      <c r="AK649" s="98"/>
      <c r="AL649" s="168"/>
      <c r="AM649" s="97"/>
      <c r="AN649" s="98"/>
      <c r="AO649" s="98"/>
      <c r="AP649" s="225"/>
      <c r="AQ649" s="175"/>
      <c r="AR649" s="98"/>
      <c r="AS649" s="235"/>
      <c r="AT649" s="168"/>
      <c r="AU649" s="136"/>
      <c r="AV649" s="99"/>
      <c r="AW649" s="40"/>
      <c r="AX649" s="40"/>
      <c r="AY649" s="40"/>
      <c r="AZ649" s="40"/>
      <c r="BA649" s="40"/>
      <c r="BB649" s="40"/>
      <c r="BC649" s="40"/>
      <c r="BD649" s="40"/>
      <c r="BE649" s="40"/>
      <c r="BF649" s="101"/>
      <c r="BG649" s="96"/>
      <c r="BH649" s="99"/>
      <c r="BI649" s="40"/>
      <c r="BJ649" s="40"/>
      <c r="BK649" s="40"/>
      <c r="BL649" s="40"/>
      <c r="BM649" s="40"/>
      <c r="BN649" s="40"/>
      <c r="BO649" s="40"/>
      <c r="BP649" s="100"/>
      <c r="BQ649" s="40"/>
      <c r="BR649" s="40"/>
      <c r="BS649" s="40"/>
      <c r="BT649" s="40"/>
      <c r="BU649" s="40"/>
      <c r="BV649" s="40"/>
      <c r="BW649" s="40"/>
      <c r="BX649" s="40"/>
      <c r="BY649" s="100"/>
      <c r="BZ649" s="99"/>
      <c r="CA649" s="40"/>
      <c r="CB649" s="40"/>
      <c r="CC649" s="40"/>
      <c r="CD649" s="40"/>
      <c r="CE649" s="40"/>
      <c r="CF649" s="40"/>
      <c r="CG649" s="40"/>
      <c r="CH649" s="40"/>
      <c r="CI649" s="40"/>
      <c r="CJ649" s="40"/>
      <c r="CK649" s="40"/>
      <c r="CL649" s="40"/>
      <c r="CM649" s="40"/>
      <c r="CN649" s="40"/>
      <c r="CO649" s="40"/>
      <c r="CP649" s="40"/>
      <c r="CQ649" s="40"/>
      <c r="CR649" s="40"/>
      <c r="CS649" s="102"/>
      <c r="CT649" s="103"/>
      <c r="CU649" s="40"/>
      <c r="CV649" s="40"/>
      <c r="CW649" s="40"/>
      <c r="CX649" s="40"/>
      <c r="CY649" s="40"/>
      <c r="CZ649" s="40"/>
      <c r="DA649" s="40"/>
      <c r="DB649" s="40"/>
      <c r="DC649" s="40"/>
      <c r="DD649" s="40"/>
      <c r="DE649" s="40"/>
      <c r="DF649" s="40"/>
      <c r="DG649" s="40"/>
      <c r="DH649" s="40"/>
      <c r="DI649" s="40"/>
      <c r="DJ649" s="40"/>
      <c r="DK649" s="40"/>
      <c r="DL649" s="40"/>
      <c r="DM649" s="40"/>
      <c r="DN649" s="40"/>
      <c r="DO649" s="94"/>
      <c r="DP649" s="100"/>
      <c r="DQ649" s="104"/>
      <c r="DR649" s="105"/>
      <c r="DS649" s="105"/>
      <c r="DT649" s="105"/>
      <c r="DU649" s="105"/>
      <c r="DV649" s="105"/>
      <c r="DW649" s="94"/>
      <c r="DX649" s="191"/>
      <c r="DY649" s="104"/>
      <c r="DZ649" s="105"/>
      <c r="EA649" s="105"/>
      <c r="EB649" s="105"/>
      <c r="EC649" s="105"/>
      <c r="ED649" s="105"/>
      <c r="EE649" s="105"/>
      <c r="EF649" s="94"/>
      <c r="EG649" s="96"/>
      <c r="EH649" s="18"/>
      <c r="EI649" s="2"/>
      <c r="EJ649" s="2"/>
      <c r="EK649" s="100"/>
      <c r="EL649" s="99"/>
      <c r="EM649" s="40"/>
      <c r="EN649" s="40"/>
      <c r="EO649" s="100"/>
      <c r="EP649" s="99"/>
      <c r="EQ649" s="40"/>
      <c r="ER649" s="40"/>
      <c r="ES649" s="40"/>
      <c r="ET649" s="40"/>
      <c r="EU649" s="40"/>
      <c r="EV649" s="40"/>
      <c r="EW649" s="100"/>
      <c r="EX649" s="99"/>
      <c r="EY649" s="40"/>
      <c r="EZ649" s="40"/>
      <c r="FA649" s="40"/>
      <c r="FB649" s="40"/>
      <c r="FC649" s="40"/>
      <c r="FD649" s="40"/>
      <c r="FE649" s="100"/>
    </row>
    <row r="650" spans="1:161">
      <c r="A650" s="119" t="str">
        <f>Validation!B650</f>
        <v>Pass</v>
      </c>
      <c r="B650" s="150"/>
      <c r="C650" s="150"/>
      <c r="D650" s="150"/>
      <c r="E650" s="151"/>
      <c r="F650" s="152"/>
      <c r="G650" s="150"/>
      <c r="H650" s="149"/>
      <c r="I650" s="40"/>
      <c r="J650" s="149"/>
      <c r="K650" s="102"/>
      <c r="L650" s="40"/>
      <c r="M650" s="123"/>
      <c r="N650" s="137"/>
      <c r="O650" s="137"/>
      <c r="P650" s="95"/>
      <c r="Q650" s="94"/>
      <c r="R650" s="96"/>
      <c r="S650" s="95"/>
      <c r="T650" s="40"/>
      <c r="U650" s="40"/>
      <c r="V650" s="185"/>
      <c r="W650" s="167"/>
      <c r="X650" s="96"/>
      <c r="Y650" s="99"/>
      <c r="Z650" s="40"/>
      <c r="AA650" s="40"/>
      <c r="AB650" s="171"/>
      <c r="AC650" s="172"/>
      <c r="AD650" s="40"/>
      <c r="AE650" s="40"/>
      <c r="AF650" s="94"/>
      <c r="AG650" s="94"/>
      <c r="AH650" s="100"/>
      <c r="AI650" s="170"/>
      <c r="AJ650" s="169"/>
      <c r="AK650" s="98"/>
      <c r="AL650" s="168"/>
      <c r="AM650" s="97"/>
      <c r="AN650" s="98"/>
      <c r="AO650" s="98"/>
      <c r="AP650" s="225"/>
      <c r="AQ650" s="175"/>
      <c r="AR650" s="98"/>
      <c r="AS650" s="235"/>
      <c r="AT650" s="168"/>
      <c r="AU650" s="136"/>
      <c r="AV650" s="99"/>
      <c r="AW650" s="40"/>
      <c r="AX650" s="40"/>
      <c r="AY650" s="40"/>
      <c r="AZ650" s="40"/>
      <c r="BA650" s="40"/>
      <c r="BB650" s="40"/>
      <c r="BC650" s="40"/>
      <c r="BD650" s="40"/>
      <c r="BE650" s="40"/>
      <c r="BF650" s="101"/>
      <c r="BG650" s="96"/>
      <c r="BH650" s="99"/>
      <c r="BI650" s="40"/>
      <c r="BJ650" s="40"/>
      <c r="BK650" s="40"/>
      <c r="BL650" s="40"/>
      <c r="BM650" s="40"/>
      <c r="BN650" s="40"/>
      <c r="BO650" s="40"/>
      <c r="BP650" s="100"/>
      <c r="BQ650" s="40"/>
      <c r="BR650" s="40"/>
      <c r="BS650" s="40"/>
      <c r="BT650" s="40"/>
      <c r="BU650" s="40"/>
      <c r="BV650" s="40"/>
      <c r="BW650" s="40"/>
      <c r="BX650" s="40"/>
      <c r="BY650" s="100"/>
      <c r="BZ650" s="99"/>
      <c r="CA650" s="40"/>
      <c r="CB650" s="40"/>
      <c r="CC650" s="40"/>
      <c r="CD650" s="40"/>
      <c r="CE650" s="40"/>
      <c r="CF650" s="40"/>
      <c r="CG650" s="40"/>
      <c r="CH650" s="40"/>
      <c r="CI650" s="40"/>
      <c r="CJ650" s="40"/>
      <c r="CK650" s="40"/>
      <c r="CL650" s="40"/>
      <c r="CM650" s="40"/>
      <c r="CN650" s="40"/>
      <c r="CO650" s="40"/>
      <c r="CP650" s="40"/>
      <c r="CQ650" s="40"/>
      <c r="CR650" s="40"/>
      <c r="CS650" s="102"/>
      <c r="CT650" s="103"/>
      <c r="CU650" s="40"/>
      <c r="CV650" s="40"/>
      <c r="CW650" s="40"/>
      <c r="CX650" s="40"/>
      <c r="CY650" s="40"/>
      <c r="CZ650" s="40"/>
      <c r="DA650" s="40"/>
      <c r="DB650" s="40"/>
      <c r="DC650" s="40"/>
      <c r="DD650" s="40"/>
      <c r="DE650" s="40"/>
      <c r="DF650" s="40"/>
      <c r="DG650" s="40"/>
      <c r="DH650" s="40"/>
      <c r="DI650" s="40"/>
      <c r="DJ650" s="40"/>
      <c r="DK650" s="40"/>
      <c r="DL650" s="40"/>
      <c r="DM650" s="40"/>
      <c r="DN650" s="40"/>
      <c r="DO650" s="94"/>
      <c r="DP650" s="100"/>
      <c r="DQ650" s="104"/>
      <c r="DR650" s="105"/>
      <c r="DS650" s="105"/>
      <c r="DT650" s="105"/>
      <c r="DU650" s="105"/>
      <c r="DV650" s="105"/>
      <c r="DW650" s="94"/>
      <c r="DX650" s="191"/>
      <c r="DY650" s="104"/>
      <c r="DZ650" s="105"/>
      <c r="EA650" s="105"/>
      <c r="EB650" s="105"/>
      <c r="EC650" s="105"/>
      <c r="ED650" s="105"/>
      <c r="EE650" s="105"/>
      <c r="EF650" s="94"/>
      <c r="EG650" s="96"/>
      <c r="EH650" s="18"/>
      <c r="EI650" s="2"/>
      <c r="EJ650" s="2"/>
      <c r="EK650" s="100"/>
      <c r="EL650" s="99"/>
      <c r="EM650" s="40"/>
      <c r="EN650" s="40"/>
      <c r="EO650" s="100"/>
      <c r="EP650" s="99"/>
      <c r="EQ650" s="40"/>
      <c r="ER650" s="40"/>
      <c r="ES650" s="40"/>
      <c r="ET650" s="40"/>
      <c r="EU650" s="40"/>
      <c r="EV650" s="40"/>
      <c r="EW650" s="100"/>
      <c r="EX650" s="99"/>
      <c r="EY650" s="40"/>
      <c r="EZ650" s="40"/>
      <c r="FA650" s="40"/>
      <c r="FB650" s="40"/>
      <c r="FC650" s="40"/>
      <c r="FD650" s="40"/>
      <c r="FE650" s="100"/>
    </row>
    <row r="651" spans="1:161">
      <c r="A651" s="119" t="str">
        <f>Validation!B651</f>
        <v>Pass</v>
      </c>
      <c r="B651" s="150"/>
      <c r="C651" s="150"/>
      <c r="D651" s="150"/>
      <c r="E651" s="151"/>
      <c r="F651" s="152"/>
      <c r="G651" s="150"/>
      <c r="H651" s="149"/>
      <c r="I651" s="40"/>
      <c r="J651" s="149"/>
      <c r="K651" s="102"/>
      <c r="L651" s="40"/>
      <c r="M651" s="123"/>
      <c r="N651" s="137"/>
      <c r="O651" s="137"/>
      <c r="P651" s="95"/>
      <c r="Q651" s="94"/>
      <c r="R651" s="96"/>
      <c r="S651" s="95"/>
      <c r="T651" s="40"/>
      <c r="U651" s="40"/>
      <c r="V651" s="185"/>
      <c r="W651" s="167"/>
      <c r="X651" s="96"/>
      <c r="Y651" s="99"/>
      <c r="Z651" s="40"/>
      <c r="AA651" s="40"/>
      <c r="AB651" s="171"/>
      <c r="AC651" s="172"/>
      <c r="AD651" s="40"/>
      <c r="AE651" s="40"/>
      <c r="AF651" s="94"/>
      <c r="AG651" s="94"/>
      <c r="AH651" s="100"/>
      <c r="AI651" s="170"/>
      <c r="AJ651" s="169"/>
      <c r="AK651" s="98"/>
      <c r="AL651" s="168"/>
      <c r="AM651" s="97"/>
      <c r="AN651" s="98"/>
      <c r="AO651" s="98"/>
      <c r="AP651" s="225"/>
      <c r="AQ651" s="175"/>
      <c r="AR651" s="98"/>
      <c r="AS651" s="235"/>
      <c r="AT651" s="168"/>
      <c r="AU651" s="136"/>
      <c r="AV651" s="99"/>
      <c r="AW651" s="40"/>
      <c r="AX651" s="40"/>
      <c r="AY651" s="40"/>
      <c r="AZ651" s="40"/>
      <c r="BA651" s="40"/>
      <c r="BB651" s="40"/>
      <c r="BC651" s="40"/>
      <c r="BD651" s="40"/>
      <c r="BE651" s="40"/>
      <c r="BF651" s="101"/>
      <c r="BG651" s="96"/>
      <c r="BH651" s="99"/>
      <c r="BI651" s="40"/>
      <c r="BJ651" s="40"/>
      <c r="BK651" s="40"/>
      <c r="BL651" s="40"/>
      <c r="BM651" s="40"/>
      <c r="BN651" s="40"/>
      <c r="BO651" s="40"/>
      <c r="BP651" s="100"/>
      <c r="BQ651" s="40"/>
      <c r="BR651" s="40"/>
      <c r="BS651" s="40"/>
      <c r="BT651" s="40"/>
      <c r="BU651" s="40"/>
      <c r="BV651" s="40"/>
      <c r="BW651" s="40"/>
      <c r="BX651" s="40"/>
      <c r="BY651" s="100"/>
      <c r="BZ651" s="99"/>
      <c r="CA651" s="40"/>
      <c r="CB651" s="40"/>
      <c r="CC651" s="40"/>
      <c r="CD651" s="40"/>
      <c r="CE651" s="40"/>
      <c r="CF651" s="40"/>
      <c r="CG651" s="40"/>
      <c r="CH651" s="40"/>
      <c r="CI651" s="40"/>
      <c r="CJ651" s="40"/>
      <c r="CK651" s="40"/>
      <c r="CL651" s="40"/>
      <c r="CM651" s="40"/>
      <c r="CN651" s="40"/>
      <c r="CO651" s="40"/>
      <c r="CP651" s="40"/>
      <c r="CQ651" s="40"/>
      <c r="CR651" s="40"/>
      <c r="CS651" s="102"/>
      <c r="CT651" s="103"/>
      <c r="CU651" s="40"/>
      <c r="CV651" s="40"/>
      <c r="CW651" s="40"/>
      <c r="CX651" s="40"/>
      <c r="CY651" s="40"/>
      <c r="CZ651" s="40"/>
      <c r="DA651" s="40"/>
      <c r="DB651" s="40"/>
      <c r="DC651" s="40"/>
      <c r="DD651" s="40"/>
      <c r="DE651" s="40"/>
      <c r="DF651" s="40"/>
      <c r="DG651" s="40"/>
      <c r="DH651" s="40"/>
      <c r="DI651" s="40"/>
      <c r="DJ651" s="40"/>
      <c r="DK651" s="40"/>
      <c r="DL651" s="40"/>
      <c r="DM651" s="40"/>
      <c r="DN651" s="40"/>
      <c r="DO651" s="94"/>
      <c r="DP651" s="100"/>
      <c r="DQ651" s="104"/>
      <c r="DR651" s="105"/>
      <c r="DS651" s="105"/>
      <c r="DT651" s="105"/>
      <c r="DU651" s="105"/>
      <c r="DV651" s="105"/>
      <c r="DW651" s="94"/>
      <c r="DX651" s="191"/>
      <c r="DY651" s="104"/>
      <c r="DZ651" s="105"/>
      <c r="EA651" s="105"/>
      <c r="EB651" s="105"/>
      <c r="EC651" s="105"/>
      <c r="ED651" s="105"/>
      <c r="EE651" s="105"/>
      <c r="EF651" s="94"/>
      <c r="EG651" s="96"/>
      <c r="EH651" s="18"/>
      <c r="EI651" s="2"/>
      <c r="EJ651" s="2"/>
      <c r="EK651" s="100"/>
      <c r="EL651" s="99"/>
      <c r="EM651" s="40"/>
      <c r="EN651" s="40"/>
      <c r="EO651" s="100"/>
      <c r="EP651" s="99"/>
      <c r="EQ651" s="40"/>
      <c r="ER651" s="40"/>
      <c r="ES651" s="40"/>
      <c r="ET651" s="40"/>
      <c r="EU651" s="40"/>
      <c r="EV651" s="40"/>
      <c r="EW651" s="100"/>
      <c r="EX651" s="99"/>
      <c r="EY651" s="40"/>
      <c r="EZ651" s="40"/>
      <c r="FA651" s="40"/>
      <c r="FB651" s="40"/>
      <c r="FC651" s="40"/>
      <c r="FD651" s="40"/>
      <c r="FE651" s="100"/>
    </row>
    <row r="652" spans="1:161">
      <c r="A652" s="119" t="str">
        <f>Validation!B652</f>
        <v>Pass</v>
      </c>
      <c r="B652" s="150"/>
      <c r="C652" s="150"/>
      <c r="D652" s="150"/>
      <c r="E652" s="151"/>
      <c r="F652" s="152"/>
      <c r="G652" s="150"/>
      <c r="H652" s="149"/>
      <c r="I652" s="40"/>
      <c r="J652" s="149"/>
      <c r="K652" s="102"/>
      <c r="L652" s="40"/>
      <c r="M652" s="123"/>
      <c r="N652" s="137"/>
      <c r="O652" s="137"/>
      <c r="P652" s="95"/>
      <c r="Q652" s="94"/>
      <c r="R652" s="96"/>
      <c r="S652" s="95"/>
      <c r="T652" s="40"/>
      <c r="U652" s="40"/>
      <c r="V652" s="185"/>
      <c r="W652" s="167"/>
      <c r="X652" s="96"/>
      <c r="Y652" s="99"/>
      <c r="Z652" s="40"/>
      <c r="AA652" s="40"/>
      <c r="AB652" s="171"/>
      <c r="AC652" s="172"/>
      <c r="AD652" s="40"/>
      <c r="AE652" s="40"/>
      <c r="AF652" s="94"/>
      <c r="AG652" s="94"/>
      <c r="AH652" s="100"/>
      <c r="AI652" s="170"/>
      <c r="AJ652" s="169"/>
      <c r="AK652" s="98"/>
      <c r="AL652" s="168"/>
      <c r="AM652" s="97"/>
      <c r="AN652" s="98"/>
      <c r="AO652" s="98"/>
      <c r="AP652" s="225"/>
      <c r="AQ652" s="175"/>
      <c r="AR652" s="98"/>
      <c r="AS652" s="235"/>
      <c r="AT652" s="168"/>
      <c r="AU652" s="136"/>
      <c r="AV652" s="99"/>
      <c r="AW652" s="40"/>
      <c r="AX652" s="40"/>
      <c r="AY652" s="40"/>
      <c r="AZ652" s="40"/>
      <c r="BA652" s="40"/>
      <c r="BB652" s="40"/>
      <c r="BC652" s="40"/>
      <c r="BD652" s="40"/>
      <c r="BE652" s="40"/>
      <c r="BF652" s="101"/>
      <c r="BG652" s="96"/>
      <c r="BH652" s="99"/>
      <c r="BI652" s="40"/>
      <c r="BJ652" s="40"/>
      <c r="BK652" s="40"/>
      <c r="BL652" s="40"/>
      <c r="BM652" s="40"/>
      <c r="BN652" s="40"/>
      <c r="BO652" s="40"/>
      <c r="BP652" s="100"/>
      <c r="BQ652" s="40"/>
      <c r="BR652" s="40"/>
      <c r="BS652" s="40"/>
      <c r="BT652" s="40"/>
      <c r="BU652" s="40"/>
      <c r="BV652" s="40"/>
      <c r="BW652" s="40"/>
      <c r="BX652" s="40"/>
      <c r="BY652" s="100"/>
      <c r="BZ652" s="99"/>
      <c r="CA652" s="40"/>
      <c r="CB652" s="40"/>
      <c r="CC652" s="40"/>
      <c r="CD652" s="40"/>
      <c r="CE652" s="40"/>
      <c r="CF652" s="40"/>
      <c r="CG652" s="40"/>
      <c r="CH652" s="40"/>
      <c r="CI652" s="40"/>
      <c r="CJ652" s="40"/>
      <c r="CK652" s="40"/>
      <c r="CL652" s="40"/>
      <c r="CM652" s="40"/>
      <c r="CN652" s="40"/>
      <c r="CO652" s="40"/>
      <c r="CP652" s="40"/>
      <c r="CQ652" s="40"/>
      <c r="CR652" s="40"/>
      <c r="CS652" s="102"/>
      <c r="CT652" s="103"/>
      <c r="CU652" s="40"/>
      <c r="CV652" s="40"/>
      <c r="CW652" s="40"/>
      <c r="CX652" s="40"/>
      <c r="CY652" s="40"/>
      <c r="CZ652" s="40"/>
      <c r="DA652" s="40"/>
      <c r="DB652" s="40"/>
      <c r="DC652" s="40"/>
      <c r="DD652" s="40"/>
      <c r="DE652" s="40"/>
      <c r="DF652" s="40"/>
      <c r="DG652" s="40"/>
      <c r="DH652" s="40"/>
      <c r="DI652" s="40"/>
      <c r="DJ652" s="40"/>
      <c r="DK652" s="40"/>
      <c r="DL652" s="40"/>
      <c r="DM652" s="40"/>
      <c r="DN652" s="40"/>
      <c r="DO652" s="94"/>
      <c r="DP652" s="100"/>
      <c r="DQ652" s="104"/>
      <c r="DR652" s="105"/>
      <c r="DS652" s="105"/>
      <c r="DT652" s="105"/>
      <c r="DU652" s="105"/>
      <c r="DV652" s="105"/>
      <c r="DW652" s="94"/>
      <c r="DX652" s="191"/>
      <c r="DY652" s="104"/>
      <c r="DZ652" s="105"/>
      <c r="EA652" s="105"/>
      <c r="EB652" s="105"/>
      <c r="EC652" s="105"/>
      <c r="ED652" s="105"/>
      <c r="EE652" s="105"/>
      <c r="EF652" s="94"/>
      <c r="EG652" s="96"/>
      <c r="EH652" s="18"/>
      <c r="EI652" s="2"/>
      <c r="EJ652" s="2"/>
      <c r="EK652" s="100"/>
      <c r="EL652" s="99"/>
      <c r="EM652" s="40"/>
      <c r="EN652" s="40"/>
      <c r="EO652" s="100"/>
      <c r="EP652" s="99"/>
      <c r="EQ652" s="40"/>
      <c r="ER652" s="40"/>
      <c r="ES652" s="40"/>
      <c r="ET652" s="40"/>
      <c r="EU652" s="40"/>
      <c r="EV652" s="40"/>
      <c r="EW652" s="100"/>
      <c r="EX652" s="99"/>
      <c r="EY652" s="40"/>
      <c r="EZ652" s="40"/>
      <c r="FA652" s="40"/>
      <c r="FB652" s="40"/>
      <c r="FC652" s="40"/>
      <c r="FD652" s="40"/>
      <c r="FE652" s="100"/>
    </row>
    <row r="653" spans="1:161">
      <c r="A653" s="119" t="str">
        <f>Validation!B653</f>
        <v>Pass</v>
      </c>
      <c r="B653" s="150"/>
      <c r="C653" s="150"/>
      <c r="D653" s="150"/>
      <c r="E653" s="151"/>
      <c r="F653" s="152"/>
      <c r="G653" s="150"/>
      <c r="H653" s="149"/>
      <c r="I653" s="40"/>
      <c r="J653" s="149"/>
      <c r="K653" s="102"/>
      <c r="L653" s="40"/>
      <c r="M653" s="123"/>
      <c r="N653" s="137"/>
      <c r="O653" s="137"/>
      <c r="P653" s="95"/>
      <c r="Q653" s="94"/>
      <c r="R653" s="96"/>
      <c r="S653" s="95"/>
      <c r="T653" s="40"/>
      <c r="U653" s="40"/>
      <c r="V653" s="185"/>
      <c r="W653" s="167"/>
      <c r="X653" s="96"/>
      <c r="Y653" s="99"/>
      <c r="Z653" s="40"/>
      <c r="AA653" s="40"/>
      <c r="AB653" s="171"/>
      <c r="AC653" s="172"/>
      <c r="AD653" s="40"/>
      <c r="AE653" s="40"/>
      <c r="AF653" s="94"/>
      <c r="AG653" s="94"/>
      <c r="AH653" s="100"/>
      <c r="AI653" s="170"/>
      <c r="AJ653" s="169"/>
      <c r="AK653" s="98"/>
      <c r="AL653" s="168"/>
      <c r="AM653" s="97"/>
      <c r="AN653" s="98"/>
      <c r="AO653" s="98"/>
      <c r="AP653" s="225"/>
      <c r="AQ653" s="175"/>
      <c r="AR653" s="98"/>
      <c r="AS653" s="235"/>
      <c r="AT653" s="168"/>
      <c r="AU653" s="136"/>
      <c r="AV653" s="99"/>
      <c r="AW653" s="40"/>
      <c r="AX653" s="40"/>
      <c r="AY653" s="40"/>
      <c r="AZ653" s="40"/>
      <c r="BA653" s="40"/>
      <c r="BB653" s="40"/>
      <c r="BC653" s="40"/>
      <c r="BD653" s="40"/>
      <c r="BE653" s="40"/>
      <c r="BF653" s="101"/>
      <c r="BG653" s="96"/>
      <c r="BH653" s="99"/>
      <c r="BI653" s="40"/>
      <c r="BJ653" s="40"/>
      <c r="BK653" s="40"/>
      <c r="BL653" s="40"/>
      <c r="BM653" s="40"/>
      <c r="BN653" s="40"/>
      <c r="BO653" s="40"/>
      <c r="BP653" s="100"/>
      <c r="BQ653" s="40"/>
      <c r="BR653" s="40"/>
      <c r="BS653" s="40"/>
      <c r="BT653" s="40"/>
      <c r="BU653" s="40"/>
      <c r="BV653" s="40"/>
      <c r="BW653" s="40"/>
      <c r="BX653" s="40"/>
      <c r="BY653" s="100"/>
      <c r="BZ653" s="99"/>
      <c r="CA653" s="40"/>
      <c r="CB653" s="40"/>
      <c r="CC653" s="40"/>
      <c r="CD653" s="40"/>
      <c r="CE653" s="40"/>
      <c r="CF653" s="40"/>
      <c r="CG653" s="40"/>
      <c r="CH653" s="40"/>
      <c r="CI653" s="40"/>
      <c r="CJ653" s="40"/>
      <c r="CK653" s="40"/>
      <c r="CL653" s="40"/>
      <c r="CM653" s="40"/>
      <c r="CN653" s="40"/>
      <c r="CO653" s="40"/>
      <c r="CP653" s="40"/>
      <c r="CQ653" s="40"/>
      <c r="CR653" s="40"/>
      <c r="CS653" s="102"/>
      <c r="CT653" s="103"/>
      <c r="CU653" s="40"/>
      <c r="CV653" s="40"/>
      <c r="CW653" s="40"/>
      <c r="CX653" s="40"/>
      <c r="CY653" s="40"/>
      <c r="CZ653" s="40"/>
      <c r="DA653" s="40"/>
      <c r="DB653" s="40"/>
      <c r="DC653" s="40"/>
      <c r="DD653" s="40"/>
      <c r="DE653" s="40"/>
      <c r="DF653" s="40"/>
      <c r="DG653" s="40"/>
      <c r="DH653" s="40"/>
      <c r="DI653" s="40"/>
      <c r="DJ653" s="40"/>
      <c r="DK653" s="40"/>
      <c r="DL653" s="40"/>
      <c r="DM653" s="40"/>
      <c r="DN653" s="40"/>
      <c r="DO653" s="94"/>
      <c r="DP653" s="100"/>
      <c r="DQ653" s="104"/>
      <c r="DR653" s="105"/>
      <c r="DS653" s="105"/>
      <c r="DT653" s="105"/>
      <c r="DU653" s="105"/>
      <c r="DV653" s="105"/>
      <c r="DW653" s="94"/>
      <c r="DX653" s="191"/>
      <c r="DY653" s="104"/>
      <c r="DZ653" s="105"/>
      <c r="EA653" s="105"/>
      <c r="EB653" s="105"/>
      <c r="EC653" s="105"/>
      <c r="ED653" s="105"/>
      <c r="EE653" s="105"/>
      <c r="EF653" s="94"/>
      <c r="EG653" s="96"/>
      <c r="EH653" s="18"/>
      <c r="EI653" s="2"/>
      <c r="EJ653" s="2"/>
      <c r="EK653" s="100"/>
      <c r="EL653" s="99"/>
      <c r="EM653" s="40"/>
      <c r="EN653" s="40"/>
      <c r="EO653" s="100"/>
      <c r="EP653" s="99"/>
      <c r="EQ653" s="40"/>
      <c r="ER653" s="40"/>
      <c r="ES653" s="40"/>
      <c r="ET653" s="40"/>
      <c r="EU653" s="40"/>
      <c r="EV653" s="40"/>
      <c r="EW653" s="100"/>
      <c r="EX653" s="99"/>
      <c r="EY653" s="40"/>
      <c r="EZ653" s="40"/>
      <c r="FA653" s="40"/>
      <c r="FB653" s="40"/>
      <c r="FC653" s="40"/>
      <c r="FD653" s="40"/>
      <c r="FE653" s="100"/>
    </row>
    <row r="654" spans="1:161">
      <c r="A654" s="119" t="str">
        <f>Validation!B654</f>
        <v>Pass</v>
      </c>
      <c r="B654" s="150"/>
      <c r="C654" s="150"/>
      <c r="D654" s="150"/>
      <c r="E654" s="151"/>
      <c r="F654" s="152"/>
      <c r="G654" s="150"/>
      <c r="H654" s="149"/>
      <c r="I654" s="40"/>
      <c r="J654" s="149"/>
      <c r="K654" s="102"/>
      <c r="L654" s="40"/>
      <c r="M654" s="123"/>
      <c r="N654" s="137"/>
      <c r="O654" s="137"/>
      <c r="P654" s="95"/>
      <c r="Q654" s="94"/>
      <c r="R654" s="96"/>
      <c r="S654" s="95"/>
      <c r="T654" s="40"/>
      <c r="U654" s="40"/>
      <c r="V654" s="185"/>
      <c r="W654" s="167"/>
      <c r="X654" s="96"/>
      <c r="Y654" s="99"/>
      <c r="Z654" s="40"/>
      <c r="AA654" s="40"/>
      <c r="AB654" s="171"/>
      <c r="AC654" s="172"/>
      <c r="AD654" s="40"/>
      <c r="AE654" s="40"/>
      <c r="AF654" s="94"/>
      <c r="AG654" s="94"/>
      <c r="AH654" s="100"/>
      <c r="AI654" s="170"/>
      <c r="AJ654" s="169"/>
      <c r="AK654" s="98"/>
      <c r="AL654" s="168"/>
      <c r="AM654" s="97"/>
      <c r="AN654" s="98"/>
      <c r="AO654" s="98"/>
      <c r="AP654" s="225"/>
      <c r="AQ654" s="175"/>
      <c r="AR654" s="98"/>
      <c r="AS654" s="235"/>
      <c r="AT654" s="168"/>
      <c r="AU654" s="136"/>
      <c r="AV654" s="99"/>
      <c r="AW654" s="40"/>
      <c r="AX654" s="40"/>
      <c r="AY654" s="40"/>
      <c r="AZ654" s="40"/>
      <c r="BA654" s="40"/>
      <c r="BB654" s="40"/>
      <c r="BC654" s="40"/>
      <c r="BD654" s="40"/>
      <c r="BE654" s="40"/>
      <c r="BF654" s="101"/>
      <c r="BG654" s="96"/>
      <c r="BH654" s="99"/>
      <c r="BI654" s="40"/>
      <c r="BJ654" s="40"/>
      <c r="BK654" s="40"/>
      <c r="BL654" s="40"/>
      <c r="BM654" s="40"/>
      <c r="BN654" s="40"/>
      <c r="BO654" s="40"/>
      <c r="BP654" s="100"/>
      <c r="BQ654" s="40"/>
      <c r="BR654" s="40"/>
      <c r="BS654" s="40"/>
      <c r="BT654" s="40"/>
      <c r="BU654" s="40"/>
      <c r="BV654" s="40"/>
      <c r="BW654" s="40"/>
      <c r="BX654" s="40"/>
      <c r="BY654" s="100"/>
      <c r="BZ654" s="99"/>
      <c r="CA654" s="40"/>
      <c r="CB654" s="40"/>
      <c r="CC654" s="40"/>
      <c r="CD654" s="40"/>
      <c r="CE654" s="40"/>
      <c r="CF654" s="40"/>
      <c r="CG654" s="40"/>
      <c r="CH654" s="40"/>
      <c r="CI654" s="40"/>
      <c r="CJ654" s="40"/>
      <c r="CK654" s="40"/>
      <c r="CL654" s="40"/>
      <c r="CM654" s="40"/>
      <c r="CN654" s="40"/>
      <c r="CO654" s="40"/>
      <c r="CP654" s="40"/>
      <c r="CQ654" s="40"/>
      <c r="CR654" s="40"/>
      <c r="CS654" s="102"/>
      <c r="CT654" s="103"/>
      <c r="CU654" s="40"/>
      <c r="CV654" s="40"/>
      <c r="CW654" s="40"/>
      <c r="CX654" s="40"/>
      <c r="CY654" s="40"/>
      <c r="CZ654" s="40"/>
      <c r="DA654" s="40"/>
      <c r="DB654" s="40"/>
      <c r="DC654" s="40"/>
      <c r="DD654" s="40"/>
      <c r="DE654" s="40"/>
      <c r="DF654" s="40"/>
      <c r="DG654" s="40"/>
      <c r="DH654" s="40"/>
      <c r="DI654" s="40"/>
      <c r="DJ654" s="40"/>
      <c r="DK654" s="40"/>
      <c r="DL654" s="40"/>
      <c r="DM654" s="40"/>
      <c r="DN654" s="40"/>
      <c r="DO654" s="94"/>
      <c r="DP654" s="100"/>
      <c r="DQ654" s="104"/>
      <c r="DR654" s="105"/>
      <c r="DS654" s="105"/>
      <c r="DT654" s="105"/>
      <c r="DU654" s="105"/>
      <c r="DV654" s="105"/>
      <c r="DW654" s="94"/>
      <c r="DX654" s="191"/>
      <c r="DY654" s="104"/>
      <c r="DZ654" s="105"/>
      <c r="EA654" s="105"/>
      <c r="EB654" s="105"/>
      <c r="EC654" s="105"/>
      <c r="ED654" s="105"/>
      <c r="EE654" s="105"/>
      <c r="EF654" s="94"/>
      <c r="EG654" s="96"/>
      <c r="EH654" s="18"/>
      <c r="EI654" s="2"/>
      <c r="EJ654" s="2"/>
      <c r="EK654" s="100"/>
      <c r="EL654" s="99"/>
      <c r="EM654" s="40"/>
      <c r="EN654" s="40"/>
      <c r="EO654" s="100"/>
      <c r="EP654" s="99"/>
      <c r="EQ654" s="40"/>
      <c r="ER654" s="40"/>
      <c r="ES654" s="40"/>
      <c r="ET654" s="40"/>
      <c r="EU654" s="40"/>
      <c r="EV654" s="40"/>
      <c r="EW654" s="100"/>
      <c r="EX654" s="99"/>
      <c r="EY654" s="40"/>
      <c r="EZ654" s="40"/>
      <c r="FA654" s="40"/>
      <c r="FB654" s="40"/>
      <c r="FC654" s="40"/>
      <c r="FD654" s="40"/>
      <c r="FE654" s="100"/>
    </row>
    <row r="655" spans="1:161">
      <c r="A655" s="119" t="str">
        <f>Validation!B655</f>
        <v>Pass</v>
      </c>
      <c r="B655" s="150"/>
      <c r="C655" s="150"/>
      <c r="D655" s="150"/>
      <c r="E655" s="151"/>
      <c r="F655" s="152"/>
      <c r="G655" s="150"/>
      <c r="H655" s="149"/>
      <c r="I655" s="40"/>
      <c r="J655" s="149"/>
      <c r="K655" s="102"/>
      <c r="L655" s="40"/>
      <c r="M655" s="123"/>
      <c r="N655" s="137"/>
      <c r="O655" s="137"/>
      <c r="P655" s="95"/>
      <c r="Q655" s="94"/>
      <c r="R655" s="96"/>
      <c r="S655" s="95"/>
      <c r="T655" s="40"/>
      <c r="U655" s="40"/>
      <c r="V655" s="185"/>
      <c r="W655" s="167"/>
      <c r="X655" s="96"/>
      <c r="Y655" s="99"/>
      <c r="Z655" s="40"/>
      <c r="AA655" s="40"/>
      <c r="AB655" s="171"/>
      <c r="AC655" s="172"/>
      <c r="AD655" s="40"/>
      <c r="AE655" s="40"/>
      <c r="AF655" s="94"/>
      <c r="AG655" s="94"/>
      <c r="AH655" s="100"/>
      <c r="AI655" s="170"/>
      <c r="AJ655" s="169"/>
      <c r="AK655" s="98"/>
      <c r="AL655" s="168"/>
      <c r="AM655" s="97"/>
      <c r="AN655" s="98"/>
      <c r="AO655" s="98"/>
      <c r="AP655" s="225"/>
      <c r="AQ655" s="175"/>
      <c r="AR655" s="98"/>
      <c r="AS655" s="235"/>
      <c r="AT655" s="168"/>
      <c r="AU655" s="136"/>
      <c r="AV655" s="99"/>
      <c r="AW655" s="40"/>
      <c r="AX655" s="40"/>
      <c r="AY655" s="40"/>
      <c r="AZ655" s="40"/>
      <c r="BA655" s="40"/>
      <c r="BB655" s="40"/>
      <c r="BC655" s="40"/>
      <c r="BD655" s="40"/>
      <c r="BE655" s="40"/>
      <c r="BF655" s="101"/>
      <c r="BG655" s="96"/>
      <c r="BH655" s="99"/>
      <c r="BI655" s="40"/>
      <c r="BJ655" s="40"/>
      <c r="BK655" s="40"/>
      <c r="BL655" s="40"/>
      <c r="BM655" s="40"/>
      <c r="BN655" s="40"/>
      <c r="BO655" s="40"/>
      <c r="BP655" s="100"/>
      <c r="BQ655" s="40"/>
      <c r="BR655" s="40"/>
      <c r="BS655" s="40"/>
      <c r="BT655" s="40"/>
      <c r="BU655" s="40"/>
      <c r="BV655" s="40"/>
      <c r="BW655" s="40"/>
      <c r="BX655" s="40"/>
      <c r="BY655" s="100"/>
      <c r="BZ655" s="99"/>
      <c r="CA655" s="40"/>
      <c r="CB655" s="40"/>
      <c r="CC655" s="40"/>
      <c r="CD655" s="40"/>
      <c r="CE655" s="40"/>
      <c r="CF655" s="40"/>
      <c r="CG655" s="40"/>
      <c r="CH655" s="40"/>
      <c r="CI655" s="40"/>
      <c r="CJ655" s="40"/>
      <c r="CK655" s="40"/>
      <c r="CL655" s="40"/>
      <c r="CM655" s="40"/>
      <c r="CN655" s="40"/>
      <c r="CO655" s="40"/>
      <c r="CP655" s="40"/>
      <c r="CQ655" s="40"/>
      <c r="CR655" s="40"/>
      <c r="CS655" s="102"/>
      <c r="CT655" s="103"/>
      <c r="CU655" s="40"/>
      <c r="CV655" s="40"/>
      <c r="CW655" s="40"/>
      <c r="CX655" s="40"/>
      <c r="CY655" s="40"/>
      <c r="CZ655" s="40"/>
      <c r="DA655" s="40"/>
      <c r="DB655" s="40"/>
      <c r="DC655" s="40"/>
      <c r="DD655" s="40"/>
      <c r="DE655" s="40"/>
      <c r="DF655" s="40"/>
      <c r="DG655" s="40"/>
      <c r="DH655" s="40"/>
      <c r="DI655" s="40"/>
      <c r="DJ655" s="40"/>
      <c r="DK655" s="40"/>
      <c r="DL655" s="40"/>
      <c r="DM655" s="40"/>
      <c r="DN655" s="40"/>
      <c r="DO655" s="94"/>
      <c r="DP655" s="100"/>
      <c r="DQ655" s="104"/>
      <c r="DR655" s="105"/>
      <c r="DS655" s="105"/>
      <c r="DT655" s="105"/>
      <c r="DU655" s="105"/>
      <c r="DV655" s="105"/>
      <c r="DW655" s="94"/>
      <c r="DX655" s="191"/>
      <c r="DY655" s="104"/>
      <c r="DZ655" s="105"/>
      <c r="EA655" s="105"/>
      <c r="EB655" s="105"/>
      <c r="EC655" s="105"/>
      <c r="ED655" s="105"/>
      <c r="EE655" s="105"/>
      <c r="EF655" s="94"/>
      <c r="EG655" s="96"/>
      <c r="EH655" s="18"/>
      <c r="EI655" s="2"/>
      <c r="EJ655" s="2"/>
      <c r="EK655" s="100"/>
      <c r="EL655" s="99"/>
      <c r="EM655" s="40"/>
      <c r="EN655" s="40"/>
      <c r="EO655" s="100"/>
      <c r="EP655" s="99"/>
      <c r="EQ655" s="40"/>
      <c r="ER655" s="40"/>
      <c r="ES655" s="40"/>
      <c r="ET655" s="40"/>
      <c r="EU655" s="40"/>
      <c r="EV655" s="40"/>
      <c r="EW655" s="100"/>
      <c r="EX655" s="99"/>
      <c r="EY655" s="40"/>
      <c r="EZ655" s="40"/>
      <c r="FA655" s="40"/>
      <c r="FB655" s="40"/>
      <c r="FC655" s="40"/>
      <c r="FD655" s="40"/>
      <c r="FE655" s="100"/>
    </row>
    <row r="656" spans="1:161">
      <c r="A656" s="119" t="str">
        <f>Validation!B656</f>
        <v>Pass</v>
      </c>
      <c r="B656" s="150"/>
      <c r="C656" s="150"/>
      <c r="D656" s="150"/>
      <c r="E656" s="151"/>
      <c r="F656" s="152"/>
      <c r="G656" s="150"/>
      <c r="H656" s="149"/>
      <c r="I656" s="40"/>
      <c r="J656" s="149"/>
      <c r="K656" s="102"/>
      <c r="L656" s="40"/>
      <c r="M656" s="123"/>
      <c r="N656" s="137"/>
      <c r="O656" s="137"/>
      <c r="P656" s="95"/>
      <c r="Q656" s="94"/>
      <c r="R656" s="96"/>
      <c r="S656" s="95"/>
      <c r="T656" s="40"/>
      <c r="U656" s="40"/>
      <c r="V656" s="185"/>
      <c r="W656" s="167"/>
      <c r="X656" s="96"/>
      <c r="Y656" s="99"/>
      <c r="Z656" s="40"/>
      <c r="AA656" s="40"/>
      <c r="AB656" s="171"/>
      <c r="AC656" s="172"/>
      <c r="AD656" s="40"/>
      <c r="AE656" s="40"/>
      <c r="AF656" s="94"/>
      <c r="AG656" s="94"/>
      <c r="AH656" s="100"/>
      <c r="AI656" s="170"/>
      <c r="AJ656" s="169"/>
      <c r="AK656" s="98"/>
      <c r="AL656" s="168"/>
      <c r="AM656" s="97"/>
      <c r="AN656" s="98"/>
      <c r="AO656" s="98"/>
      <c r="AP656" s="225"/>
      <c r="AQ656" s="175"/>
      <c r="AR656" s="98"/>
      <c r="AS656" s="235"/>
      <c r="AT656" s="168"/>
      <c r="AU656" s="136"/>
      <c r="AV656" s="99"/>
      <c r="AW656" s="40"/>
      <c r="AX656" s="40"/>
      <c r="AY656" s="40"/>
      <c r="AZ656" s="40"/>
      <c r="BA656" s="40"/>
      <c r="BB656" s="40"/>
      <c r="BC656" s="40"/>
      <c r="BD656" s="40"/>
      <c r="BE656" s="40"/>
      <c r="BF656" s="101"/>
      <c r="BG656" s="96"/>
      <c r="BH656" s="99"/>
      <c r="BI656" s="40"/>
      <c r="BJ656" s="40"/>
      <c r="BK656" s="40"/>
      <c r="BL656" s="40"/>
      <c r="BM656" s="40"/>
      <c r="BN656" s="40"/>
      <c r="BO656" s="40"/>
      <c r="BP656" s="100"/>
      <c r="BQ656" s="40"/>
      <c r="BR656" s="40"/>
      <c r="BS656" s="40"/>
      <c r="BT656" s="40"/>
      <c r="BU656" s="40"/>
      <c r="BV656" s="40"/>
      <c r="BW656" s="40"/>
      <c r="BX656" s="40"/>
      <c r="BY656" s="100"/>
      <c r="BZ656" s="99"/>
      <c r="CA656" s="40"/>
      <c r="CB656" s="40"/>
      <c r="CC656" s="40"/>
      <c r="CD656" s="40"/>
      <c r="CE656" s="40"/>
      <c r="CF656" s="40"/>
      <c r="CG656" s="40"/>
      <c r="CH656" s="40"/>
      <c r="CI656" s="40"/>
      <c r="CJ656" s="40"/>
      <c r="CK656" s="40"/>
      <c r="CL656" s="40"/>
      <c r="CM656" s="40"/>
      <c r="CN656" s="40"/>
      <c r="CO656" s="40"/>
      <c r="CP656" s="40"/>
      <c r="CQ656" s="40"/>
      <c r="CR656" s="40"/>
      <c r="CS656" s="102"/>
      <c r="CT656" s="103"/>
      <c r="CU656" s="40"/>
      <c r="CV656" s="40"/>
      <c r="CW656" s="40"/>
      <c r="CX656" s="40"/>
      <c r="CY656" s="40"/>
      <c r="CZ656" s="40"/>
      <c r="DA656" s="40"/>
      <c r="DB656" s="40"/>
      <c r="DC656" s="40"/>
      <c r="DD656" s="40"/>
      <c r="DE656" s="40"/>
      <c r="DF656" s="40"/>
      <c r="DG656" s="40"/>
      <c r="DH656" s="40"/>
      <c r="DI656" s="40"/>
      <c r="DJ656" s="40"/>
      <c r="DK656" s="40"/>
      <c r="DL656" s="40"/>
      <c r="DM656" s="40"/>
      <c r="DN656" s="40"/>
      <c r="DO656" s="94"/>
      <c r="DP656" s="100"/>
      <c r="DQ656" s="104"/>
      <c r="DR656" s="105"/>
      <c r="DS656" s="105"/>
      <c r="DT656" s="105"/>
      <c r="DU656" s="105"/>
      <c r="DV656" s="105"/>
      <c r="DW656" s="94"/>
      <c r="DX656" s="191"/>
      <c r="DY656" s="104"/>
      <c r="DZ656" s="105"/>
      <c r="EA656" s="105"/>
      <c r="EB656" s="105"/>
      <c r="EC656" s="105"/>
      <c r="ED656" s="105"/>
      <c r="EE656" s="105"/>
      <c r="EF656" s="94"/>
      <c r="EG656" s="96"/>
      <c r="EH656" s="18"/>
      <c r="EI656" s="2"/>
      <c r="EJ656" s="2"/>
      <c r="EK656" s="100"/>
      <c r="EL656" s="99"/>
      <c r="EM656" s="40"/>
      <c r="EN656" s="40"/>
      <c r="EO656" s="100"/>
      <c r="EP656" s="99"/>
      <c r="EQ656" s="40"/>
      <c r="ER656" s="40"/>
      <c r="ES656" s="40"/>
      <c r="ET656" s="40"/>
      <c r="EU656" s="40"/>
      <c r="EV656" s="40"/>
      <c r="EW656" s="100"/>
      <c r="EX656" s="99"/>
      <c r="EY656" s="40"/>
      <c r="EZ656" s="40"/>
      <c r="FA656" s="40"/>
      <c r="FB656" s="40"/>
      <c r="FC656" s="40"/>
      <c r="FD656" s="40"/>
      <c r="FE656" s="100"/>
    </row>
    <row r="657" spans="1:161">
      <c r="A657" s="119" t="str">
        <f>Validation!B657</f>
        <v>Pass</v>
      </c>
      <c r="B657" s="150"/>
      <c r="C657" s="150"/>
      <c r="D657" s="150"/>
      <c r="E657" s="151"/>
      <c r="F657" s="152"/>
      <c r="G657" s="150"/>
      <c r="H657" s="149"/>
      <c r="I657" s="40"/>
      <c r="J657" s="149"/>
      <c r="K657" s="102"/>
      <c r="L657" s="40"/>
      <c r="M657" s="123"/>
      <c r="N657" s="137"/>
      <c r="O657" s="137"/>
      <c r="P657" s="95"/>
      <c r="Q657" s="94"/>
      <c r="R657" s="96"/>
      <c r="S657" s="95"/>
      <c r="T657" s="40"/>
      <c r="U657" s="40"/>
      <c r="V657" s="185"/>
      <c r="W657" s="167"/>
      <c r="X657" s="96"/>
      <c r="Y657" s="99"/>
      <c r="Z657" s="40"/>
      <c r="AA657" s="40"/>
      <c r="AB657" s="171"/>
      <c r="AC657" s="172"/>
      <c r="AD657" s="40"/>
      <c r="AE657" s="40"/>
      <c r="AF657" s="94"/>
      <c r="AG657" s="94"/>
      <c r="AH657" s="100"/>
      <c r="AI657" s="170"/>
      <c r="AJ657" s="169"/>
      <c r="AK657" s="98"/>
      <c r="AL657" s="168"/>
      <c r="AM657" s="97"/>
      <c r="AN657" s="98"/>
      <c r="AO657" s="98"/>
      <c r="AP657" s="225"/>
      <c r="AQ657" s="175"/>
      <c r="AR657" s="98"/>
      <c r="AS657" s="235"/>
      <c r="AT657" s="168"/>
      <c r="AU657" s="136"/>
      <c r="AV657" s="99"/>
      <c r="AW657" s="40"/>
      <c r="AX657" s="40"/>
      <c r="AY657" s="40"/>
      <c r="AZ657" s="40"/>
      <c r="BA657" s="40"/>
      <c r="BB657" s="40"/>
      <c r="BC657" s="40"/>
      <c r="BD657" s="40"/>
      <c r="BE657" s="40"/>
      <c r="BF657" s="101"/>
      <c r="BG657" s="96"/>
      <c r="BH657" s="99"/>
      <c r="BI657" s="40"/>
      <c r="BJ657" s="40"/>
      <c r="BK657" s="40"/>
      <c r="BL657" s="40"/>
      <c r="BM657" s="40"/>
      <c r="BN657" s="40"/>
      <c r="BO657" s="40"/>
      <c r="BP657" s="100"/>
      <c r="BQ657" s="40"/>
      <c r="BR657" s="40"/>
      <c r="BS657" s="40"/>
      <c r="BT657" s="40"/>
      <c r="BU657" s="40"/>
      <c r="BV657" s="40"/>
      <c r="BW657" s="40"/>
      <c r="BX657" s="40"/>
      <c r="BY657" s="100"/>
      <c r="BZ657" s="99"/>
      <c r="CA657" s="40"/>
      <c r="CB657" s="40"/>
      <c r="CC657" s="40"/>
      <c r="CD657" s="40"/>
      <c r="CE657" s="40"/>
      <c r="CF657" s="40"/>
      <c r="CG657" s="40"/>
      <c r="CH657" s="40"/>
      <c r="CI657" s="40"/>
      <c r="CJ657" s="40"/>
      <c r="CK657" s="40"/>
      <c r="CL657" s="40"/>
      <c r="CM657" s="40"/>
      <c r="CN657" s="40"/>
      <c r="CO657" s="40"/>
      <c r="CP657" s="40"/>
      <c r="CQ657" s="40"/>
      <c r="CR657" s="40"/>
      <c r="CS657" s="102"/>
      <c r="CT657" s="103"/>
      <c r="CU657" s="40"/>
      <c r="CV657" s="40"/>
      <c r="CW657" s="40"/>
      <c r="CX657" s="40"/>
      <c r="CY657" s="40"/>
      <c r="CZ657" s="40"/>
      <c r="DA657" s="40"/>
      <c r="DB657" s="40"/>
      <c r="DC657" s="40"/>
      <c r="DD657" s="40"/>
      <c r="DE657" s="40"/>
      <c r="DF657" s="40"/>
      <c r="DG657" s="40"/>
      <c r="DH657" s="40"/>
      <c r="DI657" s="40"/>
      <c r="DJ657" s="40"/>
      <c r="DK657" s="40"/>
      <c r="DL657" s="40"/>
      <c r="DM657" s="40"/>
      <c r="DN657" s="40"/>
      <c r="DO657" s="94"/>
      <c r="DP657" s="100"/>
      <c r="DQ657" s="104"/>
      <c r="DR657" s="105"/>
      <c r="DS657" s="105"/>
      <c r="DT657" s="105"/>
      <c r="DU657" s="105"/>
      <c r="DV657" s="105"/>
      <c r="DW657" s="94"/>
      <c r="DX657" s="191"/>
      <c r="DY657" s="104"/>
      <c r="DZ657" s="105"/>
      <c r="EA657" s="105"/>
      <c r="EB657" s="105"/>
      <c r="EC657" s="105"/>
      <c r="ED657" s="105"/>
      <c r="EE657" s="105"/>
      <c r="EF657" s="94"/>
      <c r="EG657" s="96"/>
      <c r="EH657" s="18"/>
      <c r="EI657" s="2"/>
      <c r="EJ657" s="2"/>
      <c r="EK657" s="100"/>
      <c r="EL657" s="99"/>
      <c r="EM657" s="40"/>
      <c r="EN657" s="40"/>
      <c r="EO657" s="100"/>
      <c r="EP657" s="99"/>
      <c r="EQ657" s="40"/>
      <c r="ER657" s="40"/>
      <c r="ES657" s="40"/>
      <c r="ET657" s="40"/>
      <c r="EU657" s="40"/>
      <c r="EV657" s="40"/>
      <c r="EW657" s="100"/>
      <c r="EX657" s="99"/>
      <c r="EY657" s="40"/>
      <c r="EZ657" s="40"/>
      <c r="FA657" s="40"/>
      <c r="FB657" s="40"/>
      <c r="FC657" s="40"/>
      <c r="FD657" s="40"/>
      <c r="FE657" s="100"/>
    </row>
    <row r="658" spans="1:161">
      <c r="A658" s="119" t="str">
        <f>Validation!B658</f>
        <v>Pass</v>
      </c>
      <c r="B658" s="150"/>
      <c r="C658" s="150"/>
      <c r="D658" s="150"/>
      <c r="E658" s="151"/>
      <c r="F658" s="152"/>
      <c r="G658" s="150"/>
      <c r="H658" s="149"/>
      <c r="I658" s="40"/>
      <c r="J658" s="149"/>
      <c r="K658" s="102"/>
      <c r="L658" s="40"/>
      <c r="M658" s="123"/>
      <c r="N658" s="137"/>
      <c r="O658" s="137"/>
      <c r="P658" s="95"/>
      <c r="Q658" s="94"/>
      <c r="R658" s="96"/>
      <c r="S658" s="95"/>
      <c r="T658" s="40"/>
      <c r="U658" s="40"/>
      <c r="V658" s="185"/>
      <c r="W658" s="167"/>
      <c r="X658" s="96"/>
      <c r="Y658" s="99"/>
      <c r="Z658" s="40"/>
      <c r="AA658" s="40"/>
      <c r="AB658" s="171"/>
      <c r="AC658" s="172"/>
      <c r="AD658" s="40"/>
      <c r="AE658" s="40"/>
      <c r="AF658" s="94"/>
      <c r="AG658" s="94"/>
      <c r="AH658" s="100"/>
      <c r="AI658" s="170"/>
      <c r="AJ658" s="169"/>
      <c r="AK658" s="98"/>
      <c r="AL658" s="168"/>
      <c r="AM658" s="97"/>
      <c r="AN658" s="98"/>
      <c r="AO658" s="98"/>
      <c r="AP658" s="225"/>
      <c r="AQ658" s="175"/>
      <c r="AR658" s="98"/>
      <c r="AS658" s="235"/>
      <c r="AT658" s="168"/>
      <c r="AU658" s="136"/>
      <c r="AV658" s="99"/>
      <c r="AW658" s="40"/>
      <c r="AX658" s="40"/>
      <c r="AY658" s="40"/>
      <c r="AZ658" s="40"/>
      <c r="BA658" s="40"/>
      <c r="BB658" s="40"/>
      <c r="BC658" s="40"/>
      <c r="BD658" s="40"/>
      <c r="BE658" s="40"/>
      <c r="BF658" s="101"/>
      <c r="BG658" s="96"/>
      <c r="BH658" s="99"/>
      <c r="BI658" s="40"/>
      <c r="BJ658" s="40"/>
      <c r="BK658" s="40"/>
      <c r="BL658" s="40"/>
      <c r="BM658" s="40"/>
      <c r="BN658" s="40"/>
      <c r="BO658" s="40"/>
      <c r="BP658" s="100"/>
      <c r="BQ658" s="40"/>
      <c r="BR658" s="40"/>
      <c r="BS658" s="40"/>
      <c r="BT658" s="40"/>
      <c r="BU658" s="40"/>
      <c r="BV658" s="40"/>
      <c r="BW658" s="40"/>
      <c r="BX658" s="40"/>
      <c r="BY658" s="100"/>
      <c r="BZ658" s="99"/>
      <c r="CA658" s="40"/>
      <c r="CB658" s="40"/>
      <c r="CC658" s="40"/>
      <c r="CD658" s="40"/>
      <c r="CE658" s="40"/>
      <c r="CF658" s="40"/>
      <c r="CG658" s="40"/>
      <c r="CH658" s="40"/>
      <c r="CI658" s="40"/>
      <c r="CJ658" s="40"/>
      <c r="CK658" s="40"/>
      <c r="CL658" s="40"/>
      <c r="CM658" s="40"/>
      <c r="CN658" s="40"/>
      <c r="CO658" s="40"/>
      <c r="CP658" s="40"/>
      <c r="CQ658" s="40"/>
      <c r="CR658" s="40"/>
      <c r="CS658" s="102"/>
      <c r="CT658" s="103"/>
      <c r="CU658" s="40"/>
      <c r="CV658" s="40"/>
      <c r="CW658" s="40"/>
      <c r="CX658" s="40"/>
      <c r="CY658" s="40"/>
      <c r="CZ658" s="40"/>
      <c r="DA658" s="40"/>
      <c r="DB658" s="40"/>
      <c r="DC658" s="40"/>
      <c r="DD658" s="40"/>
      <c r="DE658" s="40"/>
      <c r="DF658" s="40"/>
      <c r="DG658" s="40"/>
      <c r="DH658" s="40"/>
      <c r="DI658" s="40"/>
      <c r="DJ658" s="40"/>
      <c r="DK658" s="40"/>
      <c r="DL658" s="40"/>
      <c r="DM658" s="40"/>
      <c r="DN658" s="40"/>
      <c r="DO658" s="94"/>
      <c r="DP658" s="100"/>
      <c r="DQ658" s="104"/>
      <c r="DR658" s="105"/>
      <c r="DS658" s="105"/>
      <c r="DT658" s="105"/>
      <c r="DU658" s="105"/>
      <c r="DV658" s="105"/>
      <c r="DW658" s="94"/>
      <c r="DX658" s="191"/>
      <c r="DY658" s="104"/>
      <c r="DZ658" s="105"/>
      <c r="EA658" s="105"/>
      <c r="EB658" s="105"/>
      <c r="EC658" s="105"/>
      <c r="ED658" s="105"/>
      <c r="EE658" s="105"/>
      <c r="EF658" s="94"/>
      <c r="EG658" s="96"/>
      <c r="EH658" s="18"/>
      <c r="EI658" s="2"/>
      <c r="EJ658" s="2"/>
      <c r="EK658" s="100"/>
      <c r="EL658" s="99"/>
      <c r="EM658" s="40"/>
      <c r="EN658" s="40"/>
      <c r="EO658" s="100"/>
      <c r="EP658" s="99"/>
      <c r="EQ658" s="40"/>
      <c r="ER658" s="40"/>
      <c r="ES658" s="40"/>
      <c r="ET658" s="40"/>
      <c r="EU658" s="40"/>
      <c r="EV658" s="40"/>
      <c r="EW658" s="100"/>
      <c r="EX658" s="99"/>
      <c r="EY658" s="40"/>
      <c r="EZ658" s="40"/>
      <c r="FA658" s="40"/>
      <c r="FB658" s="40"/>
      <c r="FC658" s="40"/>
      <c r="FD658" s="40"/>
      <c r="FE658" s="100"/>
    </row>
    <row r="659" spans="1:161">
      <c r="A659" s="119" t="str">
        <f>Validation!B659</f>
        <v>Pass</v>
      </c>
      <c r="B659" s="150"/>
      <c r="C659" s="150"/>
      <c r="D659" s="150"/>
      <c r="E659" s="151"/>
      <c r="F659" s="152"/>
      <c r="G659" s="150"/>
      <c r="H659" s="149"/>
      <c r="I659" s="40"/>
      <c r="J659" s="149"/>
      <c r="K659" s="102"/>
      <c r="L659" s="40"/>
      <c r="M659" s="123"/>
      <c r="N659" s="137"/>
      <c r="O659" s="137"/>
      <c r="P659" s="95"/>
      <c r="Q659" s="94"/>
      <c r="R659" s="96"/>
      <c r="S659" s="95"/>
      <c r="T659" s="40"/>
      <c r="U659" s="40"/>
      <c r="V659" s="185"/>
      <c r="W659" s="167"/>
      <c r="X659" s="96"/>
      <c r="Y659" s="99"/>
      <c r="Z659" s="40"/>
      <c r="AA659" s="40"/>
      <c r="AB659" s="171"/>
      <c r="AC659" s="172"/>
      <c r="AD659" s="40"/>
      <c r="AE659" s="40"/>
      <c r="AF659" s="94"/>
      <c r="AG659" s="94"/>
      <c r="AH659" s="100"/>
      <c r="AI659" s="170"/>
      <c r="AJ659" s="169"/>
      <c r="AK659" s="98"/>
      <c r="AL659" s="168"/>
      <c r="AM659" s="97"/>
      <c r="AN659" s="98"/>
      <c r="AO659" s="98"/>
      <c r="AP659" s="225"/>
      <c r="AQ659" s="175"/>
      <c r="AR659" s="98"/>
      <c r="AS659" s="235"/>
      <c r="AT659" s="168"/>
      <c r="AU659" s="136"/>
      <c r="AV659" s="99"/>
      <c r="AW659" s="40"/>
      <c r="AX659" s="40"/>
      <c r="AY659" s="40"/>
      <c r="AZ659" s="40"/>
      <c r="BA659" s="40"/>
      <c r="BB659" s="40"/>
      <c r="BC659" s="40"/>
      <c r="BD659" s="40"/>
      <c r="BE659" s="40"/>
      <c r="BF659" s="101"/>
      <c r="BG659" s="96"/>
      <c r="BH659" s="99"/>
      <c r="BI659" s="40"/>
      <c r="BJ659" s="40"/>
      <c r="BK659" s="40"/>
      <c r="BL659" s="40"/>
      <c r="BM659" s="40"/>
      <c r="BN659" s="40"/>
      <c r="BO659" s="40"/>
      <c r="BP659" s="100"/>
      <c r="BQ659" s="40"/>
      <c r="BR659" s="40"/>
      <c r="BS659" s="40"/>
      <c r="BT659" s="40"/>
      <c r="BU659" s="40"/>
      <c r="BV659" s="40"/>
      <c r="BW659" s="40"/>
      <c r="BX659" s="40"/>
      <c r="BY659" s="100"/>
      <c r="BZ659" s="99"/>
      <c r="CA659" s="40"/>
      <c r="CB659" s="40"/>
      <c r="CC659" s="40"/>
      <c r="CD659" s="40"/>
      <c r="CE659" s="40"/>
      <c r="CF659" s="40"/>
      <c r="CG659" s="40"/>
      <c r="CH659" s="40"/>
      <c r="CI659" s="40"/>
      <c r="CJ659" s="40"/>
      <c r="CK659" s="40"/>
      <c r="CL659" s="40"/>
      <c r="CM659" s="40"/>
      <c r="CN659" s="40"/>
      <c r="CO659" s="40"/>
      <c r="CP659" s="40"/>
      <c r="CQ659" s="40"/>
      <c r="CR659" s="40"/>
      <c r="CS659" s="102"/>
      <c r="CT659" s="103"/>
      <c r="CU659" s="40"/>
      <c r="CV659" s="40"/>
      <c r="CW659" s="40"/>
      <c r="CX659" s="40"/>
      <c r="CY659" s="40"/>
      <c r="CZ659" s="40"/>
      <c r="DA659" s="40"/>
      <c r="DB659" s="40"/>
      <c r="DC659" s="40"/>
      <c r="DD659" s="40"/>
      <c r="DE659" s="40"/>
      <c r="DF659" s="40"/>
      <c r="DG659" s="40"/>
      <c r="DH659" s="40"/>
      <c r="DI659" s="40"/>
      <c r="DJ659" s="40"/>
      <c r="DK659" s="40"/>
      <c r="DL659" s="40"/>
      <c r="DM659" s="40"/>
      <c r="DN659" s="40"/>
      <c r="DO659" s="94"/>
      <c r="DP659" s="100"/>
      <c r="DQ659" s="104"/>
      <c r="DR659" s="105"/>
      <c r="DS659" s="105"/>
      <c r="DT659" s="105"/>
      <c r="DU659" s="105"/>
      <c r="DV659" s="105"/>
      <c r="DW659" s="94"/>
      <c r="DX659" s="191"/>
      <c r="DY659" s="104"/>
      <c r="DZ659" s="105"/>
      <c r="EA659" s="105"/>
      <c r="EB659" s="105"/>
      <c r="EC659" s="105"/>
      <c r="ED659" s="105"/>
      <c r="EE659" s="105"/>
      <c r="EF659" s="94"/>
      <c r="EG659" s="96"/>
      <c r="EH659" s="18"/>
      <c r="EI659" s="2"/>
      <c r="EJ659" s="2"/>
      <c r="EK659" s="100"/>
      <c r="EL659" s="99"/>
      <c r="EM659" s="40"/>
      <c r="EN659" s="40"/>
      <c r="EO659" s="100"/>
      <c r="EP659" s="99"/>
      <c r="EQ659" s="40"/>
      <c r="ER659" s="40"/>
      <c r="ES659" s="40"/>
      <c r="ET659" s="40"/>
      <c r="EU659" s="40"/>
      <c r="EV659" s="40"/>
      <c r="EW659" s="100"/>
      <c r="EX659" s="99"/>
      <c r="EY659" s="40"/>
      <c r="EZ659" s="40"/>
      <c r="FA659" s="40"/>
      <c r="FB659" s="40"/>
      <c r="FC659" s="40"/>
      <c r="FD659" s="40"/>
      <c r="FE659" s="100"/>
    </row>
    <row r="660" spans="1:161">
      <c r="A660" s="119" t="str">
        <f>Validation!B660</f>
        <v>Pass</v>
      </c>
      <c r="B660" s="150"/>
      <c r="C660" s="150"/>
      <c r="D660" s="150"/>
      <c r="E660" s="151"/>
      <c r="F660" s="152"/>
      <c r="G660" s="150"/>
      <c r="H660" s="149"/>
      <c r="I660" s="40"/>
      <c r="J660" s="149"/>
      <c r="K660" s="102"/>
      <c r="L660" s="40"/>
      <c r="M660" s="123"/>
      <c r="N660" s="137"/>
      <c r="O660" s="137"/>
      <c r="P660" s="95"/>
      <c r="Q660" s="94"/>
      <c r="R660" s="96"/>
      <c r="S660" s="95"/>
      <c r="T660" s="40"/>
      <c r="U660" s="40"/>
      <c r="V660" s="185"/>
      <c r="W660" s="167"/>
      <c r="X660" s="96"/>
      <c r="Y660" s="99"/>
      <c r="Z660" s="40"/>
      <c r="AA660" s="40"/>
      <c r="AB660" s="171"/>
      <c r="AC660" s="172"/>
      <c r="AD660" s="40"/>
      <c r="AE660" s="40"/>
      <c r="AF660" s="94"/>
      <c r="AG660" s="94"/>
      <c r="AH660" s="100"/>
      <c r="AI660" s="170"/>
      <c r="AJ660" s="169"/>
      <c r="AK660" s="98"/>
      <c r="AL660" s="168"/>
      <c r="AM660" s="97"/>
      <c r="AN660" s="98"/>
      <c r="AO660" s="98"/>
      <c r="AP660" s="225"/>
      <c r="AQ660" s="175"/>
      <c r="AR660" s="98"/>
      <c r="AS660" s="235"/>
      <c r="AT660" s="168"/>
      <c r="AU660" s="136"/>
      <c r="AV660" s="99"/>
      <c r="AW660" s="40"/>
      <c r="AX660" s="40"/>
      <c r="AY660" s="40"/>
      <c r="AZ660" s="40"/>
      <c r="BA660" s="40"/>
      <c r="BB660" s="40"/>
      <c r="BC660" s="40"/>
      <c r="BD660" s="40"/>
      <c r="BE660" s="40"/>
      <c r="BF660" s="101"/>
      <c r="BG660" s="96"/>
      <c r="BH660" s="99"/>
      <c r="BI660" s="40"/>
      <c r="BJ660" s="40"/>
      <c r="BK660" s="40"/>
      <c r="BL660" s="40"/>
      <c r="BM660" s="40"/>
      <c r="BN660" s="40"/>
      <c r="BO660" s="40"/>
      <c r="BP660" s="100"/>
      <c r="BQ660" s="40"/>
      <c r="BR660" s="40"/>
      <c r="BS660" s="40"/>
      <c r="BT660" s="40"/>
      <c r="BU660" s="40"/>
      <c r="BV660" s="40"/>
      <c r="BW660" s="40"/>
      <c r="BX660" s="40"/>
      <c r="BY660" s="100"/>
      <c r="BZ660" s="99"/>
      <c r="CA660" s="40"/>
      <c r="CB660" s="40"/>
      <c r="CC660" s="40"/>
      <c r="CD660" s="40"/>
      <c r="CE660" s="40"/>
      <c r="CF660" s="40"/>
      <c r="CG660" s="40"/>
      <c r="CH660" s="40"/>
      <c r="CI660" s="40"/>
      <c r="CJ660" s="40"/>
      <c r="CK660" s="40"/>
      <c r="CL660" s="40"/>
      <c r="CM660" s="40"/>
      <c r="CN660" s="40"/>
      <c r="CO660" s="40"/>
      <c r="CP660" s="40"/>
      <c r="CQ660" s="40"/>
      <c r="CR660" s="40"/>
      <c r="CS660" s="102"/>
      <c r="CT660" s="103"/>
      <c r="CU660" s="40"/>
      <c r="CV660" s="40"/>
      <c r="CW660" s="40"/>
      <c r="CX660" s="40"/>
      <c r="CY660" s="40"/>
      <c r="CZ660" s="40"/>
      <c r="DA660" s="40"/>
      <c r="DB660" s="40"/>
      <c r="DC660" s="40"/>
      <c r="DD660" s="40"/>
      <c r="DE660" s="40"/>
      <c r="DF660" s="40"/>
      <c r="DG660" s="40"/>
      <c r="DH660" s="40"/>
      <c r="DI660" s="40"/>
      <c r="DJ660" s="40"/>
      <c r="DK660" s="40"/>
      <c r="DL660" s="40"/>
      <c r="DM660" s="40"/>
      <c r="DN660" s="40"/>
      <c r="DO660" s="94"/>
      <c r="DP660" s="100"/>
      <c r="DQ660" s="104"/>
      <c r="DR660" s="105"/>
      <c r="DS660" s="105"/>
      <c r="DT660" s="105"/>
      <c r="DU660" s="105"/>
      <c r="DV660" s="105"/>
      <c r="DW660" s="94"/>
      <c r="DX660" s="191"/>
      <c r="DY660" s="104"/>
      <c r="DZ660" s="105"/>
      <c r="EA660" s="105"/>
      <c r="EB660" s="105"/>
      <c r="EC660" s="105"/>
      <c r="ED660" s="105"/>
      <c r="EE660" s="105"/>
      <c r="EF660" s="94"/>
      <c r="EG660" s="96"/>
      <c r="EH660" s="18"/>
      <c r="EI660" s="2"/>
      <c r="EJ660" s="2"/>
      <c r="EK660" s="100"/>
      <c r="EL660" s="99"/>
      <c r="EM660" s="40"/>
      <c r="EN660" s="40"/>
      <c r="EO660" s="100"/>
      <c r="EP660" s="99"/>
      <c r="EQ660" s="40"/>
      <c r="ER660" s="40"/>
      <c r="ES660" s="40"/>
      <c r="ET660" s="40"/>
      <c r="EU660" s="40"/>
      <c r="EV660" s="40"/>
      <c r="EW660" s="100"/>
      <c r="EX660" s="99"/>
      <c r="EY660" s="40"/>
      <c r="EZ660" s="40"/>
      <c r="FA660" s="40"/>
      <c r="FB660" s="40"/>
      <c r="FC660" s="40"/>
      <c r="FD660" s="40"/>
      <c r="FE660" s="100"/>
    </row>
    <row r="661" spans="1:161">
      <c r="A661" s="119" t="str">
        <f>Validation!B661</f>
        <v>Pass</v>
      </c>
      <c r="B661" s="150"/>
      <c r="C661" s="150"/>
      <c r="D661" s="150"/>
      <c r="E661" s="151"/>
      <c r="F661" s="152"/>
      <c r="G661" s="150"/>
      <c r="H661" s="149"/>
      <c r="I661" s="40"/>
      <c r="J661" s="149"/>
      <c r="K661" s="102"/>
      <c r="L661" s="40"/>
      <c r="M661" s="123"/>
      <c r="N661" s="137"/>
      <c r="O661" s="137"/>
      <c r="P661" s="95"/>
      <c r="Q661" s="94"/>
      <c r="R661" s="96"/>
      <c r="S661" s="95"/>
      <c r="T661" s="40"/>
      <c r="U661" s="40"/>
      <c r="V661" s="185"/>
      <c r="W661" s="167"/>
      <c r="X661" s="96"/>
      <c r="Y661" s="99"/>
      <c r="Z661" s="40"/>
      <c r="AA661" s="40"/>
      <c r="AB661" s="171"/>
      <c r="AC661" s="172"/>
      <c r="AD661" s="40"/>
      <c r="AE661" s="40"/>
      <c r="AF661" s="94"/>
      <c r="AG661" s="94"/>
      <c r="AH661" s="100"/>
      <c r="AI661" s="170"/>
      <c r="AJ661" s="169"/>
      <c r="AK661" s="98"/>
      <c r="AL661" s="168"/>
      <c r="AM661" s="97"/>
      <c r="AN661" s="98"/>
      <c r="AO661" s="98"/>
      <c r="AP661" s="225"/>
      <c r="AQ661" s="175"/>
      <c r="AR661" s="98"/>
      <c r="AS661" s="235"/>
      <c r="AT661" s="168"/>
      <c r="AU661" s="136"/>
      <c r="AV661" s="99"/>
      <c r="AW661" s="40"/>
      <c r="AX661" s="40"/>
      <c r="AY661" s="40"/>
      <c r="AZ661" s="40"/>
      <c r="BA661" s="40"/>
      <c r="BB661" s="40"/>
      <c r="BC661" s="40"/>
      <c r="BD661" s="40"/>
      <c r="BE661" s="40"/>
      <c r="BF661" s="101"/>
      <c r="BG661" s="96"/>
      <c r="BH661" s="99"/>
      <c r="BI661" s="40"/>
      <c r="BJ661" s="40"/>
      <c r="BK661" s="40"/>
      <c r="BL661" s="40"/>
      <c r="BM661" s="40"/>
      <c r="BN661" s="40"/>
      <c r="BO661" s="40"/>
      <c r="BP661" s="100"/>
      <c r="BQ661" s="40"/>
      <c r="BR661" s="40"/>
      <c r="BS661" s="40"/>
      <c r="BT661" s="40"/>
      <c r="BU661" s="40"/>
      <c r="BV661" s="40"/>
      <c r="BW661" s="40"/>
      <c r="BX661" s="40"/>
      <c r="BY661" s="100"/>
      <c r="BZ661" s="99"/>
      <c r="CA661" s="40"/>
      <c r="CB661" s="40"/>
      <c r="CC661" s="40"/>
      <c r="CD661" s="40"/>
      <c r="CE661" s="40"/>
      <c r="CF661" s="40"/>
      <c r="CG661" s="40"/>
      <c r="CH661" s="40"/>
      <c r="CI661" s="40"/>
      <c r="CJ661" s="40"/>
      <c r="CK661" s="40"/>
      <c r="CL661" s="40"/>
      <c r="CM661" s="40"/>
      <c r="CN661" s="40"/>
      <c r="CO661" s="40"/>
      <c r="CP661" s="40"/>
      <c r="CQ661" s="40"/>
      <c r="CR661" s="40"/>
      <c r="CS661" s="102"/>
      <c r="CT661" s="103"/>
      <c r="CU661" s="40"/>
      <c r="CV661" s="40"/>
      <c r="CW661" s="40"/>
      <c r="CX661" s="40"/>
      <c r="CY661" s="40"/>
      <c r="CZ661" s="40"/>
      <c r="DA661" s="40"/>
      <c r="DB661" s="40"/>
      <c r="DC661" s="40"/>
      <c r="DD661" s="40"/>
      <c r="DE661" s="40"/>
      <c r="DF661" s="40"/>
      <c r="DG661" s="40"/>
      <c r="DH661" s="40"/>
      <c r="DI661" s="40"/>
      <c r="DJ661" s="40"/>
      <c r="DK661" s="40"/>
      <c r="DL661" s="40"/>
      <c r="DM661" s="40"/>
      <c r="DN661" s="40"/>
      <c r="DO661" s="94"/>
      <c r="DP661" s="100"/>
      <c r="DQ661" s="104"/>
      <c r="DR661" s="105"/>
      <c r="DS661" s="105"/>
      <c r="DT661" s="105"/>
      <c r="DU661" s="105"/>
      <c r="DV661" s="105"/>
      <c r="DW661" s="94"/>
      <c r="DX661" s="191"/>
      <c r="DY661" s="104"/>
      <c r="DZ661" s="105"/>
      <c r="EA661" s="105"/>
      <c r="EB661" s="105"/>
      <c r="EC661" s="105"/>
      <c r="ED661" s="105"/>
      <c r="EE661" s="105"/>
      <c r="EF661" s="94"/>
      <c r="EG661" s="96"/>
      <c r="EH661" s="18"/>
      <c r="EI661" s="2"/>
      <c r="EJ661" s="2"/>
      <c r="EK661" s="100"/>
      <c r="EL661" s="99"/>
      <c r="EM661" s="40"/>
      <c r="EN661" s="40"/>
      <c r="EO661" s="100"/>
      <c r="EP661" s="99"/>
      <c r="EQ661" s="40"/>
      <c r="ER661" s="40"/>
      <c r="ES661" s="40"/>
      <c r="ET661" s="40"/>
      <c r="EU661" s="40"/>
      <c r="EV661" s="40"/>
      <c r="EW661" s="100"/>
      <c r="EX661" s="99"/>
      <c r="EY661" s="40"/>
      <c r="EZ661" s="40"/>
      <c r="FA661" s="40"/>
      <c r="FB661" s="40"/>
      <c r="FC661" s="40"/>
      <c r="FD661" s="40"/>
      <c r="FE661" s="100"/>
    </row>
    <row r="662" spans="1:161">
      <c r="A662" s="119" t="str">
        <f>Validation!B662</f>
        <v>Pass</v>
      </c>
      <c r="B662" s="150"/>
      <c r="C662" s="150"/>
      <c r="D662" s="150"/>
      <c r="E662" s="151"/>
      <c r="F662" s="152"/>
      <c r="G662" s="150"/>
      <c r="H662" s="149"/>
      <c r="I662" s="40"/>
      <c r="J662" s="149"/>
      <c r="K662" s="102"/>
      <c r="L662" s="40"/>
      <c r="M662" s="123"/>
      <c r="N662" s="137"/>
      <c r="O662" s="137"/>
      <c r="P662" s="95"/>
      <c r="Q662" s="94"/>
      <c r="R662" s="96"/>
      <c r="S662" s="95"/>
      <c r="T662" s="40"/>
      <c r="U662" s="40"/>
      <c r="V662" s="185"/>
      <c r="W662" s="167"/>
      <c r="X662" s="96"/>
      <c r="Y662" s="99"/>
      <c r="Z662" s="40"/>
      <c r="AA662" s="40"/>
      <c r="AB662" s="171"/>
      <c r="AC662" s="172"/>
      <c r="AD662" s="40"/>
      <c r="AE662" s="40"/>
      <c r="AF662" s="94"/>
      <c r="AG662" s="94"/>
      <c r="AH662" s="100"/>
      <c r="AI662" s="170"/>
      <c r="AJ662" s="169"/>
      <c r="AK662" s="98"/>
      <c r="AL662" s="168"/>
      <c r="AM662" s="97"/>
      <c r="AN662" s="98"/>
      <c r="AO662" s="98"/>
      <c r="AP662" s="225"/>
      <c r="AQ662" s="175"/>
      <c r="AR662" s="98"/>
      <c r="AS662" s="235"/>
      <c r="AT662" s="168"/>
      <c r="AU662" s="136"/>
      <c r="AV662" s="99"/>
      <c r="AW662" s="40"/>
      <c r="AX662" s="40"/>
      <c r="AY662" s="40"/>
      <c r="AZ662" s="40"/>
      <c r="BA662" s="40"/>
      <c r="BB662" s="40"/>
      <c r="BC662" s="40"/>
      <c r="BD662" s="40"/>
      <c r="BE662" s="40"/>
      <c r="BF662" s="101"/>
      <c r="BG662" s="96"/>
      <c r="BH662" s="99"/>
      <c r="BI662" s="40"/>
      <c r="BJ662" s="40"/>
      <c r="BK662" s="40"/>
      <c r="BL662" s="40"/>
      <c r="BM662" s="40"/>
      <c r="BN662" s="40"/>
      <c r="BO662" s="40"/>
      <c r="BP662" s="100"/>
      <c r="BQ662" s="40"/>
      <c r="BR662" s="40"/>
      <c r="BS662" s="40"/>
      <c r="BT662" s="40"/>
      <c r="BU662" s="40"/>
      <c r="BV662" s="40"/>
      <c r="BW662" s="40"/>
      <c r="BX662" s="40"/>
      <c r="BY662" s="100"/>
      <c r="BZ662" s="99"/>
      <c r="CA662" s="40"/>
      <c r="CB662" s="40"/>
      <c r="CC662" s="40"/>
      <c r="CD662" s="40"/>
      <c r="CE662" s="40"/>
      <c r="CF662" s="40"/>
      <c r="CG662" s="40"/>
      <c r="CH662" s="40"/>
      <c r="CI662" s="40"/>
      <c r="CJ662" s="40"/>
      <c r="CK662" s="40"/>
      <c r="CL662" s="40"/>
      <c r="CM662" s="40"/>
      <c r="CN662" s="40"/>
      <c r="CO662" s="40"/>
      <c r="CP662" s="40"/>
      <c r="CQ662" s="40"/>
      <c r="CR662" s="40"/>
      <c r="CS662" s="102"/>
      <c r="CT662" s="103"/>
      <c r="CU662" s="40"/>
      <c r="CV662" s="40"/>
      <c r="CW662" s="40"/>
      <c r="CX662" s="40"/>
      <c r="CY662" s="40"/>
      <c r="CZ662" s="40"/>
      <c r="DA662" s="40"/>
      <c r="DB662" s="40"/>
      <c r="DC662" s="40"/>
      <c r="DD662" s="40"/>
      <c r="DE662" s="40"/>
      <c r="DF662" s="40"/>
      <c r="DG662" s="40"/>
      <c r="DH662" s="40"/>
      <c r="DI662" s="40"/>
      <c r="DJ662" s="40"/>
      <c r="DK662" s="40"/>
      <c r="DL662" s="40"/>
      <c r="DM662" s="40"/>
      <c r="DN662" s="40"/>
      <c r="DO662" s="94"/>
      <c r="DP662" s="100"/>
      <c r="DQ662" s="104"/>
      <c r="DR662" s="105"/>
      <c r="DS662" s="105"/>
      <c r="DT662" s="105"/>
      <c r="DU662" s="105"/>
      <c r="DV662" s="105"/>
      <c r="DW662" s="94"/>
      <c r="DX662" s="191"/>
      <c r="DY662" s="104"/>
      <c r="DZ662" s="105"/>
      <c r="EA662" s="105"/>
      <c r="EB662" s="105"/>
      <c r="EC662" s="105"/>
      <c r="ED662" s="105"/>
      <c r="EE662" s="105"/>
      <c r="EF662" s="94"/>
      <c r="EG662" s="96"/>
      <c r="EH662" s="18"/>
      <c r="EI662" s="2"/>
      <c r="EJ662" s="2"/>
      <c r="EK662" s="100"/>
      <c r="EL662" s="99"/>
      <c r="EM662" s="40"/>
      <c r="EN662" s="40"/>
      <c r="EO662" s="100"/>
      <c r="EP662" s="99"/>
      <c r="EQ662" s="40"/>
      <c r="ER662" s="40"/>
      <c r="ES662" s="40"/>
      <c r="ET662" s="40"/>
      <c r="EU662" s="40"/>
      <c r="EV662" s="40"/>
      <c r="EW662" s="100"/>
      <c r="EX662" s="99"/>
      <c r="EY662" s="40"/>
      <c r="EZ662" s="40"/>
      <c r="FA662" s="40"/>
      <c r="FB662" s="40"/>
      <c r="FC662" s="40"/>
      <c r="FD662" s="40"/>
      <c r="FE662" s="100"/>
    </row>
    <row r="663" spans="1:161">
      <c r="A663" s="119" t="str">
        <f>Validation!B663</f>
        <v>Pass</v>
      </c>
      <c r="B663" s="150"/>
      <c r="C663" s="150"/>
      <c r="D663" s="150"/>
      <c r="E663" s="151"/>
      <c r="F663" s="152"/>
      <c r="G663" s="150"/>
      <c r="H663" s="149"/>
      <c r="I663" s="40"/>
      <c r="J663" s="149"/>
      <c r="K663" s="102"/>
      <c r="L663" s="40"/>
      <c r="M663" s="123"/>
      <c r="N663" s="137"/>
      <c r="O663" s="137"/>
      <c r="P663" s="95"/>
      <c r="Q663" s="94"/>
      <c r="R663" s="96"/>
      <c r="S663" s="95"/>
      <c r="T663" s="40"/>
      <c r="U663" s="40"/>
      <c r="V663" s="185"/>
      <c r="W663" s="167"/>
      <c r="X663" s="96"/>
      <c r="Y663" s="99"/>
      <c r="Z663" s="40"/>
      <c r="AA663" s="40"/>
      <c r="AB663" s="171"/>
      <c r="AC663" s="172"/>
      <c r="AD663" s="40"/>
      <c r="AE663" s="40"/>
      <c r="AF663" s="94"/>
      <c r="AG663" s="94"/>
      <c r="AH663" s="100"/>
      <c r="AI663" s="170"/>
      <c r="AJ663" s="169"/>
      <c r="AK663" s="98"/>
      <c r="AL663" s="168"/>
      <c r="AM663" s="97"/>
      <c r="AN663" s="98"/>
      <c r="AO663" s="98"/>
      <c r="AP663" s="225"/>
      <c r="AQ663" s="175"/>
      <c r="AR663" s="98"/>
      <c r="AS663" s="235"/>
      <c r="AT663" s="168"/>
      <c r="AU663" s="136"/>
      <c r="AV663" s="99"/>
      <c r="AW663" s="40"/>
      <c r="AX663" s="40"/>
      <c r="AY663" s="40"/>
      <c r="AZ663" s="40"/>
      <c r="BA663" s="40"/>
      <c r="BB663" s="40"/>
      <c r="BC663" s="40"/>
      <c r="BD663" s="40"/>
      <c r="BE663" s="40"/>
      <c r="BF663" s="101"/>
      <c r="BG663" s="96"/>
      <c r="BH663" s="99"/>
      <c r="BI663" s="40"/>
      <c r="BJ663" s="40"/>
      <c r="BK663" s="40"/>
      <c r="BL663" s="40"/>
      <c r="BM663" s="40"/>
      <c r="BN663" s="40"/>
      <c r="BO663" s="40"/>
      <c r="BP663" s="100"/>
      <c r="BQ663" s="40"/>
      <c r="BR663" s="40"/>
      <c r="BS663" s="40"/>
      <c r="BT663" s="40"/>
      <c r="BU663" s="40"/>
      <c r="BV663" s="40"/>
      <c r="BW663" s="40"/>
      <c r="BX663" s="40"/>
      <c r="BY663" s="100"/>
      <c r="BZ663" s="99"/>
      <c r="CA663" s="40"/>
      <c r="CB663" s="40"/>
      <c r="CC663" s="40"/>
      <c r="CD663" s="40"/>
      <c r="CE663" s="40"/>
      <c r="CF663" s="40"/>
      <c r="CG663" s="40"/>
      <c r="CH663" s="40"/>
      <c r="CI663" s="40"/>
      <c r="CJ663" s="40"/>
      <c r="CK663" s="40"/>
      <c r="CL663" s="40"/>
      <c r="CM663" s="40"/>
      <c r="CN663" s="40"/>
      <c r="CO663" s="40"/>
      <c r="CP663" s="40"/>
      <c r="CQ663" s="40"/>
      <c r="CR663" s="40"/>
      <c r="CS663" s="102"/>
      <c r="CT663" s="103"/>
      <c r="CU663" s="40"/>
      <c r="CV663" s="40"/>
      <c r="CW663" s="40"/>
      <c r="CX663" s="40"/>
      <c r="CY663" s="40"/>
      <c r="CZ663" s="40"/>
      <c r="DA663" s="40"/>
      <c r="DB663" s="40"/>
      <c r="DC663" s="40"/>
      <c r="DD663" s="40"/>
      <c r="DE663" s="40"/>
      <c r="DF663" s="40"/>
      <c r="DG663" s="40"/>
      <c r="DH663" s="40"/>
      <c r="DI663" s="40"/>
      <c r="DJ663" s="40"/>
      <c r="DK663" s="40"/>
      <c r="DL663" s="40"/>
      <c r="DM663" s="40"/>
      <c r="DN663" s="40"/>
      <c r="DO663" s="94"/>
      <c r="DP663" s="100"/>
      <c r="DQ663" s="104"/>
      <c r="DR663" s="105"/>
      <c r="DS663" s="105"/>
      <c r="DT663" s="105"/>
      <c r="DU663" s="105"/>
      <c r="DV663" s="105"/>
      <c r="DW663" s="94"/>
      <c r="DX663" s="191"/>
      <c r="DY663" s="104"/>
      <c r="DZ663" s="105"/>
      <c r="EA663" s="105"/>
      <c r="EB663" s="105"/>
      <c r="EC663" s="105"/>
      <c r="ED663" s="105"/>
      <c r="EE663" s="105"/>
      <c r="EF663" s="94"/>
      <c r="EG663" s="96"/>
      <c r="EH663" s="18"/>
      <c r="EI663" s="2"/>
      <c r="EJ663" s="2"/>
      <c r="EK663" s="100"/>
      <c r="EL663" s="99"/>
      <c r="EM663" s="40"/>
      <c r="EN663" s="40"/>
      <c r="EO663" s="100"/>
      <c r="EP663" s="99"/>
      <c r="EQ663" s="40"/>
      <c r="ER663" s="40"/>
      <c r="ES663" s="40"/>
      <c r="ET663" s="40"/>
      <c r="EU663" s="40"/>
      <c r="EV663" s="40"/>
      <c r="EW663" s="100"/>
      <c r="EX663" s="99"/>
      <c r="EY663" s="40"/>
      <c r="EZ663" s="40"/>
      <c r="FA663" s="40"/>
      <c r="FB663" s="40"/>
      <c r="FC663" s="40"/>
      <c r="FD663" s="40"/>
      <c r="FE663" s="100"/>
    </row>
    <row r="664" spans="1:161">
      <c r="A664" s="119" t="str">
        <f>Validation!B664</f>
        <v>Pass</v>
      </c>
      <c r="B664" s="150"/>
      <c r="C664" s="150"/>
      <c r="D664" s="150"/>
      <c r="E664" s="151"/>
      <c r="F664" s="152"/>
      <c r="G664" s="150"/>
      <c r="H664" s="149"/>
      <c r="I664" s="40"/>
      <c r="J664" s="149"/>
      <c r="K664" s="102"/>
      <c r="L664" s="40"/>
      <c r="M664" s="123"/>
      <c r="N664" s="137"/>
      <c r="O664" s="137"/>
      <c r="P664" s="95"/>
      <c r="Q664" s="94"/>
      <c r="R664" s="96"/>
      <c r="S664" s="95"/>
      <c r="T664" s="40"/>
      <c r="U664" s="40"/>
      <c r="V664" s="185"/>
      <c r="W664" s="167"/>
      <c r="X664" s="96"/>
      <c r="Y664" s="99"/>
      <c r="Z664" s="40"/>
      <c r="AA664" s="40"/>
      <c r="AB664" s="171"/>
      <c r="AC664" s="172"/>
      <c r="AD664" s="40"/>
      <c r="AE664" s="40"/>
      <c r="AF664" s="94"/>
      <c r="AG664" s="94"/>
      <c r="AH664" s="100"/>
      <c r="AI664" s="170"/>
      <c r="AJ664" s="169"/>
      <c r="AK664" s="98"/>
      <c r="AL664" s="168"/>
      <c r="AM664" s="97"/>
      <c r="AN664" s="98"/>
      <c r="AO664" s="98"/>
      <c r="AP664" s="225"/>
      <c r="AQ664" s="175"/>
      <c r="AR664" s="98"/>
      <c r="AS664" s="235"/>
      <c r="AT664" s="168"/>
      <c r="AU664" s="136"/>
      <c r="AV664" s="99"/>
      <c r="AW664" s="40"/>
      <c r="AX664" s="40"/>
      <c r="AY664" s="40"/>
      <c r="AZ664" s="40"/>
      <c r="BA664" s="40"/>
      <c r="BB664" s="40"/>
      <c r="BC664" s="40"/>
      <c r="BD664" s="40"/>
      <c r="BE664" s="40"/>
      <c r="BF664" s="101"/>
      <c r="BG664" s="96"/>
      <c r="BH664" s="99"/>
      <c r="BI664" s="40"/>
      <c r="BJ664" s="40"/>
      <c r="BK664" s="40"/>
      <c r="BL664" s="40"/>
      <c r="BM664" s="40"/>
      <c r="BN664" s="40"/>
      <c r="BO664" s="40"/>
      <c r="BP664" s="100"/>
      <c r="BQ664" s="40"/>
      <c r="BR664" s="40"/>
      <c r="BS664" s="40"/>
      <c r="BT664" s="40"/>
      <c r="BU664" s="40"/>
      <c r="BV664" s="40"/>
      <c r="BW664" s="40"/>
      <c r="BX664" s="40"/>
      <c r="BY664" s="100"/>
      <c r="BZ664" s="99"/>
      <c r="CA664" s="40"/>
      <c r="CB664" s="40"/>
      <c r="CC664" s="40"/>
      <c r="CD664" s="40"/>
      <c r="CE664" s="40"/>
      <c r="CF664" s="40"/>
      <c r="CG664" s="40"/>
      <c r="CH664" s="40"/>
      <c r="CI664" s="40"/>
      <c r="CJ664" s="40"/>
      <c r="CK664" s="40"/>
      <c r="CL664" s="40"/>
      <c r="CM664" s="40"/>
      <c r="CN664" s="40"/>
      <c r="CO664" s="40"/>
      <c r="CP664" s="40"/>
      <c r="CQ664" s="40"/>
      <c r="CR664" s="40"/>
      <c r="CS664" s="102"/>
      <c r="CT664" s="103"/>
      <c r="CU664" s="40"/>
      <c r="CV664" s="40"/>
      <c r="CW664" s="40"/>
      <c r="CX664" s="40"/>
      <c r="CY664" s="40"/>
      <c r="CZ664" s="40"/>
      <c r="DA664" s="40"/>
      <c r="DB664" s="40"/>
      <c r="DC664" s="40"/>
      <c r="DD664" s="40"/>
      <c r="DE664" s="40"/>
      <c r="DF664" s="40"/>
      <c r="DG664" s="40"/>
      <c r="DH664" s="40"/>
      <c r="DI664" s="40"/>
      <c r="DJ664" s="40"/>
      <c r="DK664" s="40"/>
      <c r="DL664" s="40"/>
      <c r="DM664" s="40"/>
      <c r="DN664" s="40"/>
      <c r="DO664" s="94"/>
      <c r="DP664" s="100"/>
      <c r="DQ664" s="104"/>
      <c r="DR664" s="105"/>
      <c r="DS664" s="105"/>
      <c r="DT664" s="105"/>
      <c r="DU664" s="105"/>
      <c r="DV664" s="105"/>
      <c r="DW664" s="94"/>
      <c r="DX664" s="191"/>
      <c r="DY664" s="104"/>
      <c r="DZ664" s="105"/>
      <c r="EA664" s="105"/>
      <c r="EB664" s="105"/>
      <c r="EC664" s="105"/>
      <c r="ED664" s="105"/>
      <c r="EE664" s="105"/>
      <c r="EF664" s="94"/>
      <c r="EG664" s="96"/>
      <c r="EH664" s="18"/>
      <c r="EI664" s="2"/>
      <c r="EJ664" s="2"/>
      <c r="EK664" s="100"/>
      <c r="EL664" s="99"/>
      <c r="EM664" s="40"/>
      <c r="EN664" s="40"/>
      <c r="EO664" s="100"/>
      <c r="EP664" s="99"/>
      <c r="EQ664" s="40"/>
      <c r="ER664" s="40"/>
      <c r="ES664" s="40"/>
      <c r="ET664" s="40"/>
      <c r="EU664" s="40"/>
      <c r="EV664" s="40"/>
      <c r="EW664" s="100"/>
      <c r="EX664" s="99"/>
      <c r="EY664" s="40"/>
      <c r="EZ664" s="40"/>
      <c r="FA664" s="40"/>
      <c r="FB664" s="40"/>
      <c r="FC664" s="40"/>
      <c r="FD664" s="40"/>
      <c r="FE664" s="100"/>
    </row>
    <row r="665" spans="1:161">
      <c r="A665" s="119" t="str">
        <f>Validation!B665</f>
        <v>Pass</v>
      </c>
      <c r="B665" s="150"/>
      <c r="C665" s="150"/>
      <c r="D665" s="150"/>
      <c r="E665" s="151"/>
      <c r="F665" s="152"/>
      <c r="G665" s="150"/>
      <c r="H665" s="149"/>
      <c r="I665" s="40"/>
      <c r="J665" s="149"/>
      <c r="K665" s="102"/>
      <c r="L665" s="40"/>
      <c r="M665" s="123"/>
      <c r="N665" s="137"/>
      <c r="O665" s="137"/>
      <c r="P665" s="95"/>
      <c r="Q665" s="94"/>
      <c r="R665" s="96"/>
      <c r="S665" s="95"/>
      <c r="T665" s="40"/>
      <c r="U665" s="40"/>
      <c r="V665" s="185"/>
      <c r="W665" s="167"/>
      <c r="X665" s="96"/>
      <c r="Y665" s="99"/>
      <c r="Z665" s="40"/>
      <c r="AA665" s="40"/>
      <c r="AB665" s="171"/>
      <c r="AC665" s="172"/>
      <c r="AD665" s="40"/>
      <c r="AE665" s="40"/>
      <c r="AF665" s="94"/>
      <c r="AG665" s="94"/>
      <c r="AH665" s="100"/>
      <c r="AI665" s="170"/>
      <c r="AJ665" s="169"/>
      <c r="AK665" s="98"/>
      <c r="AL665" s="168"/>
      <c r="AM665" s="97"/>
      <c r="AN665" s="98"/>
      <c r="AO665" s="98"/>
      <c r="AP665" s="225"/>
      <c r="AQ665" s="175"/>
      <c r="AR665" s="98"/>
      <c r="AS665" s="235"/>
      <c r="AT665" s="168"/>
      <c r="AU665" s="136"/>
      <c r="AV665" s="99"/>
      <c r="AW665" s="40"/>
      <c r="AX665" s="40"/>
      <c r="AY665" s="40"/>
      <c r="AZ665" s="40"/>
      <c r="BA665" s="40"/>
      <c r="BB665" s="40"/>
      <c r="BC665" s="40"/>
      <c r="BD665" s="40"/>
      <c r="BE665" s="40"/>
      <c r="BF665" s="101"/>
      <c r="BG665" s="96"/>
      <c r="BH665" s="99"/>
      <c r="BI665" s="40"/>
      <c r="BJ665" s="40"/>
      <c r="BK665" s="40"/>
      <c r="BL665" s="40"/>
      <c r="BM665" s="40"/>
      <c r="BN665" s="40"/>
      <c r="BO665" s="40"/>
      <c r="BP665" s="100"/>
      <c r="BQ665" s="40"/>
      <c r="BR665" s="40"/>
      <c r="BS665" s="40"/>
      <c r="BT665" s="40"/>
      <c r="BU665" s="40"/>
      <c r="BV665" s="40"/>
      <c r="BW665" s="40"/>
      <c r="BX665" s="40"/>
      <c r="BY665" s="100"/>
      <c r="BZ665" s="99"/>
      <c r="CA665" s="40"/>
      <c r="CB665" s="40"/>
      <c r="CC665" s="40"/>
      <c r="CD665" s="40"/>
      <c r="CE665" s="40"/>
      <c r="CF665" s="40"/>
      <c r="CG665" s="40"/>
      <c r="CH665" s="40"/>
      <c r="CI665" s="40"/>
      <c r="CJ665" s="40"/>
      <c r="CK665" s="40"/>
      <c r="CL665" s="40"/>
      <c r="CM665" s="40"/>
      <c r="CN665" s="40"/>
      <c r="CO665" s="40"/>
      <c r="CP665" s="40"/>
      <c r="CQ665" s="40"/>
      <c r="CR665" s="40"/>
      <c r="CS665" s="102"/>
      <c r="CT665" s="103"/>
      <c r="CU665" s="40"/>
      <c r="CV665" s="40"/>
      <c r="CW665" s="40"/>
      <c r="CX665" s="40"/>
      <c r="CY665" s="40"/>
      <c r="CZ665" s="40"/>
      <c r="DA665" s="40"/>
      <c r="DB665" s="40"/>
      <c r="DC665" s="40"/>
      <c r="DD665" s="40"/>
      <c r="DE665" s="40"/>
      <c r="DF665" s="40"/>
      <c r="DG665" s="40"/>
      <c r="DH665" s="40"/>
      <c r="DI665" s="40"/>
      <c r="DJ665" s="40"/>
      <c r="DK665" s="40"/>
      <c r="DL665" s="40"/>
      <c r="DM665" s="40"/>
      <c r="DN665" s="40"/>
      <c r="DO665" s="94"/>
      <c r="DP665" s="100"/>
      <c r="DQ665" s="104"/>
      <c r="DR665" s="105"/>
      <c r="DS665" s="105"/>
      <c r="DT665" s="105"/>
      <c r="DU665" s="105"/>
      <c r="DV665" s="105"/>
      <c r="DW665" s="94"/>
      <c r="DX665" s="191"/>
      <c r="DY665" s="104"/>
      <c r="DZ665" s="105"/>
      <c r="EA665" s="105"/>
      <c r="EB665" s="105"/>
      <c r="EC665" s="105"/>
      <c r="ED665" s="105"/>
      <c r="EE665" s="105"/>
      <c r="EF665" s="94"/>
      <c r="EG665" s="96"/>
      <c r="EH665" s="18"/>
      <c r="EI665" s="2"/>
      <c r="EJ665" s="2"/>
      <c r="EK665" s="100"/>
      <c r="EL665" s="99"/>
      <c r="EM665" s="40"/>
      <c r="EN665" s="40"/>
      <c r="EO665" s="100"/>
      <c r="EP665" s="99"/>
      <c r="EQ665" s="40"/>
      <c r="ER665" s="40"/>
      <c r="ES665" s="40"/>
      <c r="ET665" s="40"/>
      <c r="EU665" s="40"/>
      <c r="EV665" s="40"/>
      <c r="EW665" s="100"/>
      <c r="EX665" s="99"/>
      <c r="EY665" s="40"/>
      <c r="EZ665" s="40"/>
      <c r="FA665" s="40"/>
      <c r="FB665" s="40"/>
      <c r="FC665" s="40"/>
      <c r="FD665" s="40"/>
      <c r="FE665" s="100"/>
    </row>
    <row r="666" spans="1:161">
      <c r="A666" s="119" t="str">
        <f>Validation!B666</f>
        <v>Pass</v>
      </c>
      <c r="B666" s="150"/>
      <c r="C666" s="150"/>
      <c r="D666" s="150"/>
      <c r="E666" s="151"/>
      <c r="F666" s="152"/>
      <c r="G666" s="150"/>
      <c r="H666" s="149"/>
      <c r="I666" s="40"/>
      <c r="J666" s="149"/>
      <c r="K666" s="102"/>
      <c r="L666" s="40"/>
      <c r="M666" s="123"/>
      <c r="N666" s="137"/>
      <c r="O666" s="137"/>
      <c r="P666" s="95"/>
      <c r="Q666" s="94"/>
      <c r="R666" s="96"/>
      <c r="S666" s="95"/>
      <c r="T666" s="40"/>
      <c r="U666" s="40"/>
      <c r="V666" s="185"/>
      <c r="W666" s="167"/>
      <c r="X666" s="96"/>
      <c r="Y666" s="99"/>
      <c r="Z666" s="40"/>
      <c r="AA666" s="40"/>
      <c r="AB666" s="171"/>
      <c r="AC666" s="172"/>
      <c r="AD666" s="40"/>
      <c r="AE666" s="40"/>
      <c r="AF666" s="94"/>
      <c r="AG666" s="94"/>
      <c r="AH666" s="100"/>
      <c r="AI666" s="170"/>
      <c r="AJ666" s="169"/>
      <c r="AK666" s="98"/>
      <c r="AL666" s="168"/>
      <c r="AM666" s="97"/>
      <c r="AN666" s="98"/>
      <c r="AO666" s="98"/>
      <c r="AP666" s="225"/>
      <c r="AQ666" s="175"/>
      <c r="AR666" s="98"/>
      <c r="AS666" s="235"/>
      <c r="AT666" s="168"/>
      <c r="AU666" s="136"/>
      <c r="AV666" s="99"/>
      <c r="AW666" s="40"/>
      <c r="AX666" s="40"/>
      <c r="AY666" s="40"/>
      <c r="AZ666" s="40"/>
      <c r="BA666" s="40"/>
      <c r="BB666" s="40"/>
      <c r="BC666" s="40"/>
      <c r="BD666" s="40"/>
      <c r="BE666" s="40"/>
      <c r="BF666" s="101"/>
      <c r="BG666" s="96"/>
      <c r="BH666" s="99"/>
      <c r="BI666" s="40"/>
      <c r="BJ666" s="40"/>
      <c r="BK666" s="40"/>
      <c r="BL666" s="40"/>
      <c r="BM666" s="40"/>
      <c r="BN666" s="40"/>
      <c r="BO666" s="40"/>
      <c r="BP666" s="100"/>
      <c r="BQ666" s="40"/>
      <c r="BR666" s="40"/>
      <c r="BS666" s="40"/>
      <c r="BT666" s="40"/>
      <c r="BU666" s="40"/>
      <c r="BV666" s="40"/>
      <c r="BW666" s="40"/>
      <c r="BX666" s="40"/>
      <c r="BY666" s="100"/>
      <c r="BZ666" s="99"/>
      <c r="CA666" s="40"/>
      <c r="CB666" s="40"/>
      <c r="CC666" s="40"/>
      <c r="CD666" s="40"/>
      <c r="CE666" s="40"/>
      <c r="CF666" s="40"/>
      <c r="CG666" s="40"/>
      <c r="CH666" s="40"/>
      <c r="CI666" s="40"/>
      <c r="CJ666" s="40"/>
      <c r="CK666" s="40"/>
      <c r="CL666" s="40"/>
      <c r="CM666" s="40"/>
      <c r="CN666" s="40"/>
      <c r="CO666" s="40"/>
      <c r="CP666" s="40"/>
      <c r="CQ666" s="40"/>
      <c r="CR666" s="40"/>
      <c r="CS666" s="102"/>
      <c r="CT666" s="103"/>
      <c r="CU666" s="40"/>
      <c r="CV666" s="40"/>
      <c r="CW666" s="40"/>
      <c r="CX666" s="40"/>
      <c r="CY666" s="40"/>
      <c r="CZ666" s="40"/>
      <c r="DA666" s="40"/>
      <c r="DB666" s="40"/>
      <c r="DC666" s="40"/>
      <c r="DD666" s="40"/>
      <c r="DE666" s="40"/>
      <c r="DF666" s="40"/>
      <c r="DG666" s="40"/>
      <c r="DH666" s="40"/>
      <c r="DI666" s="40"/>
      <c r="DJ666" s="40"/>
      <c r="DK666" s="40"/>
      <c r="DL666" s="40"/>
      <c r="DM666" s="40"/>
      <c r="DN666" s="40"/>
      <c r="DO666" s="94"/>
      <c r="DP666" s="100"/>
      <c r="DQ666" s="104"/>
      <c r="DR666" s="105"/>
      <c r="DS666" s="105"/>
      <c r="DT666" s="105"/>
      <c r="DU666" s="105"/>
      <c r="DV666" s="105"/>
      <c r="DW666" s="94"/>
      <c r="DX666" s="191"/>
      <c r="DY666" s="104"/>
      <c r="DZ666" s="105"/>
      <c r="EA666" s="105"/>
      <c r="EB666" s="105"/>
      <c r="EC666" s="105"/>
      <c r="ED666" s="105"/>
      <c r="EE666" s="105"/>
      <c r="EF666" s="94"/>
      <c r="EG666" s="96"/>
      <c r="EH666" s="18"/>
      <c r="EI666" s="2"/>
      <c r="EJ666" s="2"/>
      <c r="EK666" s="100"/>
      <c r="EL666" s="99"/>
      <c r="EM666" s="40"/>
      <c r="EN666" s="40"/>
      <c r="EO666" s="100"/>
      <c r="EP666" s="99"/>
      <c r="EQ666" s="40"/>
      <c r="ER666" s="40"/>
      <c r="ES666" s="40"/>
      <c r="ET666" s="40"/>
      <c r="EU666" s="40"/>
      <c r="EV666" s="40"/>
      <c r="EW666" s="100"/>
      <c r="EX666" s="99"/>
      <c r="EY666" s="40"/>
      <c r="EZ666" s="40"/>
      <c r="FA666" s="40"/>
      <c r="FB666" s="40"/>
      <c r="FC666" s="40"/>
      <c r="FD666" s="40"/>
      <c r="FE666" s="100"/>
    </row>
    <row r="667" spans="1:161">
      <c r="A667" s="119" t="str">
        <f>Validation!B667</f>
        <v>Pass</v>
      </c>
      <c r="B667" s="150"/>
      <c r="C667" s="150"/>
      <c r="D667" s="150"/>
      <c r="E667" s="151"/>
      <c r="F667" s="152"/>
      <c r="G667" s="150"/>
      <c r="H667" s="149"/>
      <c r="I667" s="40"/>
      <c r="J667" s="149"/>
      <c r="K667" s="102"/>
      <c r="L667" s="40"/>
      <c r="M667" s="123"/>
      <c r="N667" s="137"/>
      <c r="O667" s="137"/>
      <c r="P667" s="95"/>
      <c r="Q667" s="94"/>
      <c r="R667" s="96"/>
      <c r="S667" s="95"/>
      <c r="T667" s="40"/>
      <c r="U667" s="40"/>
      <c r="V667" s="185"/>
      <c r="W667" s="167"/>
      <c r="X667" s="96"/>
      <c r="Y667" s="99"/>
      <c r="Z667" s="40"/>
      <c r="AA667" s="40"/>
      <c r="AB667" s="171"/>
      <c r="AC667" s="172"/>
      <c r="AD667" s="40"/>
      <c r="AE667" s="40"/>
      <c r="AF667" s="94"/>
      <c r="AG667" s="94"/>
      <c r="AH667" s="100"/>
      <c r="AI667" s="170"/>
      <c r="AJ667" s="169"/>
      <c r="AK667" s="98"/>
      <c r="AL667" s="168"/>
      <c r="AM667" s="97"/>
      <c r="AN667" s="98"/>
      <c r="AO667" s="98"/>
      <c r="AP667" s="225"/>
      <c r="AQ667" s="175"/>
      <c r="AR667" s="98"/>
      <c r="AS667" s="235"/>
      <c r="AT667" s="168"/>
      <c r="AU667" s="136"/>
      <c r="AV667" s="99"/>
      <c r="AW667" s="40"/>
      <c r="AX667" s="40"/>
      <c r="AY667" s="40"/>
      <c r="AZ667" s="40"/>
      <c r="BA667" s="40"/>
      <c r="BB667" s="40"/>
      <c r="BC667" s="40"/>
      <c r="BD667" s="40"/>
      <c r="BE667" s="40"/>
      <c r="BF667" s="101"/>
      <c r="BG667" s="96"/>
      <c r="BH667" s="99"/>
      <c r="BI667" s="40"/>
      <c r="BJ667" s="40"/>
      <c r="BK667" s="40"/>
      <c r="BL667" s="40"/>
      <c r="BM667" s="40"/>
      <c r="BN667" s="40"/>
      <c r="BO667" s="40"/>
      <c r="BP667" s="100"/>
      <c r="BQ667" s="40"/>
      <c r="BR667" s="40"/>
      <c r="BS667" s="40"/>
      <c r="BT667" s="40"/>
      <c r="BU667" s="40"/>
      <c r="BV667" s="40"/>
      <c r="BW667" s="40"/>
      <c r="BX667" s="40"/>
      <c r="BY667" s="100"/>
      <c r="BZ667" s="99"/>
      <c r="CA667" s="40"/>
      <c r="CB667" s="40"/>
      <c r="CC667" s="40"/>
      <c r="CD667" s="40"/>
      <c r="CE667" s="40"/>
      <c r="CF667" s="40"/>
      <c r="CG667" s="40"/>
      <c r="CH667" s="40"/>
      <c r="CI667" s="40"/>
      <c r="CJ667" s="40"/>
      <c r="CK667" s="40"/>
      <c r="CL667" s="40"/>
      <c r="CM667" s="40"/>
      <c r="CN667" s="40"/>
      <c r="CO667" s="40"/>
      <c r="CP667" s="40"/>
      <c r="CQ667" s="40"/>
      <c r="CR667" s="40"/>
      <c r="CS667" s="102"/>
      <c r="CT667" s="103"/>
      <c r="CU667" s="40"/>
      <c r="CV667" s="40"/>
      <c r="CW667" s="40"/>
      <c r="CX667" s="40"/>
      <c r="CY667" s="40"/>
      <c r="CZ667" s="40"/>
      <c r="DA667" s="40"/>
      <c r="DB667" s="40"/>
      <c r="DC667" s="40"/>
      <c r="DD667" s="40"/>
      <c r="DE667" s="40"/>
      <c r="DF667" s="40"/>
      <c r="DG667" s="40"/>
      <c r="DH667" s="40"/>
      <c r="DI667" s="40"/>
      <c r="DJ667" s="40"/>
      <c r="DK667" s="40"/>
      <c r="DL667" s="40"/>
      <c r="DM667" s="40"/>
      <c r="DN667" s="40"/>
      <c r="DO667" s="94"/>
      <c r="DP667" s="100"/>
      <c r="DQ667" s="104"/>
      <c r="DR667" s="105"/>
      <c r="DS667" s="105"/>
      <c r="DT667" s="105"/>
      <c r="DU667" s="105"/>
      <c r="DV667" s="105"/>
      <c r="DW667" s="94"/>
      <c r="DX667" s="191"/>
      <c r="DY667" s="104"/>
      <c r="DZ667" s="105"/>
      <c r="EA667" s="105"/>
      <c r="EB667" s="105"/>
      <c r="EC667" s="105"/>
      <c r="ED667" s="105"/>
      <c r="EE667" s="105"/>
      <c r="EF667" s="94"/>
      <c r="EG667" s="96"/>
      <c r="EH667" s="18"/>
      <c r="EI667" s="2"/>
      <c r="EJ667" s="2"/>
      <c r="EK667" s="100"/>
      <c r="EL667" s="99"/>
      <c r="EM667" s="40"/>
      <c r="EN667" s="40"/>
      <c r="EO667" s="100"/>
      <c r="EP667" s="99"/>
      <c r="EQ667" s="40"/>
      <c r="ER667" s="40"/>
      <c r="ES667" s="40"/>
      <c r="ET667" s="40"/>
      <c r="EU667" s="40"/>
      <c r="EV667" s="40"/>
      <c r="EW667" s="100"/>
      <c r="EX667" s="99"/>
      <c r="EY667" s="40"/>
      <c r="EZ667" s="40"/>
      <c r="FA667" s="40"/>
      <c r="FB667" s="40"/>
      <c r="FC667" s="40"/>
      <c r="FD667" s="40"/>
      <c r="FE667" s="100"/>
    </row>
    <row r="668" spans="1:161">
      <c r="A668" s="119" t="str">
        <f>Validation!B668</f>
        <v>Pass</v>
      </c>
      <c r="B668" s="150"/>
      <c r="C668" s="150"/>
      <c r="D668" s="150"/>
      <c r="E668" s="151"/>
      <c r="F668" s="152"/>
      <c r="G668" s="150"/>
      <c r="H668" s="149"/>
      <c r="I668" s="40"/>
      <c r="J668" s="149"/>
      <c r="K668" s="102"/>
      <c r="L668" s="40"/>
      <c r="M668" s="123"/>
      <c r="N668" s="137"/>
      <c r="O668" s="137"/>
      <c r="P668" s="95"/>
      <c r="Q668" s="94"/>
      <c r="R668" s="96"/>
      <c r="S668" s="95"/>
      <c r="T668" s="40"/>
      <c r="U668" s="40"/>
      <c r="V668" s="185"/>
      <c r="W668" s="167"/>
      <c r="X668" s="96"/>
      <c r="Y668" s="99"/>
      <c r="Z668" s="40"/>
      <c r="AA668" s="40"/>
      <c r="AB668" s="171"/>
      <c r="AC668" s="172"/>
      <c r="AD668" s="40"/>
      <c r="AE668" s="40"/>
      <c r="AF668" s="94"/>
      <c r="AG668" s="94"/>
      <c r="AH668" s="100"/>
      <c r="AI668" s="170"/>
      <c r="AJ668" s="169"/>
      <c r="AK668" s="98"/>
      <c r="AL668" s="168"/>
      <c r="AM668" s="97"/>
      <c r="AN668" s="98"/>
      <c r="AO668" s="98"/>
      <c r="AP668" s="225"/>
      <c r="AQ668" s="175"/>
      <c r="AR668" s="98"/>
      <c r="AS668" s="235"/>
      <c r="AT668" s="168"/>
      <c r="AU668" s="136"/>
      <c r="AV668" s="99"/>
      <c r="AW668" s="40"/>
      <c r="AX668" s="40"/>
      <c r="AY668" s="40"/>
      <c r="AZ668" s="40"/>
      <c r="BA668" s="40"/>
      <c r="BB668" s="40"/>
      <c r="BC668" s="40"/>
      <c r="BD668" s="40"/>
      <c r="BE668" s="40"/>
      <c r="BF668" s="101"/>
      <c r="BG668" s="96"/>
      <c r="BH668" s="99"/>
      <c r="BI668" s="40"/>
      <c r="BJ668" s="40"/>
      <c r="BK668" s="40"/>
      <c r="BL668" s="40"/>
      <c r="BM668" s="40"/>
      <c r="BN668" s="40"/>
      <c r="BO668" s="40"/>
      <c r="BP668" s="100"/>
      <c r="BQ668" s="40"/>
      <c r="BR668" s="40"/>
      <c r="BS668" s="40"/>
      <c r="BT668" s="40"/>
      <c r="BU668" s="40"/>
      <c r="BV668" s="40"/>
      <c r="BW668" s="40"/>
      <c r="BX668" s="40"/>
      <c r="BY668" s="100"/>
      <c r="BZ668" s="99"/>
      <c r="CA668" s="40"/>
      <c r="CB668" s="40"/>
      <c r="CC668" s="40"/>
      <c r="CD668" s="40"/>
      <c r="CE668" s="40"/>
      <c r="CF668" s="40"/>
      <c r="CG668" s="40"/>
      <c r="CH668" s="40"/>
      <c r="CI668" s="40"/>
      <c r="CJ668" s="40"/>
      <c r="CK668" s="40"/>
      <c r="CL668" s="40"/>
      <c r="CM668" s="40"/>
      <c r="CN668" s="40"/>
      <c r="CO668" s="40"/>
      <c r="CP668" s="40"/>
      <c r="CQ668" s="40"/>
      <c r="CR668" s="40"/>
      <c r="CS668" s="102"/>
      <c r="CT668" s="103"/>
      <c r="CU668" s="40"/>
      <c r="CV668" s="40"/>
      <c r="CW668" s="40"/>
      <c r="CX668" s="40"/>
      <c r="CY668" s="40"/>
      <c r="CZ668" s="40"/>
      <c r="DA668" s="40"/>
      <c r="DB668" s="40"/>
      <c r="DC668" s="40"/>
      <c r="DD668" s="40"/>
      <c r="DE668" s="40"/>
      <c r="DF668" s="40"/>
      <c r="DG668" s="40"/>
      <c r="DH668" s="40"/>
      <c r="DI668" s="40"/>
      <c r="DJ668" s="40"/>
      <c r="DK668" s="40"/>
      <c r="DL668" s="40"/>
      <c r="DM668" s="40"/>
      <c r="DN668" s="40"/>
      <c r="DO668" s="94"/>
      <c r="DP668" s="100"/>
      <c r="DQ668" s="104"/>
      <c r="DR668" s="105"/>
      <c r="DS668" s="105"/>
      <c r="DT668" s="105"/>
      <c r="DU668" s="105"/>
      <c r="DV668" s="105"/>
      <c r="DW668" s="94"/>
      <c r="DX668" s="191"/>
      <c r="DY668" s="104"/>
      <c r="DZ668" s="105"/>
      <c r="EA668" s="105"/>
      <c r="EB668" s="105"/>
      <c r="EC668" s="105"/>
      <c r="ED668" s="105"/>
      <c r="EE668" s="105"/>
      <c r="EF668" s="94"/>
      <c r="EG668" s="96"/>
      <c r="EH668" s="18"/>
      <c r="EI668" s="2"/>
      <c r="EJ668" s="2"/>
      <c r="EK668" s="100"/>
      <c r="EL668" s="99"/>
      <c r="EM668" s="40"/>
      <c r="EN668" s="40"/>
      <c r="EO668" s="100"/>
      <c r="EP668" s="99"/>
      <c r="EQ668" s="40"/>
      <c r="ER668" s="40"/>
      <c r="ES668" s="40"/>
      <c r="ET668" s="40"/>
      <c r="EU668" s="40"/>
      <c r="EV668" s="40"/>
      <c r="EW668" s="100"/>
      <c r="EX668" s="99"/>
      <c r="EY668" s="40"/>
      <c r="EZ668" s="40"/>
      <c r="FA668" s="40"/>
      <c r="FB668" s="40"/>
      <c r="FC668" s="40"/>
      <c r="FD668" s="40"/>
      <c r="FE668" s="100"/>
    </row>
    <row r="669" spans="1:161">
      <c r="A669" s="119" t="str">
        <f>Validation!B669</f>
        <v>Pass</v>
      </c>
      <c r="B669" s="150"/>
      <c r="C669" s="150"/>
      <c r="D669" s="150"/>
      <c r="E669" s="151"/>
      <c r="F669" s="152"/>
      <c r="G669" s="150"/>
      <c r="H669" s="149"/>
      <c r="I669" s="40"/>
      <c r="J669" s="149"/>
      <c r="K669" s="102"/>
      <c r="L669" s="40"/>
      <c r="M669" s="123"/>
      <c r="N669" s="137"/>
      <c r="O669" s="137"/>
      <c r="P669" s="95"/>
      <c r="Q669" s="94"/>
      <c r="R669" s="96"/>
      <c r="S669" s="95"/>
      <c r="T669" s="40"/>
      <c r="U669" s="40"/>
      <c r="V669" s="185"/>
      <c r="W669" s="167"/>
      <c r="X669" s="96"/>
      <c r="Y669" s="99"/>
      <c r="Z669" s="40"/>
      <c r="AA669" s="40"/>
      <c r="AB669" s="171"/>
      <c r="AC669" s="172"/>
      <c r="AD669" s="40"/>
      <c r="AE669" s="40"/>
      <c r="AF669" s="94"/>
      <c r="AG669" s="94"/>
      <c r="AH669" s="100"/>
      <c r="AI669" s="170"/>
      <c r="AJ669" s="169"/>
      <c r="AK669" s="98"/>
      <c r="AL669" s="168"/>
      <c r="AM669" s="97"/>
      <c r="AN669" s="98"/>
      <c r="AO669" s="98"/>
      <c r="AP669" s="225"/>
      <c r="AQ669" s="175"/>
      <c r="AR669" s="98"/>
      <c r="AS669" s="235"/>
      <c r="AT669" s="168"/>
      <c r="AU669" s="136"/>
      <c r="AV669" s="99"/>
      <c r="AW669" s="40"/>
      <c r="AX669" s="40"/>
      <c r="AY669" s="40"/>
      <c r="AZ669" s="40"/>
      <c r="BA669" s="40"/>
      <c r="BB669" s="40"/>
      <c r="BC669" s="40"/>
      <c r="BD669" s="40"/>
      <c r="BE669" s="40"/>
      <c r="BF669" s="101"/>
      <c r="BG669" s="96"/>
      <c r="BH669" s="99"/>
      <c r="BI669" s="40"/>
      <c r="BJ669" s="40"/>
      <c r="BK669" s="40"/>
      <c r="BL669" s="40"/>
      <c r="BM669" s="40"/>
      <c r="BN669" s="40"/>
      <c r="BO669" s="40"/>
      <c r="BP669" s="100"/>
      <c r="BQ669" s="40"/>
      <c r="BR669" s="40"/>
      <c r="BS669" s="40"/>
      <c r="BT669" s="40"/>
      <c r="BU669" s="40"/>
      <c r="BV669" s="40"/>
      <c r="BW669" s="40"/>
      <c r="BX669" s="40"/>
      <c r="BY669" s="100"/>
      <c r="BZ669" s="99"/>
      <c r="CA669" s="40"/>
      <c r="CB669" s="40"/>
      <c r="CC669" s="40"/>
      <c r="CD669" s="40"/>
      <c r="CE669" s="40"/>
      <c r="CF669" s="40"/>
      <c r="CG669" s="40"/>
      <c r="CH669" s="40"/>
      <c r="CI669" s="40"/>
      <c r="CJ669" s="40"/>
      <c r="CK669" s="40"/>
      <c r="CL669" s="40"/>
      <c r="CM669" s="40"/>
      <c r="CN669" s="40"/>
      <c r="CO669" s="40"/>
      <c r="CP669" s="40"/>
      <c r="CQ669" s="40"/>
      <c r="CR669" s="40"/>
      <c r="CS669" s="102"/>
      <c r="CT669" s="103"/>
      <c r="CU669" s="40"/>
      <c r="CV669" s="40"/>
      <c r="CW669" s="40"/>
      <c r="CX669" s="40"/>
      <c r="CY669" s="40"/>
      <c r="CZ669" s="40"/>
      <c r="DA669" s="40"/>
      <c r="DB669" s="40"/>
      <c r="DC669" s="40"/>
      <c r="DD669" s="40"/>
      <c r="DE669" s="40"/>
      <c r="DF669" s="40"/>
      <c r="DG669" s="40"/>
      <c r="DH669" s="40"/>
      <c r="DI669" s="40"/>
      <c r="DJ669" s="40"/>
      <c r="DK669" s="40"/>
      <c r="DL669" s="40"/>
      <c r="DM669" s="40"/>
      <c r="DN669" s="40"/>
      <c r="DO669" s="94"/>
      <c r="DP669" s="100"/>
      <c r="DQ669" s="104"/>
      <c r="DR669" s="105"/>
      <c r="DS669" s="105"/>
      <c r="DT669" s="105"/>
      <c r="DU669" s="105"/>
      <c r="DV669" s="105"/>
      <c r="DW669" s="94"/>
      <c r="DX669" s="191"/>
      <c r="DY669" s="104"/>
      <c r="DZ669" s="105"/>
      <c r="EA669" s="105"/>
      <c r="EB669" s="105"/>
      <c r="EC669" s="105"/>
      <c r="ED669" s="105"/>
      <c r="EE669" s="105"/>
      <c r="EF669" s="94"/>
      <c r="EG669" s="96"/>
      <c r="EH669" s="18"/>
      <c r="EI669" s="2"/>
      <c r="EJ669" s="2"/>
      <c r="EK669" s="100"/>
      <c r="EL669" s="99"/>
      <c r="EM669" s="40"/>
      <c r="EN669" s="40"/>
      <c r="EO669" s="100"/>
      <c r="EP669" s="99"/>
      <c r="EQ669" s="40"/>
      <c r="ER669" s="40"/>
      <c r="ES669" s="40"/>
      <c r="ET669" s="40"/>
      <c r="EU669" s="40"/>
      <c r="EV669" s="40"/>
      <c r="EW669" s="100"/>
      <c r="EX669" s="99"/>
      <c r="EY669" s="40"/>
      <c r="EZ669" s="40"/>
      <c r="FA669" s="40"/>
      <c r="FB669" s="40"/>
      <c r="FC669" s="40"/>
      <c r="FD669" s="40"/>
      <c r="FE669" s="100"/>
    </row>
    <row r="670" spans="1:161">
      <c r="A670" s="119" t="str">
        <f>Validation!B670</f>
        <v>Pass</v>
      </c>
      <c r="B670" s="150"/>
      <c r="C670" s="150"/>
      <c r="D670" s="150"/>
      <c r="E670" s="151"/>
      <c r="F670" s="152"/>
      <c r="G670" s="150"/>
      <c r="H670" s="149"/>
      <c r="I670" s="40"/>
      <c r="J670" s="149"/>
      <c r="K670" s="102"/>
      <c r="L670" s="40"/>
      <c r="M670" s="123"/>
      <c r="N670" s="137"/>
      <c r="O670" s="137"/>
      <c r="P670" s="95"/>
      <c r="Q670" s="94"/>
      <c r="R670" s="96"/>
      <c r="S670" s="95"/>
      <c r="T670" s="40"/>
      <c r="U670" s="40"/>
      <c r="V670" s="185"/>
      <c r="W670" s="167"/>
      <c r="X670" s="96"/>
      <c r="Y670" s="99"/>
      <c r="Z670" s="40"/>
      <c r="AA670" s="40"/>
      <c r="AB670" s="171"/>
      <c r="AC670" s="172"/>
      <c r="AD670" s="40"/>
      <c r="AE670" s="40"/>
      <c r="AF670" s="94"/>
      <c r="AG670" s="94"/>
      <c r="AH670" s="100"/>
      <c r="AI670" s="170"/>
      <c r="AJ670" s="169"/>
      <c r="AK670" s="98"/>
      <c r="AL670" s="168"/>
      <c r="AM670" s="97"/>
      <c r="AN670" s="98"/>
      <c r="AO670" s="98"/>
      <c r="AP670" s="225"/>
      <c r="AQ670" s="175"/>
      <c r="AR670" s="98"/>
      <c r="AS670" s="235"/>
      <c r="AT670" s="168"/>
      <c r="AU670" s="136"/>
      <c r="AV670" s="99"/>
      <c r="AW670" s="40"/>
      <c r="AX670" s="40"/>
      <c r="AY670" s="40"/>
      <c r="AZ670" s="40"/>
      <c r="BA670" s="40"/>
      <c r="BB670" s="40"/>
      <c r="BC670" s="40"/>
      <c r="BD670" s="40"/>
      <c r="BE670" s="40"/>
      <c r="BF670" s="101"/>
      <c r="BG670" s="96"/>
      <c r="BH670" s="99"/>
      <c r="BI670" s="40"/>
      <c r="BJ670" s="40"/>
      <c r="BK670" s="40"/>
      <c r="BL670" s="40"/>
      <c r="BM670" s="40"/>
      <c r="BN670" s="40"/>
      <c r="BO670" s="40"/>
      <c r="BP670" s="100"/>
      <c r="BQ670" s="40"/>
      <c r="BR670" s="40"/>
      <c r="BS670" s="40"/>
      <c r="BT670" s="40"/>
      <c r="BU670" s="40"/>
      <c r="BV670" s="40"/>
      <c r="BW670" s="40"/>
      <c r="BX670" s="40"/>
      <c r="BY670" s="100"/>
      <c r="BZ670" s="99"/>
      <c r="CA670" s="40"/>
      <c r="CB670" s="40"/>
      <c r="CC670" s="40"/>
      <c r="CD670" s="40"/>
      <c r="CE670" s="40"/>
      <c r="CF670" s="40"/>
      <c r="CG670" s="40"/>
      <c r="CH670" s="40"/>
      <c r="CI670" s="40"/>
      <c r="CJ670" s="40"/>
      <c r="CK670" s="40"/>
      <c r="CL670" s="40"/>
      <c r="CM670" s="40"/>
      <c r="CN670" s="40"/>
      <c r="CO670" s="40"/>
      <c r="CP670" s="40"/>
      <c r="CQ670" s="40"/>
      <c r="CR670" s="40"/>
      <c r="CS670" s="102"/>
      <c r="CT670" s="103"/>
      <c r="CU670" s="40"/>
      <c r="CV670" s="40"/>
      <c r="CW670" s="40"/>
      <c r="CX670" s="40"/>
      <c r="CY670" s="40"/>
      <c r="CZ670" s="40"/>
      <c r="DA670" s="40"/>
      <c r="DB670" s="40"/>
      <c r="DC670" s="40"/>
      <c r="DD670" s="40"/>
      <c r="DE670" s="40"/>
      <c r="DF670" s="40"/>
      <c r="DG670" s="40"/>
      <c r="DH670" s="40"/>
      <c r="DI670" s="40"/>
      <c r="DJ670" s="40"/>
      <c r="DK670" s="40"/>
      <c r="DL670" s="40"/>
      <c r="DM670" s="40"/>
      <c r="DN670" s="40"/>
      <c r="DO670" s="94"/>
      <c r="DP670" s="100"/>
      <c r="DQ670" s="104"/>
      <c r="DR670" s="105"/>
      <c r="DS670" s="105"/>
      <c r="DT670" s="105"/>
      <c r="DU670" s="105"/>
      <c r="DV670" s="105"/>
      <c r="DW670" s="94"/>
      <c r="DX670" s="191"/>
      <c r="DY670" s="104"/>
      <c r="DZ670" s="105"/>
      <c r="EA670" s="105"/>
      <c r="EB670" s="105"/>
      <c r="EC670" s="105"/>
      <c r="ED670" s="105"/>
      <c r="EE670" s="105"/>
      <c r="EF670" s="94"/>
      <c r="EG670" s="96"/>
      <c r="EH670" s="18"/>
      <c r="EI670" s="2"/>
      <c r="EJ670" s="2"/>
      <c r="EK670" s="100"/>
      <c r="EL670" s="99"/>
      <c r="EM670" s="40"/>
      <c r="EN670" s="40"/>
      <c r="EO670" s="100"/>
      <c r="EP670" s="99"/>
      <c r="EQ670" s="40"/>
      <c r="ER670" s="40"/>
      <c r="ES670" s="40"/>
      <c r="ET670" s="40"/>
      <c r="EU670" s="40"/>
      <c r="EV670" s="40"/>
      <c r="EW670" s="100"/>
      <c r="EX670" s="99"/>
      <c r="EY670" s="40"/>
      <c r="EZ670" s="40"/>
      <c r="FA670" s="40"/>
      <c r="FB670" s="40"/>
      <c r="FC670" s="40"/>
      <c r="FD670" s="40"/>
      <c r="FE670" s="100"/>
    </row>
    <row r="671" spans="1:161">
      <c r="A671" s="119" t="str">
        <f>Validation!B671</f>
        <v>Pass</v>
      </c>
      <c r="B671" s="150"/>
      <c r="C671" s="150"/>
      <c r="D671" s="150"/>
      <c r="E671" s="151"/>
      <c r="F671" s="152"/>
      <c r="G671" s="150"/>
      <c r="H671" s="149"/>
      <c r="I671" s="40"/>
      <c r="J671" s="149"/>
      <c r="K671" s="102"/>
      <c r="L671" s="40"/>
      <c r="M671" s="123"/>
      <c r="N671" s="137"/>
      <c r="O671" s="137"/>
      <c r="P671" s="95"/>
      <c r="Q671" s="94"/>
      <c r="R671" s="96"/>
      <c r="S671" s="95"/>
      <c r="T671" s="40"/>
      <c r="U671" s="40"/>
      <c r="V671" s="185"/>
      <c r="W671" s="167"/>
      <c r="X671" s="96"/>
      <c r="Y671" s="99"/>
      <c r="Z671" s="40"/>
      <c r="AA671" s="40"/>
      <c r="AB671" s="171"/>
      <c r="AC671" s="172"/>
      <c r="AD671" s="40"/>
      <c r="AE671" s="40"/>
      <c r="AF671" s="94"/>
      <c r="AG671" s="94"/>
      <c r="AH671" s="100"/>
      <c r="AI671" s="170"/>
      <c r="AJ671" s="169"/>
      <c r="AK671" s="98"/>
      <c r="AL671" s="168"/>
      <c r="AM671" s="97"/>
      <c r="AN671" s="98"/>
      <c r="AO671" s="98"/>
      <c r="AP671" s="225"/>
      <c r="AQ671" s="175"/>
      <c r="AR671" s="98"/>
      <c r="AS671" s="235"/>
      <c r="AT671" s="168"/>
      <c r="AU671" s="136"/>
      <c r="AV671" s="99"/>
      <c r="AW671" s="40"/>
      <c r="AX671" s="40"/>
      <c r="AY671" s="40"/>
      <c r="AZ671" s="40"/>
      <c r="BA671" s="40"/>
      <c r="BB671" s="40"/>
      <c r="BC671" s="40"/>
      <c r="BD671" s="40"/>
      <c r="BE671" s="40"/>
      <c r="BF671" s="101"/>
      <c r="BG671" s="96"/>
      <c r="BH671" s="99"/>
      <c r="BI671" s="40"/>
      <c r="BJ671" s="40"/>
      <c r="BK671" s="40"/>
      <c r="BL671" s="40"/>
      <c r="BM671" s="40"/>
      <c r="BN671" s="40"/>
      <c r="BO671" s="40"/>
      <c r="BP671" s="100"/>
      <c r="BQ671" s="40"/>
      <c r="BR671" s="40"/>
      <c r="BS671" s="40"/>
      <c r="BT671" s="40"/>
      <c r="BU671" s="40"/>
      <c r="BV671" s="40"/>
      <c r="BW671" s="40"/>
      <c r="BX671" s="40"/>
      <c r="BY671" s="100"/>
      <c r="BZ671" s="99"/>
      <c r="CA671" s="40"/>
      <c r="CB671" s="40"/>
      <c r="CC671" s="40"/>
      <c r="CD671" s="40"/>
      <c r="CE671" s="40"/>
      <c r="CF671" s="40"/>
      <c r="CG671" s="40"/>
      <c r="CH671" s="40"/>
      <c r="CI671" s="40"/>
      <c r="CJ671" s="40"/>
      <c r="CK671" s="40"/>
      <c r="CL671" s="40"/>
      <c r="CM671" s="40"/>
      <c r="CN671" s="40"/>
      <c r="CO671" s="40"/>
      <c r="CP671" s="40"/>
      <c r="CQ671" s="40"/>
      <c r="CR671" s="40"/>
      <c r="CS671" s="102"/>
      <c r="CT671" s="103"/>
      <c r="CU671" s="40"/>
      <c r="CV671" s="40"/>
      <c r="CW671" s="40"/>
      <c r="CX671" s="40"/>
      <c r="CY671" s="40"/>
      <c r="CZ671" s="40"/>
      <c r="DA671" s="40"/>
      <c r="DB671" s="40"/>
      <c r="DC671" s="40"/>
      <c r="DD671" s="40"/>
      <c r="DE671" s="40"/>
      <c r="DF671" s="40"/>
      <c r="DG671" s="40"/>
      <c r="DH671" s="40"/>
      <c r="DI671" s="40"/>
      <c r="DJ671" s="40"/>
      <c r="DK671" s="40"/>
      <c r="DL671" s="40"/>
      <c r="DM671" s="40"/>
      <c r="DN671" s="40"/>
      <c r="DO671" s="94"/>
      <c r="DP671" s="100"/>
      <c r="DQ671" s="104"/>
      <c r="DR671" s="105"/>
      <c r="DS671" s="105"/>
      <c r="DT671" s="105"/>
      <c r="DU671" s="105"/>
      <c r="DV671" s="105"/>
      <c r="DW671" s="94"/>
      <c r="DX671" s="191"/>
      <c r="DY671" s="104"/>
      <c r="DZ671" s="105"/>
      <c r="EA671" s="105"/>
      <c r="EB671" s="105"/>
      <c r="EC671" s="105"/>
      <c r="ED671" s="105"/>
      <c r="EE671" s="105"/>
      <c r="EF671" s="94"/>
      <c r="EG671" s="96"/>
      <c r="EH671" s="18"/>
      <c r="EI671" s="2"/>
      <c r="EJ671" s="2"/>
      <c r="EK671" s="100"/>
      <c r="EL671" s="99"/>
      <c r="EM671" s="40"/>
      <c r="EN671" s="40"/>
      <c r="EO671" s="100"/>
      <c r="EP671" s="99"/>
      <c r="EQ671" s="40"/>
      <c r="ER671" s="40"/>
      <c r="ES671" s="40"/>
      <c r="ET671" s="40"/>
      <c r="EU671" s="40"/>
      <c r="EV671" s="40"/>
      <c r="EW671" s="100"/>
      <c r="EX671" s="99"/>
      <c r="EY671" s="40"/>
      <c r="EZ671" s="40"/>
      <c r="FA671" s="40"/>
      <c r="FB671" s="40"/>
      <c r="FC671" s="40"/>
      <c r="FD671" s="40"/>
      <c r="FE671" s="100"/>
    </row>
    <row r="672" spans="1:161">
      <c r="A672" s="119" t="str">
        <f>Validation!B672</f>
        <v>Pass</v>
      </c>
      <c r="B672" s="150"/>
      <c r="C672" s="150"/>
      <c r="D672" s="150"/>
      <c r="E672" s="151"/>
      <c r="F672" s="152"/>
      <c r="G672" s="150"/>
      <c r="H672" s="149"/>
      <c r="I672" s="40"/>
      <c r="J672" s="149"/>
      <c r="K672" s="102"/>
      <c r="L672" s="40"/>
      <c r="M672" s="123"/>
      <c r="N672" s="137"/>
      <c r="O672" s="137"/>
      <c r="P672" s="95"/>
      <c r="Q672" s="94"/>
      <c r="R672" s="96"/>
      <c r="S672" s="95"/>
      <c r="T672" s="40"/>
      <c r="U672" s="40"/>
      <c r="V672" s="185"/>
      <c r="W672" s="167"/>
      <c r="X672" s="96"/>
      <c r="Y672" s="99"/>
      <c r="Z672" s="40"/>
      <c r="AA672" s="40"/>
      <c r="AB672" s="171"/>
      <c r="AC672" s="172"/>
      <c r="AD672" s="40"/>
      <c r="AE672" s="40"/>
      <c r="AF672" s="94"/>
      <c r="AG672" s="94"/>
      <c r="AH672" s="100"/>
      <c r="AI672" s="170"/>
      <c r="AJ672" s="169"/>
      <c r="AK672" s="98"/>
      <c r="AL672" s="168"/>
      <c r="AM672" s="97"/>
      <c r="AN672" s="98"/>
      <c r="AO672" s="98"/>
      <c r="AP672" s="225"/>
      <c r="AQ672" s="175"/>
      <c r="AR672" s="98"/>
      <c r="AS672" s="235"/>
      <c r="AT672" s="168"/>
      <c r="AU672" s="136"/>
      <c r="AV672" s="99"/>
      <c r="AW672" s="40"/>
      <c r="AX672" s="40"/>
      <c r="AY672" s="40"/>
      <c r="AZ672" s="40"/>
      <c r="BA672" s="40"/>
      <c r="BB672" s="40"/>
      <c r="BC672" s="40"/>
      <c r="BD672" s="40"/>
      <c r="BE672" s="40"/>
      <c r="BF672" s="101"/>
      <c r="BG672" s="96"/>
      <c r="BH672" s="99"/>
      <c r="BI672" s="40"/>
      <c r="BJ672" s="40"/>
      <c r="BK672" s="40"/>
      <c r="BL672" s="40"/>
      <c r="BM672" s="40"/>
      <c r="BN672" s="40"/>
      <c r="BO672" s="40"/>
      <c r="BP672" s="100"/>
      <c r="BQ672" s="40"/>
      <c r="BR672" s="40"/>
      <c r="BS672" s="40"/>
      <c r="BT672" s="40"/>
      <c r="BU672" s="40"/>
      <c r="BV672" s="40"/>
      <c r="BW672" s="40"/>
      <c r="BX672" s="40"/>
      <c r="BY672" s="100"/>
      <c r="BZ672" s="99"/>
      <c r="CA672" s="40"/>
      <c r="CB672" s="40"/>
      <c r="CC672" s="40"/>
      <c r="CD672" s="40"/>
      <c r="CE672" s="40"/>
      <c r="CF672" s="40"/>
      <c r="CG672" s="40"/>
      <c r="CH672" s="40"/>
      <c r="CI672" s="40"/>
      <c r="CJ672" s="40"/>
      <c r="CK672" s="40"/>
      <c r="CL672" s="40"/>
      <c r="CM672" s="40"/>
      <c r="CN672" s="40"/>
      <c r="CO672" s="40"/>
      <c r="CP672" s="40"/>
      <c r="CQ672" s="40"/>
      <c r="CR672" s="40"/>
      <c r="CS672" s="102"/>
      <c r="CT672" s="103"/>
      <c r="CU672" s="40"/>
      <c r="CV672" s="40"/>
      <c r="CW672" s="40"/>
      <c r="CX672" s="40"/>
      <c r="CY672" s="40"/>
      <c r="CZ672" s="40"/>
      <c r="DA672" s="40"/>
      <c r="DB672" s="40"/>
      <c r="DC672" s="40"/>
      <c r="DD672" s="40"/>
      <c r="DE672" s="40"/>
      <c r="DF672" s="40"/>
      <c r="DG672" s="40"/>
      <c r="DH672" s="40"/>
      <c r="DI672" s="40"/>
      <c r="DJ672" s="40"/>
      <c r="DK672" s="40"/>
      <c r="DL672" s="40"/>
      <c r="DM672" s="40"/>
      <c r="DN672" s="40"/>
      <c r="DO672" s="94"/>
      <c r="DP672" s="100"/>
      <c r="DQ672" s="104"/>
      <c r="DR672" s="105"/>
      <c r="DS672" s="105"/>
      <c r="DT672" s="105"/>
      <c r="DU672" s="105"/>
      <c r="DV672" s="105"/>
      <c r="DW672" s="94"/>
      <c r="DX672" s="191"/>
      <c r="DY672" s="104"/>
      <c r="DZ672" s="105"/>
      <c r="EA672" s="105"/>
      <c r="EB672" s="105"/>
      <c r="EC672" s="105"/>
      <c r="ED672" s="105"/>
      <c r="EE672" s="105"/>
      <c r="EF672" s="94"/>
      <c r="EG672" s="96"/>
      <c r="EH672" s="18"/>
      <c r="EI672" s="2"/>
      <c r="EJ672" s="2"/>
      <c r="EK672" s="100"/>
      <c r="EL672" s="99"/>
      <c r="EM672" s="40"/>
      <c r="EN672" s="40"/>
      <c r="EO672" s="100"/>
      <c r="EP672" s="99"/>
      <c r="EQ672" s="40"/>
      <c r="ER672" s="40"/>
      <c r="ES672" s="40"/>
      <c r="ET672" s="40"/>
      <c r="EU672" s="40"/>
      <c r="EV672" s="40"/>
      <c r="EW672" s="100"/>
      <c r="EX672" s="99"/>
      <c r="EY672" s="40"/>
      <c r="EZ672" s="40"/>
      <c r="FA672" s="40"/>
      <c r="FB672" s="40"/>
      <c r="FC672" s="40"/>
      <c r="FD672" s="40"/>
      <c r="FE672" s="100"/>
    </row>
    <row r="673" spans="1:161">
      <c r="A673" s="119" t="str">
        <f>Validation!B673</f>
        <v>Pass</v>
      </c>
      <c r="B673" s="150"/>
      <c r="C673" s="150"/>
      <c r="D673" s="150"/>
      <c r="E673" s="151"/>
      <c r="F673" s="152"/>
      <c r="G673" s="150"/>
      <c r="H673" s="149"/>
      <c r="I673" s="40"/>
      <c r="J673" s="149"/>
      <c r="K673" s="102"/>
      <c r="L673" s="40"/>
      <c r="M673" s="123"/>
      <c r="N673" s="137"/>
      <c r="O673" s="137"/>
      <c r="P673" s="95"/>
      <c r="Q673" s="94"/>
      <c r="R673" s="96"/>
      <c r="S673" s="95"/>
      <c r="T673" s="40"/>
      <c r="U673" s="40"/>
      <c r="V673" s="185"/>
      <c r="W673" s="167"/>
      <c r="X673" s="96"/>
      <c r="Y673" s="99"/>
      <c r="Z673" s="40"/>
      <c r="AA673" s="40"/>
      <c r="AB673" s="171"/>
      <c r="AC673" s="172"/>
      <c r="AD673" s="40"/>
      <c r="AE673" s="40"/>
      <c r="AF673" s="94"/>
      <c r="AG673" s="94"/>
      <c r="AH673" s="100"/>
      <c r="AI673" s="170"/>
      <c r="AJ673" s="169"/>
      <c r="AK673" s="98"/>
      <c r="AL673" s="168"/>
      <c r="AM673" s="97"/>
      <c r="AN673" s="98"/>
      <c r="AO673" s="98"/>
      <c r="AP673" s="225"/>
      <c r="AQ673" s="175"/>
      <c r="AR673" s="98"/>
      <c r="AS673" s="235"/>
      <c r="AT673" s="168"/>
      <c r="AU673" s="136"/>
      <c r="AV673" s="99"/>
      <c r="AW673" s="40"/>
      <c r="AX673" s="40"/>
      <c r="AY673" s="40"/>
      <c r="AZ673" s="40"/>
      <c r="BA673" s="40"/>
      <c r="BB673" s="40"/>
      <c r="BC673" s="40"/>
      <c r="BD673" s="40"/>
      <c r="BE673" s="40"/>
      <c r="BF673" s="101"/>
      <c r="BG673" s="96"/>
      <c r="BH673" s="99"/>
      <c r="BI673" s="40"/>
      <c r="BJ673" s="40"/>
      <c r="BK673" s="40"/>
      <c r="BL673" s="40"/>
      <c r="BM673" s="40"/>
      <c r="BN673" s="40"/>
      <c r="BO673" s="40"/>
      <c r="BP673" s="100"/>
      <c r="BQ673" s="40"/>
      <c r="BR673" s="40"/>
      <c r="BS673" s="40"/>
      <c r="BT673" s="40"/>
      <c r="BU673" s="40"/>
      <c r="BV673" s="40"/>
      <c r="BW673" s="40"/>
      <c r="BX673" s="40"/>
      <c r="BY673" s="100"/>
      <c r="BZ673" s="99"/>
      <c r="CA673" s="40"/>
      <c r="CB673" s="40"/>
      <c r="CC673" s="40"/>
      <c r="CD673" s="40"/>
      <c r="CE673" s="40"/>
      <c r="CF673" s="40"/>
      <c r="CG673" s="40"/>
      <c r="CH673" s="40"/>
      <c r="CI673" s="40"/>
      <c r="CJ673" s="40"/>
      <c r="CK673" s="40"/>
      <c r="CL673" s="40"/>
      <c r="CM673" s="40"/>
      <c r="CN673" s="40"/>
      <c r="CO673" s="40"/>
      <c r="CP673" s="40"/>
      <c r="CQ673" s="40"/>
      <c r="CR673" s="40"/>
      <c r="CS673" s="102"/>
      <c r="CT673" s="103"/>
      <c r="CU673" s="40"/>
      <c r="CV673" s="40"/>
      <c r="CW673" s="40"/>
      <c r="CX673" s="40"/>
      <c r="CY673" s="40"/>
      <c r="CZ673" s="40"/>
      <c r="DA673" s="40"/>
      <c r="DB673" s="40"/>
      <c r="DC673" s="40"/>
      <c r="DD673" s="40"/>
      <c r="DE673" s="40"/>
      <c r="DF673" s="40"/>
      <c r="DG673" s="40"/>
      <c r="DH673" s="40"/>
      <c r="DI673" s="40"/>
      <c r="DJ673" s="40"/>
      <c r="DK673" s="40"/>
      <c r="DL673" s="40"/>
      <c r="DM673" s="40"/>
      <c r="DN673" s="40"/>
      <c r="DO673" s="94"/>
      <c r="DP673" s="100"/>
      <c r="DQ673" s="104"/>
      <c r="DR673" s="105"/>
      <c r="DS673" s="105"/>
      <c r="DT673" s="105"/>
      <c r="DU673" s="105"/>
      <c r="DV673" s="105"/>
      <c r="DW673" s="94"/>
      <c r="DX673" s="191"/>
      <c r="DY673" s="104"/>
      <c r="DZ673" s="105"/>
      <c r="EA673" s="105"/>
      <c r="EB673" s="105"/>
      <c r="EC673" s="105"/>
      <c r="ED673" s="105"/>
      <c r="EE673" s="105"/>
      <c r="EF673" s="94"/>
      <c r="EG673" s="96"/>
      <c r="EH673" s="18"/>
      <c r="EI673" s="2"/>
      <c r="EJ673" s="2"/>
      <c r="EK673" s="100"/>
      <c r="EL673" s="99"/>
      <c r="EM673" s="40"/>
      <c r="EN673" s="40"/>
      <c r="EO673" s="100"/>
      <c r="EP673" s="99"/>
      <c r="EQ673" s="40"/>
      <c r="ER673" s="40"/>
      <c r="ES673" s="40"/>
      <c r="ET673" s="40"/>
      <c r="EU673" s="40"/>
      <c r="EV673" s="40"/>
      <c r="EW673" s="100"/>
      <c r="EX673" s="99"/>
      <c r="EY673" s="40"/>
      <c r="EZ673" s="40"/>
      <c r="FA673" s="40"/>
      <c r="FB673" s="40"/>
      <c r="FC673" s="40"/>
      <c r="FD673" s="40"/>
      <c r="FE673" s="100"/>
    </row>
    <row r="674" spans="1:161">
      <c r="A674" s="119" t="str">
        <f>Validation!B674</f>
        <v>Pass</v>
      </c>
      <c r="B674" s="150"/>
      <c r="C674" s="150"/>
      <c r="D674" s="150"/>
      <c r="E674" s="151"/>
      <c r="F674" s="152"/>
      <c r="G674" s="150"/>
      <c r="H674" s="149"/>
      <c r="I674" s="40"/>
      <c r="J674" s="149"/>
      <c r="K674" s="102"/>
      <c r="L674" s="40"/>
      <c r="M674" s="123"/>
      <c r="N674" s="137"/>
      <c r="O674" s="137"/>
      <c r="P674" s="95"/>
      <c r="Q674" s="94"/>
      <c r="R674" s="96"/>
      <c r="S674" s="95"/>
      <c r="T674" s="40"/>
      <c r="U674" s="40"/>
      <c r="V674" s="185"/>
      <c r="W674" s="167"/>
      <c r="X674" s="96"/>
      <c r="Y674" s="99"/>
      <c r="Z674" s="40"/>
      <c r="AA674" s="40"/>
      <c r="AB674" s="171"/>
      <c r="AC674" s="172"/>
      <c r="AD674" s="40"/>
      <c r="AE674" s="40"/>
      <c r="AF674" s="94"/>
      <c r="AG674" s="94"/>
      <c r="AH674" s="100"/>
      <c r="AI674" s="170"/>
      <c r="AJ674" s="169"/>
      <c r="AK674" s="98"/>
      <c r="AL674" s="168"/>
      <c r="AM674" s="97"/>
      <c r="AN674" s="98"/>
      <c r="AO674" s="98"/>
      <c r="AP674" s="225"/>
      <c r="AQ674" s="175"/>
      <c r="AR674" s="98"/>
      <c r="AS674" s="235"/>
      <c r="AT674" s="168"/>
      <c r="AU674" s="136"/>
      <c r="AV674" s="99"/>
      <c r="AW674" s="40"/>
      <c r="AX674" s="40"/>
      <c r="AY674" s="40"/>
      <c r="AZ674" s="40"/>
      <c r="BA674" s="40"/>
      <c r="BB674" s="40"/>
      <c r="BC674" s="40"/>
      <c r="BD674" s="40"/>
      <c r="BE674" s="40"/>
      <c r="BF674" s="101"/>
      <c r="BG674" s="96"/>
      <c r="BH674" s="99"/>
      <c r="BI674" s="40"/>
      <c r="BJ674" s="40"/>
      <c r="BK674" s="40"/>
      <c r="BL674" s="40"/>
      <c r="BM674" s="40"/>
      <c r="BN674" s="40"/>
      <c r="BO674" s="40"/>
      <c r="BP674" s="100"/>
      <c r="BQ674" s="40"/>
      <c r="BR674" s="40"/>
      <c r="BS674" s="40"/>
      <c r="BT674" s="40"/>
      <c r="BU674" s="40"/>
      <c r="BV674" s="40"/>
      <c r="BW674" s="40"/>
      <c r="BX674" s="40"/>
      <c r="BY674" s="100"/>
      <c r="BZ674" s="99"/>
      <c r="CA674" s="40"/>
      <c r="CB674" s="40"/>
      <c r="CC674" s="40"/>
      <c r="CD674" s="40"/>
      <c r="CE674" s="40"/>
      <c r="CF674" s="40"/>
      <c r="CG674" s="40"/>
      <c r="CH674" s="40"/>
      <c r="CI674" s="40"/>
      <c r="CJ674" s="40"/>
      <c r="CK674" s="40"/>
      <c r="CL674" s="40"/>
      <c r="CM674" s="40"/>
      <c r="CN674" s="40"/>
      <c r="CO674" s="40"/>
      <c r="CP674" s="40"/>
      <c r="CQ674" s="40"/>
      <c r="CR674" s="40"/>
      <c r="CS674" s="102"/>
      <c r="CT674" s="103"/>
      <c r="CU674" s="40"/>
      <c r="CV674" s="40"/>
      <c r="CW674" s="40"/>
      <c r="CX674" s="40"/>
      <c r="CY674" s="40"/>
      <c r="CZ674" s="40"/>
      <c r="DA674" s="40"/>
      <c r="DB674" s="40"/>
      <c r="DC674" s="40"/>
      <c r="DD674" s="40"/>
      <c r="DE674" s="40"/>
      <c r="DF674" s="40"/>
      <c r="DG674" s="40"/>
      <c r="DH674" s="40"/>
      <c r="DI674" s="40"/>
      <c r="DJ674" s="40"/>
      <c r="DK674" s="40"/>
      <c r="DL674" s="40"/>
      <c r="DM674" s="40"/>
      <c r="DN674" s="40"/>
      <c r="DO674" s="94"/>
      <c r="DP674" s="100"/>
      <c r="DQ674" s="104"/>
      <c r="DR674" s="105"/>
      <c r="DS674" s="105"/>
      <c r="DT674" s="105"/>
      <c r="DU674" s="105"/>
      <c r="DV674" s="105"/>
      <c r="DW674" s="94"/>
      <c r="DX674" s="191"/>
      <c r="DY674" s="104"/>
      <c r="DZ674" s="105"/>
      <c r="EA674" s="105"/>
      <c r="EB674" s="105"/>
      <c r="EC674" s="105"/>
      <c r="ED674" s="105"/>
      <c r="EE674" s="105"/>
      <c r="EF674" s="94"/>
      <c r="EG674" s="96"/>
      <c r="EH674" s="18"/>
      <c r="EI674" s="2"/>
      <c r="EJ674" s="2"/>
      <c r="EK674" s="100"/>
      <c r="EL674" s="99"/>
      <c r="EM674" s="40"/>
      <c r="EN674" s="40"/>
      <c r="EO674" s="100"/>
      <c r="EP674" s="99"/>
      <c r="EQ674" s="40"/>
      <c r="ER674" s="40"/>
      <c r="ES674" s="40"/>
      <c r="ET674" s="40"/>
      <c r="EU674" s="40"/>
      <c r="EV674" s="40"/>
      <c r="EW674" s="100"/>
      <c r="EX674" s="99"/>
      <c r="EY674" s="40"/>
      <c r="EZ674" s="40"/>
      <c r="FA674" s="40"/>
      <c r="FB674" s="40"/>
      <c r="FC674" s="40"/>
      <c r="FD674" s="40"/>
      <c r="FE674" s="100"/>
    </row>
    <row r="675" spans="1:161">
      <c r="A675" s="119" t="str">
        <f>Validation!B675</f>
        <v>Pass</v>
      </c>
      <c r="B675" s="150"/>
      <c r="C675" s="150"/>
      <c r="D675" s="150"/>
      <c r="E675" s="151"/>
      <c r="F675" s="152"/>
      <c r="G675" s="150"/>
      <c r="H675" s="149"/>
      <c r="I675" s="40"/>
      <c r="J675" s="149"/>
      <c r="K675" s="102"/>
      <c r="L675" s="40"/>
      <c r="M675" s="123"/>
      <c r="N675" s="137"/>
      <c r="O675" s="137"/>
      <c r="P675" s="95"/>
      <c r="Q675" s="94"/>
      <c r="R675" s="96"/>
      <c r="S675" s="95"/>
      <c r="T675" s="40"/>
      <c r="U675" s="40"/>
      <c r="V675" s="185"/>
      <c r="W675" s="167"/>
      <c r="X675" s="96"/>
      <c r="Y675" s="99"/>
      <c r="Z675" s="40"/>
      <c r="AA675" s="40"/>
      <c r="AB675" s="171"/>
      <c r="AC675" s="172"/>
      <c r="AD675" s="40"/>
      <c r="AE675" s="40"/>
      <c r="AF675" s="94"/>
      <c r="AG675" s="94"/>
      <c r="AH675" s="100"/>
      <c r="AI675" s="170"/>
      <c r="AJ675" s="169"/>
      <c r="AK675" s="98"/>
      <c r="AL675" s="168"/>
      <c r="AM675" s="97"/>
      <c r="AN675" s="98"/>
      <c r="AO675" s="98"/>
      <c r="AP675" s="225"/>
      <c r="AQ675" s="175"/>
      <c r="AR675" s="98"/>
      <c r="AS675" s="235"/>
      <c r="AT675" s="168"/>
      <c r="AU675" s="136"/>
      <c r="AV675" s="99"/>
      <c r="AW675" s="40"/>
      <c r="AX675" s="40"/>
      <c r="AY675" s="40"/>
      <c r="AZ675" s="40"/>
      <c r="BA675" s="40"/>
      <c r="BB675" s="40"/>
      <c r="BC675" s="40"/>
      <c r="BD675" s="40"/>
      <c r="BE675" s="40"/>
      <c r="BF675" s="101"/>
      <c r="BG675" s="96"/>
      <c r="BH675" s="99"/>
      <c r="BI675" s="40"/>
      <c r="BJ675" s="40"/>
      <c r="BK675" s="40"/>
      <c r="BL675" s="40"/>
      <c r="BM675" s="40"/>
      <c r="BN675" s="40"/>
      <c r="BO675" s="40"/>
      <c r="BP675" s="100"/>
      <c r="BQ675" s="40"/>
      <c r="BR675" s="40"/>
      <c r="BS675" s="40"/>
      <c r="BT675" s="40"/>
      <c r="BU675" s="40"/>
      <c r="BV675" s="40"/>
      <c r="BW675" s="40"/>
      <c r="BX675" s="40"/>
      <c r="BY675" s="100"/>
      <c r="BZ675" s="99"/>
      <c r="CA675" s="40"/>
      <c r="CB675" s="40"/>
      <c r="CC675" s="40"/>
      <c r="CD675" s="40"/>
      <c r="CE675" s="40"/>
      <c r="CF675" s="40"/>
      <c r="CG675" s="40"/>
      <c r="CH675" s="40"/>
      <c r="CI675" s="40"/>
      <c r="CJ675" s="40"/>
      <c r="CK675" s="40"/>
      <c r="CL675" s="40"/>
      <c r="CM675" s="40"/>
      <c r="CN675" s="40"/>
      <c r="CO675" s="40"/>
      <c r="CP675" s="40"/>
      <c r="CQ675" s="40"/>
      <c r="CR675" s="40"/>
      <c r="CS675" s="102"/>
      <c r="CT675" s="103"/>
      <c r="CU675" s="40"/>
      <c r="CV675" s="40"/>
      <c r="CW675" s="40"/>
      <c r="CX675" s="40"/>
      <c r="CY675" s="40"/>
      <c r="CZ675" s="40"/>
      <c r="DA675" s="40"/>
      <c r="DB675" s="40"/>
      <c r="DC675" s="40"/>
      <c r="DD675" s="40"/>
      <c r="DE675" s="40"/>
      <c r="DF675" s="40"/>
      <c r="DG675" s="40"/>
      <c r="DH675" s="40"/>
      <c r="DI675" s="40"/>
      <c r="DJ675" s="40"/>
      <c r="DK675" s="40"/>
      <c r="DL675" s="40"/>
      <c r="DM675" s="40"/>
      <c r="DN675" s="40"/>
      <c r="DO675" s="94"/>
      <c r="DP675" s="100"/>
      <c r="DQ675" s="104"/>
      <c r="DR675" s="105"/>
      <c r="DS675" s="105"/>
      <c r="DT675" s="105"/>
      <c r="DU675" s="105"/>
      <c r="DV675" s="105"/>
      <c r="DW675" s="94"/>
      <c r="DX675" s="191"/>
      <c r="DY675" s="104"/>
      <c r="DZ675" s="105"/>
      <c r="EA675" s="105"/>
      <c r="EB675" s="105"/>
      <c r="EC675" s="105"/>
      <c r="ED675" s="105"/>
      <c r="EE675" s="105"/>
      <c r="EF675" s="94"/>
      <c r="EG675" s="96"/>
      <c r="EH675" s="18"/>
      <c r="EI675" s="2"/>
      <c r="EJ675" s="2"/>
      <c r="EK675" s="100"/>
      <c r="EL675" s="99"/>
      <c r="EM675" s="40"/>
      <c r="EN675" s="40"/>
      <c r="EO675" s="100"/>
      <c r="EP675" s="99"/>
      <c r="EQ675" s="40"/>
      <c r="ER675" s="40"/>
      <c r="ES675" s="40"/>
      <c r="ET675" s="40"/>
      <c r="EU675" s="40"/>
      <c r="EV675" s="40"/>
      <c r="EW675" s="100"/>
      <c r="EX675" s="99"/>
      <c r="EY675" s="40"/>
      <c r="EZ675" s="40"/>
      <c r="FA675" s="40"/>
      <c r="FB675" s="40"/>
      <c r="FC675" s="40"/>
      <c r="FD675" s="40"/>
      <c r="FE675" s="100"/>
    </row>
    <row r="676" spans="1:161">
      <c r="A676" s="119" t="str">
        <f>Validation!B676</f>
        <v>Pass</v>
      </c>
      <c r="B676" s="150"/>
      <c r="C676" s="150"/>
      <c r="D676" s="150"/>
      <c r="E676" s="151"/>
      <c r="F676" s="152"/>
      <c r="G676" s="150"/>
      <c r="H676" s="149"/>
      <c r="I676" s="40"/>
      <c r="J676" s="149"/>
      <c r="K676" s="102"/>
      <c r="L676" s="40"/>
      <c r="M676" s="123"/>
      <c r="N676" s="137"/>
      <c r="O676" s="137"/>
      <c r="P676" s="95"/>
      <c r="Q676" s="94"/>
      <c r="R676" s="96"/>
      <c r="S676" s="95"/>
      <c r="T676" s="40"/>
      <c r="U676" s="40"/>
      <c r="V676" s="185"/>
      <c r="W676" s="167"/>
      <c r="X676" s="96"/>
      <c r="Y676" s="99"/>
      <c r="Z676" s="40"/>
      <c r="AA676" s="40"/>
      <c r="AB676" s="171"/>
      <c r="AC676" s="172"/>
      <c r="AD676" s="40"/>
      <c r="AE676" s="40"/>
      <c r="AF676" s="94"/>
      <c r="AG676" s="94"/>
      <c r="AH676" s="100"/>
      <c r="AI676" s="170"/>
      <c r="AJ676" s="169"/>
      <c r="AK676" s="98"/>
      <c r="AL676" s="168"/>
      <c r="AM676" s="97"/>
      <c r="AN676" s="98"/>
      <c r="AO676" s="98"/>
      <c r="AP676" s="225"/>
      <c r="AQ676" s="175"/>
      <c r="AR676" s="98"/>
      <c r="AS676" s="235"/>
      <c r="AT676" s="168"/>
      <c r="AU676" s="136"/>
      <c r="AV676" s="99"/>
      <c r="AW676" s="40"/>
      <c r="AX676" s="40"/>
      <c r="AY676" s="40"/>
      <c r="AZ676" s="40"/>
      <c r="BA676" s="40"/>
      <c r="BB676" s="40"/>
      <c r="BC676" s="40"/>
      <c r="BD676" s="40"/>
      <c r="BE676" s="40"/>
      <c r="BF676" s="101"/>
      <c r="BG676" s="96"/>
      <c r="BH676" s="99"/>
      <c r="BI676" s="40"/>
      <c r="BJ676" s="40"/>
      <c r="BK676" s="40"/>
      <c r="BL676" s="40"/>
      <c r="BM676" s="40"/>
      <c r="BN676" s="40"/>
      <c r="BO676" s="40"/>
      <c r="BP676" s="100"/>
      <c r="BQ676" s="40"/>
      <c r="BR676" s="40"/>
      <c r="BS676" s="40"/>
      <c r="BT676" s="40"/>
      <c r="BU676" s="40"/>
      <c r="BV676" s="40"/>
      <c r="BW676" s="40"/>
      <c r="BX676" s="40"/>
      <c r="BY676" s="100"/>
      <c r="BZ676" s="99"/>
      <c r="CA676" s="40"/>
      <c r="CB676" s="40"/>
      <c r="CC676" s="40"/>
      <c r="CD676" s="40"/>
      <c r="CE676" s="40"/>
      <c r="CF676" s="40"/>
      <c r="CG676" s="40"/>
      <c r="CH676" s="40"/>
      <c r="CI676" s="40"/>
      <c r="CJ676" s="40"/>
      <c r="CK676" s="40"/>
      <c r="CL676" s="40"/>
      <c r="CM676" s="40"/>
      <c r="CN676" s="40"/>
      <c r="CO676" s="40"/>
      <c r="CP676" s="40"/>
      <c r="CQ676" s="40"/>
      <c r="CR676" s="40"/>
      <c r="CS676" s="102"/>
      <c r="CT676" s="103"/>
      <c r="CU676" s="40"/>
      <c r="CV676" s="40"/>
      <c r="CW676" s="40"/>
      <c r="CX676" s="40"/>
      <c r="CY676" s="40"/>
      <c r="CZ676" s="40"/>
      <c r="DA676" s="40"/>
      <c r="DB676" s="40"/>
      <c r="DC676" s="40"/>
      <c r="DD676" s="40"/>
      <c r="DE676" s="40"/>
      <c r="DF676" s="40"/>
      <c r="DG676" s="40"/>
      <c r="DH676" s="40"/>
      <c r="DI676" s="40"/>
      <c r="DJ676" s="40"/>
      <c r="DK676" s="40"/>
      <c r="DL676" s="40"/>
      <c r="DM676" s="40"/>
      <c r="DN676" s="40"/>
      <c r="DO676" s="94"/>
      <c r="DP676" s="100"/>
      <c r="DQ676" s="104"/>
      <c r="DR676" s="105"/>
      <c r="DS676" s="105"/>
      <c r="DT676" s="105"/>
      <c r="DU676" s="105"/>
      <c r="DV676" s="105"/>
      <c r="DW676" s="94"/>
      <c r="DX676" s="191"/>
      <c r="DY676" s="104"/>
      <c r="DZ676" s="105"/>
      <c r="EA676" s="105"/>
      <c r="EB676" s="105"/>
      <c r="EC676" s="105"/>
      <c r="ED676" s="105"/>
      <c r="EE676" s="105"/>
      <c r="EF676" s="94"/>
      <c r="EG676" s="96"/>
      <c r="EH676" s="18"/>
      <c r="EI676" s="2"/>
      <c r="EJ676" s="2"/>
      <c r="EK676" s="100"/>
      <c r="EL676" s="99"/>
      <c r="EM676" s="40"/>
      <c r="EN676" s="40"/>
      <c r="EO676" s="100"/>
      <c r="EP676" s="99"/>
      <c r="EQ676" s="40"/>
      <c r="ER676" s="40"/>
      <c r="ES676" s="40"/>
      <c r="ET676" s="40"/>
      <c r="EU676" s="40"/>
      <c r="EV676" s="40"/>
      <c r="EW676" s="100"/>
      <c r="EX676" s="99"/>
      <c r="EY676" s="40"/>
      <c r="EZ676" s="40"/>
      <c r="FA676" s="40"/>
      <c r="FB676" s="40"/>
      <c r="FC676" s="40"/>
      <c r="FD676" s="40"/>
      <c r="FE676" s="100"/>
    </row>
    <row r="677" spans="1:161">
      <c r="A677" s="119" t="str">
        <f>Validation!B677</f>
        <v>Pass</v>
      </c>
      <c r="B677" s="150"/>
      <c r="C677" s="150"/>
      <c r="D677" s="150"/>
      <c r="E677" s="151"/>
      <c r="F677" s="152"/>
      <c r="G677" s="150"/>
      <c r="H677" s="149"/>
      <c r="I677" s="40"/>
      <c r="J677" s="149"/>
      <c r="K677" s="102"/>
      <c r="L677" s="40"/>
      <c r="M677" s="123"/>
      <c r="N677" s="137"/>
      <c r="O677" s="137"/>
      <c r="P677" s="95"/>
      <c r="Q677" s="94"/>
      <c r="R677" s="96"/>
      <c r="S677" s="95"/>
      <c r="T677" s="40"/>
      <c r="U677" s="40"/>
      <c r="V677" s="185"/>
      <c r="W677" s="167"/>
      <c r="X677" s="96"/>
      <c r="Y677" s="99"/>
      <c r="Z677" s="40"/>
      <c r="AA677" s="40"/>
      <c r="AB677" s="171"/>
      <c r="AC677" s="172"/>
      <c r="AD677" s="40"/>
      <c r="AE677" s="40"/>
      <c r="AF677" s="94"/>
      <c r="AG677" s="94"/>
      <c r="AH677" s="100"/>
      <c r="AI677" s="170"/>
      <c r="AJ677" s="169"/>
      <c r="AK677" s="98"/>
      <c r="AL677" s="168"/>
      <c r="AM677" s="97"/>
      <c r="AN677" s="98"/>
      <c r="AO677" s="98"/>
      <c r="AP677" s="225"/>
      <c r="AQ677" s="175"/>
      <c r="AR677" s="98"/>
      <c r="AS677" s="235"/>
      <c r="AT677" s="168"/>
      <c r="AU677" s="136"/>
      <c r="AV677" s="99"/>
      <c r="AW677" s="40"/>
      <c r="AX677" s="40"/>
      <c r="AY677" s="40"/>
      <c r="AZ677" s="40"/>
      <c r="BA677" s="40"/>
      <c r="BB677" s="40"/>
      <c r="BC677" s="40"/>
      <c r="BD677" s="40"/>
      <c r="BE677" s="40"/>
      <c r="BF677" s="101"/>
      <c r="BG677" s="96"/>
      <c r="BH677" s="99"/>
      <c r="BI677" s="40"/>
      <c r="BJ677" s="40"/>
      <c r="BK677" s="40"/>
      <c r="BL677" s="40"/>
      <c r="BM677" s="40"/>
      <c r="BN677" s="40"/>
      <c r="BO677" s="40"/>
      <c r="BP677" s="100"/>
      <c r="BQ677" s="40"/>
      <c r="BR677" s="40"/>
      <c r="BS677" s="40"/>
      <c r="BT677" s="40"/>
      <c r="BU677" s="40"/>
      <c r="BV677" s="40"/>
      <c r="BW677" s="40"/>
      <c r="BX677" s="40"/>
      <c r="BY677" s="100"/>
      <c r="BZ677" s="99"/>
      <c r="CA677" s="40"/>
      <c r="CB677" s="40"/>
      <c r="CC677" s="40"/>
      <c r="CD677" s="40"/>
      <c r="CE677" s="40"/>
      <c r="CF677" s="40"/>
      <c r="CG677" s="40"/>
      <c r="CH677" s="40"/>
      <c r="CI677" s="40"/>
      <c r="CJ677" s="40"/>
      <c r="CK677" s="40"/>
      <c r="CL677" s="40"/>
      <c r="CM677" s="40"/>
      <c r="CN677" s="40"/>
      <c r="CO677" s="40"/>
      <c r="CP677" s="40"/>
      <c r="CQ677" s="40"/>
      <c r="CR677" s="40"/>
      <c r="CS677" s="102"/>
      <c r="CT677" s="103"/>
      <c r="CU677" s="40"/>
      <c r="CV677" s="40"/>
      <c r="CW677" s="40"/>
      <c r="CX677" s="40"/>
      <c r="CY677" s="40"/>
      <c r="CZ677" s="40"/>
      <c r="DA677" s="40"/>
      <c r="DB677" s="40"/>
      <c r="DC677" s="40"/>
      <c r="DD677" s="40"/>
      <c r="DE677" s="40"/>
      <c r="DF677" s="40"/>
      <c r="DG677" s="40"/>
      <c r="DH677" s="40"/>
      <c r="DI677" s="40"/>
      <c r="DJ677" s="40"/>
      <c r="DK677" s="40"/>
      <c r="DL677" s="40"/>
      <c r="DM677" s="40"/>
      <c r="DN677" s="40"/>
      <c r="DO677" s="94"/>
      <c r="DP677" s="100"/>
      <c r="DQ677" s="104"/>
      <c r="DR677" s="105"/>
      <c r="DS677" s="105"/>
      <c r="DT677" s="105"/>
      <c r="DU677" s="105"/>
      <c r="DV677" s="105"/>
      <c r="DW677" s="94"/>
      <c r="DX677" s="191"/>
      <c r="DY677" s="104"/>
      <c r="DZ677" s="105"/>
      <c r="EA677" s="105"/>
      <c r="EB677" s="105"/>
      <c r="EC677" s="105"/>
      <c r="ED677" s="105"/>
      <c r="EE677" s="105"/>
      <c r="EF677" s="94"/>
      <c r="EG677" s="96"/>
      <c r="EH677" s="18"/>
      <c r="EI677" s="2"/>
      <c r="EJ677" s="2"/>
      <c r="EK677" s="100"/>
      <c r="EL677" s="99"/>
      <c r="EM677" s="40"/>
      <c r="EN677" s="40"/>
      <c r="EO677" s="100"/>
      <c r="EP677" s="99"/>
      <c r="EQ677" s="40"/>
      <c r="ER677" s="40"/>
      <c r="ES677" s="40"/>
      <c r="ET677" s="40"/>
      <c r="EU677" s="40"/>
      <c r="EV677" s="40"/>
      <c r="EW677" s="100"/>
      <c r="EX677" s="99"/>
      <c r="EY677" s="40"/>
      <c r="EZ677" s="40"/>
      <c r="FA677" s="40"/>
      <c r="FB677" s="40"/>
      <c r="FC677" s="40"/>
      <c r="FD677" s="40"/>
      <c r="FE677" s="100"/>
    </row>
    <row r="678" spans="1:161">
      <c r="A678" s="119" t="str">
        <f>Validation!B678</f>
        <v>Pass</v>
      </c>
      <c r="B678" s="150"/>
      <c r="C678" s="150"/>
      <c r="D678" s="150"/>
      <c r="E678" s="151"/>
      <c r="F678" s="152"/>
      <c r="G678" s="150"/>
      <c r="H678" s="149"/>
      <c r="I678" s="40"/>
      <c r="J678" s="149"/>
      <c r="K678" s="102"/>
      <c r="L678" s="40"/>
      <c r="M678" s="123"/>
      <c r="N678" s="137"/>
      <c r="O678" s="137"/>
      <c r="P678" s="95"/>
      <c r="Q678" s="94"/>
      <c r="R678" s="96"/>
      <c r="S678" s="95"/>
      <c r="T678" s="40"/>
      <c r="U678" s="40"/>
      <c r="V678" s="185"/>
      <c r="W678" s="167"/>
      <c r="X678" s="96"/>
      <c r="Y678" s="99"/>
      <c r="Z678" s="40"/>
      <c r="AA678" s="40"/>
      <c r="AB678" s="171"/>
      <c r="AC678" s="172"/>
      <c r="AD678" s="40"/>
      <c r="AE678" s="40"/>
      <c r="AF678" s="94"/>
      <c r="AG678" s="94"/>
      <c r="AH678" s="100"/>
      <c r="AI678" s="170"/>
      <c r="AJ678" s="169"/>
      <c r="AK678" s="98"/>
      <c r="AL678" s="168"/>
      <c r="AM678" s="97"/>
      <c r="AN678" s="98"/>
      <c r="AO678" s="98"/>
      <c r="AP678" s="225"/>
      <c r="AQ678" s="175"/>
      <c r="AR678" s="98"/>
      <c r="AS678" s="235"/>
      <c r="AT678" s="168"/>
      <c r="AU678" s="136"/>
      <c r="AV678" s="99"/>
      <c r="AW678" s="40"/>
      <c r="AX678" s="40"/>
      <c r="AY678" s="40"/>
      <c r="AZ678" s="40"/>
      <c r="BA678" s="40"/>
      <c r="BB678" s="40"/>
      <c r="BC678" s="40"/>
      <c r="BD678" s="40"/>
      <c r="BE678" s="40"/>
      <c r="BF678" s="101"/>
      <c r="BG678" s="96"/>
      <c r="BH678" s="99"/>
      <c r="BI678" s="40"/>
      <c r="BJ678" s="40"/>
      <c r="BK678" s="40"/>
      <c r="BL678" s="40"/>
      <c r="BM678" s="40"/>
      <c r="BN678" s="40"/>
      <c r="BO678" s="40"/>
      <c r="BP678" s="100"/>
      <c r="BQ678" s="40"/>
      <c r="BR678" s="40"/>
      <c r="BS678" s="40"/>
      <c r="BT678" s="40"/>
      <c r="BU678" s="40"/>
      <c r="BV678" s="40"/>
      <c r="BW678" s="40"/>
      <c r="BX678" s="40"/>
      <c r="BY678" s="100"/>
      <c r="BZ678" s="99"/>
      <c r="CA678" s="40"/>
      <c r="CB678" s="40"/>
      <c r="CC678" s="40"/>
      <c r="CD678" s="40"/>
      <c r="CE678" s="40"/>
      <c r="CF678" s="40"/>
      <c r="CG678" s="40"/>
      <c r="CH678" s="40"/>
      <c r="CI678" s="40"/>
      <c r="CJ678" s="40"/>
      <c r="CK678" s="40"/>
      <c r="CL678" s="40"/>
      <c r="CM678" s="40"/>
      <c r="CN678" s="40"/>
      <c r="CO678" s="40"/>
      <c r="CP678" s="40"/>
      <c r="CQ678" s="40"/>
      <c r="CR678" s="40"/>
      <c r="CS678" s="102"/>
      <c r="CT678" s="103"/>
      <c r="CU678" s="40"/>
      <c r="CV678" s="40"/>
      <c r="CW678" s="40"/>
      <c r="CX678" s="40"/>
      <c r="CY678" s="40"/>
      <c r="CZ678" s="40"/>
      <c r="DA678" s="40"/>
      <c r="DB678" s="40"/>
      <c r="DC678" s="40"/>
      <c r="DD678" s="40"/>
      <c r="DE678" s="40"/>
      <c r="DF678" s="40"/>
      <c r="DG678" s="40"/>
      <c r="DH678" s="40"/>
      <c r="DI678" s="40"/>
      <c r="DJ678" s="40"/>
      <c r="DK678" s="40"/>
      <c r="DL678" s="40"/>
      <c r="DM678" s="40"/>
      <c r="DN678" s="40"/>
      <c r="DO678" s="94"/>
      <c r="DP678" s="100"/>
      <c r="DQ678" s="104"/>
      <c r="DR678" s="105"/>
      <c r="DS678" s="105"/>
      <c r="DT678" s="105"/>
      <c r="DU678" s="105"/>
      <c r="DV678" s="105"/>
      <c r="DW678" s="94"/>
      <c r="DX678" s="191"/>
      <c r="DY678" s="104"/>
      <c r="DZ678" s="105"/>
      <c r="EA678" s="105"/>
      <c r="EB678" s="105"/>
      <c r="EC678" s="105"/>
      <c r="ED678" s="105"/>
      <c r="EE678" s="105"/>
      <c r="EF678" s="94"/>
      <c r="EG678" s="96"/>
      <c r="EH678" s="18"/>
      <c r="EI678" s="2"/>
      <c r="EJ678" s="2"/>
      <c r="EK678" s="100"/>
      <c r="EL678" s="99"/>
      <c r="EM678" s="40"/>
      <c r="EN678" s="40"/>
      <c r="EO678" s="100"/>
      <c r="EP678" s="99"/>
      <c r="EQ678" s="40"/>
      <c r="ER678" s="40"/>
      <c r="ES678" s="40"/>
      <c r="ET678" s="40"/>
      <c r="EU678" s="40"/>
      <c r="EV678" s="40"/>
      <c r="EW678" s="100"/>
      <c r="EX678" s="99"/>
      <c r="EY678" s="40"/>
      <c r="EZ678" s="40"/>
      <c r="FA678" s="40"/>
      <c r="FB678" s="40"/>
      <c r="FC678" s="40"/>
      <c r="FD678" s="40"/>
      <c r="FE678" s="100"/>
    </row>
    <row r="679" spans="1:161">
      <c r="A679" s="119" t="str">
        <f>Validation!B679</f>
        <v>Pass</v>
      </c>
      <c r="B679" s="150"/>
      <c r="C679" s="150"/>
      <c r="D679" s="150"/>
      <c r="E679" s="151"/>
      <c r="F679" s="152"/>
      <c r="G679" s="150"/>
      <c r="H679" s="149"/>
      <c r="I679" s="40"/>
      <c r="J679" s="149"/>
      <c r="K679" s="102"/>
      <c r="L679" s="40"/>
      <c r="M679" s="123"/>
      <c r="N679" s="137"/>
      <c r="O679" s="137"/>
      <c r="P679" s="95"/>
      <c r="Q679" s="94"/>
      <c r="R679" s="96"/>
      <c r="S679" s="95"/>
      <c r="T679" s="40"/>
      <c r="U679" s="40"/>
      <c r="V679" s="185"/>
      <c r="W679" s="167"/>
      <c r="X679" s="96"/>
      <c r="Y679" s="99"/>
      <c r="Z679" s="40"/>
      <c r="AA679" s="40"/>
      <c r="AB679" s="171"/>
      <c r="AC679" s="172"/>
      <c r="AD679" s="40"/>
      <c r="AE679" s="40"/>
      <c r="AF679" s="94"/>
      <c r="AG679" s="94"/>
      <c r="AH679" s="100"/>
      <c r="AI679" s="170"/>
      <c r="AJ679" s="169"/>
      <c r="AK679" s="98"/>
      <c r="AL679" s="168"/>
      <c r="AM679" s="97"/>
      <c r="AN679" s="98"/>
      <c r="AO679" s="98"/>
      <c r="AP679" s="225"/>
      <c r="AQ679" s="175"/>
      <c r="AR679" s="98"/>
      <c r="AS679" s="235"/>
      <c r="AT679" s="168"/>
      <c r="AU679" s="136"/>
      <c r="AV679" s="99"/>
      <c r="AW679" s="40"/>
      <c r="AX679" s="40"/>
      <c r="AY679" s="40"/>
      <c r="AZ679" s="40"/>
      <c r="BA679" s="40"/>
      <c r="BB679" s="40"/>
      <c r="BC679" s="40"/>
      <c r="BD679" s="40"/>
      <c r="BE679" s="40"/>
      <c r="BF679" s="101"/>
      <c r="BG679" s="96"/>
      <c r="BH679" s="99"/>
      <c r="BI679" s="40"/>
      <c r="BJ679" s="40"/>
      <c r="BK679" s="40"/>
      <c r="BL679" s="40"/>
      <c r="BM679" s="40"/>
      <c r="BN679" s="40"/>
      <c r="BO679" s="40"/>
      <c r="BP679" s="100"/>
      <c r="BQ679" s="40"/>
      <c r="BR679" s="40"/>
      <c r="BS679" s="40"/>
      <c r="BT679" s="40"/>
      <c r="BU679" s="40"/>
      <c r="BV679" s="40"/>
      <c r="BW679" s="40"/>
      <c r="BX679" s="40"/>
      <c r="BY679" s="100"/>
      <c r="BZ679" s="99"/>
      <c r="CA679" s="40"/>
      <c r="CB679" s="40"/>
      <c r="CC679" s="40"/>
      <c r="CD679" s="40"/>
      <c r="CE679" s="40"/>
      <c r="CF679" s="40"/>
      <c r="CG679" s="40"/>
      <c r="CH679" s="40"/>
      <c r="CI679" s="40"/>
      <c r="CJ679" s="40"/>
      <c r="CK679" s="40"/>
      <c r="CL679" s="40"/>
      <c r="CM679" s="40"/>
      <c r="CN679" s="40"/>
      <c r="CO679" s="40"/>
      <c r="CP679" s="40"/>
      <c r="CQ679" s="40"/>
      <c r="CR679" s="40"/>
      <c r="CS679" s="102"/>
      <c r="CT679" s="103"/>
      <c r="CU679" s="40"/>
      <c r="CV679" s="40"/>
      <c r="CW679" s="40"/>
      <c r="CX679" s="40"/>
      <c r="CY679" s="40"/>
      <c r="CZ679" s="40"/>
      <c r="DA679" s="40"/>
      <c r="DB679" s="40"/>
      <c r="DC679" s="40"/>
      <c r="DD679" s="40"/>
      <c r="DE679" s="40"/>
      <c r="DF679" s="40"/>
      <c r="DG679" s="40"/>
      <c r="DH679" s="40"/>
      <c r="DI679" s="40"/>
      <c r="DJ679" s="40"/>
      <c r="DK679" s="40"/>
      <c r="DL679" s="40"/>
      <c r="DM679" s="40"/>
      <c r="DN679" s="40"/>
      <c r="DO679" s="94"/>
      <c r="DP679" s="100"/>
      <c r="DQ679" s="104"/>
      <c r="DR679" s="105"/>
      <c r="DS679" s="105"/>
      <c r="DT679" s="105"/>
      <c r="DU679" s="105"/>
      <c r="DV679" s="105"/>
      <c r="DW679" s="94"/>
      <c r="DX679" s="191"/>
      <c r="DY679" s="104"/>
      <c r="DZ679" s="105"/>
      <c r="EA679" s="105"/>
      <c r="EB679" s="105"/>
      <c r="EC679" s="105"/>
      <c r="ED679" s="105"/>
      <c r="EE679" s="105"/>
      <c r="EF679" s="94"/>
      <c r="EG679" s="96"/>
      <c r="EH679" s="18"/>
      <c r="EI679" s="2"/>
      <c r="EJ679" s="2"/>
      <c r="EK679" s="100"/>
      <c r="EL679" s="99"/>
      <c r="EM679" s="40"/>
      <c r="EN679" s="40"/>
      <c r="EO679" s="100"/>
      <c r="EP679" s="99"/>
      <c r="EQ679" s="40"/>
      <c r="ER679" s="40"/>
      <c r="ES679" s="40"/>
      <c r="ET679" s="40"/>
      <c r="EU679" s="40"/>
      <c r="EV679" s="40"/>
      <c r="EW679" s="100"/>
      <c r="EX679" s="99"/>
      <c r="EY679" s="40"/>
      <c r="EZ679" s="40"/>
      <c r="FA679" s="40"/>
      <c r="FB679" s="40"/>
      <c r="FC679" s="40"/>
      <c r="FD679" s="40"/>
      <c r="FE679" s="100"/>
    </row>
    <row r="680" spans="1:161">
      <c r="A680" s="119" t="str">
        <f>Validation!B680</f>
        <v>Pass</v>
      </c>
      <c r="B680" s="150"/>
      <c r="C680" s="150"/>
      <c r="D680" s="150"/>
      <c r="E680" s="151"/>
      <c r="F680" s="152"/>
      <c r="G680" s="150"/>
      <c r="H680" s="149"/>
      <c r="I680" s="40"/>
      <c r="J680" s="149"/>
      <c r="K680" s="102"/>
      <c r="L680" s="40"/>
      <c r="M680" s="123"/>
      <c r="N680" s="137"/>
      <c r="O680" s="137"/>
      <c r="P680" s="95"/>
      <c r="Q680" s="94"/>
      <c r="R680" s="96"/>
      <c r="S680" s="95"/>
      <c r="T680" s="40"/>
      <c r="U680" s="40"/>
      <c r="V680" s="185"/>
      <c r="W680" s="167"/>
      <c r="X680" s="96"/>
      <c r="Y680" s="99"/>
      <c r="Z680" s="40"/>
      <c r="AA680" s="40"/>
      <c r="AB680" s="171"/>
      <c r="AC680" s="172"/>
      <c r="AD680" s="40"/>
      <c r="AE680" s="40"/>
      <c r="AF680" s="94"/>
      <c r="AG680" s="94"/>
      <c r="AH680" s="100"/>
      <c r="AI680" s="170"/>
      <c r="AJ680" s="169"/>
      <c r="AK680" s="98"/>
      <c r="AL680" s="168"/>
      <c r="AM680" s="97"/>
      <c r="AN680" s="98"/>
      <c r="AO680" s="98"/>
      <c r="AP680" s="225"/>
      <c r="AQ680" s="175"/>
      <c r="AR680" s="98"/>
      <c r="AS680" s="235"/>
      <c r="AT680" s="168"/>
      <c r="AU680" s="136"/>
      <c r="AV680" s="99"/>
      <c r="AW680" s="40"/>
      <c r="AX680" s="40"/>
      <c r="AY680" s="40"/>
      <c r="AZ680" s="40"/>
      <c r="BA680" s="40"/>
      <c r="BB680" s="40"/>
      <c r="BC680" s="40"/>
      <c r="BD680" s="40"/>
      <c r="BE680" s="40"/>
      <c r="BF680" s="101"/>
      <c r="BG680" s="96"/>
      <c r="BH680" s="99"/>
      <c r="BI680" s="40"/>
      <c r="BJ680" s="40"/>
      <c r="BK680" s="40"/>
      <c r="BL680" s="40"/>
      <c r="BM680" s="40"/>
      <c r="BN680" s="40"/>
      <c r="BO680" s="40"/>
      <c r="BP680" s="100"/>
      <c r="BQ680" s="40"/>
      <c r="BR680" s="40"/>
      <c r="BS680" s="40"/>
      <c r="BT680" s="40"/>
      <c r="BU680" s="40"/>
      <c r="BV680" s="40"/>
      <c r="BW680" s="40"/>
      <c r="BX680" s="40"/>
      <c r="BY680" s="100"/>
      <c r="BZ680" s="99"/>
      <c r="CA680" s="40"/>
      <c r="CB680" s="40"/>
      <c r="CC680" s="40"/>
      <c r="CD680" s="40"/>
      <c r="CE680" s="40"/>
      <c r="CF680" s="40"/>
      <c r="CG680" s="40"/>
      <c r="CH680" s="40"/>
      <c r="CI680" s="40"/>
      <c r="CJ680" s="40"/>
      <c r="CK680" s="40"/>
      <c r="CL680" s="40"/>
      <c r="CM680" s="40"/>
      <c r="CN680" s="40"/>
      <c r="CO680" s="40"/>
      <c r="CP680" s="40"/>
      <c r="CQ680" s="40"/>
      <c r="CR680" s="40"/>
      <c r="CS680" s="102"/>
      <c r="CT680" s="103"/>
      <c r="CU680" s="40"/>
      <c r="CV680" s="40"/>
      <c r="CW680" s="40"/>
      <c r="CX680" s="40"/>
      <c r="CY680" s="40"/>
      <c r="CZ680" s="40"/>
      <c r="DA680" s="40"/>
      <c r="DB680" s="40"/>
      <c r="DC680" s="40"/>
      <c r="DD680" s="40"/>
      <c r="DE680" s="40"/>
      <c r="DF680" s="40"/>
      <c r="DG680" s="40"/>
      <c r="DH680" s="40"/>
      <c r="DI680" s="40"/>
      <c r="DJ680" s="40"/>
      <c r="DK680" s="40"/>
      <c r="DL680" s="40"/>
      <c r="DM680" s="40"/>
      <c r="DN680" s="40"/>
      <c r="DO680" s="94"/>
      <c r="DP680" s="100"/>
      <c r="DQ680" s="104"/>
      <c r="DR680" s="105"/>
      <c r="DS680" s="105"/>
      <c r="DT680" s="105"/>
      <c r="DU680" s="105"/>
      <c r="DV680" s="105"/>
      <c r="DW680" s="94"/>
      <c r="DX680" s="191"/>
      <c r="DY680" s="104"/>
      <c r="DZ680" s="105"/>
      <c r="EA680" s="105"/>
      <c r="EB680" s="105"/>
      <c r="EC680" s="105"/>
      <c r="ED680" s="105"/>
      <c r="EE680" s="105"/>
      <c r="EF680" s="94"/>
      <c r="EG680" s="96"/>
      <c r="EH680" s="18"/>
      <c r="EI680" s="2"/>
      <c r="EJ680" s="2"/>
      <c r="EK680" s="100"/>
      <c r="EL680" s="99"/>
      <c r="EM680" s="40"/>
      <c r="EN680" s="40"/>
      <c r="EO680" s="100"/>
      <c r="EP680" s="99"/>
      <c r="EQ680" s="40"/>
      <c r="ER680" s="40"/>
      <c r="ES680" s="40"/>
      <c r="ET680" s="40"/>
      <c r="EU680" s="40"/>
      <c r="EV680" s="40"/>
      <c r="EW680" s="100"/>
      <c r="EX680" s="99"/>
      <c r="EY680" s="40"/>
      <c r="EZ680" s="40"/>
      <c r="FA680" s="40"/>
      <c r="FB680" s="40"/>
      <c r="FC680" s="40"/>
      <c r="FD680" s="40"/>
      <c r="FE680" s="100"/>
    </row>
    <row r="681" spans="1:161">
      <c r="A681" s="119" t="str">
        <f>Validation!B681</f>
        <v>Pass</v>
      </c>
      <c r="B681" s="150"/>
      <c r="C681" s="150"/>
      <c r="D681" s="150"/>
      <c r="E681" s="151"/>
      <c r="F681" s="152"/>
      <c r="G681" s="150"/>
      <c r="H681" s="149"/>
      <c r="I681" s="40"/>
      <c r="J681" s="149"/>
      <c r="K681" s="102"/>
      <c r="L681" s="40"/>
      <c r="M681" s="123"/>
      <c r="N681" s="137"/>
      <c r="O681" s="137"/>
      <c r="P681" s="95"/>
      <c r="Q681" s="94"/>
      <c r="R681" s="96"/>
      <c r="S681" s="95"/>
      <c r="T681" s="40"/>
      <c r="U681" s="40"/>
      <c r="V681" s="185"/>
      <c r="W681" s="167"/>
      <c r="X681" s="96"/>
      <c r="Y681" s="99"/>
      <c r="Z681" s="40"/>
      <c r="AA681" s="40"/>
      <c r="AB681" s="171"/>
      <c r="AC681" s="172"/>
      <c r="AD681" s="40"/>
      <c r="AE681" s="40"/>
      <c r="AF681" s="94"/>
      <c r="AG681" s="94"/>
      <c r="AH681" s="100"/>
      <c r="AI681" s="170"/>
      <c r="AJ681" s="169"/>
      <c r="AK681" s="98"/>
      <c r="AL681" s="168"/>
      <c r="AM681" s="97"/>
      <c r="AN681" s="98"/>
      <c r="AO681" s="98"/>
      <c r="AP681" s="225"/>
      <c r="AQ681" s="175"/>
      <c r="AR681" s="98"/>
      <c r="AS681" s="235"/>
      <c r="AT681" s="168"/>
      <c r="AU681" s="136"/>
      <c r="AV681" s="99"/>
      <c r="AW681" s="40"/>
      <c r="AX681" s="40"/>
      <c r="AY681" s="40"/>
      <c r="AZ681" s="40"/>
      <c r="BA681" s="40"/>
      <c r="BB681" s="40"/>
      <c r="BC681" s="40"/>
      <c r="BD681" s="40"/>
      <c r="BE681" s="40"/>
      <c r="BF681" s="101"/>
      <c r="BG681" s="96"/>
      <c r="BH681" s="99"/>
      <c r="BI681" s="40"/>
      <c r="BJ681" s="40"/>
      <c r="BK681" s="40"/>
      <c r="BL681" s="40"/>
      <c r="BM681" s="40"/>
      <c r="BN681" s="40"/>
      <c r="BO681" s="40"/>
      <c r="BP681" s="100"/>
      <c r="BQ681" s="40"/>
      <c r="BR681" s="40"/>
      <c r="BS681" s="40"/>
      <c r="BT681" s="40"/>
      <c r="BU681" s="40"/>
      <c r="BV681" s="40"/>
      <c r="BW681" s="40"/>
      <c r="BX681" s="40"/>
      <c r="BY681" s="100"/>
      <c r="BZ681" s="99"/>
      <c r="CA681" s="40"/>
      <c r="CB681" s="40"/>
      <c r="CC681" s="40"/>
      <c r="CD681" s="40"/>
      <c r="CE681" s="40"/>
      <c r="CF681" s="40"/>
      <c r="CG681" s="40"/>
      <c r="CH681" s="40"/>
      <c r="CI681" s="40"/>
      <c r="CJ681" s="40"/>
      <c r="CK681" s="40"/>
      <c r="CL681" s="40"/>
      <c r="CM681" s="40"/>
      <c r="CN681" s="40"/>
      <c r="CO681" s="40"/>
      <c r="CP681" s="40"/>
      <c r="CQ681" s="40"/>
      <c r="CR681" s="40"/>
      <c r="CS681" s="102"/>
      <c r="CT681" s="103"/>
      <c r="CU681" s="40"/>
      <c r="CV681" s="40"/>
      <c r="CW681" s="40"/>
      <c r="CX681" s="40"/>
      <c r="CY681" s="40"/>
      <c r="CZ681" s="40"/>
      <c r="DA681" s="40"/>
      <c r="DB681" s="40"/>
      <c r="DC681" s="40"/>
      <c r="DD681" s="40"/>
      <c r="DE681" s="40"/>
      <c r="DF681" s="40"/>
      <c r="DG681" s="40"/>
      <c r="DH681" s="40"/>
      <c r="DI681" s="40"/>
      <c r="DJ681" s="40"/>
      <c r="DK681" s="40"/>
      <c r="DL681" s="40"/>
      <c r="DM681" s="40"/>
      <c r="DN681" s="40"/>
      <c r="DO681" s="94"/>
      <c r="DP681" s="100"/>
      <c r="DQ681" s="104"/>
      <c r="DR681" s="105"/>
      <c r="DS681" s="105"/>
      <c r="DT681" s="105"/>
      <c r="DU681" s="105"/>
      <c r="DV681" s="105"/>
      <c r="DW681" s="94"/>
      <c r="DX681" s="191"/>
      <c r="DY681" s="104"/>
      <c r="DZ681" s="105"/>
      <c r="EA681" s="105"/>
      <c r="EB681" s="105"/>
      <c r="EC681" s="105"/>
      <c r="ED681" s="105"/>
      <c r="EE681" s="105"/>
      <c r="EF681" s="94"/>
      <c r="EG681" s="96"/>
      <c r="EH681" s="18"/>
      <c r="EI681" s="2"/>
      <c r="EJ681" s="2"/>
      <c r="EK681" s="100"/>
      <c r="EL681" s="99"/>
      <c r="EM681" s="40"/>
      <c r="EN681" s="40"/>
      <c r="EO681" s="100"/>
      <c r="EP681" s="99"/>
      <c r="EQ681" s="40"/>
      <c r="ER681" s="40"/>
      <c r="ES681" s="40"/>
      <c r="ET681" s="40"/>
      <c r="EU681" s="40"/>
      <c r="EV681" s="40"/>
      <c r="EW681" s="100"/>
      <c r="EX681" s="99"/>
      <c r="EY681" s="40"/>
      <c r="EZ681" s="40"/>
      <c r="FA681" s="40"/>
      <c r="FB681" s="40"/>
      <c r="FC681" s="40"/>
      <c r="FD681" s="40"/>
      <c r="FE681" s="100"/>
    </row>
    <row r="682" spans="1:161">
      <c r="A682" s="119" t="str">
        <f>Validation!B682</f>
        <v>Pass</v>
      </c>
      <c r="B682" s="150"/>
      <c r="C682" s="150"/>
      <c r="D682" s="150"/>
      <c r="E682" s="151"/>
      <c r="F682" s="152"/>
      <c r="G682" s="150"/>
      <c r="H682" s="149"/>
      <c r="I682" s="40"/>
      <c r="J682" s="149"/>
      <c r="K682" s="102"/>
      <c r="L682" s="40"/>
      <c r="M682" s="123"/>
      <c r="N682" s="137"/>
      <c r="O682" s="137"/>
      <c r="P682" s="95"/>
      <c r="Q682" s="94"/>
      <c r="R682" s="96"/>
      <c r="S682" s="95"/>
      <c r="T682" s="40"/>
      <c r="U682" s="40"/>
      <c r="V682" s="185"/>
      <c r="W682" s="167"/>
      <c r="X682" s="96"/>
      <c r="Y682" s="99"/>
      <c r="Z682" s="40"/>
      <c r="AA682" s="40"/>
      <c r="AB682" s="171"/>
      <c r="AC682" s="172"/>
      <c r="AD682" s="40"/>
      <c r="AE682" s="40"/>
      <c r="AF682" s="94"/>
      <c r="AG682" s="94"/>
      <c r="AH682" s="100"/>
      <c r="AI682" s="170"/>
      <c r="AJ682" s="169"/>
      <c r="AK682" s="98"/>
      <c r="AL682" s="168"/>
      <c r="AM682" s="97"/>
      <c r="AN682" s="98"/>
      <c r="AO682" s="98"/>
      <c r="AP682" s="225"/>
      <c r="AQ682" s="175"/>
      <c r="AR682" s="98"/>
      <c r="AS682" s="235"/>
      <c r="AT682" s="168"/>
      <c r="AU682" s="136"/>
      <c r="AV682" s="99"/>
      <c r="AW682" s="40"/>
      <c r="AX682" s="40"/>
      <c r="AY682" s="40"/>
      <c r="AZ682" s="40"/>
      <c r="BA682" s="40"/>
      <c r="BB682" s="40"/>
      <c r="BC682" s="40"/>
      <c r="BD682" s="40"/>
      <c r="BE682" s="40"/>
      <c r="BF682" s="101"/>
      <c r="BG682" s="96"/>
      <c r="BH682" s="99"/>
      <c r="BI682" s="40"/>
      <c r="BJ682" s="40"/>
      <c r="BK682" s="40"/>
      <c r="BL682" s="40"/>
      <c r="BM682" s="40"/>
      <c r="BN682" s="40"/>
      <c r="BO682" s="40"/>
      <c r="BP682" s="100"/>
      <c r="BQ682" s="40"/>
      <c r="BR682" s="40"/>
      <c r="BS682" s="40"/>
      <c r="BT682" s="40"/>
      <c r="BU682" s="40"/>
      <c r="BV682" s="40"/>
      <c r="BW682" s="40"/>
      <c r="BX682" s="40"/>
      <c r="BY682" s="100"/>
      <c r="BZ682" s="99"/>
      <c r="CA682" s="40"/>
      <c r="CB682" s="40"/>
      <c r="CC682" s="40"/>
      <c r="CD682" s="40"/>
      <c r="CE682" s="40"/>
      <c r="CF682" s="40"/>
      <c r="CG682" s="40"/>
      <c r="CH682" s="40"/>
      <c r="CI682" s="40"/>
      <c r="CJ682" s="40"/>
      <c r="CK682" s="40"/>
      <c r="CL682" s="40"/>
      <c r="CM682" s="40"/>
      <c r="CN682" s="40"/>
      <c r="CO682" s="40"/>
      <c r="CP682" s="40"/>
      <c r="CQ682" s="40"/>
      <c r="CR682" s="40"/>
      <c r="CS682" s="102"/>
      <c r="CT682" s="103"/>
      <c r="CU682" s="40"/>
      <c r="CV682" s="40"/>
      <c r="CW682" s="40"/>
      <c r="CX682" s="40"/>
      <c r="CY682" s="40"/>
      <c r="CZ682" s="40"/>
      <c r="DA682" s="40"/>
      <c r="DB682" s="40"/>
      <c r="DC682" s="40"/>
      <c r="DD682" s="40"/>
      <c r="DE682" s="40"/>
      <c r="DF682" s="40"/>
      <c r="DG682" s="40"/>
      <c r="DH682" s="40"/>
      <c r="DI682" s="40"/>
      <c r="DJ682" s="40"/>
      <c r="DK682" s="40"/>
      <c r="DL682" s="40"/>
      <c r="DM682" s="40"/>
      <c r="DN682" s="40"/>
      <c r="DO682" s="94"/>
      <c r="DP682" s="100"/>
      <c r="DQ682" s="104"/>
      <c r="DR682" s="105"/>
      <c r="DS682" s="105"/>
      <c r="DT682" s="105"/>
      <c r="DU682" s="105"/>
      <c r="DV682" s="105"/>
      <c r="DW682" s="94"/>
      <c r="DX682" s="191"/>
      <c r="DY682" s="104"/>
      <c r="DZ682" s="105"/>
      <c r="EA682" s="105"/>
      <c r="EB682" s="105"/>
      <c r="EC682" s="105"/>
      <c r="ED682" s="105"/>
      <c r="EE682" s="105"/>
      <c r="EF682" s="94"/>
      <c r="EG682" s="96"/>
      <c r="EH682" s="18"/>
      <c r="EI682" s="2"/>
      <c r="EJ682" s="2"/>
      <c r="EK682" s="100"/>
      <c r="EL682" s="99"/>
      <c r="EM682" s="40"/>
      <c r="EN682" s="40"/>
      <c r="EO682" s="100"/>
      <c r="EP682" s="99"/>
      <c r="EQ682" s="40"/>
      <c r="ER682" s="40"/>
      <c r="ES682" s="40"/>
      <c r="ET682" s="40"/>
      <c r="EU682" s="40"/>
      <c r="EV682" s="40"/>
      <c r="EW682" s="100"/>
      <c r="EX682" s="99"/>
      <c r="EY682" s="40"/>
      <c r="EZ682" s="40"/>
      <c r="FA682" s="40"/>
      <c r="FB682" s="40"/>
      <c r="FC682" s="40"/>
      <c r="FD682" s="40"/>
      <c r="FE682" s="100"/>
    </row>
    <row r="683" spans="1:161">
      <c r="A683" s="119" t="str">
        <f>Validation!B683</f>
        <v>Pass</v>
      </c>
      <c r="B683" s="150"/>
      <c r="C683" s="150"/>
      <c r="D683" s="150"/>
      <c r="E683" s="151"/>
      <c r="F683" s="152"/>
      <c r="G683" s="150"/>
      <c r="H683" s="149"/>
      <c r="I683" s="40"/>
      <c r="J683" s="149"/>
      <c r="K683" s="102"/>
      <c r="L683" s="40"/>
      <c r="M683" s="123"/>
      <c r="N683" s="137"/>
      <c r="O683" s="137"/>
      <c r="P683" s="95"/>
      <c r="Q683" s="94"/>
      <c r="R683" s="96"/>
      <c r="S683" s="95"/>
      <c r="T683" s="40"/>
      <c r="U683" s="40"/>
      <c r="V683" s="185"/>
      <c r="W683" s="167"/>
      <c r="X683" s="96"/>
      <c r="Y683" s="99"/>
      <c r="Z683" s="40"/>
      <c r="AA683" s="40"/>
      <c r="AB683" s="171"/>
      <c r="AC683" s="172"/>
      <c r="AD683" s="40"/>
      <c r="AE683" s="40"/>
      <c r="AF683" s="94"/>
      <c r="AG683" s="94"/>
      <c r="AH683" s="100"/>
      <c r="AI683" s="170"/>
      <c r="AJ683" s="169"/>
      <c r="AK683" s="98"/>
      <c r="AL683" s="168"/>
      <c r="AM683" s="97"/>
      <c r="AN683" s="98"/>
      <c r="AO683" s="98"/>
      <c r="AP683" s="225"/>
      <c r="AQ683" s="175"/>
      <c r="AR683" s="98"/>
      <c r="AS683" s="235"/>
      <c r="AT683" s="168"/>
      <c r="AU683" s="136"/>
      <c r="AV683" s="99"/>
      <c r="AW683" s="40"/>
      <c r="AX683" s="40"/>
      <c r="AY683" s="40"/>
      <c r="AZ683" s="40"/>
      <c r="BA683" s="40"/>
      <c r="BB683" s="40"/>
      <c r="BC683" s="40"/>
      <c r="BD683" s="40"/>
      <c r="BE683" s="40"/>
      <c r="BF683" s="101"/>
      <c r="BG683" s="96"/>
      <c r="BH683" s="99"/>
      <c r="BI683" s="40"/>
      <c r="BJ683" s="40"/>
      <c r="BK683" s="40"/>
      <c r="BL683" s="40"/>
      <c r="BM683" s="40"/>
      <c r="BN683" s="40"/>
      <c r="BO683" s="40"/>
      <c r="BP683" s="100"/>
      <c r="BQ683" s="40"/>
      <c r="BR683" s="40"/>
      <c r="BS683" s="40"/>
      <c r="BT683" s="40"/>
      <c r="BU683" s="40"/>
      <c r="BV683" s="40"/>
      <c r="BW683" s="40"/>
      <c r="BX683" s="40"/>
      <c r="BY683" s="100"/>
      <c r="BZ683" s="99"/>
      <c r="CA683" s="40"/>
      <c r="CB683" s="40"/>
      <c r="CC683" s="40"/>
      <c r="CD683" s="40"/>
      <c r="CE683" s="40"/>
      <c r="CF683" s="40"/>
      <c r="CG683" s="40"/>
      <c r="CH683" s="40"/>
      <c r="CI683" s="40"/>
      <c r="CJ683" s="40"/>
      <c r="CK683" s="40"/>
      <c r="CL683" s="40"/>
      <c r="CM683" s="40"/>
      <c r="CN683" s="40"/>
      <c r="CO683" s="40"/>
      <c r="CP683" s="40"/>
      <c r="CQ683" s="40"/>
      <c r="CR683" s="40"/>
      <c r="CS683" s="102"/>
      <c r="CT683" s="103"/>
      <c r="CU683" s="40"/>
      <c r="CV683" s="40"/>
      <c r="CW683" s="40"/>
      <c r="CX683" s="40"/>
      <c r="CY683" s="40"/>
      <c r="CZ683" s="40"/>
      <c r="DA683" s="40"/>
      <c r="DB683" s="40"/>
      <c r="DC683" s="40"/>
      <c r="DD683" s="40"/>
      <c r="DE683" s="40"/>
      <c r="DF683" s="40"/>
      <c r="DG683" s="40"/>
      <c r="DH683" s="40"/>
      <c r="DI683" s="40"/>
      <c r="DJ683" s="40"/>
      <c r="DK683" s="40"/>
      <c r="DL683" s="40"/>
      <c r="DM683" s="40"/>
      <c r="DN683" s="40"/>
      <c r="DO683" s="94"/>
      <c r="DP683" s="100"/>
      <c r="DQ683" s="104"/>
      <c r="DR683" s="105"/>
      <c r="DS683" s="105"/>
      <c r="DT683" s="105"/>
      <c r="DU683" s="105"/>
      <c r="DV683" s="105"/>
      <c r="DW683" s="94"/>
      <c r="DX683" s="191"/>
      <c r="DY683" s="104"/>
      <c r="DZ683" s="105"/>
      <c r="EA683" s="105"/>
      <c r="EB683" s="105"/>
      <c r="EC683" s="105"/>
      <c r="ED683" s="105"/>
      <c r="EE683" s="105"/>
      <c r="EF683" s="94"/>
      <c r="EG683" s="96"/>
      <c r="EH683" s="18"/>
      <c r="EI683" s="2"/>
      <c r="EJ683" s="2"/>
      <c r="EK683" s="100"/>
      <c r="EL683" s="99"/>
      <c r="EM683" s="40"/>
      <c r="EN683" s="40"/>
      <c r="EO683" s="100"/>
      <c r="EP683" s="99"/>
      <c r="EQ683" s="40"/>
      <c r="ER683" s="40"/>
      <c r="ES683" s="40"/>
      <c r="ET683" s="40"/>
      <c r="EU683" s="40"/>
      <c r="EV683" s="40"/>
      <c r="EW683" s="100"/>
      <c r="EX683" s="99"/>
      <c r="EY683" s="40"/>
      <c r="EZ683" s="40"/>
      <c r="FA683" s="40"/>
      <c r="FB683" s="40"/>
      <c r="FC683" s="40"/>
      <c r="FD683" s="40"/>
      <c r="FE683" s="100"/>
    </row>
    <row r="684" spans="1:161">
      <c r="A684" s="119" t="str">
        <f>Validation!B684</f>
        <v>Pass</v>
      </c>
      <c r="B684" s="150"/>
      <c r="C684" s="150"/>
      <c r="D684" s="150"/>
      <c r="E684" s="151"/>
      <c r="F684" s="152"/>
      <c r="G684" s="150"/>
      <c r="H684" s="149"/>
      <c r="I684" s="40"/>
      <c r="J684" s="149"/>
      <c r="K684" s="102"/>
      <c r="L684" s="40"/>
      <c r="M684" s="123"/>
      <c r="N684" s="137"/>
      <c r="O684" s="137"/>
      <c r="P684" s="95"/>
      <c r="Q684" s="94"/>
      <c r="R684" s="96"/>
      <c r="S684" s="95"/>
      <c r="T684" s="40"/>
      <c r="U684" s="40"/>
      <c r="V684" s="185"/>
      <c r="W684" s="167"/>
      <c r="X684" s="96"/>
      <c r="Y684" s="99"/>
      <c r="Z684" s="40"/>
      <c r="AA684" s="40"/>
      <c r="AB684" s="171"/>
      <c r="AC684" s="172"/>
      <c r="AD684" s="40"/>
      <c r="AE684" s="40"/>
      <c r="AF684" s="94"/>
      <c r="AG684" s="94"/>
      <c r="AH684" s="100"/>
      <c r="AI684" s="170"/>
      <c r="AJ684" s="169"/>
      <c r="AK684" s="98"/>
      <c r="AL684" s="168"/>
      <c r="AM684" s="97"/>
      <c r="AN684" s="98"/>
      <c r="AO684" s="98"/>
      <c r="AP684" s="225"/>
      <c r="AQ684" s="175"/>
      <c r="AR684" s="98"/>
      <c r="AS684" s="235"/>
      <c r="AT684" s="168"/>
      <c r="AU684" s="136"/>
      <c r="AV684" s="99"/>
      <c r="AW684" s="40"/>
      <c r="AX684" s="40"/>
      <c r="AY684" s="40"/>
      <c r="AZ684" s="40"/>
      <c r="BA684" s="40"/>
      <c r="BB684" s="40"/>
      <c r="BC684" s="40"/>
      <c r="BD684" s="40"/>
      <c r="BE684" s="40"/>
      <c r="BF684" s="101"/>
      <c r="BG684" s="96"/>
      <c r="BH684" s="99"/>
      <c r="BI684" s="40"/>
      <c r="BJ684" s="40"/>
      <c r="BK684" s="40"/>
      <c r="BL684" s="40"/>
      <c r="BM684" s="40"/>
      <c r="BN684" s="40"/>
      <c r="BO684" s="40"/>
      <c r="BP684" s="100"/>
      <c r="BQ684" s="40"/>
      <c r="BR684" s="40"/>
      <c r="BS684" s="40"/>
      <c r="BT684" s="40"/>
      <c r="BU684" s="40"/>
      <c r="BV684" s="40"/>
      <c r="BW684" s="40"/>
      <c r="BX684" s="40"/>
      <c r="BY684" s="100"/>
      <c r="BZ684" s="99"/>
      <c r="CA684" s="40"/>
      <c r="CB684" s="40"/>
      <c r="CC684" s="40"/>
      <c r="CD684" s="40"/>
      <c r="CE684" s="40"/>
      <c r="CF684" s="40"/>
      <c r="CG684" s="40"/>
      <c r="CH684" s="40"/>
      <c r="CI684" s="40"/>
      <c r="CJ684" s="40"/>
      <c r="CK684" s="40"/>
      <c r="CL684" s="40"/>
      <c r="CM684" s="40"/>
      <c r="CN684" s="40"/>
      <c r="CO684" s="40"/>
      <c r="CP684" s="40"/>
      <c r="CQ684" s="40"/>
      <c r="CR684" s="40"/>
      <c r="CS684" s="102"/>
      <c r="CT684" s="103"/>
      <c r="CU684" s="40"/>
      <c r="CV684" s="40"/>
      <c r="CW684" s="40"/>
      <c r="CX684" s="40"/>
      <c r="CY684" s="40"/>
      <c r="CZ684" s="40"/>
      <c r="DA684" s="40"/>
      <c r="DB684" s="40"/>
      <c r="DC684" s="40"/>
      <c r="DD684" s="40"/>
      <c r="DE684" s="40"/>
      <c r="DF684" s="40"/>
      <c r="DG684" s="40"/>
      <c r="DH684" s="40"/>
      <c r="DI684" s="40"/>
      <c r="DJ684" s="40"/>
      <c r="DK684" s="40"/>
      <c r="DL684" s="40"/>
      <c r="DM684" s="40"/>
      <c r="DN684" s="40"/>
      <c r="DO684" s="94"/>
      <c r="DP684" s="100"/>
      <c r="DQ684" s="104"/>
      <c r="DR684" s="105"/>
      <c r="DS684" s="105"/>
      <c r="DT684" s="105"/>
      <c r="DU684" s="105"/>
      <c r="DV684" s="105"/>
      <c r="DW684" s="94"/>
      <c r="DX684" s="191"/>
      <c r="DY684" s="104"/>
      <c r="DZ684" s="105"/>
      <c r="EA684" s="105"/>
      <c r="EB684" s="105"/>
      <c r="EC684" s="105"/>
      <c r="ED684" s="105"/>
      <c r="EE684" s="105"/>
      <c r="EF684" s="94"/>
      <c r="EG684" s="96"/>
      <c r="EH684" s="18"/>
      <c r="EI684" s="2"/>
      <c r="EJ684" s="2"/>
      <c r="EK684" s="100"/>
      <c r="EL684" s="99"/>
      <c r="EM684" s="40"/>
      <c r="EN684" s="40"/>
      <c r="EO684" s="100"/>
      <c r="EP684" s="99"/>
      <c r="EQ684" s="40"/>
      <c r="ER684" s="40"/>
      <c r="ES684" s="40"/>
      <c r="ET684" s="40"/>
      <c r="EU684" s="40"/>
      <c r="EV684" s="40"/>
      <c r="EW684" s="100"/>
      <c r="EX684" s="99"/>
      <c r="EY684" s="40"/>
      <c r="EZ684" s="40"/>
      <c r="FA684" s="40"/>
      <c r="FB684" s="40"/>
      <c r="FC684" s="40"/>
      <c r="FD684" s="40"/>
      <c r="FE684" s="100"/>
    </row>
    <row r="685" spans="1:161">
      <c r="A685" s="119" t="str">
        <f>Validation!B685</f>
        <v>Pass</v>
      </c>
      <c r="B685" s="150"/>
      <c r="C685" s="150"/>
      <c r="D685" s="150"/>
      <c r="E685" s="151"/>
      <c r="F685" s="152"/>
      <c r="G685" s="150"/>
      <c r="H685" s="149"/>
      <c r="I685" s="40"/>
      <c r="J685" s="149"/>
      <c r="K685" s="102"/>
      <c r="L685" s="40"/>
      <c r="M685" s="123"/>
      <c r="N685" s="137"/>
      <c r="O685" s="137"/>
      <c r="P685" s="95"/>
      <c r="Q685" s="94"/>
      <c r="R685" s="96"/>
      <c r="S685" s="95"/>
      <c r="T685" s="40"/>
      <c r="U685" s="40"/>
      <c r="V685" s="185"/>
      <c r="W685" s="167"/>
      <c r="X685" s="96"/>
      <c r="Y685" s="99"/>
      <c r="Z685" s="40"/>
      <c r="AA685" s="40"/>
      <c r="AB685" s="171"/>
      <c r="AC685" s="172"/>
      <c r="AD685" s="40"/>
      <c r="AE685" s="40"/>
      <c r="AF685" s="94"/>
      <c r="AG685" s="94"/>
      <c r="AH685" s="100"/>
      <c r="AI685" s="170"/>
      <c r="AJ685" s="169"/>
      <c r="AK685" s="98"/>
      <c r="AL685" s="168"/>
      <c r="AM685" s="97"/>
      <c r="AN685" s="98"/>
      <c r="AO685" s="98"/>
      <c r="AP685" s="225"/>
      <c r="AQ685" s="175"/>
      <c r="AR685" s="98"/>
      <c r="AS685" s="235"/>
      <c r="AT685" s="168"/>
      <c r="AU685" s="136"/>
      <c r="AV685" s="99"/>
      <c r="AW685" s="40"/>
      <c r="AX685" s="40"/>
      <c r="AY685" s="40"/>
      <c r="AZ685" s="40"/>
      <c r="BA685" s="40"/>
      <c r="BB685" s="40"/>
      <c r="BC685" s="40"/>
      <c r="BD685" s="40"/>
      <c r="BE685" s="40"/>
      <c r="BF685" s="101"/>
      <c r="BG685" s="96"/>
      <c r="BH685" s="99"/>
      <c r="BI685" s="40"/>
      <c r="BJ685" s="40"/>
      <c r="BK685" s="40"/>
      <c r="BL685" s="40"/>
      <c r="BM685" s="40"/>
      <c r="BN685" s="40"/>
      <c r="BO685" s="40"/>
      <c r="BP685" s="100"/>
      <c r="BQ685" s="40"/>
      <c r="BR685" s="40"/>
      <c r="BS685" s="40"/>
      <c r="BT685" s="40"/>
      <c r="BU685" s="40"/>
      <c r="BV685" s="40"/>
      <c r="BW685" s="40"/>
      <c r="BX685" s="40"/>
      <c r="BY685" s="100"/>
      <c r="BZ685" s="99"/>
      <c r="CA685" s="40"/>
      <c r="CB685" s="40"/>
      <c r="CC685" s="40"/>
      <c r="CD685" s="40"/>
      <c r="CE685" s="40"/>
      <c r="CF685" s="40"/>
      <c r="CG685" s="40"/>
      <c r="CH685" s="40"/>
      <c r="CI685" s="40"/>
      <c r="CJ685" s="40"/>
      <c r="CK685" s="40"/>
      <c r="CL685" s="40"/>
      <c r="CM685" s="40"/>
      <c r="CN685" s="40"/>
      <c r="CO685" s="40"/>
      <c r="CP685" s="40"/>
      <c r="CQ685" s="40"/>
      <c r="CR685" s="40"/>
      <c r="CS685" s="102"/>
      <c r="CT685" s="103"/>
      <c r="CU685" s="40"/>
      <c r="CV685" s="40"/>
      <c r="CW685" s="40"/>
      <c r="CX685" s="40"/>
      <c r="CY685" s="40"/>
      <c r="CZ685" s="40"/>
      <c r="DA685" s="40"/>
      <c r="DB685" s="40"/>
      <c r="DC685" s="40"/>
      <c r="DD685" s="40"/>
      <c r="DE685" s="40"/>
      <c r="DF685" s="40"/>
      <c r="DG685" s="40"/>
      <c r="DH685" s="40"/>
      <c r="DI685" s="40"/>
      <c r="DJ685" s="40"/>
      <c r="DK685" s="40"/>
      <c r="DL685" s="40"/>
      <c r="DM685" s="40"/>
      <c r="DN685" s="40"/>
      <c r="DO685" s="94"/>
      <c r="DP685" s="100"/>
      <c r="DQ685" s="104"/>
      <c r="DR685" s="105"/>
      <c r="DS685" s="105"/>
      <c r="DT685" s="105"/>
      <c r="DU685" s="105"/>
      <c r="DV685" s="105"/>
      <c r="DW685" s="94"/>
      <c r="DX685" s="191"/>
      <c r="DY685" s="104"/>
      <c r="DZ685" s="105"/>
      <c r="EA685" s="105"/>
      <c r="EB685" s="105"/>
      <c r="EC685" s="105"/>
      <c r="ED685" s="105"/>
      <c r="EE685" s="105"/>
      <c r="EF685" s="94"/>
      <c r="EG685" s="96"/>
      <c r="EH685" s="18"/>
      <c r="EI685" s="2"/>
      <c r="EJ685" s="2"/>
      <c r="EK685" s="100"/>
      <c r="EL685" s="99"/>
      <c r="EM685" s="40"/>
      <c r="EN685" s="40"/>
      <c r="EO685" s="100"/>
      <c r="EP685" s="99"/>
      <c r="EQ685" s="40"/>
      <c r="ER685" s="40"/>
      <c r="ES685" s="40"/>
      <c r="ET685" s="40"/>
      <c r="EU685" s="40"/>
      <c r="EV685" s="40"/>
      <c r="EW685" s="100"/>
      <c r="EX685" s="99"/>
      <c r="EY685" s="40"/>
      <c r="EZ685" s="40"/>
      <c r="FA685" s="40"/>
      <c r="FB685" s="40"/>
      <c r="FC685" s="40"/>
      <c r="FD685" s="40"/>
      <c r="FE685" s="100"/>
    </row>
    <row r="686" spans="1:161">
      <c r="A686" s="119" t="str">
        <f>Validation!B686</f>
        <v>Pass</v>
      </c>
      <c r="B686" s="150"/>
      <c r="C686" s="150"/>
      <c r="D686" s="150"/>
      <c r="E686" s="151"/>
      <c r="F686" s="152"/>
      <c r="G686" s="150"/>
      <c r="H686" s="149"/>
      <c r="I686" s="40"/>
      <c r="J686" s="149"/>
      <c r="K686" s="102"/>
      <c r="L686" s="40"/>
      <c r="M686" s="123"/>
      <c r="N686" s="137"/>
      <c r="O686" s="137"/>
      <c r="P686" s="95"/>
      <c r="Q686" s="94"/>
      <c r="R686" s="96"/>
      <c r="S686" s="95"/>
      <c r="T686" s="40"/>
      <c r="U686" s="40"/>
      <c r="V686" s="185"/>
      <c r="W686" s="167"/>
      <c r="X686" s="96"/>
      <c r="Y686" s="99"/>
      <c r="Z686" s="40"/>
      <c r="AA686" s="40"/>
      <c r="AB686" s="171"/>
      <c r="AC686" s="172"/>
      <c r="AD686" s="40"/>
      <c r="AE686" s="40"/>
      <c r="AF686" s="94"/>
      <c r="AG686" s="94"/>
      <c r="AH686" s="100"/>
      <c r="AI686" s="170"/>
      <c r="AJ686" s="169"/>
      <c r="AK686" s="98"/>
      <c r="AL686" s="168"/>
      <c r="AM686" s="97"/>
      <c r="AN686" s="98"/>
      <c r="AO686" s="98"/>
      <c r="AP686" s="225"/>
      <c r="AQ686" s="175"/>
      <c r="AR686" s="98"/>
      <c r="AS686" s="235"/>
      <c r="AT686" s="168"/>
      <c r="AU686" s="136"/>
      <c r="AV686" s="99"/>
      <c r="AW686" s="40"/>
      <c r="AX686" s="40"/>
      <c r="AY686" s="40"/>
      <c r="AZ686" s="40"/>
      <c r="BA686" s="40"/>
      <c r="BB686" s="40"/>
      <c r="BC686" s="40"/>
      <c r="BD686" s="40"/>
      <c r="BE686" s="40"/>
      <c r="BF686" s="101"/>
      <c r="BG686" s="96"/>
      <c r="BH686" s="99"/>
      <c r="BI686" s="40"/>
      <c r="BJ686" s="40"/>
      <c r="BK686" s="40"/>
      <c r="BL686" s="40"/>
      <c r="BM686" s="40"/>
      <c r="BN686" s="40"/>
      <c r="BO686" s="40"/>
      <c r="BP686" s="100"/>
      <c r="BQ686" s="40"/>
      <c r="BR686" s="40"/>
      <c r="BS686" s="40"/>
      <c r="BT686" s="40"/>
      <c r="BU686" s="40"/>
      <c r="BV686" s="40"/>
      <c r="BW686" s="40"/>
      <c r="BX686" s="40"/>
      <c r="BY686" s="100"/>
      <c r="BZ686" s="99"/>
      <c r="CA686" s="40"/>
      <c r="CB686" s="40"/>
      <c r="CC686" s="40"/>
      <c r="CD686" s="40"/>
      <c r="CE686" s="40"/>
      <c r="CF686" s="40"/>
      <c r="CG686" s="40"/>
      <c r="CH686" s="40"/>
      <c r="CI686" s="40"/>
      <c r="CJ686" s="40"/>
      <c r="CK686" s="40"/>
      <c r="CL686" s="40"/>
      <c r="CM686" s="40"/>
      <c r="CN686" s="40"/>
      <c r="CO686" s="40"/>
      <c r="CP686" s="40"/>
      <c r="CQ686" s="40"/>
      <c r="CR686" s="40"/>
      <c r="CS686" s="102"/>
      <c r="CT686" s="103"/>
      <c r="CU686" s="40"/>
      <c r="CV686" s="40"/>
      <c r="CW686" s="40"/>
      <c r="CX686" s="40"/>
      <c r="CY686" s="40"/>
      <c r="CZ686" s="40"/>
      <c r="DA686" s="40"/>
      <c r="DB686" s="40"/>
      <c r="DC686" s="40"/>
      <c r="DD686" s="40"/>
      <c r="DE686" s="40"/>
      <c r="DF686" s="40"/>
      <c r="DG686" s="40"/>
      <c r="DH686" s="40"/>
      <c r="DI686" s="40"/>
      <c r="DJ686" s="40"/>
      <c r="DK686" s="40"/>
      <c r="DL686" s="40"/>
      <c r="DM686" s="40"/>
      <c r="DN686" s="40"/>
      <c r="DO686" s="94"/>
      <c r="DP686" s="100"/>
      <c r="DQ686" s="104"/>
      <c r="DR686" s="105"/>
      <c r="DS686" s="105"/>
      <c r="DT686" s="105"/>
      <c r="DU686" s="105"/>
      <c r="DV686" s="105"/>
      <c r="DW686" s="94"/>
      <c r="DX686" s="191"/>
      <c r="DY686" s="104"/>
      <c r="DZ686" s="105"/>
      <c r="EA686" s="105"/>
      <c r="EB686" s="105"/>
      <c r="EC686" s="105"/>
      <c r="ED686" s="105"/>
      <c r="EE686" s="105"/>
      <c r="EF686" s="94"/>
      <c r="EG686" s="96"/>
      <c r="EH686" s="18"/>
      <c r="EI686" s="2"/>
      <c r="EJ686" s="2"/>
      <c r="EK686" s="100"/>
      <c r="EL686" s="99"/>
      <c r="EM686" s="40"/>
      <c r="EN686" s="40"/>
      <c r="EO686" s="100"/>
      <c r="EP686" s="99"/>
      <c r="EQ686" s="40"/>
      <c r="ER686" s="40"/>
      <c r="ES686" s="40"/>
      <c r="ET686" s="40"/>
      <c r="EU686" s="40"/>
      <c r="EV686" s="40"/>
      <c r="EW686" s="100"/>
      <c r="EX686" s="99"/>
      <c r="EY686" s="40"/>
      <c r="EZ686" s="40"/>
      <c r="FA686" s="40"/>
      <c r="FB686" s="40"/>
      <c r="FC686" s="40"/>
      <c r="FD686" s="40"/>
      <c r="FE686" s="100"/>
    </row>
    <row r="687" spans="1:161">
      <c r="A687" s="119" t="str">
        <f>Validation!B687</f>
        <v>Pass</v>
      </c>
      <c r="B687" s="150"/>
      <c r="C687" s="150"/>
      <c r="D687" s="150"/>
      <c r="E687" s="151"/>
      <c r="F687" s="152"/>
      <c r="G687" s="150"/>
      <c r="H687" s="149"/>
      <c r="I687" s="40"/>
      <c r="J687" s="149"/>
      <c r="K687" s="102"/>
      <c r="L687" s="40"/>
      <c r="M687" s="123"/>
      <c r="N687" s="137"/>
      <c r="O687" s="137"/>
      <c r="P687" s="95"/>
      <c r="Q687" s="94"/>
      <c r="R687" s="96"/>
      <c r="S687" s="95"/>
      <c r="T687" s="40"/>
      <c r="U687" s="40"/>
      <c r="V687" s="185"/>
      <c r="W687" s="167"/>
      <c r="X687" s="96"/>
      <c r="Y687" s="99"/>
      <c r="Z687" s="40"/>
      <c r="AA687" s="40"/>
      <c r="AB687" s="171"/>
      <c r="AC687" s="172"/>
      <c r="AD687" s="40"/>
      <c r="AE687" s="40"/>
      <c r="AF687" s="94"/>
      <c r="AG687" s="94"/>
      <c r="AH687" s="100"/>
      <c r="AI687" s="170"/>
      <c r="AJ687" s="169"/>
      <c r="AK687" s="98"/>
      <c r="AL687" s="168"/>
      <c r="AM687" s="97"/>
      <c r="AN687" s="98"/>
      <c r="AO687" s="98"/>
      <c r="AP687" s="225"/>
      <c r="AQ687" s="175"/>
      <c r="AR687" s="98"/>
      <c r="AS687" s="235"/>
      <c r="AT687" s="168"/>
      <c r="AU687" s="136"/>
      <c r="AV687" s="99"/>
      <c r="AW687" s="40"/>
      <c r="AX687" s="40"/>
      <c r="AY687" s="40"/>
      <c r="AZ687" s="40"/>
      <c r="BA687" s="40"/>
      <c r="BB687" s="40"/>
      <c r="BC687" s="40"/>
      <c r="BD687" s="40"/>
      <c r="BE687" s="40"/>
      <c r="BF687" s="101"/>
      <c r="BG687" s="96"/>
      <c r="BH687" s="99"/>
      <c r="BI687" s="40"/>
      <c r="BJ687" s="40"/>
      <c r="BK687" s="40"/>
      <c r="BL687" s="40"/>
      <c r="BM687" s="40"/>
      <c r="BN687" s="40"/>
      <c r="BO687" s="40"/>
      <c r="BP687" s="100"/>
      <c r="BQ687" s="40"/>
      <c r="BR687" s="40"/>
      <c r="BS687" s="40"/>
      <c r="BT687" s="40"/>
      <c r="BU687" s="40"/>
      <c r="BV687" s="40"/>
      <c r="BW687" s="40"/>
      <c r="BX687" s="40"/>
      <c r="BY687" s="100"/>
      <c r="BZ687" s="99"/>
      <c r="CA687" s="40"/>
      <c r="CB687" s="40"/>
      <c r="CC687" s="40"/>
      <c r="CD687" s="40"/>
      <c r="CE687" s="40"/>
      <c r="CF687" s="40"/>
      <c r="CG687" s="40"/>
      <c r="CH687" s="40"/>
      <c r="CI687" s="40"/>
      <c r="CJ687" s="40"/>
      <c r="CK687" s="40"/>
      <c r="CL687" s="40"/>
      <c r="CM687" s="40"/>
      <c r="CN687" s="40"/>
      <c r="CO687" s="40"/>
      <c r="CP687" s="40"/>
      <c r="CQ687" s="40"/>
      <c r="CR687" s="40"/>
      <c r="CS687" s="102"/>
      <c r="CT687" s="103"/>
      <c r="CU687" s="40"/>
      <c r="CV687" s="40"/>
      <c r="CW687" s="40"/>
      <c r="CX687" s="40"/>
      <c r="CY687" s="40"/>
      <c r="CZ687" s="40"/>
      <c r="DA687" s="40"/>
      <c r="DB687" s="40"/>
      <c r="DC687" s="40"/>
      <c r="DD687" s="40"/>
      <c r="DE687" s="40"/>
      <c r="DF687" s="40"/>
      <c r="DG687" s="40"/>
      <c r="DH687" s="40"/>
      <c r="DI687" s="40"/>
      <c r="DJ687" s="40"/>
      <c r="DK687" s="40"/>
      <c r="DL687" s="40"/>
      <c r="DM687" s="40"/>
      <c r="DN687" s="40"/>
      <c r="DO687" s="94"/>
      <c r="DP687" s="100"/>
      <c r="DQ687" s="104"/>
      <c r="DR687" s="105"/>
      <c r="DS687" s="105"/>
      <c r="DT687" s="105"/>
      <c r="DU687" s="105"/>
      <c r="DV687" s="105"/>
      <c r="DW687" s="94"/>
      <c r="DX687" s="191"/>
      <c r="DY687" s="104"/>
      <c r="DZ687" s="105"/>
      <c r="EA687" s="105"/>
      <c r="EB687" s="105"/>
      <c r="EC687" s="105"/>
      <c r="ED687" s="105"/>
      <c r="EE687" s="105"/>
      <c r="EF687" s="94"/>
      <c r="EG687" s="96"/>
      <c r="EH687" s="18"/>
      <c r="EI687" s="2"/>
      <c r="EJ687" s="2"/>
      <c r="EK687" s="100"/>
      <c r="EL687" s="99"/>
      <c r="EM687" s="40"/>
      <c r="EN687" s="40"/>
      <c r="EO687" s="100"/>
      <c r="EP687" s="99"/>
      <c r="EQ687" s="40"/>
      <c r="ER687" s="40"/>
      <c r="ES687" s="40"/>
      <c r="ET687" s="40"/>
      <c r="EU687" s="40"/>
      <c r="EV687" s="40"/>
      <c r="EW687" s="100"/>
      <c r="EX687" s="99"/>
      <c r="EY687" s="40"/>
      <c r="EZ687" s="40"/>
      <c r="FA687" s="40"/>
      <c r="FB687" s="40"/>
      <c r="FC687" s="40"/>
      <c r="FD687" s="40"/>
      <c r="FE687" s="100"/>
    </row>
    <row r="688" spans="1:161">
      <c r="A688" s="119" t="str">
        <f>Validation!B688</f>
        <v>Pass</v>
      </c>
      <c r="B688" s="150"/>
      <c r="C688" s="150"/>
      <c r="D688" s="150"/>
      <c r="E688" s="151"/>
      <c r="F688" s="152"/>
      <c r="G688" s="150"/>
      <c r="H688" s="149"/>
      <c r="I688" s="40"/>
      <c r="J688" s="149"/>
      <c r="K688" s="102"/>
      <c r="L688" s="40"/>
      <c r="M688" s="123"/>
      <c r="N688" s="137"/>
      <c r="O688" s="137"/>
      <c r="P688" s="95"/>
      <c r="Q688" s="94"/>
      <c r="R688" s="96"/>
      <c r="S688" s="95"/>
      <c r="T688" s="40"/>
      <c r="U688" s="40"/>
      <c r="V688" s="185"/>
      <c r="W688" s="167"/>
      <c r="X688" s="96"/>
      <c r="Y688" s="99"/>
      <c r="Z688" s="40"/>
      <c r="AA688" s="40"/>
      <c r="AB688" s="171"/>
      <c r="AC688" s="172"/>
      <c r="AD688" s="40"/>
      <c r="AE688" s="40"/>
      <c r="AF688" s="94"/>
      <c r="AG688" s="94"/>
      <c r="AH688" s="100"/>
      <c r="AI688" s="170"/>
      <c r="AJ688" s="169"/>
      <c r="AK688" s="98"/>
      <c r="AL688" s="168"/>
      <c r="AM688" s="97"/>
      <c r="AN688" s="98"/>
      <c r="AO688" s="98"/>
      <c r="AP688" s="225"/>
      <c r="AQ688" s="175"/>
      <c r="AR688" s="98"/>
      <c r="AS688" s="235"/>
      <c r="AT688" s="168"/>
      <c r="AU688" s="136"/>
      <c r="AV688" s="99"/>
      <c r="AW688" s="40"/>
      <c r="AX688" s="40"/>
      <c r="AY688" s="40"/>
      <c r="AZ688" s="40"/>
      <c r="BA688" s="40"/>
      <c r="BB688" s="40"/>
      <c r="BC688" s="40"/>
      <c r="BD688" s="40"/>
      <c r="BE688" s="40"/>
      <c r="BF688" s="101"/>
      <c r="BG688" s="96"/>
      <c r="BH688" s="99"/>
      <c r="BI688" s="40"/>
      <c r="BJ688" s="40"/>
      <c r="BK688" s="40"/>
      <c r="BL688" s="40"/>
      <c r="BM688" s="40"/>
      <c r="BN688" s="40"/>
      <c r="BO688" s="40"/>
      <c r="BP688" s="100"/>
      <c r="BQ688" s="40"/>
      <c r="BR688" s="40"/>
      <c r="BS688" s="40"/>
      <c r="BT688" s="40"/>
      <c r="BU688" s="40"/>
      <c r="BV688" s="40"/>
      <c r="BW688" s="40"/>
      <c r="BX688" s="40"/>
      <c r="BY688" s="100"/>
      <c r="BZ688" s="99"/>
      <c r="CA688" s="40"/>
      <c r="CB688" s="40"/>
      <c r="CC688" s="40"/>
      <c r="CD688" s="40"/>
      <c r="CE688" s="40"/>
      <c r="CF688" s="40"/>
      <c r="CG688" s="40"/>
      <c r="CH688" s="40"/>
      <c r="CI688" s="40"/>
      <c r="CJ688" s="40"/>
      <c r="CK688" s="40"/>
      <c r="CL688" s="40"/>
      <c r="CM688" s="40"/>
      <c r="CN688" s="40"/>
      <c r="CO688" s="40"/>
      <c r="CP688" s="40"/>
      <c r="CQ688" s="40"/>
      <c r="CR688" s="40"/>
      <c r="CS688" s="102"/>
      <c r="CT688" s="103"/>
      <c r="CU688" s="40"/>
      <c r="CV688" s="40"/>
      <c r="CW688" s="40"/>
      <c r="CX688" s="40"/>
      <c r="CY688" s="40"/>
      <c r="CZ688" s="40"/>
      <c r="DA688" s="40"/>
      <c r="DB688" s="40"/>
      <c r="DC688" s="40"/>
      <c r="DD688" s="40"/>
      <c r="DE688" s="40"/>
      <c r="DF688" s="40"/>
      <c r="DG688" s="40"/>
      <c r="DH688" s="40"/>
      <c r="DI688" s="40"/>
      <c r="DJ688" s="40"/>
      <c r="DK688" s="40"/>
      <c r="DL688" s="40"/>
      <c r="DM688" s="40"/>
      <c r="DN688" s="40"/>
      <c r="DO688" s="94"/>
      <c r="DP688" s="100"/>
      <c r="DQ688" s="104"/>
      <c r="DR688" s="105"/>
      <c r="DS688" s="105"/>
      <c r="DT688" s="105"/>
      <c r="DU688" s="105"/>
      <c r="DV688" s="105"/>
      <c r="DW688" s="94"/>
      <c r="DX688" s="191"/>
      <c r="DY688" s="104"/>
      <c r="DZ688" s="105"/>
      <c r="EA688" s="105"/>
      <c r="EB688" s="105"/>
      <c r="EC688" s="105"/>
      <c r="ED688" s="105"/>
      <c r="EE688" s="105"/>
      <c r="EF688" s="94"/>
      <c r="EG688" s="96"/>
      <c r="EH688" s="18"/>
      <c r="EI688" s="2"/>
      <c r="EJ688" s="2"/>
      <c r="EK688" s="100"/>
      <c r="EL688" s="99"/>
      <c r="EM688" s="40"/>
      <c r="EN688" s="40"/>
      <c r="EO688" s="100"/>
      <c r="EP688" s="99"/>
      <c r="EQ688" s="40"/>
      <c r="ER688" s="40"/>
      <c r="ES688" s="40"/>
      <c r="ET688" s="40"/>
      <c r="EU688" s="40"/>
      <c r="EV688" s="40"/>
      <c r="EW688" s="100"/>
      <c r="EX688" s="99"/>
      <c r="EY688" s="40"/>
      <c r="EZ688" s="40"/>
      <c r="FA688" s="40"/>
      <c r="FB688" s="40"/>
      <c r="FC688" s="40"/>
      <c r="FD688" s="40"/>
      <c r="FE688" s="100"/>
    </row>
    <row r="689" spans="1:161">
      <c r="A689" s="119" t="str">
        <f>Validation!B689</f>
        <v>Pass</v>
      </c>
      <c r="B689" s="150"/>
      <c r="C689" s="150"/>
      <c r="D689" s="150"/>
      <c r="E689" s="151"/>
      <c r="F689" s="152"/>
      <c r="G689" s="150"/>
      <c r="H689" s="149"/>
      <c r="I689" s="40"/>
      <c r="J689" s="149"/>
      <c r="K689" s="102"/>
      <c r="L689" s="40"/>
      <c r="M689" s="123"/>
      <c r="N689" s="137"/>
      <c r="O689" s="137"/>
      <c r="P689" s="95"/>
      <c r="Q689" s="94"/>
      <c r="R689" s="96"/>
      <c r="S689" s="95"/>
      <c r="T689" s="40"/>
      <c r="U689" s="40"/>
      <c r="V689" s="185"/>
      <c r="W689" s="167"/>
      <c r="X689" s="96"/>
      <c r="Y689" s="99"/>
      <c r="Z689" s="40"/>
      <c r="AA689" s="40"/>
      <c r="AB689" s="171"/>
      <c r="AC689" s="172"/>
      <c r="AD689" s="40"/>
      <c r="AE689" s="40"/>
      <c r="AF689" s="94"/>
      <c r="AG689" s="94"/>
      <c r="AH689" s="100"/>
      <c r="AI689" s="170"/>
      <c r="AJ689" s="169"/>
      <c r="AK689" s="98"/>
      <c r="AL689" s="168"/>
      <c r="AM689" s="97"/>
      <c r="AN689" s="98"/>
      <c r="AO689" s="98"/>
      <c r="AP689" s="225"/>
      <c r="AQ689" s="175"/>
      <c r="AR689" s="98"/>
      <c r="AS689" s="235"/>
      <c r="AT689" s="168"/>
      <c r="AU689" s="136"/>
      <c r="AV689" s="99"/>
      <c r="AW689" s="40"/>
      <c r="AX689" s="40"/>
      <c r="AY689" s="40"/>
      <c r="AZ689" s="40"/>
      <c r="BA689" s="40"/>
      <c r="BB689" s="40"/>
      <c r="BC689" s="40"/>
      <c r="BD689" s="40"/>
      <c r="BE689" s="40"/>
      <c r="BF689" s="101"/>
      <c r="BG689" s="96"/>
      <c r="BH689" s="99"/>
      <c r="BI689" s="40"/>
      <c r="BJ689" s="40"/>
      <c r="BK689" s="40"/>
      <c r="BL689" s="40"/>
      <c r="BM689" s="40"/>
      <c r="BN689" s="40"/>
      <c r="BO689" s="40"/>
      <c r="BP689" s="100"/>
      <c r="BQ689" s="40"/>
      <c r="BR689" s="40"/>
      <c r="BS689" s="40"/>
      <c r="BT689" s="40"/>
      <c r="BU689" s="40"/>
      <c r="BV689" s="40"/>
      <c r="BW689" s="40"/>
      <c r="BX689" s="40"/>
      <c r="BY689" s="100"/>
      <c r="BZ689" s="99"/>
      <c r="CA689" s="40"/>
      <c r="CB689" s="40"/>
      <c r="CC689" s="40"/>
      <c r="CD689" s="40"/>
      <c r="CE689" s="40"/>
      <c r="CF689" s="40"/>
      <c r="CG689" s="40"/>
      <c r="CH689" s="40"/>
      <c r="CI689" s="40"/>
      <c r="CJ689" s="40"/>
      <c r="CK689" s="40"/>
      <c r="CL689" s="40"/>
      <c r="CM689" s="40"/>
      <c r="CN689" s="40"/>
      <c r="CO689" s="40"/>
      <c r="CP689" s="40"/>
      <c r="CQ689" s="40"/>
      <c r="CR689" s="40"/>
      <c r="CS689" s="102"/>
      <c r="CT689" s="103"/>
      <c r="CU689" s="40"/>
      <c r="CV689" s="40"/>
      <c r="CW689" s="40"/>
      <c r="CX689" s="40"/>
      <c r="CY689" s="40"/>
      <c r="CZ689" s="40"/>
      <c r="DA689" s="40"/>
      <c r="DB689" s="40"/>
      <c r="DC689" s="40"/>
      <c r="DD689" s="40"/>
      <c r="DE689" s="40"/>
      <c r="DF689" s="40"/>
      <c r="DG689" s="40"/>
      <c r="DH689" s="40"/>
      <c r="DI689" s="40"/>
      <c r="DJ689" s="40"/>
      <c r="DK689" s="40"/>
      <c r="DL689" s="40"/>
      <c r="DM689" s="40"/>
      <c r="DN689" s="40"/>
      <c r="DO689" s="94"/>
      <c r="DP689" s="100"/>
      <c r="DQ689" s="104"/>
      <c r="DR689" s="105"/>
      <c r="DS689" s="105"/>
      <c r="DT689" s="105"/>
      <c r="DU689" s="105"/>
      <c r="DV689" s="105"/>
      <c r="DW689" s="94"/>
      <c r="DX689" s="191"/>
      <c r="DY689" s="104"/>
      <c r="DZ689" s="105"/>
      <c r="EA689" s="105"/>
      <c r="EB689" s="105"/>
      <c r="EC689" s="105"/>
      <c r="ED689" s="105"/>
      <c r="EE689" s="105"/>
      <c r="EF689" s="94"/>
      <c r="EG689" s="96"/>
      <c r="EH689" s="18"/>
      <c r="EI689" s="2"/>
      <c r="EJ689" s="2"/>
      <c r="EK689" s="100"/>
      <c r="EL689" s="99"/>
      <c r="EM689" s="40"/>
      <c r="EN689" s="40"/>
      <c r="EO689" s="100"/>
      <c r="EP689" s="99"/>
      <c r="EQ689" s="40"/>
      <c r="ER689" s="40"/>
      <c r="ES689" s="40"/>
      <c r="ET689" s="40"/>
      <c r="EU689" s="40"/>
      <c r="EV689" s="40"/>
      <c r="EW689" s="100"/>
      <c r="EX689" s="99"/>
      <c r="EY689" s="40"/>
      <c r="EZ689" s="40"/>
      <c r="FA689" s="40"/>
      <c r="FB689" s="40"/>
      <c r="FC689" s="40"/>
      <c r="FD689" s="40"/>
      <c r="FE689" s="100"/>
    </row>
    <row r="690" spans="1:161">
      <c r="A690" s="119" t="str">
        <f>Validation!B690</f>
        <v>Pass</v>
      </c>
      <c r="B690" s="150"/>
      <c r="C690" s="150"/>
      <c r="D690" s="150"/>
      <c r="E690" s="151"/>
      <c r="F690" s="152"/>
      <c r="G690" s="150"/>
      <c r="H690" s="149"/>
      <c r="I690" s="40"/>
      <c r="J690" s="149"/>
      <c r="K690" s="102"/>
      <c r="L690" s="40"/>
      <c r="M690" s="123"/>
      <c r="N690" s="137"/>
      <c r="O690" s="137"/>
      <c r="P690" s="95"/>
      <c r="Q690" s="94"/>
      <c r="R690" s="96"/>
      <c r="S690" s="95"/>
      <c r="T690" s="40"/>
      <c r="U690" s="40"/>
      <c r="V690" s="185"/>
      <c r="W690" s="167"/>
      <c r="X690" s="96"/>
      <c r="Y690" s="99"/>
      <c r="Z690" s="40"/>
      <c r="AA690" s="40"/>
      <c r="AB690" s="171"/>
      <c r="AC690" s="172"/>
      <c r="AD690" s="40"/>
      <c r="AE690" s="40"/>
      <c r="AF690" s="94"/>
      <c r="AG690" s="94"/>
      <c r="AH690" s="100"/>
      <c r="AI690" s="170"/>
      <c r="AJ690" s="169"/>
      <c r="AK690" s="98"/>
      <c r="AL690" s="168"/>
      <c r="AM690" s="97"/>
      <c r="AN690" s="98"/>
      <c r="AO690" s="98"/>
      <c r="AP690" s="225"/>
      <c r="AQ690" s="175"/>
      <c r="AR690" s="98"/>
      <c r="AS690" s="235"/>
      <c r="AT690" s="168"/>
      <c r="AU690" s="136"/>
      <c r="AV690" s="99"/>
      <c r="AW690" s="40"/>
      <c r="AX690" s="40"/>
      <c r="AY690" s="40"/>
      <c r="AZ690" s="40"/>
      <c r="BA690" s="40"/>
      <c r="BB690" s="40"/>
      <c r="BC690" s="40"/>
      <c r="BD690" s="40"/>
      <c r="BE690" s="40"/>
      <c r="BF690" s="101"/>
      <c r="BG690" s="96"/>
      <c r="BH690" s="99"/>
      <c r="BI690" s="40"/>
      <c r="BJ690" s="40"/>
      <c r="BK690" s="40"/>
      <c r="BL690" s="40"/>
      <c r="BM690" s="40"/>
      <c r="BN690" s="40"/>
      <c r="BO690" s="40"/>
      <c r="BP690" s="100"/>
      <c r="BQ690" s="40"/>
      <c r="BR690" s="40"/>
      <c r="BS690" s="40"/>
      <c r="BT690" s="40"/>
      <c r="BU690" s="40"/>
      <c r="BV690" s="40"/>
      <c r="BW690" s="40"/>
      <c r="BX690" s="40"/>
      <c r="BY690" s="100"/>
      <c r="BZ690" s="99"/>
      <c r="CA690" s="40"/>
      <c r="CB690" s="40"/>
      <c r="CC690" s="40"/>
      <c r="CD690" s="40"/>
      <c r="CE690" s="40"/>
      <c r="CF690" s="40"/>
      <c r="CG690" s="40"/>
      <c r="CH690" s="40"/>
      <c r="CI690" s="40"/>
      <c r="CJ690" s="40"/>
      <c r="CK690" s="40"/>
      <c r="CL690" s="40"/>
      <c r="CM690" s="40"/>
      <c r="CN690" s="40"/>
      <c r="CO690" s="40"/>
      <c r="CP690" s="40"/>
      <c r="CQ690" s="40"/>
      <c r="CR690" s="40"/>
      <c r="CS690" s="102"/>
      <c r="CT690" s="103"/>
      <c r="CU690" s="40"/>
      <c r="CV690" s="40"/>
      <c r="CW690" s="40"/>
      <c r="CX690" s="40"/>
      <c r="CY690" s="40"/>
      <c r="CZ690" s="40"/>
      <c r="DA690" s="40"/>
      <c r="DB690" s="40"/>
      <c r="DC690" s="40"/>
      <c r="DD690" s="40"/>
      <c r="DE690" s="40"/>
      <c r="DF690" s="40"/>
      <c r="DG690" s="40"/>
      <c r="DH690" s="40"/>
      <c r="DI690" s="40"/>
      <c r="DJ690" s="40"/>
      <c r="DK690" s="40"/>
      <c r="DL690" s="40"/>
      <c r="DM690" s="40"/>
      <c r="DN690" s="40"/>
      <c r="DO690" s="94"/>
      <c r="DP690" s="100"/>
      <c r="DQ690" s="104"/>
      <c r="DR690" s="105"/>
      <c r="DS690" s="105"/>
      <c r="DT690" s="105"/>
      <c r="DU690" s="105"/>
      <c r="DV690" s="105"/>
      <c r="DW690" s="94"/>
      <c r="DX690" s="191"/>
      <c r="DY690" s="104"/>
      <c r="DZ690" s="105"/>
      <c r="EA690" s="105"/>
      <c r="EB690" s="105"/>
      <c r="EC690" s="105"/>
      <c r="ED690" s="105"/>
      <c r="EE690" s="105"/>
      <c r="EF690" s="94"/>
      <c r="EG690" s="96"/>
      <c r="EH690" s="18"/>
      <c r="EI690" s="2"/>
      <c r="EJ690" s="2"/>
      <c r="EK690" s="100"/>
      <c r="EL690" s="99"/>
      <c r="EM690" s="40"/>
      <c r="EN690" s="40"/>
      <c r="EO690" s="100"/>
      <c r="EP690" s="99"/>
      <c r="EQ690" s="40"/>
      <c r="ER690" s="40"/>
      <c r="ES690" s="40"/>
      <c r="ET690" s="40"/>
      <c r="EU690" s="40"/>
      <c r="EV690" s="40"/>
      <c r="EW690" s="100"/>
      <c r="EX690" s="99"/>
      <c r="EY690" s="40"/>
      <c r="EZ690" s="40"/>
      <c r="FA690" s="40"/>
      <c r="FB690" s="40"/>
      <c r="FC690" s="40"/>
      <c r="FD690" s="40"/>
      <c r="FE690" s="100"/>
    </row>
    <row r="691" spans="1:161">
      <c r="A691" s="119" t="str">
        <f>Validation!B691</f>
        <v>Pass</v>
      </c>
      <c r="B691" s="150"/>
      <c r="C691" s="150"/>
      <c r="D691" s="150"/>
      <c r="E691" s="151"/>
      <c r="F691" s="152"/>
      <c r="G691" s="150"/>
      <c r="H691" s="149"/>
      <c r="I691" s="40"/>
      <c r="J691" s="149"/>
      <c r="K691" s="102"/>
      <c r="L691" s="40"/>
      <c r="M691" s="123"/>
      <c r="N691" s="137"/>
      <c r="O691" s="137"/>
      <c r="P691" s="95"/>
      <c r="Q691" s="94"/>
      <c r="R691" s="96"/>
      <c r="S691" s="95"/>
      <c r="T691" s="40"/>
      <c r="U691" s="40"/>
      <c r="V691" s="185"/>
      <c r="W691" s="167"/>
      <c r="X691" s="96"/>
      <c r="Y691" s="99"/>
      <c r="Z691" s="40"/>
      <c r="AA691" s="40"/>
      <c r="AB691" s="171"/>
      <c r="AC691" s="172"/>
      <c r="AD691" s="40"/>
      <c r="AE691" s="40"/>
      <c r="AF691" s="94"/>
      <c r="AG691" s="94"/>
      <c r="AH691" s="100"/>
      <c r="AI691" s="170"/>
      <c r="AJ691" s="169"/>
      <c r="AK691" s="98"/>
      <c r="AL691" s="168"/>
      <c r="AM691" s="97"/>
      <c r="AN691" s="98"/>
      <c r="AO691" s="98"/>
      <c r="AP691" s="225"/>
      <c r="AQ691" s="175"/>
      <c r="AR691" s="98"/>
      <c r="AS691" s="235"/>
      <c r="AT691" s="168"/>
      <c r="AU691" s="136"/>
      <c r="AV691" s="99"/>
      <c r="AW691" s="40"/>
      <c r="AX691" s="40"/>
      <c r="AY691" s="40"/>
      <c r="AZ691" s="40"/>
      <c r="BA691" s="40"/>
      <c r="BB691" s="40"/>
      <c r="BC691" s="40"/>
      <c r="BD691" s="40"/>
      <c r="BE691" s="40"/>
      <c r="BF691" s="101"/>
      <c r="BG691" s="96"/>
      <c r="BH691" s="99"/>
      <c r="BI691" s="40"/>
      <c r="BJ691" s="40"/>
      <c r="BK691" s="40"/>
      <c r="BL691" s="40"/>
      <c r="BM691" s="40"/>
      <c r="BN691" s="40"/>
      <c r="BO691" s="40"/>
      <c r="BP691" s="100"/>
      <c r="BQ691" s="40"/>
      <c r="BR691" s="40"/>
      <c r="BS691" s="40"/>
      <c r="BT691" s="40"/>
      <c r="BU691" s="40"/>
      <c r="BV691" s="40"/>
      <c r="BW691" s="40"/>
      <c r="BX691" s="40"/>
      <c r="BY691" s="100"/>
      <c r="BZ691" s="99"/>
      <c r="CA691" s="40"/>
      <c r="CB691" s="40"/>
      <c r="CC691" s="40"/>
      <c r="CD691" s="40"/>
      <c r="CE691" s="40"/>
      <c r="CF691" s="40"/>
      <c r="CG691" s="40"/>
      <c r="CH691" s="40"/>
      <c r="CI691" s="40"/>
      <c r="CJ691" s="40"/>
      <c r="CK691" s="40"/>
      <c r="CL691" s="40"/>
      <c r="CM691" s="40"/>
      <c r="CN691" s="40"/>
      <c r="CO691" s="40"/>
      <c r="CP691" s="40"/>
      <c r="CQ691" s="40"/>
      <c r="CR691" s="40"/>
      <c r="CS691" s="102"/>
      <c r="CT691" s="103"/>
      <c r="CU691" s="40"/>
      <c r="CV691" s="40"/>
      <c r="CW691" s="40"/>
      <c r="CX691" s="40"/>
      <c r="CY691" s="40"/>
      <c r="CZ691" s="40"/>
      <c r="DA691" s="40"/>
      <c r="DB691" s="40"/>
      <c r="DC691" s="40"/>
      <c r="DD691" s="40"/>
      <c r="DE691" s="40"/>
      <c r="DF691" s="40"/>
      <c r="DG691" s="40"/>
      <c r="DH691" s="40"/>
      <c r="DI691" s="40"/>
      <c r="DJ691" s="40"/>
      <c r="DK691" s="40"/>
      <c r="DL691" s="40"/>
      <c r="DM691" s="40"/>
      <c r="DN691" s="40"/>
      <c r="DO691" s="94"/>
      <c r="DP691" s="100"/>
      <c r="DQ691" s="104"/>
      <c r="DR691" s="105"/>
      <c r="DS691" s="105"/>
      <c r="DT691" s="105"/>
      <c r="DU691" s="105"/>
      <c r="DV691" s="105"/>
      <c r="DW691" s="94"/>
      <c r="DX691" s="191"/>
      <c r="DY691" s="104"/>
      <c r="DZ691" s="105"/>
      <c r="EA691" s="105"/>
      <c r="EB691" s="105"/>
      <c r="EC691" s="105"/>
      <c r="ED691" s="105"/>
      <c r="EE691" s="105"/>
      <c r="EF691" s="94"/>
      <c r="EG691" s="96"/>
      <c r="EH691" s="18"/>
      <c r="EI691" s="2"/>
      <c r="EJ691" s="2"/>
      <c r="EK691" s="100"/>
      <c r="EL691" s="99"/>
      <c r="EM691" s="40"/>
      <c r="EN691" s="40"/>
      <c r="EO691" s="100"/>
      <c r="EP691" s="99"/>
      <c r="EQ691" s="40"/>
      <c r="ER691" s="40"/>
      <c r="ES691" s="40"/>
      <c r="ET691" s="40"/>
      <c r="EU691" s="40"/>
      <c r="EV691" s="40"/>
      <c r="EW691" s="100"/>
      <c r="EX691" s="99"/>
      <c r="EY691" s="40"/>
      <c r="EZ691" s="40"/>
      <c r="FA691" s="40"/>
      <c r="FB691" s="40"/>
      <c r="FC691" s="40"/>
      <c r="FD691" s="40"/>
      <c r="FE691" s="100"/>
    </row>
    <row r="692" spans="1:161">
      <c r="A692" s="119" t="str">
        <f>Validation!B692</f>
        <v>Pass</v>
      </c>
      <c r="B692" s="150"/>
      <c r="C692" s="150"/>
      <c r="D692" s="150"/>
      <c r="E692" s="151"/>
      <c r="F692" s="152"/>
      <c r="G692" s="150"/>
      <c r="H692" s="149"/>
      <c r="I692" s="40"/>
      <c r="J692" s="149"/>
      <c r="K692" s="102"/>
      <c r="L692" s="40"/>
      <c r="M692" s="123"/>
      <c r="N692" s="137"/>
      <c r="O692" s="137"/>
      <c r="P692" s="95"/>
      <c r="Q692" s="94"/>
      <c r="R692" s="96"/>
      <c r="S692" s="95"/>
      <c r="T692" s="40"/>
      <c r="U692" s="40"/>
      <c r="V692" s="185"/>
      <c r="W692" s="167"/>
      <c r="X692" s="96"/>
      <c r="Y692" s="99"/>
      <c r="Z692" s="40"/>
      <c r="AA692" s="40"/>
      <c r="AB692" s="171"/>
      <c r="AC692" s="172"/>
      <c r="AD692" s="40"/>
      <c r="AE692" s="40"/>
      <c r="AF692" s="94"/>
      <c r="AG692" s="94"/>
      <c r="AH692" s="100"/>
      <c r="AI692" s="170"/>
      <c r="AJ692" s="169"/>
      <c r="AK692" s="98"/>
      <c r="AL692" s="168"/>
      <c r="AM692" s="97"/>
      <c r="AN692" s="98"/>
      <c r="AO692" s="98"/>
      <c r="AP692" s="225"/>
      <c r="AQ692" s="175"/>
      <c r="AR692" s="98"/>
      <c r="AS692" s="235"/>
      <c r="AT692" s="168"/>
      <c r="AU692" s="136"/>
      <c r="AV692" s="99"/>
      <c r="AW692" s="40"/>
      <c r="AX692" s="40"/>
      <c r="AY692" s="40"/>
      <c r="AZ692" s="40"/>
      <c r="BA692" s="40"/>
      <c r="BB692" s="40"/>
      <c r="BC692" s="40"/>
      <c r="BD692" s="40"/>
      <c r="BE692" s="40"/>
      <c r="BF692" s="101"/>
      <c r="BG692" s="96"/>
      <c r="BH692" s="99"/>
      <c r="BI692" s="40"/>
      <c r="BJ692" s="40"/>
      <c r="BK692" s="40"/>
      <c r="BL692" s="40"/>
      <c r="BM692" s="40"/>
      <c r="BN692" s="40"/>
      <c r="BO692" s="40"/>
      <c r="BP692" s="100"/>
      <c r="BQ692" s="40"/>
      <c r="BR692" s="40"/>
      <c r="BS692" s="40"/>
      <c r="BT692" s="40"/>
      <c r="BU692" s="40"/>
      <c r="BV692" s="40"/>
      <c r="BW692" s="40"/>
      <c r="BX692" s="40"/>
      <c r="BY692" s="100"/>
      <c r="BZ692" s="99"/>
      <c r="CA692" s="40"/>
      <c r="CB692" s="40"/>
      <c r="CC692" s="40"/>
      <c r="CD692" s="40"/>
      <c r="CE692" s="40"/>
      <c r="CF692" s="40"/>
      <c r="CG692" s="40"/>
      <c r="CH692" s="40"/>
      <c r="CI692" s="40"/>
      <c r="CJ692" s="40"/>
      <c r="CK692" s="40"/>
      <c r="CL692" s="40"/>
      <c r="CM692" s="40"/>
      <c r="CN692" s="40"/>
      <c r="CO692" s="40"/>
      <c r="CP692" s="40"/>
      <c r="CQ692" s="40"/>
      <c r="CR692" s="40"/>
      <c r="CS692" s="102"/>
      <c r="CT692" s="103"/>
      <c r="CU692" s="40"/>
      <c r="CV692" s="40"/>
      <c r="CW692" s="40"/>
      <c r="CX692" s="40"/>
      <c r="CY692" s="40"/>
      <c r="CZ692" s="40"/>
      <c r="DA692" s="40"/>
      <c r="DB692" s="40"/>
      <c r="DC692" s="40"/>
      <c r="DD692" s="40"/>
      <c r="DE692" s="40"/>
      <c r="DF692" s="40"/>
      <c r="DG692" s="40"/>
      <c r="DH692" s="40"/>
      <c r="DI692" s="40"/>
      <c r="DJ692" s="40"/>
      <c r="DK692" s="40"/>
      <c r="DL692" s="40"/>
      <c r="DM692" s="40"/>
      <c r="DN692" s="40"/>
      <c r="DO692" s="94"/>
      <c r="DP692" s="100"/>
      <c r="DQ692" s="104"/>
      <c r="DR692" s="105"/>
      <c r="DS692" s="105"/>
      <c r="DT692" s="105"/>
      <c r="DU692" s="105"/>
      <c r="DV692" s="105"/>
      <c r="DW692" s="94"/>
      <c r="DX692" s="191"/>
      <c r="DY692" s="104"/>
      <c r="DZ692" s="105"/>
      <c r="EA692" s="105"/>
      <c r="EB692" s="105"/>
      <c r="EC692" s="105"/>
      <c r="ED692" s="105"/>
      <c r="EE692" s="105"/>
      <c r="EF692" s="94"/>
      <c r="EG692" s="96"/>
      <c r="EH692" s="18"/>
      <c r="EI692" s="2"/>
      <c r="EJ692" s="2"/>
      <c r="EK692" s="100"/>
      <c r="EL692" s="99"/>
      <c r="EM692" s="40"/>
      <c r="EN692" s="40"/>
      <c r="EO692" s="100"/>
      <c r="EP692" s="99"/>
      <c r="EQ692" s="40"/>
      <c r="ER692" s="40"/>
      <c r="ES692" s="40"/>
      <c r="ET692" s="40"/>
      <c r="EU692" s="40"/>
      <c r="EV692" s="40"/>
      <c r="EW692" s="100"/>
      <c r="EX692" s="99"/>
      <c r="EY692" s="40"/>
      <c r="EZ692" s="40"/>
      <c r="FA692" s="40"/>
      <c r="FB692" s="40"/>
      <c r="FC692" s="40"/>
      <c r="FD692" s="40"/>
      <c r="FE692" s="100"/>
    </row>
    <row r="693" spans="1:161">
      <c r="A693" s="119" t="str">
        <f>Validation!B693</f>
        <v>Pass</v>
      </c>
      <c r="B693" s="150"/>
      <c r="C693" s="150"/>
      <c r="D693" s="150"/>
      <c r="E693" s="151"/>
      <c r="F693" s="152"/>
      <c r="G693" s="150"/>
      <c r="H693" s="149"/>
      <c r="I693" s="40"/>
      <c r="J693" s="149"/>
      <c r="K693" s="102"/>
      <c r="L693" s="40"/>
      <c r="M693" s="123"/>
      <c r="N693" s="137"/>
      <c r="O693" s="137"/>
      <c r="P693" s="95"/>
      <c r="Q693" s="94"/>
      <c r="R693" s="96"/>
      <c r="S693" s="95"/>
      <c r="T693" s="40"/>
      <c r="U693" s="40"/>
      <c r="V693" s="185"/>
      <c r="W693" s="167"/>
      <c r="X693" s="96"/>
      <c r="Y693" s="99"/>
      <c r="Z693" s="40"/>
      <c r="AA693" s="40"/>
      <c r="AB693" s="171"/>
      <c r="AC693" s="172"/>
      <c r="AD693" s="40"/>
      <c r="AE693" s="40"/>
      <c r="AF693" s="94"/>
      <c r="AG693" s="94"/>
      <c r="AH693" s="100"/>
      <c r="AI693" s="170"/>
      <c r="AJ693" s="169"/>
      <c r="AK693" s="98"/>
      <c r="AL693" s="168"/>
      <c r="AM693" s="97"/>
      <c r="AN693" s="98"/>
      <c r="AO693" s="98"/>
      <c r="AP693" s="225"/>
      <c r="AQ693" s="175"/>
      <c r="AR693" s="98"/>
      <c r="AS693" s="235"/>
      <c r="AT693" s="168"/>
      <c r="AU693" s="136"/>
      <c r="AV693" s="99"/>
      <c r="AW693" s="40"/>
      <c r="AX693" s="40"/>
      <c r="AY693" s="40"/>
      <c r="AZ693" s="40"/>
      <c r="BA693" s="40"/>
      <c r="BB693" s="40"/>
      <c r="BC693" s="40"/>
      <c r="BD693" s="40"/>
      <c r="BE693" s="40"/>
      <c r="BF693" s="101"/>
      <c r="BG693" s="96"/>
      <c r="BH693" s="99"/>
      <c r="BI693" s="40"/>
      <c r="BJ693" s="40"/>
      <c r="BK693" s="40"/>
      <c r="BL693" s="40"/>
      <c r="BM693" s="40"/>
      <c r="BN693" s="40"/>
      <c r="BO693" s="40"/>
      <c r="BP693" s="100"/>
      <c r="BQ693" s="40"/>
      <c r="BR693" s="40"/>
      <c r="BS693" s="40"/>
      <c r="BT693" s="40"/>
      <c r="BU693" s="40"/>
      <c r="BV693" s="40"/>
      <c r="BW693" s="40"/>
      <c r="BX693" s="40"/>
      <c r="BY693" s="100"/>
      <c r="BZ693" s="99"/>
      <c r="CA693" s="40"/>
      <c r="CB693" s="40"/>
      <c r="CC693" s="40"/>
      <c r="CD693" s="40"/>
      <c r="CE693" s="40"/>
      <c r="CF693" s="40"/>
      <c r="CG693" s="40"/>
      <c r="CH693" s="40"/>
      <c r="CI693" s="40"/>
      <c r="CJ693" s="40"/>
      <c r="CK693" s="40"/>
      <c r="CL693" s="40"/>
      <c r="CM693" s="40"/>
      <c r="CN693" s="40"/>
      <c r="CO693" s="40"/>
      <c r="CP693" s="40"/>
      <c r="CQ693" s="40"/>
      <c r="CR693" s="40"/>
      <c r="CS693" s="102"/>
      <c r="CT693" s="103"/>
      <c r="CU693" s="40"/>
      <c r="CV693" s="40"/>
      <c r="CW693" s="40"/>
      <c r="CX693" s="40"/>
      <c r="CY693" s="40"/>
      <c r="CZ693" s="40"/>
      <c r="DA693" s="40"/>
      <c r="DB693" s="40"/>
      <c r="DC693" s="40"/>
      <c r="DD693" s="40"/>
      <c r="DE693" s="40"/>
      <c r="DF693" s="40"/>
      <c r="DG693" s="40"/>
      <c r="DH693" s="40"/>
      <c r="DI693" s="40"/>
      <c r="DJ693" s="40"/>
      <c r="DK693" s="40"/>
      <c r="DL693" s="40"/>
      <c r="DM693" s="40"/>
      <c r="DN693" s="40"/>
      <c r="DO693" s="94"/>
      <c r="DP693" s="100"/>
      <c r="DQ693" s="104"/>
      <c r="DR693" s="105"/>
      <c r="DS693" s="105"/>
      <c r="DT693" s="105"/>
      <c r="DU693" s="105"/>
      <c r="DV693" s="105"/>
      <c r="DW693" s="94"/>
      <c r="DX693" s="191"/>
      <c r="DY693" s="104"/>
      <c r="DZ693" s="105"/>
      <c r="EA693" s="105"/>
      <c r="EB693" s="105"/>
      <c r="EC693" s="105"/>
      <c r="ED693" s="105"/>
      <c r="EE693" s="105"/>
      <c r="EF693" s="94"/>
      <c r="EG693" s="96"/>
      <c r="EH693" s="18"/>
      <c r="EI693" s="2"/>
      <c r="EJ693" s="2"/>
      <c r="EK693" s="100"/>
      <c r="EL693" s="99"/>
      <c r="EM693" s="40"/>
      <c r="EN693" s="40"/>
      <c r="EO693" s="100"/>
      <c r="EP693" s="99"/>
      <c r="EQ693" s="40"/>
      <c r="ER693" s="40"/>
      <c r="ES693" s="40"/>
      <c r="ET693" s="40"/>
      <c r="EU693" s="40"/>
      <c r="EV693" s="40"/>
      <c r="EW693" s="100"/>
      <c r="EX693" s="99"/>
      <c r="EY693" s="40"/>
      <c r="EZ693" s="40"/>
      <c r="FA693" s="40"/>
      <c r="FB693" s="40"/>
      <c r="FC693" s="40"/>
      <c r="FD693" s="40"/>
      <c r="FE693" s="100"/>
    </row>
    <row r="694" spans="1:161">
      <c r="A694" s="119" t="str">
        <f>Validation!B694</f>
        <v>Pass</v>
      </c>
      <c r="B694" s="150"/>
      <c r="C694" s="150"/>
      <c r="D694" s="150"/>
      <c r="E694" s="151"/>
      <c r="F694" s="152"/>
      <c r="G694" s="150"/>
      <c r="H694" s="149"/>
      <c r="I694" s="40"/>
      <c r="J694" s="149"/>
      <c r="K694" s="102"/>
      <c r="L694" s="40"/>
      <c r="M694" s="123"/>
      <c r="N694" s="137"/>
      <c r="O694" s="137"/>
      <c r="P694" s="95"/>
      <c r="Q694" s="94"/>
      <c r="R694" s="96"/>
      <c r="S694" s="95"/>
      <c r="T694" s="40"/>
      <c r="U694" s="40"/>
      <c r="V694" s="185"/>
      <c r="W694" s="167"/>
      <c r="X694" s="96"/>
      <c r="Y694" s="99"/>
      <c r="Z694" s="40"/>
      <c r="AA694" s="40"/>
      <c r="AB694" s="171"/>
      <c r="AC694" s="172"/>
      <c r="AD694" s="40"/>
      <c r="AE694" s="40"/>
      <c r="AF694" s="94"/>
      <c r="AG694" s="94"/>
      <c r="AH694" s="100"/>
      <c r="AI694" s="170"/>
      <c r="AJ694" s="169"/>
      <c r="AK694" s="98"/>
      <c r="AL694" s="168"/>
      <c r="AM694" s="97"/>
      <c r="AN694" s="98"/>
      <c r="AO694" s="98"/>
      <c r="AP694" s="225"/>
      <c r="AQ694" s="175"/>
      <c r="AR694" s="98"/>
      <c r="AS694" s="235"/>
      <c r="AT694" s="168"/>
      <c r="AU694" s="136"/>
      <c r="AV694" s="99"/>
      <c r="AW694" s="40"/>
      <c r="AX694" s="40"/>
      <c r="AY694" s="40"/>
      <c r="AZ694" s="40"/>
      <c r="BA694" s="40"/>
      <c r="BB694" s="40"/>
      <c r="BC694" s="40"/>
      <c r="BD694" s="40"/>
      <c r="BE694" s="40"/>
      <c r="BF694" s="101"/>
      <c r="BG694" s="96"/>
      <c r="BH694" s="99"/>
      <c r="BI694" s="40"/>
      <c r="BJ694" s="40"/>
      <c r="BK694" s="40"/>
      <c r="BL694" s="40"/>
      <c r="BM694" s="40"/>
      <c r="BN694" s="40"/>
      <c r="BO694" s="40"/>
      <c r="BP694" s="100"/>
      <c r="BQ694" s="40"/>
      <c r="BR694" s="40"/>
      <c r="BS694" s="40"/>
      <c r="BT694" s="40"/>
      <c r="BU694" s="40"/>
      <c r="BV694" s="40"/>
      <c r="BW694" s="40"/>
      <c r="BX694" s="40"/>
      <c r="BY694" s="100"/>
      <c r="BZ694" s="99"/>
      <c r="CA694" s="40"/>
      <c r="CB694" s="40"/>
      <c r="CC694" s="40"/>
      <c r="CD694" s="40"/>
      <c r="CE694" s="40"/>
      <c r="CF694" s="40"/>
      <c r="CG694" s="40"/>
      <c r="CH694" s="40"/>
      <c r="CI694" s="40"/>
      <c r="CJ694" s="40"/>
      <c r="CK694" s="40"/>
      <c r="CL694" s="40"/>
      <c r="CM694" s="40"/>
      <c r="CN694" s="40"/>
      <c r="CO694" s="40"/>
      <c r="CP694" s="40"/>
      <c r="CQ694" s="40"/>
      <c r="CR694" s="40"/>
      <c r="CS694" s="102"/>
      <c r="CT694" s="103"/>
      <c r="CU694" s="40"/>
      <c r="CV694" s="40"/>
      <c r="CW694" s="40"/>
      <c r="CX694" s="40"/>
      <c r="CY694" s="40"/>
      <c r="CZ694" s="40"/>
      <c r="DA694" s="40"/>
      <c r="DB694" s="40"/>
      <c r="DC694" s="40"/>
      <c r="DD694" s="40"/>
      <c r="DE694" s="40"/>
      <c r="DF694" s="40"/>
      <c r="DG694" s="40"/>
      <c r="DH694" s="40"/>
      <c r="DI694" s="40"/>
      <c r="DJ694" s="40"/>
      <c r="DK694" s="40"/>
      <c r="DL694" s="40"/>
      <c r="DM694" s="40"/>
      <c r="DN694" s="40"/>
      <c r="DO694" s="94"/>
      <c r="DP694" s="100"/>
      <c r="DQ694" s="104"/>
      <c r="DR694" s="105"/>
      <c r="DS694" s="105"/>
      <c r="DT694" s="105"/>
      <c r="DU694" s="105"/>
      <c r="DV694" s="105"/>
      <c r="DW694" s="94"/>
      <c r="DX694" s="191"/>
      <c r="DY694" s="104"/>
      <c r="DZ694" s="105"/>
      <c r="EA694" s="105"/>
      <c r="EB694" s="105"/>
      <c r="EC694" s="105"/>
      <c r="ED694" s="105"/>
      <c r="EE694" s="105"/>
      <c r="EF694" s="94"/>
      <c r="EG694" s="96"/>
      <c r="EH694" s="18"/>
      <c r="EI694" s="2"/>
      <c r="EJ694" s="2"/>
      <c r="EK694" s="100"/>
      <c r="EL694" s="99"/>
      <c r="EM694" s="40"/>
      <c r="EN694" s="40"/>
      <c r="EO694" s="100"/>
      <c r="EP694" s="99"/>
      <c r="EQ694" s="40"/>
      <c r="ER694" s="40"/>
      <c r="ES694" s="40"/>
      <c r="ET694" s="40"/>
      <c r="EU694" s="40"/>
      <c r="EV694" s="40"/>
      <c r="EW694" s="100"/>
      <c r="EX694" s="99"/>
      <c r="EY694" s="40"/>
      <c r="EZ694" s="40"/>
      <c r="FA694" s="40"/>
      <c r="FB694" s="40"/>
      <c r="FC694" s="40"/>
      <c r="FD694" s="40"/>
      <c r="FE694" s="100"/>
    </row>
    <row r="695" spans="1:161">
      <c r="A695" s="119" t="str">
        <f>Validation!B695</f>
        <v>Pass</v>
      </c>
      <c r="B695" s="150"/>
      <c r="C695" s="150"/>
      <c r="D695" s="150"/>
      <c r="E695" s="151"/>
      <c r="F695" s="152"/>
      <c r="G695" s="150"/>
      <c r="H695" s="149"/>
      <c r="I695" s="40"/>
      <c r="J695" s="149"/>
      <c r="K695" s="102"/>
      <c r="L695" s="40"/>
      <c r="M695" s="123"/>
      <c r="N695" s="137"/>
      <c r="O695" s="137"/>
      <c r="P695" s="95"/>
      <c r="Q695" s="94"/>
      <c r="R695" s="96"/>
      <c r="S695" s="95"/>
      <c r="T695" s="40"/>
      <c r="U695" s="40"/>
      <c r="V695" s="185"/>
      <c r="W695" s="167"/>
      <c r="X695" s="96"/>
      <c r="Y695" s="99"/>
      <c r="Z695" s="40"/>
      <c r="AA695" s="40"/>
      <c r="AB695" s="171"/>
      <c r="AC695" s="172"/>
      <c r="AD695" s="40"/>
      <c r="AE695" s="40"/>
      <c r="AF695" s="94"/>
      <c r="AG695" s="94"/>
      <c r="AH695" s="100"/>
      <c r="AI695" s="170"/>
      <c r="AJ695" s="169"/>
      <c r="AK695" s="98"/>
      <c r="AL695" s="168"/>
      <c r="AM695" s="97"/>
      <c r="AN695" s="98"/>
      <c r="AO695" s="98"/>
      <c r="AP695" s="225"/>
      <c r="AQ695" s="175"/>
      <c r="AR695" s="98"/>
      <c r="AS695" s="235"/>
      <c r="AT695" s="168"/>
      <c r="AU695" s="136"/>
      <c r="AV695" s="99"/>
      <c r="AW695" s="40"/>
      <c r="AX695" s="40"/>
      <c r="AY695" s="40"/>
      <c r="AZ695" s="40"/>
      <c r="BA695" s="40"/>
      <c r="BB695" s="40"/>
      <c r="BC695" s="40"/>
      <c r="BD695" s="40"/>
      <c r="BE695" s="40"/>
      <c r="BF695" s="101"/>
      <c r="BG695" s="96"/>
      <c r="BH695" s="99"/>
      <c r="BI695" s="40"/>
      <c r="BJ695" s="40"/>
      <c r="BK695" s="40"/>
      <c r="BL695" s="40"/>
      <c r="BM695" s="40"/>
      <c r="BN695" s="40"/>
      <c r="BO695" s="40"/>
      <c r="BP695" s="100"/>
      <c r="BQ695" s="40"/>
      <c r="BR695" s="40"/>
      <c r="BS695" s="40"/>
      <c r="BT695" s="40"/>
      <c r="BU695" s="40"/>
      <c r="BV695" s="40"/>
      <c r="BW695" s="40"/>
      <c r="BX695" s="40"/>
      <c r="BY695" s="100"/>
      <c r="BZ695" s="99"/>
      <c r="CA695" s="40"/>
      <c r="CB695" s="40"/>
      <c r="CC695" s="40"/>
      <c r="CD695" s="40"/>
      <c r="CE695" s="40"/>
      <c r="CF695" s="40"/>
      <c r="CG695" s="40"/>
      <c r="CH695" s="40"/>
      <c r="CI695" s="40"/>
      <c r="CJ695" s="40"/>
      <c r="CK695" s="40"/>
      <c r="CL695" s="40"/>
      <c r="CM695" s="40"/>
      <c r="CN695" s="40"/>
      <c r="CO695" s="40"/>
      <c r="CP695" s="40"/>
      <c r="CQ695" s="40"/>
      <c r="CR695" s="40"/>
      <c r="CS695" s="102"/>
      <c r="CT695" s="103"/>
      <c r="CU695" s="40"/>
      <c r="CV695" s="40"/>
      <c r="CW695" s="40"/>
      <c r="CX695" s="40"/>
      <c r="CY695" s="40"/>
      <c r="CZ695" s="40"/>
      <c r="DA695" s="40"/>
      <c r="DB695" s="40"/>
      <c r="DC695" s="40"/>
      <c r="DD695" s="40"/>
      <c r="DE695" s="40"/>
      <c r="DF695" s="40"/>
      <c r="DG695" s="40"/>
      <c r="DH695" s="40"/>
      <c r="DI695" s="40"/>
      <c r="DJ695" s="40"/>
      <c r="DK695" s="40"/>
      <c r="DL695" s="40"/>
      <c r="DM695" s="40"/>
      <c r="DN695" s="40"/>
      <c r="DO695" s="94"/>
      <c r="DP695" s="100"/>
      <c r="DQ695" s="104"/>
      <c r="DR695" s="105"/>
      <c r="DS695" s="105"/>
      <c r="DT695" s="105"/>
      <c r="DU695" s="105"/>
      <c r="DV695" s="105"/>
      <c r="DW695" s="94"/>
      <c r="DX695" s="191"/>
      <c r="DY695" s="104"/>
      <c r="DZ695" s="105"/>
      <c r="EA695" s="105"/>
      <c r="EB695" s="105"/>
      <c r="EC695" s="105"/>
      <c r="ED695" s="105"/>
      <c r="EE695" s="105"/>
      <c r="EF695" s="94"/>
      <c r="EG695" s="96"/>
      <c r="EH695" s="18"/>
      <c r="EI695" s="2"/>
      <c r="EJ695" s="2"/>
      <c r="EK695" s="100"/>
      <c r="EL695" s="99"/>
      <c r="EM695" s="40"/>
      <c r="EN695" s="40"/>
      <c r="EO695" s="100"/>
      <c r="EP695" s="99"/>
      <c r="EQ695" s="40"/>
      <c r="ER695" s="40"/>
      <c r="ES695" s="40"/>
      <c r="ET695" s="40"/>
      <c r="EU695" s="40"/>
      <c r="EV695" s="40"/>
      <c r="EW695" s="100"/>
      <c r="EX695" s="99"/>
      <c r="EY695" s="40"/>
      <c r="EZ695" s="40"/>
      <c r="FA695" s="40"/>
      <c r="FB695" s="40"/>
      <c r="FC695" s="40"/>
      <c r="FD695" s="40"/>
      <c r="FE695" s="100"/>
    </row>
    <row r="696" spans="1:161"/>
    <row r="697" spans="1:161"/>
    <row r="698" spans="1:161"/>
    <row r="699" spans="1:161"/>
    <row r="700" spans="1:161"/>
  </sheetData>
  <protectedRanges>
    <protectedRange algorithmName="SHA-512" hashValue="KwgJXJCSMBwURGy8fA4EB+r4vAQOld4NhXLttaV+HSLkn9lt4DtSLNHxgIuaMMgpkOa649AonUCC08lj/onlUg==" saltValue="C472R2YcNB7xd+z5B9O1Dg==" spinCount="100000" sqref="B4:FE695" name="Edit range"/>
  </protectedRanges>
  <mergeCells count="16">
    <mergeCell ref="B1:X1"/>
    <mergeCell ref="Y1:AH1"/>
    <mergeCell ref="AI1:AL1"/>
    <mergeCell ref="AM1:AP1"/>
    <mergeCell ref="AQ1:AT1"/>
    <mergeCell ref="AV1:BG1"/>
    <mergeCell ref="BH1:BP1"/>
    <mergeCell ref="CU1:DP1"/>
    <mergeCell ref="DQ1:DX1"/>
    <mergeCell ref="BQ1:BY1"/>
    <mergeCell ref="BZ1:CT1"/>
    <mergeCell ref="DY1:EG1"/>
    <mergeCell ref="EH1:EK1"/>
    <mergeCell ref="EL1:EO1"/>
    <mergeCell ref="EP1:EW1"/>
    <mergeCell ref="EX1:FE1"/>
  </mergeCells>
  <conditionalFormatting sqref="A4:A695">
    <cfRule type="cellIs" dxfId="79" priority="92" operator="equal">
      <formula>"Pass"</formula>
    </cfRule>
  </conditionalFormatting>
  <dataValidations xWindow="888" yWindow="443" count="8">
    <dataValidation allowBlank="1" showInputMessage="1" showErrorMessage="1" prompt="Name of company (organization), not an individual" sqref="D2" xr:uid="{00000000-0002-0000-0000-000001000000}"/>
    <dataValidation allowBlank="1" showErrorMessage="1" sqref="BF4:BF695" xr:uid="{049F274A-7882-42C3-BF55-325572EDB24B}"/>
    <dataValidation allowBlank="1" showErrorMessage="1" prompt="Name of company (organization), not an individual" sqref="B4:D695" xr:uid="{1B63AC0E-DDAB-44F6-B32E-728CECC65F3B}"/>
    <dataValidation allowBlank="1" showInputMessage="1" showErrorMessage="1" prompt="Are all of the ETF’s portfolio holdings disclosed to the public on the fund manager's website before the opening of trading on the primary listing exchange for the ETF’s securities?" sqref="AO2:AP2" xr:uid="{85C9BA91-5131-4000-89FC-7D6A5E6A06DF}"/>
    <dataValidation allowBlank="1" showInputMessage="1" showErrorMessage="1" prompt="Use previously established fund code, if available. Sedar ID, Fundserv code or other identifier, otherwise.  Keep a record of fund code to use in future surveys. _x000a_" sqref="G4:G695" xr:uid="{7BB220D3-3024-4166-9B2D-11DFE24668EE}"/>
    <dataValidation allowBlank="1" showInputMessage="1" showErrorMessage="1" prompt="9 characters per CUSIP. For funds with several exchange-traded series, please comma seperate each CUSIP. Extra spaces or characters will result in a fail. For example, an ETF with two series could be reported as follows: 023135106, 037833100" sqref="J4:J695" xr:uid="{6037A65E-B74C-4D01-8093-262C4232F105}"/>
    <dataValidation allowBlank="1" showInputMessage="1" showErrorMessage="1" prompt="Prospectus funds must report an 9-digit SEDAR+ profile numbers available on the fund's sedar profile page." sqref="H4:H695" xr:uid="{FD7EF0B1-4F8D-4C7B-8338-D23620B29FFB}"/>
    <dataValidation allowBlank="1" showErrorMessage="1" prompt="Don't report funds with a net asset value below $10 million (CAD)" sqref="AW4:AW695" xr:uid="{18DBA694-26C0-4C1F-97F2-1B51F5725057}"/>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08741932-717F-49BB-8528-2D62FA6B363F}">
            <xm:f>Validation!$C4="Pass"</xm:f>
            <x14:dxf>
              <fill>
                <patternFill>
                  <bgColor theme="0" tint="-0.14996795556505021"/>
                </patternFill>
              </fill>
            </x14:dxf>
          </x14:cfRule>
          <xm:sqref>B4:FE695</xm:sqref>
        </x14:conditionalFormatting>
        <x14:conditionalFormatting xmlns:xm="http://schemas.microsoft.com/office/excel/2006/main">
          <x14:cfRule type="expression" priority="13" id="{F54F5C4C-0230-49AC-AE87-4E29F85BD56E}">
            <xm:f>Validation!$I4="Fail"</xm:f>
            <x14:dxf>
              <fill>
                <patternFill>
                  <bgColor rgb="FFFFCC66"/>
                </patternFill>
              </fill>
            </x14:dxf>
          </x14:cfRule>
          <x14:cfRule type="expression" priority="16" id="{8FE4E477-3F98-4251-B292-50CD20BF82A4}">
            <xm:f>Validation!$I4="Pass"</xm:f>
            <x14:dxf>
              <fill>
                <patternFill>
                  <bgColor theme="9" tint="0.39994506668294322"/>
                </patternFill>
              </fill>
            </x14:dxf>
          </x14:cfRule>
          <xm:sqref>E4:E695</xm:sqref>
        </x14:conditionalFormatting>
        <x14:conditionalFormatting xmlns:xm="http://schemas.microsoft.com/office/excel/2006/main">
          <x14:cfRule type="expression" priority="182" id="{BCCE49BB-C765-44E7-A39D-E8A2C617E6C5}">
            <xm:f>Validation!$L4="Fail"</xm:f>
            <x14:dxf>
              <fill>
                <patternFill>
                  <bgColor rgb="FFFFCC66"/>
                </patternFill>
              </fill>
            </x14:dxf>
          </x14:cfRule>
          <x14:cfRule type="expression" priority="183" id="{91518C66-98F1-4A66-A37B-DAEC9B74FEBD}">
            <xm:f>Validation!$L4="Pass"</xm:f>
            <x14:dxf>
              <fill>
                <patternFill>
                  <bgColor theme="9" tint="0.39994506668294322"/>
                </patternFill>
              </fill>
            </x14:dxf>
          </x14:cfRule>
          <xm:sqref>F4:F695</xm:sqref>
        </x14:conditionalFormatting>
        <x14:conditionalFormatting xmlns:xm="http://schemas.microsoft.com/office/excel/2006/main">
          <x14:cfRule type="expression" priority="15" id="{50DB8C03-C6F3-4DDB-AE09-C50CA3966DF2}">
            <xm:f>Validation!$O4="Fail"</xm:f>
            <x14:dxf>
              <fill>
                <patternFill>
                  <bgColor rgb="FFFFC000"/>
                </patternFill>
              </fill>
            </x14:dxf>
          </x14:cfRule>
          <xm:sqref>H4:H695</xm:sqref>
        </x14:conditionalFormatting>
        <x14:conditionalFormatting xmlns:xm="http://schemas.microsoft.com/office/excel/2006/main">
          <x14:cfRule type="expression" priority="21" id="{0881269E-0761-401C-8B2B-20C1E471CCAA}">
            <xm:f>Validation!$R4="Fail"</xm:f>
            <x14:dxf>
              <fill>
                <patternFill>
                  <bgColor rgb="FFFFC000"/>
                </patternFill>
              </fill>
            </x14:dxf>
          </x14:cfRule>
          <xm:sqref>J4:J695</xm:sqref>
        </x14:conditionalFormatting>
        <x14:conditionalFormatting xmlns:xm="http://schemas.microsoft.com/office/excel/2006/main">
          <x14:cfRule type="expression" priority="126" id="{5372EEEF-FB9B-417D-9BF9-8E9A53C34C85}">
            <xm:f>Validation!$U4="Pass"</xm:f>
            <x14:dxf>
              <fill>
                <patternFill>
                  <bgColor theme="9" tint="0.39994506668294322"/>
                </patternFill>
              </fill>
            </x14:dxf>
          </x14:cfRule>
          <xm:sqref>K4:K695</xm:sqref>
        </x14:conditionalFormatting>
        <x14:conditionalFormatting xmlns:xm="http://schemas.microsoft.com/office/excel/2006/main">
          <x14:cfRule type="expression" priority="17" id="{2C01328F-984D-4204-9CF7-03FEDB53A0FF}">
            <xm:f>Validation!$G4="Pass"</xm:f>
            <x14:dxf>
              <fill>
                <patternFill>
                  <bgColor theme="9" tint="0.39994506668294322"/>
                </patternFill>
              </fill>
            </x14:dxf>
          </x14:cfRule>
          <xm:sqref>L4:M695 B4:D695 G4:G695 I4:I695 P4:P695 S4:U695 Y4:AA695 AD4:AE695 AI4:AI695</xm:sqref>
        </x14:conditionalFormatting>
        <x14:conditionalFormatting xmlns:xm="http://schemas.microsoft.com/office/excel/2006/main">
          <x14:cfRule type="expression" priority="14" id="{6BF3FC7C-DAEC-4FBB-950D-E781BACF3E87}">
            <xm:f>Validation!$Z4="Fail"</xm:f>
            <x14:dxf>
              <fill>
                <patternFill>
                  <bgColor rgb="FFFFC000"/>
                </patternFill>
              </fill>
            </x14:dxf>
          </x14:cfRule>
          <xm:sqref>M4:M695</xm:sqref>
        </x14:conditionalFormatting>
        <x14:conditionalFormatting xmlns:xm="http://schemas.microsoft.com/office/excel/2006/main">
          <x14:cfRule type="expression" priority="141" id="{8C4B266D-05C3-4B9C-A107-C7845E882152}">
            <xm:f>Validation!$AE4="Fail"</xm:f>
            <x14:dxf>
              <fill>
                <patternFill>
                  <bgColor rgb="FFFFC000"/>
                </patternFill>
              </fill>
            </x14:dxf>
          </x14:cfRule>
          <xm:sqref>Q4:Q695</xm:sqref>
        </x14:conditionalFormatting>
        <x14:conditionalFormatting xmlns:xm="http://schemas.microsoft.com/office/excel/2006/main">
          <x14:cfRule type="expression" priority="11" id="{CB14F304-10BF-475E-BB8D-4703B74A0970}">
            <xm:f>Validation!$AH4="Fail"</xm:f>
            <x14:dxf>
              <fill>
                <patternFill>
                  <bgColor rgb="FFFFCC66"/>
                </patternFill>
              </fill>
            </x14:dxf>
          </x14:cfRule>
          <xm:sqref>W4:W695</xm:sqref>
        </x14:conditionalFormatting>
        <x14:conditionalFormatting xmlns:xm="http://schemas.microsoft.com/office/excel/2006/main">
          <x14:cfRule type="expression" priority="228" id="{7A2BD9E5-237F-49FD-9FFD-06BB466DFF22}">
            <xm:f>Validation!$AK4="Fail"</xm:f>
            <x14:dxf>
              <fill>
                <patternFill>
                  <bgColor rgb="FFFFCC66"/>
                </patternFill>
              </fill>
            </x14:dxf>
          </x14:cfRule>
          <xm:sqref>AB4:AC695</xm:sqref>
        </x14:conditionalFormatting>
        <x14:conditionalFormatting xmlns:xm="http://schemas.microsoft.com/office/excel/2006/main">
          <x14:cfRule type="expression" priority="322" id="{D8CD96B9-4575-4275-9DFD-FD6696B1272D}">
            <xm:f>Validation!$AN4="Fail"</xm:f>
            <x14:dxf>
              <fill>
                <patternFill>
                  <bgColor rgb="FFFFC000"/>
                </patternFill>
              </fill>
            </x14:dxf>
          </x14:cfRule>
          <xm:sqref>AF4:AF695</xm:sqref>
        </x14:conditionalFormatting>
        <x14:conditionalFormatting xmlns:xm="http://schemas.microsoft.com/office/excel/2006/main">
          <x14:cfRule type="expression" priority="323" id="{0A811438-0C39-47B8-A33B-FD304A2B93FF}">
            <xm:f>Validation!$AQ4="Fail"</xm:f>
            <x14:dxf>
              <fill>
                <patternFill>
                  <bgColor rgb="FFFFC000"/>
                </patternFill>
              </fill>
            </x14:dxf>
          </x14:cfRule>
          <xm:sqref>AG4:AG695</xm:sqref>
        </x14:conditionalFormatting>
        <x14:conditionalFormatting xmlns:xm="http://schemas.microsoft.com/office/excel/2006/main">
          <x14:cfRule type="expression" priority="12" id="{12813C9D-04F7-4351-87D6-E4977BC4E8E6}">
            <xm:f>Validation!$AT4="Fail"</xm:f>
            <x14:dxf>
              <fill>
                <patternFill>
                  <bgColor rgb="FFFFCC66"/>
                </patternFill>
              </fill>
            </x14:dxf>
          </x14:cfRule>
          <xm:sqref>AJ4:AJ695</xm:sqref>
        </x14:conditionalFormatting>
        <x14:conditionalFormatting xmlns:xm="http://schemas.microsoft.com/office/excel/2006/main">
          <x14:cfRule type="expression" priority="10" id="{7068A033-B3A2-4F9D-834E-C571D3D44650}">
            <xm:f>Validation!$AW4="Fail"</xm:f>
            <x14:dxf>
              <fill>
                <patternFill>
                  <bgColor rgb="FFFFCC66"/>
                </patternFill>
              </fill>
            </x14:dxf>
          </x14:cfRule>
          <xm:sqref>AK4:AK695</xm:sqref>
        </x14:conditionalFormatting>
        <x14:conditionalFormatting xmlns:xm="http://schemas.microsoft.com/office/excel/2006/main">
          <x14:cfRule type="expression" priority="9" id="{08832B3A-2540-47DB-B038-965158DA9BC0}">
            <xm:f>Validation!$AZ4="Fail"</xm:f>
            <x14:dxf>
              <fill>
                <patternFill>
                  <bgColor rgb="FFFFCC66"/>
                </patternFill>
              </fill>
            </x14:dxf>
          </x14:cfRule>
          <xm:sqref>AL4:AL695</xm:sqref>
        </x14:conditionalFormatting>
        <x14:conditionalFormatting xmlns:xm="http://schemas.microsoft.com/office/excel/2006/main">
          <x14:cfRule type="expression" priority="353" id="{E26ED499-6DED-4132-B1FE-0DAEDA92A681}">
            <xm:f>Validation!$BC4="Fail"</xm:f>
            <x14:dxf>
              <fill>
                <patternFill>
                  <bgColor rgb="FFFFCC66"/>
                </patternFill>
              </fill>
            </x14:dxf>
          </x14:cfRule>
          <xm:sqref>AM4:AO695</xm:sqref>
        </x14:conditionalFormatting>
        <x14:conditionalFormatting xmlns:xm="http://schemas.microsoft.com/office/excel/2006/main">
          <x14:cfRule type="expression" priority="2" id="{F73DFBD1-93EA-4FDE-ACD8-0F3F1A1EEF4E}">
            <xm:f>Validation!$AV4=1</xm:f>
            <x14:dxf>
              <fill>
                <patternFill>
                  <bgColor theme="0" tint="-0.34998626667073579"/>
                </patternFill>
              </fill>
            </x14:dxf>
          </x14:cfRule>
          <xm:sqref>AM4:FE695</xm:sqref>
        </x14:conditionalFormatting>
        <x14:conditionalFormatting xmlns:xm="http://schemas.microsoft.com/office/excel/2006/main">
          <x14:cfRule type="expression" priority="324" id="{A1C4C4CF-FE5E-485F-B3C0-1BE6819F9309}">
            <xm:f>Validation!$BH4="Fail"</xm:f>
            <x14:dxf>
              <fill>
                <patternFill>
                  <bgColor rgb="FFFFCC66"/>
                </patternFill>
              </fill>
            </x14:dxf>
          </x14:cfRule>
          <xm:sqref>AP4:AP695</xm:sqref>
        </x14:conditionalFormatting>
        <x14:conditionalFormatting xmlns:xm="http://schemas.microsoft.com/office/excel/2006/main">
          <x14:cfRule type="expression" priority="8" id="{B12A2582-9C59-43C0-8129-1CA8A8EB18B0}">
            <xm:f>Validation!$BK4="Fail"</xm:f>
            <x14:dxf>
              <fill>
                <patternFill>
                  <bgColor rgb="FFFFCC66"/>
                </patternFill>
              </fill>
            </x14:dxf>
          </x14:cfRule>
          <xm:sqref>AQ4:AQ695</xm:sqref>
        </x14:conditionalFormatting>
        <x14:conditionalFormatting xmlns:xm="http://schemas.microsoft.com/office/excel/2006/main">
          <x14:cfRule type="expression" priority="7" id="{468B2D87-4657-4555-BD86-13C6A2A5B0B1}">
            <xm:f>AND(Validation!$BK4="Fail",Validation!$BP4=1)</xm:f>
            <x14:dxf>
              <fill>
                <patternFill>
                  <bgColor rgb="FFFFCC66"/>
                </patternFill>
              </fill>
            </x14:dxf>
          </x14:cfRule>
          <xm:sqref>AR4:AR695</xm:sqref>
        </x14:conditionalFormatting>
        <x14:conditionalFormatting xmlns:xm="http://schemas.microsoft.com/office/excel/2006/main">
          <x14:cfRule type="expression" priority="4" id="{CB98320E-4007-48BF-9FAA-A8F513373AD3}">
            <xm:f>Validation!$BQ4="Fail"</xm:f>
            <x14:dxf>
              <fill>
                <patternFill>
                  <bgColor rgb="FFFFCC66"/>
                </patternFill>
              </fill>
            </x14:dxf>
          </x14:cfRule>
          <xm:sqref>AS4:AS695</xm:sqref>
        </x14:conditionalFormatting>
        <x14:conditionalFormatting xmlns:xm="http://schemas.microsoft.com/office/excel/2006/main">
          <x14:cfRule type="expression" priority="385" id="{3F7F0641-4283-42CB-90BC-6D6B8C70488B}">
            <xm:f>AND(Validation!$BQ4="Fail",Validation!$BT4=1)</xm:f>
            <x14:dxf>
              <fill>
                <patternFill>
                  <bgColor rgb="FFFFCC66"/>
                </patternFill>
              </fill>
            </x14:dxf>
          </x14:cfRule>
          <xm:sqref>AT4:AT695</xm:sqref>
        </x14:conditionalFormatting>
        <x14:conditionalFormatting xmlns:xm="http://schemas.microsoft.com/office/excel/2006/main">
          <x14:cfRule type="expression" priority="3" id="{C2FFECC7-D124-4477-B9AA-48FB9AF50B08}">
            <xm:f>Validation!$BU4="Pass"</xm:f>
            <x14:dxf>
              <fill>
                <patternFill>
                  <bgColor theme="9" tint="0.39994506668294322"/>
                </patternFill>
              </fill>
            </x14:dxf>
          </x14:cfRule>
          <xm:sqref>AU4:AU695</xm:sqref>
        </x14:conditionalFormatting>
        <x14:conditionalFormatting xmlns:xm="http://schemas.microsoft.com/office/excel/2006/main">
          <x14:cfRule type="expression" priority="127" id="{5F492804-C700-4A6B-876E-89F64E54E121}">
            <xm:f>Validation!$BW4="Pass"</xm:f>
            <x14:dxf>
              <fill>
                <patternFill>
                  <bgColor theme="9" tint="0.39994506668294322"/>
                </patternFill>
              </fill>
            </x14:dxf>
          </x14:cfRule>
          <xm:sqref>AV4:BE695</xm:sqref>
        </x14:conditionalFormatting>
        <x14:conditionalFormatting xmlns:xm="http://schemas.microsoft.com/office/excel/2006/main">
          <x14:cfRule type="expression" priority="128" id="{3DE4854F-C905-4B56-9AB2-A7EE5CDD4CC2}">
            <xm:f>Validation!$CB4="Fail"</xm:f>
            <x14:dxf>
              <fill>
                <patternFill>
                  <bgColor rgb="FFFFC000"/>
                </patternFill>
              </fill>
            </x14:dxf>
          </x14:cfRule>
          <xm:sqref>BF4:BF695</xm:sqref>
        </x14:conditionalFormatting>
        <x14:conditionalFormatting xmlns:xm="http://schemas.microsoft.com/office/excel/2006/main">
          <x14:cfRule type="expression" priority="227" id="{218C4627-2D27-4334-A658-FDC0546C8547}">
            <xm:f>Validation!$CE4="Pass"</xm:f>
            <x14:dxf>
              <fill>
                <patternFill>
                  <bgColor theme="9" tint="0.39994506668294322"/>
                </patternFill>
              </fill>
            </x14:dxf>
          </x14:cfRule>
          <xm:sqref>BH4:BO695 BQ4:BX695</xm:sqref>
        </x14:conditionalFormatting>
        <x14:conditionalFormatting xmlns:xm="http://schemas.microsoft.com/office/excel/2006/main">
          <x14:cfRule type="expression" priority="225" id="{68719111-8BA5-4910-942D-F62BF7893F72}">
            <xm:f>Validation!$CJ4="Pass"</xm:f>
            <x14:dxf>
              <fill>
                <patternFill>
                  <bgColor theme="9" tint="0.39994506668294322"/>
                </patternFill>
              </fill>
            </x14:dxf>
          </x14:cfRule>
          <xm:sqref>BZ4:CS695 CU4:DN695</xm:sqref>
        </x14:conditionalFormatting>
        <x14:conditionalFormatting xmlns:xm="http://schemas.microsoft.com/office/excel/2006/main">
          <x14:cfRule type="expression" priority="129" id="{F89D15CF-E12B-4818-8881-0B52E8BF8041}">
            <xm:f>Validation!$CO4="Fail"</xm:f>
            <x14:dxf>
              <fill>
                <patternFill>
                  <bgColor rgb="FFFFC000"/>
                </patternFill>
              </fill>
            </x14:dxf>
          </x14:cfRule>
          <xm:sqref>CT4:CT695</xm:sqref>
        </x14:conditionalFormatting>
        <x14:conditionalFormatting xmlns:xm="http://schemas.microsoft.com/office/excel/2006/main">
          <x14:cfRule type="expression" priority="130" id="{1E7DEF93-643F-4F30-96DD-B5C124E4F3BE}">
            <xm:f>Validation!$CR4="Fail"</xm:f>
            <x14:dxf>
              <fill>
                <patternFill>
                  <bgColor rgb="FFFFC000"/>
                </patternFill>
              </fill>
            </x14:dxf>
          </x14:cfRule>
          <xm:sqref>DO4:DO695</xm:sqref>
        </x14:conditionalFormatting>
        <x14:conditionalFormatting xmlns:xm="http://schemas.microsoft.com/office/excel/2006/main">
          <x14:cfRule type="expression" priority="87" id="{B57842D3-8F86-4C9A-8897-249F4D6345A8}">
            <xm:f>Validation!$CU4="Fail"</xm:f>
            <x14:dxf>
              <fill>
                <patternFill>
                  <bgColor rgb="FFFFCC66"/>
                </patternFill>
              </fill>
            </x14:dxf>
          </x14:cfRule>
          <xm:sqref>DQ4:DW695 DY4:EE695</xm:sqref>
        </x14:conditionalFormatting>
        <x14:conditionalFormatting xmlns:xm="http://schemas.microsoft.com/office/excel/2006/main">
          <x14:cfRule type="expression" priority="131" id="{638BD3E5-812D-486B-866F-F739F52E478A}">
            <xm:f>Validation!$CZ4="Fail"</xm:f>
            <x14:dxf>
              <fill>
                <patternFill>
                  <bgColor rgb="FFFFC000"/>
                </patternFill>
              </fill>
            </x14:dxf>
          </x14:cfRule>
          <xm:sqref>DX4:DX695</xm:sqref>
        </x14:conditionalFormatting>
        <x14:conditionalFormatting xmlns:xm="http://schemas.microsoft.com/office/excel/2006/main">
          <x14:cfRule type="expression" priority="132" id="{DDB73DCD-8B88-4724-A075-5308231F2650}">
            <xm:f>Validation!$DC4="Fail"</xm:f>
            <x14:dxf>
              <fill>
                <patternFill>
                  <bgColor rgb="FFFFC000"/>
                </patternFill>
              </fill>
            </x14:dxf>
          </x14:cfRule>
          <xm:sqref>EF4:EF695</xm:sqref>
        </x14:conditionalFormatting>
        <x14:conditionalFormatting xmlns:xm="http://schemas.microsoft.com/office/excel/2006/main">
          <x14:cfRule type="expression" priority="219" id="{1F91CB0E-C5D5-45ED-B1EE-05B7326BC334}">
            <xm:f>Validation!$DF4="Pass"</xm:f>
            <x14:dxf>
              <fill>
                <patternFill>
                  <bgColor theme="9" tint="0.39994506668294322"/>
                </patternFill>
              </fill>
            </x14:dxf>
          </x14:cfRule>
          <xm:sqref>EL4:EN695</xm:sqref>
        </x14:conditionalFormatting>
        <x14:conditionalFormatting xmlns:xm="http://schemas.microsoft.com/office/excel/2006/main">
          <x14:cfRule type="expression" priority="218" id="{2F10BB7E-03A3-414E-9E40-F9BAEAC3E244}">
            <xm:f>Validation!$DK4="Pass"</xm:f>
            <x14:dxf>
              <fill>
                <patternFill>
                  <bgColor theme="9" tint="0.39994506668294322"/>
                </patternFill>
              </fill>
            </x14:dxf>
          </x14:cfRule>
          <xm:sqref>EP4:EV695</xm:sqref>
        </x14:conditionalFormatting>
        <x14:conditionalFormatting xmlns:xm="http://schemas.microsoft.com/office/excel/2006/main">
          <x14:cfRule type="expression" priority="217" id="{4D7A436B-5DDF-4B03-ADB9-AF3AD08FC134}">
            <xm:f>Validation!$DO4="Pass"</xm:f>
            <x14:dxf>
              <fill>
                <patternFill>
                  <bgColor theme="9" tint="0.39994506668294322"/>
                </patternFill>
              </fill>
            </x14:dxf>
          </x14:cfRule>
          <xm:sqref>EX4:FD695</xm:sqref>
        </x14:conditionalFormatting>
      </x14:conditionalFormattings>
    </ext>
    <ext xmlns:x14="http://schemas.microsoft.com/office/spreadsheetml/2009/9/main" uri="{CCE6A557-97BC-4b89-ADB6-D9C93CAAB3DF}">
      <x14:dataValidations xmlns:xm="http://schemas.microsoft.com/office/excel/2006/main" xWindow="888" yWindow="443" count="13">
        <x14:dataValidation type="list" allowBlank="1" showInputMessage="1" showErrorMessage="1" xr:uid="{2DF8FA18-83BB-4389-B076-A6CCEFA018E7}">
          <x14:formula1>
            <xm:f>'Drop-Down'!$A$13:$B$13</xm:f>
          </x14:formula1>
          <xm:sqref>L4:L695</xm:sqref>
        </x14:dataValidation>
        <x14:dataValidation type="list" allowBlank="1" showInputMessage="1" showErrorMessage="1" xr:uid="{3A2B83B7-890B-4CB6-935A-DED966C4D68E}">
          <x14:formula1>
            <xm:f>'Drop-Down'!$D$4:$D$8</xm:f>
          </x14:formula1>
          <xm:sqref>T4:U695</xm:sqref>
        </x14:dataValidation>
        <x14:dataValidation type="list" allowBlank="1" showInputMessage="1" showErrorMessage="1" xr:uid="{1404B460-252F-4D43-83E2-B84C17B3749E}">
          <x14:formula1>
            <xm:f>'Drop-Down'!$A$4:$A$5</xm:f>
          </x14:formula1>
          <xm:sqref>AD4:AE695 Y4:AA695</xm:sqref>
        </x14:dataValidation>
        <x14:dataValidation type="list" allowBlank="1" showInputMessage="1" showErrorMessage="1" xr:uid="{536ED38C-7D45-4915-A8C5-E2E0EE4D74CA}">
          <x14:formula1>
            <xm:f>'Drop-Down'!$B$4:$B$9</xm:f>
          </x14:formula1>
          <xm:sqref>AF4:AF695</xm:sqref>
        </x14:dataValidation>
        <x14:dataValidation type="list" allowBlank="1" showInputMessage="1" showErrorMessage="1" xr:uid="{5C40A001-CEE5-4768-9FDC-89F6F9ED86F4}">
          <x14:formula1>
            <xm:f>OFFSET('Drop-Down'!$A$13,1,MATCH($L4,'Drop-Down'!$A$13:$B$13,0)-1,COUNTA(OFFSET('Drop-Down'!$A$13,1,MATCH($L4,'Drop-Down'!$A$13:$B$13,0)-1,35,1)),1)</xm:f>
          </x14:formula1>
          <xm:sqref>M4:M695</xm:sqref>
        </x14:dataValidation>
        <x14:dataValidation type="list" allowBlank="1" showInputMessage="1" showErrorMessage="1" xr:uid="{81B77F94-E268-4DE1-9042-4A19C8D06D5F}">
          <x14:formula1>
            <xm:f>'Drop-Down'!$C$4:$C$5</xm:f>
          </x14:formula1>
          <xm:sqref>K4:K695</xm:sqref>
        </x14:dataValidation>
        <x14:dataValidation type="list" allowBlank="1" showInputMessage="1" showErrorMessage="1" xr:uid="{BF34FDE1-2406-4A04-B4DC-2D4321C325DA}">
          <x14:formula1>
            <xm:f>'Drop-Down'!$E$4:$E$5</xm:f>
          </x14:formula1>
          <xm:sqref>AU4:AU695</xm:sqref>
        </x14:dataValidation>
        <x14:dataValidation type="list" allowBlank="1" showInputMessage="1" showErrorMessage="1" prompt="Yes for ETF, Closed-end, Split share corp and Mutual fund with ETF series." xr:uid="{248BB0F5-B7AB-436D-81A9-3FDFB42E99F1}">
          <x14:formula1>
            <xm:f>'Drop-Down'!$A$4:$A$5</xm:f>
          </x14:formula1>
          <xm:sqref>I4:I695</xm:sqref>
        </x14:dataValidation>
        <x14:dataValidation type="list" allowBlank="1" showInputMessage="1" showErrorMessage="1" xr:uid="{41346752-D34B-441B-9211-0312F6AACEF6}">
          <x14:formula1>
            <xm:f>'Drop-Down'!$F$4:$F$7</xm:f>
          </x14:formula1>
          <xm:sqref>S4:S695</xm:sqref>
        </x14:dataValidation>
        <x14:dataValidation type="list" allowBlank="1" showInputMessage="1" showErrorMessage="1" xr:uid="{470F1B15-5D1C-42F3-9091-509EEA9FF069}">
          <x14:formula1>
            <xm:f>OFFSET('Drop-Down'!$C$13,1,MATCH($M4,'Drop-Down'!$C$13:$O$13,0)-1,COUNTA(OFFSET('Drop-Down'!$C$13,1,MATCH($M4,'Drop-Down'!$C$13:$O$13,0)-1,35,1)),1)</xm:f>
          </x14:formula1>
          <xm:sqref>P4:P695</xm:sqref>
        </x14:dataValidation>
        <x14:dataValidation type="list" allowBlank="1" showInputMessage="1" showErrorMessage="1" xr:uid="{EA755667-F0EE-4CD4-B9F1-511FE7E5A9B5}">
          <x14:formula1>
            <xm:f>'Drop-Down'!$H$4:$H$8</xm:f>
          </x14:formula1>
          <xm:sqref>W4:W695</xm:sqref>
        </x14:dataValidation>
        <x14:dataValidation type="list" allowBlank="1" showInputMessage="1" showErrorMessage="1" xr:uid="{174D1BB5-62EF-4BAB-B34E-B07082CFA789}">
          <x14:formula1>
            <xm:f>'Drop-Down'!$G$4:$G$6</xm:f>
          </x14:formula1>
          <xm:sqref>AK4:AK695</xm:sqref>
        </x14:dataValidation>
        <x14:dataValidation type="list" allowBlank="1" showInputMessage="1" showErrorMessage="1" xr:uid="{E12D18D2-182B-44E0-8F00-721FEC968C18}">
          <x14:formula1>
            <xm:f>'Drop-Down'!$I$4:$I$6</xm:f>
          </x14:formula1>
          <xm:sqref>AO4:AO695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FR700"/>
  <sheetViews>
    <sheetView zoomScale="70" zoomScaleNormal="70" zoomScaleSheetLayoutView="70" workbookViewId="0">
      <pane xSplit="2" ySplit="3" topLeftCell="C4" activePane="bottomRight" state="frozen"/>
      <selection pane="topRight" activeCell="C1" sqref="C1"/>
      <selection pane="bottomLeft" activeCell="A3" sqref="A3"/>
      <selection pane="bottomRight" activeCell="C2" sqref="C2"/>
    </sheetView>
  </sheetViews>
  <sheetFormatPr defaultColWidth="0" defaultRowHeight="15" zeroHeight="1"/>
  <cols>
    <col min="1" max="5" width="15.140625" customWidth="1"/>
    <col min="6" max="6" width="15.140625" style="7" customWidth="1"/>
    <col min="7" max="7" width="15.140625" customWidth="1"/>
    <col min="8" max="13" width="15.140625" style="29" customWidth="1"/>
    <col min="14" max="15" width="15.140625" style="30" customWidth="1"/>
    <col min="16" max="16" width="19.85546875" style="30" customWidth="1"/>
    <col min="17" max="24" width="15.140625" style="30" customWidth="1"/>
    <col min="25" max="28" width="17.140625" style="30" customWidth="1"/>
    <col min="29" max="30" width="17.140625" style="34" customWidth="1"/>
    <col min="31" max="36" width="15.140625" style="30" customWidth="1"/>
    <col min="37" max="39" width="15.140625" style="29" customWidth="1"/>
    <col min="40" max="40" width="15.140625" style="30" customWidth="1"/>
    <col min="41" max="42" width="15.140625" style="39" customWidth="1"/>
    <col min="43" max="43" width="15.140625" style="30" customWidth="1"/>
    <col min="44" max="45" width="15.140625" style="39" customWidth="1"/>
    <col min="46" max="53" width="15.140625" style="30" customWidth="1"/>
    <col min="54" max="54" width="16.42578125" style="30" customWidth="1"/>
    <col min="55" max="59" width="15.140625" style="144" customWidth="1"/>
    <col min="60" max="60" width="15.140625" style="30" customWidth="1"/>
    <col min="61" max="62" width="15.140625" style="39" customWidth="1"/>
    <col min="63" max="65" width="15.140625" style="30" customWidth="1"/>
    <col min="66" max="66" width="17.5703125" style="30" customWidth="1"/>
    <col min="67" max="74" width="15.140625" style="30" customWidth="1"/>
    <col min="75" max="79" width="15.140625" style="29" customWidth="1"/>
    <col min="80" max="100" width="15.140625" customWidth="1"/>
    <col min="101" max="101" width="15.140625" customWidth="1" collapsed="1"/>
    <col min="102" max="110" width="15.140625" customWidth="1"/>
    <col min="111" max="111" width="15.140625" customWidth="1" collapsed="1"/>
    <col min="112" max="115" width="15.140625" customWidth="1"/>
    <col min="116" max="116" width="15.140625" customWidth="1" collapsed="1"/>
    <col min="117" max="119" width="15.140625" customWidth="1"/>
    <col min="120" max="120" width="15.140625" customWidth="1" collapsed="1"/>
    <col min="121" max="124" width="15.140625" customWidth="1"/>
    <col min="125" max="125" width="0" hidden="1" customWidth="1"/>
    <col min="126" max="126" width="9.140625" hidden="1" customWidth="1"/>
    <col min="127" max="130" width="0" hidden="1" customWidth="1"/>
    <col min="131" max="131" width="9.140625" hidden="1" customWidth="1"/>
    <col min="132" max="174" width="0" hidden="1" customWidth="1"/>
    <col min="175" max="16384" width="9.140625" hidden="1"/>
  </cols>
  <sheetData>
    <row r="1" spans="1:122" ht="37.5" customHeight="1">
      <c r="D1" s="31" t="s">
        <v>196</v>
      </c>
      <c r="E1" s="31"/>
      <c r="F1"/>
      <c r="L1" s="31" t="s">
        <v>196</v>
      </c>
      <c r="M1" s="31"/>
      <c r="BJ1" s="227"/>
      <c r="BW1" s="31" t="s">
        <v>196</v>
      </c>
      <c r="CG1" s="31" t="s">
        <v>196</v>
      </c>
      <c r="CQ1" s="31"/>
      <c r="CU1" s="31" t="s">
        <v>196</v>
      </c>
      <c r="DF1" s="31" t="s">
        <v>196</v>
      </c>
      <c r="DO1" s="31" t="s">
        <v>196</v>
      </c>
    </row>
    <row r="2" spans="1:122" s="25" customFormat="1" ht="60" customHeight="1">
      <c r="A2" s="24"/>
      <c r="B2" s="32"/>
      <c r="C2" s="32">
        <v>160</v>
      </c>
      <c r="D2" s="32" t="s">
        <v>0</v>
      </c>
      <c r="E2" s="32"/>
      <c r="F2" s="166"/>
      <c r="G2" s="262" t="s">
        <v>180</v>
      </c>
      <c r="H2" s="264"/>
      <c r="I2" s="268" t="s">
        <v>652</v>
      </c>
      <c r="J2" s="269"/>
      <c r="K2" s="270"/>
      <c r="L2" s="268" t="s">
        <v>653</v>
      </c>
      <c r="M2" s="269"/>
      <c r="N2" s="270"/>
      <c r="O2" s="262" t="s">
        <v>916</v>
      </c>
      <c r="P2" s="263"/>
      <c r="Q2" s="264"/>
      <c r="R2" s="262" t="s">
        <v>541</v>
      </c>
      <c r="S2" s="263"/>
      <c r="T2" s="264"/>
      <c r="U2" s="262" t="s">
        <v>529</v>
      </c>
      <c r="V2" s="263"/>
      <c r="W2" s="263"/>
      <c r="X2" s="263"/>
      <c r="Y2" s="264"/>
      <c r="Z2" s="262" t="s">
        <v>647</v>
      </c>
      <c r="AA2" s="263"/>
      <c r="AB2" s="263"/>
      <c r="AC2" s="263"/>
      <c r="AD2" s="264"/>
      <c r="AE2" s="262" t="s">
        <v>265</v>
      </c>
      <c r="AF2" s="263"/>
      <c r="AG2" s="264"/>
      <c r="AH2" s="262" t="s">
        <v>866</v>
      </c>
      <c r="AI2" s="263"/>
      <c r="AJ2" s="264"/>
      <c r="AK2" s="262" t="s">
        <v>270</v>
      </c>
      <c r="AL2" s="263"/>
      <c r="AM2" s="264"/>
      <c r="AN2" s="262" t="s">
        <v>649</v>
      </c>
      <c r="AO2" s="263"/>
      <c r="AP2" s="264"/>
      <c r="AQ2" s="262" t="s">
        <v>650</v>
      </c>
      <c r="AR2" s="263"/>
      <c r="AS2" s="264"/>
      <c r="AT2" s="262" t="s">
        <v>933</v>
      </c>
      <c r="AU2" s="263"/>
      <c r="AV2" s="264"/>
      <c r="AW2" s="262" t="s">
        <v>875</v>
      </c>
      <c r="AX2" s="263"/>
      <c r="AY2" s="264"/>
      <c r="AZ2" s="265" t="s">
        <v>876</v>
      </c>
      <c r="BA2" s="267"/>
      <c r="BB2" s="266"/>
      <c r="BC2" s="265" t="s">
        <v>648</v>
      </c>
      <c r="BD2" s="267"/>
      <c r="BE2" s="267"/>
      <c r="BF2" s="267"/>
      <c r="BG2" s="266"/>
      <c r="BH2" s="262" t="s">
        <v>952</v>
      </c>
      <c r="BI2" s="263"/>
      <c r="BJ2" s="264"/>
      <c r="BK2" s="262" t="s">
        <v>877</v>
      </c>
      <c r="BL2" s="263"/>
      <c r="BM2" s="263"/>
      <c r="BN2" s="263"/>
      <c r="BO2" s="263"/>
      <c r="BP2" s="264"/>
      <c r="BQ2" s="265" t="s">
        <v>878</v>
      </c>
      <c r="BR2" s="267"/>
      <c r="BS2" s="267"/>
      <c r="BT2" s="266"/>
      <c r="BU2" s="265" t="s">
        <v>904</v>
      </c>
      <c r="BV2" s="266"/>
      <c r="BW2" s="179" t="s">
        <v>840</v>
      </c>
      <c r="BX2" s="180"/>
      <c r="BY2" s="180"/>
      <c r="BZ2" s="180"/>
      <c r="CA2" s="181"/>
      <c r="CB2" s="262" t="s">
        <v>285</v>
      </c>
      <c r="CC2" s="263"/>
      <c r="CD2" s="264"/>
      <c r="CE2" s="262" t="s">
        <v>1</v>
      </c>
      <c r="CF2" s="263"/>
      <c r="CG2" s="263"/>
      <c r="CH2" s="263"/>
      <c r="CI2" s="264"/>
      <c r="CJ2" s="262" t="s">
        <v>2</v>
      </c>
      <c r="CK2" s="263"/>
      <c r="CL2" s="263"/>
      <c r="CM2" s="263"/>
      <c r="CN2" s="264"/>
      <c r="CO2" s="262" t="s">
        <v>274</v>
      </c>
      <c r="CP2" s="263"/>
      <c r="CQ2" s="264"/>
      <c r="CR2" s="262" t="s">
        <v>277</v>
      </c>
      <c r="CS2" s="263"/>
      <c r="CT2" s="264"/>
      <c r="CU2" s="262" t="s">
        <v>202</v>
      </c>
      <c r="CV2" s="263"/>
      <c r="CW2" s="263"/>
      <c r="CX2" s="263"/>
      <c r="CY2" s="264"/>
      <c r="CZ2" s="262" t="s">
        <v>280</v>
      </c>
      <c r="DA2" s="263"/>
      <c r="DB2" s="264"/>
      <c r="DC2" s="262" t="s">
        <v>281</v>
      </c>
      <c r="DD2" s="263"/>
      <c r="DE2" s="264"/>
      <c r="DF2" s="262" t="s">
        <v>3</v>
      </c>
      <c r="DG2" s="263"/>
      <c r="DH2" s="263"/>
      <c r="DI2" s="263"/>
      <c r="DJ2" s="264"/>
      <c r="DK2" s="262" t="s">
        <v>4</v>
      </c>
      <c r="DL2" s="263"/>
      <c r="DM2" s="263"/>
      <c r="DN2" s="264"/>
      <c r="DO2" s="262" t="s">
        <v>163</v>
      </c>
      <c r="DP2" s="263"/>
      <c r="DQ2" s="263"/>
      <c r="DR2" s="264"/>
    </row>
    <row r="3" spans="1:122" s="5" customFormat="1" ht="186.75" customHeight="1">
      <c r="A3" s="5" t="s">
        <v>901</v>
      </c>
      <c r="B3" s="5" t="s">
        <v>560</v>
      </c>
      <c r="C3" s="5" t="s">
        <v>487</v>
      </c>
      <c r="D3" s="5" t="s">
        <v>513</v>
      </c>
      <c r="E3" s="5" t="s">
        <v>889</v>
      </c>
      <c r="G3" s="88" t="s">
        <v>6</v>
      </c>
      <c r="H3" s="89" t="s">
        <v>474</v>
      </c>
      <c r="I3" s="90" t="s">
        <v>6</v>
      </c>
      <c r="J3" s="90" t="s">
        <v>815</v>
      </c>
      <c r="K3" s="90" t="s">
        <v>267</v>
      </c>
      <c r="L3" s="93" t="s">
        <v>6</v>
      </c>
      <c r="M3" s="90"/>
      <c r="N3" s="89" t="s">
        <v>267</v>
      </c>
      <c r="O3" s="93" t="s">
        <v>6</v>
      </c>
      <c r="P3" s="90" t="s">
        <v>971</v>
      </c>
      <c r="Q3" s="89" t="s">
        <v>690</v>
      </c>
      <c r="R3" s="115" t="s">
        <v>561</v>
      </c>
      <c r="S3" s="90" t="s">
        <v>920</v>
      </c>
      <c r="T3" s="5" t="s">
        <v>689</v>
      </c>
      <c r="U3" s="93" t="s">
        <v>266</v>
      </c>
      <c r="V3" s="91" t="s">
        <v>537</v>
      </c>
      <c r="W3" s="90" t="s">
        <v>516</v>
      </c>
      <c r="X3" s="90" t="s">
        <v>514</v>
      </c>
      <c r="Y3" s="106" t="s">
        <v>554</v>
      </c>
      <c r="Z3" s="93" t="s">
        <v>638</v>
      </c>
      <c r="AA3" s="122" t="s">
        <v>637</v>
      </c>
      <c r="AB3" s="122" t="s">
        <v>636</v>
      </c>
      <c r="AC3" s="122" t="s">
        <v>639</v>
      </c>
      <c r="AD3" s="122" t="s">
        <v>632</v>
      </c>
      <c r="AE3" s="93" t="s">
        <v>266</v>
      </c>
      <c r="AF3" s="90" t="s">
        <v>273</v>
      </c>
      <c r="AG3" s="89" t="s">
        <v>473</v>
      </c>
      <c r="AH3" s="93" t="s">
        <v>869</v>
      </c>
      <c r="AI3" s="145" t="s">
        <v>868</v>
      </c>
      <c r="AJ3" s="145" t="s">
        <v>867</v>
      </c>
      <c r="AK3" s="93" t="s">
        <v>266</v>
      </c>
      <c r="AL3" s="90" t="s">
        <v>350</v>
      </c>
      <c r="AM3" s="89" t="s">
        <v>475</v>
      </c>
      <c r="AN3" s="93" t="s">
        <v>266</v>
      </c>
      <c r="AO3" s="90" t="s">
        <v>272</v>
      </c>
      <c r="AP3" s="89" t="s">
        <v>486</v>
      </c>
      <c r="AQ3" s="93" t="s">
        <v>266</v>
      </c>
      <c r="AR3" s="90" t="s">
        <v>472</v>
      </c>
      <c r="AS3" s="89" t="s">
        <v>271</v>
      </c>
      <c r="AT3" s="93" t="s">
        <v>934</v>
      </c>
      <c r="AU3" s="145" t="s">
        <v>936</v>
      </c>
      <c r="AV3" s="145" t="s">
        <v>870</v>
      </c>
      <c r="AW3" s="93" t="s">
        <v>872</v>
      </c>
      <c r="AX3" s="145" t="s">
        <v>870</v>
      </c>
      <c r="AY3" s="164" t="s">
        <v>871</v>
      </c>
      <c r="AZ3" s="93" t="s">
        <v>874</v>
      </c>
      <c r="BA3" s="145" t="s">
        <v>871</v>
      </c>
      <c r="BB3" s="164" t="s">
        <v>873</v>
      </c>
      <c r="BC3" s="93" t="s">
        <v>707</v>
      </c>
      <c r="BD3" s="145" t="s">
        <v>474</v>
      </c>
      <c r="BE3" s="145" t="s">
        <v>705</v>
      </c>
      <c r="BF3" s="145" t="s">
        <v>711</v>
      </c>
      <c r="BG3" s="146" t="s">
        <v>706</v>
      </c>
      <c r="BH3" s="93" t="s">
        <v>266</v>
      </c>
      <c r="BI3" s="90" t="s">
        <v>953</v>
      </c>
      <c r="BJ3" s="90" t="s">
        <v>954</v>
      </c>
      <c r="BK3" s="93" t="s">
        <v>899</v>
      </c>
      <c r="BL3" s="145" t="s">
        <v>887</v>
      </c>
      <c r="BM3" s="145" t="s">
        <v>888</v>
      </c>
      <c r="BN3" s="248" t="s">
        <v>977</v>
      </c>
      <c r="BO3" s="145" t="s">
        <v>945</v>
      </c>
      <c r="BP3" s="5" t="s">
        <v>882</v>
      </c>
      <c r="BQ3" s="93" t="s">
        <v>900</v>
      </c>
      <c r="BR3" s="145" t="s">
        <v>896</v>
      </c>
      <c r="BS3" s="145" t="s">
        <v>897</v>
      </c>
      <c r="BT3" s="145" t="s">
        <v>898</v>
      </c>
      <c r="BU3" s="178" t="s">
        <v>903</v>
      </c>
      <c r="BV3" s="164" t="s">
        <v>666</v>
      </c>
      <c r="BW3" s="88" t="s">
        <v>894</v>
      </c>
      <c r="BX3" s="90" t="s">
        <v>893</v>
      </c>
      <c r="BY3" s="90" t="s">
        <v>496</v>
      </c>
      <c r="BZ3" s="90" t="s">
        <v>179</v>
      </c>
      <c r="CA3" s="89" t="s">
        <v>284</v>
      </c>
      <c r="CB3" s="93" t="s">
        <v>266</v>
      </c>
      <c r="CC3" s="90" t="s">
        <v>275</v>
      </c>
      <c r="CD3" s="89" t="s">
        <v>276</v>
      </c>
      <c r="CE3" s="5" t="s">
        <v>6</v>
      </c>
      <c r="CF3" s="91" t="s">
        <v>205</v>
      </c>
      <c r="CG3" s="91" t="s">
        <v>268</v>
      </c>
      <c r="CH3" s="5" t="s">
        <v>179</v>
      </c>
      <c r="CI3" s="92" t="s">
        <v>201</v>
      </c>
      <c r="CJ3" s="88" t="s">
        <v>6</v>
      </c>
      <c r="CK3" s="91" t="s">
        <v>205</v>
      </c>
      <c r="CL3" s="91" t="s">
        <v>269</v>
      </c>
      <c r="CM3" s="5" t="s">
        <v>179</v>
      </c>
      <c r="CN3" s="92" t="s">
        <v>201</v>
      </c>
      <c r="CO3" s="93" t="s">
        <v>266</v>
      </c>
      <c r="CP3" s="90" t="s">
        <v>275</v>
      </c>
      <c r="CQ3" s="89" t="s">
        <v>276</v>
      </c>
      <c r="CR3" s="93" t="s">
        <v>266</v>
      </c>
      <c r="CS3" s="90" t="s">
        <v>278</v>
      </c>
      <c r="CT3" s="89" t="s">
        <v>279</v>
      </c>
      <c r="CU3" s="5" t="s">
        <v>6</v>
      </c>
      <c r="CV3" s="5" t="s">
        <v>477</v>
      </c>
      <c r="CW3" s="5" t="s">
        <v>478</v>
      </c>
      <c r="CX3" s="5" t="s">
        <v>479</v>
      </c>
      <c r="CY3" s="92" t="s">
        <v>201</v>
      </c>
      <c r="CZ3" s="93" t="s">
        <v>480</v>
      </c>
      <c r="DA3" s="90" t="s">
        <v>282</v>
      </c>
      <c r="DB3" s="89" t="s">
        <v>481</v>
      </c>
      <c r="DC3" s="93" t="s">
        <v>480</v>
      </c>
      <c r="DD3" s="90" t="s">
        <v>283</v>
      </c>
      <c r="DE3" s="89" t="s">
        <v>482</v>
      </c>
      <c r="DF3" s="88" t="s">
        <v>483</v>
      </c>
      <c r="DG3" s="5" t="s">
        <v>476</v>
      </c>
      <c r="DH3" s="5" t="s">
        <v>179</v>
      </c>
      <c r="DI3" s="5" t="s">
        <v>201</v>
      </c>
      <c r="DJ3" s="5" t="s">
        <v>484</v>
      </c>
      <c r="DK3" s="88" t="s">
        <v>485</v>
      </c>
      <c r="DL3" s="5" t="s">
        <v>476</v>
      </c>
      <c r="DM3" s="5" t="s">
        <v>179</v>
      </c>
      <c r="DN3" s="92" t="s">
        <v>201</v>
      </c>
      <c r="DO3" s="88" t="s">
        <v>485</v>
      </c>
      <c r="DP3" s="5" t="s">
        <v>476</v>
      </c>
      <c r="DQ3" s="5" t="s">
        <v>179</v>
      </c>
      <c r="DR3" s="92" t="s">
        <v>201</v>
      </c>
    </row>
    <row r="4" spans="1:122">
      <c r="A4">
        <v>4</v>
      </c>
      <c r="B4" t="str">
        <f t="shared" ref="B4:B258" si="0">IF(OR($C4="Pass",$D4="Pass",$E4="Pass"),"Pass","Fail")</f>
        <v>Pass</v>
      </c>
      <c r="C4" t="str">
        <f>IF(COUNTBLANK(Survey!B4:FE4)=$C$2, "Pass", "Fail")</f>
        <v>Pass</v>
      </c>
      <c r="D4" t="str">
        <f>IF(COUNTIF(G4:DR4,"Fail"),"Fail","Pass")</f>
        <v>Fail</v>
      </c>
      <c r="E4" t="str">
        <f>IF(OR(ISBLANK(Survey!AJ4),COUNTIF(G4:BB4,"Fail")),"Fail","Pass")</f>
        <v>Fail</v>
      </c>
      <c r="G4" s="16" t="str">
        <f>IF(H4=0,"Pass","Fail")</f>
        <v>Fail</v>
      </c>
      <c r="H4" s="177">
        <f>COUNTBLANK(Survey!B4:D4)+COUNTBLANK(Survey!G4)+COUNTBLANK(Survey!I4)+COUNTBLANK(Survey!K4:M4)+COUNTBLANK(Survey!P4)+COUNTBLANK(Survey!S4:U4)+COUNTBLANK(Survey!Y4:AA4)+COUNTBLANK(Survey!AD4:AE4)+COUNTBLANK(Survey!AI4:AI4)</f>
        <v>18</v>
      </c>
      <c r="I4" s="16" t="str">
        <f>IF(OR(K4=20, J4=TRUE),"Pass","Fail")</f>
        <v>Fail</v>
      </c>
      <c r="J4" t="b">
        <f>IF(Survey!E4="No",TRUE,FALSE)</f>
        <v>0</v>
      </c>
      <c r="K4" s="34">
        <f>LEN(Survey!E4)</f>
        <v>0</v>
      </c>
      <c r="L4" s="16" t="str">
        <f>IF(OR(N4=20, M4=TRUE),"Pass","Fail")</f>
        <v>Fail</v>
      </c>
      <c r="M4" t="b">
        <f>IF(Survey!F4="No",TRUE,FALSE)</f>
        <v>0</v>
      </c>
      <c r="N4" s="33">
        <f>LEN(Survey!F4)</f>
        <v>0</v>
      </c>
      <c r="O4" s="16" t="str">
        <f>IF(OR(P4=0, Q4="No"),"Pass","Fail")</f>
        <v>Pass</v>
      </c>
      <c r="P4" s="34">
        <f>MOD((LEN(Survey!H4)+2),11)</f>
        <v>2</v>
      </c>
      <c r="Q4" s="33" t="str">
        <f>IF(Survey!$L4="Prospectus fund", "Yes", "No")</f>
        <v>No</v>
      </c>
      <c r="R4" s="16" t="str">
        <f>IFERROR(IF(OR(S4=0, T4=FALSE),"Pass","Fail"),"Pass")</f>
        <v>Pass</v>
      </c>
      <c r="S4" s="34">
        <f>MOD((LEN(Survey!J4)+2),11)</f>
        <v>2</v>
      </c>
      <c r="T4" s="35" t="b">
        <f>IF(OR(Survey!$M4="ETF",Survey!$M4="ETF, alternative mutual fund",Survey!$M4="Closed-end", Survey!$M4="Split share corp", Survey!$I4="Yes"),TRUE,FALSE)</f>
        <v>0</v>
      </c>
      <c r="U4" s="16" t="str">
        <f>IFERROR(IF(AND(OR(X4=Y4,Y4 = "Either"),NOT(ISBLANK(Survey!K4))),"Pass","Fail"),"Pass")</f>
        <v>Fail</v>
      </c>
      <c r="V4" s="36" cm="1">
        <f t="array" ref="V4">SUM(SUMIF(Survey!BZ4:CS4,{"&gt;0","&lt;0"})*{1,-1})</f>
        <v>0</v>
      </c>
      <c r="W4" s="38" cm="1">
        <f t="array" ref="W4">SUM(SUMIF(Survey!CC4,{"&gt;0","&lt;0"})*{1,-1})+SUM(SUMIF(Survey!CM4,{"&gt;0","&lt;0"})*{1,-1})</f>
        <v>0</v>
      </c>
      <c r="X4" s="38">
        <f>Survey!K4</f>
        <v>0</v>
      </c>
      <c r="Y4" s="37" t="str">
        <f>IFERROR(IF(W4/V4 &gt; 0.65, "Fund of funds", IF(W4/V4 &lt; 0.35,"Stand-alone","Either")),"Either")</f>
        <v>Either</v>
      </c>
      <c r="Z4" s="16" t="str">
        <f>IF(AND(AD4=TRUE,OR(AB4&lt;=2, AC4=TRUE)),"Pass","Fail")</f>
        <v>Fail</v>
      </c>
      <c r="AA4" s="67" cm="1">
        <f t="array" ref="AA4">SUM(SUMIF(Survey!BZ4:CS4,{"&gt;0","&lt;0"})*{1,-1})+SUM(SUMIF(Survey!CU4:DN4,{"&gt;0","&lt;0"})*{1,-1})</f>
        <v>0</v>
      </c>
      <c r="AB4" s="67">
        <f>IFERROR(AA4/(Survey!$AV4),0)</f>
        <v>0</v>
      </c>
      <c r="AC4" s="128" t="b">
        <f>IF(OR(Survey!$M4="Alternative strategy or hedge",Survey!$M4="Other, illiquid",Survey!$L4="Prospectus fund"),TRUE,FALSE)</f>
        <v>0</v>
      </c>
      <c r="AD4" s="128" t="b">
        <f>NOT(ISBLANK(Survey!$M4))</f>
        <v>0</v>
      </c>
      <c r="AE4" s="16" t="str">
        <f>IF(OR(AF4=TRUE, AG4=TRUE),"Pass","Fail")</f>
        <v>Pass</v>
      </c>
      <c r="AF4" s="38" t="b">
        <f>NOT(ISNUMBER(SEARCH("Other",Survey!$P4)))</f>
        <v>1</v>
      </c>
      <c r="AG4" s="37" t="b">
        <f>NOT(ISBLANK(Survey!$Q4))</f>
        <v>0</v>
      </c>
      <c r="AH4" s="16" t="str">
        <f>IF(OR(AI4=0, AJ4=0),"Pass","Fail")</f>
        <v>Pass</v>
      </c>
      <c r="AI4" s="143">
        <f>COUNTBLANK(Survey!$W4)</f>
        <v>1</v>
      </c>
      <c r="AJ4" s="67">
        <f>IF(AND(Survey!L4&lt;&gt;"Exempt fund",OR(Survey!$M4="ETF",Survey!$M4="ETF, alternative mutual fund",Survey!$M4="Mutual fund",Survey!$M4="Alternative mutual fund",Survey!$M4="Money market")),1,0)</f>
        <v>0</v>
      </c>
      <c r="AK4" s="16" t="str">
        <f>IF(OR(AL4=TRUE, AM4=TRUE),"Pass","Fail")</f>
        <v>Pass</v>
      </c>
      <c r="AL4" s="38" t="b">
        <f>NOT(ISNUMBER(SEARCH("Yes",Survey!$AA4)))</f>
        <v>1</v>
      </c>
      <c r="AM4" s="37" t="b">
        <f>IF(COUNTBLANK(Survey!$AB4:$AC4)=0,TRUE, FALSE)</f>
        <v>0</v>
      </c>
      <c r="AN4" s="16" t="str">
        <f>IF(OR(AO4=TRUE, AP4=TRUE),"Pass","Fail")</f>
        <v>Pass</v>
      </c>
      <c r="AO4" s="38" t="b">
        <f>NOT(ISNUMBER(SEARCH("Yes",Survey!$AD4)))</f>
        <v>1</v>
      </c>
      <c r="AP4" s="37" t="b">
        <f>NOT(ISBLANK(Survey!$AF4))</f>
        <v>0</v>
      </c>
      <c r="AQ4" s="16" t="str">
        <f>IF(OR(AR4=TRUE, AS4=TRUE),"Pass","Fail")</f>
        <v>Pass</v>
      </c>
      <c r="AR4" s="38" t="b">
        <f>NOT(OR(ISNUMBER(SEARCH("Other",Survey!$AF4)),ISNUMBER(SEARCH("Multiple",Survey!$AF4))))</f>
        <v>1</v>
      </c>
      <c r="AS4" s="37" t="b">
        <f>NOT(ISBLANK(Survey!$AG4))</f>
        <v>0</v>
      </c>
      <c r="AT4" s="16" t="str">
        <f>IF(OR(AND(AU4=1, AV4=0), AND(AU4=0, AV4=1)),"Pass","Fail")</f>
        <v>Fail</v>
      </c>
      <c r="AU4" s="143">
        <f>IF(ABS(Survey!$AV4)&gt;0, 1,0)</f>
        <v>0</v>
      </c>
      <c r="AV4" s="143">
        <f>IF(COUNTBLANK(Survey!$AJ4)=0,1,0)</f>
        <v>0</v>
      </c>
      <c r="AW4" s="16" t="str">
        <f>IF(OR(AX4=0, AY4=0),"Pass","Fail")</f>
        <v>Pass</v>
      </c>
      <c r="AX4" s="143">
        <f>IF(ISBLANK(Survey!$AJ4),0,1)</f>
        <v>0</v>
      </c>
      <c r="AY4" s="165">
        <f>COUNTBLANK(Survey!$AK4)</f>
        <v>1</v>
      </c>
      <c r="AZ4" s="16" t="str">
        <f>IF(OR(BA4=0, BB4=0),"Pass","Fail")</f>
        <v>Pass</v>
      </c>
      <c r="BA4" s="143">
        <f>IF(OR(Survey!$AK4="Closed",ISBLANK(Survey!$AK4)),0,1)</f>
        <v>0</v>
      </c>
      <c r="BB4" s="165">
        <f>IF(ISBLANK(Survey!$AL4),1,0)</f>
        <v>1</v>
      </c>
      <c r="BC4" s="147" t="str" cm="1">
        <f t="array" ref="BC4">IF(OR(IF(OR($BE4+$BF4 = 2, $BG4=1), FALSE, TRUE), AND($BD4:$BD4 = 0)),"Pass","Fail")</f>
        <v>Pass</v>
      </c>
      <c r="BD4" s="143">
        <f>COUNTBLANK(Survey!$AM4:$AO4)</f>
        <v>3</v>
      </c>
      <c r="BE4" s="143">
        <f>IF(Survey!$I4="Yes",1,0)</f>
        <v>0</v>
      </c>
      <c r="BF4" s="143">
        <f>IF(OR(Survey!$M4="Mutual fund",Survey!$M4="Alternative mutual fund",Survey!$M4="Money market"),1,0)</f>
        <v>0</v>
      </c>
      <c r="BG4" s="148">
        <f>IF(OR(Survey!$M4="ETF",Survey!$M4="ETF, alternative mutual fund"),1,0)</f>
        <v>0</v>
      </c>
      <c r="BH4" s="16" t="str">
        <f>IF(OR(BI4=TRUE, BJ4=TRUE),"Pass","Fail")</f>
        <v>Pass</v>
      </c>
      <c r="BI4" s="38" t="b">
        <f>OR(ISNUMBER(SEARCH("Yes",Survey!$AO4)),ISBLANK(Survey!$AO4))</f>
        <v>1</v>
      </c>
      <c r="BJ4" s="67" t="b">
        <f>NOT(ISBLANK(Survey!$AP4))</f>
        <v>0</v>
      </c>
      <c r="BK4" s="16" t="str">
        <f>IF(OR(BL4=0, BO4=0, BP4=0),"Pass","Fail")</f>
        <v>Pass</v>
      </c>
      <c r="BL4" s="143">
        <f>IF(Survey!$AW4=0, 0,1)</f>
        <v>0</v>
      </c>
      <c r="BM4" s="67">
        <f>Survey!$AQ4</f>
        <v>0</v>
      </c>
      <c r="BN4" s="67">
        <f>IFERROR((Survey!$AX4-ABS(Survey!$AY4)-ABS(Survey!$BD4))/Survey!$AW4,0)</f>
        <v>0</v>
      </c>
      <c r="BO4" s="67">
        <f>IF(AND($BM4&gt;$BN4-0.2,$BM4&lt;$BN4+0.2,ISBLANK(Survey!$AQ4)=FALSE),0,1)</f>
        <v>1</v>
      </c>
      <c r="BP4" s="165">
        <f>IF(ISBLANK(Survey!$AR4),1,0)</f>
        <v>1</v>
      </c>
      <c r="BQ4" s="16" t="str">
        <f>IF(OR($BR4=0, $BS4=0,$BT4=0),"Pass","Fail")</f>
        <v>Pass</v>
      </c>
      <c r="BR4" s="143">
        <f>IF(Survey!$AW4=0, 0,1)</f>
        <v>0</v>
      </c>
      <c r="BS4" s="67">
        <f>IF(AND(Survey!$AS4&gt;=0,Survey!$AS4&lt;=0.2,Survey!$AS4&lt;&gt;""),0,1)</f>
        <v>1</v>
      </c>
      <c r="BT4" s="143">
        <f>IF(ISBLANK(Survey!$AT4),1,0)</f>
        <v>1</v>
      </c>
      <c r="BU4" s="16" t="str">
        <f>IF(OR(BV4="CAD",BV4="USD"),"Pass","Fail")</f>
        <v>Fail</v>
      </c>
      <c r="BV4" s="165">
        <f>Survey!$AU4</f>
        <v>0</v>
      </c>
      <c r="BW4" s="16" t="str">
        <f>IF(OR(CA4=0,AND(BZ4&gt;=0.99,BZ4&lt;=1.01)),"Pass","Fail")</f>
        <v>Pass</v>
      </c>
      <c r="BX4" s="36">
        <f>Survey!$AV4</f>
        <v>0</v>
      </c>
      <c r="BY4" s="176">
        <f>Survey!$AW4+Survey!$AX4-ABS(Survey!$AY4)+ABS(Survey!$AZ4)-ABS(Survey!$BA4)+ABS(Survey!$BB4)-ABS(Survey!$BC4)-ABS(Survey!$BD4)+Survey!$BE4</f>
        <v>0</v>
      </c>
      <c r="BZ4" s="35">
        <f>IFERROR(BX4/BY4,0)</f>
        <v>0</v>
      </c>
      <c r="CA4" s="17">
        <f>BX4-BY4</f>
        <v>0</v>
      </c>
      <c r="CB4" s="16" t="str">
        <f>IF(OR(CC4=TRUE, CD4=TRUE),"Pass","Fail")</f>
        <v>Pass</v>
      </c>
      <c r="CC4" s="38" t="b">
        <f>IF(ABS(Survey!$BE4)=0,TRUE,FALSE)</f>
        <v>1</v>
      </c>
      <c r="CD4" s="37" t="b">
        <f>NOT(ISBLANK(Survey!$BF4))</f>
        <v>0</v>
      </c>
      <c r="CE4" t="str">
        <f>IF(AND(CH4&gt;=0.99,CH4&lt;=1.01),"Pass","Fail")</f>
        <v>Fail</v>
      </c>
      <c r="CF4" s="29">
        <f>Survey!$AV4</f>
        <v>0</v>
      </c>
      <c r="CG4" s="29" cm="1">
        <f t="array" ref="CG4">SUM(SUMIF(Survey!BH4:BO4,{"&gt;0","&lt;0"})*{1,-1})-SUM(SUMIF(Survey!BQ4:BX4,{"&gt;0","&lt;0"})*{1,-1})</f>
        <v>0</v>
      </c>
      <c r="CH4" s="35" t="str">
        <f>IF(CG4=0,"No holdings",CF4/CG4)</f>
        <v>No holdings</v>
      </c>
      <c r="CI4">
        <f>CF4-CG4</f>
        <v>0</v>
      </c>
      <c r="CJ4" s="16" t="str">
        <f>IF(AND(CM4&gt;=0.99,CM4&lt;=1.01),"Pass","Fail")</f>
        <v>Fail</v>
      </c>
      <c r="CK4" s="36">
        <f>Survey!$AV4</f>
        <v>0</v>
      </c>
      <c r="CL4" s="36" cm="1">
        <f t="array" ref="CL4">SUM(SUMIF(Survey!BZ4:CS4,{"&gt;0","&lt;0"})*{1,-1})-SUM(SUMIF(Survey!CU4:DN4,{"&gt;0","&lt;0"})*{1,-1})</f>
        <v>0</v>
      </c>
      <c r="CM4" s="35" t="str">
        <f>IF(CL4=0,"No holdings",CK4/CL4)</f>
        <v>No holdings</v>
      </c>
      <c r="CN4" s="17">
        <f>CK4-CL4</f>
        <v>0</v>
      </c>
      <c r="CO4" s="16" t="str">
        <f>IF(OR(CP4=TRUE, CQ4=TRUE),"Pass","Fail")</f>
        <v>Pass</v>
      </c>
      <c r="CP4" s="38" t="b">
        <f>IF(ABS(Survey!$CS4)=0,TRUE,FALSE)</f>
        <v>1</v>
      </c>
      <c r="CQ4" s="37" t="b">
        <f>NOT(ISBLANK(Survey!$CT4))</f>
        <v>0</v>
      </c>
      <c r="CR4" s="16" t="str">
        <f>IF(OR(CS4=TRUE, CT4=TRUE),"Pass","Fail")</f>
        <v>Pass</v>
      </c>
      <c r="CS4" s="38" t="b">
        <f>IF(ABS(Survey!$DN4)=0,TRUE,FALSE)</f>
        <v>1</v>
      </c>
      <c r="CT4" s="37" t="b">
        <f>NOT(ISBLANK(Survey!$DO4))</f>
        <v>0</v>
      </c>
      <c r="CU4" t="str">
        <f>IF(CX4&lt;1,"Pass","Fail")</f>
        <v>Pass</v>
      </c>
      <c r="CV4" s="29" cm="1">
        <f t="array" ref="CV4">SUM(SUMIF(Survey!CO4,{"&gt;0","&lt;0"})*{1,-1})+SUM(SUMIF(Survey!DJ4,{"&gt;0","&lt;0"})*{1,-1})</f>
        <v>0</v>
      </c>
      <c r="CW4" s="29">
        <f>SUM(SUMIF(Survey!DQ4:DW4,{"&gt;0","&lt;0"})*{1,-1})+SUM(SUMIF(Survey!DY4:EE4,{"&gt;0","&lt;0"})*{1,-1})</f>
        <v>0</v>
      </c>
      <c r="CX4">
        <f>IFERROR(IF(AND(CW4=0,CV4&gt;0),"No Gross Notional",CV4/CW4),0)</f>
        <v>0</v>
      </c>
      <c r="CY4">
        <f>IF(CV4-CW4 &lt; 0, 0, CV4-CW4)</f>
        <v>0</v>
      </c>
      <c r="CZ4" s="16" t="str">
        <f>IF(OR(DA4=TRUE, DB4=TRUE),"Pass","Fail")</f>
        <v>Pass</v>
      </c>
      <c r="DA4" s="38" t="b">
        <f>IF(ABS(Survey!$DW4)=0,TRUE,FALSE)</f>
        <v>1</v>
      </c>
      <c r="DB4" s="37" t="b">
        <f>NOT(ISBLANK(Survey!DX4))</f>
        <v>0</v>
      </c>
      <c r="DC4" s="16" t="str">
        <f>IF(OR(DD4=TRUE, DE4=TRUE),"Pass","Fail")</f>
        <v>Pass</v>
      </c>
      <c r="DD4" s="38" t="b">
        <f>IF(ABS(Survey!$EE4)=0,TRUE,FALSE)</f>
        <v>1</v>
      </c>
      <c r="DE4" s="37" t="b">
        <f>NOT(ISBLANK(Survey!$EF4))</f>
        <v>0</v>
      </c>
      <c r="DF4" s="16" t="str">
        <f>IF(DJ4=TRUE,"Pass",IF(OR(AND(DG4&gt;=0.99,DG4&lt;=1.01),AND(DG4&gt;=99,DG4&lt;=101)),"Pass","Fail"))</f>
        <v>Fail</v>
      </c>
      <c r="DG4" s="36">
        <f>SUM(SUMIF(Survey!EL4:EN4,{"&gt;0","&lt;0"})*{1,-1})</f>
        <v>0</v>
      </c>
      <c r="DH4">
        <f>IF(DG4=0,0,100/DG4)</f>
        <v>0</v>
      </c>
      <c r="DI4">
        <f>100-DG4</f>
        <v>100</v>
      </c>
      <c r="DJ4" s="35" t="b">
        <f>IF(OR(Survey!$M4="ETF",Survey!$M4="ETF, alternative mutual fund",Survey!$M4="Closed-end", Survey!$M4="Split share corp"),TRUE,FALSE)</f>
        <v>0</v>
      </c>
      <c r="DK4" s="16" t="str">
        <f>IF(OR(AND(DL4&gt;=0.99,DL4&lt;=1.01),AND(DL4&gt;=99,DL4&lt;=101)),"Pass","Fail")</f>
        <v>Fail</v>
      </c>
      <c r="DL4" s="36">
        <f>SUM(SUMIF(Survey!EP4:EV4,{"&gt;0","&lt;0"})*{1,-1})</f>
        <v>0</v>
      </c>
      <c r="DM4">
        <f>IF(DL4=0,0,100/DL4)</f>
        <v>0</v>
      </c>
      <c r="DN4" s="17">
        <f>100-DL4</f>
        <v>100</v>
      </c>
      <c r="DO4" s="16" t="str">
        <f>IF(OR(AND(DP4&gt;=0.99,DP4&lt;=1.01),AND(DP4&gt;=99,DP4&lt;=101)),"Pass","Fail")</f>
        <v>Fail</v>
      </c>
      <c r="DP4" s="36">
        <f>SUM(SUMIF(Survey!EX4:FD4,{"&gt;0","&lt;0"})*{1,-1})</f>
        <v>0</v>
      </c>
      <c r="DQ4">
        <f>IF(DP4=0,0,100/DP4)</f>
        <v>0</v>
      </c>
      <c r="DR4" s="17">
        <f>100-DP4</f>
        <v>100</v>
      </c>
    </row>
    <row r="5" spans="1:122">
      <c r="A5">
        <v>5</v>
      </c>
      <c r="B5" t="str">
        <f t="shared" si="0"/>
        <v>Pass</v>
      </c>
      <c r="C5" t="str">
        <f>IF(COUNTBLANK(Survey!B5:FE5)=$C$2, "Pass", "Fail")</f>
        <v>Pass</v>
      </c>
      <c r="D5" t="str">
        <f t="shared" ref="D5:D68" si="1">IF(COUNTIF(G5:DR5,"Fail"),"Fail","Pass")</f>
        <v>Fail</v>
      </c>
      <c r="E5" t="str">
        <f>IF(OR(ISBLANK(Survey!AJ5),COUNTIF(G5:BB5,"Fail")),"Fail","Pass")</f>
        <v>Fail</v>
      </c>
      <c r="G5" s="16" t="str">
        <f t="shared" ref="G5:G68" si="2">IF(H5=0,"Pass","Fail")</f>
        <v>Fail</v>
      </c>
      <c r="H5" s="177">
        <f>COUNTBLANK(Survey!B5:D5)+COUNTBLANK(Survey!G5)+COUNTBLANK(Survey!I5)+COUNTBLANK(Survey!K5:M5)+COUNTBLANK(Survey!P5)+COUNTBLANK(Survey!S5:U5)+COUNTBLANK(Survey!Y5:AA5)+COUNTBLANK(Survey!AD5:AE5)+COUNTBLANK(Survey!AI5:AI5)</f>
        <v>18</v>
      </c>
      <c r="I5" s="16" t="str">
        <f t="shared" ref="I5:I68" si="3">IF(OR(K5=20, J5=TRUE),"Pass","Fail")</f>
        <v>Fail</v>
      </c>
      <c r="J5" t="b">
        <f>IF(Survey!E5="No",TRUE,FALSE)</f>
        <v>0</v>
      </c>
      <c r="K5" s="34">
        <f>LEN(Survey!E5)</f>
        <v>0</v>
      </c>
      <c r="L5" s="16" t="str">
        <f t="shared" ref="L5:L68" si="4">IF(OR(N5=20, M5=TRUE),"Pass","Fail")</f>
        <v>Fail</v>
      </c>
      <c r="M5" t="b">
        <f>IF(Survey!F5="No",TRUE,FALSE)</f>
        <v>0</v>
      </c>
      <c r="N5" s="33">
        <f>LEN(Survey!F5)</f>
        <v>0</v>
      </c>
      <c r="O5" s="16" t="str">
        <f t="shared" ref="O5:O68" si="5">IF(OR(P5=0, Q5="No"),"Pass","Fail")</f>
        <v>Pass</v>
      </c>
      <c r="P5" s="34">
        <f>MOD((LEN(Survey!H5)+2),11)</f>
        <v>2</v>
      </c>
      <c r="Q5" s="33" t="str">
        <f>IF(Survey!$L5="Prospectus fund", "Yes", "No")</f>
        <v>No</v>
      </c>
      <c r="R5" s="16" t="str">
        <f t="shared" ref="R5:R68" si="6">IFERROR(IF(OR(S5=0, T5=FALSE),"Pass","Fail"),"Pass")</f>
        <v>Pass</v>
      </c>
      <c r="S5" s="34">
        <f>MOD((LEN(Survey!J5)+2),11)</f>
        <v>2</v>
      </c>
      <c r="T5" s="35" t="b">
        <f>IF(OR(Survey!$M5="ETF",Survey!$M5="ETF, alternative mutual fund",Survey!$M5="Closed-end", Survey!$M5="Split share corp", Survey!$I5="Yes"),TRUE,FALSE)</f>
        <v>0</v>
      </c>
      <c r="U5" s="16" t="str">
        <f>IFERROR(IF(AND(OR(X5=Y5,Y5 = "Either"),NOT(ISBLANK(Survey!K5))),"Pass","Fail"),"Pass")</f>
        <v>Fail</v>
      </c>
      <c r="V5" s="36" cm="1">
        <f t="array" ref="V5">SUM(SUMIF(Survey!BZ5:CS5,{"&gt;0","&lt;0"})*{1,-1})</f>
        <v>0</v>
      </c>
      <c r="W5" s="38" cm="1">
        <f t="array" ref="W5">SUM(SUMIF(Survey!CC5,{"&gt;0","&lt;0"})*{1,-1})+SUM(SUMIF(Survey!CM5,{"&gt;0","&lt;0"})*{1,-1})</f>
        <v>0</v>
      </c>
      <c r="X5" s="38">
        <f>Survey!K5</f>
        <v>0</v>
      </c>
      <c r="Y5" s="37" t="str">
        <f t="shared" ref="Y5:Y68" si="7">IFERROR(IF(W5/V5 &gt; 0.65, "Fund of funds", IF(W5/V5 &lt; 0.35,"Stand-alone","Either")),"Either")</f>
        <v>Either</v>
      </c>
      <c r="Z5" s="16" t="str">
        <f t="shared" ref="Z5:Z68" si="8">IF(AND(AD5=TRUE,OR(AB5&lt;=2, AC5=TRUE)),"Pass","Fail")</f>
        <v>Fail</v>
      </c>
      <c r="AA5" s="67" cm="1">
        <f t="array" ref="AA5">SUM(SUMIF(Survey!BZ5:CS5,{"&gt;0","&lt;0"})*{1,-1})+SUM(SUMIF(Survey!CU5:DN5,{"&gt;0","&lt;0"})*{1,-1})</f>
        <v>0</v>
      </c>
      <c r="AB5" s="67">
        <f>IFERROR(AA5/(Survey!$AV5),0)</f>
        <v>0</v>
      </c>
      <c r="AC5" s="128" t="b">
        <f>IF(OR(Survey!$M5="Alternative strategy or hedge",Survey!$M5="Other, illiquid",Survey!$L5="Prospectus fund"),TRUE,FALSE)</f>
        <v>0</v>
      </c>
      <c r="AD5" s="128" t="b">
        <f>NOT(ISBLANK(Survey!$M5))</f>
        <v>0</v>
      </c>
      <c r="AE5" s="16" t="str">
        <f t="shared" ref="AE5:AE68" si="9">IF(OR(AF5=TRUE, AG5=TRUE),"Pass","Fail")</f>
        <v>Pass</v>
      </c>
      <c r="AF5" s="38" t="b">
        <f>NOT(ISNUMBER(SEARCH("Other",Survey!$P5)))</f>
        <v>1</v>
      </c>
      <c r="AG5" s="37" t="b">
        <f>NOT(ISBLANK(Survey!$Q5))</f>
        <v>0</v>
      </c>
      <c r="AH5" s="16" t="str">
        <f t="shared" ref="AH5:AH68" si="10">IF(OR(AI5=0, AJ5=0),"Pass","Fail")</f>
        <v>Pass</v>
      </c>
      <c r="AI5" s="143">
        <f>COUNTBLANK(Survey!$W5)</f>
        <v>1</v>
      </c>
      <c r="AJ5" s="67">
        <f>IF(AND(Survey!L5&lt;&gt;"Exempt fund",OR(Survey!$M5="ETF",Survey!$M5="ETF, alternative mutual fund",Survey!$M5="Mutual fund",Survey!$M5="Alternative mutual fund",Survey!$M5="Money market")),1,0)</f>
        <v>0</v>
      </c>
      <c r="AK5" s="16" t="str">
        <f t="shared" ref="AK5:AK68" si="11">IF(OR(AL5=TRUE, AM5=TRUE),"Pass","Fail")</f>
        <v>Pass</v>
      </c>
      <c r="AL5" s="38" t="b">
        <f>NOT(ISNUMBER(SEARCH("Yes",Survey!$AA5)))</f>
        <v>1</v>
      </c>
      <c r="AM5" s="37" t="b">
        <f>IF(COUNTBLANK(Survey!$AB5:$AC5)=0,TRUE, FALSE)</f>
        <v>0</v>
      </c>
      <c r="AN5" s="16" t="str">
        <f t="shared" ref="AN5:AN68" si="12">IF(OR(AO5=TRUE, AP5=TRUE),"Pass","Fail")</f>
        <v>Pass</v>
      </c>
      <c r="AO5" s="38" t="b">
        <f>NOT(ISNUMBER(SEARCH("Yes",Survey!$AD5)))</f>
        <v>1</v>
      </c>
      <c r="AP5" s="37" t="b">
        <f>NOT(ISBLANK(Survey!$AF5))</f>
        <v>0</v>
      </c>
      <c r="AQ5" s="16" t="str">
        <f t="shared" ref="AQ5:AQ68" si="13">IF(OR(AR5=TRUE, AS5=TRUE),"Pass","Fail")</f>
        <v>Pass</v>
      </c>
      <c r="AR5" s="38" t="b">
        <f>NOT(OR(ISNUMBER(SEARCH("Other",Survey!$AF5)),ISNUMBER(SEARCH("Multiple",Survey!$AF5))))</f>
        <v>1</v>
      </c>
      <c r="AS5" s="37" t="b">
        <f>NOT(ISBLANK(Survey!$AG5))</f>
        <v>0</v>
      </c>
      <c r="AT5" s="16" t="str">
        <f t="shared" ref="AT5:AT68" si="14">IF(OR(AND(AU5=1, AV5=0), AND(AU5=0, AV5=1)),"Pass","Fail")</f>
        <v>Fail</v>
      </c>
      <c r="AU5" s="143">
        <f>IF(ABS(Survey!$AV5)&gt;0, 1,0)</f>
        <v>0</v>
      </c>
      <c r="AV5" s="143">
        <f>IF(COUNTBLANK(Survey!$AJ5)=0,1,0)</f>
        <v>0</v>
      </c>
      <c r="AW5" s="16" t="str">
        <f t="shared" ref="AW5:AW68" si="15">IF(OR(AX5=0, AY5=0),"Pass","Fail")</f>
        <v>Pass</v>
      </c>
      <c r="AX5" s="143">
        <f>IF(ISBLANK(Survey!$AJ5),0,1)</f>
        <v>0</v>
      </c>
      <c r="AY5" s="165">
        <f>COUNTBLANK(Survey!$AK5)</f>
        <v>1</v>
      </c>
      <c r="AZ5" s="16" t="str">
        <f t="shared" ref="AZ5:AZ68" si="16">IF(OR(BA5=0, BB5=0),"Pass","Fail")</f>
        <v>Pass</v>
      </c>
      <c r="BA5" s="143">
        <f>IF(OR(Survey!$AK5="Closed",ISBLANK(Survey!$AK5)),0,1)</f>
        <v>0</v>
      </c>
      <c r="BB5" s="165">
        <f>IF(ISBLANK(Survey!$AL5),1,0)</f>
        <v>1</v>
      </c>
      <c r="BC5" s="147" t="str" cm="1">
        <f t="array" ref="BC5">IF(OR(IF(OR($BE5+$BF5 = 2, $BG5=1), FALSE, TRUE), AND($BD5:$BD5 = 0)),"Pass","Fail")</f>
        <v>Pass</v>
      </c>
      <c r="BD5" s="143">
        <f>COUNTBLANK(Survey!$AM5:$AO5)</f>
        <v>3</v>
      </c>
      <c r="BE5" s="143">
        <f>IF(Survey!$I5="Yes",1,0)</f>
        <v>0</v>
      </c>
      <c r="BF5" s="143">
        <f>IF(OR(Survey!$M5="Mutual fund",Survey!$M5="Alternative mutual fund",Survey!$M5="Money market"),1,0)</f>
        <v>0</v>
      </c>
      <c r="BG5" s="148">
        <f>IF(OR(Survey!$M5="ETF",Survey!$M5="ETF, alternative mutual fund"),1,0)</f>
        <v>0</v>
      </c>
      <c r="BH5" s="16" t="str">
        <f t="shared" ref="BH5:BH68" si="17">IF(OR(BI5=TRUE, BJ5=TRUE),"Pass","Fail")</f>
        <v>Pass</v>
      </c>
      <c r="BI5" s="38" t="b">
        <f>OR(ISNUMBER(SEARCH("Yes",Survey!$AO5)),ISBLANK(Survey!$AO5))</f>
        <v>1</v>
      </c>
      <c r="BJ5" s="67" t="b">
        <f>NOT(ISBLANK(Survey!$AP5))</f>
        <v>0</v>
      </c>
      <c r="BK5" s="16" t="str">
        <f t="shared" ref="BK5:BK68" si="18">IF(OR(BL5=0, BO5=0, BP5=0),"Pass","Fail")</f>
        <v>Pass</v>
      </c>
      <c r="BL5" s="143">
        <f>IF(Survey!$AW5=0, 0,1)</f>
        <v>0</v>
      </c>
      <c r="BM5" s="67">
        <f>Survey!$AQ5</f>
        <v>0</v>
      </c>
      <c r="BN5" s="67">
        <f>IFERROR((Survey!$AX5-ABS(Survey!$AY5)-ABS(Survey!$BD5))/Survey!$AW5,0)</f>
        <v>0</v>
      </c>
      <c r="BO5" s="67">
        <f>IF(AND($BM5&gt;$BN5-0.2,$BM5&lt;$BN5+0.2,ISBLANK(Survey!$AQ5)=FALSE),0,1)</f>
        <v>1</v>
      </c>
      <c r="BP5" s="165">
        <f>IF(ISBLANK(Survey!$AR5),1,0)</f>
        <v>1</v>
      </c>
      <c r="BQ5" s="16" t="str">
        <f t="shared" ref="BQ5:BQ68" si="19">IF(OR($BR5=0, $BS5=0,$BT5=0),"Pass","Fail")</f>
        <v>Pass</v>
      </c>
      <c r="BR5" s="143">
        <f>IF(Survey!$AW5=0, 0,1)</f>
        <v>0</v>
      </c>
      <c r="BS5" s="67">
        <f>IF(AND(Survey!$AS5&gt;=0,Survey!$AS5&lt;=0.2,Survey!$AS5&lt;&gt;""),0,1)</f>
        <v>1</v>
      </c>
      <c r="BT5" s="143">
        <f>IF(ISBLANK(Survey!$AT5),1,0)</f>
        <v>1</v>
      </c>
      <c r="BU5" s="16" t="str">
        <f t="shared" ref="BU5:BU68" si="20">IF(OR(BV5="CAD",BV5="USD"),"Pass","Fail")</f>
        <v>Fail</v>
      </c>
      <c r="BV5" s="165">
        <f>Survey!$AU5</f>
        <v>0</v>
      </c>
      <c r="BW5" s="16" t="str">
        <f t="shared" ref="BW5:BW68" si="21">IF(OR(CA5=0,AND(BZ5&gt;=0.99,BZ5&lt;=1.01)),"Pass","Fail")</f>
        <v>Pass</v>
      </c>
      <c r="BX5" s="36">
        <f>Survey!$AV5</f>
        <v>0</v>
      </c>
      <c r="BY5" s="176">
        <f>Survey!$AW5+Survey!$AX5-ABS(Survey!$AY5)+ABS(Survey!$AZ5)-ABS(Survey!$BA5)+ABS(Survey!$BB5)-ABS(Survey!$BC5)-ABS(Survey!$BD5)+Survey!$BE5</f>
        <v>0</v>
      </c>
      <c r="BZ5" s="35">
        <f t="shared" ref="BZ5:BZ68" si="22">IFERROR(BX5/BY5,0)</f>
        <v>0</v>
      </c>
      <c r="CA5" s="17">
        <f t="shared" ref="CA5:CA68" si="23">BX5-BY5</f>
        <v>0</v>
      </c>
      <c r="CB5" s="16" t="str">
        <f t="shared" ref="CB5:CB68" si="24">IF(OR(CC5=TRUE, CD5=TRUE),"Pass","Fail")</f>
        <v>Pass</v>
      </c>
      <c r="CC5" s="38" t="b">
        <f>IF(ABS(Survey!$BE5)=0,TRUE,FALSE)</f>
        <v>1</v>
      </c>
      <c r="CD5" s="37" t="b">
        <f>NOT(ISBLANK(Survey!$BF5))</f>
        <v>0</v>
      </c>
      <c r="CE5" t="str">
        <f t="shared" ref="CE5:CE68" si="25">IF(AND(CH5&gt;=0.99,CH5&lt;=1.01),"Pass","Fail")</f>
        <v>Fail</v>
      </c>
      <c r="CF5" s="29">
        <f>Survey!$AV5</f>
        <v>0</v>
      </c>
      <c r="CG5" s="29" cm="1">
        <f t="array" ref="CG5">SUM(SUMIF(Survey!BH5:BO5,{"&gt;0","&lt;0"})*{1,-1})-SUM(SUMIF(Survey!BQ5:BX5,{"&gt;0","&lt;0"})*{1,-1})</f>
        <v>0</v>
      </c>
      <c r="CH5" s="35" t="str">
        <f t="shared" ref="CH5:CH68" si="26">IF(CG5=0,"No holdings",CF5/CG5)</f>
        <v>No holdings</v>
      </c>
      <c r="CI5">
        <f t="shared" ref="CI5:CI68" si="27">CF5-CG5</f>
        <v>0</v>
      </c>
      <c r="CJ5" s="16" t="str">
        <f t="shared" ref="CJ5:CJ68" si="28">IF(AND(CM5&gt;=0.99,CM5&lt;=1.01),"Pass","Fail")</f>
        <v>Fail</v>
      </c>
      <c r="CK5" s="36">
        <f>Survey!$AV5</f>
        <v>0</v>
      </c>
      <c r="CL5" s="36" cm="1">
        <f t="array" ref="CL5">SUM(SUMIF(Survey!BZ5:CS5,{"&gt;0","&lt;0"})*{1,-1})-SUM(SUMIF(Survey!CU5:DN5,{"&gt;0","&lt;0"})*{1,-1})</f>
        <v>0</v>
      </c>
      <c r="CM5" s="35" t="str">
        <f t="shared" ref="CM5:CM68" si="29">IF(CL5=0,"No holdings",CK5/CL5)</f>
        <v>No holdings</v>
      </c>
      <c r="CN5" s="17">
        <f t="shared" ref="CN5:CN68" si="30">CK5-CL5</f>
        <v>0</v>
      </c>
      <c r="CO5" s="16" t="str">
        <f t="shared" ref="CO5:CO68" si="31">IF(OR(CP5=TRUE, CQ5=TRUE),"Pass","Fail")</f>
        <v>Pass</v>
      </c>
      <c r="CP5" s="38" t="b">
        <f>IF(ABS(Survey!$CS5)=0,TRUE,FALSE)</f>
        <v>1</v>
      </c>
      <c r="CQ5" s="37" t="b">
        <f>NOT(ISBLANK(Survey!$CT5))</f>
        <v>0</v>
      </c>
      <c r="CR5" s="16" t="str">
        <f t="shared" ref="CR5:CR68" si="32">IF(OR(CS5=TRUE, CT5=TRUE),"Pass","Fail")</f>
        <v>Pass</v>
      </c>
      <c r="CS5" s="38" t="b">
        <f>IF(ABS(Survey!$DN5)=0,TRUE,FALSE)</f>
        <v>1</v>
      </c>
      <c r="CT5" s="37" t="b">
        <f>NOT(ISBLANK(Survey!$DO5))</f>
        <v>0</v>
      </c>
      <c r="CU5" t="str">
        <f t="shared" ref="CU5:CU68" si="33">IF(CX5&lt;1,"Pass","Fail")</f>
        <v>Pass</v>
      </c>
      <c r="CV5" s="29" cm="1">
        <f t="array" ref="CV5">SUM(SUMIF(Survey!CO5,{"&gt;0","&lt;0"})*{1,-1})+SUM(SUMIF(Survey!DJ5,{"&gt;0","&lt;0"})*{1,-1})</f>
        <v>0</v>
      </c>
      <c r="CW5" s="29">
        <f>SUM(SUMIF(Survey!DQ5:DW5,{"&gt;0","&lt;0"})*{1,-1})+SUM(SUMIF(Survey!DY5:EE5,{"&gt;0","&lt;0"})*{1,-1})</f>
        <v>0</v>
      </c>
      <c r="CX5">
        <f t="shared" ref="CX5:CX68" si="34">IFERROR(IF(AND(CW5=0,CV5&gt;0),"No Gross Notional",CV5/CW5),0)</f>
        <v>0</v>
      </c>
      <c r="CY5">
        <f t="shared" ref="CY5:CY68" si="35">IF(CV5-CW5 &lt; 0, 0, CV5-CW5)</f>
        <v>0</v>
      </c>
      <c r="CZ5" s="16" t="str">
        <f t="shared" ref="CZ5:CZ68" si="36">IF(OR(DA5=TRUE, DB5=TRUE),"Pass","Fail")</f>
        <v>Pass</v>
      </c>
      <c r="DA5" s="38" t="b">
        <f>IF(ABS(Survey!$DW5)=0,TRUE,FALSE)</f>
        <v>1</v>
      </c>
      <c r="DB5" s="37" t="b">
        <f>NOT(ISBLANK(Survey!DX5))</f>
        <v>0</v>
      </c>
      <c r="DC5" s="16" t="str">
        <f t="shared" ref="DC5:DC68" si="37">IF(OR(DD5=TRUE, DE5=TRUE),"Pass","Fail")</f>
        <v>Pass</v>
      </c>
      <c r="DD5" s="38" t="b">
        <f>IF(ABS(Survey!$EE5)=0,TRUE,FALSE)</f>
        <v>1</v>
      </c>
      <c r="DE5" s="37" t="b">
        <f>NOT(ISBLANK(Survey!$EF5))</f>
        <v>0</v>
      </c>
      <c r="DF5" s="16" t="str">
        <f t="shared" ref="DF5:DF68" si="38">IF(DJ5=TRUE,"Pass",IF(OR(AND(DG5&gt;=0.99,DG5&lt;=1.01),AND(DG5&gt;=99,DG5&lt;=101)),"Pass","Fail"))</f>
        <v>Fail</v>
      </c>
      <c r="DG5" s="36">
        <f>SUM(SUMIF(Survey!EL5:EN5,{"&gt;0","&lt;0"})*{1,-1})</f>
        <v>0</v>
      </c>
      <c r="DH5">
        <f t="shared" ref="DH5:DH68" si="39">IF(DG5=0,0,100/DG5)</f>
        <v>0</v>
      </c>
      <c r="DI5">
        <f t="shared" ref="DI5:DI68" si="40">100-DG5</f>
        <v>100</v>
      </c>
      <c r="DJ5" s="35" t="b">
        <f>IF(OR(Survey!$M5="ETF",Survey!$M5="ETF, alternative mutual fund",Survey!$M5="Closed-end", Survey!$M5="Split share corp"),TRUE,FALSE)</f>
        <v>0</v>
      </c>
      <c r="DK5" s="16" t="str">
        <f t="shared" ref="DK5:DK68" si="41">IF(OR(AND(DL5&gt;=0.99,DL5&lt;=1.01),AND(DL5&gt;=99,DL5&lt;=101)),"Pass","Fail")</f>
        <v>Fail</v>
      </c>
      <c r="DL5" s="36">
        <f>SUM(SUMIF(Survey!EP5:EV5,{"&gt;0","&lt;0"})*{1,-1})</f>
        <v>0</v>
      </c>
      <c r="DM5">
        <f t="shared" ref="DM5:DM68" si="42">IF(DL5=0,0,100/DL5)</f>
        <v>0</v>
      </c>
      <c r="DN5" s="17">
        <f t="shared" ref="DN5:DN68" si="43">100-DL5</f>
        <v>100</v>
      </c>
      <c r="DO5" s="16" t="str">
        <f t="shared" ref="DO5:DO68" si="44">IF(OR(AND(DP5&gt;=0.99,DP5&lt;=1.01),AND(DP5&gt;=99,DP5&lt;=101)),"Pass","Fail")</f>
        <v>Fail</v>
      </c>
      <c r="DP5" s="36">
        <f>SUM(SUMIF(Survey!EX5:FD5,{"&gt;0","&lt;0"})*{1,-1})</f>
        <v>0</v>
      </c>
      <c r="DQ5">
        <f t="shared" ref="DQ5:DQ68" si="45">IF(DP5=0,0,100/DP5)</f>
        <v>0</v>
      </c>
      <c r="DR5" s="17">
        <f t="shared" ref="DR5:DR68" si="46">100-DP5</f>
        <v>100</v>
      </c>
    </row>
    <row r="6" spans="1:122">
      <c r="A6">
        <v>6</v>
      </c>
      <c r="B6" t="str">
        <f t="shared" si="0"/>
        <v>Pass</v>
      </c>
      <c r="C6" t="str">
        <f>IF(COUNTBLANK(Survey!B6:FE6)=$C$2, "Pass", "Fail")</f>
        <v>Pass</v>
      </c>
      <c r="D6" t="str">
        <f t="shared" si="1"/>
        <v>Fail</v>
      </c>
      <c r="E6" t="str">
        <f>IF(OR(ISBLANK(Survey!AJ6),COUNTIF(G6:BB6,"Fail")),"Fail","Pass")</f>
        <v>Fail</v>
      </c>
      <c r="G6" s="16" t="str">
        <f t="shared" si="2"/>
        <v>Fail</v>
      </c>
      <c r="H6" s="177">
        <f>COUNTBLANK(Survey!B6:D6)+COUNTBLANK(Survey!G6)+COUNTBLANK(Survey!I6)+COUNTBLANK(Survey!K6:M6)+COUNTBLANK(Survey!P6)+COUNTBLANK(Survey!S6:U6)+COUNTBLANK(Survey!Y6:AA6)+COUNTBLANK(Survey!AD6:AE6)+COUNTBLANK(Survey!AI6:AI6)</f>
        <v>18</v>
      </c>
      <c r="I6" s="16" t="str">
        <f t="shared" si="3"/>
        <v>Fail</v>
      </c>
      <c r="J6" t="b">
        <f>IF(Survey!E6="No",TRUE,FALSE)</f>
        <v>0</v>
      </c>
      <c r="K6" s="34">
        <f>LEN(Survey!E6)</f>
        <v>0</v>
      </c>
      <c r="L6" s="16" t="str">
        <f t="shared" si="4"/>
        <v>Fail</v>
      </c>
      <c r="M6" t="b">
        <f>IF(Survey!F6="No",TRUE,FALSE)</f>
        <v>0</v>
      </c>
      <c r="N6" s="33">
        <f>LEN(Survey!F6)</f>
        <v>0</v>
      </c>
      <c r="O6" s="16" t="str">
        <f t="shared" si="5"/>
        <v>Pass</v>
      </c>
      <c r="P6" s="34">
        <f>MOD((LEN(Survey!H6)+2),11)</f>
        <v>2</v>
      </c>
      <c r="Q6" s="33" t="str">
        <f>IF(Survey!$L6="Prospectus fund", "Yes", "No")</f>
        <v>No</v>
      </c>
      <c r="R6" s="16" t="str">
        <f t="shared" si="6"/>
        <v>Pass</v>
      </c>
      <c r="S6" s="34">
        <f>MOD((LEN(Survey!J6)+2),11)</f>
        <v>2</v>
      </c>
      <c r="T6" s="35" t="b">
        <f>IF(OR(Survey!$M6="ETF",Survey!$M6="ETF, alternative mutual fund",Survey!$M6="Closed-end", Survey!$M6="Split share corp", Survey!$I6="Yes"),TRUE,FALSE)</f>
        <v>0</v>
      </c>
      <c r="U6" s="16" t="str">
        <f>IFERROR(IF(AND(OR(X6=Y6,Y6 = "Either"),NOT(ISBLANK(Survey!K6))),"Pass","Fail"),"Pass")</f>
        <v>Fail</v>
      </c>
      <c r="V6" s="36" cm="1">
        <f t="array" ref="V6">SUM(SUMIF(Survey!BZ6:CS6,{"&gt;0","&lt;0"})*{1,-1})</f>
        <v>0</v>
      </c>
      <c r="W6" s="38" cm="1">
        <f t="array" ref="W6">SUM(SUMIF(Survey!CC6,{"&gt;0","&lt;0"})*{1,-1})+SUM(SUMIF(Survey!CM6,{"&gt;0","&lt;0"})*{1,-1})</f>
        <v>0</v>
      </c>
      <c r="X6" s="38">
        <f>Survey!K6</f>
        <v>0</v>
      </c>
      <c r="Y6" s="37" t="str">
        <f t="shared" si="7"/>
        <v>Either</v>
      </c>
      <c r="Z6" s="16" t="str">
        <f t="shared" si="8"/>
        <v>Fail</v>
      </c>
      <c r="AA6" s="67" cm="1">
        <f t="array" ref="AA6">SUM(SUMIF(Survey!BZ6:CS6,{"&gt;0","&lt;0"})*{1,-1})+SUM(SUMIF(Survey!CU6:DN6,{"&gt;0","&lt;0"})*{1,-1})</f>
        <v>0</v>
      </c>
      <c r="AB6" s="67">
        <f>IFERROR(AA6/(Survey!$AV6),0)</f>
        <v>0</v>
      </c>
      <c r="AC6" s="128" t="b">
        <f>IF(OR(Survey!$M6="Alternative strategy or hedge",Survey!$M6="Other, illiquid",Survey!$L6="Prospectus fund"),TRUE,FALSE)</f>
        <v>0</v>
      </c>
      <c r="AD6" s="128" t="b">
        <f>NOT(ISBLANK(Survey!$M6))</f>
        <v>0</v>
      </c>
      <c r="AE6" s="16" t="str">
        <f t="shared" si="9"/>
        <v>Pass</v>
      </c>
      <c r="AF6" s="38" t="b">
        <f>NOT(ISNUMBER(SEARCH("Other",Survey!$P6)))</f>
        <v>1</v>
      </c>
      <c r="AG6" s="37" t="b">
        <f>NOT(ISBLANK(Survey!$Q6))</f>
        <v>0</v>
      </c>
      <c r="AH6" s="16" t="str">
        <f t="shared" si="10"/>
        <v>Pass</v>
      </c>
      <c r="AI6" s="143">
        <f>COUNTBLANK(Survey!$W6)</f>
        <v>1</v>
      </c>
      <c r="AJ6" s="67">
        <f>IF(AND(Survey!L6&lt;&gt;"Exempt fund",OR(Survey!$M6="ETF",Survey!$M6="ETF, alternative mutual fund",Survey!$M6="Mutual fund",Survey!$M6="Alternative mutual fund",Survey!$M6="Money market")),1,0)</f>
        <v>0</v>
      </c>
      <c r="AK6" s="16" t="str">
        <f t="shared" si="11"/>
        <v>Pass</v>
      </c>
      <c r="AL6" s="38" t="b">
        <f>NOT(ISNUMBER(SEARCH("Yes",Survey!$AA6)))</f>
        <v>1</v>
      </c>
      <c r="AM6" s="37" t="b">
        <f>IF(COUNTBLANK(Survey!$AB6:$AC6)=0,TRUE, FALSE)</f>
        <v>0</v>
      </c>
      <c r="AN6" s="16" t="str">
        <f t="shared" si="12"/>
        <v>Pass</v>
      </c>
      <c r="AO6" s="38" t="b">
        <f>NOT(ISNUMBER(SEARCH("Yes",Survey!$AD6)))</f>
        <v>1</v>
      </c>
      <c r="AP6" s="37" t="b">
        <f>NOT(ISBLANK(Survey!$AF6))</f>
        <v>0</v>
      </c>
      <c r="AQ6" s="16" t="str">
        <f t="shared" si="13"/>
        <v>Pass</v>
      </c>
      <c r="AR6" s="38" t="b">
        <f>NOT(OR(ISNUMBER(SEARCH("Other",Survey!$AF6)),ISNUMBER(SEARCH("Multiple",Survey!$AF6))))</f>
        <v>1</v>
      </c>
      <c r="AS6" s="37" t="b">
        <f>NOT(ISBLANK(Survey!$AG6))</f>
        <v>0</v>
      </c>
      <c r="AT6" s="16" t="str">
        <f t="shared" si="14"/>
        <v>Fail</v>
      </c>
      <c r="AU6" s="143">
        <f>IF(ABS(Survey!$AV6)&gt;0, 1,0)</f>
        <v>0</v>
      </c>
      <c r="AV6" s="143">
        <f>IF(COUNTBLANK(Survey!$AJ6)=0,1,0)</f>
        <v>0</v>
      </c>
      <c r="AW6" s="16" t="str">
        <f t="shared" si="15"/>
        <v>Pass</v>
      </c>
      <c r="AX6" s="143">
        <f>IF(ISBLANK(Survey!$AJ6),0,1)</f>
        <v>0</v>
      </c>
      <c r="AY6" s="165">
        <f>COUNTBLANK(Survey!$AK6)</f>
        <v>1</v>
      </c>
      <c r="AZ6" s="16" t="str">
        <f t="shared" si="16"/>
        <v>Pass</v>
      </c>
      <c r="BA6" s="143">
        <f>IF(OR(Survey!$AK6="Closed",ISBLANK(Survey!$AK6)),0,1)</f>
        <v>0</v>
      </c>
      <c r="BB6" s="165">
        <f>IF(ISBLANK(Survey!$AL6),1,0)</f>
        <v>1</v>
      </c>
      <c r="BC6" s="147" t="str" cm="1">
        <f t="array" ref="BC6">IF(OR(IF(OR($BE6+$BF6 = 2, $BG6=1), FALSE, TRUE), AND($BD6:$BD6 = 0)),"Pass","Fail")</f>
        <v>Pass</v>
      </c>
      <c r="BD6" s="143">
        <f>COUNTBLANK(Survey!$AM6:$AO6)</f>
        <v>3</v>
      </c>
      <c r="BE6" s="143">
        <f>IF(Survey!$I6="Yes",1,0)</f>
        <v>0</v>
      </c>
      <c r="BF6" s="143">
        <f>IF(OR(Survey!$M6="Mutual fund",Survey!$M6="Alternative mutual fund",Survey!$M6="Money market"),1,0)</f>
        <v>0</v>
      </c>
      <c r="BG6" s="148">
        <f>IF(OR(Survey!$M6="ETF",Survey!$M6="ETF, alternative mutual fund"),1,0)</f>
        <v>0</v>
      </c>
      <c r="BH6" s="16" t="str">
        <f t="shared" si="17"/>
        <v>Pass</v>
      </c>
      <c r="BI6" s="38" t="b">
        <f>OR(ISNUMBER(SEARCH("Yes",Survey!$AO6)),ISBLANK(Survey!$AO6))</f>
        <v>1</v>
      </c>
      <c r="BJ6" s="67" t="b">
        <f>NOT(ISBLANK(Survey!$AP6))</f>
        <v>0</v>
      </c>
      <c r="BK6" s="16" t="str">
        <f t="shared" si="18"/>
        <v>Pass</v>
      </c>
      <c r="BL6" s="143">
        <f>IF(Survey!$AW6=0, 0,1)</f>
        <v>0</v>
      </c>
      <c r="BM6" s="67">
        <f>Survey!$AQ6</f>
        <v>0</v>
      </c>
      <c r="BN6" s="67">
        <f>IFERROR((Survey!$AX6-ABS(Survey!$AY6)-ABS(Survey!$BD6))/Survey!$AW6,0)</f>
        <v>0</v>
      </c>
      <c r="BO6" s="67">
        <f>IF(AND($BM6&gt;$BN6-0.2,$BM6&lt;$BN6+0.2,ISBLANK(Survey!$AQ6)=FALSE),0,1)</f>
        <v>1</v>
      </c>
      <c r="BP6" s="165">
        <f>IF(ISBLANK(Survey!$AR6),1,0)</f>
        <v>1</v>
      </c>
      <c r="BQ6" s="16" t="str">
        <f t="shared" si="19"/>
        <v>Pass</v>
      </c>
      <c r="BR6" s="143">
        <f>IF(Survey!$AW6=0, 0,1)</f>
        <v>0</v>
      </c>
      <c r="BS6" s="67">
        <f>IF(AND(Survey!$AS6&gt;=0,Survey!$AS6&lt;=0.2,Survey!$AS6&lt;&gt;""),0,1)</f>
        <v>1</v>
      </c>
      <c r="BT6" s="143">
        <f>IF(ISBLANK(Survey!$AT6),1,0)</f>
        <v>1</v>
      </c>
      <c r="BU6" s="16" t="str">
        <f t="shared" si="20"/>
        <v>Fail</v>
      </c>
      <c r="BV6" s="165">
        <f>Survey!$AU6</f>
        <v>0</v>
      </c>
      <c r="BW6" s="16" t="str">
        <f t="shared" si="21"/>
        <v>Pass</v>
      </c>
      <c r="BX6" s="36">
        <f>Survey!$AV6</f>
        <v>0</v>
      </c>
      <c r="BY6" s="176">
        <f>Survey!$AW6+Survey!$AX6-ABS(Survey!$AY6)+ABS(Survey!$AZ6)-ABS(Survey!$BA6)+ABS(Survey!$BB6)-ABS(Survey!$BC6)-ABS(Survey!$BD6)+Survey!$BE6</f>
        <v>0</v>
      </c>
      <c r="BZ6" s="35">
        <f t="shared" si="22"/>
        <v>0</v>
      </c>
      <c r="CA6" s="17">
        <f t="shared" si="23"/>
        <v>0</v>
      </c>
      <c r="CB6" s="16" t="str">
        <f t="shared" si="24"/>
        <v>Pass</v>
      </c>
      <c r="CC6" s="38" t="b">
        <f>IF(ABS(Survey!$BE6)=0,TRUE,FALSE)</f>
        <v>1</v>
      </c>
      <c r="CD6" s="37" t="b">
        <f>NOT(ISBLANK(Survey!$BF6))</f>
        <v>0</v>
      </c>
      <c r="CE6" t="str">
        <f t="shared" si="25"/>
        <v>Fail</v>
      </c>
      <c r="CF6" s="29">
        <f>Survey!$AV6</f>
        <v>0</v>
      </c>
      <c r="CG6" s="29" cm="1">
        <f t="array" ref="CG6">SUM(SUMIF(Survey!BH6:BO6,{"&gt;0","&lt;0"})*{1,-1})-SUM(SUMIF(Survey!BQ6:BX6,{"&gt;0","&lt;0"})*{1,-1})</f>
        <v>0</v>
      </c>
      <c r="CH6" s="35" t="str">
        <f t="shared" si="26"/>
        <v>No holdings</v>
      </c>
      <c r="CI6">
        <f t="shared" si="27"/>
        <v>0</v>
      </c>
      <c r="CJ6" s="16" t="str">
        <f t="shared" si="28"/>
        <v>Fail</v>
      </c>
      <c r="CK6" s="36">
        <f>Survey!$AV6</f>
        <v>0</v>
      </c>
      <c r="CL6" s="36" cm="1">
        <f t="array" ref="CL6">SUM(SUMIF(Survey!BZ6:CS6,{"&gt;0","&lt;0"})*{1,-1})-SUM(SUMIF(Survey!CU6:DN6,{"&gt;0","&lt;0"})*{1,-1})</f>
        <v>0</v>
      </c>
      <c r="CM6" s="35" t="str">
        <f t="shared" si="29"/>
        <v>No holdings</v>
      </c>
      <c r="CN6" s="17">
        <f t="shared" si="30"/>
        <v>0</v>
      </c>
      <c r="CO6" s="16" t="str">
        <f t="shared" si="31"/>
        <v>Pass</v>
      </c>
      <c r="CP6" s="38" t="b">
        <f>IF(ABS(Survey!$CS6)=0,TRUE,FALSE)</f>
        <v>1</v>
      </c>
      <c r="CQ6" s="37" t="b">
        <f>NOT(ISBLANK(Survey!$CT6))</f>
        <v>0</v>
      </c>
      <c r="CR6" s="16" t="str">
        <f t="shared" si="32"/>
        <v>Pass</v>
      </c>
      <c r="CS6" s="38" t="b">
        <f>IF(ABS(Survey!$DN6)=0,TRUE,FALSE)</f>
        <v>1</v>
      </c>
      <c r="CT6" s="37" t="b">
        <f>NOT(ISBLANK(Survey!$DO6))</f>
        <v>0</v>
      </c>
      <c r="CU6" t="str">
        <f t="shared" si="33"/>
        <v>Pass</v>
      </c>
      <c r="CV6" s="29" cm="1">
        <f t="array" ref="CV6">SUM(SUMIF(Survey!CO6,{"&gt;0","&lt;0"})*{1,-1})+SUM(SUMIF(Survey!DJ6,{"&gt;0","&lt;0"})*{1,-1})</f>
        <v>0</v>
      </c>
      <c r="CW6" s="29">
        <f>SUM(SUMIF(Survey!DQ6:DW6,{"&gt;0","&lt;0"})*{1,-1})+SUM(SUMIF(Survey!DY6:EE6,{"&gt;0","&lt;0"})*{1,-1})</f>
        <v>0</v>
      </c>
      <c r="CX6">
        <f t="shared" si="34"/>
        <v>0</v>
      </c>
      <c r="CY6">
        <f t="shared" si="35"/>
        <v>0</v>
      </c>
      <c r="CZ6" s="16" t="str">
        <f t="shared" si="36"/>
        <v>Pass</v>
      </c>
      <c r="DA6" s="38" t="b">
        <f>IF(ABS(Survey!$DW6)=0,TRUE,FALSE)</f>
        <v>1</v>
      </c>
      <c r="DB6" s="37" t="b">
        <f>NOT(ISBLANK(Survey!DX6))</f>
        <v>0</v>
      </c>
      <c r="DC6" s="16" t="str">
        <f t="shared" si="37"/>
        <v>Pass</v>
      </c>
      <c r="DD6" s="38" t="b">
        <f>IF(ABS(Survey!$EE6)=0,TRUE,FALSE)</f>
        <v>1</v>
      </c>
      <c r="DE6" s="37" t="b">
        <f>NOT(ISBLANK(Survey!$EF6))</f>
        <v>0</v>
      </c>
      <c r="DF6" s="16" t="str">
        <f t="shared" si="38"/>
        <v>Fail</v>
      </c>
      <c r="DG6" s="36">
        <f>SUM(SUMIF(Survey!EL6:EN6,{"&gt;0","&lt;0"})*{1,-1})</f>
        <v>0</v>
      </c>
      <c r="DH6">
        <f t="shared" si="39"/>
        <v>0</v>
      </c>
      <c r="DI6">
        <f t="shared" si="40"/>
        <v>100</v>
      </c>
      <c r="DJ6" s="35" t="b">
        <f>IF(OR(Survey!$M6="ETF",Survey!$M6="ETF, alternative mutual fund",Survey!$M6="Closed-end", Survey!$M6="Split share corp"),TRUE,FALSE)</f>
        <v>0</v>
      </c>
      <c r="DK6" s="16" t="str">
        <f t="shared" si="41"/>
        <v>Fail</v>
      </c>
      <c r="DL6" s="36">
        <f>SUM(SUMIF(Survey!EP6:EV6,{"&gt;0","&lt;0"})*{1,-1})</f>
        <v>0</v>
      </c>
      <c r="DM6">
        <f t="shared" si="42"/>
        <v>0</v>
      </c>
      <c r="DN6" s="17">
        <f t="shared" si="43"/>
        <v>100</v>
      </c>
      <c r="DO6" s="16" t="str">
        <f t="shared" si="44"/>
        <v>Fail</v>
      </c>
      <c r="DP6" s="36">
        <f>SUM(SUMIF(Survey!EX6:FD6,{"&gt;0","&lt;0"})*{1,-1})</f>
        <v>0</v>
      </c>
      <c r="DQ6">
        <f t="shared" si="45"/>
        <v>0</v>
      </c>
      <c r="DR6" s="17">
        <f t="shared" si="46"/>
        <v>100</v>
      </c>
    </row>
    <row r="7" spans="1:122">
      <c r="A7">
        <v>7</v>
      </c>
      <c r="B7" t="str">
        <f t="shared" si="0"/>
        <v>Pass</v>
      </c>
      <c r="C7" t="str">
        <f>IF(COUNTBLANK(Survey!B7:FE7)=$C$2, "Pass", "Fail")</f>
        <v>Pass</v>
      </c>
      <c r="D7" t="str">
        <f t="shared" si="1"/>
        <v>Fail</v>
      </c>
      <c r="E7" t="str">
        <f>IF(OR(ISBLANK(Survey!AJ7),COUNTIF(G7:BB7,"Fail")),"Fail","Pass")</f>
        <v>Fail</v>
      </c>
      <c r="G7" s="16" t="str">
        <f t="shared" si="2"/>
        <v>Fail</v>
      </c>
      <c r="H7" s="177">
        <f>COUNTBLANK(Survey!B7:D7)+COUNTBLANK(Survey!G7)+COUNTBLANK(Survey!I7)+COUNTBLANK(Survey!K7:M7)+COUNTBLANK(Survey!P7)+COUNTBLANK(Survey!S7:U7)+COUNTBLANK(Survey!Y7:AA7)+COUNTBLANK(Survey!AD7:AE7)+COUNTBLANK(Survey!AI7:AI7)</f>
        <v>18</v>
      </c>
      <c r="I7" s="16" t="str">
        <f t="shared" si="3"/>
        <v>Fail</v>
      </c>
      <c r="J7" t="b">
        <f>IF(Survey!E7="No",TRUE,FALSE)</f>
        <v>0</v>
      </c>
      <c r="K7" s="34">
        <f>LEN(Survey!E7)</f>
        <v>0</v>
      </c>
      <c r="L7" s="16" t="str">
        <f t="shared" si="4"/>
        <v>Fail</v>
      </c>
      <c r="M7" t="b">
        <f>IF(Survey!F7="No",TRUE,FALSE)</f>
        <v>0</v>
      </c>
      <c r="N7" s="33">
        <f>LEN(Survey!F7)</f>
        <v>0</v>
      </c>
      <c r="O7" s="16" t="str">
        <f t="shared" si="5"/>
        <v>Pass</v>
      </c>
      <c r="P7" s="34">
        <f>MOD((LEN(Survey!H7)+2),11)</f>
        <v>2</v>
      </c>
      <c r="Q7" s="33" t="str">
        <f>IF(Survey!$L7="Prospectus fund", "Yes", "No")</f>
        <v>No</v>
      </c>
      <c r="R7" s="16" t="str">
        <f t="shared" si="6"/>
        <v>Pass</v>
      </c>
      <c r="S7" s="34">
        <f>MOD((LEN(Survey!J7)+2),11)</f>
        <v>2</v>
      </c>
      <c r="T7" s="35" t="b">
        <f>IF(OR(Survey!$M7="ETF",Survey!$M7="ETF, alternative mutual fund",Survey!$M7="Closed-end", Survey!$M7="Split share corp", Survey!$I7="Yes"),TRUE,FALSE)</f>
        <v>0</v>
      </c>
      <c r="U7" s="16" t="str">
        <f>IFERROR(IF(AND(OR(X7=Y7,Y7 = "Either"),NOT(ISBLANK(Survey!K7))),"Pass","Fail"),"Pass")</f>
        <v>Fail</v>
      </c>
      <c r="V7" s="36" cm="1">
        <f t="array" ref="V7">SUM(SUMIF(Survey!BZ7:CS7,{"&gt;0","&lt;0"})*{1,-1})</f>
        <v>0</v>
      </c>
      <c r="W7" s="38" cm="1">
        <f t="array" ref="W7">SUM(SUMIF(Survey!CC7,{"&gt;0","&lt;0"})*{1,-1})+SUM(SUMIF(Survey!CM7,{"&gt;0","&lt;0"})*{1,-1})</f>
        <v>0</v>
      </c>
      <c r="X7" s="38">
        <f>Survey!K7</f>
        <v>0</v>
      </c>
      <c r="Y7" s="37" t="str">
        <f t="shared" si="7"/>
        <v>Either</v>
      </c>
      <c r="Z7" s="16" t="str">
        <f t="shared" si="8"/>
        <v>Fail</v>
      </c>
      <c r="AA7" s="67" cm="1">
        <f t="array" ref="AA7">SUM(SUMIF(Survey!BZ7:CS7,{"&gt;0","&lt;0"})*{1,-1})+SUM(SUMIF(Survey!CU7:DN7,{"&gt;0","&lt;0"})*{1,-1})</f>
        <v>0</v>
      </c>
      <c r="AB7" s="67">
        <f>IFERROR(AA7/(Survey!$AV7),0)</f>
        <v>0</v>
      </c>
      <c r="AC7" s="128" t="b">
        <f>IF(OR(Survey!$M7="Alternative strategy or hedge",Survey!$M7="Other, illiquid",Survey!$L7="Prospectus fund"),TRUE,FALSE)</f>
        <v>0</v>
      </c>
      <c r="AD7" s="128" t="b">
        <f>NOT(ISBLANK(Survey!$M7))</f>
        <v>0</v>
      </c>
      <c r="AE7" s="16" t="str">
        <f t="shared" si="9"/>
        <v>Pass</v>
      </c>
      <c r="AF7" s="38" t="b">
        <f>NOT(ISNUMBER(SEARCH("Other",Survey!$P7)))</f>
        <v>1</v>
      </c>
      <c r="AG7" s="37" t="b">
        <f>NOT(ISBLANK(Survey!$Q7))</f>
        <v>0</v>
      </c>
      <c r="AH7" s="16" t="str">
        <f t="shared" si="10"/>
        <v>Pass</v>
      </c>
      <c r="AI7" s="143">
        <f>COUNTBLANK(Survey!$W7)</f>
        <v>1</v>
      </c>
      <c r="AJ7" s="67">
        <f>IF(AND(Survey!L7&lt;&gt;"Exempt fund",OR(Survey!$M7="ETF",Survey!$M7="ETF, alternative mutual fund",Survey!$M7="Mutual fund",Survey!$M7="Alternative mutual fund",Survey!$M7="Money market")),1,0)</f>
        <v>0</v>
      </c>
      <c r="AK7" s="16" t="str">
        <f t="shared" si="11"/>
        <v>Pass</v>
      </c>
      <c r="AL7" s="38" t="b">
        <f>NOT(ISNUMBER(SEARCH("Yes",Survey!$AA7)))</f>
        <v>1</v>
      </c>
      <c r="AM7" s="37" t="b">
        <f>IF(COUNTBLANK(Survey!$AB7:$AC7)=0,TRUE, FALSE)</f>
        <v>0</v>
      </c>
      <c r="AN7" s="16" t="str">
        <f t="shared" si="12"/>
        <v>Pass</v>
      </c>
      <c r="AO7" s="38" t="b">
        <f>NOT(ISNUMBER(SEARCH("Yes",Survey!$AD7)))</f>
        <v>1</v>
      </c>
      <c r="AP7" s="37" t="b">
        <f>NOT(ISBLANK(Survey!$AF7))</f>
        <v>0</v>
      </c>
      <c r="AQ7" s="16" t="str">
        <f t="shared" si="13"/>
        <v>Pass</v>
      </c>
      <c r="AR7" s="38" t="b">
        <f>NOT(OR(ISNUMBER(SEARCH("Other",Survey!$AF7)),ISNUMBER(SEARCH("Multiple",Survey!$AF7))))</f>
        <v>1</v>
      </c>
      <c r="AS7" s="37" t="b">
        <f>NOT(ISBLANK(Survey!$AG7))</f>
        <v>0</v>
      </c>
      <c r="AT7" s="16" t="str">
        <f t="shared" si="14"/>
        <v>Fail</v>
      </c>
      <c r="AU7" s="143">
        <f>IF(ABS(Survey!$AV7)&gt;0, 1,0)</f>
        <v>0</v>
      </c>
      <c r="AV7" s="143">
        <f>IF(COUNTBLANK(Survey!$AJ7)=0,1,0)</f>
        <v>0</v>
      </c>
      <c r="AW7" s="16" t="str">
        <f t="shared" si="15"/>
        <v>Pass</v>
      </c>
      <c r="AX7" s="143">
        <f>IF(ISBLANK(Survey!$AJ7),0,1)</f>
        <v>0</v>
      </c>
      <c r="AY7" s="165">
        <f>COUNTBLANK(Survey!$AK7)</f>
        <v>1</v>
      </c>
      <c r="AZ7" s="16" t="str">
        <f t="shared" si="16"/>
        <v>Pass</v>
      </c>
      <c r="BA7" s="143">
        <f>IF(OR(Survey!$AK7="Closed",ISBLANK(Survey!$AK7)),0,1)</f>
        <v>0</v>
      </c>
      <c r="BB7" s="165">
        <f>IF(ISBLANK(Survey!$AL7),1,0)</f>
        <v>1</v>
      </c>
      <c r="BC7" s="147" t="str" cm="1">
        <f t="array" ref="BC7">IF(OR(IF(OR($BE7+$BF7 = 2, $BG7=1), FALSE, TRUE), AND($BD7:$BD7 = 0)),"Pass","Fail")</f>
        <v>Pass</v>
      </c>
      <c r="BD7" s="143">
        <f>COUNTBLANK(Survey!$AM7:$AO7)</f>
        <v>3</v>
      </c>
      <c r="BE7" s="143">
        <f>IF(Survey!$I7="Yes",1,0)</f>
        <v>0</v>
      </c>
      <c r="BF7" s="143">
        <f>IF(OR(Survey!$M7="Mutual fund",Survey!$M7="Alternative mutual fund",Survey!$M7="Money market"),1,0)</f>
        <v>0</v>
      </c>
      <c r="BG7" s="148">
        <f>IF(OR(Survey!$M7="ETF",Survey!$M7="ETF, alternative mutual fund"),1,0)</f>
        <v>0</v>
      </c>
      <c r="BH7" s="16" t="str">
        <f t="shared" si="17"/>
        <v>Pass</v>
      </c>
      <c r="BI7" s="38" t="b">
        <f>OR(ISNUMBER(SEARCH("Yes",Survey!$AO7)),ISBLANK(Survey!$AO7))</f>
        <v>1</v>
      </c>
      <c r="BJ7" s="67" t="b">
        <f>NOT(ISBLANK(Survey!$AP7))</f>
        <v>0</v>
      </c>
      <c r="BK7" s="16" t="str">
        <f t="shared" si="18"/>
        <v>Pass</v>
      </c>
      <c r="BL7" s="143">
        <f>IF(Survey!$AW7=0, 0,1)</f>
        <v>0</v>
      </c>
      <c r="BM7" s="67">
        <f>Survey!$AQ7</f>
        <v>0</v>
      </c>
      <c r="BN7" s="67">
        <f>IFERROR((Survey!$AX7-ABS(Survey!$AY7)-ABS(Survey!$BD7))/Survey!$AW7,0)</f>
        <v>0</v>
      </c>
      <c r="BO7" s="67">
        <f>IF(AND($BM7&gt;$BN7-0.2,$BM7&lt;$BN7+0.2,ISBLANK(Survey!$AQ7)=FALSE),0,1)</f>
        <v>1</v>
      </c>
      <c r="BP7" s="165">
        <f>IF(ISBLANK(Survey!$AR7),1,0)</f>
        <v>1</v>
      </c>
      <c r="BQ7" s="16" t="str">
        <f t="shared" si="19"/>
        <v>Pass</v>
      </c>
      <c r="BR7" s="143">
        <f>IF(Survey!$AW7=0, 0,1)</f>
        <v>0</v>
      </c>
      <c r="BS7" s="67">
        <f>IF(AND(Survey!$AS7&gt;=0,Survey!$AS7&lt;=0.2,Survey!$AS7&lt;&gt;""),0,1)</f>
        <v>1</v>
      </c>
      <c r="BT7" s="143">
        <f>IF(ISBLANK(Survey!$AT7),1,0)</f>
        <v>1</v>
      </c>
      <c r="BU7" s="16" t="str">
        <f t="shared" si="20"/>
        <v>Fail</v>
      </c>
      <c r="BV7" s="165">
        <f>Survey!$AU7</f>
        <v>0</v>
      </c>
      <c r="BW7" s="16" t="str">
        <f t="shared" si="21"/>
        <v>Pass</v>
      </c>
      <c r="BX7" s="36">
        <f>Survey!$AV7</f>
        <v>0</v>
      </c>
      <c r="BY7" s="176">
        <f>Survey!$AW7+Survey!$AX7-ABS(Survey!$AY7)+ABS(Survey!$AZ7)-ABS(Survey!$BA7)+ABS(Survey!$BB7)-ABS(Survey!$BC7)-ABS(Survey!$BD7)+Survey!$BE7</f>
        <v>0</v>
      </c>
      <c r="BZ7" s="35">
        <f t="shared" si="22"/>
        <v>0</v>
      </c>
      <c r="CA7" s="17">
        <f t="shared" si="23"/>
        <v>0</v>
      </c>
      <c r="CB7" s="16" t="str">
        <f t="shared" si="24"/>
        <v>Pass</v>
      </c>
      <c r="CC7" s="38" t="b">
        <f>IF(ABS(Survey!$BE7)=0,TRUE,FALSE)</f>
        <v>1</v>
      </c>
      <c r="CD7" s="37" t="b">
        <f>NOT(ISBLANK(Survey!$BF7))</f>
        <v>0</v>
      </c>
      <c r="CE7" t="str">
        <f t="shared" si="25"/>
        <v>Fail</v>
      </c>
      <c r="CF7" s="29">
        <f>Survey!$AV7</f>
        <v>0</v>
      </c>
      <c r="CG7" s="29" cm="1">
        <f t="array" ref="CG7">SUM(SUMIF(Survey!BH7:BO7,{"&gt;0","&lt;0"})*{1,-1})-SUM(SUMIF(Survey!BQ7:BX7,{"&gt;0","&lt;0"})*{1,-1})</f>
        <v>0</v>
      </c>
      <c r="CH7" s="35" t="str">
        <f t="shared" si="26"/>
        <v>No holdings</v>
      </c>
      <c r="CI7">
        <f t="shared" si="27"/>
        <v>0</v>
      </c>
      <c r="CJ7" s="16" t="str">
        <f t="shared" si="28"/>
        <v>Fail</v>
      </c>
      <c r="CK7" s="36">
        <f>Survey!$AV7</f>
        <v>0</v>
      </c>
      <c r="CL7" s="36" cm="1">
        <f t="array" ref="CL7">SUM(SUMIF(Survey!BZ7:CS7,{"&gt;0","&lt;0"})*{1,-1})-SUM(SUMIF(Survey!CU7:DN7,{"&gt;0","&lt;0"})*{1,-1})</f>
        <v>0</v>
      </c>
      <c r="CM7" s="35" t="str">
        <f t="shared" si="29"/>
        <v>No holdings</v>
      </c>
      <c r="CN7" s="17">
        <f t="shared" si="30"/>
        <v>0</v>
      </c>
      <c r="CO7" s="16" t="str">
        <f t="shared" si="31"/>
        <v>Pass</v>
      </c>
      <c r="CP7" s="38" t="b">
        <f>IF(ABS(Survey!$CS7)=0,TRUE,FALSE)</f>
        <v>1</v>
      </c>
      <c r="CQ7" s="37" t="b">
        <f>NOT(ISBLANK(Survey!$CT7))</f>
        <v>0</v>
      </c>
      <c r="CR7" s="16" t="str">
        <f t="shared" si="32"/>
        <v>Pass</v>
      </c>
      <c r="CS7" s="38" t="b">
        <f>IF(ABS(Survey!$DN7)=0,TRUE,FALSE)</f>
        <v>1</v>
      </c>
      <c r="CT7" s="37" t="b">
        <f>NOT(ISBLANK(Survey!$DO7))</f>
        <v>0</v>
      </c>
      <c r="CU7" t="str">
        <f t="shared" si="33"/>
        <v>Pass</v>
      </c>
      <c r="CV7" s="29" cm="1">
        <f t="array" ref="CV7">SUM(SUMIF(Survey!CO7,{"&gt;0","&lt;0"})*{1,-1})+SUM(SUMIF(Survey!DJ7,{"&gt;0","&lt;0"})*{1,-1})</f>
        <v>0</v>
      </c>
      <c r="CW7" s="29">
        <f>SUM(SUMIF(Survey!DQ7:DW7,{"&gt;0","&lt;0"})*{1,-1})+SUM(SUMIF(Survey!DY7:EE7,{"&gt;0","&lt;0"})*{1,-1})</f>
        <v>0</v>
      </c>
      <c r="CX7">
        <f t="shared" si="34"/>
        <v>0</v>
      </c>
      <c r="CY7">
        <f t="shared" si="35"/>
        <v>0</v>
      </c>
      <c r="CZ7" s="16" t="str">
        <f t="shared" si="36"/>
        <v>Pass</v>
      </c>
      <c r="DA7" s="38" t="b">
        <f>IF(ABS(Survey!$DW7)=0,TRUE,FALSE)</f>
        <v>1</v>
      </c>
      <c r="DB7" s="37" t="b">
        <f>NOT(ISBLANK(Survey!DX7))</f>
        <v>0</v>
      </c>
      <c r="DC7" s="16" t="str">
        <f t="shared" si="37"/>
        <v>Pass</v>
      </c>
      <c r="DD7" s="38" t="b">
        <f>IF(ABS(Survey!$EE7)=0,TRUE,FALSE)</f>
        <v>1</v>
      </c>
      <c r="DE7" s="37" t="b">
        <f>NOT(ISBLANK(Survey!$EF7))</f>
        <v>0</v>
      </c>
      <c r="DF7" s="16" t="str">
        <f t="shared" si="38"/>
        <v>Fail</v>
      </c>
      <c r="DG7" s="36">
        <f>SUM(SUMIF(Survey!EL7:EN7,{"&gt;0","&lt;0"})*{1,-1})</f>
        <v>0</v>
      </c>
      <c r="DH7">
        <f t="shared" si="39"/>
        <v>0</v>
      </c>
      <c r="DI7">
        <f t="shared" si="40"/>
        <v>100</v>
      </c>
      <c r="DJ7" s="35" t="b">
        <f>IF(OR(Survey!$M7="ETF",Survey!$M7="ETF, alternative mutual fund",Survey!$M7="Closed-end", Survey!$M7="Split share corp"),TRUE,FALSE)</f>
        <v>0</v>
      </c>
      <c r="DK7" s="16" t="str">
        <f t="shared" si="41"/>
        <v>Fail</v>
      </c>
      <c r="DL7" s="36">
        <f>SUM(SUMIF(Survey!EP7:EV7,{"&gt;0","&lt;0"})*{1,-1})</f>
        <v>0</v>
      </c>
      <c r="DM7">
        <f t="shared" si="42"/>
        <v>0</v>
      </c>
      <c r="DN7" s="17">
        <f t="shared" si="43"/>
        <v>100</v>
      </c>
      <c r="DO7" s="16" t="str">
        <f t="shared" si="44"/>
        <v>Fail</v>
      </c>
      <c r="DP7" s="36">
        <f>SUM(SUMIF(Survey!EX7:FD7,{"&gt;0","&lt;0"})*{1,-1})</f>
        <v>0</v>
      </c>
      <c r="DQ7">
        <f t="shared" si="45"/>
        <v>0</v>
      </c>
      <c r="DR7" s="17">
        <f t="shared" si="46"/>
        <v>100</v>
      </c>
    </row>
    <row r="8" spans="1:122">
      <c r="A8">
        <v>8</v>
      </c>
      <c r="B8" t="str">
        <f t="shared" si="0"/>
        <v>Pass</v>
      </c>
      <c r="C8" t="str">
        <f>IF(COUNTBLANK(Survey!B8:FE8)=$C$2, "Pass", "Fail")</f>
        <v>Pass</v>
      </c>
      <c r="D8" t="str">
        <f t="shared" si="1"/>
        <v>Fail</v>
      </c>
      <c r="E8" t="str">
        <f>IF(OR(ISBLANK(Survey!AJ8),COUNTIF(G8:BB8,"Fail")),"Fail","Pass")</f>
        <v>Fail</v>
      </c>
      <c r="G8" s="16" t="str">
        <f t="shared" si="2"/>
        <v>Fail</v>
      </c>
      <c r="H8" s="177">
        <f>COUNTBLANK(Survey!B8:D8)+COUNTBLANK(Survey!G8)+COUNTBLANK(Survey!I8)+COUNTBLANK(Survey!K8:M8)+COUNTBLANK(Survey!P8)+COUNTBLANK(Survey!S8:U8)+COUNTBLANK(Survey!Y8:AA8)+COUNTBLANK(Survey!AD8:AE8)+COUNTBLANK(Survey!AI8:AI8)</f>
        <v>18</v>
      </c>
      <c r="I8" s="16" t="str">
        <f t="shared" si="3"/>
        <v>Fail</v>
      </c>
      <c r="J8" t="b">
        <f>IF(Survey!E8="No",TRUE,FALSE)</f>
        <v>0</v>
      </c>
      <c r="K8" s="34">
        <f>LEN(Survey!E8)</f>
        <v>0</v>
      </c>
      <c r="L8" s="16" t="str">
        <f t="shared" si="4"/>
        <v>Fail</v>
      </c>
      <c r="M8" t="b">
        <f>IF(Survey!F8="No",TRUE,FALSE)</f>
        <v>0</v>
      </c>
      <c r="N8" s="33">
        <f>LEN(Survey!F8)</f>
        <v>0</v>
      </c>
      <c r="O8" s="16" t="str">
        <f t="shared" si="5"/>
        <v>Pass</v>
      </c>
      <c r="P8" s="34">
        <f>MOD((LEN(Survey!H8)+2),11)</f>
        <v>2</v>
      </c>
      <c r="Q8" s="33" t="str">
        <f>IF(Survey!$L8="Prospectus fund", "Yes", "No")</f>
        <v>No</v>
      </c>
      <c r="R8" s="16" t="str">
        <f t="shared" si="6"/>
        <v>Pass</v>
      </c>
      <c r="S8" s="34">
        <f>MOD((LEN(Survey!J8)+2),11)</f>
        <v>2</v>
      </c>
      <c r="T8" s="35" t="b">
        <f>IF(OR(Survey!$M8="ETF",Survey!$M8="ETF, alternative mutual fund",Survey!$M8="Closed-end", Survey!$M8="Split share corp", Survey!$I8="Yes"),TRUE,FALSE)</f>
        <v>0</v>
      </c>
      <c r="U8" s="16" t="str">
        <f>IFERROR(IF(AND(OR(X8=Y8,Y8 = "Either"),NOT(ISBLANK(Survey!K8))),"Pass","Fail"),"Pass")</f>
        <v>Fail</v>
      </c>
      <c r="V8" s="36" cm="1">
        <f t="array" ref="V8">SUM(SUMIF(Survey!BZ8:CS8,{"&gt;0","&lt;0"})*{1,-1})</f>
        <v>0</v>
      </c>
      <c r="W8" s="38" cm="1">
        <f t="array" ref="W8">SUM(SUMIF(Survey!CC8,{"&gt;0","&lt;0"})*{1,-1})+SUM(SUMIF(Survey!CM8,{"&gt;0","&lt;0"})*{1,-1})</f>
        <v>0</v>
      </c>
      <c r="X8" s="38">
        <f>Survey!K8</f>
        <v>0</v>
      </c>
      <c r="Y8" s="37" t="str">
        <f t="shared" si="7"/>
        <v>Either</v>
      </c>
      <c r="Z8" s="16" t="str">
        <f t="shared" si="8"/>
        <v>Fail</v>
      </c>
      <c r="AA8" s="67" cm="1">
        <f t="array" ref="AA8">SUM(SUMIF(Survey!BZ8:CS8,{"&gt;0","&lt;0"})*{1,-1})+SUM(SUMIF(Survey!CU8:DN8,{"&gt;0","&lt;0"})*{1,-1})</f>
        <v>0</v>
      </c>
      <c r="AB8" s="67">
        <f>IFERROR(AA8/(Survey!$AV8),0)</f>
        <v>0</v>
      </c>
      <c r="AC8" s="128" t="b">
        <f>IF(OR(Survey!$M8="Alternative strategy or hedge",Survey!$M8="Other, illiquid",Survey!$L8="Prospectus fund"),TRUE,FALSE)</f>
        <v>0</v>
      </c>
      <c r="AD8" s="128" t="b">
        <f>NOT(ISBLANK(Survey!$M8))</f>
        <v>0</v>
      </c>
      <c r="AE8" s="16" t="str">
        <f t="shared" si="9"/>
        <v>Pass</v>
      </c>
      <c r="AF8" s="38" t="b">
        <f>NOT(ISNUMBER(SEARCH("Other",Survey!$P8)))</f>
        <v>1</v>
      </c>
      <c r="AG8" s="37" t="b">
        <f>NOT(ISBLANK(Survey!$Q8))</f>
        <v>0</v>
      </c>
      <c r="AH8" s="16" t="str">
        <f t="shared" si="10"/>
        <v>Pass</v>
      </c>
      <c r="AI8" s="143">
        <f>COUNTBLANK(Survey!$W8)</f>
        <v>1</v>
      </c>
      <c r="AJ8" s="67">
        <f>IF(AND(Survey!L8&lt;&gt;"Exempt fund",OR(Survey!$M8="ETF",Survey!$M8="ETF, alternative mutual fund",Survey!$M8="Mutual fund",Survey!$M8="Alternative mutual fund",Survey!$M8="Money market")),1,0)</f>
        <v>0</v>
      </c>
      <c r="AK8" s="16" t="str">
        <f t="shared" si="11"/>
        <v>Pass</v>
      </c>
      <c r="AL8" s="38" t="b">
        <f>NOT(ISNUMBER(SEARCH("Yes",Survey!$AA8)))</f>
        <v>1</v>
      </c>
      <c r="AM8" s="37" t="b">
        <f>IF(COUNTBLANK(Survey!$AB8:$AC8)=0,TRUE, FALSE)</f>
        <v>0</v>
      </c>
      <c r="AN8" s="16" t="str">
        <f t="shared" si="12"/>
        <v>Pass</v>
      </c>
      <c r="AO8" s="38" t="b">
        <f>NOT(ISNUMBER(SEARCH("Yes",Survey!$AD8)))</f>
        <v>1</v>
      </c>
      <c r="AP8" s="37" t="b">
        <f>NOT(ISBLANK(Survey!$AF8))</f>
        <v>0</v>
      </c>
      <c r="AQ8" s="16" t="str">
        <f t="shared" si="13"/>
        <v>Pass</v>
      </c>
      <c r="AR8" s="38" t="b">
        <f>NOT(OR(ISNUMBER(SEARCH("Other",Survey!$AF8)),ISNUMBER(SEARCH("Multiple",Survey!$AF8))))</f>
        <v>1</v>
      </c>
      <c r="AS8" s="37" t="b">
        <f>NOT(ISBLANK(Survey!$AG8))</f>
        <v>0</v>
      </c>
      <c r="AT8" s="16" t="str">
        <f t="shared" si="14"/>
        <v>Fail</v>
      </c>
      <c r="AU8" s="143">
        <f>IF(ABS(Survey!$AV8)&gt;0, 1,0)</f>
        <v>0</v>
      </c>
      <c r="AV8" s="143">
        <f>IF(COUNTBLANK(Survey!$AJ8)=0,1,0)</f>
        <v>0</v>
      </c>
      <c r="AW8" s="16" t="str">
        <f t="shared" si="15"/>
        <v>Pass</v>
      </c>
      <c r="AX8" s="143">
        <f>IF(ISBLANK(Survey!$AJ8),0,1)</f>
        <v>0</v>
      </c>
      <c r="AY8" s="165">
        <f>COUNTBLANK(Survey!$AK8)</f>
        <v>1</v>
      </c>
      <c r="AZ8" s="16" t="str">
        <f t="shared" si="16"/>
        <v>Pass</v>
      </c>
      <c r="BA8" s="143">
        <f>IF(OR(Survey!$AK8="Closed",ISBLANK(Survey!$AK8)),0,1)</f>
        <v>0</v>
      </c>
      <c r="BB8" s="165">
        <f>IF(ISBLANK(Survey!$AL8),1,0)</f>
        <v>1</v>
      </c>
      <c r="BC8" s="147" t="str" cm="1">
        <f t="array" ref="BC8">IF(OR(IF(OR($BE8+$BF8 = 2, $BG8=1), FALSE, TRUE), AND($BD8:$BD8 = 0)),"Pass","Fail")</f>
        <v>Pass</v>
      </c>
      <c r="BD8" s="143">
        <f>COUNTBLANK(Survey!$AM8:$AO8)</f>
        <v>3</v>
      </c>
      <c r="BE8" s="143">
        <f>IF(Survey!$I8="Yes",1,0)</f>
        <v>0</v>
      </c>
      <c r="BF8" s="143">
        <f>IF(OR(Survey!$M8="Mutual fund",Survey!$M8="Alternative mutual fund",Survey!$M8="Money market"),1,0)</f>
        <v>0</v>
      </c>
      <c r="BG8" s="148">
        <f>IF(OR(Survey!$M8="ETF",Survey!$M8="ETF, alternative mutual fund"),1,0)</f>
        <v>0</v>
      </c>
      <c r="BH8" s="16" t="str">
        <f t="shared" si="17"/>
        <v>Pass</v>
      </c>
      <c r="BI8" s="38" t="b">
        <f>OR(ISNUMBER(SEARCH("Yes",Survey!$AO8)),ISBLANK(Survey!$AO8))</f>
        <v>1</v>
      </c>
      <c r="BJ8" s="67" t="b">
        <f>NOT(ISBLANK(Survey!$AP8))</f>
        <v>0</v>
      </c>
      <c r="BK8" s="16" t="str">
        <f t="shared" si="18"/>
        <v>Pass</v>
      </c>
      <c r="BL8" s="143">
        <f>IF(Survey!$AW8=0, 0,1)</f>
        <v>0</v>
      </c>
      <c r="BM8" s="67">
        <f>Survey!$AQ8</f>
        <v>0</v>
      </c>
      <c r="BN8" s="67">
        <f>IFERROR((Survey!$AX8-ABS(Survey!$AY8)-ABS(Survey!$BD8))/Survey!$AW8,0)</f>
        <v>0</v>
      </c>
      <c r="BO8" s="67">
        <f>IF(AND($BM8&gt;$BN8-0.2,$BM8&lt;$BN8+0.2,ISBLANK(Survey!$AQ8)=FALSE),0,1)</f>
        <v>1</v>
      </c>
      <c r="BP8" s="165">
        <f>IF(ISBLANK(Survey!$AR8),1,0)</f>
        <v>1</v>
      </c>
      <c r="BQ8" s="16" t="str">
        <f t="shared" si="19"/>
        <v>Pass</v>
      </c>
      <c r="BR8" s="143">
        <f>IF(Survey!$AW8=0, 0,1)</f>
        <v>0</v>
      </c>
      <c r="BS8" s="67">
        <f>IF(AND(Survey!$AS8&gt;=0,Survey!$AS8&lt;=0.2,Survey!$AS8&lt;&gt;""),0,1)</f>
        <v>1</v>
      </c>
      <c r="BT8" s="143">
        <f>IF(ISBLANK(Survey!$AT8),1,0)</f>
        <v>1</v>
      </c>
      <c r="BU8" s="16" t="str">
        <f t="shared" si="20"/>
        <v>Fail</v>
      </c>
      <c r="BV8" s="165">
        <f>Survey!$AU8</f>
        <v>0</v>
      </c>
      <c r="BW8" s="16" t="str">
        <f t="shared" si="21"/>
        <v>Pass</v>
      </c>
      <c r="BX8" s="36">
        <f>Survey!$AV8</f>
        <v>0</v>
      </c>
      <c r="BY8" s="176">
        <f>Survey!$AW8+Survey!$AX8-ABS(Survey!$AY8)+ABS(Survey!$AZ8)-ABS(Survey!$BA8)+ABS(Survey!$BB8)-ABS(Survey!$BC8)-ABS(Survey!$BD8)+Survey!$BE8</f>
        <v>0</v>
      </c>
      <c r="BZ8" s="35">
        <f t="shared" si="22"/>
        <v>0</v>
      </c>
      <c r="CA8" s="17">
        <f t="shared" si="23"/>
        <v>0</v>
      </c>
      <c r="CB8" s="16" t="str">
        <f t="shared" si="24"/>
        <v>Pass</v>
      </c>
      <c r="CC8" s="38" t="b">
        <f>IF(ABS(Survey!$BE8)=0,TRUE,FALSE)</f>
        <v>1</v>
      </c>
      <c r="CD8" s="37" t="b">
        <f>NOT(ISBLANK(Survey!$BF8))</f>
        <v>0</v>
      </c>
      <c r="CE8" t="str">
        <f t="shared" si="25"/>
        <v>Fail</v>
      </c>
      <c r="CF8" s="29">
        <f>Survey!$AV8</f>
        <v>0</v>
      </c>
      <c r="CG8" s="29" cm="1">
        <f t="array" ref="CG8">SUM(SUMIF(Survey!BH8:BO8,{"&gt;0","&lt;0"})*{1,-1})-SUM(SUMIF(Survey!BQ8:BX8,{"&gt;0","&lt;0"})*{1,-1})</f>
        <v>0</v>
      </c>
      <c r="CH8" s="35" t="str">
        <f t="shared" si="26"/>
        <v>No holdings</v>
      </c>
      <c r="CI8">
        <f t="shared" si="27"/>
        <v>0</v>
      </c>
      <c r="CJ8" s="16" t="str">
        <f t="shared" si="28"/>
        <v>Fail</v>
      </c>
      <c r="CK8" s="36">
        <f>Survey!$AV8</f>
        <v>0</v>
      </c>
      <c r="CL8" s="36" cm="1">
        <f t="array" ref="CL8">SUM(SUMIF(Survey!BZ8:CS8,{"&gt;0","&lt;0"})*{1,-1})-SUM(SUMIF(Survey!CU8:DN8,{"&gt;0","&lt;0"})*{1,-1})</f>
        <v>0</v>
      </c>
      <c r="CM8" s="35" t="str">
        <f t="shared" si="29"/>
        <v>No holdings</v>
      </c>
      <c r="CN8" s="17">
        <f t="shared" si="30"/>
        <v>0</v>
      </c>
      <c r="CO8" s="16" t="str">
        <f t="shared" si="31"/>
        <v>Pass</v>
      </c>
      <c r="CP8" s="38" t="b">
        <f>IF(ABS(Survey!$CS8)=0,TRUE,FALSE)</f>
        <v>1</v>
      </c>
      <c r="CQ8" s="37" t="b">
        <f>NOT(ISBLANK(Survey!$CT8))</f>
        <v>0</v>
      </c>
      <c r="CR8" s="16" t="str">
        <f t="shared" si="32"/>
        <v>Pass</v>
      </c>
      <c r="CS8" s="38" t="b">
        <f>IF(ABS(Survey!$DN8)=0,TRUE,FALSE)</f>
        <v>1</v>
      </c>
      <c r="CT8" s="37" t="b">
        <f>NOT(ISBLANK(Survey!$DO8))</f>
        <v>0</v>
      </c>
      <c r="CU8" t="str">
        <f t="shared" si="33"/>
        <v>Pass</v>
      </c>
      <c r="CV8" s="29" cm="1">
        <f t="array" ref="CV8">SUM(SUMIF(Survey!CO8,{"&gt;0","&lt;0"})*{1,-1})+SUM(SUMIF(Survey!DJ8,{"&gt;0","&lt;0"})*{1,-1})</f>
        <v>0</v>
      </c>
      <c r="CW8" s="29">
        <f>SUM(SUMIF(Survey!DQ8:DW8,{"&gt;0","&lt;0"})*{1,-1})+SUM(SUMIF(Survey!DY8:EE8,{"&gt;0","&lt;0"})*{1,-1})</f>
        <v>0</v>
      </c>
      <c r="CX8">
        <f t="shared" si="34"/>
        <v>0</v>
      </c>
      <c r="CY8">
        <f t="shared" si="35"/>
        <v>0</v>
      </c>
      <c r="CZ8" s="16" t="str">
        <f t="shared" si="36"/>
        <v>Pass</v>
      </c>
      <c r="DA8" s="38" t="b">
        <f>IF(ABS(Survey!$DW8)=0,TRUE,FALSE)</f>
        <v>1</v>
      </c>
      <c r="DB8" s="37" t="b">
        <f>NOT(ISBLANK(Survey!DX8))</f>
        <v>0</v>
      </c>
      <c r="DC8" s="16" t="str">
        <f t="shared" si="37"/>
        <v>Pass</v>
      </c>
      <c r="DD8" s="38" t="b">
        <f>IF(ABS(Survey!$EE8)=0,TRUE,FALSE)</f>
        <v>1</v>
      </c>
      <c r="DE8" s="37" t="b">
        <f>NOT(ISBLANK(Survey!$EF8))</f>
        <v>0</v>
      </c>
      <c r="DF8" s="16" t="str">
        <f t="shared" si="38"/>
        <v>Fail</v>
      </c>
      <c r="DG8" s="36">
        <f>SUM(SUMIF(Survey!EL8:EN8,{"&gt;0","&lt;0"})*{1,-1})</f>
        <v>0</v>
      </c>
      <c r="DH8">
        <f t="shared" si="39"/>
        <v>0</v>
      </c>
      <c r="DI8">
        <f t="shared" si="40"/>
        <v>100</v>
      </c>
      <c r="DJ8" s="35" t="b">
        <f>IF(OR(Survey!$M8="ETF",Survey!$M8="ETF, alternative mutual fund",Survey!$M8="Closed-end", Survey!$M8="Split share corp"),TRUE,FALSE)</f>
        <v>0</v>
      </c>
      <c r="DK8" s="16" t="str">
        <f t="shared" si="41"/>
        <v>Fail</v>
      </c>
      <c r="DL8" s="36">
        <f>SUM(SUMIF(Survey!EP8:EV8,{"&gt;0","&lt;0"})*{1,-1})</f>
        <v>0</v>
      </c>
      <c r="DM8">
        <f t="shared" si="42"/>
        <v>0</v>
      </c>
      <c r="DN8" s="17">
        <f t="shared" si="43"/>
        <v>100</v>
      </c>
      <c r="DO8" s="16" t="str">
        <f t="shared" si="44"/>
        <v>Fail</v>
      </c>
      <c r="DP8" s="36">
        <f>SUM(SUMIF(Survey!EX8:FD8,{"&gt;0","&lt;0"})*{1,-1})</f>
        <v>0</v>
      </c>
      <c r="DQ8">
        <f t="shared" si="45"/>
        <v>0</v>
      </c>
      <c r="DR8" s="17">
        <f t="shared" si="46"/>
        <v>100</v>
      </c>
    </row>
    <row r="9" spans="1:122">
      <c r="A9">
        <v>9</v>
      </c>
      <c r="B9" t="str">
        <f t="shared" si="0"/>
        <v>Pass</v>
      </c>
      <c r="C9" t="str">
        <f>IF(COUNTBLANK(Survey!B9:FE9)=$C$2, "Pass", "Fail")</f>
        <v>Pass</v>
      </c>
      <c r="D9" t="str">
        <f t="shared" si="1"/>
        <v>Fail</v>
      </c>
      <c r="E9" t="str">
        <f>IF(OR(ISBLANK(Survey!AJ9),COUNTIF(G9:BB9,"Fail")),"Fail","Pass")</f>
        <v>Fail</v>
      </c>
      <c r="G9" s="16" t="str">
        <f t="shared" si="2"/>
        <v>Fail</v>
      </c>
      <c r="H9" s="177">
        <f>COUNTBLANK(Survey!B9:D9)+COUNTBLANK(Survey!G9)+COUNTBLANK(Survey!I9)+COUNTBLANK(Survey!K9:M9)+COUNTBLANK(Survey!P9)+COUNTBLANK(Survey!S9:U9)+COUNTBLANK(Survey!Y9:AA9)+COUNTBLANK(Survey!AD9:AE9)+COUNTBLANK(Survey!AI9:AI9)</f>
        <v>18</v>
      </c>
      <c r="I9" s="16" t="str">
        <f t="shared" si="3"/>
        <v>Fail</v>
      </c>
      <c r="J9" t="b">
        <f>IF(Survey!E9="No",TRUE,FALSE)</f>
        <v>0</v>
      </c>
      <c r="K9" s="34">
        <f>LEN(Survey!E9)</f>
        <v>0</v>
      </c>
      <c r="L9" s="16" t="str">
        <f t="shared" si="4"/>
        <v>Fail</v>
      </c>
      <c r="M9" t="b">
        <f>IF(Survey!F9="No",TRUE,FALSE)</f>
        <v>0</v>
      </c>
      <c r="N9" s="33">
        <f>LEN(Survey!F9)</f>
        <v>0</v>
      </c>
      <c r="O9" s="16" t="str">
        <f t="shared" si="5"/>
        <v>Pass</v>
      </c>
      <c r="P9" s="34">
        <f>MOD((LEN(Survey!H9)+2),11)</f>
        <v>2</v>
      </c>
      <c r="Q9" s="33" t="str">
        <f>IF(Survey!$L9="Prospectus fund", "Yes", "No")</f>
        <v>No</v>
      </c>
      <c r="R9" s="16" t="str">
        <f t="shared" si="6"/>
        <v>Pass</v>
      </c>
      <c r="S9" s="34">
        <f>MOD((LEN(Survey!J9)+2),11)</f>
        <v>2</v>
      </c>
      <c r="T9" s="35" t="b">
        <f>IF(OR(Survey!$M9="ETF",Survey!$M9="ETF, alternative mutual fund",Survey!$M9="Closed-end", Survey!$M9="Split share corp", Survey!$I9="Yes"),TRUE,FALSE)</f>
        <v>0</v>
      </c>
      <c r="U9" s="16" t="str">
        <f>IFERROR(IF(AND(OR(X9=Y9,Y9 = "Either"),NOT(ISBLANK(Survey!K9))),"Pass","Fail"),"Pass")</f>
        <v>Fail</v>
      </c>
      <c r="V9" s="36" cm="1">
        <f t="array" ref="V9">SUM(SUMIF(Survey!BZ9:CS9,{"&gt;0","&lt;0"})*{1,-1})</f>
        <v>0</v>
      </c>
      <c r="W9" s="38" cm="1">
        <f t="array" ref="W9">SUM(SUMIF(Survey!CC9,{"&gt;0","&lt;0"})*{1,-1})+SUM(SUMIF(Survey!CM9,{"&gt;0","&lt;0"})*{1,-1})</f>
        <v>0</v>
      </c>
      <c r="X9" s="38">
        <f>Survey!K9</f>
        <v>0</v>
      </c>
      <c r="Y9" s="37" t="str">
        <f t="shared" si="7"/>
        <v>Either</v>
      </c>
      <c r="Z9" s="16" t="str">
        <f t="shared" si="8"/>
        <v>Fail</v>
      </c>
      <c r="AA9" s="67" cm="1">
        <f t="array" ref="AA9">SUM(SUMIF(Survey!BZ9:CS9,{"&gt;0","&lt;0"})*{1,-1})+SUM(SUMIF(Survey!CU9:DN9,{"&gt;0","&lt;0"})*{1,-1})</f>
        <v>0</v>
      </c>
      <c r="AB9" s="67">
        <f>IFERROR(AA9/(Survey!$AV9),0)</f>
        <v>0</v>
      </c>
      <c r="AC9" s="128" t="b">
        <f>IF(OR(Survey!$M9="Alternative strategy or hedge",Survey!$M9="Other, illiquid",Survey!$L9="Prospectus fund"),TRUE,FALSE)</f>
        <v>0</v>
      </c>
      <c r="AD9" s="128" t="b">
        <f>NOT(ISBLANK(Survey!$M9))</f>
        <v>0</v>
      </c>
      <c r="AE9" s="16" t="str">
        <f t="shared" si="9"/>
        <v>Pass</v>
      </c>
      <c r="AF9" s="38" t="b">
        <f>NOT(ISNUMBER(SEARCH("Other",Survey!$P9)))</f>
        <v>1</v>
      </c>
      <c r="AG9" s="37" t="b">
        <f>NOT(ISBLANK(Survey!$Q9))</f>
        <v>0</v>
      </c>
      <c r="AH9" s="16" t="str">
        <f t="shared" si="10"/>
        <v>Pass</v>
      </c>
      <c r="AI9" s="143">
        <f>COUNTBLANK(Survey!$W9)</f>
        <v>1</v>
      </c>
      <c r="AJ9" s="67">
        <f>IF(AND(Survey!L9&lt;&gt;"Exempt fund",OR(Survey!$M9="ETF",Survey!$M9="ETF, alternative mutual fund",Survey!$M9="Mutual fund",Survey!$M9="Alternative mutual fund",Survey!$M9="Money market")),1,0)</f>
        <v>0</v>
      </c>
      <c r="AK9" s="16" t="str">
        <f t="shared" si="11"/>
        <v>Pass</v>
      </c>
      <c r="AL9" s="38" t="b">
        <f>NOT(ISNUMBER(SEARCH("Yes",Survey!$AA9)))</f>
        <v>1</v>
      </c>
      <c r="AM9" s="37" t="b">
        <f>IF(COUNTBLANK(Survey!$AB9:$AC9)=0,TRUE, FALSE)</f>
        <v>0</v>
      </c>
      <c r="AN9" s="16" t="str">
        <f t="shared" si="12"/>
        <v>Pass</v>
      </c>
      <c r="AO9" s="38" t="b">
        <f>NOT(ISNUMBER(SEARCH("Yes",Survey!$AD9)))</f>
        <v>1</v>
      </c>
      <c r="AP9" s="37" t="b">
        <f>NOT(ISBLANK(Survey!$AF9))</f>
        <v>0</v>
      </c>
      <c r="AQ9" s="16" t="str">
        <f t="shared" si="13"/>
        <v>Pass</v>
      </c>
      <c r="AR9" s="38" t="b">
        <f>NOT(OR(ISNUMBER(SEARCH("Other",Survey!$AF9)),ISNUMBER(SEARCH("Multiple",Survey!$AF9))))</f>
        <v>1</v>
      </c>
      <c r="AS9" s="37" t="b">
        <f>NOT(ISBLANK(Survey!$AG9))</f>
        <v>0</v>
      </c>
      <c r="AT9" s="16" t="str">
        <f t="shared" si="14"/>
        <v>Fail</v>
      </c>
      <c r="AU9" s="143">
        <f>IF(ABS(Survey!$AV9)&gt;0, 1,0)</f>
        <v>0</v>
      </c>
      <c r="AV9" s="143">
        <f>IF(COUNTBLANK(Survey!$AJ9)=0,1,0)</f>
        <v>0</v>
      </c>
      <c r="AW9" s="16" t="str">
        <f t="shared" si="15"/>
        <v>Pass</v>
      </c>
      <c r="AX9" s="143">
        <f>IF(ISBLANK(Survey!$AJ9),0,1)</f>
        <v>0</v>
      </c>
      <c r="AY9" s="165">
        <f>COUNTBLANK(Survey!$AK9)</f>
        <v>1</v>
      </c>
      <c r="AZ9" s="16" t="str">
        <f t="shared" si="16"/>
        <v>Pass</v>
      </c>
      <c r="BA9" s="143">
        <f>IF(OR(Survey!$AK9="Closed",ISBLANK(Survey!$AK9)),0,1)</f>
        <v>0</v>
      </c>
      <c r="BB9" s="165">
        <f>IF(ISBLANK(Survey!$AL9),1,0)</f>
        <v>1</v>
      </c>
      <c r="BC9" s="147" t="str" cm="1">
        <f t="array" ref="BC9">IF(OR(IF(OR($BE9+$BF9 = 2, $BG9=1), FALSE, TRUE), AND($BD9:$BD9 = 0)),"Pass","Fail")</f>
        <v>Pass</v>
      </c>
      <c r="BD9" s="143">
        <f>COUNTBLANK(Survey!$AM9:$AO9)</f>
        <v>3</v>
      </c>
      <c r="BE9" s="143">
        <f>IF(Survey!$I9="Yes",1,0)</f>
        <v>0</v>
      </c>
      <c r="BF9" s="143">
        <f>IF(OR(Survey!$M9="Mutual fund",Survey!$M9="Alternative mutual fund",Survey!$M9="Money market"),1,0)</f>
        <v>0</v>
      </c>
      <c r="BG9" s="148">
        <f>IF(OR(Survey!$M9="ETF",Survey!$M9="ETF, alternative mutual fund"),1,0)</f>
        <v>0</v>
      </c>
      <c r="BH9" s="16" t="str">
        <f t="shared" si="17"/>
        <v>Pass</v>
      </c>
      <c r="BI9" s="38" t="b">
        <f>OR(ISNUMBER(SEARCH("Yes",Survey!$AO9)),ISBLANK(Survey!$AO9))</f>
        <v>1</v>
      </c>
      <c r="BJ9" s="67" t="b">
        <f>NOT(ISBLANK(Survey!$AP9))</f>
        <v>0</v>
      </c>
      <c r="BK9" s="16" t="str">
        <f t="shared" si="18"/>
        <v>Pass</v>
      </c>
      <c r="BL9" s="143">
        <f>IF(Survey!$AW9=0, 0,1)</f>
        <v>0</v>
      </c>
      <c r="BM9" s="67">
        <f>Survey!$AQ9</f>
        <v>0</v>
      </c>
      <c r="BN9" s="67">
        <f>IFERROR((Survey!$AX9-ABS(Survey!$AY9)-ABS(Survey!$BD9))/Survey!$AW9,0)</f>
        <v>0</v>
      </c>
      <c r="BO9" s="67">
        <f>IF(AND($BM9&gt;$BN9-0.2,$BM9&lt;$BN9+0.2,ISBLANK(Survey!$AQ9)=FALSE),0,1)</f>
        <v>1</v>
      </c>
      <c r="BP9" s="165">
        <f>IF(ISBLANK(Survey!$AR9),1,0)</f>
        <v>1</v>
      </c>
      <c r="BQ9" s="16" t="str">
        <f t="shared" si="19"/>
        <v>Pass</v>
      </c>
      <c r="BR9" s="143">
        <f>IF(Survey!$AW9=0, 0,1)</f>
        <v>0</v>
      </c>
      <c r="BS9" s="67">
        <f>IF(AND(Survey!$AS9&gt;=0,Survey!$AS9&lt;=0.2,Survey!$AS9&lt;&gt;""),0,1)</f>
        <v>1</v>
      </c>
      <c r="BT9" s="143">
        <f>IF(ISBLANK(Survey!$AT9),1,0)</f>
        <v>1</v>
      </c>
      <c r="BU9" s="16" t="str">
        <f t="shared" si="20"/>
        <v>Fail</v>
      </c>
      <c r="BV9" s="165">
        <f>Survey!$AU9</f>
        <v>0</v>
      </c>
      <c r="BW9" s="16" t="str">
        <f t="shared" si="21"/>
        <v>Pass</v>
      </c>
      <c r="BX9" s="36">
        <f>Survey!$AV9</f>
        <v>0</v>
      </c>
      <c r="BY9" s="176">
        <f>Survey!$AW9+Survey!$AX9-ABS(Survey!$AY9)+ABS(Survey!$AZ9)-ABS(Survey!$BA9)+ABS(Survey!$BB9)-ABS(Survey!$BC9)-ABS(Survey!$BD9)+Survey!$BE9</f>
        <v>0</v>
      </c>
      <c r="BZ9" s="35">
        <f t="shared" si="22"/>
        <v>0</v>
      </c>
      <c r="CA9" s="17">
        <f t="shared" si="23"/>
        <v>0</v>
      </c>
      <c r="CB9" s="16" t="str">
        <f t="shared" si="24"/>
        <v>Pass</v>
      </c>
      <c r="CC9" s="38" t="b">
        <f>IF(ABS(Survey!$BE9)=0,TRUE,FALSE)</f>
        <v>1</v>
      </c>
      <c r="CD9" s="37" t="b">
        <f>NOT(ISBLANK(Survey!$BF9))</f>
        <v>0</v>
      </c>
      <c r="CE9" t="str">
        <f t="shared" si="25"/>
        <v>Fail</v>
      </c>
      <c r="CF9" s="29">
        <f>Survey!$AV9</f>
        <v>0</v>
      </c>
      <c r="CG9" s="29" cm="1">
        <f t="array" ref="CG9">SUM(SUMIF(Survey!BH9:BO9,{"&gt;0","&lt;0"})*{1,-1})-SUM(SUMIF(Survey!BQ9:BX9,{"&gt;0","&lt;0"})*{1,-1})</f>
        <v>0</v>
      </c>
      <c r="CH9" s="35" t="str">
        <f t="shared" si="26"/>
        <v>No holdings</v>
      </c>
      <c r="CI9">
        <f t="shared" si="27"/>
        <v>0</v>
      </c>
      <c r="CJ9" s="16" t="str">
        <f t="shared" si="28"/>
        <v>Fail</v>
      </c>
      <c r="CK9" s="36">
        <f>Survey!$AV9</f>
        <v>0</v>
      </c>
      <c r="CL9" s="36" cm="1">
        <f t="array" ref="CL9">SUM(SUMIF(Survey!BZ9:CS9,{"&gt;0","&lt;0"})*{1,-1})-SUM(SUMIF(Survey!CU9:DN9,{"&gt;0","&lt;0"})*{1,-1})</f>
        <v>0</v>
      </c>
      <c r="CM9" s="35" t="str">
        <f t="shared" si="29"/>
        <v>No holdings</v>
      </c>
      <c r="CN9" s="17">
        <f t="shared" si="30"/>
        <v>0</v>
      </c>
      <c r="CO9" s="16" t="str">
        <f t="shared" si="31"/>
        <v>Pass</v>
      </c>
      <c r="CP9" s="38" t="b">
        <f>IF(ABS(Survey!$CS9)=0,TRUE,FALSE)</f>
        <v>1</v>
      </c>
      <c r="CQ9" s="37" t="b">
        <f>NOT(ISBLANK(Survey!$CT9))</f>
        <v>0</v>
      </c>
      <c r="CR9" s="16" t="str">
        <f t="shared" si="32"/>
        <v>Pass</v>
      </c>
      <c r="CS9" s="38" t="b">
        <f>IF(ABS(Survey!$DN9)=0,TRUE,FALSE)</f>
        <v>1</v>
      </c>
      <c r="CT9" s="37" t="b">
        <f>NOT(ISBLANK(Survey!$DO9))</f>
        <v>0</v>
      </c>
      <c r="CU9" t="str">
        <f t="shared" si="33"/>
        <v>Pass</v>
      </c>
      <c r="CV9" s="29" cm="1">
        <f t="array" ref="CV9">SUM(SUMIF(Survey!CO9,{"&gt;0","&lt;0"})*{1,-1})+SUM(SUMIF(Survey!DJ9,{"&gt;0","&lt;0"})*{1,-1})</f>
        <v>0</v>
      </c>
      <c r="CW9" s="29">
        <f>SUM(SUMIF(Survey!DQ9:DW9,{"&gt;0","&lt;0"})*{1,-1})+SUM(SUMIF(Survey!DY9:EE9,{"&gt;0","&lt;0"})*{1,-1})</f>
        <v>0</v>
      </c>
      <c r="CX9">
        <f t="shared" si="34"/>
        <v>0</v>
      </c>
      <c r="CY9">
        <f t="shared" si="35"/>
        <v>0</v>
      </c>
      <c r="CZ9" s="16" t="str">
        <f t="shared" si="36"/>
        <v>Pass</v>
      </c>
      <c r="DA9" s="38" t="b">
        <f>IF(ABS(Survey!$DW9)=0,TRUE,FALSE)</f>
        <v>1</v>
      </c>
      <c r="DB9" s="37" t="b">
        <f>NOT(ISBLANK(Survey!DX9))</f>
        <v>0</v>
      </c>
      <c r="DC9" s="16" t="str">
        <f t="shared" si="37"/>
        <v>Pass</v>
      </c>
      <c r="DD9" s="38" t="b">
        <f>IF(ABS(Survey!$EE9)=0,TRUE,FALSE)</f>
        <v>1</v>
      </c>
      <c r="DE9" s="37" t="b">
        <f>NOT(ISBLANK(Survey!$EF9))</f>
        <v>0</v>
      </c>
      <c r="DF9" s="16" t="str">
        <f t="shared" si="38"/>
        <v>Fail</v>
      </c>
      <c r="DG9" s="36">
        <f>SUM(SUMIF(Survey!EL9:EN9,{"&gt;0","&lt;0"})*{1,-1})</f>
        <v>0</v>
      </c>
      <c r="DH9">
        <f t="shared" si="39"/>
        <v>0</v>
      </c>
      <c r="DI9">
        <f t="shared" si="40"/>
        <v>100</v>
      </c>
      <c r="DJ9" s="35" t="b">
        <f>IF(OR(Survey!$M9="ETF",Survey!$M9="ETF, alternative mutual fund",Survey!$M9="Closed-end", Survey!$M9="Split share corp"),TRUE,FALSE)</f>
        <v>0</v>
      </c>
      <c r="DK9" s="16" t="str">
        <f t="shared" si="41"/>
        <v>Fail</v>
      </c>
      <c r="DL9" s="36">
        <f>SUM(SUMIF(Survey!EP9:EV9,{"&gt;0","&lt;0"})*{1,-1})</f>
        <v>0</v>
      </c>
      <c r="DM9">
        <f t="shared" si="42"/>
        <v>0</v>
      </c>
      <c r="DN9" s="17">
        <f t="shared" si="43"/>
        <v>100</v>
      </c>
      <c r="DO9" s="16" t="str">
        <f t="shared" si="44"/>
        <v>Fail</v>
      </c>
      <c r="DP9" s="36">
        <f>SUM(SUMIF(Survey!EX9:FD9,{"&gt;0","&lt;0"})*{1,-1})</f>
        <v>0</v>
      </c>
      <c r="DQ9">
        <f t="shared" si="45"/>
        <v>0</v>
      </c>
      <c r="DR9" s="17">
        <f t="shared" si="46"/>
        <v>100</v>
      </c>
    </row>
    <row r="10" spans="1:122">
      <c r="A10">
        <v>10</v>
      </c>
      <c r="B10" t="str">
        <f t="shared" si="0"/>
        <v>Pass</v>
      </c>
      <c r="C10" t="str">
        <f>IF(COUNTBLANK(Survey!B10:FE10)=$C$2, "Pass", "Fail")</f>
        <v>Pass</v>
      </c>
      <c r="D10" t="str">
        <f t="shared" si="1"/>
        <v>Fail</v>
      </c>
      <c r="E10" t="str">
        <f>IF(OR(ISBLANK(Survey!AJ10),COUNTIF(G10:BB10,"Fail")),"Fail","Pass")</f>
        <v>Fail</v>
      </c>
      <c r="G10" s="16" t="str">
        <f t="shared" si="2"/>
        <v>Fail</v>
      </c>
      <c r="H10" s="177">
        <f>COUNTBLANK(Survey!B10:D10)+COUNTBLANK(Survey!G10)+COUNTBLANK(Survey!I10)+COUNTBLANK(Survey!K10:M10)+COUNTBLANK(Survey!P10)+COUNTBLANK(Survey!S10:U10)+COUNTBLANK(Survey!Y10:AA10)+COUNTBLANK(Survey!AD10:AE10)+COUNTBLANK(Survey!AI10:AI10)</f>
        <v>18</v>
      </c>
      <c r="I10" s="16" t="str">
        <f t="shared" si="3"/>
        <v>Fail</v>
      </c>
      <c r="J10" t="b">
        <f>IF(Survey!E10="No",TRUE,FALSE)</f>
        <v>0</v>
      </c>
      <c r="K10" s="34">
        <f>LEN(Survey!E10)</f>
        <v>0</v>
      </c>
      <c r="L10" s="16" t="str">
        <f t="shared" si="4"/>
        <v>Fail</v>
      </c>
      <c r="M10" t="b">
        <f>IF(Survey!F10="No",TRUE,FALSE)</f>
        <v>0</v>
      </c>
      <c r="N10" s="33">
        <f>LEN(Survey!F10)</f>
        <v>0</v>
      </c>
      <c r="O10" s="16" t="str">
        <f t="shared" si="5"/>
        <v>Pass</v>
      </c>
      <c r="P10" s="34">
        <f>MOD((LEN(Survey!H10)+2),11)</f>
        <v>2</v>
      </c>
      <c r="Q10" s="33" t="str">
        <f>IF(Survey!$L10="Prospectus fund", "Yes", "No")</f>
        <v>No</v>
      </c>
      <c r="R10" s="16" t="str">
        <f t="shared" si="6"/>
        <v>Pass</v>
      </c>
      <c r="S10" s="34">
        <f>MOD((LEN(Survey!J10)+2),11)</f>
        <v>2</v>
      </c>
      <c r="T10" s="35" t="b">
        <f>IF(OR(Survey!$M10="ETF",Survey!$M10="ETF, alternative mutual fund",Survey!$M10="Closed-end", Survey!$M10="Split share corp", Survey!$I10="Yes"),TRUE,FALSE)</f>
        <v>0</v>
      </c>
      <c r="U10" s="16" t="str">
        <f>IFERROR(IF(AND(OR(X10=Y10,Y10 = "Either"),NOT(ISBLANK(Survey!K10))),"Pass","Fail"),"Pass")</f>
        <v>Fail</v>
      </c>
      <c r="V10" s="36" cm="1">
        <f t="array" ref="V10">SUM(SUMIF(Survey!BZ10:CS10,{"&gt;0","&lt;0"})*{1,-1})</f>
        <v>0</v>
      </c>
      <c r="W10" s="38" cm="1">
        <f t="array" ref="W10">SUM(SUMIF(Survey!CC10,{"&gt;0","&lt;0"})*{1,-1})+SUM(SUMIF(Survey!CM10,{"&gt;0","&lt;0"})*{1,-1})</f>
        <v>0</v>
      </c>
      <c r="X10" s="38">
        <f>Survey!K10</f>
        <v>0</v>
      </c>
      <c r="Y10" s="37" t="str">
        <f t="shared" si="7"/>
        <v>Either</v>
      </c>
      <c r="Z10" s="16" t="str">
        <f t="shared" si="8"/>
        <v>Fail</v>
      </c>
      <c r="AA10" s="67" cm="1">
        <f t="array" ref="AA10">SUM(SUMIF(Survey!BZ10:CS10,{"&gt;0","&lt;0"})*{1,-1})+SUM(SUMIF(Survey!CU10:DN10,{"&gt;0","&lt;0"})*{1,-1})</f>
        <v>0</v>
      </c>
      <c r="AB10" s="67">
        <f>IFERROR(AA10/(Survey!$AV10),0)</f>
        <v>0</v>
      </c>
      <c r="AC10" s="128" t="b">
        <f>IF(OR(Survey!$M10="Alternative strategy or hedge",Survey!$M10="Other, illiquid",Survey!$L10="Prospectus fund"),TRUE,FALSE)</f>
        <v>0</v>
      </c>
      <c r="AD10" s="128" t="b">
        <f>NOT(ISBLANK(Survey!$M10))</f>
        <v>0</v>
      </c>
      <c r="AE10" s="16" t="str">
        <f t="shared" si="9"/>
        <v>Pass</v>
      </c>
      <c r="AF10" s="38" t="b">
        <f>NOT(ISNUMBER(SEARCH("Other",Survey!$P10)))</f>
        <v>1</v>
      </c>
      <c r="AG10" s="37" t="b">
        <f>NOT(ISBLANK(Survey!$Q10))</f>
        <v>0</v>
      </c>
      <c r="AH10" s="16" t="str">
        <f t="shared" si="10"/>
        <v>Pass</v>
      </c>
      <c r="AI10" s="143">
        <f>COUNTBLANK(Survey!$W10)</f>
        <v>1</v>
      </c>
      <c r="AJ10" s="67">
        <f>IF(AND(Survey!L10&lt;&gt;"Exempt fund",OR(Survey!$M10="ETF",Survey!$M10="ETF, alternative mutual fund",Survey!$M10="Mutual fund",Survey!$M10="Alternative mutual fund",Survey!$M10="Money market")),1,0)</f>
        <v>0</v>
      </c>
      <c r="AK10" s="16" t="str">
        <f t="shared" si="11"/>
        <v>Pass</v>
      </c>
      <c r="AL10" s="38" t="b">
        <f>NOT(ISNUMBER(SEARCH("Yes",Survey!$AA10)))</f>
        <v>1</v>
      </c>
      <c r="AM10" s="37" t="b">
        <f>IF(COUNTBLANK(Survey!$AB10:$AC10)=0,TRUE, FALSE)</f>
        <v>0</v>
      </c>
      <c r="AN10" s="16" t="str">
        <f t="shared" si="12"/>
        <v>Pass</v>
      </c>
      <c r="AO10" s="38" t="b">
        <f>NOT(ISNUMBER(SEARCH("Yes",Survey!$AD10)))</f>
        <v>1</v>
      </c>
      <c r="AP10" s="37" t="b">
        <f>NOT(ISBLANK(Survey!$AF10))</f>
        <v>0</v>
      </c>
      <c r="AQ10" s="16" t="str">
        <f t="shared" si="13"/>
        <v>Pass</v>
      </c>
      <c r="AR10" s="38" t="b">
        <f>NOT(OR(ISNUMBER(SEARCH("Other",Survey!$AF10)),ISNUMBER(SEARCH("Multiple",Survey!$AF10))))</f>
        <v>1</v>
      </c>
      <c r="AS10" s="37" t="b">
        <f>NOT(ISBLANK(Survey!$AG10))</f>
        <v>0</v>
      </c>
      <c r="AT10" s="16" t="str">
        <f t="shared" si="14"/>
        <v>Fail</v>
      </c>
      <c r="AU10" s="143">
        <f>IF(ABS(Survey!$AV10)&gt;0, 1,0)</f>
        <v>0</v>
      </c>
      <c r="AV10" s="143">
        <f>IF(COUNTBLANK(Survey!$AJ10)=0,1,0)</f>
        <v>0</v>
      </c>
      <c r="AW10" s="16" t="str">
        <f t="shared" si="15"/>
        <v>Pass</v>
      </c>
      <c r="AX10" s="143">
        <f>IF(ISBLANK(Survey!$AJ10),0,1)</f>
        <v>0</v>
      </c>
      <c r="AY10" s="165">
        <f>COUNTBLANK(Survey!$AK10)</f>
        <v>1</v>
      </c>
      <c r="AZ10" s="16" t="str">
        <f t="shared" si="16"/>
        <v>Pass</v>
      </c>
      <c r="BA10" s="143">
        <f>IF(OR(Survey!$AK10="Closed",ISBLANK(Survey!$AK10)),0,1)</f>
        <v>0</v>
      </c>
      <c r="BB10" s="165">
        <f>IF(ISBLANK(Survey!$AL10),1,0)</f>
        <v>1</v>
      </c>
      <c r="BC10" s="147" t="str" cm="1">
        <f t="array" ref="BC10">IF(OR(IF(OR($BE10+$BF10 = 2, $BG10=1), FALSE, TRUE), AND($BD10:$BD10 = 0)),"Pass","Fail")</f>
        <v>Pass</v>
      </c>
      <c r="BD10" s="143">
        <f>COUNTBLANK(Survey!$AM10:$AO10)</f>
        <v>3</v>
      </c>
      <c r="BE10" s="143">
        <f>IF(Survey!$I10="Yes",1,0)</f>
        <v>0</v>
      </c>
      <c r="BF10" s="143">
        <f>IF(OR(Survey!$M10="Mutual fund",Survey!$M10="Alternative mutual fund",Survey!$M10="Money market"),1,0)</f>
        <v>0</v>
      </c>
      <c r="BG10" s="148">
        <f>IF(OR(Survey!$M10="ETF",Survey!$M10="ETF, alternative mutual fund"),1,0)</f>
        <v>0</v>
      </c>
      <c r="BH10" s="16" t="str">
        <f t="shared" si="17"/>
        <v>Pass</v>
      </c>
      <c r="BI10" s="38" t="b">
        <f>OR(ISNUMBER(SEARCH("Yes",Survey!$AO10)),ISBLANK(Survey!$AO10))</f>
        <v>1</v>
      </c>
      <c r="BJ10" s="67" t="b">
        <f>NOT(ISBLANK(Survey!$AP10))</f>
        <v>0</v>
      </c>
      <c r="BK10" s="16" t="str">
        <f t="shared" si="18"/>
        <v>Pass</v>
      </c>
      <c r="BL10" s="143">
        <f>IF(Survey!$AW10=0, 0,1)</f>
        <v>0</v>
      </c>
      <c r="BM10" s="67">
        <f>Survey!$AQ10</f>
        <v>0</v>
      </c>
      <c r="BN10" s="67">
        <f>IFERROR((Survey!$AX10-ABS(Survey!$AY10)-ABS(Survey!$BD10))/Survey!$AW10,0)</f>
        <v>0</v>
      </c>
      <c r="BO10" s="67">
        <f>IF(AND($BM10&gt;$BN10-0.2,$BM10&lt;$BN10+0.2,ISBLANK(Survey!$AQ10)=FALSE),0,1)</f>
        <v>1</v>
      </c>
      <c r="BP10" s="165">
        <f>IF(ISBLANK(Survey!$AR10),1,0)</f>
        <v>1</v>
      </c>
      <c r="BQ10" s="16" t="str">
        <f t="shared" si="19"/>
        <v>Pass</v>
      </c>
      <c r="BR10" s="143">
        <f>IF(Survey!$AW10=0, 0,1)</f>
        <v>0</v>
      </c>
      <c r="BS10" s="67">
        <f>IF(AND(Survey!$AS10&gt;=0,Survey!$AS10&lt;=0.2,Survey!$AS10&lt;&gt;""),0,1)</f>
        <v>1</v>
      </c>
      <c r="BT10" s="143">
        <f>IF(ISBLANK(Survey!$AT10),1,0)</f>
        <v>1</v>
      </c>
      <c r="BU10" s="16" t="str">
        <f t="shared" si="20"/>
        <v>Fail</v>
      </c>
      <c r="BV10" s="165">
        <f>Survey!$AU10</f>
        <v>0</v>
      </c>
      <c r="BW10" s="16" t="str">
        <f t="shared" si="21"/>
        <v>Pass</v>
      </c>
      <c r="BX10" s="36">
        <f>Survey!$AV10</f>
        <v>0</v>
      </c>
      <c r="BY10" s="176">
        <f>Survey!$AW10+Survey!$AX10-ABS(Survey!$AY10)+ABS(Survey!$AZ10)-ABS(Survey!$BA10)+ABS(Survey!$BB10)-ABS(Survey!$BC10)-ABS(Survey!$BD10)+Survey!$BE10</f>
        <v>0</v>
      </c>
      <c r="BZ10" s="35">
        <f t="shared" si="22"/>
        <v>0</v>
      </c>
      <c r="CA10" s="17">
        <f t="shared" si="23"/>
        <v>0</v>
      </c>
      <c r="CB10" s="16" t="str">
        <f t="shared" si="24"/>
        <v>Pass</v>
      </c>
      <c r="CC10" s="38" t="b">
        <f>IF(ABS(Survey!$BE10)=0,TRUE,FALSE)</f>
        <v>1</v>
      </c>
      <c r="CD10" s="37" t="b">
        <f>NOT(ISBLANK(Survey!$BF10))</f>
        <v>0</v>
      </c>
      <c r="CE10" t="str">
        <f t="shared" si="25"/>
        <v>Fail</v>
      </c>
      <c r="CF10" s="29">
        <f>Survey!$AV10</f>
        <v>0</v>
      </c>
      <c r="CG10" s="29" cm="1">
        <f t="array" ref="CG10">SUM(SUMIF(Survey!BH10:BO10,{"&gt;0","&lt;0"})*{1,-1})-SUM(SUMIF(Survey!BQ10:BX10,{"&gt;0","&lt;0"})*{1,-1})</f>
        <v>0</v>
      </c>
      <c r="CH10" s="35" t="str">
        <f t="shared" si="26"/>
        <v>No holdings</v>
      </c>
      <c r="CI10">
        <f t="shared" si="27"/>
        <v>0</v>
      </c>
      <c r="CJ10" s="16" t="str">
        <f t="shared" si="28"/>
        <v>Fail</v>
      </c>
      <c r="CK10" s="36">
        <f>Survey!$AV10</f>
        <v>0</v>
      </c>
      <c r="CL10" s="36" cm="1">
        <f t="array" ref="CL10">SUM(SUMIF(Survey!BZ10:CS10,{"&gt;0","&lt;0"})*{1,-1})-SUM(SUMIF(Survey!CU10:DN10,{"&gt;0","&lt;0"})*{1,-1})</f>
        <v>0</v>
      </c>
      <c r="CM10" s="35" t="str">
        <f t="shared" si="29"/>
        <v>No holdings</v>
      </c>
      <c r="CN10" s="17">
        <f t="shared" si="30"/>
        <v>0</v>
      </c>
      <c r="CO10" s="16" t="str">
        <f t="shared" si="31"/>
        <v>Pass</v>
      </c>
      <c r="CP10" s="38" t="b">
        <f>IF(ABS(Survey!$CS10)=0,TRUE,FALSE)</f>
        <v>1</v>
      </c>
      <c r="CQ10" s="37" t="b">
        <f>NOT(ISBLANK(Survey!$CT10))</f>
        <v>0</v>
      </c>
      <c r="CR10" s="16" t="str">
        <f t="shared" si="32"/>
        <v>Pass</v>
      </c>
      <c r="CS10" s="38" t="b">
        <f>IF(ABS(Survey!$DN10)=0,TRUE,FALSE)</f>
        <v>1</v>
      </c>
      <c r="CT10" s="37" t="b">
        <f>NOT(ISBLANK(Survey!$DO10))</f>
        <v>0</v>
      </c>
      <c r="CU10" t="str">
        <f t="shared" si="33"/>
        <v>Pass</v>
      </c>
      <c r="CV10" s="29" cm="1">
        <f t="array" ref="CV10">SUM(SUMIF(Survey!CO10,{"&gt;0","&lt;0"})*{1,-1})+SUM(SUMIF(Survey!DJ10,{"&gt;0","&lt;0"})*{1,-1})</f>
        <v>0</v>
      </c>
      <c r="CW10" s="29">
        <f>SUM(SUMIF(Survey!DQ10:DW10,{"&gt;0","&lt;0"})*{1,-1})+SUM(SUMIF(Survey!DY10:EE10,{"&gt;0","&lt;0"})*{1,-1})</f>
        <v>0</v>
      </c>
      <c r="CX10">
        <f t="shared" si="34"/>
        <v>0</v>
      </c>
      <c r="CY10">
        <f t="shared" si="35"/>
        <v>0</v>
      </c>
      <c r="CZ10" s="16" t="str">
        <f t="shared" si="36"/>
        <v>Pass</v>
      </c>
      <c r="DA10" s="38" t="b">
        <f>IF(ABS(Survey!$DW10)=0,TRUE,FALSE)</f>
        <v>1</v>
      </c>
      <c r="DB10" s="37" t="b">
        <f>NOT(ISBLANK(Survey!DX10))</f>
        <v>0</v>
      </c>
      <c r="DC10" s="16" t="str">
        <f t="shared" si="37"/>
        <v>Pass</v>
      </c>
      <c r="DD10" s="38" t="b">
        <f>IF(ABS(Survey!$EE10)=0,TRUE,FALSE)</f>
        <v>1</v>
      </c>
      <c r="DE10" s="37" t="b">
        <f>NOT(ISBLANK(Survey!$EF10))</f>
        <v>0</v>
      </c>
      <c r="DF10" s="16" t="str">
        <f t="shared" si="38"/>
        <v>Fail</v>
      </c>
      <c r="DG10" s="36">
        <f>SUM(SUMIF(Survey!EL10:EN10,{"&gt;0","&lt;0"})*{1,-1})</f>
        <v>0</v>
      </c>
      <c r="DH10">
        <f t="shared" si="39"/>
        <v>0</v>
      </c>
      <c r="DI10">
        <f t="shared" si="40"/>
        <v>100</v>
      </c>
      <c r="DJ10" s="35" t="b">
        <f>IF(OR(Survey!$M10="ETF",Survey!$M10="ETF, alternative mutual fund",Survey!$M10="Closed-end", Survey!$M10="Split share corp"),TRUE,FALSE)</f>
        <v>0</v>
      </c>
      <c r="DK10" s="16" t="str">
        <f t="shared" si="41"/>
        <v>Fail</v>
      </c>
      <c r="DL10" s="36">
        <f>SUM(SUMIF(Survey!EP10:EV10,{"&gt;0","&lt;0"})*{1,-1})</f>
        <v>0</v>
      </c>
      <c r="DM10">
        <f t="shared" si="42"/>
        <v>0</v>
      </c>
      <c r="DN10" s="17">
        <f t="shared" si="43"/>
        <v>100</v>
      </c>
      <c r="DO10" s="16" t="str">
        <f t="shared" si="44"/>
        <v>Fail</v>
      </c>
      <c r="DP10" s="36">
        <f>SUM(SUMIF(Survey!EX10:FD10,{"&gt;0","&lt;0"})*{1,-1})</f>
        <v>0</v>
      </c>
      <c r="DQ10">
        <f t="shared" si="45"/>
        <v>0</v>
      </c>
      <c r="DR10" s="17">
        <f t="shared" si="46"/>
        <v>100</v>
      </c>
    </row>
    <row r="11" spans="1:122">
      <c r="A11">
        <v>11</v>
      </c>
      <c r="B11" t="str">
        <f t="shared" si="0"/>
        <v>Pass</v>
      </c>
      <c r="C11" t="str">
        <f>IF(COUNTBLANK(Survey!B11:FE11)=$C$2, "Pass", "Fail")</f>
        <v>Pass</v>
      </c>
      <c r="D11" t="str">
        <f t="shared" si="1"/>
        <v>Fail</v>
      </c>
      <c r="E11" t="str">
        <f>IF(OR(ISBLANK(Survey!AJ11),COUNTIF(G11:BB11,"Fail")),"Fail","Pass")</f>
        <v>Fail</v>
      </c>
      <c r="G11" s="16" t="str">
        <f t="shared" si="2"/>
        <v>Fail</v>
      </c>
      <c r="H11" s="177">
        <f>COUNTBLANK(Survey!B11:D11)+COUNTBLANK(Survey!G11)+COUNTBLANK(Survey!I11)+COUNTBLANK(Survey!K11:M11)+COUNTBLANK(Survey!P11)+COUNTBLANK(Survey!S11:U11)+COUNTBLANK(Survey!Y11:AA11)+COUNTBLANK(Survey!AD11:AE11)+COUNTBLANK(Survey!AI11:AI11)</f>
        <v>18</v>
      </c>
      <c r="I11" s="16" t="str">
        <f t="shared" si="3"/>
        <v>Fail</v>
      </c>
      <c r="J11" t="b">
        <f>IF(Survey!E11="No",TRUE,FALSE)</f>
        <v>0</v>
      </c>
      <c r="K11" s="34">
        <f>LEN(Survey!E11)</f>
        <v>0</v>
      </c>
      <c r="L11" s="16" t="str">
        <f t="shared" si="4"/>
        <v>Fail</v>
      </c>
      <c r="M11" t="b">
        <f>IF(Survey!F11="No",TRUE,FALSE)</f>
        <v>0</v>
      </c>
      <c r="N11" s="33">
        <f>LEN(Survey!F11)</f>
        <v>0</v>
      </c>
      <c r="O11" s="16" t="str">
        <f t="shared" si="5"/>
        <v>Pass</v>
      </c>
      <c r="P11" s="34">
        <f>MOD((LEN(Survey!H11)+2),11)</f>
        <v>2</v>
      </c>
      <c r="Q11" s="33" t="str">
        <f>IF(Survey!$L11="Prospectus fund", "Yes", "No")</f>
        <v>No</v>
      </c>
      <c r="R11" s="16" t="str">
        <f t="shared" si="6"/>
        <v>Pass</v>
      </c>
      <c r="S11" s="34">
        <f>MOD((LEN(Survey!J11)+2),11)</f>
        <v>2</v>
      </c>
      <c r="T11" s="35" t="b">
        <f>IF(OR(Survey!$M11="ETF",Survey!$M11="ETF, alternative mutual fund",Survey!$M11="Closed-end", Survey!$M11="Split share corp", Survey!$I11="Yes"),TRUE,FALSE)</f>
        <v>0</v>
      </c>
      <c r="U11" s="16" t="str">
        <f>IFERROR(IF(AND(OR(X11=Y11,Y11 = "Either"),NOT(ISBLANK(Survey!K11))),"Pass","Fail"),"Pass")</f>
        <v>Fail</v>
      </c>
      <c r="V11" s="36" cm="1">
        <f t="array" ref="V11">SUM(SUMIF(Survey!BZ11:CS11,{"&gt;0","&lt;0"})*{1,-1})</f>
        <v>0</v>
      </c>
      <c r="W11" s="38" cm="1">
        <f t="array" ref="W11">SUM(SUMIF(Survey!CC11,{"&gt;0","&lt;0"})*{1,-1})+SUM(SUMIF(Survey!CM11,{"&gt;0","&lt;0"})*{1,-1})</f>
        <v>0</v>
      </c>
      <c r="X11" s="38">
        <f>Survey!K11</f>
        <v>0</v>
      </c>
      <c r="Y11" s="37" t="str">
        <f t="shared" si="7"/>
        <v>Either</v>
      </c>
      <c r="Z11" s="16" t="str">
        <f t="shared" si="8"/>
        <v>Fail</v>
      </c>
      <c r="AA11" s="67" cm="1">
        <f t="array" ref="AA11">SUM(SUMIF(Survey!BZ11:CS11,{"&gt;0","&lt;0"})*{1,-1})+SUM(SUMIF(Survey!CU11:DN11,{"&gt;0","&lt;0"})*{1,-1})</f>
        <v>0</v>
      </c>
      <c r="AB11" s="67">
        <f>IFERROR(AA11/(Survey!$AV11),0)</f>
        <v>0</v>
      </c>
      <c r="AC11" s="128" t="b">
        <f>IF(OR(Survey!$M11="Alternative strategy or hedge",Survey!$M11="Other, illiquid",Survey!$L11="Prospectus fund"),TRUE,FALSE)</f>
        <v>0</v>
      </c>
      <c r="AD11" s="128" t="b">
        <f>NOT(ISBLANK(Survey!$M11))</f>
        <v>0</v>
      </c>
      <c r="AE11" s="16" t="str">
        <f t="shared" si="9"/>
        <v>Pass</v>
      </c>
      <c r="AF11" s="38" t="b">
        <f>NOT(ISNUMBER(SEARCH("Other",Survey!$P11)))</f>
        <v>1</v>
      </c>
      <c r="AG11" s="37" t="b">
        <f>NOT(ISBLANK(Survey!$Q11))</f>
        <v>0</v>
      </c>
      <c r="AH11" s="16" t="str">
        <f t="shared" si="10"/>
        <v>Pass</v>
      </c>
      <c r="AI11" s="143">
        <f>COUNTBLANK(Survey!$W11)</f>
        <v>1</v>
      </c>
      <c r="AJ11" s="67">
        <f>IF(AND(Survey!L11&lt;&gt;"Exempt fund",OR(Survey!$M11="ETF",Survey!$M11="ETF, alternative mutual fund",Survey!$M11="Mutual fund",Survey!$M11="Alternative mutual fund",Survey!$M11="Money market")),1,0)</f>
        <v>0</v>
      </c>
      <c r="AK11" s="16" t="str">
        <f t="shared" si="11"/>
        <v>Pass</v>
      </c>
      <c r="AL11" s="38" t="b">
        <f>NOT(ISNUMBER(SEARCH("Yes",Survey!$AA11)))</f>
        <v>1</v>
      </c>
      <c r="AM11" s="37" t="b">
        <f>IF(COUNTBLANK(Survey!$AB11:$AC11)=0,TRUE, FALSE)</f>
        <v>0</v>
      </c>
      <c r="AN11" s="16" t="str">
        <f t="shared" si="12"/>
        <v>Pass</v>
      </c>
      <c r="AO11" s="38" t="b">
        <f>NOT(ISNUMBER(SEARCH("Yes",Survey!$AD11)))</f>
        <v>1</v>
      </c>
      <c r="AP11" s="37" t="b">
        <f>NOT(ISBLANK(Survey!$AF11))</f>
        <v>0</v>
      </c>
      <c r="AQ11" s="16" t="str">
        <f t="shared" si="13"/>
        <v>Pass</v>
      </c>
      <c r="AR11" s="38" t="b">
        <f>NOT(OR(ISNUMBER(SEARCH("Other",Survey!$AF11)),ISNUMBER(SEARCH("Multiple",Survey!$AF11))))</f>
        <v>1</v>
      </c>
      <c r="AS11" s="37" t="b">
        <f>NOT(ISBLANK(Survey!$AG11))</f>
        <v>0</v>
      </c>
      <c r="AT11" s="16" t="str">
        <f t="shared" si="14"/>
        <v>Fail</v>
      </c>
      <c r="AU11" s="143">
        <f>IF(ABS(Survey!$AV11)&gt;0, 1,0)</f>
        <v>0</v>
      </c>
      <c r="AV11" s="143">
        <f>IF(COUNTBLANK(Survey!$AJ11)=0,1,0)</f>
        <v>0</v>
      </c>
      <c r="AW11" s="16" t="str">
        <f t="shared" si="15"/>
        <v>Pass</v>
      </c>
      <c r="AX11" s="143">
        <f>IF(ISBLANK(Survey!$AJ11),0,1)</f>
        <v>0</v>
      </c>
      <c r="AY11" s="165">
        <f>COUNTBLANK(Survey!$AK11)</f>
        <v>1</v>
      </c>
      <c r="AZ11" s="16" t="str">
        <f t="shared" si="16"/>
        <v>Pass</v>
      </c>
      <c r="BA11" s="143">
        <f>IF(OR(Survey!$AK11="Closed",ISBLANK(Survey!$AK11)),0,1)</f>
        <v>0</v>
      </c>
      <c r="BB11" s="165">
        <f>IF(ISBLANK(Survey!$AL11),1,0)</f>
        <v>1</v>
      </c>
      <c r="BC11" s="147" t="str" cm="1">
        <f t="array" ref="BC11">IF(OR(IF(OR($BE11+$BF11 = 2, $BG11=1), FALSE, TRUE), AND($BD11:$BD11 = 0)),"Pass","Fail")</f>
        <v>Pass</v>
      </c>
      <c r="BD11" s="143">
        <f>COUNTBLANK(Survey!$AM11:$AO11)</f>
        <v>3</v>
      </c>
      <c r="BE11" s="143">
        <f>IF(Survey!$I11="Yes",1,0)</f>
        <v>0</v>
      </c>
      <c r="BF11" s="143">
        <f>IF(OR(Survey!$M11="Mutual fund",Survey!$M11="Alternative mutual fund",Survey!$M11="Money market"),1,0)</f>
        <v>0</v>
      </c>
      <c r="BG11" s="148">
        <f>IF(OR(Survey!$M11="ETF",Survey!$M11="ETF, alternative mutual fund"),1,0)</f>
        <v>0</v>
      </c>
      <c r="BH11" s="16" t="str">
        <f t="shared" si="17"/>
        <v>Pass</v>
      </c>
      <c r="BI11" s="38" t="b">
        <f>OR(ISNUMBER(SEARCH("Yes",Survey!$AO11)),ISBLANK(Survey!$AO11))</f>
        <v>1</v>
      </c>
      <c r="BJ11" s="67" t="b">
        <f>NOT(ISBLANK(Survey!$AP11))</f>
        <v>0</v>
      </c>
      <c r="BK11" s="16" t="str">
        <f t="shared" si="18"/>
        <v>Pass</v>
      </c>
      <c r="BL11" s="143">
        <f>IF(Survey!$AW11=0, 0,1)</f>
        <v>0</v>
      </c>
      <c r="BM11" s="67">
        <f>Survey!$AQ11</f>
        <v>0</v>
      </c>
      <c r="BN11" s="67">
        <f>IFERROR((Survey!$AX11-ABS(Survey!$AY11)-ABS(Survey!$BD11))/Survey!$AW11,0)</f>
        <v>0</v>
      </c>
      <c r="BO11" s="67">
        <f>IF(AND($BM11&gt;$BN11-0.2,$BM11&lt;$BN11+0.2,ISBLANK(Survey!$AQ11)=FALSE),0,1)</f>
        <v>1</v>
      </c>
      <c r="BP11" s="165">
        <f>IF(ISBLANK(Survey!$AR11),1,0)</f>
        <v>1</v>
      </c>
      <c r="BQ11" s="16" t="str">
        <f t="shared" si="19"/>
        <v>Pass</v>
      </c>
      <c r="BR11" s="143">
        <f>IF(Survey!$AW11=0, 0,1)</f>
        <v>0</v>
      </c>
      <c r="BS11" s="67">
        <f>IF(AND(Survey!$AS11&gt;=0,Survey!$AS11&lt;=0.2,Survey!$AS11&lt;&gt;""),0,1)</f>
        <v>1</v>
      </c>
      <c r="BT11" s="143">
        <f>IF(ISBLANK(Survey!$AT11),1,0)</f>
        <v>1</v>
      </c>
      <c r="BU11" s="16" t="str">
        <f t="shared" si="20"/>
        <v>Fail</v>
      </c>
      <c r="BV11" s="165">
        <f>Survey!$AU11</f>
        <v>0</v>
      </c>
      <c r="BW11" s="16" t="str">
        <f t="shared" si="21"/>
        <v>Pass</v>
      </c>
      <c r="BX11" s="36">
        <f>Survey!$AV11</f>
        <v>0</v>
      </c>
      <c r="BY11" s="176">
        <f>Survey!$AW11+Survey!$AX11-ABS(Survey!$AY11)+ABS(Survey!$AZ11)-ABS(Survey!$BA11)+ABS(Survey!$BB11)-ABS(Survey!$BC11)-ABS(Survey!$BD11)+Survey!$BE11</f>
        <v>0</v>
      </c>
      <c r="BZ11" s="35">
        <f t="shared" si="22"/>
        <v>0</v>
      </c>
      <c r="CA11" s="17">
        <f t="shared" si="23"/>
        <v>0</v>
      </c>
      <c r="CB11" s="16" t="str">
        <f t="shared" si="24"/>
        <v>Pass</v>
      </c>
      <c r="CC11" s="38" t="b">
        <f>IF(ABS(Survey!$BE11)=0,TRUE,FALSE)</f>
        <v>1</v>
      </c>
      <c r="CD11" s="37" t="b">
        <f>NOT(ISBLANK(Survey!$BF11))</f>
        <v>0</v>
      </c>
      <c r="CE11" t="str">
        <f t="shared" si="25"/>
        <v>Fail</v>
      </c>
      <c r="CF11" s="29">
        <f>Survey!$AV11</f>
        <v>0</v>
      </c>
      <c r="CG11" s="29" cm="1">
        <f t="array" ref="CG11">SUM(SUMIF(Survey!BH11:BO11,{"&gt;0","&lt;0"})*{1,-1})-SUM(SUMIF(Survey!BQ11:BX11,{"&gt;0","&lt;0"})*{1,-1})</f>
        <v>0</v>
      </c>
      <c r="CH11" s="35" t="str">
        <f t="shared" si="26"/>
        <v>No holdings</v>
      </c>
      <c r="CI11">
        <f t="shared" si="27"/>
        <v>0</v>
      </c>
      <c r="CJ11" s="16" t="str">
        <f t="shared" si="28"/>
        <v>Fail</v>
      </c>
      <c r="CK11" s="36">
        <f>Survey!$AV11</f>
        <v>0</v>
      </c>
      <c r="CL11" s="36" cm="1">
        <f t="array" ref="CL11">SUM(SUMIF(Survey!BZ11:CS11,{"&gt;0","&lt;0"})*{1,-1})-SUM(SUMIF(Survey!CU11:DN11,{"&gt;0","&lt;0"})*{1,-1})</f>
        <v>0</v>
      </c>
      <c r="CM11" s="35" t="str">
        <f t="shared" si="29"/>
        <v>No holdings</v>
      </c>
      <c r="CN11" s="17">
        <f t="shared" si="30"/>
        <v>0</v>
      </c>
      <c r="CO11" s="16" t="str">
        <f t="shared" si="31"/>
        <v>Pass</v>
      </c>
      <c r="CP11" s="38" t="b">
        <f>IF(ABS(Survey!$CS11)=0,TRUE,FALSE)</f>
        <v>1</v>
      </c>
      <c r="CQ11" s="37" t="b">
        <f>NOT(ISBLANK(Survey!$CT11))</f>
        <v>0</v>
      </c>
      <c r="CR11" s="16" t="str">
        <f t="shared" si="32"/>
        <v>Pass</v>
      </c>
      <c r="CS11" s="38" t="b">
        <f>IF(ABS(Survey!$DN11)=0,TRUE,FALSE)</f>
        <v>1</v>
      </c>
      <c r="CT11" s="37" t="b">
        <f>NOT(ISBLANK(Survey!$DO11))</f>
        <v>0</v>
      </c>
      <c r="CU11" t="str">
        <f t="shared" si="33"/>
        <v>Pass</v>
      </c>
      <c r="CV11" s="29" cm="1">
        <f t="array" ref="CV11">SUM(SUMIF(Survey!CO11,{"&gt;0","&lt;0"})*{1,-1})+SUM(SUMIF(Survey!DJ11,{"&gt;0","&lt;0"})*{1,-1})</f>
        <v>0</v>
      </c>
      <c r="CW11" s="29">
        <f>SUM(SUMIF(Survey!DQ11:DW11,{"&gt;0","&lt;0"})*{1,-1})+SUM(SUMIF(Survey!DY11:EE11,{"&gt;0","&lt;0"})*{1,-1})</f>
        <v>0</v>
      </c>
      <c r="CX11">
        <f t="shared" si="34"/>
        <v>0</v>
      </c>
      <c r="CY11">
        <f t="shared" si="35"/>
        <v>0</v>
      </c>
      <c r="CZ11" s="16" t="str">
        <f t="shared" si="36"/>
        <v>Pass</v>
      </c>
      <c r="DA11" s="38" t="b">
        <f>IF(ABS(Survey!$DW11)=0,TRUE,FALSE)</f>
        <v>1</v>
      </c>
      <c r="DB11" s="37" t="b">
        <f>NOT(ISBLANK(Survey!DX11))</f>
        <v>0</v>
      </c>
      <c r="DC11" s="16" t="str">
        <f t="shared" si="37"/>
        <v>Pass</v>
      </c>
      <c r="DD11" s="38" t="b">
        <f>IF(ABS(Survey!$EE11)=0,TRUE,FALSE)</f>
        <v>1</v>
      </c>
      <c r="DE11" s="37" t="b">
        <f>NOT(ISBLANK(Survey!$EF11))</f>
        <v>0</v>
      </c>
      <c r="DF11" s="16" t="str">
        <f t="shared" si="38"/>
        <v>Fail</v>
      </c>
      <c r="DG11" s="36">
        <f>SUM(SUMIF(Survey!EL11:EN11,{"&gt;0","&lt;0"})*{1,-1})</f>
        <v>0</v>
      </c>
      <c r="DH11">
        <f t="shared" si="39"/>
        <v>0</v>
      </c>
      <c r="DI11">
        <f t="shared" si="40"/>
        <v>100</v>
      </c>
      <c r="DJ11" s="35" t="b">
        <f>IF(OR(Survey!$M11="ETF",Survey!$M11="ETF, alternative mutual fund",Survey!$M11="Closed-end", Survey!$M11="Split share corp"),TRUE,FALSE)</f>
        <v>0</v>
      </c>
      <c r="DK11" s="16" t="str">
        <f t="shared" si="41"/>
        <v>Fail</v>
      </c>
      <c r="DL11" s="36">
        <f>SUM(SUMIF(Survey!EP11:EV11,{"&gt;0","&lt;0"})*{1,-1})</f>
        <v>0</v>
      </c>
      <c r="DM11">
        <f t="shared" si="42"/>
        <v>0</v>
      </c>
      <c r="DN11" s="17">
        <f t="shared" si="43"/>
        <v>100</v>
      </c>
      <c r="DO11" s="16" t="str">
        <f t="shared" si="44"/>
        <v>Fail</v>
      </c>
      <c r="DP11" s="36">
        <f>SUM(SUMIF(Survey!EX11:FD11,{"&gt;0","&lt;0"})*{1,-1})</f>
        <v>0</v>
      </c>
      <c r="DQ11">
        <f t="shared" si="45"/>
        <v>0</v>
      </c>
      <c r="DR11" s="17">
        <f t="shared" si="46"/>
        <v>100</v>
      </c>
    </row>
    <row r="12" spans="1:122">
      <c r="A12">
        <v>12</v>
      </c>
      <c r="B12" t="str">
        <f t="shared" si="0"/>
        <v>Pass</v>
      </c>
      <c r="C12" t="str">
        <f>IF(COUNTBLANK(Survey!B12:FE12)=$C$2, "Pass", "Fail")</f>
        <v>Pass</v>
      </c>
      <c r="D12" t="str">
        <f t="shared" si="1"/>
        <v>Fail</v>
      </c>
      <c r="E12" t="str">
        <f>IF(OR(ISBLANK(Survey!AJ12),COUNTIF(G12:BB12,"Fail")),"Fail","Pass")</f>
        <v>Fail</v>
      </c>
      <c r="G12" s="16" t="str">
        <f t="shared" si="2"/>
        <v>Fail</v>
      </c>
      <c r="H12" s="177">
        <f>COUNTBLANK(Survey!B12:D12)+COUNTBLANK(Survey!G12)+COUNTBLANK(Survey!I12)+COUNTBLANK(Survey!K12:M12)+COUNTBLANK(Survey!P12)+COUNTBLANK(Survey!S12:U12)+COUNTBLANK(Survey!Y12:AA12)+COUNTBLANK(Survey!AD12:AE12)+COUNTBLANK(Survey!AI12:AI12)</f>
        <v>18</v>
      </c>
      <c r="I12" s="16" t="str">
        <f t="shared" si="3"/>
        <v>Fail</v>
      </c>
      <c r="J12" t="b">
        <f>IF(Survey!E12="No",TRUE,FALSE)</f>
        <v>0</v>
      </c>
      <c r="K12" s="34">
        <f>LEN(Survey!E12)</f>
        <v>0</v>
      </c>
      <c r="L12" s="16" t="str">
        <f t="shared" si="4"/>
        <v>Fail</v>
      </c>
      <c r="M12" t="b">
        <f>IF(Survey!F12="No",TRUE,FALSE)</f>
        <v>0</v>
      </c>
      <c r="N12" s="33">
        <f>LEN(Survey!F12)</f>
        <v>0</v>
      </c>
      <c r="O12" s="16" t="str">
        <f t="shared" si="5"/>
        <v>Pass</v>
      </c>
      <c r="P12" s="34">
        <f>MOD((LEN(Survey!H12)+2),11)</f>
        <v>2</v>
      </c>
      <c r="Q12" s="33" t="str">
        <f>IF(Survey!$L12="Prospectus fund", "Yes", "No")</f>
        <v>No</v>
      </c>
      <c r="R12" s="16" t="str">
        <f t="shared" si="6"/>
        <v>Pass</v>
      </c>
      <c r="S12" s="34">
        <f>MOD((LEN(Survey!J12)+2),11)</f>
        <v>2</v>
      </c>
      <c r="T12" s="35" t="b">
        <f>IF(OR(Survey!$M12="ETF",Survey!$M12="ETF, alternative mutual fund",Survey!$M12="Closed-end", Survey!$M12="Split share corp", Survey!$I12="Yes"),TRUE,FALSE)</f>
        <v>0</v>
      </c>
      <c r="U12" s="16" t="str">
        <f>IFERROR(IF(AND(OR(X12=Y12,Y12 = "Either"),NOT(ISBLANK(Survey!K12))),"Pass","Fail"),"Pass")</f>
        <v>Fail</v>
      </c>
      <c r="V12" s="36" cm="1">
        <f t="array" ref="V12">SUM(SUMIF(Survey!BZ12:CS12,{"&gt;0","&lt;0"})*{1,-1})</f>
        <v>0</v>
      </c>
      <c r="W12" s="38" cm="1">
        <f t="array" ref="W12">SUM(SUMIF(Survey!CC12,{"&gt;0","&lt;0"})*{1,-1})+SUM(SUMIF(Survey!CM12,{"&gt;0","&lt;0"})*{1,-1})</f>
        <v>0</v>
      </c>
      <c r="X12" s="38">
        <f>Survey!K12</f>
        <v>0</v>
      </c>
      <c r="Y12" s="37" t="str">
        <f t="shared" si="7"/>
        <v>Either</v>
      </c>
      <c r="Z12" s="16" t="str">
        <f t="shared" si="8"/>
        <v>Fail</v>
      </c>
      <c r="AA12" s="67" cm="1">
        <f t="array" ref="AA12">SUM(SUMIF(Survey!BZ12:CS12,{"&gt;0","&lt;0"})*{1,-1})+SUM(SUMIF(Survey!CU12:DN12,{"&gt;0","&lt;0"})*{1,-1})</f>
        <v>0</v>
      </c>
      <c r="AB12" s="67">
        <f>IFERROR(AA12/(Survey!$AV12),0)</f>
        <v>0</v>
      </c>
      <c r="AC12" s="128" t="b">
        <f>IF(OR(Survey!$M12="Alternative strategy or hedge",Survey!$M12="Other, illiquid",Survey!$L12="Prospectus fund"),TRUE,FALSE)</f>
        <v>0</v>
      </c>
      <c r="AD12" s="128" t="b">
        <f>NOT(ISBLANK(Survey!$M12))</f>
        <v>0</v>
      </c>
      <c r="AE12" s="16" t="str">
        <f t="shared" si="9"/>
        <v>Pass</v>
      </c>
      <c r="AF12" s="38" t="b">
        <f>NOT(ISNUMBER(SEARCH("Other",Survey!$P12)))</f>
        <v>1</v>
      </c>
      <c r="AG12" s="37" t="b">
        <f>NOT(ISBLANK(Survey!$Q12))</f>
        <v>0</v>
      </c>
      <c r="AH12" s="16" t="str">
        <f t="shared" si="10"/>
        <v>Pass</v>
      </c>
      <c r="AI12" s="143">
        <f>COUNTBLANK(Survey!$W12)</f>
        <v>1</v>
      </c>
      <c r="AJ12" s="67">
        <f>IF(AND(Survey!L12&lt;&gt;"Exempt fund",OR(Survey!$M12="ETF",Survey!$M12="ETF, alternative mutual fund",Survey!$M12="Mutual fund",Survey!$M12="Alternative mutual fund",Survey!$M12="Money market")),1,0)</f>
        <v>0</v>
      </c>
      <c r="AK12" s="16" t="str">
        <f t="shared" si="11"/>
        <v>Pass</v>
      </c>
      <c r="AL12" s="38" t="b">
        <f>NOT(ISNUMBER(SEARCH("Yes",Survey!$AA12)))</f>
        <v>1</v>
      </c>
      <c r="AM12" s="37" t="b">
        <f>IF(COUNTBLANK(Survey!$AB12:$AC12)=0,TRUE, FALSE)</f>
        <v>0</v>
      </c>
      <c r="AN12" s="16" t="str">
        <f t="shared" si="12"/>
        <v>Pass</v>
      </c>
      <c r="AO12" s="38" t="b">
        <f>NOT(ISNUMBER(SEARCH("Yes",Survey!$AD12)))</f>
        <v>1</v>
      </c>
      <c r="AP12" s="37" t="b">
        <f>NOT(ISBLANK(Survey!$AF12))</f>
        <v>0</v>
      </c>
      <c r="AQ12" s="16" t="str">
        <f t="shared" si="13"/>
        <v>Pass</v>
      </c>
      <c r="AR12" s="38" t="b">
        <f>NOT(OR(ISNUMBER(SEARCH("Other",Survey!$AF12)),ISNUMBER(SEARCH("Multiple",Survey!$AF12))))</f>
        <v>1</v>
      </c>
      <c r="AS12" s="37" t="b">
        <f>NOT(ISBLANK(Survey!$AG12))</f>
        <v>0</v>
      </c>
      <c r="AT12" s="16" t="str">
        <f t="shared" si="14"/>
        <v>Fail</v>
      </c>
      <c r="AU12" s="143">
        <f>IF(ABS(Survey!$AV12)&gt;0, 1,0)</f>
        <v>0</v>
      </c>
      <c r="AV12" s="143">
        <f>IF(COUNTBLANK(Survey!$AJ12)=0,1,0)</f>
        <v>0</v>
      </c>
      <c r="AW12" s="16" t="str">
        <f t="shared" si="15"/>
        <v>Pass</v>
      </c>
      <c r="AX12" s="143">
        <f>IF(ISBLANK(Survey!$AJ12),0,1)</f>
        <v>0</v>
      </c>
      <c r="AY12" s="165">
        <f>COUNTBLANK(Survey!$AK12)</f>
        <v>1</v>
      </c>
      <c r="AZ12" s="16" t="str">
        <f t="shared" si="16"/>
        <v>Pass</v>
      </c>
      <c r="BA12" s="143">
        <f>IF(OR(Survey!$AK12="Closed",ISBLANK(Survey!$AK12)),0,1)</f>
        <v>0</v>
      </c>
      <c r="BB12" s="165">
        <f>IF(ISBLANK(Survey!$AL12),1,0)</f>
        <v>1</v>
      </c>
      <c r="BC12" s="147" t="str" cm="1">
        <f t="array" ref="BC12">IF(OR(IF(OR($BE12+$BF12 = 2, $BG12=1), FALSE, TRUE), AND($BD12:$BD12 = 0)),"Pass","Fail")</f>
        <v>Pass</v>
      </c>
      <c r="BD12" s="143">
        <f>COUNTBLANK(Survey!$AM12:$AO12)</f>
        <v>3</v>
      </c>
      <c r="BE12" s="143">
        <f>IF(Survey!$I12="Yes",1,0)</f>
        <v>0</v>
      </c>
      <c r="BF12" s="143">
        <f>IF(OR(Survey!$M12="Mutual fund",Survey!$M12="Alternative mutual fund",Survey!$M12="Money market"),1,0)</f>
        <v>0</v>
      </c>
      <c r="BG12" s="148">
        <f>IF(OR(Survey!$M12="ETF",Survey!$M12="ETF, alternative mutual fund"),1,0)</f>
        <v>0</v>
      </c>
      <c r="BH12" s="16" t="str">
        <f t="shared" si="17"/>
        <v>Pass</v>
      </c>
      <c r="BI12" s="38" t="b">
        <f>OR(ISNUMBER(SEARCH("Yes",Survey!$AO12)),ISBLANK(Survey!$AO12))</f>
        <v>1</v>
      </c>
      <c r="BJ12" s="67" t="b">
        <f>NOT(ISBLANK(Survey!$AP12))</f>
        <v>0</v>
      </c>
      <c r="BK12" s="16" t="str">
        <f t="shared" si="18"/>
        <v>Pass</v>
      </c>
      <c r="BL12" s="143">
        <f>IF(Survey!$AW12=0, 0,1)</f>
        <v>0</v>
      </c>
      <c r="BM12" s="67">
        <f>Survey!$AQ12</f>
        <v>0</v>
      </c>
      <c r="BN12" s="67">
        <f>IFERROR((Survey!$AX12-ABS(Survey!$AY12)-ABS(Survey!$BD12))/Survey!$AW12,0)</f>
        <v>0</v>
      </c>
      <c r="BO12" s="67">
        <f>IF(AND($BM12&gt;$BN12-0.2,$BM12&lt;$BN12+0.2,ISBLANK(Survey!$AQ12)=FALSE),0,1)</f>
        <v>1</v>
      </c>
      <c r="BP12" s="165">
        <f>IF(ISBLANK(Survey!$AR12),1,0)</f>
        <v>1</v>
      </c>
      <c r="BQ12" s="16" t="str">
        <f t="shared" si="19"/>
        <v>Pass</v>
      </c>
      <c r="BR12" s="143">
        <f>IF(Survey!$AW12=0, 0,1)</f>
        <v>0</v>
      </c>
      <c r="BS12" s="67">
        <f>IF(AND(Survey!$AS12&gt;=0,Survey!$AS12&lt;=0.2,Survey!$AS12&lt;&gt;""),0,1)</f>
        <v>1</v>
      </c>
      <c r="BT12" s="143">
        <f>IF(ISBLANK(Survey!$AT12),1,0)</f>
        <v>1</v>
      </c>
      <c r="BU12" s="16" t="str">
        <f t="shared" si="20"/>
        <v>Fail</v>
      </c>
      <c r="BV12" s="165">
        <f>Survey!$AU12</f>
        <v>0</v>
      </c>
      <c r="BW12" s="16" t="str">
        <f t="shared" si="21"/>
        <v>Pass</v>
      </c>
      <c r="BX12" s="36">
        <f>Survey!$AV12</f>
        <v>0</v>
      </c>
      <c r="BY12" s="176">
        <f>Survey!$AW12+Survey!$AX12-ABS(Survey!$AY12)+ABS(Survey!$AZ12)-ABS(Survey!$BA12)+ABS(Survey!$BB12)-ABS(Survey!$BC12)-ABS(Survey!$BD12)+Survey!$BE12</f>
        <v>0</v>
      </c>
      <c r="BZ12" s="35">
        <f t="shared" si="22"/>
        <v>0</v>
      </c>
      <c r="CA12" s="17">
        <f t="shared" si="23"/>
        <v>0</v>
      </c>
      <c r="CB12" s="16" t="str">
        <f t="shared" si="24"/>
        <v>Pass</v>
      </c>
      <c r="CC12" s="38" t="b">
        <f>IF(ABS(Survey!$BE12)=0,TRUE,FALSE)</f>
        <v>1</v>
      </c>
      <c r="CD12" s="37" t="b">
        <f>NOT(ISBLANK(Survey!$BF12))</f>
        <v>0</v>
      </c>
      <c r="CE12" t="str">
        <f t="shared" si="25"/>
        <v>Fail</v>
      </c>
      <c r="CF12" s="29">
        <f>Survey!$AV12</f>
        <v>0</v>
      </c>
      <c r="CG12" s="29" cm="1">
        <f t="array" ref="CG12">SUM(SUMIF(Survey!BH12:BO12,{"&gt;0","&lt;0"})*{1,-1})-SUM(SUMIF(Survey!BQ12:BX12,{"&gt;0","&lt;0"})*{1,-1})</f>
        <v>0</v>
      </c>
      <c r="CH12" s="35" t="str">
        <f t="shared" si="26"/>
        <v>No holdings</v>
      </c>
      <c r="CI12">
        <f t="shared" si="27"/>
        <v>0</v>
      </c>
      <c r="CJ12" s="16" t="str">
        <f t="shared" si="28"/>
        <v>Fail</v>
      </c>
      <c r="CK12" s="36">
        <f>Survey!$AV12</f>
        <v>0</v>
      </c>
      <c r="CL12" s="36" cm="1">
        <f t="array" ref="CL12">SUM(SUMIF(Survey!BZ12:CS12,{"&gt;0","&lt;0"})*{1,-1})-SUM(SUMIF(Survey!CU12:DN12,{"&gt;0","&lt;0"})*{1,-1})</f>
        <v>0</v>
      </c>
      <c r="CM12" s="35" t="str">
        <f t="shared" si="29"/>
        <v>No holdings</v>
      </c>
      <c r="CN12" s="17">
        <f t="shared" si="30"/>
        <v>0</v>
      </c>
      <c r="CO12" s="16" t="str">
        <f t="shared" si="31"/>
        <v>Pass</v>
      </c>
      <c r="CP12" s="38" t="b">
        <f>IF(ABS(Survey!$CS12)=0,TRUE,FALSE)</f>
        <v>1</v>
      </c>
      <c r="CQ12" s="37" t="b">
        <f>NOT(ISBLANK(Survey!$CT12))</f>
        <v>0</v>
      </c>
      <c r="CR12" s="16" t="str">
        <f t="shared" si="32"/>
        <v>Pass</v>
      </c>
      <c r="CS12" s="38" t="b">
        <f>IF(ABS(Survey!$DN12)=0,TRUE,FALSE)</f>
        <v>1</v>
      </c>
      <c r="CT12" s="37" t="b">
        <f>NOT(ISBLANK(Survey!$DO12))</f>
        <v>0</v>
      </c>
      <c r="CU12" t="str">
        <f t="shared" si="33"/>
        <v>Pass</v>
      </c>
      <c r="CV12" s="29" cm="1">
        <f t="array" ref="CV12">SUM(SUMIF(Survey!CO12,{"&gt;0","&lt;0"})*{1,-1})+SUM(SUMIF(Survey!DJ12,{"&gt;0","&lt;0"})*{1,-1})</f>
        <v>0</v>
      </c>
      <c r="CW12" s="29">
        <f>SUM(SUMIF(Survey!DQ12:DW12,{"&gt;0","&lt;0"})*{1,-1})+SUM(SUMIF(Survey!DY12:EE12,{"&gt;0","&lt;0"})*{1,-1})</f>
        <v>0</v>
      </c>
      <c r="CX12">
        <f t="shared" si="34"/>
        <v>0</v>
      </c>
      <c r="CY12">
        <f t="shared" si="35"/>
        <v>0</v>
      </c>
      <c r="CZ12" s="16" t="str">
        <f t="shared" si="36"/>
        <v>Pass</v>
      </c>
      <c r="DA12" s="38" t="b">
        <f>IF(ABS(Survey!$DW12)=0,TRUE,FALSE)</f>
        <v>1</v>
      </c>
      <c r="DB12" s="37" t="b">
        <f>NOT(ISBLANK(Survey!DX12))</f>
        <v>0</v>
      </c>
      <c r="DC12" s="16" t="str">
        <f t="shared" si="37"/>
        <v>Pass</v>
      </c>
      <c r="DD12" s="38" t="b">
        <f>IF(ABS(Survey!$EE12)=0,TRUE,FALSE)</f>
        <v>1</v>
      </c>
      <c r="DE12" s="37" t="b">
        <f>NOT(ISBLANK(Survey!$EF12))</f>
        <v>0</v>
      </c>
      <c r="DF12" s="16" t="str">
        <f t="shared" si="38"/>
        <v>Fail</v>
      </c>
      <c r="DG12" s="36">
        <f>SUM(SUMIF(Survey!EL12:EN12,{"&gt;0","&lt;0"})*{1,-1})</f>
        <v>0</v>
      </c>
      <c r="DH12">
        <f t="shared" si="39"/>
        <v>0</v>
      </c>
      <c r="DI12">
        <f t="shared" si="40"/>
        <v>100</v>
      </c>
      <c r="DJ12" s="35" t="b">
        <f>IF(OR(Survey!$M12="ETF",Survey!$M12="ETF, alternative mutual fund",Survey!$M12="Closed-end", Survey!$M12="Split share corp"),TRUE,FALSE)</f>
        <v>0</v>
      </c>
      <c r="DK12" s="16" t="str">
        <f t="shared" si="41"/>
        <v>Fail</v>
      </c>
      <c r="DL12" s="36">
        <f>SUM(SUMIF(Survey!EP12:EV12,{"&gt;0","&lt;0"})*{1,-1})</f>
        <v>0</v>
      </c>
      <c r="DM12">
        <f t="shared" si="42"/>
        <v>0</v>
      </c>
      <c r="DN12" s="17">
        <f t="shared" si="43"/>
        <v>100</v>
      </c>
      <c r="DO12" s="16" t="str">
        <f t="shared" si="44"/>
        <v>Fail</v>
      </c>
      <c r="DP12" s="36">
        <f>SUM(SUMIF(Survey!EX12:FD12,{"&gt;0","&lt;0"})*{1,-1})</f>
        <v>0</v>
      </c>
      <c r="DQ12">
        <f t="shared" si="45"/>
        <v>0</v>
      </c>
      <c r="DR12" s="17">
        <f t="shared" si="46"/>
        <v>100</v>
      </c>
    </row>
    <row r="13" spans="1:122">
      <c r="A13">
        <v>13</v>
      </c>
      <c r="B13" t="str">
        <f t="shared" si="0"/>
        <v>Pass</v>
      </c>
      <c r="C13" t="str">
        <f>IF(COUNTBLANK(Survey!B13:FE13)=$C$2, "Pass", "Fail")</f>
        <v>Pass</v>
      </c>
      <c r="D13" t="str">
        <f t="shared" si="1"/>
        <v>Fail</v>
      </c>
      <c r="E13" t="str">
        <f>IF(OR(ISBLANK(Survey!AJ13),COUNTIF(G13:BB13,"Fail")),"Fail","Pass")</f>
        <v>Fail</v>
      </c>
      <c r="G13" s="16" t="str">
        <f t="shared" si="2"/>
        <v>Fail</v>
      </c>
      <c r="H13" s="177">
        <f>COUNTBLANK(Survey!B13:D13)+COUNTBLANK(Survey!G13)+COUNTBLANK(Survey!I13)+COUNTBLANK(Survey!K13:M13)+COUNTBLANK(Survey!P13)+COUNTBLANK(Survey!S13:U13)+COUNTBLANK(Survey!Y13:AA13)+COUNTBLANK(Survey!AD13:AE13)+COUNTBLANK(Survey!AI13:AI13)</f>
        <v>18</v>
      </c>
      <c r="I13" s="16" t="str">
        <f t="shared" si="3"/>
        <v>Fail</v>
      </c>
      <c r="J13" t="b">
        <f>IF(Survey!E13="No",TRUE,FALSE)</f>
        <v>0</v>
      </c>
      <c r="K13" s="34">
        <f>LEN(Survey!E13)</f>
        <v>0</v>
      </c>
      <c r="L13" s="16" t="str">
        <f t="shared" si="4"/>
        <v>Fail</v>
      </c>
      <c r="M13" t="b">
        <f>IF(Survey!F13="No",TRUE,FALSE)</f>
        <v>0</v>
      </c>
      <c r="N13" s="33">
        <f>LEN(Survey!F13)</f>
        <v>0</v>
      </c>
      <c r="O13" s="16" t="str">
        <f t="shared" si="5"/>
        <v>Pass</v>
      </c>
      <c r="P13" s="34">
        <f>MOD((LEN(Survey!H13)+2),11)</f>
        <v>2</v>
      </c>
      <c r="Q13" s="33" t="str">
        <f>IF(Survey!$L13="Prospectus fund", "Yes", "No")</f>
        <v>No</v>
      </c>
      <c r="R13" s="16" t="str">
        <f t="shared" si="6"/>
        <v>Pass</v>
      </c>
      <c r="S13" s="34">
        <f>MOD((LEN(Survey!J13)+2),11)</f>
        <v>2</v>
      </c>
      <c r="T13" s="35" t="b">
        <f>IF(OR(Survey!$M13="ETF",Survey!$M13="ETF, alternative mutual fund",Survey!$M13="Closed-end", Survey!$M13="Split share corp", Survey!$I13="Yes"),TRUE,FALSE)</f>
        <v>0</v>
      </c>
      <c r="U13" s="16" t="str">
        <f>IFERROR(IF(AND(OR(X13=Y13,Y13 = "Either"),NOT(ISBLANK(Survey!K13))),"Pass","Fail"),"Pass")</f>
        <v>Fail</v>
      </c>
      <c r="V13" s="36" cm="1">
        <f t="array" ref="V13">SUM(SUMIF(Survey!BZ13:CS13,{"&gt;0","&lt;0"})*{1,-1})</f>
        <v>0</v>
      </c>
      <c r="W13" s="38" cm="1">
        <f t="array" ref="W13">SUM(SUMIF(Survey!CC13,{"&gt;0","&lt;0"})*{1,-1})+SUM(SUMIF(Survey!CM13,{"&gt;0","&lt;0"})*{1,-1})</f>
        <v>0</v>
      </c>
      <c r="X13" s="38">
        <f>Survey!K13</f>
        <v>0</v>
      </c>
      <c r="Y13" s="37" t="str">
        <f t="shared" si="7"/>
        <v>Either</v>
      </c>
      <c r="Z13" s="16" t="str">
        <f t="shared" si="8"/>
        <v>Fail</v>
      </c>
      <c r="AA13" s="67" cm="1">
        <f t="array" ref="AA13">SUM(SUMIF(Survey!BZ13:CS13,{"&gt;0","&lt;0"})*{1,-1})+SUM(SUMIF(Survey!CU13:DN13,{"&gt;0","&lt;0"})*{1,-1})</f>
        <v>0</v>
      </c>
      <c r="AB13" s="67">
        <f>IFERROR(AA13/(Survey!$AV13),0)</f>
        <v>0</v>
      </c>
      <c r="AC13" s="128" t="b">
        <f>IF(OR(Survey!$M13="Alternative strategy or hedge",Survey!$M13="Other, illiquid",Survey!$L13="Prospectus fund"),TRUE,FALSE)</f>
        <v>0</v>
      </c>
      <c r="AD13" s="128" t="b">
        <f>NOT(ISBLANK(Survey!$M13))</f>
        <v>0</v>
      </c>
      <c r="AE13" s="16" t="str">
        <f t="shared" si="9"/>
        <v>Pass</v>
      </c>
      <c r="AF13" s="38" t="b">
        <f>NOT(ISNUMBER(SEARCH("Other",Survey!$P13)))</f>
        <v>1</v>
      </c>
      <c r="AG13" s="37" t="b">
        <f>NOT(ISBLANK(Survey!$Q13))</f>
        <v>0</v>
      </c>
      <c r="AH13" s="16" t="str">
        <f t="shared" si="10"/>
        <v>Pass</v>
      </c>
      <c r="AI13" s="143">
        <f>COUNTBLANK(Survey!$W13)</f>
        <v>1</v>
      </c>
      <c r="AJ13" s="67">
        <f>IF(AND(Survey!L13&lt;&gt;"Exempt fund",OR(Survey!$M13="ETF",Survey!$M13="ETF, alternative mutual fund",Survey!$M13="Mutual fund",Survey!$M13="Alternative mutual fund",Survey!$M13="Money market")),1,0)</f>
        <v>0</v>
      </c>
      <c r="AK13" s="16" t="str">
        <f t="shared" si="11"/>
        <v>Pass</v>
      </c>
      <c r="AL13" s="38" t="b">
        <f>NOT(ISNUMBER(SEARCH("Yes",Survey!$AA13)))</f>
        <v>1</v>
      </c>
      <c r="AM13" s="37" t="b">
        <f>IF(COUNTBLANK(Survey!$AB13:$AC13)=0,TRUE, FALSE)</f>
        <v>0</v>
      </c>
      <c r="AN13" s="16" t="str">
        <f t="shared" si="12"/>
        <v>Pass</v>
      </c>
      <c r="AO13" s="38" t="b">
        <f>NOT(ISNUMBER(SEARCH("Yes",Survey!$AD13)))</f>
        <v>1</v>
      </c>
      <c r="AP13" s="37" t="b">
        <f>NOT(ISBLANK(Survey!$AF13))</f>
        <v>0</v>
      </c>
      <c r="AQ13" s="16" t="str">
        <f t="shared" si="13"/>
        <v>Pass</v>
      </c>
      <c r="AR13" s="38" t="b">
        <f>NOT(OR(ISNUMBER(SEARCH("Other",Survey!$AF13)),ISNUMBER(SEARCH("Multiple",Survey!$AF13))))</f>
        <v>1</v>
      </c>
      <c r="AS13" s="37" t="b">
        <f>NOT(ISBLANK(Survey!$AG13))</f>
        <v>0</v>
      </c>
      <c r="AT13" s="16" t="str">
        <f t="shared" si="14"/>
        <v>Fail</v>
      </c>
      <c r="AU13" s="143">
        <f>IF(ABS(Survey!$AV13)&gt;0, 1,0)</f>
        <v>0</v>
      </c>
      <c r="AV13" s="143">
        <f>IF(COUNTBLANK(Survey!$AJ13)=0,1,0)</f>
        <v>0</v>
      </c>
      <c r="AW13" s="16" t="str">
        <f t="shared" si="15"/>
        <v>Pass</v>
      </c>
      <c r="AX13" s="143">
        <f>IF(ISBLANK(Survey!$AJ13),0,1)</f>
        <v>0</v>
      </c>
      <c r="AY13" s="165">
        <f>COUNTBLANK(Survey!$AK13)</f>
        <v>1</v>
      </c>
      <c r="AZ13" s="16" t="str">
        <f t="shared" si="16"/>
        <v>Pass</v>
      </c>
      <c r="BA13" s="143">
        <f>IF(OR(Survey!$AK13="Closed",ISBLANK(Survey!$AK13)),0,1)</f>
        <v>0</v>
      </c>
      <c r="BB13" s="165">
        <f>IF(ISBLANK(Survey!$AL13),1,0)</f>
        <v>1</v>
      </c>
      <c r="BC13" s="147" t="str" cm="1">
        <f t="array" ref="BC13">IF(OR(IF(OR($BE13+$BF13 = 2, $BG13=1), FALSE, TRUE), AND($BD13:$BD13 = 0)),"Pass","Fail")</f>
        <v>Pass</v>
      </c>
      <c r="BD13" s="143">
        <f>COUNTBLANK(Survey!$AM13:$AO13)</f>
        <v>3</v>
      </c>
      <c r="BE13" s="143">
        <f>IF(Survey!$I13="Yes",1,0)</f>
        <v>0</v>
      </c>
      <c r="BF13" s="143">
        <f>IF(OR(Survey!$M13="Mutual fund",Survey!$M13="Alternative mutual fund",Survey!$M13="Money market"),1,0)</f>
        <v>0</v>
      </c>
      <c r="BG13" s="148">
        <f>IF(OR(Survey!$M13="ETF",Survey!$M13="ETF, alternative mutual fund"),1,0)</f>
        <v>0</v>
      </c>
      <c r="BH13" s="16" t="str">
        <f t="shared" si="17"/>
        <v>Pass</v>
      </c>
      <c r="BI13" s="38" t="b">
        <f>OR(ISNUMBER(SEARCH("Yes",Survey!$AO13)),ISBLANK(Survey!$AO13))</f>
        <v>1</v>
      </c>
      <c r="BJ13" s="67" t="b">
        <f>NOT(ISBLANK(Survey!$AP13))</f>
        <v>0</v>
      </c>
      <c r="BK13" s="16" t="str">
        <f t="shared" si="18"/>
        <v>Pass</v>
      </c>
      <c r="BL13" s="143">
        <f>IF(Survey!$AW13=0, 0,1)</f>
        <v>0</v>
      </c>
      <c r="BM13" s="67">
        <f>Survey!$AQ13</f>
        <v>0</v>
      </c>
      <c r="BN13" s="67">
        <f>IFERROR((Survey!$AX13-ABS(Survey!$AY13)-ABS(Survey!$BD13))/Survey!$AW13,0)</f>
        <v>0</v>
      </c>
      <c r="BO13" s="67">
        <f>IF(AND($BM13&gt;$BN13-0.2,$BM13&lt;$BN13+0.2,ISBLANK(Survey!$AQ13)=FALSE),0,1)</f>
        <v>1</v>
      </c>
      <c r="BP13" s="165">
        <f>IF(ISBLANK(Survey!$AR13),1,0)</f>
        <v>1</v>
      </c>
      <c r="BQ13" s="16" t="str">
        <f t="shared" si="19"/>
        <v>Pass</v>
      </c>
      <c r="BR13" s="143">
        <f>IF(Survey!$AW13=0, 0,1)</f>
        <v>0</v>
      </c>
      <c r="BS13" s="67">
        <f>IF(AND(Survey!$AS13&gt;=0,Survey!$AS13&lt;=0.2,Survey!$AS13&lt;&gt;""),0,1)</f>
        <v>1</v>
      </c>
      <c r="BT13" s="143">
        <f>IF(ISBLANK(Survey!$AT13),1,0)</f>
        <v>1</v>
      </c>
      <c r="BU13" s="16" t="str">
        <f t="shared" si="20"/>
        <v>Fail</v>
      </c>
      <c r="BV13" s="165">
        <f>Survey!$AU13</f>
        <v>0</v>
      </c>
      <c r="BW13" s="16" t="str">
        <f t="shared" si="21"/>
        <v>Pass</v>
      </c>
      <c r="BX13" s="36">
        <f>Survey!$AV13</f>
        <v>0</v>
      </c>
      <c r="BY13" s="176">
        <f>Survey!$AW13+Survey!$AX13-ABS(Survey!$AY13)+ABS(Survey!$AZ13)-ABS(Survey!$BA13)+ABS(Survey!$BB13)-ABS(Survey!$BC13)-ABS(Survey!$BD13)+Survey!$BE13</f>
        <v>0</v>
      </c>
      <c r="BZ13" s="35">
        <f t="shared" si="22"/>
        <v>0</v>
      </c>
      <c r="CA13" s="17">
        <f t="shared" si="23"/>
        <v>0</v>
      </c>
      <c r="CB13" s="16" t="str">
        <f t="shared" si="24"/>
        <v>Pass</v>
      </c>
      <c r="CC13" s="38" t="b">
        <f>IF(ABS(Survey!$BE13)=0,TRUE,FALSE)</f>
        <v>1</v>
      </c>
      <c r="CD13" s="37" t="b">
        <f>NOT(ISBLANK(Survey!$BF13))</f>
        <v>0</v>
      </c>
      <c r="CE13" t="str">
        <f t="shared" si="25"/>
        <v>Fail</v>
      </c>
      <c r="CF13" s="29">
        <f>Survey!$AV13</f>
        <v>0</v>
      </c>
      <c r="CG13" s="29" cm="1">
        <f t="array" ref="CG13">SUM(SUMIF(Survey!BH13:BO13,{"&gt;0","&lt;0"})*{1,-1})-SUM(SUMIF(Survey!BQ13:BX13,{"&gt;0","&lt;0"})*{1,-1})</f>
        <v>0</v>
      </c>
      <c r="CH13" s="35" t="str">
        <f t="shared" si="26"/>
        <v>No holdings</v>
      </c>
      <c r="CI13">
        <f t="shared" si="27"/>
        <v>0</v>
      </c>
      <c r="CJ13" s="16" t="str">
        <f t="shared" si="28"/>
        <v>Fail</v>
      </c>
      <c r="CK13" s="36">
        <f>Survey!$AV13</f>
        <v>0</v>
      </c>
      <c r="CL13" s="36" cm="1">
        <f t="array" ref="CL13">SUM(SUMIF(Survey!BZ13:CS13,{"&gt;0","&lt;0"})*{1,-1})-SUM(SUMIF(Survey!CU13:DN13,{"&gt;0","&lt;0"})*{1,-1})</f>
        <v>0</v>
      </c>
      <c r="CM13" s="35" t="str">
        <f t="shared" si="29"/>
        <v>No holdings</v>
      </c>
      <c r="CN13" s="17">
        <f t="shared" si="30"/>
        <v>0</v>
      </c>
      <c r="CO13" s="16" t="str">
        <f t="shared" si="31"/>
        <v>Pass</v>
      </c>
      <c r="CP13" s="38" t="b">
        <f>IF(ABS(Survey!$CS13)=0,TRUE,FALSE)</f>
        <v>1</v>
      </c>
      <c r="CQ13" s="37" t="b">
        <f>NOT(ISBLANK(Survey!$CT13))</f>
        <v>0</v>
      </c>
      <c r="CR13" s="16" t="str">
        <f t="shared" si="32"/>
        <v>Pass</v>
      </c>
      <c r="CS13" s="38" t="b">
        <f>IF(ABS(Survey!$DN13)=0,TRUE,FALSE)</f>
        <v>1</v>
      </c>
      <c r="CT13" s="37" t="b">
        <f>NOT(ISBLANK(Survey!$DO13))</f>
        <v>0</v>
      </c>
      <c r="CU13" t="str">
        <f t="shared" si="33"/>
        <v>Pass</v>
      </c>
      <c r="CV13" s="29" cm="1">
        <f t="array" ref="CV13">SUM(SUMIF(Survey!CO13,{"&gt;0","&lt;0"})*{1,-1})+SUM(SUMIF(Survey!DJ13,{"&gt;0","&lt;0"})*{1,-1})</f>
        <v>0</v>
      </c>
      <c r="CW13" s="29">
        <f>SUM(SUMIF(Survey!DQ13:DW13,{"&gt;0","&lt;0"})*{1,-1})+SUM(SUMIF(Survey!DY13:EE13,{"&gt;0","&lt;0"})*{1,-1})</f>
        <v>0</v>
      </c>
      <c r="CX13">
        <f t="shared" si="34"/>
        <v>0</v>
      </c>
      <c r="CY13">
        <f t="shared" si="35"/>
        <v>0</v>
      </c>
      <c r="CZ13" s="16" t="str">
        <f t="shared" si="36"/>
        <v>Pass</v>
      </c>
      <c r="DA13" s="38" t="b">
        <f>IF(ABS(Survey!$DW13)=0,TRUE,FALSE)</f>
        <v>1</v>
      </c>
      <c r="DB13" s="37" t="b">
        <f>NOT(ISBLANK(Survey!DX13))</f>
        <v>0</v>
      </c>
      <c r="DC13" s="16" t="str">
        <f t="shared" si="37"/>
        <v>Pass</v>
      </c>
      <c r="DD13" s="38" t="b">
        <f>IF(ABS(Survey!$EE13)=0,TRUE,FALSE)</f>
        <v>1</v>
      </c>
      <c r="DE13" s="37" t="b">
        <f>NOT(ISBLANK(Survey!$EF13))</f>
        <v>0</v>
      </c>
      <c r="DF13" s="16" t="str">
        <f t="shared" si="38"/>
        <v>Fail</v>
      </c>
      <c r="DG13" s="36">
        <f>SUM(SUMIF(Survey!EL13:EN13,{"&gt;0","&lt;0"})*{1,-1})</f>
        <v>0</v>
      </c>
      <c r="DH13">
        <f t="shared" si="39"/>
        <v>0</v>
      </c>
      <c r="DI13">
        <f t="shared" si="40"/>
        <v>100</v>
      </c>
      <c r="DJ13" s="35" t="b">
        <f>IF(OR(Survey!$M13="ETF",Survey!$M13="ETF, alternative mutual fund",Survey!$M13="Closed-end", Survey!$M13="Split share corp"),TRUE,FALSE)</f>
        <v>0</v>
      </c>
      <c r="DK13" s="16" t="str">
        <f t="shared" si="41"/>
        <v>Fail</v>
      </c>
      <c r="DL13" s="36">
        <f>SUM(SUMIF(Survey!EP13:EV13,{"&gt;0","&lt;0"})*{1,-1})</f>
        <v>0</v>
      </c>
      <c r="DM13">
        <f t="shared" si="42"/>
        <v>0</v>
      </c>
      <c r="DN13" s="17">
        <f t="shared" si="43"/>
        <v>100</v>
      </c>
      <c r="DO13" s="16" t="str">
        <f t="shared" si="44"/>
        <v>Fail</v>
      </c>
      <c r="DP13" s="36">
        <f>SUM(SUMIF(Survey!EX13:FD13,{"&gt;0","&lt;0"})*{1,-1})</f>
        <v>0</v>
      </c>
      <c r="DQ13">
        <f t="shared" si="45"/>
        <v>0</v>
      </c>
      <c r="DR13" s="17">
        <f t="shared" si="46"/>
        <v>100</v>
      </c>
    </row>
    <row r="14" spans="1:122">
      <c r="A14">
        <v>14</v>
      </c>
      <c r="B14" t="str">
        <f t="shared" si="0"/>
        <v>Pass</v>
      </c>
      <c r="C14" t="str">
        <f>IF(COUNTBLANK(Survey!B14:FE14)=$C$2, "Pass", "Fail")</f>
        <v>Pass</v>
      </c>
      <c r="D14" t="str">
        <f t="shared" si="1"/>
        <v>Fail</v>
      </c>
      <c r="E14" t="str">
        <f>IF(OR(ISBLANK(Survey!AJ14),COUNTIF(G14:BB14,"Fail")),"Fail","Pass")</f>
        <v>Fail</v>
      </c>
      <c r="G14" s="16" t="str">
        <f t="shared" si="2"/>
        <v>Fail</v>
      </c>
      <c r="H14" s="177">
        <f>COUNTBLANK(Survey!B14:D14)+COUNTBLANK(Survey!G14)+COUNTBLANK(Survey!I14)+COUNTBLANK(Survey!K14:M14)+COUNTBLANK(Survey!P14)+COUNTBLANK(Survey!S14:U14)+COUNTBLANK(Survey!Y14:AA14)+COUNTBLANK(Survey!AD14:AE14)+COUNTBLANK(Survey!AI14:AI14)</f>
        <v>18</v>
      </c>
      <c r="I14" s="16" t="str">
        <f t="shared" si="3"/>
        <v>Fail</v>
      </c>
      <c r="J14" t="b">
        <f>IF(Survey!E14="No",TRUE,FALSE)</f>
        <v>0</v>
      </c>
      <c r="K14" s="34">
        <f>LEN(Survey!E14)</f>
        <v>0</v>
      </c>
      <c r="L14" s="16" t="str">
        <f t="shared" si="4"/>
        <v>Fail</v>
      </c>
      <c r="M14" t="b">
        <f>IF(Survey!F14="No",TRUE,FALSE)</f>
        <v>0</v>
      </c>
      <c r="N14" s="33">
        <f>LEN(Survey!F14)</f>
        <v>0</v>
      </c>
      <c r="O14" s="16" t="str">
        <f t="shared" si="5"/>
        <v>Pass</v>
      </c>
      <c r="P14" s="34">
        <f>MOD((LEN(Survey!H14)+2),11)</f>
        <v>2</v>
      </c>
      <c r="Q14" s="33" t="str">
        <f>IF(Survey!$L14="Prospectus fund", "Yes", "No")</f>
        <v>No</v>
      </c>
      <c r="R14" s="16" t="str">
        <f t="shared" si="6"/>
        <v>Pass</v>
      </c>
      <c r="S14" s="34">
        <f>MOD((LEN(Survey!J14)+2),11)</f>
        <v>2</v>
      </c>
      <c r="T14" s="35" t="b">
        <f>IF(OR(Survey!$M14="ETF",Survey!$M14="ETF, alternative mutual fund",Survey!$M14="Closed-end", Survey!$M14="Split share corp", Survey!$I14="Yes"),TRUE,FALSE)</f>
        <v>0</v>
      </c>
      <c r="U14" s="16" t="str">
        <f>IFERROR(IF(AND(OR(X14=Y14,Y14 = "Either"),NOT(ISBLANK(Survey!K14))),"Pass","Fail"),"Pass")</f>
        <v>Fail</v>
      </c>
      <c r="V14" s="36" cm="1">
        <f t="array" ref="V14">SUM(SUMIF(Survey!BZ14:CS14,{"&gt;0","&lt;0"})*{1,-1})</f>
        <v>0</v>
      </c>
      <c r="W14" s="38" cm="1">
        <f t="array" ref="W14">SUM(SUMIF(Survey!CC14,{"&gt;0","&lt;0"})*{1,-1})+SUM(SUMIF(Survey!CM14,{"&gt;0","&lt;0"})*{1,-1})</f>
        <v>0</v>
      </c>
      <c r="X14" s="38">
        <f>Survey!K14</f>
        <v>0</v>
      </c>
      <c r="Y14" s="37" t="str">
        <f t="shared" si="7"/>
        <v>Either</v>
      </c>
      <c r="Z14" s="16" t="str">
        <f t="shared" si="8"/>
        <v>Fail</v>
      </c>
      <c r="AA14" s="67" cm="1">
        <f t="array" ref="AA14">SUM(SUMIF(Survey!BZ14:CS14,{"&gt;0","&lt;0"})*{1,-1})+SUM(SUMIF(Survey!CU14:DN14,{"&gt;0","&lt;0"})*{1,-1})</f>
        <v>0</v>
      </c>
      <c r="AB14" s="67">
        <f>IFERROR(AA14/(Survey!$AV14),0)</f>
        <v>0</v>
      </c>
      <c r="AC14" s="128" t="b">
        <f>IF(OR(Survey!$M14="Alternative strategy or hedge",Survey!$M14="Other, illiquid",Survey!$L14="Prospectus fund"),TRUE,FALSE)</f>
        <v>0</v>
      </c>
      <c r="AD14" s="128" t="b">
        <f>NOT(ISBLANK(Survey!$M14))</f>
        <v>0</v>
      </c>
      <c r="AE14" s="16" t="str">
        <f t="shared" si="9"/>
        <v>Pass</v>
      </c>
      <c r="AF14" s="38" t="b">
        <f>NOT(ISNUMBER(SEARCH("Other",Survey!$P14)))</f>
        <v>1</v>
      </c>
      <c r="AG14" s="37" t="b">
        <f>NOT(ISBLANK(Survey!$Q14))</f>
        <v>0</v>
      </c>
      <c r="AH14" s="16" t="str">
        <f t="shared" si="10"/>
        <v>Pass</v>
      </c>
      <c r="AI14" s="143">
        <f>COUNTBLANK(Survey!$W14)</f>
        <v>1</v>
      </c>
      <c r="AJ14" s="67">
        <f>IF(AND(Survey!L14&lt;&gt;"Exempt fund",OR(Survey!$M14="ETF",Survey!$M14="ETF, alternative mutual fund",Survey!$M14="Mutual fund",Survey!$M14="Alternative mutual fund",Survey!$M14="Money market")),1,0)</f>
        <v>0</v>
      </c>
      <c r="AK14" s="16" t="str">
        <f t="shared" si="11"/>
        <v>Pass</v>
      </c>
      <c r="AL14" s="38" t="b">
        <f>NOT(ISNUMBER(SEARCH("Yes",Survey!$AA14)))</f>
        <v>1</v>
      </c>
      <c r="AM14" s="37" t="b">
        <f>IF(COUNTBLANK(Survey!$AB14:$AC14)=0,TRUE, FALSE)</f>
        <v>0</v>
      </c>
      <c r="AN14" s="16" t="str">
        <f t="shared" si="12"/>
        <v>Pass</v>
      </c>
      <c r="AO14" s="38" t="b">
        <f>NOT(ISNUMBER(SEARCH("Yes",Survey!$AD14)))</f>
        <v>1</v>
      </c>
      <c r="AP14" s="37" t="b">
        <f>NOT(ISBLANK(Survey!$AF14))</f>
        <v>0</v>
      </c>
      <c r="AQ14" s="16" t="str">
        <f t="shared" si="13"/>
        <v>Pass</v>
      </c>
      <c r="AR14" s="38" t="b">
        <f>NOT(OR(ISNUMBER(SEARCH("Other",Survey!$AF14)),ISNUMBER(SEARCH("Multiple",Survey!$AF14))))</f>
        <v>1</v>
      </c>
      <c r="AS14" s="37" t="b">
        <f>NOT(ISBLANK(Survey!$AG14))</f>
        <v>0</v>
      </c>
      <c r="AT14" s="16" t="str">
        <f t="shared" si="14"/>
        <v>Fail</v>
      </c>
      <c r="AU14" s="143">
        <f>IF(ABS(Survey!$AV14)&gt;0, 1,0)</f>
        <v>0</v>
      </c>
      <c r="AV14" s="143">
        <f>IF(COUNTBLANK(Survey!$AJ14)=0,1,0)</f>
        <v>0</v>
      </c>
      <c r="AW14" s="16" t="str">
        <f t="shared" si="15"/>
        <v>Pass</v>
      </c>
      <c r="AX14" s="143">
        <f>IF(ISBLANK(Survey!$AJ14),0,1)</f>
        <v>0</v>
      </c>
      <c r="AY14" s="165">
        <f>COUNTBLANK(Survey!$AK14)</f>
        <v>1</v>
      </c>
      <c r="AZ14" s="16" t="str">
        <f t="shared" si="16"/>
        <v>Pass</v>
      </c>
      <c r="BA14" s="143">
        <f>IF(OR(Survey!$AK14="Closed",ISBLANK(Survey!$AK14)),0,1)</f>
        <v>0</v>
      </c>
      <c r="BB14" s="165">
        <f>IF(ISBLANK(Survey!$AL14),1,0)</f>
        <v>1</v>
      </c>
      <c r="BC14" s="147" t="str" cm="1">
        <f t="array" ref="BC14">IF(OR(IF(OR($BE14+$BF14 = 2, $BG14=1), FALSE, TRUE), AND($BD14:$BD14 = 0)),"Pass","Fail")</f>
        <v>Pass</v>
      </c>
      <c r="BD14" s="143">
        <f>COUNTBLANK(Survey!$AM14:$AO14)</f>
        <v>3</v>
      </c>
      <c r="BE14" s="143">
        <f>IF(Survey!$I14="Yes",1,0)</f>
        <v>0</v>
      </c>
      <c r="BF14" s="143">
        <f>IF(OR(Survey!$M14="Mutual fund",Survey!$M14="Alternative mutual fund",Survey!$M14="Money market"),1,0)</f>
        <v>0</v>
      </c>
      <c r="BG14" s="148">
        <f>IF(OR(Survey!$M14="ETF",Survey!$M14="ETF, alternative mutual fund"),1,0)</f>
        <v>0</v>
      </c>
      <c r="BH14" s="16" t="str">
        <f t="shared" si="17"/>
        <v>Pass</v>
      </c>
      <c r="BI14" s="38" t="b">
        <f>OR(ISNUMBER(SEARCH("Yes",Survey!$AO14)),ISBLANK(Survey!$AO14))</f>
        <v>1</v>
      </c>
      <c r="BJ14" s="67" t="b">
        <f>NOT(ISBLANK(Survey!$AP14))</f>
        <v>0</v>
      </c>
      <c r="BK14" s="16" t="str">
        <f t="shared" si="18"/>
        <v>Pass</v>
      </c>
      <c r="BL14" s="143">
        <f>IF(Survey!$AW14=0, 0,1)</f>
        <v>0</v>
      </c>
      <c r="BM14" s="67">
        <f>Survey!$AQ14</f>
        <v>0</v>
      </c>
      <c r="BN14" s="67">
        <f>IFERROR((Survey!$AX14-ABS(Survey!$AY14)-ABS(Survey!$BD14))/Survey!$AW14,0)</f>
        <v>0</v>
      </c>
      <c r="BO14" s="67">
        <f>IF(AND($BM14&gt;$BN14-0.2,$BM14&lt;$BN14+0.2,ISBLANK(Survey!$AQ14)=FALSE),0,1)</f>
        <v>1</v>
      </c>
      <c r="BP14" s="165">
        <f>IF(ISBLANK(Survey!$AR14),1,0)</f>
        <v>1</v>
      </c>
      <c r="BQ14" s="16" t="str">
        <f t="shared" si="19"/>
        <v>Pass</v>
      </c>
      <c r="BR14" s="143">
        <f>IF(Survey!$AW14=0, 0,1)</f>
        <v>0</v>
      </c>
      <c r="BS14" s="67">
        <f>IF(AND(Survey!$AS14&gt;=0,Survey!$AS14&lt;=0.2,Survey!$AS14&lt;&gt;""),0,1)</f>
        <v>1</v>
      </c>
      <c r="BT14" s="143">
        <f>IF(ISBLANK(Survey!$AT14),1,0)</f>
        <v>1</v>
      </c>
      <c r="BU14" s="16" t="str">
        <f t="shared" si="20"/>
        <v>Fail</v>
      </c>
      <c r="BV14" s="165">
        <f>Survey!$AU14</f>
        <v>0</v>
      </c>
      <c r="BW14" s="16" t="str">
        <f t="shared" si="21"/>
        <v>Pass</v>
      </c>
      <c r="BX14" s="36">
        <f>Survey!$AV14</f>
        <v>0</v>
      </c>
      <c r="BY14" s="176">
        <f>Survey!$AW14+Survey!$AX14-ABS(Survey!$AY14)+ABS(Survey!$AZ14)-ABS(Survey!$BA14)+ABS(Survey!$BB14)-ABS(Survey!$BC14)-ABS(Survey!$BD14)+Survey!$BE14</f>
        <v>0</v>
      </c>
      <c r="BZ14" s="35">
        <f t="shared" si="22"/>
        <v>0</v>
      </c>
      <c r="CA14" s="17">
        <f t="shared" si="23"/>
        <v>0</v>
      </c>
      <c r="CB14" s="16" t="str">
        <f t="shared" si="24"/>
        <v>Pass</v>
      </c>
      <c r="CC14" s="38" t="b">
        <f>IF(ABS(Survey!$BE14)=0,TRUE,FALSE)</f>
        <v>1</v>
      </c>
      <c r="CD14" s="37" t="b">
        <f>NOT(ISBLANK(Survey!$BF14))</f>
        <v>0</v>
      </c>
      <c r="CE14" t="str">
        <f t="shared" si="25"/>
        <v>Fail</v>
      </c>
      <c r="CF14" s="29">
        <f>Survey!$AV14</f>
        <v>0</v>
      </c>
      <c r="CG14" s="29" cm="1">
        <f t="array" ref="CG14">SUM(SUMIF(Survey!BH14:BO14,{"&gt;0","&lt;0"})*{1,-1})-SUM(SUMIF(Survey!BQ14:BX14,{"&gt;0","&lt;0"})*{1,-1})</f>
        <v>0</v>
      </c>
      <c r="CH14" s="35" t="str">
        <f t="shared" si="26"/>
        <v>No holdings</v>
      </c>
      <c r="CI14">
        <f t="shared" si="27"/>
        <v>0</v>
      </c>
      <c r="CJ14" s="16" t="str">
        <f t="shared" si="28"/>
        <v>Fail</v>
      </c>
      <c r="CK14" s="36">
        <f>Survey!$AV14</f>
        <v>0</v>
      </c>
      <c r="CL14" s="36" cm="1">
        <f t="array" ref="CL14">SUM(SUMIF(Survey!BZ14:CS14,{"&gt;0","&lt;0"})*{1,-1})-SUM(SUMIF(Survey!CU14:DN14,{"&gt;0","&lt;0"})*{1,-1})</f>
        <v>0</v>
      </c>
      <c r="CM14" s="35" t="str">
        <f t="shared" si="29"/>
        <v>No holdings</v>
      </c>
      <c r="CN14" s="17">
        <f t="shared" si="30"/>
        <v>0</v>
      </c>
      <c r="CO14" s="16" t="str">
        <f t="shared" si="31"/>
        <v>Pass</v>
      </c>
      <c r="CP14" s="38" t="b">
        <f>IF(ABS(Survey!$CS14)=0,TRUE,FALSE)</f>
        <v>1</v>
      </c>
      <c r="CQ14" s="37" t="b">
        <f>NOT(ISBLANK(Survey!$CT14))</f>
        <v>0</v>
      </c>
      <c r="CR14" s="16" t="str">
        <f t="shared" si="32"/>
        <v>Pass</v>
      </c>
      <c r="CS14" s="38" t="b">
        <f>IF(ABS(Survey!$DN14)=0,TRUE,FALSE)</f>
        <v>1</v>
      </c>
      <c r="CT14" s="37" t="b">
        <f>NOT(ISBLANK(Survey!$DO14))</f>
        <v>0</v>
      </c>
      <c r="CU14" t="str">
        <f t="shared" si="33"/>
        <v>Pass</v>
      </c>
      <c r="CV14" s="29" cm="1">
        <f t="array" ref="CV14">SUM(SUMIF(Survey!CO14,{"&gt;0","&lt;0"})*{1,-1})+SUM(SUMIF(Survey!DJ14,{"&gt;0","&lt;0"})*{1,-1})</f>
        <v>0</v>
      </c>
      <c r="CW14" s="29">
        <f>SUM(SUMIF(Survey!DQ14:DW14,{"&gt;0","&lt;0"})*{1,-1})+SUM(SUMIF(Survey!DY14:EE14,{"&gt;0","&lt;0"})*{1,-1})</f>
        <v>0</v>
      </c>
      <c r="CX14">
        <f t="shared" si="34"/>
        <v>0</v>
      </c>
      <c r="CY14">
        <f t="shared" si="35"/>
        <v>0</v>
      </c>
      <c r="CZ14" s="16" t="str">
        <f t="shared" si="36"/>
        <v>Pass</v>
      </c>
      <c r="DA14" s="38" t="b">
        <f>IF(ABS(Survey!$DW14)=0,TRUE,FALSE)</f>
        <v>1</v>
      </c>
      <c r="DB14" s="37" t="b">
        <f>NOT(ISBLANK(Survey!DX14))</f>
        <v>0</v>
      </c>
      <c r="DC14" s="16" t="str">
        <f t="shared" si="37"/>
        <v>Pass</v>
      </c>
      <c r="DD14" s="38" t="b">
        <f>IF(ABS(Survey!$EE14)=0,TRUE,FALSE)</f>
        <v>1</v>
      </c>
      <c r="DE14" s="37" t="b">
        <f>NOT(ISBLANK(Survey!$EF14))</f>
        <v>0</v>
      </c>
      <c r="DF14" s="16" t="str">
        <f t="shared" si="38"/>
        <v>Fail</v>
      </c>
      <c r="DG14" s="36">
        <f>SUM(SUMIF(Survey!EL14:EN14,{"&gt;0","&lt;0"})*{1,-1})</f>
        <v>0</v>
      </c>
      <c r="DH14">
        <f t="shared" si="39"/>
        <v>0</v>
      </c>
      <c r="DI14">
        <f t="shared" si="40"/>
        <v>100</v>
      </c>
      <c r="DJ14" s="35" t="b">
        <f>IF(OR(Survey!$M14="ETF",Survey!$M14="ETF, alternative mutual fund",Survey!$M14="Closed-end", Survey!$M14="Split share corp"),TRUE,FALSE)</f>
        <v>0</v>
      </c>
      <c r="DK14" s="16" t="str">
        <f t="shared" si="41"/>
        <v>Fail</v>
      </c>
      <c r="DL14" s="36">
        <f>SUM(SUMIF(Survey!EP14:EV14,{"&gt;0","&lt;0"})*{1,-1})</f>
        <v>0</v>
      </c>
      <c r="DM14">
        <f t="shared" si="42"/>
        <v>0</v>
      </c>
      <c r="DN14" s="17">
        <f t="shared" si="43"/>
        <v>100</v>
      </c>
      <c r="DO14" s="16" t="str">
        <f t="shared" si="44"/>
        <v>Fail</v>
      </c>
      <c r="DP14" s="36">
        <f>SUM(SUMIF(Survey!EX14:FD14,{"&gt;0","&lt;0"})*{1,-1})</f>
        <v>0</v>
      </c>
      <c r="DQ14">
        <f t="shared" si="45"/>
        <v>0</v>
      </c>
      <c r="DR14" s="17">
        <f t="shared" si="46"/>
        <v>100</v>
      </c>
    </row>
    <row r="15" spans="1:122">
      <c r="A15">
        <v>15</v>
      </c>
      <c r="B15" t="str">
        <f t="shared" si="0"/>
        <v>Pass</v>
      </c>
      <c r="C15" t="str">
        <f>IF(COUNTBLANK(Survey!B15:FE15)=$C$2, "Pass", "Fail")</f>
        <v>Pass</v>
      </c>
      <c r="D15" t="str">
        <f t="shared" si="1"/>
        <v>Fail</v>
      </c>
      <c r="E15" t="str">
        <f>IF(OR(ISBLANK(Survey!AJ15),COUNTIF(G15:BB15,"Fail")),"Fail","Pass")</f>
        <v>Fail</v>
      </c>
      <c r="G15" s="16" t="str">
        <f t="shared" si="2"/>
        <v>Fail</v>
      </c>
      <c r="H15" s="177">
        <f>COUNTBLANK(Survey!B15:D15)+COUNTBLANK(Survey!G15)+COUNTBLANK(Survey!I15)+COUNTBLANK(Survey!K15:M15)+COUNTBLANK(Survey!P15)+COUNTBLANK(Survey!S15:U15)+COUNTBLANK(Survey!Y15:AA15)+COUNTBLANK(Survey!AD15:AE15)+COUNTBLANK(Survey!AI15:AI15)</f>
        <v>18</v>
      </c>
      <c r="I15" s="16" t="str">
        <f t="shared" si="3"/>
        <v>Fail</v>
      </c>
      <c r="J15" t="b">
        <f>IF(Survey!E15="No",TRUE,FALSE)</f>
        <v>0</v>
      </c>
      <c r="K15" s="34">
        <f>LEN(Survey!E15)</f>
        <v>0</v>
      </c>
      <c r="L15" s="16" t="str">
        <f t="shared" si="4"/>
        <v>Fail</v>
      </c>
      <c r="M15" t="b">
        <f>IF(Survey!F15="No",TRUE,FALSE)</f>
        <v>0</v>
      </c>
      <c r="N15" s="33">
        <f>LEN(Survey!F15)</f>
        <v>0</v>
      </c>
      <c r="O15" s="16" t="str">
        <f t="shared" si="5"/>
        <v>Pass</v>
      </c>
      <c r="P15" s="34">
        <f>MOD((LEN(Survey!H15)+2),11)</f>
        <v>2</v>
      </c>
      <c r="Q15" s="33" t="str">
        <f>IF(Survey!$L15="Prospectus fund", "Yes", "No")</f>
        <v>No</v>
      </c>
      <c r="R15" s="16" t="str">
        <f t="shared" si="6"/>
        <v>Pass</v>
      </c>
      <c r="S15" s="34">
        <f>MOD((LEN(Survey!J15)+2),11)</f>
        <v>2</v>
      </c>
      <c r="T15" s="35" t="b">
        <f>IF(OR(Survey!$M15="ETF",Survey!$M15="ETF, alternative mutual fund",Survey!$M15="Closed-end", Survey!$M15="Split share corp", Survey!$I15="Yes"),TRUE,FALSE)</f>
        <v>0</v>
      </c>
      <c r="U15" s="16" t="str">
        <f>IFERROR(IF(AND(OR(X15=Y15,Y15 = "Either"),NOT(ISBLANK(Survey!K15))),"Pass","Fail"),"Pass")</f>
        <v>Fail</v>
      </c>
      <c r="V15" s="36" cm="1">
        <f t="array" ref="V15">SUM(SUMIF(Survey!BZ15:CS15,{"&gt;0","&lt;0"})*{1,-1})</f>
        <v>0</v>
      </c>
      <c r="W15" s="38" cm="1">
        <f t="array" ref="W15">SUM(SUMIF(Survey!CC15,{"&gt;0","&lt;0"})*{1,-1})+SUM(SUMIF(Survey!CM15,{"&gt;0","&lt;0"})*{1,-1})</f>
        <v>0</v>
      </c>
      <c r="X15" s="38">
        <f>Survey!K15</f>
        <v>0</v>
      </c>
      <c r="Y15" s="37" t="str">
        <f t="shared" si="7"/>
        <v>Either</v>
      </c>
      <c r="Z15" s="16" t="str">
        <f t="shared" si="8"/>
        <v>Fail</v>
      </c>
      <c r="AA15" s="67" cm="1">
        <f t="array" ref="AA15">SUM(SUMIF(Survey!BZ15:CS15,{"&gt;0","&lt;0"})*{1,-1})+SUM(SUMIF(Survey!CU15:DN15,{"&gt;0","&lt;0"})*{1,-1})</f>
        <v>0</v>
      </c>
      <c r="AB15" s="67">
        <f>IFERROR(AA15/(Survey!$AV15),0)</f>
        <v>0</v>
      </c>
      <c r="AC15" s="128" t="b">
        <f>IF(OR(Survey!$M15="Alternative strategy or hedge",Survey!$M15="Other, illiquid",Survey!$L15="Prospectus fund"),TRUE,FALSE)</f>
        <v>0</v>
      </c>
      <c r="AD15" s="128" t="b">
        <f>NOT(ISBLANK(Survey!$M15))</f>
        <v>0</v>
      </c>
      <c r="AE15" s="16" t="str">
        <f t="shared" si="9"/>
        <v>Pass</v>
      </c>
      <c r="AF15" s="38" t="b">
        <f>NOT(ISNUMBER(SEARCH("Other",Survey!$P15)))</f>
        <v>1</v>
      </c>
      <c r="AG15" s="37" t="b">
        <f>NOT(ISBLANK(Survey!$Q15))</f>
        <v>0</v>
      </c>
      <c r="AH15" s="16" t="str">
        <f t="shared" si="10"/>
        <v>Pass</v>
      </c>
      <c r="AI15" s="143">
        <f>COUNTBLANK(Survey!$W15)</f>
        <v>1</v>
      </c>
      <c r="AJ15" s="67">
        <f>IF(AND(Survey!L15&lt;&gt;"Exempt fund",OR(Survey!$M15="ETF",Survey!$M15="ETF, alternative mutual fund",Survey!$M15="Mutual fund",Survey!$M15="Alternative mutual fund",Survey!$M15="Money market")),1,0)</f>
        <v>0</v>
      </c>
      <c r="AK15" s="16" t="str">
        <f t="shared" si="11"/>
        <v>Pass</v>
      </c>
      <c r="AL15" s="38" t="b">
        <f>NOT(ISNUMBER(SEARCH("Yes",Survey!$AA15)))</f>
        <v>1</v>
      </c>
      <c r="AM15" s="37" t="b">
        <f>IF(COUNTBLANK(Survey!$AB15:$AC15)=0,TRUE, FALSE)</f>
        <v>0</v>
      </c>
      <c r="AN15" s="16" t="str">
        <f t="shared" si="12"/>
        <v>Pass</v>
      </c>
      <c r="AO15" s="38" t="b">
        <f>NOT(ISNUMBER(SEARCH("Yes",Survey!$AD15)))</f>
        <v>1</v>
      </c>
      <c r="AP15" s="37" t="b">
        <f>NOT(ISBLANK(Survey!$AF15))</f>
        <v>0</v>
      </c>
      <c r="AQ15" s="16" t="str">
        <f t="shared" si="13"/>
        <v>Pass</v>
      </c>
      <c r="AR15" s="38" t="b">
        <f>NOT(OR(ISNUMBER(SEARCH("Other",Survey!$AF15)),ISNUMBER(SEARCH("Multiple",Survey!$AF15))))</f>
        <v>1</v>
      </c>
      <c r="AS15" s="37" t="b">
        <f>NOT(ISBLANK(Survey!$AG15))</f>
        <v>0</v>
      </c>
      <c r="AT15" s="16" t="str">
        <f t="shared" si="14"/>
        <v>Fail</v>
      </c>
      <c r="AU15" s="143">
        <f>IF(ABS(Survey!$AV15)&gt;0, 1,0)</f>
        <v>0</v>
      </c>
      <c r="AV15" s="143">
        <f>IF(COUNTBLANK(Survey!$AJ15)=0,1,0)</f>
        <v>0</v>
      </c>
      <c r="AW15" s="16" t="str">
        <f t="shared" si="15"/>
        <v>Pass</v>
      </c>
      <c r="AX15" s="143">
        <f>IF(ISBLANK(Survey!$AJ15),0,1)</f>
        <v>0</v>
      </c>
      <c r="AY15" s="165">
        <f>COUNTBLANK(Survey!$AK15)</f>
        <v>1</v>
      </c>
      <c r="AZ15" s="16" t="str">
        <f t="shared" si="16"/>
        <v>Pass</v>
      </c>
      <c r="BA15" s="143">
        <f>IF(OR(Survey!$AK15="Closed",ISBLANK(Survey!$AK15)),0,1)</f>
        <v>0</v>
      </c>
      <c r="BB15" s="165">
        <f>IF(ISBLANK(Survey!$AL15),1,0)</f>
        <v>1</v>
      </c>
      <c r="BC15" s="147" t="str" cm="1">
        <f t="array" ref="BC15">IF(OR(IF(OR($BE15+$BF15 = 2, $BG15=1), FALSE, TRUE), AND($BD15:$BD15 = 0)),"Pass","Fail")</f>
        <v>Pass</v>
      </c>
      <c r="BD15" s="143">
        <f>COUNTBLANK(Survey!$AM15:$AO15)</f>
        <v>3</v>
      </c>
      <c r="BE15" s="143">
        <f>IF(Survey!$I15="Yes",1,0)</f>
        <v>0</v>
      </c>
      <c r="BF15" s="143">
        <f>IF(OR(Survey!$M15="Mutual fund",Survey!$M15="Alternative mutual fund",Survey!$M15="Money market"),1,0)</f>
        <v>0</v>
      </c>
      <c r="BG15" s="148">
        <f>IF(OR(Survey!$M15="ETF",Survey!$M15="ETF, alternative mutual fund"),1,0)</f>
        <v>0</v>
      </c>
      <c r="BH15" s="16" t="str">
        <f t="shared" si="17"/>
        <v>Pass</v>
      </c>
      <c r="BI15" s="38" t="b">
        <f>OR(ISNUMBER(SEARCH("Yes",Survey!$AO15)),ISBLANK(Survey!$AO15))</f>
        <v>1</v>
      </c>
      <c r="BJ15" s="67" t="b">
        <f>NOT(ISBLANK(Survey!$AP15))</f>
        <v>0</v>
      </c>
      <c r="BK15" s="16" t="str">
        <f t="shared" si="18"/>
        <v>Pass</v>
      </c>
      <c r="BL15" s="143">
        <f>IF(Survey!$AW15=0, 0,1)</f>
        <v>0</v>
      </c>
      <c r="BM15" s="67">
        <f>Survey!$AQ15</f>
        <v>0</v>
      </c>
      <c r="BN15" s="67">
        <f>IFERROR((Survey!$AX15-ABS(Survey!$AY15)-ABS(Survey!$BD15))/Survey!$AW15,0)</f>
        <v>0</v>
      </c>
      <c r="BO15" s="67">
        <f>IF(AND($BM15&gt;$BN15-0.2,$BM15&lt;$BN15+0.2,ISBLANK(Survey!$AQ15)=FALSE),0,1)</f>
        <v>1</v>
      </c>
      <c r="BP15" s="165">
        <f>IF(ISBLANK(Survey!$AR15),1,0)</f>
        <v>1</v>
      </c>
      <c r="BQ15" s="16" t="str">
        <f t="shared" si="19"/>
        <v>Pass</v>
      </c>
      <c r="BR15" s="143">
        <f>IF(Survey!$AW15=0, 0,1)</f>
        <v>0</v>
      </c>
      <c r="BS15" s="67">
        <f>IF(AND(Survey!$AS15&gt;=0,Survey!$AS15&lt;=0.2,Survey!$AS15&lt;&gt;""),0,1)</f>
        <v>1</v>
      </c>
      <c r="BT15" s="143">
        <f>IF(ISBLANK(Survey!$AT15),1,0)</f>
        <v>1</v>
      </c>
      <c r="BU15" s="16" t="str">
        <f t="shared" si="20"/>
        <v>Fail</v>
      </c>
      <c r="BV15" s="165">
        <f>Survey!$AU15</f>
        <v>0</v>
      </c>
      <c r="BW15" s="16" t="str">
        <f t="shared" si="21"/>
        <v>Pass</v>
      </c>
      <c r="BX15" s="36">
        <f>Survey!$AV15</f>
        <v>0</v>
      </c>
      <c r="BY15" s="176">
        <f>Survey!$AW15+Survey!$AX15-ABS(Survey!$AY15)+ABS(Survey!$AZ15)-ABS(Survey!$BA15)+ABS(Survey!$BB15)-ABS(Survey!$BC15)-ABS(Survey!$BD15)+Survey!$BE15</f>
        <v>0</v>
      </c>
      <c r="BZ15" s="35">
        <f t="shared" si="22"/>
        <v>0</v>
      </c>
      <c r="CA15" s="17">
        <f t="shared" si="23"/>
        <v>0</v>
      </c>
      <c r="CB15" s="16" t="str">
        <f t="shared" si="24"/>
        <v>Pass</v>
      </c>
      <c r="CC15" s="38" t="b">
        <f>IF(ABS(Survey!$BE15)=0,TRUE,FALSE)</f>
        <v>1</v>
      </c>
      <c r="CD15" s="37" t="b">
        <f>NOT(ISBLANK(Survey!$BF15))</f>
        <v>0</v>
      </c>
      <c r="CE15" t="str">
        <f t="shared" si="25"/>
        <v>Fail</v>
      </c>
      <c r="CF15" s="29">
        <f>Survey!$AV15</f>
        <v>0</v>
      </c>
      <c r="CG15" s="29" cm="1">
        <f t="array" ref="CG15">SUM(SUMIF(Survey!BH15:BO15,{"&gt;0","&lt;0"})*{1,-1})-SUM(SUMIF(Survey!BQ15:BX15,{"&gt;0","&lt;0"})*{1,-1})</f>
        <v>0</v>
      </c>
      <c r="CH15" s="35" t="str">
        <f t="shared" si="26"/>
        <v>No holdings</v>
      </c>
      <c r="CI15">
        <f t="shared" si="27"/>
        <v>0</v>
      </c>
      <c r="CJ15" s="16" t="str">
        <f t="shared" si="28"/>
        <v>Fail</v>
      </c>
      <c r="CK15" s="36">
        <f>Survey!$AV15</f>
        <v>0</v>
      </c>
      <c r="CL15" s="36" cm="1">
        <f t="array" ref="CL15">SUM(SUMIF(Survey!BZ15:CS15,{"&gt;0","&lt;0"})*{1,-1})-SUM(SUMIF(Survey!CU15:DN15,{"&gt;0","&lt;0"})*{1,-1})</f>
        <v>0</v>
      </c>
      <c r="CM15" s="35" t="str">
        <f t="shared" si="29"/>
        <v>No holdings</v>
      </c>
      <c r="CN15" s="17">
        <f t="shared" si="30"/>
        <v>0</v>
      </c>
      <c r="CO15" s="16" t="str">
        <f t="shared" si="31"/>
        <v>Pass</v>
      </c>
      <c r="CP15" s="38" t="b">
        <f>IF(ABS(Survey!$CS15)=0,TRUE,FALSE)</f>
        <v>1</v>
      </c>
      <c r="CQ15" s="37" t="b">
        <f>NOT(ISBLANK(Survey!$CT15))</f>
        <v>0</v>
      </c>
      <c r="CR15" s="16" t="str">
        <f t="shared" si="32"/>
        <v>Pass</v>
      </c>
      <c r="CS15" s="38" t="b">
        <f>IF(ABS(Survey!$DN15)=0,TRUE,FALSE)</f>
        <v>1</v>
      </c>
      <c r="CT15" s="37" t="b">
        <f>NOT(ISBLANK(Survey!$DO15))</f>
        <v>0</v>
      </c>
      <c r="CU15" t="str">
        <f t="shared" si="33"/>
        <v>Pass</v>
      </c>
      <c r="CV15" s="29" cm="1">
        <f t="array" ref="CV15">SUM(SUMIF(Survey!CO15,{"&gt;0","&lt;0"})*{1,-1})+SUM(SUMIF(Survey!DJ15,{"&gt;0","&lt;0"})*{1,-1})</f>
        <v>0</v>
      </c>
      <c r="CW15" s="29">
        <f>SUM(SUMIF(Survey!DQ15:DW15,{"&gt;0","&lt;0"})*{1,-1})+SUM(SUMIF(Survey!DY15:EE15,{"&gt;0","&lt;0"})*{1,-1})</f>
        <v>0</v>
      </c>
      <c r="CX15">
        <f t="shared" si="34"/>
        <v>0</v>
      </c>
      <c r="CY15">
        <f t="shared" si="35"/>
        <v>0</v>
      </c>
      <c r="CZ15" s="16" t="str">
        <f t="shared" si="36"/>
        <v>Pass</v>
      </c>
      <c r="DA15" s="38" t="b">
        <f>IF(ABS(Survey!$DW15)=0,TRUE,FALSE)</f>
        <v>1</v>
      </c>
      <c r="DB15" s="37" t="b">
        <f>NOT(ISBLANK(Survey!DX15))</f>
        <v>0</v>
      </c>
      <c r="DC15" s="16" t="str">
        <f t="shared" si="37"/>
        <v>Pass</v>
      </c>
      <c r="DD15" s="38" t="b">
        <f>IF(ABS(Survey!$EE15)=0,TRUE,FALSE)</f>
        <v>1</v>
      </c>
      <c r="DE15" s="37" t="b">
        <f>NOT(ISBLANK(Survey!$EF15))</f>
        <v>0</v>
      </c>
      <c r="DF15" s="16" t="str">
        <f t="shared" si="38"/>
        <v>Fail</v>
      </c>
      <c r="DG15" s="36">
        <f>SUM(SUMIF(Survey!EL15:EN15,{"&gt;0","&lt;0"})*{1,-1})</f>
        <v>0</v>
      </c>
      <c r="DH15">
        <f t="shared" si="39"/>
        <v>0</v>
      </c>
      <c r="DI15">
        <f t="shared" si="40"/>
        <v>100</v>
      </c>
      <c r="DJ15" s="35" t="b">
        <f>IF(OR(Survey!$M15="ETF",Survey!$M15="ETF, alternative mutual fund",Survey!$M15="Closed-end", Survey!$M15="Split share corp"),TRUE,FALSE)</f>
        <v>0</v>
      </c>
      <c r="DK15" s="16" t="str">
        <f t="shared" si="41"/>
        <v>Fail</v>
      </c>
      <c r="DL15" s="36">
        <f>SUM(SUMIF(Survey!EP15:EV15,{"&gt;0","&lt;0"})*{1,-1})</f>
        <v>0</v>
      </c>
      <c r="DM15">
        <f t="shared" si="42"/>
        <v>0</v>
      </c>
      <c r="DN15" s="17">
        <f t="shared" si="43"/>
        <v>100</v>
      </c>
      <c r="DO15" s="16" t="str">
        <f t="shared" si="44"/>
        <v>Fail</v>
      </c>
      <c r="DP15" s="36">
        <f>SUM(SUMIF(Survey!EX15:FD15,{"&gt;0","&lt;0"})*{1,-1})</f>
        <v>0</v>
      </c>
      <c r="DQ15">
        <f t="shared" si="45"/>
        <v>0</v>
      </c>
      <c r="DR15" s="17">
        <f t="shared" si="46"/>
        <v>100</v>
      </c>
    </row>
    <row r="16" spans="1:122">
      <c r="A16">
        <v>16</v>
      </c>
      <c r="B16" t="str">
        <f t="shared" si="0"/>
        <v>Pass</v>
      </c>
      <c r="C16" t="str">
        <f>IF(COUNTBLANK(Survey!B16:FE16)=$C$2, "Pass", "Fail")</f>
        <v>Pass</v>
      </c>
      <c r="D16" t="str">
        <f t="shared" si="1"/>
        <v>Fail</v>
      </c>
      <c r="E16" t="str">
        <f>IF(OR(ISBLANK(Survey!AJ16),COUNTIF(G16:BB16,"Fail")),"Fail","Pass")</f>
        <v>Fail</v>
      </c>
      <c r="G16" s="16" t="str">
        <f t="shared" si="2"/>
        <v>Fail</v>
      </c>
      <c r="H16" s="177">
        <f>COUNTBLANK(Survey!B16:D16)+COUNTBLANK(Survey!G16)+COUNTBLANK(Survey!I16)+COUNTBLANK(Survey!K16:M16)+COUNTBLANK(Survey!P16)+COUNTBLANK(Survey!S16:U16)+COUNTBLANK(Survey!Y16:AA16)+COUNTBLANK(Survey!AD16:AE16)+COUNTBLANK(Survey!AI16:AI16)</f>
        <v>18</v>
      </c>
      <c r="I16" s="16" t="str">
        <f t="shared" si="3"/>
        <v>Fail</v>
      </c>
      <c r="J16" t="b">
        <f>IF(Survey!E16="No",TRUE,FALSE)</f>
        <v>0</v>
      </c>
      <c r="K16" s="34">
        <f>LEN(Survey!E16)</f>
        <v>0</v>
      </c>
      <c r="L16" s="16" t="str">
        <f t="shared" si="4"/>
        <v>Fail</v>
      </c>
      <c r="M16" t="b">
        <f>IF(Survey!F16="No",TRUE,FALSE)</f>
        <v>0</v>
      </c>
      <c r="N16" s="33">
        <f>LEN(Survey!F16)</f>
        <v>0</v>
      </c>
      <c r="O16" s="16" t="str">
        <f t="shared" si="5"/>
        <v>Pass</v>
      </c>
      <c r="P16" s="34">
        <f>MOD((LEN(Survey!H16)+2),11)</f>
        <v>2</v>
      </c>
      <c r="Q16" s="33" t="str">
        <f>IF(Survey!$L16="Prospectus fund", "Yes", "No")</f>
        <v>No</v>
      </c>
      <c r="R16" s="16" t="str">
        <f t="shared" si="6"/>
        <v>Pass</v>
      </c>
      <c r="S16" s="34">
        <f>MOD((LEN(Survey!J16)+2),11)</f>
        <v>2</v>
      </c>
      <c r="T16" s="35" t="b">
        <f>IF(OR(Survey!$M16="ETF",Survey!$M16="ETF, alternative mutual fund",Survey!$M16="Closed-end", Survey!$M16="Split share corp", Survey!$I16="Yes"),TRUE,FALSE)</f>
        <v>0</v>
      </c>
      <c r="U16" s="16" t="str">
        <f>IFERROR(IF(AND(OR(X16=Y16,Y16 = "Either"),NOT(ISBLANK(Survey!K16))),"Pass","Fail"),"Pass")</f>
        <v>Fail</v>
      </c>
      <c r="V16" s="36" cm="1">
        <f t="array" ref="V16">SUM(SUMIF(Survey!BZ16:CS16,{"&gt;0","&lt;0"})*{1,-1})</f>
        <v>0</v>
      </c>
      <c r="W16" s="38" cm="1">
        <f t="array" ref="W16">SUM(SUMIF(Survey!CC16,{"&gt;0","&lt;0"})*{1,-1})+SUM(SUMIF(Survey!CM16,{"&gt;0","&lt;0"})*{1,-1})</f>
        <v>0</v>
      </c>
      <c r="X16" s="38">
        <f>Survey!K16</f>
        <v>0</v>
      </c>
      <c r="Y16" s="37" t="str">
        <f t="shared" si="7"/>
        <v>Either</v>
      </c>
      <c r="Z16" s="16" t="str">
        <f t="shared" si="8"/>
        <v>Fail</v>
      </c>
      <c r="AA16" s="67" cm="1">
        <f t="array" ref="AA16">SUM(SUMIF(Survey!BZ16:CS16,{"&gt;0","&lt;0"})*{1,-1})+SUM(SUMIF(Survey!CU16:DN16,{"&gt;0","&lt;0"})*{1,-1})</f>
        <v>0</v>
      </c>
      <c r="AB16" s="67">
        <f>IFERROR(AA16/(Survey!$AV16),0)</f>
        <v>0</v>
      </c>
      <c r="AC16" s="128" t="b">
        <f>IF(OR(Survey!$M16="Alternative strategy or hedge",Survey!$M16="Other, illiquid",Survey!$L16="Prospectus fund"),TRUE,FALSE)</f>
        <v>0</v>
      </c>
      <c r="AD16" s="128" t="b">
        <f>NOT(ISBLANK(Survey!$M16))</f>
        <v>0</v>
      </c>
      <c r="AE16" s="16" t="str">
        <f t="shared" si="9"/>
        <v>Pass</v>
      </c>
      <c r="AF16" s="38" t="b">
        <f>NOT(ISNUMBER(SEARCH("Other",Survey!$P16)))</f>
        <v>1</v>
      </c>
      <c r="AG16" s="37" t="b">
        <f>NOT(ISBLANK(Survey!$Q16))</f>
        <v>0</v>
      </c>
      <c r="AH16" s="16" t="str">
        <f t="shared" si="10"/>
        <v>Pass</v>
      </c>
      <c r="AI16" s="143">
        <f>COUNTBLANK(Survey!$W16)</f>
        <v>1</v>
      </c>
      <c r="AJ16" s="67">
        <f>IF(AND(Survey!L16&lt;&gt;"Exempt fund",OR(Survey!$M16="ETF",Survey!$M16="ETF, alternative mutual fund",Survey!$M16="Mutual fund",Survey!$M16="Alternative mutual fund",Survey!$M16="Money market")),1,0)</f>
        <v>0</v>
      </c>
      <c r="AK16" s="16" t="str">
        <f t="shared" si="11"/>
        <v>Pass</v>
      </c>
      <c r="AL16" s="38" t="b">
        <f>NOT(ISNUMBER(SEARCH("Yes",Survey!$AA16)))</f>
        <v>1</v>
      </c>
      <c r="AM16" s="37" t="b">
        <f>IF(COUNTBLANK(Survey!$AB16:$AC16)=0,TRUE, FALSE)</f>
        <v>0</v>
      </c>
      <c r="AN16" s="16" t="str">
        <f t="shared" si="12"/>
        <v>Pass</v>
      </c>
      <c r="AO16" s="38" t="b">
        <f>NOT(ISNUMBER(SEARCH("Yes",Survey!$AD16)))</f>
        <v>1</v>
      </c>
      <c r="AP16" s="37" t="b">
        <f>NOT(ISBLANK(Survey!$AF16))</f>
        <v>0</v>
      </c>
      <c r="AQ16" s="16" t="str">
        <f t="shared" si="13"/>
        <v>Pass</v>
      </c>
      <c r="AR16" s="38" t="b">
        <f>NOT(OR(ISNUMBER(SEARCH("Other",Survey!$AF16)),ISNUMBER(SEARCH("Multiple",Survey!$AF16))))</f>
        <v>1</v>
      </c>
      <c r="AS16" s="37" t="b">
        <f>NOT(ISBLANK(Survey!$AG16))</f>
        <v>0</v>
      </c>
      <c r="AT16" s="16" t="str">
        <f t="shared" si="14"/>
        <v>Fail</v>
      </c>
      <c r="AU16" s="143">
        <f>IF(ABS(Survey!$AV16)&gt;0, 1,0)</f>
        <v>0</v>
      </c>
      <c r="AV16" s="143">
        <f>IF(COUNTBLANK(Survey!$AJ16)=0,1,0)</f>
        <v>0</v>
      </c>
      <c r="AW16" s="16" t="str">
        <f t="shared" si="15"/>
        <v>Pass</v>
      </c>
      <c r="AX16" s="143">
        <f>IF(ISBLANK(Survey!$AJ16),0,1)</f>
        <v>0</v>
      </c>
      <c r="AY16" s="165">
        <f>COUNTBLANK(Survey!$AK16)</f>
        <v>1</v>
      </c>
      <c r="AZ16" s="16" t="str">
        <f t="shared" si="16"/>
        <v>Pass</v>
      </c>
      <c r="BA16" s="143">
        <f>IF(OR(Survey!$AK16="Closed",ISBLANK(Survey!$AK16)),0,1)</f>
        <v>0</v>
      </c>
      <c r="BB16" s="165">
        <f>IF(ISBLANK(Survey!$AL16),1,0)</f>
        <v>1</v>
      </c>
      <c r="BC16" s="147" t="str" cm="1">
        <f t="array" ref="BC16">IF(OR(IF(OR($BE16+$BF16 = 2, $BG16=1), FALSE, TRUE), AND($BD16:$BD16 = 0)),"Pass","Fail")</f>
        <v>Pass</v>
      </c>
      <c r="BD16" s="143">
        <f>COUNTBLANK(Survey!$AM16:$AO16)</f>
        <v>3</v>
      </c>
      <c r="BE16" s="143">
        <f>IF(Survey!$I16="Yes",1,0)</f>
        <v>0</v>
      </c>
      <c r="BF16" s="143">
        <f>IF(OR(Survey!$M16="Mutual fund",Survey!$M16="Alternative mutual fund",Survey!$M16="Money market"),1,0)</f>
        <v>0</v>
      </c>
      <c r="BG16" s="148">
        <f>IF(OR(Survey!$M16="ETF",Survey!$M16="ETF, alternative mutual fund"),1,0)</f>
        <v>0</v>
      </c>
      <c r="BH16" s="16" t="str">
        <f t="shared" si="17"/>
        <v>Pass</v>
      </c>
      <c r="BI16" s="38" t="b">
        <f>OR(ISNUMBER(SEARCH("Yes",Survey!$AO16)),ISBLANK(Survey!$AO16))</f>
        <v>1</v>
      </c>
      <c r="BJ16" s="67" t="b">
        <f>NOT(ISBLANK(Survey!$AP16))</f>
        <v>0</v>
      </c>
      <c r="BK16" s="16" t="str">
        <f t="shared" si="18"/>
        <v>Pass</v>
      </c>
      <c r="BL16" s="143">
        <f>IF(Survey!$AW16=0, 0,1)</f>
        <v>0</v>
      </c>
      <c r="BM16" s="67">
        <f>Survey!$AQ16</f>
        <v>0</v>
      </c>
      <c r="BN16" s="67">
        <f>IFERROR((Survey!$AX16-ABS(Survey!$AY16)-ABS(Survey!$BD16))/Survey!$AW16,0)</f>
        <v>0</v>
      </c>
      <c r="BO16" s="67">
        <f>IF(AND($BM16&gt;$BN16-0.2,$BM16&lt;$BN16+0.2,ISBLANK(Survey!$AQ16)=FALSE),0,1)</f>
        <v>1</v>
      </c>
      <c r="BP16" s="165">
        <f>IF(ISBLANK(Survey!$AR16),1,0)</f>
        <v>1</v>
      </c>
      <c r="BQ16" s="16" t="str">
        <f t="shared" si="19"/>
        <v>Pass</v>
      </c>
      <c r="BR16" s="143">
        <f>IF(Survey!$AW16=0, 0,1)</f>
        <v>0</v>
      </c>
      <c r="BS16" s="67">
        <f>IF(AND(Survey!$AS16&gt;=0,Survey!$AS16&lt;=0.2,Survey!$AS16&lt;&gt;""),0,1)</f>
        <v>1</v>
      </c>
      <c r="BT16" s="143">
        <f>IF(ISBLANK(Survey!$AT16),1,0)</f>
        <v>1</v>
      </c>
      <c r="BU16" s="16" t="str">
        <f t="shared" si="20"/>
        <v>Fail</v>
      </c>
      <c r="BV16" s="165">
        <f>Survey!$AU16</f>
        <v>0</v>
      </c>
      <c r="BW16" s="16" t="str">
        <f t="shared" si="21"/>
        <v>Pass</v>
      </c>
      <c r="BX16" s="36">
        <f>Survey!$AV16</f>
        <v>0</v>
      </c>
      <c r="BY16" s="176">
        <f>Survey!$AW16+Survey!$AX16-ABS(Survey!$AY16)+ABS(Survey!$AZ16)-ABS(Survey!$BA16)+ABS(Survey!$BB16)-ABS(Survey!$BC16)-ABS(Survey!$BD16)+Survey!$BE16</f>
        <v>0</v>
      </c>
      <c r="BZ16" s="35">
        <f t="shared" si="22"/>
        <v>0</v>
      </c>
      <c r="CA16" s="17">
        <f t="shared" si="23"/>
        <v>0</v>
      </c>
      <c r="CB16" s="16" t="str">
        <f t="shared" si="24"/>
        <v>Pass</v>
      </c>
      <c r="CC16" s="38" t="b">
        <f>IF(ABS(Survey!$BE16)=0,TRUE,FALSE)</f>
        <v>1</v>
      </c>
      <c r="CD16" s="37" t="b">
        <f>NOT(ISBLANK(Survey!$BF16))</f>
        <v>0</v>
      </c>
      <c r="CE16" t="str">
        <f t="shared" si="25"/>
        <v>Fail</v>
      </c>
      <c r="CF16" s="29">
        <f>Survey!$AV16</f>
        <v>0</v>
      </c>
      <c r="CG16" s="29" cm="1">
        <f t="array" ref="CG16">SUM(SUMIF(Survey!BH16:BO16,{"&gt;0","&lt;0"})*{1,-1})-SUM(SUMIF(Survey!BQ16:BX16,{"&gt;0","&lt;0"})*{1,-1})</f>
        <v>0</v>
      </c>
      <c r="CH16" s="35" t="str">
        <f t="shared" si="26"/>
        <v>No holdings</v>
      </c>
      <c r="CI16">
        <f t="shared" si="27"/>
        <v>0</v>
      </c>
      <c r="CJ16" s="16" t="str">
        <f t="shared" si="28"/>
        <v>Fail</v>
      </c>
      <c r="CK16" s="36">
        <f>Survey!$AV16</f>
        <v>0</v>
      </c>
      <c r="CL16" s="36" cm="1">
        <f t="array" ref="CL16">SUM(SUMIF(Survey!BZ16:CS16,{"&gt;0","&lt;0"})*{1,-1})-SUM(SUMIF(Survey!CU16:DN16,{"&gt;0","&lt;0"})*{1,-1})</f>
        <v>0</v>
      </c>
      <c r="CM16" s="35" t="str">
        <f t="shared" si="29"/>
        <v>No holdings</v>
      </c>
      <c r="CN16" s="17">
        <f t="shared" si="30"/>
        <v>0</v>
      </c>
      <c r="CO16" s="16" t="str">
        <f t="shared" si="31"/>
        <v>Pass</v>
      </c>
      <c r="CP16" s="38" t="b">
        <f>IF(ABS(Survey!$CS16)=0,TRUE,FALSE)</f>
        <v>1</v>
      </c>
      <c r="CQ16" s="37" t="b">
        <f>NOT(ISBLANK(Survey!$CT16))</f>
        <v>0</v>
      </c>
      <c r="CR16" s="16" t="str">
        <f t="shared" si="32"/>
        <v>Pass</v>
      </c>
      <c r="CS16" s="38" t="b">
        <f>IF(ABS(Survey!$DN16)=0,TRUE,FALSE)</f>
        <v>1</v>
      </c>
      <c r="CT16" s="37" t="b">
        <f>NOT(ISBLANK(Survey!$DO16))</f>
        <v>0</v>
      </c>
      <c r="CU16" t="str">
        <f t="shared" si="33"/>
        <v>Pass</v>
      </c>
      <c r="CV16" s="29" cm="1">
        <f t="array" ref="CV16">SUM(SUMIF(Survey!CO16,{"&gt;0","&lt;0"})*{1,-1})+SUM(SUMIF(Survey!DJ16,{"&gt;0","&lt;0"})*{1,-1})</f>
        <v>0</v>
      </c>
      <c r="CW16" s="29">
        <f>SUM(SUMIF(Survey!DQ16:DW16,{"&gt;0","&lt;0"})*{1,-1})+SUM(SUMIF(Survey!DY16:EE16,{"&gt;0","&lt;0"})*{1,-1})</f>
        <v>0</v>
      </c>
      <c r="CX16">
        <f t="shared" si="34"/>
        <v>0</v>
      </c>
      <c r="CY16">
        <f t="shared" si="35"/>
        <v>0</v>
      </c>
      <c r="CZ16" s="16" t="str">
        <f t="shared" si="36"/>
        <v>Pass</v>
      </c>
      <c r="DA16" s="38" t="b">
        <f>IF(ABS(Survey!$DW16)=0,TRUE,FALSE)</f>
        <v>1</v>
      </c>
      <c r="DB16" s="37" t="b">
        <f>NOT(ISBLANK(Survey!DX16))</f>
        <v>0</v>
      </c>
      <c r="DC16" s="16" t="str">
        <f t="shared" si="37"/>
        <v>Pass</v>
      </c>
      <c r="DD16" s="38" t="b">
        <f>IF(ABS(Survey!$EE16)=0,TRUE,FALSE)</f>
        <v>1</v>
      </c>
      <c r="DE16" s="37" t="b">
        <f>NOT(ISBLANK(Survey!$EF16))</f>
        <v>0</v>
      </c>
      <c r="DF16" s="16" t="str">
        <f t="shared" si="38"/>
        <v>Fail</v>
      </c>
      <c r="DG16" s="36">
        <f>SUM(SUMIF(Survey!EL16:EN16,{"&gt;0","&lt;0"})*{1,-1})</f>
        <v>0</v>
      </c>
      <c r="DH16">
        <f t="shared" si="39"/>
        <v>0</v>
      </c>
      <c r="DI16">
        <f t="shared" si="40"/>
        <v>100</v>
      </c>
      <c r="DJ16" s="35" t="b">
        <f>IF(OR(Survey!$M16="ETF",Survey!$M16="ETF, alternative mutual fund",Survey!$M16="Closed-end", Survey!$M16="Split share corp"),TRUE,FALSE)</f>
        <v>0</v>
      </c>
      <c r="DK16" s="16" t="str">
        <f t="shared" si="41"/>
        <v>Fail</v>
      </c>
      <c r="DL16" s="36">
        <f>SUM(SUMIF(Survey!EP16:EV16,{"&gt;0","&lt;0"})*{1,-1})</f>
        <v>0</v>
      </c>
      <c r="DM16">
        <f t="shared" si="42"/>
        <v>0</v>
      </c>
      <c r="DN16" s="17">
        <f t="shared" si="43"/>
        <v>100</v>
      </c>
      <c r="DO16" s="16" t="str">
        <f t="shared" si="44"/>
        <v>Fail</v>
      </c>
      <c r="DP16" s="36">
        <f>SUM(SUMIF(Survey!EX16:FD16,{"&gt;0","&lt;0"})*{1,-1})</f>
        <v>0</v>
      </c>
      <c r="DQ16">
        <f t="shared" si="45"/>
        <v>0</v>
      </c>
      <c r="DR16" s="17">
        <f t="shared" si="46"/>
        <v>100</v>
      </c>
    </row>
    <row r="17" spans="1:122">
      <c r="A17">
        <v>17</v>
      </c>
      <c r="B17" t="str">
        <f t="shared" si="0"/>
        <v>Pass</v>
      </c>
      <c r="C17" t="str">
        <f>IF(COUNTBLANK(Survey!B17:FE17)=$C$2, "Pass", "Fail")</f>
        <v>Pass</v>
      </c>
      <c r="D17" t="str">
        <f t="shared" si="1"/>
        <v>Fail</v>
      </c>
      <c r="E17" t="str">
        <f>IF(OR(ISBLANK(Survey!AJ17),COUNTIF(G17:BB17,"Fail")),"Fail","Pass")</f>
        <v>Fail</v>
      </c>
      <c r="G17" s="16" t="str">
        <f t="shared" si="2"/>
        <v>Fail</v>
      </c>
      <c r="H17" s="177">
        <f>COUNTBLANK(Survey!B17:D17)+COUNTBLANK(Survey!G17)+COUNTBLANK(Survey!I17)+COUNTBLANK(Survey!K17:M17)+COUNTBLANK(Survey!P17)+COUNTBLANK(Survey!S17:U17)+COUNTBLANK(Survey!Y17:AA17)+COUNTBLANK(Survey!AD17:AE17)+COUNTBLANK(Survey!AI17:AI17)</f>
        <v>18</v>
      </c>
      <c r="I17" s="16" t="str">
        <f t="shared" si="3"/>
        <v>Fail</v>
      </c>
      <c r="J17" t="b">
        <f>IF(Survey!E17="No",TRUE,FALSE)</f>
        <v>0</v>
      </c>
      <c r="K17" s="34">
        <f>LEN(Survey!E17)</f>
        <v>0</v>
      </c>
      <c r="L17" s="16" t="str">
        <f t="shared" si="4"/>
        <v>Fail</v>
      </c>
      <c r="M17" t="b">
        <f>IF(Survey!F17="No",TRUE,FALSE)</f>
        <v>0</v>
      </c>
      <c r="N17" s="33">
        <f>LEN(Survey!F17)</f>
        <v>0</v>
      </c>
      <c r="O17" s="16" t="str">
        <f t="shared" si="5"/>
        <v>Pass</v>
      </c>
      <c r="P17" s="34">
        <f>MOD((LEN(Survey!H17)+2),11)</f>
        <v>2</v>
      </c>
      <c r="Q17" s="33" t="str">
        <f>IF(Survey!$L17="Prospectus fund", "Yes", "No")</f>
        <v>No</v>
      </c>
      <c r="R17" s="16" t="str">
        <f t="shared" si="6"/>
        <v>Pass</v>
      </c>
      <c r="S17" s="34">
        <f>MOD((LEN(Survey!J17)+2),11)</f>
        <v>2</v>
      </c>
      <c r="T17" s="35" t="b">
        <f>IF(OR(Survey!$M17="ETF",Survey!$M17="ETF, alternative mutual fund",Survey!$M17="Closed-end", Survey!$M17="Split share corp", Survey!$I17="Yes"),TRUE,FALSE)</f>
        <v>0</v>
      </c>
      <c r="U17" s="16" t="str">
        <f>IFERROR(IF(AND(OR(X17=Y17,Y17 = "Either"),NOT(ISBLANK(Survey!K17))),"Pass","Fail"),"Pass")</f>
        <v>Fail</v>
      </c>
      <c r="V17" s="36" cm="1">
        <f t="array" ref="V17">SUM(SUMIF(Survey!BZ17:CS17,{"&gt;0","&lt;0"})*{1,-1})</f>
        <v>0</v>
      </c>
      <c r="W17" s="38" cm="1">
        <f t="array" ref="W17">SUM(SUMIF(Survey!CC17,{"&gt;0","&lt;0"})*{1,-1})+SUM(SUMIF(Survey!CM17,{"&gt;0","&lt;0"})*{1,-1})</f>
        <v>0</v>
      </c>
      <c r="X17" s="38">
        <f>Survey!K17</f>
        <v>0</v>
      </c>
      <c r="Y17" s="37" t="str">
        <f t="shared" si="7"/>
        <v>Either</v>
      </c>
      <c r="Z17" s="16" t="str">
        <f t="shared" si="8"/>
        <v>Fail</v>
      </c>
      <c r="AA17" s="67" cm="1">
        <f t="array" ref="AA17">SUM(SUMIF(Survey!BZ17:CS17,{"&gt;0","&lt;0"})*{1,-1})+SUM(SUMIF(Survey!CU17:DN17,{"&gt;0","&lt;0"})*{1,-1})</f>
        <v>0</v>
      </c>
      <c r="AB17" s="67">
        <f>IFERROR(AA17/(Survey!$AV17),0)</f>
        <v>0</v>
      </c>
      <c r="AC17" s="128" t="b">
        <f>IF(OR(Survey!$M17="Alternative strategy or hedge",Survey!$M17="Other, illiquid",Survey!$L17="Prospectus fund"),TRUE,FALSE)</f>
        <v>0</v>
      </c>
      <c r="AD17" s="128" t="b">
        <f>NOT(ISBLANK(Survey!$M17))</f>
        <v>0</v>
      </c>
      <c r="AE17" s="16" t="str">
        <f t="shared" si="9"/>
        <v>Pass</v>
      </c>
      <c r="AF17" s="38" t="b">
        <f>NOT(ISNUMBER(SEARCH("Other",Survey!$P17)))</f>
        <v>1</v>
      </c>
      <c r="AG17" s="37" t="b">
        <f>NOT(ISBLANK(Survey!$Q17))</f>
        <v>0</v>
      </c>
      <c r="AH17" s="16" t="str">
        <f t="shared" si="10"/>
        <v>Pass</v>
      </c>
      <c r="AI17" s="143">
        <f>COUNTBLANK(Survey!$W17)</f>
        <v>1</v>
      </c>
      <c r="AJ17" s="67">
        <f>IF(AND(Survey!L17&lt;&gt;"Exempt fund",OR(Survey!$M17="ETF",Survey!$M17="ETF, alternative mutual fund",Survey!$M17="Mutual fund",Survey!$M17="Alternative mutual fund",Survey!$M17="Money market")),1,0)</f>
        <v>0</v>
      </c>
      <c r="AK17" s="16" t="str">
        <f t="shared" si="11"/>
        <v>Pass</v>
      </c>
      <c r="AL17" s="38" t="b">
        <f>NOT(ISNUMBER(SEARCH("Yes",Survey!$AA17)))</f>
        <v>1</v>
      </c>
      <c r="AM17" s="37" t="b">
        <f>IF(COUNTBLANK(Survey!$AB17:$AC17)=0,TRUE, FALSE)</f>
        <v>0</v>
      </c>
      <c r="AN17" s="16" t="str">
        <f t="shared" si="12"/>
        <v>Pass</v>
      </c>
      <c r="AO17" s="38" t="b">
        <f>NOT(ISNUMBER(SEARCH("Yes",Survey!$AD17)))</f>
        <v>1</v>
      </c>
      <c r="AP17" s="37" t="b">
        <f>NOT(ISBLANK(Survey!$AF17))</f>
        <v>0</v>
      </c>
      <c r="AQ17" s="16" t="str">
        <f t="shared" si="13"/>
        <v>Pass</v>
      </c>
      <c r="AR17" s="38" t="b">
        <f>NOT(OR(ISNUMBER(SEARCH("Other",Survey!$AF17)),ISNUMBER(SEARCH("Multiple",Survey!$AF17))))</f>
        <v>1</v>
      </c>
      <c r="AS17" s="37" t="b">
        <f>NOT(ISBLANK(Survey!$AG17))</f>
        <v>0</v>
      </c>
      <c r="AT17" s="16" t="str">
        <f t="shared" si="14"/>
        <v>Fail</v>
      </c>
      <c r="AU17" s="143">
        <f>IF(ABS(Survey!$AV17)&gt;0, 1,0)</f>
        <v>0</v>
      </c>
      <c r="AV17" s="143">
        <f>IF(COUNTBLANK(Survey!$AJ17)=0,1,0)</f>
        <v>0</v>
      </c>
      <c r="AW17" s="16" t="str">
        <f t="shared" si="15"/>
        <v>Pass</v>
      </c>
      <c r="AX17" s="143">
        <f>IF(ISBLANK(Survey!$AJ17),0,1)</f>
        <v>0</v>
      </c>
      <c r="AY17" s="165">
        <f>COUNTBLANK(Survey!$AK17)</f>
        <v>1</v>
      </c>
      <c r="AZ17" s="16" t="str">
        <f t="shared" si="16"/>
        <v>Pass</v>
      </c>
      <c r="BA17" s="143">
        <f>IF(OR(Survey!$AK17="Closed",ISBLANK(Survey!$AK17)),0,1)</f>
        <v>0</v>
      </c>
      <c r="BB17" s="165">
        <f>IF(ISBLANK(Survey!$AL17),1,0)</f>
        <v>1</v>
      </c>
      <c r="BC17" s="147" t="str" cm="1">
        <f t="array" ref="BC17">IF(OR(IF(OR($BE17+$BF17 = 2, $BG17=1), FALSE, TRUE), AND($BD17:$BD17 = 0)),"Pass","Fail")</f>
        <v>Pass</v>
      </c>
      <c r="BD17" s="143">
        <f>COUNTBLANK(Survey!$AM17:$AO17)</f>
        <v>3</v>
      </c>
      <c r="BE17" s="143">
        <f>IF(Survey!$I17="Yes",1,0)</f>
        <v>0</v>
      </c>
      <c r="BF17" s="143">
        <f>IF(OR(Survey!$M17="Mutual fund",Survey!$M17="Alternative mutual fund",Survey!$M17="Money market"),1,0)</f>
        <v>0</v>
      </c>
      <c r="BG17" s="148">
        <f>IF(OR(Survey!$M17="ETF",Survey!$M17="ETF, alternative mutual fund"),1,0)</f>
        <v>0</v>
      </c>
      <c r="BH17" s="16" t="str">
        <f t="shared" si="17"/>
        <v>Pass</v>
      </c>
      <c r="BI17" s="38" t="b">
        <f>OR(ISNUMBER(SEARCH("Yes",Survey!$AO17)),ISBLANK(Survey!$AO17))</f>
        <v>1</v>
      </c>
      <c r="BJ17" s="67" t="b">
        <f>NOT(ISBLANK(Survey!$AP17))</f>
        <v>0</v>
      </c>
      <c r="BK17" s="16" t="str">
        <f t="shared" si="18"/>
        <v>Pass</v>
      </c>
      <c r="BL17" s="143">
        <f>IF(Survey!$AW17=0, 0,1)</f>
        <v>0</v>
      </c>
      <c r="BM17" s="67">
        <f>Survey!$AQ17</f>
        <v>0</v>
      </c>
      <c r="BN17" s="67">
        <f>IFERROR((Survey!$AX17-ABS(Survey!$AY17)-ABS(Survey!$BD17))/Survey!$AW17,0)</f>
        <v>0</v>
      </c>
      <c r="BO17" s="67">
        <f>IF(AND($BM17&gt;$BN17-0.2,$BM17&lt;$BN17+0.2,ISBLANK(Survey!$AQ17)=FALSE),0,1)</f>
        <v>1</v>
      </c>
      <c r="BP17" s="165">
        <f>IF(ISBLANK(Survey!$AR17),1,0)</f>
        <v>1</v>
      </c>
      <c r="BQ17" s="16" t="str">
        <f t="shared" si="19"/>
        <v>Pass</v>
      </c>
      <c r="BR17" s="143">
        <f>IF(Survey!$AW17=0, 0,1)</f>
        <v>0</v>
      </c>
      <c r="BS17" s="67">
        <f>IF(AND(Survey!$AS17&gt;=0,Survey!$AS17&lt;=0.2,Survey!$AS17&lt;&gt;""),0,1)</f>
        <v>1</v>
      </c>
      <c r="BT17" s="143">
        <f>IF(ISBLANK(Survey!$AT17),1,0)</f>
        <v>1</v>
      </c>
      <c r="BU17" s="16" t="str">
        <f t="shared" si="20"/>
        <v>Fail</v>
      </c>
      <c r="BV17" s="165">
        <f>Survey!$AU17</f>
        <v>0</v>
      </c>
      <c r="BW17" s="16" t="str">
        <f t="shared" si="21"/>
        <v>Pass</v>
      </c>
      <c r="BX17" s="36">
        <f>Survey!$AV17</f>
        <v>0</v>
      </c>
      <c r="BY17" s="176">
        <f>Survey!$AW17+Survey!$AX17-ABS(Survey!$AY17)+ABS(Survey!$AZ17)-ABS(Survey!$BA17)+ABS(Survey!$BB17)-ABS(Survey!$BC17)-ABS(Survey!$BD17)+Survey!$BE17</f>
        <v>0</v>
      </c>
      <c r="BZ17" s="35">
        <f t="shared" si="22"/>
        <v>0</v>
      </c>
      <c r="CA17" s="17">
        <f t="shared" si="23"/>
        <v>0</v>
      </c>
      <c r="CB17" s="16" t="str">
        <f t="shared" si="24"/>
        <v>Pass</v>
      </c>
      <c r="CC17" s="38" t="b">
        <f>IF(ABS(Survey!$BE17)=0,TRUE,FALSE)</f>
        <v>1</v>
      </c>
      <c r="CD17" s="37" t="b">
        <f>NOT(ISBLANK(Survey!$BF17))</f>
        <v>0</v>
      </c>
      <c r="CE17" t="str">
        <f t="shared" si="25"/>
        <v>Fail</v>
      </c>
      <c r="CF17" s="29">
        <f>Survey!$AV17</f>
        <v>0</v>
      </c>
      <c r="CG17" s="29" cm="1">
        <f t="array" ref="CG17">SUM(SUMIF(Survey!BH17:BO17,{"&gt;0","&lt;0"})*{1,-1})-SUM(SUMIF(Survey!BQ17:BX17,{"&gt;0","&lt;0"})*{1,-1})</f>
        <v>0</v>
      </c>
      <c r="CH17" s="35" t="str">
        <f t="shared" si="26"/>
        <v>No holdings</v>
      </c>
      <c r="CI17">
        <f t="shared" si="27"/>
        <v>0</v>
      </c>
      <c r="CJ17" s="16" t="str">
        <f t="shared" si="28"/>
        <v>Fail</v>
      </c>
      <c r="CK17" s="36">
        <f>Survey!$AV17</f>
        <v>0</v>
      </c>
      <c r="CL17" s="36" cm="1">
        <f t="array" ref="CL17">SUM(SUMIF(Survey!BZ17:CS17,{"&gt;0","&lt;0"})*{1,-1})-SUM(SUMIF(Survey!CU17:DN17,{"&gt;0","&lt;0"})*{1,-1})</f>
        <v>0</v>
      </c>
      <c r="CM17" s="35" t="str">
        <f t="shared" si="29"/>
        <v>No holdings</v>
      </c>
      <c r="CN17" s="17">
        <f t="shared" si="30"/>
        <v>0</v>
      </c>
      <c r="CO17" s="16" t="str">
        <f t="shared" si="31"/>
        <v>Pass</v>
      </c>
      <c r="CP17" s="38" t="b">
        <f>IF(ABS(Survey!$CS17)=0,TRUE,FALSE)</f>
        <v>1</v>
      </c>
      <c r="CQ17" s="37" t="b">
        <f>NOT(ISBLANK(Survey!$CT17))</f>
        <v>0</v>
      </c>
      <c r="CR17" s="16" t="str">
        <f t="shared" si="32"/>
        <v>Pass</v>
      </c>
      <c r="CS17" s="38" t="b">
        <f>IF(ABS(Survey!$DN17)=0,TRUE,FALSE)</f>
        <v>1</v>
      </c>
      <c r="CT17" s="37" t="b">
        <f>NOT(ISBLANK(Survey!$DO17))</f>
        <v>0</v>
      </c>
      <c r="CU17" t="str">
        <f t="shared" si="33"/>
        <v>Pass</v>
      </c>
      <c r="CV17" s="29" cm="1">
        <f t="array" ref="CV17">SUM(SUMIF(Survey!CO17,{"&gt;0","&lt;0"})*{1,-1})+SUM(SUMIF(Survey!DJ17,{"&gt;0","&lt;0"})*{1,-1})</f>
        <v>0</v>
      </c>
      <c r="CW17" s="29">
        <f>SUM(SUMIF(Survey!DQ17:DW17,{"&gt;0","&lt;0"})*{1,-1})+SUM(SUMIF(Survey!DY17:EE17,{"&gt;0","&lt;0"})*{1,-1})</f>
        <v>0</v>
      </c>
      <c r="CX17">
        <f t="shared" si="34"/>
        <v>0</v>
      </c>
      <c r="CY17">
        <f t="shared" si="35"/>
        <v>0</v>
      </c>
      <c r="CZ17" s="16" t="str">
        <f t="shared" si="36"/>
        <v>Pass</v>
      </c>
      <c r="DA17" s="38" t="b">
        <f>IF(ABS(Survey!$DW17)=0,TRUE,FALSE)</f>
        <v>1</v>
      </c>
      <c r="DB17" s="37" t="b">
        <f>NOT(ISBLANK(Survey!DX17))</f>
        <v>0</v>
      </c>
      <c r="DC17" s="16" t="str">
        <f t="shared" si="37"/>
        <v>Pass</v>
      </c>
      <c r="DD17" s="38" t="b">
        <f>IF(ABS(Survey!$EE17)=0,TRUE,FALSE)</f>
        <v>1</v>
      </c>
      <c r="DE17" s="37" t="b">
        <f>NOT(ISBLANK(Survey!$EF17))</f>
        <v>0</v>
      </c>
      <c r="DF17" s="16" t="str">
        <f t="shared" si="38"/>
        <v>Fail</v>
      </c>
      <c r="DG17" s="36">
        <f>SUM(SUMIF(Survey!EL17:EN17,{"&gt;0","&lt;0"})*{1,-1})</f>
        <v>0</v>
      </c>
      <c r="DH17">
        <f t="shared" si="39"/>
        <v>0</v>
      </c>
      <c r="DI17">
        <f t="shared" si="40"/>
        <v>100</v>
      </c>
      <c r="DJ17" s="35" t="b">
        <f>IF(OR(Survey!$M17="ETF",Survey!$M17="ETF, alternative mutual fund",Survey!$M17="Closed-end", Survey!$M17="Split share corp"),TRUE,FALSE)</f>
        <v>0</v>
      </c>
      <c r="DK17" s="16" t="str">
        <f t="shared" si="41"/>
        <v>Fail</v>
      </c>
      <c r="DL17" s="36">
        <f>SUM(SUMIF(Survey!EP17:EV17,{"&gt;0","&lt;0"})*{1,-1})</f>
        <v>0</v>
      </c>
      <c r="DM17">
        <f t="shared" si="42"/>
        <v>0</v>
      </c>
      <c r="DN17" s="17">
        <f t="shared" si="43"/>
        <v>100</v>
      </c>
      <c r="DO17" s="16" t="str">
        <f t="shared" si="44"/>
        <v>Fail</v>
      </c>
      <c r="DP17" s="36">
        <f>SUM(SUMIF(Survey!EX17:FD17,{"&gt;0","&lt;0"})*{1,-1})</f>
        <v>0</v>
      </c>
      <c r="DQ17">
        <f t="shared" si="45"/>
        <v>0</v>
      </c>
      <c r="DR17" s="17">
        <f t="shared" si="46"/>
        <v>100</v>
      </c>
    </row>
    <row r="18" spans="1:122">
      <c r="A18">
        <v>18</v>
      </c>
      <c r="B18" t="str">
        <f t="shared" si="0"/>
        <v>Pass</v>
      </c>
      <c r="C18" t="str">
        <f>IF(COUNTBLANK(Survey!B18:FE18)=$C$2, "Pass", "Fail")</f>
        <v>Pass</v>
      </c>
      <c r="D18" t="str">
        <f t="shared" si="1"/>
        <v>Fail</v>
      </c>
      <c r="E18" t="str">
        <f>IF(OR(ISBLANK(Survey!AJ18),COUNTIF(G18:BB18,"Fail")),"Fail","Pass")</f>
        <v>Fail</v>
      </c>
      <c r="G18" s="16" t="str">
        <f t="shared" si="2"/>
        <v>Fail</v>
      </c>
      <c r="H18" s="177">
        <f>COUNTBLANK(Survey!B18:D18)+COUNTBLANK(Survey!G18)+COUNTBLANK(Survey!I18)+COUNTBLANK(Survey!K18:M18)+COUNTBLANK(Survey!P18)+COUNTBLANK(Survey!S18:U18)+COUNTBLANK(Survey!Y18:AA18)+COUNTBLANK(Survey!AD18:AE18)+COUNTBLANK(Survey!AI18:AI18)</f>
        <v>18</v>
      </c>
      <c r="I18" s="16" t="str">
        <f t="shared" si="3"/>
        <v>Fail</v>
      </c>
      <c r="J18" t="b">
        <f>IF(Survey!E18="No",TRUE,FALSE)</f>
        <v>0</v>
      </c>
      <c r="K18" s="34">
        <f>LEN(Survey!E18)</f>
        <v>0</v>
      </c>
      <c r="L18" s="16" t="str">
        <f t="shared" si="4"/>
        <v>Fail</v>
      </c>
      <c r="M18" t="b">
        <f>IF(Survey!F18="No",TRUE,FALSE)</f>
        <v>0</v>
      </c>
      <c r="N18" s="33">
        <f>LEN(Survey!F18)</f>
        <v>0</v>
      </c>
      <c r="O18" s="16" t="str">
        <f t="shared" si="5"/>
        <v>Pass</v>
      </c>
      <c r="P18" s="34">
        <f>MOD((LEN(Survey!H18)+2),11)</f>
        <v>2</v>
      </c>
      <c r="Q18" s="33" t="str">
        <f>IF(Survey!$L18="Prospectus fund", "Yes", "No")</f>
        <v>No</v>
      </c>
      <c r="R18" s="16" t="str">
        <f t="shared" si="6"/>
        <v>Pass</v>
      </c>
      <c r="S18" s="34">
        <f>MOD((LEN(Survey!J18)+2),11)</f>
        <v>2</v>
      </c>
      <c r="T18" s="35" t="b">
        <f>IF(OR(Survey!$M18="ETF",Survey!$M18="ETF, alternative mutual fund",Survey!$M18="Closed-end", Survey!$M18="Split share corp", Survey!$I18="Yes"),TRUE,FALSE)</f>
        <v>0</v>
      </c>
      <c r="U18" s="16" t="str">
        <f>IFERROR(IF(AND(OR(X18=Y18,Y18 = "Either"),NOT(ISBLANK(Survey!K18))),"Pass","Fail"),"Pass")</f>
        <v>Fail</v>
      </c>
      <c r="V18" s="36" cm="1">
        <f t="array" ref="V18">SUM(SUMIF(Survey!BZ18:CS18,{"&gt;0","&lt;0"})*{1,-1})</f>
        <v>0</v>
      </c>
      <c r="W18" s="38" cm="1">
        <f t="array" ref="W18">SUM(SUMIF(Survey!CC18,{"&gt;0","&lt;0"})*{1,-1})+SUM(SUMIF(Survey!CM18,{"&gt;0","&lt;0"})*{1,-1})</f>
        <v>0</v>
      </c>
      <c r="X18" s="38">
        <f>Survey!K18</f>
        <v>0</v>
      </c>
      <c r="Y18" s="37" t="str">
        <f t="shared" si="7"/>
        <v>Either</v>
      </c>
      <c r="Z18" s="16" t="str">
        <f t="shared" si="8"/>
        <v>Fail</v>
      </c>
      <c r="AA18" s="67" cm="1">
        <f t="array" ref="AA18">SUM(SUMIF(Survey!BZ18:CS18,{"&gt;0","&lt;0"})*{1,-1})+SUM(SUMIF(Survey!CU18:DN18,{"&gt;0","&lt;0"})*{1,-1})</f>
        <v>0</v>
      </c>
      <c r="AB18" s="67">
        <f>IFERROR(AA18/(Survey!$AV18),0)</f>
        <v>0</v>
      </c>
      <c r="AC18" s="128" t="b">
        <f>IF(OR(Survey!$M18="Alternative strategy or hedge",Survey!$M18="Other, illiquid",Survey!$L18="Prospectus fund"),TRUE,FALSE)</f>
        <v>0</v>
      </c>
      <c r="AD18" s="128" t="b">
        <f>NOT(ISBLANK(Survey!$M18))</f>
        <v>0</v>
      </c>
      <c r="AE18" s="16" t="str">
        <f t="shared" si="9"/>
        <v>Pass</v>
      </c>
      <c r="AF18" s="38" t="b">
        <f>NOT(ISNUMBER(SEARCH("Other",Survey!$P18)))</f>
        <v>1</v>
      </c>
      <c r="AG18" s="37" t="b">
        <f>NOT(ISBLANK(Survey!$Q18))</f>
        <v>0</v>
      </c>
      <c r="AH18" s="16" t="str">
        <f t="shared" si="10"/>
        <v>Pass</v>
      </c>
      <c r="AI18" s="143">
        <f>COUNTBLANK(Survey!$W18)</f>
        <v>1</v>
      </c>
      <c r="AJ18" s="67">
        <f>IF(AND(Survey!L18&lt;&gt;"Exempt fund",OR(Survey!$M18="ETF",Survey!$M18="ETF, alternative mutual fund",Survey!$M18="Mutual fund",Survey!$M18="Alternative mutual fund",Survey!$M18="Money market")),1,0)</f>
        <v>0</v>
      </c>
      <c r="AK18" s="16" t="str">
        <f t="shared" si="11"/>
        <v>Pass</v>
      </c>
      <c r="AL18" s="38" t="b">
        <f>NOT(ISNUMBER(SEARCH("Yes",Survey!$AA18)))</f>
        <v>1</v>
      </c>
      <c r="AM18" s="37" t="b">
        <f>IF(COUNTBLANK(Survey!$AB18:$AC18)=0,TRUE, FALSE)</f>
        <v>0</v>
      </c>
      <c r="AN18" s="16" t="str">
        <f t="shared" si="12"/>
        <v>Pass</v>
      </c>
      <c r="AO18" s="38" t="b">
        <f>NOT(ISNUMBER(SEARCH("Yes",Survey!$AD18)))</f>
        <v>1</v>
      </c>
      <c r="AP18" s="37" t="b">
        <f>NOT(ISBLANK(Survey!$AF18))</f>
        <v>0</v>
      </c>
      <c r="AQ18" s="16" t="str">
        <f t="shared" si="13"/>
        <v>Pass</v>
      </c>
      <c r="AR18" s="38" t="b">
        <f>NOT(OR(ISNUMBER(SEARCH("Other",Survey!$AF18)),ISNUMBER(SEARCH("Multiple",Survey!$AF18))))</f>
        <v>1</v>
      </c>
      <c r="AS18" s="37" t="b">
        <f>NOT(ISBLANK(Survey!$AG18))</f>
        <v>0</v>
      </c>
      <c r="AT18" s="16" t="str">
        <f t="shared" si="14"/>
        <v>Fail</v>
      </c>
      <c r="AU18" s="143">
        <f>IF(ABS(Survey!$AV18)&gt;0, 1,0)</f>
        <v>0</v>
      </c>
      <c r="AV18" s="143">
        <f>IF(COUNTBLANK(Survey!$AJ18)=0,1,0)</f>
        <v>0</v>
      </c>
      <c r="AW18" s="16" t="str">
        <f t="shared" si="15"/>
        <v>Pass</v>
      </c>
      <c r="AX18" s="143">
        <f>IF(ISBLANK(Survey!$AJ18),0,1)</f>
        <v>0</v>
      </c>
      <c r="AY18" s="165">
        <f>COUNTBLANK(Survey!$AK18)</f>
        <v>1</v>
      </c>
      <c r="AZ18" s="16" t="str">
        <f t="shared" si="16"/>
        <v>Pass</v>
      </c>
      <c r="BA18" s="143">
        <f>IF(OR(Survey!$AK18="Closed",ISBLANK(Survey!$AK18)),0,1)</f>
        <v>0</v>
      </c>
      <c r="BB18" s="165">
        <f>IF(ISBLANK(Survey!$AL18),1,0)</f>
        <v>1</v>
      </c>
      <c r="BC18" s="147" t="str" cm="1">
        <f t="array" ref="BC18">IF(OR(IF(OR($BE18+$BF18 = 2, $BG18=1), FALSE, TRUE), AND($BD18:$BD18 = 0)),"Pass","Fail")</f>
        <v>Pass</v>
      </c>
      <c r="BD18" s="143">
        <f>COUNTBLANK(Survey!$AM18:$AO18)</f>
        <v>3</v>
      </c>
      <c r="BE18" s="143">
        <f>IF(Survey!$I18="Yes",1,0)</f>
        <v>0</v>
      </c>
      <c r="BF18" s="143">
        <f>IF(OR(Survey!$M18="Mutual fund",Survey!$M18="Alternative mutual fund",Survey!$M18="Money market"),1,0)</f>
        <v>0</v>
      </c>
      <c r="BG18" s="148">
        <f>IF(OR(Survey!$M18="ETF",Survey!$M18="ETF, alternative mutual fund"),1,0)</f>
        <v>0</v>
      </c>
      <c r="BH18" s="16" t="str">
        <f t="shared" si="17"/>
        <v>Pass</v>
      </c>
      <c r="BI18" s="38" t="b">
        <f>OR(ISNUMBER(SEARCH("Yes",Survey!$AO18)),ISBLANK(Survey!$AO18))</f>
        <v>1</v>
      </c>
      <c r="BJ18" s="67" t="b">
        <f>NOT(ISBLANK(Survey!$AP18))</f>
        <v>0</v>
      </c>
      <c r="BK18" s="16" t="str">
        <f t="shared" si="18"/>
        <v>Pass</v>
      </c>
      <c r="BL18" s="143">
        <f>IF(Survey!$AW18=0, 0,1)</f>
        <v>0</v>
      </c>
      <c r="BM18" s="67">
        <f>Survey!$AQ18</f>
        <v>0</v>
      </c>
      <c r="BN18" s="67">
        <f>IFERROR((Survey!$AX18-ABS(Survey!$AY18)-ABS(Survey!$BD18))/Survey!$AW18,0)</f>
        <v>0</v>
      </c>
      <c r="BO18" s="67">
        <f>IF(AND($BM18&gt;$BN18-0.2,$BM18&lt;$BN18+0.2,ISBLANK(Survey!$AQ18)=FALSE),0,1)</f>
        <v>1</v>
      </c>
      <c r="BP18" s="165">
        <f>IF(ISBLANK(Survey!$AR18),1,0)</f>
        <v>1</v>
      </c>
      <c r="BQ18" s="16" t="str">
        <f t="shared" si="19"/>
        <v>Pass</v>
      </c>
      <c r="BR18" s="143">
        <f>IF(Survey!$AW18=0, 0,1)</f>
        <v>0</v>
      </c>
      <c r="BS18" s="67">
        <f>IF(AND(Survey!$AS18&gt;=0,Survey!$AS18&lt;=0.2,Survey!$AS18&lt;&gt;""),0,1)</f>
        <v>1</v>
      </c>
      <c r="BT18" s="143">
        <f>IF(ISBLANK(Survey!$AT18),1,0)</f>
        <v>1</v>
      </c>
      <c r="BU18" s="16" t="str">
        <f t="shared" si="20"/>
        <v>Fail</v>
      </c>
      <c r="BV18" s="165">
        <f>Survey!$AU18</f>
        <v>0</v>
      </c>
      <c r="BW18" s="16" t="str">
        <f t="shared" si="21"/>
        <v>Pass</v>
      </c>
      <c r="BX18" s="36">
        <f>Survey!$AV18</f>
        <v>0</v>
      </c>
      <c r="BY18" s="176">
        <f>Survey!$AW18+Survey!$AX18-ABS(Survey!$AY18)+ABS(Survey!$AZ18)-ABS(Survey!$BA18)+ABS(Survey!$BB18)-ABS(Survey!$BC18)-ABS(Survey!$BD18)+Survey!$BE18</f>
        <v>0</v>
      </c>
      <c r="BZ18" s="35">
        <f t="shared" si="22"/>
        <v>0</v>
      </c>
      <c r="CA18" s="17">
        <f t="shared" si="23"/>
        <v>0</v>
      </c>
      <c r="CB18" s="16" t="str">
        <f t="shared" si="24"/>
        <v>Pass</v>
      </c>
      <c r="CC18" s="38" t="b">
        <f>IF(ABS(Survey!$BE18)=0,TRUE,FALSE)</f>
        <v>1</v>
      </c>
      <c r="CD18" s="37" t="b">
        <f>NOT(ISBLANK(Survey!$BF18))</f>
        <v>0</v>
      </c>
      <c r="CE18" t="str">
        <f t="shared" si="25"/>
        <v>Fail</v>
      </c>
      <c r="CF18" s="29">
        <f>Survey!$AV18</f>
        <v>0</v>
      </c>
      <c r="CG18" s="29" cm="1">
        <f t="array" ref="CG18">SUM(SUMIF(Survey!BH18:BO18,{"&gt;0","&lt;0"})*{1,-1})-SUM(SUMIF(Survey!BQ18:BX18,{"&gt;0","&lt;0"})*{1,-1})</f>
        <v>0</v>
      </c>
      <c r="CH18" s="35" t="str">
        <f t="shared" si="26"/>
        <v>No holdings</v>
      </c>
      <c r="CI18">
        <f t="shared" si="27"/>
        <v>0</v>
      </c>
      <c r="CJ18" s="16" t="str">
        <f t="shared" si="28"/>
        <v>Fail</v>
      </c>
      <c r="CK18" s="36">
        <f>Survey!$AV18</f>
        <v>0</v>
      </c>
      <c r="CL18" s="36" cm="1">
        <f t="array" ref="CL18">SUM(SUMIF(Survey!BZ18:CS18,{"&gt;0","&lt;0"})*{1,-1})-SUM(SUMIF(Survey!CU18:DN18,{"&gt;0","&lt;0"})*{1,-1})</f>
        <v>0</v>
      </c>
      <c r="CM18" s="35" t="str">
        <f t="shared" si="29"/>
        <v>No holdings</v>
      </c>
      <c r="CN18" s="17">
        <f t="shared" si="30"/>
        <v>0</v>
      </c>
      <c r="CO18" s="16" t="str">
        <f t="shared" si="31"/>
        <v>Pass</v>
      </c>
      <c r="CP18" s="38" t="b">
        <f>IF(ABS(Survey!$CS18)=0,TRUE,FALSE)</f>
        <v>1</v>
      </c>
      <c r="CQ18" s="37" t="b">
        <f>NOT(ISBLANK(Survey!$CT18))</f>
        <v>0</v>
      </c>
      <c r="CR18" s="16" t="str">
        <f t="shared" si="32"/>
        <v>Pass</v>
      </c>
      <c r="CS18" s="38" t="b">
        <f>IF(ABS(Survey!$DN18)=0,TRUE,FALSE)</f>
        <v>1</v>
      </c>
      <c r="CT18" s="37" t="b">
        <f>NOT(ISBLANK(Survey!$DO18))</f>
        <v>0</v>
      </c>
      <c r="CU18" t="str">
        <f t="shared" si="33"/>
        <v>Pass</v>
      </c>
      <c r="CV18" s="29" cm="1">
        <f t="array" ref="CV18">SUM(SUMIF(Survey!CO18,{"&gt;0","&lt;0"})*{1,-1})+SUM(SUMIF(Survey!DJ18,{"&gt;0","&lt;0"})*{1,-1})</f>
        <v>0</v>
      </c>
      <c r="CW18" s="29">
        <f>SUM(SUMIF(Survey!DQ18:DW18,{"&gt;0","&lt;0"})*{1,-1})+SUM(SUMIF(Survey!DY18:EE18,{"&gt;0","&lt;0"})*{1,-1})</f>
        <v>0</v>
      </c>
      <c r="CX18">
        <f t="shared" si="34"/>
        <v>0</v>
      </c>
      <c r="CY18">
        <f t="shared" si="35"/>
        <v>0</v>
      </c>
      <c r="CZ18" s="16" t="str">
        <f t="shared" si="36"/>
        <v>Pass</v>
      </c>
      <c r="DA18" s="38" t="b">
        <f>IF(ABS(Survey!$DW18)=0,TRUE,FALSE)</f>
        <v>1</v>
      </c>
      <c r="DB18" s="37" t="b">
        <f>NOT(ISBLANK(Survey!DX18))</f>
        <v>0</v>
      </c>
      <c r="DC18" s="16" t="str">
        <f t="shared" si="37"/>
        <v>Pass</v>
      </c>
      <c r="DD18" s="38" t="b">
        <f>IF(ABS(Survey!$EE18)=0,TRUE,FALSE)</f>
        <v>1</v>
      </c>
      <c r="DE18" s="37" t="b">
        <f>NOT(ISBLANK(Survey!$EF18))</f>
        <v>0</v>
      </c>
      <c r="DF18" s="16" t="str">
        <f t="shared" si="38"/>
        <v>Fail</v>
      </c>
      <c r="DG18" s="36">
        <f>SUM(SUMIF(Survey!EL18:EN18,{"&gt;0","&lt;0"})*{1,-1})</f>
        <v>0</v>
      </c>
      <c r="DH18">
        <f t="shared" si="39"/>
        <v>0</v>
      </c>
      <c r="DI18">
        <f t="shared" si="40"/>
        <v>100</v>
      </c>
      <c r="DJ18" s="35" t="b">
        <f>IF(OR(Survey!$M18="ETF",Survey!$M18="ETF, alternative mutual fund",Survey!$M18="Closed-end", Survey!$M18="Split share corp"),TRUE,FALSE)</f>
        <v>0</v>
      </c>
      <c r="DK18" s="16" t="str">
        <f t="shared" si="41"/>
        <v>Fail</v>
      </c>
      <c r="DL18" s="36">
        <f>SUM(SUMIF(Survey!EP18:EV18,{"&gt;0","&lt;0"})*{1,-1})</f>
        <v>0</v>
      </c>
      <c r="DM18">
        <f t="shared" si="42"/>
        <v>0</v>
      </c>
      <c r="DN18" s="17">
        <f t="shared" si="43"/>
        <v>100</v>
      </c>
      <c r="DO18" s="16" t="str">
        <f t="shared" si="44"/>
        <v>Fail</v>
      </c>
      <c r="DP18" s="36">
        <f>SUM(SUMIF(Survey!EX18:FD18,{"&gt;0","&lt;0"})*{1,-1})</f>
        <v>0</v>
      </c>
      <c r="DQ18">
        <f t="shared" si="45"/>
        <v>0</v>
      </c>
      <c r="DR18" s="17">
        <f t="shared" si="46"/>
        <v>100</v>
      </c>
    </row>
    <row r="19" spans="1:122">
      <c r="A19">
        <v>19</v>
      </c>
      <c r="B19" t="str">
        <f t="shared" si="0"/>
        <v>Pass</v>
      </c>
      <c r="C19" t="str">
        <f>IF(COUNTBLANK(Survey!B19:FE19)=$C$2, "Pass", "Fail")</f>
        <v>Pass</v>
      </c>
      <c r="D19" t="str">
        <f t="shared" si="1"/>
        <v>Fail</v>
      </c>
      <c r="E19" t="str">
        <f>IF(OR(ISBLANK(Survey!AJ19),COUNTIF(G19:BB19,"Fail")),"Fail","Pass")</f>
        <v>Fail</v>
      </c>
      <c r="G19" s="16" t="str">
        <f t="shared" si="2"/>
        <v>Fail</v>
      </c>
      <c r="H19" s="177">
        <f>COUNTBLANK(Survey!B19:D19)+COUNTBLANK(Survey!G19)+COUNTBLANK(Survey!I19)+COUNTBLANK(Survey!K19:M19)+COUNTBLANK(Survey!P19)+COUNTBLANK(Survey!S19:U19)+COUNTBLANK(Survey!Y19:AA19)+COUNTBLANK(Survey!AD19:AE19)+COUNTBLANK(Survey!AI19:AI19)</f>
        <v>18</v>
      </c>
      <c r="I19" s="16" t="str">
        <f t="shared" si="3"/>
        <v>Fail</v>
      </c>
      <c r="J19" t="b">
        <f>IF(Survey!E19="No",TRUE,FALSE)</f>
        <v>0</v>
      </c>
      <c r="K19" s="34">
        <f>LEN(Survey!E19)</f>
        <v>0</v>
      </c>
      <c r="L19" s="16" t="str">
        <f t="shared" si="4"/>
        <v>Fail</v>
      </c>
      <c r="M19" t="b">
        <f>IF(Survey!F19="No",TRUE,FALSE)</f>
        <v>0</v>
      </c>
      <c r="N19" s="33">
        <f>LEN(Survey!F19)</f>
        <v>0</v>
      </c>
      <c r="O19" s="16" t="str">
        <f t="shared" si="5"/>
        <v>Pass</v>
      </c>
      <c r="P19" s="34">
        <f>MOD((LEN(Survey!H19)+2),11)</f>
        <v>2</v>
      </c>
      <c r="Q19" s="33" t="str">
        <f>IF(Survey!$L19="Prospectus fund", "Yes", "No")</f>
        <v>No</v>
      </c>
      <c r="R19" s="16" t="str">
        <f t="shared" si="6"/>
        <v>Pass</v>
      </c>
      <c r="S19" s="34">
        <f>MOD((LEN(Survey!J19)+2),11)</f>
        <v>2</v>
      </c>
      <c r="T19" s="35" t="b">
        <f>IF(OR(Survey!$M19="ETF",Survey!$M19="ETF, alternative mutual fund",Survey!$M19="Closed-end", Survey!$M19="Split share corp", Survey!$I19="Yes"),TRUE,FALSE)</f>
        <v>0</v>
      </c>
      <c r="U19" s="16" t="str">
        <f>IFERROR(IF(AND(OR(X19=Y19,Y19 = "Either"),NOT(ISBLANK(Survey!K19))),"Pass","Fail"),"Pass")</f>
        <v>Fail</v>
      </c>
      <c r="V19" s="36" cm="1">
        <f t="array" ref="V19">SUM(SUMIF(Survey!BZ19:CS19,{"&gt;0","&lt;0"})*{1,-1})</f>
        <v>0</v>
      </c>
      <c r="W19" s="38" cm="1">
        <f t="array" ref="W19">SUM(SUMIF(Survey!CC19,{"&gt;0","&lt;0"})*{1,-1})+SUM(SUMIF(Survey!CM19,{"&gt;0","&lt;0"})*{1,-1})</f>
        <v>0</v>
      </c>
      <c r="X19" s="38">
        <f>Survey!K19</f>
        <v>0</v>
      </c>
      <c r="Y19" s="37" t="str">
        <f t="shared" si="7"/>
        <v>Either</v>
      </c>
      <c r="Z19" s="16" t="str">
        <f t="shared" si="8"/>
        <v>Fail</v>
      </c>
      <c r="AA19" s="67" cm="1">
        <f t="array" ref="AA19">SUM(SUMIF(Survey!BZ19:CS19,{"&gt;0","&lt;0"})*{1,-1})+SUM(SUMIF(Survey!CU19:DN19,{"&gt;0","&lt;0"})*{1,-1})</f>
        <v>0</v>
      </c>
      <c r="AB19" s="67">
        <f>IFERROR(AA19/(Survey!$AV19),0)</f>
        <v>0</v>
      </c>
      <c r="AC19" s="128" t="b">
        <f>IF(OR(Survey!$M19="Alternative strategy or hedge",Survey!$M19="Other, illiquid",Survey!$L19="Prospectus fund"),TRUE,FALSE)</f>
        <v>0</v>
      </c>
      <c r="AD19" s="128" t="b">
        <f>NOT(ISBLANK(Survey!$M19))</f>
        <v>0</v>
      </c>
      <c r="AE19" s="16" t="str">
        <f t="shared" si="9"/>
        <v>Pass</v>
      </c>
      <c r="AF19" s="38" t="b">
        <f>NOT(ISNUMBER(SEARCH("Other",Survey!$P19)))</f>
        <v>1</v>
      </c>
      <c r="AG19" s="37" t="b">
        <f>NOT(ISBLANK(Survey!$Q19))</f>
        <v>0</v>
      </c>
      <c r="AH19" s="16" t="str">
        <f t="shared" si="10"/>
        <v>Pass</v>
      </c>
      <c r="AI19" s="143">
        <f>COUNTBLANK(Survey!$W19)</f>
        <v>1</v>
      </c>
      <c r="AJ19" s="67">
        <f>IF(AND(Survey!L19&lt;&gt;"Exempt fund",OR(Survey!$M19="ETF",Survey!$M19="ETF, alternative mutual fund",Survey!$M19="Mutual fund",Survey!$M19="Alternative mutual fund",Survey!$M19="Money market")),1,0)</f>
        <v>0</v>
      </c>
      <c r="AK19" s="16" t="str">
        <f t="shared" si="11"/>
        <v>Pass</v>
      </c>
      <c r="AL19" s="38" t="b">
        <f>NOT(ISNUMBER(SEARCH("Yes",Survey!$AA19)))</f>
        <v>1</v>
      </c>
      <c r="AM19" s="37" t="b">
        <f>IF(COUNTBLANK(Survey!$AB19:$AC19)=0,TRUE, FALSE)</f>
        <v>0</v>
      </c>
      <c r="AN19" s="16" t="str">
        <f t="shared" si="12"/>
        <v>Pass</v>
      </c>
      <c r="AO19" s="38" t="b">
        <f>NOT(ISNUMBER(SEARCH("Yes",Survey!$AD19)))</f>
        <v>1</v>
      </c>
      <c r="AP19" s="37" t="b">
        <f>NOT(ISBLANK(Survey!$AF19))</f>
        <v>0</v>
      </c>
      <c r="AQ19" s="16" t="str">
        <f t="shared" si="13"/>
        <v>Pass</v>
      </c>
      <c r="AR19" s="38" t="b">
        <f>NOT(OR(ISNUMBER(SEARCH("Other",Survey!$AF19)),ISNUMBER(SEARCH("Multiple",Survey!$AF19))))</f>
        <v>1</v>
      </c>
      <c r="AS19" s="37" t="b">
        <f>NOT(ISBLANK(Survey!$AG19))</f>
        <v>0</v>
      </c>
      <c r="AT19" s="16" t="str">
        <f t="shared" si="14"/>
        <v>Fail</v>
      </c>
      <c r="AU19" s="143">
        <f>IF(ABS(Survey!$AV19)&gt;0, 1,0)</f>
        <v>0</v>
      </c>
      <c r="AV19" s="143">
        <f>IF(COUNTBLANK(Survey!$AJ19)=0,1,0)</f>
        <v>0</v>
      </c>
      <c r="AW19" s="16" t="str">
        <f t="shared" si="15"/>
        <v>Pass</v>
      </c>
      <c r="AX19" s="143">
        <f>IF(ISBLANK(Survey!$AJ19),0,1)</f>
        <v>0</v>
      </c>
      <c r="AY19" s="165">
        <f>COUNTBLANK(Survey!$AK19)</f>
        <v>1</v>
      </c>
      <c r="AZ19" s="16" t="str">
        <f t="shared" si="16"/>
        <v>Pass</v>
      </c>
      <c r="BA19" s="143">
        <f>IF(OR(Survey!$AK19="Closed",ISBLANK(Survey!$AK19)),0,1)</f>
        <v>0</v>
      </c>
      <c r="BB19" s="165">
        <f>IF(ISBLANK(Survey!$AL19),1,0)</f>
        <v>1</v>
      </c>
      <c r="BC19" s="147" t="str" cm="1">
        <f t="array" ref="BC19">IF(OR(IF(OR($BE19+$BF19 = 2, $BG19=1), FALSE, TRUE), AND($BD19:$BD19 = 0)),"Pass","Fail")</f>
        <v>Pass</v>
      </c>
      <c r="BD19" s="143">
        <f>COUNTBLANK(Survey!$AM19:$AO19)</f>
        <v>3</v>
      </c>
      <c r="BE19" s="143">
        <f>IF(Survey!$I19="Yes",1,0)</f>
        <v>0</v>
      </c>
      <c r="BF19" s="143">
        <f>IF(OR(Survey!$M19="Mutual fund",Survey!$M19="Alternative mutual fund",Survey!$M19="Money market"),1,0)</f>
        <v>0</v>
      </c>
      <c r="BG19" s="148">
        <f>IF(OR(Survey!$M19="ETF",Survey!$M19="ETF, alternative mutual fund"),1,0)</f>
        <v>0</v>
      </c>
      <c r="BH19" s="16" t="str">
        <f t="shared" si="17"/>
        <v>Pass</v>
      </c>
      <c r="BI19" s="38" t="b">
        <f>OR(ISNUMBER(SEARCH("Yes",Survey!$AO19)),ISBLANK(Survey!$AO19))</f>
        <v>1</v>
      </c>
      <c r="BJ19" s="67" t="b">
        <f>NOT(ISBLANK(Survey!$AP19))</f>
        <v>0</v>
      </c>
      <c r="BK19" s="16" t="str">
        <f t="shared" si="18"/>
        <v>Pass</v>
      </c>
      <c r="BL19" s="143">
        <f>IF(Survey!$AW19=0, 0,1)</f>
        <v>0</v>
      </c>
      <c r="BM19" s="67">
        <f>Survey!$AQ19</f>
        <v>0</v>
      </c>
      <c r="BN19" s="67">
        <f>IFERROR((Survey!$AX19-ABS(Survey!$AY19)-ABS(Survey!$BD19))/Survey!$AW19,0)</f>
        <v>0</v>
      </c>
      <c r="BO19" s="67">
        <f>IF(AND($BM19&gt;$BN19-0.2,$BM19&lt;$BN19+0.2,ISBLANK(Survey!$AQ19)=FALSE),0,1)</f>
        <v>1</v>
      </c>
      <c r="BP19" s="165">
        <f>IF(ISBLANK(Survey!$AR19),1,0)</f>
        <v>1</v>
      </c>
      <c r="BQ19" s="16" t="str">
        <f t="shared" si="19"/>
        <v>Pass</v>
      </c>
      <c r="BR19" s="143">
        <f>IF(Survey!$AW19=0, 0,1)</f>
        <v>0</v>
      </c>
      <c r="BS19" s="67">
        <f>IF(AND(Survey!$AS19&gt;=0,Survey!$AS19&lt;=0.2,Survey!$AS19&lt;&gt;""),0,1)</f>
        <v>1</v>
      </c>
      <c r="BT19" s="143">
        <f>IF(ISBLANK(Survey!$AT19),1,0)</f>
        <v>1</v>
      </c>
      <c r="BU19" s="16" t="str">
        <f t="shared" si="20"/>
        <v>Fail</v>
      </c>
      <c r="BV19" s="165">
        <f>Survey!$AU19</f>
        <v>0</v>
      </c>
      <c r="BW19" s="16" t="str">
        <f t="shared" si="21"/>
        <v>Pass</v>
      </c>
      <c r="BX19" s="36">
        <f>Survey!$AV19</f>
        <v>0</v>
      </c>
      <c r="BY19" s="176">
        <f>Survey!$AW19+Survey!$AX19-ABS(Survey!$AY19)+ABS(Survey!$AZ19)-ABS(Survey!$BA19)+ABS(Survey!$BB19)-ABS(Survey!$BC19)-ABS(Survey!$BD19)+Survey!$BE19</f>
        <v>0</v>
      </c>
      <c r="BZ19" s="35">
        <f t="shared" si="22"/>
        <v>0</v>
      </c>
      <c r="CA19" s="17">
        <f t="shared" si="23"/>
        <v>0</v>
      </c>
      <c r="CB19" s="16" t="str">
        <f t="shared" si="24"/>
        <v>Pass</v>
      </c>
      <c r="CC19" s="38" t="b">
        <f>IF(ABS(Survey!$BE19)=0,TRUE,FALSE)</f>
        <v>1</v>
      </c>
      <c r="CD19" s="37" t="b">
        <f>NOT(ISBLANK(Survey!$BF19))</f>
        <v>0</v>
      </c>
      <c r="CE19" t="str">
        <f t="shared" si="25"/>
        <v>Fail</v>
      </c>
      <c r="CF19" s="29">
        <f>Survey!$AV19</f>
        <v>0</v>
      </c>
      <c r="CG19" s="29" cm="1">
        <f t="array" ref="CG19">SUM(SUMIF(Survey!BH19:BO19,{"&gt;0","&lt;0"})*{1,-1})-SUM(SUMIF(Survey!BQ19:BX19,{"&gt;0","&lt;0"})*{1,-1})</f>
        <v>0</v>
      </c>
      <c r="CH19" s="35" t="str">
        <f t="shared" si="26"/>
        <v>No holdings</v>
      </c>
      <c r="CI19">
        <f t="shared" si="27"/>
        <v>0</v>
      </c>
      <c r="CJ19" s="16" t="str">
        <f t="shared" si="28"/>
        <v>Fail</v>
      </c>
      <c r="CK19" s="36">
        <f>Survey!$AV19</f>
        <v>0</v>
      </c>
      <c r="CL19" s="36" cm="1">
        <f t="array" ref="CL19">SUM(SUMIF(Survey!BZ19:CS19,{"&gt;0","&lt;0"})*{1,-1})-SUM(SUMIF(Survey!CU19:DN19,{"&gt;0","&lt;0"})*{1,-1})</f>
        <v>0</v>
      </c>
      <c r="CM19" s="35" t="str">
        <f t="shared" si="29"/>
        <v>No holdings</v>
      </c>
      <c r="CN19" s="17">
        <f t="shared" si="30"/>
        <v>0</v>
      </c>
      <c r="CO19" s="16" t="str">
        <f t="shared" si="31"/>
        <v>Pass</v>
      </c>
      <c r="CP19" s="38" t="b">
        <f>IF(ABS(Survey!$CS19)=0,TRUE,FALSE)</f>
        <v>1</v>
      </c>
      <c r="CQ19" s="37" t="b">
        <f>NOT(ISBLANK(Survey!$CT19))</f>
        <v>0</v>
      </c>
      <c r="CR19" s="16" t="str">
        <f t="shared" si="32"/>
        <v>Pass</v>
      </c>
      <c r="CS19" s="38" t="b">
        <f>IF(ABS(Survey!$DN19)=0,TRUE,FALSE)</f>
        <v>1</v>
      </c>
      <c r="CT19" s="37" t="b">
        <f>NOT(ISBLANK(Survey!$DO19))</f>
        <v>0</v>
      </c>
      <c r="CU19" t="str">
        <f t="shared" si="33"/>
        <v>Pass</v>
      </c>
      <c r="CV19" s="29" cm="1">
        <f t="array" ref="CV19">SUM(SUMIF(Survey!CO19,{"&gt;0","&lt;0"})*{1,-1})+SUM(SUMIF(Survey!DJ19,{"&gt;0","&lt;0"})*{1,-1})</f>
        <v>0</v>
      </c>
      <c r="CW19" s="29">
        <f>SUM(SUMIF(Survey!DQ19:DW19,{"&gt;0","&lt;0"})*{1,-1})+SUM(SUMIF(Survey!DY19:EE19,{"&gt;0","&lt;0"})*{1,-1})</f>
        <v>0</v>
      </c>
      <c r="CX19">
        <f t="shared" si="34"/>
        <v>0</v>
      </c>
      <c r="CY19">
        <f t="shared" si="35"/>
        <v>0</v>
      </c>
      <c r="CZ19" s="16" t="str">
        <f t="shared" si="36"/>
        <v>Pass</v>
      </c>
      <c r="DA19" s="38" t="b">
        <f>IF(ABS(Survey!$DW19)=0,TRUE,FALSE)</f>
        <v>1</v>
      </c>
      <c r="DB19" s="37" t="b">
        <f>NOT(ISBLANK(Survey!DX19))</f>
        <v>0</v>
      </c>
      <c r="DC19" s="16" t="str">
        <f t="shared" si="37"/>
        <v>Pass</v>
      </c>
      <c r="DD19" s="38" t="b">
        <f>IF(ABS(Survey!$EE19)=0,TRUE,FALSE)</f>
        <v>1</v>
      </c>
      <c r="DE19" s="37" t="b">
        <f>NOT(ISBLANK(Survey!$EF19))</f>
        <v>0</v>
      </c>
      <c r="DF19" s="16" t="str">
        <f t="shared" si="38"/>
        <v>Fail</v>
      </c>
      <c r="DG19" s="36">
        <f>SUM(SUMIF(Survey!EL19:EN19,{"&gt;0","&lt;0"})*{1,-1})</f>
        <v>0</v>
      </c>
      <c r="DH19">
        <f t="shared" si="39"/>
        <v>0</v>
      </c>
      <c r="DI19">
        <f t="shared" si="40"/>
        <v>100</v>
      </c>
      <c r="DJ19" s="35" t="b">
        <f>IF(OR(Survey!$M19="ETF",Survey!$M19="ETF, alternative mutual fund",Survey!$M19="Closed-end", Survey!$M19="Split share corp"),TRUE,FALSE)</f>
        <v>0</v>
      </c>
      <c r="DK19" s="16" t="str">
        <f t="shared" si="41"/>
        <v>Fail</v>
      </c>
      <c r="DL19" s="36">
        <f>SUM(SUMIF(Survey!EP19:EV19,{"&gt;0","&lt;0"})*{1,-1})</f>
        <v>0</v>
      </c>
      <c r="DM19">
        <f t="shared" si="42"/>
        <v>0</v>
      </c>
      <c r="DN19" s="17">
        <f t="shared" si="43"/>
        <v>100</v>
      </c>
      <c r="DO19" s="16" t="str">
        <f t="shared" si="44"/>
        <v>Fail</v>
      </c>
      <c r="DP19" s="36">
        <f>SUM(SUMIF(Survey!EX19:FD19,{"&gt;0","&lt;0"})*{1,-1})</f>
        <v>0</v>
      </c>
      <c r="DQ19">
        <f t="shared" si="45"/>
        <v>0</v>
      </c>
      <c r="DR19" s="17">
        <f t="shared" si="46"/>
        <v>100</v>
      </c>
    </row>
    <row r="20" spans="1:122">
      <c r="A20">
        <v>20</v>
      </c>
      <c r="B20" t="str">
        <f t="shared" si="0"/>
        <v>Pass</v>
      </c>
      <c r="C20" t="str">
        <f>IF(COUNTBLANK(Survey!B20:FE20)=$C$2, "Pass", "Fail")</f>
        <v>Pass</v>
      </c>
      <c r="D20" t="str">
        <f t="shared" si="1"/>
        <v>Fail</v>
      </c>
      <c r="E20" t="str">
        <f>IF(OR(ISBLANK(Survey!AJ20),COUNTIF(G20:BB20,"Fail")),"Fail","Pass")</f>
        <v>Fail</v>
      </c>
      <c r="G20" s="16" t="str">
        <f t="shared" si="2"/>
        <v>Fail</v>
      </c>
      <c r="H20" s="177">
        <f>COUNTBLANK(Survey!B20:D20)+COUNTBLANK(Survey!G20)+COUNTBLANK(Survey!I20)+COUNTBLANK(Survey!K20:M20)+COUNTBLANK(Survey!P20)+COUNTBLANK(Survey!S20:U20)+COUNTBLANK(Survey!Y20:AA20)+COUNTBLANK(Survey!AD20:AE20)+COUNTBLANK(Survey!AI20:AI20)</f>
        <v>18</v>
      </c>
      <c r="I20" s="16" t="str">
        <f t="shared" si="3"/>
        <v>Fail</v>
      </c>
      <c r="J20" t="b">
        <f>IF(Survey!E20="No",TRUE,FALSE)</f>
        <v>0</v>
      </c>
      <c r="K20" s="34">
        <f>LEN(Survey!E20)</f>
        <v>0</v>
      </c>
      <c r="L20" s="16" t="str">
        <f t="shared" si="4"/>
        <v>Fail</v>
      </c>
      <c r="M20" t="b">
        <f>IF(Survey!F20="No",TRUE,FALSE)</f>
        <v>0</v>
      </c>
      <c r="N20" s="33">
        <f>LEN(Survey!F20)</f>
        <v>0</v>
      </c>
      <c r="O20" s="16" t="str">
        <f t="shared" si="5"/>
        <v>Pass</v>
      </c>
      <c r="P20" s="34">
        <f>MOD((LEN(Survey!H20)+2),11)</f>
        <v>2</v>
      </c>
      <c r="Q20" s="33" t="str">
        <f>IF(Survey!$L20="Prospectus fund", "Yes", "No")</f>
        <v>No</v>
      </c>
      <c r="R20" s="16" t="str">
        <f t="shared" si="6"/>
        <v>Pass</v>
      </c>
      <c r="S20" s="34">
        <f>MOD((LEN(Survey!J20)+2),11)</f>
        <v>2</v>
      </c>
      <c r="T20" s="35" t="b">
        <f>IF(OR(Survey!$M20="ETF",Survey!$M20="ETF, alternative mutual fund",Survey!$M20="Closed-end", Survey!$M20="Split share corp", Survey!$I20="Yes"),TRUE,FALSE)</f>
        <v>0</v>
      </c>
      <c r="U20" s="16" t="str">
        <f>IFERROR(IF(AND(OR(X20=Y20,Y20 = "Either"),NOT(ISBLANK(Survey!K20))),"Pass","Fail"),"Pass")</f>
        <v>Fail</v>
      </c>
      <c r="V20" s="36" cm="1">
        <f t="array" ref="V20">SUM(SUMIF(Survey!BZ20:CS20,{"&gt;0","&lt;0"})*{1,-1})</f>
        <v>0</v>
      </c>
      <c r="W20" s="38" cm="1">
        <f t="array" ref="W20">SUM(SUMIF(Survey!CC20,{"&gt;0","&lt;0"})*{1,-1})+SUM(SUMIF(Survey!CM20,{"&gt;0","&lt;0"})*{1,-1})</f>
        <v>0</v>
      </c>
      <c r="X20" s="38">
        <f>Survey!K20</f>
        <v>0</v>
      </c>
      <c r="Y20" s="37" t="str">
        <f t="shared" si="7"/>
        <v>Either</v>
      </c>
      <c r="Z20" s="16" t="str">
        <f t="shared" si="8"/>
        <v>Fail</v>
      </c>
      <c r="AA20" s="67" cm="1">
        <f t="array" ref="AA20">SUM(SUMIF(Survey!BZ20:CS20,{"&gt;0","&lt;0"})*{1,-1})+SUM(SUMIF(Survey!CU20:DN20,{"&gt;0","&lt;0"})*{1,-1})</f>
        <v>0</v>
      </c>
      <c r="AB20" s="67">
        <f>IFERROR(AA20/(Survey!$AV20),0)</f>
        <v>0</v>
      </c>
      <c r="AC20" s="128" t="b">
        <f>IF(OR(Survey!$M20="Alternative strategy or hedge",Survey!$M20="Other, illiquid",Survey!$L20="Prospectus fund"),TRUE,FALSE)</f>
        <v>0</v>
      </c>
      <c r="AD20" s="128" t="b">
        <f>NOT(ISBLANK(Survey!$M20))</f>
        <v>0</v>
      </c>
      <c r="AE20" s="16" t="str">
        <f t="shared" si="9"/>
        <v>Pass</v>
      </c>
      <c r="AF20" s="38" t="b">
        <f>NOT(ISNUMBER(SEARCH("Other",Survey!$P20)))</f>
        <v>1</v>
      </c>
      <c r="AG20" s="37" t="b">
        <f>NOT(ISBLANK(Survey!$Q20))</f>
        <v>0</v>
      </c>
      <c r="AH20" s="16" t="str">
        <f t="shared" si="10"/>
        <v>Pass</v>
      </c>
      <c r="AI20" s="143">
        <f>COUNTBLANK(Survey!$W20)</f>
        <v>1</v>
      </c>
      <c r="AJ20" s="67">
        <f>IF(AND(Survey!L20&lt;&gt;"Exempt fund",OR(Survey!$M20="ETF",Survey!$M20="ETF, alternative mutual fund",Survey!$M20="Mutual fund",Survey!$M20="Alternative mutual fund",Survey!$M20="Money market")),1,0)</f>
        <v>0</v>
      </c>
      <c r="AK20" s="16" t="str">
        <f t="shared" si="11"/>
        <v>Pass</v>
      </c>
      <c r="AL20" s="38" t="b">
        <f>NOT(ISNUMBER(SEARCH("Yes",Survey!$AA20)))</f>
        <v>1</v>
      </c>
      <c r="AM20" s="37" t="b">
        <f>IF(COUNTBLANK(Survey!$AB20:$AC20)=0,TRUE, FALSE)</f>
        <v>0</v>
      </c>
      <c r="AN20" s="16" t="str">
        <f t="shared" si="12"/>
        <v>Pass</v>
      </c>
      <c r="AO20" s="38" t="b">
        <f>NOT(ISNUMBER(SEARCH("Yes",Survey!$AD20)))</f>
        <v>1</v>
      </c>
      <c r="AP20" s="37" t="b">
        <f>NOT(ISBLANK(Survey!$AF20))</f>
        <v>0</v>
      </c>
      <c r="AQ20" s="16" t="str">
        <f t="shared" si="13"/>
        <v>Pass</v>
      </c>
      <c r="AR20" s="38" t="b">
        <f>NOT(OR(ISNUMBER(SEARCH("Other",Survey!$AF20)),ISNUMBER(SEARCH("Multiple",Survey!$AF20))))</f>
        <v>1</v>
      </c>
      <c r="AS20" s="37" t="b">
        <f>NOT(ISBLANK(Survey!$AG20))</f>
        <v>0</v>
      </c>
      <c r="AT20" s="16" t="str">
        <f t="shared" si="14"/>
        <v>Fail</v>
      </c>
      <c r="AU20" s="143">
        <f>IF(ABS(Survey!$AV20)&gt;0, 1,0)</f>
        <v>0</v>
      </c>
      <c r="AV20" s="143">
        <f>IF(COUNTBLANK(Survey!$AJ20)=0,1,0)</f>
        <v>0</v>
      </c>
      <c r="AW20" s="16" t="str">
        <f t="shared" si="15"/>
        <v>Pass</v>
      </c>
      <c r="AX20" s="143">
        <f>IF(ISBLANK(Survey!$AJ20),0,1)</f>
        <v>0</v>
      </c>
      <c r="AY20" s="165">
        <f>COUNTBLANK(Survey!$AK20)</f>
        <v>1</v>
      </c>
      <c r="AZ20" s="16" t="str">
        <f t="shared" si="16"/>
        <v>Pass</v>
      </c>
      <c r="BA20" s="143">
        <f>IF(OR(Survey!$AK20="Closed",ISBLANK(Survey!$AK20)),0,1)</f>
        <v>0</v>
      </c>
      <c r="BB20" s="165">
        <f>IF(ISBLANK(Survey!$AL20),1,0)</f>
        <v>1</v>
      </c>
      <c r="BC20" s="147" t="str" cm="1">
        <f t="array" ref="BC20">IF(OR(IF(OR($BE20+$BF20 = 2, $BG20=1), FALSE, TRUE), AND($BD20:$BD20 = 0)),"Pass","Fail")</f>
        <v>Pass</v>
      </c>
      <c r="BD20" s="143">
        <f>COUNTBLANK(Survey!$AM20:$AO20)</f>
        <v>3</v>
      </c>
      <c r="BE20" s="143">
        <f>IF(Survey!$I20="Yes",1,0)</f>
        <v>0</v>
      </c>
      <c r="BF20" s="143">
        <f>IF(OR(Survey!$M20="Mutual fund",Survey!$M20="Alternative mutual fund",Survey!$M20="Money market"),1,0)</f>
        <v>0</v>
      </c>
      <c r="BG20" s="148">
        <f>IF(OR(Survey!$M20="ETF",Survey!$M20="ETF, alternative mutual fund"),1,0)</f>
        <v>0</v>
      </c>
      <c r="BH20" s="16" t="str">
        <f t="shared" si="17"/>
        <v>Pass</v>
      </c>
      <c r="BI20" s="38" t="b">
        <f>OR(ISNUMBER(SEARCH("Yes",Survey!$AO20)),ISBLANK(Survey!$AO20))</f>
        <v>1</v>
      </c>
      <c r="BJ20" s="67" t="b">
        <f>NOT(ISBLANK(Survey!$AP20))</f>
        <v>0</v>
      </c>
      <c r="BK20" s="16" t="str">
        <f t="shared" si="18"/>
        <v>Pass</v>
      </c>
      <c r="BL20" s="143">
        <f>IF(Survey!$AW20=0, 0,1)</f>
        <v>0</v>
      </c>
      <c r="BM20" s="67">
        <f>Survey!$AQ20</f>
        <v>0</v>
      </c>
      <c r="BN20" s="67">
        <f>IFERROR((Survey!$AX20-ABS(Survey!$AY20)-ABS(Survey!$BD20))/Survey!$AW20,0)</f>
        <v>0</v>
      </c>
      <c r="BO20" s="67">
        <f>IF(AND($BM20&gt;$BN20-0.2,$BM20&lt;$BN20+0.2,ISBLANK(Survey!$AQ20)=FALSE),0,1)</f>
        <v>1</v>
      </c>
      <c r="BP20" s="165">
        <f>IF(ISBLANK(Survey!$AR20),1,0)</f>
        <v>1</v>
      </c>
      <c r="BQ20" s="16" t="str">
        <f t="shared" si="19"/>
        <v>Pass</v>
      </c>
      <c r="BR20" s="143">
        <f>IF(Survey!$AW20=0, 0,1)</f>
        <v>0</v>
      </c>
      <c r="BS20" s="67">
        <f>IF(AND(Survey!$AS20&gt;=0,Survey!$AS20&lt;=0.2,Survey!$AS20&lt;&gt;""),0,1)</f>
        <v>1</v>
      </c>
      <c r="BT20" s="143">
        <f>IF(ISBLANK(Survey!$AT20),1,0)</f>
        <v>1</v>
      </c>
      <c r="BU20" s="16" t="str">
        <f t="shared" si="20"/>
        <v>Fail</v>
      </c>
      <c r="BV20" s="165">
        <f>Survey!$AU20</f>
        <v>0</v>
      </c>
      <c r="BW20" s="16" t="str">
        <f t="shared" si="21"/>
        <v>Pass</v>
      </c>
      <c r="BX20" s="36">
        <f>Survey!$AV20</f>
        <v>0</v>
      </c>
      <c r="BY20" s="176">
        <f>Survey!$AW20+Survey!$AX20-ABS(Survey!$AY20)+ABS(Survey!$AZ20)-ABS(Survey!$BA20)+ABS(Survey!$BB20)-ABS(Survey!$BC20)-ABS(Survey!$BD20)+Survey!$BE20</f>
        <v>0</v>
      </c>
      <c r="BZ20" s="35">
        <f t="shared" si="22"/>
        <v>0</v>
      </c>
      <c r="CA20" s="17">
        <f t="shared" si="23"/>
        <v>0</v>
      </c>
      <c r="CB20" s="16" t="str">
        <f t="shared" si="24"/>
        <v>Pass</v>
      </c>
      <c r="CC20" s="38" t="b">
        <f>IF(ABS(Survey!$BE20)=0,TRUE,FALSE)</f>
        <v>1</v>
      </c>
      <c r="CD20" s="37" t="b">
        <f>NOT(ISBLANK(Survey!$BF20))</f>
        <v>0</v>
      </c>
      <c r="CE20" t="str">
        <f t="shared" si="25"/>
        <v>Fail</v>
      </c>
      <c r="CF20" s="29">
        <f>Survey!$AV20</f>
        <v>0</v>
      </c>
      <c r="CG20" s="29" cm="1">
        <f t="array" ref="CG20">SUM(SUMIF(Survey!BH20:BO20,{"&gt;0","&lt;0"})*{1,-1})-SUM(SUMIF(Survey!BQ20:BX20,{"&gt;0","&lt;0"})*{1,-1})</f>
        <v>0</v>
      </c>
      <c r="CH20" s="35" t="str">
        <f t="shared" si="26"/>
        <v>No holdings</v>
      </c>
      <c r="CI20">
        <f t="shared" si="27"/>
        <v>0</v>
      </c>
      <c r="CJ20" s="16" t="str">
        <f t="shared" si="28"/>
        <v>Fail</v>
      </c>
      <c r="CK20" s="36">
        <f>Survey!$AV20</f>
        <v>0</v>
      </c>
      <c r="CL20" s="36" cm="1">
        <f t="array" ref="CL20">SUM(SUMIF(Survey!BZ20:CS20,{"&gt;0","&lt;0"})*{1,-1})-SUM(SUMIF(Survey!CU20:DN20,{"&gt;0","&lt;0"})*{1,-1})</f>
        <v>0</v>
      </c>
      <c r="CM20" s="35" t="str">
        <f t="shared" si="29"/>
        <v>No holdings</v>
      </c>
      <c r="CN20" s="17">
        <f t="shared" si="30"/>
        <v>0</v>
      </c>
      <c r="CO20" s="16" t="str">
        <f t="shared" si="31"/>
        <v>Pass</v>
      </c>
      <c r="CP20" s="38" t="b">
        <f>IF(ABS(Survey!$CS20)=0,TRUE,FALSE)</f>
        <v>1</v>
      </c>
      <c r="CQ20" s="37" t="b">
        <f>NOT(ISBLANK(Survey!$CT20))</f>
        <v>0</v>
      </c>
      <c r="CR20" s="16" t="str">
        <f t="shared" si="32"/>
        <v>Pass</v>
      </c>
      <c r="CS20" s="38" t="b">
        <f>IF(ABS(Survey!$DN20)=0,TRUE,FALSE)</f>
        <v>1</v>
      </c>
      <c r="CT20" s="37" t="b">
        <f>NOT(ISBLANK(Survey!$DO20))</f>
        <v>0</v>
      </c>
      <c r="CU20" t="str">
        <f t="shared" si="33"/>
        <v>Pass</v>
      </c>
      <c r="CV20" s="29" cm="1">
        <f t="array" ref="CV20">SUM(SUMIF(Survey!CO20,{"&gt;0","&lt;0"})*{1,-1})+SUM(SUMIF(Survey!DJ20,{"&gt;0","&lt;0"})*{1,-1})</f>
        <v>0</v>
      </c>
      <c r="CW20" s="29">
        <f>SUM(SUMIF(Survey!DQ20:DW20,{"&gt;0","&lt;0"})*{1,-1})+SUM(SUMIF(Survey!DY20:EE20,{"&gt;0","&lt;0"})*{1,-1})</f>
        <v>0</v>
      </c>
      <c r="CX20">
        <f t="shared" si="34"/>
        <v>0</v>
      </c>
      <c r="CY20">
        <f t="shared" si="35"/>
        <v>0</v>
      </c>
      <c r="CZ20" s="16" t="str">
        <f t="shared" si="36"/>
        <v>Pass</v>
      </c>
      <c r="DA20" s="38" t="b">
        <f>IF(ABS(Survey!$DW20)=0,TRUE,FALSE)</f>
        <v>1</v>
      </c>
      <c r="DB20" s="37" t="b">
        <f>NOT(ISBLANK(Survey!DX20))</f>
        <v>0</v>
      </c>
      <c r="DC20" s="16" t="str">
        <f t="shared" si="37"/>
        <v>Pass</v>
      </c>
      <c r="DD20" s="38" t="b">
        <f>IF(ABS(Survey!$EE20)=0,TRUE,FALSE)</f>
        <v>1</v>
      </c>
      <c r="DE20" s="37" t="b">
        <f>NOT(ISBLANK(Survey!$EF20))</f>
        <v>0</v>
      </c>
      <c r="DF20" s="16" t="str">
        <f t="shared" si="38"/>
        <v>Fail</v>
      </c>
      <c r="DG20" s="36">
        <f>SUM(SUMIF(Survey!EL20:EN20,{"&gt;0","&lt;0"})*{1,-1})</f>
        <v>0</v>
      </c>
      <c r="DH20">
        <f t="shared" si="39"/>
        <v>0</v>
      </c>
      <c r="DI20">
        <f t="shared" si="40"/>
        <v>100</v>
      </c>
      <c r="DJ20" s="35" t="b">
        <f>IF(OR(Survey!$M20="ETF",Survey!$M20="ETF, alternative mutual fund",Survey!$M20="Closed-end", Survey!$M20="Split share corp"),TRUE,FALSE)</f>
        <v>0</v>
      </c>
      <c r="DK20" s="16" t="str">
        <f t="shared" si="41"/>
        <v>Fail</v>
      </c>
      <c r="DL20" s="36">
        <f>SUM(SUMIF(Survey!EP20:EV20,{"&gt;0","&lt;0"})*{1,-1})</f>
        <v>0</v>
      </c>
      <c r="DM20">
        <f t="shared" si="42"/>
        <v>0</v>
      </c>
      <c r="DN20" s="17">
        <f t="shared" si="43"/>
        <v>100</v>
      </c>
      <c r="DO20" s="16" t="str">
        <f t="shared" si="44"/>
        <v>Fail</v>
      </c>
      <c r="DP20" s="36">
        <f>SUM(SUMIF(Survey!EX20:FD20,{"&gt;0","&lt;0"})*{1,-1})</f>
        <v>0</v>
      </c>
      <c r="DQ20">
        <f t="shared" si="45"/>
        <v>0</v>
      </c>
      <c r="DR20" s="17">
        <f t="shared" si="46"/>
        <v>100</v>
      </c>
    </row>
    <row r="21" spans="1:122">
      <c r="A21">
        <v>21</v>
      </c>
      <c r="B21" t="str">
        <f t="shared" si="0"/>
        <v>Pass</v>
      </c>
      <c r="C21" t="str">
        <f>IF(COUNTBLANK(Survey!B21:FE21)=$C$2, "Pass", "Fail")</f>
        <v>Pass</v>
      </c>
      <c r="D21" t="str">
        <f t="shared" si="1"/>
        <v>Fail</v>
      </c>
      <c r="E21" t="str">
        <f>IF(OR(ISBLANK(Survey!AJ21),COUNTIF(G21:BB21,"Fail")),"Fail","Pass")</f>
        <v>Fail</v>
      </c>
      <c r="G21" s="16" t="str">
        <f t="shared" si="2"/>
        <v>Fail</v>
      </c>
      <c r="H21" s="177">
        <f>COUNTBLANK(Survey!B21:D21)+COUNTBLANK(Survey!G21)+COUNTBLANK(Survey!I21)+COUNTBLANK(Survey!K21:M21)+COUNTBLANK(Survey!P21)+COUNTBLANK(Survey!S21:U21)+COUNTBLANK(Survey!Y21:AA21)+COUNTBLANK(Survey!AD21:AE21)+COUNTBLANK(Survey!AI21:AI21)</f>
        <v>18</v>
      </c>
      <c r="I21" s="16" t="str">
        <f t="shared" si="3"/>
        <v>Fail</v>
      </c>
      <c r="J21" t="b">
        <f>IF(Survey!E21="No",TRUE,FALSE)</f>
        <v>0</v>
      </c>
      <c r="K21" s="34">
        <f>LEN(Survey!E21)</f>
        <v>0</v>
      </c>
      <c r="L21" s="16" t="str">
        <f t="shared" si="4"/>
        <v>Fail</v>
      </c>
      <c r="M21" t="b">
        <f>IF(Survey!F21="No",TRUE,FALSE)</f>
        <v>0</v>
      </c>
      <c r="N21" s="33">
        <f>LEN(Survey!F21)</f>
        <v>0</v>
      </c>
      <c r="O21" s="16" t="str">
        <f t="shared" si="5"/>
        <v>Pass</v>
      </c>
      <c r="P21" s="34">
        <f>MOD((LEN(Survey!H21)+2),11)</f>
        <v>2</v>
      </c>
      <c r="Q21" s="33" t="str">
        <f>IF(Survey!$L21="Prospectus fund", "Yes", "No")</f>
        <v>No</v>
      </c>
      <c r="R21" s="16" t="str">
        <f t="shared" si="6"/>
        <v>Pass</v>
      </c>
      <c r="S21" s="34">
        <f>MOD((LEN(Survey!J21)+2),11)</f>
        <v>2</v>
      </c>
      <c r="T21" s="35" t="b">
        <f>IF(OR(Survey!$M21="ETF",Survey!$M21="ETF, alternative mutual fund",Survey!$M21="Closed-end", Survey!$M21="Split share corp", Survey!$I21="Yes"),TRUE,FALSE)</f>
        <v>0</v>
      </c>
      <c r="U21" s="16" t="str">
        <f>IFERROR(IF(AND(OR(X21=Y21,Y21 = "Either"),NOT(ISBLANK(Survey!K21))),"Pass","Fail"),"Pass")</f>
        <v>Fail</v>
      </c>
      <c r="V21" s="36" cm="1">
        <f t="array" ref="V21">SUM(SUMIF(Survey!BZ21:CS21,{"&gt;0","&lt;0"})*{1,-1})</f>
        <v>0</v>
      </c>
      <c r="W21" s="38" cm="1">
        <f t="array" ref="W21">SUM(SUMIF(Survey!CC21,{"&gt;0","&lt;0"})*{1,-1})+SUM(SUMIF(Survey!CM21,{"&gt;0","&lt;0"})*{1,-1})</f>
        <v>0</v>
      </c>
      <c r="X21" s="38">
        <f>Survey!K21</f>
        <v>0</v>
      </c>
      <c r="Y21" s="37" t="str">
        <f t="shared" si="7"/>
        <v>Either</v>
      </c>
      <c r="Z21" s="16" t="str">
        <f t="shared" si="8"/>
        <v>Fail</v>
      </c>
      <c r="AA21" s="67" cm="1">
        <f t="array" ref="AA21">SUM(SUMIF(Survey!BZ21:CS21,{"&gt;0","&lt;0"})*{1,-1})+SUM(SUMIF(Survey!CU21:DN21,{"&gt;0","&lt;0"})*{1,-1})</f>
        <v>0</v>
      </c>
      <c r="AB21" s="67">
        <f>IFERROR(AA21/(Survey!$AV21),0)</f>
        <v>0</v>
      </c>
      <c r="AC21" s="128" t="b">
        <f>IF(OR(Survey!$M21="Alternative strategy or hedge",Survey!$M21="Other, illiquid",Survey!$L21="Prospectus fund"),TRUE,FALSE)</f>
        <v>0</v>
      </c>
      <c r="AD21" s="128" t="b">
        <f>NOT(ISBLANK(Survey!$M21))</f>
        <v>0</v>
      </c>
      <c r="AE21" s="16" t="str">
        <f t="shared" si="9"/>
        <v>Pass</v>
      </c>
      <c r="AF21" s="38" t="b">
        <f>NOT(ISNUMBER(SEARCH("Other",Survey!$P21)))</f>
        <v>1</v>
      </c>
      <c r="AG21" s="37" t="b">
        <f>NOT(ISBLANK(Survey!$Q21))</f>
        <v>0</v>
      </c>
      <c r="AH21" s="16" t="str">
        <f t="shared" si="10"/>
        <v>Pass</v>
      </c>
      <c r="AI21" s="143">
        <f>COUNTBLANK(Survey!$W21)</f>
        <v>1</v>
      </c>
      <c r="AJ21" s="67">
        <f>IF(AND(Survey!L21&lt;&gt;"Exempt fund",OR(Survey!$M21="ETF",Survey!$M21="ETF, alternative mutual fund",Survey!$M21="Mutual fund",Survey!$M21="Alternative mutual fund",Survey!$M21="Money market")),1,0)</f>
        <v>0</v>
      </c>
      <c r="AK21" s="16" t="str">
        <f t="shared" si="11"/>
        <v>Pass</v>
      </c>
      <c r="AL21" s="38" t="b">
        <f>NOT(ISNUMBER(SEARCH("Yes",Survey!$AA21)))</f>
        <v>1</v>
      </c>
      <c r="AM21" s="37" t="b">
        <f>IF(COUNTBLANK(Survey!$AB21:$AC21)=0,TRUE, FALSE)</f>
        <v>0</v>
      </c>
      <c r="AN21" s="16" t="str">
        <f t="shared" si="12"/>
        <v>Pass</v>
      </c>
      <c r="AO21" s="38" t="b">
        <f>NOT(ISNUMBER(SEARCH("Yes",Survey!$AD21)))</f>
        <v>1</v>
      </c>
      <c r="AP21" s="37" t="b">
        <f>NOT(ISBLANK(Survey!$AF21))</f>
        <v>0</v>
      </c>
      <c r="AQ21" s="16" t="str">
        <f t="shared" si="13"/>
        <v>Pass</v>
      </c>
      <c r="AR21" s="38" t="b">
        <f>NOT(OR(ISNUMBER(SEARCH("Other",Survey!$AF21)),ISNUMBER(SEARCH("Multiple",Survey!$AF21))))</f>
        <v>1</v>
      </c>
      <c r="AS21" s="37" t="b">
        <f>NOT(ISBLANK(Survey!$AG21))</f>
        <v>0</v>
      </c>
      <c r="AT21" s="16" t="str">
        <f t="shared" si="14"/>
        <v>Fail</v>
      </c>
      <c r="AU21" s="143">
        <f>IF(ABS(Survey!$AV21)&gt;0, 1,0)</f>
        <v>0</v>
      </c>
      <c r="AV21" s="143">
        <f>IF(COUNTBLANK(Survey!$AJ21)=0,1,0)</f>
        <v>0</v>
      </c>
      <c r="AW21" s="16" t="str">
        <f t="shared" si="15"/>
        <v>Pass</v>
      </c>
      <c r="AX21" s="143">
        <f>IF(ISBLANK(Survey!$AJ21),0,1)</f>
        <v>0</v>
      </c>
      <c r="AY21" s="165">
        <f>COUNTBLANK(Survey!$AK21)</f>
        <v>1</v>
      </c>
      <c r="AZ21" s="16" t="str">
        <f t="shared" si="16"/>
        <v>Pass</v>
      </c>
      <c r="BA21" s="143">
        <f>IF(OR(Survey!$AK21="Closed",ISBLANK(Survey!$AK21)),0,1)</f>
        <v>0</v>
      </c>
      <c r="BB21" s="165">
        <f>IF(ISBLANK(Survey!$AL21),1,0)</f>
        <v>1</v>
      </c>
      <c r="BC21" s="147" t="str" cm="1">
        <f t="array" ref="BC21">IF(OR(IF(OR($BE21+$BF21 = 2, $BG21=1), FALSE, TRUE), AND($BD21:$BD21 = 0)),"Pass","Fail")</f>
        <v>Pass</v>
      </c>
      <c r="BD21" s="143">
        <f>COUNTBLANK(Survey!$AM21:$AO21)</f>
        <v>3</v>
      </c>
      <c r="BE21" s="143">
        <f>IF(Survey!$I21="Yes",1,0)</f>
        <v>0</v>
      </c>
      <c r="BF21" s="143">
        <f>IF(OR(Survey!$M21="Mutual fund",Survey!$M21="Alternative mutual fund",Survey!$M21="Money market"),1,0)</f>
        <v>0</v>
      </c>
      <c r="BG21" s="148">
        <f>IF(OR(Survey!$M21="ETF",Survey!$M21="ETF, alternative mutual fund"),1,0)</f>
        <v>0</v>
      </c>
      <c r="BH21" s="16" t="str">
        <f t="shared" si="17"/>
        <v>Pass</v>
      </c>
      <c r="BI21" s="38" t="b">
        <f>OR(ISNUMBER(SEARCH("Yes",Survey!$AO21)),ISBLANK(Survey!$AO21))</f>
        <v>1</v>
      </c>
      <c r="BJ21" s="67" t="b">
        <f>NOT(ISBLANK(Survey!$AP21))</f>
        <v>0</v>
      </c>
      <c r="BK21" s="16" t="str">
        <f t="shared" si="18"/>
        <v>Pass</v>
      </c>
      <c r="BL21" s="143">
        <f>IF(Survey!$AW21=0, 0,1)</f>
        <v>0</v>
      </c>
      <c r="BM21" s="67">
        <f>Survey!$AQ21</f>
        <v>0</v>
      </c>
      <c r="BN21" s="67">
        <f>IFERROR((Survey!$AX21-ABS(Survey!$AY21)-ABS(Survey!$BD21))/Survey!$AW21,0)</f>
        <v>0</v>
      </c>
      <c r="BO21" s="67">
        <f>IF(AND($BM21&gt;$BN21-0.2,$BM21&lt;$BN21+0.2,ISBLANK(Survey!$AQ21)=FALSE),0,1)</f>
        <v>1</v>
      </c>
      <c r="BP21" s="165">
        <f>IF(ISBLANK(Survey!$AR21),1,0)</f>
        <v>1</v>
      </c>
      <c r="BQ21" s="16" t="str">
        <f t="shared" si="19"/>
        <v>Pass</v>
      </c>
      <c r="BR21" s="143">
        <f>IF(Survey!$AW21=0, 0,1)</f>
        <v>0</v>
      </c>
      <c r="BS21" s="67">
        <f>IF(AND(Survey!$AS21&gt;=0,Survey!$AS21&lt;=0.2,Survey!$AS21&lt;&gt;""),0,1)</f>
        <v>1</v>
      </c>
      <c r="BT21" s="143">
        <f>IF(ISBLANK(Survey!$AT21),1,0)</f>
        <v>1</v>
      </c>
      <c r="BU21" s="16" t="str">
        <f t="shared" si="20"/>
        <v>Fail</v>
      </c>
      <c r="BV21" s="165">
        <f>Survey!$AU21</f>
        <v>0</v>
      </c>
      <c r="BW21" s="16" t="str">
        <f t="shared" si="21"/>
        <v>Pass</v>
      </c>
      <c r="BX21" s="36">
        <f>Survey!$AV21</f>
        <v>0</v>
      </c>
      <c r="BY21" s="176">
        <f>Survey!$AW21+Survey!$AX21-ABS(Survey!$AY21)+ABS(Survey!$AZ21)-ABS(Survey!$BA21)+ABS(Survey!$BB21)-ABS(Survey!$BC21)-ABS(Survey!$BD21)+Survey!$BE21</f>
        <v>0</v>
      </c>
      <c r="BZ21" s="35">
        <f t="shared" si="22"/>
        <v>0</v>
      </c>
      <c r="CA21" s="17">
        <f t="shared" si="23"/>
        <v>0</v>
      </c>
      <c r="CB21" s="16" t="str">
        <f t="shared" si="24"/>
        <v>Pass</v>
      </c>
      <c r="CC21" s="38" t="b">
        <f>IF(ABS(Survey!$BE21)=0,TRUE,FALSE)</f>
        <v>1</v>
      </c>
      <c r="CD21" s="37" t="b">
        <f>NOT(ISBLANK(Survey!$BF21))</f>
        <v>0</v>
      </c>
      <c r="CE21" t="str">
        <f t="shared" si="25"/>
        <v>Fail</v>
      </c>
      <c r="CF21" s="29">
        <f>Survey!$AV21</f>
        <v>0</v>
      </c>
      <c r="CG21" s="29" cm="1">
        <f t="array" ref="CG21">SUM(SUMIF(Survey!BH21:BO21,{"&gt;0","&lt;0"})*{1,-1})-SUM(SUMIF(Survey!BQ21:BX21,{"&gt;0","&lt;0"})*{1,-1})</f>
        <v>0</v>
      </c>
      <c r="CH21" s="35" t="str">
        <f t="shared" si="26"/>
        <v>No holdings</v>
      </c>
      <c r="CI21">
        <f t="shared" si="27"/>
        <v>0</v>
      </c>
      <c r="CJ21" s="16" t="str">
        <f t="shared" si="28"/>
        <v>Fail</v>
      </c>
      <c r="CK21" s="36">
        <f>Survey!$AV21</f>
        <v>0</v>
      </c>
      <c r="CL21" s="36" cm="1">
        <f t="array" ref="CL21">SUM(SUMIF(Survey!BZ21:CS21,{"&gt;0","&lt;0"})*{1,-1})-SUM(SUMIF(Survey!CU21:DN21,{"&gt;0","&lt;0"})*{1,-1})</f>
        <v>0</v>
      </c>
      <c r="CM21" s="35" t="str">
        <f t="shared" si="29"/>
        <v>No holdings</v>
      </c>
      <c r="CN21" s="17">
        <f t="shared" si="30"/>
        <v>0</v>
      </c>
      <c r="CO21" s="16" t="str">
        <f t="shared" si="31"/>
        <v>Pass</v>
      </c>
      <c r="CP21" s="38" t="b">
        <f>IF(ABS(Survey!$CS21)=0,TRUE,FALSE)</f>
        <v>1</v>
      </c>
      <c r="CQ21" s="37" t="b">
        <f>NOT(ISBLANK(Survey!$CT21))</f>
        <v>0</v>
      </c>
      <c r="CR21" s="16" t="str">
        <f t="shared" si="32"/>
        <v>Pass</v>
      </c>
      <c r="CS21" s="38" t="b">
        <f>IF(ABS(Survey!$DN21)=0,TRUE,FALSE)</f>
        <v>1</v>
      </c>
      <c r="CT21" s="37" t="b">
        <f>NOT(ISBLANK(Survey!$DO21))</f>
        <v>0</v>
      </c>
      <c r="CU21" t="str">
        <f t="shared" si="33"/>
        <v>Pass</v>
      </c>
      <c r="CV21" s="29" cm="1">
        <f t="array" ref="CV21">SUM(SUMIF(Survey!CO21,{"&gt;0","&lt;0"})*{1,-1})+SUM(SUMIF(Survey!DJ21,{"&gt;0","&lt;0"})*{1,-1})</f>
        <v>0</v>
      </c>
      <c r="CW21" s="29">
        <f>SUM(SUMIF(Survey!DQ21:DW21,{"&gt;0","&lt;0"})*{1,-1})+SUM(SUMIF(Survey!DY21:EE21,{"&gt;0","&lt;0"})*{1,-1})</f>
        <v>0</v>
      </c>
      <c r="CX21">
        <f t="shared" si="34"/>
        <v>0</v>
      </c>
      <c r="CY21">
        <f t="shared" si="35"/>
        <v>0</v>
      </c>
      <c r="CZ21" s="16" t="str">
        <f t="shared" si="36"/>
        <v>Pass</v>
      </c>
      <c r="DA21" s="38" t="b">
        <f>IF(ABS(Survey!$DW21)=0,TRUE,FALSE)</f>
        <v>1</v>
      </c>
      <c r="DB21" s="37" t="b">
        <f>NOT(ISBLANK(Survey!DX21))</f>
        <v>0</v>
      </c>
      <c r="DC21" s="16" t="str">
        <f t="shared" si="37"/>
        <v>Pass</v>
      </c>
      <c r="DD21" s="38" t="b">
        <f>IF(ABS(Survey!$EE21)=0,TRUE,FALSE)</f>
        <v>1</v>
      </c>
      <c r="DE21" s="37" t="b">
        <f>NOT(ISBLANK(Survey!$EF21))</f>
        <v>0</v>
      </c>
      <c r="DF21" s="16" t="str">
        <f t="shared" si="38"/>
        <v>Fail</v>
      </c>
      <c r="DG21" s="36">
        <f>SUM(SUMIF(Survey!EL21:EN21,{"&gt;0","&lt;0"})*{1,-1})</f>
        <v>0</v>
      </c>
      <c r="DH21">
        <f t="shared" si="39"/>
        <v>0</v>
      </c>
      <c r="DI21">
        <f t="shared" si="40"/>
        <v>100</v>
      </c>
      <c r="DJ21" s="35" t="b">
        <f>IF(OR(Survey!$M21="ETF",Survey!$M21="ETF, alternative mutual fund",Survey!$M21="Closed-end", Survey!$M21="Split share corp"),TRUE,FALSE)</f>
        <v>0</v>
      </c>
      <c r="DK21" s="16" t="str">
        <f t="shared" si="41"/>
        <v>Fail</v>
      </c>
      <c r="DL21" s="36">
        <f>SUM(SUMIF(Survey!EP21:EV21,{"&gt;0","&lt;0"})*{1,-1})</f>
        <v>0</v>
      </c>
      <c r="DM21">
        <f t="shared" si="42"/>
        <v>0</v>
      </c>
      <c r="DN21" s="17">
        <f t="shared" si="43"/>
        <v>100</v>
      </c>
      <c r="DO21" s="16" t="str">
        <f t="shared" si="44"/>
        <v>Fail</v>
      </c>
      <c r="DP21" s="36">
        <f>SUM(SUMIF(Survey!EX21:FD21,{"&gt;0","&lt;0"})*{1,-1})</f>
        <v>0</v>
      </c>
      <c r="DQ21">
        <f t="shared" si="45"/>
        <v>0</v>
      </c>
      <c r="DR21" s="17">
        <f t="shared" si="46"/>
        <v>100</v>
      </c>
    </row>
    <row r="22" spans="1:122">
      <c r="A22">
        <v>22</v>
      </c>
      <c r="B22" t="str">
        <f t="shared" si="0"/>
        <v>Pass</v>
      </c>
      <c r="C22" t="str">
        <f>IF(COUNTBLANK(Survey!B22:FE22)=$C$2, "Pass", "Fail")</f>
        <v>Pass</v>
      </c>
      <c r="D22" t="str">
        <f t="shared" si="1"/>
        <v>Fail</v>
      </c>
      <c r="E22" t="str">
        <f>IF(OR(ISBLANK(Survey!AJ22),COUNTIF(G22:BB22,"Fail")),"Fail","Pass")</f>
        <v>Fail</v>
      </c>
      <c r="G22" s="16" t="str">
        <f t="shared" si="2"/>
        <v>Fail</v>
      </c>
      <c r="H22" s="177">
        <f>COUNTBLANK(Survey!B22:D22)+COUNTBLANK(Survey!G22)+COUNTBLANK(Survey!I22)+COUNTBLANK(Survey!K22:M22)+COUNTBLANK(Survey!P22)+COUNTBLANK(Survey!S22:U22)+COUNTBLANK(Survey!Y22:AA22)+COUNTBLANK(Survey!AD22:AE22)+COUNTBLANK(Survey!AI22:AI22)</f>
        <v>18</v>
      </c>
      <c r="I22" s="16" t="str">
        <f t="shared" si="3"/>
        <v>Fail</v>
      </c>
      <c r="J22" t="b">
        <f>IF(Survey!E22="No",TRUE,FALSE)</f>
        <v>0</v>
      </c>
      <c r="K22" s="34">
        <f>LEN(Survey!E22)</f>
        <v>0</v>
      </c>
      <c r="L22" s="16" t="str">
        <f t="shared" si="4"/>
        <v>Fail</v>
      </c>
      <c r="M22" t="b">
        <f>IF(Survey!F22="No",TRUE,FALSE)</f>
        <v>0</v>
      </c>
      <c r="N22" s="33">
        <f>LEN(Survey!F22)</f>
        <v>0</v>
      </c>
      <c r="O22" s="16" t="str">
        <f t="shared" si="5"/>
        <v>Pass</v>
      </c>
      <c r="P22" s="34">
        <f>MOD((LEN(Survey!H22)+2),11)</f>
        <v>2</v>
      </c>
      <c r="Q22" s="33" t="str">
        <f>IF(Survey!$L22="Prospectus fund", "Yes", "No")</f>
        <v>No</v>
      </c>
      <c r="R22" s="16" t="str">
        <f t="shared" si="6"/>
        <v>Pass</v>
      </c>
      <c r="S22" s="34">
        <f>MOD((LEN(Survey!J22)+2),11)</f>
        <v>2</v>
      </c>
      <c r="T22" s="35" t="b">
        <f>IF(OR(Survey!$M22="ETF",Survey!$M22="ETF, alternative mutual fund",Survey!$M22="Closed-end", Survey!$M22="Split share corp", Survey!$I22="Yes"),TRUE,FALSE)</f>
        <v>0</v>
      </c>
      <c r="U22" s="16" t="str">
        <f>IFERROR(IF(AND(OR(X22=Y22,Y22 = "Either"),NOT(ISBLANK(Survey!K22))),"Pass","Fail"),"Pass")</f>
        <v>Fail</v>
      </c>
      <c r="V22" s="36" cm="1">
        <f t="array" ref="V22">SUM(SUMIF(Survey!BZ22:CS22,{"&gt;0","&lt;0"})*{1,-1})</f>
        <v>0</v>
      </c>
      <c r="W22" s="38" cm="1">
        <f t="array" ref="W22">SUM(SUMIF(Survey!CC22,{"&gt;0","&lt;0"})*{1,-1})+SUM(SUMIF(Survey!CM22,{"&gt;0","&lt;0"})*{1,-1})</f>
        <v>0</v>
      </c>
      <c r="X22" s="38">
        <f>Survey!K22</f>
        <v>0</v>
      </c>
      <c r="Y22" s="37" t="str">
        <f t="shared" si="7"/>
        <v>Either</v>
      </c>
      <c r="Z22" s="16" t="str">
        <f t="shared" si="8"/>
        <v>Fail</v>
      </c>
      <c r="AA22" s="67" cm="1">
        <f t="array" ref="AA22">SUM(SUMIF(Survey!BZ22:CS22,{"&gt;0","&lt;0"})*{1,-1})+SUM(SUMIF(Survey!CU22:DN22,{"&gt;0","&lt;0"})*{1,-1})</f>
        <v>0</v>
      </c>
      <c r="AB22" s="67">
        <f>IFERROR(AA22/(Survey!$AV22),0)</f>
        <v>0</v>
      </c>
      <c r="AC22" s="128" t="b">
        <f>IF(OR(Survey!$M22="Alternative strategy or hedge",Survey!$M22="Other, illiquid",Survey!$L22="Prospectus fund"),TRUE,FALSE)</f>
        <v>0</v>
      </c>
      <c r="AD22" s="128" t="b">
        <f>NOT(ISBLANK(Survey!$M22))</f>
        <v>0</v>
      </c>
      <c r="AE22" s="16" t="str">
        <f t="shared" si="9"/>
        <v>Pass</v>
      </c>
      <c r="AF22" s="38" t="b">
        <f>NOT(ISNUMBER(SEARCH("Other",Survey!$P22)))</f>
        <v>1</v>
      </c>
      <c r="AG22" s="37" t="b">
        <f>NOT(ISBLANK(Survey!$Q22))</f>
        <v>0</v>
      </c>
      <c r="AH22" s="16" t="str">
        <f t="shared" si="10"/>
        <v>Pass</v>
      </c>
      <c r="AI22" s="143">
        <f>COUNTBLANK(Survey!$W22)</f>
        <v>1</v>
      </c>
      <c r="AJ22" s="67">
        <f>IF(AND(Survey!L22&lt;&gt;"Exempt fund",OR(Survey!$M22="ETF",Survey!$M22="ETF, alternative mutual fund",Survey!$M22="Mutual fund",Survey!$M22="Alternative mutual fund",Survey!$M22="Money market")),1,0)</f>
        <v>0</v>
      </c>
      <c r="AK22" s="16" t="str">
        <f t="shared" si="11"/>
        <v>Pass</v>
      </c>
      <c r="AL22" s="38" t="b">
        <f>NOT(ISNUMBER(SEARCH("Yes",Survey!$AA22)))</f>
        <v>1</v>
      </c>
      <c r="AM22" s="37" t="b">
        <f>IF(COUNTBLANK(Survey!$AB22:$AC22)=0,TRUE, FALSE)</f>
        <v>0</v>
      </c>
      <c r="AN22" s="16" t="str">
        <f t="shared" si="12"/>
        <v>Pass</v>
      </c>
      <c r="AO22" s="38" t="b">
        <f>NOT(ISNUMBER(SEARCH("Yes",Survey!$AD22)))</f>
        <v>1</v>
      </c>
      <c r="AP22" s="37" t="b">
        <f>NOT(ISBLANK(Survey!$AF22))</f>
        <v>0</v>
      </c>
      <c r="AQ22" s="16" t="str">
        <f t="shared" si="13"/>
        <v>Pass</v>
      </c>
      <c r="AR22" s="38" t="b">
        <f>NOT(OR(ISNUMBER(SEARCH("Other",Survey!$AF22)),ISNUMBER(SEARCH("Multiple",Survey!$AF22))))</f>
        <v>1</v>
      </c>
      <c r="AS22" s="37" t="b">
        <f>NOT(ISBLANK(Survey!$AG22))</f>
        <v>0</v>
      </c>
      <c r="AT22" s="16" t="str">
        <f t="shared" si="14"/>
        <v>Fail</v>
      </c>
      <c r="AU22" s="143">
        <f>IF(ABS(Survey!$AV22)&gt;0, 1,0)</f>
        <v>0</v>
      </c>
      <c r="AV22" s="143">
        <f>IF(COUNTBLANK(Survey!$AJ22)=0,1,0)</f>
        <v>0</v>
      </c>
      <c r="AW22" s="16" t="str">
        <f t="shared" si="15"/>
        <v>Pass</v>
      </c>
      <c r="AX22" s="143">
        <f>IF(ISBLANK(Survey!$AJ22),0,1)</f>
        <v>0</v>
      </c>
      <c r="AY22" s="165">
        <f>COUNTBLANK(Survey!$AK22)</f>
        <v>1</v>
      </c>
      <c r="AZ22" s="16" t="str">
        <f t="shared" si="16"/>
        <v>Pass</v>
      </c>
      <c r="BA22" s="143">
        <f>IF(OR(Survey!$AK22="Closed",ISBLANK(Survey!$AK22)),0,1)</f>
        <v>0</v>
      </c>
      <c r="BB22" s="165">
        <f>IF(ISBLANK(Survey!$AL22),1,0)</f>
        <v>1</v>
      </c>
      <c r="BC22" s="147" t="str" cm="1">
        <f t="array" ref="BC22">IF(OR(IF(OR($BE22+$BF22 = 2, $BG22=1), FALSE, TRUE), AND($BD22:$BD22 = 0)),"Pass","Fail")</f>
        <v>Pass</v>
      </c>
      <c r="BD22" s="143">
        <f>COUNTBLANK(Survey!$AM22:$AO22)</f>
        <v>3</v>
      </c>
      <c r="BE22" s="143">
        <f>IF(Survey!$I22="Yes",1,0)</f>
        <v>0</v>
      </c>
      <c r="BF22" s="143">
        <f>IF(OR(Survey!$M22="Mutual fund",Survey!$M22="Alternative mutual fund",Survey!$M22="Money market"),1,0)</f>
        <v>0</v>
      </c>
      <c r="BG22" s="148">
        <f>IF(OR(Survey!$M22="ETF",Survey!$M22="ETF, alternative mutual fund"),1,0)</f>
        <v>0</v>
      </c>
      <c r="BH22" s="16" t="str">
        <f t="shared" si="17"/>
        <v>Pass</v>
      </c>
      <c r="BI22" s="38" t="b">
        <f>OR(ISNUMBER(SEARCH("Yes",Survey!$AO22)),ISBLANK(Survey!$AO22))</f>
        <v>1</v>
      </c>
      <c r="BJ22" s="67" t="b">
        <f>NOT(ISBLANK(Survey!$AP22))</f>
        <v>0</v>
      </c>
      <c r="BK22" s="16" t="str">
        <f t="shared" si="18"/>
        <v>Pass</v>
      </c>
      <c r="BL22" s="143">
        <f>IF(Survey!$AW22=0, 0,1)</f>
        <v>0</v>
      </c>
      <c r="BM22" s="67">
        <f>Survey!$AQ22</f>
        <v>0</v>
      </c>
      <c r="BN22" s="67">
        <f>IFERROR((Survey!$AX22-ABS(Survey!$AY22)-ABS(Survey!$BD22))/Survey!$AW22,0)</f>
        <v>0</v>
      </c>
      <c r="BO22" s="67">
        <f>IF(AND($BM22&gt;$BN22-0.2,$BM22&lt;$BN22+0.2,ISBLANK(Survey!$AQ22)=FALSE),0,1)</f>
        <v>1</v>
      </c>
      <c r="BP22" s="165">
        <f>IF(ISBLANK(Survey!$AR22),1,0)</f>
        <v>1</v>
      </c>
      <c r="BQ22" s="16" t="str">
        <f t="shared" si="19"/>
        <v>Pass</v>
      </c>
      <c r="BR22" s="143">
        <f>IF(Survey!$AW22=0, 0,1)</f>
        <v>0</v>
      </c>
      <c r="BS22" s="67">
        <f>IF(AND(Survey!$AS22&gt;=0,Survey!$AS22&lt;=0.2,Survey!$AS22&lt;&gt;""),0,1)</f>
        <v>1</v>
      </c>
      <c r="BT22" s="143">
        <f>IF(ISBLANK(Survey!$AT22),1,0)</f>
        <v>1</v>
      </c>
      <c r="BU22" s="16" t="str">
        <f t="shared" si="20"/>
        <v>Fail</v>
      </c>
      <c r="BV22" s="165">
        <f>Survey!$AU22</f>
        <v>0</v>
      </c>
      <c r="BW22" s="16" t="str">
        <f t="shared" si="21"/>
        <v>Pass</v>
      </c>
      <c r="BX22" s="36">
        <f>Survey!$AV22</f>
        <v>0</v>
      </c>
      <c r="BY22" s="176">
        <f>Survey!$AW22+Survey!$AX22-ABS(Survey!$AY22)+ABS(Survey!$AZ22)-ABS(Survey!$BA22)+ABS(Survey!$BB22)-ABS(Survey!$BC22)-ABS(Survey!$BD22)+Survey!$BE22</f>
        <v>0</v>
      </c>
      <c r="BZ22" s="35">
        <f t="shared" si="22"/>
        <v>0</v>
      </c>
      <c r="CA22" s="17">
        <f t="shared" si="23"/>
        <v>0</v>
      </c>
      <c r="CB22" s="16" t="str">
        <f t="shared" si="24"/>
        <v>Pass</v>
      </c>
      <c r="CC22" s="38" t="b">
        <f>IF(ABS(Survey!$BE22)=0,TRUE,FALSE)</f>
        <v>1</v>
      </c>
      <c r="CD22" s="37" t="b">
        <f>NOT(ISBLANK(Survey!$BF22))</f>
        <v>0</v>
      </c>
      <c r="CE22" t="str">
        <f t="shared" si="25"/>
        <v>Fail</v>
      </c>
      <c r="CF22" s="29">
        <f>Survey!$AV22</f>
        <v>0</v>
      </c>
      <c r="CG22" s="29" cm="1">
        <f t="array" ref="CG22">SUM(SUMIF(Survey!BH22:BO22,{"&gt;0","&lt;0"})*{1,-1})-SUM(SUMIF(Survey!BQ22:BX22,{"&gt;0","&lt;0"})*{1,-1})</f>
        <v>0</v>
      </c>
      <c r="CH22" s="35" t="str">
        <f t="shared" si="26"/>
        <v>No holdings</v>
      </c>
      <c r="CI22">
        <f t="shared" si="27"/>
        <v>0</v>
      </c>
      <c r="CJ22" s="16" t="str">
        <f t="shared" si="28"/>
        <v>Fail</v>
      </c>
      <c r="CK22" s="36">
        <f>Survey!$AV22</f>
        <v>0</v>
      </c>
      <c r="CL22" s="36" cm="1">
        <f t="array" ref="CL22">SUM(SUMIF(Survey!BZ22:CS22,{"&gt;0","&lt;0"})*{1,-1})-SUM(SUMIF(Survey!CU22:DN22,{"&gt;0","&lt;0"})*{1,-1})</f>
        <v>0</v>
      </c>
      <c r="CM22" s="35" t="str">
        <f t="shared" si="29"/>
        <v>No holdings</v>
      </c>
      <c r="CN22" s="17">
        <f t="shared" si="30"/>
        <v>0</v>
      </c>
      <c r="CO22" s="16" t="str">
        <f t="shared" si="31"/>
        <v>Pass</v>
      </c>
      <c r="CP22" s="38" t="b">
        <f>IF(ABS(Survey!$CS22)=0,TRUE,FALSE)</f>
        <v>1</v>
      </c>
      <c r="CQ22" s="37" t="b">
        <f>NOT(ISBLANK(Survey!$CT22))</f>
        <v>0</v>
      </c>
      <c r="CR22" s="16" t="str">
        <f t="shared" si="32"/>
        <v>Pass</v>
      </c>
      <c r="CS22" s="38" t="b">
        <f>IF(ABS(Survey!$DN22)=0,TRUE,FALSE)</f>
        <v>1</v>
      </c>
      <c r="CT22" s="37" t="b">
        <f>NOT(ISBLANK(Survey!$DO22))</f>
        <v>0</v>
      </c>
      <c r="CU22" t="str">
        <f t="shared" si="33"/>
        <v>Pass</v>
      </c>
      <c r="CV22" s="29" cm="1">
        <f t="array" ref="CV22">SUM(SUMIF(Survey!CO22,{"&gt;0","&lt;0"})*{1,-1})+SUM(SUMIF(Survey!DJ22,{"&gt;0","&lt;0"})*{1,-1})</f>
        <v>0</v>
      </c>
      <c r="CW22" s="29">
        <f>SUM(SUMIF(Survey!DQ22:DW22,{"&gt;0","&lt;0"})*{1,-1})+SUM(SUMIF(Survey!DY22:EE22,{"&gt;0","&lt;0"})*{1,-1})</f>
        <v>0</v>
      </c>
      <c r="CX22">
        <f t="shared" si="34"/>
        <v>0</v>
      </c>
      <c r="CY22">
        <f t="shared" si="35"/>
        <v>0</v>
      </c>
      <c r="CZ22" s="16" t="str">
        <f t="shared" si="36"/>
        <v>Pass</v>
      </c>
      <c r="DA22" s="38" t="b">
        <f>IF(ABS(Survey!$DW22)=0,TRUE,FALSE)</f>
        <v>1</v>
      </c>
      <c r="DB22" s="37" t="b">
        <f>NOT(ISBLANK(Survey!DX22))</f>
        <v>0</v>
      </c>
      <c r="DC22" s="16" t="str">
        <f t="shared" si="37"/>
        <v>Pass</v>
      </c>
      <c r="DD22" s="38" t="b">
        <f>IF(ABS(Survey!$EE22)=0,TRUE,FALSE)</f>
        <v>1</v>
      </c>
      <c r="DE22" s="37" t="b">
        <f>NOT(ISBLANK(Survey!$EF22))</f>
        <v>0</v>
      </c>
      <c r="DF22" s="16" t="str">
        <f t="shared" si="38"/>
        <v>Fail</v>
      </c>
      <c r="DG22" s="36">
        <f>SUM(SUMIF(Survey!EL22:EN22,{"&gt;0","&lt;0"})*{1,-1})</f>
        <v>0</v>
      </c>
      <c r="DH22">
        <f t="shared" si="39"/>
        <v>0</v>
      </c>
      <c r="DI22">
        <f t="shared" si="40"/>
        <v>100</v>
      </c>
      <c r="DJ22" s="35" t="b">
        <f>IF(OR(Survey!$M22="ETF",Survey!$M22="ETF, alternative mutual fund",Survey!$M22="Closed-end", Survey!$M22="Split share corp"),TRUE,FALSE)</f>
        <v>0</v>
      </c>
      <c r="DK22" s="16" t="str">
        <f t="shared" si="41"/>
        <v>Fail</v>
      </c>
      <c r="DL22" s="36">
        <f>SUM(SUMIF(Survey!EP22:EV22,{"&gt;0","&lt;0"})*{1,-1})</f>
        <v>0</v>
      </c>
      <c r="DM22">
        <f t="shared" si="42"/>
        <v>0</v>
      </c>
      <c r="DN22" s="17">
        <f t="shared" si="43"/>
        <v>100</v>
      </c>
      <c r="DO22" s="16" t="str">
        <f t="shared" si="44"/>
        <v>Fail</v>
      </c>
      <c r="DP22" s="36">
        <f>SUM(SUMIF(Survey!EX22:FD22,{"&gt;0","&lt;0"})*{1,-1})</f>
        <v>0</v>
      </c>
      <c r="DQ22">
        <f t="shared" si="45"/>
        <v>0</v>
      </c>
      <c r="DR22" s="17">
        <f t="shared" si="46"/>
        <v>100</v>
      </c>
    </row>
    <row r="23" spans="1:122">
      <c r="A23">
        <v>23</v>
      </c>
      <c r="B23" t="str">
        <f t="shared" si="0"/>
        <v>Pass</v>
      </c>
      <c r="C23" t="str">
        <f>IF(COUNTBLANK(Survey!B23:FE23)=$C$2, "Pass", "Fail")</f>
        <v>Pass</v>
      </c>
      <c r="D23" t="str">
        <f t="shared" si="1"/>
        <v>Fail</v>
      </c>
      <c r="E23" t="str">
        <f>IF(OR(ISBLANK(Survey!AJ23),COUNTIF(G23:BB23,"Fail")),"Fail","Pass")</f>
        <v>Fail</v>
      </c>
      <c r="G23" s="16" t="str">
        <f t="shared" si="2"/>
        <v>Fail</v>
      </c>
      <c r="H23" s="177">
        <f>COUNTBLANK(Survey!B23:D23)+COUNTBLANK(Survey!G23)+COUNTBLANK(Survey!I23)+COUNTBLANK(Survey!K23:M23)+COUNTBLANK(Survey!P23)+COUNTBLANK(Survey!S23:U23)+COUNTBLANK(Survey!Y23:AA23)+COUNTBLANK(Survey!AD23:AE23)+COUNTBLANK(Survey!AI23:AI23)</f>
        <v>18</v>
      </c>
      <c r="I23" s="16" t="str">
        <f t="shared" si="3"/>
        <v>Fail</v>
      </c>
      <c r="J23" t="b">
        <f>IF(Survey!E23="No",TRUE,FALSE)</f>
        <v>0</v>
      </c>
      <c r="K23" s="34">
        <f>LEN(Survey!E23)</f>
        <v>0</v>
      </c>
      <c r="L23" s="16" t="str">
        <f t="shared" si="4"/>
        <v>Fail</v>
      </c>
      <c r="M23" t="b">
        <f>IF(Survey!F23="No",TRUE,FALSE)</f>
        <v>0</v>
      </c>
      <c r="N23" s="33">
        <f>LEN(Survey!F23)</f>
        <v>0</v>
      </c>
      <c r="O23" s="16" t="str">
        <f t="shared" si="5"/>
        <v>Pass</v>
      </c>
      <c r="P23" s="34">
        <f>MOD((LEN(Survey!H23)+2),11)</f>
        <v>2</v>
      </c>
      <c r="Q23" s="33" t="str">
        <f>IF(Survey!$L23="Prospectus fund", "Yes", "No")</f>
        <v>No</v>
      </c>
      <c r="R23" s="16" t="str">
        <f t="shared" si="6"/>
        <v>Pass</v>
      </c>
      <c r="S23" s="34">
        <f>MOD((LEN(Survey!J23)+2),11)</f>
        <v>2</v>
      </c>
      <c r="T23" s="35" t="b">
        <f>IF(OR(Survey!$M23="ETF",Survey!$M23="ETF, alternative mutual fund",Survey!$M23="Closed-end", Survey!$M23="Split share corp", Survey!$I23="Yes"),TRUE,FALSE)</f>
        <v>0</v>
      </c>
      <c r="U23" s="16" t="str">
        <f>IFERROR(IF(AND(OR(X23=Y23,Y23 = "Either"),NOT(ISBLANK(Survey!K23))),"Pass","Fail"),"Pass")</f>
        <v>Fail</v>
      </c>
      <c r="V23" s="36" cm="1">
        <f t="array" ref="V23">SUM(SUMIF(Survey!BZ23:CS23,{"&gt;0","&lt;0"})*{1,-1})</f>
        <v>0</v>
      </c>
      <c r="W23" s="38" cm="1">
        <f t="array" ref="W23">SUM(SUMIF(Survey!CC23,{"&gt;0","&lt;0"})*{1,-1})+SUM(SUMIF(Survey!CM23,{"&gt;0","&lt;0"})*{1,-1})</f>
        <v>0</v>
      </c>
      <c r="X23" s="38">
        <f>Survey!K23</f>
        <v>0</v>
      </c>
      <c r="Y23" s="37" t="str">
        <f t="shared" si="7"/>
        <v>Either</v>
      </c>
      <c r="Z23" s="16" t="str">
        <f t="shared" si="8"/>
        <v>Fail</v>
      </c>
      <c r="AA23" s="67" cm="1">
        <f t="array" ref="AA23">SUM(SUMIF(Survey!BZ23:CS23,{"&gt;0","&lt;0"})*{1,-1})+SUM(SUMIF(Survey!CU23:DN23,{"&gt;0","&lt;0"})*{1,-1})</f>
        <v>0</v>
      </c>
      <c r="AB23" s="67">
        <f>IFERROR(AA23/(Survey!$AV23),0)</f>
        <v>0</v>
      </c>
      <c r="AC23" s="128" t="b">
        <f>IF(OR(Survey!$M23="Alternative strategy or hedge",Survey!$M23="Other, illiquid",Survey!$L23="Prospectus fund"),TRUE,FALSE)</f>
        <v>0</v>
      </c>
      <c r="AD23" s="128" t="b">
        <f>NOT(ISBLANK(Survey!$M23))</f>
        <v>0</v>
      </c>
      <c r="AE23" s="16" t="str">
        <f t="shared" si="9"/>
        <v>Pass</v>
      </c>
      <c r="AF23" s="38" t="b">
        <f>NOT(ISNUMBER(SEARCH("Other",Survey!$P23)))</f>
        <v>1</v>
      </c>
      <c r="AG23" s="37" t="b">
        <f>NOT(ISBLANK(Survey!$Q23))</f>
        <v>0</v>
      </c>
      <c r="AH23" s="16" t="str">
        <f t="shared" si="10"/>
        <v>Pass</v>
      </c>
      <c r="AI23" s="143">
        <f>COUNTBLANK(Survey!$W23)</f>
        <v>1</v>
      </c>
      <c r="AJ23" s="67">
        <f>IF(AND(Survey!L23&lt;&gt;"Exempt fund",OR(Survey!$M23="ETF",Survey!$M23="ETF, alternative mutual fund",Survey!$M23="Mutual fund",Survey!$M23="Alternative mutual fund",Survey!$M23="Money market")),1,0)</f>
        <v>0</v>
      </c>
      <c r="AK23" s="16" t="str">
        <f t="shared" si="11"/>
        <v>Pass</v>
      </c>
      <c r="AL23" s="38" t="b">
        <f>NOT(ISNUMBER(SEARCH("Yes",Survey!$AA23)))</f>
        <v>1</v>
      </c>
      <c r="AM23" s="37" t="b">
        <f>IF(COUNTBLANK(Survey!$AB23:$AC23)=0,TRUE, FALSE)</f>
        <v>0</v>
      </c>
      <c r="AN23" s="16" t="str">
        <f t="shared" si="12"/>
        <v>Pass</v>
      </c>
      <c r="AO23" s="38" t="b">
        <f>NOT(ISNUMBER(SEARCH("Yes",Survey!$AD23)))</f>
        <v>1</v>
      </c>
      <c r="AP23" s="37" t="b">
        <f>NOT(ISBLANK(Survey!$AF23))</f>
        <v>0</v>
      </c>
      <c r="AQ23" s="16" t="str">
        <f t="shared" si="13"/>
        <v>Pass</v>
      </c>
      <c r="AR23" s="38" t="b">
        <f>NOT(OR(ISNUMBER(SEARCH("Other",Survey!$AF23)),ISNUMBER(SEARCH("Multiple",Survey!$AF23))))</f>
        <v>1</v>
      </c>
      <c r="AS23" s="37" t="b">
        <f>NOT(ISBLANK(Survey!$AG23))</f>
        <v>0</v>
      </c>
      <c r="AT23" s="16" t="str">
        <f t="shared" si="14"/>
        <v>Fail</v>
      </c>
      <c r="AU23" s="143">
        <f>IF(ABS(Survey!$AV23)&gt;0, 1,0)</f>
        <v>0</v>
      </c>
      <c r="AV23" s="143">
        <f>IF(COUNTBLANK(Survey!$AJ23)=0,1,0)</f>
        <v>0</v>
      </c>
      <c r="AW23" s="16" t="str">
        <f t="shared" si="15"/>
        <v>Pass</v>
      </c>
      <c r="AX23" s="143">
        <f>IF(ISBLANK(Survey!$AJ23),0,1)</f>
        <v>0</v>
      </c>
      <c r="AY23" s="165">
        <f>COUNTBLANK(Survey!$AK23)</f>
        <v>1</v>
      </c>
      <c r="AZ23" s="16" t="str">
        <f t="shared" si="16"/>
        <v>Pass</v>
      </c>
      <c r="BA23" s="143">
        <f>IF(OR(Survey!$AK23="Closed",ISBLANK(Survey!$AK23)),0,1)</f>
        <v>0</v>
      </c>
      <c r="BB23" s="165">
        <f>IF(ISBLANK(Survey!$AL23),1,0)</f>
        <v>1</v>
      </c>
      <c r="BC23" s="147" t="str" cm="1">
        <f t="array" ref="BC23">IF(OR(IF(OR($BE23+$BF23 = 2, $BG23=1), FALSE, TRUE), AND($BD23:$BD23 = 0)),"Pass","Fail")</f>
        <v>Pass</v>
      </c>
      <c r="BD23" s="143">
        <f>COUNTBLANK(Survey!$AM23:$AO23)</f>
        <v>3</v>
      </c>
      <c r="BE23" s="143">
        <f>IF(Survey!$I23="Yes",1,0)</f>
        <v>0</v>
      </c>
      <c r="BF23" s="143">
        <f>IF(OR(Survey!$M23="Mutual fund",Survey!$M23="Alternative mutual fund",Survey!$M23="Money market"),1,0)</f>
        <v>0</v>
      </c>
      <c r="BG23" s="148">
        <f>IF(OR(Survey!$M23="ETF",Survey!$M23="ETF, alternative mutual fund"),1,0)</f>
        <v>0</v>
      </c>
      <c r="BH23" s="16" t="str">
        <f t="shared" si="17"/>
        <v>Pass</v>
      </c>
      <c r="BI23" s="38" t="b">
        <f>OR(ISNUMBER(SEARCH("Yes",Survey!$AO23)),ISBLANK(Survey!$AO23))</f>
        <v>1</v>
      </c>
      <c r="BJ23" s="67" t="b">
        <f>NOT(ISBLANK(Survey!$AP23))</f>
        <v>0</v>
      </c>
      <c r="BK23" s="16" t="str">
        <f t="shared" si="18"/>
        <v>Pass</v>
      </c>
      <c r="BL23" s="143">
        <f>IF(Survey!$AW23=0, 0,1)</f>
        <v>0</v>
      </c>
      <c r="BM23" s="67">
        <f>Survey!$AQ23</f>
        <v>0</v>
      </c>
      <c r="BN23" s="67">
        <f>IFERROR((Survey!$AX23-ABS(Survey!$AY23)-ABS(Survey!$BD23))/Survey!$AW23,0)</f>
        <v>0</v>
      </c>
      <c r="BO23" s="67">
        <f>IF(AND($BM23&gt;$BN23-0.2,$BM23&lt;$BN23+0.2,ISBLANK(Survey!$AQ23)=FALSE),0,1)</f>
        <v>1</v>
      </c>
      <c r="BP23" s="165">
        <f>IF(ISBLANK(Survey!$AR23),1,0)</f>
        <v>1</v>
      </c>
      <c r="BQ23" s="16" t="str">
        <f t="shared" si="19"/>
        <v>Pass</v>
      </c>
      <c r="BR23" s="143">
        <f>IF(Survey!$AW23=0, 0,1)</f>
        <v>0</v>
      </c>
      <c r="BS23" s="67">
        <f>IF(AND(Survey!$AS23&gt;=0,Survey!$AS23&lt;=0.2,Survey!$AS23&lt;&gt;""),0,1)</f>
        <v>1</v>
      </c>
      <c r="BT23" s="143">
        <f>IF(ISBLANK(Survey!$AT23),1,0)</f>
        <v>1</v>
      </c>
      <c r="BU23" s="16" t="str">
        <f t="shared" si="20"/>
        <v>Fail</v>
      </c>
      <c r="BV23" s="165">
        <f>Survey!$AU23</f>
        <v>0</v>
      </c>
      <c r="BW23" s="16" t="str">
        <f t="shared" si="21"/>
        <v>Pass</v>
      </c>
      <c r="BX23" s="36">
        <f>Survey!$AV23</f>
        <v>0</v>
      </c>
      <c r="BY23" s="176">
        <f>Survey!$AW23+Survey!$AX23-ABS(Survey!$AY23)+ABS(Survey!$AZ23)-ABS(Survey!$BA23)+ABS(Survey!$BB23)-ABS(Survey!$BC23)-ABS(Survey!$BD23)+Survey!$BE23</f>
        <v>0</v>
      </c>
      <c r="BZ23" s="35">
        <f t="shared" si="22"/>
        <v>0</v>
      </c>
      <c r="CA23" s="17">
        <f t="shared" si="23"/>
        <v>0</v>
      </c>
      <c r="CB23" s="16" t="str">
        <f t="shared" si="24"/>
        <v>Pass</v>
      </c>
      <c r="CC23" s="38" t="b">
        <f>IF(ABS(Survey!$BE23)=0,TRUE,FALSE)</f>
        <v>1</v>
      </c>
      <c r="CD23" s="37" t="b">
        <f>NOT(ISBLANK(Survey!$BF23))</f>
        <v>0</v>
      </c>
      <c r="CE23" t="str">
        <f t="shared" si="25"/>
        <v>Fail</v>
      </c>
      <c r="CF23" s="29">
        <f>Survey!$AV23</f>
        <v>0</v>
      </c>
      <c r="CG23" s="29" cm="1">
        <f t="array" ref="CG23">SUM(SUMIF(Survey!BH23:BO23,{"&gt;0","&lt;0"})*{1,-1})-SUM(SUMIF(Survey!BQ23:BX23,{"&gt;0","&lt;0"})*{1,-1})</f>
        <v>0</v>
      </c>
      <c r="CH23" s="35" t="str">
        <f t="shared" si="26"/>
        <v>No holdings</v>
      </c>
      <c r="CI23">
        <f t="shared" si="27"/>
        <v>0</v>
      </c>
      <c r="CJ23" s="16" t="str">
        <f t="shared" si="28"/>
        <v>Fail</v>
      </c>
      <c r="CK23" s="36">
        <f>Survey!$AV23</f>
        <v>0</v>
      </c>
      <c r="CL23" s="36" cm="1">
        <f t="array" ref="CL23">SUM(SUMIF(Survey!BZ23:CS23,{"&gt;0","&lt;0"})*{1,-1})-SUM(SUMIF(Survey!CU23:DN23,{"&gt;0","&lt;0"})*{1,-1})</f>
        <v>0</v>
      </c>
      <c r="CM23" s="35" t="str">
        <f t="shared" si="29"/>
        <v>No holdings</v>
      </c>
      <c r="CN23" s="17">
        <f t="shared" si="30"/>
        <v>0</v>
      </c>
      <c r="CO23" s="16" t="str">
        <f t="shared" si="31"/>
        <v>Pass</v>
      </c>
      <c r="CP23" s="38" t="b">
        <f>IF(ABS(Survey!$CS23)=0,TRUE,FALSE)</f>
        <v>1</v>
      </c>
      <c r="CQ23" s="37" t="b">
        <f>NOT(ISBLANK(Survey!$CT23))</f>
        <v>0</v>
      </c>
      <c r="CR23" s="16" t="str">
        <f t="shared" si="32"/>
        <v>Pass</v>
      </c>
      <c r="CS23" s="38" t="b">
        <f>IF(ABS(Survey!$DN23)=0,TRUE,FALSE)</f>
        <v>1</v>
      </c>
      <c r="CT23" s="37" t="b">
        <f>NOT(ISBLANK(Survey!$DO23))</f>
        <v>0</v>
      </c>
      <c r="CU23" t="str">
        <f t="shared" si="33"/>
        <v>Pass</v>
      </c>
      <c r="CV23" s="29" cm="1">
        <f t="array" ref="CV23">SUM(SUMIF(Survey!CO23,{"&gt;0","&lt;0"})*{1,-1})+SUM(SUMIF(Survey!DJ23,{"&gt;0","&lt;0"})*{1,-1})</f>
        <v>0</v>
      </c>
      <c r="CW23" s="29">
        <f>SUM(SUMIF(Survey!DQ23:DW23,{"&gt;0","&lt;0"})*{1,-1})+SUM(SUMIF(Survey!DY23:EE23,{"&gt;0","&lt;0"})*{1,-1})</f>
        <v>0</v>
      </c>
      <c r="CX23">
        <f t="shared" si="34"/>
        <v>0</v>
      </c>
      <c r="CY23">
        <f t="shared" si="35"/>
        <v>0</v>
      </c>
      <c r="CZ23" s="16" t="str">
        <f t="shared" si="36"/>
        <v>Pass</v>
      </c>
      <c r="DA23" s="38" t="b">
        <f>IF(ABS(Survey!$DW23)=0,TRUE,FALSE)</f>
        <v>1</v>
      </c>
      <c r="DB23" s="37" t="b">
        <f>NOT(ISBLANK(Survey!DX23))</f>
        <v>0</v>
      </c>
      <c r="DC23" s="16" t="str">
        <f t="shared" si="37"/>
        <v>Pass</v>
      </c>
      <c r="DD23" s="38" t="b">
        <f>IF(ABS(Survey!$EE23)=0,TRUE,FALSE)</f>
        <v>1</v>
      </c>
      <c r="DE23" s="37" t="b">
        <f>NOT(ISBLANK(Survey!$EF23))</f>
        <v>0</v>
      </c>
      <c r="DF23" s="16" t="str">
        <f t="shared" si="38"/>
        <v>Fail</v>
      </c>
      <c r="DG23" s="36">
        <f>SUM(SUMIF(Survey!EL23:EN23,{"&gt;0","&lt;0"})*{1,-1})</f>
        <v>0</v>
      </c>
      <c r="DH23">
        <f t="shared" si="39"/>
        <v>0</v>
      </c>
      <c r="DI23">
        <f t="shared" si="40"/>
        <v>100</v>
      </c>
      <c r="DJ23" s="35" t="b">
        <f>IF(OR(Survey!$M23="ETF",Survey!$M23="ETF, alternative mutual fund",Survey!$M23="Closed-end", Survey!$M23="Split share corp"),TRUE,FALSE)</f>
        <v>0</v>
      </c>
      <c r="DK23" s="16" t="str">
        <f t="shared" si="41"/>
        <v>Fail</v>
      </c>
      <c r="DL23" s="36">
        <f>SUM(SUMIF(Survey!EP23:EV23,{"&gt;0","&lt;0"})*{1,-1})</f>
        <v>0</v>
      </c>
      <c r="DM23">
        <f t="shared" si="42"/>
        <v>0</v>
      </c>
      <c r="DN23" s="17">
        <f t="shared" si="43"/>
        <v>100</v>
      </c>
      <c r="DO23" s="16" t="str">
        <f t="shared" si="44"/>
        <v>Fail</v>
      </c>
      <c r="DP23" s="36">
        <f>SUM(SUMIF(Survey!EX23:FD23,{"&gt;0","&lt;0"})*{1,-1})</f>
        <v>0</v>
      </c>
      <c r="DQ23">
        <f t="shared" si="45"/>
        <v>0</v>
      </c>
      <c r="DR23" s="17">
        <f t="shared" si="46"/>
        <v>100</v>
      </c>
    </row>
    <row r="24" spans="1:122">
      <c r="A24">
        <v>24</v>
      </c>
      <c r="B24" t="str">
        <f t="shared" si="0"/>
        <v>Pass</v>
      </c>
      <c r="C24" t="str">
        <f>IF(COUNTBLANK(Survey!B24:FE24)=$C$2, "Pass", "Fail")</f>
        <v>Pass</v>
      </c>
      <c r="D24" t="str">
        <f t="shared" si="1"/>
        <v>Fail</v>
      </c>
      <c r="E24" t="str">
        <f>IF(OR(ISBLANK(Survey!AJ24),COUNTIF(G24:BB24,"Fail")),"Fail","Pass")</f>
        <v>Fail</v>
      </c>
      <c r="G24" s="16" t="str">
        <f t="shared" si="2"/>
        <v>Fail</v>
      </c>
      <c r="H24" s="177">
        <f>COUNTBLANK(Survey!B24:D24)+COUNTBLANK(Survey!G24)+COUNTBLANK(Survey!I24)+COUNTBLANK(Survey!K24:M24)+COUNTBLANK(Survey!P24)+COUNTBLANK(Survey!S24:U24)+COUNTBLANK(Survey!Y24:AA24)+COUNTBLANK(Survey!AD24:AE24)+COUNTBLANK(Survey!AI24:AI24)</f>
        <v>18</v>
      </c>
      <c r="I24" s="16" t="str">
        <f t="shared" si="3"/>
        <v>Fail</v>
      </c>
      <c r="J24" t="b">
        <f>IF(Survey!E24="No",TRUE,FALSE)</f>
        <v>0</v>
      </c>
      <c r="K24" s="34">
        <f>LEN(Survey!E24)</f>
        <v>0</v>
      </c>
      <c r="L24" s="16" t="str">
        <f t="shared" si="4"/>
        <v>Fail</v>
      </c>
      <c r="M24" t="b">
        <f>IF(Survey!F24="No",TRUE,FALSE)</f>
        <v>0</v>
      </c>
      <c r="N24" s="33">
        <f>LEN(Survey!F24)</f>
        <v>0</v>
      </c>
      <c r="O24" s="16" t="str">
        <f t="shared" si="5"/>
        <v>Pass</v>
      </c>
      <c r="P24" s="34">
        <f>MOD((LEN(Survey!H24)+2),11)</f>
        <v>2</v>
      </c>
      <c r="Q24" s="33" t="str">
        <f>IF(Survey!$L24="Prospectus fund", "Yes", "No")</f>
        <v>No</v>
      </c>
      <c r="R24" s="16" t="str">
        <f t="shared" si="6"/>
        <v>Pass</v>
      </c>
      <c r="S24" s="34">
        <f>MOD((LEN(Survey!J24)+2),11)</f>
        <v>2</v>
      </c>
      <c r="T24" s="35" t="b">
        <f>IF(OR(Survey!$M24="ETF",Survey!$M24="ETF, alternative mutual fund",Survey!$M24="Closed-end", Survey!$M24="Split share corp", Survey!$I24="Yes"),TRUE,FALSE)</f>
        <v>0</v>
      </c>
      <c r="U24" s="16" t="str">
        <f>IFERROR(IF(AND(OR(X24=Y24,Y24 = "Either"),NOT(ISBLANK(Survey!K24))),"Pass","Fail"),"Pass")</f>
        <v>Fail</v>
      </c>
      <c r="V24" s="36" cm="1">
        <f t="array" ref="V24">SUM(SUMIF(Survey!BZ24:CS24,{"&gt;0","&lt;0"})*{1,-1})</f>
        <v>0</v>
      </c>
      <c r="W24" s="38" cm="1">
        <f t="array" ref="W24">SUM(SUMIF(Survey!CC24,{"&gt;0","&lt;0"})*{1,-1})+SUM(SUMIF(Survey!CM24,{"&gt;0","&lt;0"})*{1,-1})</f>
        <v>0</v>
      </c>
      <c r="X24" s="38">
        <f>Survey!K24</f>
        <v>0</v>
      </c>
      <c r="Y24" s="37" t="str">
        <f t="shared" si="7"/>
        <v>Either</v>
      </c>
      <c r="Z24" s="16" t="str">
        <f t="shared" si="8"/>
        <v>Fail</v>
      </c>
      <c r="AA24" s="67" cm="1">
        <f t="array" ref="AA24">SUM(SUMIF(Survey!BZ24:CS24,{"&gt;0","&lt;0"})*{1,-1})+SUM(SUMIF(Survey!CU24:DN24,{"&gt;0","&lt;0"})*{1,-1})</f>
        <v>0</v>
      </c>
      <c r="AB24" s="67">
        <f>IFERROR(AA24/(Survey!$AV24),0)</f>
        <v>0</v>
      </c>
      <c r="AC24" s="128" t="b">
        <f>IF(OR(Survey!$M24="Alternative strategy or hedge",Survey!$M24="Other, illiquid",Survey!$L24="Prospectus fund"),TRUE,FALSE)</f>
        <v>0</v>
      </c>
      <c r="AD24" s="128" t="b">
        <f>NOT(ISBLANK(Survey!$M24))</f>
        <v>0</v>
      </c>
      <c r="AE24" s="16" t="str">
        <f t="shared" si="9"/>
        <v>Pass</v>
      </c>
      <c r="AF24" s="38" t="b">
        <f>NOT(ISNUMBER(SEARCH("Other",Survey!$P24)))</f>
        <v>1</v>
      </c>
      <c r="AG24" s="37" t="b">
        <f>NOT(ISBLANK(Survey!$Q24))</f>
        <v>0</v>
      </c>
      <c r="AH24" s="16" t="str">
        <f t="shared" si="10"/>
        <v>Pass</v>
      </c>
      <c r="AI24" s="143">
        <f>COUNTBLANK(Survey!$W24)</f>
        <v>1</v>
      </c>
      <c r="AJ24" s="67">
        <f>IF(AND(Survey!L24&lt;&gt;"Exempt fund",OR(Survey!$M24="ETF",Survey!$M24="ETF, alternative mutual fund",Survey!$M24="Mutual fund",Survey!$M24="Alternative mutual fund",Survey!$M24="Money market")),1,0)</f>
        <v>0</v>
      </c>
      <c r="AK24" s="16" t="str">
        <f t="shared" si="11"/>
        <v>Pass</v>
      </c>
      <c r="AL24" s="38" t="b">
        <f>NOT(ISNUMBER(SEARCH("Yes",Survey!$AA24)))</f>
        <v>1</v>
      </c>
      <c r="AM24" s="37" t="b">
        <f>IF(COUNTBLANK(Survey!$AB24:$AC24)=0,TRUE, FALSE)</f>
        <v>0</v>
      </c>
      <c r="AN24" s="16" t="str">
        <f t="shared" si="12"/>
        <v>Pass</v>
      </c>
      <c r="AO24" s="38" t="b">
        <f>NOT(ISNUMBER(SEARCH("Yes",Survey!$AD24)))</f>
        <v>1</v>
      </c>
      <c r="AP24" s="37" t="b">
        <f>NOT(ISBLANK(Survey!$AF24))</f>
        <v>0</v>
      </c>
      <c r="AQ24" s="16" t="str">
        <f t="shared" si="13"/>
        <v>Pass</v>
      </c>
      <c r="AR24" s="38" t="b">
        <f>NOT(OR(ISNUMBER(SEARCH("Other",Survey!$AF24)),ISNUMBER(SEARCH("Multiple",Survey!$AF24))))</f>
        <v>1</v>
      </c>
      <c r="AS24" s="37" t="b">
        <f>NOT(ISBLANK(Survey!$AG24))</f>
        <v>0</v>
      </c>
      <c r="AT24" s="16" t="str">
        <f t="shared" si="14"/>
        <v>Fail</v>
      </c>
      <c r="AU24" s="143">
        <f>IF(ABS(Survey!$AV24)&gt;0, 1,0)</f>
        <v>0</v>
      </c>
      <c r="AV24" s="143">
        <f>IF(COUNTBLANK(Survey!$AJ24)=0,1,0)</f>
        <v>0</v>
      </c>
      <c r="AW24" s="16" t="str">
        <f t="shared" si="15"/>
        <v>Pass</v>
      </c>
      <c r="AX24" s="143">
        <f>IF(ISBLANK(Survey!$AJ24),0,1)</f>
        <v>0</v>
      </c>
      <c r="AY24" s="165">
        <f>COUNTBLANK(Survey!$AK24)</f>
        <v>1</v>
      </c>
      <c r="AZ24" s="16" t="str">
        <f t="shared" si="16"/>
        <v>Pass</v>
      </c>
      <c r="BA24" s="143">
        <f>IF(OR(Survey!$AK24="Closed",ISBLANK(Survey!$AK24)),0,1)</f>
        <v>0</v>
      </c>
      <c r="BB24" s="165">
        <f>IF(ISBLANK(Survey!$AL24),1,0)</f>
        <v>1</v>
      </c>
      <c r="BC24" s="147" t="str" cm="1">
        <f t="array" ref="BC24">IF(OR(IF(OR($BE24+$BF24 = 2, $BG24=1), FALSE, TRUE), AND($BD24:$BD24 = 0)),"Pass","Fail")</f>
        <v>Pass</v>
      </c>
      <c r="BD24" s="143">
        <f>COUNTBLANK(Survey!$AM24:$AO24)</f>
        <v>3</v>
      </c>
      <c r="BE24" s="143">
        <f>IF(Survey!$I24="Yes",1,0)</f>
        <v>0</v>
      </c>
      <c r="BF24" s="143">
        <f>IF(OR(Survey!$M24="Mutual fund",Survey!$M24="Alternative mutual fund",Survey!$M24="Money market"),1,0)</f>
        <v>0</v>
      </c>
      <c r="BG24" s="148">
        <f>IF(OR(Survey!$M24="ETF",Survey!$M24="ETF, alternative mutual fund"),1,0)</f>
        <v>0</v>
      </c>
      <c r="BH24" s="16" t="str">
        <f t="shared" si="17"/>
        <v>Pass</v>
      </c>
      <c r="BI24" s="38" t="b">
        <f>OR(ISNUMBER(SEARCH("Yes",Survey!$AO24)),ISBLANK(Survey!$AO24))</f>
        <v>1</v>
      </c>
      <c r="BJ24" s="67" t="b">
        <f>NOT(ISBLANK(Survey!$AP24))</f>
        <v>0</v>
      </c>
      <c r="BK24" s="16" t="str">
        <f t="shared" si="18"/>
        <v>Pass</v>
      </c>
      <c r="BL24" s="143">
        <f>IF(Survey!$AW24=0, 0,1)</f>
        <v>0</v>
      </c>
      <c r="BM24" s="67">
        <f>Survey!$AQ24</f>
        <v>0</v>
      </c>
      <c r="BN24" s="67">
        <f>IFERROR((Survey!$AX24-ABS(Survey!$AY24)-ABS(Survey!$BD24))/Survey!$AW24,0)</f>
        <v>0</v>
      </c>
      <c r="BO24" s="67">
        <f>IF(AND($BM24&gt;$BN24-0.2,$BM24&lt;$BN24+0.2,ISBLANK(Survey!$AQ24)=FALSE),0,1)</f>
        <v>1</v>
      </c>
      <c r="BP24" s="165">
        <f>IF(ISBLANK(Survey!$AR24),1,0)</f>
        <v>1</v>
      </c>
      <c r="BQ24" s="16" t="str">
        <f t="shared" si="19"/>
        <v>Pass</v>
      </c>
      <c r="BR24" s="143">
        <f>IF(Survey!$AW24=0, 0,1)</f>
        <v>0</v>
      </c>
      <c r="BS24" s="67">
        <f>IF(AND(Survey!$AS24&gt;=0,Survey!$AS24&lt;=0.2,Survey!$AS24&lt;&gt;""),0,1)</f>
        <v>1</v>
      </c>
      <c r="BT24" s="143">
        <f>IF(ISBLANK(Survey!$AT24),1,0)</f>
        <v>1</v>
      </c>
      <c r="BU24" s="16" t="str">
        <f t="shared" si="20"/>
        <v>Fail</v>
      </c>
      <c r="BV24" s="165">
        <f>Survey!$AU24</f>
        <v>0</v>
      </c>
      <c r="BW24" s="16" t="str">
        <f t="shared" si="21"/>
        <v>Pass</v>
      </c>
      <c r="BX24" s="36">
        <f>Survey!$AV24</f>
        <v>0</v>
      </c>
      <c r="BY24" s="176">
        <f>Survey!$AW24+Survey!$AX24-ABS(Survey!$AY24)+ABS(Survey!$AZ24)-ABS(Survey!$BA24)+ABS(Survey!$BB24)-ABS(Survey!$BC24)-ABS(Survey!$BD24)+Survey!$BE24</f>
        <v>0</v>
      </c>
      <c r="BZ24" s="35">
        <f t="shared" si="22"/>
        <v>0</v>
      </c>
      <c r="CA24" s="17">
        <f t="shared" si="23"/>
        <v>0</v>
      </c>
      <c r="CB24" s="16" t="str">
        <f t="shared" si="24"/>
        <v>Pass</v>
      </c>
      <c r="CC24" s="38" t="b">
        <f>IF(ABS(Survey!$BE24)=0,TRUE,FALSE)</f>
        <v>1</v>
      </c>
      <c r="CD24" s="37" t="b">
        <f>NOT(ISBLANK(Survey!$BF24))</f>
        <v>0</v>
      </c>
      <c r="CE24" t="str">
        <f t="shared" si="25"/>
        <v>Fail</v>
      </c>
      <c r="CF24" s="29">
        <f>Survey!$AV24</f>
        <v>0</v>
      </c>
      <c r="CG24" s="29" cm="1">
        <f t="array" ref="CG24">SUM(SUMIF(Survey!BH24:BO24,{"&gt;0","&lt;0"})*{1,-1})-SUM(SUMIF(Survey!BQ24:BX24,{"&gt;0","&lt;0"})*{1,-1})</f>
        <v>0</v>
      </c>
      <c r="CH24" s="35" t="str">
        <f t="shared" si="26"/>
        <v>No holdings</v>
      </c>
      <c r="CI24">
        <f t="shared" si="27"/>
        <v>0</v>
      </c>
      <c r="CJ24" s="16" t="str">
        <f t="shared" si="28"/>
        <v>Fail</v>
      </c>
      <c r="CK24" s="36">
        <f>Survey!$AV24</f>
        <v>0</v>
      </c>
      <c r="CL24" s="36" cm="1">
        <f t="array" ref="CL24">SUM(SUMIF(Survey!BZ24:CS24,{"&gt;0","&lt;0"})*{1,-1})-SUM(SUMIF(Survey!CU24:DN24,{"&gt;0","&lt;0"})*{1,-1})</f>
        <v>0</v>
      </c>
      <c r="CM24" s="35" t="str">
        <f t="shared" si="29"/>
        <v>No holdings</v>
      </c>
      <c r="CN24" s="17">
        <f t="shared" si="30"/>
        <v>0</v>
      </c>
      <c r="CO24" s="16" t="str">
        <f t="shared" si="31"/>
        <v>Pass</v>
      </c>
      <c r="CP24" s="38" t="b">
        <f>IF(ABS(Survey!$CS24)=0,TRUE,FALSE)</f>
        <v>1</v>
      </c>
      <c r="CQ24" s="37" t="b">
        <f>NOT(ISBLANK(Survey!$CT24))</f>
        <v>0</v>
      </c>
      <c r="CR24" s="16" t="str">
        <f t="shared" si="32"/>
        <v>Pass</v>
      </c>
      <c r="CS24" s="38" t="b">
        <f>IF(ABS(Survey!$DN24)=0,TRUE,FALSE)</f>
        <v>1</v>
      </c>
      <c r="CT24" s="37" t="b">
        <f>NOT(ISBLANK(Survey!$DO24))</f>
        <v>0</v>
      </c>
      <c r="CU24" t="str">
        <f t="shared" si="33"/>
        <v>Pass</v>
      </c>
      <c r="CV24" s="29" cm="1">
        <f t="array" ref="CV24">SUM(SUMIF(Survey!CO24,{"&gt;0","&lt;0"})*{1,-1})+SUM(SUMIF(Survey!DJ24,{"&gt;0","&lt;0"})*{1,-1})</f>
        <v>0</v>
      </c>
      <c r="CW24" s="29">
        <f>SUM(SUMIF(Survey!DQ24:DW24,{"&gt;0","&lt;0"})*{1,-1})+SUM(SUMIF(Survey!DY24:EE24,{"&gt;0","&lt;0"})*{1,-1})</f>
        <v>0</v>
      </c>
      <c r="CX24">
        <f t="shared" si="34"/>
        <v>0</v>
      </c>
      <c r="CY24">
        <f t="shared" si="35"/>
        <v>0</v>
      </c>
      <c r="CZ24" s="16" t="str">
        <f t="shared" si="36"/>
        <v>Pass</v>
      </c>
      <c r="DA24" s="38" t="b">
        <f>IF(ABS(Survey!$DW24)=0,TRUE,FALSE)</f>
        <v>1</v>
      </c>
      <c r="DB24" s="37" t="b">
        <f>NOT(ISBLANK(Survey!DX24))</f>
        <v>0</v>
      </c>
      <c r="DC24" s="16" t="str">
        <f t="shared" si="37"/>
        <v>Pass</v>
      </c>
      <c r="DD24" s="38" t="b">
        <f>IF(ABS(Survey!$EE24)=0,TRUE,FALSE)</f>
        <v>1</v>
      </c>
      <c r="DE24" s="37" t="b">
        <f>NOT(ISBLANK(Survey!$EF24))</f>
        <v>0</v>
      </c>
      <c r="DF24" s="16" t="str">
        <f t="shared" si="38"/>
        <v>Fail</v>
      </c>
      <c r="DG24" s="36">
        <f>SUM(SUMIF(Survey!EL24:EN24,{"&gt;0","&lt;0"})*{1,-1})</f>
        <v>0</v>
      </c>
      <c r="DH24">
        <f t="shared" si="39"/>
        <v>0</v>
      </c>
      <c r="DI24">
        <f t="shared" si="40"/>
        <v>100</v>
      </c>
      <c r="DJ24" s="35" t="b">
        <f>IF(OR(Survey!$M24="ETF",Survey!$M24="ETF, alternative mutual fund",Survey!$M24="Closed-end", Survey!$M24="Split share corp"),TRUE,FALSE)</f>
        <v>0</v>
      </c>
      <c r="DK24" s="16" t="str">
        <f t="shared" si="41"/>
        <v>Fail</v>
      </c>
      <c r="DL24" s="36">
        <f>SUM(SUMIF(Survey!EP24:EV24,{"&gt;0","&lt;0"})*{1,-1})</f>
        <v>0</v>
      </c>
      <c r="DM24">
        <f t="shared" si="42"/>
        <v>0</v>
      </c>
      <c r="DN24" s="17">
        <f t="shared" si="43"/>
        <v>100</v>
      </c>
      <c r="DO24" s="16" t="str">
        <f t="shared" si="44"/>
        <v>Fail</v>
      </c>
      <c r="DP24" s="36">
        <f>SUM(SUMIF(Survey!EX24:FD24,{"&gt;0","&lt;0"})*{1,-1})</f>
        <v>0</v>
      </c>
      <c r="DQ24">
        <f t="shared" si="45"/>
        <v>0</v>
      </c>
      <c r="DR24" s="17">
        <f t="shared" si="46"/>
        <v>100</v>
      </c>
    </row>
    <row r="25" spans="1:122">
      <c r="A25">
        <v>25</v>
      </c>
      <c r="B25" t="str">
        <f t="shared" si="0"/>
        <v>Pass</v>
      </c>
      <c r="C25" t="str">
        <f>IF(COUNTBLANK(Survey!B25:FE25)=$C$2, "Pass", "Fail")</f>
        <v>Pass</v>
      </c>
      <c r="D25" t="str">
        <f t="shared" si="1"/>
        <v>Fail</v>
      </c>
      <c r="E25" t="str">
        <f>IF(OR(ISBLANK(Survey!AJ25),COUNTIF(G25:BB25,"Fail")),"Fail","Pass")</f>
        <v>Fail</v>
      </c>
      <c r="G25" s="16" t="str">
        <f t="shared" si="2"/>
        <v>Fail</v>
      </c>
      <c r="H25" s="177">
        <f>COUNTBLANK(Survey!B25:D25)+COUNTBLANK(Survey!G25)+COUNTBLANK(Survey!I25)+COUNTBLANK(Survey!K25:M25)+COUNTBLANK(Survey!P25)+COUNTBLANK(Survey!S25:U25)+COUNTBLANK(Survey!Y25:AA25)+COUNTBLANK(Survey!AD25:AE25)+COUNTBLANK(Survey!AI25:AI25)</f>
        <v>18</v>
      </c>
      <c r="I25" s="16" t="str">
        <f t="shared" si="3"/>
        <v>Fail</v>
      </c>
      <c r="J25" t="b">
        <f>IF(Survey!E25="No",TRUE,FALSE)</f>
        <v>0</v>
      </c>
      <c r="K25" s="34">
        <f>LEN(Survey!E25)</f>
        <v>0</v>
      </c>
      <c r="L25" s="16" t="str">
        <f t="shared" si="4"/>
        <v>Fail</v>
      </c>
      <c r="M25" t="b">
        <f>IF(Survey!F25="No",TRUE,FALSE)</f>
        <v>0</v>
      </c>
      <c r="N25" s="33">
        <f>LEN(Survey!F25)</f>
        <v>0</v>
      </c>
      <c r="O25" s="16" t="str">
        <f t="shared" si="5"/>
        <v>Pass</v>
      </c>
      <c r="P25" s="34">
        <f>MOD((LEN(Survey!H25)+2),11)</f>
        <v>2</v>
      </c>
      <c r="Q25" s="33" t="str">
        <f>IF(Survey!$L25="Prospectus fund", "Yes", "No")</f>
        <v>No</v>
      </c>
      <c r="R25" s="16" t="str">
        <f t="shared" si="6"/>
        <v>Pass</v>
      </c>
      <c r="S25" s="34">
        <f>MOD((LEN(Survey!J25)+2),11)</f>
        <v>2</v>
      </c>
      <c r="T25" s="35" t="b">
        <f>IF(OR(Survey!$M25="ETF",Survey!$M25="ETF, alternative mutual fund",Survey!$M25="Closed-end", Survey!$M25="Split share corp", Survey!$I25="Yes"),TRUE,FALSE)</f>
        <v>0</v>
      </c>
      <c r="U25" s="16" t="str">
        <f>IFERROR(IF(AND(OR(X25=Y25,Y25 = "Either"),NOT(ISBLANK(Survey!K25))),"Pass","Fail"),"Pass")</f>
        <v>Fail</v>
      </c>
      <c r="V25" s="36" cm="1">
        <f t="array" ref="V25">SUM(SUMIF(Survey!BZ25:CS25,{"&gt;0","&lt;0"})*{1,-1})</f>
        <v>0</v>
      </c>
      <c r="W25" s="38" cm="1">
        <f t="array" ref="W25">SUM(SUMIF(Survey!CC25,{"&gt;0","&lt;0"})*{1,-1})+SUM(SUMIF(Survey!CM25,{"&gt;0","&lt;0"})*{1,-1})</f>
        <v>0</v>
      </c>
      <c r="X25" s="38">
        <f>Survey!K25</f>
        <v>0</v>
      </c>
      <c r="Y25" s="37" t="str">
        <f t="shared" si="7"/>
        <v>Either</v>
      </c>
      <c r="Z25" s="16" t="str">
        <f t="shared" si="8"/>
        <v>Fail</v>
      </c>
      <c r="AA25" s="67" cm="1">
        <f t="array" ref="AA25">SUM(SUMIF(Survey!BZ25:CS25,{"&gt;0","&lt;0"})*{1,-1})+SUM(SUMIF(Survey!CU25:DN25,{"&gt;0","&lt;0"})*{1,-1})</f>
        <v>0</v>
      </c>
      <c r="AB25" s="67">
        <f>IFERROR(AA25/(Survey!$AV25),0)</f>
        <v>0</v>
      </c>
      <c r="AC25" s="128" t="b">
        <f>IF(OR(Survey!$M25="Alternative strategy or hedge",Survey!$M25="Other, illiquid",Survey!$L25="Prospectus fund"),TRUE,FALSE)</f>
        <v>0</v>
      </c>
      <c r="AD25" s="128" t="b">
        <f>NOT(ISBLANK(Survey!$M25))</f>
        <v>0</v>
      </c>
      <c r="AE25" s="16" t="str">
        <f t="shared" si="9"/>
        <v>Pass</v>
      </c>
      <c r="AF25" s="38" t="b">
        <f>NOT(ISNUMBER(SEARCH("Other",Survey!$P25)))</f>
        <v>1</v>
      </c>
      <c r="AG25" s="37" t="b">
        <f>NOT(ISBLANK(Survey!$Q25))</f>
        <v>0</v>
      </c>
      <c r="AH25" s="16" t="str">
        <f t="shared" si="10"/>
        <v>Pass</v>
      </c>
      <c r="AI25" s="143">
        <f>COUNTBLANK(Survey!$W25)</f>
        <v>1</v>
      </c>
      <c r="AJ25" s="67">
        <f>IF(AND(Survey!L25&lt;&gt;"Exempt fund",OR(Survey!$M25="ETF",Survey!$M25="ETF, alternative mutual fund",Survey!$M25="Mutual fund",Survey!$M25="Alternative mutual fund",Survey!$M25="Money market")),1,0)</f>
        <v>0</v>
      </c>
      <c r="AK25" s="16" t="str">
        <f t="shared" si="11"/>
        <v>Pass</v>
      </c>
      <c r="AL25" s="38" t="b">
        <f>NOT(ISNUMBER(SEARCH("Yes",Survey!$AA25)))</f>
        <v>1</v>
      </c>
      <c r="AM25" s="37" t="b">
        <f>IF(COUNTBLANK(Survey!$AB25:$AC25)=0,TRUE, FALSE)</f>
        <v>0</v>
      </c>
      <c r="AN25" s="16" t="str">
        <f t="shared" si="12"/>
        <v>Pass</v>
      </c>
      <c r="AO25" s="38" t="b">
        <f>NOT(ISNUMBER(SEARCH("Yes",Survey!$AD25)))</f>
        <v>1</v>
      </c>
      <c r="AP25" s="37" t="b">
        <f>NOT(ISBLANK(Survey!$AF25))</f>
        <v>0</v>
      </c>
      <c r="AQ25" s="16" t="str">
        <f t="shared" si="13"/>
        <v>Pass</v>
      </c>
      <c r="AR25" s="38" t="b">
        <f>NOT(OR(ISNUMBER(SEARCH("Other",Survey!$AF25)),ISNUMBER(SEARCH("Multiple",Survey!$AF25))))</f>
        <v>1</v>
      </c>
      <c r="AS25" s="37" t="b">
        <f>NOT(ISBLANK(Survey!$AG25))</f>
        <v>0</v>
      </c>
      <c r="AT25" s="16" t="str">
        <f t="shared" si="14"/>
        <v>Fail</v>
      </c>
      <c r="AU25" s="143">
        <f>IF(ABS(Survey!$AV25)&gt;0, 1,0)</f>
        <v>0</v>
      </c>
      <c r="AV25" s="143">
        <f>IF(COUNTBLANK(Survey!$AJ25)=0,1,0)</f>
        <v>0</v>
      </c>
      <c r="AW25" s="16" t="str">
        <f t="shared" si="15"/>
        <v>Pass</v>
      </c>
      <c r="AX25" s="143">
        <f>IF(ISBLANK(Survey!$AJ25),0,1)</f>
        <v>0</v>
      </c>
      <c r="AY25" s="165">
        <f>COUNTBLANK(Survey!$AK25)</f>
        <v>1</v>
      </c>
      <c r="AZ25" s="16" t="str">
        <f t="shared" si="16"/>
        <v>Pass</v>
      </c>
      <c r="BA25" s="143">
        <f>IF(OR(Survey!$AK25="Closed",ISBLANK(Survey!$AK25)),0,1)</f>
        <v>0</v>
      </c>
      <c r="BB25" s="165">
        <f>IF(ISBLANK(Survey!$AL25),1,0)</f>
        <v>1</v>
      </c>
      <c r="BC25" s="147" t="str" cm="1">
        <f t="array" ref="BC25">IF(OR(IF(OR($BE25+$BF25 = 2, $BG25=1), FALSE, TRUE), AND($BD25:$BD25 = 0)),"Pass","Fail")</f>
        <v>Pass</v>
      </c>
      <c r="BD25" s="143">
        <f>COUNTBLANK(Survey!$AM25:$AO25)</f>
        <v>3</v>
      </c>
      <c r="BE25" s="143">
        <f>IF(Survey!$I25="Yes",1,0)</f>
        <v>0</v>
      </c>
      <c r="BF25" s="143">
        <f>IF(OR(Survey!$M25="Mutual fund",Survey!$M25="Alternative mutual fund",Survey!$M25="Money market"),1,0)</f>
        <v>0</v>
      </c>
      <c r="BG25" s="148">
        <f>IF(OR(Survey!$M25="ETF",Survey!$M25="ETF, alternative mutual fund"),1,0)</f>
        <v>0</v>
      </c>
      <c r="BH25" s="16" t="str">
        <f t="shared" si="17"/>
        <v>Pass</v>
      </c>
      <c r="BI25" s="38" t="b">
        <f>OR(ISNUMBER(SEARCH("Yes",Survey!$AO25)),ISBLANK(Survey!$AO25))</f>
        <v>1</v>
      </c>
      <c r="BJ25" s="67" t="b">
        <f>NOT(ISBLANK(Survey!$AP25))</f>
        <v>0</v>
      </c>
      <c r="BK25" s="16" t="str">
        <f t="shared" si="18"/>
        <v>Pass</v>
      </c>
      <c r="BL25" s="143">
        <f>IF(Survey!$AW25=0, 0,1)</f>
        <v>0</v>
      </c>
      <c r="BM25" s="67">
        <f>Survey!$AQ25</f>
        <v>0</v>
      </c>
      <c r="BN25" s="67">
        <f>IFERROR((Survey!$AX25-ABS(Survey!$AY25)-ABS(Survey!$BD25))/Survey!$AW25,0)</f>
        <v>0</v>
      </c>
      <c r="BO25" s="67">
        <f>IF(AND($BM25&gt;$BN25-0.2,$BM25&lt;$BN25+0.2,ISBLANK(Survey!$AQ25)=FALSE),0,1)</f>
        <v>1</v>
      </c>
      <c r="BP25" s="165">
        <f>IF(ISBLANK(Survey!$AR25),1,0)</f>
        <v>1</v>
      </c>
      <c r="BQ25" s="16" t="str">
        <f t="shared" si="19"/>
        <v>Pass</v>
      </c>
      <c r="BR25" s="143">
        <f>IF(Survey!$AW25=0, 0,1)</f>
        <v>0</v>
      </c>
      <c r="BS25" s="67">
        <f>IF(AND(Survey!$AS25&gt;=0,Survey!$AS25&lt;=0.2,Survey!$AS25&lt;&gt;""),0,1)</f>
        <v>1</v>
      </c>
      <c r="BT25" s="143">
        <f>IF(ISBLANK(Survey!$AT25),1,0)</f>
        <v>1</v>
      </c>
      <c r="BU25" s="16" t="str">
        <f t="shared" si="20"/>
        <v>Fail</v>
      </c>
      <c r="BV25" s="165">
        <f>Survey!$AU25</f>
        <v>0</v>
      </c>
      <c r="BW25" s="16" t="str">
        <f t="shared" si="21"/>
        <v>Pass</v>
      </c>
      <c r="BX25" s="36">
        <f>Survey!$AV25</f>
        <v>0</v>
      </c>
      <c r="BY25" s="176">
        <f>Survey!$AW25+Survey!$AX25-ABS(Survey!$AY25)+ABS(Survey!$AZ25)-ABS(Survey!$BA25)+ABS(Survey!$BB25)-ABS(Survey!$BC25)-ABS(Survey!$BD25)+Survey!$BE25</f>
        <v>0</v>
      </c>
      <c r="BZ25" s="35">
        <f t="shared" si="22"/>
        <v>0</v>
      </c>
      <c r="CA25" s="17">
        <f t="shared" si="23"/>
        <v>0</v>
      </c>
      <c r="CB25" s="16" t="str">
        <f t="shared" si="24"/>
        <v>Pass</v>
      </c>
      <c r="CC25" s="38" t="b">
        <f>IF(ABS(Survey!$BE25)=0,TRUE,FALSE)</f>
        <v>1</v>
      </c>
      <c r="CD25" s="37" t="b">
        <f>NOT(ISBLANK(Survey!$BF25))</f>
        <v>0</v>
      </c>
      <c r="CE25" t="str">
        <f t="shared" si="25"/>
        <v>Fail</v>
      </c>
      <c r="CF25" s="29">
        <f>Survey!$AV25</f>
        <v>0</v>
      </c>
      <c r="CG25" s="29" cm="1">
        <f t="array" ref="CG25">SUM(SUMIF(Survey!BH25:BO25,{"&gt;0","&lt;0"})*{1,-1})-SUM(SUMIF(Survey!BQ25:BX25,{"&gt;0","&lt;0"})*{1,-1})</f>
        <v>0</v>
      </c>
      <c r="CH25" s="35" t="str">
        <f t="shared" si="26"/>
        <v>No holdings</v>
      </c>
      <c r="CI25">
        <f t="shared" si="27"/>
        <v>0</v>
      </c>
      <c r="CJ25" s="16" t="str">
        <f t="shared" si="28"/>
        <v>Fail</v>
      </c>
      <c r="CK25" s="36">
        <f>Survey!$AV25</f>
        <v>0</v>
      </c>
      <c r="CL25" s="36" cm="1">
        <f t="array" ref="CL25">SUM(SUMIF(Survey!BZ25:CS25,{"&gt;0","&lt;0"})*{1,-1})-SUM(SUMIF(Survey!CU25:DN25,{"&gt;0","&lt;0"})*{1,-1})</f>
        <v>0</v>
      </c>
      <c r="CM25" s="35" t="str">
        <f t="shared" si="29"/>
        <v>No holdings</v>
      </c>
      <c r="CN25" s="17">
        <f t="shared" si="30"/>
        <v>0</v>
      </c>
      <c r="CO25" s="16" t="str">
        <f t="shared" si="31"/>
        <v>Pass</v>
      </c>
      <c r="CP25" s="38" t="b">
        <f>IF(ABS(Survey!$CS25)=0,TRUE,FALSE)</f>
        <v>1</v>
      </c>
      <c r="CQ25" s="37" t="b">
        <f>NOT(ISBLANK(Survey!$CT25))</f>
        <v>0</v>
      </c>
      <c r="CR25" s="16" t="str">
        <f t="shared" si="32"/>
        <v>Pass</v>
      </c>
      <c r="CS25" s="38" t="b">
        <f>IF(ABS(Survey!$DN25)=0,TRUE,FALSE)</f>
        <v>1</v>
      </c>
      <c r="CT25" s="37" t="b">
        <f>NOT(ISBLANK(Survey!$DO25))</f>
        <v>0</v>
      </c>
      <c r="CU25" t="str">
        <f t="shared" si="33"/>
        <v>Pass</v>
      </c>
      <c r="CV25" s="29" cm="1">
        <f t="array" ref="CV25">SUM(SUMIF(Survey!CO25,{"&gt;0","&lt;0"})*{1,-1})+SUM(SUMIF(Survey!DJ25,{"&gt;0","&lt;0"})*{1,-1})</f>
        <v>0</v>
      </c>
      <c r="CW25" s="29">
        <f>SUM(SUMIF(Survey!DQ25:DW25,{"&gt;0","&lt;0"})*{1,-1})+SUM(SUMIF(Survey!DY25:EE25,{"&gt;0","&lt;0"})*{1,-1})</f>
        <v>0</v>
      </c>
      <c r="CX25">
        <f t="shared" si="34"/>
        <v>0</v>
      </c>
      <c r="CY25">
        <f t="shared" si="35"/>
        <v>0</v>
      </c>
      <c r="CZ25" s="16" t="str">
        <f t="shared" si="36"/>
        <v>Pass</v>
      </c>
      <c r="DA25" s="38" t="b">
        <f>IF(ABS(Survey!$DW25)=0,TRUE,FALSE)</f>
        <v>1</v>
      </c>
      <c r="DB25" s="37" t="b">
        <f>NOT(ISBLANK(Survey!DX25))</f>
        <v>0</v>
      </c>
      <c r="DC25" s="16" t="str">
        <f t="shared" si="37"/>
        <v>Pass</v>
      </c>
      <c r="DD25" s="38" t="b">
        <f>IF(ABS(Survey!$EE25)=0,TRUE,FALSE)</f>
        <v>1</v>
      </c>
      <c r="DE25" s="37" t="b">
        <f>NOT(ISBLANK(Survey!$EF25))</f>
        <v>0</v>
      </c>
      <c r="DF25" s="16" t="str">
        <f t="shared" si="38"/>
        <v>Fail</v>
      </c>
      <c r="DG25" s="36">
        <f>SUM(SUMIF(Survey!EL25:EN25,{"&gt;0","&lt;0"})*{1,-1})</f>
        <v>0</v>
      </c>
      <c r="DH25">
        <f t="shared" si="39"/>
        <v>0</v>
      </c>
      <c r="DI25">
        <f t="shared" si="40"/>
        <v>100</v>
      </c>
      <c r="DJ25" s="35" t="b">
        <f>IF(OR(Survey!$M25="ETF",Survey!$M25="ETF, alternative mutual fund",Survey!$M25="Closed-end", Survey!$M25="Split share corp"),TRUE,FALSE)</f>
        <v>0</v>
      </c>
      <c r="DK25" s="16" t="str">
        <f t="shared" si="41"/>
        <v>Fail</v>
      </c>
      <c r="DL25" s="36">
        <f>SUM(SUMIF(Survey!EP25:EV25,{"&gt;0","&lt;0"})*{1,-1})</f>
        <v>0</v>
      </c>
      <c r="DM25">
        <f t="shared" si="42"/>
        <v>0</v>
      </c>
      <c r="DN25" s="17">
        <f t="shared" si="43"/>
        <v>100</v>
      </c>
      <c r="DO25" s="16" t="str">
        <f t="shared" si="44"/>
        <v>Fail</v>
      </c>
      <c r="DP25" s="36">
        <f>SUM(SUMIF(Survey!EX25:FD25,{"&gt;0","&lt;0"})*{1,-1})</f>
        <v>0</v>
      </c>
      <c r="DQ25">
        <f t="shared" si="45"/>
        <v>0</v>
      </c>
      <c r="DR25" s="17">
        <f t="shared" si="46"/>
        <v>100</v>
      </c>
    </row>
    <row r="26" spans="1:122">
      <c r="A26">
        <v>26</v>
      </c>
      <c r="B26" t="str">
        <f t="shared" si="0"/>
        <v>Pass</v>
      </c>
      <c r="C26" t="str">
        <f>IF(COUNTBLANK(Survey!B26:FE26)=$C$2, "Pass", "Fail")</f>
        <v>Pass</v>
      </c>
      <c r="D26" t="str">
        <f t="shared" si="1"/>
        <v>Fail</v>
      </c>
      <c r="E26" t="str">
        <f>IF(OR(ISBLANK(Survey!AJ26),COUNTIF(G26:BB26,"Fail")),"Fail","Pass")</f>
        <v>Fail</v>
      </c>
      <c r="G26" s="16" t="str">
        <f t="shared" si="2"/>
        <v>Fail</v>
      </c>
      <c r="H26" s="177">
        <f>COUNTBLANK(Survey!B26:D26)+COUNTBLANK(Survey!G26)+COUNTBLANK(Survey!I26)+COUNTBLANK(Survey!K26:M26)+COUNTBLANK(Survey!P26)+COUNTBLANK(Survey!S26:U26)+COUNTBLANK(Survey!Y26:AA26)+COUNTBLANK(Survey!AD26:AE26)+COUNTBLANK(Survey!AI26:AI26)</f>
        <v>18</v>
      </c>
      <c r="I26" s="16" t="str">
        <f t="shared" si="3"/>
        <v>Fail</v>
      </c>
      <c r="J26" t="b">
        <f>IF(Survey!E26="No",TRUE,FALSE)</f>
        <v>0</v>
      </c>
      <c r="K26" s="34">
        <f>LEN(Survey!E26)</f>
        <v>0</v>
      </c>
      <c r="L26" s="16" t="str">
        <f t="shared" si="4"/>
        <v>Fail</v>
      </c>
      <c r="M26" t="b">
        <f>IF(Survey!F26="No",TRUE,FALSE)</f>
        <v>0</v>
      </c>
      <c r="N26" s="33">
        <f>LEN(Survey!F26)</f>
        <v>0</v>
      </c>
      <c r="O26" s="16" t="str">
        <f t="shared" si="5"/>
        <v>Pass</v>
      </c>
      <c r="P26" s="34">
        <f>MOD((LEN(Survey!H26)+2),11)</f>
        <v>2</v>
      </c>
      <c r="Q26" s="33" t="str">
        <f>IF(Survey!$L26="Prospectus fund", "Yes", "No")</f>
        <v>No</v>
      </c>
      <c r="R26" s="16" t="str">
        <f t="shared" si="6"/>
        <v>Pass</v>
      </c>
      <c r="S26" s="34">
        <f>MOD((LEN(Survey!J26)+2),11)</f>
        <v>2</v>
      </c>
      <c r="T26" s="35" t="b">
        <f>IF(OR(Survey!$M26="ETF",Survey!$M26="ETF, alternative mutual fund",Survey!$M26="Closed-end", Survey!$M26="Split share corp", Survey!$I26="Yes"),TRUE,FALSE)</f>
        <v>0</v>
      </c>
      <c r="U26" s="16" t="str">
        <f>IFERROR(IF(AND(OR(X26=Y26,Y26 = "Either"),NOT(ISBLANK(Survey!K26))),"Pass","Fail"),"Pass")</f>
        <v>Fail</v>
      </c>
      <c r="V26" s="36" cm="1">
        <f t="array" ref="V26">SUM(SUMIF(Survey!BZ26:CS26,{"&gt;0","&lt;0"})*{1,-1})</f>
        <v>0</v>
      </c>
      <c r="W26" s="38" cm="1">
        <f t="array" ref="W26">SUM(SUMIF(Survey!CC26,{"&gt;0","&lt;0"})*{1,-1})+SUM(SUMIF(Survey!CM26,{"&gt;0","&lt;0"})*{1,-1})</f>
        <v>0</v>
      </c>
      <c r="X26" s="38">
        <f>Survey!K26</f>
        <v>0</v>
      </c>
      <c r="Y26" s="37" t="str">
        <f t="shared" si="7"/>
        <v>Either</v>
      </c>
      <c r="Z26" s="16" t="str">
        <f t="shared" si="8"/>
        <v>Fail</v>
      </c>
      <c r="AA26" s="67" cm="1">
        <f t="array" ref="AA26">SUM(SUMIF(Survey!BZ26:CS26,{"&gt;0","&lt;0"})*{1,-1})+SUM(SUMIF(Survey!CU26:DN26,{"&gt;0","&lt;0"})*{1,-1})</f>
        <v>0</v>
      </c>
      <c r="AB26" s="67">
        <f>IFERROR(AA26/(Survey!$AV26),0)</f>
        <v>0</v>
      </c>
      <c r="AC26" s="128" t="b">
        <f>IF(OR(Survey!$M26="Alternative strategy or hedge",Survey!$M26="Other, illiquid",Survey!$L26="Prospectus fund"),TRUE,FALSE)</f>
        <v>0</v>
      </c>
      <c r="AD26" s="128" t="b">
        <f>NOT(ISBLANK(Survey!$M26))</f>
        <v>0</v>
      </c>
      <c r="AE26" s="16" t="str">
        <f t="shared" si="9"/>
        <v>Pass</v>
      </c>
      <c r="AF26" s="38" t="b">
        <f>NOT(ISNUMBER(SEARCH("Other",Survey!$P26)))</f>
        <v>1</v>
      </c>
      <c r="AG26" s="37" t="b">
        <f>NOT(ISBLANK(Survey!$Q26))</f>
        <v>0</v>
      </c>
      <c r="AH26" s="16" t="str">
        <f t="shared" si="10"/>
        <v>Pass</v>
      </c>
      <c r="AI26" s="143">
        <f>COUNTBLANK(Survey!$W26)</f>
        <v>1</v>
      </c>
      <c r="AJ26" s="67">
        <f>IF(AND(Survey!L26&lt;&gt;"Exempt fund",OR(Survey!$M26="ETF",Survey!$M26="ETF, alternative mutual fund",Survey!$M26="Mutual fund",Survey!$M26="Alternative mutual fund",Survey!$M26="Money market")),1,0)</f>
        <v>0</v>
      </c>
      <c r="AK26" s="16" t="str">
        <f t="shared" si="11"/>
        <v>Pass</v>
      </c>
      <c r="AL26" s="38" t="b">
        <f>NOT(ISNUMBER(SEARCH("Yes",Survey!$AA26)))</f>
        <v>1</v>
      </c>
      <c r="AM26" s="37" t="b">
        <f>IF(COUNTBLANK(Survey!$AB26:$AC26)=0,TRUE, FALSE)</f>
        <v>0</v>
      </c>
      <c r="AN26" s="16" t="str">
        <f t="shared" si="12"/>
        <v>Pass</v>
      </c>
      <c r="AO26" s="38" t="b">
        <f>NOT(ISNUMBER(SEARCH("Yes",Survey!$AD26)))</f>
        <v>1</v>
      </c>
      <c r="AP26" s="37" t="b">
        <f>NOT(ISBLANK(Survey!$AF26))</f>
        <v>0</v>
      </c>
      <c r="AQ26" s="16" t="str">
        <f t="shared" si="13"/>
        <v>Pass</v>
      </c>
      <c r="AR26" s="38" t="b">
        <f>NOT(OR(ISNUMBER(SEARCH("Other",Survey!$AF26)),ISNUMBER(SEARCH("Multiple",Survey!$AF26))))</f>
        <v>1</v>
      </c>
      <c r="AS26" s="37" t="b">
        <f>NOT(ISBLANK(Survey!$AG26))</f>
        <v>0</v>
      </c>
      <c r="AT26" s="16" t="str">
        <f t="shared" si="14"/>
        <v>Fail</v>
      </c>
      <c r="AU26" s="143">
        <f>IF(ABS(Survey!$AV26)&gt;0, 1,0)</f>
        <v>0</v>
      </c>
      <c r="AV26" s="143">
        <f>IF(COUNTBLANK(Survey!$AJ26)=0,1,0)</f>
        <v>0</v>
      </c>
      <c r="AW26" s="16" t="str">
        <f t="shared" si="15"/>
        <v>Pass</v>
      </c>
      <c r="AX26" s="143">
        <f>IF(ISBLANK(Survey!$AJ26),0,1)</f>
        <v>0</v>
      </c>
      <c r="AY26" s="165">
        <f>COUNTBLANK(Survey!$AK26)</f>
        <v>1</v>
      </c>
      <c r="AZ26" s="16" t="str">
        <f t="shared" si="16"/>
        <v>Pass</v>
      </c>
      <c r="BA26" s="143">
        <f>IF(OR(Survey!$AK26="Closed",ISBLANK(Survey!$AK26)),0,1)</f>
        <v>0</v>
      </c>
      <c r="BB26" s="165">
        <f>IF(ISBLANK(Survey!$AL26),1,0)</f>
        <v>1</v>
      </c>
      <c r="BC26" s="147" t="str" cm="1">
        <f t="array" ref="BC26">IF(OR(IF(OR($BE26+$BF26 = 2, $BG26=1), FALSE, TRUE), AND($BD26:$BD26 = 0)),"Pass","Fail")</f>
        <v>Pass</v>
      </c>
      <c r="BD26" s="143">
        <f>COUNTBLANK(Survey!$AM26:$AO26)</f>
        <v>3</v>
      </c>
      <c r="BE26" s="143">
        <f>IF(Survey!$I26="Yes",1,0)</f>
        <v>0</v>
      </c>
      <c r="BF26" s="143">
        <f>IF(OR(Survey!$M26="Mutual fund",Survey!$M26="Alternative mutual fund",Survey!$M26="Money market"),1,0)</f>
        <v>0</v>
      </c>
      <c r="BG26" s="148">
        <f>IF(OR(Survey!$M26="ETF",Survey!$M26="ETF, alternative mutual fund"),1,0)</f>
        <v>0</v>
      </c>
      <c r="BH26" s="16" t="str">
        <f t="shared" si="17"/>
        <v>Pass</v>
      </c>
      <c r="BI26" s="38" t="b">
        <f>OR(ISNUMBER(SEARCH("Yes",Survey!$AO26)),ISBLANK(Survey!$AO26))</f>
        <v>1</v>
      </c>
      <c r="BJ26" s="67" t="b">
        <f>NOT(ISBLANK(Survey!$AP26))</f>
        <v>0</v>
      </c>
      <c r="BK26" s="16" t="str">
        <f t="shared" si="18"/>
        <v>Pass</v>
      </c>
      <c r="BL26" s="143">
        <f>IF(Survey!$AW26=0, 0,1)</f>
        <v>0</v>
      </c>
      <c r="BM26" s="67">
        <f>Survey!$AQ26</f>
        <v>0</v>
      </c>
      <c r="BN26" s="67">
        <f>IFERROR((Survey!$AX26-ABS(Survey!$AY26)-ABS(Survey!$BD26))/Survey!$AW26,0)</f>
        <v>0</v>
      </c>
      <c r="BO26" s="67">
        <f>IF(AND($BM26&gt;$BN26-0.2,$BM26&lt;$BN26+0.2,ISBLANK(Survey!$AQ26)=FALSE),0,1)</f>
        <v>1</v>
      </c>
      <c r="BP26" s="165">
        <f>IF(ISBLANK(Survey!$AR26),1,0)</f>
        <v>1</v>
      </c>
      <c r="BQ26" s="16" t="str">
        <f t="shared" si="19"/>
        <v>Pass</v>
      </c>
      <c r="BR26" s="143">
        <f>IF(Survey!$AW26=0, 0,1)</f>
        <v>0</v>
      </c>
      <c r="BS26" s="67">
        <f>IF(AND(Survey!$AS26&gt;=0,Survey!$AS26&lt;=0.2,Survey!$AS26&lt;&gt;""),0,1)</f>
        <v>1</v>
      </c>
      <c r="BT26" s="143">
        <f>IF(ISBLANK(Survey!$AT26),1,0)</f>
        <v>1</v>
      </c>
      <c r="BU26" s="16" t="str">
        <f t="shared" si="20"/>
        <v>Fail</v>
      </c>
      <c r="BV26" s="165">
        <f>Survey!$AU26</f>
        <v>0</v>
      </c>
      <c r="BW26" s="16" t="str">
        <f t="shared" si="21"/>
        <v>Pass</v>
      </c>
      <c r="BX26" s="36">
        <f>Survey!$AV26</f>
        <v>0</v>
      </c>
      <c r="BY26" s="176">
        <f>Survey!$AW26+Survey!$AX26-ABS(Survey!$AY26)+ABS(Survey!$AZ26)-ABS(Survey!$BA26)+ABS(Survey!$BB26)-ABS(Survey!$BC26)-ABS(Survey!$BD26)+Survey!$BE26</f>
        <v>0</v>
      </c>
      <c r="BZ26" s="35">
        <f t="shared" si="22"/>
        <v>0</v>
      </c>
      <c r="CA26" s="17">
        <f t="shared" si="23"/>
        <v>0</v>
      </c>
      <c r="CB26" s="16" t="str">
        <f t="shared" si="24"/>
        <v>Pass</v>
      </c>
      <c r="CC26" s="38" t="b">
        <f>IF(ABS(Survey!$BE26)=0,TRUE,FALSE)</f>
        <v>1</v>
      </c>
      <c r="CD26" s="37" t="b">
        <f>NOT(ISBLANK(Survey!$BF26))</f>
        <v>0</v>
      </c>
      <c r="CE26" t="str">
        <f t="shared" si="25"/>
        <v>Fail</v>
      </c>
      <c r="CF26" s="29">
        <f>Survey!$AV26</f>
        <v>0</v>
      </c>
      <c r="CG26" s="29" cm="1">
        <f t="array" ref="CG26">SUM(SUMIF(Survey!BH26:BO26,{"&gt;0","&lt;0"})*{1,-1})-SUM(SUMIF(Survey!BQ26:BX26,{"&gt;0","&lt;0"})*{1,-1})</f>
        <v>0</v>
      </c>
      <c r="CH26" s="35" t="str">
        <f t="shared" si="26"/>
        <v>No holdings</v>
      </c>
      <c r="CI26">
        <f t="shared" si="27"/>
        <v>0</v>
      </c>
      <c r="CJ26" s="16" t="str">
        <f t="shared" si="28"/>
        <v>Fail</v>
      </c>
      <c r="CK26" s="36">
        <f>Survey!$AV26</f>
        <v>0</v>
      </c>
      <c r="CL26" s="36" cm="1">
        <f t="array" ref="CL26">SUM(SUMIF(Survey!BZ26:CS26,{"&gt;0","&lt;0"})*{1,-1})-SUM(SUMIF(Survey!CU26:DN26,{"&gt;0","&lt;0"})*{1,-1})</f>
        <v>0</v>
      </c>
      <c r="CM26" s="35" t="str">
        <f t="shared" si="29"/>
        <v>No holdings</v>
      </c>
      <c r="CN26" s="17">
        <f t="shared" si="30"/>
        <v>0</v>
      </c>
      <c r="CO26" s="16" t="str">
        <f t="shared" si="31"/>
        <v>Pass</v>
      </c>
      <c r="CP26" s="38" t="b">
        <f>IF(ABS(Survey!$CS26)=0,TRUE,FALSE)</f>
        <v>1</v>
      </c>
      <c r="CQ26" s="37" t="b">
        <f>NOT(ISBLANK(Survey!$CT26))</f>
        <v>0</v>
      </c>
      <c r="CR26" s="16" t="str">
        <f t="shared" si="32"/>
        <v>Pass</v>
      </c>
      <c r="CS26" s="38" t="b">
        <f>IF(ABS(Survey!$DN26)=0,TRUE,FALSE)</f>
        <v>1</v>
      </c>
      <c r="CT26" s="37" t="b">
        <f>NOT(ISBLANK(Survey!$DO26))</f>
        <v>0</v>
      </c>
      <c r="CU26" t="str">
        <f t="shared" si="33"/>
        <v>Pass</v>
      </c>
      <c r="CV26" s="29" cm="1">
        <f t="array" ref="CV26">SUM(SUMIF(Survey!CO26,{"&gt;0","&lt;0"})*{1,-1})+SUM(SUMIF(Survey!DJ26,{"&gt;0","&lt;0"})*{1,-1})</f>
        <v>0</v>
      </c>
      <c r="CW26" s="29">
        <f>SUM(SUMIF(Survey!DQ26:DW26,{"&gt;0","&lt;0"})*{1,-1})+SUM(SUMIF(Survey!DY26:EE26,{"&gt;0","&lt;0"})*{1,-1})</f>
        <v>0</v>
      </c>
      <c r="CX26">
        <f t="shared" si="34"/>
        <v>0</v>
      </c>
      <c r="CY26">
        <f t="shared" si="35"/>
        <v>0</v>
      </c>
      <c r="CZ26" s="16" t="str">
        <f t="shared" si="36"/>
        <v>Pass</v>
      </c>
      <c r="DA26" s="38" t="b">
        <f>IF(ABS(Survey!$DW26)=0,TRUE,FALSE)</f>
        <v>1</v>
      </c>
      <c r="DB26" s="37" t="b">
        <f>NOT(ISBLANK(Survey!DX26))</f>
        <v>0</v>
      </c>
      <c r="DC26" s="16" t="str">
        <f t="shared" si="37"/>
        <v>Pass</v>
      </c>
      <c r="DD26" s="38" t="b">
        <f>IF(ABS(Survey!$EE26)=0,TRUE,FALSE)</f>
        <v>1</v>
      </c>
      <c r="DE26" s="37" t="b">
        <f>NOT(ISBLANK(Survey!$EF26))</f>
        <v>0</v>
      </c>
      <c r="DF26" s="16" t="str">
        <f t="shared" si="38"/>
        <v>Fail</v>
      </c>
      <c r="DG26" s="36">
        <f>SUM(SUMIF(Survey!EL26:EN26,{"&gt;0","&lt;0"})*{1,-1})</f>
        <v>0</v>
      </c>
      <c r="DH26">
        <f t="shared" si="39"/>
        <v>0</v>
      </c>
      <c r="DI26">
        <f t="shared" si="40"/>
        <v>100</v>
      </c>
      <c r="DJ26" s="35" t="b">
        <f>IF(OR(Survey!$M26="ETF",Survey!$M26="ETF, alternative mutual fund",Survey!$M26="Closed-end", Survey!$M26="Split share corp"),TRUE,FALSE)</f>
        <v>0</v>
      </c>
      <c r="DK26" s="16" t="str">
        <f t="shared" si="41"/>
        <v>Fail</v>
      </c>
      <c r="DL26" s="36">
        <f>SUM(SUMIF(Survey!EP26:EV26,{"&gt;0","&lt;0"})*{1,-1})</f>
        <v>0</v>
      </c>
      <c r="DM26">
        <f t="shared" si="42"/>
        <v>0</v>
      </c>
      <c r="DN26" s="17">
        <f t="shared" si="43"/>
        <v>100</v>
      </c>
      <c r="DO26" s="16" t="str">
        <f t="shared" si="44"/>
        <v>Fail</v>
      </c>
      <c r="DP26" s="36">
        <f>SUM(SUMIF(Survey!EX26:FD26,{"&gt;0","&lt;0"})*{1,-1})</f>
        <v>0</v>
      </c>
      <c r="DQ26">
        <f t="shared" si="45"/>
        <v>0</v>
      </c>
      <c r="DR26" s="17">
        <f t="shared" si="46"/>
        <v>100</v>
      </c>
    </row>
    <row r="27" spans="1:122">
      <c r="A27">
        <v>27</v>
      </c>
      <c r="B27" t="str">
        <f t="shared" si="0"/>
        <v>Pass</v>
      </c>
      <c r="C27" t="str">
        <f>IF(COUNTBLANK(Survey!B27:FE27)=$C$2, "Pass", "Fail")</f>
        <v>Pass</v>
      </c>
      <c r="D27" t="str">
        <f t="shared" si="1"/>
        <v>Fail</v>
      </c>
      <c r="E27" t="str">
        <f>IF(OR(ISBLANK(Survey!AJ27),COUNTIF(G27:BB27,"Fail")),"Fail","Pass")</f>
        <v>Fail</v>
      </c>
      <c r="G27" s="16" t="str">
        <f t="shared" si="2"/>
        <v>Fail</v>
      </c>
      <c r="H27" s="177">
        <f>COUNTBLANK(Survey!B27:D27)+COUNTBLANK(Survey!G27)+COUNTBLANK(Survey!I27)+COUNTBLANK(Survey!K27:M27)+COUNTBLANK(Survey!P27)+COUNTBLANK(Survey!S27:U27)+COUNTBLANK(Survey!Y27:AA27)+COUNTBLANK(Survey!AD27:AE27)+COUNTBLANK(Survey!AI27:AI27)</f>
        <v>18</v>
      </c>
      <c r="I27" s="16" t="str">
        <f t="shared" si="3"/>
        <v>Fail</v>
      </c>
      <c r="J27" t="b">
        <f>IF(Survey!E27="No",TRUE,FALSE)</f>
        <v>0</v>
      </c>
      <c r="K27" s="34">
        <f>LEN(Survey!E27)</f>
        <v>0</v>
      </c>
      <c r="L27" s="16" t="str">
        <f t="shared" si="4"/>
        <v>Fail</v>
      </c>
      <c r="M27" t="b">
        <f>IF(Survey!F27="No",TRUE,FALSE)</f>
        <v>0</v>
      </c>
      <c r="N27" s="33">
        <f>LEN(Survey!F27)</f>
        <v>0</v>
      </c>
      <c r="O27" s="16" t="str">
        <f t="shared" si="5"/>
        <v>Pass</v>
      </c>
      <c r="P27" s="34">
        <f>MOD((LEN(Survey!H27)+2),11)</f>
        <v>2</v>
      </c>
      <c r="Q27" s="33" t="str">
        <f>IF(Survey!$L27="Prospectus fund", "Yes", "No")</f>
        <v>No</v>
      </c>
      <c r="R27" s="16" t="str">
        <f t="shared" si="6"/>
        <v>Pass</v>
      </c>
      <c r="S27" s="34">
        <f>MOD((LEN(Survey!J27)+2),11)</f>
        <v>2</v>
      </c>
      <c r="T27" s="35" t="b">
        <f>IF(OR(Survey!$M27="ETF",Survey!$M27="ETF, alternative mutual fund",Survey!$M27="Closed-end", Survey!$M27="Split share corp", Survey!$I27="Yes"),TRUE,FALSE)</f>
        <v>0</v>
      </c>
      <c r="U27" s="16" t="str">
        <f>IFERROR(IF(AND(OR(X27=Y27,Y27 = "Either"),NOT(ISBLANK(Survey!K27))),"Pass","Fail"),"Pass")</f>
        <v>Fail</v>
      </c>
      <c r="V27" s="36" cm="1">
        <f t="array" ref="V27">SUM(SUMIF(Survey!BZ27:CS27,{"&gt;0","&lt;0"})*{1,-1})</f>
        <v>0</v>
      </c>
      <c r="W27" s="38" cm="1">
        <f t="array" ref="W27">SUM(SUMIF(Survey!CC27,{"&gt;0","&lt;0"})*{1,-1})+SUM(SUMIF(Survey!CM27,{"&gt;0","&lt;0"})*{1,-1})</f>
        <v>0</v>
      </c>
      <c r="X27" s="38">
        <f>Survey!K27</f>
        <v>0</v>
      </c>
      <c r="Y27" s="37" t="str">
        <f t="shared" si="7"/>
        <v>Either</v>
      </c>
      <c r="Z27" s="16" t="str">
        <f t="shared" si="8"/>
        <v>Fail</v>
      </c>
      <c r="AA27" s="67" cm="1">
        <f t="array" ref="AA27">SUM(SUMIF(Survey!BZ27:CS27,{"&gt;0","&lt;0"})*{1,-1})+SUM(SUMIF(Survey!CU27:DN27,{"&gt;0","&lt;0"})*{1,-1})</f>
        <v>0</v>
      </c>
      <c r="AB27" s="67">
        <f>IFERROR(AA27/(Survey!$AV27),0)</f>
        <v>0</v>
      </c>
      <c r="AC27" s="128" t="b">
        <f>IF(OR(Survey!$M27="Alternative strategy or hedge",Survey!$M27="Other, illiquid",Survey!$L27="Prospectus fund"),TRUE,FALSE)</f>
        <v>0</v>
      </c>
      <c r="AD27" s="128" t="b">
        <f>NOT(ISBLANK(Survey!$M27))</f>
        <v>0</v>
      </c>
      <c r="AE27" s="16" t="str">
        <f t="shared" si="9"/>
        <v>Pass</v>
      </c>
      <c r="AF27" s="38" t="b">
        <f>NOT(ISNUMBER(SEARCH("Other",Survey!$P27)))</f>
        <v>1</v>
      </c>
      <c r="AG27" s="37" t="b">
        <f>NOT(ISBLANK(Survey!$Q27))</f>
        <v>0</v>
      </c>
      <c r="AH27" s="16" t="str">
        <f t="shared" si="10"/>
        <v>Pass</v>
      </c>
      <c r="AI27" s="143">
        <f>COUNTBLANK(Survey!$W27)</f>
        <v>1</v>
      </c>
      <c r="AJ27" s="67">
        <f>IF(AND(Survey!L27&lt;&gt;"Exempt fund",OR(Survey!$M27="ETF",Survey!$M27="ETF, alternative mutual fund",Survey!$M27="Mutual fund",Survey!$M27="Alternative mutual fund",Survey!$M27="Money market")),1,0)</f>
        <v>0</v>
      </c>
      <c r="AK27" s="16" t="str">
        <f t="shared" si="11"/>
        <v>Pass</v>
      </c>
      <c r="AL27" s="38" t="b">
        <f>NOT(ISNUMBER(SEARCH("Yes",Survey!$AA27)))</f>
        <v>1</v>
      </c>
      <c r="AM27" s="37" t="b">
        <f>IF(COUNTBLANK(Survey!$AB27:$AC27)=0,TRUE, FALSE)</f>
        <v>0</v>
      </c>
      <c r="AN27" s="16" t="str">
        <f t="shared" si="12"/>
        <v>Pass</v>
      </c>
      <c r="AO27" s="38" t="b">
        <f>NOT(ISNUMBER(SEARCH("Yes",Survey!$AD27)))</f>
        <v>1</v>
      </c>
      <c r="AP27" s="37" t="b">
        <f>NOT(ISBLANK(Survey!$AF27))</f>
        <v>0</v>
      </c>
      <c r="AQ27" s="16" t="str">
        <f t="shared" si="13"/>
        <v>Pass</v>
      </c>
      <c r="AR27" s="38" t="b">
        <f>NOT(OR(ISNUMBER(SEARCH("Other",Survey!$AF27)),ISNUMBER(SEARCH("Multiple",Survey!$AF27))))</f>
        <v>1</v>
      </c>
      <c r="AS27" s="37" t="b">
        <f>NOT(ISBLANK(Survey!$AG27))</f>
        <v>0</v>
      </c>
      <c r="AT27" s="16" t="str">
        <f t="shared" si="14"/>
        <v>Fail</v>
      </c>
      <c r="AU27" s="143">
        <f>IF(ABS(Survey!$AV27)&gt;0, 1,0)</f>
        <v>0</v>
      </c>
      <c r="AV27" s="143">
        <f>IF(COUNTBLANK(Survey!$AJ27)=0,1,0)</f>
        <v>0</v>
      </c>
      <c r="AW27" s="16" t="str">
        <f t="shared" si="15"/>
        <v>Pass</v>
      </c>
      <c r="AX27" s="143">
        <f>IF(ISBLANK(Survey!$AJ27),0,1)</f>
        <v>0</v>
      </c>
      <c r="AY27" s="165">
        <f>COUNTBLANK(Survey!$AK27)</f>
        <v>1</v>
      </c>
      <c r="AZ27" s="16" t="str">
        <f t="shared" si="16"/>
        <v>Pass</v>
      </c>
      <c r="BA27" s="143">
        <f>IF(OR(Survey!$AK27="Closed",ISBLANK(Survey!$AK27)),0,1)</f>
        <v>0</v>
      </c>
      <c r="BB27" s="165">
        <f>IF(ISBLANK(Survey!$AL27),1,0)</f>
        <v>1</v>
      </c>
      <c r="BC27" s="147" t="str" cm="1">
        <f t="array" ref="BC27">IF(OR(IF(OR($BE27+$BF27 = 2, $BG27=1), FALSE, TRUE), AND($BD27:$BD27 = 0)),"Pass","Fail")</f>
        <v>Pass</v>
      </c>
      <c r="BD27" s="143">
        <f>COUNTBLANK(Survey!$AM27:$AO27)</f>
        <v>3</v>
      </c>
      <c r="BE27" s="143">
        <f>IF(Survey!$I27="Yes",1,0)</f>
        <v>0</v>
      </c>
      <c r="BF27" s="143">
        <f>IF(OR(Survey!$M27="Mutual fund",Survey!$M27="Alternative mutual fund",Survey!$M27="Money market"),1,0)</f>
        <v>0</v>
      </c>
      <c r="BG27" s="148">
        <f>IF(OR(Survey!$M27="ETF",Survey!$M27="ETF, alternative mutual fund"),1,0)</f>
        <v>0</v>
      </c>
      <c r="BH27" s="16" t="str">
        <f t="shared" si="17"/>
        <v>Pass</v>
      </c>
      <c r="BI27" s="38" t="b">
        <f>OR(ISNUMBER(SEARCH("Yes",Survey!$AO27)),ISBLANK(Survey!$AO27))</f>
        <v>1</v>
      </c>
      <c r="BJ27" s="67" t="b">
        <f>NOT(ISBLANK(Survey!$AP27))</f>
        <v>0</v>
      </c>
      <c r="BK27" s="16" t="str">
        <f t="shared" si="18"/>
        <v>Pass</v>
      </c>
      <c r="BL27" s="143">
        <f>IF(Survey!$AW27=0, 0,1)</f>
        <v>0</v>
      </c>
      <c r="BM27" s="67">
        <f>Survey!$AQ27</f>
        <v>0</v>
      </c>
      <c r="BN27" s="67">
        <f>IFERROR((Survey!$AX27-ABS(Survey!$AY27)-ABS(Survey!$BD27))/Survey!$AW27,0)</f>
        <v>0</v>
      </c>
      <c r="BO27" s="67">
        <f>IF(AND($BM27&gt;$BN27-0.2,$BM27&lt;$BN27+0.2,ISBLANK(Survey!$AQ27)=FALSE),0,1)</f>
        <v>1</v>
      </c>
      <c r="BP27" s="165">
        <f>IF(ISBLANK(Survey!$AR27),1,0)</f>
        <v>1</v>
      </c>
      <c r="BQ27" s="16" t="str">
        <f t="shared" si="19"/>
        <v>Pass</v>
      </c>
      <c r="BR27" s="143">
        <f>IF(Survey!$AW27=0, 0,1)</f>
        <v>0</v>
      </c>
      <c r="BS27" s="67">
        <f>IF(AND(Survey!$AS27&gt;=0,Survey!$AS27&lt;=0.2,Survey!$AS27&lt;&gt;""),0,1)</f>
        <v>1</v>
      </c>
      <c r="BT27" s="143">
        <f>IF(ISBLANK(Survey!$AT27),1,0)</f>
        <v>1</v>
      </c>
      <c r="BU27" s="16" t="str">
        <f t="shared" si="20"/>
        <v>Fail</v>
      </c>
      <c r="BV27" s="165">
        <f>Survey!$AU27</f>
        <v>0</v>
      </c>
      <c r="BW27" s="16" t="str">
        <f t="shared" si="21"/>
        <v>Pass</v>
      </c>
      <c r="BX27" s="36">
        <f>Survey!$AV27</f>
        <v>0</v>
      </c>
      <c r="BY27" s="176">
        <f>Survey!$AW27+Survey!$AX27-ABS(Survey!$AY27)+ABS(Survey!$AZ27)-ABS(Survey!$BA27)+ABS(Survey!$BB27)-ABS(Survey!$BC27)-ABS(Survey!$BD27)+Survey!$BE27</f>
        <v>0</v>
      </c>
      <c r="BZ27" s="35">
        <f t="shared" si="22"/>
        <v>0</v>
      </c>
      <c r="CA27" s="17">
        <f t="shared" si="23"/>
        <v>0</v>
      </c>
      <c r="CB27" s="16" t="str">
        <f t="shared" si="24"/>
        <v>Pass</v>
      </c>
      <c r="CC27" s="38" t="b">
        <f>IF(ABS(Survey!$BE27)=0,TRUE,FALSE)</f>
        <v>1</v>
      </c>
      <c r="CD27" s="37" t="b">
        <f>NOT(ISBLANK(Survey!$BF27))</f>
        <v>0</v>
      </c>
      <c r="CE27" t="str">
        <f t="shared" si="25"/>
        <v>Fail</v>
      </c>
      <c r="CF27" s="29">
        <f>Survey!$AV27</f>
        <v>0</v>
      </c>
      <c r="CG27" s="29" cm="1">
        <f t="array" ref="CG27">SUM(SUMIF(Survey!BH27:BO27,{"&gt;0","&lt;0"})*{1,-1})-SUM(SUMIF(Survey!BQ27:BX27,{"&gt;0","&lt;0"})*{1,-1})</f>
        <v>0</v>
      </c>
      <c r="CH27" s="35" t="str">
        <f t="shared" si="26"/>
        <v>No holdings</v>
      </c>
      <c r="CI27">
        <f t="shared" si="27"/>
        <v>0</v>
      </c>
      <c r="CJ27" s="16" t="str">
        <f t="shared" si="28"/>
        <v>Fail</v>
      </c>
      <c r="CK27" s="36">
        <f>Survey!$AV27</f>
        <v>0</v>
      </c>
      <c r="CL27" s="36" cm="1">
        <f t="array" ref="CL27">SUM(SUMIF(Survey!BZ27:CS27,{"&gt;0","&lt;0"})*{1,-1})-SUM(SUMIF(Survey!CU27:DN27,{"&gt;0","&lt;0"})*{1,-1})</f>
        <v>0</v>
      </c>
      <c r="CM27" s="35" t="str">
        <f t="shared" si="29"/>
        <v>No holdings</v>
      </c>
      <c r="CN27" s="17">
        <f t="shared" si="30"/>
        <v>0</v>
      </c>
      <c r="CO27" s="16" t="str">
        <f t="shared" si="31"/>
        <v>Pass</v>
      </c>
      <c r="CP27" s="38" t="b">
        <f>IF(ABS(Survey!$CS27)=0,TRUE,FALSE)</f>
        <v>1</v>
      </c>
      <c r="CQ27" s="37" t="b">
        <f>NOT(ISBLANK(Survey!$CT27))</f>
        <v>0</v>
      </c>
      <c r="CR27" s="16" t="str">
        <f t="shared" si="32"/>
        <v>Pass</v>
      </c>
      <c r="CS27" s="38" t="b">
        <f>IF(ABS(Survey!$DN27)=0,TRUE,FALSE)</f>
        <v>1</v>
      </c>
      <c r="CT27" s="37" t="b">
        <f>NOT(ISBLANK(Survey!$DO27))</f>
        <v>0</v>
      </c>
      <c r="CU27" t="str">
        <f t="shared" si="33"/>
        <v>Pass</v>
      </c>
      <c r="CV27" s="29" cm="1">
        <f t="array" ref="CV27">SUM(SUMIF(Survey!CO27,{"&gt;0","&lt;0"})*{1,-1})+SUM(SUMIF(Survey!DJ27,{"&gt;0","&lt;0"})*{1,-1})</f>
        <v>0</v>
      </c>
      <c r="CW27" s="29">
        <f>SUM(SUMIF(Survey!DQ27:DW27,{"&gt;0","&lt;0"})*{1,-1})+SUM(SUMIF(Survey!DY27:EE27,{"&gt;0","&lt;0"})*{1,-1})</f>
        <v>0</v>
      </c>
      <c r="CX27">
        <f t="shared" si="34"/>
        <v>0</v>
      </c>
      <c r="CY27">
        <f t="shared" si="35"/>
        <v>0</v>
      </c>
      <c r="CZ27" s="16" t="str">
        <f t="shared" si="36"/>
        <v>Pass</v>
      </c>
      <c r="DA27" s="38" t="b">
        <f>IF(ABS(Survey!$DW27)=0,TRUE,FALSE)</f>
        <v>1</v>
      </c>
      <c r="DB27" s="37" t="b">
        <f>NOT(ISBLANK(Survey!DX27))</f>
        <v>0</v>
      </c>
      <c r="DC27" s="16" t="str">
        <f t="shared" si="37"/>
        <v>Pass</v>
      </c>
      <c r="DD27" s="38" t="b">
        <f>IF(ABS(Survey!$EE27)=0,TRUE,FALSE)</f>
        <v>1</v>
      </c>
      <c r="DE27" s="37" t="b">
        <f>NOT(ISBLANK(Survey!$EF27))</f>
        <v>0</v>
      </c>
      <c r="DF27" s="16" t="str">
        <f t="shared" si="38"/>
        <v>Fail</v>
      </c>
      <c r="DG27" s="36">
        <f>SUM(SUMIF(Survey!EL27:EN27,{"&gt;0","&lt;0"})*{1,-1})</f>
        <v>0</v>
      </c>
      <c r="DH27">
        <f t="shared" si="39"/>
        <v>0</v>
      </c>
      <c r="DI27">
        <f t="shared" si="40"/>
        <v>100</v>
      </c>
      <c r="DJ27" s="35" t="b">
        <f>IF(OR(Survey!$M27="ETF",Survey!$M27="ETF, alternative mutual fund",Survey!$M27="Closed-end", Survey!$M27="Split share corp"),TRUE,FALSE)</f>
        <v>0</v>
      </c>
      <c r="DK27" s="16" t="str">
        <f t="shared" si="41"/>
        <v>Fail</v>
      </c>
      <c r="DL27" s="36">
        <f>SUM(SUMIF(Survey!EP27:EV27,{"&gt;0","&lt;0"})*{1,-1})</f>
        <v>0</v>
      </c>
      <c r="DM27">
        <f t="shared" si="42"/>
        <v>0</v>
      </c>
      <c r="DN27" s="17">
        <f t="shared" si="43"/>
        <v>100</v>
      </c>
      <c r="DO27" s="16" t="str">
        <f t="shared" si="44"/>
        <v>Fail</v>
      </c>
      <c r="DP27" s="36">
        <f>SUM(SUMIF(Survey!EX27:FD27,{"&gt;0","&lt;0"})*{1,-1})</f>
        <v>0</v>
      </c>
      <c r="DQ27">
        <f t="shared" si="45"/>
        <v>0</v>
      </c>
      <c r="DR27" s="17">
        <f t="shared" si="46"/>
        <v>100</v>
      </c>
    </row>
    <row r="28" spans="1:122">
      <c r="A28">
        <v>28</v>
      </c>
      <c r="B28" t="str">
        <f t="shared" si="0"/>
        <v>Pass</v>
      </c>
      <c r="C28" t="str">
        <f>IF(COUNTBLANK(Survey!B28:FE28)=$C$2, "Pass", "Fail")</f>
        <v>Pass</v>
      </c>
      <c r="D28" t="str">
        <f t="shared" si="1"/>
        <v>Fail</v>
      </c>
      <c r="E28" t="str">
        <f>IF(OR(ISBLANK(Survey!AJ28),COUNTIF(G28:BB28,"Fail")),"Fail","Pass")</f>
        <v>Fail</v>
      </c>
      <c r="G28" s="16" t="str">
        <f t="shared" si="2"/>
        <v>Fail</v>
      </c>
      <c r="H28" s="177">
        <f>COUNTBLANK(Survey!B28:D28)+COUNTBLANK(Survey!G28)+COUNTBLANK(Survey!I28)+COUNTBLANK(Survey!K28:M28)+COUNTBLANK(Survey!P28)+COUNTBLANK(Survey!S28:U28)+COUNTBLANK(Survey!Y28:AA28)+COUNTBLANK(Survey!AD28:AE28)+COUNTBLANK(Survey!AI28:AI28)</f>
        <v>18</v>
      </c>
      <c r="I28" s="16" t="str">
        <f t="shared" si="3"/>
        <v>Fail</v>
      </c>
      <c r="J28" t="b">
        <f>IF(Survey!E28="No",TRUE,FALSE)</f>
        <v>0</v>
      </c>
      <c r="K28" s="34">
        <f>LEN(Survey!E28)</f>
        <v>0</v>
      </c>
      <c r="L28" s="16" t="str">
        <f t="shared" si="4"/>
        <v>Fail</v>
      </c>
      <c r="M28" t="b">
        <f>IF(Survey!F28="No",TRUE,FALSE)</f>
        <v>0</v>
      </c>
      <c r="N28" s="33">
        <f>LEN(Survey!F28)</f>
        <v>0</v>
      </c>
      <c r="O28" s="16" t="str">
        <f t="shared" si="5"/>
        <v>Pass</v>
      </c>
      <c r="P28" s="34">
        <f>MOD((LEN(Survey!H28)+2),11)</f>
        <v>2</v>
      </c>
      <c r="Q28" s="33" t="str">
        <f>IF(Survey!$L28="Prospectus fund", "Yes", "No")</f>
        <v>No</v>
      </c>
      <c r="R28" s="16" t="str">
        <f t="shared" si="6"/>
        <v>Pass</v>
      </c>
      <c r="S28" s="34">
        <f>MOD((LEN(Survey!J28)+2),11)</f>
        <v>2</v>
      </c>
      <c r="T28" s="35" t="b">
        <f>IF(OR(Survey!$M28="ETF",Survey!$M28="ETF, alternative mutual fund",Survey!$M28="Closed-end", Survey!$M28="Split share corp", Survey!$I28="Yes"),TRUE,FALSE)</f>
        <v>0</v>
      </c>
      <c r="U28" s="16" t="str">
        <f>IFERROR(IF(AND(OR(X28=Y28,Y28 = "Either"),NOT(ISBLANK(Survey!K28))),"Pass","Fail"),"Pass")</f>
        <v>Fail</v>
      </c>
      <c r="V28" s="36" cm="1">
        <f t="array" ref="V28">SUM(SUMIF(Survey!BZ28:CS28,{"&gt;0","&lt;0"})*{1,-1})</f>
        <v>0</v>
      </c>
      <c r="W28" s="38" cm="1">
        <f t="array" ref="W28">SUM(SUMIF(Survey!CC28,{"&gt;0","&lt;0"})*{1,-1})+SUM(SUMIF(Survey!CM28,{"&gt;0","&lt;0"})*{1,-1})</f>
        <v>0</v>
      </c>
      <c r="X28" s="38">
        <f>Survey!K28</f>
        <v>0</v>
      </c>
      <c r="Y28" s="37" t="str">
        <f t="shared" si="7"/>
        <v>Either</v>
      </c>
      <c r="Z28" s="16" t="str">
        <f t="shared" si="8"/>
        <v>Fail</v>
      </c>
      <c r="AA28" s="67" cm="1">
        <f t="array" ref="AA28">SUM(SUMIF(Survey!BZ28:CS28,{"&gt;0","&lt;0"})*{1,-1})+SUM(SUMIF(Survey!CU28:DN28,{"&gt;0","&lt;0"})*{1,-1})</f>
        <v>0</v>
      </c>
      <c r="AB28" s="67">
        <f>IFERROR(AA28/(Survey!$AV28),0)</f>
        <v>0</v>
      </c>
      <c r="AC28" s="128" t="b">
        <f>IF(OR(Survey!$M28="Alternative strategy or hedge",Survey!$M28="Other, illiquid",Survey!$L28="Prospectus fund"),TRUE,FALSE)</f>
        <v>0</v>
      </c>
      <c r="AD28" s="128" t="b">
        <f>NOT(ISBLANK(Survey!$M28))</f>
        <v>0</v>
      </c>
      <c r="AE28" s="16" t="str">
        <f t="shared" si="9"/>
        <v>Pass</v>
      </c>
      <c r="AF28" s="38" t="b">
        <f>NOT(ISNUMBER(SEARCH("Other",Survey!$P28)))</f>
        <v>1</v>
      </c>
      <c r="AG28" s="37" t="b">
        <f>NOT(ISBLANK(Survey!$Q28))</f>
        <v>0</v>
      </c>
      <c r="AH28" s="16" t="str">
        <f t="shared" si="10"/>
        <v>Pass</v>
      </c>
      <c r="AI28" s="143">
        <f>COUNTBLANK(Survey!$W28)</f>
        <v>1</v>
      </c>
      <c r="AJ28" s="67">
        <f>IF(AND(Survey!L28&lt;&gt;"Exempt fund",OR(Survey!$M28="ETF",Survey!$M28="ETF, alternative mutual fund",Survey!$M28="Mutual fund",Survey!$M28="Alternative mutual fund",Survey!$M28="Money market")),1,0)</f>
        <v>0</v>
      </c>
      <c r="AK28" s="16" t="str">
        <f t="shared" si="11"/>
        <v>Pass</v>
      </c>
      <c r="AL28" s="38" t="b">
        <f>NOT(ISNUMBER(SEARCH("Yes",Survey!$AA28)))</f>
        <v>1</v>
      </c>
      <c r="AM28" s="37" t="b">
        <f>IF(COUNTBLANK(Survey!$AB28:$AC28)=0,TRUE, FALSE)</f>
        <v>0</v>
      </c>
      <c r="AN28" s="16" t="str">
        <f t="shared" si="12"/>
        <v>Pass</v>
      </c>
      <c r="AO28" s="38" t="b">
        <f>NOT(ISNUMBER(SEARCH("Yes",Survey!$AD28)))</f>
        <v>1</v>
      </c>
      <c r="AP28" s="37" t="b">
        <f>NOT(ISBLANK(Survey!$AF28))</f>
        <v>0</v>
      </c>
      <c r="AQ28" s="16" t="str">
        <f t="shared" si="13"/>
        <v>Pass</v>
      </c>
      <c r="AR28" s="38" t="b">
        <f>NOT(OR(ISNUMBER(SEARCH("Other",Survey!$AF28)),ISNUMBER(SEARCH("Multiple",Survey!$AF28))))</f>
        <v>1</v>
      </c>
      <c r="AS28" s="37" t="b">
        <f>NOT(ISBLANK(Survey!$AG28))</f>
        <v>0</v>
      </c>
      <c r="AT28" s="16" t="str">
        <f t="shared" si="14"/>
        <v>Fail</v>
      </c>
      <c r="AU28" s="143">
        <f>IF(ABS(Survey!$AV28)&gt;0, 1,0)</f>
        <v>0</v>
      </c>
      <c r="AV28" s="143">
        <f>IF(COUNTBLANK(Survey!$AJ28)=0,1,0)</f>
        <v>0</v>
      </c>
      <c r="AW28" s="16" t="str">
        <f t="shared" si="15"/>
        <v>Pass</v>
      </c>
      <c r="AX28" s="143">
        <f>IF(ISBLANK(Survey!$AJ28),0,1)</f>
        <v>0</v>
      </c>
      <c r="AY28" s="165">
        <f>COUNTBLANK(Survey!$AK28)</f>
        <v>1</v>
      </c>
      <c r="AZ28" s="16" t="str">
        <f t="shared" si="16"/>
        <v>Pass</v>
      </c>
      <c r="BA28" s="143">
        <f>IF(OR(Survey!$AK28="Closed",ISBLANK(Survey!$AK28)),0,1)</f>
        <v>0</v>
      </c>
      <c r="BB28" s="165">
        <f>IF(ISBLANK(Survey!$AL28),1,0)</f>
        <v>1</v>
      </c>
      <c r="BC28" s="147" t="str" cm="1">
        <f t="array" ref="BC28">IF(OR(IF(OR($BE28+$BF28 = 2, $BG28=1), FALSE, TRUE), AND($BD28:$BD28 = 0)),"Pass","Fail")</f>
        <v>Pass</v>
      </c>
      <c r="BD28" s="143">
        <f>COUNTBLANK(Survey!$AM28:$AO28)</f>
        <v>3</v>
      </c>
      <c r="BE28" s="143">
        <f>IF(Survey!$I28="Yes",1,0)</f>
        <v>0</v>
      </c>
      <c r="BF28" s="143">
        <f>IF(OR(Survey!$M28="Mutual fund",Survey!$M28="Alternative mutual fund",Survey!$M28="Money market"),1,0)</f>
        <v>0</v>
      </c>
      <c r="BG28" s="148">
        <f>IF(OR(Survey!$M28="ETF",Survey!$M28="ETF, alternative mutual fund"),1,0)</f>
        <v>0</v>
      </c>
      <c r="BH28" s="16" t="str">
        <f t="shared" si="17"/>
        <v>Pass</v>
      </c>
      <c r="BI28" s="38" t="b">
        <f>OR(ISNUMBER(SEARCH("Yes",Survey!$AO28)),ISBLANK(Survey!$AO28))</f>
        <v>1</v>
      </c>
      <c r="BJ28" s="67" t="b">
        <f>NOT(ISBLANK(Survey!$AP28))</f>
        <v>0</v>
      </c>
      <c r="BK28" s="16" t="str">
        <f t="shared" si="18"/>
        <v>Pass</v>
      </c>
      <c r="BL28" s="143">
        <f>IF(Survey!$AW28=0, 0,1)</f>
        <v>0</v>
      </c>
      <c r="BM28" s="67">
        <f>Survey!$AQ28</f>
        <v>0</v>
      </c>
      <c r="BN28" s="67">
        <f>IFERROR((Survey!$AX28-ABS(Survey!$AY28)-ABS(Survey!$BD28))/Survey!$AW28,0)</f>
        <v>0</v>
      </c>
      <c r="BO28" s="67">
        <f>IF(AND($BM28&gt;$BN28-0.2,$BM28&lt;$BN28+0.2,ISBLANK(Survey!$AQ28)=FALSE),0,1)</f>
        <v>1</v>
      </c>
      <c r="BP28" s="165">
        <f>IF(ISBLANK(Survey!$AR28),1,0)</f>
        <v>1</v>
      </c>
      <c r="BQ28" s="16" t="str">
        <f t="shared" si="19"/>
        <v>Pass</v>
      </c>
      <c r="BR28" s="143">
        <f>IF(Survey!$AW28=0, 0,1)</f>
        <v>0</v>
      </c>
      <c r="BS28" s="67">
        <f>IF(AND(Survey!$AS28&gt;=0,Survey!$AS28&lt;=0.2,Survey!$AS28&lt;&gt;""),0,1)</f>
        <v>1</v>
      </c>
      <c r="BT28" s="143">
        <f>IF(ISBLANK(Survey!$AT28),1,0)</f>
        <v>1</v>
      </c>
      <c r="BU28" s="16" t="str">
        <f t="shared" si="20"/>
        <v>Fail</v>
      </c>
      <c r="BV28" s="165">
        <f>Survey!$AU28</f>
        <v>0</v>
      </c>
      <c r="BW28" s="16" t="str">
        <f t="shared" si="21"/>
        <v>Pass</v>
      </c>
      <c r="BX28" s="36">
        <f>Survey!$AV28</f>
        <v>0</v>
      </c>
      <c r="BY28" s="176">
        <f>Survey!$AW28+Survey!$AX28-ABS(Survey!$AY28)+ABS(Survey!$AZ28)-ABS(Survey!$BA28)+ABS(Survey!$BB28)-ABS(Survey!$BC28)-ABS(Survey!$BD28)+Survey!$BE28</f>
        <v>0</v>
      </c>
      <c r="BZ28" s="35">
        <f t="shared" si="22"/>
        <v>0</v>
      </c>
      <c r="CA28" s="17">
        <f t="shared" si="23"/>
        <v>0</v>
      </c>
      <c r="CB28" s="16" t="str">
        <f t="shared" si="24"/>
        <v>Pass</v>
      </c>
      <c r="CC28" s="38" t="b">
        <f>IF(ABS(Survey!$BE28)=0,TRUE,FALSE)</f>
        <v>1</v>
      </c>
      <c r="CD28" s="37" t="b">
        <f>NOT(ISBLANK(Survey!$BF28))</f>
        <v>0</v>
      </c>
      <c r="CE28" t="str">
        <f t="shared" si="25"/>
        <v>Fail</v>
      </c>
      <c r="CF28" s="29">
        <f>Survey!$AV28</f>
        <v>0</v>
      </c>
      <c r="CG28" s="29" cm="1">
        <f t="array" ref="CG28">SUM(SUMIF(Survey!BH28:BO28,{"&gt;0","&lt;0"})*{1,-1})-SUM(SUMIF(Survey!BQ28:BX28,{"&gt;0","&lt;0"})*{1,-1})</f>
        <v>0</v>
      </c>
      <c r="CH28" s="35" t="str">
        <f t="shared" si="26"/>
        <v>No holdings</v>
      </c>
      <c r="CI28">
        <f t="shared" si="27"/>
        <v>0</v>
      </c>
      <c r="CJ28" s="16" t="str">
        <f t="shared" si="28"/>
        <v>Fail</v>
      </c>
      <c r="CK28" s="36">
        <f>Survey!$AV28</f>
        <v>0</v>
      </c>
      <c r="CL28" s="36" cm="1">
        <f t="array" ref="CL28">SUM(SUMIF(Survey!BZ28:CS28,{"&gt;0","&lt;0"})*{1,-1})-SUM(SUMIF(Survey!CU28:DN28,{"&gt;0","&lt;0"})*{1,-1})</f>
        <v>0</v>
      </c>
      <c r="CM28" s="35" t="str">
        <f t="shared" si="29"/>
        <v>No holdings</v>
      </c>
      <c r="CN28" s="17">
        <f t="shared" si="30"/>
        <v>0</v>
      </c>
      <c r="CO28" s="16" t="str">
        <f t="shared" si="31"/>
        <v>Pass</v>
      </c>
      <c r="CP28" s="38" t="b">
        <f>IF(ABS(Survey!$CS28)=0,TRUE,FALSE)</f>
        <v>1</v>
      </c>
      <c r="CQ28" s="37" t="b">
        <f>NOT(ISBLANK(Survey!$CT28))</f>
        <v>0</v>
      </c>
      <c r="CR28" s="16" t="str">
        <f t="shared" si="32"/>
        <v>Pass</v>
      </c>
      <c r="CS28" s="38" t="b">
        <f>IF(ABS(Survey!$DN28)=0,TRUE,FALSE)</f>
        <v>1</v>
      </c>
      <c r="CT28" s="37" t="b">
        <f>NOT(ISBLANK(Survey!$DO28))</f>
        <v>0</v>
      </c>
      <c r="CU28" t="str">
        <f t="shared" si="33"/>
        <v>Pass</v>
      </c>
      <c r="CV28" s="29" cm="1">
        <f t="array" ref="CV28">SUM(SUMIF(Survey!CO28,{"&gt;0","&lt;0"})*{1,-1})+SUM(SUMIF(Survey!DJ28,{"&gt;0","&lt;0"})*{1,-1})</f>
        <v>0</v>
      </c>
      <c r="CW28" s="29">
        <f>SUM(SUMIF(Survey!DQ28:DW28,{"&gt;0","&lt;0"})*{1,-1})+SUM(SUMIF(Survey!DY28:EE28,{"&gt;0","&lt;0"})*{1,-1})</f>
        <v>0</v>
      </c>
      <c r="CX28">
        <f t="shared" si="34"/>
        <v>0</v>
      </c>
      <c r="CY28">
        <f t="shared" si="35"/>
        <v>0</v>
      </c>
      <c r="CZ28" s="16" t="str">
        <f t="shared" si="36"/>
        <v>Pass</v>
      </c>
      <c r="DA28" s="38" t="b">
        <f>IF(ABS(Survey!$DW28)=0,TRUE,FALSE)</f>
        <v>1</v>
      </c>
      <c r="DB28" s="37" t="b">
        <f>NOT(ISBLANK(Survey!DX28))</f>
        <v>0</v>
      </c>
      <c r="DC28" s="16" t="str">
        <f t="shared" si="37"/>
        <v>Pass</v>
      </c>
      <c r="DD28" s="38" t="b">
        <f>IF(ABS(Survey!$EE28)=0,TRUE,FALSE)</f>
        <v>1</v>
      </c>
      <c r="DE28" s="37" t="b">
        <f>NOT(ISBLANK(Survey!$EF28))</f>
        <v>0</v>
      </c>
      <c r="DF28" s="16" t="str">
        <f t="shared" si="38"/>
        <v>Fail</v>
      </c>
      <c r="DG28" s="36">
        <f>SUM(SUMIF(Survey!EL28:EN28,{"&gt;0","&lt;0"})*{1,-1})</f>
        <v>0</v>
      </c>
      <c r="DH28">
        <f t="shared" si="39"/>
        <v>0</v>
      </c>
      <c r="DI28">
        <f t="shared" si="40"/>
        <v>100</v>
      </c>
      <c r="DJ28" s="35" t="b">
        <f>IF(OR(Survey!$M28="ETF",Survey!$M28="ETF, alternative mutual fund",Survey!$M28="Closed-end", Survey!$M28="Split share corp"),TRUE,FALSE)</f>
        <v>0</v>
      </c>
      <c r="DK28" s="16" t="str">
        <f t="shared" si="41"/>
        <v>Fail</v>
      </c>
      <c r="DL28" s="36">
        <f>SUM(SUMIF(Survey!EP28:EV28,{"&gt;0","&lt;0"})*{1,-1})</f>
        <v>0</v>
      </c>
      <c r="DM28">
        <f t="shared" si="42"/>
        <v>0</v>
      </c>
      <c r="DN28" s="17">
        <f t="shared" si="43"/>
        <v>100</v>
      </c>
      <c r="DO28" s="16" t="str">
        <f t="shared" si="44"/>
        <v>Fail</v>
      </c>
      <c r="DP28" s="36">
        <f>SUM(SUMIF(Survey!EX28:FD28,{"&gt;0","&lt;0"})*{1,-1})</f>
        <v>0</v>
      </c>
      <c r="DQ28">
        <f t="shared" si="45"/>
        <v>0</v>
      </c>
      <c r="DR28" s="17">
        <f t="shared" si="46"/>
        <v>100</v>
      </c>
    </row>
    <row r="29" spans="1:122">
      <c r="A29">
        <v>29</v>
      </c>
      <c r="B29" t="str">
        <f t="shared" si="0"/>
        <v>Pass</v>
      </c>
      <c r="C29" t="str">
        <f>IF(COUNTBLANK(Survey!B29:FE29)=$C$2, "Pass", "Fail")</f>
        <v>Pass</v>
      </c>
      <c r="D29" t="str">
        <f t="shared" si="1"/>
        <v>Fail</v>
      </c>
      <c r="E29" t="str">
        <f>IF(OR(ISBLANK(Survey!AJ29),COUNTIF(G29:BB29,"Fail")),"Fail","Pass")</f>
        <v>Fail</v>
      </c>
      <c r="G29" s="16" t="str">
        <f t="shared" si="2"/>
        <v>Fail</v>
      </c>
      <c r="H29" s="177">
        <f>COUNTBLANK(Survey!B29:D29)+COUNTBLANK(Survey!G29)+COUNTBLANK(Survey!I29)+COUNTBLANK(Survey!K29:M29)+COUNTBLANK(Survey!P29)+COUNTBLANK(Survey!S29:U29)+COUNTBLANK(Survey!Y29:AA29)+COUNTBLANK(Survey!AD29:AE29)+COUNTBLANK(Survey!AI29:AI29)</f>
        <v>18</v>
      </c>
      <c r="I29" s="16" t="str">
        <f t="shared" si="3"/>
        <v>Fail</v>
      </c>
      <c r="J29" t="b">
        <f>IF(Survey!E29="No",TRUE,FALSE)</f>
        <v>0</v>
      </c>
      <c r="K29" s="34">
        <f>LEN(Survey!E29)</f>
        <v>0</v>
      </c>
      <c r="L29" s="16" t="str">
        <f t="shared" si="4"/>
        <v>Fail</v>
      </c>
      <c r="M29" t="b">
        <f>IF(Survey!F29="No",TRUE,FALSE)</f>
        <v>0</v>
      </c>
      <c r="N29" s="33">
        <f>LEN(Survey!F29)</f>
        <v>0</v>
      </c>
      <c r="O29" s="16" t="str">
        <f t="shared" si="5"/>
        <v>Pass</v>
      </c>
      <c r="P29" s="34">
        <f>MOD((LEN(Survey!H29)+2),11)</f>
        <v>2</v>
      </c>
      <c r="Q29" s="33" t="str">
        <f>IF(Survey!$L29="Prospectus fund", "Yes", "No")</f>
        <v>No</v>
      </c>
      <c r="R29" s="16" t="str">
        <f t="shared" si="6"/>
        <v>Pass</v>
      </c>
      <c r="S29" s="34">
        <f>MOD((LEN(Survey!J29)+2),11)</f>
        <v>2</v>
      </c>
      <c r="T29" s="35" t="b">
        <f>IF(OR(Survey!$M29="ETF",Survey!$M29="ETF, alternative mutual fund",Survey!$M29="Closed-end", Survey!$M29="Split share corp", Survey!$I29="Yes"),TRUE,FALSE)</f>
        <v>0</v>
      </c>
      <c r="U29" s="16" t="str">
        <f>IFERROR(IF(AND(OR(X29=Y29,Y29 = "Either"),NOT(ISBLANK(Survey!K29))),"Pass","Fail"),"Pass")</f>
        <v>Fail</v>
      </c>
      <c r="V29" s="36" cm="1">
        <f t="array" ref="V29">SUM(SUMIF(Survey!BZ29:CS29,{"&gt;0","&lt;0"})*{1,-1})</f>
        <v>0</v>
      </c>
      <c r="W29" s="38" cm="1">
        <f t="array" ref="W29">SUM(SUMIF(Survey!CC29,{"&gt;0","&lt;0"})*{1,-1})+SUM(SUMIF(Survey!CM29,{"&gt;0","&lt;0"})*{1,-1})</f>
        <v>0</v>
      </c>
      <c r="X29" s="38">
        <f>Survey!K29</f>
        <v>0</v>
      </c>
      <c r="Y29" s="37" t="str">
        <f t="shared" si="7"/>
        <v>Either</v>
      </c>
      <c r="Z29" s="16" t="str">
        <f t="shared" si="8"/>
        <v>Fail</v>
      </c>
      <c r="AA29" s="67" cm="1">
        <f t="array" ref="AA29">SUM(SUMIF(Survey!BZ29:CS29,{"&gt;0","&lt;0"})*{1,-1})+SUM(SUMIF(Survey!CU29:DN29,{"&gt;0","&lt;0"})*{1,-1})</f>
        <v>0</v>
      </c>
      <c r="AB29" s="67">
        <f>IFERROR(AA29/(Survey!$AV29),0)</f>
        <v>0</v>
      </c>
      <c r="AC29" s="128" t="b">
        <f>IF(OR(Survey!$M29="Alternative strategy or hedge",Survey!$M29="Other, illiquid",Survey!$L29="Prospectus fund"),TRUE,FALSE)</f>
        <v>0</v>
      </c>
      <c r="AD29" s="128" t="b">
        <f>NOT(ISBLANK(Survey!$M29))</f>
        <v>0</v>
      </c>
      <c r="AE29" s="16" t="str">
        <f t="shared" si="9"/>
        <v>Pass</v>
      </c>
      <c r="AF29" s="38" t="b">
        <f>NOT(ISNUMBER(SEARCH("Other",Survey!$P29)))</f>
        <v>1</v>
      </c>
      <c r="AG29" s="37" t="b">
        <f>NOT(ISBLANK(Survey!$Q29))</f>
        <v>0</v>
      </c>
      <c r="AH29" s="16" t="str">
        <f t="shared" si="10"/>
        <v>Pass</v>
      </c>
      <c r="AI29" s="143">
        <f>COUNTBLANK(Survey!$W29)</f>
        <v>1</v>
      </c>
      <c r="AJ29" s="67">
        <f>IF(AND(Survey!L29&lt;&gt;"Exempt fund",OR(Survey!$M29="ETF",Survey!$M29="ETF, alternative mutual fund",Survey!$M29="Mutual fund",Survey!$M29="Alternative mutual fund",Survey!$M29="Money market")),1,0)</f>
        <v>0</v>
      </c>
      <c r="AK29" s="16" t="str">
        <f t="shared" si="11"/>
        <v>Pass</v>
      </c>
      <c r="AL29" s="38" t="b">
        <f>NOT(ISNUMBER(SEARCH("Yes",Survey!$AA29)))</f>
        <v>1</v>
      </c>
      <c r="AM29" s="37" t="b">
        <f>IF(COUNTBLANK(Survey!$AB29:$AC29)=0,TRUE, FALSE)</f>
        <v>0</v>
      </c>
      <c r="AN29" s="16" t="str">
        <f t="shared" si="12"/>
        <v>Pass</v>
      </c>
      <c r="AO29" s="38" t="b">
        <f>NOT(ISNUMBER(SEARCH("Yes",Survey!$AD29)))</f>
        <v>1</v>
      </c>
      <c r="AP29" s="37" t="b">
        <f>NOT(ISBLANK(Survey!$AF29))</f>
        <v>0</v>
      </c>
      <c r="AQ29" s="16" t="str">
        <f t="shared" si="13"/>
        <v>Pass</v>
      </c>
      <c r="AR29" s="38" t="b">
        <f>NOT(OR(ISNUMBER(SEARCH("Other",Survey!$AF29)),ISNUMBER(SEARCH("Multiple",Survey!$AF29))))</f>
        <v>1</v>
      </c>
      <c r="AS29" s="37" t="b">
        <f>NOT(ISBLANK(Survey!$AG29))</f>
        <v>0</v>
      </c>
      <c r="AT29" s="16" t="str">
        <f t="shared" si="14"/>
        <v>Fail</v>
      </c>
      <c r="AU29" s="143">
        <f>IF(ABS(Survey!$AV29)&gt;0, 1,0)</f>
        <v>0</v>
      </c>
      <c r="AV29" s="143">
        <f>IF(COUNTBLANK(Survey!$AJ29)=0,1,0)</f>
        <v>0</v>
      </c>
      <c r="AW29" s="16" t="str">
        <f t="shared" si="15"/>
        <v>Pass</v>
      </c>
      <c r="AX29" s="143">
        <f>IF(ISBLANK(Survey!$AJ29),0,1)</f>
        <v>0</v>
      </c>
      <c r="AY29" s="165">
        <f>COUNTBLANK(Survey!$AK29)</f>
        <v>1</v>
      </c>
      <c r="AZ29" s="16" t="str">
        <f t="shared" si="16"/>
        <v>Pass</v>
      </c>
      <c r="BA29" s="143">
        <f>IF(OR(Survey!$AK29="Closed",ISBLANK(Survey!$AK29)),0,1)</f>
        <v>0</v>
      </c>
      <c r="BB29" s="165">
        <f>IF(ISBLANK(Survey!$AL29),1,0)</f>
        <v>1</v>
      </c>
      <c r="BC29" s="147" t="str" cm="1">
        <f t="array" ref="BC29">IF(OR(IF(OR($BE29+$BF29 = 2, $BG29=1), FALSE, TRUE), AND($BD29:$BD29 = 0)),"Pass","Fail")</f>
        <v>Pass</v>
      </c>
      <c r="BD29" s="143">
        <f>COUNTBLANK(Survey!$AM29:$AO29)</f>
        <v>3</v>
      </c>
      <c r="BE29" s="143">
        <f>IF(Survey!$I29="Yes",1,0)</f>
        <v>0</v>
      </c>
      <c r="BF29" s="143">
        <f>IF(OR(Survey!$M29="Mutual fund",Survey!$M29="Alternative mutual fund",Survey!$M29="Money market"),1,0)</f>
        <v>0</v>
      </c>
      <c r="BG29" s="148">
        <f>IF(OR(Survey!$M29="ETF",Survey!$M29="ETF, alternative mutual fund"),1,0)</f>
        <v>0</v>
      </c>
      <c r="BH29" s="16" t="str">
        <f t="shared" si="17"/>
        <v>Pass</v>
      </c>
      <c r="BI29" s="38" t="b">
        <f>OR(ISNUMBER(SEARCH("Yes",Survey!$AO29)),ISBLANK(Survey!$AO29))</f>
        <v>1</v>
      </c>
      <c r="BJ29" s="67" t="b">
        <f>NOT(ISBLANK(Survey!$AP29))</f>
        <v>0</v>
      </c>
      <c r="BK29" s="16" t="str">
        <f t="shared" si="18"/>
        <v>Pass</v>
      </c>
      <c r="BL29" s="143">
        <f>IF(Survey!$AW29=0, 0,1)</f>
        <v>0</v>
      </c>
      <c r="BM29" s="67">
        <f>Survey!$AQ29</f>
        <v>0</v>
      </c>
      <c r="BN29" s="67">
        <f>IFERROR((Survey!$AX29-ABS(Survey!$AY29)-ABS(Survey!$BD29))/Survey!$AW29,0)</f>
        <v>0</v>
      </c>
      <c r="BO29" s="67">
        <f>IF(AND($BM29&gt;$BN29-0.2,$BM29&lt;$BN29+0.2,ISBLANK(Survey!$AQ29)=FALSE),0,1)</f>
        <v>1</v>
      </c>
      <c r="BP29" s="165">
        <f>IF(ISBLANK(Survey!$AR29),1,0)</f>
        <v>1</v>
      </c>
      <c r="BQ29" s="16" t="str">
        <f t="shared" si="19"/>
        <v>Pass</v>
      </c>
      <c r="BR29" s="143">
        <f>IF(Survey!$AW29=0, 0,1)</f>
        <v>0</v>
      </c>
      <c r="BS29" s="67">
        <f>IF(AND(Survey!$AS29&gt;=0,Survey!$AS29&lt;=0.2,Survey!$AS29&lt;&gt;""),0,1)</f>
        <v>1</v>
      </c>
      <c r="BT29" s="143">
        <f>IF(ISBLANK(Survey!$AT29),1,0)</f>
        <v>1</v>
      </c>
      <c r="BU29" s="16" t="str">
        <f t="shared" si="20"/>
        <v>Fail</v>
      </c>
      <c r="BV29" s="165">
        <f>Survey!$AU29</f>
        <v>0</v>
      </c>
      <c r="BW29" s="16" t="str">
        <f t="shared" si="21"/>
        <v>Pass</v>
      </c>
      <c r="BX29" s="36">
        <f>Survey!$AV29</f>
        <v>0</v>
      </c>
      <c r="BY29" s="176">
        <f>Survey!$AW29+Survey!$AX29-ABS(Survey!$AY29)+ABS(Survey!$AZ29)-ABS(Survey!$BA29)+ABS(Survey!$BB29)-ABS(Survey!$BC29)-ABS(Survey!$BD29)+Survey!$BE29</f>
        <v>0</v>
      </c>
      <c r="BZ29" s="35">
        <f t="shared" si="22"/>
        <v>0</v>
      </c>
      <c r="CA29" s="17">
        <f t="shared" si="23"/>
        <v>0</v>
      </c>
      <c r="CB29" s="16" t="str">
        <f t="shared" si="24"/>
        <v>Pass</v>
      </c>
      <c r="CC29" s="38" t="b">
        <f>IF(ABS(Survey!$BE29)=0,TRUE,FALSE)</f>
        <v>1</v>
      </c>
      <c r="CD29" s="37" t="b">
        <f>NOT(ISBLANK(Survey!$BF29))</f>
        <v>0</v>
      </c>
      <c r="CE29" t="str">
        <f t="shared" si="25"/>
        <v>Fail</v>
      </c>
      <c r="CF29" s="29">
        <f>Survey!$AV29</f>
        <v>0</v>
      </c>
      <c r="CG29" s="29" cm="1">
        <f t="array" ref="CG29">SUM(SUMIF(Survey!BH29:BO29,{"&gt;0","&lt;0"})*{1,-1})-SUM(SUMIF(Survey!BQ29:BX29,{"&gt;0","&lt;0"})*{1,-1})</f>
        <v>0</v>
      </c>
      <c r="CH29" s="35" t="str">
        <f t="shared" si="26"/>
        <v>No holdings</v>
      </c>
      <c r="CI29">
        <f t="shared" si="27"/>
        <v>0</v>
      </c>
      <c r="CJ29" s="16" t="str">
        <f t="shared" si="28"/>
        <v>Fail</v>
      </c>
      <c r="CK29" s="36">
        <f>Survey!$AV29</f>
        <v>0</v>
      </c>
      <c r="CL29" s="36" cm="1">
        <f t="array" ref="CL29">SUM(SUMIF(Survey!BZ29:CS29,{"&gt;0","&lt;0"})*{1,-1})-SUM(SUMIF(Survey!CU29:DN29,{"&gt;0","&lt;0"})*{1,-1})</f>
        <v>0</v>
      </c>
      <c r="CM29" s="35" t="str">
        <f t="shared" si="29"/>
        <v>No holdings</v>
      </c>
      <c r="CN29" s="17">
        <f t="shared" si="30"/>
        <v>0</v>
      </c>
      <c r="CO29" s="16" t="str">
        <f t="shared" si="31"/>
        <v>Pass</v>
      </c>
      <c r="CP29" s="38" t="b">
        <f>IF(ABS(Survey!$CS29)=0,TRUE,FALSE)</f>
        <v>1</v>
      </c>
      <c r="CQ29" s="37" t="b">
        <f>NOT(ISBLANK(Survey!$CT29))</f>
        <v>0</v>
      </c>
      <c r="CR29" s="16" t="str">
        <f t="shared" si="32"/>
        <v>Pass</v>
      </c>
      <c r="CS29" s="38" t="b">
        <f>IF(ABS(Survey!$DN29)=0,TRUE,FALSE)</f>
        <v>1</v>
      </c>
      <c r="CT29" s="37" t="b">
        <f>NOT(ISBLANK(Survey!$DO29))</f>
        <v>0</v>
      </c>
      <c r="CU29" t="str">
        <f t="shared" si="33"/>
        <v>Pass</v>
      </c>
      <c r="CV29" s="29" cm="1">
        <f t="array" ref="CV29">SUM(SUMIF(Survey!CO29,{"&gt;0","&lt;0"})*{1,-1})+SUM(SUMIF(Survey!DJ29,{"&gt;0","&lt;0"})*{1,-1})</f>
        <v>0</v>
      </c>
      <c r="CW29" s="29">
        <f>SUM(SUMIF(Survey!DQ29:DW29,{"&gt;0","&lt;0"})*{1,-1})+SUM(SUMIF(Survey!DY29:EE29,{"&gt;0","&lt;0"})*{1,-1})</f>
        <v>0</v>
      </c>
      <c r="CX29">
        <f t="shared" si="34"/>
        <v>0</v>
      </c>
      <c r="CY29">
        <f t="shared" si="35"/>
        <v>0</v>
      </c>
      <c r="CZ29" s="16" t="str">
        <f t="shared" si="36"/>
        <v>Pass</v>
      </c>
      <c r="DA29" s="38" t="b">
        <f>IF(ABS(Survey!$DW29)=0,TRUE,FALSE)</f>
        <v>1</v>
      </c>
      <c r="DB29" s="37" t="b">
        <f>NOT(ISBLANK(Survey!DX29))</f>
        <v>0</v>
      </c>
      <c r="DC29" s="16" t="str">
        <f t="shared" si="37"/>
        <v>Pass</v>
      </c>
      <c r="DD29" s="38" t="b">
        <f>IF(ABS(Survey!$EE29)=0,TRUE,FALSE)</f>
        <v>1</v>
      </c>
      <c r="DE29" s="37" t="b">
        <f>NOT(ISBLANK(Survey!$EF29))</f>
        <v>0</v>
      </c>
      <c r="DF29" s="16" t="str">
        <f t="shared" si="38"/>
        <v>Fail</v>
      </c>
      <c r="DG29" s="36">
        <f>SUM(SUMIF(Survey!EL29:EN29,{"&gt;0","&lt;0"})*{1,-1})</f>
        <v>0</v>
      </c>
      <c r="DH29">
        <f t="shared" si="39"/>
        <v>0</v>
      </c>
      <c r="DI29">
        <f t="shared" si="40"/>
        <v>100</v>
      </c>
      <c r="DJ29" s="35" t="b">
        <f>IF(OR(Survey!$M29="ETF",Survey!$M29="ETF, alternative mutual fund",Survey!$M29="Closed-end", Survey!$M29="Split share corp"),TRUE,FALSE)</f>
        <v>0</v>
      </c>
      <c r="DK29" s="16" t="str">
        <f t="shared" si="41"/>
        <v>Fail</v>
      </c>
      <c r="DL29" s="36">
        <f>SUM(SUMIF(Survey!EP29:EV29,{"&gt;0","&lt;0"})*{1,-1})</f>
        <v>0</v>
      </c>
      <c r="DM29">
        <f t="shared" si="42"/>
        <v>0</v>
      </c>
      <c r="DN29" s="17">
        <f t="shared" si="43"/>
        <v>100</v>
      </c>
      <c r="DO29" s="16" t="str">
        <f t="shared" si="44"/>
        <v>Fail</v>
      </c>
      <c r="DP29" s="36">
        <f>SUM(SUMIF(Survey!EX29:FD29,{"&gt;0","&lt;0"})*{1,-1})</f>
        <v>0</v>
      </c>
      <c r="DQ29">
        <f t="shared" si="45"/>
        <v>0</v>
      </c>
      <c r="DR29" s="17">
        <f t="shared" si="46"/>
        <v>100</v>
      </c>
    </row>
    <row r="30" spans="1:122">
      <c r="A30">
        <v>30</v>
      </c>
      <c r="B30" t="str">
        <f t="shared" si="0"/>
        <v>Pass</v>
      </c>
      <c r="C30" t="str">
        <f>IF(COUNTBLANK(Survey!B30:FE30)=$C$2, "Pass", "Fail")</f>
        <v>Pass</v>
      </c>
      <c r="D30" t="str">
        <f t="shared" si="1"/>
        <v>Fail</v>
      </c>
      <c r="E30" t="str">
        <f>IF(OR(ISBLANK(Survey!AJ30),COUNTIF(G30:BB30,"Fail")),"Fail","Pass")</f>
        <v>Fail</v>
      </c>
      <c r="G30" s="16" t="str">
        <f t="shared" si="2"/>
        <v>Fail</v>
      </c>
      <c r="H30" s="177">
        <f>COUNTBLANK(Survey!B30:D30)+COUNTBLANK(Survey!G30)+COUNTBLANK(Survey!I30)+COUNTBLANK(Survey!K30:M30)+COUNTBLANK(Survey!P30)+COUNTBLANK(Survey!S30:U30)+COUNTBLANK(Survey!Y30:AA30)+COUNTBLANK(Survey!AD30:AE30)+COUNTBLANK(Survey!AI30:AI30)</f>
        <v>18</v>
      </c>
      <c r="I30" s="16" t="str">
        <f t="shared" si="3"/>
        <v>Fail</v>
      </c>
      <c r="J30" t="b">
        <f>IF(Survey!E30="No",TRUE,FALSE)</f>
        <v>0</v>
      </c>
      <c r="K30" s="34">
        <f>LEN(Survey!E30)</f>
        <v>0</v>
      </c>
      <c r="L30" s="16" t="str">
        <f t="shared" si="4"/>
        <v>Fail</v>
      </c>
      <c r="M30" t="b">
        <f>IF(Survey!F30="No",TRUE,FALSE)</f>
        <v>0</v>
      </c>
      <c r="N30" s="33">
        <f>LEN(Survey!F30)</f>
        <v>0</v>
      </c>
      <c r="O30" s="16" t="str">
        <f t="shared" si="5"/>
        <v>Pass</v>
      </c>
      <c r="P30" s="34">
        <f>MOD((LEN(Survey!H30)+2),11)</f>
        <v>2</v>
      </c>
      <c r="Q30" s="33" t="str">
        <f>IF(Survey!$L30="Prospectus fund", "Yes", "No")</f>
        <v>No</v>
      </c>
      <c r="R30" s="16" t="str">
        <f t="shared" si="6"/>
        <v>Pass</v>
      </c>
      <c r="S30" s="34">
        <f>MOD((LEN(Survey!J30)+2),11)</f>
        <v>2</v>
      </c>
      <c r="T30" s="35" t="b">
        <f>IF(OR(Survey!$M30="ETF",Survey!$M30="ETF, alternative mutual fund",Survey!$M30="Closed-end", Survey!$M30="Split share corp", Survey!$I30="Yes"),TRUE,FALSE)</f>
        <v>0</v>
      </c>
      <c r="U30" s="16" t="str">
        <f>IFERROR(IF(AND(OR(X30=Y30,Y30 = "Either"),NOT(ISBLANK(Survey!K30))),"Pass","Fail"),"Pass")</f>
        <v>Fail</v>
      </c>
      <c r="V30" s="36" cm="1">
        <f t="array" ref="V30">SUM(SUMIF(Survey!BZ30:CS30,{"&gt;0","&lt;0"})*{1,-1})</f>
        <v>0</v>
      </c>
      <c r="W30" s="38" cm="1">
        <f t="array" ref="W30">SUM(SUMIF(Survey!CC30,{"&gt;0","&lt;0"})*{1,-1})+SUM(SUMIF(Survey!CM30,{"&gt;0","&lt;0"})*{1,-1})</f>
        <v>0</v>
      </c>
      <c r="X30" s="38">
        <f>Survey!K30</f>
        <v>0</v>
      </c>
      <c r="Y30" s="37" t="str">
        <f t="shared" si="7"/>
        <v>Either</v>
      </c>
      <c r="Z30" s="16" t="str">
        <f t="shared" si="8"/>
        <v>Fail</v>
      </c>
      <c r="AA30" s="67" cm="1">
        <f t="array" ref="AA30">SUM(SUMIF(Survey!BZ30:CS30,{"&gt;0","&lt;0"})*{1,-1})+SUM(SUMIF(Survey!CU30:DN30,{"&gt;0","&lt;0"})*{1,-1})</f>
        <v>0</v>
      </c>
      <c r="AB30" s="67">
        <f>IFERROR(AA30/(Survey!$AV30),0)</f>
        <v>0</v>
      </c>
      <c r="AC30" s="128" t="b">
        <f>IF(OR(Survey!$M30="Alternative strategy or hedge",Survey!$M30="Other, illiquid",Survey!$L30="Prospectus fund"),TRUE,FALSE)</f>
        <v>0</v>
      </c>
      <c r="AD30" s="128" t="b">
        <f>NOT(ISBLANK(Survey!$M30))</f>
        <v>0</v>
      </c>
      <c r="AE30" s="16" t="str">
        <f t="shared" si="9"/>
        <v>Pass</v>
      </c>
      <c r="AF30" s="38" t="b">
        <f>NOT(ISNUMBER(SEARCH("Other",Survey!$P30)))</f>
        <v>1</v>
      </c>
      <c r="AG30" s="37" t="b">
        <f>NOT(ISBLANK(Survey!$Q30))</f>
        <v>0</v>
      </c>
      <c r="AH30" s="16" t="str">
        <f t="shared" si="10"/>
        <v>Pass</v>
      </c>
      <c r="AI30" s="143">
        <f>COUNTBLANK(Survey!$W30)</f>
        <v>1</v>
      </c>
      <c r="AJ30" s="67">
        <f>IF(AND(Survey!L30&lt;&gt;"Exempt fund",OR(Survey!$M30="ETF",Survey!$M30="ETF, alternative mutual fund",Survey!$M30="Mutual fund",Survey!$M30="Alternative mutual fund",Survey!$M30="Money market")),1,0)</f>
        <v>0</v>
      </c>
      <c r="AK30" s="16" t="str">
        <f t="shared" si="11"/>
        <v>Pass</v>
      </c>
      <c r="AL30" s="38" t="b">
        <f>NOT(ISNUMBER(SEARCH("Yes",Survey!$AA30)))</f>
        <v>1</v>
      </c>
      <c r="AM30" s="37" t="b">
        <f>IF(COUNTBLANK(Survey!$AB30:$AC30)=0,TRUE, FALSE)</f>
        <v>0</v>
      </c>
      <c r="AN30" s="16" t="str">
        <f t="shared" si="12"/>
        <v>Pass</v>
      </c>
      <c r="AO30" s="38" t="b">
        <f>NOT(ISNUMBER(SEARCH("Yes",Survey!$AD30)))</f>
        <v>1</v>
      </c>
      <c r="AP30" s="37" t="b">
        <f>NOT(ISBLANK(Survey!$AF30))</f>
        <v>0</v>
      </c>
      <c r="AQ30" s="16" t="str">
        <f t="shared" si="13"/>
        <v>Pass</v>
      </c>
      <c r="AR30" s="38" t="b">
        <f>NOT(OR(ISNUMBER(SEARCH("Other",Survey!$AF30)),ISNUMBER(SEARCH("Multiple",Survey!$AF30))))</f>
        <v>1</v>
      </c>
      <c r="AS30" s="37" t="b">
        <f>NOT(ISBLANK(Survey!$AG30))</f>
        <v>0</v>
      </c>
      <c r="AT30" s="16" t="str">
        <f t="shared" si="14"/>
        <v>Fail</v>
      </c>
      <c r="AU30" s="143">
        <f>IF(ABS(Survey!$AV30)&gt;0, 1,0)</f>
        <v>0</v>
      </c>
      <c r="AV30" s="143">
        <f>IF(COUNTBLANK(Survey!$AJ30)=0,1,0)</f>
        <v>0</v>
      </c>
      <c r="AW30" s="16" t="str">
        <f t="shared" si="15"/>
        <v>Pass</v>
      </c>
      <c r="AX30" s="143">
        <f>IF(ISBLANK(Survey!$AJ30),0,1)</f>
        <v>0</v>
      </c>
      <c r="AY30" s="165">
        <f>COUNTBLANK(Survey!$AK30)</f>
        <v>1</v>
      </c>
      <c r="AZ30" s="16" t="str">
        <f t="shared" si="16"/>
        <v>Pass</v>
      </c>
      <c r="BA30" s="143">
        <f>IF(OR(Survey!$AK30="Closed",ISBLANK(Survey!$AK30)),0,1)</f>
        <v>0</v>
      </c>
      <c r="BB30" s="165">
        <f>IF(ISBLANK(Survey!$AL30),1,0)</f>
        <v>1</v>
      </c>
      <c r="BC30" s="147" t="str" cm="1">
        <f t="array" ref="BC30">IF(OR(IF(OR($BE30+$BF30 = 2, $BG30=1), FALSE, TRUE), AND($BD30:$BD30 = 0)),"Pass","Fail")</f>
        <v>Pass</v>
      </c>
      <c r="BD30" s="143">
        <f>COUNTBLANK(Survey!$AM30:$AO30)</f>
        <v>3</v>
      </c>
      <c r="BE30" s="143">
        <f>IF(Survey!$I30="Yes",1,0)</f>
        <v>0</v>
      </c>
      <c r="BF30" s="143">
        <f>IF(OR(Survey!$M30="Mutual fund",Survey!$M30="Alternative mutual fund",Survey!$M30="Money market"),1,0)</f>
        <v>0</v>
      </c>
      <c r="BG30" s="148">
        <f>IF(OR(Survey!$M30="ETF",Survey!$M30="ETF, alternative mutual fund"),1,0)</f>
        <v>0</v>
      </c>
      <c r="BH30" s="16" t="str">
        <f t="shared" si="17"/>
        <v>Pass</v>
      </c>
      <c r="BI30" s="38" t="b">
        <f>OR(ISNUMBER(SEARCH("Yes",Survey!$AO30)),ISBLANK(Survey!$AO30))</f>
        <v>1</v>
      </c>
      <c r="BJ30" s="67" t="b">
        <f>NOT(ISBLANK(Survey!$AP30))</f>
        <v>0</v>
      </c>
      <c r="BK30" s="16" t="str">
        <f t="shared" si="18"/>
        <v>Pass</v>
      </c>
      <c r="BL30" s="143">
        <f>IF(Survey!$AW30=0, 0,1)</f>
        <v>0</v>
      </c>
      <c r="BM30" s="67">
        <f>Survey!$AQ30</f>
        <v>0</v>
      </c>
      <c r="BN30" s="67">
        <f>IFERROR((Survey!$AX30-ABS(Survey!$AY30)-ABS(Survey!$BD30))/Survey!$AW30,0)</f>
        <v>0</v>
      </c>
      <c r="BO30" s="67">
        <f>IF(AND($BM30&gt;$BN30-0.2,$BM30&lt;$BN30+0.2,ISBLANK(Survey!$AQ30)=FALSE),0,1)</f>
        <v>1</v>
      </c>
      <c r="BP30" s="165">
        <f>IF(ISBLANK(Survey!$AR30),1,0)</f>
        <v>1</v>
      </c>
      <c r="BQ30" s="16" t="str">
        <f t="shared" si="19"/>
        <v>Pass</v>
      </c>
      <c r="BR30" s="143">
        <f>IF(Survey!$AW30=0, 0,1)</f>
        <v>0</v>
      </c>
      <c r="BS30" s="67">
        <f>IF(AND(Survey!$AS30&gt;=0,Survey!$AS30&lt;=0.2,Survey!$AS30&lt;&gt;""),0,1)</f>
        <v>1</v>
      </c>
      <c r="BT30" s="143">
        <f>IF(ISBLANK(Survey!$AT30),1,0)</f>
        <v>1</v>
      </c>
      <c r="BU30" s="16" t="str">
        <f t="shared" si="20"/>
        <v>Fail</v>
      </c>
      <c r="BV30" s="165">
        <f>Survey!$AU30</f>
        <v>0</v>
      </c>
      <c r="BW30" s="16" t="str">
        <f t="shared" si="21"/>
        <v>Pass</v>
      </c>
      <c r="BX30" s="36">
        <f>Survey!$AV30</f>
        <v>0</v>
      </c>
      <c r="BY30" s="176">
        <f>Survey!$AW30+Survey!$AX30-ABS(Survey!$AY30)+ABS(Survey!$AZ30)-ABS(Survey!$BA30)+ABS(Survey!$BB30)-ABS(Survey!$BC30)-ABS(Survey!$BD30)+Survey!$BE30</f>
        <v>0</v>
      </c>
      <c r="BZ30" s="35">
        <f t="shared" si="22"/>
        <v>0</v>
      </c>
      <c r="CA30" s="17">
        <f t="shared" si="23"/>
        <v>0</v>
      </c>
      <c r="CB30" s="16" t="str">
        <f t="shared" si="24"/>
        <v>Pass</v>
      </c>
      <c r="CC30" s="38" t="b">
        <f>IF(ABS(Survey!$BE30)=0,TRUE,FALSE)</f>
        <v>1</v>
      </c>
      <c r="CD30" s="37" t="b">
        <f>NOT(ISBLANK(Survey!$BF30))</f>
        <v>0</v>
      </c>
      <c r="CE30" t="str">
        <f t="shared" si="25"/>
        <v>Fail</v>
      </c>
      <c r="CF30" s="29">
        <f>Survey!$AV30</f>
        <v>0</v>
      </c>
      <c r="CG30" s="29" cm="1">
        <f t="array" ref="CG30">SUM(SUMIF(Survey!BH30:BO30,{"&gt;0","&lt;0"})*{1,-1})-SUM(SUMIF(Survey!BQ30:BX30,{"&gt;0","&lt;0"})*{1,-1})</f>
        <v>0</v>
      </c>
      <c r="CH30" s="35" t="str">
        <f t="shared" si="26"/>
        <v>No holdings</v>
      </c>
      <c r="CI30">
        <f t="shared" si="27"/>
        <v>0</v>
      </c>
      <c r="CJ30" s="16" t="str">
        <f t="shared" si="28"/>
        <v>Fail</v>
      </c>
      <c r="CK30" s="36">
        <f>Survey!$AV30</f>
        <v>0</v>
      </c>
      <c r="CL30" s="36" cm="1">
        <f t="array" ref="CL30">SUM(SUMIF(Survey!BZ30:CS30,{"&gt;0","&lt;0"})*{1,-1})-SUM(SUMIF(Survey!CU30:DN30,{"&gt;0","&lt;0"})*{1,-1})</f>
        <v>0</v>
      </c>
      <c r="CM30" s="35" t="str">
        <f t="shared" si="29"/>
        <v>No holdings</v>
      </c>
      <c r="CN30" s="17">
        <f t="shared" si="30"/>
        <v>0</v>
      </c>
      <c r="CO30" s="16" t="str">
        <f t="shared" si="31"/>
        <v>Pass</v>
      </c>
      <c r="CP30" s="38" t="b">
        <f>IF(ABS(Survey!$CS30)=0,TRUE,FALSE)</f>
        <v>1</v>
      </c>
      <c r="CQ30" s="37" t="b">
        <f>NOT(ISBLANK(Survey!$CT30))</f>
        <v>0</v>
      </c>
      <c r="CR30" s="16" t="str">
        <f t="shared" si="32"/>
        <v>Pass</v>
      </c>
      <c r="CS30" s="38" t="b">
        <f>IF(ABS(Survey!$DN30)=0,TRUE,FALSE)</f>
        <v>1</v>
      </c>
      <c r="CT30" s="37" t="b">
        <f>NOT(ISBLANK(Survey!$DO30))</f>
        <v>0</v>
      </c>
      <c r="CU30" t="str">
        <f t="shared" si="33"/>
        <v>Pass</v>
      </c>
      <c r="CV30" s="29" cm="1">
        <f t="array" ref="CV30">SUM(SUMIF(Survey!CO30,{"&gt;0","&lt;0"})*{1,-1})+SUM(SUMIF(Survey!DJ30,{"&gt;0","&lt;0"})*{1,-1})</f>
        <v>0</v>
      </c>
      <c r="CW30" s="29">
        <f>SUM(SUMIF(Survey!DQ30:DW30,{"&gt;0","&lt;0"})*{1,-1})+SUM(SUMIF(Survey!DY30:EE30,{"&gt;0","&lt;0"})*{1,-1})</f>
        <v>0</v>
      </c>
      <c r="CX30">
        <f t="shared" si="34"/>
        <v>0</v>
      </c>
      <c r="CY30">
        <f t="shared" si="35"/>
        <v>0</v>
      </c>
      <c r="CZ30" s="16" t="str">
        <f t="shared" si="36"/>
        <v>Pass</v>
      </c>
      <c r="DA30" s="38" t="b">
        <f>IF(ABS(Survey!$DW30)=0,TRUE,FALSE)</f>
        <v>1</v>
      </c>
      <c r="DB30" s="37" t="b">
        <f>NOT(ISBLANK(Survey!DX30))</f>
        <v>0</v>
      </c>
      <c r="DC30" s="16" t="str">
        <f t="shared" si="37"/>
        <v>Pass</v>
      </c>
      <c r="DD30" s="38" t="b">
        <f>IF(ABS(Survey!$EE30)=0,TRUE,FALSE)</f>
        <v>1</v>
      </c>
      <c r="DE30" s="37" t="b">
        <f>NOT(ISBLANK(Survey!$EF30))</f>
        <v>0</v>
      </c>
      <c r="DF30" s="16" t="str">
        <f t="shared" si="38"/>
        <v>Fail</v>
      </c>
      <c r="DG30" s="36">
        <f>SUM(SUMIF(Survey!EL30:EN30,{"&gt;0","&lt;0"})*{1,-1})</f>
        <v>0</v>
      </c>
      <c r="DH30">
        <f t="shared" si="39"/>
        <v>0</v>
      </c>
      <c r="DI30">
        <f t="shared" si="40"/>
        <v>100</v>
      </c>
      <c r="DJ30" s="35" t="b">
        <f>IF(OR(Survey!$M30="ETF",Survey!$M30="ETF, alternative mutual fund",Survey!$M30="Closed-end", Survey!$M30="Split share corp"),TRUE,FALSE)</f>
        <v>0</v>
      </c>
      <c r="DK30" s="16" t="str">
        <f t="shared" si="41"/>
        <v>Fail</v>
      </c>
      <c r="DL30" s="36">
        <f>SUM(SUMIF(Survey!EP30:EV30,{"&gt;0","&lt;0"})*{1,-1})</f>
        <v>0</v>
      </c>
      <c r="DM30">
        <f t="shared" si="42"/>
        <v>0</v>
      </c>
      <c r="DN30" s="17">
        <f t="shared" si="43"/>
        <v>100</v>
      </c>
      <c r="DO30" s="16" t="str">
        <f t="shared" si="44"/>
        <v>Fail</v>
      </c>
      <c r="DP30" s="36">
        <f>SUM(SUMIF(Survey!EX30:FD30,{"&gt;0","&lt;0"})*{1,-1})</f>
        <v>0</v>
      </c>
      <c r="DQ30">
        <f t="shared" si="45"/>
        <v>0</v>
      </c>
      <c r="DR30" s="17">
        <f t="shared" si="46"/>
        <v>100</v>
      </c>
    </row>
    <row r="31" spans="1:122">
      <c r="A31">
        <v>31</v>
      </c>
      <c r="B31" t="str">
        <f t="shared" si="0"/>
        <v>Pass</v>
      </c>
      <c r="C31" t="str">
        <f>IF(COUNTBLANK(Survey!B31:FE31)=$C$2, "Pass", "Fail")</f>
        <v>Pass</v>
      </c>
      <c r="D31" t="str">
        <f t="shared" si="1"/>
        <v>Fail</v>
      </c>
      <c r="E31" t="str">
        <f>IF(OR(ISBLANK(Survey!AJ31),COUNTIF(G31:BB31,"Fail")),"Fail","Pass")</f>
        <v>Fail</v>
      </c>
      <c r="G31" s="16" t="str">
        <f t="shared" si="2"/>
        <v>Fail</v>
      </c>
      <c r="H31" s="177">
        <f>COUNTBLANK(Survey!B31:D31)+COUNTBLANK(Survey!G31)+COUNTBLANK(Survey!I31)+COUNTBLANK(Survey!K31:M31)+COUNTBLANK(Survey!P31)+COUNTBLANK(Survey!S31:U31)+COUNTBLANK(Survey!Y31:AA31)+COUNTBLANK(Survey!AD31:AE31)+COUNTBLANK(Survey!AI31:AI31)</f>
        <v>18</v>
      </c>
      <c r="I31" s="16" t="str">
        <f t="shared" si="3"/>
        <v>Fail</v>
      </c>
      <c r="J31" t="b">
        <f>IF(Survey!E31="No",TRUE,FALSE)</f>
        <v>0</v>
      </c>
      <c r="K31" s="34">
        <f>LEN(Survey!E31)</f>
        <v>0</v>
      </c>
      <c r="L31" s="16" t="str">
        <f t="shared" si="4"/>
        <v>Fail</v>
      </c>
      <c r="M31" t="b">
        <f>IF(Survey!F31="No",TRUE,FALSE)</f>
        <v>0</v>
      </c>
      <c r="N31" s="33">
        <f>LEN(Survey!F31)</f>
        <v>0</v>
      </c>
      <c r="O31" s="16" t="str">
        <f t="shared" si="5"/>
        <v>Pass</v>
      </c>
      <c r="P31" s="34">
        <f>MOD((LEN(Survey!H31)+2),11)</f>
        <v>2</v>
      </c>
      <c r="Q31" s="33" t="str">
        <f>IF(Survey!$L31="Prospectus fund", "Yes", "No")</f>
        <v>No</v>
      </c>
      <c r="R31" s="16" t="str">
        <f t="shared" si="6"/>
        <v>Pass</v>
      </c>
      <c r="S31" s="34">
        <f>MOD((LEN(Survey!J31)+2),11)</f>
        <v>2</v>
      </c>
      <c r="T31" s="35" t="b">
        <f>IF(OR(Survey!$M31="ETF",Survey!$M31="ETF, alternative mutual fund",Survey!$M31="Closed-end", Survey!$M31="Split share corp", Survey!$I31="Yes"),TRUE,FALSE)</f>
        <v>0</v>
      </c>
      <c r="U31" s="16" t="str">
        <f>IFERROR(IF(AND(OR(X31=Y31,Y31 = "Either"),NOT(ISBLANK(Survey!K31))),"Pass","Fail"),"Pass")</f>
        <v>Fail</v>
      </c>
      <c r="V31" s="36" cm="1">
        <f t="array" ref="V31">SUM(SUMIF(Survey!BZ31:CS31,{"&gt;0","&lt;0"})*{1,-1})</f>
        <v>0</v>
      </c>
      <c r="W31" s="38" cm="1">
        <f t="array" ref="W31">SUM(SUMIF(Survey!CC31,{"&gt;0","&lt;0"})*{1,-1})+SUM(SUMIF(Survey!CM31,{"&gt;0","&lt;0"})*{1,-1})</f>
        <v>0</v>
      </c>
      <c r="X31" s="38">
        <f>Survey!K31</f>
        <v>0</v>
      </c>
      <c r="Y31" s="37" t="str">
        <f t="shared" si="7"/>
        <v>Either</v>
      </c>
      <c r="Z31" s="16" t="str">
        <f t="shared" si="8"/>
        <v>Fail</v>
      </c>
      <c r="AA31" s="67" cm="1">
        <f t="array" ref="AA31">SUM(SUMIF(Survey!BZ31:CS31,{"&gt;0","&lt;0"})*{1,-1})+SUM(SUMIF(Survey!CU31:DN31,{"&gt;0","&lt;0"})*{1,-1})</f>
        <v>0</v>
      </c>
      <c r="AB31" s="67">
        <f>IFERROR(AA31/(Survey!$AV31),0)</f>
        <v>0</v>
      </c>
      <c r="AC31" s="128" t="b">
        <f>IF(OR(Survey!$M31="Alternative strategy or hedge",Survey!$M31="Other, illiquid",Survey!$L31="Prospectus fund"),TRUE,FALSE)</f>
        <v>0</v>
      </c>
      <c r="AD31" s="128" t="b">
        <f>NOT(ISBLANK(Survey!$M31))</f>
        <v>0</v>
      </c>
      <c r="AE31" s="16" t="str">
        <f t="shared" si="9"/>
        <v>Pass</v>
      </c>
      <c r="AF31" s="38" t="b">
        <f>NOT(ISNUMBER(SEARCH("Other",Survey!$P31)))</f>
        <v>1</v>
      </c>
      <c r="AG31" s="37" t="b">
        <f>NOT(ISBLANK(Survey!$Q31))</f>
        <v>0</v>
      </c>
      <c r="AH31" s="16" t="str">
        <f t="shared" si="10"/>
        <v>Pass</v>
      </c>
      <c r="AI31" s="143">
        <f>COUNTBLANK(Survey!$W31)</f>
        <v>1</v>
      </c>
      <c r="AJ31" s="67">
        <f>IF(AND(Survey!L31&lt;&gt;"Exempt fund",OR(Survey!$M31="ETF",Survey!$M31="ETF, alternative mutual fund",Survey!$M31="Mutual fund",Survey!$M31="Alternative mutual fund",Survey!$M31="Money market")),1,0)</f>
        <v>0</v>
      </c>
      <c r="AK31" s="16" t="str">
        <f t="shared" si="11"/>
        <v>Pass</v>
      </c>
      <c r="AL31" s="38" t="b">
        <f>NOT(ISNUMBER(SEARCH("Yes",Survey!$AA31)))</f>
        <v>1</v>
      </c>
      <c r="AM31" s="37" t="b">
        <f>IF(COUNTBLANK(Survey!$AB31:$AC31)=0,TRUE, FALSE)</f>
        <v>0</v>
      </c>
      <c r="AN31" s="16" t="str">
        <f t="shared" si="12"/>
        <v>Pass</v>
      </c>
      <c r="AO31" s="38" t="b">
        <f>NOT(ISNUMBER(SEARCH("Yes",Survey!$AD31)))</f>
        <v>1</v>
      </c>
      <c r="AP31" s="37" t="b">
        <f>NOT(ISBLANK(Survey!$AF31))</f>
        <v>0</v>
      </c>
      <c r="AQ31" s="16" t="str">
        <f t="shared" si="13"/>
        <v>Pass</v>
      </c>
      <c r="AR31" s="38" t="b">
        <f>NOT(OR(ISNUMBER(SEARCH("Other",Survey!$AF31)),ISNUMBER(SEARCH("Multiple",Survey!$AF31))))</f>
        <v>1</v>
      </c>
      <c r="AS31" s="37" t="b">
        <f>NOT(ISBLANK(Survey!$AG31))</f>
        <v>0</v>
      </c>
      <c r="AT31" s="16" t="str">
        <f t="shared" si="14"/>
        <v>Fail</v>
      </c>
      <c r="AU31" s="143">
        <f>IF(ABS(Survey!$AV31)&gt;0, 1,0)</f>
        <v>0</v>
      </c>
      <c r="AV31" s="143">
        <f>IF(COUNTBLANK(Survey!$AJ31)=0,1,0)</f>
        <v>0</v>
      </c>
      <c r="AW31" s="16" t="str">
        <f t="shared" si="15"/>
        <v>Pass</v>
      </c>
      <c r="AX31" s="143">
        <f>IF(ISBLANK(Survey!$AJ31),0,1)</f>
        <v>0</v>
      </c>
      <c r="AY31" s="165">
        <f>COUNTBLANK(Survey!$AK31)</f>
        <v>1</v>
      </c>
      <c r="AZ31" s="16" t="str">
        <f t="shared" si="16"/>
        <v>Pass</v>
      </c>
      <c r="BA31" s="143">
        <f>IF(OR(Survey!$AK31="Closed",ISBLANK(Survey!$AK31)),0,1)</f>
        <v>0</v>
      </c>
      <c r="BB31" s="165">
        <f>IF(ISBLANK(Survey!$AL31),1,0)</f>
        <v>1</v>
      </c>
      <c r="BC31" s="147" t="str" cm="1">
        <f t="array" ref="BC31">IF(OR(IF(OR($BE31+$BF31 = 2, $BG31=1), FALSE, TRUE), AND($BD31:$BD31 = 0)),"Pass","Fail")</f>
        <v>Pass</v>
      </c>
      <c r="BD31" s="143">
        <f>COUNTBLANK(Survey!$AM31:$AO31)</f>
        <v>3</v>
      </c>
      <c r="BE31" s="143">
        <f>IF(Survey!$I31="Yes",1,0)</f>
        <v>0</v>
      </c>
      <c r="BF31" s="143">
        <f>IF(OR(Survey!$M31="Mutual fund",Survey!$M31="Alternative mutual fund",Survey!$M31="Money market"),1,0)</f>
        <v>0</v>
      </c>
      <c r="BG31" s="148">
        <f>IF(OR(Survey!$M31="ETF",Survey!$M31="ETF, alternative mutual fund"),1,0)</f>
        <v>0</v>
      </c>
      <c r="BH31" s="16" t="str">
        <f t="shared" si="17"/>
        <v>Pass</v>
      </c>
      <c r="BI31" s="38" t="b">
        <f>OR(ISNUMBER(SEARCH("Yes",Survey!$AO31)),ISBLANK(Survey!$AO31))</f>
        <v>1</v>
      </c>
      <c r="BJ31" s="67" t="b">
        <f>NOT(ISBLANK(Survey!$AP31))</f>
        <v>0</v>
      </c>
      <c r="BK31" s="16" t="str">
        <f t="shared" si="18"/>
        <v>Pass</v>
      </c>
      <c r="BL31" s="143">
        <f>IF(Survey!$AW31=0, 0,1)</f>
        <v>0</v>
      </c>
      <c r="BM31" s="67">
        <f>Survey!$AQ31</f>
        <v>0</v>
      </c>
      <c r="BN31" s="67">
        <f>IFERROR((Survey!$AX31-ABS(Survey!$AY31)-ABS(Survey!$BD31))/Survey!$AW31,0)</f>
        <v>0</v>
      </c>
      <c r="BO31" s="67">
        <f>IF(AND($BM31&gt;$BN31-0.2,$BM31&lt;$BN31+0.2,ISBLANK(Survey!$AQ31)=FALSE),0,1)</f>
        <v>1</v>
      </c>
      <c r="BP31" s="165">
        <f>IF(ISBLANK(Survey!$AR31),1,0)</f>
        <v>1</v>
      </c>
      <c r="BQ31" s="16" t="str">
        <f t="shared" si="19"/>
        <v>Pass</v>
      </c>
      <c r="BR31" s="143">
        <f>IF(Survey!$AW31=0, 0,1)</f>
        <v>0</v>
      </c>
      <c r="BS31" s="67">
        <f>IF(AND(Survey!$AS31&gt;=0,Survey!$AS31&lt;=0.2,Survey!$AS31&lt;&gt;""),0,1)</f>
        <v>1</v>
      </c>
      <c r="BT31" s="143">
        <f>IF(ISBLANK(Survey!$AT31),1,0)</f>
        <v>1</v>
      </c>
      <c r="BU31" s="16" t="str">
        <f t="shared" si="20"/>
        <v>Fail</v>
      </c>
      <c r="BV31" s="165">
        <f>Survey!$AU31</f>
        <v>0</v>
      </c>
      <c r="BW31" s="16" t="str">
        <f t="shared" si="21"/>
        <v>Pass</v>
      </c>
      <c r="BX31" s="36">
        <f>Survey!$AV31</f>
        <v>0</v>
      </c>
      <c r="BY31" s="176">
        <f>Survey!$AW31+Survey!$AX31-ABS(Survey!$AY31)+ABS(Survey!$AZ31)-ABS(Survey!$BA31)+ABS(Survey!$BB31)-ABS(Survey!$BC31)-ABS(Survey!$BD31)+Survey!$BE31</f>
        <v>0</v>
      </c>
      <c r="BZ31" s="35">
        <f t="shared" si="22"/>
        <v>0</v>
      </c>
      <c r="CA31" s="17">
        <f t="shared" si="23"/>
        <v>0</v>
      </c>
      <c r="CB31" s="16" t="str">
        <f t="shared" si="24"/>
        <v>Pass</v>
      </c>
      <c r="CC31" s="38" t="b">
        <f>IF(ABS(Survey!$BE31)=0,TRUE,FALSE)</f>
        <v>1</v>
      </c>
      <c r="CD31" s="37" t="b">
        <f>NOT(ISBLANK(Survey!$BF31))</f>
        <v>0</v>
      </c>
      <c r="CE31" t="str">
        <f t="shared" si="25"/>
        <v>Fail</v>
      </c>
      <c r="CF31" s="29">
        <f>Survey!$AV31</f>
        <v>0</v>
      </c>
      <c r="CG31" s="29" cm="1">
        <f t="array" ref="CG31">SUM(SUMIF(Survey!BH31:BO31,{"&gt;0","&lt;0"})*{1,-1})-SUM(SUMIF(Survey!BQ31:BX31,{"&gt;0","&lt;0"})*{1,-1})</f>
        <v>0</v>
      </c>
      <c r="CH31" s="35" t="str">
        <f t="shared" si="26"/>
        <v>No holdings</v>
      </c>
      <c r="CI31">
        <f t="shared" si="27"/>
        <v>0</v>
      </c>
      <c r="CJ31" s="16" t="str">
        <f t="shared" si="28"/>
        <v>Fail</v>
      </c>
      <c r="CK31" s="36">
        <f>Survey!$AV31</f>
        <v>0</v>
      </c>
      <c r="CL31" s="36" cm="1">
        <f t="array" ref="CL31">SUM(SUMIF(Survey!BZ31:CS31,{"&gt;0","&lt;0"})*{1,-1})-SUM(SUMIF(Survey!CU31:DN31,{"&gt;0","&lt;0"})*{1,-1})</f>
        <v>0</v>
      </c>
      <c r="CM31" s="35" t="str">
        <f t="shared" si="29"/>
        <v>No holdings</v>
      </c>
      <c r="CN31" s="17">
        <f t="shared" si="30"/>
        <v>0</v>
      </c>
      <c r="CO31" s="16" t="str">
        <f t="shared" si="31"/>
        <v>Pass</v>
      </c>
      <c r="CP31" s="38" t="b">
        <f>IF(ABS(Survey!$CS31)=0,TRUE,FALSE)</f>
        <v>1</v>
      </c>
      <c r="CQ31" s="37" t="b">
        <f>NOT(ISBLANK(Survey!$CT31))</f>
        <v>0</v>
      </c>
      <c r="CR31" s="16" t="str">
        <f t="shared" si="32"/>
        <v>Pass</v>
      </c>
      <c r="CS31" s="38" t="b">
        <f>IF(ABS(Survey!$DN31)=0,TRUE,FALSE)</f>
        <v>1</v>
      </c>
      <c r="CT31" s="37" t="b">
        <f>NOT(ISBLANK(Survey!$DO31))</f>
        <v>0</v>
      </c>
      <c r="CU31" t="str">
        <f t="shared" si="33"/>
        <v>Pass</v>
      </c>
      <c r="CV31" s="29" cm="1">
        <f t="array" ref="CV31">SUM(SUMIF(Survey!CO31,{"&gt;0","&lt;0"})*{1,-1})+SUM(SUMIF(Survey!DJ31,{"&gt;0","&lt;0"})*{1,-1})</f>
        <v>0</v>
      </c>
      <c r="CW31" s="29">
        <f>SUM(SUMIF(Survey!DQ31:DW31,{"&gt;0","&lt;0"})*{1,-1})+SUM(SUMIF(Survey!DY31:EE31,{"&gt;0","&lt;0"})*{1,-1})</f>
        <v>0</v>
      </c>
      <c r="CX31">
        <f t="shared" si="34"/>
        <v>0</v>
      </c>
      <c r="CY31">
        <f t="shared" si="35"/>
        <v>0</v>
      </c>
      <c r="CZ31" s="16" t="str">
        <f t="shared" si="36"/>
        <v>Pass</v>
      </c>
      <c r="DA31" s="38" t="b">
        <f>IF(ABS(Survey!$DW31)=0,TRUE,FALSE)</f>
        <v>1</v>
      </c>
      <c r="DB31" s="37" t="b">
        <f>NOT(ISBLANK(Survey!DX31))</f>
        <v>0</v>
      </c>
      <c r="DC31" s="16" t="str">
        <f t="shared" si="37"/>
        <v>Pass</v>
      </c>
      <c r="DD31" s="38" t="b">
        <f>IF(ABS(Survey!$EE31)=0,TRUE,FALSE)</f>
        <v>1</v>
      </c>
      <c r="DE31" s="37" t="b">
        <f>NOT(ISBLANK(Survey!$EF31))</f>
        <v>0</v>
      </c>
      <c r="DF31" s="16" t="str">
        <f t="shared" si="38"/>
        <v>Fail</v>
      </c>
      <c r="DG31" s="36">
        <f>SUM(SUMIF(Survey!EL31:EN31,{"&gt;0","&lt;0"})*{1,-1})</f>
        <v>0</v>
      </c>
      <c r="DH31">
        <f t="shared" si="39"/>
        <v>0</v>
      </c>
      <c r="DI31">
        <f t="shared" si="40"/>
        <v>100</v>
      </c>
      <c r="DJ31" s="35" t="b">
        <f>IF(OR(Survey!$M31="ETF",Survey!$M31="ETF, alternative mutual fund",Survey!$M31="Closed-end", Survey!$M31="Split share corp"),TRUE,FALSE)</f>
        <v>0</v>
      </c>
      <c r="DK31" s="16" t="str">
        <f t="shared" si="41"/>
        <v>Fail</v>
      </c>
      <c r="DL31" s="36">
        <f>SUM(SUMIF(Survey!EP31:EV31,{"&gt;0","&lt;0"})*{1,-1})</f>
        <v>0</v>
      </c>
      <c r="DM31">
        <f t="shared" si="42"/>
        <v>0</v>
      </c>
      <c r="DN31" s="17">
        <f t="shared" si="43"/>
        <v>100</v>
      </c>
      <c r="DO31" s="16" t="str">
        <f t="shared" si="44"/>
        <v>Fail</v>
      </c>
      <c r="DP31" s="36">
        <f>SUM(SUMIF(Survey!EX31:FD31,{"&gt;0","&lt;0"})*{1,-1})</f>
        <v>0</v>
      </c>
      <c r="DQ31">
        <f t="shared" si="45"/>
        <v>0</v>
      </c>
      <c r="DR31" s="17">
        <f t="shared" si="46"/>
        <v>100</v>
      </c>
    </row>
    <row r="32" spans="1:122">
      <c r="A32">
        <v>32</v>
      </c>
      <c r="B32" t="str">
        <f t="shared" si="0"/>
        <v>Pass</v>
      </c>
      <c r="C32" t="str">
        <f>IF(COUNTBLANK(Survey!B32:FE32)=$C$2, "Pass", "Fail")</f>
        <v>Pass</v>
      </c>
      <c r="D32" t="str">
        <f t="shared" si="1"/>
        <v>Fail</v>
      </c>
      <c r="E32" t="str">
        <f>IF(OR(ISBLANK(Survey!AJ32),COUNTIF(G32:BB32,"Fail")),"Fail","Pass")</f>
        <v>Fail</v>
      </c>
      <c r="G32" s="16" t="str">
        <f t="shared" si="2"/>
        <v>Fail</v>
      </c>
      <c r="H32" s="177">
        <f>COUNTBLANK(Survey!B32:D32)+COUNTBLANK(Survey!G32)+COUNTBLANK(Survey!I32)+COUNTBLANK(Survey!K32:M32)+COUNTBLANK(Survey!P32)+COUNTBLANK(Survey!S32:U32)+COUNTBLANK(Survey!Y32:AA32)+COUNTBLANK(Survey!AD32:AE32)+COUNTBLANK(Survey!AI32:AI32)</f>
        <v>18</v>
      </c>
      <c r="I32" s="16" t="str">
        <f t="shared" si="3"/>
        <v>Fail</v>
      </c>
      <c r="J32" t="b">
        <f>IF(Survey!E32="No",TRUE,FALSE)</f>
        <v>0</v>
      </c>
      <c r="K32" s="34">
        <f>LEN(Survey!E32)</f>
        <v>0</v>
      </c>
      <c r="L32" s="16" t="str">
        <f t="shared" si="4"/>
        <v>Fail</v>
      </c>
      <c r="M32" t="b">
        <f>IF(Survey!F32="No",TRUE,FALSE)</f>
        <v>0</v>
      </c>
      <c r="N32" s="33">
        <f>LEN(Survey!F32)</f>
        <v>0</v>
      </c>
      <c r="O32" s="16" t="str">
        <f t="shared" si="5"/>
        <v>Pass</v>
      </c>
      <c r="P32" s="34">
        <f>MOD((LEN(Survey!H32)+2),11)</f>
        <v>2</v>
      </c>
      <c r="Q32" s="33" t="str">
        <f>IF(Survey!$L32="Prospectus fund", "Yes", "No")</f>
        <v>No</v>
      </c>
      <c r="R32" s="16" t="str">
        <f t="shared" si="6"/>
        <v>Pass</v>
      </c>
      <c r="S32" s="34">
        <f>MOD((LEN(Survey!J32)+2),11)</f>
        <v>2</v>
      </c>
      <c r="T32" s="35" t="b">
        <f>IF(OR(Survey!$M32="ETF",Survey!$M32="ETF, alternative mutual fund",Survey!$M32="Closed-end", Survey!$M32="Split share corp", Survey!$I32="Yes"),TRUE,FALSE)</f>
        <v>0</v>
      </c>
      <c r="U32" s="16" t="str">
        <f>IFERROR(IF(AND(OR(X32=Y32,Y32 = "Either"),NOT(ISBLANK(Survey!K32))),"Pass","Fail"),"Pass")</f>
        <v>Fail</v>
      </c>
      <c r="V32" s="36" cm="1">
        <f t="array" ref="V32">SUM(SUMIF(Survey!BZ32:CS32,{"&gt;0","&lt;0"})*{1,-1})</f>
        <v>0</v>
      </c>
      <c r="W32" s="38" cm="1">
        <f t="array" ref="W32">SUM(SUMIF(Survey!CC32,{"&gt;0","&lt;0"})*{1,-1})+SUM(SUMIF(Survey!CM32,{"&gt;0","&lt;0"})*{1,-1})</f>
        <v>0</v>
      </c>
      <c r="X32" s="38">
        <f>Survey!K32</f>
        <v>0</v>
      </c>
      <c r="Y32" s="37" t="str">
        <f t="shared" si="7"/>
        <v>Either</v>
      </c>
      <c r="Z32" s="16" t="str">
        <f t="shared" si="8"/>
        <v>Fail</v>
      </c>
      <c r="AA32" s="67" cm="1">
        <f t="array" ref="AA32">SUM(SUMIF(Survey!BZ32:CS32,{"&gt;0","&lt;0"})*{1,-1})+SUM(SUMIF(Survey!CU32:DN32,{"&gt;0","&lt;0"})*{1,-1})</f>
        <v>0</v>
      </c>
      <c r="AB32" s="67">
        <f>IFERROR(AA32/(Survey!$AV32),0)</f>
        <v>0</v>
      </c>
      <c r="AC32" s="128" t="b">
        <f>IF(OR(Survey!$M32="Alternative strategy or hedge",Survey!$M32="Other, illiquid",Survey!$L32="Prospectus fund"),TRUE,FALSE)</f>
        <v>0</v>
      </c>
      <c r="AD32" s="128" t="b">
        <f>NOT(ISBLANK(Survey!$M32))</f>
        <v>0</v>
      </c>
      <c r="AE32" s="16" t="str">
        <f t="shared" si="9"/>
        <v>Pass</v>
      </c>
      <c r="AF32" s="38" t="b">
        <f>NOT(ISNUMBER(SEARCH("Other",Survey!$P32)))</f>
        <v>1</v>
      </c>
      <c r="AG32" s="37" t="b">
        <f>NOT(ISBLANK(Survey!$Q32))</f>
        <v>0</v>
      </c>
      <c r="AH32" s="16" t="str">
        <f t="shared" si="10"/>
        <v>Pass</v>
      </c>
      <c r="AI32" s="143">
        <f>COUNTBLANK(Survey!$W32)</f>
        <v>1</v>
      </c>
      <c r="AJ32" s="67">
        <f>IF(AND(Survey!L32&lt;&gt;"Exempt fund",OR(Survey!$M32="ETF",Survey!$M32="ETF, alternative mutual fund",Survey!$M32="Mutual fund",Survey!$M32="Alternative mutual fund",Survey!$M32="Money market")),1,0)</f>
        <v>0</v>
      </c>
      <c r="AK32" s="16" t="str">
        <f t="shared" si="11"/>
        <v>Pass</v>
      </c>
      <c r="AL32" s="38" t="b">
        <f>NOT(ISNUMBER(SEARCH("Yes",Survey!$AA32)))</f>
        <v>1</v>
      </c>
      <c r="AM32" s="37" t="b">
        <f>IF(COUNTBLANK(Survey!$AB32:$AC32)=0,TRUE, FALSE)</f>
        <v>0</v>
      </c>
      <c r="AN32" s="16" t="str">
        <f t="shared" si="12"/>
        <v>Pass</v>
      </c>
      <c r="AO32" s="38" t="b">
        <f>NOT(ISNUMBER(SEARCH("Yes",Survey!$AD32)))</f>
        <v>1</v>
      </c>
      <c r="AP32" s="37" t="b">
        <f>NOT(ISBLANK(Survey!$AF32))</f>
        <v>0</v>
      </c>
      <c r="AQ32" s="16" t="str">
        <f t="shared" si="13"/>
        <v>Pass</v>
      </c>
      <c r="AR32" s="38" t="b">
        <f>NOT(OR(ISNUMBER(SEARCH("Other",Survey!$AF32)),ISNUMBER(SEARCH("Multiple",Survey!$AF32))))</f>
        <v>1</v>
      </c>
      <c r="AS32" s="37" t="b">
        <f>NOT(ISBLANK(Survey!$AG32))</f>
        <v>0</v>
      </c>
      <c r="AT32" s="16" t="str">
        <f t="shared" si="14"/>
        <v>Fail</v>
      </c>
      <c r="AU32" s="143">
        <f>IF(ABS(Survey!$AV32)&gt;0, 1,0)</f>
        <v>0</v>
      </c>
      <c r="AV32" s="143">
        <f>IF(COUNTBLANK(Survey!$AJ32)=0,1,0)</f>
        <v>0</v>
      </c>
      <c r="AW32" s="16" t="str">
        <f t="shared" si="15"/>
        <v>Pass</v>
      </c>
      <c r="AX32" s="143">
        <f>IF(ISBLANK(Survey!$AJ32),0,1)</f>
        <v>0</v>
      </c>
      <c r="AY32" s="165">
        <f>COUNTBLANK(Survey!$AK32)</f>
        <v>1</v>
      </c>
      <c r="AZ32" s="16" t="str">
        <f t="shared" si="16"/>
        <v>Pass</v>
      </c>
      <c r="BA32" s="143">
        <f>IF(OR(Survey!$AK32="Closed",ISBLANK(Survey!$AK32)),0,1)</f>
        <v>0</v>
      </c>
      <c r="BB32" s="165">
        <f>IF(ISBLANK(Survey!$AL32),1,0)</f>
        <v>1</v>
      </c>
      <c r="BC32" s="147" t="str" cm="1">
        <f t="array" ref="BC32">IF(OR(IF(OR($BE32+$BF32 = 2, $BG32=1), FALSE, TRUE), AND($BD32:$BD32 = 0)),"Pass","Fail")</f>
        <v>Pass</v>
      </c>
      <c r="BD32" s="143">
        <f>COUNTBLANK(Survey!$AM32:$AO32)</f>
        <v>3</v>
      </c>
      <c r="BE32" s="143">
        <f>IF(Survey!$I32="Yes",1,0)</f>
        <v>0</v>
      </c>
      <c r="BF32" s="143">
        <f>IF(OR(Survey!$M32="Mutual fund",Survey!$M32="Alternative mutual fund",Survey!$M32="Money market"),1,0)</f>
        <v>0</v>
      </c>
      <c r="BG32" s="148">
        <f>IF(OR(Survey!$M32="ETF",Survey!$M32="ETF, alternative mutual fund"),1,0)</f>
        <v>0</v>
      </c>
      <c r="BH32" s="16" t="str">
        <f t="shared" si="17"/>
        <v>Pass</v>
      </c>
      <c r="BI32" s="38" t="b">
        <f>OR(ISNUMBER(SEARCH("Yes",Survey!$AO32)),ISBLANK(Survey!$AO32))</f>
        <v>1</v>
      </c>
      <c r="BJ32" s="67" t="b">
        <f>NOT(ISBLANK(Survey!$AP32))</f>
        <v>0</v>
      </c>
      <c r="BK32" s="16" t="str">
        <f t="shared" si="18"/>
        <v>Pass</v>
      </c>
      <c r="BL32" s="143">
        <f>IF(Survey!$AW32=0, 0,1)</f>
        <v>0</v>
      </c>
      <c r="BM32" s="67">
        <f>Survey!$AQ32</f>
        <v>0</v>
      </c>
      <c r="BN32" s="67">
        <f>IFERROR((Survey!$AX32-ABS(Survey!$AY32)-ABS(Survey!$BD32))/Survey!$AW32,0)</f>
        <v>0</v>
      </c>
      <c r="BO32" s="67">
        <f>IF(AND($BM32&gt;$BN32-0.2,$BM32&lt;$BN32+0.2,ISBLANK(Survey!$AQ32)=FALSE),0,1)</f>
        <v>1</v>
      </c>
      <c r="BP32" s="165">
        <f>IF(ISBLANK(Survey!$AR32),1,0)</f>
        <v>1</v>
      </c>
      <c r="BQ32" s="16" t="str">
        <f t="shared" si="19"/>
        <v>Pass</v>
      </c>
      <c r="BR32" s="143">
        <f>IF(Survey!$AW32=0, 0,1)</f>
        <v>0</v>
      </c>
      <c r="BS32" s="67">
        <f>IF(AND(Survey!$AS32&gt;=0,Survey!$AS32&lt;=0.2,Survey!$AS32&lt;&gt;""),0,1)</f>
        <v>1</v>
      </c>
      <c r="BT32" s="143">
        <f>IF(ISBLANK(Survey!$AT32),1,0)</f>
        <v>1</v>
      </c>
      <c r="BU32" s="16" t="str">
        <f t="shared" si="20"/>
        <v>Fail</v>
      </c>
      <c r="BV32" s="165">
        <f>Survey!$AU32</f>
        <v>0</v>
      </c>
      <c r="BW32" s="16" t="str">
        <f t="shared" si="21"/>
        <v>Pass</v>
      </c>
      <c r="BX32" s="36">
        <f>Survey!$AV32</f>
        <v>0</v>
      </c>
      <c r="BY32" s="176">
        <f>Survey!$AW32+Survey!$AX32-ABS(Survey!$AY32)+ABS(Survey!$AZ32)-ABS(Survey!$BA32)+ABS(Survey!$BB32)-ABS(Survey!$BC32)-ABS(Survey!$BD32)+Survey!$BE32</f>
        <v>0</v>
      </c>
      <c r="BZ32" s="35">
        <f t="shared" si="22"/>
        <v>0</v>
      </c>
      <c r="CA32" s="17">
        <f t="shared" si="23"/>
        <v>0</v>
      </c>
      <c r="CB32" s="16" t="str">
        <f t="shared" si="24"/>
        <v>Pass</v>
      </c>
      <c r="CC32" s="38" t="b">
        <f>IF(ABS(Survey!$BE32)=0,TRUE,FALSE)</f>
        <v>1</v>
      </c>
      <c r="CD32" s="37" t="b">
        <f>NOT(ISBLANK(Survey!$BF32))</f>
        <v>0</v>
      </c>
      <c r="CE32" t="str">
        <f t="shared" si="25"/>
        <v>Fail</v>
      </c>
      <c r="CF32" s="29">
        <f>Survey!$AV32</f>
        <v>0</v>
      </c>
      <c r="CG32" s="29" cm="1">
        <f t="array" ref="CG32">SUM(SUMIF(Survey!BH32:BO32,{"&gt;0","&lt;0"})*{1,-1})-SUM(SUMIF(Survey!BQ32:BX32,{"&gt;0","&lt;0"})*{1,-1})</f>
        <v>0</v>
      </c>
      <c r="CH32" s="35" t="str">
        <f t="shared" si="26"/>
        <v>No holdings</v>
      </c>
      <c r="CI32">
        <f t="shared" si="27"/>
        <v>0</v>
      </c>
      <c r="CJ32" s="16" t="str">
        <f t="shared" si="28"/>
        <v>Fail</v>
      </c>
      <c r="CK32" s="36">
        <f>Survey!$AV32</f>
        <v>0</v>
      </c>
      <c r="CL32" s="36" cm="1">
        <f t="array" ref="CL32">SUM(SUMIF(Survey!BZ32:CS32,{"&gt;0","&lt;0"})*{1,-1})-SUM(SUMIF(Survey!CU32:DN32,{"&gt;0","&lt;0"})*{1,-1})</f>
        <v>0</v>
      </c>
      <c r="CM32" s="35" t="str">
        <f t="shared" si="29"/>
        <v>No holdings</v>
      </c>
      <c r="CN32" s="17">
        <f t="shared" si="30"/>
        <v>0</v>
      </c>
      <c r="CO32" s="16" t="str">
        <f t="shared" si="31"/>
        <v>Pass</v>
      </c>
      <c r="CP32" s="38" t="b">
        <f>IF(ABS(Survey!$CS32)=0,TRUE,FALSE)</f>
        <v>1</v>
      </c>
      <c r="CQ32" s="37" t="b">
        <f>NOT(ISBLANK(Survey!$CT32))</f>
        <v>0</v>
      </c>
      <c r="CR32" s="16" t="str">
        <f t="shared" si="32"/>
        <v>Pass</v>
      </c>
      <c r="CS32" s="38" t="b">
        <f>IF(ABS(Survey!$DN32)=0,TRUE,FALSE)</f>
        <v>1</v>
      </c>
      <c r="CT32" s="37" t="b">
        <f>NOT(ISBLANK(Survey!$DO32))</f>
        <v>0</v>
      </c>
      <c r="CU32" t="str">
        <f t="shared" si="33"/>
        <v>Pass</v>
      </c>
      <c r="CV32" s="29" cm="1">
        <f t="array" ref="CV32">SUM(SUMIF(Survey!CO32,{"&gt;0","&lt;0"})*{1,-1})+SUM(SUMIF(Survey!DJ32,{"&gt;0","&lt;0"})*{1,-1})</f>
        <v>0</v>
      </c>
      <c r="CW32" s="29">
        <f>SUM(SUMIF(Survey!DQ32:DW32,{"&gt;0","&lt;0"})*{1,-1})+SUM(SUMIF(Survey!DY32:EE32,{"&gt;0","&lt;0"})*{1,-1})</f>
        <v>0</v>
      </c>
      <c r="CX32">
        <f t="shared" si="34"/>
        <v>0</v>
      </c>
      <c r="CY32">
        <f t="shared" si="35"/>
        <v>0</v>
      </c>
      <c r="CZ32" s="16" t="str">
        <f t="shared" si="36"/>
        <v>Pass</v>
      </c>
      <c r="DA32" s="38" t="b">
        <f>IF(ABS(Survey!$DW32)=0,TRUE,FALSE)</f>
        <v>1</v>
      </c>
      <c r="DB32" s="37" t="b">
        <f>NOT(ISBLANK(Survey!DX32))</f>
        <v>0</v>
      </c>
      <c r="DC32" s="16" t="str">
        <f t="shared" si="37"/>
        <v>Pass</v>
      </c>
      <c r="DD32" s="38" t="b">
        <f>IF(ABS(Survey!$EE32)=0,TRUE,FALSE)</f>
        <v>1</v>
      </c>
      <c r="DE32" s="37" t="b">
        <f>NOT(ISBLANK(Survey!$EF32))</f>
        <v>0</v>
      </c>
      <c r="DF32" s="16" t="str">
        <f t="shared" si="38"/>
        <v>Fail</v>
      </c>
      <c r="DG32" s="36">
        <f>SUM(SUMIF(Survey!EL32:EN32,{"&gt;0","&lt;0"})*{1,-1})</f>
        <v>0</v>
      </c>
      <c r="DH32">
        <f t="shared" si="39"/>
        <v>0</v>
      </c>
      <c r="DI32">
        <f t="shared" si="40"/>
        <v>100</v>
      </c>
      <c r="DJ32" s="35" t="b">
        <f>IF(OR(Survey!$M32="ETF",Survey!$M32="ETF, alternative mutual fund",Survey!$M32="Closed-end", Survey!$M32="Split share corp"),TRUE,FALSE)</f>
        <v>0</v>
      </c>
      <c r="DK32" s="16" t="str">
        <f t="shared" si="41"/>
        <v>Fail</v>
      </c>
      <c r="DL32" s="36">
        <f>SUM(SUMIF(Survey!EP32:EV32,{"&gt;0","&lt;0"})*{1,-1})</f>
        <v>0</v>
      </c>
      <c r="DM32">
        <f t="shared" si="42"/>
        <v>0</v>
      </c>
      <c r="DN32" s="17">
        <f t="shared" si="43"/>
        <v>100</v>
      </c>
      <c r="DO32" s="16" t="str">
        <f t="shared" si="44"/>
        <v>Fail</v>
      </c>
      <c r="DP32" s="36">
        <f>SUM(SUMIF(Survey!EX32:FD32,{"&gt;0","&lt;0"})*{1,-1})</f>
        <v>0</v>
      </c>
      <c r="DQ32">
        <f t="shared" si="45"/>
        <v>0</v>
      </c>
      <c r="DR32" s="17">
        <f t="shared" si="46"/>
        <v>100</v>
      </c>
    </row>
    <row r="33" spans="1:122">
      <c r="A33">
        <v>33</v>
      </c>
      <c r="B33" t="str">
        <f t="shared" si="0"/>
        <v>Pass</v>
      </c>
      <c r="C33" t="str">
        <f>IF(COUNTBLANK(Survey!B33:FE33)=$C$2, "Pass", "Fail")</f>
        <v>Pass</v>
      </c>
      <c r="D33" t="str">
        <f t="shared" si="1"/>
        <v>Fail</v>
      </c>
      <c r="E33" t="str">
        <f>IF(OR(ISBLANK(Survey!AJ33),COUNTIF(G33:BB33,"Fail")),"Fail","Pass")</f>
        <v>Fail</v>
      </c>
      <c r="G33" s="16" t="str">
        <f t="shared" si="2"/>
        <v>Fail</v>
      </c>
      <c r="H33" s="177">
        <f>COUNTBLANK(Survey!B33:D33)+COUNTBLANK(Survey!G33)+COUNTBLANK(Survey!I33)+COUNTBLANK(Survey!K33:M33)+COUNTBLANK(Survey!P33)+COUNTBLANK(Survey!S33:U33)+COUNTBLANK(Survey!Y33:AA33)+COUNTBLANK(Survey!AD33:AE33)+COUNTBLANK(Survey!AI33:AI33)</f>
        <v>18</v>
      </c>
      <c r="I33" s="16" t="str">
        <f t="shared" si="3"/>
        <v>Fail</v>
      </c>
      <c r="J33" t="b">
        <f>IF(Survey!E33="No",TRUE,FALSE)</f>
        <v>0</v>
      </c>
      <c r="K33" s="34">
        <f>LEN(Survey!E33)</f>
        <v>0</v>
      </c>
      <c r="L33" s="16" t="str">
        <f t="shared" si="4"/>
        <v>Fail</v>
      </c>
      <c r="M33" t="b">
        <f>IF(Survey!F33="No",TRUE,FALSE)</f>
        <v>0</v>
      </c>
      <c r="N33" s="33">
        <f>LEN(Survey!F33)</f>
        <v>0</v>
      </c>
      <c r="O33" s="16" t="str">
        <f t="shared" si="5"/>
        <v>Pass</v>
      </c>
      <c r="P33" s="34">
        <f>MOD((LEN(Survey!H33)+2),11)</f>
        <v>2</v>
      </c>
      <c r="Q33" s="33" t="str">
        <f>IF(Survey!$L33="Prospectus fund", "Yes", "No")</f>
        <v>No</v>
      </c>
      <c r="R33" s="16" t="str">
        <f t="shared" si="6"/>
        <v>Pass</v>
      </c>
      <c r="S33" s="34">
        <f>MOD((LEN(Survey!J33)+2),11)</f>
        <v>2</v>
      </c>
      <c r="T33" s="35" t="b">
        <f>IF(OR(Survey!$M33="ETF",Survey!$M33="ETF, alternative mutual fund",Survey!$M33="Closed-end", Survey!$M33="Split share corp", Survey!$I33="Yes"),TRUE,FALSE)</f>
        <v>0</v>
      </c>
      <c r="U33" s="16" t="str">
        <f>IFERROR(IF(AND(OR(X33=Y33,Y33 = "Either"),NOT(ISBLANK(Survey!K33))),"Pass","Fail"),"Pass")</f>
        <v>Fail</v>
      </c>
      <c r="V33" s="36" cm="1">
        <f t="array" ref="V33">SUM(SUMIF(Survey!BZ33:CS33,{"&gt;0","&lt;0"})*{1,-1})</f>
        <v>0</v>
      </c>
      <c r="W33" s="38" cm="1">
        <f t="array" ref="W33">SUM(SUMIF(Survey!CC33,{"&gt;0","&lt;0"})*{1,-1})+SUM(SUMIF(Survey!CM33,{"&gt;0","&lt;0"})*{1,-1})</f>
        <v>0</v>
      </c>
      <c r="X33" s="38">
        <f>Survey!K33</f>
        <v>0</v>
      </c>
      <c r="Y33" s="37" t="str">
        <f t="shared" si="7"/>
        <v>Either</v>
      </c>
      <c r="Z33" s="16" t="str">
        <f t="shared" si="8"/>
        <v>Fail</v>
      </c>
      <c r="AA33" s="67" cm="1">
        <f t="array" ref="AA33">SUM(SUMIF(Survey!BZ33:CS33,{"&gt;0","&lt;0"})*{1,-1})+SUM(SUMIF(Survey!CU33:DN33,{"&gt;0","&lt;0"})*{1,-1})</f>
        <v>0</v>
      </c>
      <c r="AB33" s="67">
        <f>IFERROR(AA33/(Survey!$AV33),0)</f>
        <v>0</v>
      </c>
      <c r="AC33" s="128" t="b">
        <f>IF(OR(Survey!$M33="Alternative strategy or hedge",Survey!$M33="Other, illiquid",Survey!$L33="Prospectus fund"),TRUE,FALSE)</f>
        <v>0</v>
      </c>
      <c r="AD33" s="128" t="b">
        <f>NOT(ISBLANK(Survey!$M33))</f>
        <v>0</v>
      </c>
      <c r="AE33" s="16" t="str">
        <f t="shared" si="9"/>
        <v>Pass</v>
      </c>
      <c r="AF33" s="38" t="b">
        <f>NOT(ISNUMBER(SEARCH("Other",Survey!$P33)))</f>
        <v>1</v>
      </c>
      <c r="AG33" s="37" t="b">
        <f>NOT(ISBLANK(Survey!$Q33))</f>
        <v>0</v>
      </c>
      <c r="AH33" s="16" t="str">
        <f t="shared" si="10"/>
        <v>Pass</v>
      </c>
      <c r="AI33" s="143">
        <f>COUNTBLANK(Survey!$W33)</f>
        <v>1</v>
      </c>
      <c r="AJ33" s="67">
        <f>IF(AND(Survey!L33&lt;&gt;"Exempt fund",OR(Survey!$M33="ETF",Survey!$M33="ETF, alternative mutual fund",Survey!$M33="Mutual fund",Survey!$M33="Alternative mutual fund",Survey!$M33="Money market")),1,0)</f>
        <v>0</v>
      </c>
      <c r="AK33" s="16" t="str">
        <f t="shared" si="11"/>
        <v>Pass</v>
      </c>
      <c r="AL33" s="38" t="b">
        <f>NOT(ISNUMBER(SEARCH("Yes",Survey!$AA33)))</f>
        <v>1</v>
      </c>
      <c r="AM33" s="37" t="b">
        <f>IF(COUNTBLANK(Survey!$AB33:$AC33)=0,TRUE, FALSE)</f>
        <v>0</v>
      </c>
      <c r="AN33" s="16" t="str">
        <f t="shared" si="12"/>
        <v>Pass</v>
      </c>
      <c r="AO33" s="38" t="b">
        <f>NOT(ISNUMBER(SEARCH("Yes",Survey!$AD33)))</f>
        <v>1</v>
      </c>
      <c r="AP33" s="37" t="b">
        <f>NOT(ISBLANK(Survey!$AF33))</f>
        <v>0</v>
      </c>
      <c r="AQ33" s="16" t="str">
        <f t="shared" si="13"/>
        <v>Pass</v>
      </c>
      <c r="AR33" s="38" t="b">
        <f>NOT(OR(ISNUMBER(SEARCH("Other",Survey!$AF33)),ISNUMBER(SEARCH("Multiple",Survey!$AF33))))</f>
        <v>1</v>
      </c>
      <c r="AS33" s="37" t="b">
        <f>NOT(ISBLANK(Survey!$AG33))</f>
        <v>0</v>
      </c>
      <c r="AT33" s="16" t="str">
        <f t="shared" si="14"/>
        <v>Fail</v>
      </c>
      <c r="AU33" s="143">
        <f>IF(ABS(Survey!$AV33)&gt;0, 1,0)</f>
        <v>0</v>
      </c>
      <c r="AV33" s="143">
        <f>IF(COUNTBLANK(Survey!$AJ33)=0,1,0)</f>
        <v>0</v>
      </c>
      <c r="AW33" s="16" t="str">
        <f t="shared" si="15"/>
        <v>Pass</v>
      </c>
      <c r="AX33" s="143">
        <f>IF(ISBLANK(Survey!$AJ33),0,1)</f>
        <v>0</v>
      </c>
      <c r="AY33" s="165">
        <f>COUNTBLANK(Survey!$AK33)</f>
        <v>1</v>
      </c>
      <c r="AZ33" s="16" t="str">
        <f t="shared" si="16"/>
        <v>Pass</v>
      </c>
      <c r="BA33" s="143">
        <f>IF(OR(Survey!$AK33="Closed",ISBLANK(Survey!$AK33)),0,1)</f>
        <v>0</v>
      </c>
      <c r="BB33" s="165">
        <f>IF(ISBLANK(Survey!$AL33),1,0)</f>
        <v>1</v>
      </c>
      <c r="BC33" s="147" t="str" cm="1">
        <f t="array" ref="BC33">IF(OR(IF(OR($BE33+$BF33 = 2, $BG33=1), FALSE, TRUE), AND($BD33:$BD33 = 0)),"Pass","Fail")</f>
        <v>Pass</v>
      </c>
      <c r="BD33" s="143">
        <f>COUNTBLANK(Survey!$AM33:$AO33)</f>
        <v>3</v>
      </c>
      <c r="BE33" s="143">
        <f>IF(Survey!$I33="Yes",1,0)</f>
        <v>0</v>
      </c>
      <c r="BF33" s="143">
        <f>IF(OR(Survey!$M33="Mutual fund",Survey!$M33="Alternative mutual fund",Survey!$M33="Money market"),1,0)</f>
        <v>0</v>
      </c>
      <c r="BG33" s="148">
        <f>IF(OR(Survey!$M33="ETF",Survey!$M33="ETF, alternative mutual fund"),1,0)</f>
        <v>0</v>
      </c>
      <c r="BH33" s="16" t="str">
        <f t="shared" si="17"/>
        <v>Pass</v>
      </c>
      <c r="BI33" s="38" t="b">
        <f>OR(ISNUMBER(SEARCH("Yes",Survey!$AO33)),ISBLANK(Survey!$AO33))</f>
        <v>1</v>
      </c>
      <c r="BJ33" s="67" t="b">
        <f>NOT(ISBLANK(Survey!$AP33))</f>
        <v>0</v>
      </c>
      <c r="BK33" s="16" t="str">
        <f t="shared" si="18"/>
        <v>Pass</v>
      </c>
      <c r="BL33" s="143">
        <f>IF(Survey!$AW33=0, 0,1)</f>
        <v>0</v>
      </c>
      <c r="BM33" s="67">
        <f>Survey!$AQ33</f>
        <v>0</v>
      </c>
      <c r="BN33" s="67">
        <f>IFERROR((Survey!$AX33-ABS(Survey!$AY33)-ABS(Survey!$BD33))/Survey!$AW33,0)</f>
        <v>0</v>
      </c>
      <c r="BO33" s="67">
        <f>IF(AND($BM33&gt;$BN33-0.2,$BM33&lt;$BN33+0.2,ISBLANK(Survey!$AQ33)=FALSE),0,1)</f>
        <v>1</v>
      </c>
      <c r="BP33" s="165">
        <f>IF(ISBLANK(Survey!$AR33),1,0)</f>
        <v>1</v>
      </c>
      <c r="BQ33" s="16" t="str">
        <f t="shared" si="19"/>
        <v>Pass</v>
      </c>
      <c r="BR33" s="143">
        <f>IF(Survey!$AW33=0, 0,1)</f>
        <v>0</v>
      </c>
      <c r="BS33" s="67">
        <f>IF(AND(Survey!$AS33&gt;=0,Survey!$AS33&lt;=0.2,Survey!$AS33&lt;&gt;""),0,1)</f>
        <v>1</v>
      </c>
      <c r="BT33" s="143">
        <f>IF(ISBLANK(Survey!$AT33),1,0)</f>
        <v>1</v>
      </c>
      <c r="BU33" s="16" t="str">
        <f t="shared" si="20"/>
        <v>Fail</v>
      </c>
      <c r="BV33" s="165">
        <f>Survey!$AU33</f>
        <v>0</v>
      </c>
      <c r="BW33" s="16" t="str">
        <f t="shared" si="21"/>
        <v>Pass</v>
      </c>
      <c r="BX33" s="36">
        <f>Survey!$AV33</f>
        <v>0</v>
      </c>
      <c r="BY33" s="176">
        <f>Survey!$AW33+Survey!$AX33-ABS(Survey!$AY33)+ABS(Survey!$AZ33)-ABS(Survey!$BA33)+ABS(Survey!$BB33)-ABS(Survey!$BC33)-ABS(Survey!$BD33)+Survey!$BE33</f>
        <v>0</v>
      </c>
      <c r="BZ33" s="35">
        <f t="shared" si="22"/>
        <v>0</v>
      </c>
      <c r="CA33" s="17">
        <f t="shared" si="23"/>
        <v>0</v>
      </c>
      <c r="CB33" s="16" t="str">
        <f t="shared" si="24"/>
        <v>Pass</v>
      </c>
      <c r="CC33" s="38" t="b">
        <f>IF(ABS(Survey!$BE33)=0,TRUE,FALSE)</f>
        <v>1</v>
      </c>
      <c r="CD33" s="37" t="b">
        <f>NOT(ISBLANK(Survey!$BF33))</f>
        <v>0</v>
      </c>
      <c r="CE33" t="str">
        <f t="shared" si="25"/>
        <v>Fail</v>
      </c>
      <c r="CF33" s="29">
        <f>Survey!$AV33</f>
        <v>0</v>
      </c>
      <c r="CG33" s="29" cm="1">
        <f t="array" ref="CG33">SUM(SUMIF(Survey!BH33:BO33,{"&gt;0","&lt;0"})*{1,-1})-SUM(SUMIF(Survey!BQ33:BX33,{"&gt;0","&lt;0"})*{1,-1})</f>
        <v>0</v>
      </c>
      <c r="CH33" s="35" t="str">
        <f t="shared" si="26"/>
        <v>No holdings</v>
      </c>
      <c r="CI33">
        <f t="shared" si="27"/>
        <v>0</v>
      </c>
      <c r="CJ33" s="16" t="str">
        <f t="shared" si="28"/>
        <v>Fail</v>
      </c>
      <c r="CK33" s="36">
        <f>Survey!$AV33</f>
        <v>0</v>
      </c>
      <c r="CL33" s="36" cm="1">
        <f t="array" ref="CL33">SUM(SUMIF(Survey!BZ33:CS33,{"&gt;0","&lt;0"})*{1,-1})-SUM(SUMIF(Survey!CU33:DN33,{"&gt;0","&lt;0"})*{1,-1})</f>
        <v>0</v>
      </c>
      <c r="CM33" s="35" t="str">
        <f t="shared" si="29"/>
        <v>No holdings</v>
      </c>
      <c r="CN33" s="17">
        <f t="shared" si="30"/>
        <v>0</v>
      </c>
      <c r="CO33" s="16" t="str">
        <f t="shared" si="31"/>
        <v>Pass</v>
      </c>
      <c r="CP33" s="38" t="b">
        <f>IF(ABS(Survey!$CS33)=0,TRUE,FALSE)</f>
        <v>1</v>
      </c>
      <c r="CQ33" s="37" t="b">
        <f>NOT(ISBLANK(Survey!$CT33))</f>
        <v>0</v>
      </c>
      <c r="CR33" s="16" t="str">
        <f t="shared" si="32"/>
        <v>Pass</v>
      </c>
      <c r="CS33" s="38" t="b">
        <f>IF(ABS(Survey!$DN33)=0,TRUE,FALSE)</f>
        <v>1</v>
      </c>
      <c r="CT33" s="37" t="b">
        <f>NOT(ISBLANK(Survey!$DO33))</f>
        <v>0</v>
      </c>
      <c r="CU33" t="str">
        <f t="shared" si="33"/>
        <v>Pass</v>
      </c>
      <c r="CV33" s="29" cm="1">
        <f t="array" ref="CV33">SUM(SUMIF(Survey!CO33,{"&gt;0","&lt;0"})*{1,-1})+SUM(SUMIF(Survey!DJ33,{"&gt;0","&lt;0"})*{1,-1})</f>
        <v>0</v>
      </c>
      <c r="CW33" s="29">
        <f>SUM(SUMIF(Survey!DQ33:DW33,{"&gt;0","&lt;0"})*{1,-1})+SUM(SUMIF(Survey!DY33:EE33,{"&gt;0","&lt;0"})*{1,-1})</f>
        <v>0</v>
      </c>
      <c r="CX33">
        <f t="shared" si="34"/>
        <v>0</v>
      </c>
      <c r="CY33">
        <f t="shared" si="35"/>
        <v>0</v>
      </c>
      <c r="CZ33" s="16" t="str">
        <f t="shared" si="36"/>
        <v>Pass</v>
      </c>
      <c r="DA33" s="38" t="b">
        <f>IF(ABS(Survey!$DW33)=0,TRUE,FALSE)</f>
        <v>1</v>
      </c>
      <c r="DB33" s="37" t="b">
        <f>NOT(ISBLANK(Survey!DX33))</f>
        <v>0</v>
      </c>
      <c r="DC33" s="16" t="str">
        <f t="shared" si="37"/>
        <v>Pass</v>
      </c>
      <c r="DD33" s="38" t="b">
        <f>IF(ABS(Survey!$EE33)=0,TRUE,FALSE)</f>
        <v>1</v>
      </c>
      <c r="DE33" s="37" t="b">
        <f>NOT(ISBLANK(Survey!$EF33))</f>
        <v>0</v>
      </c>
      <c r="DF33" s="16" t="str">
        <f t="shared" si="38"/>
        <v>Fail</v>
      </c>
      <c r="DG33" s="36">
        <f>SUM(SUMIF(Survey!EL33:EN33,{"&gt;0","&lt;0"})*{1,-1})</f>
        <v>0</v>
      </c>
      <c r="DH33">
        <f t="shared" si="39"/>
        <v>0</v>
      </c>
      <c r="DI33">
        <f t="shared" si="40"/>
        <v>100</v>
      </c>
      <c r="DJ33" s="35" t="b">
        <f>IF(OR(Survey!$M33="ETF",Survey!$M33="ETF, alternative mutual fund",Survey!$M33="Closed-end", Survey!$M33="Split share corp"),TRUE,FALSE)</f>
        <v>0</v>
      </c>
      <c r="DK33" s="16" t="str">
        <f t="shared" si="41"/>
        <v>Fail</v>
      </c>
      <c r="DL33" s="36">
        <f>SUM(SUMIF(Survey!EP33:EV33,{"&gt;0","&lt;0"})*{1,-1})</f>
        <v>0</v>
      </c>
      <c r="DM33">
        <f t="shared" si="42"/>
        <v>0</v>
      </c>
      <c r="DN33" s="17">
        <f t="shared" si="43"/>
        <v>100</v>
      </c>
      <c r="DO33" s="16" t="str">
        <f t="shared" si="44"/>
        <v>Fail</v>
      </c>
      <c r="DP33" s="36">
        <f>SUM(SUMIF(Survey!EX33:FD33,{"&gt;0","&lt;0"})*{1,-1})</f>
        <v>0</v>
      </c>
      <c r="DQ33">
        <f t="shared" si="45"/>
        <v>0</v>
      </c>
      <c r="DR33" s="17">
        <f t="shared" si="46"/>
        <v>100</v>
      </c>
    </row>
    <row r="34" spans="1:122">
      <c r="A34">
        <v>34</v>
      </c>
      <c r="B34" t="str">
        <f t="shared" si="0"/>
        <v>Pass</v>
      </c>
      <c r="C34" t="str">
        <f>IF(COUNTBLANK(Survey!B34:FE34)=$C$2, "Pass", "Fail")</f>
        <v>Pass</v>
      </c>
      <c r="D34" t="str">
        <f t="shared" si="1"/>
        <v>Fail</v>
      </c>
      <c r="E34" t="str">
        <f>IF(OR(ISBLANK(Survey!AJ34),COUNTIF(G34:BB34,"Fail")),"Fail","Pass")</f>
        <v>Fail</v>
      </c>
      <c r="G34" s="16" t="str">
        <f t="shared" si="2"/>
        <v>Fail</v>
      </c>
      <c r="H34" s="177">
        <f>COUNTBLANK(Survey!B34:D34)+COUNTBLANK(Survey!G34)+COUNTBLANK(Survey!I34)+COUNTBLANK(Survey!K34:M34)+COUNTBLANK(Survey!P34)+COUNTBLANK(Survey!S34:U34)+COUNTBLANK(Survey!Y34:AA34)+COUNTBLANK(Survey!AD34:AE34)+COUNTBLANK(Survey!AI34:AI34)</f>
        <v>18</v>
      </c>
      <c r="I34" s="16" t="str">
        <f t="shared" si="3"/>
        <v>Fail</v>
      </c>
      <c r="J34" t="b">
        <f>IF(Survey!E34="No",TRUE,FALSE)</f>
        <v>0</v>
      </c>
      <c r="K34" s="34">
        <f>LEN(Survey!E34)</f>
        <v>0</v>
      </c>
      <c r="L34" s="16" t="str">
        <f t="shared" si="4"/>
        <v>Fail</v>
      </c>
      <c r="M34" t="b">
        <f>IF(Survey!F34="No",TRUE,FALSE)</f>
        <v>0</v>
      </c>
      <c r="N34" s="33">
        <f>LEN(Survey!F34)</f>
        <v>0</v>
      </c>
      <c r="O34" s="16" t="str">
        <f t="shared" si="5"/>
        <v>Pass</v>
      </c>
      <c r="P34" s="34">
        <f>MOD((LEN(Survey!H34)+2),11)</f>
        <v>2</v>
      </c>
      <c r="Q34" s="33" t="str">
        <f>IF(Survey!$L34="Prospectus fund", "Yes", "No")</f>
        <v>No</v>
      </c>
      <c r="R34" s="16" t="str">
        <f t="shared" si="6"/>
        <v>Pass</v>
      </c>
      <c r="S34" s="34">
        <f>MOD((LEN(Survey!J34)+2),11)</f>
        <v>2</v>
      </c>
      <c r="T34" s="35" t="b">
        <f>IF(OR(Survey!$M34="ETF",Survey!$M34="ETF, alternative mutual fund",Survey!$M34="Closed-end", Survey!$M34="Split share corp", Survey!$I34="Yes"),TRUE,FALSE)</f>
        <v>0</v>
      </c>
      <c r="U34" s="16" t="str">
        <f>IFERROR(IF(AND(OR(X34=Y34,Y34 = "Either"),NOT(ISBLANK(Survey!K34))),"Pass","Fail"),"Pass")</f>
        <v>Fail</v>
      </c>
      <c r="V34" s="36" cm="1">
        <f t="array" ref="V34">SUM(SUMIF(Survey!BZ34:CS34,{"&gt;0","&lt;0"})*{1,-1})</f>
        <v>0</v>
      </c>
      <c r="W34" s="38" cm="1">
        <f t="array" ref="W34">SUM(SUMIF(Survey!CC34,{"&gt;0","&lt;0"})*{1,-1})+SUM(SUMIF(Survey!CM34,{"&gt;0","&lt;0"})*{1,-1})</f>
        <v>0</v>
      </c>
      <c r="X34" s="38">
        <f>Survey!K34</f>
        <v>0</v>
      </c>
      <c r="Y34" s="37" t="str">
        <f t="shared" si="7"/>
        <v>Either</v>
      </c>
      <c r="Z34" s="16" t="str">
        <f t="shared" si="8"/>
        <v>Fail</v>
      </c>
      <c r="AA34" s="67" cm="1">
        <f t="array" ref="AA34">SUM(SUMIF(Survey!BZ34:CS34,{"&gt;0","&lt;0"})*{1,-1})+SUM(SUMIF(Survey!CU34:DN34,{"&gt;0","&lt;0"})*{1,-1})</f>
        <v>0</v>
      </c>
      <c r="AB34" s="67">
        <f>IFERROR(AA34/(Survey!$AV34),0)</f>
        <v>0</v>
      </c>
      <c r="AC34" s="128" t="b">
        <f>IF(OR(Survey!$M34="Alternative strategy or hedge",Survey!$M34="Other, illiquid",Survey!$L34="Prospectus fund"),TRUE,FALSE)</f>
        <v>0</v>
      </c>
      <c r="AD34" s="128" t="b">
        <f>NOT(ISBLANK(Survey!$M34))</f>
        <v>0</v>
      </c>
      <c r="AE34" s="16" t="str">
        <f t="shared" si="9"/>
        <v>Pass</v>
      </c>
      <c r="AF34" s="38" t="b">
        <f>NOT(ISNUMBER(SEARCH("Other",Survey!$P34)))</f>
        <v>1</v>
      </c>
      <c r="AG34" s="37" t="b">
        <f>NOT(ISBLANK(Survey!$Q34))</f>
        <v>0</v>
      </c>
      <c r="AH34" s="16" t="str">
        <f t="shared" si="10"/>
        <v>Pass</v>
      </c>
      <c r="AI34" s="143">
        <f>COUNTBLANK(Survey!$W34)</f>
        <v>1</v>
      </c>
      <c r="AJ34" s="67">
        <f>IF(AND(Survey!L34&lt;&gt;"Exempt fund",OR(Survey!$M34="ETF",Survey!$M34="ETF, alternative mutual fund",Survey!$M34="Mutual fund",Survey!$M34="Alternative mutual fund",Survey!$M34="Money market")),1,0)</f>
        <v>0</v>
      </c>
      <c r="AK34" s="16" t="str">
        <f t="shared" si="11"/>
        <v>Pass</v>
      </c>
      <c r="AL34" s="38" t="b">
        <f>NOT(ISNUMBER(SEARCH("Yes",Survey!$AA34)))</f>
        <v>1</v>
      </c>
      <c r="AM34" s="37" t="b">
        <f>IF(COUNTBLANK(Survey!$AB34:$AC34)=0,TRUE, FALSE)</f>
        <v>0</v>
      </c>
      <c r="AN34" s="16" t="str">
        <f t="shared" si="12"/>
        <v>Pass</v>
      </c>
      <c r="AO34" s="38" t="b">
        <f>NOT(ISNUMBER(SEARCH("Yes",Survey!$AD34)))</f>
        <v>1</v>
      </c>
      <c r="AP34" s="37" t="b">
        <f>NOT(ISBLANK(Survey!$AF34))</f>
        <v>0</v>
      </c>
      <c r="AQ34" s="16" t="str">
        <f t="shared" si="13"/>
        <v>Pass</v>
      </c>
      <c r="AR34" s="38" t="b">
        <f>NOT(OR(ISNUMBER(SEARCH("Other",Survey!$AF34)),ISNUMBER(SEARCH("Multiple",Survey!$AF34))))</f>
        <v>1</v>
      </c>
      <c r="AS34" s="37" t="b">
        <f>NOT(ISBLANK(Survey!$AG34))</f>
        <v>0</v>
      </c>
      <c r="AT34" s="16" t="str">
        <f t="shared" si="14"/>
        <v>Fail</v>
      </c>
      <c r="AU34" s="143">
        <f>IF(ABS(Survey!$AV34)&gt;0, 1,0)</f>
        <v>0</v>
      </c>
      <c r="AV34" s="143">
        <f>IF(COUNTBLANK(Survey!$AJ34)=0,1,0)</f>
        <v>0</v>
      </c>
      <c r="AW34" s="16" t="str">
        <f t="shared" si="15"/>
        <v>Pass</v>
      </c>
      <c r="AX34" s="143">
        <f>IF(ISBLANK(Survey!$AJ34),0,1)</f>
        <v>0</v>
      </c>
      <c r="AY34" s="165">
        <f>COUNTBLANK(Survey!$AK34)</f>
        <v>1</v>
      </c>
      <c r="AZ34" s="16" t="str">
        <f t="shared" si="16"/>
        <v>Pass</v>
      </c>
      <c r="BA34" s="143">
        <f>IF(OR(Survey!$AK34="Closed",ISBLANK(Survey!$AK34)),0,1)</f>
        <v>0</v>
      </c>
      <c r="BB34" s="165">
        <f>IF(ISBLANK(Survey!$AL34),1,0)</f>
        <v>1</v>
      </c>
      <c r="BC34" s="147" t="str" cm="1">
        <f t="array" ref="BC34">IF(OR(IF(OR($BE34+$BF34 = 2, $BG34=1), FALSE, TRUE), AND($BD34:$BD34 = 0)),"Pass","Fail")</f>
        <v>Pass</v>
      </c>
      <c r="BD34" s="143">
        <f>COUNTBLANK(Survey!$AM34:$AO34)</f>
        <v>3</v>
      </c>
      <c r="BE34" s="143">
        <f>IF(Survey!$I34="Yes",1,0)</f>
        <v>0</v>
      </c>
      <c r="BF34" s="143">
        <f>IF(OR(Survey!$M34="Mutual fund",Survey!$M34="Alternative mutual fund",Survey!$M34="Money market"),1,0)</f>
        <v>0</v>
      </c>
      <c r="BG34" s="148">
        <f>IF(OR(Survey!$M34="ETF",Survey!$M34="ETF, alternative mutual fund"),1,0)</f>
        <v>0</v>
      </c>
      <c r="BH34" s="16" t="str">
        <f t="shared" si="17"/>
        <v>Pass</v>
      </c>
      <c r="BI34" s="38" t="b">
        <f>OR(ISNUMBER(SEARCH("Yes",Survey!$AO34)),ISBLANK(Survey!$AO34))</f>
        <v>1</v>
      </c>
      <c r="BJ34" s="67" t="b">
        <f>NOT(ISBLANK(Survey!$AP34))</f>
        <v>0</v>
      </c>
      <c r="BK34" s="16" t="str">
        <f t="shared" si="18"/>
        <v>Pass</v>
      </c>
      <c r="BL34" s="143">
        <f>IF(Survey!$AW34=0, 0,1)</f>
        <v>0</v>
      </c>
      <c r="BM34" s="67">
        <f>Survey!$AQ34</f>
        <v>0</v>
      </c>
      <c r="BN34" s="67">
        <f>IFERROR((Survey!$AX34-ABS(Survey!$AY34)-ABS(Survey!$BD34))/Survey!$AW34,0)</f>
        <v>0</v>
      </c>
      <c r="BO34" s="67">
        <f>IF(AND($BM34&gt;$BN34-0.2,$BM34&lt;$BN34+0.2,ISBLANK(Survey!$AQ34)=FALSE),0,1)</f>
        <v>1</v>
      </c>
      <c r="BP34" s="165">
        <f>IF(ISBLANK(Survey!$AR34),1,0)</f>
        <v>1</v>
      </c>
      <c r="BQ34" s="16" t="str">
        <f t="shared" si="19"/>
        <v>Pass</v>
      </c>
      <c r="BR34" s="143">
        <f>IF(Survey!$AW34=0, 0,1)</f>
        <v>0</v>
      </c>
      <c r="BS34" s="67">
        <f>IF(AND(Survey!$AS34&gt;=0,Survey!$AS34&lt;=0.2,Survey!$AS34&lt;&gt;""),0,1)</f>
        <v>1</v>
      </c>
      <c r="BT34" s="143">
        <f>IF(ISBLANK(Survey!$AT34),1,0)</f>
        <v>1</v>
      </c>
      <c r="BU34" s="16" t="str">
        <f t="shared" si="20"/>
        <v>Fail</v>
      </c>
      <c r="BV34" s="165">
        <f>Survey!$AU34</f>
        <v>0</v>
      </c>
      <c r="BW34" s="16" t="str">
        <f t="shared" si="21"/>
        <v>Pass</v>
      </c>
      <c r="BX34" s="36">
        <f>Survey!$AV34</f>
        <v>0</v>
      </c>
      <c r="BY34" s="176">
        <f>Survey!$AW34+Survey!$AX34-ABS(Survey!$AY34)+ABS(Survey!$AZ34)-ABS(Survey!$BA34)+ABS(Survey!$BB34)-ABS(Survey!$BC34)-ABS(Survey!$BD34)+Survey!$BE34</f>
        <v>0</v>
      </c>
      <c r="BZ34" s="35">
        <f t="shared" si="22"/>
        <v>0</v>
      </c>
      <c r="CA34" s="17">
        <f t="shared" si="23"/>
        <v>0</v>
      </c>
      <c r="CB34" s="16" t="str">
        <f t="shared" si="24"/>
        <v>Pass</v>
      </c>
      <c r="CC34" s="38" t="b">
        <f>IF(ABS(Survey!$BE34)=0,TRUE,FALSE)</f>
        <v>1</v>
      </c>
      <c r="CD34" s="37" t="b">
        <f>NOT(ISBLANK(Survey!$BF34))</f>
        <v>0</v>
      </c>
      <c r="CE34" t="str">
        <f t="shared" si="25"/>
        <v>Fail</v>
      </c>
      <c r="CF34" s="29">
        <f>Survey!$AV34</f>
        <v>0</v>
      </c>
      <c r="CG34" s="29" cm="1">
        <f t="array" ref="CG34">SUM(SUMIF(Survey!BH34:BO34,{"&gt;0","&lt;0"})*{1,-1})-SUM(SUMIF(Survey!BQ34:BX34,{"&gt;0","&lt;0"})*{1,-1})</f>
        <v>0</v>
      </c>
      <c r="CH34" s="35" t="str">
        <f t="shared" si="26"/>
        <v>No holdings</v>
      </c>
      <c r="CI34">
        <f t="shared" si="27"/>
        <v>0</v>
      </c>
      <c r="CJ34" s="16" t="str">
        <f t="shared" si="28"/>
        <v>Fail</v>
      </c>
      <c r="CK34" s="36">
        <f>Survey!$AV34</f>
        <v>0</v>
      </c>
      <c r="CL34" s="36" cm="1">
        <f t="array" ref="CL34">SUM(SUMIF(Survey!BZ34:CS34,{"&gt;0","&lt;0"})*{1,-1})-SUM(SUMIF(Survey!CU34:DN34,{"&gt;0","&lt;0"})*{1,-1})</f>
        <v>0</v>
      </c>
      <c r="CM34" s="35" t="str">
        <f t="shared" si="29"/>
        <v>No holdings</v>
      </c>
      <c r="CN34" s="17">
        <f t="shared" si="30"/>
        <v>0</v>
      </c>
      <c r="CO34" s="16" t="str">
        <f t="shared" si="31"/>
        <v>Pass</v>
      </c>
      <c r="CP34" s="38" t="b">
        <f>IF(ABS(Survey!$CS34)=0,TRUE,FALSE)</f>
        <v>1</v>
      </c>
      <c r="CQ34" s="37" t="b">
        <f>NOT(ISBLANK(Survey!$CT34))</f>
        <v>0</v>
      </c>
      <c r="CR34" s="16" t="str">
        <f t="shared" si="32"/>
        <v>Pass</v>
      </c>
      <c r="CS34" s="38" t="b">
        <f>IF(ABS(Survey!$DN34)=0,TRUE,FALSE)</f>
        <v>1</v>
      </c>
      <c r="CT34" s="37" t="b">
        <f>NOT(ISBLANK(Survey!$DO34))</f>
        <v>0</v>
      </c>
      <c r="CU34" t="str">
        <f t="shared" si="33"/>
        <v>Pass</v>
      </c>
      <c r="CV34" s="29" cm="1">
        <f t="array" ref="CV34">SUM(SUMIF(Survey!CO34,{"&gt;0","&lt;0"})*{1,-1})+SUM(SUMIF(Survey!DJ34,{"&gt;0","&lt;0"})*{1,-1})</f>
        <v>0</v>
      </c>
      <c r="CW34" s="29">
        <f>SUM(SUMIF(Survey!DQ34:DW34,{"&gt;0","&lt;0"})*{1,-1})+SUM(SUMIF(Survey!DY34:EE34,{"&gt;0","&lt;0"})*{1,-1})</f>
        <v>0</v>
      </c>
      <c r="CX34">
        <f t="shared" si="34"/>
        <v>0</v>
      </c>
      <c r="CY34">
        <f t="shared" si="35"/>
        <v>0</v>
      </c>
      <c r="CZ34" s="16" t="str">
        <f t="shared" si="36"/>
        <v>Pass</v>
      </c>
      <c r="DA34" s="38" t="b">
        <f>IF(ABS(Survey!$DW34)=0,TRUE,FALSE)</f>
        <v>1</v>
      </c>
      <c r="DB34" s="37" t="b">
        <f>NOT(ISBLANK(Survey!DX34))</f>
        <v>0</v>
      </c>
      <c r="DC34" s="16" t="str">
        <f t="shared" si="37"/>
        <v>Pass</v>
      </c>
      <c r="DD34" s="38" t="b">
        <f>IF(ABS(Survey!$EE34)=0,TRUE,FALSE)</f>
        <v>1</v>
      </c>
      <c r="DE34" s="37" t="b">
        <f>NOT(ISBLANK(Survey!$EF34))</f>
        <v>0</v>
      </c>
      <c r="DF34" s="16" t="str">
        <f t="shared" si="38"/>
        <v>Fail</v>
      </c>
      <c r="DG34" s="36">
        <f>SUM(SUMIF(Survey!EL34:EN34,{"&gt;0","&lt;0"})*{1,-1})</f>
        <v>0</v>
      </c>
      <c r="DH34">
        <f t="shared" si="39"/>
        <v>0</v>
      </c>
      <c r="DI34">
        <f t="shared" si="40"/>
        <v>100</v>
      </c>
      <c r="DJ34" s="35" t="b">
        <f>IF(OR(Survey!$M34="ETF",Survey!$M34="ETF, alternative mutual fund",Survey!$M34="Closed-end", Survey!$M34="Split share corp"),TRUE,FALSE)</f>
        <v>0</v>
      </c>
      <c r="DK34" s="16" t="str">
        <f t="shared" si="41"/>
        <v>Fail</v>
      </c>
      <c r="DL34" s="36">
        <f>SUM(SUMIF(Survey!EP34:EV34,{"&gt;0","&lt;0"})*{1,-1})</f>
        <v>0</v>
      </c>
      <c r="DM34">
        <f t="shared" si="42"/>
        <v>0</v>
      </c>
      <c r="DN34" s="17">
        <f t="shared" si="43"/>
        <v>100</v>
      </c>
      <c r="DO34" s="16" t="str">
        <f t="shared" si="44"/>
        <v>Fail</v>
      </c>
      <c r="DP34" s="36">
        <f>SUM(SUMIF(Survey!EX34:FD34,{"&gt;0","&lt;0"})*{1,-1})</f>
        <v>0</v>
      </c>
      <c r="DQ34">
        <f t="shared" si="45"/>
        <v>0</v>
      </c>
      <c r="DR34" s="17">
        <f t="shared" si="46"/>
        <v>100</v>
      </c>
    </row>
    <row r="35" spans="1:122">
      <c r="A35">
        <v>35</v>
      </c>
      <c r="B35" t="str">
        <f t="shared" si="0"/>
        <v>Pass</v>
      </c>
      <c r="C35" t="str">
        <f>IF(COUNTBLANK(Survey!B35:FE35)=$C$2, "Pass", "Fail")</f>
        <v>Pass</v>
      </c>
      <c r="D35" t="str">
        <f t="shared" si="1"/>
        <v>Fail</v>
      </c>
      <c r="E35" t="str">
        <f>IF(OR(ISBLANK(Survey!AJ35),COUNTIF(G35:BB35,"Fail")),"Fail","Pass")</f>
        <v>Fail</v>
      </c>
      <c r="G35" s="16" t="str">
        <f t="shared" si="2"/>
        <v>Fail</v>
      </c>
      <c r="H35" s="177">
        <f>COUNTBLANK(Survey!B35:D35)+COUNTBLANK(Survey!G35)+COUNTBLANK(Survey!I35)+COUNTBLANK(Survey!K35:M35)+COUNTBLANK(Survey!P35)+COUNTBLANK(Survey!S35:U35)+COUNTBLANK(Survey!Y35:AA35)+COUNTBLANK(Survey!AD35:AE35)+COUNTBLANK(Survey!AI35:AI35)</f>
        <v>18</v>
      </c>
      <c r="I35" s="16" t="str">
        <f t="shared" si="3"/>
        <v>Fail</v>
      </c>
      <c r="J35" t="b">
        <f>IF(Survey!E35="No",TRUE,FALSE)</f>
        <v>0</v>
      </c>
      <c r="K35" s="34">
        <f>LEN(Survey!E35)</f>
        <v>0</v>
      </c>
      <c r="L35" s="16" t="str">
        <f t="shared" si="4"/>
        <v>Fail</v>
      </c>
      <c r="M35" t="b">
        <f>IF(Survey!F35="No",TRUE,FALSE)</f>
        <v>0</v>
      </c>
      <c r="N35" s="33">
        <f>LEN(Survey!F35)</f>
        <v>0</v>
      </c>
      <c r="O35" s="16" t="str">
        <f t="shared" si="5"/>
        <v>Pass</v>
      </c>
      <c r="P35" s="34">
        <f>MOD((LEN(Survey!H35)+2),11)</f>
        <v>2</v>
      </c>
      <c r="Q35" s="33" t="str">
        <f>IF(Survey!$L35="Prospectus fund", "Yes", "No")</f>
        <v>No</v>
      </c>
      <c r="R35" s="16" t="str">
        <f t="shared" si="6"/>
        <v>Pass</v>
      </c>
      <c r="S35" s="34">
        <f>MOD((LEN(Survey!J35)+2),11)</f>
        <v>2</v>
      </c>
      <c r="T35" s="35" t="b">
        <f>IF(OR(Survey!$M35="ETF",Survey!$M35="ETF, alternative mutual fund",Survey!$M35="Closed-end", Survey!$M35="Split share corp", Survey!$I35="Yes"),TRUE,FALSE)</f>
        <v>0</v>
      </c>
      <c r="U35" s="16" t="str">
        <f>IFERROR(IF(AND(OR(X35=Y35,Y35 = "Either"),NOT(ISBLANK(Survey!K35))),"Pass","Fail"),"Pass")</f>
        <v>Fail</v>
      </c>
      <c r="V35" s="36" cm="1">
        <f t="array" ref="V35">SUM(SUMIF(Survey!BZ35:CS35,{"&gt;0","&lt;0"})*{1,-1})</f>
        <v>0</v>
      </c>
      <c r="W35" s="38" cm="1">
        <f t="array" ref="W35">SUM(SUMIF(Survey!CC35,{"&gt;0","&lt;0"})*{1,-1})+SUM(SUMIF(Survey!CM35,{"&gt;0","&lt;0"})*{1,-1})</f>
        <v>0</v>
      </c>
      <c r="X35" s="38">
        <f>Survey!K35</f>
        <v>0</v>
      </c>
      <c r="Y35" s="37" t="str">
        <f t="shared" si="7"/>
        <v>Either</v>
      </c>
      <c r="Z35" s="16" t="str">
        <f t="shared" si="8"/>
        <v>Fail</v>
      </c>
      <c r="AA35" s="67" cm="1">
        <f t="array" ref="AA35">SUM(SUMIF(Survey!BZ35:CS35,{"&gt;0","&lt;0"})*{1,-1})+SUM(SUMIF(Survey!CU35:DN35,{"&gt;0","&lt;0"})*{1,-1})</f>
        <v>0</v>
      </c>
      <c r="AB35" s="67">
        <f>IFERROR(AA35/(Survey!$AV35),0)</f>
        <v>0</v>
      </c>
      <c r="AC35" s="128" t="b">
        <f>IF(OR(Survey!$M35="Alternative strategy or hedge",Survey!$M35="Other, illiquid",Survey!$L35="Prospectus fund"),TRUE,FALSE)</f>
        <v>0</v>
      </c>
      <c r="AD35" s="128" t="b">
        <f>NOT(ISBLANK(Survey!$M35))</f>
        <v>0</v>
      </c>
      <c r="AE35" s="16" t="str">
        <f t="shared" si="9"/>
        <v>Pass</v>
      </c>
      <c r="AF35" s="38" t="b">
        <f>NOT(ISNUMBER(SEARCH("Other",Survey!$P35)))</f>
        <v>1</v>
      </c>
      <c r="AG35" s="37" t="b">
        <f>NOT(ISBLANK(Survey!$Q35))</f>
        <v>0</v>
      </c>
      <c r="AH35" s="16" t="str">
        <f t="shared" si="10"/>
        <v>Pass</v>
      </c>
      <c r="AI35" s="143">
        <f>COUNTBLANK(Survey!$W35)</f>
        <v>1</v>
      </c>
      <c r="AJ35" s="67">
        <f>IF(AND(Survey!L35&lt;&gt;"Exempt fund",OR(Survey!$M35="ETF",Survey!$M35="ETF, alternative mutual fund",Survey!$M35="Mutual fund",Survey!$M35="Alternative mutual fund",Survey!$M35="Money market")),1,0)</f>
        <v>0</v>
      </c>
      <c r="AK35" s="16" t="str">
        <f t="shared" si="11"/>
        <v>Pass</v>
      </c>
      <c r="AL35" s="38" t="b">
        <f>NOT(ISNUMBER(SEARCH("Yes",Survey!$AA35)))</f>
        <v>1</v>
      </c>
      <c r="AM35" s="37" t="b">
        <f>IF(COUNTBLANK(Survey!$AB35:$AC35)=0,TRUE, FALSE)</f>
        <v>0</v>
      </c>
      <c r="AN35" s="16" t="str">
        <f t="shared" si="12"/>
        <v>Pass</v>
      </c>
      <c r="AO35" s="38" t="b">
        <f>NOT(ISNUMBER(SEARCH("Yes",Survey!$AD35)))</f>
        <v>1</v>
      </c>
      <c r="AP35" s="37" t="b">
        <f>NOT(ISBLANK(Survey!$AF35))</f>
        <v>0</v>
      </c>
      <c r="AQ35" s="16" t="str">
        <f t="shared" si="13"/>
        <v>Pass</v>
      </c>
      <c r="AR35" s="38" t="b">
        <f>NOT(OR(ISNUMBER(SEARCH("Other",Survey!$AF35)),ISNUMBER(SEARCH("Multiple",Survey!$AF35))))</f>
        <v>1</v>
      </c>
      <c r="AS35" s="37" t="b">
        <f>NOT(ISBLANK(Survey!$AG35))</f>
        <v>0</v>
      </c>
      <c r="AT35" s="16" t="str">
        <f t="shared" si="14"/>
        <v>Fail</v>
      </c>
      <c r="AU35" s="143">
        <f>IF(ABS(Survey!$AV35)&gt;0, 1,0)</f>
        <v>0</v>
      </c>
      <c r="AV35" s="143">
        <f>IF(COUNTBLANK(Survey!$AJ35)=0,1,0)</f>
        <v>0</v>
      </c>
      <c r="AW35" s="16" t="str">
        <f t="shared" si="15"/>
        <v>Pass</v>
      </c>
      <c r="AX35" s="143">
        <f>IF(ISBLANK(Survey!$AJ35),0,1)</f>
        <v>0</v>
      </c>
      <c r="AY35" s="165">
        <f>COUNTBLANK(Survey!$AK35)</f>
        <v>1</v>
      </c>
      <c r="AZ35" s="16" t="str">
        <f t="shared" si="16"/>
        <v>Pass</v>
      </c>
      <c r="BA35" s="143">
        <f>IF(OR(Survey!$AK35="Closed",ISBLANK(Survey!$AK35)),0,1)</f>
        <v>0</v>
      </c>
      <c r="BB35" s="165">
        <f>IF(ISBLANK(Survey!$AL35),1,0)</f>
        <v>1</v>
      </c>
      <c r="BC35" s="147" t="str" cm="1">
        <f t="array" ref="BC35">IF(OR(IF(OR($BE35+$BF35 = 2, $BG35=1), FALSE, TRUE), AND($BD35:$BD35 = 0)),"Pass","Fail")</f>
        <v>Pass</v>
      </c>
      <c r="BD35" s="143">
        <f>COUNTBLANK(Survey!$AM35:$AO35)</f>
        <v>3</v>
      </c>
      <c r="BE35" s="143">
        <f>IF(Survey!$I35="Yes",1,0)</f>
        <v>0</v>
      </c>
      <c r="BF35" s="143">
        <f>IF(OR(Survey!$M35="Mutual fund",Survey!$M35="Alternative mutual fund",Survey!$M35="Money market"),1,0)</f>
        <v>0</v>
      </c>
      <c r="BG35" s="148">
        <f>IF(OR(Survey!$M35="ETF",Survey!$M35="ETF, alternative mutual fund"),1,0)</f>
        <v>0</v>
      </c>
      <c r="BH35" s="16" t="str">
        <f t="shared" si="17"/>
        <v>Pass</v>
      </c>
      <c r="BI35" s="38" t="b">
        <f>OR(ISNUMBER(SEARCH("Yes",Survey!$AO35)),ISBLANK(Survey!$AO35))</f>
        <v>1</v>
      </c>
      <c r="BJ35" s="67" t="b">
        <f>NOT(ISBLANK(Survey!$AP35))</f>
        <v>0</v>
      </c>
      <c r="BK35" s="16" t="str">
        <f t="shared" si="18"/>
        <v>Pass</v>
      </c>
      <c r="BL35" s="143">
        <f>IF(Survey!$AW35=0, 0,1)</f>
        <v>0</v>
      </c>
      <c r="BM35" s="67">
        <f>Survey!$AQ35</f>
        <v>0</v>
      </c>
      <c r="BN35" s="67">
        <f>IFERROR((Survey!$AX35-ABS(Survey!$AY35)-ABS(Survey!$BD35))/Survey!$AW35,0)</f>
        <v>0</v>
      </c>
      <c r="BO35" s="67">
        <f>IF(AND($BM35&gt;$BN35-0.2,$BM35&lt;$BN35+0.2,ISBLANK(Survey!$AQ35)=FALSE),0,1)</f>
        <v>1</v>
      </c>
      <c r="BP35" s="165">
        <f>IF(ISBLANK(Survey!$AR35),1,0)</f>
        <v>1</v>
      </c>
      <c r="BQ35" s="16" t="str">
        <f t="shared" si="19"/>
        <v>Pass</v>
      </c>
      <c r="BR35" s="143">
        <f>IF(Survey!$AW35=0, 0,1)</f>
        <v>0</v>
      </c>
      <c r="BS35" s="67">
        <f>IF(AND(Survey!$AS35&gt;=0,Survey!$AS35&lt;=0.2,Survey!$AS35&lt;&gt;""),0,1)</f>
        <v>1</v>
      </c>
      <c r="BT35" s="143">
        <f>IF(ISBLANK(Survey!$AT35),1,0)</f>
        <v>1</v>
      </c>
      <c r="BU35" s="16" t="str">
        <f t="shared" si="20"/>
        <v>Fail</v>
      </c>
      <c r="BV35" s="165">
        <f>Survey!$AU35</f>
        <v>0</v>
      </c>
      <c r="BW35" s="16" t="str">
        <f t="shared" si="21"/>
        <v>Pass</v>
      </c>
      <c r="BX35" s="36">
        <f>Survey!$AV35</f>
        <v>0</v>
      </c>
      <c r="BY35" s="176">
        <f>Survey!$AW35+Survey!$AX35-ABS(Survey!$AY35)+ABS(Survey!$AZ35)-ABS(Survey!$BA35)+ABS(Survey!$BB35)-ABS(Survey!$BC35)-ABS(Survey!$BD35)+Survey!$BE35</f>
        <v>0</v>
      </c>
      <c r="BZ35" s="35">
        <f t="shared" si="22"/>
        <v>0</v>
      </c>
      <c r="CA35" s="17">
        <f t="shared" si="23"/>
        <v>0</v>
      </c>
      <c r="CB35" s="16" t="str">
        <f t="shared" si="24"/>
        <v>Pass</v>
      </c>
      <c r="CC35" s="38" t="b">
        <f>IF(ABS(Survey!$BE35)=0,TRUE,FALSE)</f>
        <v>1</v>
      </c>
      <c r="CD35" s="37" t="b">
        <f>NOT(ISBLANK(Survey!$BF35))</f>
        <v>0</v>
      </c>
      <c r="CE35" t="str">
        <f t="shared" si="25"/>
        <v>Fail</v>
      </c>
      <c r="CF35" s="29">
        <f>Survey!$AV35</f>
        <v>0</v>
      </c>
      <c r="CG35" s="29" cm="1">
        <f t="array" ref="CG35">SUM(SUMIF(Survey!BH35:BO35,{"&gt;0","&lt;0"})*{1,-1})-SUM(SUMIF(Survey!BQ35:BX35,{"&gt;0","&lt;0"})*{1,-1})</f>
        <v>0</v>
      </c>
      <c r="CH35" s="35" t="str">
        <f t="shared" si="26"/>
        <v>No holdings</v>
      </c>
      <c r="CI35">
        <f t="shared" si="27"/>
        <v>0</v>
      </c>
      <c r="CJ35" s="16" t="str">
        <f t="shared" si="28"/>
        <v>Fail</v>
      </c>
      <c r="CK35" s="36">
        <f>Survey!$AV35</f>
        <v>0</v>
      </c>
      <c r="CL35" s="36" cm="1">
        <f t="array" ref="CL35">SUM(SUMIF(Survey!BZ35:CS35,{"&gt;0","&lt;0"})*{1,-1})-SUM(SUMIF(Survey!CU35:DN35,{"&gt;0","&lt;0"})*{1,-1})</f>
        <v>0</v>
      </c>
      <c r="CM35" s="35" t="str">
        <f t="shared" si="29"/>
        <v>No holdings</v>
      </c>
      <c r="CN35" s="17">
        <f t="shared" si="30"/>
        <v>0</v>
      </c>
      <c r="CO35" s="16" t="str">
        <f t="shared" si="31"/>
        <v>Pass</v>
      </c>
      <c r="CP35" s="38" t="b">
        <f>IF(ABS(Survey!$CS35)=0,TRUE,FALSE)</f>
        <v>1</v>
      </c>
      <c r="CQ35" s="37" t="b">
        <f>NOT(ISBLANK(Survey!$CT35))</f>
        <v>0</v>
      </c>
      <c r="CR35" s="16" t="str">
        <f t="shared" si="32"/>
        <v>Pass</v>
      </c>
      <c r="CS35" s="38" t="b">
        <f>IF(ABS(Survey!$DN35)=0,TRUE,FALSE)</f>
        <v>1</v>
      </c>
      <c r="CT35" s="37" t="b">
        <f>NOT(ISBLANK(Survey!$DO35))</f>
        <v>0</v>
      </c>
      <c r="CU35" t="str">
        <f t="shared" si="33"/>
        <v>Pass</v>
      </c>
      <c r="CV35" s="29" cm="1">
        <f t="array" ref="CV35">SUM(SUMIF(Survey!CO35,{"&gt;0","&lt;0"})*{1,-1})+SUM(SUMIF(Survey!DJ35,{"&gt;0","&lt;0"})*{1,-1})</f>
        <v>0</v>
      </c>
      <c r="CW35" s="29">
        <f>SUM(SUMIF(Survey!DQ35:DW35,{"&gt;0","&lt;0"})*{1,-1})+SUM(SUMIF(Survey!DY35:EE35,{"&gt;0","&lt;0"})*{1,-1})</f>
        <v>0</v>
      </c>
      <c r="CX35">
        <f t="shared" si="34"/>
        <v>0</v>
      </c>
      <c r="CY35">
        <f t="shared" si="35"/>
        <v>0</v>
      </c>
      <c r="CZ35" s="16" t="str">
        <f t="shared" si="36"/>
        <v>Pass</v>
      </c>
      <c r="DA35" s="38" t="b">
        <f>IF(ABS(Survey!$DW35)=0,TRUE,FALSE)</f>
        <v>1</v>
      </c>
      <c r="DB35" s="37" t="b">
        <f>NOT(ISBLANK(Survey!DX35))</f>
        <v>0</v>
      </c>
      <c r="DC35" s="16" t="str">
        <f t="shared" si="37"/>
        <v>Pass</v>
      </c>
      <c r="DD35" s="38" t="b">
        <f>IF(ABS(Survey!$EE35)=0,TRUE,FALSE)</f>
        <v>1</v>
      </c>
      <c r="DE35" s="37" t="b">
        <f>NOT(ISBLANK(Survey!$EF35))</f>
        <v>0</v>
      </c>
      <c r="DF35" s="16" t="str">
        <f t="shared" si="38"/>
        <v>Fail</v>
      </c>
      <c r="DG35" s="36">
        <f>SUM(SUMIF(Survey!EL35:EN35,{"&gt;0","&lt;0"})*{1,-1})</f>
        <v>0</v>
      </c>
      <c r="DH35">
        <f t="shared" si="39"/>
        <v>0</v>
      </c>
      <c r="DI35">
        <f t="shared" si="40"/>
        <v>100</v>
      </c>
      <c r="DJ35" s="35" t="b">
        <f>IF(OR(Survey!$M35="ETF",Survey!$M35="ETF, alternative mutual fund",Survey!$M35="Closed-end", Survey!$M35="Split share corp"),TRUE,FALSE)</f>
        <v>0</v>
      </c>
      <c r="DK35" s="16" t="str">
        <f t="shared" si="41"/>
        <v>Fail</v>
      </c>
      <c r="DL35" s="36">
        <f>SUM(SUMIF(Survey!EP35:EV35,{"&gt;0","&lt;0"})*{1,-1})</f>
        <v>0</v>
      </c>
      <c r="DM35">
        <f t="shared" si="42"/>
        <v>0</v>
      </c>
      <c r="DN35" s="17">
        <f t="shared" si="43"/>
        <v>100</v>
      </c>
      <c r="DO35" s="16" t="str">
        <f t="shared" si="44"/>
        <v>Fail</v>
      </c>
      <c r="DP35" s="36">
        <f>SUM(SUMIF(Survey!EX35:FD35,{"&gt;0","&lt;0"})*{1,-1})</f>
        <v>0</v>
      </c>
      <c r="DQ35">
        <f t="shared" si="45"/>
        <v>0</v>
      </c>
      <c r="DR35" s="17">
        <f t="shared" si="46"/>
        <v>100</v>
      </c>
    </row>
    <row r="36" spans="1:122">
      <c r="A36">
        <v>36</v>
      </c>
      <c r="B36" t="str">
        <f t="shared" si="0"/>
        <v>Pass</v>
      </c>
      <c r="C36" t="str">
        <f>IF(COUNTBLANK(Survey!B36:FE36)=$C$2, "Pass", "Fail")</f>
        <v>Pass</v>
      </c>
      <c r="D36" t="str">
        <f t="shared" si="1"/>
        <v>Fail</v>
      </c>
      <c r="E36" t="str">
        <f>IF(OR(ISBLANK(Survey!AJ36),COUNTIF(G36:BB36,"Fail")),"Fail","Pass")</f>
        <v>Fail</v>
      </c>
      <c r="G36" s="16" t="str">
        <f t="shared" si="2"/>
        <v>Fail</v>
      </c>
      <c r="H36" s="177">
        <f>COUNTBLANK(Survey!B36:D36)+COUNTBLANK(Survey!G36)+COUNTBLANK(Survey!I36)+COUNTBLANK(Survey!K36:M36)+COUNTBLANK(Survey!P36)+COUNTBLANK(Survey!S36:U36)+COUNTBLANK(Survey!Y36:AA36)+COUNTBLANK(Survey!AD36:AE36)+COUNTBLANK(Survey!AI36:AI36)</f>
        <v>18</v>
      </c>
      <c r="I36" s="16" t="str">
        <f t="shared" si="3"/>
        <v>Fail</v>
      </c>
      <c r="J36" t="b">
        <f>IF(Survey!E36="No",TRUE,FALSE)</f>
        <v>0</v>
      </c>
      <c r="K36" s="34">
        <f>LEN(Survey!E36)</f>
        <v>0</v>
      </c>
      <c r="L36" s="16" t="str">
        <f t="shared" si="4"/>
        <v>Fail</v>
      </c>
      <c r="M36" t="b">
        <f>IF(Survey!F36="No",TRUE,FALSE)</f>
        <v>0</v>
      </c>
      <c r="N36" s="33">
        <f>LEN(Survey!F36)</f>
        <v>0</v>
      </c>
      <c r="O36" s="16" t="str">
        <f t="shared" si="5"/>
        <v>Pass</v>
      </c>
      <c r="P36" s="34">
        <f>MOD((LEN(Survey!H36)+2),11)</f>
        <v>2</v>
      </c>
      <c r="Q36" s="33" t="str">
        <f>IF(Survey!$L36="Prospectus fund", "Yes", "No")</f>
        <v>No</v>
      </c>
      <c r="R36" s="16" t="str">
        <f t="shared" si="6"/>
        <v>Pass</v>
      </c>
      <c r="S36" s="34">
        <f>MOD((LEN(Survey!J36)+2),11)</f>
        <v>2</v>
      </c>
      <c r="T36" s="35" t="b">
        <f>IF(OR(Survey!$M36="ETF",Survey!$M36="ETF, alternative mutual fund",Survey!$M36="Closed-end", Survey!$M36="Split share corp", Survey!$I36="Yes"),TRUE,FALSE)</f>
        <v>0</v>
      </c>
      <c r="U36" s="16" t="str">
        <f>IFERROR(IF(AND(OR(X36=Y36,Y36 = "Either"),NOT(ISBLANK(Survey!K36))),"Pass","Fail"),"Pass")</f>
        <v>Fail</v>
      </c>
      <c r="V36" s="36" cm="1">
        <f t="array" ref="V36">SUM(SUMIF(Survey!BZ36:CS36,{"&gt;0","&lt;0"})*{1,-1})</f>
        <v>0</v>
      </c>
      <c r="W36" s="38" cm="1">
        <f t="array" ref="W36">SUM(SUMIF(Survey!CC36,{"&gt;0","&lt;0"})*{1,-1})+SUM(SUMIF(Survey!CM36,{"&gt;0","&lt;0"})*{1,-1})</f>
        <v>0</v>
      </c>
      <c r="X36" s="38">
        <f>Survey!K36</f>
        <v>0</v>
      </c>
      <c r="Y36" s="37" t="str">
        <f t="shared" si="7"/>
        <v>Either</v>
      </c>
      <c r="Z36" s="16" t="str">
        <f t="shared" si="8"/>
        <v>Fail</v>
      </c>
      <c r="AA36" s="67" cm="1">
        <f t="array" ref="AA36">SUM(SUMIF(Survey!BZ36:CS36,{"&gt;0","&lt;0"})*{1,-1})+SUM(SUMIF(Survey!CU36:DN36,{"&gt;0","&lt;0"})*{1,-1})</f>
        <v>0</v>
      </c>
      <c r="AB36" s="67">
        <f>IFERROR(AA36/(Survey!$AV36),0)</f>
        <v>0</v>
      </c>
      <c r="AC36" s="128" t="b">
        <f>IF(OR(Survey!$M36="Alternative strategy or hedge",Survey!$M36="Other, illiquid",Survey!$L36="Prospectus fund"),TRUE,FALSE)</f>
        <v>0</v>
      </c>
      <c r="AD36" s="128" t="b">
        <f>NOT(ISBLANK(Survey!$M36))</f>
        <v>0</v>
      </c>
      <c r="AE36" s="16" t="str">
        <f t="shared" si="9"/>
        <v>Pass</v>
      </c>
      <c r="AF36" s="38" t="b">
        <f>NOT(ISNUMBER(SEARCH("Other",Survey!$P36)))</f>
        <v>1</v>
      </c>
      <c r="AG36" s="37" t="b">
        <f>NOT(ISBLANK(Survey!$Q36))</f>
        <v>0</v>
      </c>
      <c r="AH36" s="16" t="str">
        <f t="shared" si="10"/>
        <v>Pass</v>
      </c>
      <c r="AI36" s="143">
        <f>COUNTBLANK(Survey!$W36)</f>
        <v>1</v>
      </c>
      <c r="AJ36" s="67">
        <f>IF(AND(Survey!L36&lt;&gt;"Exempt fund",OR(Survey!$M36="ETF",Survey!$M36="ETF, alternative mutual fund",Survey!$M36="Mutual fund",Survey!$M36="Alternative mutual fund",Survey!$M36="Money market")),1,0)</f>
        <v>0</v>
      </c>
      <c r="AK36" s="16" t="str">
        <f t="shared" si="11"/>
        <v>Pass</v>
      </c>
      <c r="AL36" s="38" t="b">
        <f>NOT(ISNUMBER(SEARCH("Yes",Survey!$AA36)))</f>
        <v>1</v>
      </c>
      <c r="AM36" s="37" t="b">
        <f>IF(COUNTBLANK(Survey!$AB36:$AC36)=0,TRUE, FALSE)</f>
        <v>0</v>
      </c>
      <c r="AN36" s="16" t="str">
        <f t="shared" si="12"/>
        <v>Pass</v>
      </c>
      <c r="AO36" s="38" t="b">
        <f>NOT(ISNUMBER(SEARCH("Yes",Survey!$AD36)))</f>
        <v>1</v>
      </c>
      <c r="AP36" s="37" t="b">
        <f>NOT(ISBLANK(Survey!$AF36))</f>
        <v>0</v>
      </c>
      <c r="AQ36" s="16" t="str">
        <f t="shared" si="13"/>
        <v>Pass</v>
      </c>
      <c r="AR36" s="38" t="b">
        <f>NOT(OR(ISNUMBER(SEARCH("Other",Survey!$AF36)),ISNUMBER(SEARCH("Multiple",Survey!$AF36))))</f>
        <v>1</v>
      </c>
      <c r="AS36" s="37" t="b">
        <f>NOT(ISBLANK(Survey!$AG36))</f>
        <v>0</v>
      </c>
      <c r="AT36" s="16" t="str">
        <f t="shared" si="14"/>
        <v>Fail</v>
      </c>
      <c r="AU36" s="143">
        <f>IF(ABS(Survey!$AV36)&gt;0, 1,0)</f>
        <v>0</v>
      </c>
      <c r="AV36" s="143">
        <f>IF(COUNTBLANK(Survey!$AJ36)=0,1,0)</f>
        <v>0</v>
      </c>
      <c r="AW36" s="16" t="str">
        <f t="shared" si="15"/>
        <v>Pass</v>
      </c>
      <c r="AX36" s="143">
        <f>IF(ISBLANK(Survey!$AJ36),0,1)</f>
        <v>0</v>
      </c>
      <c r="AY36" s="165">
        <f>COUNTBLANK(Survey!$AK36)</f>
        <v>1</v>
      </c>
      <c r="AZ36" s="16" t="str">
        <f t="shared" si="16"/>
        <v>Pass</v>
      </c>
      <c r="BA36" s="143">
        <f>IF(OR(Survey!$AK36="Closed",ISBLANK(Survey!$AK36)),0,1)</f>
        <v>0</v>
      </c>
      <c r="BB36" s="165">
        <f>IF(ISBLANK(Survey!$AL36),1,0)</f>
        <v>1</v>
      </c>
      <c r="BC36" s="147" t="str" cm="1">
        <f t="array" ref="BC36">IF(OR(IF(OR($BE36+$BF36 = 2, $BG36=1), FALSE, TRUE), AND($BD36:$BD36 = 0)),"Pass","Fail")</f>
        <v>Pass</v>
      </c>
      <c r="BD36" s="143">
        <f>COUNTBLANK(Survey!$AM36:$AO36)</f>
        <v>3</v>
      </c>
      <c r="BE36" s="143">
        <f>IF(Survey!$I36="Yes",1,0)</f>
        <v>0</v>
      </c>
      <c r="BF36" s="143">
        <f>IF(OR(Survey!$M36="Mutual fund",Survey!$M36="Alternative mutual fund",Survey!$M36="Money market"),1,0)</f>
        <v>0</v>
      </c>
      <c r="BG36" s="148">
        <f>IF(OR(Survey!$M36="ETF",Survey!$M36="ETF, alternative mutual fund"),1,0)</f>
        <v>0</v>
      </c>
      <c r="BH36" s="16" t="str">
        <f t="shared" si="17"/>
        <v>Pass</v>
      </c>
      <c r="BI36" s="38" t="b">
        <f>OR(ISNUMBER(SEARCH("Yes",Survey!$AO36)),ISBLANK(Survey!$AO36))</f>
        <v>1</v>
      </c>
      <c r="BJ36" s="67" t="b">
        <f>NOT(ISBLANK(Survey!$AP36))</f>
        <v>0</v>
      </c>
      <c r="BK36" s="16" t="str">
        <f t="shared" si="18"/>
        <v>Pass</v>
      </c>
      <c r="BL36" s="143">
        <f>IF(Survey!$AW36=0, 0,1)</f>
        <v>0</v>
      </c>
      <c r="BM36" s="67">
        <f>Survey!$AQ36</f>
        <v>0</v>
      </c>
      <c r="BN36" s="67">
        <f>IFERROR((Survey!$AX36-ABS(Survey!$AY36)-ABS(Survey!$BD36))/Survey!$AW36,0)</f>
        <v>0</v>
      </c>
      <c r="BO36" s="67">
        <f>IF(AND($BM36&gt;$BN36-0.2,$BM36&lt;$BN36+0.2,ISBLANK(Survey!$AQ36)=FALSE),0,1)</f>
        <v>1</v>
      </c>
      <c r="BP36" s="165">
        <f>IF(ISBLANK(Survey!$AR36),1,0)</f>
        <v>1</v>
      </c>
      <c r="BQ36" s="16" t="str">
        <f t="shared" si="19"/>
        <v>Pass</v>
      </c>
      <c r="BR36" s="143">
        <f>IF(Survey!$AW36=0, 0,1)</f>
        <v>0</v>
      </c>
      <c r="BS36" s="67">
        <f>IF(AND(Survey!$AS36&gt;=0,Survey!$AS36&lt;=0.2,Survey!$AS36&lt;&gt;""),0,1)</f>
        <v>1</v>
      </c>
      <c r="BT36" s="143">
        <f>IF(ISBLANK(Survey!$AT36),1,0)</f>
        <v>1</v>
      </c>
      <c r="BU36" s="16" t="str">
        <f t="shared" si="20"/>
        <v>Fail</v>
      </c>
      <c r="BV36" s="165">
        <f>Survey!$AU36</f>
        <v>0</v>
      </c>
      <c r="BW36" s="16" t="str">
        <f t="shared" si="21"/>
        <v>Pass</v>
      </c>
      <c r="BX36" s="36">
        <f>Survey!$AV36</f>
        <v>0</v>
      </c>
      <c r="BY36" s="176">
        <f>Survey!$AW36+Survey!$AX36-ABS(Survey!$AY36)+ABS(Survey!$AZ36)-ABS(Survey!$BA36)+ABS(Survey!$BB36)-ABS(Survey!$BC36)-ABS(Survey!$BD36)+Survey!$BE36</f>
        <v>0</v>
      </c>
      <c r="BZ36" s="35">
        <f t="shared" si="22"/>
        <v>0</v>
      </c>
      <c r="CA36" s="17">
        <f t="shared" si="23"/>
        <v>0</v>
      </c>
      <c r="CB36" s="16" t="str">
        <f t="shared" si="24"/>
        <v>Pass</v>
      </c>
      <c r="CC36" s="38" t="b">
        <f>IF(ABS(Survey!$BE36)=0,TRUE,FALSE)</f>
        <v>1</v>
      </c>
      <c r="CD36" s="37" t="b">
        <f>NOT(ISBLANK(Survey!$BF36))</f>
        <v>0</v>
      </c>
      <c r="CE36" t="str">
        <f t="shared" si="25"/>
        <v>Fail</v>
      </c>
      <c r="CF36" s="29">
        <f>Survey!$AV36</f>
        <v>0</v>
      </c>
      <c r="CG36" s="29" cm="1">
        <f t="array" ref="CG36">SUM(SUMIF(Survey!BH36:BO36,{"&gt;0","&lt;0"})*{1,-1})-SUM(SUMIF(Survey!BQ36:BX36,{"&gt;0","&lt;0"})*{1,-1})</f>
        <v>0</v>
      </c>
      <c r="CH36" s="35" t="str">
        <f t="shared" si="26"/>
        <v>No holdings</v>
      </c>
      <c r="CI36">
        <f t="shared" si="27"/>
        <v>0</v>
      </c>
      <c r="CJ36" s="16" t="str">
        <f t="shared" si="28"/>
        <v>Fail</v>
      </c>
      <c r="CK36" s="36">
        <f>Survey!$AV36</f>
        <v>0</v>
      </c>
      <c r="CL36" s="36" cm="1">
        <f t="array" ref="CL36">SUM(SUMIF(Survey!BZ36:CS36,{"&gt;0","&lt;0"})*{1,-1})-SUM(SUMIF(Survey!CU36:DN36,{"&gt;0","&lt;0"})*{1,-1})</f>
        <v>0</v>
      </c>
      <c r="CM36" s="35" t="str">
        <f t="shared" si="29"/>
        <v>No holdings</v>
      </c>
      <c r="CN36" s="17">
        <f t="shared" si="30"/>
        <v>0</v>
      </c>
      <c r="CO36" s="16" t="str">
        <f t="shared" si="31"/>
        <v>Pass</v>
      </c>
      <c r="CP36" s="38" t="b">
        <f>IF(ABS(Survey!$CS36)=0,TRUE,FALSE)</f>
        <v>1</v>
      </c>
      <c r="CQ36" s="37" t="b">
        <f>NOT(ISBLANK(Survey!$CT36))</f>
        <v>0</v>
      </c>
      <c r="CR36" s="16" t="str">
        <f t="shared" si="32"/>
        <v>Pass</v>
      </c>
      <c r="CS36" s="38" t="b">
        <f>IF(ABS(Survey!$DN36)=0,TRUE,FALSE)</f>
        <v>1</v>
      </c>
      <c r="CT36" s="37" t="b">
        <f>NOT(ISBLANK(Survey!$DO36))</f>
        <v>0</v>
      </c>
      <c r="CU36" t="str">
        <f t="shared" si="33"/>
        <v>Pass</v>
      </c>
      <c r="CV36" s="29" cm="1">
        <f t="array" ref="CV36">SUM(SUMIF(Survey!CO36,{"&gt;0","&lt;0"})*{1,-1})+SUM(SUMIF(Survey!DJ36,{"&gt;0","&lt;0"})*{1,-1})</f>
        <v>0</v>
      </c>
      <c r="CW36" s="29">
        <f>SUM(SUMIF(Survey!DQ36:DW36,{"&gt;0","&lt;0"})*{1,-1})+SUM(SUMIF(Survey!DY36:EE36,{"&gt;0","&lt;0"})*{1,-1})</f>
        <v>0</v>
      </c>
      <c r="CX36">
        <f t="shared" si="34"/>
        <v>0</v>
      </c>
      <c r="CY36">
        <f t="shared" si="35"/>
        <v>0</v>
      </c>
      <c r="CZ36" s="16" t="str">
        <f t="shared" si="36"/>
        <v>Pass</v>
      </c>
      <c r="DA36" s="38" t="b">
        <f>IF(ABS(Survey!$DW36)=0,TRUE,FALSE)</f>
        <v>1</v>
      </c>
      <c r="DB36" s="37" t="b">
        <f>NOT(ISBLANK(Survey!DX36))</f>
        <v>0</v>
      </c>
      <c r="DC36" s="16" t="str">
        <f t="shared" si="37"/>
        <v>Pass</v>
      </c>
      <c r="DD36" s="38" t="b">
        <f>IF(ABS(Survey!$EE36)=0,TRUE,FALSE)</f>
        <v>1</v>
      </c>
      <c r="DE36" s="37" t="b">
        <f>NOT(ISBLANK(Survey!$EF36))</f>
        <v>0</v>
      </c>
      <c r="DF36" s="16" t="str">
        <f t="shared" si="38"/>
        <v>Fail</v>
      </c>
      <c r="DG36" s="36">
        <f>SUM(SUMIF(Survey!EL36:EN36,{"&gt;0","&lt;0"})*{1,-1})</f>
        <v>0</v>
      </c>
      <c r="DH36">
        <f t="shared" si="39"/>
        <v>0</v>
      </c>
      <c r="DI36">
        <f t="shared" si="40"/>
        <v>100</v>
      </c>
      <c r="DJ36" s="35" t="b">
        <f>IF(OR(Survey!$M36="ETF",Survey!$M36="ETF, alternative mutual fund",Survey!$M36="Closed-end", Survey!$M36="Split share corp"),TRUE,FALSE)</f>
        <v>0</v>
      </c>
      <c r="DK36" s="16" t="str">
        <f t="shared" si="41"/>
        <v>Fail</v>
      </c>
      <c r="DL36" s="36">
        <f>SUM(SUMIF(Survey!EP36:EV36,{"&gt;0","&lt;0"})*{1,-1})</f>
        <v>0</v>
      </c>
      <c r="DM36">
        <f t="shared" si="42"/>
        <v>0</v>
      </c>
      <c r="DN36" s="17">
        <f t="shared" si="43"/>
        <v>100</v>
      </c>
      <c r="DO36" s="16" t="str">
        <f t="shared" si="44"/>
        <v>Fail</v>
      </c>
      <c r="DP36" s="36">
        <f>SUM(SUMIF(Survey!EX36:FD36,{"&gt;0","&lt;0"})*{1,-1})</f>
        <v>0</v>
      </c>
      <c r="DQ36">
        <f t="shared" si="45"/>
        <v>0</v>
      </c>
      <c r="DR36" s="17">
        <f t="shared" si="46"/>
        <v>100</v>
      </c>
    </row>
    <row r="37" spans="1:122">
      <c r="A37">
        <v>37</v>
      </c>
      <c r="B37" t="str">
        <f t="shared" si="0"/>
        <v>Pass</v>
      </c>
      <c r="C37" t="str">
        <f>IF(COUNTBLANK(Survey!B37:FE37)=$C$2, "Pass", "Fail")</f>
        <v>Pass</v>
      </c>
      <c r="D37" t="str">
        <f t="shared" si="1"/>
        <v>Fail</v>
      </c>
      <c r="E37" t="str">
        <f>IF(OR(ISBLANK(Survey!AJ37),COUNTIF(G37:BB37,"Fail")),"Fail","Pass")</f>
        <v>Fail</v>
      </c>
      <c r="G37" s="16" t="str">
        <f t="shared" si="2"/>
        <v>Fail</v>
      </c>
      <c r="H37" s="177">
        <f>COUNTBLANK(Survey!B37:D37)+COUNTBLANK(Survey!G37)+COUNTBLANK(Survey!I37)+COUNTBLANK(Survey!K37:M37)+COUNTBLANK(Survey!P37)+COUNTBLANK(Survey!S37:U37)+COUNTBLANK(Survey!Y37:AA37)+COUNTBLANK(Survey!AD37:AE37)+COUNTBLANK(Survey!AI37:AI37)</f>
        <v>18</v>
      </c>
      <c r="I37" s="16" t="str">
        <f t="shared" si="3"/>
        <v>Fail</v>
      </c>
      <c r="J37" t="b">
        <f>IF(Survey!E37="No",TRUE,FALSE)</f>
        <v>0</v>
      </c>
      <c r="K37" s="34">
        <f>LEN(Survey!E37)</f>
        <v>0</v>
      </c>
      <c r="L37" s="16" t="str">
        <f t="shared" si="4"/>
        <v>Fail</v>
      </c>
      <c r="M37" t="b">
        <f>IF(Survey!F37="No",TRUE,FALSE)</f>
        <v>0</v>
      </c>
      <c r="N37" s="33">
        <f>LEN(Survey!F37)</f>
        <v>0</v>
      </c>
      <c r="O37" s="16" t="str">
        <f t="shared" si="5"/>
        <v>Pass</v>
      </c>
      <c r="P37" s="34">
        <f>MOD((LEN(Survey!H37)+2),11)</f>
        <v>2</v>
      </c>
      <c r="Q37" s="33" t="str">
        <f>IF(Survey!$L37="Prospectus fund", "Yes", "No")</f>
        <v>No</v>
      </c>
      <c r="R37" s="16" t="str">
        <f t="shared" si="6"/>
        <v>Pass</v>
      </c>
      <c r="S37" s="34">
        <f>MOD((LEN(Survey!J37)+2),11)</f>
        <v>2</v>
      </c>
      <c r="T37" s="35" t="b">
        <f>IF(OR(Survey!$M37="ETF",Survey!$M37="ETF, alternative mutual fund",Survey!$M37="Closed-end", Survey!$M37="Split share corp", Survey!$I37="Yes"),TRUE,FALSE)</f>
        <v>0</v>
      </c>
      <c r="U37" s="16" t="str">
        <f>IFERROR(IF(AND(OR(X37=Y37,Y37 = "Either"),NOT(ISBLANK(Survey!K37))),"Pass","Fail"),"Pass")</f>
        <v>Fail</v>
      </c>
      <c r="V37" s="36" cm="1">
        <f t="array" ref="V37">SUM(SUMIF(Survey!BZ37:CS37,{"&gt;0","&lt;0"})*{1,-1})</f>
        <v>0</v>
      </c>
      <c r="W37" s="38" cm="1">
        <f t="array" ref="W37">SUM(SUMIF(Survey!CC37,{"&gt;0","&lt;0"})*{1,-1})+SUM(SUMIF(Survey!CM37,{"&gt;0","&lt;0"})*{1,-1})</f>
        <v>0</v>
      </c>
      <c r="X37" s="38">
        <f>Survey!K37</f>
        <v>0</v>
      </c>
      <c r="Y37" s="37" t="str">
        <f t="shared" si="7"/>
        <v>Either</v>
      </c>
      <c r="Z37" s="16" t="str">
        <f t="shared" si="8"/>
        <v>Fail</v>
      </c>
      <c r="AA37" s="67" cm="1">
        <f t="array" ref="AA37">SUM(SUMIF(Survey!BZ37:CS37,{"&gt;0","&lt;0"})*{1,-1})+SUM(SUMIF(Survey!CU37:DN37,{"&gt;0","&lt;0"})*{1,-1})</f>
        <v>0</v>
      </c>
      <c r="AB37" s="67">
        <f>IFERROR(AA37/(Survey!$AV37),0)</f>
        <v>0</v>
      </c>
      <c r="AC37" s="128" t="b">
        <f>IF(OR(Survey!$M37="Alternative strategy or hedge",Survey!$M37="Other, illiquid",Survey!$L37="Prospectus fund"),TRUE,FALSE)</f>
        <v>0</v>
      </c>
      <c r="AD37" s="128" t="b">
        <f>NOT(ISBLANK(Survey!$M37))</f>
        <v>0</v>
      </c>
      <c r="AE37" s="16" t="str">
        <f t="shared" si="9"/>
        <v>Pass</v>
      </c>
      <c r="AF37" s="38" t="b">
        <f>NOT(ISNUMBER(SEARCH("Other",Survey!$P37)))</f>
        <v>1</v>
      </c>
      <c r="AG37" s="37" t="b">
        <f>NOT(ISBLANK(Survey!$Q37))</f>
        <v>0</v>
      </c>
      <c r="AH37" s="16" t="str">
        <f t="shared" si="10"/>
        <v>Pass</v>
      </c>
      <c r="AI37" s="143">
        <f>COUNTBLANK(Survey!$W37)</f>
        <v>1</v>
      </c>
      <c r="AJ37" s="67">
        <f>IF(AND(Survey!L37&lt;&gt;"Exempt fund",OR(Survey!$M37="ETF",Survey!$M37="ETF, alternative mutual fund",Survey!$M37="Mutual fund",Survey!$M37="Alternative mutual fund",Survey!$M37="Money market")),1,0)</f>
        <v>0</v>
      </c>
      <c r="AK37" s="16" t="str">
        <f t="shared" si="11"/>
        <v>Pass</v>
      </c>
      <c r="AL37" s="38" t="b">
        <f>NOT(ISNUMBER(SEARCH("Yes",Survey!$AA37)))</f>
        <v>1</v>
      </c>
      <c r="AM37" s="37" t="b">
        <f>IF(COUNTBLANK(Survey!$AB37:$AC37)=0,TRUE, FALSE)</f>
        <v>0</v>
      </c>
      <c r="AN37" s="16" t="str">
        <f t="shared" si="12"/>
        <v>Pass</v>
      </c>
      <c r="AO37" s="38" t="b">
        <f>NOT(ISNUMBER(SEARCH("Yes",Survey!$AD37)))</f>
        <v>1</v>
      </c>
      <c r="AP37" s="37" t="b">
        <f>NOT(ISBLANK(Survey!$AF37))</f>
        <v>0</v>
      </c>
      <c r="AQ37" s="16" t="str">
        <f t="shared" si="13"/>
        <v>Pass</v>
      </c>
      <c r="AR37" s="38" t="b">
        <f>NOT(OR(ISNUMBER(SEARCH("Other",Survey!$AF37)),ISNUMBER(SEARCH("Multiple",Survey!$AF37))))</f>
        <v>1</v>
      </c>
      <c r="AS37" s="37" t="b">
        <f>NOT(ISBLANK(Survey!$AG37))</f>
        <v>0</v>
      </c>
      <c r="AT37" s="16" t="str">
        <f t="shared" si="14"/>
        <v>Fail</v>
      </c>
      <c r="AU37" s="143">
        <f>IF(ABS(Survey!$AV37)&gt;0, 1,0)</f>
        <v>0</v>
      </c>
      <c r="AV37" s="143">
        <f>IF(COUNTBLANK(Survey!$AJ37)=0,1,0)</f>
        <v>0</v>
      </c>
      <c r="AW37" s="16" t="str">
        <f t="shared" si="15"/>
        <v>Pass</v>
      </c>
      <c r="AX37" s="143">
        <f>IF(ISBLANK(Survey!$AJ37),0,1)</f>
        <v>0</v>
      </c>
      <c r="AY37" s="165">
        <f>COUNTBLANK(Survey!$AK37)</f>
        <v>1</v>
      </c>
      <c r="AZ37" s="16" t="str">
        <f t="shared" si="16"/>
        <v>Pass</v>
      </c>
      <c r="BA37" s="143">
        <f>IF(OR(Survey!$AK37="Closed",ISBLANK(Survey!$AK37)),0,1)</f>
        <v>0</v>
      </c>
      <c r="BB37" s="165">
        <f>IF(ISBLANK(Survey!$AL37),1,0)</f>
        <v>1</v>
      </c>
      <c r="BC37" s="147" t="str" cm="1">
        <f t="array" ref="BC37">IF(OR(IF(OR($BE37+$BF37 = 2, $BG37=1), FALSE, TRUE), AND($BD37:$BD37 = 0)),"Pass","Fail")</f>
        <v>Pass</v>
      </c>
      <c r="BD37" s="143">
        <f>COUNTBLANK(Survey!$AM37:$AO37)</f>
        <v>3</v>
      </c>
      <c r="BE37" s="143">
        <f>IF(Survey!$I37="Yes",1,0)</f>
        <v>0</v>
      </c>
      <c r="BF37" s="143">
        <f>IF(OR(Survey!$M37="Mutual fund",Survey!$M37="Alternative mutual fund",Survey!$M37="Money market"),1,0)</f>
        <v>0</v>
      </c>
      <c r="BG37" s="148">
        <f>IF(OR(Survey!$M37="ETF",Survey!$M37="ETF, alternative mutual fund"),1,0)</f>
        <v>0</v>
      </c>
      <c r="BH37" s="16" t="str">
        <f t="shared" si="17"/>
        <v>Pass</v>
      </c>
      <c r="BI37" s="38" t="b">
        <f>OR(ISNUMBER(SEARCH("Yes",Survey!$AO37)),ISBLANK(Survey!$AO37))</f>
        <v>1</v>
      </c>
      <c r="BJ37" s="67" t="b">
        <f>NOT(ISBLANK(Survey!$AP37))</f>
        <v>0</v>
      </c>
      <c r="BK37" s="16" t="str">
        <f t="shared" si="18"/>
        <v>Pass</v>
      </c>
      <c r="BL37" s="143">
        <f>IF(Survey!$AW37=0, 0,1)</f>
        <v>0</v>
      </c>
      <c r="BM37" s="67">
        <f>Survey!$AQ37</f>
        <v>0</v>
      </c>
      <c r="BN37" s="67">
        <f>IFERROR((Survey!$AX37-ABS(Survey!$AY37)-ABS(Survey!$BD37))/Survey!$AW37,0)</f>
        <v>0</v>
      </c>
      <c r="BO37" s="67">
        <f>IF(AND($BM37&gt;$BN37-0.2,$BM37&lt;$BN37+0.2,ISBLANK(Survey!$AQ37)=FALSE),0,1)</f>
        <v>1</v>
      </c>
      <c r="BP37" s="165">
        <f>IF(ISBLANK(Survey!$AR37),1,0)</f>
        <v>1</v>
      </c>
      <c r="BQ37" s="16" t="str">
        <f t="shared" si="19"/>
        <v>Pass</v>
      </c>
      <c r="BR37" s="143">
        <f>IF(Survey!$AW37=0, 0,1)</f>
        <v>0</v>
      </c>
      <c r="BS37" s="67">
        <f>IF(AND(Survey!$AS37&gt;=0,Survey!$AS37&lt;=0.2,Survey!$AS37&lt;&gt;""),0,1)</f>
        <v>1</v>
      </c>
      <c r="BT37" s="143">
        <f>IF(ISBLANK(Survey!$AT37),1,0)</f>
        <v>1</v>
      </c>
      <c r="BU37" s="16" t="str">
        <f t="shared" si="20"/>
        <v>Fail</v>
      </c>
      <c r="BV37" s="165">
        <f>Survey!$AU37</f>
        <v>0</v>
      </c>
      <c r="BW37" s="16" t="str">
        <f t="shared" si="21"/>
        <v>Pass</v>
      </c>
      <c r="BX37" s="36">
        <f>Survey!$AV37</f>
        <v>0</v>
      </c>
      <c r="BY37" s="176">
        <f>Survey!$AW37+Survey!$AX37-ABS(Survey!$AY37)+ABS(Survey!$AZ37)-ABS(Survey!$BA37)+ABS(Survey!$BB37)-ABS(Survey!$BC37)-ABS(Survey!$BD37)+Survey!$BE37</f>
        <v>0</v>
      </c>
      <c r="BZ37" s="35">
        <f t="shared" si="22"/>
        <v>0</v>
      </c>
      <c r="CA37" s="17">
        <f t="shared" si="23"/>
        <v>0</v>
      </c>
      <c r="CB37" s="16" t="str">
        <f t="shared" si="24"/>
        <v>Pass</v>
      </c>
      <c r="CC37" s="38" t="b">
        <f>IF(ABS(Survey!$BE37)=0,TRUE,FALSE)</f>
        <v>1</v>
      </c>
      <c r="CD37" s="37" t="b">
        <f>NOT(ISBLANK(Survey!$BF37))</f>
        <v>0</v>
      </c>
      <c r="CE37" t="str">
        <f t="shared" si="25"/>
        <v>Fail</v>
      </c>
      <c r="CF37" s="29">
        <f>Survey!$AV37</f>
        <v>0</v>
      </c>
      <c r="CG37" s="29" cm="1">
        <f t="array" ref="CG37">SUM(SUMIF(Survey!BH37:BO37,{"&gt;0","&lt;0"})*{1,-1})-SUM(SUMIF(Survey!BQ37:BX37,{"&gt;0","&lt;0"})*{1,-1})</f>
        <v>0</v>
      </c>
      <c r="CH37" s="35" t="str">
        <f t="shared" si="26"/>
        <v>No holdings</v>
      </c>
      <c r="CI37">
        <f t="shared" si="27"/>
        <v>0</v>
      </c>
      <c r="CJ37" s="16" t="str">
        <f t="shared" si="28"/>
        <v>Fail</v>
      </c>
      <c r="CK37" s="36">
        <f>Survey!$AV37</f>
        <v>0</v>
      </c>
      <c r="CL37" s="36" cm="1">
        <f t="array" ref="CL37">SUM(SUMIF(Survey!BZ37:CS37,{"&gt;0","&lt;0"})*{1,-1})-SUM(SUMIF(Survey!CU37:DN37,{"&gt;0","&lt;0"})*{1,-1})</f>
        <v>0</v>
      </c>
      <c r="CM37" s="35" t="str">
        <f t="shared" si="29"/>
        <v>No holdings</v>
      </c>
      <c r="CN37" s="17">
        <f t="shared" si="30"/>
        <v>0</v>
      </c>
      <c r="CO37" s="16" t="str">
        <f t="shared" si="31"/>
        <v>Pass</v>
      </c>
      <c r="CP37" s="38" t="b">
        <f>IF(ABS(Survey!$CS37)=0,TRUE,FALSE)</f>
        <v>1</v>
      </c>
      <c r="CQ37" s="37" t="b">
        <f>NOT(ISBLANK(Survey!$CT37))</f>
        <v>0</v>
      </c>
      <c r="CR37" s="16" t="str">
        <f t="shared" si="32"/>
        <v>Pass</v>
      </c>
      <c r="CS37" s="38" t="b">
        <f>IF(ABS(Survey!$DN37)=0,TRUE,FALSE)</f>
        <v>1</v>
      </c>
      <c r="CT37" s="37" t="b">
        <f>NOT(ISBLANK(Survey!$DO37))</f>
        <v>0</v>
      </c>
      <c r="CU37" t="str">
        <f t="shared" si="33"/>
        <v>Pass</v>
      </c>
      <c r="CV37" s="29" cm="1">
        <f t="array" ref="CV37">SUM(SUMIF(Survey!CO37,{"&gt;0","&lt;0"})*{1,-1})+SUM(SUMIF(Survey!DJ37,{"&gt;0","&lt;0"})*{1,-1})</f>
        <v>0</v>
      </c>
      <c r="CW37" s="29">
        <f>SUM(SUMIF(Survey!DQ37:DW37,{"&gt;0","&lt;0"})*{1,-1})+SUM(SUMIF(Survey!DY37:EE37,{"&gt;0","&lt;0"})*{1,-1})</f>
        <v>0</v>
      </c>
      <c r="CX37">
        <f t="shared" si="34"/>
        <v>0</v>
      </c>
      <c r="CY37">
        <f t="shared" si="35"/>
        <v>0</v>
      </c>
      <c r="CZ37" s="16" t="str">
        <f t="shared" si="36"/>
        <v>Pass</v>
      </c>
      <c r="DA37" s="38" t="b">
        <f>IF(ABS(Survey!$DW37)=0,TRUE,FALSE)</f>
        <v>1</v>
      </c>
      <c r="DB37" s="37" t="b">
        <f>NOT(ISBLANK(Survey!DX37))</f>
        <v>0</v>
      </c>
      <c r="DC37" s="16" t="str">
        <f t="shared" si="37"/>
        <v>Pass</v>
      </c>
      <c r="DD37" s="38" t="b">
        <f>IF(ABS(Survey!$EE37)=0,TRUE,FALSE)</f>
        <v>1</v>
      </c>
      <c r="DE37" s="37" t="b">
        <f>NOT(ISBLANK(Survey!$EF37))</f>
        <v>0</v>
      </c>
      <c r="DF37" s="16" t="str">
        <f t="shared" si="38"/>
        <v>Fail</v>
      </c>
      <c r="DG37" s="36">
        <f>SUM(SUMIF(Survey!EL37:EN37,{"&gt;0","&lt;0"})*{1,-1})</f>
        <v>0</v>
      </c>
      <c r="DH37">
        <f t="shared" si="39"/>
        <v>0</v>
      </c>
      <c r="DI37">
        <f t="shared" si="40"/>
        <v>100</v>
      </c>
      <c r="DJ37" s="35" t="b">
        <f>IF(OR(Survey!$M37="ETF",Survey!$M37="ETF, alternative mutual fund",Survey!$M37="Closed-end", Survey!$M37="Split share corp"),TRUE,FALSE)</f>
        <v>0</v>
      </c>
      <c r="DK37" s="16" t="str">
        <f t="shared" si="41"/>
        <v>Fail</v>
      </c>
      <c r="DL37" s="36">
        <f>SUM(SUMIF(Survey!EP37:EV37,{"&gt;0","&lt;0"})*{1,-1})</f>
        <v>0</v>
      </c>
      <c r="DM37">
        <f t="shared" si="42"/>
        <v>0</v>
      </c>
      <c r="DN37" s="17">
        <f t="shared" si="43"/>
        <v>100</v>
      </c>
      <c r="DO37" s="16" t="str">
        <f t="shared" si="44"/>
        <v>Fail</v>
      </c>
      <c r="DP37" s="36">
        <f>SUM(SUMIF(Survey!EX37:FD37,{"&gt;0","&lt;0"})*{1,-1})</f>
        <v>0</v>
      </c>
      <c r="DQ37">
        <f t="shared" si="45"/>
        <v>0</v>
      </c>
      <c r="DR37" s="17">
        <f t="shared" si="46"/>
        <v>100</v>
      </c>
    </row>
    <row r="38" spans="1:122">
      <c r="A38">
        <v>38</v>
      </c>
      <c r="B38" t="str">
        <f t="shared" si="0"/>
        <v>Pass</v>
      </c>
      <c r="C38" t="str">
        <f>IF(COUNTBLANK(Survey!B38:FE38)=$C$2, "Pass", "Fail")</f>
        <v>Pass</v>
      </c>
      <c r="D38" t="str">
        <f t="shared" si="1"/>
        <v>Fail</v>
      </c>
      <c r="E38" t="str">
        <f>IF(OR(ISBLANK(Survey!AJ38),COUNTIF(G38:BB38,"Fail")),"Fail","Pass")</f>
        <v>Fail</v>
      </c>
      <c r="G38" s="16" t="str">
        <f t="shared" si="2"/>
        <v>Fail</v>
      </c>
      <c r="H38" s="177">
        <f>COUNTBLANK(Survey!B38:D38)+COUNTBLANK(Survey!G38)+COUNTBLANK(Survey!I38)+COUNTBLANK(Survey!K38:M38)+COUNTBLANK(Survey!P38)+COUNTBLANK(Survey!S38:U38)+COUNTBLANK(Survey!Y38:AA38)+COUNTBLANK(Survey!AD38:AE38)+COUNTBLANK(Survey!AI38:AI38)</f>
        <v>18</v>
      </c>
      <c r="I38" s="16" t="str">
        <f t="shared" si="3"/>
        <v>Fail</v>
      </c>
      <c r="J38" t="b">
        <f>IF(Survey!E38="No",TRUE,FALSE)</f>
        <v>0</v>
      </c>
      <c r="K38" s="34">
        <f>LEN(Survey!E38)</f>
        <v>0</v>
      </c>
      <c r="L38" s="16" t="str">
        <f t="shared" si="4"/>
        <v>Fail</v>
      </c>
      <c r="M38" t="b">
        <f>IF(Survey!F38="No",TRUE,FALSE)</f>
        <v>0</v>
      </c>
      <c r="N38" s="33">
        <f>LEN(Survey!F38)</f>
        <v>0</v>
      </c>
      <c r="O38" s="16" t="str">
        <f t="shared" si="5"/>
        <v>Pass</v>
      </c>
      <c r="P38" s="34">
        <f>MOD((LEN(Survey!H38)+2),11)</f>
        <v>2</v>
      </c>
      <c r="Q38" s="33" t="str">
        <f>IF(Survey!$L38="Prospectus fund", "Yes", "No")</f>
        <v>No</v>
      </c>
      <c r="R38" s="16" t="str">
        <f t="shared" si="6"/>
        <v>Pass</v>
      </c>
      <c r="S38" s="34">
        <f>MOD((LEN(Survey!J38)+2),11)</f>
        <v>2</v>
      </c>
      <c r="T38" s="35" t="b">
        <f>IF(OR(Survey!$M38="ETF",Survey!$M38="ETF, alternative mutual fund",Survey!$M38="Closed-end", Survey!$M38="Split share corp", Survey!$I38="Yes"),TRUE,FALSE)</f>
        <v>0</v>
      </c>
      <c r="U38" s="16" t="str">
        <f>IFERROR(IF(AND(OR(X38=Y38,Y38 = "Either"),NOT(ISBLANK(Survey!K38))),"Pass","Fail"),"Pass")</f>
        <v>Fail</v>
      </c>
      <c r="V38" s="36" cm="1">
        <f t="array" ref="V38">SUM(SUMIF(Survey!BZ38:CS38,{"&gt;0","&lt;0"})*{1,-1})</f>
        <v>0</v>
      </c>
      <c r="W38" s="38" cm="1">
        <f t="array" ref="W38">SUM(SUMIF(Survey!CC38,{"&gt;0","&lt;0"})*{1,-1})+SUM(SUMIF(Survey!CM38,{"&gt;0","&lt;0"})*{1,-1})</f>
        <v>0</v>
      </c>
      <c r="X38" s="38">
        <f>Survey!K38</f>
        <v>0</v>
      </c>
      <c r="Y38" s="37" t="str">
        <f t="shared" si="7"/>
        <v>Either</v>
      </c>
      <c r="Z38" s="16" t="str">
        <f t="shared" si="8"/>
        <v>Fail</v>
      </c>
      <c r="AA38" s="67" cm="1">
        <f t="array" ref="AA38">SUM(SUMIF(Survey!BZ38:CS38,{"&gt;0","&lt;0"})*{1,-1})+SUM(SUMIF(Survey!CU38:DN38,{"&gt;0","&lt;0"})*{1,-1})</f>
        <v>0</v>
      </c>
      <c r="AB38" s="67">
        <f>IFERROR(AA38/(Survey!$AV38),0)</f>
        <v>0</v>
      </c>
      <c r="AC38" s="128" t="b">
        <f>IF(OR(Survey!$M38="Alternative strategy or hedge",Survey!$M38="Other, illiquid",Survey!$L38="Prospectus fund"),TRUE,FALSE)</f>
        <v>0</v>
      </c>
      <c r="AD38" s="128" t="b">
        <f>NOT(ISBLANK(Survey!$M38))</f>
        <v>0</v>
      </c>
      <c r="AE38" s="16" t="str">
        <f t="shared" si="9"/>
        <v>Pass</v>
      </c>
      <c r="AF38" s="38" t="b">
        <f>NOT(ISNUMBER(SEARCH("Other",Survey!$P38)))</f>
        <v>1</v>
      </c>
      <c r="AG38" s="37" t="b">
        <f>NOT(ISBLANK(Survey!$Q38))</f>
        <v>0</v>
      </c>
      <c r="AH38" s="16" t="str">
        <f t="shared" si="10"/>
        <v>Pass</v>
      </c>
      <c r="AI38" s="143">
        <f>COUNTBLANK(Survey!$W38)</f>
        <v>1</v>
      </c>
      <c r="AJ38" s="67">
        <f>IF(AND(Survey!L38&lt;&gt;"Exempt fund",OR(Survey!$M38="ETF",Survey!$M38="ETF, alternative mutual fund",Survey!$M38="Mutual fund",Survey!$M38="Alternative mutual fund",Survey!$M38="Money market")),1,0)</f>
        <v>0</v>
      </c>
      <c r="AK38" s="16" t="str">
        <f t="shared" si="11"/>
        <v>Pass</v>
      </c>
      <c r="AL38" s="38" t="b">
        <f>NOT(ISNUMBER(SEARCH("Yes",Survey!$AA38)))</f>
        <v>1</v>
      </c>
      <c r="AM38" s="37" t="b">
        <f>IF(COUNTBLANK(Survey!$AB38:$AC38)=0,TRUE, FALSE)</f>
        <v>0</v>
      </c>
      <c r="AN38" s="16" t="str">
        <f t="shared" si="12"/>
        <v>Pass</v>
      </c>
      <c r="AO38" s="38" t="b">
        <f>NOT(ISNUMBER(SEARCH("Yes",Survey!$AD38)))</f>
        <v>1</v>
      </c>
      <c r="AP38" s="37" t="b">
        <f>NOT(ISBLANK(Survey!$AF38))</f>
        <v>0</v>
      </c>
      <c r="AQ38" s="16" t="str">
        <f t="shared" si="13"/>
        <v>Pass</v>
      </c>
      <c r="AR38" s="38" t="b">
        <f>NOT(OR(ISNUMBER(SEARCH("Other",Survey!$AF38)),ISNUMBER(SEARCH("Multiple",Survey!$AF38))))</f>
        <v>1</v>
      </c>
      <c r="AS38" s="37" t="b">
        <f>NOT(ISBLANK(Survey!$AG38))</f>
        <v>0</v>
      </c>
      <c r="AT38" s="16" t="str">
        <f t="shared" si="14"/>
        <v>Fail</v>
      </c>
      <c r="AU38" s="143">
        <f>IF(ABS(Survey!$AV38)&gt;0, 1,0)</f>
        <v>0</v>
      </c>
      <c r="AV38" s="143">
        <f>IF(COUNTBLANK(Survey!$AJ38)=0,1,0)</f>
        <v>0</v>
      </c>
      <c r="AW38" s="16" t="str">
        <f t="shared" si="15"/>
        <v>Pass</v>
      </c>
      <c r="AX38" s="143">
        <f>IF(ISBLANK(Survey!$AJ38),0,1)</f>
        <v>0</v>
      </c>
      <c r="AY38" s="165">
        <f>COUNTBLANK(Survey!$AK38)</f>
        <v>1</v>
      </c>
      <c r="AZ38" s="16" t="str">
        <f t="shared" si="16"/>
        <v>Pass</v>
      </c>
      <c r="BA38" s="143">
        <f>IF(OR(Survey!$AK38="Closed",ISBLANK(Survey!$AK38)),0,1)</f>
        <v>0</v>
      </c>
      <c r="BB38" s="165">
        <f>IF(ISBLANK(Survey!$AL38),1,0)</f>
        <v>1</v>
      </c>
      <c r="BC38" s="147" t="str" cm="1">
        <f t="array" ref="BC38">IF(OR(IF(OR($BE38+$BF38 = 2, $BG38=1), FALSE, TRUE), AND($BD38:$BD38 = 0)),"Pass","Fail")</f>
        <v>Pass</v>
      </c>
      <c r="BD38" s="143">
        <f>COUNTBLANK(Survey!$AM38:$AO38)</f>
        <v>3</v>
      </c>
      <c r="BE38" s="143">
        <f>IF(Survey!$I38="Yes",1,0)</f>
        <v>0</v>
      </c>
      <c r="BF38" s="143">
        <f>IF(OR(Survey!$M38="Mutual fund",Survey!$M38="Alternative mutual fund",Survey!$M38="Money market"),1,0)</f>
        <v>0</v>
      </c>
      <c r="BG38" s="148">
        <f>IF(OR(Survey!$M38="ETF",Survey!$M38="ETF, alternative mutual fund"),1,0)</f>
        <v>0</v>
      </c>
      <c r="BH38" s="16" t="str">
        <f t="shared" si="17"/>
        <v>Pass</v>
      </c>
      <c r="BI38" s="38" t="b">
        <f>OR(ISNUMBER(SEARCH("Yes",Survey!$AO38)),ISBLANK(Survey!$AO38))</f>
        <v>1</v>
      </c>
      <c r="BJ38" s="67" t="b">
        <f>NOT(ISBLANK(Survey!$AP38))</f>
        <v>0</v>
      </c>
      <c r="BK38" s="16" t="str">
        <f t="shared" si="18"/>
        <v>Pass</v>
      </c>
      <c r="BL38" s="143">
        <f>IF(Survey!$AW38=0, 0,1)</f>
        <v>0</v>
      </c>
      <c r="BM38" s="67">
        <f>Survey!$AQ38</f>
        <v>0</v>
      </c>
      <c r="BN38" s="67">
        <f>IFERROR((Survey!$AX38-ABS(Survey!$AY38)-ABS(Survey!$BD38))/Survey!$AW38,0)</f>
        <v>0</v>
      </c>
      <c r="BO38" s="67">
        <f>IF(AND($BM38&gt;$BN38-0.2,$BM38&lt;$BN38+0.2,ISBLANK(Survey!$AQ38)=FALSE),0,1)</f>
        <v>1</v>
      </c>
      <c r="BP38" s="165">
        <f>IF(ISBLANK(Survey!$AR38),1,0)</f>
        <v>1</v>
      </c>
      <c r="BQ38" s="16" t="str">
        <f t="shared" si="19"/>
        <v>Pass</v>
      </c>
      <c r="BR38" s="143">
        <f>IF(Survey!$AW38=0, 0,1)</f>
        <v>0</v>
      </c>
      <c r="BS38" s="67">
        <f>IF(AND(Survey!$AS38&gt;=0,Survey!$AS38&lt;=0.2,Survey!$AS38&lt;&gt;""),0,1)</f>
        <v>1</v>
      </c>
      <c r="BT38" s="143">
        <f>IF(ISBLANK(Survey!$AT38),1,0)</f>
        <v>1</v>
      </c>
      <c r="BU38" s="16" t="str">
        <f t="shared" si="20"/>
        <v>Fail</v>
      </c>
      <c r="BV38" s="165">
        <f>Survey!$AU38</f>
        <v>0</v>
      </c>
      <c r="BW38" s="16" t="str">
        <f t="shared" si="21"/>
        <v>Pass</v>
      </c>
      <c r="BX38" s="36">
        <f>Survey!$AV38</f>
        <v>0</v>
      </c>
      <c r="BY38" s="176">
        <f>Survey!$AW38+Survey!$AX38-ABS(Survey!$AY38)+ABS(Survey!$AZ38)-ABS(Survey!$BA38)+ABS(Survey!$BB38)-ABS(Survey!$BC38)-ABS(Survey!$BD38)+Survey!$BE38</f>
        <v>0</v>
      </c>
      <c r="BZ38" s="35">
        <f t="shared" si="22"/>
        <v>0</v>
      </c>
      <c r="CA38" s="17">
        <f t="shared" si="23"/>
        <v>0</v>
      </c>
      <c r="CB38" s="16" t="str">
        <f t="shared" si="24"/>
        <v>Pass</v>
      </c>
      <c r="CC38" s="38" t="b">
        <f>IF(ABS(Survey!$BE38)=0,TRUE,FALSE)</f>
        <v>1</v>
      </c>
      <c r="CD38" s="37" t="b">
        <f>NOT(ISBLANK(Survey!$BF38))</f>
        <v>0</v>
      </c>
      <c r="CE38" t="str">
        <f t="shared" si="25"/>
        <v>Fail</v>
      </c>
      <c r="CF38" s="29">
        <f>Survey!$AV38</f>
        <v>0</v>
      </c>
      <c r="CG38" s="29" cm="1">
        <f t="array" ref="CG38">SUM(SUMIF(Survey!BH38:BO38,{"&gt;0","&lt;0"})*{1,-1})-SUM(SUMIF(Survey!BQ38:BX38,{"&gt;0","&lt;0"})*{1,-1})</f>
        <v>0</v>
      </c>
      <c r="CH38" s="35" t="str">
        <f t="shared" si="26"/>
        <v>No holdings</v>
      </c>
      <c r="CI38">
        <f t="shared" si="27"/>
        <v>0</v>
      </c>
      <c r="CJ38" s="16" t="str">
        <f t="shared" si="28"/>
        <v>Fail</v>
      </c>
      <c r="CK38" s="36">
        <f>Survey!$AV38</f>
        <v>0</v>
      </c>
      <c r="CL38" s="36" cm="1">
        <f t="array" ref="CL38">SUM(SUMIF(Survey!BZ38:CS38,{"&gt;0","&lt;0"})*{1,-1})-SUM(SUMIF(Survey!CU38:DN38,{"&gt;0","&lt;0"})*{1,-1})</f>
        <v>0</v>
      </c>
      <c r="CM38" s="35" t="str">
        <f t="shared" si="29"/>
        <v>No holdings</v>
      </c>
      <c r="CN38" s="17">
        <f t="shared" si="30"/>
        <v>0</v>
      </c>
      <c r="CO38" s="16" t="str">
        <f t="shared" si="31"/>
        <v>Pass</v>
      </c>
      <c r="CP38" s="38" t="b">
        <f>IF(ABS(Survey!$CS38)=0,TRUE,FALSE)</f>
        <v>1</v>
      </c>
      <c r="CQ38" s="37" t="b">
        <f>NOT(ISBLANK(Survey!$CT38))</f>
        <v>0</v>
      </c>
      <c r="CR38" s="16" t="str">
        <f t="shared" si="32"/>
        <v>Pass</v>
      </c>
      <c r="CS38" s="38" t="b">
        <f>IF(ABS(Survey!$DN38)=0,TRUE,FALSE)</f>
        <v>1</v>
      </c>
      <c r="CT38" s="37" t="b">
        <f>NOT(ISBLANK(Survey!$DO38))</f>
        <v>0</v>
      </c>
      <c r="CU38" t="str">
        <f t="shared" si="33"/>
        <v>Pass</v>
      </c>
      <c r="CV38" s="29" cm="1">
        <f t="array" ref="CV38">SUM(SUMIF(Survey!CO38,{"&gt;0","&lt;0"})*{1,-1})+SUM(SUMIF(Survey!DJ38,{"&gt;0","&lt;0"})*{1,-1})</f>
        <v>0</v>
      </c>
      <c r="CW38" s="29">
        <f>SUM(SUMIF(Survey!DQ38:DW38,{"&gt;0","&lt;0"})*{1,-1})+SUM(SUMIF(Survey!DY38:EE38,{"&gt;0","&lt;0"})*{1,-1})</f>
        <v>0</v>
      </c>
      <c r="CX38">
        <f t="shared" si="34"/>
        <v>0</v>
      </c>
      <c r="CY38">
        <f t="shared" si="35"/>
        <v>0</v>
      </c>
      <c r="CZ38" s="16" t="str">
        <f t="shared" si="36"/>
        <v>Pass</v>
      </c>
      <c r="DA38" s="38" t="b">
        <f>IF(ABS(Survey!$DW38)=0,TRUE,FALSE)</f>
        <v>1</v>
      </c>
      <c r="DB38" s="37" t="b">
        <f>NOT(ISBLANK(Survey!DX38))</f>
        <v>0</v>
      </c>
      <c r="DC38" s="16" t="str">
        <f t="shared" si="37"/>
        <v>Pass</v>
      </c>
      <c r="DD38" s="38" t="b">
        <f>IF(ABS(Survey!$EE38)=0,TRUE,FALSE)</f>
        <v>1</v>
      </c>
      <c r="DE38" s="37" t="b">
        <f>NOT(ISBLANK(Survey!$EF38))</f>
        <v>0</v>
      </c>
      <c r="DF38" s="16" t="str">
        <f t="shared" si="38"/>
        <v>Fail</v>
      </c>
      <c r="DG38" s="36">
        <f>SUM(SUMIF(Survey!EL38:EN38,{"&gt;0","&lt;0"})*{1,-1})</f>
        <v>0</v>
      </c>
      <c r="DH38">
        <f t="shared" si="39"/>
        <v>0</v>
      </c>
      <c r="DI38">
        <f t="shared" si="40"/>
        <v>100</v>
      </c>
      <c r="DJ38" s="35" t="b">
        <f>IF(OR(Survey!$M38="ETF",Survey!$M38="ETF, alternative mutual fund",Survey!$M38="Closed-end", Survey!$M38="Split share corp"),TRUE,FALSE)</f>
        <v>0</v>
      </c>
      <c r="DK38" s="16" t="str">
        <f t="shared" si="41"/>
        <v>Fail</v>
      </c>
      <c r="DL38" s="36">
        <f>SUM(SUMIF(Survey!EP38:EV38,{"&gt;0","&lt;0"})*{1,-1})</f>
        <v>0</v>
      </c>
      <c r="DM38">
        <f t="shared" si="42"/>
        <v>0</v>
      </c>
      <c r="DN38" s="17">
        <f t="shared" si="43"/>
        <v>100</v>
      </c>
      <c r="DO38" s="16" t="str">
        <f t="shared" si="44"/>
        <v>Fail</v>
      </c>
      <c r="DP38" s="36">
        <f>SUM(SUMIF(Survey!EX38:FD38,{"&gt;0","&lt;0"})*{1,-1})</f>
        <v>0</v>
      </c>
      <c r="DQ38">
        <f t="shared" si="45"/>
        <v>0</v>
      </c>
      <c r="DR38" s="17">
        <f t="shared" si="46"/>
        <v>100</v>
      </c>
    </row>
    <row r="39" spans="1:122">
      <c r="A39">
        <v>39</v>
      </c>
      <c r="B39" t="str">
        <f t="shared" si="0"/>
        <v>Pass</v>
      </c>
      <c r="C39" t="str">
        <f>IF(COUNTBLANK(Survey!B39:FE39)=$C$2, "Pass", "Fail")</f>
        <v>Pass</v>
      </c>
      <c r="D39" t="str">
        <f t="shared" si="1"/>
        <v>Fail</v>
      </c>
      <c r="E39" t="str">
        <f>IF(OR(ISBLANK(Survey!AJ39),COUNTIF(G39:BB39,"Fail")),"Fail","Pass")</f>
        <v>Fail</v>
      </c>
      <c r="G39" s="16" t="str">
        <f t="shared" si="2"/>
        <v>Fail</v>
      </c>
      <c r="H39" s="177">
        <f>COUNTBLANK(Survey!B39:D39)+COUNTBLANK(Survey!G39)+COUNTBLANK(Survey!I39)+COUNTBLANK(Survey!K39:M39)+COUNTBLANK(Survey!P39)+COUNTBLANK(Survey!S39:U39)+COUNTBLANK(Survey!Y39:AA39)+COUNTBLANK(Survey!AD39:AE39)+COUNTBLANK(Survey!AI39:AI39)</f>
        <v>18</v>
      </c>
      <c r="I39" s="16" t="str">
        <f t="shared" si="3"/>
        <v>Fail</v>
      </c>
      <c r="J39" t="b">
        <f>IF(Survey!E39="No",TRUE,FALSE)</f>
        <v>0</v>
      </c>
      <c r="K39" s="34">
        <f>LEN(Survey!E39)</f>
        <v>0</v>
      </c>
      <c r="L39" s="16" t="str">
        <f t="shared" si="4"/>
        <v>Fail</v>
      </c>
      <c r="M39" t="b">
        <f>IF(Survey!F39="No",TRUE,FALSE)</f>
        <v>0</v>
      </c>
      <c r="N39" s="33">
        <f>LEN(Survey!F39)</f>
        <v>0</v>
      </c>
      <c r="O39" s="16" t="str">
        <f t="shared" si="5"/>
        <v>Pass</v>
      </c>
      <c r="P39" s="34">
        <f>MOD((LEN(Survey!H39)+2),11)</f>
        <v>2</v>
      </c>
      <c r="Q39" s="33" t="str">
        <f>IF(Survey!$L39="Prospectus fund", "Yes", "No")</f>
        <v>No</v>
      </c>
      <c r="R39" s="16" t="str">
        <f t="shared" si="6"/>
        <v>Pass</v>
      </c>
      <c r="S39" s="34">
        <f>MOD((LEN(Survey!J39)+2),11)</f>
        <v>2</v>
      </c>
      <c r="T39" s="35" t="b">
        <f>IF(OR(Survey!$M39="ETF",Survey!$M39="ETF, alternative mutual fund",Survey!$M39="Closed-end", Survey!$M39="Split share corp", Survey!$I39="Yes"),TRUE,FALSE)</f>
        <v>0</v>
      </c>
      <c r="U39" s="16" t="str">
        <f>IFERROR(IF(AND(OR(X39=Y39,Y39 = "Either"),NOT(ISBLANK(Survey!K39))),"Pass","Fail"),"Pass")</f>
        <v>Fail</v>
      </c>
      <c r="V39" s="36" cm="1">
        <f t="array" ref="V39">SUM(SUMIF(Survey!BZ39:CS39,{"&gt;0","&lt;0"})*{1,-1})</f>
        <v>0</v>
      </c>
      <c r="W39" s="38" cm="1">
        <f t="array" ref="W39">SUM(SUMIF(Survey!CC39,{"&gt;0","&lt;0"})*{1,-1})+SUM(SUMIF(Survey!CM39,{"&gt;0","&lt;0"})*{1,-1})</f>
        <v>0</v>
      </c>
      <c r="X39" s="38">
        <f>Survey!K39</f>
        <v>0</v>
      </c>
      <c r="Y39" s="37" t="str">
        <f t="shared" si="7"/>
        <v>Either</v>
      </c>
      <c r="Z39" s="16" t="str">
        <f t="shared" si="8"/>
        <v>Fail</v>
      </c>
      <c r="AA39" s="67" cm="1">
        <f t="array" ref="AA39">SUM(SUMIF(Survey!BZ39:CS39,{"&gt;0","&lt;0"})*{1,-1})+SUM(SUMIF(Survey!CU39:DN39,{"&gt;0","&lt;0"})*{1,-1})</f>
        <v>0</v>
      </c>
      <c r="AB39" s="67">
        <f>IFERROR(AA39/(Survey!$AV39),0)</f>
        <v>0</v>
      </c>
      <c r="AC39" s="128" t="b">
        <f>IF(OR(Survey!$M39="Alternative strategy or hedge",Survey!$M39="Other, illiquid",Survey!$L39="Prospectus fund"),TRUE,FALSE)</f>
        <v>0</v>
      </c>
      <c r="AD39" s="128" t="b">
        <f>NOT(ISBLANK(Survey!$M39))</f>
        <v>0</v>
      </c>
      <c r="AE39" s="16" t="str">
        <f t="shared" si="9"/>
        <v>Pass</v>
      </c>
      <c r="AF39" s="38" t="b">
        <f>NOT(ISNUMBER(SEARCH("Other",Survey!$P39)))</f>
        <v>1</v>
      </c>
      <c r="AG39" s="37" t="b">
        <f>NOT(ISBLANK(Survey!$Q39))</f>
        <v>0</v>
      </c>
      <c r="AH39" s="16" t="str">
        <f t="shared" si="10"/>
        <v>Pass</v>
      </c>
      <c r="AI39" s="143">
        <f>COUNTBLANK(Survey!$W39)</f>
        <v>1</v>
      </c>
      <c r="AJ39" s="67">
        <f>IF(AND(Survey!L39&lt;&gt;"Exempt fund",OR(Survey!$M39="ETF",Survey!$M39="ETF, alternative mutual fund",Survey!$M39="Mutual fund",Survey!$M39="Alternative mutual fund",Survey!$M39="Money market")),1,0)</f>
        <v>0</v>
      </c>
      <c r="AK39" s="16" t="str">
        <f t="shared" si="11"/>
        <v>Pass</v>
      </c>
      <c r="AL39" s="38" t="b">
        <f>NOT(ISNUMBER(SEARCH("Yes",Survey!$AA39)))</f>
        <v>1</v>
      </c>
      <c r="AM39" s="37" t="b">
        <f>IF(COUNTBLANK(Survey!$AB39:$AC39)=0,TRUE, FALSE)</f>
        <v>0</v>
      </c>
      <c r="AN39" s="16" t="str">
        <f t="shared" si="12"/>
        <v>Pass</v>
      </c>
      <c r="AO39" s="38" t="b">
        <f>NOT(ISNUMBER(SEARCH("Yes",Survey!$AD39)))</f>
        <v>1</v>
      </c>
      <c r="AP39" s="37" t="b">
        <f>NOT(ISBLANK(Survey!$AF39))</f>
        <v>0</v>
      </c>
      <c r="AQ39" s="16" t="str">
        <f t="shared" si="13"/>
        <v>Pass</v>
      </c>
      <c r="AR39" s="38" t="b">
        <f>NOT(OR(ISNUMBER(SEARCH("Other",Survey!$AF39)),ISNUMBER(SEARCH("Multiple",Survey!$AF39))))</f>
        <v>1</v>
      </c>
      <c r="AS39" s="37" t="b">
        <f>NOT(ISBLANK(Survey!$AG39))</f>
        <v>0</v>
      </c>
      <c r="AT39" s="16" t="str">
        <f t="shared" si="14"/>
        <v>Fail</v>
      </c>
      <c r="AU39" s="143">
        <f>IF(ABS(Survey!$AV39)&gt;0, 1,0)</f>
        <v>0</v>
      </c>
      <c r="AV39" s="143">
        <f>IF(COUNTBLANK(Survey!$AJ39)=0,1,0)</f>
        <v>0</v>
      </c>
      <c r="AW39" s="16" t="str">
        <f t="shared" si="15"/>
        <v>Pass</v>
      </c>
      <c r="AX39" s="143">
        <f>IF(ISBLANK(Survey!$AJ39),0,1)</f>
        <v>0</v>
      </c>
      <c r="AY39" s="165">
        <f>COUNTBLANK(Survey!$AK39)</f>
        <v>1</v>
      </c>
      <c r="AZ39" s="16" t="str">
        <f t="shared" si="16"/>
        <v>Pass</v>
      </c>
      <c r="BA39" s="143">
        <f>IF(OR(Survey!$AK39="Closed",ISBLANK(Survey!$AK39)),0,1)</f>
        <v>0</v>
      </c>
      <c r="BB39" s="165">
        <f>IF(ISBLANK(Survey!$AL39),1,0)</f>
        <v>1</v>
      </c>
      <c r="BC39" s="147" t="str" cm="1">
        <f t="array" ref="BC39">IF(OR(IF(OR($BE39+$BF39 = 2, $BG39=1), FALSE, TRUE), AND($BD39:$BD39 = 0)),"Pass","Fail")</f>
        <v>Pass</v>
      </c>
      <c r="BD39" s="143">
        <f>COUNTBLANK(Survey!$AM39:$AO39)</f>
        <v>3</v>
      </c>
      <c r="BE39" s="143">
        <f>IF(Survey!$I39="Yes",1,0)</f>
        <v>0</v>
      </c>
      <c r="BF39" s="143">
        <f>IF(OR(Survey!$M39="Mutual fund",Survey!$M39="Alternative mutual fund",Survey!$M39="Money market"),1,0)</f>
        <v>0</v>
      </c>
      <c r="BG39" s="148">
        <f>IF(OR(Survey!$M39="ETF",Survey!$M39="ETF, alternative mutual fund"),1,0)</f>
        <v>0</v>
      </c>
      <c r="BH39" s="16" t="str">
        <f t="shared" si="17"/>
        <v>Pass</v>
      </c>
      <c r="BI39" s="38" t="b">
        <f>OR(ISNUMBER(SEARCH("Yes",Survey!$AO39)),ISBLANK(Survey!$AO39))</f>
        <v>1</v>
      </c>
      <c r="BJ39" s="67" t="b">
        <f>NOT(ISBLANK(Survey!$AP39))</f>
        <v>0</v>
      </c>
      <c r="BK39" s="16" t="str">
        <f t="shared" si="18"/>
        <v>Pass</v>
      </c>
      <c r="BL39" s="143">
        <f>IF(Survey!$AW39=0, 0,1)</f>
        <v>0</v>
      </c>
      <c r="BM39" s="67">
        <f>Survey!$AQ39</f>
        <v>0</v>
      </c>
      <c r="BN39" s="67">
        <f>IFERROR((Survey!$AX39-ABS(Survey!$AY39)-ABS(Survey!$BD39))/Survey!$AW39,0)</f>
        <v>0</v>
      </c>
      <c r="BO39" s="67">
        <f>IF(AND($BM39&gt;$BN39-0.2,$BM39&lt;$BN39+0.2,ISBLANK(Survey!$AQ39)=FALSE),0,1)</f>
        <v>1</v>
      </c>
      <c r="BP39" s="165">
        <f>IF(ISBLANK(Survey!$AR39),1,0)</f>
        <v>1</v>
      </c>
      <c r="BQ39" s="16" t="str">
        <f t="shared" si="19"/>
        <v>Pass</v>
      </c>
      <c r="BR39" s="143">
        <f>IF(Survey!$AW39=0, 0,1)</f>
        <v>0</v>
      </c>
      <c r="BS39" s="67">
        <f>IF(AND(Survey!$AS39&gt;=0,Survey!$AS39&lt;=0.2,Survey!$AS39&lt;&gt;""),0,1)</f>
        <v>1</v>
      </c>
      <c r="BT39" s="143">
        <f>IF(ISBLANK(Survey!$AT39),1,0)</f>
        <v>1</v>
      </c>
      <c r="BU39" s="16" t="str">
        <f t="shared" si="20"/>
        <v>Fail</v>
      </c>
      <c r="BV39" s="165">
        <f>Survey!$AU39</f>
        <v>0</v>
      </c>
      <c r="BW39" s="16" t="str">
        <f t="shared" si="21"/>
        <v>Pass</v>
      </c>
      <c r="BX39" s="36">
        <f>Survey!$AV39</f>
        <v>0</v>
      </c>
      <c r="BY39" s="176">
        <f>Survey!$AW39+Survey!$AX39-ABS(Survey!$AY39)+ABS(Survey!$AZ39)-ABS(Survey!$BA39)+ABS(Survey!$BB39)-ABS(Survey!$BC39)-ABS(Survey!$BD39)+Survey!$BE39</f>
        <v>0</v>
      </c>
      <c r="BZ39" s="35">
        <f t="shared" si="22"/>
        <v>0</v>
      </c>
      <c r="CA39" s="17">
        <f t="shared" si="23"/>
        <v>0</v>
      </c>
      <c r="CB39" s="16" t="str">
        <f t="shared" si="24"/>
        <v>Pass</v>
      </c>
      <c r="CC39" s="38" t="b">
        <f>IF(ABS(Survey!$BE39)=0,TRUE,FALSE)</f>
        <v>1</v>
      </c>
      <c r="CD39" s="37" t="b">
        <f>NOT(ISBLANK(Survey!$BF39))</f>
        <v>0</v>
      </c>
      <c r="CE39" t="str">
        <f t="shared" si="25"/>
        <v>Fail</v>
      </c>
      <c r="CF39" s="29">
        <f>Survey!$AV39</f>
        <v>0</v>
      </c>
      <c r="CG39" s="29" cm="1">
        <f t="array" ref="CG39">SUM(SUMIF(Survey!BH39:BO39,{"&gt;0","&lt;0"})*{1,-1})-SUM(SUMIF(Survey!BQ39:BX39,{"&gt;0","&lt;0"})*{1,-1})</f>
        <v>0</v>
      </c>
      <c r="CH39" s="35" t="str">
        <f t="shared" si="26"/>
        <v>No holdings</v>
      </c>
      <c r="CI39">
        <f t="shared" si="27"/>
        <v>0</v>
      </c>
      <c r="CJ39" s="16" t="str">
        <f t="shared" si="28"/>
        <v>Fail</v>
      </c>
      <c r="CK39" s="36">
        <f>Survey!$AV39</f>
        <v>0</v>
      </c>
      <c r="CL39" s="36" cm="1">
        <f t="array" ref="CL39">SUM(SUMIF(Survey!BZ39:CS39,{"&gt;0","&lt;0"})*{1,-1})-SUM(SUMIF(Survey!CU39:DN39,{"&gt;0","&lt;0"})*{1,-1})</f>
        <v>0</v>
      </c>
      <c r="CM39" s="35" t="str">
        <f t="shared" si="29"/>
        <v>No holdings</v>
      </c>
      <c r="CN39" s="17">
        <f t="shared" si="30"/>
        <v>0</v>
      </c>
      <c r="CO39" s="16" t="str">
        <f t="shared" si="31"/>
        <v>Pass</v>
      </c>
      <c r="CP39" s="38" t="b">
        <f>IF(ABS(Survey!$CS39)=0,TRUE,FALSE)</f>
        <v>1</v>
      </c>
      <c r="CQ39" s="37" t="b">
        <f>NOT(ISBLANK(Survey!$CT39))</f>
        <v>0</v>
      </c>
      <c r="CR39" s="16" t="str">
        <f t="shared" si="32"/>
        <v>Pass</v>
      </c>
      <c r="CS39" s="38" t="b">
        <f>IF(ABS(Survey!$DN39)=0,TRUE,FALSE)</f>
        <v>1</v>
      </c>
      <c r="CT39" s="37" t="b">
        <f>NOT(ISBLANK(Survey!$DO39))</f>
        <v>0</v>
      </c>
      <c r="CU39" t="str">
        <f t="shared" si="33"/>
        <v>Pass</v>
      </c>
      <c r="CV39" s="29" cm="1">
        <f t="array" ref="CV39">SUM(SUMIF(Survey!CO39,{"&gt;0","&lt;0"})*{1,-1})+SUM(SUMIF(Survey!DJ39,{"&gt;0","&lt;0"})*{1,-1})</f>
        <v>0</v>
      </c>
      <c r="CW39" s="29">
        <f>SUM(SUMIF(Survey!DQ39:DW39,{"&gt;0","&lt;0"})*{1,-1})+SUM(SUMIF(Survey!DY39:EE39,{"&gt;0","&lt;0"})*{1,-1})</f>
        <v>0</v>
      </c>
      <c r="CX39">
        <f t="shared" si="34"/>
        <v>0</v>
      </c>
      <c r="CY39">
        <f t="shared" si="35"/>
        <v>0</v>
      </c>
      <c r="CZ39" s="16" t="str">
        <f t="shared" si="36"/>
        <v>Pass</v>
      </c>
      <c r="DA39" s="38" t="b">
        <f>IF(ABS(Survey!$DW39)=0,TRUE,FALSE)</f>
        <v>1</v>
      </c>
      <c r="DB39" s="37" t="b">
        <f>NOT(ISBLANK(Survey!DX39))</f>
        <v>0</v>
      </c>
      <c r="DC39" s="16" t="str">
        <f t="shared" si="37"/>
        <v>Pass</v>
      </c>
      <c r="DD39" s="38" t="b">
        <f>IF(ABS(Survey!$EE39)=0,TRUE,FALSE)</f>
        <v>1</v>
      </c>
      <c r="DE39" s="37" t="b">
        <f>NOT(ISBLANK(Survey!$EF39))</f>
        <v>0</v>
      </c>
      <c r="DF39" s="16" t="str">
        <f t="shared" si="38"/>
        <v>Fail</v>
      </c>
      <c r="DG39" s="36">
        <f>SUM(SUMIF(Survey!EL39:EN39,{"&gt;0","&lt;0"})*{1,-1})</f>
        <v>0</v>
      </c>
      <c r="DH39">
        <f t="shared" si="39"/>
        <v>0</v>
      </c>
      <c r="DI39">
        <f t="shared" si="40"/>
        <v>100</v>
      </c>
      <c r="DJ39" s="35" t="b">
        <f>IF(OR(Survey!$M39="ETF",Survey!$M39="ETF, alternative mutual fund",Survey!$M39="Closed-end", Survey!$M39="Split share corp"),TRUE,FALSE)</f>
        <v>0</v>
      </c>
      <c r="DK39" s="16" t="str">
        <f t="shared" si="41"/>
        <v>Fail</v>
      </c>
      <c r="DL39" s="36">
        <f>SUM(SUMIF(Survey!EP39:EV39,{"&gt;0","&lt;0"})*{1,-1})</f>
        <v>0</v>
      </c>
      <c r="DM39">
        <f t="shared" si="42"/>
        <v>0</v>
      </c>
      <c r="DN39" s="17">
        <f t="shared" si="43"/>
        <v>100</v>
      </c>
      <c r="DO39" s="16" t="str">
        <f t="shared" si="44"/>
        <v>Fail</v>
      </c>
      <c r="DP39" s="36">
        <f>SUM(SUMIF(Survey!EX39:FD39,{"&gt;0","&lt;0"})*{1,-1})</f>
        <v>0</v>
      </c>
      <c r="DQ39">
        <f t="shared" si="45"/>
        <v>0</v>
      </c>
      <c r="DR39" s="17">
        <f t="shared" si="46"/>
        <v>100</v>
      </c>
    </row>
    <row r="40" spans="1:122">
      <c r="A40">
        <v>40</v>
      </c>
      <c r="B40" t="str">
        <f t="shared" si="0"/>
        <v>Pass</v>
      </c>
      <c r="C40" t="str">
        <f>IF(COUNTBLANK(Survey!B40:FE40)=$C$2, "Pass", "Fail")</f>
        <v>Pass</v>
      </c>
      <c r="D40" t="str">
        <f t="shared" si="1"/>
        <v>Fail</v>
      </c>
      <c r="E40" t="str">
        <f>IF(OR(ISBLANK(Survey!AJ40),COUNTIF(G40:BB40,"Fail")),"Fail","Pass")</f>
        <v>Fail</v>
      </c>
      <c r="G40" s="16" t="str">
        <f t="shared" si="2"/>
        <v>Fail</v>
      </c>
      <c r="H40" s="177">
        <f>COUNTBLANK(Survey!B40:D40)+COUNTBLANK(Survey!G40)+COUNTBLANK(Survey!I40)+COUNTBLANK(Survey!K40:M40)+COUNTBLANK(Survey!P40)+COUNTBLANK(Survey!S40:U40)+COUNTBLANK(Survey!Y40:AA40)+COUNTBLANK(Survey!AD40:AE40)+COUNTBLANK(Survey!AI40:AI40)</f>
        <v>18</v>
      </c>
      <c r="I40" s="16" t="str">
        <f t="shared" si="3"/>
        <v>Fail</v>
      </c>
      <c r="J40" t="b">
        <f>IF(Survey!E40="No",TRUE,FALSE)</f>
        <v>0</v>
      </c>
      <c r="K40" s="34">
        <f>LEN(Survey!E40)</f>
        <v>0</v>
      </c>
      <c r="L40" s="16" t="str">
        <f t="shared" si="4"/>
        <v>Fail</v>
      </c>
      <c r="M40" t="b">
        <f>IF(Survey!F40="No",TRUE,FALSE)</f>
        <v>0</v>
      </c>
      <c r="N40" s="33">
        <f>LEN(Survey!F40)</f>
        <v>0</v>
      </c>
      <c r="O40" s="16" t="str">
        <f t="shared" si="5"/>
        <v>Pass</v>
      </c>
      <c r="P40" s="34">
        <f>MOD((LEN(Survey!H40)+2),11)</f>
        <v>2</v>
      </c>
      <c r="Q40" s="33" t="str">
        <f>IF(Survey!$L40="Prospectus fund", "Yes", "No")</f>
        <v>No</v>
      </c>
      <c r="R40" s="16" t="str">
        <f t="shared" si="6"/>
        <v>Pass</v>
      </c>
      <c r="S40" s="34">
        <f>MOD((LEN(Survey!J40)+2),11)</f>
        <v>2</v>
      </c>
      <c r="T40" s="35" t="b">
        <f>IF(OR(Survey!$M40="ETF",Survey!$M40="ETF, alternative mutual fund",Survey!$M40="Closed-end", Survey!$M40="Split share corp", Survey!$I40="Yes"),TRUE,FALSE)</f>
        <v>0</v>
      </c>
      <c r="U40" s="16" t="str">
        <f>IFERROR(IF(AND(OR(X40=Y40,Y40 = "Either"),NOT(ISBLANK(Survey!K40))),"Pass","Fail"),"Pass")</f>
        <v>Fail</v>
      </c>
      <c r="V40" s="36" cm="1">
        <f t="array" ref="V40">SUM(SUMIF(Survey!BZ40:CS40,{"&gt;0","&lt;0"})*{1,-1})</f>
        <v>0</v>
      </c>
      <c r="W40" s="38" cm="1">
        <f t="array" ref="W40">SUM(SUMIF(Survey!CC40,{"&gt;0","&lt;0"})*{1,-1})+SUM(SUMIF(Survey!CM40,{"&gt;0","&lt;0"})*{1,-1})</f>
        <v>0</v>
      </c>
      <c r="X40" s="38">
        <f>Survey!K40</f>
        <v>0</v>
      </c>
      <c r="Y40" s="37" t="str">
        <f t="shared" si="7"/>
        <v>Either</v>
      </c>
      <c r="Z40" s="16" t="str">
        <f t="shared" si="8"/>
        <v>Fail</v>
      </c>
      <c r="AA40" s="67" cm="1">
        <f t="array" ref="AA40">SUM(SUMIF(Survey!BZ40:CS40,{"&gt;0","&lt;0"})*{1,-1})+SUM(SUMIF(Survey!CU40:DN40,{"&gt;0","&lt;0"})*{1,-1})</f>
        <v>0</v>
      </c>
      <c r="AB40" s="67">
        <f>IFERROR(AA40/(Survey!$AV40),0)</f>
        <v>0</v>
      </c>
      <c r="AC40" s="128" t="b">
        <f>IF(OR(Survey!$M40="Alternative strategy or hedge",Survey!$M40="Other, illiquid",Survey!$L40="Prospectus fund"),TRUE,FALSE)</f>
        <v>0</v>
      </c>
      <c r="AD40" s="128" t="b">
        <f>NOT(ISBLANK(Survey!$M40))</f>
        <v>0</v>
      </c>
      <c r="AE40" s="16" t="str">
        <f t="shared" si="9"/>
        <v>Pass</v>
      </c>
      <c r="AF40" s="38" t="b">
        <f>NOT(ISNUMBER(SEARCH("Other",Survey!$P40)))</f>
        <v>1</v>
      </c>
      <c r="AG40" s="37" t="b">
        <f>NOT(ISBLANK(Survey!$Q40))</f>
        <v>0</v>
      </c>
      <c r="AH40" s="16" t="str">
        <f t="shared" si="10"/>
        <v>Pass</v>
      </c>
      <c r="AI40" s="143">
        <f>COUNTBLANK(Survey!$W40)</f>
        <v>1</v>
      </c>
      <c r="AJ40" s="67">
        <f>IF(AND(Survey!L40&lt;&gt;"Exempt fund",OR(Survey!$M40="ETF",Survey!$M40="ETF, alternative mutual fund",Survey!$M40="Mutual fund",Survey!$M40="Alternative mutual fund",Survey!$M40="Money market")),1,0)</f>
        <v>0</v>
      </c>
      <c r="AK40" s="16" t="str">
        <f t="shared" si="11"/>
        <v>Pass</v>
      </c>
      <c r="AL40" s="38" t="b">
        <f>NOT(ISNUMBER(SEARCH("Yes",Survey!$AA40)))</f>
        <v>1</v>
      </c>
      <c r="AM40" s="37" t="b">
        <f>IF(COUNTBLANK(Survey!$AB40:$AC40)=0,TRUE, FALSE)</f>
        <v>0</v>
      </c>
      <c r="AN40" s="16" t="str">
        <f t="shared" si="12"/>
        <v>Pass</v>
      </c>
      <c r="AO40" s="38" t="b">
        <f>NOT(ISNUMBER(SEARCH("Yes",Survey!$AD40)))</f>
        <v>1</v>
      </c>
      <c r="AP40" s="37" t="b">
        <f>NOT(ISBLANK(Survey!$AF40))</f>
        <v>0</v>
      </c>
      <c r="AQ40" s="16" t="str">
        <f t="shared" si="13"/>
        <v>Pass</v>
      </c>
      <c r="AR40" s="38" t="b">
        <f>NOT(OR(ISNUMBER(SEARCH("Other",Survey!$AF40)),ISNUMBER(SEARCH("Multiple",Survey!$AF40))))</f>
        <v>1</v>
      </c>
      <c r="AS40" s="37" t="b">
        <f>NOT(ISBLANK(Survey!$AG40))</f>
        <v>0</v>
      </c>
      <c r="AT40" s="16" t="str">
        <f t="shared" si="14"/>
        <v>Fail</v>
      </c>
      <c r="AU40" s="143">
        <f>IF(ABS(Survey!$AV40)&gt;0, 1,0)</f>
        <v>0</v>
      </c>
      <c r="AV40" s="143">
        <f>IF(COUNTBLANK(Survey!$AJ40)=0,1,0)</f>
        <v>0</v>
      </c>
      <c r="AW40" s="16" t="str">
        <f t="shared" si="15"/>
        <v>Pass</v>
      </c>
      <c r="AX40" s="143">
        <f>IF(ISBLANK(Survey!$AJ40),0,1)</f>
        <v>0</v>
      </c>
      <c r="AY40" s="165">
        <f>COUNTBLANK(Survey!$AK40)</f>
        <v>1</v>
      </c>
      <c r="AZ40" s="16" t="str">
        <f t="shared" si="16"/>
        <v>Pass</v>
      </c>
      <c r="BA40" s="143">
        <f>IF(OR(Survey!$AK40="Closed",ISBLANK(Survey!$AK40)),0,1)</f>
        <v>0</v>
      </c>
      <c r="BB40" s="165">
        <f>IF(ISBLANK(Survey!$AL40),1,0)</f>
        <v>1</v>
      </c>
      <c r="BC40" s="147" t="str" cm="1">
        <f t="array" ref="BC40">IF(OR(IF(OR($BE40+$BF40 = 2, $BG40=1), FALSE, TRUE), AND($BD40:$BD40 = 0)),"Pass","Fail")</f>
        <v>Pass</v>
      </c>
      <c r="BD40" s="143">
        <f>COUNTBLANK(Survey!$AM40:$AO40)</f>
        <v>3</v>
      </c>
      <c r="BE40" s="143">
        <f>IF(Survey!$I40="Yes",1,0)</f>
        <v>0</v>
      </c>
      <c r="BF40" s="143">
        <f>IF(OR(Survey!$M40="Mutual fund",Survey!$M40="Alternative mutual fund",Survey!$M40="Money market"),1,0)</f>
        <v>0</v>
      </c>
      <c r="BG40" s="148">
        <f>IF(OR(Survey!$M40="ETF",Survey!$M40="ETF, alternative mutual fund"),1,0)</f>
        <v>0</v>
      </c>
      <c r="BH40" s="16" t="str">
        <f t="shared" si="17"/>
        <v>Pass</v>
      </c>
      <c r="BI40" s="38" t="b">
        <f>OR(ISNUMBER(SEARCH("Yes",Survey!$AO40)),ISBLANK(Survey!$AO40))</f>
        <v>1</v>
      </c>
      <c r="BJ40" s="67" t="b">
        <f>NOT(ISBLANK(Survey!$AP40))</f>
        <v>0</v>
      </c>
      <c r="BK40" s="16" t="str">
        <f t="shared" si="18"/>
        <v>Pass</v>
      </c>
      <c r="BL40" s="143">
        <f>IF(Survey!$AW40=0, 0,1)</f>
        <v>0</v>
      </c>
      <c r="BM40" s="67">
        <f>Survey!$AQ40</f>
        <v>0</v>
      </c>
      <c r="BN40" s="67">
        <f>IFERROR((Survey!$AX40-ABS(Survey!$AY40)-ABS(Survey!$BD40))/Survey!$AW40,0)</f>
        <v>0</v>
      </c>
      <c r="BO40" s="67">
        <f>IF(AND($BM40&gt;$BN40-0.2,$BM40&lt;$BN40+0.2,ISBLANK(Survey!$AQ40)=FALSE),0,1)</f>
        <v>1</v>
      </c>
      <c r="BP40" s="165">
        <f>IF(ISBLANK(Survey!$AR40),1,0)</f>
        <v>1</v>
      </c>
      <c r="BQ40" s="16" t="str">
        <f t="shared" si="19"/>
        <v>Pass</v>
      </c>
      <c r="BR40" s="143">
        <f>IF(Survey!$AW40=0, 0,1)</f>
        <v>0</v>
      </c>
      <c r="BS40" s="67">
        <f>IF(AND(Survey!$AS40&gt;=0,Survey!$AS40&lt;=0.2,Survey!$AS40&lt;&gt;""),0,1)</f>
        <v>1</v>
      </c>
      <c r="BT40" s="143">
        <f>IF(ISBLANK(Survey!$AT40),1,0)</f>
        <v>1</v>
      </c>
      <c r="BU40" s="16" t="str">
        <f t="shared" si="20"/>
        <v>Fail</v>
      </c>
      <c r="BV40" s="165">
        <f>Survey!$AU40</f>
        <v>0</v>
      </c>
      <c r="BW40" s="16" t="str">
        <f t="shared" si="21"/>
        <v>Pass</v>
      </c>
      <c r="BX40" s="36">
        <f>Survey!$AV40</f>
        <v>0</v>
      </c>
      <c r="BY40" s="176">
        <f>Survey!$AW40+Survey!$AX40-ABS(Survey!$AY40)+ABS(Survey!$AZ40)-ABS(Survey!$BA40)+ABS(Survey!$BB40)-ABS(Survey!$BC40)-ABS(Survey!$BD40)+Survey!$BE40</f>
        <v>0</v>
      </c>
      <c r="BZ40" s="35">
        <f t="shared" si="22"/>
        <v>0</v>
      </c>
      <c r="CA40" s="17">
        <f t="shared" si="23"/>
        <v>0</v>
      </c>
      <c r="CB40" s="16" t="str">
        <f t="shared" si="24"/>
        <v>Pass</v>
      </c>
      <c r="CC40" s="38" t="b">
        <f>IF(ABS(Survey!$BE40)=0,TRUE,FALSE)</f>
        <v>1</v>
      </c>
      <c r="CD40" s="37" t="b">
        <f>NOT(ISBLANK(Survey!$BF40))</f>
        <v>0</v>
      </c>
      <c r="CE40" t="str">
        <f t="shared" si="25"/>
        <v>Fail</v>
      </c>
      <c r="CF40" s="29">
        <f>Survey!$AV40</f>
        <v>0</v>
      </c>
      <c r="CG40" s="29" cm="1">
        <f t="array" ref="CG40">SUM(SUMIF(Survey!BH40:BO40,{"&gt;0","&lt;0"})*{1,-1})-SUM(SUMIF(Survey!BQ40:BX40,{"&gt;0","&lt;0"})*{1,-1})</f>
        <v>0</v>
      </c>
      <c r="CH40" s="35" t="str">
        <f t="shared" si="26"/>
        <v>No holdings</v>
      </c>
      <c r="CI40">
        <f t="shared" si="27"/>
        <v>0</v>
      </c>
      <c r="CJ40" s="16" t="str">
        <f t="shared" si="28"/>
        <v>Fail</v>
      </c>
      <c r="CK40" s="36">
        <f>Survey!$AV40</f>
        <v>0</v>
      </c>
      <c r="CL40" s="36" cm="1">
        <f t="array" ref="CL40">SUM(SUMIF(Survey!BZ40:CS40,{"&gt;0","&lt;0"})*{1,-1})-SUM(SUMIF(Survey!CU40:DN40,{"&gt;0","&lt;0"})*{1,-1})</f>
        <v>0</v>
      </c>
      <c r="CM40" s="35" t="str">
        <f t="shared" si="29"/>
        <v>No holdings</v>
      </c>
      <c r="CN40" s="17">
        <f t="shared" si="30"/>
        <v>0</v>
      </c>
      <c r="CO40" s="16" t="str">
        <f t="shared" si="31"/>
        <v>Pass</v>
      </c>
      <c r="CP40" s="38" t="b">
        <f>IF(ABS(Survey!$CS40)=0,TRUE,FALSE)</f>
        <v>1</v>
      </c>
      <c r="CQ40" s="37" t="b">
        <f>NOT(ISBLANK(Survey!$CT40))</f>
        <v>0</v>
      </c>
      <c r="CR40" s="16" t="str">
        <f t="shared" si="32"/>
        <v>Pass</v>
      </c>
      <c r="CS40" s="38" t="b">
        <f>IF(ABS(Survey!$DN40)=0,TRUE,FALSE)</f>
        <v>1</v>
      </c>
      <c r="CT40" s="37" t="b">
        <f>NOT(ISBLANK(Survey!$DO40))</f>
        <v>0</v>
      </c>
      <c r="CU40" t="str">
        <f t="shared" si="33"/>
        <v>Pass</v>
      </c>
      <c r="CV40" s="29" cm="1">
        <f t="array" ref="CV40">SUM(SUMIF(Survey!CO40,{"&gt;0","&lt;0"})*{1,-1})+SUM(SUMIF(Survey!DJ40,{"&gt;0","&lt;0"})*{1,-1})</f>
        <v>0</v>
      </c>
      <c r="CW40" s="29">
        <f>SUM(SUMIF(Survey!DQ40:DW40,{"&gt;0","&lt;0"})*{1,-1})+SUM(SUMIF(Survey!DY40:EE40,{"&gt;0","&lt;0"})*{1,-1})</f>
        <v>0</v>
      </c>
      <c r="CX40">
        <f t="shared" si="34"/>
        <v>0</v>
      </c>
      <c r="CY40">
        <f t="shared" si="35"/>
        <v>0</v>
      </c>
      <c r="CZ40" s="16" t="str">
        <f t="shared" si="36"/>
        <v>Pass</v>
      </c>
      <c r="DA40" s="38" t="b">
        <f>IF(ABS(Survey!$DW40)=0,TRUE,FALSE)</f>
        <v>1</v>
      </c>
      <c r="DB40" s="37" t="b">
        <f>NOT(ISBLANK(Survey!DX40))</f>
        <v>0</v>
      </c>
      <c r="DC40" s="16" t="str">
        <f t="shared" si="37"/>
        <v>Pass</v>
      </c>
      <c r="DD40" s="38" t="b">
        <f>IF(ABS(Survey!$EE40)=0,TRUE,FALSE)</f>
        <v>1</v>
      </c>
      <c r="DE40" s="37" t="b">
        <f>NOT(ISBLANK(Survey!$EF40))</f>
        <v>0</v>
      </c>
      <c r="DF40" s="16" t="str">
        <f t="shared" si="38"/>
        <v>Fail</v>
      </c>
      <c r="DG40" s="36">
        <f>SUM(SUMIF(Survey!EL40:EN40,{"&gt;0","&lt;0"})*{1,-1})</f>
        <v>0</v>
      </c>
      <c r="DH40">
        <f t="shared" si="39"/>
        <v>0</v>
      </c>
      <c r="DI40">
        <f t="shared" si="40"/>
        <v>100</v>
      </c>
      <c r="DJ40" s="35" t="b">
        <f>IF(OR(Survey!$M40="ETF",Survey!$M40="ETF, alternative mutual fund",Survey!$M40="Closed-end", Survey!$M40="Split share corp"),TRUE,FALSE)</f>
        <v>0</v>
      </c>
      <c r="DK40" s="16" t="str">
        <f t="shared" si="41"/>
        <v>Fail</v>
      </c>
      <c r="DL40" s="36">
        <f>SUM(SUMIF(Survey!EP40:EV40,{"&gt;0","&lt;0"})*{1,-1})</f>
        <v>0</v>
      </c>
      <c r="DM40">
        <f t="shared" si="42"/>
        <v>0</v>
      </c>
      <c r="DN40" s="17">
        <f t="shared" si="43"/>
        <v>100</v>
      </c>
      <c r="DO40" s="16" t="str">
        <f t="shared" si="44"/>
        <v>Fail</v>
      </c>
      <c r="DP40" s="36">
        <f>SUM(SUMIF(Survey!EX40:FD40,{"&gt;0","&lt;0"})*{1,-1})</f>
        <v>0</v>
      </c>
      <c r="DQ40">
        <f t="shared" si="45"/>
        <v>0</v>
      </c>
      <c r="DR40" s="17">
        <f t="shared" si="46"/>
        <v>100</v>
      </c>
    </row>
    <row r="41" spans="1:122">
      <c r="A41">
        <v>41</v>
      </c>
      <c r="B41" t="str">
        <f t="shared" si="0"/>
        <v>Pass</v>
      </c>
      <c r="C41" t="str">
        <f>IF(COUNTBLANK(Survey!B41:FE41)=$C$2, "Pass", "Fail")</f>
        <v>Pass</v>
      </c>
      <c r="D41" t="str">
        <f t="shared" si="1"/>
        <v>Fail</v>
      </c>
      <c r="E41" t="str">
        <f>IF(OR(ISBLANK(Survey!AJ41),COUNTIF(G41:BB41,"Fail")),"Fail","Pass")</f>
        <v>Fail</v>
      </c>
      <c r="G41" s="16" t="str">
        <f t="shared" si="2"/>
        <v>Fail</v>
      </c>
      <c r="H41" s="177">
        <f>COUNTBLANK(Survey!B41:D41)+COUNTBLANK(Survey!G41)+COUNTBLANK(Survey!I41)+COUNTBLANK(Survey!K41:M41)+COUNTBLANK(Survey!P41)+COUNTBLANK(Survey!S41:U41)+COUNTBLANK(Survey!Y41:AA41)+COUNTBLANK(Survey!AD41:AE41)+COUNTBLANK(Survey!AI41:AI41)</f>
        <v>18</v>
      </c>
      <c r="I41" s="16" t="str">
        <f t="shared" si="3"/>
        <v>Fail</v>
      </c>
      <c r="J41" t="b">
        <f>IF(Survey!E41="No",TRUE,FALSE)</f>
        <v>0</v>
      </c>
      <c r="K41" s="34">
        <f>LEN(Survey!E41)</f>
        <v>0</v>
      </c>
      <c r="L41" s="16" t="str">
        <f t="shared" si="4"/>
        <v>Fail</v>
      </c>
      <c r="M41" t="b">
        <f>IF(Survey!F41="No",TRUE,FALSE)</f>
        <v>0</v>
      </c>
      <c r="N41" s="33">
        <f>LEN(Survey!F41)</f>
        <v>0</v>
      </c>
      <c r="O41" s="16" t="str">
        <f t="shared" si="5"/>
        <v>Pass</v>
      </c>
      <c r="P41" s="34">
        <f>MOD((LEN(Survey!H41)+2),11)</f>
        <v>2</v>
      </c>
      <c r="Q41" s="33" t="str">
        <f>IF(Survey!$L41="Prospectus fund", "Yes", "No")</f>
        <v>No</v>
      </c>
      <c r="R41" s="16" t="str">
        <f t="shared" si="6"/>
        <v>Pass</v>
      </c>
      <c r="S41" s="34">
        <f>MOD((LEN(Survey!J41)+2),11)</f>
        <v>2</v>
      </c>
      <c r="T41" s="35" t="b">
        <f>IF(OR(Survey!$M41="ETF",Survey!$M41="ETF, alternative mutual fund",Survey!$M41="Closed-end", Survey!$M41="Split share corp", Survey!$I41="Yes"),TRUE,FALSE)</f>
        <v>0</v>
      </c>
      <c r="U41" s="16" t="str">
        <f>IFERROR(IF(AND(OR(X41=Y41,Y41 = "Either"),NOT(ISBLANK(Survey!K41))),"Pass","Fail"),"Pass")</f>
        <v>Fail</v>
      </c>
      <c r="V41" s="36" cm="1">
        <f t="array" ref="V41">SUM(SUMIF(Survey!BZ41:CS41,{"&gt;0","&lt;0"})*{1,-1})</f>
        <v>0</v>
      </c>
      <c r="W41" s="38" cm="1">
        <f t="array" ref="W41">SUM(SUMIF(Survey!CC41,{"&gt;0","&lt;0"})*{1,-1})+SUM(SUMIF(Survey!CM41,{"&gt;0","&lt;0"})*{1,-1})</f>
        <v>0</v>
      </c>
      <c r="X41" s="38">
        <f>Survey!K41</f>
        <v>0</v>
      </c>
      <c r="Y41" s="37" t="str">
        <f t="shared" si="7"/>
        <v>Either</v>
      </c>
      <c r="Z41" s="16" t="str">
        <f t="shared" si="8"/>
        <v>Fail</v>
      </c>
      <c r="AA41" s="67" cm="1">
        <f t="array" ref="AA41">SUM(SUMIF(Survey!BZ41:CS41,{"&gt;0","&lt;0"})*{1,-1})+SUM(SUMIF(Survey!CU41:DN41,{"&gt;0","&lt;0"})*{1,-1})</f>
        <v>0</v>
      </c>
      <c r="AB41" s="67">
        <f>IFERROR(AA41/(Survey!$AV41),0)</f>
        <v>0</v>
      </c>
      <c r="AC41" s="128" t="b">
        <f>IF(OR(Survey!$M41="Alternative strategy or hedge",Survey!$M41="Other, illiquid",Survey!$L41="Prospectus fund"),TRUE,FALSE)</f>
        <v>0</v>
      </c>
      <c r="AD41" s="128" t="b">
        <f>NOT(ISBLANK(Survey!$M41))</f>
        <v>0</v>
      </c>
      <c r="AE41" s="16" t="str">
        <f t="shared" si="9"/>
        <v>Pass</v>
      </c>
      <c r="AF41" s="38" t="b">
        <f>NOT(ISNUMBER(SEARCH("Other",Survey!$P41)))</f>
        <v>1</v>
      </c>
      <c r="AG41" s="37" t="b">
        <f>NOT(ISBLANK(Survey!$Q41))</f>
        <v>0</v>
      </c>
      <c r="AH41" s="16" t="str">
        <f t="shared" si="10"/>
        <v>Pass</v>
      </c>
      <c r="AI41" s="143">
        <f>COUNTBLANK(Survey!$W41)</f>
        <v>1</v>
      </c>
      <c r="AJ41" s="67">
        <f>IF(AND(Survey!L41&lt;&gt;"Exempt fund",OR(Survey!$M41="ETF",Survey!$M41="ETF, alternative mutual fund",Survey!$M41="Mutual fund",Survey!$M41="Alternative mutual fund",Survey!$M41="Money market")),1,0)</f>
        <v>0</v>
      </c>
      <c r="AK41" s="16" t="str">
        <f t="shared" si="11"/>
        <v>Pass</v>
      </c>
      <c r="AL41" s="38" t="b">
        <f>NOT(ISNUMBER(SEARCH("Yes",Survey!$AA41)))</f>
        <v>1</v>
      </c>
      <c r="AM41" s="37" t="b">
        <f>IF(COUNTBLANK(Survey!$AB41:$AC41)=0,TRUE, FALSE)</f>
        <v>0</v>
      </c>
      <c r="AN41" s="16" t="str">
        <f t="shared" si="12"/>
        <v>Pass</v>
      </c>
      <c r="AO41" s="38" t="b">
        <f>NOT(ISNUMBER(SEARCH("Yes",Survey!$AD41)))</f>
        <v>1</v>
      </c>
      <c r="AP41" s="37" t="b">
        <f>NOT(ISBLANK(Survey!$AF41))</f>
        <v>0</v>
      </c>
      <c r="AQ41" s="16" t="str">
        <f t="shared" si="13"/>
        <v>Pass</v>
      </c>
      <c r="AR41" s="38" t="b">
        <f>NOT(OR(ISNUMBER(SEARCH("Other",Survey!$AF41)),ISNUMBER(SEARCH("Multiple",Survey!$AF41))))</f>
        <v>1</v>
      </c>
      <c r="AS41" s="37" t="b">
        <f>NOT(ISBLANK(Survey!$AG41))</f>
        <v>0</v>
      </c>
      <c r="AT41" s="16" t="str">
        <f t="shared" si="14"/>
        <v>Fail</v>
      </c>
      <c r="AU41" s="143">
        <f>IF(ABS(Survey!$AV41)&gt;0, 1,0)</f>
        <v>0</v>
      </c>
      <c r="AV41" s="143">
        <f>IF(COUNTBLANK(Survey!$AJ41)=0,1,0)</f>
        <v>0</v>
      </c>
      <c r="AW41" s="16" t="str">
        <f t="shared" si="15"/>
        <v>Pass</v>
      </c>
      <c r="AX41" s="143">
        <f>IF(ISBLANK(Survey!$AJ41),0,1)</f>
        <v>0</v>
      </c>
      <c r="AY41" s="165">
        <f>COUNTBLANK(Survey!$AK41)</f>
        <v>1</v>
      </c>
      <c r="AZ41" s="16" t="str">
        <f t="shared" si="16"/>
        <v>Pass</v>
      </c>
      <c r="BA41" s="143">
        <f>IF(OR(Survey!$AK41="Closed",ISBLANK(Survey!$AK41)),0,1)</f>
        <v>0</v>
      </c>
      <c r="BB41" s="165">
        <f>IF(ISBLANK(Survey!$AL41),1,0)</f>
        <v>1</v>
      </c>
      <c r="BC41" s="147" t="str" cm="1">
        <f t="array" ref="BC41">IF(OR(IF(OR($BE41+$BF41 = 2, $BG41=1), FALSE, TRUE), AND($BD41:$BD41 = 0)),"Pass","Fail")</f>
        <v>Pass</v>
      </c>
      <c r="BD41" s="143">
        <f>COUNTBLANK(Survey!$AM41:$AO41)</f>
        <v>3</v>
      </c>
      <c r="BE41" s="143">
        <f>IF(Survey!$I41="Yes",1,0)</f>
        <v>0</v>
      </c>
      <c r="BF41" s="143">
        <f>IF(OR(Survey!$M41="Mutual fund",Survey!$M41="Alternative mutual fund",Survey!$M41="Money market"),1,0)</f>
        <v>0</v>
      </c>
      <c r="BG41" s="148">
        <f>IF(OR(Survey!$M41="ETF",Survey!$M41="ETF, alternative mutual fund"),1,0)</f>
        <v>0</v>
      </c>
      <c r="BH41" s="16" t="str">
        <f t="shared" si="17"/>
        <v>Pass</v>
      </c>
      <c r="BI41" s="38" t="b">
        <f>OR(ISNUMBER(SEARCH("Yes",Survey!$AO41)),ISBLANK(Survey!$AO41))</f>
        <v>1</v>
      </c>
      <c r="BJ41" s="67" t="b">
        <f>NOT(ISBLANK(Survey!$AP41))</f>
        <v>0</v>
      </c>
      <c r="BK41" s="16" t="str">
        <f t="shared" si="18"/>
        <v>Pass</v>
      </c>
      <c r="BL41" s="143">
        <f>IF(Survey!$AW41=0, 0,1)</f>
        <v>0</v>
      </c>
      <c r="BM41" s="67">
        <f>Survey!$AQ41</f>
        <v>0</v>
      </c>
      <c r="BN41" s="67">
        <f>IFERROR((Survey!$AX41-ABS(Survey!$AY41)-ABS(Survey!$BD41))/Survey!$AW41,0)</f>
        <v>0</v>
      </c>
      <c r="BO41" s="67">
        <f>IF(AND($BM41&gt;$BN41-0.2,$BM41&lt;$BN41+0.2,ISBLANK(Survey!$AQ41)=FALSE),0,1)</f>
        <v>1</v>
      </c>
      <c r="BP41" s="165">
        <f>IF(ISBLANK(Survey!$AR41),1,0)</f>
        <v>1</v>
      </c>
      <c r="BQ41" s="16" t="str">
        <f t="shared" si="19"/>
        <v>Pass</v>
      </c>
      <c r="BR41" s="143">
        <f>IF(Survey!$AW41=0, 0,1)</f>
        <v>0</v>
      </c>
      <c r="BS41" s="67">
        <f>IF(AND(Survey!$AS41&gt;=0,Survey!$AS41&lt;=0.2,Survey!$AS41&lt;&gt;""),0,1)</f>
        <v>1</v>
      </c>
      <c r="BT41" s="143">
        <f>IF(ISBLANK(Survey!$AT41),1,0)</f>
        <v>1</v>
      </c>
      <c r="BU41" s="16" t="str">
        <f t="shared" si="20"/>
        <v>Fail</v>
      </c>
      <c r="BV41" s="165">
        <f>Survey!$AU41</f>
        <v>0</v>
      </c>
      <c r="BW41" s="16" t="str">
        <f t="shared" si="21"/>
        <v>Pass</v>
      </c>
      <c r="BX41" s="36">
        <f>Survey!$AV41</f>
        <v>0</v>
      </c>
      <c r="BY41" s="176">
        <f>Survey!$AW41+Survey!$AX41-ABS(Survey!$AY41)+ABS(Survey!$AZ41)-ABS(Survey!$BA41)+ABS(Survey!$BB41)-ABS(Survey!$BC41)-ABS(Survey!$BD41)+Survey!$BE41</f>
        <v>0</v>
      </c>
      <c r="BZ41" s="35">
        <f t="shared" si="22"/>
        <v>0</v>
      </c>
      <c r="CA41" s="17">
        <f t="shared" si="23"/>
        <v>0</v>
      </c>
      <c r="CB41" s="16" t="str">
        <f t="shared" si="24"/>
        <v>Pass</v>
      </c>
      <c r="CC41" s="38" t="b">
        <f>IF(ABS(Survey!$BE41)=0,TRUE,FALSE)</f>
        <v>1</v>
      </c>
      <c r="CD41" s="37" t="b">
        <f>NOT(ISBLANK(Survey!$BF41))</f>
        <v>0</v>
      </c>
      <c r="CE41" t="str">
        <f t="shared" si="25"/>
        <v>Fail</v>
      </c>
      <c r="CF41" s="29">
        <f>Survey!$AV41</f>
        <v>0</v>
      </c>
      <c r="CG41" s="29" cm="1">
        <f t="array" ref="CG41">SUM(SUMIF(Survey!BH41:BO41,{"&gt;0","&lt;0"})*{1,-1})-SUM(SUMIF(Survey!BQ41:BX41,{"&gt;0","&lt;0"})*{1,-1})</f>
        <v>0</v>
      </c>
      <c r="CH41" s="35" t="str">
        <f t="shared" si="26"/>
        <v>No holdings</v>
      </c>
      <c r="CI41">
        <f t="shared" si="27"/>
        <v>0</v>
      </c>
      <c r="CJ41" s="16" t="str">
        <f t="shared" si="28"/>
        <v>Fail</v>
      </c>
      <c r="CK41" s="36">
        <f>Survey!$AV41</f>
        <v>0</v>
      </c>
      <c r="CL41" s="36" cm="1">
        <f t="array" ref="CL41">SUM(SUMIF(Survey!BZ41:CS41,{"&gt;0","&lt;0"})*{1,-1})-SUM(SUMIF(Survey!CU41:DN41,{"&gt;0","&lt;0"})*{1,-1})</f>
        <v>0</v>
      </c>
      <c r="CM41" s="35" t="str">
        <f t="shared" si="29"/>
        <v>No holdings</v>
      </c>
      <c r="CN41" s="17">
        <f t="shared" si="30"/>
        <v>0</v>
      </c>
      <c r="CO41" s="16" t="str">
        <f t="shared" si="31"/>
        <v>Pass</v>
      </c>
      <c r="CP41" s="38" t="b">
        <f>IF(ABS(Survey!$CS41)=0,TRUE,FALSE)</f>
        <v>1</v>
      </c>
      <c r="CQ41" s="37" t="b">
        <f>NOT(ISBLANK(Survey!$CT41))</f>
        <v>0</v>
      </c>
      <c r="CR41" s="16" t="str">
        <f t="shared" si="32"/>
        <v>Pass</v>
      </c>
      <c r="CS41" s="38" t="b">
        <f>IF(ABS(Survey!$DN41)=0,TRUE,FALSE)</f>
        <v>1</v>
      </c>
      <c r="CT41" s="37" t="b">
        <f>NOT(ISBLANK(Survey!$DO41))</f>
        <v>0</v>
      </c>
      <c r="CU41" t="str">
        <f t="shared" si="33"/>
        <v>Pass</v>
      </c>
      <c r="CV41" s="29" cm="1">
        <f t="array" ref="CV41">SUM(SUMIF(Survey!CO41,{"&gt;0","&lt;0"})*{1,-1})+SUM(SUMIF(Survey!DJ41,{"&gt;0","&lt;0"})*{1,-1})</f>
        <v>0</v>
      </c>
      <c r="CW41" s="29">
        <f>SUM(SUMIF(Survey!DQ41:DW41,{"&gt;0","&lt;0"})*{1,-1})+SUM(SUMIF(Survey!DY41:EE41,{"&gt;0","&lt;0"})*{1,-1})</f>
        <v>0</v>
      </c>
      <c r="CX41">
        <f t="shared" si="34"/>
        <v>0</v>
      </c>
      <c r="CY41">
        <f t="shared" si="35"/>
        <v>0</v>
      </c>
      <c r="CZ41" s="16" t="str">
        <f t="shared" si="36"/>
        <v>Pass</v>
      </c>
      <c r="DA41" s="38" t="b">
        <f>IF(ABS(Survey!$DW41)=0,TRUE,FALSE)</f>
        <v>1</v>
      </c>
      <c r="DB41" s="37" t="b">
        <f>NOT(ISBLANK(Survey!DX41))</f>
        <v>0</v>
      </c>
      <c r="DC41" s="16" t="str">
        <f t="shared" si="37"/>
        <v>Pass</v>
      </c>
      <c r="DD41" s="38" t="b">
        <f>IF(ABS(Survey!$EE41)=0,TRUE,FALSE)</f>
        <v>1</v>
      </c>
      <c r="DE41" s="37" t="b">
        <f>NOT(ISBLANK(Survey!$EF41))</f>
        <v>0</v>
      </c>
      <c r="DF41" s="16" t="str">
        <f t="shared" si="38"/>
        <v>Fail</v>
      </c>
      <c r="DG41" s="36">
        <f>SUM(SUMIF(Survey!EL41:EN41,{"&gt;0","&lt;0"})*{1,-1})</f>
        <v>0</v>
      </c>
      <c r="DH41">
        <f t="shared" si="39"/>
        <v>0</v>
      </c>
      <c r="DI41">
        <f t="shared" si="40"/>
        <v>100</v>
      </c>
      <c r="DJ41" s="35" t="b">
        <f>IF(OR(Survey!$M41="ETF",Survey!$M41="ETF, alternative mutual fund",Survey!$M41="Closed-end", Survey!$M41="Split share corp"),TRUE,FALSE)</f>
        <v>0</v>
      </c>
      <c r="DK41" s="16" t="str">
        <f t="shared" si="41"/>
        <v>Fail</v>
      </c>
      <c r="DL41" s="36">
        <f>SUM(SUMIF(Survey!EP41:EV41,{"&gt;0","&lt;0"})*{1,-1})</f>
        <v>0</v>
      </c>
      <c r="DM41">
        <f t="shared" si="42"/>
        <v>0</v>
      </c>
      <c r="DN41" s="17">
        <f t="shared" si="43"/>
        <v>100</v>
      </c>
      <c r="DO41" s="16" t="str">
        <f t="shared" si="44"/>
        <v>Fail</v>
      </c>
      <c r="DP41" s="36">
        <f>SUM(SUMIF(Survey!EX41:FD41,{"&gt;0","&lt;0"})*{1,-1})</f>
        <v>0</v>
      </c>
      <c r="DQ41">
        <f t="shared" si="45"/>
        <v>0</v>
      </c>
      <c r="DR41" s="17">
        <f t="shared" si="46"/>
        <v>100</v>
      </c>
    </row>
    <row r="42" spans="1:122">
      <c r="A42">
        <v>42</v>
      </c>
      <c r="B42" t="str">
        <f t="shared" si="0"/>
        <v>Pass</v>
      </c>
      <c r="C42" t="str">
        <f>IF(COUNTBLANK(Survey!B42:FE42)=$C$2, "Pass", "Fail")</f>
        <v>Pass</v>
      </c>
      <c r="D42" t="str">
        <f t="shared" si="1"/>
        <v>Fail</v>
      </c>
      <c r="E42" t="str">
        <f>IF(OR(ISBLANK(Survey!AJ42),COUNTIF(G42:BB42,"Fail")),"Fail","Pass")</f>
        <v>Fail</v>
      </c>
      <c r="G42" s="16" t="str">
        <f t="shared" si="2"/>
        <v>Fail</v>
      </c>
      <c r="H42" s="177">
        <f>COUNTBLANK(Survey!B42:D42)+COUNTBLANK(Survey!G42)+COUNTBLANK(Survey!I42)+COUNTBLANK(Survey!K42:M42)+COUNTBLANK(Survey!P42)+COUNTBLANK(Survey!S42:U42)+COUNTBLANK(Survey!Y42:AA42)+COUNTBLANK(Survey!AD42:AE42)+COUNTBLANK(Survey!AI42:AI42)</f>
        <v>18</v>
      </c>
      <c r="I42" s="16" t="str">
        <f t="shared" si="3"/>
        <v>Fail</v>
      </c>
      <c r="J42" t="b">
        <f>IF(Survey!E42="No",TRUE,FALSE)</f>
        <v>0</v>
      </c>
      <c r="K42" s="34">
        <f>LEN(Survey!E42)</f>
        <v>0</v>
      </c>
      <c r="L42" s="16" t="str">
        <f t="shared" si="4"/>
        <v>Fail</v>
      </c>
      <c r="M42" t="b">
        <f>IF(Survey!F42="No",TRUE,FALSE)</f>
        <v>0</v>
      </c>
      <c r="N42" s="33">
        <f>LEN(Survey!F42)</f>
        <v>0</v>
      </c>
      <c r="O42" s="16" t="str">
        <f t="shared" si="5"/>
        <v>Pass</v>
      </c>
      <c r="P42" s="34">
        <f>MOD((LEN(Survey!H42)+2),11)</f>
        <v>2</v>
      </c>
      <c r="Q42" s="33" t="str">
        <f>IF(Survey!$L42="Prospectus fund", "Yes", "No")</f>
        <v>No</v>
      </c>
      <c r="R42" s="16" t="str">
        <f t="shared" si="6"/>
        <v>Pass</v>
      </c>
      <c r="S42" s="34">
        <f>MOD((LEN(Survey!J42)+2),11)</f>
        <v>2</v>
      </c>
      <c r="T42" s="35" t="b">
        <f>IF(OR(Survey!$M42="ETF",Survey!$M42="ETF, alternative mutual fund",Survey!$M42="Closed-end", Survey!$M42="Split share corp", Survey!$I42="Yes"),TRUE,FALSE)</f>
        <v>0</v>
      </c>
      <c r="U42" s="16" t="str">
        <f>IFERROR(IF(AND(OR(X42=Y42,Y42 = "Either"),NOT(ISBLANK(Survey!K42))),"Pass","Fail"),"Pass")</f>
        <v>Fail</v>
      </c>
      <c r="V42" s="36" cm="1">
        <f t="array" ref="V42">SUM(SUMIF(Survey!BZ42:CS42,{"&gt;0","&lt;0"})*{1,-1})</f>
        <v>0</v>
      </c>
      <c r="W42" s="38" cm="1">
        <f t="array" ref="W42">SUM(SUMIF(Survey!CC42,{"&gt;0","&lt;0"})*{1,-1})+SUM(SUMIF(Survey!CM42,{"&gt;0","&lt;0"})*{1,-1})</f>
        <v>0</v>
      </c>
      <c r="X42" s="38">
        <f>Survey!K42</f>
        <v>0</v>
      </c>
      <c r="Y42" s="37" t="str">
        <f t="shared" si="7"/>
        <v>Either</v>
      </c>
      <c r="Z42" s="16" t="str">
        <f t="shared" si="8"/>
        <v>Fail</v>
      </c>
      <c r="AA42" s="67" cm="1">
        <f t="array" ref="AA42">SUM(SUMIF(Survey!BZ42:CS42,{"&gt;0","&lt;0"})*{1,-1})+SUM(SUMIF(Survey!CU42:DN42,{"&gt;0","&lt;0"})*{1,-1})</f>
        <v>0</v>
      </c>
      <c r="AB42" s="67">
        <f>IFERROR(AA42/(Survey!$AV42),0)</f>
        <v>0</v>
      </c>
      <c r="AC42" s="128" t="b">
        <f>IF(OR(Survey!$M42="Alternative strategy or hedge",Survey!$M42="Other, illiquid",Survey!$L42="Prospectus fund"),TRUE,FALSE)</f>
        <v>0</v>
      </c>
      <c r="AD42" s="128" t="b">
        <f>NOT(ISBLANK(Survey!$M42))</f>
        <v>0</v>
      </c>
      <c r="AE42" s="16" t="str">
        <f t="shared" si="9"/>
        <v>Pass</v>
      </c>
      <c r="AF42" s="38" t="b">
        <f>NOT(ISNUMBER(SEARCH("Other",Survey!$P42)))</f>
        <v>1</v>
      </c>
      <c r="AG42" s="37" t="b">
        <f>NOT(ISBLANK(Survey!$Q42))</f>
        <v>0</v>
      </c>
      <c r="AH42" s="16" t="str">
        <f t="shared" si="10"/>
        <v>Pass</v>
      </c>
      <c r="AI42" s="143">
        <f>COUNTBLANK(Survey!$W42)</f>
        <v>1</v>
      </c>
      <c r="AJ42" s="67">
        <f>IF(AND(Survey!L42&lt;&gt;"Exempt fund",OR(Survey!$M42="ETF",Survey!$M42="ETF, alternative mutual fund",Survey!$M42="Mutual fund",Survey!$M42="Alternative mutual fund",Survey!$M42="Money market")),1,0)</f>
        <v>0</v>
      </c>
      <c r="AK42" s="16" t="str">
        <f t="shared" si="11"/>
        <v>Pass</v>
      </c>
      <c r="AL42" s="38" t="b">
        <f>NOT(ISNUMBER(SEARCH("Yes",Survey!$AA42)))</f>
        <v>1</v>
      </c>
      <c r="AM42" s="37" t="b">
        <f>IF(COUNTBLANK(Survey!$AB42:$AC42)=0,TRUE, FALSE)</f>
        <v>0</v>
      </c>
      <c r="AN42" s="16" t="str">
        <f t="shared" si="12"/>
        <v>Pass</v>
      </c>
      <c r="AO42" s="38" t="b">
        <f>NOT(ISNUMBER(SEARCH("Yes",Survey!$AD42)))</f>
        <v>1</v>
      </c>
      <c r="AP42" s="37" t="b">
        <f>NOT(ISBLANK(Survey!$AF42))</f>
        <v>0</v>
      </c>
      <c r="AQ42" s="16" t="str">
        <f t="shared" si="13"/>
        <v>Pass</v>
      </c>
      <c r="AR42" s="38" t="b">
        <f>NOT(OR(ISNUMBER(SEARCH("Other",Survey!$AF42)),ISNUMBER(SEARCH("Multiple",Survey!$AF42))))</f>
        <v>1</v>
      </c>
      <c r="AS42" s="37" t="b">
        <f>NOT(ISBLANK(Survey!$AG42))</f>
        <v>0</v>
      </c>
      <c r="AT42" s="16" t="str">
        <f t="shared" si="14"/>
        <v>Fail</v>
      </c>
      <c r="AU42" s="143">
        <f>IF(ABS(Survey!$AV42)&gt;0, 1,0)</f>
        <v>0</v>
      </c>
      <c r="AV42" s="143">
        <f>IF(COUNTBLANK(Survey!$AJ42)=0,1,0)</f>
        <v>0</v>
      </c>
      <c r="AW42" s="16" t="str">
        <f t="shared" si="15"/>
        <v>Pass</v>
      </c>
      <c r="AX42" s="143">
        <f>IF(ISBLANK(Survey!$AJ42),0,1)</f>
        <v>0</v>
      </c>
      <c r="AY42" s="165">
        <f>COUNTBLANK(Survey!$AK42)</f>
        <v>1</v>
      </c>
      <c r="AZ42" s="16" t="str">
        <f t="shared" si="16"/>
        <v>Pass</v>
      </c>
      <c r="BA42" s="143">
        <f>IF(OR(Survey!$AK42="Closed",ISBLANK(Survey!$AK42)),0,1)</f>
        <v>0</v>
      </c>
      <c r="BB42" s="165">
        <f>IF(ISBLANK(Survey!$AL42),1,0)</f>
        <v>1</v>
      </c>
      <c r="BC42" s="147" t="str" cm="1">
        <f t="array" ref="BC42">IF(OR(IF(OR($BE42+$BF42 = 2, $BG42=1), FALSE, TRUE), AND($BD42:$BD42 = 0)),"Pass","Fail")</f>
        <v>Pass</v>
      </c>
      <c r="BD42" s="143">
        <f>COUNTBLANK(Survey!$AM42:$AO42)</f>
        <v>3</v>
      </c>
      <c r="BE42" s="143">
        <f>IF(Survey!$I42="Yes",1,0)</f>
        <v>0</v>
      </c>
      <c r="BF42" s="143">
        <f>IF(OR(Survey!$M42="Mutual fund",Survey!$M42="Alternative mutual fund",Survey!$M42="Money market"),1,0)</f>
        <v>0</v>
      </c>
      <c r="BG42" s="148">
        <f>IF(OR(Survey!$M42="ETF",Survey!$M42="ETF, alternative mutual fund"),1,0)</f>
        <v>0</v>
      </c>
      <c r="BH42" s="16" t="str">
        <f t="shared" si="17"/>
        <v>Pass</v>
      </c>
      <c r="BI42" s="38" t="b">
        <f>OR(ISNUMBER(SEARCH("Yes",Survey!$AO42)),ISBLANK(Survey!$AO42))</f>
        <v>1</v>
      </c>
      <c r="BJ42" s="67" t="b">
        <f>NOT(ISBLANK(Survey!$AP42))</f>
        <v>0</v>
      </c>
      <c r="BK42" s="16" t="str">
        <f t="shared" si="18"/>
        <v>Pass</v>
      </c>
      <c r="BL42" s="143">
        <f>IF(Survey!$AW42=0, 0,1)</f>
        <v>0</v>
      </c>
      <c r="BM42" s="67">
        <f>Survey!$AQ42</f>
        <v>0</v>
      </c>
      <c r="BN42" s="67">
        <f>IFERROR((Survey!$AX42-ABS(Survey!$AY42)-ABS(Survey!$BD42))/Survey!$AW42,0)</f>
        <v>0</v>
      </c>
      <c r="BO42" s="67">
        <f>IF(AND($BM42&gt;$BN42-0.2,$BM42&lt;$BN42+0.2,ISBLANK(Survey!$AQ42)=FALSE),0,1)</f>
        <v>1</v>
      </c>
      <c r="BP42" s="165">
        <f>IF(ISBLANK(Survey!$AR42),1,0)</f>
        <v>1</v>
      </c>
      <c r="BQ42" s="16" t="str">
        <f t="shared" si="19"/>
        <v>Pass</v>
      </c>
      <c r="BR42" s="143">
        <f>IF(Survey!$AW42=0, 0,1)</f>
        <v>0</v>
      </c>
      <c r="BS42" s="67">
        <f>IF(AND(Survey!$AS42&gt;=0,Survey!$AS42&lt;=0.2,Survey!$AS42&lt;&gt;""),0,1)</f>
        <v>1</v>
      </c>
      <c r="BT42" s="143">
        <f>IF(ISBLANK(Survey!$AT42),1,0)</f>
        <v>1</v>
      </c>
      <c r="BU42" s="16" t="str">
        <f t="shared" si="20"/>
        <v>Fail</v>
      </c>
      <c r="BV42" s="165">
        <f>Survey!$AU42</f>
        <v>0</v>
      </c>
      <c r="BW42" s="16" t="str">
        <f t="shared" si="21"/>
        <v>Pass</v>
      </c>
      <c r="BX42" s="36">
        <f>Survey!$AV42</f>
        <v>0</v>
      </c>
      <c r="BY42" s="176">
        <f>Survey!$AW42+Survey!$AX42-ABS(Survey!$AY42)+ABS(Survey!$AZ42)-ABS(Survey!$BA42)+ABS(Survey!$BB42)-ABS(Survey!$BC42)-ABS(Survey!$BD42)+Survey!$BE42</f>
        <v>0</v>
      </c>
      <c r="BZ42" s="35">
        <f t="shared" si="22"/>
        <v>0</v>
      </c>
      <c r="CA42" s="17">
        <f t="shared" si="23"/>
        <v>0</v>
      </c>
      <c r="CB42" s="16" t="str">
        <f t="shared" si="24"/>
        <v>Pass</v>
      </c>
      <c r="CC42" s="38" t="b">
        <f>IF(ABS(Survey!$BE42)=0,TRUE,FALSE)</f>
        <v>1</v>
      </c>
      <c r="CD42" s="37" t="b">
        <f>NOT(ISBLANK(Survey!$BF42))</f>
        <v>0</v>
      </c>
      <c r="CE42" t="str">
        <f t="shared" si="25"/>
        <v>Fail</v>
      </c>
      <c r="CF42" s="29">
        <f>Survey!$AV42</f>
        <v>0</v>
      </c>
      <c r="CG42" s="29" cm="1">
        <f t="array" ref="CG42">SUM(SUMIF(Survey!BH42:BO42,{"&gt;0","&lt;0"})*{1,-1})-SUM(SUMIF(Survey!BQ42:BX42,{"&gt;0","&lt;0"})*{1,-1})</f>
        <v>0</v>
      </c>
      <c r="CH42" s="35" t="str">
        <f t="shared" si="26"/>
        <v>No holdings</v>
      </c>
      <c r="CI42">
        <f t="shared" si="27"/>
        <v>0</v>
      </c>
      <c r="CJ42" s="16" t="str">
        <f t="shared" si="28"/>
        <v>Fail</v>
      </c>
      <c r="CK42" s="36">
        <f>Survey!$AV42</f>
        <v>0</v>
      </c>
      <c r="CL42" s="36" cm="1">
        <f t="array" ref="CL42">SUM(SUMIF(Survey!BZ42:CS42,{"&gt;0","&lt;0"})*{1,-1})-SUM(SUMIF(Survey!CU42:DN42,{"&gt;0","&lt;0"})*{1,-1})</f>
        <v>0</v>
      </c>
      <c r="CM42" s="35" t="str">
        <f t="shared" si="29"/>
        <v>No holdings</v>
      </c>
      <c r="CN42" s="17">
        <f t="shared" si="30"/>
        <v>0</v>
      </c>
      <c r="CO42" s="16" t="str">
        <f t="shared" si="31"/>
        <v>Pass</v>
      </c>
      <c r="CP42" s="38" t="b">
        <f>IF(ABS(Survey!$CS42)=0,TRUE,FALSE)</f>
        <v>1</v>
      </c>
      <c r="CQ42" s="37" t="b">
        <f>NOT(ISBLANK(Survey!$CT42))</f>
        <v>0</v>
      </c>
      <c r="CR42" s="16" t="str">
        <f t="shared" si="32"/>
        <v>Pass</v>
      </c>
      <c r="CS42" s="38" t="b">
        <f>IF(ABS(Survey!$DN42)=0,TRUE,FALSE)</f>
        <v>1</v>
      </c>
      <c r="CT42" s="37" t="b">
        <f>NOT(ISBLANK(Survey!$DO42))</f>
        <v>0</v>
      </c>
      <c r="CU42" t="str">
        <f t="shared" si="33"/>
        <v>Pass</v>
      </c>
      <c r="CV42" s="29" cm="1">
        <f t="array" ref="CV42">SUM(SUMIF(Survey!CO42,{"&gt;0","&lt;0"})*{1,-1})+SUM(SUMIF(Survey!DJ42,{"&gt;0","&lt;0"})*{1,-1})</f>
        <v>0</v>
      </c>
      <c r="CW42" s="29">
        <f>SUM(SUMIF(Survey!DQ42:DW42,{"&gt;0","&lt;0"})*{1,-1})+SUM(SUMIF(Survey!DY42:EE42,{"&gt;0","&lt;0"})*{1,-1})</f>
        <v>0</v>
      </c>
      <c r="CX42">
        <f t="shared" si="34"/>
        <v>0</v>
      </c>
      <c r="CY42">
        <f t="shared" si="35"/>
        <v>0</v>
      </c>
      <c r="CZ42" s="16" t="str">
        <f t="shared" si="36"/>
        <v>Pass</v>
      </c>
      <c r="DA42" s="38" t="b">
        <f>IF(ABS(Survey!$DW42)=0,TRUE,FALSE)</f>
        <v>1</v>
      </c>
      <c r="DB42" s="37" t="b">
        <f>NOT(ISBLANK(Survey!DX42))</f>
        <v>0</v>
      </c>
      <c r="DC42" s="16" t="str">
        <f t="shared" si="37"/>
        <v>Pass</v>
      </c>
      <c r="DD42" s="38" t="b">
        <f>IF(ABS(Survey!$EE42)=0,TRUE,FALSE)</f>
        <v>1</v>
      </c>
      <c r="DE42" s="37" t="b">
        <f>NOT(ISBLANK(Survey!$EF42))</f>
        <v>0</v>
      </c>
      <c r="DF42" s="16" t="str">
        <f t="shared" si="38"/>
        <v>Fail</v>
      </c>
      <c r="DG42" s="36">
        <f>SUM(SUMIF(Survey!EL42:EN42,{"&gt;0","&lt;0"})*{1,-1})</f>
        <v>0</v>
      </c>
      <c r="DH42">
        <f t="shared" si="39"/>
        <v>0</v>
      </c>
      <c r="DI42">
        <f t="shared" si="40"/>
        <v>100</v>
      </c>
      <c r="DJ42" s="35" t="b">
        <f>IF(OR(Survey!$M42="ETF",Survey!$M42="ETF, alternative mutual fund",Survey!$M42="Closed-end", Survey!$M42="Split share corp"),TRUE,FALSE)</f>
        <v>0</v>
      </c>
      <c r="DK42" s="16" t="str">
        <f t="shared" si="41"/>
        <v>Fail</v>
      </c>
      <c r="DL42" s="36">
        <f>SUM(SUMIF(Survey!EP42:EV42,{"&gt;0","&lt;0"})*{1,-1})</f>
        <v>0</v>
      </c>
      <c r="DM42">
        <f t="shared" si="42"/>
        <v>0</v>
      </c>
      <c r="DN42" s="17">
        <f t="shared" si="43"/>
        <v>100</v>
      </c>
      <c r="DO42" s="16" t="str">
        <f t="shared" si="44"/>
        <v>Fail</v>
      </c>
      <c r="DP42" s="36">
        <f>SUM(SUMIF(Survey!EX42:FD42,{"&gt;0","&lt;0"})*{1,-1})</f>
        <v>0</v>
      </c>
      <c r="DQ42">
        <f t="shared" si="45"/>
        <v>0</v>
      </c>
      <c r="DR42" s="17">
        <f t="shared" si="46"/>
        <v>100</v>
      </c>
    </row>
    <row r="43" spans="1:122">
      <c r="A43">
        <v>43</v>
      </c>
      <c r="B43" t="str">
        <f t="shared" si="0"/>
        <v>Pass</v>
      </c>
      <c r="C43" t="str">
        <f>IF(COUNTBLANK(Survey!B43:FE43)=$C$2, "Pass", "Fail")</f>
        <v>Pass</v>
      </c>
      <c r="D43" t="str">
        <f t="shared" si="1"/>
        <v>Fail</v>
      </c>
      <c r="E43" t="str">
        <f>IF(OR(ISBLANK(Survey!AJ43),COUNTIF(G43:BB43,"Fail")),"Fail","Pass")</f>
        <v>Fail</v>
      </c>
      <c r="G43" s="16" t="str">
        <f t="shared" si="2"/>
        <v>Fail</v>
      </c>
      <c r="H43" s="177">
        <f>COUNTBLANK(Survey!B43:D43)+COUNTBLANK(Survey!G43)+COUNTBLANK(Survey!I43)+COUNTBLANK(Survey!K43:M43)+COUNTBLANK(Survey!P43)+COUNTBLANK(Survey!S43:U43)+COUNTBLANK(Survey!Y43:AA43)+COUNTBLANK(Survey!AD43:AE43)+COUNTBLANK(Survey!AI43:AI43)</f>
        <v>18</v>
      </c>
      <c r="I43" s="16" t="str">
        <f t="shared" si="3"/>
        <v>Fail</v>
      </c>
      <c r="J43" t="b">
        <f>IF(Survey!E43="No",TRUE,FALSE)</f>
        <v>0</v>
      </c>
      <c r="K43" s="34">
        <f>LEN(Survey!E43)</f>
        <v>0</v>
      </c>
      <c r="L43" s="16" t="str">
        <f t="shared" si="4"/>
        <v>Fail</v>
      </c>
      <c r="M43" t="b">
        <f>IF(Survey!F43="No",TRUE,FALSE)</f>
        <v>0</v>
      </c>
      <c r="N43" s="33">
        <f>LEN(Survey!F43)</f>
        <v>0</v>
      </c>
      <c r="O43" s="16" t="str">
        <f t="shared" si="5"/>
        <v>Pass</v>
      </c>
      <c r="P43" s="34">
        <f>MOD((LEN(Survey!H43)+2),11)</f>
        <v>2</v>
      </c>
      <c r="Q43" s="33" t="str">
        <f>IF(Survey!$L43="Prospectus fund", "Yes", "No")</f>
        <v>No</v>
      </c>
      <c r="R43" s="16" t="str">
        <f t="shared" si="6"/>
        <v>Pass</v>
      </c>
      <c r="S43" s="34">
        <f>MOD((LEN(Survey!J43)+2),11)</f>
        <v>2</v>
      </c>
      <c r="T43" s="35" t="b">
        <f>IF(OR(Survey!$M43="ETF",Survey!$M43="ETF, alternative mutual fund",Survey!$M43="Closed-end", Survey!$M43="Split share corp", Survey!$I43="Yes"),TRUE,FALSE)</f>
        <v>0</v>
      </c>
      <c r="U43" s="16" t="str">
        <f>IFERROR(IF(AND(OR(X43=Y43,Y43 = "Either"),NOT(ISBLANK(Survey!K43))),"Pass","Fail"),"Pass")</f>
        <v>Fail</v>
      </c>
      <c r="V43" s="36" cm="1">
        <f t="array" ref="V43">SUM(SUMIF(Survey!BZ43:CS43,{"&gt;0","&lt;0"})*{1,-1})</f>
        <v>0</v>
      </c>
      <c r="W43" s="38" cm="1">
        <f t="array" ref="W43">SUM(SUMIF(Survey!CC43,{"&gt;0","&lt;0"})*{1,-1})+SUM(SUMIF(Survey!CM43,{"&gt;0","&lt;0"})*{1,-1})</f>
        <v>0</v>
      </c>
      <c r="X43" s="38">
        <f>Survey!K43</f>
        <v>0</v>
      </c>
      <c r="Y43" s="37" t="str">
        <f t="shared" si="7"/>
        <v>Either</v>
      </c>
      <c r="Z43" s="16" t="str">
        <f t="shared" si="8"/>
        <v>Fail</v>
      </c>
      <c r="AA43" s="67" cm="1">
        <f t="array" ref="AA43">SUM(SUMIF(Survey!BZ43:CS43,{"&gt;0","&lt;0"})*{1,-1})+SUM(SUMIF(Survey!CU43:DN43,{"&gt;0","&lt;0"})*{1,-1})</f>
        <v>0</v>
      </c>
      <c r="AB43" s="67">
        <f>IFERROR(AA43/(Survey!$AV43),0)</f>
        <v>0</v>
      </c>
      <c r="AC43" s="128" t="b">
        <f>IF(OR(Survey!$M43="Alternative strategy or hedge",Survey!$M43="Other, illiquid",Survey!$L43="Prospectus fund"),TRUE,FALSE)</f>
        <v>0</v>
      </c>
      <c r="AD43" s="128" t="b">
        <f>NOT(ISBLANK(Survey!$M43))</f>
        <v>0</v>
      </c>
      <c r="AE43" s="16" t="str">
        <f t="shared" si="9"/>
        <v>Pass</v>
      </c>
      <c r="AF43" s="38" t="b">
        <f>NOT(ISNUMBER(SEARCH("Other",Survey!$P43)))</f>
        <v>1</v>
      </c>
      <c r="AG43" s="37" t="b">
        <f>NOT(ISBLANK(Survey!$Q43))</f>
        <v>0</v>
      </c>
      <c r="AH43" s="16" t="str">
        <f t="shared" si="10"/>
        <v>Pass</v>
      </c>
      <c r="AI43" s="143">
        <f>COUNTBLANK(Survey!$W43)</f>
        <v>1</v>
      </c>
      <c r="AJ43" s="67">
        <f>IF(AND(Survey!L43&lt;&gt;"Exempt fund",OR(Survey!$M43="ETF",Survey!$M43="ETF, alternative mutual fund",Survey!$M43="Mutual fund",Survey!$M43="Alternative mutual fund",Survey!$M43="Money market")),1,0)</f>
        <v>0</v>
      </c>
      <c r="AK43" s="16" t="str">
        <f t="shared" si="11"/>
        <v>Pass</v>
      </c>
      <c r="AL43" s="38" t="b">
        <f>NOT(ISNUMBER(SEARCH("Yes",Survey!$AA43)))</f>
        <v>1</v>
      </c>
      <c r="AM43" s="37" t="b">
        <f>IF(COUNTBLANK(Survey!$AB43:$AC43)=0,TRUE, FALSE)</f>
        <v>0</v>
      </c>
      <c r="AN43" s="16" t="str">
        <f t="shared" si="12"/>
        <v>Pass</v>
      </c>
      <c r="AO43" s="38" t="b">
        <f>NOT(ISNUMBER(SEARCH("Yes",Survey!$AD43)))</f>
        <v>1</v>
      </c>
      <c r="AP43" s="37" t="b">
        <f>NOT(ISBLANK(Survey!$AF43))</f>
        <v>0</v>
      </c>
      <c r="AQ43" s="16" t="str">
        <f t="shared" si="13"/>
        <v>Pass</v>
      </c>
      <c r="AR43" s="38" t="b">
        <f>NOT(OR(ISNUMBER(SEARCH("Other",Survey!$AF43)),ISNUMBER(SEARCH("Multiple",Survey!$AF43))))</f>
        <v>1</v>
      </c>
      <c r="AS43" s="37" t="b">
        <f>NOT(ISBLANK(Survey!$AG43))</f>
        <v>0</v>
      </c>
      <c r="AT43" s="16" t="str">
        <f t="shared" si="14"/>
        <v>Fail</v>
      </c>
      <c r="AU43" s="143">
        <f>IF(ABS(Survey!$AV43)&gt;0, 1,0)</f>
        <v>0</v>
      </c>
      <c r="AV43" s="143">
        <f>IF(COUNTBLANK(Survey!$AJ43)=0,1,0)</f>
        <v>0</v>
      </c>
      <c r="AW43" s="16" t="str">
        <f t="shared" si="15"/>
        <v>Pass</v>
      </c>
      <c r="AX43" s="143">
        <f>IF(ISBLANK(Survey!$AJ43),0,1)</f>
        <v>0</v>
      </c>
      <c r="AY43" s="165">
        <f>COUNTBLANK(Survey!$AK43)</f>
        <v>1</v>
      </c>
      <c r="AZ43" s="16" t="str">
        <f t="shared" si="16"/>
        <v>Pass</v>
      </c>
      <c r="BA43" s="143">
        <f>IF(OR(Survey!$AK43="Closed",ISBLANK(Survey!$AK43)),0,1)</f>
        <v>0</v>
      </c>
      <c r="BB43" s="165">
        <f>IF(ISBLANK(Survey!$AL43),1,0)</f>
        <v>1</v>
      </c>
      <c r="BC43" s="147" t="str" cm="1">
        <f t="array" ref="BC43">IF(OR(IF(OR($BE43+$BF43 = 2, $BG43=1), FALSE, TRUE), AND($BD43:$BD43 = 0)),"Pass","Fail")</f>
        <v>Pass</v>
      </c>
      <c r="BD43" s="143">
        <f>COUNTBLANK(Survey!$AM43:$AO43)</f>
        <v>3</v>
      </c>
      <c r="BE43" s="143">
        <f>IF(Survey!$I43="Yes",1,0)</f>
        <v>0</v>
      </c>
      <c r="BF43" s="143">
        <f>IF(OR(Survey!$M43="Mutual fund",Survey!$M43="Alternative mutual fund",Survey!$M43="Money market"),1,0)</f>
        <v>0</v>
      </c>
      <c r="BG43" s="148">
        <f>IF(OR(Survey!$M43="ETF",Survey!$M43="ETF, alternative mutual fund"),1,0)</f>
        <v>0</v>
      </c>
      <c r="BH43" s="16" t="str">
        <f t="shared" si="17"/>
        <v>Pass</v>
      </c>
      <c r="BI43" s="38" t="b">
        <f>OR(ISNUMBER(SEARCH("Yes",Survey!$AO43)),ISBLANK(Survey!$AO43))</f>
        <v>1</v>
      </c>
      <c r="BJ43" s="67" t="b">
        <f>NOT(ISBLANK(Survey!$AP43))</f>
        <v>0</v>
      </c>
      <c r="BK43" s="16" t="str">
        <f t="shared" si="18"/>
        <v>Pass</v>
      </c>
      <c r="BL43" s="143">
        <f>IF(Survey!$AW43=0, 0,1)</f>
        <v>0</v>
      </c>
      <c r="BM43" s="67">
        <f>Survey!$AQ43</f>
        <v>0</v>
      </c>
      <c r="BN43" s="67">
        <f>IFERROR((Survey!$AX43-ABS(Survey!$AY43)-ABS(Survey!$BD43))/Survey!$AW43,0)</f>
        <v>0</v>
      </c>
      <c r="BO43" s="67">
        <f>IF(AND($BM43&gt;$BN43-0.2,$BM43&lt;$BN43+0.2,ISBLANK(Survey!$AQ43)=FALSE),0,1)</f>
        <v>1</v>
      </c>
      <c r="BP43" s="165">
        <f>IF(ISBLANK(Survey!$AR43),1,0)</f>
        <v>1</v>
      </c>
      <c r="BQ43" s="16" t="str">
        <f t="shared" si="19"/>
        <v>Pass</v>
      </c>
      <c r="BR43" s="143">
        <f>IF(Survey!$AW43=0, 0,1)</f>
        <v>0</v>
      </c>
      <c r="BS43" s="67">
        <f>IF(AND(Survey!$AS43&gt;=0,Survey!$AS43&lt;=0.2,Survey!$AS43&lt;&gt;""),0,1)</f>
        <v>1</v>
      </c>
      <c r="BT43" s="143">
        <f>IF(ISBLANK(Survey!$AT43),1,0)</f>
        <v>1</v>
      </c>
      <c r="BU43" s="16" t="str">
        <f t="shared" si="20"/>
        <v>Fail</v>
      </c>
      <c r="BV43" s="165">
        <f>Survey!$AU43</f>
        <v>0</v>
      </c>
      <c r="BW43" s="16" t="str">
        <f t="shared" si="21"/>
        <v>Pass</v>
      </c>
      <c r="BX43" s="36">
        <f>Survey!$AV43</f>
        <v>0</v>
      </c>
      <c r="BY43" s="176">
        <f>Survey!$AW43+Survey!$AX43-ABS(Survey!$AY43)+ABS(Survey!$AZ43)-ABS(Survey!$BA43)+ABS(Survey!$BB43)-ABS(Survey!$BC43)-ABS(Survey!$BD43)+Survey!$BE43</f>
        <v>0</v>
      </c>
      <c r="BZ43" s="35">
        <f t="shared" si="22"/>
        <v>0</v>
      </c>
      <c r="CA43" s="17">
        <f t="shared" si="23"/>
        <v>0</v>
      </c>
      <c r="CB43" s="16" t="str">
        <f t="shared" si="24"/>
        <v>Pass</v>
      </c>
      <c r="CC43" s="38" t="b">
        <f>IF(ABS(Survey!$BE43)=0,TRUE,FALSE)</f>
        <v>1</v>
      </c>
      <c r="CD43" s="37" t="b">
        <f>NOT(ISBLANK(Survey!$BF43))</f>
        <v>0</v>
      </c>
      <c r="CE43" t="str">
        <f t="shared" si="25"/>
        <v>Fail</v>
      </c>
      <c r="CF43" s="29">
        <f>Survey!$AV43</f>
        <v>0</v>
      </c>
      <c r="CG43" s="29" cm="1">
        <f t="array" ref="CG43">SUM(SUMIF(Survey!BH43:BO43,{"&gt;0","&lt;0"})*{1,-1})-SUM(SUMIF(Survey!BQ43:BX43,{"&gt;0","&lt;0"})*{1,-1})</f>
        <v>0</v>
      </c>
      <c r="CH43" s="35" t="str">
        <f t="shared" si="26"/>
        <v>No holdings</v>
      </c>
      <c r="CI43">
        <f t="shared" si="27"/>
        <v>0</v>
      </c>
      <c r="CJ43" s="16" t="str">
        <f t="shared" si="28"/>
        <v>Fail</v>
      </c>
      <c r="CK43" s="36">
        <f>Survey!$AV43</f>
        <v>0</v>
      </c>
      <c r="CL43" s="36" cm="1">
        <f t="array" ref="CL43">SUM(SUMIF(Survey!BZ43:CS43,{"&gt;0","&lt;0"})*{1,-1})-SUM(SUMIF(Survey!CU43:DN43,{"&gt;0","&lt;0"})*{1,-1})</f>
        <v>0</v>
      </c>
      <c r="CM43" s="35" t="str">
        <f t="shared" si="29"/>
        <v>No holdings</v>
      </c>
      <c r="CN43" s="17">
        <f t="shared" si="30"/>
        <v>0</v>
      </c>
      <c r="CO43" s="16" t="str">
        <f t="shared" si="31"/>
        <v>Pass</v>
      </c>
      <c r="CP43" s="38" t="b">
        <f>IF(ABS(Survey!$CS43)=0,TRUE,FALSE)</f>
        <v>1</v>
      </c>
      <c r="CQ43" s="37" t="b">
        <f>NOT(ISBLANK(Survey!$CT43))</f>
        <v>0</v>
      </c>
      <c r="CR43" s="16" t="str">
        <f t="shared" si="32"/>
        <v>Pass</v>
      </c>
      <c r="CS43" s="38" t="b">
        <f>IF(ABS(Survey!$DN43)=0,TRUE,FALSE)</f>
        <v>1</v>
      </c>
      <c r="CT43" s="37" t="b">
        <f>NOT(ISBLANK(Survey!$DO43))</f>
        <v>0</v>
      </c>
      <c r="CU43" t="str">
        <f t="shared" si="33"/>
        <v>Pass</v>
      </c>
      <c r="CV43" s="29" cm="1">
        <f t="array" ref="CV43">SUM(SUMIF(Survey!CO43,{"&gt;0","&lt;0"})*{1,-1})+SUM(SUMIF(Survey!DJ43,{"&gt;0","&lt;0"})*{1,-1})</f>
        <v>0</v>
      </c>
      <c r="CW43" s="29">
        <f>SUM(SUMIF(Survey!DQ43:DW43,{"&gt;0","&lt;0"})*{1,-1})+SUM(SUMIF(Survey!DY43:EE43,{"&gt;0","&lt;0"})*{1,-1})</f>
        <v>0</v>
      </c>
      <c r="CX43">
        <f t="shared" si="34"/>
        <v>0</v>
      </c>
      <c r="CY43">
        <f t="shared" si="35"/>
        <v>0</v>
      </c>
      <c r="CZ43" s="16" t="str">
        <f t="shared" si="36"/>
        <v>Pass</v>
      </c>
      <c r="DA43" s="38" t="b">
        <f>IF(ABS(Survey!$DW43)=0,TRUE,FALSE)</f>
        <v>1</v>
      </c>
      <c r="DB43" s="37" t="b">
        <f>NOT(ISBLANK(Survey!DX43))</f>
        <v>0</v>
      </c>
      <c r="DC43" s="16" t="str">
        <f t="shared" si="37"/>
        <v>Pass</v>
      </c>
      <c r="DD43" s="38" t="b">
        <f>IF(ABS(Survey!$EE43)=0,TRUE,FALSE)</f>
        <v>1</v>
      </c>
      <c r="DE43" s="37" t="b">
        <f>NOT(ISBLANK(Survey!$EF43))</f>
        <v>0</v>
      </c>
      <c r="DF43" s="16" t="str">
        <f t="shared" si="38"/>
        <v>Fail</v>
      </c>
      <c r="DG43" s="36">
        <f>SUM(SUMIF(Survey!EL43:EN43,{"&gt;0","&lt;0"})*{1,-1})</f>
        <v>0</v>
      </c>
      <c r="DH43">
        <f t="shared" si="39"/>
        <v>0</v>
      </c>
      <c r="DI43">
        <f t="shared" si="40"/>
        <v>100</v>
      </c>
      <c r="DJ43" s="35" t="b">
        <f>IF(OR(Survey!$M43="ETF",Survey!$M43="ETF, alternative mutual fund",Survey!$M43="Closed-end", Survey!$M43="Split share corp"),TRUE,FALSE)</f>
        <v>0</v>
      </c>
      <c r="DK43" s="16" t="str">
        <f t="shared" si="41"/>
        <v>Fail</v>
      </c>
      <c r="DL43" s="36">
        <f>SUM(SUMIF(Survey!EP43:EV43,{"&gt;0","&lt;0"})*{1,-1})</f>
        <v>0</v>
      </c>
      <c r="DM43">
        <f t="shared" si="42"/>
        <v>0</v>
      </c>
      <c r="DN43" s="17">
        <f t="shared" si="43"/>
        <v>100</v>
      </c>
      <c r="DO43" s="16" t="str">
        <f t="shared" si="44"/>
        <v>Fail</v>
      </c>
      <c r="DP43" s="36">
        <f>SUM(SUMIF(Survey!EX43:FD43,{"&gt;0","&lt;0"})*{1,-1})</f>
        <v>0</v>
      </c>
      <c r="DQ43">
        <f t="shared" si="45"/>
        <v>0</v>
      </c>
      <c r="DR43" s="17">
        <f t="shared" si="46"/>
        <v>100</v>
      </c>
    </row>
    <row r="44" spans="1:122">
      <c r="A44">
        <v>44</v>
      </c>
      <c r="B44" t="str">
        <f t="shared" si="0"/>
        <v>Pass</v>
      </c>
      <c r="C44" t="str">
        <f>IF(COUNTBLANK(Survey!B44:FE44)=$C$2, "Pass", "Fail")</f>
        <v>Pass</v>
      </c>
      <c r="D44" t="str">
        <f t="shared" si="1"/>
        <v>Fail</v>
      </c>
      <c r="E44" t="str">
        <f>IF(OR(ISBLANK(Survey!AJ44),COUNTIF(G44:BB44,"Fail")),"Fail","Pass")</f>
        <v>Fail</v>
      </c>
      <c r="G44" s="16" t="str">
        <f t="shared" si="2"/>
        <v>Fail</v>
      </c>
      <c r="H44" s="177">
        <f>COUNTBLANK(Survey!B44:D44)+COUNTBLANK(Survey!G44)+COUNTBLANK(Survey!I44)+COUNTBLANK(Survey!K44:M44)+COUNTBLANK(Survey!P44)+COUNTBLANK(Survey!S44:U44)+COUNTBLANK(Survey!Y44:AA44)+COUNTBLANK(Survey!AD44:AE44)+COUNTBLANK(Survey!AI44:AI44)</f>
        <v>18</v>
      </c>
      <c r="I44" s="16" t="str">
        <f t="shared" si="3"/>
        <v>Fail</v>
      </c>
      <c r="J44" t="b">
        <f>IF(Survey!E44="No",TRUE,FALSE)</f>
        <v>0</v>
      </c>
      <c r="K44" s="34">
        <f>LEN(Survey!E44)</f>
        <v>0</v>
      </c>
      <c r="L44" s="16" t="str">
        <f t="shared" si="4"/>
        <v>Fail</v>
      </c>
      <c r="M44" t="b">
        <f>IF(Survey!F44="No",TRUE,FALSE)</f>
        <v>0</v>
      </c>
      <c r="N44" s="33">
        <f>LEN(Survey!F44)</f>
        <v>0</v>
      </c>
      <c r="O44" s="16" t="str">
        <f t="shared" si="5"/>
        <v>Pass</v>
      </c>
      <c r="P44" s="34">
        <f>MOD((LEN(Survey!H44)+2),11)</f>
        <v>2</v>
      </c>
      <c r="Q44" s="33" t="str">
        <f>IF(Survey!$L44="Prospectus fund", "Yes", "No")</f>
        <v>No</v>
      </c>
      <c r="R44" s="16" t="str">
        <f t="shared" si="6"/>
        <v>Pass</v>
      </c>
      <c r="S44" s="34">
        <f>MOD((LEN(Survey!J44)+2),11)</f>
        <v>2</v>
      </c>
      <c r="T44" s="35" t="b">
        <f>IF(OR(Survey!$M44="ETF",Survey!$M44="ETF, alternative mutual fund",Survey!$M44="Closed-end", Survey!$M44="Split share corp", Survey!$I44="Yes"),TRUE,FALSE)</f>
        <v>0</v>
      </c>
      <c r="U44" s="16" t="str">
        <f>IFERROR(IF(AND(OR(X44=Y44,Y44 = "Either"),NOT(ISBLANK(Survey!K44))),"Pass","Fail"),"Pass")</f>
        <v>Fail</v>
      </c>
      <c r="V44" s="36" cm="1">
        <f t="array" ref="V44">SUM(SUMIF(Survey!BZ44:CS44,{"&gt;0","&lt;0"})*{1,-1})</f>
        <v>0</v>
      </c>
      <c r="W44" s="38" cm="1">
        <f t="array" ref="W44">SUM(SUMIF(Survey!CC44,{"&gt;0","&lt;0"})*{1,-1})+SUM(SUMIF(Survey!CM44,{"&gt;0","&lt;0"})*{1,-1})</f>
        <v>0</v>
      </c>
      <c r="X44" s="38">
        <f>Survey!K44</f>
        <v>0</v>
      </c>
      <c r="Y44" s="37" t="str">
        <f t="shared" si="7"/>
        <v>Either</v>
      </c>
      <c r="Z44" s="16" t="str">
        <f t="shared" si="8"/>
        <v>Fail</v>
      </c>
      <c r="AA44" s="67" cm="1">
        <f t="array" ref="AA44">SUM(SUMIF(Survey!BZ44:CS44,{"&gt;0","&lt;0"})*{1,-1})+SUM(SUMIF(Survey!CU44:DN44,{"&gt;0","&lt;0"})*{1,-1})</f>
        <v>0</v>
      </c>
      <c r="AB44" s="67">
        <f>IFERROR(AA44/(Survey!$AV44),0)</f>
        <v>0</v>
      </c>
      <c r="AC44" s="128" t="b">
        <f>IF(OR(Survey!$M44="Alternative strategy or hedge",Survey!$M44="Other, illiquid",Survey!$L44="Prospectus fund"),TRUE,FALSE)</f>
        <v>0</v>
      </c>
      <c r="AD44" s="128" t="b">
        <f>NOT(ISBLANK(Survey!$M44))</f>
        <v>0</v>
      </c>
      <c r="AE44" s="16" t="str">
        <f t="shared" si="9"/>
        <v>Pass</v>
      </c>
      <c r="AF44" s="38" t="b">
        <f>NOT(ISNUMBER(SEARCH("Other",Survey!$P44)))</f>
        <v>1</v>
      </c>
      <c r="AG44" s="37" t="b">
        <f>NOT(ISBLANK(Survey!$Q44))</f>
        <v>0</v>
      </c>
      <c r="AH44" s="16" t="str">
        <f t="shared" si="10"/>
        <v>Pass</v>
      </c>
      <c r="AI44" s="143">
        <f>COUNTBLANK(Survey!$W44)</f>
        <v>1</v>
      </c>
      <c r="AJ44" s="67">
        <f>IF(AND(Survey!L44&lt;&gt;"Exempt fund",OR(Survey!$M44="ETF",Survey!$M44="ETF, alternative mutual fund",Survey!$M44="Mutual fund",Survey!$M44="Alternative mutual fund",Survey!$M44="Money market")),1,0)</f>
        <v>0</v>
      </c>
      <c r="AK44" s="16" t="str">
        <f t="shared" si="11"/>
        <v>Pass</v>
      </c>
      <c r="AL44" s="38" t="b">
        <f>NOT(ISNUMBER(SEARCH("Yes",Survey!$AA44)))</f>
        <v>1</v>
      </c>
      <c r="AM44" s="37" t="b">
        <f>IF(COUNTBLANK(Survey!$AB44:$AC44)=0,TRUE, FALSE)</f>
        <v>0</v>
      </c>
      <c r="AN44" s="16" t="str">
        <f t="shared" si="12"/>
        <v>Pass</v>
      </c>
      <c r="AO44" s="38" t="b">
        <f>NOT(ISNUMBER(SEARCH("Yes",Survey!$AD44)))</f>
        <v>1</v>
      </c>
      <c r="AP44" s="37" t="b">
        <f>NOT(ISBLANK(Survey!$AF44))</f>
        <v>0</v>
      </c>
      <c r="AQ44" s="16" t="str">
        <f t="shared" si="13"/>
        <v>Pass</v>
      </c>
      <c r="AR44" s="38" t="b">
        <f>NOT(OR(ISNUMBER(SEARCH("Other",Survey!$AF44)),ISNUMBER(SEARCH("Multiple",Survey!$AF44))))</f>
        <v>1</v>
      </c>
      <c r="AS44" s="37" t="b">
        <f>NOT(ISBLANK(Survey!$AG44))</f>
        <v>0</v>
      </c>
      <c r="AT44" s="16" t="str">
        <f t="shared" si="14"/>
        <v>Fail</v>
      </c>
      <c r="AU44" s="143">
        <f>IF(ABS(Survey!$AV44)&gt;0, 1,0)</f>
        <v>0</v>
      </c>
      <c r="AV44" s="143">
        <f>IF(COUNTBLANK(Survey!$AJ44)=0,1,0)</f>
        <v>0</v>
      </c>
      <c r="AW44" s="16" t="str">
        <f t="shared" si="15"/>
        <v>Pass</v>
      </c>
      <c r="AX44" s="143">
        <f>IF(ISBLANK(Survey!$AJ44),0,1)</f>
        <v>0</v>
      </c>
      <c r="AY44" s="165">
        <f>COUNTBLANK(Survey!$AK44)</f>
        <v>1</v>
      </c>
      <c r="AZ44" s="16" t="str">
        <f t="shared" si="16"/>
        <v>Pass</v>
      </c>
      <c r="BA44" s="143">
        <f>IF(OR(Survey!$AK44="Closed",ISBLANK(Survey!$AK44)),0,1)</f>
        <v>0</v>
      </c>
      <c r="BB44" s="165">
        <f>IF(ISBLANK(Survey!$AL44),1,0)</f>
        <v>1</v>
      </c>
      <c r="BC44" s="147" t="str" cm="1">
        <f t="array" ref="BC44">IF(OR(IF(OR($BE44+$BF44 = 2, $BG44=1), FALSE, TRUE), AND($BD44:$BD44 = 0)),"Pass","Fail")</f>
        <v>Pass</v>
      </c>
      <c r="BD44" s="143">
        <f>COUNTBLANK(Survey!$AM44:$AO44)</f>
        <v>3</v>
      </c>
      <c r="BE44" s="143">
        <f>IF(Survey!$I44="Yes",1,0)</f>
        <v>0</v>
      </c>
      <c r="BF44" s="143">
        <f>IF(OR(Survey!$M44="Mutual fund",Survey!$M44="Alternative mutual fund",Survey!$M44="Money market"),1,0)</f>
        <v>0</v>
      </c>
      <c r="BG44" s="148">
        <f>IF(OR(Survey!$M44="ETF",Survey!$M44="ETF, alternative mutual fund"),1,0)</f>
        <v>0</v>
      </c>
      <c r="BH44" s="16" t="str">
        <f t="shared" si="17"/>
        <v>Pass</v>
      </c>
      <c r="BI44" s="38" t="b">
        <f>OR(ISNUMBER(SEARCH("Yes",Survey!$AO44)),ISBLANK(Survey!$AO44))</f>
        <v>1</v>
      </c>
      <c r="BJ44" s="67" t="b">
        <f>NOT(ISBLANK(Survey!$AP44))</f>
        <v>0</v>
      </c>
      <c r="BK44" s="16" t="str">
        <f t="shared" si="18"/>
        <v>Pass</v>
      </c>
      <c r="BL44" s="143">
        <f>IF(Survey!$AW44=0, 0,1)</f>
        <v>0</v>
      </c>
      <c r="BM44" s="67">
        <f>Survey!$AQ44</f>
        <v>0</v>
      </c>
      <c r="BN44" s="67">
        <f>IFERROR((Survey!$AX44-ABS(Survey!$AY44)-ABS(Survey!$BD44))/Survey!$AW44,0)</f>
        <v>0</v>
      </c>
      <c r="BO44" s="67">
        <f>IF(AND($BM44&gt;$BN44-0.2,$BM44&lt;$BN44+0.2,ISBLANK(Survey!$AQ44)=FALSE),0,1)</f>
        <v>1</v>
      </c>
      <c r="BP44" s="165">
        <f>IF(ISBLANK(Survey!$AR44),1,0)</f>
        <v>1</v>
      </c>
      <c r="BQ44" s="16" t="str">
        <f t="shared" si="19"/>
        <v>Pass</v>
      </c>
      <c r="BR44" s="143">
        <f>IF(Survey!$AW44=0, 0,1)</f>
        <v>0</v>
      </c>
      <c r="BS44" s="67">
        <f>IF(AND(Survey!$AS44&gt;=0,Survey!$AS44&lt;=0.2,Survey!$AS44&lt;&gt;""),0,1)</f>
        <v>1</v>
      </c>
      <c r="BT44" s="143">
        <f>IF(ISBLANK(Survey!$AT44),1,0)</f>
        <v>1</v>
      </c>
      <c r="BU44" s="16" t="str">
        <f t="shared" si="20"/>
        <v>Fail</v>
      </c>
      <c r="BV44" s="165">
        <f>Survey!$AU44</f>
        <v>0</v>
      </c>
      <c r="BW44" s="16" t="str">
        <f t="shared" si="21"/>
        <v>Pass</v>
      </c>
      <c r="BX44" s="36">
        <f>Survey!$AV44</f>
        <v>0</v>
      </c>
      <c r="BY44" s="176">
        <f>Survey!$AW44+Survey!$AX44-ABS(Survey!$AY44)+ABS(Survey!$AZ44)-ABS(Survey!$BA44)+ABS(Survey!$BB44)-ABS(Survey!$BC44)-ABS(Survey!$BD44)+Survey!$BE44</f>
        <v>0</v>
      </c>
      <c r="BZ44" s="35">
        <f t="shared" si="22"/>
        <v>0</v>
      </c>
      <c r="CA44" s="17">
        <f t="shared" si="23"/>
        <v>0</v>
      </c>
      <c r="CB44" s="16" t="str">
        <f t="shared" si="24"/>
        <v>Pass</v>
      </c>
      <c r="CC44" s="38" t="b">
        <f>IF(ABS(Survey!$BE44)=0,TRUE,FALSE)</f>
        <v>1</v>
      </c>
      <c r="CD44" s="37" t="b">
        <f>NOT(ISBLANK(Survey!$BF44))</f>
        <v>0</v>
      </c>
      <c r="CE44" t="str">
        <f t="shared" si="25"/>
        <v>Fail</v>
      </c>
      <c r="CF44" s="29">
        <f>Survey!$AV44</f>
        <v>0</v>
      </c>
      <c r="CG44" s="29" cm="1">
        <f t="array" ref="CG44">SUM(SUMIF(Survey!BH44:BO44,{"&gt;0","&lt;0"})*{1,-1})-SUM(SUMIF(Survey!BQ44:BX44,{"&gt;0","&lt;0"})*{1,-1})</f>
        <v>0</v>
      </c>
      <c r="CH44" s="35" t="str">
        <f t="shared" si="26"/>
        <v>No holdings</v>
      </c>
      <c r="CI44">
        <f t="shared" si="27"/>
        <v>0</v>
      </c>
      <c r="CJ44" s="16" t="str">
        <f t="shared" si="28"/>
        <v>Fail</v>
      </c>
      <c r="CK44" s="36">
        <f>Survey!$AV44</f>
        <v>0</v>
      </c>
      <c r="CL44" s="36" cm="1">
        <f t="array" ref="CL44">SUM(SUMIF(Survey!BZ44:CS44,{"&gt;0","&lt;0"})*{1,-1})-SUM(SUMIF(Survey!CU44:DN44,{"&gt;0","&lt;0"})*{1,-1})</f>
        <v>0</v>
      </c>
      <c r="CM44" s="35" t="str">
        <f t="shared" si="29"/>
        <v>No holdings</v>
      </c>
      <c r="CN44" s="17">
        <f t="shared" si="30"/>
        <v>0</v>
      </c>
      <c r="CO44" s="16" t="str">
        <f t="shared" si="31"/>
        <v>Pass</v>
      </c>
      <c r="CP44" s="38" t="b">
        <f>IF(ABS(Survey!$CS44)=0,TRUE,FALSE)</f>
        <v>1</v>
      </c>
      <c r="CQ44" s="37" t="b">
        <f>NOT(ISBLANK(Survey!$CT44))</f>
        <v>0</v>
      </c>
      <c r="CR44" s="16" t="str">
        <f t="shared" si="32"/>
        <v>Pass</v>
      </c>
      <c r="CS44" s="38" t="b">
        <f>IF(ABS(Survey!$DN44)=0,TRUE,FALSE)</f>
        <v>1</v>
      </c>
      <c r="CT44" s="37" t="b">
        <f>NOT(ISBLANK(Survey!$DO44))</f>
        <v>0</v>
      </c>
      <c r="CU44" t="str">
        <f t="shared" si="33"/>
        <v>Pass</v>
      </c>
      <c r="CV44" s="29" cm="1">
        <f t="array" ref="CV44">SUM(SUMIF(Survey!CO44,{"&gt;0","&lt;0"})*{1,-1})+SUM(SUMIF(Survey!DJ44,{"&gt;0","&lt;0"})*{1,-1})</f>
        <v>0</v>
      </c>
      <c r="CW44" s="29">
        <f>SUM(SUMIF(Survey!DQ44:DW44,{"&gt;0","&lt;0"})*{1,-1})+SUM(SUMIF(Survey!DY44:EE44,{"&gt;0","&lt;0"})*{1,-1})</f>
        <v>0</v>
      </c>
      <c r="CX44">
        <f t="shared" si="34"/>
        <v>0</v>
      </c>
      <c r="CY44">
        <f t="shared" si="35"/>
        <v>0</v>
      </c>
      <c r="CZ44" s="16" t="str">
        <f t="shared" si="36"/>
        <v>Pass</v>
      </c>
      <c r="DA44" s="38" t="b">
        <f>IF(ABS(Survey!$DW44)=0,TRUE,FALSE)</f>
        <v>1</v>
      </c>
      <c r="DB44" s="37" t="b">
        <f>NOT(ISBLANK(Survey!DX44))</f>
        <v>0</v>
      </c>
      <c r="DC44" s="16" t="str">
        <f t="shared" si="37"/>
        <v>Pass</v>
      </c>
      <c r="DD44" s="38" t="b">
        <f>IF(ABS(Survey!$EE44)=0,TRUE,FALSE)</f>
        <v>1</v>
      </c>
      <c r="DE44" s="37" t="b">
        <f>NOT(ISBLANK(Survey!$EF44))</f>
        <v>0</v>
      </c>
      <c r="DF44" s="16" t="str">
        <f t="shared" si="38"/>
        <v>Fail</v>
      </c>
      <c r="DG44" s="36">
        <f>SUM(SUMIF(Survey!EL44:EN44,{"&gt;0","&lt;0"})*{1,-1})</f>
        <v>0</v>
      </c>
      <c r="DH44">
        <f t="shared" si="39"/>
        <v>0</v>
      </c>
      <c r="DI44">
        <f t="shared" si="40"/>
        <v>100</v>
      </c>
      <c r="DJ44" s="35" t="b">
        <f>IF(OR(Survey!$M44="ETF",Survey!$M44="ETF, alternative mutual fund",Survey!$M44="Closed-end", Survey!$M44="Split share corp"),TRUE,FALSE)</f>
        <v>0</v>
      </c>
      <c r="DK44" s="16" t="str">
        <f t="shared" si="41"/>
        <v>Fail</v>
      </c>
      <c r="DL44" s="36">
        <f>SUM(SUMIF(Survey!EP44:EV44,{"&gt;0","&lt;0"})*{1,-1})</f>
        <v>0</v>
      </c>
      <c r="DM44">
        <f t="shared" si="42"/>
        <v>0</v>
      </c>
      <c r="DN44" s="17">
        <f t="shared" si="43"/>
        <v>100</v>
      </c>
      <c r="DO44" s="16" t="str">
        <f t="shared" si="44"/>
        <v>Fail</v>
      </c>
      <c r="DP44" s="36">
        <f>SUM(SUMIF(Survey!EX44:FD44,{"&gt;0","&lt;0"})*{1,-1})</f>
        <v>0</v>
      </c>
      <c r="DQ44">
        <f t="shared" si="45"/>
        <v>0</v>
      </c>
      <c r="DR44" s="17">
        <f t="shared" si="46"/>
        <v>100</v>
      </c>
    </row>
    <row r="45" spans="1:122">
      <c r="A45">
        <v>45</v>
      </c>
      <c r="B45" t="str">
        <f t="shared" si="0"/>
        <v>Pass</v>
      </c>
      <c r="C45" t="str">
        <f>IF(COUNTBLANK(Survey!B45:FE45)=$C$2, "Pass", "Fail")</f>
        <v>Pass</v>
      </c>
      <c r="D45" t="str">
        <f t="shared" si="1"/>
        <v>Fail</v>
      </c>
      <c r="E45" t="str">
        <f>IF(OR(ISBLANK(Survey!AJ45),COUNTIF(G45:BB45,"Fail")),"Fail","Pass")</f>
        <v>Fail</v>
      </c>
      <c r="G45" s="16" t="str">
        <f t="shared" si="2"/>
        <v>Fail</v>
      </c>
      <c r="H45" s="177">
        <f>COUNTBLANK(Survey!B45:D45)+COUNTBLANK(Survey!G45)+COUNTBLANK(Survey!I45)+COUNTBLANK(Survey!K45:M45)+COUNTBLANK(Survey!P45)+COUNTBLANK(Survey!S45:U45)+COUNTBLANK(Survey!Y45:AA45)+COUNTBLANK(Survey!AD45:AE45)+COUNTBLANK(Survey!AI45:AI45)</f>
        <v>18</v>
      </c>
      <c r="I45" s="16" t="str">
        <f t="shared" si="3"/>
        <v>Fail</v>
      </c>
      <c r="J45" t="b">
        <f>IF(Survey!E45="No",TRUE,FALSE)</f>
        <v>0</v>
      </c>
      <c r="K45" s="34">
        <f>LEN(Survey!E45)</f>
        <v>0</v>
      </c>
      <c r="L45" s="16" t="str">
        <f t="shared" si="4"/>
        <v>Fail</v>
      </c>
      <c r="M45" t="b">
        <f>IF(Survey!F45="No",TRUE,FALSE)</f>
        <v>0</v>
      </c>
      <c r="N45" s="33">
        <f>LEN(Survey!F45)</f>
        <v>0</v>
      </c>
      <c r="O45" s="16" t="str">
        <f t="shared" si="5"/>
        <v>Pass</v>
      </c>
      <c r="P45" s="34">
        <f>MOD((LEN(Survey!H45)+2),11)</f>
        <v>2</v>
      </c>
      <c r="Q45" s="33" t="str">
        <f>IF(Survey!$L45="Prospectus fund", "Yes", "No")</f>
        <v>No</v>
      </c>
      <c r="R45" s="16" t="str">
        <f t="shared" si="6"/>
        <v>Pass</v>
      </c>
      <c r="S45" s="34">
        <f>MOD((LEN(Survey!J45)+2),11)</f>
        <v>2</v>
      </c>
      <c r="T45" s="35" t="b">
        <f>IF(OR(Survey!$M45="ETF",Survey!$M45="ETF, alternative mutual fund",Survey!$M45="Closed-end", Survey!$M45="Split share corp", Survey!$I45="Yes"),TRUE,FALSE)</f>
        <v>0</v>
      </c>
      <c r="U45" s="16" t="str">
        <f>IFERROR(IF(AND(OR(X45=Y45,Y45 = "Either"),NOT(ISBLANK(Survey!K45))),"Pass","Fail"),"Pass")</f>
        <v>Fail</v>
      </c>
      <c r="V45" s="36" cm="1">
        <f t="array" ref="V45">SUM(SUMIF(Survey!BZ45:CS45,{"&gt;0","&lt;0"})*{1,-1})</f>
        <v>0</v>
      </c>
      <c r="W45" s="38" cm="1">
        <f t="array" ref="W45">SUM(SUMIF(Survey!CC45,{"&gt;0","&lt;0"})*{1,-1})+SUM(SUMIF(Survey!CM45,{"&gt;0","&lt;0"})*{1,-1})</f>
        <v>0</v>
      </c>
      <c r="X45" s="38">
        <f>Survey!K45</f>
        <v>0</v>
      </c>
      <c r="Y45" s="37" t="str">
        <f t="shared" si="7"/>
        <v>Either</v>
      </c>
      <c r="Z45" s="16" t="str">
        <f t="shared" si="8"/>
        <v>Fail</v>
      </c>
      <c r="AA45" s="67" cm="1">
        <f t="array" ref="AA45">SUM(SUMIF(Survey!BZ45:CS45,{"&gt;0","&lt;0"})*{1,-1})+SUM(SUMIF(Survey!CU45:DN45,{"&gt;0","&lt;0"})*{1,-1})</f>
        <v>0</v>
      </c>
      <c r="AB45" s="67">
        <f>IFERROR(AA45/(Survey!$AV45),0)</f>
        <v>0</v>
      </c>
      <c r="AC45" s="128" t="b">
        <f>IF(OR(Survey!$M45="Alternative strategy or hedge",Survey!$M45="Other, illiquid",Survey!$L45="Prospectus fund"),TRUE,FALSE)</f>
        <v>0</v>
      </c>
      <c r="AD45" s="128" t="b">
        <f>NOT(ISBLANK(Survey!$M45))</f>
        <v>0</v>
      </c>
      <c r="AE45" s="16" t="str">
        <f t="shared" si="9"/>
        <v>Pass</v>
      </c>
      <c r="AF45" s="38" t="b">
        <f>NOT(ISNUMBER(SEARCH("Other",Survey!$P45)))</f>
        <v>1</v>
      </c>
      <c r="AG45" s="37" t="b">
        <f>NOT(ISBLANK(Survey!$Q45))</f>
        <v>0</v>
      </c>
      <c r="AH45" s="16" t="str">
        <f t="shared" si="10"/>
        <v>Pass</v>
      </c>
      <c r="AI45" s="143">
        <f>COUNTBLANK(Survey!$W45)</f>
        <v>1</v>
      </c>
      <c r="AJ45" s="67">
        <f>IF(AND(Survey!L45&lt;&gt;"Exempt fund",OR(Survey!$M45="ETF",Survey!$M45="ETF, alternative mutual fund",Survey!$M45="Mutual fund",Survey!$M45="Alternative mutual fund",Survey!$M45="Money market")),1,0)</f>
        <v>0</v>
      </c>
      <c r="AK45" s="16" t="str">
        <f t="shared" si="11"/>
        <v>Pass</v>
      </c>
      <c r="AL45" s="38" t="b">
        <f>NOT(ISNUMBER(SEARCH("Yes",Survey!$AA45)))</f>
        <v>1</v>
      </c>
      <c r="AM45" s="37" t="b">
        <f>IF(COUNTBLANK(Survey!$AB45:$AC45)=0,TRUE, FALSE)</f>
        <v>0</v>
      </c>
      <c r="AN45" s="16" t="str">
        <f t="shared" si="12"/>
        <v>Pass</v>
      </c>
      <c r="AO45" s="38" t="b">
        <f>NOT(ISNUMBER(SEARCH("Yes",Survey!$AD45)))</f>
        <v>1</v>
      </c>
      <c r="AP45" s="37" t="b">
        <f>NOT(ISBLANK(Survey!$AF45))</f>
        <v>0</v>
      </c>
      <c r="AQ45" s="16" t="str">
        <f t="shared" si="13"/>
        <v>Pass</v>
      </c>
      <c r="AR45" s="38" t="b">
        <f>NOT(OR(ISNUMBER(SEARCH("Other",Survey!$AF45)),ISNUMBER(SEARCH("Multiple",Survey!$AF45))))</f>
        <v>1</v>
      </c>
      <c r="AS45" s="37" t="b">
        <f>NOT(ISBLANK(Survey!$AG45))</f>
        <v>0</v>
      </c>
      <c r="AT45" s="16" t="str">
        <f t="shared" si="14"/>
        <v>Fail</v>
      </c>
      <c r="AU45" s="143">
        <f>IF(ABS(Survey!$AV45)&gt;0, 1,0)</f>
        <v>0</v>
      </c>
      <c r="AV45" s="143">
        <f>IF(COUNTBLANK(Survey!$AJ45)=0,1,0)</f>
        <v>0</v>
      </c>
      <c r="AW45" s="16" t="str">
        <f t="shared" si="15"/>
        <v>Pass</v>
      </c>
      <c r="AX45" s="143">
        <f>IF(ISBLANK(Survey!$AJ45),0,1)</f>
        <v>0</v>
      </c>
      <c r="AY45" s="165">
        <f>COUNTBLANK(Survey!$AK45)</f>
        <v>1</v>
      </c>
      <c r="AZ45" s="16" t="str">
        <f t="shared" si="16"/>
        <v>Pass</v>
      </c>
      <c r="BA45" s="143">
        <f>IF(OR(Survey!$AK45="Closed",ISBLANK(Survey!$AK45)),0,1)</f>
        <v>0</v>
      </c>
      <c r="BB45" s="165">
        <f>IF(ISBLANK(Survey!$AL45),1,0)</f>
        <v>1</v>
      </c>
      <c r="BC45" s="147" t="str" cm="1">
        <f t="array" ref="BC45">IF(OR(IF(OR($BE45+$BF45 = 2, $BG45=1), FALSE, TRUE), AND($BD45:$BD45 = 0)),"Pass","Fail")</f>
        <v>Pass</v>
      </c>
      <c r="BD45" s="143">
        <f>COUNTBLANK(Survey!$AM45:$AO45)</f>
        <v>3</v>
      </c>
      <c r="BE45" s="143">
        <f>IF(Survey!$I45="Yes",1,0)</f>
        <v>0</v>
      </c>
      <c r="BF45" s="143">
        <f>IF(OR(Survey!$M45="Mutual fund",Survey!$M45="Alternative mutual fund",Survey!$M45="Money market"),1,0)</f>
        <v>0</v>
      </c>
      <c r="BG45" s="148">
        <f>IF(OR(Survey!$M45="ETF",Survey!$M45="ETF, alternative mutual fund"),1,0)</f>
        <v>0</v>
      </c>
      <c r="BH45" s="16" t="str">
        <f t="shared" si="17"/>
        <v>Pass</v>
      </c>
      <c r="BI45" s="38" t="b">
        <f>OR(ISNUMBER(SEARCH("Yes",Survey!$AO45)),ISBLANK(Survey!$AO45))</f>
        <v>1</v>
      </c>
      <c r="BJ45" s="67" t="b">
        <f>NOT(ISBLANK(Survey!$AP45))</f>
        <v>0</v>
      </c>
      <c r="BK45" s="16" t="str">
        <f t="shared" si="18"/>
        <v>Pass</v>
      </c>
      <c r="BL45" s="143">
        <f>IF(Survey!$AW45=0, 0,1)</f>
        <v>0</v>
      </c>
      <c r="BM45" s="67">
        <f>Survey!$AQ45</f>
        <v>0</v>
      </c>
      <c r="BN45" s="67">
        <f>IFERROR((Survey!$AX45-ABS(Survey!$AY45)-ABS(Survey!$BD45))/Survey!$AW45,0)</f>
        <v>0</v>
      </c>
      <c r="BO45" s="67">
        <f>IF(AND($BM45&gt;$BN45-0.2,$BM45&lt;$BN45+0.2,ISBLANK(Survey!$AQ45)=FALSE),0,1)</f>
        <v>1</v>
      </c>
      <c r="BP45" s="165">
        <f>IF(ISBLANK(Survey!$AR45),1,0)</f>
        <v>1</v>
      </c>
      <c r="BQ45" s="16" t="str">
        <f t="shared" si="19"/>
        <v>Pass</v>
      </c>
      <c r="BR45" s="143">
        <f>IF(Survey!$AW45=0, 0,1)</f>
        <v>0</v>
      </c>
      <c r="BS45" s="67">
        <f>IF(AND(Survey!$AS45&gt;=0,Survey!$AS45&lt;=0.2,Survey!$AS45&lt;&gt;""),0,1)</f>
        <v>1</v>
      </c>
      <c r="BT45" s="143">
        <f>IF(ISBLANK(Survey!$AT45),1,0)</f>
        <v>1</v>
      </c>
      <c r="BU45" s="16" t="str">
        <f t="shared" si="20"/>
        <v>Fail</v>
      </c>
      <c r="BV45" s="165">
        <f>Survey!$AU45</f>
        <v>0</v>
      </c>
      <c r="BW45" s="16" t="str">
        <f t="shared" si="21"/>
        <v>Pass</v>
      </c>
      <c r="BX45" s="36">
        <f>Survey!$AV45</f>
        <v>0</v>
      </c>
      <c r="BY45" s="176">
        <f>Survey!$AW45+Survey!$AX45-ABS(Survey!$AY45)+ABS(Survey!$AZ45)-ABS(Survey!$BA45)+ABS(Survey!$BB45)-ABS(Survey!$BC45)-ABS(Survey!$BD45)+Survey!$BE45</f>
        <v>0</v>
      </c>
      <c r="BZ45" s="35">
        <f t="shared" si="22"/>
        <v>0</v>
      </c>
      <c r="CA45" s="17">
        <f t="shared" si="23"/>
        <v>0</v>
      </c>
      <c r="CB45" s="16" t="str">
        <f t="shared" si="24"/>
        <v>Pass</v>
      </c>
      <c r="CC45" s="38" t="b">
        <f>IF(ABS(Survey!$BE45)=0,TRUE,FALSE)</f>
        <v>1</v>
      </c>
      <c r="CD45" s="37" t="b">
        <f>NOT(ISBLANK(Survey!$BF45))</f>
        <v>0</v>
      </c>
      <c r="CE45" t="str">
        <f t="shared" si="25"/>
        <v>Fail</v>
      </c>
      <c r="CF45" s="29">
        <f>Survey!$AV45</f>
        <v>0</v>
      </c>
      <c r="CG45" s="29" cm="1">
        <f t="array" ref="CG45">SUM(SUMIF(Survey!BH45:BO45,{"&gt;0","&lt;0"})*{1,-1})-SUM(SUMIF(Survey!BQ45:BX45,{"&gt;0","&lt;0"})*{1,-1})</f>
        <v>0</v>
      </c>
      <c r="CH45" s="35" t="str">
        <f t="shared" si="26"/>
        <v>No holdings</v>
      </c>
      <c r="CI45">
        <f t="shared" si="27"/>
        <v>0</v>
      </c>
      <c r="CJ45" s="16" t="str">
        <f t="shared" si="28"/>
        <v>Fail</v>
      </c>
      <c r="CK45" s="36">
        <f>Survey!$AV45</f>
        <v>0</v>
      </c>
      <c r="CL45" s="36" cm="1">
        <f t="array" ref="CL45">SUM(SUMIF(Survey!BZ45:CS45,{"&gt;0","&lt;0"})*{1,-1})-SUM(SUMIF(Survey!CU45:DN45,{"&gt;0","&lt;0"})*{1,-1})</f>
        <v>0</v>
      </c>
      <c r="CM45" s="35" t="str">
        <f t="shared" si="29"/>
        <v>No holdings</v>
      </c>
      <c r="CN45" s="17">
        <f t="shared" si="30"/>
        <v>0</v>
      </c>
      <c r="CO45" s="16" t="str">
        <f t="shared" si="31"/>
        <v>Pass</v>
      </c>
      <c r="CP45" s="38" t="b">
        <f>IF(ABS(Survey!$CS45)=0,TRUE,FALSE)</f>
        <v>1</v>
      </c>
      <c r="CQ45" s="37" t="b">
        <f>NOT(ISBLANK(Survey!$CT45))</f>
        <v>0</v>
      </c>
      <c r="CR45" s="16" t="str">
        <f t="shared" si="32"/>
        <v>Pass</v>
      </c>
      <c r="CS45" s="38" t="b">
        <f>IF(ABS(Survey!$DN45)=0,TRUE,FALSE)</f>
        <v>1</v>
      </c>
      <c r="CT45" s="37" t="b">
        <f>NOT(ISBLANK(Survey!$DO45))</f>
        <v>0</v>
      </c>
      <c r="CU45" t="str">
        <f t="shared" si="33"/>
        <v>Pass</v>
      </c>
      <c r="CV45" s="29" cm="1">
        <f t="array" ref="CV45">SUM(SUMIF(Survey!CO45,{"&gt;0","&lt;0"})*{1,-1})+SUM(SUMIF(Survey!DJ45,{"&gt;0","&lt;0"})*{1,-1})</f>
        <v>0</v>
      </c>
      <c r="CW45" s="29">
        <f>SUM(SUMIF(Survey!DQ45:DW45,{"&gt;0","&lt;0"})*{1,-1})+SUM(SUMIF(Survey!DY45:EE45,{"&gt;0","&lt;0"})*{1,-1})</f>
        <v>0</v>
      </c>
      <c r="CX45">
        <f t="shared" si="34"/>
        <v>0</v>
      </c>
      <c r="CY45">
        <f t="shared" si="35"/>
        <v>0</v>
      </c>
      <c r="CZ45" s="16" t="str">
        <f t="shared" si="36"/>
        <v>Pass</v>
      </c>
      <c r="DA45" s="38" t="b">
        <f>IF(ABS(Survey!$DW45)=0,TRUE,FALSE)</f>
        <v>1</v>
      </c>
      <c r="DB45" s="37" t="b">
        <f>NOT(ISBLANK(Survey!DX45))</f>
        <v>0</v>
      </c>
      <c r="DC45" s="16" t="str">
        <f t="shared" si="37"/>
        <v>Pass</v>
      </c>
      <c r="DD45" s="38" t="b">
        <f>IF(ABS(Survey!$EE45)=0,TRUE,FALSE)</f>
        <v>1</v>
      </c>
      <c r="DE45" s="37" t="b">
        <f>NOT(ISBLANK(Survey!$EF45))</f>
        <v>0</v>
      </c>
      <c r="DF45" s="16" t="str">
        <f t="shared" si="38"/>
        <v>Fail</v>
      </c>
      <c r="DG45" s="36">
        <f>SUM(SUMIF(Survey!EL45:EN45,{"&gt;0","&lt;0"})*{1,-1})</f>
        <v>0</v>
      </c>
      <c r="DH45">
        <f t="shared" si="39"/>
        <v>0</v>
      </c>
      <c r="DI45">
        <f t="shared" si="40"/>
        <v>100</v>
      </c>
      <c r="DJ45" s="35" t="b">
        <f>IF(OR(Survey!$M45="ETF",Survey!$M45="ETF, alternative mutual fund",Survey!$M45="Closed-end", Survey!$M45="Split share corp"),TRUE,FALSE)</f>
        <v>0</v>
      </c>
      <c r="DK45" s="16" t="str">
        <f t="shared" si="41"/>
        <v>Fail</v>
      </c>
      <c r="DL45" s="36">
        <f>SUM(SUMIF(Survey!EP45:EV45,{"&gt;0","&lt;0"})*{1,-1})</f>
        <v>0</v>
      </c>
      <c r="DM45">
        <f t="shared" si="42"/>
        <v>0</v>
      </c>
      <c r="DN45" s="17">
        <f t="shared" si="43"/>
        <v>100</v>
      </c>
      <c r="DO45" s="16" t="str">
        <f t="shared" si="44"/>
        <v>Fail</v>
      </c>
      <c r="DP45" s="36">
        <f>SUM(SUMIF(Survey!EX45:FD45,{"&gt;0","&lt;0"})*{1,-1})</f>
        <v>0</v>
      </c>
      <c r="DQ45">
        <f t="shared" si="45"/>
        <v>0</v>
      </c>
      <c r="DR45" s="17">
        <f t="shared" si="46"/>
        <v>100</v>
      </c>
    </row>
    <row r="46" spans="1:122">
      <c r="A46">
        <v>46</v>
      </c>
      <c r="B46" t="str">
        <f t="shared" si="0"/>
        <v>Pass</v>
      </c>
      <c r="C46" t="str">
        <f>IF(COUNTBLANK(Survey!B46:FE46)=$C$2, "Pass", "Fail")</f>
        <v>Pass</v>
      </c>
      <c r="D46" t="str">
        <f t="shared" si="1"/>
        <v>Fail</v>
      </c>
      <c r="E46" t="str">
        <f>IF(OR(ISBLANK(Survey!AJ46),COUNTIF(G46:BB46,"Fail")),"Fail","Pass")</f>
        <v>Fail</v>
      </c>
      <c r="G46" s="16" t="str">
        <f t="shared" si="2"/>
        <v>Fail</v>
      </c>
      <c r="H46" s="177">
        <f>COUNTBLANK(Survey!B46:D46)+COUNTBLANK(Survey!G46)+COUNTBLANK(Survey!I46)+COUNTBLANK(Survey!K46:M46)+COUNTBLANK(Survey!P46)+COUNTBLANK(Survey!S46:U46)+COUNTBLANK(Survey!Y46:AA46)+COUNTBLANK(Survey!AD46:AE46)+COUNTBLANK(Survey!AI46:AI46)</f>
        <v>18</v>
      </c>
      <c r="I46" s="16" t="str">
        <f t="shared" si="3"/>
        <v>Fail</v>
      </c>
      <c r="J46" t="b">
        <f>IF(Survey!E46="No",TRUE,FALSE)</f>
        <v>0</v>
      </c>
      <c r="K46" s="34">
        <f>LEN(Survey!E46)</f>
        <v>0</v>
      </c>
      <c r="L46" s="16" t="str">
        <f t="shared" si="4"/>
        <v>Fail</v>
      </c>
      <c r="M46" t="b">
        <f>IF(Survey!F46="No",TRUE,FALSE)</f>
        <v>0</v>
      </c>
      <c r="N46" s="33">
        <f>LEN(Survey!F46)</f>
        <v>0</v>
      </c>
      <c r="O46" s="16" t="str">
        <f t="shared" si="5"/>
        <v>Pass</v>
      </c>
      <c r="P46" s="34">
        <f>MOD((LEN(Survey!H46)+2),11)</f>
        <v>2</v>
      </c>
      <c r="Q46" s="33" t="str">
        <f>IF(Survey!$L46="Prospectus fund", "Yes", "No")</f>
        <v>No</v>
      </c>
      <c r="R46" s="16" t="str">
        <f t="shared" si="6"/>
        <v>Pass</v>
      </c>
      <c r="S46" s="34">
        <f>MOD((LEN(Survey!J46)+2),11)</f>
        <v>2</v>
      </c>
      <c r="T46" s="35" t="b">
        <f>IF(OR(Survey!$M46="ETF",Survey!$M46="ETF, alternative mutual fund",Survey!$M46="Closed-end", Survey!$M46="Split share corp", Survey!$I46="Yes"),TRUE,FALSE)</f>
        <v>0</v>
      </c>
      <c r="U46" s="16" t="str">
        <f>IFERROR(IF(AND(OR(X46=Y46,Y46 = "Either"),NOT(ISBLANK(Survey!K46))),"Pass","Fail"),"Pass")</f>
        <v>Fail</v>
      </c>
      <c r="V46" s="36" cm="1">
        <f t="array" ref="V46">SUM(SUMIF(Survey!BZ46:CS46,{"&gt;0","&lt;0"})*{1,-1})</f>
        <v>0</v>
      </c>
      <c r="W46" s="38" cm="1">
        <f t="array" ref="W46">SUM(SUMIF(Survey!CC46,{"&gt;0","&lt;0"})*{1,-1})+SUM(SUMIF(Survey!CM46,{"&gt;0","&lt;0"})*{1,-1})</f>
        <v>0</v>
      </c>
      <c r="X46" s="38">
        <f>Survey!K46</f>
        <v>0</v>
      </c>
      <c r="Y46" s="37" t="str">
        <f t="shared" si="7"/>
        <v>Either</v>
      </c>
      <c r="Z46" s="16" t="str">
        <f t="shared" si="8"/>
        <v>Fail</v>
      </c>
      <c r="AA46" s="67" cm="1">
        <f t="array" ref="AA46">SUM(SUMIF(Survey!BZ46:CS46,{"&gt;0","&lt;0"})*{1,-1})+SUM(SUMIF(Survey!CU46:DN46,{"&gt;0","&lt;0"})*{1,-1})</f>
        <v>0</v>
      </c>
      <c r="AB46" s="67">
        <f>IFERROR(AA46/(Survey!$AV46),0)</f>
        <v>0</v>
      </c>
      <c r="AC46" s="128" t="b">
        <f>IF(OR(Survey!$M46="Alternative strategy or hedge",Survey!$M46="Other, illiquid",Survey!$L46="Prospectus fund"),TRUE,FALSE)</f>
        <v>0</v>
      </c>
      <c r="AD46" s="128" t="b">
        <f>NOT(ISBLANK(Survey!$M46))</f>
        <v>0</v>
      </c>
      <c r="AE46" s="16" t="str">
        <f t="shared" si="9"/>
        <v>Pass</v>
      </c>
      <c r="AF46" s="38" t="b">
        <f>NOT(ISNUMBER(SEARCH("Other",Survey!$P46)))</f>
        <v>1</v>
      </c>
      <c r="AG46" s="37" t="b">
        <f>NOT(ISBLANK(Survey!$Q46))</f>
        <v>0</v>
      </c>
      <c r="AH46" s="16" t="str">
        <f t="shared" si="10"/>
        <v>Pass</v>
      </c>
      <c r="AI46" s="143">
        <f>COUNTBLANK(Survey!$W46)</f>
        <v>1</v>
      </c>
      <c r="AJ46" s="67">
        <f>IF(AND(Survey!L46&lt;&gt;"Exempt fund",OR(Survey!$M46="ETF",Survey!$M46="ETF, alternative mutual fund",Survey!$M46="Mutual fund",Survey!$M46="Alternative mutual fund",Survey!$M46="Money market")),1,0)</f>
        <v>0</v>
      </c>
      <c r="AK46" s="16" t="str">
        <f t="shared" si="11"/>
        <v>Pass</v>
      </c>
      <c r="AL46" s="38" t="b">
        <f>NOT(ISNUMBER(SEARCH("Yes",Survey!$AA46)))</f>
        <v>1</v>
      </c>
      <c r="AM46" s="37" t="b">
        <f>IF(COUNTBLANK(Survey!$AB46:$AC46)=0,TRUE, FALSE)</f>
        <v>0</v>
      </c>
      <c r="AN46" s="16" t="str">
        <f t="shared" si="12"/>
        <v>Pass</v>
      </c>
      <c r="AO46" s="38" t="b">
        <f>NOT(ISNUMBER(SEARCH("Yes",Survey!$AD46)))</f>
        <v>1</v>
      </c>
      <c r="AP46" s="37" t="b">
        <f>NOT(ISBLANK(Survey!$AF46))</f>
        <v>0</v>
      </c>
      <c r="AQ46" s="16" t="str">
        <f t="shared" si="13"/>
        <v>Pass</v>
      </c>
      <c r="AR46" s="38" t="b">
        <f>NOT(OR(ISNUMBER(SEARCH("Other",Survey!$AF46)),ISNUMBER(SEARCH("Multiple",Survey!$AF46))))</f>
        <v>1</v>
      </c>
      <c r="AS46" s="37" t="b">
        <f>NOT(ISBLANK(Survey!$AG46))</f>
        <v>0</v>
      </c>
      <c r="AT46" s="16" t="str">
        <f t="shared" si="14"/>
        <v>Fail</v>
      </c>
      <c r="AU46" s="143">
        <f>IF(ABS(Survey!$AV46)&gt;0, 1,0)</f>
        <v>0</v>
      </c>
      <c r="AV46" s="143">
        <f>IF(COUNTBLANK(Survey!$AJ46)=0,1,0)</f>
        <v>0</v>
      </c>
      <c r="AW46" s="16" t="str">
        <f t="shared" si="15"/>
        <v>Pass</v>
      </c>
      <c r="AX46" s="143">
        <f>IF(ISBLANK(Survey!$AJ46),0,1)</f>
        <v>0</v>
      </c>
      <c r="AY46" s="165">
        <f>COUNTBLANK(Survey!$AK46)</f>
        <v>1</v>
      </c>
      <c r="AZ46" s="16" t="str">
        <f t="shared" si="16"/>
        <v>Pass</v>
      </c>
      <c r="BA46" s="143">
        <f>IF(OR(Survey!$AK46="Closed",ISBLANK(Survey!$AK46)),0,1)</f>
        <v>0</v>
      </c>
      <c r="BB46" s="165">
        <f>IF(ISBLANK(Survey!$AL46),1,0)</f>
        <v>1</v>
      </c>
      <c r="BC46" s="147" t="str" cm="1">
        <f t="array" ref="BC46">IF(OR(IF(OR($BE46+$BF46 = 2, $BG46=1), FALSE, TRUE), AND($BD46:$BD46 = 0)),"Pass","Fail")</f>
        <v>Pass</v>
      </c>
      <c r="BD46" s="143">
        <f>COUNTBLANK(Survey!$AM46:$AO46)</f>
        <v>3</v>
      </c>
      <c r="BE46" s="143">
        <f>IF(Survey!$I46="Yes",1,0)</f>
        <v>0</v>
      </c>
      <c r="BF46" s="143">
        <f>IF(OR(Survey!$M46="Mutual fund",Survey!$M46="Alternative mutual fund",Survey!$M46="Money market"),1,0)</f>
        <v>0</v>
      </c>
      <c r="BG46" s="148">
        <f>IF(OR(Survey!$M46="ETF",Survey!$M46="ETF, alternative mutual fund"),1,0)</f>
        <v>0</v>
      </c>
      <c r="BH46" s="16" t="str">
        <f t="shared" si="17"/>
        <v>Pass</v>
      </c>
      <c r="BI46" s="38" t="b">
        <f>OR(ISNUMBER(SEARCH("Yes",Survey!$AO46)),ISBLANK(Survey!$AO46))</f>
        <v>1</v>
      </c>
      <c r="BJ46" s="67" t="b">
        <f>NOT(ISBLANK(Survey!$AP46))</f>
        <v>0</v>
      </c>
      <c r="BK46" s="16" t="str">
        <f t="shared" si="18"/>
        <v>Pass</v>
      </c>
      <c r="BL46" s="143">
        <f>IF(Survey!$AW46=0, 0,1)</f>
        <v>0</v>
      </c>
      <c r="BM46" s="67">
        <f>Survey!$AQ46</f>
        <v>0</v>
      </c>
      <c r="BN46" s="67">
        <f>IFERROR((Survey!$AX46-ABS(Survey!$AY46)-ABS(Survey!$BD46))/Survey!$AW46,0)</f>
        <v>0</v>
      </c>
      <c r="BO46" s="67">
        <f>IF(AND($BM46&gt;$BN46-0.2,$BM46&lt;$BN46+0.2,ISBLANK(Survey!$AQ46)=FALSE),0,1)</f>
        <v>1</v>
      </c>
      <c r="BP46" s="165">
        <f>IF(ISBLANK(Survey!$AR46),1,0)</f>
        <v>1</v>
      </c>
      <c r="BQ46" s="16" t="str">
        <f t="shared" si="19"/>
        <v>Pass</v>
      </c>
      <c r="BR46" s="143">
        <f>IF(Survey!$AW46=0, 0,1)</f>
        <v>0</v>
      </c>
      <c r="BS46" s="67">
        <f>IF(AND(Survey!$AS46&gt;=0,Survey!$AS46&lt;=0.2,Survey!$AS46&lt;&gt;""),0,1)</f>
        <v>1</v>
      </c>
      <c r="BT46" s="143">
        <f>IF(ISBLANK(Survey!$AT46),1,0)</f>
        <v>1</v>
      </c>
      <c r="BU46" s="16" t="str">
        <f t="shared" si="20"/>
        <v>Fail</v>
      </c>
      <c r="BV46" s="165">
        <f>Survey!$AU46</f>
        <v>0</v>
      </c>
      <c r="BW46" s="16" t="str">
        <f t="shared" si="21"/>
        <v>Pass</v>
      </c>
      <c r="BX46" s="36">
        <f>Survey!$AV46</f>
        <v>0</v>
      </c>
      <c r="BY46" s="176">
        <f>Survey!$AW46+Survey!$AX46-ABS(Survey!$AY46)+ABS(Survey!$AZ46)-ABS(Survey!$BA46)+ABS(Survey!$BB46)-ABS(Survey!$BC46)-ABS(Survey!$BD46)+Survey!$BE46</f>
        <v>0</v>
      </c>
      <c r="BZ46" s="35">
        <f t="shared" si="22"/>
        <v>0</v>
      </c>
      <c r="CA46" s="17">
        <f t="shared" si="23"/>
        <v>0</v>
      </c>
      <c r="CB46" s="16" t="str">
        <f t="shared" si="24"/>
        <v>Pass</v>
      </c>
      <c r="CC46" s="38" t="b">
        <f>IF(ABS(Survey!$BE46)=0,TRUE,FALSE)</f>
        <v>1</v>
      </c>
      <c r="CD46" s="37" t="b">
        <f>NOT(ISBLANK(Survey!$BF46))</f>
        <v>0</v>
      </c>
      <c r="CE46" t="str">
        <f t="shared" si="25"/>
        <v>Fail</v>
      </c>
      <c r="CF46" s="29">
        <f>Survey!$AV46</f>
        <v>0</v>
      </c>
      <c r="CG46" s="29" cm="1">
        <f t="array" ref="CG46">SUM(SUMIF(Survey!BH46:BO46,{"&gt;0","&lt;0"})*{1,-1})-SUM(SUMIF(Survey!BQ46:BX46,{"&gt;0","&lt;0"})*{1,-1})</f>
        <v>0</v>
      </c>
      <c r="CH46" s="35" t="str">
        <f t="shared" si="26"/>
        <v>No holdings</v>
      </c>
      <c r="CI46">
        <f t="shared" si="27"/>
        <v>0</v>
      </c>
      <c r="CJ46" s="16" t="str">
        <f t="shared" si="28"/>
        <v>Fail</v>
      </c>
      <c r="CK46" s="36">
        <f>Survey!$AV46</f>
        <v>0</v>
      </c>
      <c r="CL46" s="36" cm="1">
        <f t="array" ref="CL46">SUM(SUMIF(Survey!BZ46:CS46,{"&gt;0","&lt;0"})*{1,-1})-SUM(SUMIF(Survey!CU46:DN46,{"&gt;0","&lt;0"})*{1,-1})</f>
        <v>0</v>
      </c>
      <c r="CM46" s="35" t="str">
        <f t="shared" si="29"/>
        <v>No holdings</v>
      </c>
      <c r="CN46" s="17">
        <f t="shared" si="30"/>
        <v>0</v>
      </c>
      <c r="CO46" s="16" t="str">
        <f t="shared" si="31"/>
        <v>Pass</v>
      </c>
      <c r="CP46" s="38" t="b">
        <f>IF(ABS(Survey!$CS46)=0,TRUE,FALSE)</f>
        <v>1</v>
      </c>
      <c r="CQ46" s="37" t="b">
        <f>NOT(ISBLANK(Survey!$CT46))</f>
        <v>0</v>
      </c>
      <c r="CR46" s="16" t="str">
        <f t="shared" si="32"/>
        <v>Pass</v>
      </c>
      <c r="CS46" s="38" t="b">
        <f>IF(ABS(Survey!$DN46)=0,TRUE,FALSE)</f>
        <v>1</v>
      </c>
      <c r="CT46" s="37" t="b">
        <f>NOT(ISBLANK(Survey!$DO46))</f>
        <v>0</v>
      </c>
      <c r="CU46" t="str">
        <f t="shared" si="33"/>
        <v>Pass</v>
      </c>
      <c r="CV46" s="29" cm="1">
        <f t="array" ref="CV46">SUM(SUMIF(Survey!CO46,{"&gt;0","&lt;0"})*{1,-1})+SUM(SUMIF(Survey!DJ46,{"&gt;0","&lt;0"})*{1,-1})</f>
        <v>0</v>
      </c>
      <c r="CW46" s="29">
        <f>SUM(SUMIF(Survey!DQ46:DW46,{"&gt;0","&lt;0"})*{1,-1})+SUM(SUMIF(Survey!DY46:EE46,{"&gt;0","&lt;0"})*{1,-1})</f>
        <v>0</v>
      </c>
      <c r="CX46">
        <f t="shared" si="34"/>
        <v>0</v>
      </c>
      <c r="CY46">
        <f t="shared" si="35"/>
        <v>0</v>
      </c>
      <c r="CZ46" s="16" t="str">
        <f t="shared" si="36"/>
        <v>Pass</v>
      </c>
      <c r="DA46" s="38" t="b">
        <f>IF(ABS(Survey!$DW46)=0,TRUE,FALSE)</f>
        <v>1</v>
      </c>
      <c r="DB46" s="37" t="b">
        <f>NOT(ISBLANK(Survey!DX46))</f>
        <v>0</v>
      </c>
      <c r="DC46" s="16" t="str">
        <f t="shared" si="37"/>
        <v>Pass</v>
      </c>
      <c r="DD46" s="38" t="b">
        <f>IF(ABS(Survey!$EE46)=0,TRUE,FALSE)</f>
        <v>1</v>
      </c>
      <c r="DE46" s="37" t="b">
        <f>NOT(ISBLANK(Survey!$EF46))</f>
        <v>0</v>
      </c>
      <c r="DF46" s="16" t="str">
        <f t="shared" si="38"/>
        <v>Fail</v>
      </c>
      <c r="DG46" s="36">
        <f>SUM(SUMIF(Survey!EL46:EN46,{"&gt;0","&lt;0"})*{1,-1})</f>
        <v>0</v>
      </c>
      <c r="DH46">
        <f t="shared" si="39"/>
        <v>0</v>
      </c>
      <c r="DI46">
        <f t="shared" si="40"/>
        <v>100</v>
      </c>
      <c r="DJ46" s="35" t="b">
        <f>IF(OR(Survey!$M46="ETF",Survey!$M46="ETF, alternative mutual fund",Survey!$M46="Closed-end", Survey!$M46="Split share corp"),TRUE,FALSE)</f>
        <v>0</v>
      </c>
      <c r="DK46" s="16" t="str">
        <f t="shared" si="41"/>
        <v>Fail</v>
      </c>
      <c r="DL46" s="36">
        <f>SUM(SUMIF(Survey!EP46:EV46,{"&gt;0","&lt;0"})*{1,-1})</f>
        <v>0</v>
      </c>
      <c r="DM46">
        <f t="shared" si="42"/>
        <v>0</v>
      </c>
      <c r="DN46" s="17">
        <f t="shared" si="43"/>
        <v>100</v>
      </c>
      <c r="DO46" s="16" t="str">
        <f t="shared" si="44"/>
        <v>Fail</v>
      </c>
      <c r="DP46" s="36">
        <f>SUM(SUMIF(Survey!EX46:FD46,{"&gt;0","&lt;0"})*{1,-1})</f>
        <v>0</v>
      </c>
      <c r="DQ46">
        <f t="shared" si="45"/>
        <v>0</v>
      </c>
      <c r="DR46" s="17">
        <f t="shared" si="46"/>
        <v>100</v>
      </c>
    </row>
    <row r="47" spans="1:122">
      <c r="A47">
        <v>47</v>
      </c>
      <c r="B47" t="str">
        <f t="shared" si="0"/>
        <v>Pass</v>
      </c>
      <c r="C47" t="str">
        <f>IF(COUNTBLANK(Survey!B47:FE47)=$C$2, "Pass", "Fail")</f>
        <v>Pass</v>
      </c>
      <c r="D47" t="str">
        <f t="shared" si="1"/>
        <v>Fail</v>
      </c>
      <c r="E47" t="str">
        <f>IF(OR(ISBLANK(Survey!AJ47),COUNTIF(G47:BB47,"Fail")),"Fail","Pass")</f>
        <v>Fail</v>
      </c>
      <c r="G47" s="16" t="str">
        <f t="shared" si="2"/>
        <v>Fail</v>
      </c>
      <c r="H47" s="177">
        <f>COUNTBLANK(Survey!B47:D47)+COUNTBLANK(Survey!G47)+COUNTBLANK(Survey!I47)+COUNTBLANK(Survey!K47:M47)+COUNTBLANK(Survey!P47)+COUNTBLANK(Survey!S47:U47)+COUNTBLANK(Survey!Y47:AA47)+COUNTBLANK(Survey!AD47:AE47)+COUNTBLANK(Survey!AI47:AI47)</f>
        <v>18</v>
      </c>
      <c r="I47" s="16" t="str">
        <f t="shared" si="3"/>
        <v>Fail</v>
      </c>
      <c r="J47" t="b">
        <f>IF(Survey!E47="No",TRUE,FALSE)</f>
        <v>0</v>
      </c>
      <c r="K47" s="34">
        <f>LEN(Survey!E47)</f>
        <v>0</v>
      </c>
      <c r="L47" s="16" t="str">
        <f t="shared" si="4"/>
        <v>Fail</v>
      </c>
      <c r="M47" t="b">
        <f>IF(Survey!F47="No",TRUE,FALSE)</f>
        <v>0</v>
      </c>
      <c r="N47" s="33">
        <f>LEN(Survey!F47)</f>
        <v>0</v>
      </c>
      <c r="O47" s="16" t="str">
        <f t="shared" si="5"/>
        <v>Pass</v>
      </c>
      <c r="P47" s="34">
        <f>MOD((LEN(Survey!H47)+2),11)</f>
        <v>2</v>
      </c>
      <c r="Q47" s="33" t="str">
        <f>IF(Survey!$L47="Prospectus fund", "Yes", "No")</f>
        <v>No</v>
      </c>
      <c r="R47" s="16" t="str">
        <f t="shared" si="6"/>
        <v>Pass</v>
      </c>
      <c r="S47" s="34">
        <f>MOD((LEN(Survey!J47)+2),11)</f>
        <v>2</v>
      </c>
      <c r="T47" s="35" t="b">
        <f>IF(OR(Survey!$M47="ETF",Survey!$M47="ETF, alternative mutual fund",Survey!$M47="Closed-end", Survey!$M47="Split share corp", Survey!$I47="Yes"),TRUE,FALSE)</f>
        <v>0</v>
      </c>
      <c r="U47" s="16" t="str">
        <f>IFERROR(IF(AND(OR(X47=Y47,Y47 = "Either"),NOT(ISBLANK(Survey!K47))),"Pass","Fail"),"Pass")</f>
        <v>Fail</v>
      </c>
      <c r="V47" s="36" cm="1">
        <f t="array" ref="V47">SUM(SUMIF(Survey!BZ47:CS47,{"&gt;0","&lt;0"})*{1,-1})</f>
        <v>0</v>
      </c>
      <c r="W47" s="38" cm="1">
        <f t="array" ref="W47">SUM(SUMIF(Survey!CC47,{"&gt;0","&lt;0"})*{1,-1})+SUM(SUMIF(Survey!CM47,{"&gt;0","&lt;0"})*{1,-1})</f>
        <v>0</v>
      </c>
      <c r="X47" s="38">
        <f>Survey!K47</f>
        <v>0</v>
      </c>
      <c r="Y47" s="37" t="str">
        <f t="shared" si="7"/>
        <v>Either</v>
      </c>
      <c r="Z47" s="16" t="str">
        <f t="shared" si="8"/>
        <v>Fail</v>
      </c>
      <c r="AA47" s="67" cm="1">
        <f t="array" ref="AA47">SUM(SUMIF(Survey!BZ47:CS47,{"&gt;0","&lt;0"})*{1,-1})+SUM(SUMIF(Survey!CU47:DN47,{"&gt;0","&lt;0"})*{1,-1})</f>
        <v>0</v>
      </c>
      <c r="AB47" s="67">
        <f>IFERROR(AA47/(Survey!$AV47),0)</f>
        <v>0</v>
      </c>
      <c r="AC47" s="128" t="b">
        <f>IF(OR(Survey!$M47="Alternative strategy or hedge",Survey!$M47="Other, illiquid",Survey!$L47="Prospectus fund"),TRUE,FALSE)</f>
        <v>0</v>
      </c>
      <c r="AD47" s="128" t="b">
        <f>NOT(ISBLANK(Survey!$M47))</f>
        <v>0</v>
      </c>
      <c r="AE47" s="16" t="str">
        <f t="shared" si="9"/>
        <v>Pass</v>
      </c>
      <c r="AF47" s="38" t="b">
        <f>NOT(ISNUMBER(SEARCH("Other",Survey!$P47)))</f>
        <v>1</v>
      </c>
      <c r="AG47" s="37" t="b">
        <f>NOT(ISBLANK(Survey!$Q47))</f>
        <v>0</v>
      </c>
      <c r="AH47" s="16" t="str">
        <f t="shared" si="10"/>
        <v>Pass</v>
      </c>
      <c r="AI47" s="143">
        <f>COUNTBLANK(Survey!$W47)</f>
        <v>1</v>
      </c>
      <c r="AJ47" s="67">
        <f>IF(AND(Survey!L47&lt;&gt;"Exempt fund",OR(Survey!$M47="ETF",Survey!$M47="ETF, alternative mutual fund",Survey!$M47="Mutual fund",Survey!$M47="Alternative mutual fund",Survey!$M47="Money market")),1,0)</f>
        <v>0</v>
      </c>
      <c r="AK47" s="16" t="str">
        <f t="shared" si="11"/>
        <v>Pass</v>
      </c>
      <c r="AL47" s="38" t="b">
        <f>NOT(ISNUMBER(SEARCH("Yes",Survey!$AA47)))</f>
        <v>1</v>
      </c>
      <c r="AM47" s="37" t="b">
        <f>IF(COUNTBLANK(Survey!$AB47:$AC47)=0,TRUE, FALSE)</f>
        <v>0</v>
      </c>
      <c r="AN47" s="16" t="str">
        <f t="shared" si="12"/>
        <v>Pass</v>
      </c>
      <c r="AO47" s="38" t="b">
        <f>NOT(ISNUMBER(SEARCH("Yes",Survey!$AD47)))</f>
        <v>1</v>
      </c>
      <c r="AP47" s="37" t="b">
        <f>NOT(ISBLANK(Survey!$AF47))</f>
        <v>0</v>
      </c>
      <c r="AQ47" s="16" t="str">
        <f t="shared" si="13"/>
        <v>Pass</v>
      </c>
      <c r="AR47" s="38" t="b">
        <f>NOT(OR(ISNUMBER(SEARCH("Other",Survey!$AF47)),ISNUMBER(SEARCH("Multiple",Survey!$AF47))))</f>
        <v>1</v>
      </c>
      <c r="AS47" s="37" t="b">
        <f>NOT(ISBLANK(Survey!$AG47))</f>
        <v>0</v>
      </c>
      <c r="AT47" s="16" t="str">
        <f t="shared" si="14"/>
        <v>Fail</v>
      </c>
      <c r="AU47" s="143">
        <f>IF(ABS(Survey!$AV47)&gt;0, 1,0)</f>
        <v>0</v>
      </c>
      <c r="AV47" s="143">
        <f>IF(COUNTBLANK(Survey!$AJ47)=0,1,0)</f>
        <v>0</v>
      </c>
      <c r="AW47" s="16" t="str">
        <f t="shared" si="15"/>
        <v>Pass</v>
      </c>
      <c r="AX47" s="143">
        <f>IF(ISBLANK(Survey!$AJ47),0,1)</f>
        <v>0</v>
      </c>
      <c r="AY47" s="165">
        <f>COUNTBLANK(Survey!$AK47)</f>
        <v>1</v>
      </c>
      <c r="AZ47" s="16" t="str">
        <f t="shared" si="16"/>
        <v>Pass</v>
      </c>
      <c r="BA47" s="143">
        <f>IF(OR(Survey!$AK47="Closed",ISBLANK(Survey!$AK47)),0,1)</f>
        <v>0</v>
      </c>
      <c r="BB47" s="165">
        <f>IF(ISBLANK(Survey!$AL47),1,0)</f>
        <v>1</v>
      </c>
      <c r="BC47" s="147" t="str" cm="1">
        <f t="array" ref="BC47">IF(OR(IF(OR($BE47+$BF47 = 2, $BG47=1), FALSE, TRUE), AND($BD47:$BD47 = 0)),"Pass","Fail")</f>
        <v>Pass</v>
      </c>
      <c r="BD47" s="143">
        <f>COUNTBLANK(Survey!$AM47:$AO47)</f>
        <v>3</v>
      </c>
      <c r="BE47" s="143">
        <f>IF(Survey!$I47="Yes",1,0)</f>
        <v>0</v>
      </c>
      <c r="BF47" s="143">
        <f>IF(OR(Survey!$M47="Mutual fund",Survey!$M47="Alternative mutual fund",Survey!$M47="Money market"),1,0)</f>
        <v>0</v>
      </c>
      <c r="BG47" s="148">
        <f>IF(OR(Survey!$M47="ETF",Survey!$M47="ETF, alternative mutual fund"),1,0)</f>
        <v>0</v>
      </c>
      <c r="BH47" s="16" t="str">
        <f t="shared" si="17"/>
        <v>Pass</v>
      </c>
      <c r="BI47" s="38" t="b">
        <f>OR(ISNUMBER(SEARCH("Yes",Survey!$AO47)),ISBLANK(Survey!$AO47))</f>
        <v>1</v>
      </c>
      <c r="BJ47" s="67" t="b">
        <f>NOT(ISBLANK(Survey!$AP47))</f>
        <v>0</v>
      </c>
      <c r="BK47" s="16" t="str">
        <f t="shared" si="18"/>
        <v>Pass</v>
      </c>
      <c r="BL47" s="143">
        <f>IF(Survey!$AW47=0, 0,1)</f>
        <v>0</v>
      </c>
      <c r="BM47" s="67">
        <f>Survey!$AQ47</f>
        <v>0</v>
      </c>
      <c r="BN47" s="67">
        <f>IFERROR((Survey!$AX47-ABS(Survey!$AY47)-ABS(Survey!$BD47))/Survey!$AW47,0)</f>
        <v>0</v>
      </c>
      <c r="BO47" s="67">
        <f>IF(AND($BM47&gt;$BN47-0.2,$BM47&lt;$BN47+0.2,ISBLANK(Survey!$AQ47)=FALSE),0,1)</f>
        <v>1</v>
      </c>
      <c r="BP47" s="165">
        <f>IF(ISBLANK(Survey!$AR47),1,0)</f>
        <v>1</v>
      </c>
      <c r="BQ47" s="16" t="str">
        <f t="shared" si="19"/>
        <v>Pass</v>
      </c>
      <c r="BR47" s="143">
        <f>IF(Survey!$AW47=0, 0,1)</f>
        <v>0</v>
      </c>
      <c r="BS47" s="67">
        <f>IF(AND(Survey!$AS47&gt;=0,Survey!$AS47&lt;=0.2,Survey!$AS47&lt;&gt;""),0,1)</f>
        <v>1</v>
      </c>
      <c r="BT47" s="143">
        <f>IF(ISBLANK(Survey!$AT47),1,0)</f>
        <v>1</v>
      </c>
      <c r="BU47" s="16" t="str">
        <f t="shared" si="20"/>
        <v>Fail</v>
      </c>
      <c r="BV47" s="165">
        <f>Survey!$AU47</f>
        <v>0</v>
      </c>
      <c r="BW47" s="16" t="str">
        <f t="shared" si="21"/>
        <v>Pass</v>
      </c>
      <c r="BX47" s="36">
        <f>Survey!$AV47</f>
        <v>0</v>
      </c>
      <c r="BY47" s="176">
        <f>Survey!$AW47+Survey!$AX47-ABS(Survey!$AY47)+ABS(Survey!$AZ47)-ABS(Survey!$BA47)+ABS(Survey!$BB47)-ABS(Survey!$BC47)-ABS(Survey!$BD47)+Survey!$BE47</f>
        <v>0</v>
      </c>
      <c r="BZ47" s="35">
        <f t="shared" si="22"/>
        <v>0</v>
      </c>
      <c r="CA47" s="17">
        <f t="shared" si="23"/>
        <v>0</v>
      </c>
      <c r="CB47" s="16" t="str">
        <f t="shared" si="24"/>
        <v>Pass</v>
      </c>
      <c r="CC47" s="38" t="b">
        <f>IF(ABS(Survey!$BE47)=0,TRUE,FALSE)</f>
        <v>1</v>
      </c>
      <c r="CD47" s="37" t="b">
        <f>NOT(ISBLANK(Survey!$BF47))</f>
        <v>0</v>
      </c>
      <c r="CE47" t="str">
        <f t="shared" si="25"/>
        <v>Fail</v>
      </c>
      <c r="CF47" s="29">
        <f>Survey!$AV47</f>
        <v>0</v>
      </c>
      <c r="CG47" s="29" cm="1">
        <f t="array" ref="CG47">SUM(SUMIF(Survey!BH47:BO47,{"&gt;0","&lt;0"})*{1,-1})-SUM(SUMIF(Survey!BQ47:BX47,{"&gt;0","&lt;0"})*{1,-1})</f>
        <v>0</v>
      </c>
      <c r="CH47" s="35" t="str">
        <f t="shared" si="26"/>
        <v>No holdings</v>
      </c>
      <c r="CI47">
        <f t="shared" si="27"/>
        <v>0</v>
      </c>
      <c r="CJ47" s="16" t="str">
        <f t="shared" si="28"/>
        <v>Fail</v>
      </c>
      <c r="CK47" s="36">
        <f>Survey!$AV47</f>
        <v>0</v>
      </c>
      <c r="CL47" s="36" cm="1">
        <f t="array" ref="CL47">SUM(SUMIF(Survey!BZ47:CS47,{"&gt;0","&lt;0"})*{1,-1})-SUM(SUMIF(Survey!CU47:DN47,{"&gt;0","&lt;0"})*{1,-1})</f>
        <v>0</v>
      </c>
      <c r="CM47" s="35" t="str">
        <f t="shared" si="29"/>
        <v>No holdings</v>
      </c>
      <c r="CN47" s="17">
        <f t="shared" si="30"/>
        <v>0</v>
      </c>
      <c r="CO47" s="16" t="str">
        <f t="shared" si="31"/>
        <v>Pass</v>
      </c>
      <c r="CP47" s="38" t="b">
        <f>IF(ABS(Survey!$CS47)=0,TRUE,FALSE)</f>
        <v>1</v>
      </c>
      <c r="CQ47" s="37" t="b">
        <f>NOT(ISBLANK(Survey!$CT47))</f>
        <v>0</v>
      </c>
      <c r="CR47" s="16" t="str">
        <f t="shared" si="32"/>
        <v>Pass</v>
      </c>
      <c r="CS47" s="38" t="b">
        <f>IF(ABS(Survey!$DN47)=0,TRUE,FALSE)</f>
        <v>1</v>
      </c>
      <c r="CT47" s="37" t="b">
        <f>NOT(ISBLANK(Survey!$DO47))</f>
        <v>0</v>
      </c>
      <c r="CU47" t="str">
        <f t="shared" si="33"/>
        <v>Pass</v>
      </c>
      <c r="CV47" s="29" cm="1">
        <f t="array" ref="CV47">SUM(SUMIF(Survey!CO47,{"&gt;0","&lt;0"})*{1,-1})+SUM(SUMIF(Survey!DJ47,{"&gt;0","&lt;0"})*{1,-1})</f>
        <v>0</v>
      </c>
      <c r="CW47" s="29">
        <f>SUM(SUMIF(Survey!DQ47:DW47,{"&gt;0","&lt;0"})*{1,-1})+SUM(SUMIF(Survey!DY47:EE47,{"&gt;0","&lt;0"})*{1,-1})</f>
        <v>0</v>
      </c>
      <c r="CX47">
        <f t="shared" si="34"/>
        <v>0</v>
      </c>
      <c r="CY47">
        <f t="shared" si="35"/>
        <v>0</v>
      </c>
      <c r="CZ47" s="16" t="str">
        <f t="shared" si="36"/>
        <v>Pass</v>
      </c>
      <c r="DA47" s="38" t="b">
        <f>IF(ABS(Survey!$DW47)=0,TRUE,FALSE)</f>
        <v>1</v>
      </c>
      <c r="DB47" s="37" t="b">
        <f>NOT(ISBLANK(Survey!DX47))</f>
        <v>0</v>
      </c>
      <c r="DC47" s="16" t="str">
        <f t="shared" si="37"/>
        <v>Pass</v>
      </c>
      <c r="DD47" s="38" t="b">
        <f>IF(ABS(Survey!$EE47)=0,TRUE,FALSE)</f>
        <v>1</v>
      </c>
      <c r="DE47" s="37" t="b">
        <f>NOT(ISBLANK(Survey!$EF47))</f>
        <v>0</v>
      </c>
      <c r="DF47" s="16" t="str">
        <f t="shared" si="38"/>
        <v>Fail</v>
      </c>
      <c r="DG47" s="36">
        <f>SUM(SUMIF(Survey!EL47:EN47,{"&gt;0","&lt;0"})*{1,-1})</f>
        <v>0</v>
      </c>
      <c r="DH47">
        <f t="shared" si="39"/>
        <v>0</v>
      </c>
      <c r="DI47">
        <f t="shared" si="40"/>
        <v>100</v>
      </c>
      <c r="DJ47" s="35" t="b">
        <f>IF(OR(Survey!$M47="ETF",Survey!$M47="ETF, alternative mutual fund",Survey!$M47="Closed-end", Survey!$M47="Split share corp"),TRUE,FALSE)</f>
        <v>0</v>
      </c>
      <c r="DK47" s="16" t="str">
        <f t="shared" si="41"/>
        <v>Fail</v>
      </c>
      <c r="DL47" s="36">
        <f>SUM(SUMIF(Survey!EP47:EV47,{"&gt;0","&lt;0"})*{1,-1})</f>
        <v>0</v>
      </c>
      <c r="DM47">
        <f t="shared" si="42"/>
        <v>0</v>
      </c>
      <c r="DN47" s="17">
        <f t="shared" si="43"/>
        <v>100</v>
      </c>
      <c r="DO47" s="16" t="str">
        <f t="shared" si="44"/>
        <v>Fail</v>
      </c>
      <c r="DP47" s="36">
        <f>SUM(SUMIF(Survey!EX47:FD47,{"&gt;0","&lt;0"})*{1,-1})</f>
        <v>0</v>
      </c>
      <c r="DQ47">
        <f t="shared" si="45"/>
        <v>0</v>
      </c>
      <c r="DR47" s="17">
        <f t="shared" si="46"/>
        <v>100</v>
      </c>
    </row>
    <row r="48" spans="1:122">
      <c r="A48">
        <v>48</v>
      </c>
      <c r="B48" t="str">
        <f t="shared" si="0"/>
        <v>Pass</v>
      </c>
      <c r="C48" t="str">
        <f>IF(COUNTBLANK(Survey!B48:FE48)=$C$2, "Pass", "Fail")</f>
        <v>Pass</v>
      </c>
      <c r="D48" t="str">
        <f t="shared" si="1"/>
        <v>Fail</v>
      </c>
      <c r="E48" t="str">
        <f>IF(OR(ISBLANK(Survey!AJ48),COUNTIF(G48:BB48,"Fail")),"Fail","Pass")</f>
        <v>Fail</v>
      </c>
      <c r="G48" s="16" t="str">
        <f t="shared" si="2"/>
        <v>Fail</v>
      </c>
      <c r="H48" s="177">
        <f>COUNTBLANK(Survey!B48:D48)+COUNTBLANK(Survey!G48)+COUNTBLANK(Survey!I48)+COUNTBLANK(Survey!K48:M48)+COUNTBLANK(Survey!P48)+COUNTBLANK(Survey!S48:U48)+COUNTBLANK(Survey!Y48:AA48)+COUNTBLANK(Survey!AD48:AE48)+COUNTBLANK(Survey!AI48:AI48)</f>
        <v>18</v>
      </c>
      <c r="I48" s="16" t="str">
        <f t="shared" si="3"/>
        <v>Fail</v>
      </c>
      <c r="J48" t="b">
        <f>IF(Survey!E48="No",TRUE,FALSE)</f>
        <v>0</v>
      </c>
      <c r="K48" s="34">
        <f>LEN(Survey!E48)</f>
        <v>0</v>
      </c>
      <c r="L48" s="16" t="str">
        <f t="shared" si="4"/>
        <v>Fail</v>
      </c>
      <c r="M48" t="b">
        <f>IF(Survey!F48="No",TRUE,FALSE)</f>
        <v>0</v>
      </c>
      <c r="N48" s="33">
        <f>LEN(Survey!F48)</f>
        <v>0</v>
      </c>
      <c r="O48" s="16" t="str">
        <f t="shared" si="5"/>
        <v>Pass</v>
      </c>
      <c r="P48" s="34">
        <f>MOD((LEN(Survey!H48)+2),11)</f>
        <v>2</v>
      </c>
      <c r="Q48" s="33" t="str">
        <f>IF(Survey!$L48="Prospectus fund", "Yes", "No")</f>
        <v>No</v>
      </c>
      <c r="R48" s="16" t="str">
        <f t="shared" si="6"/>
        <v>Pass</v>
      </c>
      <c r="S48" s="34">
        <f>MOD((LEN(Survey!J48)+2),11)</f>
        <v>2</v>
      </c>
      <c r="T48" s="35" t="b">
        <f>IF(OR(Survey!$M48="ETF",Survey!$M48="ETF, alternative mutual fund",Survey!$M48="Closed-end", Survey!$M48="Split share corp", Survey!$I48="Yes"),TRUE,FALSE)</f>
        <v>0</v>
      </c>
      <c r="U48" s="16" t="str">
        <f>IFERROR(IF(AND(OR(X48=Y48,Y48 = "Either"),NOT(ISBLANK(Survey!K48))),"Pass","Fail"),"Pass")</f>
        <v>Fail</v>
      </c>
      <c r="V48" s="36" cm="1">
        <f t="array" ref="V48">SUM(SUMIF(Survey!BZ48:CS48,{"&gt;0","&lt;0"})*{1,-1})</f>
        <v>0</v>
      </c>
      <c r="W48" s="38" cm="1">
        <f t="array" ref="W48">SUM(SUMIF(Survey!CC48,{"&gt;0","&lt;0"})*{1,-1})+SUM(SUMIF(Survey!CM48,{"&gt;0","&lt;0"})*{1,-1})</f>
        <v>0</v>
      </c>
      <c r="X48" s="38">
        <f>Survey!K48</f>
        <v>0</v>
      </c>
      <c r="Y48" s="37" t="str">
        <f t="shared" si="7"/>
        <v>Either</v>
      </c>
      <c r="Z48" s="16" t="str">
        <f t="shared" si="8"/>
        <v>Fail</v>
      </c>
      <c r="AA48" s="67" cm="1">
        <f t="array" ref="AA48">SUM(SUMIF(Survey!BZ48:CS48,{"&gt;0","&lt;0"})*{1,-1})+SUM(SUMIF(Survey!CU48:DN48,{"&gt;0","&lt;0"})*{1,-1})</f>
        <v>0</v>
      </c>
      <c r="AB48" s="67">
        <f>IFERROR(AA48/(Survey!$AV48),0)</f>
        <v>0</v>
      </c>
      <c r="AC48" s="128" t="b">
        <f>IF(OR(Survey!$M48="Alternative strategy or hedge",Survey!$M48="Other, illiquid",Survey!$L48="Prospectus fund"),TRUE,FALSE)</f>
        <v>0</v>
      </c>
      <c r="AD48" s="128" t="b">
        <f>NOT(ISBLANK(Survey!$M48))</f>
        <v>0</v>
      </c>
      <c r="AE48" s="16" t="str">
        <f t="shared" si="9"/>
        <v>Pass</v>
      </c>
      <c r="AF48" s="38" t="b">
        <f>NOT(ISNUMBER(SEARCH("Other",Survey!$P48)))</f>
        <v>1</v>
      </c>
      <c r="AG48" s="37" t="b">
        <f>NOT(ISBLANK(Survey!$Q48))</f>
        <v>0</v>
      </c>
      <c r="AH48" s="16" t="str">
        <f t="shared" si="10"/>
        <v>Pass</v>
      </c>
      <c r="AI48" s="143">
        <f>COUNTBLANK(Survey!$W48)</f>
        <v>1</v>
      </c>
      <c r="AJ48" s="67">
        <f>IF(AND(Survey!L48&lt;&gt;"Exempt fund",OR(Survey!$M48="ETF",Survey!$M48="ETF, alternative mutual fund",Survey!$M48="Mutual fund",Survey!$M48="Alternative mutual fund",Survey!$M48="Money market")),1,0)</f>
        <v>0</v>
      </c>
      <c r="AK48" s="16" t="str">
        <f t="shared" si="11"/>
        <v>Pass</v>
      </c>
      <c r="AL48" s="38" t="b">
        <f>NOT(ISNUMBER(SEARCH("Yes",Survey!$AA48)))</f>
        <v>1</v>
      </c>
      <c r="AM48" s="37" t="b">
        <f>IF(COUNTBLANK(Survey!$AB48:$AC48)=0,TRUE, FALSE)</f>
        <v>0</v>
      </c>
      <c r="AN48" s="16" t="str">
        <f t="shared" si="12"/>
        <v>Pass</v>
      </c>
      <c r="AO48" s="38" t="b">
        <f>NOT(ISNUMBER(SEARCH("Yes",Survey!$AD48)))</f>
        <v>1</v>
      </c>
      <c r="AP48" s="37" t="b">
        <f>NOT(ISBLANK(Survey!$AF48))</f>
        <v>0</v>
      </c>
      <c r="AQ48" s="16" t="str">
        <f t="shared" si="13"/>
        <v>Pass</v>
      </c>
      <c r="AR48" s="38" t="b">
        <f>NOT(OR(ISNUMBER(SEARCH("Other",Survey!$AF48)),ISNUMBER(SEARCH("Multiple",Survey!$AF48))))</f>
        <v>1</v>
      </c>
      <c r="AS48" s="37" t="b">
        <f>NOT(ISBLANK(Survey!$AG48))</f>
        <v>0</v>
      </c>
      <c r="AT48" s="16" t="str">
        <f t="shared" si="14"/>
        <v>Fail</v>
      </c>
      <c r="AU48" s="143">
        <f>IF(ABS(Survey!$AV48)&gt;0, 1,0)</f>
        <v>0</v>
      </c>
      <c r="AV48" s="143">
        <f>IF(COUNTBLANK(Survey!$AJ48)=0,1,0)</f>
        <v>0</v>
      </c>
      <c r="AW48" s="16" t="str">
        <f t="shared" si="15"/>
        <v>Pass</v>
      </c>
      <c r="AX48" s="143">
        <f>IF(ISBLANK(Survey!$AJ48),0,1)</f>
        <v>0</v>
      </c>
      <c r="AY48" s="165">
        <f>COUNTBLANK(Survey!$AK48)</f>
        <v>1</v>
      </c>
      <c r="AZ48" s="16" t="str">
        <f t="shared" si="16"/>
        <v>Pass</v>
      </c>
      <c r="BA48" s="143">
        <f>IF(OR(Survey!$AK48="Closed",ISBLANK(Survey!$AK48)),0,1)</f>
        <v>0</v>
      </c>
      <c r="BB48" s="165">
        <f>IF(ISBLANK(Survey!$AL48),1,0)</f>
        <v>1</v>
      </c>
      <c r="BC48" s="147" t="str" cm="1">
        <f t="array" ref="BC48">IF(OR(IF(OR($BE48+$BF48 = 2, $BG48=1), FALSE, TRUE), AND($BD48:$BD48 = 0)),"Pass","Fail")</f>
        <v>Pass</v>
      </c>
      <c r="BD48" s="143">
        <f>COUNTBLANK(Survey!$AM48:$AO48)</f>
        <v>3</v>
      </c>
      <c r="BE48" s="143">
        <f>IF(Survey!$I48="Yes",1,0)</f>
        <v>0</v>
      </c>
      <c r="BF48" s="143">
        <f>IF(OR(Survey!$M48="Mutual fund",Survey!$M48="Alternative mutual fund",Survey!$M48="Money market"),1,0)</f>
        <v>0</v>
      </c>
      <c r="BG48" s="148">
        <f>IF(OR(Survey!$M48="ETF",Survey!$M48="ETF, alternative mutual fund"),1,0)</f>
        <v>0</v>
      </c>
      <c r="BH48" s="16" t="str">
        <f t="shared" si="17"/>
        <v>Pass</v>
      </c>
      <c r="BI48" s="38" t="b">
        <f>OR(ISNUMBER(SEARCH("Yes",Survey!$AO48)),ISBLANK(Survey!$AO48))</f>
        <v>1</v>
      </c>
      <c r="BJ48" s="67" t="b">
        <f>NOT(ISBLANK(Survey!$AP48))</f>
        <v>0</v>
      </c>
      <c r="BK48" s="16" t="str">
        <f t="shared" si="18"/>
        <v>Pass</v>
      </c>
      <c r="BL48" s="143">
        <f>IF(Survey!$AW48=0, 0,1)</f>
        <v>0</v>
      </c>
      <c r="BM48" s="67">
        <f>Survey!$AQ48</f>
        <v>0</v>
      </c>
      <c r="BN48" s="67">
        <f>IFERROR((Survey!$AX48-ABS(Survey!$AY48)-ABS(Survey!$BD48))/Survey!$AW48,0)</f>
        <v>0</v>
      </c>
      <c r="BO48" s="67">
        <f>IF(AND($BM48&gt;$BN48-0.2,$BM48&lt;$BN48+0.2,ISBLANK(Survey!$AQ48)=FALSE),0,1)</f>
        <v>1</v>
      </c>
      <c r="BP48" s="165">
        <f>IF(ISBLANK(Survey!$AR48),1,0)</f>
        <v>1</v>
      </c>
      <c r="BQ48" s="16" t="str">
        <f t="shared" si="19"/>
        <v>Pass</v>
      </c>
      <c r="BR48" s="143">
        <f>IF(Survey!$AW48=0, 0,1)</f>
        <v>0</v>
      </c>
      <c r="BS48" s="67">
        <f>IF(AND(Survey!$AS48&gt;=0,Survey!$AS48&lt;=0.2,Survey!$AS48&lt;&gt;""),0,1)</f>
        <v>1</v>
      </c>
      <c r="BT48" s="143">
        <f>IF(ISBLANK(Survey!$AT48),1,0)</f>
        <v>1</v>
      </c>
      <c r="BU48" s="16" t="str">
        <f t="shared" si="20"/>
        <v>Fail</v>
      </c>
      <c r="BV48" s="165">
        <f>Survey!$AU48</f>
        <v>0</v>
      </c>
      <c r="BW48" s="16" t="str">
        <f t="shared" si="21"/>
        <v>Pass</v>
      </c>
      <c r="BX48" s="36">
        <f>Survey!$AV48</f>
        <v>0</v>
      </c>
      <c r="BY48" s="176">
        <f>Survey!$AW48+Survey!$AX48-ABS(Survey!$AY48)+ABS(Survey!$AZ48)-ABS(Survey!$BA48)+ABS(Survey!$BB48)-ABS(Survey!$BC48)-ABS(Survey!$BD48)+Survey!$BE48</f>
        <v>0</v>
      </c>
      <c r="BZ48" s="35">
        <f t="shared" si="22"/>
        <v>0</v>
      </c>
      <c r="CA48" s="17">
        <f t="shared" si="23"/>
        <v>0</v>
      </c>
      <c r="CB48" s="16" t="str">
        <f t="shared" si="24"/>
        <v>Pass</v>
      </c>
      <c r="CC48" s="38" t="b">
        <f>IF(ABS(Survey!$BE48)=0,TRUE,FALSE)</f>
        <v>1</v>
      </c>
      <c r="CD48" s="37" t="b">
        <f>NOT(ISBLANK(Survey!$BF48))</f>
        <v>0</v>
      </c>
      <c r="CE48" t="str">
        <f t="shared" si="25"/>
        <v>Fail</v>
      </c>
      <c r="CF48" s="29">
        <f>Survey!$AV48</f>
        <v>0</v>
      </c>
      <c r="CG48" s="29" cm="1">
        <f t="array" ref="CG48">SUM(SUMIF(Survey!BH48:BO48,{"&gt;0","&lt;0"})*{1,-1})-SUM(SUMIF(Survey!BQ48:BX48,{"&gt;0","&lt;0"})*{1,-1})</f>
        <v>0</v>
      </c>
      <c r="CH48" s="35" t="str">
        <f t="shared" si="26"/>
        <v>No holdings</v>
      </c>
      <c r="CI48">
        <f t="shared" si="27"/>
        <v>0</v>
      </c>
      <c r="CJ48" s="16" t="str">
        <f t="shared" si="28"/>
        <v>Fail</v>
      </c>
      <c r="CK48" s="36">
        <f>Survey!$AV48</f>
        <v>0</v>
      </c>
      <c r="CL48" s="36" cm="1">
        <f t="array" ref="CL48">SUM(SUMIF(Survey!BZ48:CS48,{"&gt;0","&lt;0"})*{1,-1})-SUM(SUMIF(Survey!CU48:DN48,{"&gt;0","&lt;0"})*{1,-1})</f>
        <v>0</v>
      </c>
      <c r="CM48" s="35" t="str">
        <f t="shared" si="29"/>
        <v>No holdings</v>
      </c>
      <c r="CN48" s="17">
        <f t="shared" si="30"/>
        <v>0</v>
      </c>
      <c r="CO48" s="16" t="str">
        <f t="shared" si="31"/>
        <v>Pass</v>
      </c>
      <c r="CP48" s="38" t="b">
        <f>IF(ABS(Survey!$CS48)=0,TRUE,FALSE)</f>
        <v>1</v>
      </c>
      <c r="CQ48" s="37" t="b">
        <f>NOT(ISBLANK(Survey!$CT48))</f>
        <v>0</v>
      </c>
      <c r="CR48" s="16" t="str">
        <f t="shared" si="32"/>
        <v>Pass</v>
      </c>
      <c r="CS48" s="38" t="b">
        <f>IF(ABS(Survey!$DN48)=0,TRUE,FALSE)</f>
        <v>1</v>
      </c>
      <c r="CT48" s="37" t="b">
        <f>NOT(ISBLANK(Survey!$DO48))</f>
        <v>0</v>
      </c>
      <c r="CU48" t="str">
        <f t="shared" si="33"/>
        <v>Pass</v>
      </c>
      <c r="CV48" s="29" cm="1">
        <f t="array" ref="CV48">SUM(SUMIF(Survey!CO48,{"&gt;0","&lt;0"})*{1,-1})+SUM(SUMIF(Survey!DJ48,{"&gt;0","&lt;0"})*{1,-1})</f>
        <v>0</v>
      </c>
      <c r="CW48" s="29">
        <f>SUM(SUMIF(Survey!DQ48:DW48,{"&gt;0","&lt;0"})*{1,-1})+SUM(SUMIF(Survey!DY48:EE48,{"&gt;0","&lt;0"})*{1,-1})</f>
        <v>0</v>
      </c>
      <c r="CX48">
        <f t="shared" si="34"/>
        <v>0</v>
      </c>
      <c r="CY48">
        <f t="shared" si="35"/>
        <v>0</v>
      </c>
      <c r="CZ48" s="16" t="str">
        <f t="shared" si="36"/>
        <v>Pass</v>
      </c>
      <c r="DA48" s="38" t="b">
        <f>IF(ABS(Survey!$DW48)=0,TRUE,FALSE)</f>
        <v>1</v>
      </c>
      <c r="DB48" s="37" t="b">
        <f>NOT(ISBLANK(Survey!DX48))</f>
        <v>0</v>
      </c>
      <c r="DC48" s="16" t="str">
        <f t="shared" si="37"/>
        <v>Pass</v>
      </c>
      <c r="DD48" s="38" t="b">
        <f>IF(ABS(Survey!$EE48)=0,TRUE,FALSE)</f>
        <v>1</v>
      </c>
      <c r="DE48" s="37" t="b">
        <f>NOT(ISBLANK(Survey!$EF48))</f>
        <v>0</v>
      </c>
      <c r="DF48" s="16" t="str">
        <f t="shared" si="38"/>
        <v>Fail</v>
      </c>
      <c r="DG48" s="36">
        <f>SUM(SUMIF(Survey!EL48:EN48,{"&gt;0","&lt;0"})*{1,-1})</f>
        <v>0</v>
      </c>
      <c r="DH48">
        <f t="shared" si="39"/>
        <v>0</v>
      </c>
      <c r="DI48">
        <f t="shared" si="40"/>
        <v>100</v>
      </c>
      <c r="DJ48" s="35" t="b">
        <f>IF(OR(Survey!$M48="ETF",Survey!$M48="ETF, alternative mutual fund",Survey!$M48="Closed-end", Survey!$M48="Split share corp"),TRUE,FALSE)</f>
        <v>0</v>
      </c>
      <c r="DK48" s="16" t="str">
        <f t="shared" si="41"/>
        <v>Fail</v>
      </c>
      <c r="DL48" s="36">
        <f>SUM(SUMIF(Survey!EP48:EV48,{"&gt;0","&lt;0"})*{1,-1})</f>
        <v>0</v>
      </c>
      <c r="DM48">
        <f t="shared" si="42"/>
        <v>0</v>
      </c>
      <c r="DN48" s="17">
        <f t="shared" si="43"/>
        <v>100</v>
      </c>
      <c r="DO48" s="16" t="str">
        <f t="shared" si="44"/>
        <v>Fail</v>
      </c>
      <c r="DP48" s="36">
        <f>SUM(SUMIF(Survey!EX48:FD48,{"&gt;0","&lt;0"})*{1,-1})</f>
        <v>0</v>
      </c>
      <c r="DQ48">
        <f t="shared" si="45"/>
        <v>0</v>
      </c>
      <c r="DR48" s="17">
        <f t="shared" si="46"/>
        <v>100</v>
      </c>
    </row>
    <row r="49" spans="1:122">
      <c r="A49">
        <v>49</v>
      </c>
      <c r="B49" t="str">
        <f t="shared" si="0"/>
        <v>Pass</v>
      </c>
      <c r="C49" t="str">
        <f>IF(COUNTBLANK(Survey!B49:FE49)=$C$2, "Pass", "Fail")</f>
        <v>Pass</v>
      </c>
      <c r="D49" t="str">
        <f t="shared" si="1"/>
        <v>Fail</v>
      </c>
      <c r="E49" t="str">
        <f>IF(OR(ISBLANK(Survey!AJ49),COUNTIF(G49:BB49,"Fail")),"Fail","Pass")</f>
        <v>Fail</v>
      </c>
      <c r="G49" s="16" t="str">
        <f t="shared" si="2"/>
        <v>Fail</v>
      </c>
      <c r="H49" s="177">
        <f>COUNTBLANK(Survey!B49:D49)+COUNTBLANK(Survey!G49)+COUNTBLANK(Survey!I49)+COUNTBLANK(Survey!K49:M49)+COUNTBLANK(Survey!P49)+COUNTBLANK(Survey!S49:U49)+COUNTBLANK(Survey!Y49:AA49)+COUNTBLANK(Survey!AD49:AE49)+COUNTBLANK(Survey!AI49:AI49)</f>
        <v>18</v>
      </c>
      <c r="I49" s="16" t="str">
        <f t="shared" si="3"/>
        <v>Fail</v>
      </c>
      <c r="J49" t="b">
        <f>IF(Survey!E49="No",TRUE,FALSE)</f>
        <v>0</v>
      </c>
      <c r="K49" s="34">
        <f>LEN(Survey!E49)</f>
        <v>0</v>
      </c>
      <c r="L49" s="16" t="str">
        <f t="shared" si="4"/>
        <v>Fail</v>
      </c>
      <c r="M49" t="b">
        <f>IF(Survey!F49="No",TRUE,FALSE)</f>
        <v>0</v>
      </c>
      <c r="N49" s="33">
        <f>LEN(Survey!F49)</f>
        <v>0</v>
      </c>
      <c r="O49" s="16" t="str">
        <f t="shared" si="5"/>
        <v>Pass</v>
      </c>
      <c r="P49" s="34">
        <f>MOD((LEN(Survey!H49)+2),11)</f>
        <v>2</v>
      </c>
      <c r="Q49" s="33" t="str">
        <f>IF(Survey!$L49="Prospectus fund", "Yes", "No")</f>
        <v>No</v>
      </c>
      <c r="R49" s="16" t="str">
        <f t="shared" si="6"/>
        <v>Pass</v>
      </c>
      <c r="S49" s="34">
        <f>MOD((LEN(Survey!J49)+2),11)</f>
        <v>2</v>
      </c>
      <c r="T49" s="35" t="b">
        <f>IF(OR(Survey!$M49="ETF",Survey!$M49="ETF, alternative mutual fund",Survey!$M49="Closed-end", Survey!$M49="Split share corp", Survey!$I49="Yes"),TRUE,FALSE)</f>
        <v>0</v>
      </c>
      <c r="U49" s="16" t="str">
        <f>IFERROR(IF(AND(OR(X49=Y49,Y49 = "Either"),NOT(ISBLANK(Survey!K49))),"Pass","Fail"),"Pass")</f>
        <v>Fail</v>
      </c>
      <c r="V49" s="36" cm="1">
        <f t="array" ref="V49">SUM(SUMIF(Survey!BZ49:CS49,{"&gt;0","&lt;0"})*{1,-1})</f>
        <v>0</v>
      </c>
      <c r="W49" s="38" cm="1">
        <f t="array" ref="W49">SUM(SUMIF(Survey!CC49,{"&gt;0","&lt;0"})*{1,-1})+SUM(SUMIF(Survey!CM49,{"&gt;0","&lt;0"})*{1,-1})</f>
        <v>0</v>
      </c>
      <c r="X49" s="38">
        <f>Survey!K49</f>
        <v>0</v>
      </c>
      <c r="Y49" s="37" t="str">
        <f t="shared" si="7"/>
        <v>Either</v>
      </c>
      <c r="Z49" s="16" t="str">
        <f t="shared" si="8"/>
        <v>Fail</v>
      </c>
      <c r="AA49" s="67" cm="1">
        <f t="array" ref="AA49">SUM(SUMIF(Survey!BZ49:CS49,{"&gt;0","&lt;0"})*{1,-1})+SUM(SUMIF(Survey!CU49:DN49,{"&gt;0","&lt;0"})*{1,-1})</f>
        <v>0</v>
      </c>
      <c r="AB49" s="67">
        <f>IFERROR(AA49/(Survey!$AV49),0)</f>
        <v>0</v>
      </c>
      <c r="AC49" s="128" t="b">
        <f>IF(OR(Survey!$M49="Alternative strategy or hedge",Survey!$M49="Other, illiquid",Survey!$L49="Prospectus fund"),TRUE,FALSE)</f>
        <v>0</v>
      </c>
      <c r="AD49" s="128" t="b">
        <f>NOT(ISBLANK(Survey!$M49))</f>
        <v>0</v>
      </c>
      <c r="AE49" s="16" t="str">
        <f t="shared" si="9"/>
        <v>Pass</v>
      </c>
      <c r="AF49" s="38" t="b">
        <f>NOT(ISNUMBER(SEARCH("Other",Survey!$P49)))</f>
        <v>1</v>
      </c>
      <c r="AG49" s="37" t="b">
        <f>NOT(ISBLANK(Survey!$Q49))</f>
        <v>0</v>
      </c>
      <c r="AH49" s="16" t="str">
        <f t="shared" si="10"/>
        <v>Pass</v>
      </c>
      <c r="AI49" s="143">
        <f>COUNTBLANK(Survey!$W49)</f>
        <v>1</v>
      </c>
      <c r="AJ49" s="67">
        <f>IF(AND(Survey!L49&lt;&gt;"Exempt fund",OR(Survey!$M49="ETF",Survey!$M49="ETF, alternative mutual fund",Survey!$M49="Mutual fund",Survey!$M49="Alternative mutual fund",Survey!$M49="Money market")),1,0)</f>
        <v>0</v>
      </c>
      <c r="AK49" s="16" t="str">
        <f t="shared" si="11"/>
        <v>Pass</v>
      </c>
      <c r="AL49" s="38" t="b">
        <f>NOT(ISNUMBER(SEARCH("Yes",Survey!$AA49)))</f>
        <v>1</v>
      </c>
      <c r="AM49" s="37" t="b">
        <f>IF(COUNTBLANK(Survey!$AB49:$AC49)=0,TRUE, FALSE)</f>
        <v>0</v>
      </c>
      <c r="AN49" s="16" t="str">
        <f t="shared" si="12"/>
        <v>Pass</v>
      </c>
      <c r="AO49" s="38" t="b">
        <f>NOT(ISNUMBER(SEARCH("Yes",Survey!$AD49)))</f>
        <v>1</v>
      </c>
      <c r="AP49" s="37" t="b">
        <f>NOT(ISBLANK(Survey!$AF49))</f>
        <v>0</v>
      </c>
      <c r="AQ49" s="16" t="str">
        <f t="shared" si="13"/>
        <v>Pass</v>
      </c>
      <c r="AR49" s="38" t="b">
        <f>NOT(OR(ISNUMBER(SEARCH("Other",Survey!$AF49)),ISNUMBER(SEARCH("Multiple",Survey!$AF49))))</f>
        <v>1</v>
      </c>
      <c r="AS49" s="37" t="b">
        <f>NOT(ISBLANK(Survey!$AG49))</f>
        <v>0</v>
      </c>
      <c r="AT49" s="16" t="str">
        <f t="shared" si="14"/>
        <v>Fail</v>
      </c>
      <c r="AU49" s="143">
        <f>IF(ABS(Survey!$AV49)&gt;0, 1,0)</f>
        <v>0</v>
      </c>
      <c r="AV49" s="143">
        <f>IF(COUNTBLANK(Survey!$AJ49)=0,1,0)</f>
        <v>0</v>
      </c>
      <c r="AW49" s="16" t="str">
        <f t="shared" si="15"/>
        <v>Pass</v>
      </c>
      <c r="AX49" s="143">
        <f>IF(ISBLANK(Survey!$AJ49),0,1)</f>
        <v>0</v>
      </c>
      <c r="AY49" s="165">
        <f>COUNTBLANK(Survey!$AK49)</f>
        <v>1</v>
      </c>
      <c r="AZ49" s="16" t="str">
        <f t="shared" si="16"/>
        <v>Pass</v>
      </c>
      <c r="BA49" s="143">
        <f>IF(OR(Survey!$AK49="Closed",ISBLANK(Survey!$AK49)),0,1)</f>
        <v>0</v>
      </c>
      <c r="BB49" s="165">
        <f>IF(ISBLANK(Survey!$AL49),1,0)</f>
        <v>1</v>
      </c>
      <c r="BC49" s="147" t="str" cm="1">
        <f t="array" ref="BC49">IF(OR(IF(OR($BE49+$BF49 = 2, $BG49=1), FALSE, TRUE), AND($BD49:$BD49 = 0)),"Pass","Fail")</f>
        <v>Pass</v>
      </c>
      <c r="BD49" s="143">
        <f>COUNTBLANK(Survey!$AM49:$AO49)</f>
        <v>3</v>
      </c>
      <c r="BE49" s="143">
        <f>IF(Survey!$I49="Yes",1,0)</f>
        <v>0</v>
      </c>
      <c r="BF49" s="143">
        <f>IF(OR(Survey!$M49="Mutual fund",Survey!$M49="Alternative mutual fund",Survey!$M49="Money market"),1,0)</f>
        <v>0</v>
      </c>
      <c r="BG49" s="148">
        <f>IF(OR(Survey!$M49="ETF",Survey!$M49="ETF, alternative mutual fund"),1,0)</f>
        <v>0</v>
      </c>
      <c r="BH49" s="16" t="str">
        <f t="shared" si="17"/>
        <v>Pass</v>
      </c>
      <c r="BI49" s="38" t="b">
        <f>OR(ISNUMBER(SEARCH("Yes",Survey!$AO49)),ISBLANK(Survey!$AO49))</f>
        <v>1</v>
      </c>
      <c r="BJ49" s="67" t="b">
        <f>NOT(ISBLANK(Survey!$AP49))</f>
        <v>0</v>
      </c>
      <c r="BK49" s="16" t="str">
        <f t="shared" si="18"/>
        <v>Pass</v>
      </c>
      <c r="BL49" s="143">
        <f>IF(Survey!$AW49=0, 0,1)</f>
        <v>0</v>
      </c>
      <c r="BM49" s="67">
        <f>Survey!$AQ49</f>
        <v>0</v>
      </c>
      <c r="BN49" s="67">
        <f>IFERROR((Survey!$AX49-ABS(Survey!$AY49)-ABS(Survey!$BD49))/Survey!$AW49,0)</f>
        <v>0</v>
      </c>
      <c r="BO49" s="67">
        <f>IF(AND($BM49&gt;$BN49-0.2,$BM49&lt;$BN49+0.2,ISBLANK(Survey!$AQ49)=FALSE),0,1)</f>
        <v>1</v>
      </c>
      <c r="BP49" s="165">
        <f>IF(ISBLANK(Survey!$AR49),1,0)</f>
        <v>1</v>
      </c>
      <c r="BQ49" s="16" t="str">
        <f t="shared" si="19"/>
        <v>Pass</v>
      </c>
      <c r="BR49" s="143">
        <f>IF(Survey!$AW49=0, 0,1)</f>
        <v>0</v>
      </c>
      <c r="BS49" s="67">
        <f>IF(AND(Survey!$AS49&gt;=0,Survey!$AS49&lt;=0.2,Survey!$AS49&lt;&gt;""),0,1)</f>
        <v>1</v>
      </c>
      <c r="BT49" s="143">
        <f>IF(ISBLANK(Survey!$AT49),1,0)</f>
        <v>1</v>
      </c>
      <c r="BU49" s="16" t="str">
        <f t="shared" si="20"/>
        <v>Fail</v>
      </c>
      <c r="BV49" s="165">
        <f>Survey!$AU49</f>
        <v>0</v>
      </c>
      <c r="BW49" s="16" t="str">
        <f t="shared" si="21"/>
        <v>Pass</v>
      </c>
      <c r="BX49" s="36">
        <f>Survey!$AV49</f>
        <v>0</v>
      </c>
      <c r="BY49" s="176">
        <f>Survey!$AW49+Survey!$AX49-ABS(Survey!$AY49)+ABS(Survey!$AZ49)-ABS(Survey!$BA49)+ABS(Survey!$BB49)-ABS(Survey!$BC49)-ABS(Survey!$BD49)+Survey!$BE49</f>
        <v>0</v>
      </c>
      <c r="BZ49" s="35">
        <f t="shared" si="22"/>
        <v>0</v>
      </c>
      <c r="CA49" s="17">
        <f t="shared" si="23"/>
        <v>0</v>
      </c>
      <c r="CB49" s="16" t="str">
        <f t="shared" si="24"/>
        <v>Pass</v>
      </c>
      <c r="CC49" s="38" t="b">
        <f>IF(ABS(Survey!$BE49)=0,TRUE,FALSE)</f>
        <v>1</v>
      </c>
      <c r="CD49" s="37" t="b">
        <f>NOT(ISBLANK(Survey!$BF49))</f>
        <v>0</v>
      </c>
      <c r="CE49" t="str">
        <f t="shared" si="25"/>
        <v>Fail</v>
      </c>
      <c r="CF49" s="29">
        <f>Survey!$AV49</f>
        <v>0</v>
      </c>
      <c r="CG49" s="29" cm="1">
        <f t="array" ref="CG49">SUM(SUMIF(Survey!BH49:BO49,{"&gt;0","&lt;0"})*{1,-1})-SUM(SUMIF(Survey!BQ49:BX49,{"&gt;0","&lt;0"})*{1,-1})</f>
        <v>0</v>
      </c>
      <c r="CH49" s="35" t="str">
        <f t="shared" si="26"/>
        <v>No holdings</v>
      </c>
      <c r="CI49">
        <f t="shared" si="27"/>
        <v>0</v>
      </c>
      <c r="CJ49" s="16" t="str">
        <f t="shared" si="28"/>
        <v>Fail</v>
      </c>
      <c r="CK49" s="36">
        <f>Survey!$AV49</f>
        <v>0</v>
      </c>
      <c r="CL49" s="36" cm="1">
        <f t="array" ref="CL49">SUM(SUMIF(Survey!BZ49:CS49,{"&gt;0","&lt;0"})*{1,-1})-SUM(SUMIF(Survey!CU49:DN49,{"&gt;0","&lt;0"})*{1,-1})</f>
        <v>0</v>
      </c>
      <c r="CM49" s="35" t="str">
        <f t="shared" si="29"/>
        <v>No holdings</v>
      </c>
      <c r="CN49" s="17">
        <f t="shared" si="30"/>
        <v>0</v>
      </c>
      <c r="CO49" s="16" t="str">
        <f t="shared" si="31"/>
        <v>Pass</v>
      </c>
      <c r="CP49" s="38" t="b">
        <f>IF(ABS(Survey!$CS49)=0,TRUE,FALSE)</f>
        <v>1</v>
      </c>
      <c r="CQ49" s="37" t="b">
        <f>NOT(ISBLANK(Survey!$CT49))</f>
        <v>0</v>
      </c>
      <c r="CR49" s="16" t="str">
        <f t="shared" si="32"/>
        <v>Pass</v>
      </c>
      <c r="CS49" s="38" t="b">
        <f>IF(ABS(Survey!$DN49)=0,TRUE,FALSE)</f>
        <v>1</v>
      </c>
      <c r="CT49" s="37" t="b">
        <f>NOT(ISBLANK(Survey!$DO49))</f>
        <v>0</v>
      </c>
      <c r="CU49" t="str">
        <f t="shared" si="33"/>
        <v>Pass</v>
      </c>
      <c r="CV49" s="29" cm="1">
        <f t="array" ref="CV49">SUM(SUMIF(Survey!CO49,{"&gt;0","&lt;0"})*{1,-1})+SUM(SUMIF(Survey!DJ49,{"&gt;0","&lt;0"})*{1,-1})</f>
        <v>0</v>
      </c>
      <c r="CW49" s="29">
        <f>SUM(SUMIF(Survey!DQ49:DW49,{"&gt;0","&lt;0"})*{1,-1})+SUM(SUMIF(Survey!DY49:EE49,{"&gt;0","&lt;0"})*{1,-1})</f>
        <v>0</v>
      </c>
      <c r="CX49">
        <f t="shared" si="34"/>
        <v>0</v>
      </c>
      <c r="CY49">
        <f t="shared" si="35"/>
        <v>0</v>
      </c>
      <c r="CZ49" s="16" t="str">
        <f t="shared" si="36"/>
        <v>Pass</v>
      </c>
      <c r="DA49" s="38" t="b">
        <f>IF(ABS(Survey!$DW49)=0,TRUE,FALSE)</f>
        <v>1</v>
      </c>
      <c r="DB49" s="37" t="b">
        <f>NOT(ISBLANK(Survey!DX49))</f>
        <v>0</v>
      </c>
      <c r="DC49" s="16" t="str">
        <f t="shared" si="37"/>
        <v>Pass</v>
      </c>
      <c r="DD49" s="38" t="b">
        <f>IF(ABS(Survey!$EE49)=0,TRUE,FALSE)</f>
        <v>1</v>
      </c>
      <c r="DE49" s="37" t="b">
        <f>NOT(ISBLANK(Survey!$EF49))</f>
        <v>0</v>
      </c>
      <c r="DF49" s="16" t="str">
        <f t="shared" si="38"/>
        <v>Fail</v>
      </c>
      <c r="DG49" s="36">
        <f>SUM(SUMIF(Survey!EL49:EN49,{"&gt;0","&lt;0"})*{1,-1})</f>
        <v>0</v>
      </c>
      <c r="DH49">
        <f t="shared" si="39"/>
        <v>0</v>
      </c>
      <c r="DI49">
        <f t="shared" si="40"/>
        <v>100</v>
      </c>
      <c r="DJ49" s="35" t="b">
        <f>IF(OR(Survey!$M49="ETF",Survey!$M49="ETF, alternative mutual fund",Survey!$M49="Closed-end", Survey!$M49="Split share corp"),TRUE,FALSE)</f>
        <v>0</v>
      </c>
      <c r="DK49" s="16" t="str">
        <f t="shared" si="41"/>
        <v>Fail</v>
      </c>
      <c r="DL49" s="36">
        <f>SUM(SUMIF(Survey!EP49:EV49,{"&gt;0","&lt;0"})*{1,-1})</f>
        <v>0</v>
      </c>
      <c r="DM49">
        <f t="shared" si="42"/>
        <v>0</v>
      </c>
      <c r="DN49" s="17">
        <f t="shared" si="43"/>
        <v>100</v>
      </c>
      <c r="DO49" s="16" t="str">
        <f t="shared" si="44"/>
        <v>Fail</v>
      </c>
      <c r="DP49" s="36">
        <f>SUM(SUMIF(Survey!EX49:FD49,{"&gt;0","&lt;0"})*{1,-1})</f>
        <v>0</v>
      </c>
      <c r="DQ49">
        <f t="shared" si="45"/>
        <v>0</v>
      </c>
      <c r="DR49" s="17">
        <f t="shared" si="46"/>
        <v>100</v>
      </c>
    </row>
    <row r="50" spans="1:122">
      <c r="A50">
        <v>50</v>
      </c>
      <c r="B50" t="str">
        <f t="shared" si="0"/>
        <v>Pass</v>
      </c>
      <c r="C50" t="str">
        <f>IF(COUNTBLANK(Survey!B50:FE50)=$C$2, "Pass", "Fail")</f>
        <v>Pass</v>
      </c>
      <c r="D50" t="str">
        <f t="shared" si="1"/>
        <v>Fail</v>
      </c>
      <c r="E50" t="str">
        <f>IF(OR(ISBLANK(Survey!AJ50),COUNTIF(G50:BB50,"Fail")),"Fail","Pass")</f>
        <v>Fail</v>
      </c>
      <c r="G50" s="16" t="str">
        <f t="shared" si="2"/>
        <v>Fail</v>
      </c>
      <c r="H50" s="177">
        <f>COUNTBLANK(Survey!B50:D50)+COUNTBLANK(Survey!G50)+COUNTBLANK(Survey!I50)+COUNTBLANK(Survey!K50:M50)+COUNTBLANK(Survey!P50)+COUNTBLANK(Survey!S50:U50)+COUNTBLANK(Survey!Y50:AA50)+COUNTBLANK(Survey!AD50:AE50)+COUNTBLANK(Survey!AI50:AI50)</f>
        <v>18</v>
      </c>
      <c r="I50" s="16" t="str">
        <f t="shared" si="3"/>
        <v>Fail</v>
      </c>
      <c r="J50" t="b">
        <f>IF(Survey!E50="No",TRUE,FALSE)</f>
        <v>0</v>
      </c>
      <c r="K50" s="34">
        <f>LEN(Survey!E50)</f>
        <v>0</v>
      </c>
      <c r="L50" s="16" t="str">
        <f t="shared" si="4"/>
        <v>Fail</v>
      </c>
      <c r="M50" t="b">
        <f>IF(Survey!F50="No",TRUE,FALSE)</f>
        <v>0</v>
      </c>
      <c r="N50" s="33">
        <f>LEN(Survey!F50)</f>
        <v>0</v>
      </c>
      <c r="O50" s="16" t="str">
        <f t="shared" si="5"/>
        <v>Pass</v>
      </c>
      <c r="P50" s="34">
        <f>MOD((LEN(Survey!H50)+2),11)</f>
        <v>2</v>
      </c>
      <c r="Q50" s="33" t="str">
        <f>IF(Survey!$L50="Prospectus fund", "Yes", "No")</f>
        <v>No</v>
      </c>
      <c r="R50" s="16" t="str">
        <f t="shared" si="6"/>
        <v>Pass</v>
      </c>
      <c r="S50" s="34">
        <f>MOD((LEN(Survey!J50)+2),11)</f>
        <v>2</v>
      </c>
      <c r="T50" s="35" t="b">
        <f>IF(OR(Survey!$M50="ETF",Survey!$M50="ETF, alternative mutual fund",Survey!$M50="Closed-end", Survey!$M50="Split share corp", Survey!$I50="Yes"),TRUE,FALSE)</f>
        <v>0</v>
      </c>
      <c r="U50" s="16" t="str">
        <f>IFERROR(IF(AND(OR(X50=Y50,Y50 = "Either"),NOT(ISBLANK(Survey!K50))),"Pass","Fail"),"Pass")</f>
        <v>Fail</v>
      </c>
      <c r="V50" s="36" cm="1">
        <f t="array" ref="V50">SUM(SUMIF(Survey!BZ50:CS50,{"&gt;0","&lt;0"})*{1,-1})</f>
        <v>0</v>
      </c>
      <c r="W50" s="38" cm="1">
        <f t="array" ref="W50">SUM(SUMIF(Survey!CC50,{"&gt;0","&lt;0"})*{1,-1})+SUM(SUMIF(Survey!CM50,{"&gt;0","&lt;0"})*{1,-1})</f>
        <v>0</v>
      </c>
      <c r="X50" s="38">
        <f>Survey!K50</f>
        <v>0</v>
      </c>
      <c r="Y50" s="37" t="str">
        <f t="shared" si="7"/>
        <v>Either</v>
      </c>
      <c r="Z50" s="16" t="str">
        <f t="shared" si="8"/>
        <v>Fail</v>
      </c>
      <c r="AA50" s="67" cm="1">
        <f t="array" ref="AA50">SUM(SUMIF(Survey!BZ50:CS50,{"&gt;0","&lt;0"})*{1,-1})+SUM(SUMIF(Survey!CU50:DN50,{"&gt;0","&lt;0"})*{1,-1})</f>
        <v>0</v>
      </c>
      <c r="AB50" s="67">
        <f>IFERROR(AA50/(Survey!$AV50),0)</f>
        <v>0</v>
      </c>
      <c r="AC50" s="128" t="b">
        <f>IF(OR(Survey!$M50="Alternative strategy or hedge",Survey!$M50="Other, illiquid",Survey!$L50="Prospectus fund"),TRUE,FALSE)</f>
        <v>0</v>
      </c>
      <c r="AD50" s="128" t="b">
        <f>NOT(ISBLANK(Survey!$M50))</f>
        <v>0</v>
      </c>
      <c r="AE50" s="16" t="str">
        <f t="shared" si="9"/>
        <v>Pass</v>
      </c>
      <c r="AF50" s="38" t="b">
        <f>NOT(ISNUMBER(SEARCH("Other",Survey!$P50)))</f>
        <v>1</v>
      </c>
      <c r="AG50" s="37" t="b">
        <f>NOT(ISBLANK(Survey!$Q50))</f>
        <v>0</v>
      </c>
      <c r="AH50" s="16" t="str">
        <f t="shared" si="10"/>
        <v>Pass</v>
      </c>
      <c r="AI50" s="143">
        <f>COUNTBLANK(Survey!$W50)</f>
        <v>1</v>
      </c>
      <c r="AJ50" s="67">
        <f>IF(AND(Survey!L50&lt;&gt;"Exempt fund",OR(Survey!$M50="ETF",Survey!$M50="ETF, alternative mutual fund",Survey!$M50="Mutual fund",Survey!$M50="Alternative mutual fund",Survey!$M50="Money market")),1,0)</f>
        <v>0</v>
      </c>
      <c r="AK50" s="16" t="str">
        <f t="shared" si="11"/>
        <v>Pass</v>
      </c>
      <c r="AL50" s="38" t="b">
        <f>NOT(ISNUMBER(SEARCH("Yes",Survey!$AA50)))</f>
        <v>1</v>
      </c>
      <c r="AM50" s="37" t="b">
        <f>IF(COUNTBLANK(Survey!$AB50:$AC50)=0,TRUE, FALSE)</f>
        <v>0</v>
      </c>
      <c r="AN50" s="16" t="str">
        <f t="shared" si="12"/>
        <v>Pass</v>
      </c>
      <c r="AO50" s="38" t="b">
        <f>NOT(ISNUMBER(SEARCH("Yes",Survey!$AD50)))</f>
        <v>1</v>
      </c>
      <c r="AP50" s="37" t="b">
        <f>NOT(ISBLANK(Survey!$AF50))</f>
        <v>0</v>
      </c>
      <c r="AQ50" s="16" t="str">
        <f t="shared" si="13"/>
        <v>Pass</v>
      </c>
      <c r="AR50" s="38" t="b">
        <f>NOT(OR(ISNUMBER(SEARCH("Other",Survey!$AF50)),ISNUMBER(SEARCH("Multiple",Survey!$AF50))))</f>
        <v>1</v>
      </c>
      <c r="AS50" s="37" t="b">
        <f>NOT(ISBLANK(Survey!$AG50))</f>
        <v>0</v>
      </c>
      <c r="AT50" s="16" t="str">
        <f t="shared" si="14"/>
        <v>Fail</v>
      </c>
      <c r="AU50" s="143">
        <f>IF(ABS(Survey!$AV50)&gt;0, 1,0)</f>
        <v>0</v>
      </c>
      <c r="AV50" s="143">
        <f>IF(COUNTBLANK(Survey!$AJ50)=0,1,0)</f>
        <v>0</v>
      </c>
      <c r="AW50" s="16" t="str">
        <f t="shared" si="15"/>
        <v>Pass</v>
      </c>
      <c r="AX50" s="143">
        <f>IF(ISBLANK(Survey!$AJ50),0,1)</f>
        <v>0</v>
      </c>
      <c r="AY50" s="165">
        <f>COUNTBLANK(Survey!$AK50)</f>
        <v>1</v>
      </c>
      <c r="AZ50" s="16" t="str">
        <f t="shared" si="16"/>
        <v>Pass</v>
      </c>
      <c r="BA50" s="143">
        <f>IF(OR(Survey!$AK50="Closed",ISBLANK(Survey!$AK50)),0,1)</f>
        <v>0</v>
      </c>
      <c r="BB50" s="165">
        <f>IF(ISBLANK(Survey!$AL50),1,0)</f>
        <v>1</v>
      </c>
      <c r="BC50" s="147" t="str" cm="1">
        <f t="array" ref="BC50">IF(OR(IF(OR($BE50+$BF50 = 2, $BG50=1), FALSE, TRUE), AND($BD50:$BD50 = 0)),"Pass","Fail")</f>
        <v>Pass</v>
      </c>
      <c r="BD50" s="143">
        <f>COUNTBLANK(Survey!$AM50:$AO50)</f>
        <v>3</v>
      </c>
      <c r="BE50" s="143">
        <f>IF(Survey!$I50="Yes",1,0)</f>
        <v>0</v>
      </c>
      <c r="BF50" s="143">
        <f>IF(OR(Survey!$M50="Mutual fund",Survey!$M50="Alternative mutual fund",Survey!$M50="Money market"),1,0)</f>
        <v>0</v>
      </c>
      <c r="BG50" s="148">
        <f>IF(OR(Survey!$M50="ETF",Survey!$M50="ETF, alternative mutual fund"),1,0)</f>
        <v>0</v>
      </c>
      <c r="BH50" s="16" t="str">
        <f t="shared" si="17"/>
        <v>Pass</v>
      </c>
      <c r="BI50" s="38" t="b">
        <f>OR(ISNUMBER(SEARCH("Yes",Survey!$AO50)),ISBLANK(Survey!$AO50))</f>
        <v>1</v>
      </c>
      <c r="BJ50" s="67" t="b">
        <f>NOT(ISBLANK(Survey!$AP50))</f>
        <v>0</v>
      </c>
      <c r="BK50" s="16" t="str">
        <f t="shared" si="18"/>
        <v>Pass</v>
      </c>
      <c r="BL50" s="143">
        <f>IF(Survey!$AW50=0, 0,1)</f>
        <v>0</v>
      </c>
      <c r="BM50" s="67">
        <f>Survey!$AQ50</f>
        <v>0</v>
      </c>
      <c r="BN50" s="67">
        <f>IFERROR((Survey!$AX50-ABS(Survey!$AY50)-ABS(Survey!$BD50))/Survey!$AW50,0)</f>
        <v>0</v>
      </c>
      <c r="BO50" s="67">
        <f>IF(AND($BM50&gt;$BN50-0.2,$BM50&lt;$BN50+0.2,ISBLANK(Survey!$AQ50)=FALSE),0,1)</f>
        <v>1</v>
      </c>
      <c r="BP50" s="165">
        <f>IF(ISBLANK(Survey!$AR50),1,0)</f>
        <v>1</v>
      </c>
      <c r="BQ50" s="16" t="str">
        <f t="shared" si="19"/>
        <v>Pass</v>
      </c>
      <c r="BR50" s="143">
        <f>IF(Survey!$AW50=0, 0,1)</f>
        <v>0</v>
      </c>
      <c r="BS50" s="67">
        <f>IF(AND(Survey!$AS50&gt;=0,Survey!$AS50&lt;=0.2,Survey!$AS50&lt;&gt;""),0,1)</f>
        <v>1</v>
      </c>
      <c r="BT50" s="143">
        <f>IF(ISBLANK(Survey!$AT50),1,0)</f>
        <v>1</v>
      </c>
      <c r="BU50" s="16" t="str">
        <f t="shared" si="20"/>
        <v>Fail</v>
      </c>
      <c r="BV50" s="165">
        <f>Survey!$AU50</f>
        <v>0</v>
      </c>
      <c r="BW50" s="16" t="str">
        <f t="shared" si="21"/>
        <v>Pass</v>
      </c>
      <c r="BX50" s="36">
        <f>Survey!$AV50</f>
        <v>0</v>
      </c>
      <c r="BY50" s="176">
        <f>Survey!$AW50+Survey!$AX50-ABS(Survey!$AY50)+ABS(Survey!$AZ50)-ABS(Survey!$BA50)+ABS(Survey!$BB50)-ABS(Survey!$BC50)-ABS(Survey!$BD50)+Survey!$BE50</f>
        <v>0</v>
      </c>
      <c r="BZ50" s="35">
        <f t="shared" si="22"/>
        <v>0</v>
      </c>
      <c r="CA50" s="17">
        <f t="shared" si="23"/>
        <v>0</v>
      </c>
      <c r="CB50" s="16" t="str">
        <f t="shared" si="24"/>
        <v>Pass</v>
      </c>
      <c r="CC50" s="38" t="b">
        <f>IF(ABS(Survey!$BE50)=0,TRUE,FALSE)</f>
        <v>1</v>
      </c>
      <c r="CD50" s="37" t="b">
        <f>NOT(ISBLANK(Survey!$BF50))</f>
        <v>0</v>
      </c>
      <c r="CE50" t="str">
        <f t="shared" si="25"/>
        <v>Fail</v>
      </c>
      <c r="CF50" s="29">
        <f>Survey!$AV50</f>
        <v>0</v>
      </c>
      <c r="CG50" s="29" cm="1">
        <f t="array" ref="CG50">SUM(SUMIF(Survey!BH50:BO50,{"&gt;0","&lt;0"})*{1,-1})-SUM(SUMIF(Survey!BQ50:BX50,{"&gt;0","&lt;0"})*{1,-1})</f>
        <v>0</v>
      </c>
      <c r="CH50" s="35" t="str">
        <f t="shared" si="26"/>
        <v>No holdings</v>
      </c>
      <c r="CI50">
        <f t="shared" si="27"/>
        <v>0</v>
      </c>
      <c r="CJ50" s="16" t="str">
        <f t="shared" si="28"/>
        <v>Fail</v>
      </c>
      <c r="CK50" s="36">
        <f>Survey!$AV50</f>
        <v>0</v>
      </c>
      <c r="CL50" s="36" cm="1">
        <f t="array" ref="CL50">SUM(SUMIF(Survey!BZ50:CS50,{"&gt;0","&lt;0"})*{1,-1})-SUM(SUMIF(Survey!CU50:DN50,{"&gt;0","&lt;0"})*{1,-1})</f>
        <v>0</v>
      </c>
      <c r="CM50" s="35" t="str">
        <f t="shared" si="29"/>
        <v>No holdings</v>
      </c>
      <c r="CN50" s="17">
        <f t="shared" si="30"/>
        <v>0</v>
      </c>
      <c r="CO50" s="16" t="str">
        <f t="shared" si="31"/>
        <v>Pass</v>
      </c>
      <c r="CP50" s="38" t="b">
        <f>IF(ABS(Survey!$CS50)=0,TRUE,FALSE)</f>
        <v>1</v>
      </c>
      <c r="CQ50" s="37" t="b">
        <f>NOT(ISBLANK(Survey!$CT50))</f>
        <v>0</v>
      </c>
      <c r="CR50" s="16" t="str">
        <f t="shared" si="32"/>
        <v>Pass</v>
      </c>
      <c r="CS50" s="38" t="b">
        <f>IF(ABS(Survey!$DN50)=0,TRUE,FALSE)</f>
        <v>1</v>
      </c>
      <c r="CT50" s="37" t="b">
        <f>NOT(ISBLANK(Survey!$DO50))</f>
        <v>0</v>
      </c>
      <c r="CU50" t="str">
        <f t="shared" si="33"/>
        <v>Pass</v>
      </c>
      <c r="CV50" s="29" cm="1">
        <f t="array" ref="CV50">SUM(SUMIF(Survey!CO50,{"&gt;0","&lt;0"})*{1,-1})+SUM(SUMIF(Survey!DJ50,{"&gt;0","&lt;0"})*{1,-1})</f>
        <v>0</v>
      </c>
      <c r="CW50" s="29">
        <f>SUM(SUMIF(Survey!DQ50:DW50,{"&gt;0","&lt;0"})*{1,-1})+SUM(SUMIF(Survey!DY50:EE50,{"&gt;0","&lt;0"})*{1,-1})</f>
        <v>0</v>
      </c>
      <c r="CX50">
        <f t="shared" si="34"/>
        <v>0</v>
      </c>
      <c r="CY50">
        <f t="shared" si="35"/>
        <v>0</v>
      </c>
      <c r="CZ50" s="16" t="str">
        <f t="shared" si="36"/>
        <v>Pass</v>
      </c>
      <c r="DA50" s="38" t="b">
        <f>IF(ABS(Survey!$DW50)=0,TRUE,FALSE)</f>
        <v>1</v>
      </c>
      <c r="DB50" s="37" t="b">
        <f>NOT(ISBLANK(Survey!DX50))</f>
        <v>0</v>
      </c>
      <c r="DC50" s="16" t="str">
        <f t="shared" si="37"/>
        <v>Pass</v>
      </c>
      <c r="DD50" s="38" t="b">
        <f>IF(ABS(Survey!$EE50)=0,TRUE,FALSE)</f>
        <v>1</v>
      </c>
      <c r="DE50" s="37" t="b">
        <f>NOT(ISBLANK(Survey!$EF50))</f>
        <v>0</v>
      </c>
      <c r="DF50" s="16" t="str">
        <f t="shared" si="38"/>
        <v>Fail</v>
      </c>
      <c r="DG50" s="36">
        <f>SUM(SUMIF(Survey!EL50:EN50,{"&gt;0","&lt;0"})*{1,-1})</f>
        <v>0</v>
      </c>
      <c r="DH50">
        <f t="shared" si="39"/>
        <v>0</v>
      </c>
      <c r="DI50">
        <f t="shared" si="40"/>
        <v>100</v>
      </c>
      <c r="DJ50" s="35" t="b">
        <f>IF(OR(Survey!$M50="ETF",Survey!$M50="ETF, alternative mutual fund",Survey!$M50="Closed-end", Survey!$M50="Split share corp"),TRUE,FALSE)</f>
        <v>0</v>
      </c>
      <c r="DK50" s="16" t="str">
        <f t="shared" si="41"/>
        <v>Fail</v>
      </c>
      <c r="DL50" s="36">
        <f>SUM(SUMIF(Survey!EP50:EV50,{"&gt;0","&lt;0"})*{1,-1})</f>
        <v>0</v>
      </c>
      <c r="DM50">
        <f t="shared" si="42"/>
        <v>0</v>
      </c>
      <c r="DN50" s="17">
        <f t="shared" si="43"/>
        <v>100</v>
      </c>
      <c r="DO50" s="16" t="str">
        <f t="shared" si="44"/>
        <v>Fail</v>
      </c>
      <c r="DP50" s="36">
        <f>SUM(SUMIF(Survey!EX50:FD50,{"&gt;0","&lt;0"})*{1,-1})</f>
        <v>0</v>
      </c>
      <c r="DQ50">
        <f t="shared" si="45"/>
        <v>0</v>
      </c>
      <c r="DR50" s="17">
        <f t="shared" si="46"/>
        <v>100</v>
      </c>
    </row>
    <row r="51" spans="1:122">
      <c r="A51">
        <v>51</v>
      </c>
      <c r="B51" t="str">
        <f t="shared" si="0"/>
        <v>Pass</v>
      </c>
      <c r="C51" t="str">
        <f>IF(COUNTBLANK(Survey!B51:FE51)=$C$2, "Pass", "Fail")</f>
        <v>Pass</v>
      </c>
      <c r="D51" t="str">
        <f t="shared" si="1"/>
        <v>Fail</v>
      </c>
      <c r="E51" t="str">
        <f>IF(OR(ISBLANK(Survey!AJ51),COUNTIF(G51:BB51,"Fail")),"Fail","Pass")</f>
        <v>Fail</v>
      </c>
      <c r="G51" s="16" t="str">
        <f t="shared" si="2"/>
        <v>Fail</v>
      </c>
      <c r="H51" s="177">
        <f>COUNTBLANK(Survey!B51:D51)+COUNTBLANK(Survey!G51)+COUNTBLANK(Survey!I51)+COUNTBLANK(Survey!K51:M51)+COUNTBLANK(Survey!P51)+COUNTBLANK(Survey!S51:U51)+COUNTBLANK(Survey!Y51:AA51)+COUNTBLANK(Survey!AD51:AE51)+COUNTBLANK(Survey!AI51:AI51)</f>
        <v>18</v>
      </c>
      <c r="I51" s="16" t="str">
        <f t="shared" si="3"/>
        <v>Fail</v>
      </c>
      <c r="J51" t="b">
        <f>IF(Survey!E51="No",TRUE,FALSE)</f>
        <v>0</v>
      </c>
      <c r="K51" s="34">
        <f>LEN(Survey!E51)</f>
        <v>0</v>
      </c>
      <c r="L51" s="16" t="str">
        <f t="shared" si="4"/>
        <v>Fail</v>
      </c>
      <c r="M51" t="b">
        <f>IF(Survey!F51="No",TRUE,FALSE)</f>
        <v>0</v>
      </c>
      <c r="N51" s="33">
        <f>LEN(Survey!F51)</f>
        <v>0</v>
      </c>
      <c r="O51" s="16" t="str">
        <f t="shared" si="5"/>
        <v>Pass</v>
      </c>
      <c r="P51" s="34">
        <f>MOD((LEN(Survey!H51)+2),11)</f>
        <v>2</v>
      </c>
      <c r="Q51" s="33" t="str">
        <f>IF(Survey!$L51="Prospectus fund", "Yes", "No")</f>
        <v>No</v>
      </c>
      <c r="R51" s="16" t="str">
        <f t="shared" si="6"/>
        <v>Pass</v>
      </c>
      <c r="S51" s="34">
        <f>MOD((LEN(Survey!J51)+2),11)</f>
        <v>2</v>
      </c>
      <c r="T51" s="35" t="b">
        <f>IF(OR(Survey!$M51="ETF",Survey!$M51="ETF, alternative mutual fund",Survey!$M51="Closed-end", Survey!$M51="Split share corp", Survey!$I51="Yes"),TRUE,FALSE)</f>
        <v>0</v>
      </c>
      <c r="U51" s="16" t="str">
        <f>IFERROR(IF(AND(OR(X51=Y51,Y51 = "Either"),NOT(ISBLANK(Survey!K51))),"Pass","Fail"),"Pass")</f>
        <v>Fail</v>
      </c>
      <c r="V51" s="36" cm="1">
        <f t="array" ref="V51">SUM(SUMIF(Survey!BZ51:CS51,{"&gt;0","&lt;0"})*{1,-1})</f>
        <v>0</v>
      </c>
      <c r="W51" s="38" cm="1">
        <f t="array" ref="W51">SUM(SUMIF(Survey!CC51,{"&gt;0","&lt;0"})*{1,-1})+SUM(SUMIF(Survey!CM51,{"&gt;0","&lt;0"})*{1,-1})</f>
        <v>0</v>
      </c>
      <c r="X51" s="38">
        <f>Survey!K51</f>
        <v>0</v>
      </c>
      <c r="Y51" s="37" t="str">
        <f t="shared" si="7"/>
        <v>Either</v>
      </c>
      <c r="Z51" s="16" t="str">
        <f t="shared" si="8"/>
        <v>Fail</v>
      </c>
      <c r="AA51" s="67" cm="1">
        <f t="array" ref="AA51">SUM(SUMIF(Survey!BZ51:CS51,{"&gt;0","&lt;0"})*{1,-1})+SUM(SUMIF(Survey!CU51:DN51,{"&gt;0","&lt;0"})*{1,-1})</f>
        <v>0</v>
      </c>
      <c r="AB51" s="67">
        <f>IFERROR(AA51/(Survey!$AV51),0)</f>
        <v>0</v>
      </c>
      <c r="AC51" s="128" t="b">
        <f>IF(OR(Survey!$M51="Alternative strategy or hedge",Survey!$M51="Other, illiquid",Survey!$L51="Prospectus fund"),TRUE,FALSE)</f>
        <v>0</v>
      </c>
      <c r="AD51" s="128" t="b">
        <f>NOT(ISBLANK(Survey!$M51))</f>
        <v>0</v>
      </c>
      <c r="AE51" s="16" t="str">
        <f t="shared" si="9"/>
        <v>Pass</v>
      </c>
      <c r="AF51" s="38" t="b">
        <f>NOT(ISNUMBER(SEARCH("Other",Survey!$P51)))</f>
        <v>1</v>
      </c>
      <c r="AG51" s="37" t="b">
        <f>NOT(ISBLANK(Survey!$Q51))</f>
        <v>0</v>
      </c>
      <c r="AH51" s="16" t="str">
        <f t="shared" si="10"/>
        <v>Pass</v>
      </c>
      <c r="AI51" s="143">
        <f>COUNTBLANK(Survey!$W51)</f>
        <v>1</v>
      </c>
      <c r="AJ51" s="67">
        <f>IF(AND(Survey!L51&lt;&gt;"Exempt fund",OR(Survey!$M51="ETF",Survey!$M51="ETF, alternative mutual fund",Survey!$M51="Mutual fund",Survey!$M51="Alternative mutual fund",Survey!$M51="Money market")),1,0)</f>
        <v>0</v>
      </c>
      <c r="AK51" s="16" t="str">
        <f t="shared" si="11"/>
        <v>Pass</v>
      </c>
      <c r="AL51" s="38" t="b">
        <f>NOT(ISNUMBER(SEARCH("Yes",Survey!$AA51)))</f>
        <v>1</v>
      </c>
      <c r="AM51" s="37" t="b">
        <f>IF(COUNTBLANK(Survey!$AB51:$AC51)=0,TRUE, FALSE)</f>
        <v>0</v>
      </c>
      <c r="AN51" s="16" t="str">
        <f t="shared" si="12"/>
        <v>Pass</v>
      </c>
      <c r="AO51" s="38" t="b">
        <f>NOT(ISNUMBER(SEARCH("Yes",Survey!$AD51)))</f>
        <v>1</v>
      </c>
      <c r="AP51" s="37" t="b">
        <f>NOT(ISBLANK(Survey!$AF51))</f>
        <v>0</v>
      </c>
      <c r="AQ51" s="16" t="str">
        <f t="shared" si="13"/>
        <v>Pass</v>
      </c>
      <c r="AR51" s="38" t="b">
        <f>NOT(OR(ISNUMBER(SEARCH("Other",Survey!$AF51)),ISNUMBER(SEARCH("Multiple",Survey!$AF51))))</f>
        <v>1</v>
      </c>
      <c r="AS51" s="37" t="b">
        <f>NOT(ISBLANK(Survey!$AG51))</f>
        <v>0</v>
      </c>
      <c r="AT51" s="16" t="str">
        <f t="shared" si="14"/>
        <v>Fail</v>
      </c>
      <c r="AU51" s="143">
        <f>IF(ABS(Survey!$AV51)&gt;0, 1,0)</f>
        <v>0</v>
      </c>
      <c r="AV51" s="143">
        <f>IF(COUNTBLANK(Survey!$AJ51)=0,1,0)</f>
        <v>0</v>
      </c>
      <c r="AW51" s="16" t="str">
        <f t="shared" si="15"/>
        <v>Pass</v>
      </c>
      <c r="AX51" s="143">
        <f>IF(ISBLANK(Survey!$AJ51),0,1)</f>
        <v>0</v>
      </c>
      <c r="AY51" s="165">
        <f>COUNTBLANK(Survey!$AK51)</f>
        <v>1</v>
      </c>
      <c r="AZ51" s="16" t="str">
        <f t="shared" si="16"/>
        <v>Pass</v>
      </c>
      <c r="BA51" s="143">
        <f>IF(OR(Survey!$AK51="Closed",ISBLANK(Survey!$AK51)),0,1)</f>
        <v>0</v>
      </c>
      <c r="BB51" s="165">
        <f>IF(ISBLANK(Survey!$AL51),1,0)</f>
        <v>1</v>
      </c>
      <c r="BC51" s="147" t="str" cm="1">
        <f t="array" ref="BC51">IF(OR(IF(OR($BE51+$BF51 = 2, $BG51=1), FALSE, TRUE), AND($BD51:$BD51 = 0)),"Pass","Fail")</f>
        <v>Pass</v>
      </c>
      <c r="BD51" s="143">
        <f>COUNTBLANK(Survey!$AM51:$AO51)</f>
        <v>3</v>
      </c>
      <c r="BE51" s="143">
        <f>IF(Survey!$I51="Yes",1,0)</f>
        <v>0</v>
      </c>
      <c r="BF51" s="143">
        <f>IF(OR(Survey!$M51="Mutual fund",Survey!$M51="Alternative mutual fund",Survey!$M51="Money market"),1,0)</f>
        <v>0</v>
      </c>
      <c r="BG51" s="148">
        <f>IF(OR(Survey!$M51="ETF",Survey!$M51="ETF, alternative mutual fund"),1,0)</f>
        <v>0</v>
      </c>
      <c r="BH51" s="16" t="str">
        <f t="shared" si="17"/>
        <v>Pass</v>
      </c>
      <c r="BI51" s="38" t="b">
        <f>OR(ISNUMBER(SEARCH("Yes",Survey!$AO51)),ISBLANK(Survey!$AO51))</f>
        <v>1</v>
      </c>
      <c r="BJ51" s="67" t="b">
        <f>NOT(ISBLANK(Survey!$AP51))</f>
        <v>0</v>
      </c>
      <c r="BK51" s="16" t="str">
        <f t="shared" si="18"/>
        <v>Pass</v>
      </c>
      <c r="BL51" s="143">
        <f>IF(Survey!$AW51=0, 0,1)</f>
        <v>0</v>
      </c>
      <c r="BM51" s="67">
        <f>Survey!$AQ51</f>
        <v>0</v>
      </c>
      <c r="BN51" s="67">
        <f>IFERROR((Survey!$AX51-ABS(Survey!$AY51)-ABS(Survey!$BD51))/Survey!$AW51,0)</f>
        <v>0</v>
      </c>
      <c r="BO51" s="67">
        <f>IF(AND($BM51&gt;$BN51-0.2,$BM51&lt;$BN51+0.2,ISBLANK(Survey!$AQ51)=FALSE),0,1)</f>
        <v>1</v>
      </c>
      <c r="BP51" s="165">
        <f>IF(ISBLANK(Survey!$AR51),1,0)</f>
        <v>1</v>
      </c>
      <c r="BQ51" s="16" t="str">
        <f t="shared" si="19"/>
        <v>Pass</v>
      </c>
      <c r="BR51" s="143">
        <f>IF(Survey!$AW51=0, 0,1)</f>
        <v>0</v>
      </c>
      <c r="BS51" s="67">
        <f>IF(AND(Survey!$AS51&gt;=0,Survey!$AS51&lt;=0.2,Survey!$AS51&lt;&gt;""),0,1)</f>
        <v>1</v>
      </c>
      <c r="BT51" s="143">
        <f>IF(ISBLANK(Survey!$AT51),1,0)</f>
        <v>1</v>
      </c>
      <c r="BU51" s="16" t="str">
        <f t="shared" si="20"/>
        <v>Fail</v>
      </c>
      <c r="BV51" s="165">
        <f>Survey!$AU51</f>
        <v>0</v>
      </c>
      <c r="BW51" s="16" t="str">
        <f t="shared" si="21"/>
        <v>Pass</v>
      </c>
      <c r="BX51" s="36">
        <f>Survey!$AV51</f>
        <v>0</v>
      </c>
      <c r="BY51" s="176">
        <f>Survey!$AW51+Survey!$AX51-ABS(Survey!$AY51)+ABS(Survey!$AZ51)-ABS(Survey!$BA51)+ABS(Survey!$BB51)-ABS(Survey!$BC51)-ABS(Survey!$BD51)+Survey!$BE51</f>
        <v>0</v>
      </c>
      <c r="BZ51" s="35">
        <f t="shared" si="22"/>
        <v>0</v>
      </c>
      <c r="CA51" s="17">
        <f t="shared" si="23"/>
        <v>0</v>
      </c>
      <c r="CB51" s="16" t="str">
        <f t="shared" si="24"/>
        <v>Pass</v>
      </c>
      <c r="CC51" s="38" t="b">
        <f>IF(ABS(Survey!$BE51)=0,TRUE,FALSE)</f>
        <v>1</v>
      </c>
      <c r="CD51" s="37" t="b">
        <f>NOT(ISBLANK(Survey!$BF51))</f>
        <v>0</v>
      </c>
      <c r="CE51" t="str">
        <f t="shared" si="25"/>
        <v>Fail</v>
      </c>
      <c r="CF51" s="29">
        <f>Survey!$AV51</f>
        <v>0</v>
      </c>
      <c r="CG51" s="29" cm="1">
        <f t="array" ref="CG51">SUM(SUMIF(Survey!BH51:BO51,{"&gt;0","&lt;0"})*{1,-1})-SUM(SUMIF(Survey!BQ51:BX51,{"&gt;0","&lt;0"})*{1,-1})</f>
        <v>0</v>
      </c>
      <c r="CH51" s="35" t="str">
        <f t="shared" si="26"/>
        <v>No holdings</v>
      </c>
      <c r="CI51">
        <f t="shared" si="27"/>
        <v>0</v>
      </c>
      <c r="CJ51" s="16" t="str">
        <f t="shared" si="28"/>
        <v>Fail</v>
      </c>
      <c r="CK51" s="36">
        <f>Survey!$AV51</f>
        <v>0</v>
      </c>
      <c r="CL51" s="36" cm="1">
        <f t="array" ref="CL51">SUM(SUMIF(Survey!BZ51:CS51,{"&gt;0","&lt;0"})*{1,-1})-SUM(SUMIF(Survey!CU51:DN51,{"&gt;0","&lt;0"})*{1,-1})</f>
        <v>0</v>
      </c>
      <c r="CM51" s="35" t="str">
        <f t="shared" si="29"/>
        <v>No holdings</v>
      </c>
      <c r="CN51" s="17">
        <f t="shared" si="30"/>
        <v>0</v>
      </c>
      <c r="CO51" s="16" t="str">
        <f t="shared" si="31"/>
        <v>Pass</v>
      </c>
      <c r="CP51" s="38" t="b">
        <f>IF(ABS(Survey!$CS51)=0,TRUE,FALSE)</f>
        <v>1</v>
      </c>
      <c r="CQ51" s="37" t="b">
        <f>NOT(ISBLANK(Survey!$CT51))</f>
        <v>0</v>
      </c>
      <c r="CR51" s="16" t="str">
        <f t="shared" si="32"/>
        <v>Pass</v>
      </c>
      <c r="CS51" s="38" t="b">
        <f>IF(ABS(Survey!$DN51)=0,TRUE,FALSE)</f>
        <v>1</v>
      </c>
      <c r="CT51" s="37" t="b">
        <f>NOT(ISBLANK(Survey!$DO51))</f>
        <v>0</v>
      </c>
      <c r="CU51" t="str">
        <f t="shared" si="33"/>
        <v>Pass</v>
      </c>
      <c r="CV51" s="29" cm="1">
        <f t="array" ref="CV51">SUM(SUMIF(Survey!CO51,{"&gt;0","&lt;0"})*{1,-1})+SUM(SUMIF(Survey!DJ51,{"&gt;0","&lt;0"})*{1,-1})</f>
        <v>0</v>
      </c>
      <c r="CW51" s="29">
        <f>SUM(SUMIF(Survey!DQ51:DW51,{"&gt;0","&lt;0"})*{1,-1})+SUM(SUMIF(Survey!DY51:EE51,{"&gt;0","&lt;0"})*{1,-1})</f>
        <v>0</v>
      </c>
      <c r="CX51">
        <f t="shared" si="34"/>
        <v>0</v>
      </c>
      <c r="CY51">
        <f t="shared" si="35"/>
        <v>0</v>
      </c>
      <c r="CZ51" s="16" t="str">
        <f t="shared" si="36"/>
        <v>Pass</v>
      </c>
      <c r="DA51" s="38" t="b">
        <f>IF(ABS(Survey!$DW51)=0,TRUE,FALSE)</f>
        <v>1</v>
      </c>
      <c r="DB51" s="37" t="b">
        <f>NOT(ISBLANK(Survey!DX51))</f>
        <v>0</v>
      </c>
      <c r="DC51" s="16" t="str">
        <f t="shared" si="37"/>
        <v>Pass</v>
      </c>
      <c r="DD51" s="38" t="b">
        <f>IF(ABS(Survey!$EE51)=0,TRUE,FALSE)</f>
        <v>1</v>
      </c>
      <c r="DE51" s="37" t="b">
        <f>NOT(ISBLANK(Survey!$EF51))</f>
        <v>0</v>
      </c>
      <c r="DF51" s="16" t="str">
        <f t="shared" si="38"/>
        <v>Fail</v>
      </c>
      <c r="DG51" s="36">
        <f>SUM(SUMIF(Survey!EL51:EN51,{"&gt;0","&lt;0"})*{1,-1})</f>
        <v>0</v>
      </c>
      <c r="DH51">
        <f t="shared" si="39"/>
        <v>0</v>
      </c>
      <c r="DI51">
        <f t="shared" si="40"/>
        <v>100</v>
      </c>
      <c r="DJ51" s="35" t="b">
        <f>IF(OR(Survey!$M51="ETF",Survey!$M51="ETF, alternative mutual fund",Survey!$M51="Closed-end", Survey!$M51="Split share corp"),TRUE,FALSE)</f>
        <v>0</v>
      </c>
      <c r="DK51" s="16" t="str">
        <f t="shared" si="41"/>
        <v>Fail</v>
      </c>
      <c r="DL51" s="36">
        <f>SUM(SUMIF(Survey!EP51:EV51,{"&gt;0","&lt;0"})*{1,-1})</f>
        <v>0</v>
      </c>
      <c r="DM51">
        <f t="shared" si="42"/>
        <v>0</v>
      </c>
      <c r="DN51" s="17">
        <f t="shared" si="43"/>
        <v>100</v>
      </c>
      <c r="DO51" s="16" t="str">
        <f t="shared" si="44"/>
        <v>Fail</v>
      </c>
      <c r="DP51" s="36">
        <f>SUM(SUMIF(Survey!EX51:FD51,{"&gt;0","&lt;0"})*{1,-1})</f>
        <v>0</v>
      </c>
      <c r="DQ51">
        <f t="shared" si="45"/>
        <v>0</v>
      </c>
      <c r="DR51" s="17">
        <f t="shared" si="46"/>
        <v>100</v>
      </c>
    </row>
    <row r="52" spans="1:122">
      <c r="A52">
        <v>52</v>
      </c>
      <c r="B52" t="str">
        <f t="shared" si="0"/>
        <v>Pass</v>
      </c>
      <c r="C52" t="str">
        <f>IF(COUNTBLANK(Survey!B52:FE52)=$C$2, "Pass", "Fail")</f>
        <v>Pass</v>
      </c>
      <c r="D52" t="str">
        <f t="shared" si="1"/>
        <v>Fail</v>
      </c>
      <c r="E52" t="str">
        <f>IF(OR(ISBLANK(Survey!AJ52),COUNTIF(G52:BB52,"Fail")),"Fail","Pass")</f>
        <v>Fail</v>
      </c>
      <c r="G52" s="16" t="str">
        <f t="shared" si="2"/>
        <v>Fail</v>
      </c>
      <c r="H52" s="177">
        <f>COUNTBLANK(Survey!B52:D52)+COUNTBLANK(Survey!G52)+COUNTBLANK(Survey!I52)+COUNTBLANK(Survey!K52:M52)+COUNTBLANK(Survey!P52)+COUNTBLANK(Survey!S52:U52)+COUNTBLANK(Survey!Y52:AA52)+COUNTBLANK(Survey!AD52:AE52)+COUNTBLANK(Survey!AI52:AI52)</f>
        <v>18</v>
      </c>
      <c r="I52" s="16" t="str">
        <f t="shared" si="3"/>
        <v>Fail</v>
      </c>
      <c r="J52" t="b">
        <f>IF(Survey!E52="No",TRUE,FALSE)</f>
        <v>0</v>
      </c>
      <c r="K52" s="34">
        <f>LEN(Survey!E52)</f>
        <v>0</v>
      </c>
      <c r="L52" s="16" t="str">
        <f t="shared" si="4"/>
        <v>Fail</v>
      </c>
      <c r="M52" t="b">
        <f>IF(Survey!F52="No",TRUE,FALSE)</f>
        <v>0</v>
      </c>
      <c r="N52" s="33">
        <f>LEN(Survey!F52)</f>
        <v>0</v>
      </c>
      <c r="O52" s="16" t="str">
        <f t="shared" si="5"/>
        <v>Pass</v>
      </c>
      <c r="P52" s="34">
        <f>MOD((LEN(Survey!H52)+2),11)</f>
        <v>2</v>
      </c>
      <c r="Q52" s="33" t="str">
        <f>IF(Survey!$L52="Prospectus fund", "Yes", "No")</f>
        <v>No</v>
      </c>
      <c r="R52" s="16" t="str">
        <f t="shared" si="6"/>
        <v>Pass</v>
      </c>
      <c r="S52" s="34">
        <f>MOD((LEN(Survey!J52)+2),11)</f>
        <v>2</v>
      </c>
      <c r="T52" s="35" t="b">
        <f>IF(OR(Survey!$M52="ETF",Survey!$M52="ETF, alternative mutual fund",Survey!$M52="Closed-end", Survey!$M52="Split share corp", Survey!$I52="Yes"),TRUE,FALSE)</f>
        <v>0</v>
      </c>
      <c r="U52" s="16" t="str">
        <f>IFERROR(IF(AND(OR(X52=Y52,Y52 = "Either"),NOT(ISBLANK(Survey!K52))),"Pass","Fail"),"Pass")</f>
        <v>Fail</v>
      </c>
      <c r="V52" s="36" cm="1">
        <f t="array" ref="V52">SUM(SUMIF(Survey!BZ52:CS52,{"&gt;0","&lt;0"})*{1,-1})</f>
        <v>0</v>
      </c>
      <c r="W52" s="38" cm="1">
        <f t="array" ref="W52">SUM(SUMIF(Survey!CC52,{"&gt;0","&lt;0"})*{1,-1})+SUM(SUMIF(Survey!CM52,{"&gt;0","&lt;0"})*{1,-1})</f>
        <v>0</v>
      </c>
      <c r="X52" s="38">
        <f>Survey!K52</f>
        <v>0</v>
      </c>
      <c r="Y52" s="37" t="str">
        <f t="shared" si="7"/>
        <v>Either</v>
      </c>
      <c r="Z52" s="16" t="str">
        <f t="shared" si="8"/>
        <v>Fail</v>
      </c>
      <c r="AA52" s="67" cm="1">
        <f t="array" ref="AA52">SUM(SUMIF(Survey!BZ52:CS52,{"&gt;0","&lt;0"})*{1,-1})+SUM(SUMIF(Survey!CU52:DN52,{"&gt;0","&lt;0"})*{1,-1})</f>
        <v>0</v>
      </c>
      <c r="AB52" s="67">
        <f>IFERROR(AA52/(Survey!$AV52),0)</f>
        <v>0</v>
      </c>
      <c r="AC52" s="128" t="b">
        <f>IF(OR(Survey!$M52="Alternative strategy or hedge",Survey!$M52="Other, illiquid",Survey!$L52="Prospectus fund"),TRUE,FALSE)</f>
        <v>0</v>
      </c>
      <c r="AD52" s="128" t="b">
        <f>NOT(ISBLANK(Survey!$M52))</f>
        <v>0</v>
      </c>
      <c r="AE52" s="16" t="str">
        <f t="shared" si="9"/>
        <v>Pass</v>
      </c>
      <c r="AF52" s="38" t="b">
        <f>NOT(ISNUMBER(SEARCH("Other",Survey!$P52)))</f>
        <v>1</v>
      </c>
      <c r="AG52" s="37" t="b">
        <f>NOT(ISBLANK(Survey!$Q52))</f>
        <v>0</v>
      </c>
      <c r="AH52" s="16" t="str">
        <f t="shared" si="10"/>
        <v>Pass</v>
      </c>
      <c r="AI52" s="143">
        <f>COUNTBLANK(Survey!$W52)</f>
        <v>1</v>
      </c>
      <c r="AJ52" s="67">
        <f>IF(AND(Survey!L52&lt;&gt;"Exempt fund",OR(Survey!$M52="ETF",Survey!$M52="ETF, alternative mutual fund",Survey!$M52="Mutual fund",Survey!$M52="Alternative mutual fund",Survey!$M52="Money market")),1,0)</f>
        <v>0</v>
      </c>
      <c r="AK52" s="16" t="str">
        <f t="shared" si="11"/>
        <v>Pass</v>
      </c>
      <c r="AL52" s="38" t="b">
        <f>NOT(ISNUMBER(SEARCH("Yes",Survey!$AA52)))</f>
        <v>1</v>
      </c>
      <c r="AM52" s="37" t="b">
        <f>IF(COUNTBLANK(Survey!$AB52:$AC52)=0,TRUE, FALSE)</f>
        <v>0</v>
      </c>
      <c r="AN52" s="16" t="str">
        <f t="shared" si="12"/>
        <v>Pass</v>
      </c>
      <c r="AO52" s="38" t="b">
        <f>NOT(ISNUMBER(SEARCH("Yes",Survey!$AD52)))</f>
        <v>1</v>
      </c>
      <c r="AP52" s="37" t="b">
        <f>NOT(ISBLANK(Survey!$AF52))</f>
        <v>0</v>
      </c>
      <c r="AQ52" s="16" t="str">
        <f t="shared" si="13"/>
        <v>Pass</v>
      </c>
      <c r="AR52" s="38" t="b">
        <f>NOT(OR(ISNUMBER(SEARCH("Other",Survey!$AF52)),ISNUMBER(SEARCH("Multiple",Survey!$AF52))))</f>
        <v>1</v>
      </c>
      <c r="AS52" s="37" t="b">
        <f>NOT(ISBLANK(Survey!$AG52))</f>
        <v>0</v>
      </c>
      <c r="AT52" s="16" t="str">
        <f t="shared" si="14"/>
        <v>Fail</v>
      </c>
      <c r="AU52" s="143">
        <f>IF(ABS(Survey!$AV52)&gt;0, 1,0)</f>
        <v>0</v>
      </c>
      <c r="AV52" s="143">
        <f>IF(COUNTBLANK(Survey!$AJ52)=0,1,0)</f>
        <v>0</v>
      </c>
      <c r="AW52" s="16" t="str">
        <f t="shared" si="15"/>
        <v>Pass</v>
      </c>
      <c r="AX52" s="143">
        <f>IF(ISBLANK(Survey!$AJ52),0,1)</f>
        <v>0</v>
      </c>
      <c r="AY52" s="165">
        <f>COUNTBLANK(Survey!$AK52)</f>
        <v>1</v>
      </c>
      <c r="AZ52" s="16" t="str">
        <f t="shared" si="16"/>
        <v>Pass</v>
      </c>
      <c r="BA52" s="143">
        <f>IF(OR(Survey!$AK52="Closed",ISBLANK(Survey!$AK52)),0,1)</f>
        <v>0</v>
      </c>
      <c r="BB52" s="165">
        <f>IF(ISBLANK(Survey!$AL52),1,0)</f>
        <v>1</v>
      </c>
      <c r="BC52" s="147" t="str" cm="1">
        <f t="array" ref="BC52">IF(OR(IF(OR($BE52+$BF52 = 2, $BG52=1), FALSE, TRUE), AND($BD52:$BD52 = 0)),"Pass","Fail")</f>
        <v>Pass</v>
      </c>
      <c r="BD52" s="143">
        <f>COUNTBLANK(Survey!$AM52:$AO52)</f>
        <v>3</v>
      </c>
      <c r="BE52" s="143">
        <f>IF(Survey!$I52="Yes",1,0)</f>
        <v>0</v>
      </c>
      <c r="BF52" s="143">
        <f>IF(OR(Survey!$M52="Mutual fund",Survey!$M52="Alternative mutual fund",Survey!$M52="Money market"),1,0)</f>
        <v>0</v>
      </c>
      <c r="BG52" s="148">
        <f>IF(OR(Survey!$M52="ETF",Survey!$M52="ETF, alternative mutual fund"),1,0)</f>
        <v>0</v>
      </c>
      <c r="BH52" s="16" t="str">
        <f t="shared" si="17"/>
        <v>Pass</v>
      </c>
      <c r="BI52" s="38" t="b">
        <f>OR(ISNUMBER(SEARCH("Yes",Survey!$AO52)),ISBLANK(Survey!$AO52))</f>
        <v>1</v>
      </c>
      <c r="BJ52" s="67" t="b">
        <f>NOT(ISBLANK(Survey!$AP52))</f>
        <v>0</v>
      </c>
      <c r="BK52" s="16" t="str">
        <f t="shared" si="18"/>
        <v>Pass</v>
      </c>
      <c r="BL52" s="143">
        <f>IF(Survey!$AW52=0, 0,1)</f>
        <v>0</v>
      </c>
      <c r="BM52" s="67">
        <f>Survey!$AQ52</f>
        <v>0</v>
      </c>
      <c r="BN52" s="67">
        <f>IFERROR((Survey!$AX52-ABS(Survey!$AY52)-ABS(Survey!$BD52))/Survey!$AW52,0)</f>
        <v>0</v>
      </c>
      <c r="BO52" s="67">
        <f>IF(AND($BM52&gt;$BN52-0.2,$BM52&lt;$BN52+0.2,ISBLANK(Survey!$AQ52)=FALSE),0,1)</f>
        <v>1</v>
      </c>
      <c r="BP52" s="165">
        <f>IF(ISBLANK(Survey!$AR52),1,0)</f>
        <v>1</v>
      </c>
      <c r="BQ52" s="16" t="str">
        <f t="shared" si="19"/>
        <v>Pass</v>
      </c>
      <c r="BR52" s="143">
        <f>IF(Survey!$AW52=0, 0,1)</f>
        <v>0</v>
      </c>
      <c r="BS52" s="67">
        <f>IF(AND(Survey!$AS52&gt;=0,Survey!$AS52&lt;=0.2,Survey!$AS52&lt;&gt;""),0,1)</f>
        <v>1</v>
      </c>
      <c r="BT52" s="143">
        <f>IF(ISBLANK(Survey!$AT52),1,0)</f>
        <v>1</v>
      </c>
      <c r="BU52" s="16" t="str">
        <f t="shared" si="20"/>
        <v>Fail</v>
      </c>
      <c r="BV52" s="165">
        <f>Survey!$AU52</f>
        <v>0</v>
      </c>
      <c r="BW52" s="16" t="str">
        <f t="shared" si="21"/>
        <v>Pass</v>
      </c>
      <c r="BX52" s="36">
        <f>Survey!$AV52</f>
        <v>0</v>
      </c>
      <c r="BY52" s="176">
        <f>Survey!$AW52+Survey!$AX52-ABS(Survey!$AY52)+ABS(Survey!$AZ52)-ABS(Survey!$BA52)+ABS(Survey!$BB52)-ABS(Survey!$BC52)-ABS(Survey!$BD52)+Survey!$BE52</f>
        <v>0</v>
      </c>
      <c r="BZ52" s="35">
        <f t="shared" si="22"/>
        <v>0</v>
      </c>
      <c r="CA52" s="17">
        <f t="shared" si="23"/>
        <v>0</v>
      </c>
      <c r="CB52" s="16" t="str">
        <f t="shared" si="24"/>
        <v>Pass</v>
      </c>
      <c r="CC52" s="38" t="b">
        <f>IF(ABS(Survey!$BE52)=0,TRUE,FALSE)</f>
        <v>1</v>
      </c>
      <c r="CD52" s="37" t="b">
        <f>NOT(ISBLANK(Survey!$BF52))</f>
        <v>0</v>
      </c>
      <c r="CE52" t="str">
        <f t="shared" si="25"/>
        <v>Fail</v>
      </c>
      <c r="CF52" s="29">
        <f>Survey!$AV52</f>
        <v>0</v>
      </c>
      <c r="CG52" s="29" cm="1">
        <f t="array" ref="CG52">SUM(SUMIF(Survey!BH52:BO52,{"&gt;0","&lt;0"})*{1,-1})-SUM(SUMIF(Survey!BQ52:BX52,{"&gt;0","&lt;0"})*{1,-1})</f>
        <v>0</v>
      </c>
      <c r="CH52" s="35" t="str">
        <f t="shared" si="26"/>
        <v>No holdings</v>
      </c>
      <c r="CI52">
        <f t="shared" si="27"/>
        <v>0</v>
      </c>
      <c r="CJ52" s="16" t="str">
        <f t="shared" si="28"/>
        <v>Fail</v>
      </c>
      <c r="CK52" s="36">
        <f>Survey!$AV52</f>
        <v>0</v>
      </c>
      <c r="CL52" s="36" cm="1">
        <f t="array" ref="CL52">SUM(SUMIF(Survey!BZ52:CS52,{"&gt;0","&lt;0"})*{1,-1})-SUM(SUMIF(Survey!CU52:DN52,{"&gt;0","&lt;0"})*{1,-1})</f>
        <v>0</v>
      </c>
      <c r="CM52" s="35" t="str">
        <f t="shared" si="29"/>
        <v>No holdings</v>
      </c>
      <c r="CN52" s="17">
        <f t="shared" si="30"/>
        <v>0</v>
      </c>
      <c r="CO52" s="16" t="str">
        <f t="shared" si="31"/>
        <v>Pass</v>
      </c>
      <c r="CP52" s="38" t="b">
        <f>IF(ABS(Survey!$CS52)=0,TRUE,FALSE)</f>
        <v>1</v>
      </c>
      <c r="CQ52" s="37" t="b">
        <f>NOT(ISBLANK(Survey!$CT52))</f>
        <v>0</v>
      </c>
      <c r="CR52" s="16" t="str">
        <f t="shared" si="32"/>
        <v>Pass</v>
      </c>
      <c r="CS52" s="38" t="b">
        <f>IF(ABS(Survey!$DN52)=0,TRUE,FALSE)</f>
        <v>1</v>
      </c>
      <c r="CT52" s="37" t="b">
        <f>NOT(ISBLANK(Survey!$DO52))</f>
        <v>0</v>
      </c>
      <c r="CU52" t="str">
        <f t="shared" si="33"/>
        <v>Pass</v>
      </c>
      <c r="CV52" s="29" cm="1">
        <f t="array" ref="CV52">SUM(SUMIF(Survey!CO52,{"&gt;0","&lt;0"})*{1,-1})+SUM(SUMIF(Survey!DJ52,{"&gt;0","&lt;0"})*{1,-1})</f>
        <v>0</v>
      </c>
      <c r="CW52" s="29">
        <f>SUM(SUMIF(Survey!DQ52:DW52,{"&gt;0","&lt;0"})*{1,-1})+SUM(SUMIF(Survey!DY52:EE52,{"&gt;0","&lt;0"})*{1,-1})</f>
        <v>0</v>
      </c>
      <c r="CX52">
        <f t="shared" si="34"/>
        <v>0</v>
      </c>
      <c r="CY52">
        <f t="shared" si="35"/>
        <v>0</v>
      </c>
      <c r="CZ52" s="16" t="str">
        <f t="shared" si="36"/>
        <v>Pass</v>
      </c>
      <c r="DA52" s="38" t="b">
        <f>IF(ABS(Survey!$DW52)=0,TRUE,FALSE)</f>
        <v>1</v>
      </c>
      <c r="DB52" s="37" t="b">
        <f>NOT(ISBLANK(Survey!DX52))</f>
        <v>0</v>
      </c>
      <c r="DC52" s="16" t="str">
        <f t="shared" si="37"/>
        <v>Pass</v>
      </c>
      <c r="DD52" s="38" t="b">
        <f>IF(ABS(Survey!$EE52)=0,TRUE,FALSE)</f>
        <v>1</v>
      </c>
      <c r="DE52" s="37" t="b">
        <f>NOT(ISBLANK(Survey!$EF52))</f>
        <v>0</v>
      </c>
      <c r="DF52" s="16" t="str">
        <f t="shared" si="38"/>
        <v>Fail</v>
      </c>
      <c r="DG52" s="36">
        <f>SUM(SUMIF(Survey!EL52:EN52,{"&gt;0","&lt;0"})*{1,-1})</f>
        <v>0</v>
      </c>
      <c r="DH52">
        <f t="shared" si="39"/>
        <v>0</v>
      </c>
      <c r="DI52">
        <f t="shared" si="40"/>
        <v>100</v>
      </c>
      <c r="DJ52" s="35" t="b">
        <f>IF(OR(Survey!$M52="ETF",Survey!$M52="ETF, alternative mutual fund",Survey!$M52="Closed-end", Survey!$M52="Split share corp"),TRUE,FALSE)</f>
        <v>0</v>
      </c>
      <c r="DK52" s="16" t="str">
        <f t="shared" si="41"/>
        <v>Fail</v>
      </c>
      <c r="DL52" s="36">
        <f>SUM(SUMIF(Survey!EP52:EV52,{"&gt;0","&lt;0"})*{1,-1})</f>
        <v>0</v>
      </c>
      <c r="DM52">
        <f t="shared" si="42"/>
        <v>0</v>
      </c>
      <c r="DN52" s="17">
        <f t="shared" si="43"/>
        <v>100</v>
      </c>
      <c r="DO52" s="16" t="str">
        <f t="shared" si="44"/>
        <v>Fail</v>
      </c>
      <c r="DP52" s="36">
        <f>SUM(SUMIF(Survey!EX52:FD52,{"&gt;0","&lt;0"})*{1,-1})</f>
        <v>0</v>
      </c>
      <c r="DQ52">
        <f t="shared" si="45"/>
        <v>0</v>
      </c>
      <c r="DR52" s="17">
        <f t="shared" si="46"/>
        <v>100</v>
      </c>
    </row>
    <row r="53" spans="1:122">
      <c r="A53">
        <v>53</v>
      </c>
      <c r="B53" t="str">
        <f t="shared" si="0"/>
        <v>Pass</v>
      </c>
      <c r="C53" t="str">
        <f>IF(COUNTBLANK(Survey!B53:FE53)=$C$2, "Pass", "Fail")</f>
        <v>Pass</v>
      </c>
      <c r="D53" t="str">
        <f t="shared" si="1"/>
        <v>Fail</v>
      </c>
      <c r="E53" t="str">
        <f>IF(OR(ISBLANK(Survey!AJ53),COUNTIF(G53:BB53,"Fail")),"Fail","Pass")</f>
        <v>Fail</v>
      </c>
      <c r="G53" s="16" t="str">
        <f t="shared" si="2"/>
        <v>Fail</v>
      </c>
      <c r="H53" s="177">
        <f>COUNTBLANK(Survey!B53:D53)+COUNTBLANK(Survey!G53)+COUNTBLANK(Survey!I53)+COUNTBLANK(Survey!K53:M53)+COUNTBLANK(Survey!P53)+COUNTBLANK(Survey!S53:U53)+COUNTBLANK(Survey!Y53:AA53)+COUNTBLANK(Survey!AD53:AE53)+COUNTBLANK(Survey!AI53:AI53)</f>
        <v>18</v>
      </c>
      <c r="I53" s="16" t="str">
        <f t="shared" si="3"/>
        <v>Fail</v>
      </c>
      <c r="J53" t="b">
        <f>IF(Survey!E53="No",TRUE,FALSE)</f>
        <v>0</v>
      </c>
      <c r="K53" s="34">
        <f>LEN(Survey!E53)</f>
        <v>0</v>
      </c>
      <c r="L53" s="16" t="str">
        <f t="shared" si="4"/>
        <v>Fail</v>
      </c>
      <c r="M53" t="b">
        <f>IF(Survey!F53="No",TRUE,FALSE)</f>
        <v>0</v>
      </c>
      <c r="N53" s="33">
        <f>LEN(Survey!F53)</f>
        <v>0</v>
      </c>
      <c r="O53" s="16" t="str">
        <f t="shared" si="5"/>
        <v>Pass</v>
      </c>
      <c r="P53" s="34">
        <f>MOD((LEN(Survey!H53)+2),11)</f>
        <v>2</v>
      </c>
      <c r="Q53" s="33" t="str">
        <f>IF(Survey!$L53="Prospectus fund", "Yes", "No")</f>
        <v>No</v>
      </c>
      <c r="R53" s="16" t="str">
        <f t="shared" si="6"/>
        <v>Pass</v>
      </c>
      <c r="S53" s="34">
        <f>MOD((LEN(Survey!J53)+2),11)</f>
        <v>2</v>
      </c>
      <c r="T53" s="35" t="b">
        <f>IF(OR(Survey!$M53="ETF",Survey!$M53="ETF, alternative mutual fund",Survey!$M53="Closed-end", Survey!$M53="Split share corp", Survey!$I53="Yes"),TRUE,FALSE)</f>
        <v>0</v>
      </c>
      <c r="U53" s="16" t="str">
        <f>IFERROR(IF(AND(OR(X53=Y53,Y53 = "Either"),NOT(ISBLANK(Survey!K53))),"Pass","Fail"),"Pass")</f>
        <v>Fail</v>
      </c>
      <c r="V53" s="36" cm="1">
        <f t="array" ref="V53">SUM(SUMIF(Survey!BZ53:CS53,{"&gt;0","&lt;0"})*{1,-1})</f>
        <v>0</v>
      </c>
      <c r="W53" s="38" cm="1">
        <f t="array" ref="W53">SUM(SUMIF(Survey!CC53,{"&gt;0","&lt;0"})*{1,-1})+SUM(SUMIF(Survey!CM53,{"&gt;0","&lt;0"})*{1,-1})</f>
        <v>0</v>
      </c>
      <c r="X53" s="38">
        <f>Survey!K53</f>
        <v>0</v>
      </c>
      <c r="Y53" s="37" t="str">
        <f t="shared" si="7"/>
        <v>Either</v>
      </c>
      <c r="Z53" s="16" t="str">
        <f t="shared" si="8"/>
        <v>Fail</v>
      </c>
      <c r="AA53" s="67" cm="1">
        <f t="array" ref="AA53">SUM(SUMIF(Survey!BZ53:CS53,{"&gt;0","&lt;0"})*{1,-1})+SUM(SUMIF(Survey!CU53:DN53,{"&gt;0","&lt;0"})*{1,-1})</f>
        <v>0</v>
      </c>
      <c r="AB53" s="67">
        <f>IFERROR(AA53/(Survey!$AV53),0)</f>
        <v>0</v>
      </c>
      <c r="AC53" s="128" t="b">
        <f>IF(OR(Survey!$M53="Alternative strategy or hedge",Survey!$M53="Other, illiquid",Survey!$L53="Prospectus fund"),TRUE,FALSE)</f>
        <v>0</v>
      </c>
      <c r="AD53" s="128" t="b">
        <f>NOT(ISBLANK(Survey!$M53))</f>
        <v>0</v>
      </c>
      <c r="AE53" s="16" t="str">
        <f t="shared" si="9"/>
        <v>Pass</v>
      </c>
      <c r="AF53" s="38" t="b">
        <f>NOT(ISNUMBER(SEARCH("Other",Survey!$P53)))</f>
        <v>1</v>
      </c>
      <c r="AG53" s="37" t="b">
        <f>NOT(ISBLANK(Survey!$Q53))</f>
        <v>0</v>
      </c>
      <c r="AH53" s="16" t="str">
        <f t="shared" si="10"/>
        <v>Pass</v>
      </c>
      <c r="AI53" s="143">
        <f>COUNTBLANK(Survey!$W53)</f>
        <v>1</v>
      </c>
      <c r="AJ53" s="67">
        <f>IF(AND(Survey!L53&lt;&gt;"Exempt fund",OR(Survey!$M53="ETF",Survey!$M53="ETF, alternative mutual fund",Survey!$M53="Mutual fund",Survey!$M53="Alternative mutual fund",Survey!$M53="Money market")),1,0)</f>
        <v>0</v>
      </c>
      <c r="AK53" s="16" t="str">
        <f t="shared" si="11"/>
        <v>Pass</v>
      </c>
      <c r="AL53" s="38" t="b">
        <f>NOT(ISNUMBER(SEARCH("Yes",Survey!$AA53)))</f>
        <v>1</v>
      </c>
      <c r="AM53" s="37" t="b">
        <f>IF(COUNTBLANK(Survey!$AB53:$AC53)=0,TRUE, FALSE)</f>
        <v>0</v>
      </c>
      <c r="AN53" s="16" t="str">
        <f t="shared" si="12"/>
        <v>Pass</v>
      </c>
      <c r="AO53" s="38" t="b">
        <f>NOT(ISNUMBER(SEARCH("Yes",Survey!$AD53)))</f>
        <v>1</v>
      </c>
      <c r="AP53" s="37" t="b">
        <f>NOT(ISBLANK(Survey!$AF53))</f>
        <v>0</v>
      </c>
      <c r="AQ53" s="16" t="str">
        <f t="shared" si="13"/>
        <v>Pass</v>
      </c>
      <c r="AR53" s="38" t="b">
        <f>NOT(OR(ISNUMBER(SEARCH("Other",Survey!$AF53)),ISNUMBER(SEARCH("Multiple",Survey!$AF53))))</f>
        <v>1</v>
      </c>
      <c r="AS53" s="37" t="b">
        <f>NOT(ISBLANK(Survey!$AG53))</f>
        <v>0</v>
      </c>
      <c r="AT53" s="16" t="str">
        <f t="shared" si="14"/>
        <v>Fail</v>
      </c>
      <c r="AU53" s="143">
        <f>IF(ABS(Survey!$AV53)&gt;0, 1,0)</f>
        <v>0</v>
      </c>
      <c r="AV53" s="143">
        <f>IF(COUNTBLANK(Survey!$AJ53)=0,1,0)</f>
        <v>0</v>
      </c>
      <c r="AW53" s="16" t="str">
        <f t="shared" si="15"/>
        <v>Pass</v>
      </c>
      <c r="AX53" s="143">
        <f>IF(ISBLANK(Survey!$AJ53),0,1)</f>
        <v>0</v>
      </c>
      <c r="AY53" s="165">
        <f>COUNTBLANK(Survey!$AK53)</f>
        <v>1</v>
      </c>
      <c r="AZ53" s="16" t="str">
        <f t="shared" si="16"/>
        <v>Pass</v>
      </c>
      <c r="BA53" s="143">
        <f>IF(OR(Survey!$AK53="Closed",ISBLANK(Survey!$AK53)),0,1)</f>
        <v>0</v>
      </c>
      <c r="BB53" s="165">
        <f>IF(ISBLANK(Survey!$AL53),1,0)</f>
        <v>1</v>
      </c>
      <c r="BC53" s="147" t="str" cm="1">
        <f t="array" ref="BC53">IF(OR(IF(OR($BE53+$BF53 = 2, $BG53=1), FALSE, TRUE), AND($BD53:$BD53 = 0)),"Pass","Fail")</f>
        <v>Pass</v>
      </c>
      <c r="BD53" s="143">
        <f>COUNTBLANK(Survey!$AM53:$AO53)</f>
        <v>3</v>
      </c>
      <c r="BE53" s="143">
        <f>IF(Survey!$I53="Yes",1,0)</f>
        <v>0</v>
      </c>
      <c r="BF53" s="143">
        <f>IF(OR(Survey!$M53="Mutual fund",Survey!$M53="Alternative mutual fund",Survey!$M53="Money market"),1,0)</f>
        <v>0</v>
      </c>
      <c r="BG53" s="148">
        <f>IF(OR(Survey!$M53="ETF",Survey!$M53="ETF, alternative mutual fund"),1,0)</f>
        <v>0</v>
      </c>
      <c r="BH53" s="16" t="str">
        <f t="shared" si="17"/>
        <v>Pass</v>
      </c>
      <c r="BI53" s="38" t="b">
        <f>OR(ISNUMBER(SEARCH("Yes",Survey!$AO53)),ISBLANK(Survey!$AO53))</f>
        <v>1</v>
      </c>
      <c r="BJ53" s="67" t="b">
        <f>NOT(ISBLANK(Survey!$AP53))</f>
        <v>0</v>
      </c>
      <c r="BK53" s="16" t="str">
        <f t="shared" si="18"/>
        <v>Pass</v>
      </c>
      <c r="BL53" s="143">
        <f>IF(Survey!$AW53=0, 0,1)</f>
        <v>0</v>
      </c>
      <c r="BM53" s="67">
        <f>Survey!$AQ53</f>
        <v>0</v>
      </c>
      <c r="BN53" s="67">
        <f>IFERROR((Survey!$AX53-ABS(Survey!$AY53)-ABS(Survey!$BD53))/Survey!$AW53,0)</f>
        <v>0</v>
      </c>
      <c r="BO53" s="67">
        <f>IF(AND($BM53&gt;$BN53-0.2,$BM53&lt;$BN53+0.2,ISBLANK(Survey!$AQ53)=FALSE),0,1)</f>
        <v>1</v>
      </c>
      <c r="BP53" s="165">
        <f>IF(ISBLANK(Survey!$AR53),1,0)</f>
        <v>1</v>
      </c>
      <c r="BQ53" s="16" t="str">
        <f t="shared" si="19"/>
        <v>Pass</v>
      </c>
      <c r="BR53" s="143">
        <f>IF(Survey!$AW53=0, 0,1)</f>
        <v>0</v>
      </c>
      <c r="BS53" s="67">
        <f>IF(AND(Survey!$AS53&gt;=0,Survey!$AS53&lt;=0.2,Survey!$AS53&lt;&gt;""),0,1)</f>
        <v>1</v>
      </c>
      <c r="BT53" s="143">
        <f>IF(ISBLANK(Survey!$AT53),1,0)</f>
        <v>1</v>
      </c>
      <c r="BU53" s="16" t="str">
        <f t="shared" si="20"/>
        <v>Fail</v>
      </c>
      <c r="BV53" s="165">
        <f>Survey!$AU53</f>
        <v>0</v>
      </c>
      <c r="BW53" s="16" t="str">
        <f t="shared" si="21"/>
        <v>Pass</v>
      </c>
      <c r="BX53" s="36">
        <f>Survey!$AV53</f>
        <v>0</v>
      </c>
      <c r="BY53" s="176">
        <f>Survey!$AW53+Survey!$AX53-ABS(Survey!$AY53)+ABS(Survey!$AZ53)-ABS(Survey!$BA53)+ABS(Survey!$BB53)-ABS(Survey!$BC53)-ABS(Survey!$BD53)+Survey!$BE53</f>
        <v>0</v>
      </c>
      <c r="BZ53" s="35">
        <f t="shared" si="22"/>
        <v>0</v>
      </c>
      <c r="CA53" s="17">
        <f t="shared" si="23"/>
        <v>0</v>
      </c>
      <c r="CB53" s="16" t="str">
        <f t="shared" si="24"/>
        <v>Pass</v>
      </c>
      <c r="CC53" s="38" t="b">
        <f>IF(ABS(Survey!$BE53)=0,TRUE,FALSE)</f>
        <v>1</v>
      </c>
      <c r="CD53" s="37" t="b">
        <f>NOT(ISBLANK(Survey!$BF53))</f>
        <v>0</v>
      </c>
      <c r="CE53" t="str">
        <f t="shared" si="25"/>
        <v>Fail</v>
      </c>
      <c r="CF53" s="29">
        <f>Survey!$AV53</f>
        <v>0</v>
      </c>
      <c r="CG53" s="29" cm="1">
        <f t="array" ref="CG53">SUM(SUMIF(Survey!BH53:BO53,{"&gt;0","&lt;0"})*{1,-1})-SUM(SUMIF(Survey!BQ53:BX53,{"&gt;0","&lt;0"})*{1,-1})</f>
        <v>0</v>
      </c>
      <c r="CH53" s="35" t="str">
        <f t="shared" si="26"/>
        <v>No holdings</v>
      </c>
      <c r="CI53">
        <f t="shared" si="27"/>
        <v>0</v>
      </c>
      <c r="CJ53" s="16" t="str">
        <f t="shared" si="28"/>
        <v>Fail</v>
      </c>
      <c r="CK53" s="36">
        <f>Survey!$AV53</f>
        <v>0</v>
      </c>
      <c r="CL53" s="36" cm="1">
        <f t="array" ref="CL53">SUM(SUMIF(Survey!BZ53:CS53,{"&gt;0","&lt;0"})*{1,-1})-SUM(SUMIF(Survey!CU53:DN53,{"&gt;0","&lt;0"})*{1,-1})</f>
        <v>0</v>
      </c>
      <c r="CM53" s="35" t="str">
        <f t="shared" si="29"/>
        <v>No holdings</v>
      </c>
      <c r="CN53" s="17">
        <f t="shared" si="30"/>
        <v>0</v>
      </c>
      <c r="CO53" s="16" t="str">
        <f t="shared" si="31"/>
        <v>Pass</v>
      </c>
      <c r="CP53" s="38" t="b">
        <f>IF(ABS(Survey!$CS53)=0,TRUE,FALSE)</f>
        <v>1</v>
      </c>
      <c r="CQ53" s="37" t="b">
        <f>NOT(ISBLANK(Survey!$CT53))</f>
        <v>0</v>
      </c>
      <c r="CR53" s="16" t="str">
        <f t="shared" si="32"/>
        <v>Pass</v>
      </c>
      <c r="CS53" s="38" t="b">
        <f>IF(ABS(Survey!$DN53)=0,TRUE,FALSE)</f>
        <v>1</v>
      </c>
      <c r="CT53" s="37" t="b">
        <f>NOT(ISBLANK(Survey!$DO53))</f>
        <v>0</v>
      </c>
      <c r="CU53" t="str">
        <f t="shared" si="33"/>
        <v>Pass</v>
      </c>
      <c r="CV53" s="29" cm="1">
        <f t="array" ref="CV53">SUM(SUMIF(Survey!CO53,{"&gt;0","&lt;0"})*{1,-1})+SUM(SUMIF(Survey!DJ53,{"&gt;0","&lt;0"})*{1,-1})</f>
        <v>0</v>
      </c>
      <c r="CW53" s="29">
        <f>SUM(SUMIF(Survey!DQ53:DW53,{"&gt;0","&lt;0"})*{1,-1})+SUM(SUMIF(Survey!DY53:EE53,{"&gt;0","&lt;0"})*{1,-1})</f>
        <v>0</v>
      </c>
      <c r="CX53">
        <f t="shared" si="34"/>
        <v>0</v>
      </c>
      <c r="CY53">
        <f t="shared" si="35"/>
        <v>0</v>
      </c>
      <c r="CZ53" s="16" t="str">
        <f t="shared" si="36"/>
        <v>Pass</v>
      </c>
      <c r="DA53" s="38" t="b">
        <f>IF(ABS(Survey!$DW53)=0,TRUE,FALSE)</f>
        <v>1</v>
      </c>
      <c r="DB53" s="37" t="b">
        <f>NOT(ISBLANK(Survey!DX53))</f>
        <v>0</v>
      </c>
      <c r="DC53" s="16" t="str">
        <f t="shared" si="37"/>
        <v>Pass</v>
      </c>
      <c r="DD53" s="38" t="b">
        <f>IF(ABS(Survey!$EE53)=0,TRUE,FALSE)</f>
        <v>1</v>
      </c>
      <c r="DE53" s="37" t="b">
        <f>NOT(ISBLANK(Survey!$EF53))</f>
        <v>0</v>
      </c>
      <c r="DF53" s="16" t="str">
        <f t="shared" si="38"/>
        <v>Fail</v>
      </c>
      <c r="DG53" s="36">
        <f>SUM(SUMIF(Survey!EL53:EN53,{"&gt;0","&lt;0"})*{1,-1})</f>
        <v>0</v>
      </c>
      <c r="DH53">
        <f t="shared" si="39"/>
        <v>0</v>
      </c>
      <c r="DI53">
        <f t="shared" si="40"/>
        <v>100</v>
      </c>
      <c r="DJ53" s="35" t="b">
        <f>IF(OR(Survey!$M53="ETF",Survey!$M53="ETF, alternative mutual fund",Survey!$M53="Closed-end", Survey!$M53="Split share corp"),TRUE,FALSE)</f>
        <v>0</v>
      </c>
      <c r="DK53" s="16" t="str">
        <f t="shared" si="41"/>
        <v>Fail</v>
      </c>
      <c r="DL53" s="36">
        <f>SUM(SUMIF(Survey!EP53:EV53,{"&gt;0","&lt;0"})*{1,-1})</f>
        <v>0</v>
      </c>
      <c r="DM53">
        <f t="shared" si="42"/>
        <v>0</v>
      </c>
      <c r="DN53" s="17">
        <f t="shared" si="43"/>
        <v>100</v>
      </c>
      <c r="DO53" s="16" t="str">
        <f t="shared" si="44"/>
        <v>Fail</v>
      </c>
      <c r="DP53" s="36">
        <f>SUM(SUMIF(Survey!EX53:FD53,{"&gt;0","&lt;0"})*{1,-1})</f>
        <v>0</v>
      </c>
      <c r="DQ53">
        <f t="shared" si="45"/>
        <v>0</v>
      </c>
      <c r="DR53" s="17">
        <f t="shared" si="46"/>
        <v>100</v>
      </c>
    </row>
    <row r="54" spans="1:122">
      <c r="A54">
        <v>54</v>
      </c>
      <c r="B54" t="str">
        <f t="shared" si="0"/>
        <v>Pass</v>
      </c>
      <c r="C54" t="str">
        <f>IF(COUNTBLANK(Survey!B54:FE54)=$C$2, "Pass", "Fail")</f>
        <v>Pass</v>
      </c>
      <c r="D54" t="str">
        <f t="shared" si="1"/>
        <v>Fail</v>
      </c>
      <c r="E54" t="str">
        <f>IF(OR(ISBLANK(Survey!AJ54),COUNTIF(G54:BB54,"Fail")),"Fail","Pass")</f>
        <v>Fail</v>
      </c>
      <c r="G54" s="16" t="str">
        <f t="shared" si="2"/>
        <v>Fail</v>
      </c>
      <c r="H54" s="177">
        <f>COUNTBLANK(Survey!B54:D54)+COUNTBLANK(Survey!G54)+COUNTBLANK(Survey!I54)+COUNTBLANK(Survey!K54:M54)+COUNTBLANK(Survey!P54)+COUNTBLANK(Survey!S54:U54)+COUNTBLANK(Survey!Y54:AA54)+COUNTBLANK(Survey!AD54:AE54)+COUNTBLANK(Survey!AI54:AI54)</f>
        <v>18</v>
      </c>
      <c r="I54" s="16" t="str">
        <f t="shared" si="3"/>
        <v>Fail</v>
      </c>
      <c r="J54" t="b">
        <f>IF(Survey!E54="No",TRUE,FALSE)</f>
        <v>0</v>
      </c>
      <c r="K54" s="34">
        <f>LEN(Survey!E54)</f>
        <v>0</v>
      </c>
      <c r="L54" s="16" t="str">
        <f t="shared" si="4"/>
        <v>Fail</v>
      </c>
      <c r="M54" t="b">
        <f>IF(Survey!F54="No",TRUE,FALSE)</f>
        <v>0</v>
      </c>
      <c r="N54" s="33">
        <f>LEN(Survey!F54)</f>
        <v>0</v>
      </c>
      <c r="O54" s="16" t="str">
        <f t="shared" si="5"/>
        <v>Pass</v>
      </c>
      <c r="P54" s="34">
        <f>MOD((LEN(Survey!H54)+2),11)</f>
        <v>2</v>
      </c>
      <c r="Q54" s="33" t="str">
        <f>IF(Survey!$L54="Prospectus fund", "Yes", "No")</f>
        <v>No</v>
      </c>
      <c r="R54" s="16" t="str">
        <f t="shared" si="6"/>
        <v>Pass</v>
      </c>
      <c r="S54" s="34">
        <f>MOD((LEN(Survey!J54)+2),11)</f>
        <v>2</v>
      </c>
      <c r="T54" s="35" t="b">
        <f>IF(OR(Survey!$M54="ETF",Survey!$M54="ETF, alternative mutual fund",Survey!$M54="Closed-end", Survey!$M54="Split share corp", Survey!$I54="Yes"),TRUE,FALSE)</f>
        <v>0</v>
      </c>
      <c r="U54" s="16" t="str">
        <f>IFERROR(IF(AND(OR(X54=Y54,Y54 = "Either"),NOT(ISBLANK(Survey!K54))),"Pass","Fail"),"Pass")</f>
        <v>Fail</v>
      </c>
      <c r="V54" s="36" cm="1">
        <f t="array" ref="V54">SUM(SUMIF(Survey!BZ54:CS54,{"&gt;0","&lt;0"})*{1,-1})</f>
        <v>0</v>
      </c>
      <c r="W54" s="38" cm="1">
        <f t="array" ref="W54">SUM(SUMIF(Survey!CC54,{"&gt;0","&lt;0"})*{1,-1})+SUM(SUMIF(Survey!CM54,{"&gt;0","&lt;0"})*{1,-1})</f>
        <v>0</v>
      </c>
      <c r="X54" s="38">
        <f>Survey!K54</f>
        <v>0</v>
      </c>
      <c r="Y54" s="37" t="str">
        <f t="shared" si="7"/>
        <v>Either</v>
      </c>
      <c r="Z54" s="16" t="str">
        <f t="shared" si="8"/>
        <v>Fail</v>
      </c>
      <c r="AA54" s="67" cm="1">
        <f t="array" ref="AA54">SUM(SUMIF(Survey!BZ54:CS54,{"&gt;0","&lt;0"})*{1,-1})+SUM(SUMIF(Survey!CU54:DN54,{"&gt;0","&lt;0"})*{1,-1})</f>
        <v>0</v>
      </c>
      <c r="AB54" s="67">
        <f>IFERROR(AA54/(Survey!$AV54),0)</f>
        <v>0</v>
      </c>
      <c r="AC54" s="128" t="b">
        <f>IF(OR(Survey!$M54="Alternative strategy or hedge",Survey!$M54="Other, illiquid",Survey!$L54="Prospectus fund"),TRUE,FALSE)</f>
        <v>0</v>
      </c>
      <c r="AD54" s="128" t="b">
        <f>NOT(ISBLANK(Survey!$M54))</f>
        <v>0</v>
      </c>
      <c r="AE54" s="16" t="str">
        <f t="shared" si="9"/>
        <v>Pass</v>
      </c>
      <c r="AF54" s="38" t="b">
        <f>NOT(ISNUMBER(SEARCH("Other",Survey!$P54)))</f>
        <v>1</v>
      </c>
      <c r="AG54" s="37" t="b">
        <f>NOT(ISBLANK(Survey!$Q54))</f>
        <v>0</v>
      </c>
      <c r="AH54" s="16" t="str">
        <f t="shared" si="10"/>
        <v>Pass</v>
      </c>
      <c r="AI54" s="143">
        <f>COUNTBLANK(Survey!$W54)</f>
        <v>1</v>
      </c>
      <c r="AJ54" s="67">
        <f>IF(AND(Survey!L54&lt;&gt;"Exempt fund",OR(Survey!$M54="ETF",Survey!$M54="ETF, alternative mutual fund",Survey!$M54="Mutual fund",Survey!$M54="Alternative mutual fund",Survey!$M54="Money market")),1,0)</f>
        <v>0</v>
      </c>
      <c r="AK54" s="16" t="str">
        <f t="shared" si="11"/>
        <v>Pass</v>
      </c>
      <c r="AL54" s="38" t="b">
        <f>NOT(ISNUMBER(SEARCH("Yes",Survey!$AA54)))</f>
        <v>1</v>
      </c>
      <c r="AM54" s="37" t="b">
        <f>IF(COUNTBLANK(Survey!$AB54:$AC54)=0,TRUE, FALSE)</f>
        <v>0</v>
      </c>
      <c r="AN54" s="16" t="str">
        <f t="shared" si="12"/>
        <v>Pass</v>
      </c>
      <c r="AO54" s="38" t="b">
        <f>NOT(ISNUMBER(SEARCH("Yes",Survey!$AD54)))</f>
        <v>1</v>
      </c>
      <c r="AP54" s="37" t="b">
        <f>NOT(ISBLANK(Survey!$AF54))</f>
        <v>0</v>
      </c>
      <c r="AQ54" s="16" t="str">
        <f t="shared" si="13"/>
        <v>Pass</v>
      </c>
      <c r="AR54" s="38" t="b">
        <f>NOT(OR(ISNUMBER(SEARCH("Other",Survey!$AF54)),ISNUMBER(SEARCH("Multiple",Survey!$AF54))))</f>
        <v>1</v>
      </c>
      <c r="AS54" s="37" t="b">
        <f>NOT(ISBLANK(Survey!$AG54))</f>
        <v>0</v>
      </c>
      <c r="AT54" s="16" t="str">
        <f t="shared" si="14"/>
        <v>Fail</v>
      </c>
      <c r="AU54" s="143">
        <f>IF(ABS(Survey!$AV54)&gt;0, 1,0)</f>
        <v>0</v>
      </c>
      <c r="AV54" s="143">
        <f>IF(COUNTBLANK(Survey!$AJ54)=0,1,0)</f>
        <v>0</v>
      </c>
      <c r="AW54" s="16" t="str">
        <f t="shared" si="15"/>
        <v>Pass</v>
      </c>
      <c r="AX54" s="143">
        <f>IF(ISBLANK(Survey!$AJ54),0,1)</f>
        <v>0</v>
      </c>
      <c r="AY54" s="165">
        <f>COUNTBLANK(Survey!$AK54)</f>
        <v>1</v>
      </c>
      <c r="AZ54" s="16" t="str">
        <f t="shared" si="16"/>
        <v>Pass</v>
      </c>
      <c r="BA54" s="143">
        <f>IF(OR(Survey!$AK54="Closed",ISBLANK(Survey!$AK54)),0,1)</f>
        <v>0</v>
      </c>
      <c r="BB54" s="165">
        <f>IF(ISBLANK(Survey!$AL54),1,0)</f>
        <v>1</v>
      </c>
      <c r="BC54" s="147" t="str" cm="1">
        <f t="array" ref="BC54">IF(OR(IF(OR($BE54+$BF54 = 2, $BG54=1), FALSE, TRUE), AND($BD54:$BD54 = 0)),"Pass","Fail")</f>
        <v>Pass</v>
      </c>
      <c r="BD54" s="143">
        <f>COUNTBLANK(Survey!$AM54:$AO54)</f>
        <v>3</v>
      </c>
      <c r="BE54" s="143">
        <f>IF(Survey!$I54="Yes",1,0)</f>
        <v>0</v>
      </c>
      <c r="BF54" s="143">
        <f>IF(OR(Survey!$M54="Mutual fund",Survey!$M54="Alternative mutual fund",Survey!$M54="Money market"),1,0)</f>
        <v>0</v>
      </c>
      <c r="BG54" s="148">
        <f>IF(OR(Survey!$M54="ETF",Survey!$M54="ETF, alternative mutual fund"),1,0)</f>
        <v>0</v>
      </c>
      <c r="BH54" s="16" t="str">
        <f t="shared" si="17"/>
        <v>Pass</v>
      </c>
      <c r="BI54" s="38" t="b">
        <f>OR(ISNUMBER(SEARCH("Yes",Survey!$AO54)),ISBLANK(Survey!$AO54))</f>
        <v>1</v>
      </c>
      <c r="BJ54" s="67" t="b">
        <f>NOT(ISBLANK(Survey!$AP54))</f>
        <v>0</v>
      </c>
      <c r="BK54" s="16" t="str">
        <f t="shared" si="18"/>
        <v>Pass</v>
      </c>
      <c r="BL54" s="143">
        <f>IF(Survey!$AW54=0, 0,1)</f>
        <v>0</v>
      </c>
      <c r="BM54" s="67">
        <f>Survey!$AQ54</f>
        <v>0</v>
      </c>
      <c r="BN54" s="67">
        <f>IFERROR((Survey!$AX54-ABS(Survey!$AY54)-ABS(Survey!$BD54))/Survey!$AW54,0)</f>
        <v>0</v>
      </c>
      <c r="BO54" s="67">
        <f>IF(AND($BM54&gt;$BN54-0.2,$BM54&lt;$BN54+0.2,ISBLANK(Survey!$AQ54)=FALSE),0,1)</f>
        <v>1</v>
      </c>
      <c r="BP54" s="165">
        <f>IF(ISBLANK(Survey!$AR54),1,0)</f>
        <v>1</v>
      </c>
      <c r="BQ54" s="16" t="str">
        <f t="shared" si="19"/>
        <v>Pass</v>
      </c>
      <c r="BR54" s="143">
        <f>IF(Survey!$AW54=0, 0,1)</f>
        <v>0</v>
      </c>
      <c r="BS54" s="67">
        <f>IF(AND(Survey!$AS54&gt;=0,Survey!$AS54&lt;=0.2,Survey!$AS54&lt;&gt;""),0,1)</f>
        <v>1</v>
      </c>
      <c r="BT54" s="143">
        <f>IF(ISBLANK(Survey!$AT54),1,0)</f>
        <v>1</v>
      </c>
      <c r="BU54" s="16" t="str">
        <f t="shared" si="20"/>
        <v>Fail</v>
      </c>
      <c r="BV54" s="165">
        <f>Survey!$AU54</f>
        <v>0</v>
      </c>
      <c r="BW54" s="16" t="str">
        <f t="shared" si="21"/>
        <v>Pass</v>
      </c>
      <c r="BX54" s="36">
        <f>Survey!$AV54</f>
        <v>0</v>
      </c>
      <c r="BY54" s="176">
        <f>Survey!$AW54+Survey!$AX54-ABS(Survey!$AY54)+ABS(Survey!$AZ54)-ABS(Survey!$BA54)+ABS(Survey!$BB54)-ABS(Survey!$BC54)-ABS(Survey!$BD54)+Survey!$BE54</f>
        <v>0</v>
      </c>
      <c r="BZ54" s="35">
        <f t="shared" si="22"/>
        <v>0</v>
      </c>
      <c r="CA54" s="17">
        <f t="shared" si="23"/>
        <v>0</v>
      </c>
      <c r="CB54" s="16" t="str">
        <f t="shared" si="24"/>
        <v>Pass</v>
      </c>
      <c r="CC54" s="38" t="b">
        <f>IF(ABS(Survey!$BE54)=0,TRUE,FALSE)</f>
        <v>1</v>
      </c>
      <c r="CD54" s="37" t="b">
        <f>NOT(ISBLANK(Survey!$BF54))</f>
        <v>0</v>
      </c>
      <c r="CE54" t="str">
        <f t="shared" si="25"/>
        <v>Fail</v>
      </c>
      <c r="CF54" s="29">
        <f>Survey!$AV54</f>
        <v>0</v>
      </c>
      <c r="CG54" s="29" cm="1">
        <f t="array" ref="CG54">SUM(SUMIF(Survey!BH54:BO54,{"&gt;0","&lt;0"})*{1,-1})-SUM(SUMIF(Survey!BQ54:BX54,{"&gt;0","&lt;0"})*{1,-1})</f>
        <v>0</v>
      </c>
      <c r="CH54" s="35" t="str">
        <f t="shared" si="26"/>
        <v>No holdings</v>
      </c>
      <c r="CI54">
        <f t="shared" si="27"/>
        <v>0</v>
      </c>
      <c r="CJ54" s="16" t="str">
        <f t="shared" si="28"/>
        <v>Fail</v>
      </c>
      <c r="CK54" s="36">
        <f>Survey!$AV54</f>
        <v>0</v>
      </c>
      <c r="CL54" s="36" cm="1">
        <f t="array" ref="CL54">SUM(SUMIF(Survey!BZ54:CS54,{"&gt;0","&lt;0"})*{1,-1})-SUM(SUMIF(Survey!CU54:DN54,{"&gt;0","&lt;0"})*{1,-1})</f>
        <v>0</v>
      </c>
      <c r="CM54" s="35" t="str">
        <f t="shared" si="29"/>
        <v>No holdings</v>
      </c>
      <c r="CN54" s="17">
        <f t="shared" si="30"/>
        <v>0</v>
      </c>
      <c r="CO54" s="16" t="str">
        <f t="shared" si="31"/>
        <v>Pass</v>
      </c>
      <c r="CP54" s="38" t="b">
        <f>IF(ABS(Survey!$CS54)=0,TRUE,FALSE)</f>
        <v>1</v>
      </c>
      <c r="CQ54" s="37" t="b">
        <f>NOT(ISBLANK(Survey!$CT54))</f>
        <v>0</v>
      </c>
      <c r="CR54" s="16" t="str">
        <f t="shared" si="32"/>
        <v>Pass</v>
      </c>
      <c r="CS54" s="38" t="b">
        <f>IF(ABS(Survey!$DN54)=0,TRUE,FALSE)</f>
        <v>1</v>
      </c>
      <c r="CT54" s="37" t="b">
        <f>NOT(ISBLANK(Survey!$DO54))</f>
        <v>0</v>
      </c>
      <c r="CU54" t="str">
        <f t="shared" si="33"/>
        <v>Pass</v>
      </c>
      <c r="CV54" s="29" cm="1">
        <f t="array" ref="CV54">SUM(SUMIF(Survey!CO54,{"&gt;0","&lt;0"})*{1,-1})+SUM(SUMIF(Survey!DJ54,{"&gt;0","&lt;0"})*{1,-1})</f>
        <v>0</v>
      </c>
      <c r="CW54" s="29">
        <f>SUM(SUMIF(Survey!DQ54:DW54,{"&gt;0","&lt;0"})*{1,-1})+SUM(SUMIF(Survey!DY54:EE54,{"&gt;0","&lt;0"})*{1,-1})</f>
        <v>0</v>
      </c>
      <c r="CX54">
        <f t="shared" si="34"/>
        <v>0</v>
      </c>
      <c r="CY54">
        <f t="shared" si="35"/>
        <v>0</v>
      </c>
      <c r="CZ54" s="16" t="str">
        <f t="shared" si="36"/>
        <v>Pass</v>
      </c>
      <c r="DA54" s="38" t="b">
        <f>IF(ABS(Survey!$DW54)=0,TRUE,FALSE)</f>
        <v>1</v>
      </c>
      <c r="DB54" s="37" t="b">
        <f>NOT(ISBLANK(Survey!DX54))</f>
        <v>0</v>
      </c>
      <c r="DC54" s="16" t="str">
        <f t="shared" si="37"/>
        <v>Pass</v>
      </c>
      <c r="DD54" s="38" t="b">
        <f>IF(ABS(Survey!$EE54)=0,TRUE,FALSE)</f>
        <v>1</v>
      </c>
      <c r="DE54" s="37" t="b">
        <f>NOT(ISBLANK(Survey!$EF54))</f>
        <v>0</v>
      </c>
      <c r="DF54" s="16" t="str">
        <f t="shared" si="38"/>
        <v>Fail</v>
      </c>
      <c r="DG54" s="36">
        <f>SUM(SUMIF(Survey!EL54:EN54,{"&gt;0","&lt;0"})*{1,-1})</f>
        <v>0</v>
      </c>
      <c r="DH54">
        <f t="shared" si="39"/>
        <v>0</v>
      </c>
      <c r="DI54">
        <f t="shared" si="40"/>
        <v>100</v>
      </c>
      <c r="DJ54" s="35" t="b">
        <f>IF(OR(Survey!$M54="ETF",Survey!$M54="ETF, alternative mutual fund",Survey!$M54="Closed-end", Survey!$M54="Split share corp"),TRUE,FALSE)</f>
        <v>0</v>
      </c>
      <c r="DK54" s="16" t="str">
        <f t="shared" si="41"/>
        <v>Fail</v>
      </c>
      <c r="DL54" s="36">
        <f>SUM(SUMIF(Survey!EP54:EV54,{"&gt;0","&lt;0"})*{1,-1})</f>
        <v>0</v>
      </c>
      <c r="DM54">
        <f t="shared" si="42"/>
        <v>0</v>
      </c>
      <c r="DN54" s="17">
        <f t="shared" si="43"/>
        <v>100</v>
      </c>
      <c r="DO54" s="16" t="str">
        <f t="shared" si="44"/>
        <v>Fail</v>
      </c>
      <c r="DP54" s="36">
        <f>SUM(SUMIF(Survey!EX54:FD54,{"&gt;0","&lt;0"})*{1,-1})</f>
        <v>0</v>
      </c>
      <c r="DQ54">
        <f t="shared" si="45"/>
        <v>0</v>
      </c>
      <c r="DR54" s="17">
        <f t="shared" si="46"/>
        <v>100</v>
      </c>
    </row>
    <row r="55" spans="1:122">
      <c r="A55">
        <v>55</v>
      </c>
      <c r="B55" t="str">
        <f t="shared" si="0"/>
        <v>Pass</v>
      </c>
      <c r="C55" t="str">
        <f>IF(COUNTBLANK(Survey!B55:FE55)=$C$2, "Pass", "Fail")</f>
        <v>Pass</v>
      </c>
      <c r="D55" t="str">
        <f t="shared" si="1"/>
        <v>Fail</v>
      </c>
      <c r="E55" t="str">
        <f>IF(OR(ISBLANK(Survey!AJ55),COUNTIF(G55:BB55,"Fail")),"Fail","Pass")</f>
        <v>Fail</v>
      </c>
      <c r="G55" s="16" t="str">
        <f t="shared" si="2"/>
        <v>Fail</v>
      </c>
      <c r="H55" s="177">
        <f>COUNTBLANK(Survey!B55:D55)+COUNTBLANK(Survey!G55)+COUNTBLANK(Survey!I55)+COUNTBLANK(Survey!K55:M55)+COUNTBLANK(Survey!P55)+COUNTBLANK(Survey!S55:U55)+COUNTBLANK(Survey!Y55:AA55)+COUNTBLANK(Survey!AD55:AE55)+COUNTBLANK(Survey!AI55:AI55)</f>
        <v>18</v>
      </c>
      <c r="I55" s="16" t="str">
        <f t="shared" si="3"/>
        <v>Fail</v>
      </c>
      <c r="J55" t="b">
        <f>IF(Survey!E55="No",TRUE,FALSE)</f>
        <v>0</v>
      </c>
      <c r="K55" s="34">
        <f>LEN(Survey!E55)</f>
        <v>0</v>
      </c>
      <c r="L55" s="16" t="str">
        <f t="shared" si="4"/>
        <v>Fail</v>
      </c>
      <c r="M55" t="b">
        <f>IF(Survey!F55="No",TRUE,FALSE)</f>
        <v>0</v>
      </c>
      <c r="N55" s="33">
        <f>LEN(Survey!F55)</f>
        <v>0</v>
      </c>
      <c r="O55" s="16" t="str">
        <f t="shared" si="5"/>
        <v>Pass</v>
      </c>
      <c r="P55" s="34">
        <f>MOD((LEN(Survey!H55)+2),11)</f>
        <v>2</v>
      </c>
      <c r="Q55" s="33" t="str">
        <f>IF(Survey!$L55="Prospectus fund", "Yes", "No")</f>
        <v>No</v>
      </c>
      <c r="R55" s="16" t="str">
        <f t="shared" si="6"/>
        <v>Pass</v>
      </c>
      <c r="S55" s="34">
        <f>MOD((LEN(Survey!J55)+2),11)</f>
        <v>2</v>
      </c>
      <c r="T55" s="35" t="b">
        <f>IF(OR(Survey!$M55="ETF",Survey!$M55="ETF, alternative mutual fund",Survey!$M55="Closed-end", Survey!$M55="Split share corp", Survey!$I55="Yes"),TRUE,FALSE)</f>
        <v>0</v>
      </c>
      <c r="U55" s="16" t="str">
        <f>IFERROR(IF(AND(OR(X55=Y55,Y55 = "Either"),NOT(ISBLANK(Survey!K55))),"Pass","Fail"),"Pass")</f>
        <v>Fail</v>
      </c>
      <c r="V55" s="36" cm="1">
        <f t="array" ref="V55">SUM(SUMIF(Survey!BZ55:CS55,{"&gt;0","&lt;0"})*{1,-1})</f>
        <v>0</v>
      </c>
      <c r="W55" s="38" cm="1">
        <f t="array" ref="W55">SUM(SUMIF(Survey!CC55,{"&gt;0","&lt;0"})*{1,-1})+SUM(SUMIF(Survey!CM55,{"&gt;0","&lt;0"})*{1,-1})</f>
        <v>0</v>
      </c>
      <c r="X55" s="38">
        <f>Survey!K55</f>
        <v>0</v>
      </c>
      <c r="Y55" s="37" t="str">
        <f t="shared" si="7"/>
        <v>Either</v>
      </c>
      <c r="Z55" s="16" t="str">
        <f t="shared" si="8"/>
        <v>Fail</v>
      </c>
      <c r="AA55" s="67" cm="1">
        <f t="array" ref="AA55">SUM(SUMIF(Survey!BZ55:CS55,{"&gt;0","&lt;0"})*{1,-1})+SUM(SUMIF(Survey!CU55:DN55,{"&gt;0","&lt;0"})*{1,-1})</f>
        <v>0</v>
      </c>
      <c r="AB55" s="67">
        <f>IFERROR(AA55/(Survey!$AV55),0)</f>
        <v>0</v>
      </c>
      <c r="AC55" s="128" t="b">
        <f>IF(OR(Survey!$M55="Alternative strategy or hedge",Survey!$M55="Other, illiquid",Survey!$L55="Prospectus fund"),TRUE,FALSE)</f>
        <v>0</v>
      </c>
      <c r="AD55" s="128" t="b">
        <f>NOT(ISBLANK(Survey!$M55))</f>
        <v>0</v>
      </c>
      <c r="AE55" s="16" t="str">
        <f t="shared" si="9"/>
        <v>Pass</v>
      </c>
      <c r="AF55" s="38" t="b">
        <f>NOT(ISNUMBER(SEARCH("Other",Survey!$P55)))</f>
        <v>1</v>
      </c>
      <c r="AG55" s="37" t="b">
        <f>NOT(ISBLANK(Survey!$Q55))</f>
        <v>0</v>
      </c>
      <c r="AH55" s="16" t="str">
        <f t="shared" si="10"/>
        <v>Pass</v>
      </c>
      <c r="AI55" s="143">
        <f>COUNTBLANK(Survey!$W55)</f>
        <v>1</v>
      </c>
      <c r="AJ55" s="67">
        <f>IF(AND(Survey!L55&lt;&gt;"Exempt fund",OR(Survey!$M55="ETF",Survey!$M55="ETF, alternative mutual fund",Survey!$M55="Mutual fund",Survey!$M55="Alternative mutual fund",Survey!$M55="Money market")),1,0)</f>
        <v>0</v>
      </c>
      <c r="AK55" s="16" t="str">
        <f t="shared" si="11"/>
        <v>Pass</v>
      </c>
      <c r="AL55" s="38" t="b">
        <f>NOT(ISNUMBER(SEARCH("Yes",Survey!$AA55)))</f>
        <v>1</v>
      </c>
      <c r="AM55" s="37" t="b">
        <f>IF(COUNTBLANK(Survey!$AB55:$AC55)=0,TRUE, FALSE)</f>
        <v>0</v>
      </c>
      <c r="AN55" s="16" t="str">
        <f t="shared" si="12"/>
        <v>Pass</v>
      </c>
      <c r="AO55" s="38" t="b">
        <f>NOT(ISNUMBER(SEARCH("Yes",Survey!$AD55)))</f>
        <v>1</v>
      </c>
      <c r="AP55" s="37" t="b">
        <f>NOT(ISBLANK(Survey!$AF55))</f>
        <v>0</v>
      </c>
      <c r="AQ55" s="16" t="str">
        <f t="shared" si="13"/>
        <v>Pass</v>
      </c>
      <c r="AR55" s="38" t="b">
        <f>NOT(OR(ISNUMBER(SEARCH("Other",Survey!$AF55)),ISNUMBER(SEARCH("Multiple",Survey!$AF55))))</f>
        <v>1</v>
      </c>
      <c r="AS55" s="37" t="b">
        <f>NOT(ISBLANK(Survey!$AG55))</f>
        <v>0</v>
      </c>
      <c r="AT55" s="16" t="str">
        <f t="shared" si="14"/>
        <v>Fail</v>
      </c>
      <c r="AU55" s="143">
        <f>IF(ABS(Survey!$AV55)&gt;0, 1,0)</f>
        <v>0</v>
      </c>
      <c r="AV55" s="143">
        <f>IF(COUNTBLANK(Survey!$AJ55)=0,1,0)</f>
        <v>0</v>
      </c>
      <c r="AW55" s="16" t="str">
        <f t="shared" si="15"/>
        <v>Pass</v>
      </c>
      <c r="AX55" s="143">
        <f>IF(ISBLANK(Survey!$AJ55),0,1)</f>
        <v>0</v>
      </c>
      <c r="AY55" s="165">
        <f>COUNTBLANK(Survey!$AK55)</f>
        <v>1</v>
      </c>
      <c r="AZ55" s="16" t="str">
        <f t="shared" si="16"/>
        <v>Pass</v>
      </c>
      <c r="BA55" s="143">
        <f>IF(OR(Survey!$AK55="Closed",ISBLANK(Survey!$AK55)),0,1)</f>
        <v>0</v>
      </c>
      <c r="BB55" s="165">
        <f>IF(ISBLANK(Survey!$AL55),1,0)</f>
        <v>1</v>
      </c>
      <c r="BC55" s="147" t="str" cm="1">
        <f t="array" ref="BC55">IF(OR(IF(OR($BE55+$BF55 = 2, $BG55=1), FALSE, TRUE), AND($BD55:$BD55 = 0)),"Pass","Fail")</f>
        <v>Pass</v>
      </c>
      <c r="BD55" s="143">
        <f>COUNTBLANK(Survey!$AM55:$AO55)</f>
        <v>3</v>
      </c>
      <c r="BE55" s="143">
        <f>IF(Survey!$I55="Yes",1,0)</f>
        <v>0</v>
      </c>
      <c r="BF55" s="143">
        <f>IF(OR(Survey!$M55="Mutual fund",Survey!$M55="Alternative mutual fund",Survey!$M55="Money market"),1,0)</f>
        <v>0</v>
      </c>
      <c r="BG55" s="148">
        <f>IF(OR(Survey!$M55="ETF",Survey!$M55="ETF, alternative mutual fund"),1,0)</f>
        <v>0</v>
      </c>
      <c r="BH55" s="16" t="str">
        <f t="shared" si="17"/>
        <v>Pass</v>
      </c>
      <c r="BI55" s="38" t="b">
        <f>OR(ISNUMBER(SEARCH("Yes",Survey!$AO55)),ISBLANK(Survey!$AO55))</f>
        <v>1</v>
      </c>
      <c r="BJ55" s="67" t="b">
        <f>NOT(ISBLANK(Survey!$AP55))</f>
        <v>0</v>
      </c>
      <c r="BK55" s="16" t="str">
        <f t="shared" si="18"/>
        <v>Pass</v>
      </c>
      <c r="BL55" s="143">
        <f>IF(Survey!$AW55=0, 0,1)</f>
        <v>0</v>
      </c>
      <c r="BM55" s="67">
        <f>Survey!$AQ55</f>
        <v>0</v>
      </c>
      <c r="BN55" s="67">
        <f>IFERROR((Survey!$AX55-ABS(Survey!$AY55)-ABS(Survey!$BD55))/Survey!$AW55,0)</f>
        <v>0</v>
      </c>
      <c r="BO55" s="67">
        <f>IF(AND($BM55&gt;$BN55-0.2,$BM55&lt;$BN55+0.2,ISBLANK(Survey!$AQ55)=FALSE),0,1)</f>
        <v>1</v>
      </c>
      <c r="BP55" s="165">
        <f>IF(ISBLANK(Survey!$AR55),1,0)</f>
        <v>1</v>
      </c>
      <c r="BQ55" s="16" t="str">
        <f t="shared" si="19"/>
        <v>Pass</v>
      </c>
      <c r="BR55" s="143">
        <f>IF(Survey!$AW55=0, 0,1)</f>
        <v>0</v>
      </c>
      <c r="BS55" s="67">
        <f>IF(AND(Survey!$AS55&gt;=0,Survey!$AS55&lt;=0.2,Survey!$AS55&lt;&gt;""),0,1)</f>
        <v>1</v>
      </c>
      <c r="BT55" s="143">
        <f>IF(ISBLANK(Survey!$AT55),1,0)</f>
        <v>1</v>
      </c>
      <c r="BU55" s="16" t="str">
        <f t="shared" si="20"/>
        <v>Fail</v>
      </c>
      <c r="BV55" s="165">
        <f>Survey!$AU55</f>
        <v>0</v>
      </c>
      <c r="BW55" s="16" t="str">
        <f t="shared" si="21"/>
        <v>Pass</v>
      </c>
      <c r="BX55" s="36">
        <f>Survey!$AV55</f>
        <v>0</v>
      </c>
      <c r="BY55" s="176">
        <f>Survey!$AW55+Survey!$AX55-ABS(Survey!$AY55)+ABS(Survey!$AZ55)-ABS(Survey!$BA55)+ABS(Survey!$BB55)-ABS(Survey!$BC55)-ABS(Survey!$BD55)+Survey!$BE55</f>
        <v>0</v>
      </c>
      <c r="BZ55" s="35">
        <f t="shared" si="22"/>
        <v>0</v>
      </c>
      <c r="CA55" s="17">
        <f t="shared" si="23"/>
        <v>0</v>
      </c>
      <c r="CB55" s="16" t="str">
        <f t="shared" si="24"/>
        <v>Pass</v>
      </c>
      <c r="CC55" s="38" t="b">
        <f>IF(ABS(Survey!$BE55)=0,TRUE,FALSE)</f>
        <v>1</v>
      </c>
      <c r="CD55" s="37" t="b">
        <f>NOT(ISBLANK(Survey!$BF55))</f>
        <v>0</v>
      </c>
      <c r="CE55" t="str">
        <f t="shared" si="25"/>
        <v>Fail</v>
      </c>
      <c r="CF55" s="29">
        <f>Survey!$AV55</f>
        <v>0</v>
      </c>
      <c r="CG55" s="29" cm="1">
        <f t="array" ref="CG55">SUM(SUMIF(Survey!BH55:BO55,{"&gt;0","&lt;0"})*{1,-1})-SUM(SUMIF(Survey!BQ55:BX55,{"&gt;0","&lt;0"})*{1,-1})</f>
        <v>0</v>
      </c>
      <c r="CH55" s="35" t="str">
        <f t="shared" si="26"/>
        <v>No holdings</v>
      </c>
      <c r="CI55">
        <f t="shared" si="27"/>
        <v>0</v>
      </c>
      <c r="CJ55" s="16" t="str">
        <f t="shared" si="28"/>
        <v>Fail</v>
      </c>
      <c r="CK55" s="36">
        <f>Survey!$AV55</f>
        <v>0</v>
      </c>
      <c r="CL55" s="36" cm="1">
        <f t="array" ref="CL55">SUM(SUMIF(Survey!BZ55:CS55,{"&gt;0","&lt;0"})*{1,-1})-SUM(SUMIF(Survey!CU55:DN55,{"&gt;0","&lt;0"})*{1,-1})</f>
        <v>0</v>
      </c>
      <c r="CM55" s="35" t="str">
        <f t="shared" si="29"/>
        <v>No holdings</v>
      </c>
      <c r="CN55" s="17">
        <f t="shared" si="30"/>
        <v>0</v>
      </c>
      <c r="CO55" s="16" t="str">
        <f t="shared" si="31"/>
        <v>Pass</v>
      </c>
      <c r="CP55" s="38" t="b">
        <f>IF(ABS(Survey!$CS55)=0,TRUE,FALSE)</f>
        <v>1</v>
      </c>
      <c r="CQ55" s="37" t="b">
        <f>NOT(ISBLANK(Survey!$CT55))</f>
        <v>0</v>
      </c>
      <c r="CR55" s="16" t="str">
        <f t="shared" si="32"/>
        <v>Pass</v>
      </c>
      <c r="CS55" s="38" t="b">
        <f>IF(ABS(Survey!$DN55)=0,TRUE,FALSE)</f>
        <v>1</v>
      </c>
      <c r="CT55" s="37" t="b">
        <f>NOT(ISBLANK(Survey!$DO55))</f>
        <v>0</v>
      </c>
      <c r="CU55" t="str">
        <f t="shared" si="33"/>
        <v>Pass</v>
      </c>
      <c r="CV55" s="29" cm="1">
        <f t="array" ref="CV55">SUM(SUMIF(Survey!CO55,{"&gt;0","&lt;0"})*{1,-1})+SUM(SUMIF(Survey!DJ55,{"&gt;0","&lt;0"})*{1,-1})</f>
        <v>0</v>
      </c>
      <c r="CW55" s="29">
        <f>SUM(SUMIF(Survey!DQ55:DW55,{"&gt;0","&lt;0"})*{1,-1})+SUM(SUMIF(Survey!DY55:EE55,{"&gt;0","&lt;0"})*{1,-1})</f>
        <v>0</v>
      </c>
      <c r="CX55">
        <f t="shared" si="34"/>
        <v>0</v>
      </c>
      <c r="CY55">
        <f t="shared" si="35"/>
        <v>0</v>
      </c>
      <c r="CZ55" s="16" t="str">
        <f t="shared" si="36"/>
        <v>Pass</v>
      </c>
      <c r="DA55" s="38" t="b">
        <f>IF(ABS(Survey!$DW55)=0,TRUE,FALSE)</f>
        <v>1</v>
      </c>
      <c r="DB55" s="37" t="b">
        <f>NOT(ISBLANK(Survey!DX55))</f>
        <v>0</v>
      </c>
      <c r="DC55" s="16" t="str">
        <f t="shared" si="37"/>
        <v>Pass</v>
      </c>
      <c r="DD55" s="38" t="b">
        <f>IF(ABS(Survey!$EE55)=0,TRUE,FALSE)</f>
        <v>1</v>
      </c>
      <c r="DE55" s="37" t="b">
        <f>NOT(ISBLANK(Survey!$EF55))</f>
        <v>0</v>
      </c>
      <c r="DF55" s="16" t="str">
        <f t="shared" si="38"/>
        <v>Fail</v>
      </c>
      <c r="DG55" s="36">
        <f>SUM(SUMIF(Survey!EL55:EN55,{"&gt;0","&lt;0"})*{1,-1})</f>
        <v>0</v>
      </c>
      <c r="DH55">
        <f t="shared" si="39"/>
        <v>0</v>
      </c>
      <c r="DI55">
        <f t="shared" si="40"/>
        <v>100</v>
      </c>
      <c r="DJ55" s="35" t="b">
        <f>IF(OR(Survey!$M55="ETF",Survey!$M55="ETF, alternative mutual fund",Survey!$M55="Closed-end", Survey!$M55="Split share corp"),TRUE,FALSE)</f>
        <v>0</v>
      </c>
      <c r="DK55" s="16" t="str">
        <f t="shared" si="41"/>
        <v>Fail</v>
      </c>
      <c r="DL55" s="36">
        <f>SUM(SUMIF(Survey!EP55:EV55,{"&gt;0","&lt;0"})*{1,-1})</f>
        <v>0</v>
      </c>
      <c r="DM55">
        <f t="shared" si="42"/>
        <v>0</v>
      </c>
      <c r="DN55" s="17">
        <f t="shared" si="43"/>
        <v>100</v>
      </c>
      <c r="DO55" s="16" t="str">
        <f t="shared" si="44"/>
        <v>Fail</v>
      </c>
      <c r="DP55" s="36">
        <f>SUM(SUMIF(Survey!EX55:FD55,{"&gt;0","&lt;0"})*{1,-1})</f>
        <v>0</v>
      </c>
      <c r="DQ55">
        <f t="shared" si="45"/>
        <v>0</v>
      </c>
      <c r="DR55" s="17">
        <f t="shared" si="46"/>
        <v>100</v>
      </c>
    </row>
    <row r="56" spans="1:122">
      <c r="A56">
        <v>56</v>
      </c>
      <c r="B56" t="str">
        <f t="shared" si="0"/>
        <v>Pass</v>
      </c>
      <c r="C56" t="str">
        <f>IF(COUNTBLANK(Survey!B56:FE56)=$C$2, "Pass", "Fail")</f>
        <v>Pass</v>
      </c>
      <c r="D56" t="str">
        <f t="shared" si="1"/>
        <v>Fail</v>
      </c>
      <c r="E56" t="str">
        <f>IF(OR(ISBLANK(Survey!AJ56),COUNTIF(G56:BB56,"Fail")),"Fail","Pass")</f>
        <v>Fail</v>
      </c>
      <c r="G56" s="16" t="str">
        <f t="shared" si="2"/>
        <v>Fail</v>
      </c>
      <c r="H56" s="177">
        <f>COUNTBLANK(Survey!B56:D56)+COUNTBLANK(Survey!G56)+COUNTBLANK(Survey!I56)+COUNTBLANK(Survey!K56:M56)+COUNTBLANK(Survey!P56)+COUNTBLANK(Survey!S56:U56)+COUNTBLANK(Survey!Y56:AA56)+COUNTBLANK(Survey!AD56:AE56)+COUNTBLANK(Survey!AI56:AI56)</f>
        <v>18</v>
      </c>
      <c r="I56" s="16" t="str">
        <f t="shared" si="3"/>
        <v>Fail</v>
      </c>
      <c r="J56" t="b">
        <f>IF(Survey!E56="No",TRUE,FALSE)</f>
        <v>0</v>
      </c>
      <c r="K56" s="34">
        <f>LEN(Survey!E56)</f>
        <v>0</v>
      </c>
      <c r="L56" s="16" t="str">
        <f t="shared" si="4"/>
        <v>Fail</v>
      </c>
      <c r="M56" t="b">
        <f>IF(Survey!F56="No",TRUE,FALSE)</f>
        <v>0</v>
      </c>
      <c r="N56" s="33">
        <f>LEN(Survey!F56)</f>
        <v>0</v>
      </c>
      <c r="O56" s="16" t="str">
        <f t="shared" si="5"/>
        <v>Pass</v>
      </c>
      <c r="P56" s="34">
        <f>MOD((LEN(Survey!H56)+2),11)</f>
        <v>2</v>
      </c>
      <c r="Q56" s="33" t="str">
        <f>IF(Survey!$L56="Prospectus fund", "Yes", "No")</f>
        <v>No</v>
      </c>
      <c r="R56" s="16" t="str">
        <f t="shared" si="6"/>
        <v>Pass</v>
      </c>
      <c r="S56" s="34">
        <f>MOD((LEN(Survey!J56)+2),11)</f>
        <v>2</v>
      </c>
      <c r="T56" s="35" t="b">
        <f>IF(OR(Survey!$M56="ETF",Survey!$M56="ETF, alternative mutual fund",Survey!$M56="Closed-end", Survey!$M56="Split share corp", Survey!$I56="Yes"),TRUE,FALSE)</f>
        <v>0</v>
      </c>
      <c r="U56" s="16" t="str">
        <f>IFERROR(IF(AND(OR(X56=Y56,Y56 = "Either"),NOT(ISBLANK(Survey!K56))),"Pass","Fail"),"Pass")</f>
        <v>Fail</v>
      </c>
      <c r="V56" s="36" cm="1">
        <f t="array" ref="V56">SUM(SUMIF(Survey!BZ56:CS56,{"&gt;0","&lt;0"})*{1,-1})</f>
        <v>0</v>
      </c>
      <c r="W56" s="38" cm="1">
        <f t="array" ref="W56">SUM(SUMIF(Survey!CC56,{"&gt;0","&lt;0"})*{1,-1})+SUM(SUMIF(Survey!CM56,{"&gt;0","&lt;0"})*{1,-1})</f>
        <v>0</v>
      </c>
      <c r="X56" s="38">
        <f>Survey!K56</f>
        <v>0</v>
      </c>
      <c r="Y56" s="37" t="str">
        <f t="shared" si="7"/>
        <v>Either</v>
      </c>
      <c r="Z56" s="16" t="str">
        <f t="shared" si="8"/>
        <v>Fail</v>
      </c>
      <c r="AA56" s="67" cm="1">
        <f t="array" ref="AA56">SUM(SUMIF(Survey!BZ56:CS56,{"&gt;0","&lt;0"})*{1,-1})+SUM(SUMIF(Survey!CU56:DN56,{"&gt;0","&lt;0"})*{1,-1})</f>
        <v>0</v>
      </c>
      <c r="AB56" s="67">
        <f>IFERROR(AA56/(Survey!$AV56),0)</f>
        <v>0</v>
      </c>
      <c r="AC56" s="128" t="b">
        <f>IF(OR(Survey!$M56="Alternative strategy or hedge",Survey!$M56="Other, illiquid",Survey!$L56="Prospectus fund"),TRUE,FALSE)</f>
        <v>0</v>
      </c>
      <c r="AD56" s="128" t="b">
        <f>NOT(ISBLANK(Survey!$M56))</f>
        <v>0</v>
      </c>
      <c r="AE56" s="16" t="str">
        <f t="shared" si="9"/>
        <v>Pass</v>
      </c>
      <c r="AF56" s="38" t="b">
        <f>NOT(ISNUMBER(SEARCH("Other",Survey!$P56)))</f>
        <v>1</v>
      </c>
      <c r="AG56" s="37" t="b">
        <f>NOT(ISBLANK(Survey!$Q56))</f>
        <v>0</v>
      </c>
      <c r="AH56" s="16" t="str">
        <f t="shared" si="10"/>
        <v>Pass</v>
      </c>
      <c r="AI56" s="143">
        <f>COUNTBLANK(Survey!$W56)</f>
        <v>1</v>
      </c>
      <c r="AJ56" s="67">
        <f>IF(AND(Survey!L56&lt;&gt;"Exempt fund",OR(Survey!$M56="ETF",Survey!$M56="ETF, alternative mutual fund",Survey!$M56="Mutual fund",Survey!$M56="Alternative mutual fund",Survey!$M56="Money market")),1,0)</f>
        <v>0</v>
      </c>
      <c r="AK56" s="16" t="str">
        <f t="shared" si="11"/>
        <v>Pass</v>
      </c>
      <c r="AL56" s="38" t="b">
        <f>NOT(ISNUMBER(SEARCH("Yes",Survey!$AA56)))</f>
        <v>1</v>
      </c>
      <c r="AM56" s="37" t="b">
        <f>IF(COUNTBLANK(Survey!$AB56:$AC56)=0,TRUE, FALSE)</f>
        <v>0</v>
      </c>
      <c r="AN56" s="16" t="str">
        <f t="shared" si="12"/>
        <v>Pass</v>
      </c>
      <c r="AO56" s="38" t="b">
        <f>NOT(ISNUMBER(SEARCH("Yes",Survey!$AD56)))</f>
        <v>1</v>
      </c>
      <c r="AP56" s="37" t="b">
        <f>NOT(ISBLANK(Survey!$AF56))</f>
        <v>0</v>
      </c>
      <c r="AQ56" s="16" t="str">
        <f t="shared" si="13"/>
        <v>Pass</v>
      </c>
      <c r="AR56" s="38" t="b">
        <f>NOT(OR(ISNUMBER(SEARCH("Other",Survey!$AF56)),ISNUMBER(SEARCH("Multiple",Survey!$AF56))))</f>
        <v>1</v>
      </c>
      <c r="AS56" s="37" t="b">
        <f>NOT(ISBLANK(Survey!$AG56))</f>
        <v>0</v>
      </c>
      <c r="AT56" s="16" t="str">
        <f t="shared" si="14"/>
        <v>Fail</v>
      </c>
      <c r="AU56" s="143">
        <f>IF(ABS(Survey!$AV56)&gt;0, 1,0)</f>
        <v>0</v>
      </c>
      <c r="AV56" s="143">
        <f>IF(COUNTBLANK(Survey!$AJ56)=0,1,0)</f>
        <v>0</v>
      </c>
      <c r="AW56" s="16" t="str">
        <f t="shared" si="15"/>
        <v>Pass</v>
      </c>
      <c r="AX56" s="143">
        <f>IF(ISBLANK(Survey!$AJ56),0,1)</f>
        <v>0</v>
      </c>
      <c r="AY56" s="165">
        <f>COUNTBLANK(Survey!$AK56)</f>
        <v>1</v>
      </c>
      <c r="AZ56" s="16" t="str">
        <f t="shared" si="16"/>
        <v>Pass</v>
      </c>
      <c r="BA56" s="143">
        <f>IF(OR(Survey!$AK56="Closed",ISBLANK(Survey!$AK56)),0,1)</f>
        <v>0</v>
      </c>
      <c r="BB56" s="165">
        <f>IF(ISBLANK(Survey!$AL56),1,0)</f>
        <v>1</v>
      </c>
      <c r="BC56" s="147" t="str" cm="1">
        <f t="array" ref="BC56">IF(OR(IF(OR($BE56+$BF56 = 2, $BG56=1), FALSE, TRUE), AND($BD56:$BD56 = 0)),"Pass","Fail")</f>
        <v>Pass</v>
      </c>
      <c r="BD56" s="143">
        <f>COUNTBLANK(Survey!$AM56:$AO56)</f>
        <v>3</v>
      </c>
      <c r="BE56" s="143">
        <f>IF(Survey!$I56="Yes",1,0)</f>
        <v>0</v>
      </c>
      <c r="BF56" s="143">
        <f>IF(OR(Survey!$M56="Mutual fund",Survey!$M56="Alternative mutual fund",Survey!$M56="Money market"),1,0)</f>
        <v>0</v>
      </c>
      <c r="BG56" s="148">
        <f>IF(OR(Survey!$M56="ETF",Survey!$M56="ETF, alternative mutual fund"),1,0)</f>
        <v>0</v>
      </c>
      <c r="BH56" s="16" t="str">
        <f t="shared" si="17"/>
        <v>Pass</v>
      </c>
      <c r="BI56" s="38" t="b">
        <f>OR(ISNUMBER(SEARCH("Yes",Survey!$AO56)),ISBLANK(Survey!$AO56))</f>
        <v>1</v>
      </c>
      <c r="BJ56" s="67" t="b">
        <f>NOT(ISBLANK(Survey!$AP56))</f>
        <v>0</v>
      </c>
      <c r="BK56" s="16" t="str">
        <f t="shared" si="18"/>
        <v>Pass</v>
      </c>
      <c r="BL56" s="143">
        <f>IF(Survey!$AW56=0, 0,1)</f>
        <v>0</v>
      </c>
      <c r="BM56" s="67">
        <f>Survey!$AQ56</f>
        <v>0</v>
      </c>
      <c r="BN56" s="67">
        <f>IFERROR((Survey!$AX56-ABS(Survey!$AY56)-ABS(Survey!$BD56))/Survey!$AW56,0)</f>
        <v>0</v>
      </c>
      <c r="BO56" s="67">
        <f>IF(AND($BM56&gt;$BN56-0.2,$BM56&lt;$BN56+0.2,ISBLANK(Survey!$AQ56)=FALSE),0,1)</f>
        <v>1</v>
      </c>
      <c r="BP56" s="165">
        <f>IF(ISBLANK(Survey!$AR56),1,0)</f>
        <v>1</v>
      </c>
      <c r="BQ56" s="16" t="str">
        <f t="shared" si="19"/>
        <v>Pass</v>
      </c>
      <c r="BR56" s="143">
        <f>IF(Survey!$AW56=0, 0,1)</f>
        <v>0</v>
      </c>
      <c r="BS56" s="67">
        <f>IF(AND(Survey!$AS56&gt;=0,Survey!$AS56&lt;=0.2,Survey!$AS56&lt;&gt;""),0,1)</f>
        <v>1</v>
      </c>
      <c r="BT56" s="143">
        <f>IF(ISBLANK(Survey!$AT56),1,0)</f>
        <v>1</v>
      </c>
      <c r="BU56" s="16" t="str">
        <f t="shared" si="20"/>
        <v>Fail</v>
      </c>
      <c r="BV56" s="165">
        <f>Survey!$AU56</f>
        <v>0</v>
      </c>
      <c r="BW56" s="16" t="str">
        <f t="shared" si="21"/>
        <v>Pass</v>
      </c>
      <c r="BX56" s="36">
        <f>Survey!$AV56</f>
        <v>0</v>
      </c>
      <c r="BY56" s="176">
        <f>Survey!$AW56+Survey!$AX56-ABS(Survey!$AY56)+ABS(Survey!$AZ56)-ABS(Survey!$BA56)+ABS(Survey!$BB56)-ABS(Survey!$BC56)-ABS(Survey!$BD56)+Survey!$BE56</f>
        <v>0</v>
      </c>
      <c r="BZ56" s="35">
        <f t="shared" si="22"/>
        <v>0</v>
      </c>
      <c r="CA56" s="17">
        <f t="shared" si="23"/>
        <v>0</v>
      </c>
      <c r="CB56" s="16" t="str">
        <f t="shared" si="24"/>
        <v>Pass</v>
      </c>
      <c r="CC56" s="38" t="b">
        <f>IF(ABS(Survey!$BE56)=0,TRUE,FALSE)</f>
        <v>1</v>
      </c>
      <c r="CD56" s="37" t="b">
        <f>NOT(ISBLANK(Survey!$BF56))</f>
        <v>0</v>
      </c>
      <c r="CE56" t="str">
        <f t="shared" si="25"/>
        <v>Fail</v>
      </c>
      <c r="CF56" s="29">
        <f>Survey!$AV56</f>
        <v>0</v>
      </c>
      <c r="CG56" s="29" cm="1">
        <f t="array" ref="CG56">SUM(SUMIF(Survey!BH56:BO56,{"&gt;0","&lt;0"})*{1,-1})-SUM(SUMIF(Survey!BQ56:BX56,{"&gt;0","&lt;0"})*{1,-1})</f>
        <v>0</v>
      </c>
      <c r="CH56" s="35" t="str">
        <f t="shared" si="26"/>
        <v>No holdings</v>
      </c>
      <c r="CI56">
        <f t="shared" si="27"/>
        <v>0</v>
      </c>
      <c r="CJ56" s="16" t="str">
        <f t="shared" si="28"/>
        <v>Fail</v>
      </c>
      <c r="CK56" s="36">
        <f>Survey!$AV56</f>
        <v>0</v>
      </c>
      <c r="CL56" s="36" cm="1">
        <f t="array" ref="CL56">SUM(SUMIF(Survey!BZ56:CS56,{"&gt;0","&lt;0"})*{1,-1})-SUM(SUMIF(Survey!CU56:DN56,{"&gt;0","&lt;0"})*{1,-1})</f>
        <v>0</v>
      </c>
      <c r="CM56" s="35" t="str">
        <f t="shared" si="29"/>
        <v>No holdings</v>
      </c>
      <c r="CN56" s="17">
        <f t="shared" si="30"/>
        <v>0</v>
      </c>
      <c r="CO56" s="16" t="str">
        <f t="shared" si="31"/>
        <v>Pass</v>
      </c>
      <c r="CP56" s="38" t="b">
        <f>IF(ABS(Survey!$CS56)=0,TRUE,FALSE)</f>
        <v>1</v>
      </c>
      <c r="CQ56" s="37" t="b">
        <f>NOT(ISBLANK(Survey!$CT56))</f>
        <v>0</v>
      </c>
      <c r="CR56" s="16" t="str">
        <f t="shared" si="32"/>
        <v>Pass</v>
      </c>
      <c r="CS56" s="38" t="b">
        <f>IF(ABS(Survey!$DN56)=0,TRUE,FALSE)</f>
        <v>1</v>
      </c>
      <c r="CT56" s="37" t="b">
        <f>NOT(ISBLANK(Survey!$DO56))</f>
        <v>0</v>
      </c>
      <c r="CU56" t="str">
        <f t="shared" si="33"/>
        <v>Pass</v>
      </c>
      <c r="CV56" s="29" cm="1">
        <f t="array" ref="CV56">SUM(SUMIF(Survey!CO56,{"&gt;0","&lt;0"})*{1,-1})+SUM(SUMIF(Survey!DJ56,{"&gt;0","&lt;0"})*{1,-1})</f>
        <v>0</v>
      </c>
      <c r="CW56" s="29">
        <f>SUM(SUMIF(Survey!DQ56:DW56,{"&gt;0","&lt;0"})*{1,-1})+SUM(SUMIF(Survey!DY56:EE56,{"&gt;0","&lt;0"})*{1,-1})</f>
        <v>0</v>
      </c>
      <c r="CX56">
        <f t="shared" si="34"/>
        <v>0</v>
      </c>
      <c r="CY56">
        <f t="shared" si="35"/>
        <v>0</v>
      </c>
      <c r="CZ56" s="16" t="str">
        <f t="shared" si="36"/>
        <v>Pass</v>
      </c>
      <c r="DA56" s="38" t="b">
        <f>IF(ABS(Survey!$DW56)=0,TRUE,FALSE)</f>
        <v>1</v>
      </c>
      <c r="DB56" s="37" t="b">
        <f>NOT(ISBLANK(Survey!DX56))</f>
        <v>0</v>
      </c>
      <c r="DC56" s="16" t="str">
        <f t="shared" si="37"/>
        <v>Pass</v>
      </c>
      <c r="DD56" s="38" t="b">
        <f>IF(ABS(Survey!$EE56)=0,TRUE,FALSE)</f>
        <v>1</v>
      </c>
      <c r="DE56" s="37" t="b">
        <f>NOT(ISBLANK(Survey!$EF56))</f>
        <v>0</v>
      </c>
      <c r="DF56" s="16" t="str">
        <f t="shared" si="38"/>
        <v>Fail</v>
      </c>
      <c r="DG56" s="36">
        <f>SUM(SUMIF(Survey!EL56:EN56,{"&gt;0","&lt;0"})*{1,-1})</f>
        <v>0</v>
      </c>
      <c r="DH56">
        <f t="shared" si="39"/>
        <v>0</v>
      </c>
      <c r="DI56">
        <f t="shared" si="40"/>
        <v>100</v>
      </c>
      <c r="DJ56" s="35" t="b">
        <f>IF(OR(Survey!$M56="ETF",Survey!$M56="ETF, alternative mutual fund",Survey!$M56="Closed-end", Survey!$M56="Split share corp"),TRUE,FALSE)</f>
        <v>0</v>
      </c>
      <c r="DK56" s="16" t="str">
        <f t="shared" si="41"/>
        <v>Fail</v>
      </c>
      <c r="DL56" s="36">
        <f>SUM(SUMIF(Survey!EP56:EV56,{"&gt;0","&lt;0"})*{1,-1})</f>
        <v>0</v>
      </c>
      <c r="DM56">
        <f t="shared" si="42"/>
        <v>0</v>
      </c>
      <c r="DN56" s="17">
        <f t="shared" si="43"/>
        <v>100</v>
      </c>
      <c r="DO56" s="16" t="str">
        <f t="shared" si="44"/>
        <v>Fail</v>
      </c>
      <c r="DP56" s="36">
        <f>SUM(SUMIF(Survey!EX56:FD56,{"&gt;0","&lt;0"})*{1,-1})</f>
        <v>0</v>
      </c>
      <c r="DQ56">
        <f t="shared" si="45"/>
        <v>0</v>
      </c>
      <c r="DR56" s="17">
        <f t="shared" si="46"/>
        <v>100</v>
      </c>
    </row>
    <row r="57" spans="1:122">
      <c r="A57">
        <v>57</v>
      </c>
      <c r="B57" t="str">
        <f t="shared" si="0"/>
        <v>Pass</v>
      </c>
      <c r="C57" t="str">
        <f>IF(COUNTBLANK(Survey!B57:FE57)=$C$2, "Pass", "Fail")</f>
        <v>Pass</v>
      </c>
      <c r="D57" t="str">
        <f t="shared" si="1"/>
        <v>Fail</v>
      </c>
      <c r="E57" t="str">
        <f>IF(OR(ISBLANK(Survey!AJ57),COUNTIF(G57:BB57,"Fail")),"Fail","Pass")</f>
        <v>Fail</v>
      </c>
      <c r="G57" s="16" t="str">
        <f t="shared" si="2"/>
        <v>Fail</v>
      </c>
      <c r="H57" s="177">
        <f>COUNTBLANK(Survey!B57:D57)+COUNTBLANK(Survey!G57)+COUNTBLANK(Survey!I57)+COUNTBLANK(Survey!K57:M57)+COUNTBLANK(Survey!P57)+COUNTBLANK(Survey!S57:U57)+COUNTBLANK(Survey!Y57:AA57)+COUNTBLANK(Survey!AD57:AE57)+COUNTBLANK(Survey!AI57:AI57)</f>
        <v>18</v>
      </c>
      <c r="I57" s="16" t="str">
        <f t="shared" si="3"/>
        <v>Fail</v>
      </c>
      <c r="J57" t="b">
        <f>IF(Survey!E57="No",TRUE,FALSE)</f>
        <v>0</v>
      </c>
      <c r="K57" s="34">
        <f>LEN(Survey!E57)</f>
        <v>0</v>
      </c>
      <c r="L57" s="16" t="str">
        <f t="shared" si="4"/>
        <v>Fail</v>
      </c>
      <c r="M57" t="b">
        <f>IF(Survey!F57="No",TRUE,FALSE)</f>
        <v>0</v>
      </c>
      <c r="N57" s="33">
        <f>LEN(Survey!F57)</f>
        <v>0</v>
      </c>
      <c r="O57" s="16" t="str">
        <f t="shared" si="5"/>
        <v>Pass</v>
      </c>
      <c r="P57" s="34">
        <f>MOD((LEN(Survey!H57)+2),11)</f>
        <v>2</v>
      </c>
      <c r="Q57" s="33" t="str">
        <f>IF(Survey!$L57="Prospectus fund", "Yes", "No")</f>
        <v>No</v>
      </c>
      <c r="R57" s="16" t="str">
        <f t="shared" si="6"/>
        <v>Pass</v>
      </c>
      <c r="S57" s="34">
        <f>MOD((LEN(Survey!J57)+2),11)</f>
        <v>2</v>
      </c>
      <c r="T57" s="35" t="b">
        <f>IF(OR(Survey!$M57="ETF",Survey!$M57="ETF, alternative mutual fund",Survey!$M57="Closed-end", Survey!$M57="Split share corp", Survey!$I57="Yes"),TRUE,FALSE)</f>
        <v>0</v>
      </c>
      <c r="U57" s="16" t="str">
        <f>IFERROR(IF(AND(OR(X57=Y57,Y57 = "Either"),NOT(ISBLANK(Survey!K57))),"Pass","Fail"),"Pass")</f>
        <v>Fail</v>
      </c>
      <c r="V57" s="36" cm="1">
        <f t="array" ref="V57">SUM(SUMIF(Survey!BZ57:CS57,{"&gt;0","&lt;0"})*{1,-1})</f>
        <v>0</v>
      </c>
      <c r="W57" s="38" cm="1">
        <f t="array" ref="W57">SUM(SUMIF(Survey!CC57,{"&gt;0","&lt;0"})*{1,-1})+SUM(SUMIF(Survey!CM57,{"&gt;0","&lt;0"})*{1,-1})</f>
        <v>0</v>
      </c>
      <c r="X57" s="38">
        <f>Survey!K57</f>
        <v>0</v>
      </c>
      <c r="Y57" s="37" t="str">
        <f t="shared" si="7"/>
        <v>Either</v>
      </c>
      <c r="Z57" s="16" t="str">
        <f t="shared" si="8"/>
        <v>Fail</v>
      </c>
      <c r="AA57" s="67" cm="1">
        <f t="array" ref="AA57">SUM(SUMIF(Survey!BZ57:CS57,{"&gt;0","&lt;0"})*{1,-1})+SUM(SUMIF(Survey!CU57:DN57,{"&gt;0","&lt;0"})*{1,-1})</f>
        <v>0</v>
      </c>
      <c r="AB57" s="67">
        <f>IFERROR(AA57/(Survey!$AV57),0)</f>
        <v>0</v>
      </c>
      <c r="AC57" s="128" t="b">
        <f>IF(OR(Survey!$M57="Alternative strategy or hedge",Survey!$M57="Other, illiquid",Survey!$L57="Prospectus fund"),TRUE,FALSE)</f>
        <v>0</v>
      </c>
      <c r="AD57" s="128" t="b">
        <f>NOT(ISBLANK(Survey!$M57))</f>
        <v>0</v>
      </c>
      <c r="AE57" s="16" t="str">
        <f t="shared" si="9"/>
        <v>Pass</v>
      </c>
      <c r="AF57" s="38" t="b">
        <f>NOT(ISNUMBER(SEARCH("Other",Survey!$P57)))</f>
        <v>1</v>
      </c>
      <c r="AG57" s="37" t="b">
        <f>NOT(ISBLANK(Survey!$Q57))</f>
        <v>0</v>
      </c>
      <c r="AH57" s="16" t="str">
        <f t="shared" si="10"/>
        <v>Pass</v>
      </c>
      <c r="AI57" s="143">
        <f>COUNTBLANK(Survey!$W57)</f>
        <v>1</v>
      </c>
      <c r="AJ57" s="67">
        <f>IF(AND(Survey!L57&lt;&gt;"Exempt fund",OR(Survey!$M57="ETF",Survey!$M57="ETF, alternative mutual fund",Survey!$M57="Mutual fund",Survey!$M57="Alternative mutual fund",Survey!$M57="Money market")),1,0)</f>
        <v>0</v>
      </c>
      <c r="AK57" s="16" t="str">
        <f t="shared" si="11"/>
        <v>Pass</v>
      </c>
      <c r="AL57" s="38" t="b">
        <f>NOT(ISNUMBER(SEARCH("Yes",Survey!$AA57)))</f>
        <v>1</v>
      </c>
      <c r="AM57" s="37" t="b">
        <f>IF(COUNTBLANK(Survey!$AB57:$AC57)=0,TRUE, FALSE)</f>
        <v>0</v>
      </c>
      <c r="AN57" s="16" t="str">
        <f t="shared" si="12"/>
        <v>Pass</v>
      </c>
      <c r="AO57" s="38" t="b">
        <f>NOT(ISNUMBER(SEARCH("Yes",Survey!$AD57)))</f>
        <v>1</v>
      </c>
      <c r="AP57" s="37" t="b">
        <f>NOT(ISBLANK(Survey!$AF57))</f>
        <v>0</v>
      </c>
      <c r="AQ57" s="16" t="str">
        <f t="shared" si="13"/>
        <v>Pass</v>
      </c>
      <c r="AR57" s="38" t="b">
        <f>NOT(OR(ISNUMBER(SEARCH("Other",Survey!$AF57)),ISNUMBER(SEARCH("Multiple",Survey!$AF57))))</f>
        <v>1</v>
      </c>
      <c r="AS57" s="37" t="b">
        <f>NOT(ISBLANK(Survey!$AG57))</f>
        <v>0</v>
      </c>
      <c r="AT57" s="16" t="str">
        <f t="shared" si="14"/>
        <v>Fail</v>
      </c>
      <c r="AU57" s="143">
        <f>IF(ABS(Survey!$AV57)&gt;0, 1,0)</f>
        <v>0</v>
      </c>
      <c r="AV57" s="143">
        <f>IF(COUNTBLANK(Survey!$AJ57)=0,1,0)</f>
        <v>0</v>
      </c>
      <c r="AW57" s="16" t="str">
        <f t="shared" si="15"/>
        <v>Pass</v>
      </c>
      <c r="AX57" s="143">
        <f>IF(ISBLANK(Survey!$AJ57),0,1)</f>
        <v>0</v>
      </c>
      <c r="AY57" s="165">
        <f>COUNTBLANK(Survey!$AK57)</f>
        <v>1</v>
      </c>
      <c r="AZ57" s="16" t="str">
        <f t="shared" si="16"/>
        <v>Pass</v>
      </c>
      <c r="BA57" s="143">
        <f>IF(OR(Survey!$AK57="Closed",ISBLANK(Survey!$AK57)),0,1)</f>
        <v>0</v>
      </c>
      <c r="BB57" s="165">
        <f>IF(ISBLANK(Survey!$AL57),1,0)</f>
        <v>1</v>
      </c>
      <c r="BC57" s="147" t="str" cm="1">
        <f t="array" ref="BC57">IF(OR(IF(OR($BE57+$BF57 = 2, $BG57=1), FALSE, TRUE), AND($BD57:$BD57 = 0)),"Pass","Fail")</f>
        <v>Pass</v>
      </c>
      <c r="BD57" s="143">
        <f>COUNTBLANK(Survey!$AM57:$AO57)</f>
        <v>3</v>
      </c>
      <c r="BE57" s="143">
        <f>IF(Survey!$I57="Yes",1,0)</f>
        <v>0</v>
      </c>
      <c r="BF57" s="143">
        <f>IF(OR(Survey!$M57="Mutual fund",Survey!$M57="Alternative mutual fund",Survey!$M57="Money market"),1,0)</f>
        <v>0</v>
      </c>
      <c r="BG57" s="148">
        <f>IF(OR(Survey!$M57="ETF",Survey!$M57="ETF, alternative mutual fund"),1,0)</f>
        <v>0</v>
      </c>
      <c r="BH57" s="16" t="str">
        <f t="shared" si="17"/>
        <v>Pass</v>
      </c>
      <c r="BI57" s="38" t="b">
        <f>OR(ISNUMBER(SEARCH("Yes",Survey!$AO57)),ISBLANK(Survey!$AO57))</f>
        <v>1</v>
      </c>
      <c r="BJ57" s="67" t="b">
        <f>NOT(ISBLANK(Survey!$AP57))</f>
        <v>0</v>
      </c>
      <c r="BK57" s="16" t="str">
        <f t="shared" si="18"/>
        <v>Pass</v>
      </c>
      <c r="BL57" s="143">
        <f>IF(Survey!$AW57=0, 0,1)</f>
        <v>0</v>
      </c>
      <c r="BM57" s="67">
        <f>Survey!$AQ57</f>
        <v>0</v>
      </c>
      <c r="BN57" s="67">
        <f>IFERROR((Survey!$AX57-ABS(Survey!$AY57)-ABS(Survey!$BD57))/Survey!$AW57,0)</f>
        <v>0</v>
      </c>
      <c r="BO57" s="67">
        <f>IF(AND($BM57&gt;$BN57-0.2,$BM57&lt;$BN57+0.2,ISBLANK(Survey!$AQ57)=FALSE),0,1)</f>
        <v>1</v>
      </c>
      <c r="BP57" s="165">
        <f>IF(ISBLANK(Survey!$AR57),1,0)</f>
        <v>1</v>
      </c>
      <c r="BQ57" s="16" t="str">
        <f t="shared" si="19"/>
        <v>Pass</v>
      </c>
      <c r="BR57" s="143">
        <f>IF(Survey!$AW57=0, 0,1)</f>
        <v>0</v>
      </c>
      <c r="BS57" s="67">
        <f>IF(AND(Survey!$AS57&gt;=0,Survey!$AS57&lt;=0.2,Survey!$AS57&lt;&gt;""),0,1)</f>
        <v>1</v>
      </c>
      <c r="BT57" s="143">
        <f>IF(ISBLANK(Survey!$AT57),1,0)</f>
        <v>1</v>
      </c>
      <c r="BU57" s="16" t="str">
        <f t="shared" si="20"/>
        <v>Fail</v>
      </c>
      <c r="BV57" s="165">
        <f>Survey!$AU57</f>
        <v>0</v>
      </c>
      <c r="BW57" s="16" t="str">
        <f t="shared" si="21"/>
        <v>Pass</v>
      </c>
      <c r="BX57" s="36">
        <f>Survey!$AV57</f>
        <v>0</v>
      </c>
      <c r="BY57" s="176">
        <f>Survey!$AW57+Survey!$AX57-ABS(Survey!$AY57)+ABS(Survey!$AZ57)-ABS(Survey!$BA57)+ABS(Survey!$BB57)-ABS(Survey!$BC57)-ABS(Survey!$BD57)+Survey!$BE57</f>
        <v>0</v>
      </c>
      <c r="BZ57" s="35">
        <f t="shared" si="22"/>
        <v>0</v>
      </c>
      <c r="CA57" s="17">
        <f t="shared" si="23"/>
        <v>0</v>
      </c>
      <c r="CB57" s="16" t="str">
        <f t="shared" si="24"/>
        <v>Pass</v>
      </c>
      <c r="CC57" s="38" t="b">
        <f>IF(ABS(Survey!$BE57)=0,TRUE,FALSE)</f>
        <v>1</v>
      </c>
      <c r="CD57" s="37" t="b">
        <f>NOT(ISBLANK(Survey!$BF57))</f>
        <v>0</v>
      </c>
      <c r="CE57" t="str">
        <f t="shared" si="25"/>
        <v>Fail</v>
      </c>
      <c r="CF57" s="29">
        <f>Survey!$AV57</f>
        <v>0</v>
      </c>
      <c r="CG57" s="29" cm="1">
        <f t="array" ref="CG57">SUM(SUMIF(Survey!BH57:BO57,{"&gt;0","&lt;0"})*{1,-1})-SUM(SUMIF(Survey!BQ57:BX57,{"&gt;0","&lt;0"})*{1,-1})</f>
        <v>0</v>
      </c>
      <c r="CH57" s="35" t="str">
        <f t="shared" si="26"/>
        <v>No holdings</v>
      </c>
      <c r="CI57">
        <f t="shared" si="27"/>
        <v>0</v>
      </c>
      <c r="CJ57" s="16" t="str">
        <f t="shared" si="28"/>
        <v>Fail</v>
      </c>
      <c r="CK57" s="36">
        <f>Survey!$AV57</f>
        <v>0</v>
      </c>
      <c r="CL57" s="36" cm="1">
        <f t="array" ref="CL57">SUM(SUMIF(Survey!BZ57:CS57,{"&gt;0","&lt;0"})*{1,-1})-SUM(SUMIF(Survey!CU57:DN57,{"&gt;0","&lt;0"})*{1,-1})</f>
        <v>0</v>
      </c>
      <c r="CM57" s="35" t="str">
        <f t="shared" si="29"/>
        <v>No holdings</v>
      </c>
      <c r="CN57" s="17">
        <f t="shared" si="30"/>
        <v>0</v>
      </c>
      <c r="CO57" s="16" t="str">
        <f t="shared" si="31"/>
        <v>Pass</v>
      </c>
      <c r="CP57" s="38" t="b">
        <f>IF(ABS(Survey!$CS57)=0,TRUE,FALSE)</f>
        <v>1</v>
      </c>
      <c r="CQ57" s="37" t="b">
        <f>NOT(ISBLANK(Survey!$CT57))</f>
        <v>0</v>
      </c>
      <c r="CR57" s="16" t="str">
        <f t="shared" si="32"/>
        <v>Pass</v>
      </c>
      <c r="CS57" s="38" t="b">
        <f>IF(ABS(Survey!$DN57)=0,TRUE,FALSE)</f>
        <v>1</v>
      </c>
      <c r="CT57" s="37" t="b">
        <f>NOT(ISBLANK(Survey!$DO57))</f>
        <v>0</v>
      </c>
      <c r="CU57" t="str">
        <f t="shared" si="33"/>
        <v>Pass</v>
      </c>
      <c r="CV57" s="29" cm="1">
        <f t="array" ref="CV57">SUM(SUMIF(Survey!CO57,{"&gt;0","&lt;0"})*{1,-1})+SUM(SUMIF(Survey!DJ57,{"&gt;0","&lt;0"})*{1,-1})</f>
        <v>0</v>
      </c>
      <c r="CW57" s="29">
        <f>SUM(SUMIF(Survey!DQ57:DW57,{"&gt;0","&lt;0"})*{1,-1})+SUM(SUMIF(Survey!DY57:EE57,{"&gt;0","&lt;0"})*{1,-1})</f>
        <v>0</v>
      </c>
      <c r="CX57">
        <f t="shared" si="34"/>
        <v>0</v>
      </c>
      <c r="CY57">
        <f t="shared" si="35"/>
        <v>0</v>
      </c>
      <c r="CZ57" s="16" t="str">
        <f t="shared" si="36"/>
        <v>Pass</v>
      </c>
      <c r="DA57" s="38" t="b">
        <f>IF(ABS(Survey!$DW57)=0,TRUE,FALSE)</f>
        <v>1</v>
      </c>
      <c r="DB57" s="37" t="b">
        <f>NOT(ISBLANK(Survey!DX57))</f>
        <v>0</v>
      </c>
      <c r="DC57" s="16" t="str">
        <f t="shared" si="37"/>
        <v>Pass</v>
      </c>
      <c r="DD57" s="38" t="b">
        <f>IF(ABS(Survey!$EE57)=0,TRUE,FALSE)</f>
        <v>1</v>
      </c>
      <c r="DE57" s="37" t="b">
        <f>NOT(ISBLANK(Survey!$EF57))</f>
        <v>0</v>
      </c>
      <c r="DF57" s="16" t="str">
        <f t="shared" si="38"/>
        <v>Fail</v>
      </c>
      <c r="DG57" s="36">
        <f>SUM(SUMIF(Survey!EL57:EN57,{"&gt;0","&lt;0"})*{1,-1})</f>
        <v>0</v>
      </c>
      <c r="DH57">
        <f t="shared" si="39"/>
        <v>0</v>
      </c>
      <c r="DI57">
        <f t="shared" si="40"/>
        <v>100</v>
      </c>
      <c r="DJ57" s="35" t="b">
        <f>IF(OR(Survey!$M57="ETF",Survey!$M57="ETF, alternative mutual fund",Survey!$M57="Closed-end", Survey!$M57="Split share corp"),TRUE,FALSE)</f>
        <v>0</v>
      </c>
      <c r="DK57" s="16" t="str">
        <f t="shared" si="41"/>
        <v>Fail</v>
      </c>
      <c r="DL57" s="36">
        <f>SUM(SUMIF(Survey!EP57:EV57,{"&gt;0","&lt;0"})*{1,-1})</f>
        <v>0</v>
      </c>
      <c r="DM57">
        <f t="shared" si="42"/>
        <v>0</v>
      </c>
      <c r="DN57" s="17">
        <f t="shared" si="43"/>
        <v>100</v>
      </c>
      <c r="DO57" s="16" t="str">
        <f t="shared" si="44"/>
        <v>Fail</v>
      </c>
      <c r="DP57" s="36">
        <f>SUM(SUMIF(Survey!EX57:FD57,{"&gt;0","&lt;0"})*{1,-1})</f>
        <v>0</v>
      </c>
      <c r="DQ57">
        <f t="shared" si="45"/>
        <v>0</v>
      </c>
      <c r="DR57" s="17">
        <f t="shared" si="46"/>
        <v>100</v>
      </c>
    </row>
    <row r="58" spans="1:122">
      <c r="A58">
        <v>58</v>
      </c>
      <c r="B58" t="str">
        <f t="shared" si="0"/>
        <v>Pass</v>
      </c>
      <c r="C58" t="str">
        <f>IF(COUNTBLANK(Survey!B58:FE58)=$C$2, "Pass", "Fail")</f>
        <v>Pass</v>
      </c>
      <c r="D58" t="str">
        <f t="shared" si="1"/>
        <v>Fail</v>
      </c>
      <c r="E58" t="str">
        <f>IF(OR(ISBLANK(Survey!AJ58),COUNTIF(G58:BB58,"Fail")),"Fail","Pass")</f>
        <v>Fail</v>
      </c>
      <c r="G58" s="16" t="str">
        <f t="shared" si="2"/>
        <v>Fail</v>
      </c>
      <c r="H58" s="177">
        <f>COUNTBLANK(Survey!B58:D58)+COUNTBLANK(Survey!G58)+COUNTBLANK(Survey!I58)+COUNTBLANK(Survey!K58:M58)+COUNTBLANK(Survey!P58)+COUNTBLANK(Survey!S58:U58)+COUNTBLANK(Survey!Y58:AA58)+COUNTBLANK(Survey!AD58:AE58)+COUNTBLANK(Survey!AI58:AI58)</f>
        <v>18</v>
      </c>
      <c r="I58" s="16" t="str">
        <f t="shared" si="3"/>
        <v>Fail</v>
      </c>
      <c r="J58" t="b">
        <f>IF(Survey!E58="No",TRUE,FALSE)</f>
        <v>0</v>
      </c>
      <c r="K58" s="34">
        <f>LEN(Survey!E58)</f>
        <v>0</v>
      </c>
      <c r="L58" s="16" t="str">
        <f t="shared" si="4"/>
        <v>Fail</v>
      </c>
      <c r="M58" t="b">
        <f>IF(Survey!F58="No",TRUE,FALSE)</f>
        <v>0</v>
      </c>
      <c r="N58" s="33">
        <f>LEN(Survey!F58)</f>
        <v>0</v>
      </c>
      <c r="O58" s="16" t="str">
        <f t="shared" si="5"/>
        <v>Pass</v>
      </c>
      <c r="P58" s="34">
        <f>MOD((LEN(Survey!H58)+2),11)</f>
        <v>2</v>
      </c>
      <c r="Q58" s="33" t="str">
        <f>IF(Survey!$L58="Prospectus fund", "Yes", "No")</f>
        <v>No</v>
      </c>
      <c r="R58" s="16" t="str">
        <f t="shared" si="6"/>
        <v>Pass</v>
      </c>
      <c r="S58" s="34">
        <f>MOD((LEN(Survey!J58)+2),11)</f>
        <v>2</v>
      </c>
      <c r="T58" s="35" t="b">
        <f>IF(OR(Survey!$M58="ETF",Survey!$M58="ETF, alternative mutual fund",Survey!$M58="Closed-end", Survey!$M58="Split share corp", Survey!$I58="Yes"),TRUE,FALSE)</f>
        <v>0</v>
      </c>
      <c r="U58" s="16" t="str">
        <f>IFERROR(IF(AND(OR(X58=Y58,Y58 = "Either"),NOT(ISBLANK(Survey!K58))),"Pass","Fail"),"Pass")</f>
        <v>Fail</v>
      </c>
      <c r="V58" s="36" cm="1">
        <f t="array" ref="V58">SUM(SUMIF(Survey!BZ58:CS58,{"&gt;0","&lt;0"})*{1,-1})</f>
        <v>0</v>
      </c>
      <c r="W58" s="38" cm="1">
        <f t="array" ref="W58">SUM(SUMIF(Survey!CC58,{"&gt;0","&lt;0"})*{1,-1})+SUM(SUMIF(Survey!CM58,{"&gt;0","&lt;0"})*{1,-1})</f>
        <v>0</v>
      </c>
      <c r="X58" s="38">
        <f>Survey!K58</f>
        <v>0</v>
      </c>
      <c r="Y58" s="37" t="str">
        <f t="shared" si="7"/>
        <v>Either</v>
      </c>
      <c r="Z58" s="16" t="str">
        <f t="shared" si="8"/>
        <v>Fail</v>
      </c>
      <c r="AA58" s="67" cm="1">
        <f t="array" ref="AA58">SUM(SUMIF(Survey!BZ58:CS58,{"&gt;0","&lt;0"})*{1,-1})+SUM(SUMIF(Survey!CU58:DN58,{"&gt;0","&lt;0"})*{1,-1})</f>
        <v>0</v>
      </c>
      <c r="AB58" s="67">
        <f>IFERROR(AA58/(Survey!$AV58),0)</f>
        <v>0</v>
      </c>
      <c r="AC58" s="128" t="b">
        <f>IF(OR(Survey!$M58="Alternative strategy or hedge",Survey!$M58="Other, illiquid",Survey!$L58="Prospectus fund"),TRUE,FALSE)</f>
        <v>0</v>
      </c>
      <c r="AD58" s="128" t="b">
        <f>NOT(ISBLANK(Survey!$M58))</f>
        <v>0</v>
      </c>
      <c r="AE58" s="16" t="str">
        <f t="shared" si="9"/>
        <v>Pass</v>
      </c>
      <c r="AF58" s="38" t="b">
        <f>NOT(ISNUMBER(SEARCH("Other",Survey!$P58)))</f>
        <v>1</v>
      </c>
      <c r="AG58" s="37" t="b">
        <f>NOT(ISBLANK(Survey!$Q58))</f>
        <v>0</v>
      </c>
      <c r="AH58" s="16" t="str">
        <f t="shared" si="10"/>
        <v>Pass</v>
      </c>
      <c r="AI58" s="143">
        <f>COUNTBLANK(Survey!$W58)</f>
        <v>1</v>
      </c>
      <c r="AJ58" s="67">
        <f>IF(AND(Survey!L58&lt;&gt;"Exempt fund",OR(Survey!$M58="ETF",Survey!$M58="ETF, alternative mutual fund",Survey!$M58="Mutual fund",Survey!$M58="Alternative mutual fund",Survey!$M58="Money market")),1,0)</f>
        <v>0</v>
      </c>
      <c r="AK58" s="16" t="str">
        <f t="shared" si="11"/>
        <v>Pass</v>
      </c>
      <c r="AL58" s="38" t="b">
        <f>NOT(ISNUMBER(SEARCH("Yes",Survey!$AA58)))</f>
        <v>1</v>
      </c>
      <c r="AM58" s="37" t="b">
        <f>IF(COUNTBLANK(Survey!$AB58:$AC58)=0,TRUE, FALSE)</f>
        <v>0</v>
      </c>
      <c r="AN58" s="16" t="str">
        <f t="shared" si="12"/>
        <v>Pass</v>
      </c>
      <c r="AO58" s="38" t="b">
        <f>NOT(ISNUMBER(SEARCH("Yes",Survey!$AD58)))</f>
        <v>1</v>
      </c>
      <c r="AP58" s="37" t="b">
        <f>NOT(ISBLANK(Survey!$AF58))</f>
        <v>0</v>
      </c>
      <c r="AQ58" s="16" t="str">
        <f t="shared" si="13"/>
        <v>Pass</v>
      </c>
      <c r="AR58" s="38" t="b">
        <f>NOT(OR(ISNUMBER(SEARCH("Other",Survey!$AF58)),ISNUMBER(SEARCH("Multiple",Survey!$AF58))))</f>
        <v>1</v>
      </c>
      <c r="AS58" s="37" t="b">
        <f>NOT(ISBLANK(Survey!$AG58))</f>
        <v>0</v>
      </c>
      <c r="AT58" s="16" t="str">
        <f t="shared" si="14"/>
        <v>Fail</v>
      </c>
      <c r="AU58" s="143">
        <f>IF(ABS(Survey!$AV58)&gt;0, 1,0)</f>
        <v>0</v>
      </c>
      <c r="AV58" s="143">
        <f>IF(COUNTBLANK(Survey!$AJ58)=0,1,0)</f>
        <v>0</v>
      </c>
      <c r="AW58" s="16" t="str">
        <f t="shared" si="15"/>
        <v>Pass</v>
      </c>
      <c r="AX58" s="143">
        <f>IF(ISBLANK(Survey!$AJ58),0,1)</f>
        <v>0</v>
      </c>
      <c r="AY58" s="165">
        <f>COUNTBLANK(Survey!$AK58)</f>
        <v>1</v>
      </c>
      <c r="AZ58" s="16" t="str">
        <f t="shared" si="16"/>
        <v>Pass</v>
      </c>
      <c r="BA58" s="143">
        <f>IF(OR(Survey!$AK58="Closed",ISBLANK(Survey!$AK58)),0,1)</f>
        <v>0</v>
      </c>
      <c r="BB58" s="165">
        <f>IF(ISBLANK(Survey!$AL58),1,0)</f>
        <v>1</v>
      </c>
      <c r="BC58" s="147" t="str" cm="1">
        <f t="array" ref="BC58">IF(OR(IF(OR($BE58+$BF58 = 2, $BG58=1), FALSE, TRUE), AND($BD58:$BD58 = 0)),"Pass","Fail")</f>
        <v>Pass</v>
      </c>
      <c r="BD58" s="143">
        <f>COUNTBLANK(Survey!$AM58:$AO58)</f>
        <v>3</v>
      </c>
      <c r="BE58" s="143">
        <f>IF(Survey!$I58="Yes",1,0)</f>
        <v>0</v>
      </c>
      <c r="BF58" s="143">
        <f>IF(OR(Survey!$M58="Mutual fund",Survey!$M58="Alternative mutual fund",Survey!$M58="Money market"),1,0)</f>
        <v>0</v>
      </c>
      <c r="BG58" s="148">
        <f>IF(OR(Survey!$M58="ETF",Survey!$M58="ETF, alternative mutual fund"),1,0)</f>
        <v>0</v>
      </c>
      <c r="BH58" s="16" t="str">
        <f t="shared" si="17"/>
        <v>Pass</v>
      </c>
      <c r="BI58" s="38" t="b">
        <f>OR(ISNUMBER(SEARCH("Yes",Survey!$AO58)),ISBLANK(Survey!$AO58))</f>
        <v>1</v>
      </c>
      <c r="BJ58" s="67" t="b">
        <f>NOT(ISBLANK(Survey!$AP58))</f>
        <v>0</v>
      </c>
      <c r="BK58" s="16" t="str">
        <f t="shared" si="18"/>
        <v>Pass</v>
      </c>
      <c r="BL58" s="143">
        <f>IF(Survey!$AW58=0, 0,1)</f>
        <v>0</v>
      </c>
      <c r="BM58" s="67">
        <f>Survey!$AQ58</f>
        <v>0</v>
      </c>
      <c r="BN58" s="67">
        <f>IFERROR((Survey!$AX58-ABS(Survey!$AY58)-ABS(Survey!$BD58))/Survey!$AW58,0)</f>
        <v>0</v>
      </c>
      <c r="BO58" s="67">
        <f>IF(AND($BM58&gt;$BN58-0.2,$BM58&lt;$BN58+0.2,ISBLANK(Survey!$AQ58)=FALSE),0,1)</f>
        <v>1</v>
      </c>
      <c r="BP58" s="165">
        <f>IF(ISBLANK(Survey!$AR58),1,0)</f>
        <v>1</v>
      </c>
      <c r="BQ58" s="16" t="str">
        <f t="shared" si="19"/>
        <v>Pass</v>
      </c>
      <c r="BR58" s="143">
        <f>IF(Survey!$AW58=0, 0,1)</f>
        <v>0</v>
      </c>
      <c r="BS58" s="67">
        <f>IF(AND(Survey!$AS58&gt;=0,Survey!$AS58&lt;=0.2,Survey!$AS58&lt;&gt;""),0,1)</f>
        <v>1</v>
      </c>
      <c r="BT58" s="143">
        <f>IF(ISBLANK(Survey!$AT58),1,0)</f>
        <v>1</v>
      </c>
      <c r="BU58" s="16" t="str">
        <f t="shared" si="20"/>
        <v>Fail</v>
      </c>
      <c r="BV58" s="165">
        <f>Survey!$AU58</f>
        <v>0</v>
      </c>
      <c r="BW58" s="16" t="str">
        <f t="shared" si="21"/>
        <v>Pass</v>
      </c>
      <c r="BX58" s="36">
        <f>Survey!$AV58</f>
        <v>0</v>
      </c>
      <c r="BY58" s="176">
        <f>Survey!$AW58+Survey!$AX58-ABS(Survey!$AY58)+ABS(Survey!$AZ58)-ABS(Survey!$BA58)+ABS(Survey!$BB58)-ABS(Survey!$BC58)-ABS(Survey!$BD58)+Survey!$BE58</f>
        <v>0</v>
      </c>
      <c r="BZ58" s="35">
        <f t="shared" si="22"/>
        <v>0</v>
      </c>
      <c r="CA58" s="17">
        <f t="shared" si="23"/>
        <v>0</v>
      </c>
      <c r="CB58" s="16" t="str">
        <f t="shared" si="24"/>
        <v>Pass</v>
      </c>
      <c r="CC58" s="38" t="b">
        <f>IF(ABS(Survey!$BE58)=0,TRUE,FALSE)</f>
        <v>1</v>
      </c>
      <c r="CD58" s="37" t="b">
        <f>NOT(ISBLANK(Survey!$BF58))</f>
        <v>0</v>
      </c>
      <c r="CE58" t="str">
        <f t="shared" si="25"/>
        <v>Fail</v>
      </c>
      <c r="CF58" s="29">
        <f>Survey!$AV58</f>
        <v>0</v>
      </c>
      <c r="CG58" s="29" cm="1">
        <f t="array" ref="CG58">SUM(SUMIF(Survey!BH58:BO58,{"&gt;0","&lt;0"})*{1,-1})-SUM(SUMIF(Survey!BQ58:BX58,{"&gt;0","&lt;0"})*{1,-1})</f>
        <v>0</v>
      </c>
      <c r="CH58" s="35" t="str">
        <f t="shared" si="26"/>
        <v>No holdings</v>
      </c>
      <c r="CI58">
        <f t="shared" si="27"/>
        <v>0</v>
      </c>
      <c r="CJ58" s="16" t="str">
        <f t="shared" si="28"/>
        <v>Fail</v>
      </c>
      <c r="CK58" s="36">
        <f>Survey!$AV58</f>
        <v>0</v>
      </c>
      <c r="CL58" s="36" cm="1">
        <f t="array" ref="CL58">SUM(SUMIF(Survey!BZ58:CS58,{"&gt;0","&lt;0"})*{1,-1})-SUM(SUMIF(Survey!CU58:DN58,{"&gt;0","&lt;0"})*{1,-1})</f>
        <v>0</v>
      </c>
      <c r="CM58" s="35" t="str">
        <f t="shared" si="29"/>
        <v>No holdings</v>
      </c>
      <c r="CN58" s="17">
        <f t="shared" si="30"/>
        <v>0</v>
      </c>
      <c r="CO58" s="16" t="str">
        <f t="shared" si="31"/>
        <v>Pass</v>
      </c>
      <c r="CP58" s="38" t="b">
        <f>IF(ABS(Survey!$CS58)=0,TRUE,FALSE)</f>
        <v>1</v>
      </c>
      <c r="CQ58" s="37" t="b">
        <f>NOT(ISBLANK(Survey!$CT58))</f>
        <v>0</v>
      </c>
      <c r="CR58" s="16" t="str">
        <f t="shared" si="32"/>
        <v>Pass</v>
      </c>
      <c r="CS58" s="38" t="b">
        <f>IF(ABS(Survey!$DN58)=0,TRUE,FALSE)</f>
        <v>1</v>
      </c>
      <c r="CT58" s="37" t="b">
        <f>NOT(ISBLANK(Survey!$DO58))</f>
        <v>0</v>
      </c>
      <c r="CU58" t="str">
        <f t="shared" si="33"/>
        <v>Pass</v>
      </c>
      <c r="CV58" s="29" cm="1">
        <f t="array" ref="CV58">SUM(SUMIF(Survey!CO58,{"&gt;0","&lt;0"})*{1,-1})+SUM(SUMIF(Survey!DJ58,{"&gt;0","&lt;0"})*{1,-1})</f>
        <v>0</v>
      </c>
      <c r="CW58" s="29">
        <f>SUM(SUMIF(Survey!DQ58:DW58,{"&gt;0","&lt;0"})*{1,-1})+SUM(SUMIF(Survey!DY58:EE58,{"&gt;0","&lt;0"})*{1,-1})</f>
        <v>0</v>
      </c>
      <c r="CX58">
        <f t="shared" si="34"/>
        <v>0</v>
      </c>
      <c r="CY58">
        <f t="shared" si="35"/>
        <v>0</v>
      </c>
      <c r="CZ58" s="16" t="str">
        <f t="shared" si="36"/>
        <v>Pass</v>
      </c>
      <c r="DA58" s="38" t="b">
        <f>IF(ABS(Survey!$DW58)=0,TRUE,FALSE)</f>
        <v>1</v>
      </c>
      <c r="DB58" s="37" t="b">
        <f>NOT(ISBLANK(Survey!DX58))</f>
        <v>0</v>
      </c>
      <c r="DC58" s="16" t="str">
        <f t="shared" si="37"/>
        <v>Pass</v>
      </c>
      <c r="DD58" s="38" t="b">
        <f>IF(ABS(Survey!$EE58)=0,TRUE,FALSE)</f>
        <v>1</v>
      </c>
      <c r="DE58" s="37" t="b">
        <f>NOT(ISBLANK(Survey!$EF58))</f>
        <v>0</v>
      </c>
      <c r="DF58" s="16" t="str">
        <f t="shared" si="38"/>
        <v>Fail</v>
      </c>
      <c r="DG58" s="36">
        <f>SUM(SUMIF(Survey!EL58:EN58,{"&gt;0","&lt;0"})*{1,-1})</f>
        <v>0</v>
      </c>
      <c r="DH58">
        <f t="shared" si="39"/>
        <v>0</v>
      </c>
      <c r="DI58">
        <f t="shared" si="40"/>
        <v>100</v>
      </c>
      <c r="DJ58" s="35" t="b">
        <f>IF(OR(Survey!$M58="ETF",Survey!$M58="ETF, alternative mutual fund",Survey!$M58="Closed-end", Survey!$M58="Split share corp"),TRUE,FALSE)</f>
        <v>0</v>
      </c>
      <c r="DK58" s="16" t="str">
        <f t="shared" si="41"/>
        <v>Fail</v>
      </c>
      <c r="DL58" s="36">
        <f>SUM(SUMIF(Survey!EP58:EV58,{"&gt;0","&lt;0"})*{1,-1})</f>
        <v>0</v>
      </c>
      <c r="DM58">
        <f t="shared" si="42"/>
        <v>0</v>
      </c>
      <c r="DN58" s="17">
        <f t="shared" si="43"/>
        <v>100</v>
      </c>
      <c r="DO58" s="16" t="str">
        <f t="shared" si="44"/>
        <v>Fail</v>
      </c>
      <c r="DP58" s="36">
        <f>SUM(SUMIF(Survey!EX58:FD58,{"&gt;0","&lt;0"})*{1,-1})</f>
        <v>0</v>
      </c>
      <c r="DQ58">
        <f t="shared" si="45"/>
        <v>0</v>
      </c>
      <c r="DR58" s="17">
        <f t="shared" si="46"/>
        <v>100</v>
      </c>
    </row>
    <row r="59" spans="1:122">
      <c r="A59">
        <v>59</v>
      </c>
      <c r="B59" t="str">
        <f t="shared" si="0"/>
        <v>Pass</v>
      </c>
      <c r="C59" t="str">
        <f>IF(COUNTBLANK(Survey!B59:FE59)=$C$2, "Pass", "Fail")</f>
        <v>Pass</v>
      </c>
      <c r="D59" t="str">
        <f t="shared" si="1"/>
        <v>Fail</v>
      </c>
      <c r="E59" t="str">
        <f>IF(OR(ISBLANK(Survey!AJ59),COUNTIF(G59:BB59,"Fail")),"Fail","Pass")</f>
        <v>Fail</v>
      </c>
      <c r="G59" s="16" t="str">
        <f t="shared" si="2"/>
        <v>Fail</v>
      </c>
      <c r="H59" s="177">
        <f>COUNTBLANK(Survey!B59:D59)+COUNTBLANK(Survey!G59)+COUNTBLANK(Survey!I59)+COUNTBLANK(Survey!K59:M59)+COUNTBLANK(Survey!P59)+COUNTBLANK(Survey!S59:U59)+COUNTBLANK(Survey!Y59:AA59)+COUNTBLANK(Survey!AD59:AE59)+COUNTBLANK(Survey!AI59:AI59)</f>
        <v>18</v>
      </c>
      <c r="I59" s="16" t="str">
        <f t="shared" si="3"/>
        <v>Fail</v>
      </c>
      <c r="J59" t="b">
        <f>IF(Survey!E59="No",TRUE,FALSE)</f>
        <v>0</v>
      </c>
      <c r="K59" s="34">
        <f>LEN(Survey!E59)</f>
        <v>0</v>
      </c>
      <c r="L59" s="16" t="str">
        <f t="shared" si="4"/>
        <v>Fail</v>
      </c>
      <c r="M59" t="b">
        <f>IF(Survey!F59="No",TRUE,FALSE)</f>
        <v>0</v>
      </c>
      <c r="N59" s="33">
        <f>LEN(Survey!F59)</f>
        <v>0</v>
      </c>
      <c r="O59" s="16" t="str">
        <f t="shared" si="5"/>
        <v>Pass</v>
      </c>
      <c r="P59" s="34">
        <f>MOD((LEN(Survey!H59)+2),11)</f>
        <v>2</v>
      </c>
      <c r="Q59" s="33" t="str">
        <f>IF(Survey!$L59="Prospectus fund", "Yes", "No")</f>
        <v>No</v>
      </c>
      <c r="R59" s="16" t="str">
        <f t="shared" si="6"/>
        <v>Pass</v>
      </c>
      <c r="S59" s="34">
        <f>MOD((LEN(Survey!J59)+2),11)</f>
        <v>2</v>
      </c>
      <c r="T59" s="35" t="b">
        <f>IF(OR(Survey!$M59="ETF",Survey!$M59="ETF, alternative mutual fund",Survey!$M59="Closed-end", Survey!$M59="Split share corp", Survey!$I59="Yes"),TRUE,FALSE)</f>
        <v>0</v>
      </c>
      <c r="U59" s="16" t="str">
        <f>IFERROR(IF(AND(OR(X59=Y59,Y59 = "Either"),NOT(ISBLANK(Survey!K59))),"Pass","Fail"),"Pass")</f>
        <v>Fail</v>
      </c>
      <c r="V59" s="36" cm="1">
        <f t="array" ref="V59">SUM(SUMIF(Survey!BZ59:CS59,{"&gt;0","&lt;0"})*{1,-1})</f>
        <v>0</v>
      </c>
      <c r="W59" s="38" cm="1">
        <f t="array" ref="W59">SUM(SUMIF(Survey!CC59,{"&gt;0","&lt;0"})*{1,-1})+SUM(SUMIF(Survey!CM59,{"&gt;0","&lt;0"})*{1,-1})</f>
        <v>0</v>
      </c>
      <c r="X59" s="38">
        <f>Survey!K59</f>
        <v>0</v>
      </c>
      <c r="Y59" s="37" t="str">
        <f t="shared" si="7"/>
        <v>Either</v>
      </c>
      <c r="Z59" s="16" t="str">
        <f t="shared" si="8"/>
        <v>Fail</v>
      </c>
      <c r="AA59" s="67" cm="1">
        <f t="array" ref="AA59">SUM(SUMIF(Survey!BZ59:CS59,{"&gt;0","&lt;0"})*{1,-1})+SUM(SUMIF(Survey!CU59:DN59,{"&gt;0","&lt;0"})*{1,-1})</f>
        <v>0</v>
      </c>
      <c r="AB59" s="67">
        <f>IFERROR(AA59/(Survey!$AV59),0)</f>
        <v>0</v>
      </c>
      <c r="AC59" s="128" t="b">
        <f>IF(OR(Survey!$M59="Alternative strategy or hedge",Survey!$M59="Other, illiquid",Survey!$L59="Prospectus fund"),TRUE,FALSE)</f>
        <v>0</v>
      </c>
      <c r="AD59" s="128" t="b">
        <f>NOT(ISBLANK(Survey!$M59))</f>
        <v>0</v>
      </c>
      <c r="AE59" s="16" t="str">
        <f t="shared" si="9"/>
        <v>Pass</v>
      </c>
      <c r="AF59" s="38" t="b">
        <f>NOT(ISNUMBER(SEARCH("Other",Survey!$P59)))</f>
        <v>1</v>
      </c>
      <c r="AG59" s="37" t="b">
        <f>NOT(ISBLANK(Survey!$Q59))</f>
        <v>0</v>
      </c>
      <c r="AH59" s="16" t="str">
        <f t="shared" si="10"/>
        <v>Pass</v>
      </c>
      <c r="AI59" s="143">
        <f>COUNTBLANK(Survey!$W59)</f>
        <v>1</v>
      </c>
      <c r="AJ59" s="67">
        <f>IF(AND(Survey!L59&lt;&gt;"Exempt fund",OR(Survey!$M59="ETF",Survey!$M59="ETF, alternative mutual fund",Survey!$M59="Mutual fund",Survey!$M59="Alternative mutual fund",Survey!$M59="Money market")),1,0)</f>
        <v>0</v>
      </c>
      <c r="AK59" s="16" t="str">
        <f t="shared" si="11"/>
        <v>Pass</v>
      </c>
      <c r="AL59" s="38" t="b">
        <f>NOT(ISNUMBER(SEARCH("Yes",Survey!$AA59)))</f>
        <v>1</v>
      </c>
      <c r="AM59" s="37" t="b">
        <f>IF(COUNTBLANK(Survey!$AB59:$AC59)=0,TRUE, FALSE)</f>
        <v>0</v>
      </c>
      <c r="AN59" s="16" t="str">
        <f t="shared" si="12"/>
        <v>Pass</v>
      </c>
      <c r="AO59" s="38" t="b">
        <f>NOT(ISNUMBER(SEARCH("Yes",Survey!$AD59)))</f>
        <v>1</v>
      </c>
      <c r="AP59" s="37" t="b">
        <f>NOT(ISBLANK(Survey!$AF59))</f>
        <v>0</v>
      </c>
      <c r="AQ59" s="16" t="str">
        <f t="shared" si="13"/>
        <v>Pass</v>
      </c>
      <c r="AR59" s="38" t="b">
        <f>NOT(OR(ISNUMBER(SEARCH("Other",Survey!$AF59)),ISNUMBER(SEARCH("Multiple",Survey!$AF59))))</f>
        <v>1</v>
      </c>
      <c r="AS59" s="37" t="b">
        <f>NOT(ISBLANK(Survey!$AG59))</f>
        <v>0</v>
      </c>
      <c r="AT59" s="16" t="str">
        <f t="shared" si="14"/>
        <v>Fail</v>
      </c>
      <c r="AU59" s="143">
        <f>IF(ABS(Survey!$AV59)&gt;0, 1,0)</f>
        <v>0</v>
      </c>
      <c r="AV59" s="143">
        <f>IF(COUNTBLANK(Survey!$AJ59)=0,1,0)</f>
        <v>0</v>
      </c>
      <c r="AW59" s="16" t="str">
        <f t="shared" si="15"/>
        <v>Pass</v>
      </c>
      <c r="AX59" s="143">
        <f>IF(ISBLANK(Survey!$AJ59),0,1)</f>
        <v>0</v>
      </c>
      <c r="AY59" s="165">
        <f>COUNTBLANK(Survey!$AK59)</f>
        <v>1</v>
      </c>
      <c r="AZ59" s="16" t="str">
        <f t="shared" si="16"/>
        <v>Pass</v>
      </c>
      <c r="BA59" s="143">
        <f>IF(OR(Survey!$AK59="Closed",ISBLANK(Survey!$AK59)),0,1)</f>
        <v>0</v>
      </c>
      <c r="BB59" s="165">
        <f>IF(ISBLANK(Survey!$AL59),1,0)</f>
        <v>1</v>
      </c>
      <c r="BC59" s="147" t="str" cm="1">
        <f t="array" ref="BC59">IF(OR(IF(OR($BE59+$BF59 = 2, $BG59=1), FALSE, TRUE), AND($BD59:$BD59 = 0)),"Pass","Fail")</f>
        <v>Pass</v>
      </c>
      <c r="BD59" s="143">
        <f>COUNTBLANK(Survey!$AM59:$AO59)</f>
        <v>3</v>
      </c>
      <c r="BE59" s="143">
        <f>IF(Survey!$I59="Yes",1,0)</f>
        <v>0</v>
      </c>
      <c r="BF59" s="143">
        <f>IF(OR(Survey!$M59="Mutual fund",Survey!$M59="Alternative mutual fund",Survey!$M59="Money market"),1,0)</f>
        <v>0</v>
      </c>
      <c r="BG59" s="148">
        <f>IF(OR(Survey!$M59="ETF",Survey!$M59="ETF, alternative mutual fund"),1,0)</f>
        <v>0</v>
      </c>
      <c r="BH59" s="16" t="str">
        <f t="shared" si="17"/>
        <v>Pass</v>
      </c>
      <c r="BI59" s="38" t="b">
        <f>OR(ISNUMBER(SEARCH("Yes",Survey!$AO59)),ISBLANK(Survey!$AO59))</f>
        <v>1</v>
      </c>
      <c r="BJ59" s="67" t="b">
        <f>NOT(ISBLANK(Survey!$AP59))</f>
        <v>0</v>
      </c>
      <c r="BK59" s="16" t="str">
        <f t="shared" si="18"/>
        <v>Pass</v>
      </c>
      <c r="BL59" s="143">
        <f>IF(Survey!$AW59=0, 0,1)</f>
        <v>0</v>
      </c>
      <c r="BM59" s="67">
        <f>Survey!$AQ59</f>
        <v>0</v>
      </c>
      <c r="BN59" s="67">
        <f>IFERROR((Survey!$AX59-ABS(Survey!$AY59)-ABS(Survey!$BD59))/Survey!$AW59,0)</f>
        <v>0</v>
      </c>
      <c r="BO59" s="67">
        <f>IF(AND($BM59&gt;$BN59-0.2,$BM59&lt;$BN59+0.2,ISBLANK(Survey!$AQ59)=FALSE),0,1)</f>
        <v>1</v>
      </c>
      <c r="BP59" s="165">
        <f>IF(ISBLANK(Survey!$AR59),1,0)</f>
        <v>1</v>
      </c>
      <c r="BQ59" s="16" t="str">
        <f t="shared" si="19"/>
        <v>Pass</v>
      </c>
      <c r="BR59" s="143">
        <f>IF(Survey!$AW59=0, 0,1)</f>
        <v>0</v>
      </c>
      <c r="BS59" s="67">
        <f>IF(AND(Survey!$AS59&gt;=0,Survey!$AS59&lt;=0.2,Survey!$AS59&lt;&gt;""),0,1)</f>
        <v>1</v>
      </c>
      <c r="BT59" s="143">
        <f>IF(ISBLANK(Survey!$AT59),1,0)</f>
        <v>1</v>
      </c>
      <c r="BU59" s="16" t="str">
        <f t="shared" si="20"/>
        <v>Fail</v>
      </c>
      <c r="BV59" s="165">
        <f>Survey!$AU59</f>
        <v>0</v>
      </c>
      <c r="BW59" s="16" t="str">
        <f t="shared" si="21"/>
        <v>Pass</v>
      </c>
      <c r="BX59" s="36">
        <f>Survey!$AV59</f>
        <v>0</v>
      </c>
      <c r="BY59" s="176">
        <f>Survey!$AW59+Survey!$AX59-ABS(Survey!$AY59)+ABS(Survey!$AZ59)-ABS(Survey!$BA59)+ABS(Survey!$BB59)-ABS(Survey!$BC59)-ABS(Survey!$BD59)+Survey!$BE59</f>
        <v>0</v>
      </c>
      <c r="BZ59" s="35">
        <f t="shared" si="22"/>
        <v>0</v>
      </c>
      <c r="CA59" s="17">
        <f t="shared" si="23"/>
        <v>0</v>
      </c>
      <c r="CB59" s="16" t="str">
        <f t="shared" si="24"/>
        <v>Pass</v>
      </c>
      <c r="CC59" s="38" t="b">
        <f>IF(ABS(Survey!$BE59)=0,TRUE,FALSE)</f>
        <v>1</v>
      </c>
      <c r="CD59" s="37" t="b">
        <f>NOT(ISBLANK(Survey!$BF59))</f>
        <v>0</v>
      </c>
      <c r="CE59" t="str">
        <f t="shared" si="25"/>
        <v>Fail</v>
      </c>
      <c r="CF59" s="29">
        <f>Survey!$AV59</f>
        <v>0</v>
      </c>
      <c r="CG59" s="29" cm="1">
        <f t="array" ref="CG59">SUM(SUMIF(Survey!BH59:BO59,{"&gt;0","&lt;0"})*{1,-1})-SUM(SUMIF(Survey!BQ59:BX59,{"&gt;0","&lt;0"})*{1,-1})</f>
        <v>0</v>
      </c>
      <c r="CH59" s="35" t="str">
        <f t="shared" si="26"/>
        <v>No holdings</v>
      </c>
      <c r="CI59">
        <f t="shared" si="27"/>
        <v>0</v>
      </c>
      <c r="CJ59" s="16" t="str">
        <f t="shared" si="28"/>
        <v>Fail</v>
      </c>
      <c r="CK59" s="36">
        <f>Survey!$AV59</f>
        <v>0</v>
      </c>
      <c r="CL59" s="36" cm="1">
        <f t="array" ref="CL59">SUM(SUMIF(Survey!BZ59:CS59,{"&gt;0","&lt;0"})*{1,-1})-SUM(SUMIF(Survey!CU59:DN59,{"&gt;0","&lt;0"})*{1,-1})</f>
        <v>0</v>
      </c>
      <c r="CM59" s="35" t="str">
        <f t="shared" si="29"/>
        <v>No holdings</v>
      </c>
      <c r="CN59" s="17">
        <f t="shared" si="30"/>
        <v>0</v>
      </c>
      <c r="CO59" s="16" t="str">
        <f t="shared" si="31"/>
        <v>Pass</v>
      </c>
      <c r="CP59" s="38" t="b">
        <f>IF(ABS(Survey!$CS59)=0,TRUE,FALSE)</f>
        <v>1</v>
      </c>
      <c r="CQ59" s="37" t="b">
        <f>NOT(ISBLANK(Survey!$CT59))</f>
        <v>0</v>
      </c>
      <c r="CR59" s="16" t="str">
        <f t="shared" si="32"/>
        <v>Pass</v>
      </c>
      <c r="CS59" s="38" t="b">
        <f>IF(ABS(Survey!$DN59)=0,TRUE,FALSE)</f>
        <v>1</v>
      </c>
      <c r="CT59" s="37" t="b">
        <f>NOT(ISBLANK(Survey!$DO59))</f>
        <v>0</v>
      </c>
      <c r="CU59" t="str">
        <f t="shared" si="33"/>
        <v>Pass</v>
      </c>
      <c r="CV59" s="29" cm="1">
        <f t="array" ref="CV59">SUM(SUMIF(Survey!CO59,{"&gt;0","&lt;0"})*{1,-1})+SUM(SUMIF(Survey!DJ59,{"&gt;0","&lt;0"})*{1,-1})</f>
        <v>0</v>
      </c>
      <c r="CW59" s="29">
        <f>SUM(SUMIF(Survey!DQ59:DW59,{"&gt;0","&lt;0"})*{1,-1})+SUM(SUMIF(Survey!DY59:EE59,{"&gt;0","&lt;0"})*{1,-1})</f>
        <v>0</v>
      </c>
      <c r="CX59">
        <f t="shared" si="34"/>
        <v>0</v>
      </c>
      <c r="CY59">
        <f t="shared" si="35"/>
        <v>0</v>
      </c>
      <c r="CZ59" s="16" t="str">
        <f t="shared" si="36"/>
        <v>Pass</v>
      </c>
      <c r="DA59" s="38" t="b">
        <f>IF(ABS(Survey!$DW59)=0,TRUE,FALSE)</f>
        <v>1</v>
      </c>
      <c r="DB59" s="37" t="b">
        <f>NOT(ISBLANK(Survey!DX59))</f>
        <v>0</v>
      </c>
      <c r="DC59" s="16" t="str">
        <f t="shared" si="37"/>
        <v>Pass</v>
      </c>
      <c r="DD59" s="38" t="b">
        <f>IF(ABS(Survey!$EE59)=0,TRUE,FALSE)</f>
        <v>1</v>
      </c>
      <c r="DE59" s="37" t="b">
        <f>NOT(ISBLANK(Survey!$EF59))</f>
        <v>0</v>
      </c>
      <c r="DF59" s="16" t="str">
        <f t="shared" si="38"/>
        <v>Fail</v>
      </c>
      <c r="DG59" s="36">
        <f>SUM(SUMIF(Survey!EL59:EN59,{"&gt;0","&lt;0"})*{1,-1})</f>
        <v>0</v>
      </c>
      <c r="DH59">
        <f t="shared" si="39"/>
        <v>0</v>
      </c>
      <c r="DI59">
        <f t="shared" si="40"/>
        <v>100</v>
      </c>
      <c r="DJ59" s="35" t="b">
        <f>IF(OR(Survey!$M59="ETF",Survey!$M59="ETF, alternative mutual fund",Survey!$M59="Closed-end", Survey!$M59="Split share corp"),TRUE,FALSE)</f>
        <v>0</v>
      </c>
      <c r="DK59" s="16" t="str">
        <f t="shared" si="41"/>
        <v>Fail</v>
      </c>
      <c r="DL59" s="36">
        <f>SUM(SUMIF(Survey!EP59:EV59,{"&gt;0","&lt;0"})*{1,-1})</f>
        <v>0</v>
      </c>
      <c r="DM59">
        <f t="shared" si="42"/>
        <v>0</v>
      </c>
      <c r="DN59" s="17">
        <f t="shared" si="43"/>
        <v>100</v>
      </c>
      <c r="DO59" s="16" t="str">
        <f t="shared" si="44"/>
        <v>Fail</v>
      </c>
      <c r="DP59" s="36">
        <f>SUM(SUMIF(Survey!EX59:FD59,{"&gt;0","&lt;0"})*{1,-1})</f>
        <v>0</v>
      </c>
      <c r="DQ59">
        <f t="shared" si="45"/>
        <v>0</v>
      </c>
      <c r="DR59" s="17">
        <f t="shared" si="46"/>
        <v>100</v>
      </c>
    </row>
    <row r="60" spans="1:122">
      <c r="A60">
        <v>60</v>
      </c>
      <c r="B60" t="str">
        <f t="shared" si="0"/>
        <v>Pass</v>
      </c>
      <c r="C60" t="str">
        <f>IF(COUNTBLANK(Survey!B60:FE60)=$C$2, "Pass", "Fail")</f>
        <v>Pass</v>
      </c>
      <c r="D60" t="str">
        <f t="shared" si="1"/>
        <v>Fail</v>
      </c>
      <c r="E60" t="str">
        <f>IF(OR(ISBLANK(Survey!AJ60),COUNTIF(G60:BB60,"Fail")),"Fail","Pass")</f>
        <v>Fail</v>
      </c>
      <c r="G60" s="16" t="str">
        <f t="shared" si="2"/>
        <v>Fail</v>
      </c>
      <c r="H60" s="177">
        <f>COUNTBLANK(Survey!B60:D60)+COUNTBLANK(Survey!G60)+COUNTBLANK(Survey!I60)+COUNTBLANK(Survey!K60:M60)+COUNTBLANK(Survey!P60)+COUNTBLANK(Survey!S60:U60)+COUNTBLANK(Survey!Y60:AA60)+COUNTBLANK(Survey!AD60:AE60)+COUNTBLANK(Survey!AI60:AI60)</f>
        <v>18</v>
      </c>
      <c r="I60" s="16" t="str">
        <f t="shared" si="3"/>
        <v>Fail</v>
      </c>
      <c r="J60" t="b">
        <f>IF(Survey!E60="No",TRUE,FALSE)</f>
        <v>0</v>
      </c>
      <c r="K60" s="34">
        <f>LEN(Survey!E60)</f>
        <v>0</v>
      </c>
      <c r="L60" s="16" t="str">
        <f t="shared" si="4"/>
        <v>Fail</v>
      </c>
      <c r="M60" t="b">
        <f>IF(Survey!F60="No",TRUE,FALSE)</f>
        <v>0</v>
      </c>
      <c r="N60" s="33">
        <f>LEN(Survey!F60)</f>
        <v>0</v>
      </c>
      <c r="O60" s="16" t="str">
        <f t="shared" si="5"/>
        <v>Pass</v>
      </c>
      <c r="P60" s="34">
        <f>MOD((LEN(Survey!H60)+2),11)</f>
        <v>2</v>
      </c>
      <c r="Q60" s="33" t="str">
        <f>IF(Survey!$L60="Prospectus fund", "Yes", "No")</f>
        <v>No</v>
      </c>
      <c r="R60" s="16" t="str">
        <f t="shared" si="6"/>
        <v>Pass</v>
      </c>
      <c r="S60" s="34">
        <f>MOD((LEN(Survey!J60)+2),11)</f>
        <v>2</v>
      </c>
      <c r="T60" s="35" t="b">
        <f>IF(OR(Survey!$M60="ETF",Survey!$M60="ETF, alternative mutual fund",Survey!$M60="Closed-end", Survey!$M60="Split share corp", Survey!$I60="Yes"),TRUE,FALSE)</f>
        <v>0</v>
      </c>
      <c r="U60" s="16" t="str">
        <f>IFERROR(IF(AND(OR(X60=Y60,Y60 = "Either"),NOT(ISBLANK(Survey!K60))),"Pass","Fail"),"Pass")</f>
        <v>Fail</v>
      </c>
      <c r="V60" s="36" cm="1">
        <f t="array" ref="V60">SUM(SUMIF(Survey!BZ60:CS60,{"&gt;0","&lt;0"})*{1,-1})</f>
        <v>0</v>
      </c>
      <c r="W60" s="38" cm="1">
        <f t="array" ref="W60">SUM(SUMIF(Survey!CC60,{"&gt;0","&lt;0"})*{1,-1})+SUM(SUMIF(Survey!CM60,{"&gt;0","&lt;0"})*{1,-1})</f>
        <v>0</v>
      </c>
      <c r="X60" s="38">
        <f>Survey!K60</f>
        <v>0</v>
      </c>
      <c r="Y60" s="37" t="str">
        <f t="shared" si="7"/>
        <v>Either</v>
      </c>
      <c r="Z60" s="16" t="str">
        <f t="shared" si="8"/>
        <v>Fail</v>
      </c>
      <c r="AA60" s="67" cm="1">
        <f t="array" ref="AA60">SUM(SUMIF(Survey!BZ60:CS60,{"&gt;0","&lt;0"})*{1,-1})+SUM(SUMIF(Survey!CU60:DN60,{"&gt;0","&lt;0"})*{1,-1})</f>
        <v>0</v>
      </c>
      <c r="AB60" s="67">
        <f>IFERROR(AA60/(Survey!$AV60),0)</f>
        <v>0</v>
      </c>
      <c r="AC60" s="128" t="b">
        <f>IF(OR(Survey!$M60="Alternative strategy or hedge",Survey!$M60="Other, illiquid",Survey!$L60="Prospectus fund"),TRUE,FALSE)</f>
        <v>0</v>
      </c>
      <c r="AD60" s="128" t="b">
        <f>NOT(ISBLANK(Survey!$M60))</f>
        <v>0</v>
      </c>
      <c r="AE60" s="16" t="str">
        <f t="shared" si="9"/>
        <v>Pass</v>
      </c>
      <c r="AF60" s="38" t="b">
        <f>NOT(ISNUMBER(SEARCH("Other",Survey!$P60)))</f>
        <v>1</v>
      </c>
      <c r="AG60" s="37" t="b">
        <f>NOT(ISBLANK(Survey!$Q60))</f>
        <v>0</v>
      </c>
      <c r="AH60" s="16" t="str">
        <f t="shared" si="10"/>
        <v>Pass</v>
      </c>
      <c r="AI60" s="143">
        <f>COUNTBLANK(Survey!$W60)</f>
        <v>1</v>
      </c>
      <c r="AJ60" s="67">
        <f>IF(AND(Survey!L60&lt;&gt;"Exempt fund",OR(Survey!$M60="ETF",Survey!$M60="ETF, alternative mutual fund",Survey!$M60="Mutual fund",Survey!$M60="Alternative mutual fund",Survey!$M60="Money market")),1,0)</f>
        <v>0</v>
      </c>
      <c r="AK60" s="16" t="str">
        <f t="shared" si="11"/>
        <v>Pass</v>
      </c>
      <c r="AL60" s="38" t="b">
        <f>NOT(ISNUMBER(SEARCH("Yes",Survey!$AA60)))</f>
        <v>1</v>
      </c>
      <c r="AM60" s="37" t="b">
        <f>IF(COUNTBLANK(Survey!$AB60:$AC60)=0,TRUE, FALSE)</f>
        <v>0</v>
      </c>
      <c r="AN60" s="16" t="str">
        <f t="shared" si="12"/>
        <v>Pass</v>
      </c>
      <c r="AO60" s="38" t="b">
        <f>NOT(ISNUMBER(SEARCH("Yes",Survey!$AD60)))</f>
        <v>1</v>
      </c>
      <c r="AP60" s="37" t="b">
        <f>NOT(ISBLANK(Survey!$AF60))</f>
        <v>0</v>
      </c>
      <c r="AQ60" s="16" t="str">
        <f t="shared" si="13"/>
        <v>Pass</v>
      </c>
      <c r="AR60" s="38" t="b">
        <f>NOT(OR(ISNUMBER(SEARCH("Other",Survey!$AF60)),ISNUMBER(SEARCH("Multiple",Survey!$AF60))))</f>
        <v>1</v>
      </c>
      <c r="AS60" s="37" t="b">
        <f>NOT(ISBLANK(Survey!$AG60))</f>
        <v>0</v>
      </c>
      <c r="AT60" s="16" t="str">
        <f t="shared" si="14"/>
        <v>Fail</v>
      </c>
      <c r="AU60" s="143">
        <f>IF(ABS(Survey!$AV60)&gt;0, 1,0)</f>
        <v>0</v>
      </c>
      <c r="AV60" s="143">
        <f>IF(COUNTBLANK(Survey!$AJ60)=0,1,0)</f>
        <v>0</v>
      </c>
      <c r="AW60" s="16" t="str">
        <f t="shared" si="15"/>
        <v>Pass</v>
      </c>
      <c r="AX60" s="143">
        <f>IF(ISBLANK(Survey!$AJ60),0,1)</f>
        <v>0</v>
      </c>
      <c r="AY60" s="165">
        <f>COUNTBLANK(Survey!$AK60)</f>
        <v>1</v>
      </c>
      <c r="AZ60" s="16" t="str">
        <f t="shared" si="16"/>
        <v>Pass</v>
      </c>
      <c r="BA60" s="143">
        <f>IF(OR(Survey!$AK60="Closed",ISBLANK(Survey!$AK60)),0,1)</f>
        <v>0</v>
      </c>
      <c r="BB60" s="165">
        <f>IF(ISBLANK(Survey!$AL60),1,0)</f>
        <v>1</v>
      </c>
      <c r="BC60" s="147" t="str" cm="1">
        <f t="array" ref="BC60">IF(OR(IF(OR($BE60+$BF60 = 2, $BG60=1), FALSE, TRUE), AND($BD60:$BD60 = 0)),"Pass","Fail")</f>
        <v>Pass</v>
      </c>
      <c r="BD60" s="143">
        <f>COUNTBLANK(Survey!$AM60:$AO60)</f>
        <v>3</v>
      </c>
      <c r="BE60" s="143">
        <f>IF(Survey!$I60="Yes",1,0)</f>
        <v>0</v>
      </c>
      <c r="BF60" s="143">
        <f>IF(OR(Survey!$M60="Mutual fund",Survey!$M60="Alternative mutual fund",Survey!$M60="Money market"),1,0)</f>
        <v>0</v>
      </c>
      <c r="BG60" s="148">
        <f>IF(OR(Survey!$M60="ETF",Survey!$M60="ETF, alternative mutual fund"),1,0)</f>
        <v>0</v>
      </c>
      <c r="BH60" s="16" t="str">
        <f t="shared" si="17"/>
        <v>Pass</v>
      </c>
      <c r="BI60" s="38" t="b">
        <f>OR(ISNUMBER(SEARCH("Yes",Survey!$AO60)),ISBLANK(Survey!$AO60))</f>
        <v>1</v>
      </c>
      <c r="BJ60" s="67" t="b">
        <f>NOT(ISBLANK(Survey!$AP60))</f>
        <v>0</v>
      </c>
      <c r="BK60" s="16" t="str">
        <f t="shared" si="18"/>
        <v>Pass</v>
      </c>
      <c r="BL60" s="143">
        <f>IF(Survey!$AW60=0, 0,1)</f>
        <v>0</v>
      </c>
      <c r="BM60" s="67">
        <f>Survey!$AQ60</f>
        <v>0</v>
      </c>
      <c r="BN60" s="67">
        <f>IFERROR((Survey!$AX60-ABS(Survey!$AY60)-ABS(Survey!$BD60))/Survey!$AW60,0)</f>
        <v>0</v>
      </c>
      <c r="BO60" s="67">
        <f>IF(AND($BM60&gt;$BN60-0.2,$BM60&lt;$BN60+0.2,ISBLANK(Survey!$AQ60)=FALSE),0,1)</f>
        <v>1</v>
      </c>
      <c r="BP60" s="165">
        <f>IF(ISBLANK(Survey!$AR60),1,0)</f>
        <v>1</v>
      </c>
      <c r="BQ60" s="16" t="str">
        <f t="shared" si="19"/>
        <v>Pass</v>
      </c>
      <c r="BR60" s="143">
        <f>IF(Survey!$AW60=0, 0,1)</f>
        <v>0</v>
      </c>
      <c r="BS60" s="67">
        <f>IF(AND(Survey!$AS60&gt;=0,Survey!$AS60&lt;=0.2,Survey!$AS60&lt;&gt;""),0,1)</f>
        <v>1</v>
      </c>
      <c r="BT60" s="143">
        <f>IF(ISBLANK(Survey!$AT60),1,0)</f>
        <v>1</v>
      </c>
      <c r="BU60" s="16" t="str">
        <f t="shared" si="20"/>
        <v>Fail</v>
      </c>
      <c r="BV60" s="165">
        <f>Survey!$AU60</f>
        <v>0</v>
      </c>
      <c r="BW60" s="16" t="str">
        <f t="shared" si="21"/>
        <v>Pass</v>
      </c>
      <c r="BX60" s="36">
        <f>Survey!$AV60</f>
        <v>0</v>
      </c>
      <c r="BY60" s="176">
        <f>Survey!$AW60+Survey!$AX60-ABS(Survey!$AY60)+ABS(Survey!$AZ60)-ABS(Survey!$BA60)+ABS(Survey!$BB60)-ABS(Survey!$BC60)-ABS(Survey!$BD60)+Survey!$BE60</f>
        <v>0</v>
      </c>
      <c r="BZ60" s="35">
        <f t="shared" si="22"/>
        <v>0</v>
      </c>
      <c r="CA60" s="17">
        <f t="shared" si="23"/>
        <v>0</v>
      </c>
      <c r="CB60" s="16" t="str">
        <f t="shared" si="24"/>
        <v>Pass</v>
      </c>
      <c r="CC60" s="38" t="b">
        <f>IF(ABS(Survey!$BE60)=0,TRUE,FALSE)</f>
        <v>1</v>
      </c>
      <c r="CD60" s="37" t="b">
        <f>NOT(ISBLANK(Survey!$BF60))</f>
        <v>0</v>
      </c>
      <c r="CE60" t="str">
        <f t="shared" si="25"/>
        <v>Fail</v>
      </c>
      <c r="CF60" s="29">
        <f>Survey!$AV60</f>
        <v>0</v>
      </c>
      <c r="CG60" s="29" cm="1">
        <f t="array" ref="CG60">SUM(SUMIF(Survey!BH60:BO60,{"&gt;0","&lt;0"})*{1,-1})-SUM(SUMIF(Survey!BQ60:BX60,{"&gt;0","&lt;0"})*{1,-1})</f>
        <v>0</v>
      </c>
      <c r="CH60" s="35" t="str">
        <f t="shared" si="26"/>
        <v>No holdings</v>
      </c>
      <c r="CI60">
        <f t="shared" si="27"/>
        <v>0</v>
      </c>
      <c r="CJ60" s="16" t="str">
        <f t="shared" si="28"/>
        <v>Fail</v>
      </c>
      <c r="CK60" s="36">
        <f>Survey!$AV60</f>
        <v>0</v>
      </c>
      <c r="CL60" s="36" cm="1">
        <f t="array" ref="CL60">SUM(SUMIF(Survey!BZ60:CS60,{"&gt;0","&lt;0"})*{1,-1})-SUM(SUMIF(Survey!CU60:DN60,{"&gt;0","&lt;0"})*{1,-1})</f>
        <v>0</v>
      </c>
      <c r="CM60" s="35" t="str">
        <f t="shared" si="29"/>
        <v>No holdings</v>
      </c>
      <c r="CN60" s="17">
        <f t="shared" si="30"/>
        <v>0</v>
      </c>
      <c r="CO60" s="16" t="str">
        <f t="shared" si="31"/>
        <v>Pass</v>
      </c>
      <c r="CP60" s="38" t="b">
        <f>IF(ABS(Survey!$CS60)=0,TRUE,FALSE)</f>
        <v>1</v>
      </c>
      <c r="CQ60" s="37" t="b">
        <f>NOT(ISBLANK(Survey!$CT60))</f>
        <v>0</v>
      </c>
      <c r="CR60" s="16" t="str">
        <f t="shared" si="32"/>
        <v>Pass</v>
      </c>
      <c r="CS60" s="38" t="b">
        <f>IF(ABS(Survey!$DN60)=0,TRUE,FALSE)</f>
        <v>1</v>
      </c>
      <c r="CT60" s="37" t="b">
        <f>NOT(ISBLANK(Survey!$DO60))</f>
        <v>0</v>
      </c>
      <c r="CU60" t="str">
        <f t="shared" si="33"/>
        <v>Pass</v>
      </c>
      <c r="CV60" s="29" cm="1">
        <f t="array" ref="CV60">SUM(SUMIF(Survey!CO60,{"&gt;0","&lt;0"})*{1,-1})+SUM(SUMIF(Survey!DJ60,{"&gt;0","&lt;0"})*{1,-1})</f>
        <v>0</v>
      </c>
      <c r="CW60" s="29">
        <f>SUM(SUMIF(Survey!DQ60:DW60,{"&gt;0","&lt;0"})*{1,-1})+SUM(SUMIF(Survey!DY60:EE60,{"&gt;0","&lt;0"})*{1,-1})</f>
        <v>0</v>
      </c>
      <c r="CX60">
        <f t="shared" si="34"/>
        <v>0</v>
      </c>
      <c r="CY60">
        <f t="shared" si="35"/>
        <v>0</v>
      </c>
      <c r="CZ60" s="16" t="str">
        <f t="shared" si="36"/>
        <v>Pass</v>
      </c>
      <c r="DA60" s="38" t="b">
        <f>IF(ABS(Survey!$DW60)=0,TRUE,FALSE)</f>
        <v>1</v>
      </c>
      <c r="DB60" s="37" t="b">
        <f>NOT(ISBLANK(Survey!DX60))</f>
        <v>0</v>
      </c>
      <c r="DC60" s="16" t="str">
        <f t="shared" si="37"/>
        <v>Pass</v>
      </c>
      <c r="DD60" s="38" t="b">
        <f>IF(ABS(Survey!$EE60)=0,TRUE,FALSE)</f>
        <v>1</v>
      </c>
      <c r="DE60" s="37" t="b">
        <f>NOT(ISBLANK(Survey!$EF60))</f>
        <v>0</v>
      </c>
      <c r="DF60" s="16" t="str">
        <f t="shared" si="38"/>
        <v>Fail</v>
      </c>
      <c r="DG60" s="36">
        <f>SUM(SUMIF(Survey!EL60:EN60,{"&gt;0","&lt;0"})*{1,-1})</f>
        <v>0</v>
      </c>
      <c r="DH60">
        <f t="shared" si="39"/>
        <v>0</v>
      </c>
      <c r="DI60">
        <f t="shared" si="40"/>
        <v>100</v>
      </c>
      <c r="DJ60" s="35" t="b">
        <f>IF(OR(Survey!$M60="ETF",Survey!$M60="ETF, alternative mutual fund",Survey!$M60="Closed-end", Survey!$M60="Split share corp"),TRUE,FALSE)</f>
        <v>0</v>
      </c>
      <c r="DK60" s="16" t="str">
        <f t="shared" si="41"/>
        <v>Fail</v>
      </c>
      <c r="DL60" s="36">
        <f>SUM(SUMIF(Survey!EP60:EV60,{"&gt;0","&lt;0"})*{1,-1})</f>
        <v>0</v>
      </c>
      <c r="DM60">
        <f t="shared" si="42"/>
        <v>0</v>
      </c>
      <c r="DN60" s="17">
        <f t="shared" si="43"/>
        <v>100</v>
      </c>
      <c r="DO60" s="16" t="str">
        <f t="shared" si="44"/>
        <v>Fail</v>
      </c>
      <c r="DP60" s="36">
        <f>SUM(SUMIF(Survey!EX60:FD60,{"&gt;0","&lt;0"})*{1,-1})</f>
        <v>0</v>
      </c>
      <c r="DQ60">
        <f t="shared" si="45"/>
        <v>0</v>
      </c>
      <c r="DR60" s="17">
        <f t="shared" si="46"/>
        <v>100</v>
      </c>
    </row>
    <row r="61" spans="1:122">
      <c r="A61">
        <v>61</v>
      </c>
      <c r="B61" t="str">
        <f t="shared" si="0"/>
        <v>Pass</v>
      </c>
      <c r="C61" t="str">
        <f>IF(COUNTBLANK(Survey!B61:FE61)=$C$2, "Pass", "Fail")</f>
        <v>Pass</v>
      </c>
      <c r="D61" t="str">
        <f t="shared" si="1"/>
        <v>Fail</v>
      </c>
      <c r="E61" t="str">
        <f>IF(OR(ISBLANK(Survey!AJ61),COUNTIF(G61:BB61,"Fail")),"Fail","Pass")</f>
        <v>Fail</v>
      </c>
      <c r="G61" s="16" t="str">
        <f t="shared" si="2"/>
        <v>Fail</v>
      </c>
      <c r="H61" s="177">
        <f>COUNTBLANK(Survey!B61:D61)+COUNTBLANK(Survey!G61)+COUNTBLANK(Survey!I61)+COUNTBLANK(Survey!K61:M61)+COUNTBLANK(Survey!P61)+COUNTBLANK(Survey!S61:U61)+COUNTBLANK(Survey!Y61:AA61)+COUNTBLANK(Survey!AD61:AE61)+COUNTBLANK(Survey!AI61:AI61)</f>
        <v>18</v>
      </c>
      <c r="I61" s="16" t="str">
        <f t="shared" si="3"/>
        <v>Fail</v>
      </c>
      <c r="J61" t="b">
        <f>IF(Survey!E61="No",TRUE,FALSE)</f>
        <v>0</v>
      </c>
      <c r="K61" s="34">
        <f>LEN(Survey!E61)</f>
        <v>0</v>
      </c>
      <c r="L61" s="16" t="str">
        <f t="shared" si="4"/>
        <v>Fail</v>
      </c>
      <c r="M61" t="b">
        <f>IF(Survey!F61="No",TRUE,FALSE)</f>
        <v>0</v>
      </c>
      <c r="N61" s="33">
        <f>LEN(Survey!F61)</f>
        <v>0</v>
      </c>
      <c r="O61" s="16" t="str">
        <f t="shared" si="5"/>
        <v>Pass</v>
      </c>
      <c r="P61" s="34">
        <f>MOD((LEN(Survey!H61)+2),11)</f>
        <v>2</v>
      </c>
      <c r="Q61" s="33" t="str">
        <f>IF(Survey!$L61="Prospectus fund", "Yes", "No")</f>
        <v>No</v>
      </c>
      <c r="R61" s="16" t="str">
        <f t="shared" si="6"/>
        <v>Pass</v>
      </c>
      <c r="S61" s="34">
        <f>MOD((LEN(Survey!J61)+2),11)</f>
        <v>2</v>
      </c>
      <c r="T61" s="35" t="b">
        <f>IF(OR(Survey!$M61="ETF",Survey!$M61="ETF, alternative mutual fund",Survey!$M61="Closed-end", Survey!$M61="Split share corp", Survey!$I61="Yes"),TRUE,FALSE)</f>
        <v>0</v>
      </c>
      <c r="U61" s="16" t="str">
        <f>IFERROR(IF(AND(OR(X61=Y61,Y61 = "Either"),NOT(ISBLANK(Survey!K61))),"Pass","Fail"),"Pass")</f>
        <v>Fail</v>
      </c>
      <c r="V61" s="36" cm="1">
        <f t="array" ref="V61">SUM(SUMIF(Survey!BZ61:CS61,{"&gt;0","&lt;0"})*{1,-1})</f>
        <v>0</v>
      </c>
      <c r="W61" s="38" cm="1">
        <f t="array" ref="W61">SUM(SUMIF(Survey!CC61,{"&gt;0","&lt;0"})*{1,-1})+SUM(SUMIF(Survey!CM61,{"&gt;0","&lt;0"})*{1,-1})</f>
        <v>0</v>
      </c>
      <c r="X61" s="38">
        <f>Survey!K61</f>
        <v>0</v>
      </c>
      <c r="Y61" s="37" t="str">
        <f t="shared" si="7"/>
        <v>Either</v>
      </c>
      <c r="Z61" s="16" t="str">
        <f t="shared" si="8"/>
        <v>Fail</v>
      </c>
      <c r="AA61" s="67" cm="1">
        <f t="array" ref="AA61">SUM(SUMIF(Survey!BZ61:CS61,{"&gt;0","&lt;0"})*{1,-1})+SUM(SUMIF(Survey!CU61:DN61,{"&gt;0","&lt;0"})*{1,-1})</f>
        <v>0</v>
      </c>
      <c r="AB61" s="67">
        <f>IFERROR(AA61/(Survey!$AV61),0)</f>
        <v>0</v>
      </c>
      <c r="AC61" s="128" t="b">
        <f>IF(OR(Survey!$M61="Alternative strategy or hedge",Survey!$M61="Other, illiquid",Survey!$L61="Prospectus fund"),TRUE,FALSE)</f>
        <v>0</v>
      </c>
      <c r="AD61" s="128" t="b">
        <f>NOT(ISBLANK(Survey!$M61))</f>
        <v>0</v>
      </c>
      <c r="AE61" s="16" t="str">
        <f t="shared" si="9"/>
        <v>Pass</v>
      </c>
      <c r="AF61" s="38" t="b">
        <f>NOT(ISNUMBER(SEARCH("Other",Survey!$P61)))</f>
        <v>1</v>
      </c>
      <c r="AG61" s="37" t="b">
        <f>NOT(ISBLANK(Survey!$Q61))</f>
        <v>0</v>
      </c>
      <c r="AH61" s="16" t="str">
        <f t="shared" si="10"/>
        <v>Pass</v>
      </c>
      <c r="AI61" s="143">
        <f>COUNTBLANK(Survey!$W61)</f>
        <v>1</v>
      </c>
      <c r="AJ61" s="67">
        <f>IF(AND(Survey!L61&lt;&gt;"Exempt fund",OR(Survey!$M61="ETF",Survey!$M61="ETF, alternative mutual fund",Survey!$M61="Mutual fund",Survey!$M61="Alternative mutual fund",Survey!$M61="Money market")),1,0)</f>
        <v>0</v>
      </c>
      <c r="AK61" s="16" t="str">
        <f t="shared" si="11"/>
        <v>Pass</v>
      </c>
      <c r="AL61" s="38" t="b">
        <f>NOT(ISNUMBER(SEARCH("Yes",Survey!$AA61)))</f>
        <v>1</v>
      </c>
      <c r="AM61" s="37" t="b">
        <f>IF(COUNTBLANK(Survey!$AB61:$AC61)=0,TRUE, FALSE)</f>
        <v>0</v>
      </c>
      <c r="AN61" s="16" t="str">
        <f t="shared" si="12"/>
        <v>Pass</v>
      </c>
      <c r="AO61" s="38" t="b">
        <f>NOT(ISNUMBER(SEARCH("Yes",Survey!$AD61)))</f>
        <v>1</v>
      </c>
      <c r="AP61" s="37" t="b">
        <f>NOT(ISBLANK(Survey!$AF61))</f>
        <v>0</v>
      </c>
      <c r="AQ61" s="16" t="str">
        <f t="shared" si="13"/>
        <v>Pass</v>
      </c>
      <c r="AR61" s="38" t="b">
        <f>NOT(OR(ISNUMBER(SEARCH("Other",Survey!$AF61)),ISNUMBER(SEARCH("Multiple",Survey!$AF61))))</f>
        <v>1</v>
      </c>
      <c r="AS61" s="37" t="b">
        <f>NOT(ISBLANK(Survey!$AG61))</f>
        <v>0</v>
      </c>
      <c r="AT61" s="16" t="str">
        <f t="shared" si="14"/>
        <v>Fail</v>
      </c>
      <c r="AU61" s="143">
        <f>IF(ABS(Survey!$AV61)&gt;0, 1,0)</f>
        <v>0</v>
      </c>
      <c r="AV61" s="143">
        <f>IF(COUNTBLANK(Survey!$AJ61)=0,1,0)</f>
        <v>0</v>
      </c>
      <c r="AW61" s="16" t="str">
        <f t="shared" si="15"/>
        <v>Pass</v>
      </c>
      <c r="AX61" s="143">
        <f>IF(ISBLANK(Survey!$AJ61),0,1)</f>
        <v>0</v>
      </c>
      <c r="AY61" s="165">
        <f>COUNTBLANK(Survey!$AK61)</f>
        <v>1</v>
      </c>
      <c r="AZ61" s="16" t="str">
        <f t="shared" si="16"/>
        <v>Pass</v>
      </c>
      <c r="BA61" s="143">
        <f>IF(OR(Survey!$AK61="Closed",ISBLANK(Survey!$AK61)),0,1)</f>
        <v>0</v>
      </c>
      <c r="BB61" s="165">
        <f>IF(ISBLANK(Survey!$AL61),1,0)</f>
        <v>1</v>
      </c>
      <c r="BC61" s="147" t="str" cm="1">
        <f t="array" ref="BC61">IF(OR(IF(OR($BE61+$BF61 = 2, $BG61=1), FALSE, TRUE), AND($BD61:$BD61 = 0)),"Pass","Fail")</f>
        <v>Pass</v>
      </c>
      <c r="BD61" s="143">
        <f>COUNTBLANK(Survey!$AM61:$AO61)</f>
        <v>3</v>
      </c>
      <c r="BE61" s="143">
        <f>IF(Survey!$I61="Yes",1,0)</f>
        <v>0</v>
      </c>
      <c r="BF61" s="143">
        <f>IF(OR(Survey!$M61="Mutual fund",Survey!$M61="Alternative mutual fund",Survey!$M61="Money market"),1,0)</f>
        <v>0</v>
      </c>
      <c r="BG61" s="148">
        <f>IF(OR(Survey!$M61="ETF",Survey!$M61="ETF, alternative mutual fund"),1,0)</f>
        <v>0</v>
      </c>
      <c r="BH61" s="16" t="str">
        <f t="shared" si="17"/>
        <v>Pass</v>
      </c>
      <c r="BI61" s="38" t="b">
        <f>OR(ISNUMBER(SEARCH("Yes",Survey!$AO61)),ISBLANK(Survey!$AO61))</f>
        <v>1</v>
      </c>
      <c r="BJ61" s="67" t="b">
        <f>NOT(ISBLANK(Survey!$AP61))</f>
        <v>0</v>
      </c>
      <c r="BK61" s="16" t="str">
        <f t="shared" si="18"/>
        <v>Pass</v>
      </c>
      <c r="BL61" s="143">
        <f>IF(Survey!$AW61=0, 0,1)</f>
        <v>0</v>
      </c>
      <c r="BM61" s="67">
        <f>Survey!$AQ61</f>
        <v>0</v>
      </c>
      <c r="BN61" s="67">
        <f>IFERROR((Survey!$AX61-ABS(Survey!$AY61)-ABS(Survey!$BD61))/Survey!$AW61,0)</f>
        <v>0</v>
      </c>
      <c r="BO61" s="67">
        <f>IF(AND($BM61&gt;$BN61-0.2,$BM61&lt;$BN61+0.2,ISBLANK(Survey!$AQ61)=FALSE),0,1)</f>
        <v>1</v>
      </c>
      <c r="BP61" s="165">
        <f>IF(ISBLANK(Survey!$AR61),1,0)</f>
        <v>1</v>
      </c>
      <c r="BQ61" s="16" t="str">
        <f t="shared" si="19"/>
        <v>Pass</v>
      </c>
      <c r="BR61" s="143">
        <f>IF(Survey!$AW61=0, 0,1)</f>
        <v>0</v>
      </c>
      <c r="BS61" s="67">
        <f>IF(AND(Survey!$AS61&gt;=0,Survey!$AS61&lt;=0.2,Survey!$AS61&lt;&gt;""),0,1)</f>
        <v>1</v>
      </c>
      <c r="BT61" s="143">
        <f>IF(ISBLANK(Survey!$AT61),1,0)</f>
        <v>1</v>
      </c>
      <c r="BU61" s="16" t="str">
        <f t="shared" si="20"/>
        <v>Fail</v>
      </c>
      <c r="BV61" s="165">
        <f>Survey!$AU61</f>
        <v>0</v>
      </c>
      <c r="BW61" s="16" t="str">
        <f t="shared" si="21"/>
        <v>Pass</v>
      </c>
      <c r="BX61" s="36">
        <f>Survey!$AV61</f>
        <v>0</v>
      </c>
      <c r="BY61" s="176">
        <f>Survey!$AW61+Survey!$AX61-ABS(Survey!$AY61)+ABS(Survey!$AZ61)-ABS(Survey!$BA61)+ABS(Survey!$BB61)-ABS(Survey!$BC61)-ABS(Survey!$BD61)+Survey!$BE61</f>
        <v>0</v>
      </c>
      <c r="BZ61" s="35">
        <f t="shared" si="22"/>
        <v>0</v>
      </c>
      <c r="CA61" s="17">
        <f t="shared" si="23"/>
        <v>0</v>
      </c>
      <c r="CB61" s="16" t="str">
        <f t="shared" si="24"/>
        <v>Pass</v>
      </c>
      <c r="CC61" s="38" t="b">
        <f>IF(ABS(Survey!$BE61)=0,TRUE,FALSE)</f>
        <v>1</v>
      </c>
      <c r="CD61" s="37" t="b">
        <f>NOT(ISBLANK(Survey!$BF61))</f>
        <v>0</v>
      </c>
      <c r="CE61" t="str">
        <f t="shared" si="25"/>
        <v>Fail</v>
      </c>
      <c r="CF61" s="29">
        <f>Survey!$AV61</f>
        <v>0</v>
      </c>
      <c r="CG61" s="29" cm="1">
        <f t="array" ref="CG61">SUM(SUMIF(Survey!BH61:BO61,{"&gt;0","&lt;0"})*{1,-1})-SUM(SUMIF(Survey!BQ61:BX61,{"&gt;0","&lt;0"})*{1,-1})</f>
        <v>0</v>
      </c>
      <c r="CH61" s="35" t="str">
        <f t="shared" si="26"/>
        <v>No holdings</v>
      </c>
      <c r="CI61">
        <f t="shared" si="27"/>
        <v>0</v>
      </c>
      <c r="CJ61" s="16" t="str">
        <f t="shared" si="28"/>
        <v>Fail</v>
      </c>
      <c r="CK61" s="36">
        <f>Survey!$AV61</f>
        <v>0</v>
      </c>
      <c r="CL61" s="36" cm="1">
        <f t="array" ref="CL61">SUM(SUMIF(Survey!BZ61:CS61,{"&gt;0","&lt;0"})*{1,-1})-SUM(SUMIF(Survey!CU61:DN61,{"&gt;0","&lt;0"})*{1,-1})</f>
        <v>0</v>
      </c>
      <c r="CM61" s="35" t="str">
        <f t="shared" si="29"/>
        <v>No holdings</v>
      </c>
      <c r="CN61" s="17">
        <f t="shared" si="30"/>
        <v>0</v>
      </c>
      <c r="CO61" s="16" t="str">
        <f t="shared" si="31"/>
        <v>Pass</v>
      </c>
      <c r="CP61" s="38" t="b">
        <f>IF(ABS(Survey!$CS61)=0,TRUE,FALSE)</f>
        <v>1</v>
      </c>
      <c r="CQ61" s="37" t="b">
        <f>NOT(ISBLANK(Survey!$CT61))</f>
        <v>0</v>
      </c>
      <c r="CR61" s="16" t="str">
        <f t="shared" si="32"/>
        <v>Pass</v>
      </c>
      <c r="CS61" s="38" t="b">
        <f>IF(ABS(Survey!$DN61)=0,TRUE,FALSE)</f>
        <v>1</v>
      </c>
      <c r="CT61" s="37" t="b">
        <f>NOT(ISBLANK(Survey!$DO61))</f>
        <v>0</v>
      </c>
      <c r="CU61" t="str">
        <f t="shared" si="33"/>
        <v>Pass</v>
      </c>
      <c r="CV61" s="29" cm="1">
        <f t="array" ref="CV61">SUM(SUMIF(Survey!CO61,{"&gt;0","&lt;0"})*{1,-1})+SUM(SUMIF(Survey!DJ61,{"&gt;0","&lt;0"})*{1,-1})</f>
        <v>0</v>
      </c>
      <c r="CW61" s="29">
        <f>SUM(SUMIF(Survey!DQ61:DW61,{"&gt;0","&lt;0"})*{1,-1})+SUM(SUMIF(Survey!DY61:EE61,{"&gt;0","&lt;0"})*{1,-1})</f>
        <v>0</v>
      </c>
      <c r="CX61">
        <f t="shared" si="34"/>
        <v>0</v>
      </c>
      <c r="CY61">
        <f t="shared" si="35"/>
        <v>0</v>
      </c>
      <c r="CZ61" s="16" t="str">
        <f t="shared" si="36"/>
        <v>Pass</v>
      </c>
      <c r="DA61" s="38" t="b">
        <f>IF(ABS(Survey!$DW61)=0,TRUE,FALSE)</f>
        <v>1</v>
      </c>
      <c r="DB61" s="37" t="b">
        <f>NOT(ISBLANK(Survey!DX61))</f>
        <v>0</v>
      </c>
      <c r="DC61" s="16" t="str">
        <f t="shared" si="37"/>
        <v>Pass</v>
      </c>
      <c r="DD61" s="38" t="b">
        <f>IF(ABS(Survey!$EE61)=0,TRUE,FALSE)</f>
        <v>1</v>
      </c>
      <c r="DE61" s="37" t="b">
        <f>NOT(ISBLANK(Survey!$EF61))</f>
        <v>0</v>
      </c>
      <c r="DF61" s="16" t="str">
        <f t="shared" si="38"/>
        <v>Fail</v>
      </c>
      <c r="DG61" s="36">
        <f>SUM(SUMIF(Survey!EL61:EN61,{"&gt;0","&lt;0"})*{1,-1})</f>
        <v>0</v>
      </c>
      <c r="DH61">
        <f t="shared" si="39"/>
        <v>0</v>
      </c>
      <c r="DI61">
        <f t="shared" si="40"/>
        <v>100</v>
      </c>
      <c r="DJ61" s="35" t="b">
        <f>IF(OR(Survey!$M61="ETF",Survey!$M61="ETF, alternative mutual fund",Survey!$M61="Closed-end", Survey!$M61="Split share corp"),TRUE,FALSE)</f>
        <v>0</v>
      </c>
      <c r="DK61" s="16" t="str">
        <f t="shared" si="41"/>
        <v>Fail</v>
      </c>
      <c r="DL61" s="36">
        <f>SUM(SUMIF(Survey!EP61:EV61,{"&gt;0","&lt;0"})*{1,-1})</f>
        <v>0</v>
      </c>
      <c r="DM61">
        <f t="shared" si="42"/>
        <v>0</v>
      </c>
      <c r="DN61" s="17">
        <f t="shared" si="43"/>
        <v>100</v>
      </c>
      <c r="DO61" s="16" t="str">
        <f t="shared" si="44"/>
        <v>Fail</v>
      </c>
      <c r="DP61" s="36">
        <f>SUM(SUMIF(Survey!EX61:FD61,{"&gt;0","&lt;0"})*{1,-1})</f>
        <v>0</v>
      </c>
      <c r="DQ61">
        <f t="shared" si="45"/>
        <v>0</v>
      </c>
      <c r="DR61" s="17">
        <f t="shared" si="46"/>
        <v>100</v>
      </c>
    </row>
    <row r="62" spans="1:122">
      <c r="A62">
        <v>62</v>
      </c>
      <c r="B62" t="str">
        <f t="shared" si="0"/>
        <v>Pass</v>
      </c>
      <c r="C62" t="str">
        <f>IF(COUNTBLANK(Survey!B62:FE62)=$C$2, "Pass", "Fail")</f>
        <v>Pass</v>
      </c>
      <c r="D62" t="str">
        <f t="shared" si="1"/>
        <v>Fail</v>
      </c>
      <c r="E62" t="str">
        <f>IF(OR(ISBLANK(Survey!AJ62),COUNTIF(G62:BB62,"Fail")),"Fail","Pass")</f>
        <v>Fail</v>
      </c>
      <c r="G62" s="16" t="str">
        <f t="shared" si="2"/>
        <v>Fail</v>
      </c>
      <c r="H62" s="177">
        <f>COUNTBLANK(Survey!B62:D62)+COUNTBLANK(Survey!G62)+COUNTBLANK(Survey!I62)+COUNTBLANK(Survey!K62:M62)+COUNTBLANK(Survey!P62)+COUNTBLANK(Survey!S62:U62)+COUNTBLANK(Survey!Y62:AA62)+COUNTBLANK(Survey!AD62:AE62)+COUNTBLANK(Survey!AI62:AI62)</f>
        <v>18</v>
      </c>
      <c r="I62" s="16" t="str">
        <f t="shared" si="3"/>
        <v>Fail</v>
      </c>
      <c r="J62" t="b">
        <f>IF(Survey!E62="No",TRUE,FALSE)</f>
        <v>0</v>
      </c>
      <c r="K62" s="34">
        <f>LEN(Survey!E62)</f>
        <v>0</v>
      </c>
      <c r="L62" s="16" t="str">
        <f t="shared" si="4"/>
        <v>Fail</v>
      </c>
      <c r="M62" t="b">
        <f>IF(Survey!F62="No",TRUE,FALSE)</f>
        <v>0</v>
      </c>
      <c r="N62" s="33">
        <f>LEN(Survey!F62)</f>
        <v>0</v>
      </c>
      <c r="O62" s="16" t="str">
        <f t="shared" si="5"/>
        <v>Pass</v>
      </c>
      <c r="P62" s="34">
        <f>MOD((LEN(Survey!H62)+2),11)</f>
        <v>2</v>
      </c>
      <c r="Q62" s="33" t="str">
        <f>IF(Survey!$L62="Prospectus fund", "Yes", "No")</f>
        <v>No</v>
      </c>
      <c r="R62" s="16" t="str">
        <f t="shared" si="6"/>
        <v>Pass</v>
      </c>
      <c r="S62" s="34">
        <f>MOD((LEN(Survey!J62)+2),11)</f>
        <v>2</v>
      </c>
      <c r="T62" s="35" t="b">
        <f>IF(OR(Survey!$M62="ETF",Survey!$M62="ETF, alternative mutual fund",Survey!$M62="Closed-end", Survey!$M62="Split share corp", Survey!$I62="Yes"),TRUE,FALSE)</f>
        <v>0</v>
      </c>
      <c r="U62" s="16" t="str">
        <f>IFERROR(IF(AND(OR(X62=Y62,Y62 = "Either"),NOT(ISBLANK(Survey!K62))),"Pass","Fail"),"Pass")</f>
        <v>Fail</v>
      </c>
      <c r="V62" s="36" cm="1">
        <f t="array" ref="V62">SUM(SUMIF(Survey!BZ62:CS62,{"&gt;0","&lt;0"})*{1,-1})</f>
        <v>0</v>
      </c>
      <c r="W62" s="38" cm="1">
        <f t="array" ref="W62">SUM(SUMIF(Survey!CC62,{"&gt;0","&lt;0"})*{1,-1})+SUM(SUMIF(Survey!CM62,{"&gt;0","&lt;0"})*{1,-1})</f>
        <v>0</v>
      </c>
      <c r="X62" s="38">
        <f>Survey!K62</f>
        <v>0</v>
      </c>
      <c r="Y62" s="37" t="str">
        <f t="shared" si="7"/>
        <v>Either</v>
      </c>
      <c r="Z62" s="16" t="str">
        <f t="shared" si="8"/>
        <v>Fail</v>
      </c>
      <c r="AA62" s="67" cm="1">
        <f t="array" ref="AA62">SUM(SUMIF(Survey!BZ62:CS62,{"&gt;0","&lt;0"})*{1,-1})+SUM(SUMIF(Survey!CU62:DN62,{"&gt;0","&lt;0"})*{1,-1})</f>
        <v>0</v>
      </c>
      <c r="AB62" s="67">
        <f>IFERROR(AA62/(Survey!$AV62),0)</f>
        <v>0</v>
      </c>
      <c r="AC62" s="128" t="b">
        <f>IF(OR(Survey!$M62="Alternative strategy or hedge",Survey!$M62="Other, illiquid",Survey!$L62="Prospectus fund"),TRUE,FALSE)</f>
        <v>0</v>
      </c>
      <c r="AD62" s="128" t="b">
        <f>NOT(ISBLANK(Survey!$M62))</f>
        <v>0</v>
      </c>
      <c r="AE62" s="16" t="str">
        <f t="shared" si="9"/>
        <v>Pass</v>
      </c>
      <c r="AF62" s="38" t="b">
        <f>NOT(ISNUMBER(SEARCH("Other",Survey!$P62)))</f>
        <v>1</v>
      </c>
      <c r="AG62" s="37" t="b">
        <f>NOT(ISBLANK(Survey!$Q62))</f>
        <v>0</v>
      </c>
      <c r="AH62" s="16" t="str">
        <f t="shared" si="10"/>
        <v>Pass</v>
      </c>
      <c r="AI62" s="143">
        <f>COUNTBLANK(Survey!$W62)</f>
        <v>1</v>
      </c>
      <c r="AJ62" s="67">
        <f>IF(AND(Survey!L62&lt;&gt;"Exempt fund",OR(Survey!$M62="ETF",Survey!$M62="ETF, alternative mutual fund",Survey!$M62="Mutual fund",Survey!$M62="Alternative mutual fund",Survey!$M62="Money market")),1,0)</f>
        <v>0</v>
      </c>
      <c r="AK62" s="16" t="str">
        <f t="shared" si="11"/>
        <v>Pass</v>
      </c>
      <c r="AL62" s="38" t="b">
        <f>NOT(ISNUMBER(SEARCH("Yes",Survey!$AA62)))</f>
        <v>1</v>
      </c>
      <c r="AM62" s="37" t="b">
        <f>IF(COUNTBLANK(Survey!$AB62:$AC62)=0,TRUE, FALSE)</f>
        <v>0</v>
      </c>
      <c r="AN62" s="16" t="str">
        <f t="shared" si="12"/>
        <v>Pass</v>
      </c>
      <c r="AO62" s="38" t="b">
        <f>NOT(ISNUMBER(SEARCH("Yes",Survey!$AD62)))</f>
        <v>1</v>
      </c>
      <c r="AP62" s="37" t="b">
        <f>NOT(ISBLANK(Survey!$AF62))</f>
        <v>0</v>
      </c>
      <c r="AQ62" s="16" t="str">
        <f t="shared" si="13"/>
        <v>Pass</v>
      </c>
      <c r="AR62" s="38" t="b">
        <f>NOT(OR(ISNUMBER(SEARCH("Other",Survey!$AF62)),ISNUMBER(SEARCH("Multiple",Survey!$AF62))))</f>
        <v>1</v>
      </c>
      <c r="AS62" s="37" t="b">
        <f>NOT(ISBLANK(Survey!$AG62))</f>
        <v>0</v>
      </c>
      <c r="AT62" s="16" t="str">
        <f t="shared" si="14"/>
        <v>Fail</v>
      </c>
      <c r="AU62" s="143">
        <f>IF(ABS(Survey!$AV62)&gt;0, 1,0)</f>
        <v>0</v>
      </c>
      <c r="AV62" s="143">
        <f>IF(COUNTBLANK(Survey!$AJ62)=0,1,0)</f>
        <v>0</v>
      </c>
      <c r="AW62" s="16" t="str">
        <f t="shared" si="15"/>
        <v>Pass</v>
      </c>
      <c r="AX62" s="143">
        <f>IF(ISBLANK(Survey!$AJ62),0,1)</f>
        <v>0</v>
      </c>
      <c r="AY62" s="165">
        <f>COUNTBLANK(Survey!$AK62)</f>
        <v>1</v>
      </c>
      <c r="AZ62" s="16" t="str">
        <f t="shared" si="16"/>
        <v>Pass</v>
      </c>
      <c r="BA62" s="143">
        <f>IF(OR(Survey!$AK62="Closed",ISBLANK(Survey!$AK62)),0,1)</f>
        <v>0</v>
      </c>
      <c r="BB62" s="165">
        <f>IF(ISBLANK(Survey!$AL62),1,0)</f>
        <v>1</v>
      </c>
      <c r="BC62" s="147" t="str" cm="1">
        <f t="array" ref="BC62">IF(OR(IF(OR($BE62+$BF62 = 2, $BG62=1), FALSE, TRUE), AND($BD62:$BD62 = 0)),"Pass","Fail")</f>
        <v>Pass</v>
      </c>
      <c r="BD62" s="143">
        <f>COUNTBLANK(Survey!$AM62:$AO62)</f>
        <v>3</v>
      </c>
      <c r="BE62" s="143">
        <f>IF(Survey!$I62="Yes",1,0)</f>
        <v>0</v>
      </c>
      <c r="BF62" s="143">
        <f>IF(OR(Survey!$M62="Mutual fund",Survey!$M62="Alternative mutual fund",Survey!$M62="Money market"),1,0)</f>
        <v>0</v>
      </c>
      <c r="BG62" s="148">
        <f>IF(OR(Survey!$M62="ETF",Survey!$M62="ETF, alternative mutual fund"),1,0)</f>
        <v>0</v>
      </c>
      <c r="BH62" s="16" t="str">
        <f t="shared" si="17"/>
        <v>Pass</v>
      </c>
      <c r="BI62" s="38" t="b">
        <f>OR(ISNUMBER(SEARCH("Yes",Survey!$AO62)),ISBLANK(Survey!$AO62))</f>
        <v>1</v>
      </c>
      <c r="BJ62" s="67" t="b">
        <f>NOT(ISBLANK(Survey!$AP62))</f>
        <v>0</v>
      </c>
      <c r="BK62" s="16" t="str">
        <f t="shared" si="18"/>
        <v>Pass</v>
      </c>
      <c r="BL62" s="143">
        <f>IF(Survey!$AW62=0, 0,1)</f>
        <v>0</v>
      </c>
      <c r="BM62" s="67">
        <f>Survey!$AQ62</f>
        <v>0</v>
      </c>
      <c r="BN62" s="67">
        <f>IFERROR((Survey!$AX62-ABS(Survey!$AY62)-ABS(Survey!$BD62))/Survey!$AW62,0)</f>
        <v>0</v>
      </c>
      <c r="BO62" s="67">
        <f>IF(AND($BM62&gt;$BN62-0.2,$BM62&lt;$BN62+0.2,ISBLANK(Survey!$AQ62)=FALSE),0,1)</f>
        <v>1</v>
      </c>
      <c r="BP62" s="165">
        <f>IF(ISBLANK(Survey!$AR62),1,0)</f>
        <v>1</v>
      </c>
      <c r="BQ62" s="16" t="str">
        <f t="shared" si="19"/>
        <v>Pass</v>
      </c>
      <c r="BR62" s="143">
        <f>IF(Survey!$AW62=0, 0,1)</f>
        <v>0</v>
      </c>
      <c r="BS62" s="67">
        <f>IF(AND(Survey!$AS62&gt;=0,Survey!$AS62&lt;=0.2,Survey!$AS62&lt;&gt;""),0,1)</f>
        <v>1</v>
      </c>
      <c r="BT62" s="143">
        <f>IF(ISBLANK(Survey!$AT62),1,0)</f>
        <v>1</v>
      </c>
      <c r="BU62" s="16" t="str">
        <f t="shared" si="20"/>
        <v>Fail</v>
      </c>
      <c r="BV62" s="165">
        <f>Survey!$AU62</f>
        <v>0</v>
      </c>
      <c r="BW62" s="16" t="str">
        <f t="shared" si="21"/>
        <v>Pass</v>
      </c>
      <c r="BX62" s="36">
        <f>Survey!$AV62</f>
        <v>0</v>
      </c>
      <c r="BY62" s="176">
        <f>Survey!$AW62+Survey!$AX62-ABS(Survey!$AY62)+ABS(Survey!$AZ62)-ABS(Survey!$BA62)+ABS(Survey!$BB62)-ABS(Survey!$BC62)-ABS(Survey!$BD62)+Survey!$BE62</f>
        <v>0</v>
      </c>
      <c r="BZ62" s="35">
        <f t="shared" si="22"/>
        <v>0</v>
      </c>
      <c r="CA62" s="17">
        <f t="shared" si="23"/>
        <v>0</v>
      </c>
      <c r="CB62" s="16" t="str">
        <f t="shared" si="24"/>
        <v>Pass</v>
      </c>
      <c r="CC62" s="38" t="b">
        <f>IF(ABS(Survey!$BE62)=0,TRUE,FALSE)</f>
        <v>1</v>
      </c>
      <c r="CD62" s="37" t="b">
        <f>NOT(ISBLANK(Survey!$BF62))</f>
        <v>0</v>
      </c>
      <c r="CE62" t="str">
        <f t="shared" si="25"/>
        <v>Fail</v>
      </c>
      <c r="CF62" s="29">
        <f>Survey!$AV62</f>
        <v>0</v>
      </c>
      <c r="CG62" s="29" cm="1">
        <f t="array" ref="CG62">SUM(SUMIF(Survey!BH62:BO62,{"&gt;0","&lt;0"})*{1,-1})-SUM(SUMIF(Survey!BQ62:BX62,{"&gt;0","&lt;0"})*{1,-1})</f>
        <v>0</v>
      </c>
      <c r="CH62" s="35" t="str">
        <f t="shared" si="26"/>
        <v>No holdings</v>
      </c>
      <c r="CI62">
        <f t="shared" si="27"/>
        <v>0</v>
      </c>
      <c r="CJ62" s="16" t="str">
        <f t="shared" si="28"/>
        <v>Fail</v>
      </c>
      <c r="CK62" s="36">
        <f>Survey!$AV62</f>
        <v>0</v>
      </c>
      <c r="CL62" s="36" cm="1">
        <f t="array" ref="CL62">SUM(SUMIF(Survey!BZ62:CS62,{"&gt;0","&lt;0"})*{1,-1})-SUM(SUMIF(Survey!CU62:DN62,{"&gt;0","&lt;0"})*{1,-1})</f>
        <v>0</v>
      </c>
      <c r="CM62" s="35" t="str">
        <f t="shared" si="29"/>
        <v>No holdings</v>
      </c>
      <c r="CN62" s="17">
        <f t="shared" si="30"/>
        <v>0</v>
      </c>
      <c r="CO62" s="16" t="str">
        <f t="shared" si="31"/>
        <v>Pass</v>
      </c>
      <c r="CP62" s="38" t="b">
        <f>IF(ABS(Survey!$CS62)=0,TRUE,FALSE)</f>
        <v>1</v>
      </c>
      <c r="CQ62" s="37" t="b">
        <f>NOT(ISBLANK(Survey!$CT62))</f>
        <v>0</v>
      </c>
      <c r="CR62" s="16" t="str">
        <f t="shared" si="32"/>
        <v>Pass</v>
      </c>
      <c r="CS62" s="38" t="b">
        <f>IF(ABS(Survey!$DN62)=0,TRUE,FALSE)</f>
        <v>1</v>
      </c>
      <c r="CT62" s="37" t="b">
        <f>NOT(ISBLANK(Survey!$DO62))</f>
        <v>0</v>
      </c>
      <c r="CU62" t="str">
        <f t="shared" si="33"/>
        <v>Pass</v>
      </c>
      <c r="CV62" s="29" cm="1">
        <f t="array" ref="CV62">SUM(SUMIF(Survey!CO62,{"&gt;0","&lt;0"})*{1,-1})+SUM(SUMIF(Survey!DJ62,{"&gt;0","&lt;0"})*{1,-1})</f>
        <v>0</v>
      </c>
      <c r="CW62" s="29">
        <f>SUM(SUMIF(Survey!DQ62:DW62,{"&gt;0","&lt;0"})*{1,-1})+SUM(SUMIF(Survey!DY62:EE62,{"&gt;0","&lt;0"})*{1,-1})</f>
        <v>0</v>
      </c>
      <c r="CX62">
        <f t="shared" si="34"/>
        <v>0</v>
      </c>
      <c r="CY62">
        <f t="shared" si="35"/>
        <v>0</v>
      </c>
      <c r="CZ62" s="16" t="str">
        <f t="shared" si="36"/>
        <v>Pass</v>
      </c>
      <c r="DA62" s="38" t="b">
        <f>IF(ABS(Survey!$DW62)=0,TRUE,FALSE)</f>
        <v>1</v>
      </c>
      <c r="DB62" s="37" t="b">
        <f>NOT(ISBLANK(Survey!DX62))</f>
        <v>0</v>
      </c>
      <c r="DC62" s="16" t="str">
        <f t="shared" si="37"/>
        <v>Pass</v>
      </c>
      <c r="DD62" s="38" t="b">
        <f>IF(ABS(Survey!$EE62)=0,TRUE,FALSE)</f>
        <v>1</v>
      </c>
      <c r="DE62" s="37" t="b">
        <f>NOT(ISBLANK(Survey!$EF62))</f>
        <v>0</v>
      </c>
      <c r="DF62" s="16" t="str">
        <f t="shared" si="38"/>
        <v>Fail</v>
      </c>
      <c r="DG62" s="36">
        <f>SUM(SUMIF(Survey!EL62:EN62,{"&gt;0","&lt;0"})*{1,-1})</f>
        <v>0</v>
      </c>
      <c r="DH62">
        <f t="shared" si="39"/>
        <v>0</v>
      </c>
      <c r="DI62">
        <f t="shared" si="40"/>
        <v>100</v>
      </c>
      <c r="DJ62" s="35" t="b">
        <f>IF(OR(Survey!$M62="ETF",Survey!$M62="ETF, alternative mutual fund",Survey!$M62="Closed-end", Survey!$M62="Split share corp"),TRUE,FALSE)</f>
        <v>0</v>
      </c>
      <c r="DK62" s="16" t="str">
        <f t="shared" si="41"/>
        <v>Fail</v>
      </c>
      <c r="DL62" s="36">
        <f>SUM(SUMIF(Survey!EP62:EV62,{"&gt;0","&lt;0"})*{1,-1})</f>
        <v>0</v>
      </c>
      <c r="DM62">
        <f t="shared" si="42"/>
        <v>0</v>
      </c>
      <c r="DN62" s="17">
        <f t="shared" si="43"/>
        <v>100</v>
      </c>
      <c r="DO62" s="16" t="str">
        <f t="shared" si="44"/>
        <v>Fail</v>
      </c>
      <c r="DP62" s="36">
        <f>SUM(SUMIF(Survey!EX62:FD62,{"&gt;0","&lt;0"})*{1,-1})</f>
        <v>0</v>
      </c>
      <c r="DQ62">
        <f t="shared" si="45"/>
        <v>0</v>
      </c>
      <c r="DR62" s="17">
        <f t="shared" si="46"/>
        <v>100</v>
      </c>
    </row>
    <row r="63" spans="1:122">
      <c r="A63">
        <v>63</v>
      </c>
      <c r="B63" t="str">
        <f t="shared" si="0"/>
        <v>Pass</v>
      </c>
      <c r="C63" t="str">
        <f>IF(COUNTBLANK(Survey!B63:FE63)=$C$2, "Pass", "Fail")</f>
        <v>Pass</v>
      </c>
      <c r="D63" t="str">
        <f t="shared" si="1"/>
        <v>Fail</v>
      </c>
      <c r="E63" t="str">
        <f>IF(OR(ISBLANK(Survey!AJ63),COUNTIF(G63:BB63,"Fail")),"Fail","Pass")</f>
        <v>Fail</v>
      </c>
      <c r="G63" s="16" t="str">
        <f t="shared" si="2"/>
        <v>Fail</v>
      </c>
      <c r="H63" s="177">
        <f>COUNTBLANK(Survey!B63:D63)+COUNTBLANK(Survey!G63)+COUNTBLANK(Survey!I63)+COUNTBLANK(Survey!K63:M63)+COUNTBLANK(Survey!P63)+COUNTBLANK(Survey!S63:U63)+COUNTBLANK(Survey!Y63:AA63)+COUNTBLANK(Survey!AD63:AE63)+COUNTBLANK(Survey!AI63:AI63)</f>
        <v>18</v>
      </c>
      <c r="I63" s="16" t="str">
        <f t="shared" si="3"/>
        <v>Fail</v>
      </c>
      <c r="J63" t="b">
        <f>IF(Survey!E63="No",TRUE,FALSE)</f>
        <v>0</v>
      </c>
      <c r="K63" s="34">
        <f>LEN(Survey!E63)</f>
        <v>0</v>
      </c>
      <c r="L63" s="16" t="str">
        <f t="shared" si="4"/>
        <v>Fail</v>
      </c>
      <c r="M63" t="b">
        <f>IF(Survey!F63="No",TRUE,FALSE)</f>
        <v>0</v>
      </c>
      <c r="N63" s="33">
        <f>LEN(Survey!F63)</f>
        <v>0</v>
      </c>
      <c r="O63" s="16" t="str">
        <f t="shared" si="5"/>
        <v>Pass</v>
      </c>
      <c r="P63" s="34">
        <f>MOD((LEN(Survey!H63)+2),11)</f>
        <v>2</v>
      </c>
      <c r="Q63" s="33" t="str">
        <f>IF(Survey!$L63="Prospectus fund", "Yes", "No")</f>
        <v>No</v>
      </c>
      <c r="R63" s="16" t="str">
        <f t="shared" si="6"/>
        <v>Pass</v>
      </c>
      <c r="S63" s="34">
        <f>MOD((LEN(Survey!J63)+2),11)</f>
        <v>2</v>
      </c>
      <c r="T63" s="35" t="b">
        <f>IF(OR(Survey!$M63="ETF",Survey!$M63="ETF, alternative mutual fund",Survey!$M63="Closed-end", Survey!$M63="Split share corp", Survey!$I63="Yes"),TRUE,FALSE)</f>
        <v>0</v>
      </c>
      <c r="U63" s="16" t="str">
        <f>IFERROR(IF(AND(OR(X63=Y63,Y63 = "Either"),NOT(ISBLANK(Survey!K63))),"Pass","Fail"),"Pass")</f>
        <v>Fail</v>
      </c>
      <c r="V63" s="36" cm="1">
        <f t="array" ref="V63">SUM(SUMIF(Survey!BZ63:CS63,{"&gt;0","&lt;0"})*{1,-1})</f>
        <v>0</v>
      </c>
      <c r="W63" s="38" cm="1">
        <f t="array" ref="W63">SUM(SUMIF(Survey!CC63,{"&gt;0","&lt;0"})*{1,-1})+SUM(SUMIF(Survey!CM63,{"&gt;0","&lt;0"})*{1,-1})</f>
        <v>0</v>
      </c>
      <c r="X63" s="38">
        <f>Survey!K63</f>
        <v>0</v>
      </c>
      <c r="Y63" s="37" t="str">
        <f t="shared" si="7"/>
        <v>Either</v>
      </c>
      <c r="Z63" s="16" t="str">
        <f t="shared" si="8"/>
        <v>Fail</v>
      </c>
      <c r="AA63" s="67" cm="1">
        <f t="array" ref="AA63">SUM(SUMIF(Survey!BZ63:CS63,{"&gt;0","&lt;0"})*{1,-1})+SUM(SUMIF(Survey!CU63:DN63,{"&gt;0","&lt;0"})*{1,-1})</f>
        <v>0</v>
      </c>
      <c r="AB63" s="67">
        <f>IFERROR(AA63/(Survey!$AV63),0)</f>
        <v>0</v>
      </c>
      <c r="AC63" s="128" t="b">
        <f>IF(OR(Survey!$M63="Alternative strategy or hedge",Survey!$M63="Other, illiquid",Survey!$L63="Prospectus fund"),TRUE,FALSE)</f>
        <v>0</v>
      </c>
      <c r="AD63" s="128" t="b">
        <f>NOT(ISBLANK(Survey!$M63))</f>
        <v>0</v>
      </c>
      <c r="AE63" s="16" t="str">
        <f t="shared" si="9"/>
        <v>Pass</v>
      </c>
      <c r="AF63" s="38" t="b">
        <f>NOT(ISNUMBER(SEARCH("Other",Survey!$P63)))</f>
        <v>1</v>
      </c>
      <c r="AG63" s="37" t="b">
        <f>NOT(ISBLANK(Survey!$Q63))</f>
        <v>0</v>
      </c>
      <c r="AH63" s="16" t="str">
        <f t="shared" si="10"/>
        <v>Pass</v>
      </c>
      <c r="AI63" s="143">
        <f>COUNTBLANK(Survey!$W63)</f>
        <v>1</v>
      </c>
      <c r="AJ63" s="67">
        <f>IF(AND(Survey!L63&lt;&gt;"Exempt fund",OR(Survey!$M63="ETF",Survey!$M63="ETF, alternative mutual fund",Survey!$M63="Mutual fund",Survey!$M63="Alternative mutual fund",Survey!$M63="Money market")),1,0)</f>
        <v>0</v>
      </c>
      <c r="AK63" s="16" t="str">
        <f t="shared" si="11"/>
        <v>Pass</v>
      </c>
      <c r="AL63" s="38" t="b">
        <f>NOT(ISNUMBER(SEARCH("Yes",Survey!$AA63)))</f>
        <v>1</v>
      </c>
      <c r="AM63" s="37" t="b">
        <f>IF(COUNTBLANK(Survey!$AB63:$AC63)=0,TRUE, FALSE)</f>
        <v>0</v>
      </c>
      <c r="AN63" s="16" t="str">
        <f t="shared" si="12"/>
        <v>Pass</v>
      </c>
      <c r="AO63" s="38" t="b">
        <f>NOT(ISNUMBER(SEARCH("Yes",Survey!$AD63)))</f>
        <v>1</v>
      </c>
      <c r="AP63" s="37" t="b">
        <f>NOT(ISBLANK(Survey!$AF63))</f>
        <v>0</v>
      </c>
      <c r="AQ63" s="16" t="str">
        <f t="shared" si="13"/>
        <v>Pass</v>
      </c>
      <c r="AR63" s="38" t="b">
        <f>NOT(OR(ISNUMBER(SEARCH("Other",Survey!$AF63)),ISNUMBER(SEARCH("Multiple",Survey!$AF63))))</f>
        <v>1</v>
      </c>
      <c r="AS63" s="37" t="b">
        <f>NOT(ISBLANK(Survey!$AG63))</f>
        <v>0</v>
      </c>
      <c r="AT63" s="16" t="str">
        <f t="shared" si="14"/>
        <v>Fail</v>
      </c>
      <c r="AU63" s="143">
        <f>IF(ABS(Survey!$AV63)&gt;0, 1,0)</f>
        <v>0</v>
      </c>
      <c r="AV63" s="143">
        <f>IF(COUNTBLANK(Survey!$AJ63)=0,1,0)</f>
        <v>0</v>
      </c>
      <c r="AW63" s="16" t="str">
        <f t="shared" si="15"/>
        <v>Pass</v>
      </c>
      <c r="AX63" s="143">
        <f>IF(ISBLANK(Survey!$AJ63),0,1)</f>
        <v>0</v>
      </c>
      <c r="AY63" s="165">
        <f>COUNTBLANK(Survey!$AK63)</f>
        <v>1</v>
      </c>
      <c r="AZ63" s="16" t="str">
        <f t="shared" si="16"/>
        <v>Pass</v>
      </c>
      <c r="BA63" s="143">
        <f>IF(OR(Survey!$AK63="Closed",ISBLANK(Survey!$AK63)),0,1)</f>
        <v>0</v>
      </c>
      <c r="BB63" s="165">
        <f>IF(ISBLANK(Survey!$AL63),1,0)</f>
        <v>1</v>
      </c>
      <c r="BC63" s="147" t="str" cm="1">
        <f t="array" ref="BC63">IF(OR(IF(OR($BE63+$BF63 = 2, $BG63=1), FALSE, TRUE), AND($BD63:$BD63 = 0)),"Pass","Fail")</f>
        <v>Pass</v>
      </c>
      <c r="BD63" s="143">
        <f>COUNTBLANK(Survey!$AM63:$AO63)</f>
        <v>3</v>
      </c>
      <c r="BE63" s="143">
        <f>IF(Survey!$I63="Yes",1,0)</f>
        <v>0</v>
      </c>
      <c r="BF63" s="143">
        <f>IF(OR(Survey!$M63="Mutual fund",Survey!$M63="Alternative mutual fund",Survey!$M63="Money market"),1,0)</f>
        <v>0</v>
      </c>
      <c r="BG63" s="148">
        <f>IF(OR(Survey!$M63="ETF",Survey!$M63="ETF, alternative mutual fund"),1,0)</f>
        <v>0</v>
      </c>
      <c r="BH63" s="16" t="str">
        <f t="shared" si="17"/>
        <v>Pass</v>
      </c>
      <c r="BI63" s="38" t="b">
        <f>OR(ISNUMBER(SEARCH("Yes",Survey!$AO63)),ISBLANK(Survey!$AO63))</f>
        <v>1</v>
      </c>
      <c r="BJ63" s="67" t="b">
        <f>NOT(ISBLANK(Survey!$AP63))</f>
        <v>0</v>
      </c>
      <c r="BK63" s="16" t="str">
        <f t="shared" si="18"/>
        <v>Pass</v>
      </c>
      <c r="BL63" s="143">
        <f>IF(Survey!$AW63=0, 0,1)</f>
        <v>0</v>
      </c>
      <c r="BM63" s="67">
        <f>Survey!$AQ63</f>
        <v>0</v>
      </c>
      <c r="BN63" s="67">
        <f>IFERROR((Survey!$AX63-ABS(Survey!$AY63)-ABS(Survey!$BD63))/Survey!$AW63,0)</f>
        <v>0</v>
      </c>
      <c r="BO63" s="67">
        <f>IF(AND($BM63&gt;$BN63-0.2,$BM63&lt;$BN63+0.2,ISBLANK(Survey!$AQ63)=FALSE),0,1)</f>
        <v>1</v>
      </c>
      <c r="BP63" s="165">
        <f>IF(ISBLANK(Survey!$AR63),1,0)</f>
        <v>1</v>
      </c>
      <c r="BQ63" s="16" t="str">
        <f t="shared" si="19"/>
        <v>Pass</v>
      </c>
      <c r="BR63" s="143">
        <f>IF(Survey!$AW63=0, 0,1)</f>
        <v>0</v>
      </c>
      <c r="BS63" s="67">
        <f>IF(AND(Survey!$AS63&gt;=0,Survey!$AS63&lt;=0.2,Survey!$AS63&lt;&gt;""),0,1)</f>
        <v>1</v>
      </c>
      <c r="BT63" s="143">
        <f>IF(ISBLANK(Survey!$AT63),1,0)</f>
        <v>1</v>
      </c>
      <c r="BU63" s="16" t="str">
        <f t="shared" si="20"/>
        <v>Fail</v>
      </c>
      <c r="BV63" s="165">
        <f>Survey!$AU63</f>
        <v>0</v>
      </c>
      <c r="BW63" s="16" t="str">
        <f t="shared" si="21"/>
        <v>Pass</v>
      </c>
      <c r="BX63" s="36">
        <f>Survey!$AV63</f>
        <v>0</v>
      </c>
      <c r="BY63" s="176">
        <f>Survey!$AW63+Survey!$AX63-ABS(Survey!$AY63)+ABS(Survey!$AZ63)-ABS(Survey!$BA63)+ABS(Survey!$BB63)-ABS(Survey!$BC63)-ABS(Survey!$BD63)+Survey!$BE63</f>
        <v>0</v>
      </c>
      <c r="BZ63" s="35">
        <f t="shared" si="22"/>
        <v>0</v>
      </c>
      <c r="CA63" s="17">
        <f t="shared" si="23"/>
        <v>0</v>
      </c>
      <c r="CB63" s="16" t="str">
        <f t="shared" si="24"/>
        <v>Pass</v>
      </c>
      <c r="CC63" s="38" t="b">
        <f>IF(ABS(Survey!$BE63)=0,TRUE,FALSE)</f>
        <v>1</v>
      </c>
      <c r="CD63" s="37" t="b">
        <f>NOT(ISBLANK(Survey!$BF63))</f>
        <v>0</v>
      </c>
      <c r="CE63" t="str">
        <f t="shared" si="25"/>
        <v>Fail</v>
      </c>
      <c r="CF63" s="29">
        <f>Survey!$AV63</f>
        <v>0</v>
      </c>
      <c r="CG63" s="29" cm="1">
        <f t="array" ref="CG63">SUM(SUMIF(Survey!BH63:BO63,{"&gt;0","&lt;0"})*{1,-1})-SUM(SUMIF(Survey!BQ63:BX63,{"&gt;0","&lt;0"})*{1,-1})</f>
        <v>0</v>
      </c>
      <c r="CH63" s="35" t="str">
        <f t="shared" si="26"/>
        <v>No holdings</v>
      </c>
      <c r="CI63">
        <f t="shared" si="27"/>
        <v>0</v>
      </c>
      <c r="CJ63" s="16" t="str">
        <f t="shared" si="28"/>
        <v>Fail</v>
      </c>
      <c r="CK63" s="36">
        <f>Survey!$AV63</f>
        <v>0</v>
      </c>
      <c r="CL63" s="36" cm="1">
        <f t="array" ref="CL63">SUM(SUMIF(Survey!BZ63:CS63,{"&gt;0","&lt;0"})*{1,-1})-SUM(SUMIF(Survey!CU63:DN63,{"&gt;0","&lt;0"})*{1,-1})</f>
        <v>0</v>
      </c>
      <c r="CM63" s="35" t="str">
        <f t="shared" si="29"/>
        <v>No holdings</v>
      </c>
      <c r="CN63" s="17">
        <f t="shared" si="30"/>
        <v>0</v>
      </c>
      <c r="CO63" s="16" t="str">
        <f t="shared" si="31"/>
        <v>Pass</v>
      </c>
      <c r="CP63" s="38" t="b">
        <f>IF(ABS(Survey!$CS63)=0,TRUE,FALSE)</f>
        <v>1</v>
      </c>
      <c r="CQ63" s="37" t="b">
        <f>NOT(ISBLANK(Survey!$CT63))</f>
        <v>0</v>
      </c>
      <c r="CR63" s="16" t="str">
        <f t="shared" si="32"/>
        <v>Pass</v>
      </c>
      <c r="CS63" s="38" t="b">
        <f>IF(ABS(Survey!$DN63)=0,TRUE,FALSE)</f>
        <v>1</v>
      </c>
      <c r="CT63" s="37" t="b">
        <f>NOT(ISBLANK(Survey!$DO63))</f>
        <v>0</v>
      </c>
      <c r="CU63" t="str">
        <f t="shared" si="33"/>
        <v>Pass</v>
      </c>
      <c r="CV63" s="29" cm="1">
        <f t="array" ref="CV63">SUM(SUMIF(Survey!CO63,{"&gt;0","&lt;0"})*{1,-1})+SUM(SUMIF(Survey!DJ63,{"&gt;0","&lt;0"})*{1,-1})</f>
        <v>0</v>
      </c>
      <c r="CW63" s="29">
        <f>SUM(SUMIF(Survey!DQ63:DW63,{"&gt;0","&lt;0"})*{1,-1})+SUM(SUMIF(Survey!DY63:EE63,{"&gt;0","&lt;0"})*{1,-1})</f>
        <v>0</v>
      </c>
      <c r="CX63">
        <f t="shared" si="34"/>
        <v>0</v>
      </c>
      <c r="CY63">
        <f t="shared" si="35"/>
        <v>0</v>
      </c>
      <c r="CZ63" s="16" t="str">
        <f t="shared" si="36"/>
        <v>Pass</v>
      </c>
      <c r="DA63" s="38" t="b">
        <f>IF(ABS(Survey!$DW63)=0,TRUE,FALSE)</f>
        <v>1</v>
      </c>
      <c r="DB63" s="37" t="b">
        <f>NOT(ISBLANK(Survey!DX63))</f>
        <v>0</v>
      </c>
      <c r="DC63" s="16" t="str">
        <f t="shared" si="37"/>
        <v>Pass</v>
      </c>
      <c r="DD63" s="38" t="b">
        <f>IF(ABS(Survey!$EE63)=0,TRUE,FALSE)</f>
        <v>1</v>
      </c>
      <c r="DE63" s="37" t="b">
        <f>NOT(ISBLANK(Survey!$EF63))</f>
        <v>0</v>
      </c>
      <c r="DF63" s="16" t="str">
        <f t="shared" si="38"/>
        <v>Fail</v>
      </c>
      <c r="DG63" s="36">
        <f>SUM(SUMIF(Survey!EL63:EN63,{"&gt;0","&lt;0"})*{1,-1})</f>
        <v>0</v>
      </c>
      <c r="DH63">
        <f t="shared" si="39"/>
        <v>0</v>
      </c>
      <c r="DI63">
        <f t="shared" si="40"/>
        <v>100</v>
      </c>
      <c r="DJ63" s="35" t="b">
        <f>IF(OR(Survey!$M63="ETF",Survey!$M63="ETF, alternative mutual fund",Survey!$M63="Closed-end", Survey!$M63="Split share corp"),TRUE,FALSE)</f>
        <v>0</v>
      </c>
      <c r="DK63" s="16" t="str">
        <f t="shared" si="41"/>
        <v>Fail</v>
      </c>
      <c r="DL63" s="36">
        <f>SUM(SUMIF(Survey!EP63:EV63,{"&gt;0","&lt;0"})*{1,-1})</f>
        <v>0</v>
      </c>
      <c r="DM63">
        <f t="shared" si="42"/>
        <v>0</v>
      </c>
      <c r="DN63" s="17">
        <f t="shared" si="43"/>
        <v>100</v>
      </c>
      <c r="DO63" s="16" t="str">
        <f t="shared" si="44"/>
        <v>Fail</v>
      </c>
      <c r="DP63" s="36">
        <f>SUM(SUMIF(Survey!EX63:FD63,{"&gt;0","&lt;0"})*{1,-1})</f>
        <v>0</v>
      </c>
      <c r="DQ63">
        <f t="shared" si="45"/>
        <v>0</v>
      </c>
      <c r="DR63" s="17">
        <f t="shared" si="46"/>
        <v>100</v>
      </c>
    </row>
    <row r="64" spans="1:122">
      <c r="A64">
        <v>64</v>
      </c>
      <c r="B64" t="str">
        <f t="shared" si="0"/>
        <v>Pass</v>
      </c>
      <c r="C64" t="str">
        <f>IF(COUNTBLANK(Survey!B64:FE64)=$C$2, "Pass", "Fail")</f>
        <v>Pass</v>
      </c>
      <c r="D64" t="str">
        <f t="shared" si="1"/>
        <v>Fail</v>
      </c>
      <c r="E64" t="str">
        <f>IF(OR(ISBLANK(Survey!AJ64),COUNTIF(G64:BB64,"Fail")),"Fail","Pass")</f>
        <v>Fail</v>
      </c>
      <c r="G64" s="16" t="str">
        <f t="shared" si="2"/>
        <v>Fail</v>
      </c>
      <c r="H64" s="177">
        <f>COUNTBLANK(Survey!B64:D64)+COUNTBLANK(Survey!G64)+COUNTBLANK(Survey!I64)+COUNTBLANK(Survey!K64:M64)+COUNTBLANK(Survey!P64)+COUNTBLANK(Survey!S64:U64)+COUNTBLANK(Survey!Y64:AA64)+COUNTBLANK(Survey!AD64:AE64)+COUNTBLANK(Survey!AI64:AI64)</f>
        <v>18</v>
      </c>
      <c r="I64" s="16" t="str">
        <f t="shared" si="3"/>
        <v>Fail</v>
      </c>
      <c r="J64" t="b">
        <f>IF(Survey!E64="No",TRUE,FALSE)</f>
        <v>0</v>
      </c>
      <c r="K64" s="34">
        <f>LEN(Survey!E64)</f>
        <v>0</v>
      </c>
      <c r="L64" s="16" t="str">
        <f t="shared" si="4"/>
        <v>Fail</v>
      </c>
      <c r="M64" t="b">
        <f>IF(Survey!F64="No",TRUE,FALSE)</f>
        <v>0</v>
      </c>
      <c r="N64" s="33">
        <f>LEN(Survey!F64)</f>
        <v>0</v>
      </c>
      <c r="O64" s="16" t="str">
        <f t="shared" si="5"/>
        <v>Pass</v>
      </c>
      <c r="P64" s="34">
        <f>MOD((LEN(Survey!H64)+2),11)</f>
        <v>2</v>
      </c>
      <c r="Q64" s="33" t="str">
        <f>IF(Survey!$L64="Prospectus fund", "Yes", "No")</f>
        <v>No</v>
      </c>
      <c r="R64" s="16" t="str">
        <f t="shared" si="6"/>
        <v>Pass</v>
      </c>
      <c r="S64" s="34">
        <f>MOD((LEN(Survey!J64)+2),11)</f>
        <v>2</v>
      </c>
      <c r="T64" s="35" t="b">
        <f>IF(OR(Survey!$M64="ETF",Survey!$M64="ETF, alternative mutual fund",Survey!$M64="Closed-end", Survey!$M64="Split share corp", Survey!$I64="Yes"),TRUE,FALSE)</f>
        <v>0</v>
      </c>
      <c r="U64" s="16" t="str">
        <f>IFERROR(IF(AND(OR(X64=Y64,Y64 = "Either"),NOT(ISBLANK(Survey!K64))),"Pass","Fail"),"Pass")</f>
        <v>Fail</v>
      </c>
      <c r="V64" s="36" cm="1">
        <f t="array" ref="V64">SUM(SUMIF(Survey!BZ64:CS64,{"&gt;0","&lt;0"})*{1,-1})</f>
        <v>0</v>
      </c>
      <c r="W64" s="38" cm="1">
        <f t="array" ref="W64">SUM(SUMIF(Survey!CC64,{"&gt;0","&lt;0"})*{1,-1})+SUM(SUMIF(Survey!CM64,{"&gt;0","&lt;0"})*{1,-1})</f>
        <v>0</v>
      </c>
      <c r="X64" s="38">
        <f>Survey!K64</f>
        <v>0</v>
      </c>
      <c r="Y64" s="37" t="str">
        <f t="shared" si="7"/>
        <v>Either</v>
      </c>
      <c r="Z64" s="16" t="str">
        <f t="shared" si="8"/>
        <v>Fail</v>
      </c>
      <c r="AA64" s="67" cm="1">
        <f t="array" ref="AA64">SUM(SUMIF(Survey!BZ64:CS64,{"&gt;0","&lt;0"})*{1,-1})+SUM(SUMIF(Survey!CU64:DN64,{"&gt;0","&lt;0"})*{1,-1})</f>
        <v>0</v>
      </c>
      <c r="AB64" s="67">
        <f>IFERROR(AA64/(Survey!$AV64),0)</f>
        <v>0</v>
      </c>
      <c r="AC64" s="128" t="b">
        <f>IF(OR(Survey!$M64="Alternative strategy or hedge",Survey!$M64="Other, illiquid",Survey!$L64="Prospectus fund"),TRUE,FALSE)</f>
        <v>0</v>
      </c>
      <c r="AD64" s="128" t="b">
        <f>NOT(ISBLANK(Survey!$M64))</f>
        <v>0</v>
      </c>
      <c r="AE64" s="16" t="str">
        <f t="shared" si="9"/>
        <v>Pass</v>
      </c>
      <c r="AF64" s="38" t="b">
        <f>NOT(ISNUMBER(SEARCH("Other",Survey!$P64)))</f>
        <v>1</v>
      </c>
      <c r="AG64" s="37" t="b">
        <f>NOT(ISBLANK(Survey!$Q64))</f>
        <v>0</v>
      </c>
      <c r="AH64" s="16" t="str">
        <f t="shared" si="10"/>
        <v>Pass</v>
      </c>
      <c r="AI64" s="143">
        <f>COUNTBLANK(Survey!$W64)</f>
        <v>1</v>
      </c>
      <c r="AJ64" s="67">
        <f>IF(AND(Survey!L64&lt;&gt;"Exempt fund",OR(Survey!$M64="ETF",Survey!$M64="ETF, alternative mutual fund",Survey!$M64="Mutual fund",Survey!$M64="Alternative mutual fund",Survey!$M64="Money market")),1,0)</f>
        <v>0</v>
      </c>
      <c r="AK64" s="16" t="str">
        <f t="shared" si="11"/>
        <v>Pass</v>
      </c>
      <c r="AL64" s="38" t="b">
        <f>NOT(ISNUMBER(SEARCH("Yes",Survey!$AA64)))</f>
        <v>1</v>
      </c>
      <c r="AM64" s="37" t="b">
        <f>IF(COUNTBLANK(Survey!$AB64:$AC64)=0,TRUE, FALSE)</f>
        <v>0</v>
      </c>
      <c r="AN64" s="16" t="str">
        <f t="shared" si="12"/>
        <v>Pass</v>
      </c>
      <c r="AO64" s="38" t="b">
        <f>NOT(ISNUMBER(SEARCH("Yes",Survey!$AD64)))</f>
        <v>1</v>
      </c>
      <c r="AP64" s="37" t="b">
        <f>NOT(ISBLANK(Survey!$AF64))</f>
        <v>0</v>
      </c>
      <c r="AQ64" s="16" t="str">
        <f t="shared" si="13"/>
        <v>Pass</v>
      </c>
      <c r="AR64" s="38" t="b">
        <f>NOT(OR(ISNUMBER(SEARCH("Other",Survey!$AF64)),ISNUMBER(SEARCH("Multiple",Survey!$AF64))))</f>
        <v>1</v>
      </c>
      <c r="AS64" s="37" t="b">
        <f>NOT(ISBLANK(Survey!$AG64))</f>
        <v>0</v>
      </c>
      <c r="AT64" s="16" t="str">
        <f t="shared" si="14"/>
        <v>Fail</v>
      </c>
      <c r="AU64" s="143">
        <f>IF(ABS(Survey!$AV64)&gt;0, 1,0)</f>
        <v>0</v>
      </c>
      <c r="AV64" s="143">
        <f>IF(COUNTBLANK(Survey!$AJ64)=0,1,0)</f>
        <v>0</v>
      </c>
      <c r="AW64" s="16" t="str">
        <f t="shared" si="15"/>
        <v>Pass</v>
      </c>
      <c r="AX64" s="143">
        <f>IF(ISBLANK(Survey!$AJ64),0,1)</f>
        <v>0</v>
      </c>
      <c r="AY64" s="165">
        <f>COUNTBLANK(Survey!$AK64)</f>
        <v>1</v>
      </c>
      <c r="AZ64" s="16" t="str">
        <f t="shared" si="16"/>
        <v>Pass</v>
      </c>
      <c r="BA64" s="143">
        <f>IF(OR(Survey!$AK64="Closed",ISBLANK(Survey!$AK64)),0,1)</f>
        <v>0</v>
      </c>
      <c r="BB64" s="165">
        <f>IF(ISBLANK(Survey!$AL64),1,0)</f>
        <v>1</v>
      </c>
      <c r="BC64" s="147" t="str" cm="1">
        <f t="array" ref="BC64">IF(OR(IF(OR($BE64+$BF64 = 2, $BG64=1), FALSE, TRUE), AND($BD64:$BD64 = 0)),"Pass","Fail")</f>
        <v>Pass</v>
      </c>
      <c r="BD64" s="143">
        <f>COUNTBLANK(Survey!$AM64:$AO64)</f>
        <v>3</v>
      </c>
      <c r="BE64" s="143">
        <f>IF(Survey!$I64="Yes",1,0)</f>
        <v>0</v>
      </c>
      <c r="BF64" s="143">
        <f>IF(OR(Survey!$M64="Mutual fund",Survey!$M64="Alternative mutual fund",Survey!$M64="Money market"),1,0)</f>
        <v>0</v>
      </c>
      <c r="BG64" s="148">
        <f>IF(OR(Survey!$M64="ETF",Survey!$M64="ETF, alternative mutual fund"),1,0)</f>
        <v>0</v>
      </c>
      <c r="BH64" s="16" t="str">
        <f t="shared" si="17"/>
        <v>Pass</v>
      </c>
      <c r="BI64" s="38" t="b">
        <f>OR(ISNUMBER(SEARCH("Yes",Survey!$AO64)),ISBLANK(Survey!$AO64))</f>
        <v>1</v>
      </c>
      <c r="BJ64" s="67" t="b">
        <f>NOT(ISBLANK(Survey!$AP64))</f>
        <v>0</v>
      </c>
      <c r="BK64" s="16" t="str">
        <f t="shared" si="18"/>
        <v>Pass</v>
      </c>
      <c r="BL64" s="143">
        <f>IF(Survey!$AW64=0, 0,1)</f>
        <v>0</v>
      </c>
      <c r="BM64" s="67">
        <f>Survey!$AQ64</f>
        <v>0</v>
      </c>
      <c r="BN64" s="67">
        <f>IFERROR((Survey!$AX64-ABS(Survey!$AY64)-ABS(Survey!$BD64))/Survey!$AW64,0)</f>
        <v>0</v>
      </c>
      <c r="BO64" s="67">
        <f>IF(AND($BM64&gt;$BN64-0.2,$BM64&lt;$BN64+0.2,ISBLANK(Survey!$AQ64)=FALSE),0,1)</f>
        <v>1</v>
      </c>
      <c r="BP64" s="165">
        <f>IF(ISBLANK(Survey!$AR64),1,0)</f>
        <v>1</v>
      </c>
      <c r="BQ64" s="16" t="str">
        <f t="shared" si="19"/>
        <v>Pass</v>
      </c>
      <c r="BR64" s="143">
        <f>IF(Survey!$AW64=0, 0,1)</f>
        <v>0</v>
      </c>
      <c r="BS64" s="67">
        <f>IF(AND(Survey!$AS64&gt;=0,Survey!$AS64&lt;=0.2,Survey!$AS64&lt;&gt;""),0,1)</f>
        <v>1</v>
      </c>
      <c r="BT64" s="143">
        <f>IF(ISBLANK(Survey!$AT64),1,0)</f>
        <v>1</v>
      </c>
      <c r="BU64" s="16" t="str">
        <f t="shared" si="20"/>
        <v>Fail</v>
      </c>
      <c r="BV64" s="165">
        <f>Survey!$AU64</f>
        <v>0</v>
      </c>
      <c r="BW64" s="16" t="str">
        <f t="shared" si="21"/>
        <v>Pass</v>
      </c>
      <c r="BX64" s="36">
        <f>Survey!$AV64</f>
        <v>0</v>
      </c>
      <c r="BY64" s="176">
        <f>Survey!$AW64+Survey!$AX64-ABS(Survey!$AY64)+ABS(Survey!$AZ64)-ABS(Survey!$BA64)+ABS(Survey!$BB64)-ABS(Survey!$BC64)-ABS(Survey!$BD64)+Survey!$BE64</f>
        <v>0</v>
      </c>
      <c r="BZ64" s="35">
        <f t="shared" si="22"/>
        <v>0</v>
      </c>
      <c r="CA64" s="17">
        <f t="shared" si="23"/>
        <v>0</v>
      </c>
      <c r="CB64" s="16" t="str">
        <f t="shared" si="24"/>
        <v>Pass</v>
      </c>
      <c r="CC64" s="38" t="b">
        <f>IF(ABS(Survey!$BE64)=0,TRUE,FALSE)</f>
        <v>1</v>
      </c>
      <c r="CD64" s="37" t="b">
        <f>NOT(ISBLANK(Survey!$BF64))</f>
        <v>0</v>
      </c>
      <c r="CE64" t="str">
        <f t="shared" si="25"/>
        <v>Fail</v>
      </c>
      <c r="CF64" s="29">
        <f>Survey!$AV64</f>
        <v>0</v>
      </c>
      <c r="CG64" s="29" cm="1">
        <f t="array" ref="CG64">SUM(SUMIF(Survey!BH64:BO64,{"&gt;0","&lt;0"})*{1,-1})-SUM(SUMIF(Survey!BQ64:BX64,{"&gt;0","&lt;0"})*{1,-1})</f>
        <v>0</v>
      </c>
      <c r="CH64" s="35" t="str">
        <f t="shared" si="26"/>
        <v>No holdings</v>
      </c>
      <c r="CI64">
        <f t="shared" si="27"/>
        <v>0</v>
      </c>
      <c r="CJ64" s="16" t="str">
        <f t="shared" si="28"/>
        <v>Fail</v>
      </c>
      <c r="CK64" s="36">
        <f>Survey!$AV64</f>
        <v>0</v>
      </c>
      <c r="CL64" s="36" cm="1">
        <f t="array" ref="CL64">SUM(SUMIF(Survey!BZ64:CS64,{"&gt;0","&lt;0"})*{1,-1})-SUM(SUMIF(Survey!CU64:DN64,{"&gt;0","&lt;0"})*{1,-1})</f>
        <v>0</v>
      </c>
      <c r="CM64" s="35" t="str">
        <f t="shared" si="29"/>
        <v>No holdings</v>
      </c>
      <c r="CN64" s="17">
        <f t="shared" si="30"/>
        <v>0</v>
      </c>
      <c r="CO64" s="16" t="str">
        <f t="shared" si="31"/>
        <v>Pass</v>
      </c>
      <c r="CP64" s="38" t="b">
        <f>IF(ABS(Survey!$CS64)=0,TRUE,FALSE)</f>
        <v>1</v>
      </c>
      <c r="CQ64" s="37" t="b">
        <f>NOT(ISBLANK(Survey!$CT64))</f>
        <v>0</v>
      </c>
      <c r="CR64" s="16" t="str">
        <f t="shared" si="32"/>
        <v>Pass</v>
      </c>
      <c r="CS64" s="38" t="b">
        <f>IF(ABS(Survey!$DN64)=0,TRUE,FALSE)</f>
        <v>1</v>
      </c>
      <c r="CT64" s="37" t="b">
        <f>NOT(ISBLANK(Survey!$DO64))</f>
        <v>0</v>
      </c>
      <c r="CU64" t="str">
        <f t="shared" si="33"/>
        <v>Pass</v>
      </c>
      <c r="CV64" s="29" cm="1">
        <f t="array" ref="CV64">SUM(SUMIF(Survey!CO64,{"&gt;0","&lt;0"})*{1,-1})+SUM(SUMIF(Survey!DJ64,{"&gt;0","&lt;0"})*{1,-1})</f>
        <v>0</v>
      </c>
      <c r="CW64" s="29">
        <f>SUM(SUMIF(Survey!DQ64:DW64,{"&gt;0","&lt;0"})*{1,-1})+SUM(SUMIF(Survey!DY64:EE64,{"&gt;0","&lt;0"})*{1,-1})</f>
        <v>0</v>
      </c>
      <c r="CX64">
        <f t="shared" si="34"/>
        <v>0</v>
      </c>
      <c r="CY64">
        <f t="shared" si="35"/>
        <v>0</v>
      </c>
      <c r="CZ64" s="16" t="str">
        <f t="shared" si="36"/>
        <v>Pass</v>
      </c>
      <c r="DA64" s="38" t="b">
        <f>IF(ABS(Survey!$DW64)=0,TRUE,FALSE)</f>
        <v>1</v>
      </c>
      <c r="DB64" s="37" t="b">
        <f>NOT(ISBLANK(Survey!DX64))</f>
        <v>0</v>
      </c>
      <c r="DC64" s="16" t="str">
        <f t="shared" si="37"/>
        <v>Pass</v>
      </c>
      <c r="DD64" s="38" t="b">
        <f>IF(ABS(Survey!$EE64)=0,TRUE,FALSE)</f>
        <v>1</v>
      </c>
      <c r="DE64" s="37" t="b">
        <f>NOT(ISBLANK(Survey!$EF64))</f>
        <v>0</v>
      </c>
      <c r="DF64" s="16" t="str">
        <f t="shared" si="38"/>
        <v>Fail</v>
      </c>
      <c r="DG64" s="36">
        <f>SUM(SUMIF(Survey!EL64:EN64,{"&gt;0","&lt;0"})*{1,-1})</f>
        <v>0</v>
      </c>
      <c r="DH64">
        <f t="shared" si="39"/>
        <v>0</v>
      </c>
      <c r="DI64">
        <f t="shared" si="40"/>
        <v>100</v>
      </c>
      <c r="DJ64" s="35" t="b">
        <f>IF(OR(Survey!$M64="ETF",Survey!$M64="ETF, alternative mutual fund",Survey!$M64="Closed-end", Survey!$M64="Split share corp"),TRUE,FALSE)</f>
        <v>0</v>
      </c>
      <c r="DK64" s="16" t="str">
        <f t="shared" si="41"/>
        <v>Fail</v>
      </c>
      <c r="DL64" s="36">
        <f>SUM(SUMIF(Survey!EP64:EV64,{"&gt;0","&lt;0"})*{1,-1})</f>
        <v>0</v>
      </c>
      <c r="DM64">
        <f t="shared" si="42"/>
        <v>0</v>
      </c>
      <c r="DN64" s="17">
        <f t="shared" si="43"/>
        <v>100</v>
      </c>
      <c r="DO64" s="16" t="str">
        <f t="shared" si="44"/>
        <v>Fail</v>
      </c>
      <c r="DP64" s="36">
        <f>SUM(SUMIF(Survey!EX64:FD64,{"&gt;0","&lt;0"})*{1,-1})</f>
        <v>0</v>
      </c>
      <c r="DQ64">
        <f t="shared" si="45"/>
        <v>0</v>
      </c>
      <c r="DR64" s="17">
        <f t="shared" si="46"/>
        <v>100</v>
      </c>
    </row>
    <row r="65" spans="1:122">
      <c r="A65">
        <v>65</v>
      </c>
      <c r="B65" t="str">
        <f t="shared" si="0"/>
        <v>Pass</v>
      </c>
      <c r="C65" t="str">
        <f>IF(COUNTBLANK(Survey!B65:FE65)=$C$2, "Pass", "Fail")</f>
        <v>Pass</v>
      </c>
      <c r="D65" t="str">
        <f t="shared" si="1"/>
        <v>Fail</v>
      </c>
      <c r="E65" t="str">
        <f>IF(OR(ISBLANK(Survey!AJ65),COUNTIF(G65:BB65,"Fail")),"Fail","Pass")</f>
        <v>Fail</v>
      </c>
      <c r="G65" s="16" t="str">
        <f t="shared" si="2"/>
        <v>Fail</v>
      </c>
      <c r="H65" s="177">
        <f>COUNTBLANK(Survey!B65:D65)+COUNTBLANK(Survey!G65)+COUNTBLANK(Survey!I65)+COUNTBLANK(Survey!K65:M65)+COUNTBLANK(Survey!P65)+COUNTBLANK(Survey!S65:U65)+COUNTBLANK(Survey!Y65:AA65)+COUNTBLANK(Survey!AD65:AE65)+COUNTBLANK(Survey!AI65:AI65)</f>
        <v>18</v>
      </c>
      <c r="I65" s="16" t="str">
        <f t="shared" si="3"/>
        <v>Fail</v>
      </c>
      <c r="J65" t="b">
        <f>IF(Survey!E65="No",TRUE,FALSE)</f>
        <v>0</v>
      </c>
      <c r="K65" s="34">
        <f>LEN(Survey!E65)</f>
        <v>0</v>
      </c>
      <c r="L65" s="16" t="str">
        <f t="shared" si="4"/>
        <v>Fail</v>
      </c>
      <c r="M65" t="b">
        <f>IF(Survey!F65="No",TRUE,FALSE)</f>
        <v>0</v>
      </c>
      <c r="N65" s="33">
        <f>LEN(Survey!F65)</f>
        <v>0</v>
      </c>
      <c r="O65" s="16" t="str">
        <f t="shared" si="5"/>
        <v>Pass</v>
      </c>
      <c r="P65" s="34">
        <f>MOD((LEN(Survey!H65)+2),11)</f>
        <v>2</v>
      </c>
      <c r="Q65" s="33" t="str">
        <f>IF(Survey!$L65="Prospectus fund", "Yes", "No")</f>
        <v>No</v>
      </c>
      <c r="R65" s="16" t="str">
        <f t="shared" si="6"/>
        <v>Pass</v>
      </c>
      <c r="S65" s="34">
        <f>MOD((LEN(Survey!J65)+2),11)</f>
        <v>2</v>
      </c>
      <c r="T65" s="35" t="b">
        <f>IF(OR(Survey!$M65="ETF",Survey!$M65="ETF, alternative mutual fund",Survey!$M65="Closed-end", Survey!$M65="Split share corp", Survey!$I65="Yes"),TRUE,FALSE)</f>
        <v>0</v>
      </c>
      <c r="U65" s="16" t="str">
        <f>IFERROR(IF(AND(OR(X65=Y65,Y65 = "Either"),NOT(ISBLANK(Survey!K65))),"Pass","Fail"),"Pass")</f>
        <v>Fail</v>
      </c>
      <c r="V65" s="36" cm="1">
        <f t="array" ref="V65">SUM(SUMIF(Survey!BZ65:CS65,{"&gt;0","&lt;0"})*{1,-1})</f>
        <v>0</v>
      </c>
      <c r="W65" s="38" cm="1">
        <f t="array" ref="W65">SUM(SUMIF(Survey!CC65,{"&gt;0","&lt;0"})*{1,-1})+SUM(SUMIF(Survey!CM65,{"&gt;0","&lt;0"})*{1,-1})</f>
        <v>0</v>
      </c>
      <c r="X65" s="38">
        <f>Survey!K65</f>
        <v>0</v>
      </c>
      <c r="Y65" s="37" t="str">
        <f t="shared" si="7"/>
        <v>Either</v>
      </c>
      <c r="Z65" s="16" t="str">
        <f t="shared" si="8"/>
        <v>Fail</v>
      </c>
      <c r="AA65" s="67" cm="1">
        <f t="array" ref="AA65">SUM(SUMIF(Survey!BZ65:CS65,{"&gt;0","&lt;0"})*{1,-1})+SUM(SUMIF(Survey!CU65:DN65,{"&gt;0","&lt;0"})*{1,-1})</f>
        <v>0</v>
      </c>
      <c r="AB65" s="67">
        <f>IFERROR(AA65/(Survey!$AV65),0)</f>
        <v>0</v>
      </c>
      <c r="AC65" s="128" t="b">
        <f>IF(OR(Survey!$M65="Alternative strategy or hedge",Survey!$M65="Other, illiquid",Survey!$L65="Prospectus fund"),TRUE,FALSE)</f>
        <v>0</v>
      </c>
      <c r="AD65" s="128" t="b">
        <f>NOT(ISBLANK(Survey!$M65))</f>
        <v>0</v>
      </c>
      <c r="AE65" s="16" t="str">
        <f t="shared" si="9"/>
        <v>Pass</v>
      </c>
      <c r="AF65" s="38" t="b">
        <f>NOT(ISNUMBER(SEARCH("Other",Survey!$P65)))</f>
        <v>1</v>
      </c>
      <c r="AG65" s="37" t="b">
        <f>NOT(ISBLANK(Survey!$Q65))</f>
        <v>0</v>
      </c>
      <c r="AH65" s="16" t="str">
        <f t="shared" si="10"/>
        <v>Pass</v>
      </c>
      <c r="AI65" s="143">
        <f>COUNTBLANK(Survey!$W65)</f>
        <v>1</v>
      </c>
      <c r="AJ65" s="67">
        <f>IF(AND(Survey!L65&lt;&gt;"Exempt fund",OR(Survey!$M65="ETF",Survey!$M65="ETF, alternative mutual fund",Survey!$M65="Mutual fund",Survey!$M65="Alternative mutual fund",Survey!$M65="Money market")),1,0)</f>
        <v>0</v>
      </c>
      <c r="AK65" s="16" t="str">
        <f t="shared" si="11"/>
        <v>Pass</v>
      </c>
      <c r="AL65" s="38" t="b">
        <f>NOT(ISNUMBER(SEARCH("Yes",Survey!$AA65)))</f>
        <v>1</v>
      </c>
      <c r="AM65" s="37" t="b">
        <f>IF(COUNTBLANK(Survey!$AB65:$AC65)=0,TRUE, FALSE)</f>
        <v>0</v>
      </c>
      <c r="AN65" s="16" t="str">
        <f t="shared" si="12"/>
        <v>Pass</v>
      </c>
      <c r="AO65" s="38" t="b">
        <f>NOT(ISNUMBER(SEARCH("Yes",Survey!$AD65)))</f>
        <v>1</v>
      </c>
      <c r="AP65" s="37" t="b">
        <f>NOT(ISBLANK(Survey!$AF65))</f>
        <v>0</v>
      </c>
      <c r="AQ65" s="16" t="str">
        <f t="shared" si="13"/>
        <v>Pass</v>
      </c>
      <c r="AR65" s="38" t="b">
        <f>NOT(OR(ISNUMBER(SEARCH("Other",Survey!$AF65)),ISNUMBER(SEARCH("Multiple",Survey!$AF65))))</f>
        <v>1</v>
      </c>
      <c r="AS65" s="37" t="b">
        <f>NOT(ISBLANK(Survey!$AG65))</f>
        <v>0</v>
      </c>
      <c r="AT65" s="16" t="str">
        <f t="shared" si="14"/>
        <v>Fail</v>
      </c>
      <c r="AU65" s="143">
        <f>IF(ABS(Survey!$AV65)&gt;0, 1,0)</f>
        <v>0</v>
      </c>
      <c r="AV65" s="143">
        <f>IF(COUNTBLANK(Survey!$AJ65)=0,1,0)</f>
        <v>0</v>
      </c>
      <c r="AW65" s="16" t="str">
        <f t="shared" si="15"/>
        <v>Pass</v>
      </c>
      <c r="AX65" s="143">
        <f>IF(ISBLANK(Survey!$AJ65),0,1)</f>
        <v>0</v>
      </c>
      <c r="AY65" s="165">
        <f>COUNTBLANK(Survey!$AK65)</f>
        <v>1</v>
      </c>
      <c r="AZ65" s="16" t="str">
        <f t="shared" si="16"/>
        <v>Pass</v>
      </c>
      <c r="BA65" s="143">
        <f>IF(OR(Survey!$AK65="Closed",ISBLANK(Survey!$AK65)),0,1)</f>
        <v>0</v>
      </c>
      <c r="BB65" s="165">
        <f>IF(ISBLANK(Survey!$AL65),1,0)</f>
        <v>1</v>
      </c>
      <c r="BC65" s="147" t="str" cm="1">
        <f t="array" ref="BC65">IF(OR(IF(OR($BE65+$BF65 = 2, $BG65=1), FALSE, TRUE), AND($BD65:$BD65 = 0)),"Pass","Fail")</f>
        <v>Pass</v>
      </c>
      <c r="BD65" s="143">
        <f>COUNTBLANK(Survey!$AM65:$AO65)</f>
        <v>3</v>
      </c>
      <c r="BE65" s="143">
        <f>IF(Survey!$I65="Yes",1,0)</f>
        <v>0</v>
      </c>
      <c r="BF65" s="143">
        <f>IF(OR(Survey!$M65="Mutual fund",Survey!$M65="Alternative mutual fund",Survey!$M65="Money market"),1,0)</f>
        <v>0</v>
      </c>
      <c r="BG65" s="148">
        <f>IF(OR(Survey!$M65="ETF",Survey!$M65="ETF, alternative mutual fund"),1,0)</f>
        <v>0</v>
      </c>
      <c r="BH65" s="16" t="str">
        <f t="shared" si="17"/>
        <v>Pass</v>
      </c>
      <c r="BI65" s="38" t="b">
        <f>OR(ISNUMBER(SEARCH("Yes",Survey!$AO65)),ISBLANK(Survey!$AO65))</f>
        <v>1</v>
      </c>
      <c r="BJ65" s="67" t="b">
        <f>NOT(ISBLANK(Survey!$AP65))</f>
        <v>0</v>
      </c>
      <c r="BK65" s="16" t="str">
        <f t="shared" si="18"/>
        <v>Pass</v>
      </c>
      <c r="BL65" s="143">
        <f>IF(Survey!$AW65=0, 0,1)</f>
        <v>0</v>
      </c>
      <c r="BM65" s="67">
        <f>Survey!$AQ65</f>
        <v>0</v>
      </c>
      <c r="BN65" s="67">
        <f>IFERROR((Survey!$AX65-ABS(Survey!$AY65)-ABS(Survey!$BD65))/Survey!$AW65,0)</f>
        <v>0</v>
      </c>
      <c r="BO65" s="67">
        <f>IF(AND($BM65&gt;$BN65-0.2,$BM65&lt;$BN65+0.2,ISBLANK(Survey!$AQ65)=FALSE),0,1)</f>
        <v>1</v>
      </c>
      <c r="BP65" s="165">
        <f>IF(ISBLANK(Survey!$AR65),1,0)</f>
        <v>1</v>
      </c>
      <c r="BQ65" s="16" t="str">
        <f t="shared" si="19"/>
        <v>Pass</v>
      </c>
      <c r="BR65" s="143">
        <f>IF(Survey!$AW65=0, 0,1)</f>
        <v>0</v>
      </c>
      <c r="BS65" s="67">
        <f>IF(AND(Survey!$AS65&gt;=0,Survey!$AS65&lt;=0.2,Survey!$AS65&lt;&gt;""),0,1)</f>
        <v>1</v>
      </c>
      <c r="BT65" s="143">
        <f>IF(ISBLANK(Survey!$AT65),1,0)</f>
        <v>1</v>
      </c>
      <c r="BU65" s="16" t="str">
        <f t="shared" si="20"/>
        <v>Fail</v>
      </c>
      <c r="BV65" s="165">
        <f>Survey!$AU65</f>
        <v>0</v>
      </c>
      <c r="BW65" s="16" t="str">
        <f t="shared" si="21"/>
        <v>Pass</v>
      </c>
      <c r="BX65" s="36">
        <f>Survey!$AV65</f>
        <v>0</v>
      </c>
      <c r="BY65" s="176">
        <f>Survey!$AW65+Survey!$AX65-ABS(Survey!$AY65)+ABS(Survey!$AZ65)-ABS(Survey!$BA65)+ABS(Survey!$BB65)-ABS(Survey!$BC65)-ABS(Survey!$BD65)+Survey!$BE65</f>
        <v>0</v>
      </c>
      <c r="BZ65" s="35">
        <f t="shared" si="22"/>
        <v>0</v>
      </c>
      <c r="CA65" s="17">
        <f t="shared" si="23"/>
        <v>0</v>
      </c>
      <c r="CB65" s="16" t="str">
        <f t="shared" si="24"/>
        <v>Pass</v>
      </c>
      <c r="CC65" s="38" t="b">
        <f>IF(ABS(Survey!$BE65)=0,TRUE,FALSE)</f>
        <v>1</v>
      </c>
      <c r="CD65" s="37" t="b">
        <f>NOT(ISBLANK(Survey!$BF65))</f>
        <v>0</v>
      </c>
      <c r="CE65" t="str">
        <f t="shared" si="25"/>
        <v>Fail</v>
      </c>
      <c r="CF65" s="29">
        <f>Survey!$AV65</f>
        <v>0</v>
      </c>
      <c r="CG65" s="29" cm="1">
        <f t="array" ref="CG65">SUM(SUMIF(Survey!BH65:BO65,{"&gt;0","&lt;0"})*{1,-1})-SUM(SUMIF(Survey!BQ65:BX65,{"&gt;0","&lt;0"})*{1,-1})</f>
        <v>0</v>
      </c>
      <c r="CH65" s="35" t="str">
        <f t="shared" si="26"/>
        <v>No holdings</v>
      </c>
      <c r="CI65">
        <f t="shared" si="27"/>
        <v>0</v>
      </c>
      <c r="CJ65" s="16" t="str">
        <f t="shared" si="28"/>
        <v>Fail</v>
      </c>
      <c r="CK65" s="36">
        <f>Survey!$AV65</f>
        <v>0</v>
      </c>
      <c r="CL65" s="36" cm="1">
        <f t="array" ref="CL65">SUM(SUMIF(Survey!BZ65:CS65,{"&gt;0","&lt;0"})*{1,-1})-SUM(SUMIF(Survey!CU65:DN65,{"&gt;0","&lt;0"})*{1,-1})</f>
        <v>0</v>
      </c>
      <c r="CM65" s="35" t="str">
        <f t="shared" si="29"/>
        <v>No holdings</v>
      </c>
      <c r="CN65" s="17">
        <f t="shared" si="30"/>
        <v>0</v>
      </c>
      <c r="CO65" s="16" t="str">
        <f t="shared" si="31"/>
        <v>Pass</v>
      </c>
      <c r="CP65" s="38" t="b">
        <f>IF(ABS(Survey!$CS65)=0,TRUE,FALSE)</f>
        <v>1</v>
      </c>
      <c r="CQ65" s="37" t="b">
        <f>NOT(ISBLANK(Survey!$CT65))</f>
        <v>0</v>
      </c>
      <c r="CR65" s="16" t="str">
        <f t="shared" si="32"/>
        <v>Pass</v>
      </c>
      <c r="CS65" s="38" t="b">
        <f>IF(ABS(Survey!$DN65)=0,TRUE,FALSE)</f>
        <v>1</v>
      </c>
      <c r="CT65" s="37" t="b">
        <f>NOT(ISBLANK(Survey!$DO65))</f>
        <v>0</v>
      </c>
      <c r="CU65" t="str">
        <f t="shared" si="33"/>
        <v>Pass</v>
      </c>
      <c r="CV65" s="29" cm="1">
        <f t="array" ref="CV65">SUM(SUMIF(Survey!CO65,{"&gt;0","&lt;0"})*{1,-1})+SUM(SUMIF(Survey!DJ65,{"&gt;0","&lt;0"})*{1,-1})</f>
        <v>0</v>
      </c>
      <c r="CW65" s="29">
        <f>SUM(SUMIF(Survey!DQ65:DW65,{"&gt;0","&lt;0"})*{1,-1})+SUM(SUMIF(Survey!DY65:EE65,{"&gt;0","&lt;0"})*{1,-1})</f>
        <v>0</v>
      </c>
      <c r="CX65">
        <f t="shared" si="34"/>
        <v>0</v>
      </c>
      <c r="CY65">
        <f t="shared" si="35"/>
        <v>0</v>
      </c>
      <c r="CZ65" s="16" t="str">
        <f t="shared" si="36"/>
        <v>Pass</v>
      </c>
      <c r="DA65" s="38" t="b">
        <f>IF(ABS(Survey!$DW65)=0,TRUE,FALSE)</f>
        <v>1</v>
      </c>
      <c r="DB65" s="37" t="b">
        <f>NOT(ISBLANK(Survey!DX65))</f>
        <v>0</v>
      </c>
      <c r="DC65" s="16" t="str">
        <f t="shared" si="37"/>
        <v>Pass</v>
      </c>
      <c r="DD65" s="38" t="b">
        <f>IF(ABS(Survey!$EE65)=0,TRUE,FALSE)</f>
        <v>1</v>
      </c>
      <c r="DE65" s="37" t="b">
        <f>NOT(ISBLANK(Survey!$EF65))</f>
        <v>0</v>
      </c>
      <c r="DF65" s="16" t="str">
        <f t="shared" si="38"/>
        <v>Fail</v>
      </c>
      <c r="DG65" s="36">
        <f>SUM(SUMIF(Survey!EL65:EN65,{"&gt;0","&lt;0"})*{1,-1})</f>
        <v>0</v>
      </c>
      <c r="DH65">
        <f t="shared" si="39"/>
        <v>0</v>
      </c>
      <c r="DI65">
        <f t="shared" si="40"/>
        <v>100</v>
      </c>
      <c r="DJ65" s="35" t="b">
        <f>IF(OR(Survey!$M65="ETF",Survey!$M65="ETF, alternative mutual fund",Survey!$M65="Closed-end", Survey!$M65="Split share corp"),TRUE,FALSE)</f>
        <v>0</v>
      </c>
      <c r="DK65" s="16" t="str">
        <f t="shared" si="41"/>
        <v>Fail</v>
      </c>
      <c r="DL65" s="36">
        <f>SUM(SUMIF(Survey!EP65:EV65,{"&gt;0","&lt;0"})*{1,-1})</f>
        <v>0</v>
      </c>
      <c r="DM65">
        <f t="shared" si="42"/>
        <v>0</v>
      </c>
      <c r="DN65" s="17">
        <f t="shared" si="43"/>
        <v>100</v>
      </c>
      <c r="DO65" s="16" t="str">
        <f t="shared" si="44"/>
        <v>Fail</v>
      </c>
      <c r="DP65" s="36">
        <f>SUM(SUMIF(Survey!EX65:FD65,{"&gt;0","&lt;0"})*{1,-1})</f>
        <v>0</v>
      </c>
      <c r="DQ65">
        <f t="shared" si="45"/>
        <v>0</v>
      </c>
      <c r="DR65" s="17">
        <f t="shared" si="46"/>
        <v>100</v>
      </c>
    </row>
    <row r="66" spans="1:122">
      <c r="A66">
        <v>66</v>
      </c>
      <c r="B66" t="str">
        <f t="shared" si="0"/>
        <v>Pass</v>
      </c>
      <c r="C66" t="str">
        <f>IF(COUNTBLANK(Survey!B66:FE66)=$C$2, "Pass", "Fail")</f>
        <v>Pass</v>
      </c>
      <c r="D66" t="str">
        <f t="shared" si="1"/>
        <v>Fail</v>
      </c>
      <c r="E66" t="str">
        <f>IF(OR(ISBLANK(Survey!AJ66),COUNTIF(G66:BB66,"Fail")),"Fail","Pass")</f>
        <v>Fail</v>
      </c>
      <c r="G66" s="16" t="str">
        <f t="shared" si="2"/>
        <v>Fail</v>
      </c>
      <c r="H66" s="177">
        <f>COUNTBLANK(Survey!B66:D66)+COUNTBLANK(Survey!G66)+COUNTBLANK(Survey!I66)+COUNTBLANK(Survey!K66:M66)+COUNTBLANK(Survey!P66)+COUNTBLANK(Survey!S66:U66)+COUNTBLANK(Survey!Y66:AA66)+COUNTBLANK(Survey!AD66:AE66)+COUNTBLANK(Survey!AI66:AI66)</f>
        <v>18</v>
      </c>
      <c r="I66" s="16" t="str">
        <f t="shared" si="3"/>
        <v>Fail</v>
      </c>
      <c r="J66" t="b">
        <f>IF(Survey!E66="No",TRUE,FALSE)</f>
        <v>0</v>
      </c>
      <c r="K66" s="34">
        <f>LEN(Survey!E66)</f>
        <v>0</v>
      </c>
      <c r="L66" s="16" t="str">
        <f t="shared" si="4"/>
        <v>Fail</v>
      </c>
      <c r="M66" t="b">
        <f>IF(Survey!F66="No",TRUE,FALSE)</f>
        <v>0</v>
      </c>
      <c r="N66" s="33">
        <f>LEN(Survey!F66)</f>
        <v>0</v>
      </c>
      <c r="O66" s="16" t="str">
        <f t="shared" si="5"/>
        <v>Pass</v>
      </c>
      <c r="P66" s="34">
        <f>MOD((LEN(Survey!H66)+2),11)</f>
        <v>2</v>
      </c>
      <c r="Q66" s="33" t="str">
        <f>IF(Survey!$L66="Prospectus fund", "Yes", "No")</f>
        <v>No</v>
      </c>
      <c r="R66" s="16" t="str">
        <f t="shared" si="6"/>
        <v>Pass</v>
      </c>
      <c r="S66" s="34">
        <f>MOD((LEN(Survey!J66)+2),11)</f>
        <v>2</v>
      </c>
      <c r="T66" s="35" t="b">
        <f>IF(OR(Survey!$M66="ETF",Survey!$M66="ETF, alternative mutual fund",Survey!$M66="Closed-end", Survey!$M66="Split share corp", Survey!$I66="Yes"),TRUE,FALSE)</f>
        <v>0</v>
      </c>
      <c r="U66" s="16" t="str">
        <f>IFERROR(IF(AND(OR(X66=Y66,Y66 = "Either"),NOT(ISBLANK(Survey!K66))),"Pass","Fail"),"Pass")</f>
        <v>Fail</v>
      </c>
      <c r="V66" s="36" cm="1">
        <f t="array" ref="V66">SUM(SUMIF(Survey!BZ66:CS66,{"&gt;0","&lt;0"})*{1,-1})</f>
        <v>0</v>
      </c>
      <c r="W66" s="38" cm="1">
        <f t="array" ref="W66">SUM(SUMIF(Survey!CC66,{"&gt;0","&lt;0"})*{1,-1})+SUM(SUMIF(Survey!CM66,{"&gt;0","&lt;0"})*{1,-1})</f>
        <v>0</v>
      </c>
      <c r="X66" s="38">
        <f>Survey!K66</f>
        <v>0</v>
      </c>
      <c r="Y66" s="37" t="str">
        <f t="shared" si="7"/>
        <v>Either</v>
      </c>
      <c r="Z66" s="16" t="str">
        <f t="shared" si="8"/>
        <v>Fail</v>
      </c>
      <c r="AA66" s="67" cm="1">
        <f t="array" ref="AA66">SUM(SUMIF(Survey!BZ66:CS66,{"&gt;0","&lt;0"})*{1,-1})+SUM(SUMIF(Survey!CU66:DN66,{"&gt;0","&lt;0"})*{1,-1})</f>
        <v>0</v>
      </c>
      <c r="AB66" s="67">
        <f>IFERROR(AA66/(Survey!$AV66),0)</f>
        <v>0</v>
      </c>
      <c r="AC66" s="128" t="b">
        <f>IF(OR(Survey!$M66="Alternative strategy or hedge",Survey!$M66="Other, illiquid",Survey!$L66="Prospectus fund"),TRUE,FALSE)</f>
        <v>0</v>
      </c>
      <c r="AD66" s="128" t="b">
        <f>NOT(ISBLANK(Survey!$M66))</f>
        <v>0</v>
      </c>
      <c r="AE66" s="16" t="str">
        <f t="shared" si="9"/>
        <v>Pass</v>
      </c>
      <c r="AF66" s="38" t="b">
        <f>NOT(ISNUMBER(SEARCH("Other",Survey!$P66)))</f>
        <v>1</v>
      </c>
      <c r="AG66" s="37" t="b">
        <f>NOT(ISBLANK(Survey!$Q66))</f>
        <v>0</v>
      </c>
      <c r="AH66" s="16" t="str">
        <f t="shared" si="10"/>
        <v>Pass</v>
      </c>
      <c r="AI66" s="143">
        <f>COUNTBLANK(Survey!$W66)</f>
        <v>1</v>
      </c>
      <c r="AJ66" s="67">
        <f>IF(AND(Survey!L66&lt;&gt;"Exempt fund",OR(Survey!$M66="ETF",Survey!$M66="ETF, alternative mutual fund",Survey!$M66="Mutual fund",Survey!$M66="Alternative mutual fund",Survey!$M66="Money market")),1,0)</f>
        <v>0</v>
      </c>
      <c r="AK66" s="16" t="str">
        <f t="shared" si="11"/>
        <v>Pass</v>
      </c>
      <c r="AL66" s="38" t="b">
        <f>NOT(ISNUMBER(SEARCH("Yes",Survey!$AA66)))</f>
        <v>1</v>
      </c>
      <c r="AM66" s="37" t="b">
        <f>IF(COUNTBLANK(Survey!$AB66:$AC66)=0,TRUE, FALSE)</f>
        <v>0</v>
      </c>
      <c r="AN66" s="16" t="str">
        <f t="shared" si="12"/>
        <v>Pass</v>
      </c>
      <c r="AO66" s="38" t="b">
        <f>NOT(ISNUMBER(SEARCH("Yes",Survey!$AD66)))</f>
        <v>1</v>
      </c>
      <c r="AP66" s="37" t="b">
        <f>NOT(ISBLANK(Survey!$AF66))</f>
        <v>0</v>
      </c>
      <c r="AQ66" s="16" t="str">
        <f t="shared" si="13"/>
        <v>Pass</v>
      </c>
      <c r="AR66" s="38" t="b">
        <f>NOT(OR(ISNUMBER(SEARCH("Other",Survey!$AF66)),ISNUMBER(SEARCH("Multiple",Survey!$AF66))))</f>
        <v>1</v>
      </c>
      <c r="AS66" s="37" t="b">
        <f>NOT(ISBLANK(Survey!$AG66))</f>
        <v>0</v>
      </c>
      <c r="AT66" s="16" t="str">
        <f t="shared" si="14"/>
        <v>Fail</v>
      </c>
      <c r="AU66" s="143">
        <f>IF(ABS(Survey!$AV66)&gt;0, 1,0)</f>
        <v>0</v>
      </c>
      <c r="AV66" s="143">
        <f>IF(COUNTBLANK(Survey!$AJ66)=0,1,0)</f>
        <v>0</v>
      </c>
      <c r="AW66" s="16" t="str">
        <f t="shared" si="15"/>
        <v>Pass</v>
      </c>
      <c r="AX66" s="143">
        <f>IF(ISBLANK(Survey!$AJ66),0,1)</f>
        <v>0</v>
      </c>
      <c r="AY66" s="165">
        <f>COUNTBLANK(Survey!$AK66)</f>
        <v>1</v>
      </c>
      <c r="AZ66" s="16" t="str">
        <f t="shared" si="16"/>
        <v>Pass</v>
      </c>
      <c r="BA66" s="143">
        <f>IF(OR(Survey!$AK66="Closed",ISBLANK(Survey!$AK66)),0,1)</f>
        <v>0</v>
      </c>
      <c r="BB66" s="165">
        <f>IF(ISBLANK(Survey!$AL66),1,0)</f>
        <v>1</v>
      </c>
      <c r="BC66" s="147" t="str" cm="1">
        <f t="array" ref="BC66">IF(OR(IF(OR($BE66+$BF66 = 2, $BG66=1), FALSE, TRUE), AND($BD66:$BD66 = 0)),"Pass","Fail")</f>
        <v>Pass</v>
      </c>
      <c r="BD66" s="143">
        <f>COUNTBLANK(Survey!$AM66:$AO66)</f>
        <v>3</v>
      </c>
      <c r="BE66" s="143">
        <f>IF(Survey!$I66="Yes",1,0)</f>
        <v>0</v>
      </c>
      <c r="BF66" s="143">
        <f>IF(OR(Survey!$M66="Mutual fund",Survey!$M66="Alternative mutual fund",Survey!$M66="Money market"),1,0)</f>
        <v>0</v>
      </c>
      <c r="BG66" s="148">
        <f>IF(OR(Survey!$M66="ETF",Survey!$M66="ETF, alternative mutual fund"),1,0)</f>
        <v>0</v>
      </c>
      <c r="BH66" s="16" t="str">
        <f t="shared" si="17"/>
        <v>Pass</v>
      </c>
      <c r="BI66" s="38" t="b">
        <f>OR(ISNUMBER(SEARCH("Yes",Survey!$AO66)),ISBLANK(Survey!$AO66))</f>
        <v>1</v>
      </c>
      <c r="BJ66" s="67" t="b">
        <f>NOT(ISBLANK(Survey!$AP66))</f>
        <v>0</v>
      </c>
      <c r="BK66" s="16" t="str">
        <f t="shared" si="18"/>
        <v>Pass</v>
      </c>
      <c r="BL66" s="143">
        <f>IF(Survey!$AW66=0, 0,1)</f>
        <v>0</v>
      </c>
      <c r="BM66" s="67">
        <f>Survey!$AQ66</f>
        <v>0</v>
      </c>
      <c r="BN66" s="67">
        <f>IFERROR((Survey!$AX66-ABS(Survey!$AY66)-ABS(Survey!$BD66))/Survey!$AW66,0)</f>
        <v>0</v>
      </c>
      <c r="BO66" s="67">
        <f>IF(AND($BM66&gt;$BN66-0.2,$BM66&lt;$BN66+0.2,ISBLANK(Survey!$AQ66)=FALSE),0,1)</f>
        <v>1</v>
      </c>
      <c r="BP66" s="165">
        <f>IF(ISBLANK(Survey!$AR66),1,0)</f>
        <v>1</v>
      </c>
      <c r="BQ66" s="16" t="str">
        <f t="shared" si="19"/>
        <v>Pass</v>
      </c>
      <c r="BR66" s="143">
        <f>IF(Survey!$AW66=0, 0,1)</f>
        <v>0</v>
      </c>
      <c r="BS66" s="67">
        <f>IF(AND(Survey!$AS66&gt;=0,Survey!$AS66&lt;=0.2,Survey!$AS66&lt;&gt;""),0,1)</f>
        <v>1</v>
      </c>
      <c r="BT66" s="143">
        <f>IF(ISBLANK(Survey!$AT66),1,0)</f>
        <v>1</v>
      </c>
      <c r="BU66" s="16" t="str">
        <f t="shared" si="20"/>
        <v>Fail</v>
      </c>
      <c r="BV66" s="165">
        <f>Survey!$AU66</f>
        <v>0</v>
      </c>
      <c r="BW66" s="16" t="str">
        <f t="shared" si="21"/>
        <v>Pass</v>
      </c>
      <c r="BX66" s="36">
        <f>Survey!$AV66</f>
        <v>0</v>
      </c>
      <c r="BY66" s="176">
        <f>Survey!$AW66+Survey!$AX66-ABS(Survey!$AY66)+ABS(Survey!$AZ66)-ABS(Survey!$BA66)+ABS(Survey!$BB66)-ABS(Survey!$BC66)-ABS(Survey!$BD66)+Survey!$BE66</f>
        <v>0</v>
      </c>
      <c r="BZ66" s="35">
        <f t="shared" si="22"/>
        <v>0</v>
      </c>
      <c r="CA66" s="17">
        <f t="shared" si="23"/>
        <v>0</v>
      </c>
      <c r="CB66" s="16" t="str">
        <f t="shared" si="24"/>
        <v>Pass</v>
      </c>
      <c r="CC66" s="38" t="b">
        <f>IF(ABS(Survey!$BE66)=0,TRUE,FALSE)</f>
        <v>1</v>
      </c>
      <c r="CD66" s="37" t="b">
        <f>NOT(ISBLANK(Survey!$BF66))</f>
        <v>0</v>
      </c>
      <c r="CE66" t="str">
        <f t="shared" si="25"/>
        <v>Fail</v>
      </c>
      <c r="CF66" s="29">
        <f>Survey!$AV66</f>
        <v>0</v>
      </c>
      <c r="CG66" s="29" cm="1">
        <f t="array" ref="CG66">SUM(SUMIF(Survey!BH66:BO66,{"&gt;0","&lt;0"})*{1,-1})-SUM(SUMIF(Survey!BQ66:BX66,{"&gt;0","&lt;0"})*{1,-1})</f>
        <v>0</v>
      </c>
      <c r="CH66" s="35" t="str">
        <f t="shared" si="26"/>
        <v>No holdings</v>
      </c>
      <c r="CI66">
        <f t="shared" si="27"/>
        <v>0</v>
      </c>
      <c r="CJ66" s="16" t="str">
        <f t="shared" si="28"/>
        <v>Fail</v>
      </c>
      <c r="CK66" s="36">
        <f>Survey!$AV66</f>
        <v>0</v>
      </c>
      <c r="CL66" s="36" cm="1">
        <f t="array" ref="CL66">SUM(SUMIF(Survey!BZ66:CS66,{"&gt;0","&lt;0"})*{1,-1})-SUM(SUMIF(Survey!CU66:DN66,{"&gt;0","&lt;0"})*{1,-1})</f>
        <v>0</v>
      </c>
      <c r="CM66" s="35" t="str">
        <f t="shared" si="29"/>
        <v>No holdings</v>
      </c>
      <c r="CN66" s="17">
        <f t="shared" si="30"/>
        <v>0</v>
      </c>
      <c r="CO66" s="16" t="str">
        <f t="shared" si="31"/>
        <v>Pass</v>
      </c>
      <c r="CP66" s="38" t="b">
        <f>IF(ABS(Survey!$CS66)=0,TRUE,FALSE)</f>
        <v>1</v>
      </c>
      <c r="CQ66" s="37" t="b">
        <f>NOT(ISBLANK(Survey!$CT66))</f>
        <v>0</v>
      </c>
      <c r="CR66" s="16" t="str">
        <f t="shared" si="32"/>
        <v>Pass</v>
      </c>
      <c r="CS66" s="38" t="b">
        <f>IF(ABS(Survey!$DN66)=0,TRUE,FALSE)</f>
        <v>1</v>
      </c>
      <c r="CT66" s="37" t="b">
        <f>NOT(ISBLANK(Survey!$DO66))</f>
        <v>0</v>
      </c>
      <c r="CU66" t="str">
        <f t="shared" si="33"/>
        <v>Pass</v>
      </c>
      <c r="CV66" s="29" cm="1">
        <f t="array" ref="CV66">SUM(SUMIF(Survey!CO66,{"&gt;0","&lt;0"})*{1,-1})+SUM(SUMIF(Survey!DJ66,{"&gt;0","&lt;0"})*{1,-1})</f>
        <v>0</v>
      </c>
      <c r="CW66" s="29">
        <f>SUM(SUMIF(Survey!DQ66:DW66,{"&gt;0","&lt;0"})*{1,-1})+SUM(SUMIF(Survey!DY66:EE66,{"&gt;0","&lt;0"})*{1,-1})</f>
        <v>0</v>
      </c>
      <c r="CX66">
        <f t="shared" si="34"/>
        <v>0</v>
      </c>
      <c r="CY66">
        <f t="shared" si="35"/>
        <v>0</v>
      </c>
      <c r="CZ66" s="16" t="str">
        <f t="shared" si="36"/>
        <v>Pass</v>
      </c>
      <c r="DA66" s="38" t="b">
        <f>IF(ABS(Survey!$DW66)=0,TRUE,FALSE)</f>
        <v>1</v>
      </c>
      <c r="DB66" s="37" t="b">
        <f>NOT(ISBLANK(Survey!DX66))</f>
        <v>0</v>
      </c>
      <c r="DC66" s="16" t="str">
        <f t="shared" si="37"/>
        <v>Pass</v>
      </c>
      <c r="DD66" s="38" t="b">
        <f>IF(ABS(Survey!$EE66)=0,TRUE,FALSE)</f>
        <v>1</v>
      </c>
      <c r="DE66" s="37" t="b">
        <f>NOT(ISBLANK(Survey!$EF66))</f>
        <v>0</v>
      </c>
      <c r="DF66" s="16" t="str">
        <f t="shared" si="38"/>
        <v>Fail</v>
      </c>
      <c r="DG66" s="36">
        <f>SUM(SUMIF(Survey!EL66:EN66,{"&gt;0","&lt;0"})*{1,-1})</f>
        <v>0</v>
      </c>
      <c r="DH66">
        <f t="shared" si="39"/>
        <v>0</v>
      </c>
      <c r="DI66">
        <f t="shared" si="40"/>
        <v>100</v>
      </c>
      <c r="DJ66" s="35" t="b">
        <f>IF(OR(Survey!$M66="ETF",Survey!$M66="ETF, alternative mutual fund",Survey!$M66="Closed-end", Survey!$M66="Split share corp"),TRUE,FALSE)</f>
        <v>0</v>
      </c>
      <c r="DK66" s="16" t="str">
        <f t="shared" si="41"/>
        <v>Fail</v>
      </c>
      <c r="DL66" s="36">
        <f>SUM(SUMIF(Survey!EP66:EV66,{"&gt;0","&lt;0"})*{1,-1})</f>
        <v>0</v>
      </c>
      <c r="DM66">
        <f t="shared" si="42"/>
        <v>0</v>
      </c>
      <c r="DN66" s="17">
        <f t="shared" si="43"/>
        <v>100</v>
      </c>
      <c r="DO66" s="16" t="str">
        <f t="shared" si="44"/>
        <v>Fail</v>
      </c>
      <c r="DP66" s="36">
        <f>SUM(SUMIF(Survey!EX66:FD66,{"&gt;0","&lt;0"})*{1,-1})</f>
        <v>0</v>
      </c>
      <c r="DQ66">
        <f t="shared" si="45"/>
        <v>0</v>
      </c>
      <c r="DR66" s="17">
        <f t="shared" si="46"/>
        <v>100</v>
      </c>
    </row>
    <row r="67" spans="1:122">
      <c r="A67">
        <v>67</v>
      </c>
      <c r="B67" t="str">
        <f t="shared" si="0"/>
        <v>Pass</v>
      </c>
      <c r="C67" t="str">
        <f>IF(COUNTBLANK(Survey!B67:FE67)=$C$2, "Pass", "Fail")</f>
        <v>Pass</v>
      </c>
      <c r="D67" t="str">
        <f t="shared" si="1"/>
        <v>Fail</v>
      </c>
      <c r="E67" t="str">
        <f>IF(OR(ISBLANK(Survey!AJ67),COUNTIF(G67:BB67,"Fail")),"Fail","Pass")</f>
        <v>Fail</v>
      </c>
      <c r="G67" s="16" t="str">
        <f t="shared" si="2"/>
        <v>Fail</v>
      </c>
      <c r="H67" s="177">
        <f>COUNTBLANK(Survey!B67:D67)+COUNTBLANK(Survey!G67)+COUNTBLANK(Survey!I67)+COUNTBLANK(Survey!K67:M67)+COUNTBLANK(Survey!P67)+COUNTBLANK(Survey!S67:U67)+COUNTBLANK(Survey!Y67:AA67)+COUNTBLANK(Survey!AD67:AE67)+COUNTBLANK(Survey!AI67:AI67)</f>
        <v>18</v>
      </c>
      <c r="I67" s="16" t="str">
        <f t="shared" si="3"/>
        <v>Fail</v>
      </c>
      <c r="J67" t="b">
        <f>IF(Survey!E67="No",TRUE,FALSE)</f>
        <v>0</v>
      </c>
      <c r="K67" s="34">
        <f>LEN(Survey!E67)</f>
        <v>0</v>
      </c>
      <c r="L67" s="16" t="str">
        <f t="shared" si="4"/>
        <v>Fail</v>
      </c>
      <c r="M67" t="b">
        <f>IF(Survey!F67="No",TRUE,FALSE)</f>
        <v>0</v>
      </c>
      <c r="N67" s="33">
        <f>LEN(Survey!F67)</f>
        <v>0</v>
      </c>
      <c r="O67" s="16" t="str">
        <f t="shared" si="5"/>
        <v>Pass</v>
      </c>
      <c r="P67" s="34">
        <f>MOD((LEN(Survey!H67)+2),11)</f>
        <v>2</v>
      </c>
      <c r="Q67" s="33" t="str">
        <f>IF(Survey!$L67="Prospectus fund", "Yes", "No")</f>
        <v>No</v>
      </c>
      <c r="R67" s="16" t="str">
        <f t="shared" si="6"/>
        <v>Pass</v>
      </c>
      <c r="S67" s="34">
        <f>MOD((LEN(Survey!J67)+2),11)</f>
        <v>2</v>
      </c>
      <c r="T67" s="35" t="b">
        <f>IF(OR(Survey!$M67="ETF",Survey!$M67="ETF, alternative mutual fund",Survey!$M67="Closed-end", Survey!$M67="Split share corp", Survey!$I67="Yes"),TRUE,FALSE)</f>
        <v>0</v>
      </c>
      <c r="U67" s="16" t="str">
        <f>IFERROR(IF(AND(OR(X67=Y67,Y67 = "Either"),NOT(ISBLANK(Survey!K67))),"Pass","Fail"),"Pass")</f>
        <v>Fail</v>
      </c>
      <c r="V67" s="36" cm="1">
        <f t="array" ref="V67">SUM(SUMIF(Survey!BZ67:CS67,{"&gt;0","&lt;0"})*{1,-1})</f>
        <v>0</v>
      </c>
      <c r="W67" s="38" cm="1">
        <f t="array" ref="W67">SUM(SUMIF(Survey!CC67,{"&gt;0","&lt;0"})*{1,-1})+SUM(SUMIF(Survey!CM67,{"&gt;0","&lt;0"})*{1,-1})</f>
        <v>0</v>
      </c>
      <c r="X67" s="38">
        <f>Survey!K67</f>
        <v>0</v>
      </c>
      <c r="Y67" s="37" t="str">
        <f t="shared" si="7"/>
        <v>Either</v>
      </c>
      <c r="Z67" s="16" t="str">
        <f t="shared" si="8"/>
        <v>Fail</v>
      </c>
      <c r="AA67" s="67" cm="1">
        <f t="array" ref="AA67">SUM(SUMIF(Survey!BZ67:CS67,{"&gt;0","&lt;0"})*{1,-1})+SUM(SUMIF(Survey!CU67:DN67,{"&gt;0","&lt;0"})*{1,-1})</f>
        <v>0</v>
      </c>
      <c r="AB67" s="67">
        <f>IFERROR(AA67/(Survey!$AV67),0)</f>
        <v>0</v>
      </c>
      <c r="AC67" s="128" t="b">
        <f>IF(OR(Survey!$M67="Alternative strategy or hedge",Survey!$M67="Other, illiquid",Survey!$L67="Prospectus fund"),TRUE,FALSE)</f>
        <v>0</v>
      </c>
      <c r="AD67" s="128" t="b">
        <f>NOT(ISBLANK(Survey!$M67))</f>
        <v>0</v>
      </c>
      <c r="AE67" s="16" t="str">
        <f t="shared" si="9"/>
        <v>Pass</v>
      </c>
      <c r="AF67" s="38" t="b">
        <f>NOT(ISNUMBER(SEARCH("Other",Survey!$P67)))</f>
        <v>1</v>
      </c>
      <c r="AG67" s="37" t="b">
        <f>NOT(ISBLANK(Survey!$Q67))</f>
        <v>0</v>
      </c>
      <c r="AH67" s="16" t="str">
        <f t="shared" si="10"/>
        <v>Pass</v>
      </c>
      <c r="AI67" s="143">
        <f>COUNTBLANK(Survey!$W67)</f>
        <v>1</v>
      </c>
      <c r="AJ67" s="67">
        <f>IF(AND(Survey!L67&lt;&gt;"Exempt fund",OR(Survey!$M67="ETF",Survey!$M67="ETF, alternative mutual fund",Survey!$M67="Mutual fund",Survey!$M67="Alternative mutual fund",Survey!$M67="Money market")),1,0)</f>
        <v>0</v>
      </c>
      <c r="AK67" s="16" t="str">
        <f t="shared" si="11"/>
        <v>Pass</v>
      </c>
      <c r="AL67" s="38" t="b">
        <f>NOT(ISNUMBER(SEARCH("Yes",Survey!$AA67)))</f>
        <v>1</v>
      </c>
      <c r="AM67" s="37" t="b">
        <f>IF(COUNTBLANK(Survey!$AB67:$AC67)=0,TRUE, FALSE)</f>
        <v>0</v>
      </c>
      <c r="AN67" s="16" t="str">
        <f t="shared" si="12"/>
        <v>Pass</v>
      </c>
      <c r="AO67" s="38" t="b">
        <f>NOT(ISNUMBER(SEARCH("Yes",Survey!$AD67)))</f>
        <v>1</v>
      </c>
      <c r="AP67" s="37" t="b">
        <f>NOT(ISBLANK(Survey!$AF67))</f>
        <v>0</v>
      </c>
      <c r="AQ67" s="16" t="str">
        <f t="shared" si="13"/>
        <v>Pass</v>
      </c>
      <c r="AR67" s="38" t="b">
        <f>NOT(OR(ISNUMBER(SEARCH("Other",Survey!$AF67)),ISNUMBER(SEARCH("Multiple",Survey!$AF67))))</f>
        <v>1</v>
      </c>
      <c r="AS67" s="37" t="b">
        <f>NOT(ISBLANK(Survey!$AG67))</f>
        <v>0</v>
      </c>
      <c r="AT67" s="16" t="str">
        <f t="shared" si="14"/>
        <v>Fail</v>
      </c>
      <c r="AU67" s="143">
        <f>IF(ABS(Survey!$AV67)&gt;0, 1,0)</f>
        <v>0</v>
      </c>
      <c r="AV67" s="143">
        <f>IF(COUNTBLANK(Survey!$AJ67)=0,1,0)</f>
        <v>0</v>
      </c>
      <c r="AW67" s="16" t="str">
        <f t="shared" si="15"/>
        <v>Pass</v>
      </c>
      <c r="AX67" s="143">
        <f>IF(ISBLANK(Survey!$AJ67),0,1)</f>
        <v>0</v>
      </c>
      <c r="AY67" s="165">
        <f>COUNTBLANK(Survey!$AK67)</f>
        <v>1</v>
      </c>
      <c r="AZ67" s="16" t="str">
        <f t="shared" si="16"/>
        <v>Pass</v>
      </c>
      <c r="BA67" s="143">
        <f>IF(OR(Survey!$AK67="Closed",ISBLANK(Survey!$AK67)),0,1)</f>
        <v>0</v>
      </c>
      <c r="BB67" s="165">
        <f>IF(ISBLANK(Survey!$AL67),1,0)</f>
        <v>1</v>
      </c>
      <c r="BC67" s="147" t="str" cm="1">
        <f t="array" ref="BC67">IF(OR(IF(OR($BE67+$BF67 = 2, $BG67=1), FALSE, TRUE), AND($BD67:$BD67 = 0)),"Pass","Fail")</f>
        <v>Pass</v>
      </c>
      <c r="BD67" s="143">
        <f>COUNTBLANK(Survey!$AM67:$AO67)</f>
        <v>3</v>
      </c>
      <c r="BE67" s="143">
        <f>IF(Survey!$I67="Yes",1,0)</f>
        <v>0</v>
      </c>
      <c r="BF67" s="143">
        <f>IF(OR(Survey!$M67="Mutual fund",Survey!$M67="Alternative mutual fund",Survey!$M67="Money market"),1,0)</f>
        <v>0</v>
      </c>
      <c r="BG67" s="148">
        <f>IF(OR(Survey!$M67="ETF",Survey!$M67="ETF, alternative mutual fund"),1,0)</f>
        <v>0</v>
      </c>
      <c r="BH67" s="16" t="str">
        <f t="shared" si="17"/>
        <v>Pass</v>
      </c>
      <c r="BI67" s="38" t="b">
        <f>OR(ISNUMBER(SEARCH("Yes",Survey!$AO67)),ISBLANK(Survey!$AO67))</f>
        <v>1</v>
      </c>
      <c r="BJ67" s="67" t="b">
        <f>NOT(ISBLANK(Survey!$AP67))</f>
        <v>0</v>
      </c>
      <c r="BK67" s="16" t="str">
        <f t="shared" si="18"/>
        <v>Pass</v>
      </c>
      <c r="BL67" s="143">
        <f>IF(Survey!$AW67=0, 0,1)</f>
        <v>0</v>
      </c>
      <c r="BM67" s="67">
        <f>Survey!$AQ67</f>
        <v>0</v>
      </c>
      <c r="BN67" s="67">
        <f>IFERROR((Survey!$AX67-ABS(Survey!$AY67)-ABS(Survey!$BD67))/Survey!$AW67,0)</f>
        <v>0</v>
      </c>
      <c r="BO67" s="67">
        <f>IF(AND($BM67&gt;$BN67-0.2,$BM67&lt;$BN67+0.2,ISBLANK(Survey!$AQ67)=FALSE),0,1)</f>
        <v>1</v>
      </c>
      <c r="BP67" s="165">
        <f>IF(ISBLANK(Survey!$AR67),1,0)</f>
        <v>1</v>
      </c>
      <c r="BQ67" s="16" t="str">
        <f t="shared" si="19"/>
        <v>Pass</v>
      </c>
      <c r="BR67" s="143">
        <f>IF(Survey!$AW67=0, 0,1)</f>
        <v>0</v>
      </c>
      <c r="BS67" s="67">
        <f>IF(AND(Survey!$AS67&gt;=0,Survey!$AS67&lt;=0.2,Survey!$AS67&lt;&gt;""),0,1)</f>
        <v>1</v>
      </c>
      <c r="BT67" s="143">
        <f>IF(ISBLANK(Survey!$AT67),1,0)</f>
        <v>1</v>
      </c>
      <c r="BU67" s="16" t="str">
        <f t="shared" si="20"/>
        <v>Fail</v>
      </c>
      <c r="BV67" s="165">
        <f>Survey!$AU67</f>
        <v>0</v>
      </c>
      <c r="BW67" s="16" t="str">
        <f t="shared" si="21"/>
        <v>Pass</v>
      </c>
      <c r="BX67" s="36">
        <f>Survey!$AV67</f>
        <v>0</v>
      </c>
      <c r="BY67" s="176">
        <f>Survey!$AW67+Survey!$AX67-ABS(Survey!$AY67)+ABS(Survey!$AZ67)-ABS(Survey!$BA67)+ABS(Survey!$BB67)-ABS(Survey!$BC67)-ABS(Survey!$BD67)+Survey!$BE67</f>
        <v>0</v>
      </c>
      <c r="BZ67" s="35">
        <f t="shared" si="22"/>
        <v>0</v>
      </c>
      <c r="CA67" s="17">
        <f t="shared" si="23"/>
        <v>0</v>
      </c>
      <c r="CB67" s="16" t="str">
        <f t="shared" si="24"/>
        <v>Pass</v>
      </c>
      <c r="CC67" s="38" t="b">
        <f>IF(ABS(Survey!$BE67)=0,TRUE,FALSE)</f>
        <v>1</v>
      </c>
      <c r="CD67" s="37" t="b">
        <f>NOT(ISBLANK(Survey!$BF67))</f>
        <v>0</v>
      </c>
      <c r="CE67" t="str">
        <f t="shared" si="25"/>
        <v>Fail</v>
      </c>
      <c r="CF67" s="29">
        <f>Survey!$AV67</f>
        <v>0</v>
      </c>
      <c r="CG67" s="29" cm="1">
        <f t="array" ref="CG67">SUM(SUMIF(Survey!BH67:BO67,{"&gt;0","&lt;0"})*{1,-1})-SUM(SUMIF(Survey!BQ67:BX67,{"&gt;0","&lt;0"})*{1,-1})</f>
        <v>0</v>
      </c>
      <c r="CH67" s="35" t="str">
        <f t="shared" si="26"/>
        <v>No holdings</v>
      </c>
      <c r="CI67">
        <f t="shared" si="27"/>
        <v>0</v>
      </c>
      <c r="CJ67" s="16" t="str">
        <f t="shared" si="28"/>
        <v>Fail</v>
      </c>
      <c r="CK67" s="36">
        <f>Survey!$AV67</f>
        <v>0</v>
      </c>
      <c r="CL67" s="36" cm="1">
        <f t="array" ref="CL67">SUM(SUMIF(Survey!BZ67:CS67,{"&gt;0","&lt;0"})*{1,-1})-SUM(SUMIF(Survey!CU67:DN67,{"&gt;0","&lt;0"})*{1,-1})</f>
        <v>0</v>
      </c>
      <c r="CM67" s="35" t="str">
        <f t="shared" si="29"/>
        <v>No holdings</v>
      </c>
      <c r="CN67" s="17">
        <f t="shared" si="30"/>
        <v>0</v>
      </c>
      <c r="CO67" s="16" t="str">
        <f t="shared" si="31"/>
        <v>Pass</v>
      </c>
      <c r="CP67" s="38" t="b">
        <f>IF(ABS(Survey!$CS67)=0,TRUE,FALSE)</f>
        <v>1</v>
      </c>
      <c r="CQ67" s="37" t="b">
        <f>NOT(ISBLANK(Survey!$CT67))</f>
        <v>0</v>
      </c>
      <c r="CR67" s="16" t="str">
        <f t="shared" si="32"/>
        <v>Pass</v>
      </c>
      <c r="CS67" s="38" t="b">
        <f>IF(ABS(Survey!$DN67)=0,TRUE,FALSE)</f>
        <v>1</v>
      </c>
      <c r="CT67" s="37" t="b">
        <f>NOT(ISBLANK(Survey!$DO67))</f>
        <v>0</v>
      </c>
      <c r="CU67" t="str">
        <f t="shared" si="33"/>
        <v>Pass</v>
      </c>
      <c r="CV67" s="29" cm="1">
        <f t="array" ref="CV67">SUM(SUMIF(Survey!CO67,{"&gt;0","&lt;0"})*{1,-1})+SUM(SUMIF(Survey!DJ67,{"&gt;0","&lt;0"})*{1,-1})</f>
        <v>0</v>
      </c>
      <c r="CW67" s="29">
        <f>SUM(SUMIF(Survey!DQ67:DW67,{"&gt;0","&lt;0"})*{1,-1})+SUM(SUMIF(Survey!DY67:EE67,{"&gt;0","&lt;0"})*{1,-1})</f>
        <v>0</v>
      </c>
      <c r="CX67">
        <f t="shared" si="34"/>
        <v>0</v>
      </c>
      <c r="CY67">
        <f t="shared" si="35"/>
        <v>0</v>
      </c>
      <c r="CZ67" s="16" t="str">
        <f t="shared" si="36"/>
        <v>Pass</v>
      </c>
      <c r="DA67" s="38" t="b">
        <f>IF(ABS(Survey!$DW67)=0,TRUE,FALSE)</f>
        <v>1</v>
      </c>
      <c r="DB67" s="37" t="b">
        <f>NOT(ISBLANK(Survey!DX67))</f>
        <v>0</v>
      </c>
      <c r="DC67" s="16" t="str">
        <f t="shared" si="37"/>
        <v>Pass</v>
      </c>
      <c r="DD67" s="38" t="b">
        <f>IF(ABS(Survey!$EE67)=0,TRUE,FALSE)</f>
        <v>1</v>
      </c>
      <c r="DE67" s="37" t="b">
        <f>NOT(ISBLANK(Survey!$EF67))</f>
        <v>0</v>
      </c>
      <c r="DF67" s="16" t="str">
        <f t="shared" si="38"/>
        <v>Fail</v>
      </c>
      <c r="DG67" s="36">
        <f>SUM(SUMIF(Survey!EL67:EN67,{"&gt;0","&lt;0"})*{1,-1})</f>
        <v>0</v>
      </c>
      <c r="DH67">
        <f t="shared" si="39"/>
        <v>0</v>
      </c>
      <c r="DI67">
        <f t="shared" si="40"/>
        <v>100</v>
      </c>
      <c r="DJ67" s="35" t="b">
        <f>IF(OR(Survey!$M67="ETF",Survey!$M67="ETF, alternative mutual fund",Survey!$M67="Closed-end", Survey!$M67="Split share corp"),TRUE,FALSE)</f>
        <v>0</v>
      </c>
      <c r="DK67" s="16" t="str">
        <f t="shared" si="41"/>
        <v>Fail</v>
      </c>
      <c r="DL67" s="36">
        <f>SUM(SUMIF(Survey!EP67:EV67,{"&gt;0","&lt;0"})*{1,-1})</f>
        <v>0</v>
      </c>
      <c r="DM67">
        <f t="shared" si="42"/>
        <v>0</v>
      </c>
      <c r="DN67" s="17">
        <f t="shared" si="43"/>
        <v>100</v>
      </c>
      <c r="DO67" s="16" t="str">
        <f t="shared" si="44"/>
        <v>Fail</v>
      </c>
      <c r="DP67" s="36">
        <f>SUM(SUMIF(Survey!EX67:FD67,{"&gt;0","&lt;0"})*{1,-1})</f>
        <v>0</v>
      </c>
      <c r="DQ67">
        <f t="shared" si="45"/>
        <v>0</v>
      </c>
      <c r="DR67" s="17">
        <f t="shared" si="46"/>
        <v>100</v>
      </c>
    </row>
    <row r="68" spans="1:122">
      <c r="A68">
        <v>68</v>
      </c>
      <c r="B68" t="str">
        <f t="shared" si="0"/>
        <v>Pass</v>
      </c>
      <c r="C68" t="str">
        <f>IF(COUNTBLANK(Survey!B68:FE68)=$C$2, "Pass", "Fail")</f>
        <v>Pass</v>
      </c>
      <c r="D68" t="str">
        <f t="shared" si="1"/>
        <v>Fail</v>
      </c>
      <c r="E68" t="str">
        <f>IF(OR(ISBLANK(Survey!AJ68),COUNTIF(G68:BB68,"Fail")),"Fail","Pass")</f>
        <v>Fail</v>
      </c>
      <c r="G68" s="16" t="str">
        <f t="shared" si="2"/>
        <v>Fail</v>
      </c>
      <c r="H68" s="177">
        <f>COUNTBLANK(Survey!B68:D68)+COUNTBLANK(Survey!G68)+COUNTBLANK(Survey!I68)+COUNTBLANK(Survey!K68:M68)+COUNTBLANK(Survey!P68)+COUNTBLANK(Survey!S68:U68)+COUNTBLANK(Survey!Y68:AA68)+COUNTBLANK(Survey!AD68:AE68)+COUNTBLANK(Survey!AI68:AI68)</f>
        <v>18</v>
      </c>
      <c r="I68" s="16" t="str">
        <f t="shared" si="3"/>
        <v>Fail</v>
      </c>
      <c r="J68" t="b">
        <f>IF(Survey!E68="No",TRUE,FALSE)</f>
        <v>0</v>
      </c>
      <c r="K68" s="34">
        <f>LEN(Survey!E68)</f>
        <v>0</v>
      </c>
      <c r="L68" s="16" t="str">
        <f t="shared" si="4"/>
        <v>Fail</v>
      </c>
      <c r="M68" t="b">
        <f>IF(Survey!F68="No",TRUE,FALSE)</f>
        <v>0</v>
      </c>
      <c r="N68" s="33">
        <f>LEN(Survey!F68)</f>
        <v>0</v>
      </c>
      <c r="O68" s="16" t="str">
        <f t="shared" si="5"/>
        <v>Pass</v>
      </c>
      <c r="P68" s="34">
        <f>MOD((LEN(Survey!H68)+2),11)</f>
        <v>2</v>
      </c>
      <c r="Q68" s="33" t="str">
        <f>IF(Survey!$L68="Prospectus fund", "Yes", "No")</f>
        <v>No</v>
      </c>
      <c r="R68" s="16" t="str">
        <f t="shared" si="6"/>
        <v>Pass</v>
      </c>
      <c r="S68" s="34">
        <f>MOD((LEN(Survey!J68)+2),11)</f>
        <v>2</v>
      </c>
      <c r="T68" s="35" t="b">
        <f>IF(OR(Survey!$M68="ETF",Survey!$M68="ETF, alternative mutual fund",Survey!$M68="Closed-end", Survey!$M68="Split share corp", Survey!$I68="Yes"),TRUE,FALSE)</f>
        <v>0</v>
      </c>
      <c r="U68" s="16" t="str">
        <f>IFERROR(IF(AND(OR(X68=Y68,Y68 = "Either"),NOT(ISBLANK(Survey!K68))),"Pass","Fail"),"Pass")</f>
        <v>Fail</v>
      </c>
      <c r="V68" s="36" cm="1">
        <f t="array" ref="V68">SUM(SUMIF(Survey!BZ68:CS68,{"&gt;0","&lt;0"})*{1,-1})</f>
        <v>0</v>
      </c>
      <c r="W68" s="38" cm="1">
        <f t="array" ref="W68">SUM(SUMIF(Survey!CC68,{"&gt;0","&lt;0"})*{1,-1})+SUM(SUMIF(Survey!CM68,{"&gt;0","&lt;0"})*{1,-1})</f>
        <v>0</v>
      </c>
      <c r="X68" s="38">
        <f>Survey!K68</f>
        <v>0</v>
      </c>
      <c r="Y68" s="37" t="str">
        <f t="shared" si="7"/>
        <v>Either</v>
      </c>
      <c r="Z68" s="16" t="str">
        <f t="shared" si="8"/>
        <v>Fail</v>
      </c>
      <c r="AA68" s="67" cm="1">
        <f t="array" ref="AA68">SUM(SUMIF(Survey!BZ68:CS68,{"&gt;0","&lt;0"})*{1,-1})+SUM(SUMIF(Survey!CU68:DN68,{"&gt;0","&lt;0"})*{1,-1})</f>
        <v>0</v>
      </c>
      <c r="AB68" s="67">
        <f>IFERROR(AA68/(Survey!$AV68),0)</f>
        <v>0</v>
      </c>
      <c r="AC68" s="128" t="b">
        <f>IF(OR(Survey!$M68="Alternative strategy or hedge",Survey!$M68="Other, illiquid",Survey!$L68="Prospectus fund"),TRUE,FALSE)</f>
        <v>0</v>
      </c>
      <c r="AD68" s="128" t="b">
        <f>NOT(ISBLANK(Survey!$M68))</f>
        <v>0</v>
      </c>
      <c r="AE68" s="16" t="str">
        <f t="shared" si="9"/>
        <v>Pass</v>
      </c>
      <c r="AF68" s="38" t="b">
        <f>NOT(ISNUMBER(SEARCH("Other",Survey!$P68)))</f>
        <v>1</v>
      </c>
      <c r="AG68" s="37" t="b">
        <f>NOT(ISBLANK(Survey!$Q68))</f>
        <v>0</v>
      </c>
      <c r="AH68" s="16" t="str">
        <f t="shared" si="10"/>
        <v>Pass</v>
      </c>
      <c r="AI68" s="143">
        <f>COUNTBLANK(Survey!$W68)</f>
        <v>1</v>
      </c>
      <c r="AJ68" s="67">
        <f>IF(AND(Survey!L68&lt;&gt;"Exempt fund",OR(Survey!$M68="ETF",Survey!$M68="ETF, alternative mutual fund",Survey!$M68="Mutual fund",Survey!$M68="Alternative mutual fund",Survey!$M68="Money market")),1,0)</f>
        <v>0</v>
      </c>
      <c r="AK68" s="16" t="str">
        <f t="shared" si="11"/>
        <v>Pass</v>
      </c>
      <c r="AL68" s="38" t="b">
        <f>NOT(ISNUMBER(SEARCH("Yes",Survey!$AA68)))</f>
        <v>1</v>
      </c>
      <c r="AM68" s="37" t="b">
        <f>IF(COUNTBLANK(Survey!$AB68:$AC68)=0,TRUE, FALSE)</f>
        <v>0</v>
      </c>
      <c r="AN68" s="16" t="str">
        <f t="shared" si="12"/>
        <v>Pass</v>
      </c>
      <c r="AO68" s="38" t="b">
        <f>NOT(ISNUMBER(SEARCH("Yes",Survey!$AD68)))</f>
        <v>1</v>
      </c>
      <c r="AP68" s="37" t="b">
        <f>NOT(ISBLANK(Survey!$AF68))</f>
        <v>0</v>
      </c>
      <c r="AQ68" s="16" t="str">
        <f t="shared" si="13"/>
        <v>Pass</v>
      </c>
      <c r="AR68" s="38" t="b">
        <f>NOT(OR(ISNUMBER(SEARCH("Other",Survey!$AF68)),ISNUMBER(SEARCH("Multiple",Survey!$AF68))))</f>
        <v>1</v>
      </c>
      <c r="AS68" s="37" t="b">
        <f>NOT(ISBLANK(Survey!$AG68))</f>
        <v>0</v>
      </c>
      <c r="AT68" s="16" t="str">
        <f t="shared" si="14"/>
        <v>Fail</v>
      </c>
      <c r="AU68" s="143">
        <f>IF(ABS(Survey!$AV68)&gt;0, 1,0)</f>
        <v>0</v>
      </c>
      <c r="AV68" s="143">
        <f>IF(COUNTBLANK(Survey!$AJ68)=0,1,0)</f>
        <v>0</v>
      </c>
      <c r="AW68" s="16" t="str">
        <f t="shared" si="15"/>
        <v>Pass</v>
      </c>
      <c r="AX68" s="143">
        <f>IF(ISBLANK(Survey!$AJ68),0,1)</f>
        <v>0</v>
      </c>
      <c r="AY68" s="165">
        <f>COUNTBLANK(Survey!$AK68)</f>
        <v>1</v>
      </c>
      <c r="AZ68" s="16" t="str">
        <f t="shared" si="16"/>
        <v>Pass</v>
      </c>
      <c r="BA68" s="143">
        <f>IF(OR(Survey!$AK68="Closed",ISBLANK(Survey!$AK68)),0,1)</f>
        <v>0</v>
      </c>
      <c r="BB68" s="165">
        <f>IF(ISBLANK(Survey!$AL68),1,0)</f>
        <v>1</v>
      </c>
      <c r="BC68" s="147" t="str" cm="1">
        <f t="array" ref="BC68">IF(OR(IF(OR($BE68+$BF68 = 2, $BG68=1), FALSE, TRUE), AND($BD68:$BD68 = 0)),"Pass","Fail")</f>
        <v>Pass</v>
      </c>
      <c r="BD68" s="143">
        <f>COUNTBLANK(Survey!$AM68:$AO68)</f>
        <v>3</v>
      </c>
      <c r="BE68" s="143">
        <f>IF(Survey!$I68="Yes",1,0)</f>
        <v>0</v>
      </c>
      <c r="BF68" s="143">
        <f>IF(OR(Survey!$M68="Mutual fund",Survey!$M68="Alternative mutual fund",Survey!$M68="Money market"),1,0)</f>
        <v>0</v>
      </c>
      <c r="BG68" s="148">
        <f>IF(OR(Survey!$M68="ETF",Survey!$M68="ETF, alternative mutual fund"),1,0)</f>
        <v>0</v>
      </c>
      <c r="BH68" s="16" t="str">
        <f t="shared" si="17"/>
        <v>Pass</v>
      </c>
      <c r="BI68" s="38" t="b">
        <f>OR(ISNUMBER(SEARCH("Yes",Survey!$AO68)),ISBLANK(Survey!$AO68))</f>
        <v>1</v>
      </c>
      <c r="BJ68" s="67" t="b">
        <f>NOT(ISBLANK(Survey!$AP68))</f>
        <v>0</v>
      </c>
      <c r="BK68" s="16" t="str">
        <f t="shared" si="18"/>
        <v>Pass</v>
      </c>
      <c r="BL68" s="143">
        <f>IF(Survey!$AW68=0, 0,1)</f>
        <v>0</v>
      </c>
      <c r="BM68" s="67">
        <f>Survey!$AQ68</f>
        <v>0</v>
      </c>
      <c r="BN68" s="67">
        <f>IFERROR((Survey!$AX68-ABS(Survey!$AY68)-ABS(Survey!$BD68))/Survey!$AW68,0)</f>
        <v>0</v>
      </c>
      <c r="BO68" s="67">
        <f>IF(AND($BM68&gt;$BN68-0.2,$BM68&lt;$BN68+0.2,ISBLANK(Survey!$AQ68)=FALSE),0,1)</f>
        <v>1</v>
      </c>
      <c r="BP68" s="165">
        <f>IF(ISBLANK(Survey!$AR68),1,0)</f>
        <v>1</v>
      </c>
      <c r="BQ68" s="16" t="str">
        <f t="shared" si="19"/>
        <v>Pass</v>
      </c>
      <c r="BR68" s="143">
        <f>IF(Survey!$AW68=0, 0,1)</f>
        <v>0</v>
      </c>
      <c r="BS68" s="67">
        <f>IF(AND(Survey!$AS68&gt;=0,Survey!$AS68&lt;=0.2,Survey!$AS68&lt;&gt;""),0,1)</f>
        <v>1</v>
      </c>
      <c r="BT68" s="143">
        <f>IF(ISBLANK(Survey!$AT68),1,0)</f>
        <v>1</v>
      </c>
      <c r="BU68" s="16" t="str">
        <f t="shared" si="20"/>
        <v>Fail</v>
      </c>
      <c r="BV68" s="165">
        <f>Survey!$AU68</f>
        <v>0</v>
      </c>
      <c r="BW68" s="16" t="str">
        <f t="shared" si="21"/>
        <v>Pass</v>
      </c>
      <c r="BX68" s="36">
        <f>Survey!$AV68</f>
        <v>0</v>
      </c>
      <c r="BY68" s="176">
        <f>Survey!$AW68+Survey!$AX68-ABS(Survey!$AY68)+ABS(Survey!$AZ68)-ABS(Survey!$BA68)+ABS(Survey!$BB68)-ABS(Survey!$BC68)-ABS(Survey!$BD68)+Survey!$BE68</f>
        <v>0</v>
      </c>
      <c r="BZ68" s="35">
        <f t="shared" si="22"/>
        <v>0</v>
      </c>
      <c r="CA68" s="17">
        <f t="shared" si="23"/>
        <v>0</v>
      </c>
      <c r="CB68" s="16" t="str">
        <f t="shared" si="24"/>
        <v>Pass</v>
      </c>
      <c r="CC68" s="38" t="b">
        <f>IF(ABS(Survey!$BE68)=0,TRUE,FALSE)</f>
        <v>1</v>
      </c>
      <c r="CD68" s="37" t="b">
        <f>NOT(ISBLANK(Survey!$BF68))</f>
        <v>0</v>
      </c>
      <c r="CE68" t="str">
        <f t="shared" si="25"/>
        <v>Fail</v>
      </c>
      <c r="CF68" s="29">
        <f>Survey!$AV68</f>
        <v>0</v>
      </c>
      <c r="CG68" s="29" cm="1">
        <f t="array" ref="CG68">SUM(SUMIF(Survey!BH68:BO68,{"&gt;0","&lt;0"})*{1,-1})-SUM(SUMIF(Survey!BQ68:BX68,{"&gt;0","&lt;0"})*{1,-1})</f>
        <v>0</v>
      </c>
      <c r="CH68" s="35" t="str">
        <f t="shared" si="26"/>
        <v>No holdings</v>
      </c>
      <c r="CI68">
        <f t="shared" si="27"/>
        <v>0</v>
      </c>
      <c r="CJ68" s="16" t="str">
        <f t="shared" si="28"/>
        <v>Fail</v>
      </c>
      <c r="CK68" s="36">
        <f>Survey!$AV68</f>
        <v>0</v>
      </c>
      <c r="CL68" s="36" cm="1">
        <f t="array" ref="CL68">SUM(SUMIF(Survey!BZ68:CS68,{"&gt;0","&lt;0"})*{1,-1})-SUM(SUMIF(Survey!CU68:DN68,{"&gt;0","&lt;0"})*{1,-1})</f>
        <v>0</v>
      </c>
      <c r="CM68" s="35" t="str">
        <f t="shared" si="29"/>
        <v>No holdings</v>
      </c>
      <c r="CN68" s="17">
        <f t="shared" si="30"/>
        <v>0</v>
      </c>
      <c r="CO68" s="16" t="str">
        <f t="shared" si="31"/>
        <v>Pass</v>
      </c>
      <c r="CP68" s="38" t="b">
        <f>IF(ABS(Survey!$CS68)=0,TRUE,FALSE)</f>
        <v>1</v>
      </c>
      <c r="CQ68" s="37" t="b">
        <f>NOT(ISBLANK(Survey!$CT68))</f>
        <v>0</v>
      </c>
      <c r="CR68" s="16" t="str">
        <f t="shared" si="32"/>
        <v>Pass</v>
      </c>
      <c r="CS68" s="38" t="b">
        <f>IF(ABS(Survey!$DN68)=0,TRUE,FALSE)</f>
        <v>1</v>
      </c>
      <c r="CT68" s="37" t="b">
        <f>NOT(ISBLANK(Survey!$DO68))</f>
        <v>0</v>
      </c>
      <c r="CU68" t="str">
        <f t="shared" si="33"/>
        <v>Pass</v>
      </c>
      <c r="CV68" s="29" cm="1">
        <f t="array" ref="CV68">SUM(SUMIF(Survey!CO68,{"&gt;0","&lt;0"})*{1,-1})+SUM(SUMIF(Survey!DJ68,{"&gt;0","&lt;0"})*{1,-1})</f>
        <v>0</v>
      </c>
      <c r="CW68" s="29">
        <f>SUM(SUMIF(Survey!DQ68:DW68,{"&gt;0","&lt;0"})*{1,-1})+SUM(SUMIF(Survey!DY68:EE68,{"&gt;0","&lt;0"})*{1,-1})</f>
        <v>0</v>
      </c>
      <c r="CX68">
        <f t="shared" si="34"/>
        <v>0</v>
      </c>
      <c r="CY68">
        <f t="shared" si="35"/>
        <v>0</v>
      </c>
      <c r="CZ68" s="16" t="str">
        <f t="shared" si="36"/>
        <v>Pass</v>
      </c>
      <c r="DA68" s="38" t="b">
        <f>IF(ABS(Survey!$DW68)=0,TRUE,FALSE)</f>
        <v>1</v>
      </c>
      <c r="DB68" s="37" t="b">
        <f>NOT(ISBLANK(Survey!DX68))</f>
        <v>0</v>
      </c>
      <c r="DC68" s="16" t="str">
        <f t="shared" si="37"/>
        <v>Pass</v>
      </c>
      <c r="DD68" s="38" t="b">
        <f>IF(ABS(Survey!$EE68)=0,TRUE,FALSE)</f>
        <v>1</v>
      </c>
      <c r="DE68" s="37" t="b">
        <f>NOT(ISBLANK(Survey!$EF68))</f>
        <v>0</v>
      </c>
      <c r="DF68" s="16" t="str">
        <f t="shared" si="38"/>
        <v>Fail</v>
      </c>
      <c r="DG68" s="36">
        <f>SUM(SUMIF(Survey!EL68:EN68,{"&gt;0","&lt;0"})*{1,-1})</f>
        <v>0</v>
      </c>
      <c r="DH68">
        <f t="shared" si="39"/>
        <v>0</v>
      </c>
      <c r="DI68">
        <f t="shared" si="40"/>
        <v>100</v>
      </c>
      <c r="DJ68" s="35" t="b">
        <f>IF(OR(Survey!$M68="ETF",Survey!$M68="ETF, alternative mutual fund",Survey!$M68="Closed-end", Survey!$M68="Split share corp"),TRUE,FALSE)</f>
        <v>0</v>
      </c>
      <c r="DK68" s="16" t="str">
        <f t="shared" si="41"/>
        <v>Fail</v>
      </c>
      <c r="DL68" s="36">
        <f>SUM(SUMIF(Survey!EP68:EV68,{"&gt;0","&lt;0"})*{1,-1})</f>
        <v>0</v>
      </c>
      <c r="DM68">
        <f t="shared" si="42"/>
        <v>0</v>
      </c>
      <c r="DN68" s="17">
        <f t="shared" si="43"/>
        <v>100</v>
      </c>
      <c r="DO68" s="16" t="str">
        <f t="shared" si="44"/>
        <v>Fail</v>
      </c>
      <c r="DP68" s="36">
        <f>SUM(SUMIF(Survey!EX68:FD68,{"&gt;0","&lt;0"})*{1,-1})</f>
        <v>0</v>
      </c>
      <c r="DQ68">
        <f t="shared" si="45"/>
        <v>0</v>
      </c>
      <c r="DR68" s="17">
        <f t="shared" si="46"/>
        <v>100</v>
      </c>
    </row>
    <row r="69" spans="1:122">
      <c r="A69">
        <v>69</v>
      </c>
      <c r="B69" t="str">
        <f t="shared" si="0"/>
        <v>Pass</v>
      </c>
      <c r="C69" t="str">
        <f>IF(COUNTBLANK(Survey!B69:FE69)=$C$2, "Pass", "Fail")</f>
        <v>Pass</v>
      </c>
      <c r="D69" t="str">
        <f t="shared" ref="D69:D132" si="47">IF(COUNTIF(G69:DR69,"Fail"),"Fail","Pass")</f>
        <v>Fail</v>
      </c>
      <c r="E69" t="str">
        <f>IF(OR(ISBLANK(Survey!AJ69),COUNTIF(G69:BB69,"Fail")),"Fail","Pass")</f>
        <v>Fail</v>
      </c>
      <c r="G69" s="16" t="str">
        <f t="shared" ref="G69:G132" si="48">IF(H69=0,"Pass","Fail")</f>
        <v>Fail</v>
      </c>
      <c r="H69" s="177">
        <f>COUNTBLANK(Survey!B69:D69)+COUNTBLANK(Survey!G69)+COUNTBLANK(Survey!I69)+COUNTBLANK(Survey!K69:M69)+COUNTBLANK(Survey!P69)+COUNTBLANK(Survey!S69:U69)+COUNTBLANK(Survey!Y69:AA69)+COUNTBLANK(Survey!AD69:AE69)+COUNTBLANK(Survey!AI69:AI69)</f>
        <v>18</v>
      </c>
      <c r="I69" s="16" t="str">
        <f t="shared" ref="I69:I132" si="49">IF(OR(K69=20, J69=TRUE),"Pass","Fail")</f>
        <v>Fail</v>
      </c>
      <c r="J69" t="b">
        <f>IF(Survey!E69="No",TRUE,FALSE)</f>
        <v>0</v>
      </c>
      <c r="K69" s="34">
        <f>LEN(Survey!E69)</f>
        <v>0</v>
      </c>
      <c r="L69" s="16" t="str">
        <f t="shared" ref="L69:L132" si="50">IF(OR(N69=20, M69=TRUE),"Pass","Fail")</f>
        <v>Fail</v>
      </c>
      <c r="M69" t="b">
        <f>IF(Survey!F69="No",TRUE,FALSE)</f>
        <v>0</v>
      </c>
      <c r="N69" s="33">
        <f>LEN(Survey!F69)</f>
        <v>0</v>
      </c>
      <c r="O69" s="16" t="str">
        <f t="shared" ref="O69:O132" si="51">IF(OR(P69=0, Q69="No"),"Pass","Fail")</f>
        <v>Pass</v>
      </c>
      <c r="P69" s="34">
        <f>MOD((LEN(Survey!H69)+2),11)</f>
        <v>2</v>
      </c>
      <c r="Q69" s="33" t="str">
        <f>IF(Survey!$L69="Prospectus fund", "Yes", "No")</f>
        <v>No</v>
      </c>
      <c r="R69" s="16" t="str">
        <f t="shared" ref="R69:R132" si="52">IFERROR(IF(OR(S69=0, T69=FALSE),"Pass","Fail"),"Pass")</f>
        <v>Pass</v>
      </c>
      <c r="S69" s="34">
        <f>MOD((LEN(Survey!J69)+2),11)</f>
        <v>2</v>
      </c>
      <c r="T69" s="35" t="b">
        <f>IF(OR(Survey!$M69="ETF",Survey!$M69="ETF, alternative mutual fund",Survey!$M69="Closed-end", Survey!$M69="Split share corp", Survey!$I69="Yes"),TRUE,FALSE)</f>
        <v>0</v>
      </c>
      <c r="U69" s="16" t="str">
        <f>IFERROR(IF(AND(OR(X69=Y69,Y69 = "Either"),NOT(ISBLANK(Survey!K69))),"Pass","Fail"),"Pass")</f>
        <v>Fail</v>
      </c>
      <c r="V69" s="36" cm="1">
        <f t="array" ref="V69">SUM(SUMIF(Survey!BZ69:CS69,{"&gt;0","&lt;0"})*{1,-1})</f>
        <v>0</v>
      </c>
      <c r="W69" s="38" cm="1">
        <f t="array" ref="W69">SUM(SUMIF(Survey!CC69,{"&gt;0","&lt;0"})*{1,-1})+SUM(SUMIF(Survey!CM69,{"&gt;0","&lt;0"})*{1,-1})</f>
        <v>0</v>
      </c>
      <c r="X69" s="38">
        <f>Survey!K69</f>
        <v>0</v>
      </c>
      <c r="Y69" s="37" t="str">
        <f t="shared" ref="Y69:Y132" si="53">IFERROR(IF(W69/V69 &gt; 0.65, "Fund of funds", IF(W69/V69 &lt; 0.35,"Stand-alone","Either")),"Either")</f>
        <v>Either</v>
      </c>
      <c r="Z69" s="16" t="str">
        <f t="shared" ref="Z69:Z132" si="54">IF(AND(AD69=TRUE,OR(AB69&lt;=2, AC69=TRUE)),"Pass","Fail")</f>
        <v>Fail</v>
      </c>
      <c r="AA69" s="67" cm="1">
        <f t="array" ref="AA69">SUM(SUMIF(Survey!BZ69:CS69,{"&gt;0","&lt;0"})*{1,-1})+SUM(SUMIF(Survey!CU69:DN69,{"&gt;0","&lt;0"})*{1,-1})</f>
        <v>0</v>
      </c>
      <c r="AB69" s="67">
        <f>IFERROR(AA69/(Survey!$AV69),0)</f>
        <v>0</v>
      </c>
      <c r="AC69" s="128" t="b">
        <f>IF(OR(Survey!$M69="Alternative strategy or hedge",Survey!$M69="Other, illiquid",Survey!$L69="Prospectus fund"),TRUE,FALSE)</f>
        <v>0</v>
      </c>
      <c r="AD69" s="128" t="b">
        <f>NOT(ISBLANK(Survey!$M69))</f>
        <v>0</v>
      </c>
      <c r="AE69" s="16" t="str">
        <f t="shared" ref="AE69:AE132" si="55">IF(OR(AF69=TRUE, AG69=TRUE),"Pass","Fail")</f>
        <v>Pass</v>
      </c>
      <c r="AF69" s="38" t="b">
        <f>NOT(ISNUMBER(SEARCH("Other",Survey!$P69)))</f>
        <v>1</v>
      </c>
      <c r="AG69" s="37" t="b">
        <f>NOT(ISBLANK(Survey!$Q69))</f>
        <v>0</v>
      </c>
      <c r="AH69" s="16" t="str">
        <f t="shared" ref="AH69:AH132" si="56">IF(OR(AI69=0, AJ69=0),"Pass","Fail")</f>
        <v>Pass</v>
      </c>
      <c r="AI69" s="143">
        <f>COUNTBLANK(Survey!$W69)</f>
        <v>1</v>
      </c>
      <c r="AJ69" s="67">
        <f>IF(AND(Survey!L69&lt;&gt;"Exempt fund",OR(Survey!$M69="ETF",Survey!$M69="ETF, alternative mutual fund",Survey!$M69="Mutual fund",Survey!$M69="Alternative mutual fund",Survey!$M69="Money market")),1,0)</f>
        <v>0</v>
      </c>
      <c r="AK69" s="16" t="str">
        <f t="shared" ref="AK69:AK132" si="57">IF(OR(AL69=TRUE, AM69=TRUE),"Pass","Fail")</f>
        <v>Pass</v>
      </c>
      <c r="AL69" s="38" t="b">
        <f>NOT(ISNUMBER(SEARCH("Yes",Survey!$AA69)))</f>
        <v>1</v>
      </c>
      <c r="AM69" s="37" t="b">
        <f>IF(COUNTBLANK(Survey!$AB69:$AC69)=0,TRUE, FALSE)</f>
        <v>0</v>
      </c>
      <c r="AN69" s="16" t="str">
        <f t="shared" ref="AN69:AN132" si="58">IF(OR(AO69=TRUE, AP69=TRUE),"Pass","Fail")</f>
        <v>Pass</v>
      </c>
      <c r="AO69" s="38" t="b">
        <f>NOT(ISNUMBER(SEARCH("Yes",Survey!$AD69)))</f>
        <v>1</v>
      </c>
      <c r="AP69" s="37" t="b">
        <f>NOT(ISBLANK(Survey!$AF69))</f>
        <v>0</v>
      </c>
      <c r="AQ69" s="16" t="str">
        <f t="shared" ref="AQ69:AQ132" si="59">IF(OR(AR69=TRUE, AS69=TRUE),"Pass","Fail")</f>
        <v>Pass</v>
      </c>
      <c r="AR69" s="38" t="b">
        <f>NOT(OR(ISNUMBER(SEARCH("Other",Survey!$AF69)),ISNUMBER(SEARCH("Multiple",Survey!$AF69))))</f>
        <v>1</v>
      </c>
      <c r="AS69" s="37" t="b">
        <f>NOT(ISBLANK(Survey!$AG69))</f>
        <v>0</v>
      </c>
      <c r="AT69" s="16" t="str">
        <f t="shared" ref="AT69:AT132" si="60">IF(OR(AND(AU69=1, AV69=0), AND(AU69=0, AV69=1)),"Pass","Fail")</f>
        <v>Fail</v>
      </c>
      <c r="AU69" s="143">
        <f>IF(ABS(Survey!$AV69)&gt;0, 1,0)</f>
        <v>0</v>
      </c>
      <c r="AV69" s="143">
        <f>IF(COUNTBLANK(Survey!$AJ69)=0,1,0)</f>
        <v>0</v>
      </c>
      <c r="AW69" s="16" t="str">
        <f t="shared" ref="AW69:AW132" si="61">IF(OR(AX69=0, AY69=0),"Pass","Fail")</f>
        <v>Pass</v>
      </c>
      <c r="AX69" s="143">
        <f>IF(ISBLANK(Survey!$AJ69),0,1)</f>
        <v>0</v>
      </c>
      <c r="AY69" s="165">
        <f>COUNTBLANK(Survey!$AK69)</f>
        <v>1</v>
      </c>
      <c r="AZ69" s="16" t="str">
        <f t="shared" ref="AZ69:AZ132" si="62">IF(OR(BA69=0, BB69=0),"Pass","Fail")</f>
        <v>Pass</v>
      </c>
      <c r="BA69" s="143">
        <f>IF(OR(Survey!$AK69="Closed",ISBLANK(Survey!$AK69)),0,1)</f>
        <v>0</v>
      </c>
      <c r="BB69" s="165">
        <f>IF(ISBLANK(Survey!$AL69),1,0)</f>
        <v>1</v>
      </c>
      <c r="BC69" s="147" t="str" cm="1">
        <f t="array" ref="BC69">IF(OR(IF(OR($BE69+$BF69 = 2, $BG69=1), FALSE, TRUE), AND($BD69:$BD69 = 0)),"Pass","Fail")</f>
        <v>Pass</v>
      </c>
      <c r="BD69" s="143">
        <f>COUNTBLANK(Survey!$AM69:$AO69)</f>
        <v>3</v>
      </c>
      <c r="BE69" s="143">
        <f>IF(Survey!$I69="Yes",1,0)</f>
        <v>0</v>
      </c>
      <c r="BF69" s="143">
        <f>IF(OR(Survey!$M69="Mutual fund",Survey!$M69="Alternative mutual fund",Survey!$M69="Money market"),1,0)</f>
        <v>0</v>
      </c>
      <c r="BG69" s="148">
        <f>IF(OR(Survey!$M69="ETF",Survey!$M69="ETF, alternative mutual fund"),1,0)</f>
        <v>0</v>
      </c>
      <c r="BH69" s="16" t="str">
        <f t="shared" ref="BH69:BH132" si="63">IF(OR(BI69=TRUE, BJ69=TRUE),"Pass","Fail")</f>
        <v>Pass</v>
      </c>
      <c r="BI69" s="38" t="b">
        <f>OR(ISNUMBER(SEARCH("Yes",Survey!$AO69)),ISBLANK(Survey!$AO69))</f>
        <v>1</v>
      </c>
      <c r="BJ69" s="67" t="b">
        <f>NOT(ISBLANK(Survey!$AP69))</f>
        <v>0</v>
      </c>
      <c r="BK69" s="16" t="str">
        <f t="shared" ref="BK69:BK132" si="64">IF(OR(BL69=0, BO69=0, BP69=0),"Pass","Fail")</f>
        <v>Pass</v>
      </c>
      <c r="BL69" s="143">
        <f>IF(Survey!$AW69=0, 0,1)</f>
        <v>0</v>
      </c>
      <c r="BM69" s="67">
        <f>Survey!$AQ69</f>
        <v>0</v>
      </c>
      <c r="BN69" s="67">
        <f>IFERROR((Survey!$AX69-ABS(Survey!$AY69)-ABS(Survey!$BD69))/Survey!$AW69,0)</f>
        <v>0</v>
      </c>
      <c r="BO69" s="67">
        <f>IF(AND($BM69&gt;$BN69-0.2,$BM69&lt;$BN69+0.2,ISBLANK(Survey!$AQ69)=FALSE),0,1)</f>
        <v>1</v>
      </c>
      <c r="BP69" s="165">
        <f>IF(ISBLANK(Survey!$AR69),1,0)</f>
        <v>1</v>
      </c>
      <c r="BQ69" s="16" t="str">
        <f t="shared" ref="BQ69:BQ132" si="65">IF(OR($BR69=0, $BS69=0,$BT69=0),"Pass","Fail")</f>
        <v>Pass</v>
      </c>
      <c r="BR69" s="143">
        <f>IF(Survey!$AW69=0, 0,1)</f>
        <v>0</v>
      </c>
      <c r="BS69" s="67">
        <f>IF(AND(Survey!$AS69&gt;=0,Survey!$AS69&lt;=0.2,Survey!$AS69&lt;&gt;""),0,1)</f>
        <v>1</v>
      </c>
      <c r="BT69" s="143">
        <f>IF(ISBLANK(Survey!$AT69),1,0)</f>
        <v>1</v>
      </c>
      <c r="BU69" s="16" t="str">
        <f t="shared" ref="BU69:BU132" si="66">IF(OR(BV69="CAD",BV69="USD"),"Pass","Fail")</f>
        <v>Fail</v>
      </c>
      <c r="BV69" s="165">
        <f>Survey!$AU69</f>
        <v>0</v>
      </c>
      <c r="BW69" s="16" t="str">
        <f t="shared" ref="BW69:BW132" si="67">IF(OR(CA69=0,AND(BZ69&gt;=0.99,BZ69&lt;=1.01)),"Pass","Fail")</f>
        <v>Pass</v>
      </c>
      <c r="BX69" s="36">
        <f>Survey!$AV69</f>
        <v>0</v>
      </c>
      <c r="BY69" s="176">
        <f>Survey!$AW69+Survey!$AX69-ABS(Survey!$AY69)+ABS(Survey!$AZ69)-ABS(Survey!$BA69)+ABS(Survey!$BB69)-ABS(Survey!$BC69)-ABS(Survey!$BD69)+Survey!$BE69</f>
        <v>0</v>
      </c>
      <c r="BZ69" s="35">
        <f t="shared" ref="BZ69:BZ132" si="68">IFERROR(BX69/BY69,0)</f>
        <v>0</v>
      </c>
      <c r="CA69" s="17">
        <f t="shared" ref="CA69:CA132" si="69">BX69-BY69</f>
        <v>0</v>
      </c>
      <c r="CB69" s="16" t="str">
        <f t="shared" ref="CB69:CB132" si="70">IF(OR(CC69=TRUE, CD69=TRUE),"Pass","Fail")</f>
        <v>Pass</v>
      </c>
      <c r="CC69" s="38" t="b">
        <f>IF(ABS(Survey!$BE69)=0,TRUE,FALSE)</f>
        <v>1</v>
      </c>
      <c r="CD69" s="37" t="b">
        <f>NOT(ISBLANK(Survey!$BF69))</f>
        <v>0</v>
      </c>
      <c r="CE69" t="str">
        <f t="shared" ref="CE69:CE132" si="71">IF(AND(CH69&gt;=0.99,CH69&lt;=1.01),"Pass","Fail")</f>
        <v>Fail</v>
      </c>
      <c r="CF69" s="29">
        <f>Survey!$AV69</f>
        <v>0</v>
      </c>
      <c r="CG69" s="29" cm="1">
        <f t="array" ref="CG69">SUM(SUMIF(Survey!BH69:BO69,{"&gt;0","&lt;0"})*{1,-1})-SUM(SUMIF(Survey!BQ69:BX69,{"&gt;0","&lt;0"})*{1,-1})</f>
        <v>0</v>
      </c>
      <c r="CH69" s="35" t="str">
        <f t="shared" ref="CH69:CH132" si="72">IF(CG69=0,"No holdings",CF69/CG69)</f>
        <v>No holdings</v>
      </c>
      <c r="CI69">
        <f t="shared" ref="CI69:CI132" si="73">CF69-CG69</f>
        <v>0</v>
      </c>
      <c r="CJ69" s="16" t="str">
        <f t="shared" ref="CJ69:CJ132" si="74">IF(AND(CM69&gt;=0.99,CM69&lt;=1.01),"Pass","Fail")</f>
        <v>Fail</v>
      </c>
      <c r="CK69" s="36">
        <f>Survey!$AV69</f>
        <v>0</v>
      </c>
      <c r="CL69" s="36" cm="1">
        <f t="array" ref="CL69">SUM(SUMIF(Survey!BZ69:CS69,{"&gt;0","&lt;0"})*{1,-1})-SUM(SUMIF(Survey!CU69:DN69,{"&gt;0","&lt;0"})*{1,-1})</f>
        <v>0</v>
      </c>
      <c r="CM69" s="35" t="str">
        <f t="shared" ref="CM69:CM132" si="75">IF(CL69=0,"No holdings",CK69/CL69)</f>
        <v>No holdings</v>
      </c>
      <c r="CN69" s="17">
        <f t="shared" ref="CN69:CN132" si="76">CK69-CL69</f>
        <v>0</v>
      </c>
      <c r="CO69" s="16" t="str">
        <f t="shared" ref="CO69:CO132" si="77">IF(OR(CP69=TRUE, CQ69=TRUE),"Pass","Fail")</f>
        <v>Pass</v>
      </c>
      <c r="CP69" s="38" t="b">
        <f>IF(ABS(Survey!$CS69)=0,TRUE,FALSE)</f>
        <v>1</v>
      </c>
      <c r="CQ69" s="37" t="b">
        <f>NOT(ISBLANK(Survey!$CT69))</f>
        <v>0</v>
      </c>
      <c r="CR69" s="16" t="str">
        <f t="shared" ref="CR69:CR132" si="78">IF(OR(CS69=TRUE, CT69=TRUE),"Pass","Fail")</f>
        <v>Pass</v>
      </c>
      <c r="CS69" s="38" t="b">
        <f>IF(ABS(Survey!$DN69)=0,TRUE,FALSE)</f>
        <v>1</v>
      </c>
      <c r="CT69" s="37" t="b">
        <f>NOT(ISBLANK(Survey!$DO69))</f>
        <v>0</v>
      </c>
      <c r="CU69" t="str">
        <f t="shared" ref="CU69:CU132" si="79">IF(CX69&lt;1,"Pass","Fail")</f>
        <v>Pass</v>
      </c>
      <c r="CV69" s="29" cm="1">
        <f t="array" ref="CV69">SUM(SUMIF(Survey!CO69,{"&gt;0","&lt;0"})*{1,-1})+SUM(SUMIF(Survey!DJ69,{"&gt;0","&lt;0"})*{1,-1})</f>
        <v>0</v>
      </c>
      <c r="CW69" s="29">
        <f>SUM(SUMIF(Survey!DQ69:DW69,{"&gt;0","&lt;0"})*{1,-1})+SUM(SUMIF(Survey!DY69:EE69,{"&gt;0","&lt;0"})*{1,-1})</f>
        <v>0</v>
      </c>
      <c r="CX69">
        <f t="shared" ref="CX69:CX132" si="80">IFERROR(IF(AND(CW69=0,CV69&gt;0),"No Gross Notional",CV69/CW69),0)</f>
        <v>0</v>
      </c>
      <c r="CY69">
        <f t="shared" ref="CY69:CY132" si="81">IF(CV69-CW69 &lt; 0, 0, CV69-CW69)</f>
        <v>0</v>
      </c>
      <c r="CZ69" s="16" t="str">
        <f t="shared" ref="CZ69:CZ132" si="82">IF(OR(DA69=TRUE, DB69=TRUE),"Pass","Fail")</f>
        <v>Pass</v>
      </c>
      <c r="DA69" s="38" t="b">
        <f>IF(ABS(Survey!$DW69)=0,TRUE,FALSE)</f>
        <v>1</v>
      </c>
      <c r="DB69" s="37" t="b">
        <f>NOT(ISBLANK(Survey!DX69))</f>
        <v>0</v>
      </c>
      <c r="DC69" s="16" t="str">
        <f t="shared" ref="DC69:DC132" si="83">IF(OR(DD69=TRUE, DE69=TRUE),"Pass","Fail")</f>
        <v>Pass</v>
      </c>
      <c r="DD69" s="38" t="b">
        <f>IF(ABS(Survey!$EE69)=0,TRUE,FALSE)</f>
        <v>1</v>
      </c>
      <c r="DE69" s="37" t="b">
        <f>NOT(ISBLANK(Survey!$EF69))</f>
        <v>0</v>
      </c>
      <c r="DF69" s="16" t="str">
        <f t="shared" ref="DF69:DF132" si="84">IF(DJ69=TRUE,"Pass",IF(OR(AND(DG69&gt;=0.99,DG69&lt;=1.01),AND(DG69&gt;=99,DG69&lt;=101)),"Pass","Fail"))</f>
        <v>Fail</v>
      </c>
      <c r="DG69" s="36">
        <f>SUM(SUMIF(Survey!EL69:EN69,{"&gt;0","&lt;0"})*{1,-1})</f>
        <v>0</v>
      </c>
      <c r="DH69">
        <f t="shared" ref="DH69:DH132" si="85">IF(DG69=0,0,100/DG69)</f>
        <v>0</v>
      </c>
      <c r="DI69">
        <f t="shared" ref="DI69:DI132" si="86">100-DG69</f>
        <v>100</v>
      </c>
      <c r="DJ69" s="35" t="b">
        <f>IF(OR(Survey!$M69="ETF",Survey!$M69="ETF, alternative mutual fund",Survey!$M69="Closed-end", Survey!$M69="Split share corp"),TRUE,FALSE)</f>
        <v>0</v>
      </c>
      <c r="DK69" s="16" t="str">
        <f t="shared" ref="DK69:DK132" si="87">IF(OR(AND(DL69&gt;=0.99,DL69&lt;=1.01),AND(DL69&gt;=99,DL69&lt;=101)),"Pass","Fail")</f>
        <v>Fail</v>
      </c>
      <c r="DL69" s="36">
        <f>SUM(SUMIF(Survey!EP69:EV69,{"&gt;0","&lt;0"})*{1,-1})</f>
        <v>0</v>
      </c>
      <c r="DM69">
        <f t="shared" ref="DM69:DM132" si="88">IF(DL69=0,0,100/DL69)</f>
        <v>0</v>
      </c>
      <c r="DN69" s="17">
        <f t="shared" ref="DN69:DN132" si="89">100-DL69</f>
        <v>100</v>
      </c>
      <c r="DO69" s="16" t="str">
        <f t="shared" ref="DO69:DO132" si="90">IF(OR(AND(DP69&gt;=0.99,DP69&lt;=1.01),AND(DP69&gt;=99,DP69&lt;=101)),"Pass","Fail")</f>
        <v>Fail</v>
      </c>
      <c r="DP69" s="36">
        <f>SUM(SUMIF(Survey!EX69:FD69,{"&gt;0","&lt;0"})*{1,-1})</f>
        <v>0</v>
      </c>
      <c r="DQ69">
        <f t="shared" ref="DQ69:DQ132" si="91">IF(DP69=0,0,100/DP69)</f>
        <v>0</v>
      </c>
      <c r="DR69" s="17">
        <f t="shared" ref="DR69:DR132" si="92">100-DP69</f>
        <v>100</v>
      </c>
    </row>
    <row r="70" spans="1:122">
      <c r="A70">
        <v>70</v>
      </c>
      <c r="B70" t="str">
        <f t="shared" si="0"/>
        <v>Pass</v>
      </c>
      <c r="C70" t="str">
        <f>IF(COUNTBLANK(Survey!B70:FE70)=$C$2, "Pass", "Fail")</f>
        <v>Pass</v>
      </c>
      <c r="D70" t="str">
        <f t="shared" si="47"/>
        <v>Fail</v>
      </c>
      <c r="E70" t="str">
        <f>IF(OR(ISBLANK(Survey!AJ70),COUNTIF(G70:BB70,"Fail")),"Fail","Pass")</f>
        <v>Fail</v>
      </c>
      <c r="G70" s="16" t="str">
        <f t="shared" si="48"/>
        <v>Fail</v>
      </c>
      <c r="H70" s="177">
        <f>COUNTBLANK(Survey!B70:D70)+COUNTBLANK(Survey!G70)+COUNTBLANK(Survey!I70)+COUNTBLANK(Survey!K70:M70)+COUNTBLANK(Survey!P70)+COUNTBLANK(Survey!S70:U70)+COUNTBLANK(Survey!Y70:AA70)+COUNTBLANK(Survey!AD70:AE70)+COUNTBLANK(Survey!AI70:AI70)</f>
        <v>18</v>
      </c>
      <c r="I70" s="16" t="str">
        <f t="shared" si="49"/>
        <v>Fail</v>
      </c>
      <c r="J70" t="b">
        <f>IF(Survey!E70="No",TRUE,FALSE)</f>
        <v>0</v>
      </c>
      <c r="K70" s="34">
        <f>LEN(Survey!E70)</f>
        <v>0</v>
      </c>
      <c r="L70" s="16" t="str">
        <f t="shared" si="50"/>
        <v>Fail</v>
      </c>
      <c r="M70" t="b">
        <f>IF(Survey!F70="No",TRUE,FALSE)</f>
        <v>0</v>
      </c>
      <c r="N70" s="33">
        <f>LEN(Survey!F70)</f>
        <v>0</v>
      </c>
      <c r="O70" s="16" t="str">
        <f t="shared" si="51"/>
        <v>Pass</v>
      </c>
      <c r="P70" s="34">
        <f>MOD((LEN(Survey!H70)+2),11)</f>
        <v>2</v>
      </c>
      <c r="Q70" s="33" t="str">
        <f>IF(Survey!$L70="Prospectus fund", "Yes", "No")</f>
        <v>No</v>
      </c>
      <c r="R70" s="16" t="str">
        <f t="shared" si="52"/>
        <v>Pass</v>
      </c>
      <c r="S70" s="34">
        <f>MOD((LEN(Survey!J70)+2),11)</f>
        <v>2</v>
      </c>
      <c r="T70" s="35" t="b">
        <f>IF(OR(Survey!$M70="ETF",Survey!$M70="ETF, alternative mutual fund",Survey!$M70="Closed-end", Survey!$M70="Split share corp", Survey!$I70="Yes"),TRUE,FALSE)</f>
        <v>0</v>
      </c>
      <c r="U70" s="16" t="str">
        <f>IFERROR(IF(AND(OR(X70=Y70,Y70 = "Either"),NOT(ISBLANK(Survey!K70))),"Pass","Fail"),"Pass")</f>
        <v>Fail</v>
      </c>
      <c r="V70" s="36" cm="1">
        <f t="array" ref="V70">SUM(SUMIF(Survey!BZ70:CS70,{"&gt;0","&lt;0"})*{1,-1})</f>
        <v>0</v>
      </c>
      <c r="W70" s="38" cm="1">
        <f t="array" ref="W70">SUM(SUMIF(Survey!CC70,{"&gt;0","&lt;0"})*{1,-1})+SUM(SUMIF(Survey!CM70,{"&gt;0","&lt;0"})*{1,-1})</f>
        <v>0</v>
      </c>
      <c r="X70" s="38">
        <f>Survey!K70</f>
        <v>0</v>
      </c>
      <c r="Y70" s="37" t="str">
        <f t="shared" si="53"/>
        <v>Either</v>
      </c>
      <c r="Z70" s="16" t="str">
        <f t="shared" si="54"/>
        <v>Fail</v>
      </c>
      <c r="AA70" s="67" cm="1">
        <f t="array" ref="AA70">SUM(SUMIF(Survey!BZ70:CS70,{"&gt;0","&lt;0"})*{1,-1})+SUM(SUMIF(Survey!CU70:DN70,{"&gt;0","&lt;0"})*{1,-1})</f>
        <v>0</v>
      </c>
      <c r="AB70" s="67">
        <f>IFERROR(AA70/(Survey!$AV70),0)</f>
        <v>0</v>
      </c>
      <c r="AC70" s="128" t="b">
        <f>IF(OR(Survey!$M70="Alternative strategy or hedge",Survey!$M70="Other, illiquid",Survey!$L70="Prospectus fund"),TRUE,FALSE)</f>
        <v>0</v>
      </c>
      <c r="AD70" s="128" t="b">
        <f>NOT(ISBLANK(Survey!$M70))</f>
        <v>0</v>
      </c>
      <c r="AE70" s="16" t="str">
        <f t="shared" si="55"/>
        <v>Pass</v>
      </c>
      <c r="AF70" s="38" t="b">
        <f>NOT(ISNUMBER(SEARCH("Other",Survey!$P70)))</f>
        <v>1</v>
      </c>
      <c r="AG70" s="37" t="b">
        <f>NOT(ISBLANK(Survey!$Q70))</f>
        <v>0</v>
      </c>
      <c r="AH70" s="16" t="str">
        <f t="shared" si="56"/>
        <v>Pass</v>
      </c>
      <c r="AI70" s="143">
        <f>COUNTBLANK(Survey!$W70)</f>
        <v>1</v>
      </c>
      <c r="AJ70" s="67">
        <f>IF(AND(Survey!L70&lt;&gt;"Exempt fund",OR(Survey!$M70="ETF",Survey!$M70="ETF, alternative mutual fund",Survey!$M70="Mutual fund",Survey!$M70="Alternative mutual fund",Survey!$M70="Money market")),1,0)</f>
        <v>0</v>
      </c>
      <c r="AK70" s="16" t="str">
        <f t="shared" si="57"/>
        <v>Pass</v>
      </c>
      <c r="AL70" s="38" t="b">
        <f>NOT(ISNUMBER(SEARCH("Yes",Survey!$AA70)))</f>
        <v>1</v>
      </c>
      <c r="AM70" s="37" t="b">
        <f>IF(COUNTBLANK(Survey!$AB70:$AC70)=0,TRUE, FALSE)</f>
        <v>0</v>
      </c>
      <c r="AN70" s="16" t="str">
        <f t="shared" si="58"/>
        <v>Pass</v>
      </c>
      <c r="AO70" s="38" t="b">
        <f>NOT(ISNUMBER(SEARCH("Yes",Survey!$AD70)))</f>
        <v>1</v>
      </c>
      <c r="AP70" s="37" t="b">
        <f>NOT(ISBLANK(Survey!$AF70))</f>
        <v>0</v>
      </c>
      <c r="AQ70" s="16" t="str">
        <f t="shared" si="59"/>
        <v>Pass</v>
      </c>
      <c r="AR70" s="38" t="b">
        <f>NOT(OR(ISNUMBER(SEARCH("Other",Survey!$AF70)),ISNUMBER(SEARCH("Multiple",Survey!$AF70))))</f>
        <v>1</v>
      </c>
      <c r="AS70" s="37" t="b">
        <f>NOT(ISBLANK(Survey!$AG70))</f>
        <v>0</v>
      </c>
      <c r="AT70" s="16" t="str">
        <f t="shared" si="60"/>
        <v>Fail</v>
      </c>
      <c r="AU70" s="143">
        <f>IF(ABS(Survey!$AV70)&gt;0, 1,0)</f>
        <v>0</v>
      </c>
      <c r="AV70" s="143">
        <f>IF(COUNTBLANK(Survey!$AJ70)=0,1,0)</f>
        <v>0</v>
      </c>
      <c r="AW70" s="16" t="str">
        <f t="shared" si="61"/>
        <v>Pass</v>
      </c>
      <c r="AX70" s="143">
        <f>IF(ISBLANK(Survey!$AJ70),0,1)</f>
        <v>0</v>
      </c>
      <c r="AY70" s="165">
        <f>COUNTBLANK(Survey!$AK70)</f>
        <v>1</v>
      </c>
      <c r="AZ70" s="16" t="str">
        <f t="shared" si="62"/>
        <v>Pass</v>
      </c>
      <c r="BA70" s="143">
        <f>IF(OR(Survey!$AK70="Closed",ISBLANK(Survey!$AK70)),0,1)</f>
        <v>0</v>
      </c>
      <c r="BB70" s="165">
        <f>IF(ISBLANK(Survey!$AL70),1,0)</f>
        <v>1</v>
      </c>
      <c r="BC70" s="147" t="str" cm="1">
        <f t="array" ref="BC70">IF(OR(IF(OR($BE70+$BF70 = 2, $BG70=1), FALSE, TRUE), AND($BD70:$BD70 = 0)),"Pass","Fail")</f>
        <v>Pass</v>
      </c>
      <c r="BD70" s="143">
        <f>COUNTBLANK(Survey!$AM70:$AO70)</f>
        <v>3</v>
      </c>
      <c r="BE70" s="143">
        <f>IF(Survey!$I70="Yes",1,0)</f>
        <v>0</v>
      </c>
      <c r="BF70" s="143">
        <f>IF(OR(Survey!$M70="Mutual fund",Survey!$M70="Alternative mutual fund",Survey!$M70="Money market"),1,0)</f>
        <v>0</v>
      </c>
      <c r="BG70" s="148">
        <f>IF(OR(Survey!$M70="ETF",Survey!$M70="ETF, alternative mutual fund"),1,0)</f>
        <v>0</v>
      </c>
      <c r="BH70" s="16" t="str">
        <f t="shared" si="63"/>
        <v>Pass</v>
      </c>
      <c r="BI70" s="38" t="b">
        <f>OR(ISNUMBER(SEARCH("Yes",Survey!$AO70)),ISBLANK(Survey!$AO70))</f>
        <v>1</v>
      </c>
      <c r="BJ70" s="67" t="b">
        <f>NOT(ISBLANK(Survey!$AP70))</f>
        <v>0</v>
      </c>
      <c r="BK70" s="16" t="str">
        <f t="shared" si="64"/>
        <v>Pass</v>
      </c>
      <c r="BL70" s="143">
        <f>IF(Survey!$AW70=0, 0,1)</f>
        <v>0</v>
      </c>
      <c r="BM70" s="67">
        <f>Survey!$AQ70</f>
        <v>0</v>
      </c>
      <c r="BN70" s="67">
        <f>IFERROR((Survey!$AX70-ABS(Survey!$AY70)-ABS(Survey!$BD70))/Survey!$AW70,0)</f>
        <v>0</v>
      </c>
      <c r="BO70" s="67">
        <f>IF(AND($BM70&gt;$BN70-0.2,$BM70&lt;$BN70+0.2,ISBLANK(Survey!$AQ70)=FALSE),0,1)</f>
        <v>1</v>
      </c>
      <c r="BP70" s="165">
        <f>IF(ISBLANK(Survey!$AR70),1,0)</f>
        <v>1</v>
      </c>
      <c r="BQ70" s="16" t="str">
        <f t="shared" si="65"/>
        <v>Pass</v>
      </c>
      <c r="BR70" s="143">
        <f>IF(Survey!$AW70=0, 0,1)</f>
        <v>0</v>
      </c>
      <c r="BS70" s="67">
        <f>IF(AND(Survey!$AS70&gt;=0,Survey!$AS70&lt;=0.2,Survey!$AS70&lt;&gt;""),0,1)</f>
        <v>1</v>
      </c>
      <c r="BT70" s="143">
        <f>IF(ISBLANK(Survey!$AT70),1,0)</f>
        <v>1</v>
      </c>
      <c r="BU70" s="16" t="str">
        <f t="shared" si="66"/>
        <v>Fail</v>
      </c>
      <c r="BV70" s="165">
        <f>Survey!$AU70</f>
        <v>0</v>
      </c>
      <c r="BW70" s="16" t="str">
        <f t="shared" si="67"/>
        <v>Pass</v>
      </c>
      <c r="BX70" s="36">
        <f>Survey!$AV70</f>
        <v>0</v>
      </c>
      <c r="BY70" s="176">
        <f>Survey!$AW70+Survey!$AX70-ABS(Survey!$AY70)+ABS(Survey!$AZ70)-ABS(Survey!$BA70)+ABS(Survey!$BB70)-ABS(Survey!$BC70)-ABS(Survey!$BD70)+Survey!$BE70</f>
        <v>0</v>
      </c>
      <c r="BZ70" s="35">
        <f t="shared" si="68"/>
        <v>0</v>
      </c>
      <c r="CA70" s="17">
        <f t="shared" si="69"/>
        <v>0</v>
      </c>
      <c r="CB70" s="16" t="str">
        <f t="shared" si="70"/>
        <v>Pass</v>
      </c>
      <c r="CC70" s="38" t="b">
        <f>IF(ABS(Survey!$BE70)=0,TRUE,FALSE)</f>
        <v>1</v>
      </c>
      <c r="CD70" s="37" t="b">
        <f>NOT(ISBLANK(Survey!$BF70))</f>
        <v>0</v>
      </c>
      <c r="CE70" t="str">
        <f t="shared" si="71"/>
        <v>Fail</v>
      </c>
      <c r="CF70" s="29">
        <f>Survey!$AV70</f>
        <v>0</v>
      </c>
      <c r="CG70" s="29" cm="1">
        <f t="array" ref="CG70">SUM(SUMIF(Survey!BH70:BO70,{"&gt;0","&lt;0"})*{1,-1})-SUM(SUMIF(Survey!BQ70:BX70,{"&gt;0","&lt;0"})*{1,-1})</f>
        <v>0</v>
      </c>
      <c r="CH70" s="35" t="str">
        <f t="shared" si="72"/>
        <v>No holdings</v>
      </c>
      <c r="CI70">
        <f t="shared" si="73"/>
        <v>0</v>
      </c>
      <c r="CJ70" s="16" t="str">
        <f t="shared" si="74"/>
        <v>Fail</v>
      </c>
      <c r="CK70" s="36">
        <f>Survey!$AV70</f>
        <v>0</v>
      </c>
      <c r="CL70" s="36" cm="1">
        <f t="array" ref="CL70">SUM(SUMIF(Survey!BZ70:CS70,{"&gt;0","&lt;0"})*{1,-1})-SUM(SUMIF(Survey!CU70:DN70,{"&gt;0","&lt;0"})*{1,-1})</f>
        <v>0</v>
      </c>
      <c r="CM70" s="35" t="str">
        <f t="shared" si="75"/>
        <v>No holdings</v>
      </c>
      <c r="CN70" s="17">
        <f t="shared" si="76"/>
        <v>0</v>
      </c>
      <c r="CO70" s="16" t="str">
        <f t="shared" si="77"/>
        <v>Pass</v>
      </c>
      <c r="CP70" s="38" t="b">
        <f>IF(ABS(Survey!$CS70)=0,TRUE,FALSE)</f>
        <v>1</v>
      </c>
      <c r="CQ70" s="37" t="b">
        <f>NOT(ISBLANK(Survey!$CT70))</f>
        <v>0</v>
      </c>
      <c r="CR70" s="16" t="str">
        <f t="shared" si="78"/>
        <v>Pass</v>
      </c>
      <c r="CS70" s="38" t="b">
        <f>IF(ABS(Survey!$DN70)=0,TRUE,FALSE)</f>
        <v>1</v>
      </c>
      <c r="CT70" s="37" t="b">
        <f>NOT(ISBLANK(Survey!$DO70))</f>
        <v>0</v>
      </c>
      <c r="CU70" t="str">
        <f t="shared" si="79"/>
        <v>Pass</v>
      </c>
      <c r="CV70" s="29" cm="1">
        <f t="array" ref="CV70">SUM(SUMIF(Survey!CO70,{"&gt;0","&lt;0"})*{1,-1})+SUM(SUMIF(Survey!DJ70,{"&gt;0","&lt;0"})*{1,-1})</f>
        <v>0</v>
      </c>
      <c r="CW70" s="29">
        <f>SUM(SUMIF(Survey!DQ70:DW70,{"&gt;0","&lt;0"})*{1,-1})+SUM(SUMIF(Survey!DY70:EE70,{"&gt;0","&lt;0"})*{1,-1})</f>
        <v>0</v>
      </c>
      <c r="CX70">
        <f t="shared" si="80"/>
        <v>0</v>
      </c>
      <c r="CY70">
        <f t="shared" si="81"/>
        <v>0</v>
      </c>
      <c r="CZ70" s="16" t="str">
        <f t="shared" si="82"/>
        <v>Pass</v>
      </c>
      <c r="DA70" s="38" t="b">
        <f>IF(ABS(Survey!$DW70)=0,TRUE,FALSE)</f>
        <v>1</v>
      </c>
      <c r="DB70" s="37" t="b">
        <f>NOT(ISBLANK(Survey!DX70))</f>
        <v>0</v>
      </c>
      <c r="DC70" s="16" t="str">
        <f t="shared" si="83"/>
        <v>Pass</v>
      </c>
      <c r="DD70" s="38" t="b">
        <f>IF(ABS(Survey!$EE70)=0,TRUE,FALSE)</f>
        <v>1</v>
      </c>
      <c r="DE70" s="37" t="b">
        <f>NOT(ISBLANK(Survey!$EF70))</f>
        <v>0</v>
      </c>
      <c r="DF70" s="16" t="str">
        <f t="shared" si="84"/>
        <v>Fail</v>
      </c>
      <c r="DG70" s="36">
        <f>SUM(SUMIF(Survey!EL70:EN70,{"&gt;0","&lt;0"})*{1,-1})</f>
        <v>0</v>
      </c>
      <c r="DH70">
        <f t="shared" si="85"/>
        <v>0</v>
      </c>
      <c r="DI70">
        <f t="shared" si="86"/>
        <v>100</v>
      </c>
      <c r="DJ70" s="35" t="b">
        <f>IF(OR(Survey!$M70="ETF",Survey!$M70="ETF, alternative mutual fund",Survey!$M70="Closed-end", Survey!$M70="Split share corp"),TRUE,FALSE)</f>
        <v>0</v>
      </c>
      <c r="DK70" s="16" t="str">
        <f t="shared" si="87"/>
        <v>Fail</v>
      </c>
      <c r="DL70" s="36">
        <f>SUM(SUMIF(Survey!EP70:EV70,{"&gt;0","&lt;0"})*{1,-1})</f>
        <v>0</v>
      </c>
      <c r="DM70">
        <f t="shared" si="88"/>
        <v>0</v>
      </c>
      <c r="DN70" s="17">
        <f t="shared" si="89"/>
        <v>100</v>
      </c>
      <c r="DO70" s="16" t="str">
        <f t="shared" si="90"/>
        <v>Fail</v>
      </c>
      <c r="DP70" s="36">
        <f>SUM(SUMIF(Survey!EX70:FD70,{"&gt;0","&lt;0"})*{1,-1})</f>
        <v>0</v>
      </c>
      <c r="DQ70">
        <f t="shared" si="91"/>
        <v>0</v>
      </c>
      <c r="DR70" s="17">
        <f t="shared" si="92"/>
        <v>100</v>
      </c>
    </row>
    <row r="71" spans="1:122">
      <c r="A71">
        <v>71</v>
      </c>
      <c r="B71" t="str">
        <f t="shared" si="0"/>
        <v>Pass</v>
      </c>
      <c r="C71" t="str">
        <f>IF(COUNTBLANK(Survey!B71:FE71)=$C$2, "Pass", "Fail")</f>
        <v>Pass</v>
      </c>
      <c r="D71" t="str">
        <f t="shared" si="47"/>
        <v>Fail</v>
      </c>
      <c r="E71" t="str">
        <f>IF(OR(ISBLANK(Survey!AJ71),COUNTIF(G71:BB71,"Fail")),"Fail","Pass")</f>
        <v>Fail</v>
      </c>
      <c r="G71" s="16" t="str">
        <f t="shared" si="48"/>
        <v>Fail</v>
      </c>
      <c r="H71" s="177">
        <f>COUNTBLANK(Survey!B71:D71)+COUNTBLANK(Survey!G71)+COUNTBLANK(Survey!I71)+COUNTBLANK(Survey!K71:M71)+COUNTBLANK(Survey!P71)+COUNTBLANK(Survey!S71:U71)+COUNTBLANK(Survey!Y71:AA71)+COUNTBLANK(Survey!AD71:AE71)+COUNTBLANK(Survey!AI71:AI71)</f>
        <v>18</v>
      </c>
      <c r="I71" s="16" t="str">
        <f t="shared" si="49"/>
        <v>Fail</v>
      </c>
      <c r="J71" t="b">
        <f>IF(Survey!E71="No",TRUE,FALSE)</f>
        <v>0</v>
      </c>
      <c r="K71" s="34">
        <f>LEN(Survey!E71)</f>
        <v>0</v>
      </c>
      <c r="L71" s="16" t="str">
        <f t="shared" si="50"/>
        <v>Fail</v>
      </c>
      <c r="M71" t="b">
        <f>IF(Survey!F71="No",TRUE,FALSE)</f>
        <v>0</v>
      </c>
      <c r="N71" s="33">
        <f>LEN(Survey!F71)</f>
        <v>0</v>
      </c>
      <c r="O71" s="16" t="str">
        <f t="shared" si="51"/>
        <v>Pass</v>
      </c>
      <c r="P71" s="34">
        <f>MOD((LEN(Survey!H71)+2),11)</f>
        <v>2</v>
      </c>
      <c r="Q71" s="33" t="str">
        <f>IF(Survey!$L71="Prospectus fund", "Yes", "No")</f>
        <v>No</v>
      </c>
      <c r="R71" s="16" t="str">
        <f t="shared" si="52"/>
        <v>Pass</v>
      </c>
      <c r="S71" s="34">
        <f>MOD((LEN(Survey!J71)+2),11)</f>
        <v>2</v>
      </c>
      <c r="T71" s="35" t="b">
        <f>IF(OR(Survey!$M71="ETF",Survey!$M71="ETF, alternative mutual fund",Survey!$M71="Closed-end", Survey!$M71="Split share corp", Survey!$I71="Yes"),TRUE,FALSE)</f>
        <v>0</v>
      </c>
      <c r="U71" s="16" t="str">
        <f>IFERROR(IF(AND(OR(X71=Y71,Y71 = "Either"),NOT(ISBLANK(Survey!K71))),"Pass","Fail"),"Pass")</f>
        <v>Fail</v>
      </c>
      <c r="V71" s="36" cm="1">
        <f t="array" ref="V71">SUM(SUMIF(Survey!BZ71:CS71,{"&gt;0","&lt;0"})*{1,-1})</f>
        <v>0</v>
      </c>
      <c r="W71" s="38" cm="1">
        <f t="array" ref="W71">SUM(SUMIF(Survey!CC71,{"&gt;0","&lt;0"})*{1,-1})+SUM(SUMIF(Survey!CM71,{"&gt;0","&lt;0"})*{1,-1})</f>
        <v>0</v>
      </c>
      <c r="X71" s="38">
        <f>Survey!K71</f>
        <v>0</v>
      </c>
      <c r="Y71" s="37" t="str">
        <f t="shared" si="53"/>
        <v>Either</v>
      </c>
      <c r="Z71" s="16" t="str">
        <f t="shared" si="54"/>
        <v>Fail</v>
      </c>
      <c r="AA71" s="67" cm="1">
        <f t="array" ref="AA71">SUM(SUMIF(Survey!BZ71:CS71,{"&gt;0","&lt;0"})*{1,-1})+SUM(SUMIF(Survey!CU71:DN71,{"&gt;0","&lt;0"})*{1,-1})</f>
        <v>0</v>
      </c>
      <c r="AB71" s="67">
        <f>IFERROR(AA71/(Survey!$AV71),0)</f>
        <v>0</v>
      </c>
      <c r="AC71" s="128" t="b">
        <f>IF(OR(Survey!$M71="Alternative strategy or hedge",Survey!$M71="Other, illiquid",Survey!$L71="Prospectus fund"),TRUE,FALSE)</f>
        <v>0</v>
      </c>
      <c r="AD71" s="128" t="b">
        <f>NOT(ISBLANK(Survey!$M71))</f>
        <v>0</v>
      </c>
      <c r="AE71" s="16" t="str">
        <f t="shared" si="55"/>
        <v>Pass</v>
      </c>
      <c r="AF71" s="38" t="b">
        <f>NOT(ISNUMBER(SEARCH("Other",Survey!$P71)))</f>
        <v>1</v>
      </c>
      <c r="AG71" s="37" t="b">
        <f>NOT(ISBLANK(Survey!$Q71))</f>
        <v>0</v>
      </c>
      <c r="AH71" s="16" t="str">
        <f t="shared" si="56"/>
        <v>Pass</v>
      </c>
      <c r="AI71" s="143">
        <f>COUNTBLANK(Survey!$W71)</f>
        <v>1</v>
      </c>
      <c r="AJ71" s="67">
        <f>IF(AND(Survey!L71&lt;&gt;"Exempt fund",OR(Survey!$M71="ETF",Survey!$M71="ETF, alternative mutual fund",Survey!$M71="Mutual fund",Survey!$M71="Alternative mutual fund",Survey!$M71="Money market")),1,0)</f>
        <v>0</v>
      </c>
      <c r="AK71" s="16" t="str">
        <f t="shared" si="57"/>
        <v>Pass</v>
      </c>
      <c r="AL71" s="38" t="b">
        <f>NOT(ISNUMBER(SEARCH("Yes",Survey!$AA71)))</f>
        <v>1</v>
      </c>
      <c r="AM71" s="37" t="b">
        <f>IF(COUNTBLANK(Survey!$AB71:$AC71)=0,TRUE, FALSE)</f>
        <v>0</v>
      </c>
      <c r="AN71" s="16" t="str">
        <f t="shared" si="58"/>
        <v>Pass</v>
      </c>
      <c r="AO71" s="38" t="b">
        <f>NOT(ISNUMBER(SEARCH("Yes",Survey!$AD71)))</f>
        <v>1</v>
      </c>
      <c r="AP71" s="37" t="b">
        <f>NOT(ISBLANK(Survey!$AF71))</f>
        <v>0</v>
      </c>
      <c r="AQ71" s="16" t="str">
        <f t="shared" si="59"/>
        <v>Pass</v>
      </c>
      <c r="AR71" s="38" t="b">
        <f>NOT(OR(ISNUMBER(SEARCH("Other",Survey!$AF71)),ISNUMBER(SEARCH("Multiple",Survey!$AF71))))</f>
        <v>1</v>
      </c>
      <c r="AS71" s="37" t="b">
        <f>NOT(ISBLANK(Survey!$AG71))</f>
        <v>0</v>
      </c>
      <c r="AT71" s="16" t="str">
        <f t="shared" si="60"/>
        <v>Fail</v>
      </c>
      <c r="AU71" s="143">
        <f>IF(ABS(Survey!$AV71)&gt;0, 1,0)</f>
        <v>0</v>
      </c>
      <c r="AV71" s="143">
        <f>IF(COUNTBLANK(Survey!$AJ71)=0,1,0)</f>
        <v>0</v>
      </c>
      <c r="AW71" s="16" t="str">
        <f t="shared" si="61"/>
        <v>Pass</v>
      </c>
      <c r="AX71" s="143">
        <f>IF(ISBLANK(Survey!$AJ71),0,1)</f>
        <v>0</v>
      </c>
      <c r="AY71" s="165">
        <f>COUNTBLANK(Survey!$AK71)</f>
        <v>1</v>
      </c>
      <c r="AZ71" s="16" t="str">
        <f t="shared" si="62"/>
        <v>Pass</v>
      </c>
      <c r="BA71" s="143">
        <f>IF(OR(Survey!$AK71="Closed",ISBLANK(Survey!$AK71)),0,1)</f>
        <v>0</v>
      </c>
      <c r="BB71" s="165">
        <f>IF(ISBLANK(Survey!$AL71),1,0)</f>
        <v>1</v>
      </c>
      <c r="BC71" s="147" t="str" cm="1">
        <f t="array" ref="BC71">IF(OR(IF(OR($BE71+$BF71 = 2, $BG71=1), FALSE, TRUE), AND($BD71:$BD71 = 0)),"Pass","Fail")</f>
        <v>Pass</v>
      </c>
      <c r="BD71" s="143">
        <f>COUNTBLANK(Survey!$AM71:$AO71)</f>
        <v>3</v>
      </c>
      <c r="BE71" s="143">
        <f>IF(Survey!$I71="Yes",1,0)</f>
        <v>0</v>
      </c>
      <c r="BF71" s="143">
        <f>IF(OR(Survey!$M71="Mutual fund",Survey!$M71="Alternative mutual fund",Survey!$M71="Money market"),1,0)</f>
        <v>0</v>
      </c>
      <c r="BG71" s="148">
        <f>IF(OR(Survey!$M71="ETF",Survey!$M71="ETF, alternative mutual fund"),1,0)</f>
        <v>0</v>
      </c>
      <c r="BH71" s="16" t="str">
        <f t="shared" si="63"/>
        <v>Pass</v>
      </c>
      <c r="BI71" s="38" t="b">
        <f>OR(ISNUMBER(SEARCH("Yes",Survey!$AO71)),ISBLANK(Survey!$AO71))</f>
        <v>1</v>
      </c>
      <c r="BJ71" s="67" t="b">
        <f>NOT(ISBLANK(Survey!$AP71))</f>
        <v>0</v>
      </c>
      <c r="BK71" s="16" t="str">
        <f t="shared" si="64"/>
        <v>Pass</v>
      </c>
      <c r="BL71" s="143">
        <f>IF(Survey!$AW71=0, 0,1)</f>
        <v>0</v>
      </c>
      <c r="BM71" s="67">
        <f>Survey!$AQ71</f>
        <v>0</v>
      </c>
      <c r="BN71" s="67">
        <f>IFERROR((Survey!$AX71-ABS(Survey!$AY71)-ABS(Survey!$BD71))/Survey!$AW71,0)</f>
        <v>0</v>
      </c>
      <c r="BO71" s="67">
        <f>IF(AND($BM71&gt;$BN71-0.2,$BM71&lt;$BN71+0.2,ISBLANK(Survey!$AQ71)=FALSE),0,1)</f>
        <v>1</v>
      </c>
      <c r="BP71" s="165">
        <f>IF(ISBLANK(Survey!$AR71),1,0)</f>
        <v>1</v>
      </c>
      <c r="BQ71" s="16" t="str">
        <f t="shared" si="65"/>
        <v>Pass</v>
      </c>
      <c r="BR71" s="143">
        <f>IF(Survey!$AW71=0, 0,1)</f>
        <v>0</v>
      </c>
      <c r="BS71" s="67">
        <f>IF(AND(Survey!$AS71&gt;=0,Survey!$AS71&lt;=0.2,Survey!$AS71&lt;&gt;""),0,1)</f>
        <v>1</v>
      </c>
      <c r="BT71" s="143">
        <f>IF(ISBLANK(Survey!$AT71),1,0)</f>
        <v>1</v>
      </c>
      <c r="BU71" s="16" t="str">
        <f t="shared" si="66"/>
        <v>Fail</v>
      </c>
      <c r="BV71" s="165">
        <f>Survey!$AU71</f>
        <v>0</v>
      </c>
      <c r="BW71" s="16" t="str">
        <f t="shared" si="67"/>
        <v>Pass</v>
      </c>
      <c r="BX71" s="36">
        <f>Survey!$AV71</f>
        <v>0</v>
      </c>
      <c r="BY71" s="176">
        <f>Survey!$AW71+Survey!$AX71-ABS(Survey!$AY71)+ABS(Survey!$AZ71)-ABS(Survey!$BA71)+ABS(Survey!$BB71)-ABS(Survey!$BC71)-ABS(Survey!$BD71)+Survey!$BE71</f>
        <v>0</v>
      </c>
      <c r="BZ71" s="35">
        <f t="shared" si="68"/>
        <v>0</v>
      </c>
      <c r="CA71" s="17">
        <f t="shared" si="69"/>
        <v>0</v>
      </c>
      <c r="CB71" s="16" t="str">
        <f t="shared" si="70"/>
        <v>Pass</v>
      </c>
      <c r="CC71" s="38" t="b">
        <f>IF(ABS(Survey!$BE71)=0,TRUE,FALSE)</f>
        <v>1</v>
      </c>
      <c r="CD71" s="37" t="b">
        <f>NOT(ISBLANK(Survey!$BF71))</f>
        <v>0</v>
      </c>
      <c r="CE71" t="str">
        <f t="shared" si="71"/>
        <v>Fail</v>
      </c>
      <c r="CF71" s="29">
        <f>Survey!$AV71</f>
        <v>0</v>
      </c>
      <c r="CG71" s="29" cm="1">
        <f t="array" ref="CG71">SUM(SUMIF(Survey!BH71:BO71,{"&gt;0","&lt;0"})*{1,-1})-SUM(SUMIF(Survey!BQ71:BX71,{"&gt;0","&lt;0"})*{1,-1})</f>
        <v>0</v>
      </c>
      <c r="CH71" s="35" t="str">
        <f t="shared" si="72"/>
        <v>No holdings</v>
      </c>
      <c r="CI71">
        <f t="shared" si="73"/>
        <v>0</v>
      </c>
      <c r="CJ71" s="16" t="str">
        <f t="shared" si="74"/>
        <v>Fail</v>
      </c>
      <c r="CK71" s="36">
        <f>Survey!$AV71</f>
        <v>0</v>
      </c>
      <c r="CL71" s="36" cm="1">
        <f t="array" ref="CL71">SUM(SUMIF(Survey!BZ71:CS71,{"&gt;0","&lt;0"})*{1,-1})-SUM(SUMIF(Survey!CU71:DN71,{"&gt;0","&lt;0"})*{1,-1})</f>
        <v>0</v>
      </c>
      <c r="CM71" s="35" t="str">
        <f t="shared" si="75"/>
        <v>No holdings</v>
      </c>
      <c r="CN71" s="17">
        <f t="shared" si="76"/>
        <v>0</v>
      </c>
      <c r="CO71" s="16" t="str">
        <f t="shared" si="77"/>
        <v>Pass</v>
      </c>
      <c r="CP71" s="38" t="b">
        <f>IF(ABS(Survey!$CS71)=0,TRUE,FALSE)</f>
        <v>1</v>
      </c>
      <c r="CQ71" s="37" t="b">
        <f>NOT(ISBLANK(Survey!$CT71))</f>
        <v>0</v>
      </c>
      <c r="CR71" s="16" t="str">
        <f t="shared" si="78"/>
        <v>Pass</v>
      </c>
      <c r="CS71" s="38" t="b">
        <f>IF(ABS(Survey!$DN71)=0,TRUE,FALSE)</f>
        <v>1</v>
      </c>
      <c r="CT71" s="37" t="b">
        <f>NOT(ISBLANK(Survey!$DO71))</f>
        <v>0</v>
      </c>
      <c r="CU71" t="str">
        <f t="shared" si="79"/>
        <v>Pass</v>
      </c>
      <c r="CV71" s="29" cm="1">
        <f t="array" ref="CV71">SUM(SUMIF(Survey!CO71,{"&gt;0","&lt;0"})*{1,-1})+SUM(SUMIF(Survey!DJ71,{"&gt;0","&lt;0"})*{1,-1})</f>
        <v>0</v>
      </c>
      <c r="CW71" s="29">
        <f>SUM(SUMIF(Survey!DQ71:DW71,{"&gt;0","&lt;0"})*{1,-1})+SUM(SUMIF(Survey!DY71:EE71,{"&gt;0","&lt;0"})*{1,-1})</f>
        <v>0</v>
      </c>
      <c r="CX71">
        <f t="shared" si="80"/>
        <v>0</v>
      </c>
      <c r="CY71">
        <f t="shared" si="81"/>
        <v>0</v>
      </c>
      <c r="CZ71" s="16" t="str">
        <f t="shared" si="82"/>
        <v>Pass</v>
      </c>
      <c r="DA71" s="38" t="b">
        <f>IF(ABS(Survey!$DW71)=0,TRUE,FALSE)</f>
        <v>1</v>
      </c>
      <c r="DB71" s="37" t="b">
        <f>NOT(ISBLANK(Survey!DX71))</f>
        <v>0</v>
      </c>
      <c r="DC71" s="16" t="str">
        <f t="shared" si="83"/>
        <v>Pass</v>
      </c>
      <c r="DD71" s="38" t="b">
        <f>IF(ABS(Survey!$EE71)=0,TRUE,FALSE)</f>
        <v>1</v>
      </c>
      <c r="DE71" s="37" t="b">
        <f>NOT(ISBLANK(Survey!$EF71))</f>
        <v>0</v>
      </c>
      <c r="DF71" s="16" t="str">
        <f t="shared" si="84"/>
        <v>Fail</v>
      </c>
      <c r="DG71" s="36">
        <f>SUM(SUMIF(Survey!EL71:EN71,{"&gt;0","&lt;0"})*{1,-1})</f>
        <v>0</v>
      </c>
      <c r="DH71">
        <f t="shared" si="85"/>
        <v>0</v>
      </c>
      <c r="DI71">
        <f t="shared" si="86"/>
        <v>100</v>
      </c>
      <c r="DJ71" s="35" t="b">
        <f>IF(OR(Survey!$M71="ETF",Survey!$M71="ETF, alternative mutual fund",Survey!$M71="Closed-end", Survey!$M71="Split share corp"),TRUE,FALSE)</f>
        <v>0</v>
      </c>
      <c r="DK71" s="16" t="str">
        <f t="shared" si="87"/>
        <v>Fail</v>
      </c>
      <c r="DL71" s="36">
        <f>SUM(SUMIF(Survey!EP71:EV71,{"&gt;0","&lt;0"})*{1,-1})</f>
        <v>0</v>
      </c>
      <c r="DM71">
        <f t="shared" si="88"/>
        <v>0</v>
      </c>
      <c r="DN71" s="17">
        <f t="shared" si="89"/>
        <v>100</v>
      </c>
      <c r="DO71" s="16" t="str">
        <f t="shared" si="90"/>
        <v>Fail</v>
      </c>
      <c r="DP71" s="36">
        <f>SUM(SUMIF(Survey!EX71:FD71,{"&gt;0","&lt;0"})*{1,-1})</f>
        <v>0</v>
      </c>
      <c r="DQ71">
        <f t="shared" si="91"/>
        <v>0</v>
      </c>
      <c r="DR71" s="17">
        <f t="shared" si="92"/>
        <v>100</v>
      </c>
    </row>
    <row r="72" spans="1:122">
      <c r="A72">
        <v>72</v>
      </c>
      <c r="B72" t="str">
        <f t="shared" si="0"/>
        <v>Pass</v>
      </c>
      <c r="C72" t="str">
        <f>IF(COUNTBLANK(Survey!B72:FE72)=$C$2, "Pass", "Fail")</f>
        <v>Pass</v>
      </c>
      <c r="D72" t="str">
        <f t="shared" si="47"/>
        <v>Fail</v>
      </c>
      <c r="E72" t="str">
        <f>IF(OR(ISBLANK(Survey!AJ72),COUNTIF(G72:BB72,"Fail")),"Fail","Pass")</f>
        <v>Fail</v>
      </c>
      <c r="G72" s="16" t="str">
        <f t="shared" si="48"/>
        <v>Fail</v>
      </c>
      <c r="H72" s="177">
        <f>COUNTBLANK(Survey!B72:D72)+COUNTBLANK(Survey!G72)+COUNTBLANK(Survey!I72)+COUNTBLANK(Survey!K72:M72)+COUNTBLANK(Survey!P72)+COUNTBLANK(Survey!S72:U72)+COUNTBLANK(Survey!Y72:AA72)+COUNTBLANK(Survey!AD72:AE72)+COUNTBLANK(Survey!AI72:AI72)</f>
        <v>18</v>
      </c>
      <c r="I72" s="16" t="str">
        <f t="shared" si="49"/>
        <v>Fail</v>
      </c>
      <c r="J72" t="b">
        <f>IF(Survey!E72="No",TRUE,FALSE)</f>
        <v>0</v>
      </c>
      <c r="K72" s="34">
        <f>LEN(Survey!E72)</f>
        <v>0</v>
      </c>
      <c r="L72" s="16" t="str">
        <f t="shared" si="50"/>
        <v>Fail</v>
      </c>
      <c r="M72" t="b">
        <f>IF(Survey!F72="No",TRUE,FALSE)</f>
        <v>0</v>
      </c>
      <c r="N72" s="33">
        <f>LEN(Survey!F72)</f>
        <v>0</v>
      </c>
      <c r="O72" s="16" t="str">
        <f t="shared" si="51"/>
        <v>Pass</v>
      </c>
      <c r="P72" s="34">
        <f>MOD((LEN(Survey!H72)+2),11)</f>
        <v>2</v>
      </c>
      <c r="Q72" s="33" t="str">
        <f>IF(Survey!$L72="Prospectus fund", "Yes", "No")</f>
        <v>No</v>
      </c>
      <c r="R72" s="16" t="str">
        <f t="shared" si="52"/>
        <v>Pass</v>
      </c>
      <c r="S72" s="34">
        <f>MOD((LEN(Survey!J72)+2),11)</f>
        <v>2</v>
      </c>
      <c r="T72" s="35" t="b">
        <f>IF(OR(Survey!$M72="ETF",Survey!$M72="ETF, alternative mutual fund",Survey!$M72="Closed-end", Survey!$M72="Split share corp", Survey!$I72="Yes"),TRUE,FALSE)</f>
        <v>0</v>
      </c>
      <c r="U72" s="16" t="str">
        <f>IFERROR(IF(AND(OR(X72=Y72,Y72 = "Either"),NOT(ISBLANK(Survey!K72))),"Pass","Fail"),"Pass")</f>
        <v>Fail</v>
      </c>
      <c r="V72" s="36" cm="1">
        <f t="array" ref="V72">SUM(SUMIF(Survey!BZ72:CS72,{"&gt;0","&lt;0"})*{1,-1})</f>
        <v>0</v>
      </c>
      <c r="W72" s="38" cm="1">
        <f t="array" ref="W72">SUM(SUMIF(Survey!CC72,{"&gt;0","&lt;0"})*{1,-1})+SUM(SUMIF(Survey!CM72,{"&gt;0","&lt;0"})*{1,-1})</f>
        <v>0</v>
      </c>
      <c r="X72" s="38">
        <f>Survey!K72</f>
        <v>0</v>
      </c>
      <c r="Y72" s="37" t="str">
        <f t="shared" si="53"/>
        <v>Either</v>
      </c>
      <c r="Z72" s="16" t="str">
        <f t="shared" si="54"/>
        <v>Fail</v>
      </c>
      <c r="AA72" s="67" cm="1">
        <f t="array" ref="AA72">SUM(SUMIF(Survey!BZ72:CS72,{"&gt;0","&lt;0"})*{1,-1})+SUM(SUMIF(Survey!CU72:DN72,{"&gt;0","&lt;0"})*{1,-1})</f>
        <v>0</v>
      </c>
      <c r="AB72" s="67">
        <f>IFERROR(AA72/(Survey!$AV72),0)</f>
        <v>0</v>
      </c>
      <c r="AC72" s="128" t="b">
        <f>IF(OR(Survey!$M72="Alternative strategy or hedge",Survey!$M72="Other, illiquid",Survey!$L72="Prospectus fund"),TRUE,FALSE)</f>
        <v>0</v>
      </c>
      <c r="AD72" s="128" t="b">
        <f>NOT(ISBLANK(Survey!$M72))</f>
        <v>0</v>
      </c>
      <c r="AE72" s="16" t="str">
        <f t="shared" si="55"/>
        <v>Pass</v>
      </c>
      <c r="AF72" s="38" t="b">
        <f>NOT(ISNUMBER(SEARCH("Other",Survey!$P72)))</f>
        <v>1</v>
      </c>
      <c r="AG72" s="37" t="b">
        <f>NOT(ISBLANK(Survey!$Q72))</f>
        <v>0</v>
      </c>
      <c r="AH72" s="16" t="str">
        <f t="shared" si="56"/>
        <v>Pass</v>
      </c>
      <c r="AI72" s="143">
        <f>COUNTBLANK(Survey!$W72)</f>
        <v>1</v>
      </c>
      <c r="AJ72" s="67">
        <f>IF(AND(Survey!L72&lt;&gt;"Exempt fund",OR(Survey!$M72="ETF",Survey!$M72="ETF, alternative mutual fund",Survey!$M72="Mutual fund",Survey!$M72="Alternative mutual fund",Survey!$M72="Money market")),1,0)</f>
        <v>0</v>
      </c>
      <c r="AK72" s="16" t="str">
        <f t="shared" si="57"/>
        <v>Pass</v>
      </c>
      <c r="AL72" s="38" t="b">
        <f>NOT(ISNUMBER(SEARCH("Yes",Survey!$AA72)))</f>
        <v>1</v>
      </c>
      <c r="AM72" s="37" t="b">
        <f>IF(COUNTBLANK(Survey!$AB72:$AC72)=0,TRUE, FALSE)</f>
        <v>0</v>
      </c>
      <c r="AN72" s="16" t="str">
        <f t="shared" si="58"/>
        <v>Pass</v>
      </c>
      <c r="AO72" s="38" t="b">
        <f>NOT(ISNUMBER(SEARCH("Yes",Survey!$AD72)))</f>
        <v>1</v>
      </c>
      <c r="AP72" s="37" t="b">
        <f>NOT(ISBLANK(Survey!$AF72))</f>
        <v>0</v>
      </c>
      <c r="AQ72" s="16" t="str">
        <f t="shared" si="59"/>
        <v>Pass</v>
      </c>
      <c r="AR72" s="38" t="b">
        <f>NOT(OR(ISNUMBER(SEARCH("Other",Survey!$AF72)),ISNUMBER(SEARCH("Multiple",Survey!$AF72))))</f>
        <v>1</v>
      </c>
      <c r="AS72" s="37" t="b">
        <f>NOT(ISBLANK(Survey!$AG72))</f>
        <v>0</v>
      </c>
      <c r="AT72" s="16" t="str">
        <f t="shared" si="60"/>
        <v>Fail</v>
      </c>
      <c r="AU72" s="143">
        <f>IF(ABS(Survey!$AV72)&gt;0, 1,0)</f>
        <v>0</v>
      </c>
      <c r="AV72" s="143">
        <f>IF(COUNTBLANK(Survey!$AJ72)=0,1,0)</f>
        <v>0</v>
      </c>
      <c r="AW72" s="16" t="str">
        <f t="shared" si="61"/>
        <v>Pass</v>
      </c>
      <c r="AX72" s="143">
        <f>IF(ISBLANK(Survey!$AJ72),0,1)</f>
        <v>0</v>
      </c>
      <c r="AY72" s="165">
        <f>COUNTBLANK(Survey!$AK72)</f>
        <v>1</v>
      </c>
      <c r="AZ72" s="16" t="str">
        <f t="shared" si="62"/>
        <v>Pass</v>
      </c>
      <c r="BA72" s="143">
        <f>IF(OR(Survey!$AK72="Closed",ISBLANK(Survey!$AK72)),0,1)</f>
        <v>0</v>
      </c>
      <c r="BB72" s="165">
        <f>IF(ISBLANK(Survey!$AL72),1,0)</f>
        <v>1</v>
      </c>
      <c r="BC72" s="147" t="str" cm="1">
        <f t="array" ref="BC72">IF(OR(IF(OR($BE72+$BF72 = 2, $BG72=1), FALSE, TRUE), AND($BD72:$BD72 = 0)),"Pass","Fail")</f>
        <v>Pass</v>
      </c>
      <c r="BD72" s="143">
        <f>COUNTBLANK(Survey!$AM72:$AO72)</f>
        <v>3</v>
      </c>
      <c r="BE72" s="143">
        <f>IF(Survey!$I72="Yes",1,0)</f>
        <v>0</v>
      </c>
      <c r="BF72" s="143">
        <f>IF(OR(Survey!$M72="Mutual fund",Survey!$M72="Alternative mutual fund",Survey!$M72="Money market"),1,0)</f>
        <v>0</v>
      </c>
      <c r="BG72" s="148">
        <f>IF(OR(Survey!$M72="ETF",Survey!$M72="ETF, alternative mutual fund"),1,0)</f>
        <v>0</v>
      </c>
      <c r="BH72" s="16" t="str">
        <f t="shared" si="63"/>
        <v>Pass</v>
      </c>
      <c r="BI72" s="38" t="b">
        <f>OR(ISNUMBER(SEARCH("Yes",Survey!$AO72)),ISBLANK(Survey!$AO72))</f>
        <v>1</v>
      </c>
      <c r="BJ72" s="67" t="b">
        <f>NOT(ISBLANK(Survey!$AP72))</f>
        <v>0</v>
      </c>
      <c r="BK72" s="16" t="str">
        <f t="shared" si="64"/>
        <v>Pass</v>
      </c>
      <c r="BL72" s="143">
        <f>IF(Survey!$AW72=0, 0,1)</f>
        <v>0</v>
      </c>
      <c r="BM72" s="67">
        <f>Survey!$AQ72</f>
        <v>0</v>
      </c>
      <c r="BN72" s="67">
        <f>IFERROR((Survey!$AX72-ABS(Survey!$AY72)-ABS(Survey!$BD72))/Survey!$AW72,0)</f>
        <v>0</v>
      </c>
      <c r="BO72" s="67">
        <f>IF(AND($BM72&gt;$BN72-0.2,$BM72&lt;$BN72+0.2,ISBLANK(Survey!$AQ72)=FALSE),0,1)</f>
        <v>1</v>
      </c>
      <c r="BP72" s="165">
        <f>IF(ISBLANK(Survey!$AR72),1,0)</f>
        <v>1</v>
      </c>
      <c r="BQ72" s="16" t="str">
        <f t="shared" si="65"/>
        <v>Pass</v>
      </c>
      <c r="BR72" s="143">
        <f>IF(Survey!$AW72=0, 0,1)</f>
        <v>0</v>
      </c>
      <c r="BS72" s="67">
        <f>IF(AND(Survey!$AS72&gt;=0,Survey!$AS72&lt;=0.2,Survey!$AS72&lt;&gt;""),0,1)</f>
        <v>1</v>
      </c>
      <c r="BT72" s="143">
        <f>IF(ISBLANK(Survey!$AT72),1,0)</f>
        <v>1</v>
      </c>
      <c r="BU72" s="16" t="str">
        <f t="shared" si="66"/>
        <v>Fail</v>
      </c>
      <c r="BV72" s="165">
        <f>Survey!$AU72</f>
        <v>0</v>
      </c>
      <c r="BW72" s="16" t="str">
        <f t="shared" si="67"/>
        <v>Pass</v>
      </c>
      <c r="BX72" s="36">
        <f>Survey!$AV72</f>
        <v>0</v>
      </c>
      <c r="BY72" s="176">
        <f>Survey!$AW72+Survey!$AX72-ABS(Survey!$AY72)+ABS(Survey!$AZ72)-ABS(Survey!$BA72)+ABS(Survey!$BB72)-ABS(Survey!$BC72)-ABS(Survey!$BD72)+Survey!$BE72</f>
        <v>0</v>
      </c>
      <c r="BZ72" s="35">
        <f t="shared" si="68"/>
        <v>0</v>
      </c>
      <c r="CA72" s="17">
        <f t="shared" si="69"/>
        <v>0</v>
      </c>
      <c r="CB72" s="16" t="str">
        <f t="shared" si="70"/>
        <v>Pass</v>
      </c>
      <c r="CC72" s="38" t="b">
        <f>IF(ABS(Survey!$BE72)=0,TRUE,FALSE)</f>
        <v>1</v>
      </c>
      <c r="CD72" s="37" t="b">
        <f>NOT(ISBLANK(Survey!$BF72))</f>
        <v>0</v>
      </c>
      <c r="CE72" t="str">
        <f t="shared" si="71"/>
        <v>Fail</v>
      </c>
      <c r="CF72" s="29">
        <f>Survey!$AV72</f>
        <v>0</v>
      </c>
      <c r="CG72" s="29" cm="1">
        <f t="array" ref="CG72">SUM(SUMIF(Survey!BH72:BO72,{"&gt;0","&lt;0"})*{1,-1})-SUM(SUMIF(Survey!BQ72:BX72,{"&gt;0","&lt;0"})*{1,-1})</f>
        <v>0</v>
      </c>
      <c r="CH72" s="35" t="str">
        <f t="shared" si="72"/>
        <v>No holdings</v>
      </c>
      <c r="CI72">
        <f t="shared" si="73"/>
        <v>0</v>
      </c>
      <c r="CJ72" s="16" t="str">
        <f t="shared" si="74"/>
        <v>Fail</v>
      </c>
      <c r="CK72" s="36">
        <f>Survey!$AV72</f>
        <v>0</v>
      </c>
      <c r="CL72" s="36" cm="1">
        <f t="array" ref="CL72">SUM(SUMIF(Survey!BZ72:CS72,{"&gt;0","&lt;0"})*{1,-1})-SUM(SUMIF(Survey!CU72:DN72,{"&gt;0","&lt;0"})*{1,-1})</f>
        <v>0</v>
      </c>
      <c r="CM72" s="35" t="str">
        <f t="shared" si="75"/>
        <v>No holdings</v>
      </c>
      <c r="CN72" s="17">
        <f t="shared" si="76"/>
        <v>0</v>
      </c>
      <c r="CO72" s="16" t="str">
        <f t="shared" si="77"/>
        <v>Pass</v>
      </c>
      <c r="CP72" s="38" t="b">
        <f>IF(ABS(Survey!$CS72)=0,TRUE,FALSE)</f>
        <v>1</v>
      </c>
      <c r="CQ72" s="37" t="b">
        <f>NOT(ISBLANK(Survey!$CT72))</f>
        <v>0</v>
      </c>
      <c r="CR72" s="16" t="str">
        <f t="shared" si="78"/>
        <v>Pass</v>
      </c>
      <c r="CS72" s="38" t="b">
        <f>IF(ABS(Survey!$DN72)=0,TRUE,FALSE)</f>
        <v>1</v>
      </c>
      <c r="CT72" s="37" t="b">
        <f>NOT(ISBLANK(Survey!$DO72))</f>
        <v>0</v>
      </c>
      <c r="CU72" t="str">
        <f t="shared" si="79"/>
        <v>Pass</v>
      </c>
      <c r="CV72" s="29" cm="1">
        <f t="array" ref="CV72">SUM(SUMIF(Survey!CO72,{"&gt;0","&lt;0"})*{1,-1})+SUM(SUMIF(Survey!DJ72,{"&gt;0","&lt;0"})*{1,-1})</f>
        <v>0</v>
      </c>
      <c r="CW72" s="29">
        <f>SUM(SUMIF(Survey!DQ72:DW72,{"&gt;0","&lt;0"})*{1,-1})+SUM(SUMIF(Survey!DY72:EE72,{"&gt;0","&lt;0"})*{1,-1})</f>
        <v>0</v>
      </c>
      <c r="CX72">
        <f t="shared" si="80"/>
        <v>0</v>
      </c>
      <c r="CY72">
        <f t="shared" si="81"/>
        <v>0</v>
      </c>
      <c r="CZ72" s="16" t="str">
        <f t="shared" si="82"/>
        <v>Pass</v>
      </c>
      <c r="DA72" s="38" t="b">
        <f>IF(ABS(Survey!$DW72)=0,TRUE,FALSE)</f>
        <v>1</v>
      </c>
      <c r="DB72" s="37" t="b">
        <f>NOT(ISBLANK(Survey!DX72))</f>
        <v>0</v>
      </c>
      <c r="DC72" s="16" t="str">
        <f t="shared" si="83"/>
        <v>Pass</v>
      </c>
      <c r="DD72" s="38" t="b">
        <f>IF(ABS(Survey!$EE72)=0,TRUE,FALSE)</f>
        <v>1</v>
      </c>
      <c r="DE72" s="37" t="b">
        <f>NOT(ISBLANK(Survey!$EF72))</f>
        <v>0</v>
      </c>
      <c r="DF72" s="16" t="str">
        <f t="shared" si="84"/>
        <v>Fail</v>
      </c>
      <c r="DG72" s="36">
        <f>SUM(SUMIF(Survey!EL72:EN72,{"&gt;0","&lt;0"})*{1,-1})</f>
        <v>0</v>
      </c>
      <c r="DH72">
        <f t="shared" si="85"/>
        <v>0</v>
      </c>
      <c r="DI72">
        <f t="shared" si="86"/>
        <v>100</v>
      </c>
      <c r="DJ72" s="35" t="b">
        <f>IF(OR(Survey!$M72="ETF",Survey!$M72="ETF, alternative mutual fund",Survey!$M72="Closed-end", Survey!$M72="Split share corp"),TRUE,FALSE)</f>
        <v>0</v>
      </c>
      <c r="DK72" s="16" t="str">
        <f t="shared" si="87"/>
        <v>Fail</v>
      </c>
      <c r="DL72" s="36">
        <f>SUM(SUMIF(Survey!EP72:EV72,{"&gt;0","&lt;0"})*{1,-1})</f>
        <v>0</v>
      </c>
      <c r="DM72">
        <f t="shared" si="88"/>
        <v>0</v>
      </c>
      <c r="DN72" s="17">
        <f t="shared" si="89"/>
        <v>100</v>
      </c>
      <c r="DO72" s="16" t="str">
        <f t="shared" si="90"/>
        <v>Fail</v>
      </c>
      <c r="DP72" s="36">
        <f>SUM(SUMIF(Survey!EX72:FD72,{"&gt;0","&lt;0"})*{1,-1})</f>
        <v>0</v>
      </c>
      <c r="DQ72">
        <f t="shared" si="91"/>
        <v>0</v>
      </c>
      <c r="DR72" s="17">
        <f t="shared" si="92"/>
        <v>100</v>
      </c>
    </row>
    <row r="73" spans="1:122">
      <c r="A73">
        <v>73</v>
      </c>
      <c r="B73" t="str">
        <f t="shared" si="0"/>
        <v>Pass</v>
      </c>
      <c r="C73" t="str">
        <f>IF(COUNTBLANK(Survey!B73:FE73)=$C$2, "Pass", "Fail")</f>
        <v>Pass</v>
      </c>
      <c r="D73" t="str">
        <f t="shared" si="47"/>
        <v>Fail</v>
      </c>
      <c r="E73" t="str">
        <f>IF(OR(ISBLANK(Survey!AJ73),COUNTIF(G73:BB73,"Fail")),"Fail","Pass")</f>
        <v>Fail</v>
      </c>
      <c r="G73" s="16" t="str">
        <f t="shared" si="48"/>
        <v>Fail</v>
      </c>
      <c r="H73" s="177">
        <f>COUNTBLANK(Survey!B73:D73)+COUNTBLANK(Survey!G73)+COUNTBLANK(Survey!I73)+COUNTBLANK(Survey!K73:M73)+COUNTBLANK(Survey!P73)+COUNTBLANK(Survey!S73:U73)+COUNTBLANK(Survey!Y73:AA73)+COUNTBLANK(Survey!AD73:AE73)+COUNTBLANK(Survey!AI73:AI73)</f>
        <v>18</v>
      </c>
      <c r="I73" s="16" t="str">
        <f t="shared" si="49"/>
        <v>Fail</v>
      </c>
      <c r="J73" t="b">
        <f>IF(Survey!E73="No",TRUE,FALSE)</f>
        <v>0</v>
      </c>
      <c r="K73" s="34">
        <f>LEN(Survey!E73)</f>
        <v>0</v>
      </c>
      <c r="L73" s="16" t="str">
        <f t="shared" si="50"/>
        <v>Fail</v>
      </c>
      <c r="M73" t="b">
        <f>IF(Survey!F73="No",TRUE,FALSE)</f>
        <v>0</v>
      </c>
      <c r="N73" s="33">
        <f>LEN(Survey!F73)</f>
        <v>0</v>
      </c>
      <c r="O73" s="16" t="str">
        <f t="shared" si="51"/>
        <v>Pass</v>
      </c>
      <c r="P73" s="34">
        <f>MOD((LEN(Survey!H73)+2),11)</f>
        <v>2</v>
      </c>
      <c r="Q73" s="33" t="str">
        <f>IF(Survey!$L73="Prospectus fund", "Yes", "No")</f>
        <v>No</v>
      </c>
      <c r="R73" s="16" t="str">
        <f t="shared" si="52"/>
        <v>Pass</v>
      </c>
      <c r="S73" s="34">
        <f>MOD((LEN(Survey!J73)+2),11)</f>
        <v>2</v>
      </c>
      <c r="T73" s="35" t="b">
        <f>IF(OR(Survey!$M73="ETF",Survey!$M73="ETF, alternative mutual fund",Survey!$M73="Closed-end", Survey!$M73="Split share corp", Survey!$I73="Yes"),TRUE,FALSE)</f>
        <v>0</v>
      </c>
      <c r="U73" s="16" t="str">
        <f>IFERROR(IF(AND(OR(X73=Y73,Y73 = "Either"),NOT(ISBLANK(Survey!K73))),"Pass","Fail"),"Pass")</f>
        <v>Fail</v>
      </c>
      <c r="V73" s="36" cm="1">
        <f t="array" ref="V73">SUM(SUMIF(Survey!BZ73:CS73,{"&gt;0","&lt;0"})*{1,-1})</f>
        <v>0</v>
      </c>
      <c r="W73" s="38" cm="1">
        <f t="array" ref="W73">SUM(SUMIF(Survey!CC73,{"&gt;0","&lt;0"})*{1,-1})+SUM(SUMIF(Survey!CM73,{"&gt;0","&lt;0"})*{1,-1})</f>
        <v>0</v>
      </c>
      <c r="X73" s="38">
        <f>Survey!K73</f>
        <v>0</v>
      </c>
      <c r="Y73" s="37" t="str">
        <f t="shared" si="53"/>
        <v>Either</v>
      </c>
      <c r="Z73" s="16" t="str">
        <f t="shared" si="54"/>
        <v>Fail</v>
      </c>
      <c r="AA73" s="67" cm="1">
        <f t="array" ref="AA73">SUM(SUMIF(Survey!BZ73:CS73,{"&gt;0","&lt;0"})*{1,-1})+SUM(SUMIF(Survey!CU73:DN73,{"&gt;0","&lt;0"})*{1,-1})</f>
        <v>0</v>
      </c>
      <c r="AB73" s="67">
        <f>IFERROR(AA73/(Survey!$AV73),0)</f>
        <v>0</v>
      </c>
      <c r="AC73" s="128" t="b">
        <f>IF(OR(Survey!$M73="Alternative strategy or hedge",Survey!$M73="Other, illiquid",Survey!$L73="Prospectus fund"),TRUE,FALSE)</f>
        <v>0</v>
      </c>
      <c r="AD73" s="128" t="b">
        <f>NOT(ISBLANK(Survey!$M73))</f>
        <v>0</v>
      </c>
      <c r="AE73" s="16" t="str">
        <f t="shared" si="55"/>
        <v>Pass</v>
      </c>
      <c r="AF73" s="38" t="b">
        <f>NOT(ISNUMBER(SEARCH("Other",Survey!$P73)))</f>
        <v>1</v>
      </c>
      <c r="AG73" s="37" t="b">
        <f>NOT(ISBLANK(Survey!$Q73))</f>
        <v>0</v>
      </c>
      <c r="AH73" s="16" t="str">
        <f t="shared" si="56"/>
        <v>Pass</v>
      </c>
      <c r="AI73" s="143">
        <f>COUNTBLANK(Survey!$W73)</f>
        <v>1</v>
      </c>
      <c r="AJ73" s="67">
        <f>IF(AND(Survey!L73&lt;&gt;"Exempt fund",OR(Survey!$M73="ETF",Survey!$M73="ETF, alternative mutual fund",Survey!$M73="Mutual fund",Survey!$M73="Alternative mutual fund",Survey!$M73="Money market")),1,0)</f>
        <v>0</v>
      </c>
      <c r="AK73" s="16" t="str">
        <f t="shared" si="57"/>
        <v>Pass</v>
      </c>
      <c r="AL73" s="38" t="b">
        <f>NOT(ISNUMBER(SEARCH("Yes",Survey!$AA73)))</f>
        <v>1</v>
      </c>
      <c r="AM73" s="37" t="b">
        <f>IF(COUNTBLANK(Survey!$AB73:$AC73)=0,TRUE, FALSE)</f>
        <v>0</v>
      </c>
      <c r="AN73" s="16" t="str">
        <f t="shared" si="58"/>
        <v>Pass</v>
      </c>
      <c r="AO73" s="38" t="b">
        <f>NOT(ISNUMBER(SEARCH("Yes",Survey!$AD73)))</f>
        <v>1</v>
      </c>
      <c r="AP73" s="37" t="b">
        <f>NOT(ISBLANK(Survey!$AF73))</f>
        <v>0</v>
      </c>
      <c r="AQ73" s="16" t="str">
        <f t="shared" si="59"/>
        <v>Pass</v>
      </c>
      <c r="AR73" s="38" t="b">
        <f>NOT(OR(ISNUMBER(SEARCH("Other",Survey!$AF73)),ISNUMBER(SEARCH("Multiple",Survey!$AF73))))</f>
        <v>1</v>
      </c>
      <c r="AS73" s="37" t="b">
        <f>NOT(ISBLANK(Survey!$AG73))</f>
        <v>0</v>
      </c>
      <c r="AT73" s="16" t="str">
        <f t="shared" si="60"/>
        <v>Fail</v>
      </c>
      <c r="AU73" s="143">
        <f>IF(ABS(Survey!$AV73)&gt;0, 1,0)</f>
        <v>0</v>
      </c>
      <c r="AV73" s="143">
        <f>IF(COUNTBLANK(Survey!$AJ73)=0,1,0)</f>
        <v>0</v>
      </c>
      <c r="AW73" s="16" t="str">
        <f t="shared" si="61"/>
        <v>Pass</v>
      </c>
      <c r="AX73" s="143">
        <f>IF(ISBLANK(Survey!$AJ73),0,1)</f>
        <v>0</v>
      </c>
      <c r="AY73" s="165">
        <f>COUNTBLANK(Survey!$AK73)</f>
        <v>1</v>
      </c>
      <c r="AZ73" s="16" t="str">
        <f t="shared" si="62"/>
        <v>Pass</v>
      </c>
      <c r="BA73" s="143">
        <f>IF(OR(Survey!$AK73="Closed",ISBLANK(Survey!$AK73)),0,1)</f>
        <v>0</v>
      </c>
      <c r="BB73" s="165">
        <f>IF(ISBLANK(Survey!$AL73),1,0)</f>
        <v>1</v>
      </c>
      <c r="BC73" s="147" t="str" cm="1">
        <f t="array" ref="BC73">IF(OR(IF(OR($BE73+$BF73 = 2, $BG73=1), FALSE, TRUE), AND($BD73:$BD73 = 0)),"Pass","Fail")</f>
        <v>Pass</v>
      </c>
      <c r="BD73" s="143">
        <f>COUNTBLANK(Survey!$AM73:$AO73)</f>
        <v>3</v>
      </c>
      <c r="BE73" s="143">
        <f>IF(Survey!$I73="Yes",1,0)</f>
        <v>0</v>
      </c>
      <c r="BF73" s="143">
        <f>IF(OR(Survey!$M73="Mutual fund",Survey!$M73="Alternative mutual fund",Survey!$M73="Money market"),1,0)</f>
        <v>0</v>
      </c>
      <c r="BG73" s="148">
        <f>IF(OR(Survey!$M73="ETF",Survey!$M73="ETF, alternative mutual fund"),1,0)</f>
        <v>0</v>
      </c>
      <c r="BH73" s="16" t="str">
        <f t="shared" si="63"/>
        <v>Pass</v>
      </c>
      <c r="BI73" s="38" t="b">
        <f>OR(ISNUMBER(SEARCH("Yes",Survey!$AO73)),ISBLANK(Survey!$AO73))</f>
        <v>1</v>
      </c>
      <c r="BJ73" s="67" t="b">
        <f>NOT(ISBLANK(Survey!$AP73))</f>
        <v>0</v>
      </c>
      <c r="BK73" s="16" t="str">
        <f t="shared" si="64"/>
        <v>Pass</v>
      </c>
      <c r="BL73" s="143">
        <f>IF(Survey!$AW73=0, 0,1)</f>
        <v>0</v>
      </c>
      <c r="BM73" s="67">
        <f>Survey!$AQ73</f>
        <v>0</v>
      </c>
      <c r="BN73" s="67">
        <f>IFERROR((Survey!$AX73-ABS(Survey!$AY73)-ABS(Survey!$BD73))/Survey!$AW73,0)</f>
        <v>0</v>
      </c>
      <c r="BO73" s="67">
        <f>IF(AND($BM73&gt;$BN73-0.2,$BM73&lt;$BN73+0.2,ISBLANK(Survey!$AQ73)=FALSE),0,1)</f>
        <v>1</v>
      </c>
      <c r="BP73" s="165">
        <f>IF(ISBLANK(Survey!$AR73),1,0)</f>
        <v>1</v>
      </c>
      <c r="BQ73" s="16" t="str">
        <f t="shared" si="65"/>
        <v>Pass</v>
      </c>
      <c r="BR73" s="143">
        <f>IF(Survey!$AW73=0, 0,1)</f>
        <v>0</v>
      </c>
      <c r="BS73" s="67">
        <f>IF(AND(Survey!$AS73&gt;=0,Survey!$AS73&lt;=0.2,Survey!$AS73&lt;&gt;""),0,1)</f>
        <v>1</v>
      </c>
      <c r="BT73" s="143">
        <f>IF(ISBLANK(Survey!$AT73),1,0)</f>
        <v>1</v>
      </c>
      <c r="BU73" s="16" t="str">
        <f t="shared" si="66"/>
        <v>Fail</v>
      </c>
      <c r="BV73" s="165">
        <f>Survey!$AU73</f>
        <v>0</v>
      </c>
      <c r="BW73" s="16" t="str">
        <f t="shared" si="67"/>
        <v>Pass</v>
      </c>
      <c r="BX73" s="36">
        <f>Survey!$AV73</f>
        <v>0</v>
      </c>
      <c r="BY73" s="176">
        <f>Survey!$AW73+Survey!$AX73-ABS(Survey!$AY73)+ABS(Survey!$AZ73)-ABS(Survey!$BA73)+ABS(Survey!$BB73)-ABS(Survey!$BC73)-ABS(Survey!$BD73)+Survey!$BE73</f>
        <v>0</v>
      </c>
      <c r="BZ73" s="35">
        <f t="shared" si="68"/>
        <v>0</v>
      </c>
      <c r="CA73" s="17">
        <f t="shared" si="69"/>
        <v>0</v>
      </c>
      <c r="CB73" s="16" t="str">
        <f t="shared" si="70"/>
        <v>Pass</v>
      </c>
      <c r="CC73" s="38" t="b">
        <f>IF(ABS(Survey!$BE73)=0,TRUE,FALSE)</f>
        <v>1</v>
      </c>
      <c r="CD73" s="37" t="b">
        <f>NOT(ISBLANK(Survey!$BF73))</f>
        <v>0</v>
      </c>
      <c r="CE73" t="str">
        <f t="shared" si="71"/>
        <v>Fail</v>
      </c>
      <c r="CF73" s="29">
        <f>Survey!$AV73</f>
        <v>0</v>
      </c>
      <c r="CG73" s="29" cm="1">
        <f t="array" ref="CG73">SUM(SUMIF(Survey!BH73:BO73,{"&gt;0","&lt;0"})*{1,-1})-SUM(SUMIF(Survey!BQ73:BX73,{"&gt;0","&lt;0"})*{1,-1})</f>
        <v>0</v>
      </c>
      <c r="CH73" s="35" t="str">
        <f t="shared" si="72"/>
        <v>No holdings</v>
      </c>
      <c r="CI73">
        <f t="shared" si="73"/>
        <v>0</v>
      </c>
      <c r="CJ73" s="16" t="str">
        <f t="shared" si="74"/>
        <v>Fail</v>
      </c>
      <c r="CK73" s="36">
        <f>Survey!$AV73</f>
        <v>0</v>
      </c>
      <c r="CL73" s="36" cm="1">
        <f t="array" ref="CL73">SUM(SUMIF(Survey!BZ73:CS73,{"&gt;0","&lt;0"})*{1,-1})-SUM(SUMIF(Survey!CU73:DN73,{"&gt;0","&lt;0"})*{1,-1})</f>
        <v>0</v>
      </c>
      <c r="CM73" s="35" t="str">
        <f t="shared" si="75"/>
        <v>No holdings</v>
      </c>
      <c r="CN73" s="17">
        <f t="shared" si="76"/>
        <v>0</v>
      </c>
      <c r="CO73" s="16" t="str">
        <f t="shared" si="77"/>
        <v>Pass</v>
      </c>
      <c r="CP73" s="38" t="b">
        <f>IF(ABS(Survey!$CS73)=0,TRUE,FALSE)</f>
        <v>1</v>
      </c>
      <c r="CQ73" s="37" t="b">
        <f>NOT(ISBLANK(Survey!$CT73))</f>
        <v>0</v>
      </c>
      <c r="CR73" s="16" t="str">
        <f t="shared" si="78"/>
        <v>Pass</v>
      </c>
      <c r="CS73" s="38" t="b">
        <f>IF(ABS(Survey!$DN73)=0,TRUE,FALSE)</f>
        <v>1</v>
      </c>
      <c r="CT73" s="37" t="b">
        <f>NOT(ISBLANK(Survey!$DO73))</f>
        <v>0</v>
      </c>
      <c r="CU73" t="str">
        <f t="shared" si="79"/>
        <v>Pass</v>
      </c>
      <c r="CV73" s="29" cm="1">
        <f t="array" ref="CV73">SUM(SUMIF(Survey!CO73,{"&gt;0","&lt;0"})*{1,-1})+SUM(SUMIF(Survey!DJ73,{"&gt;0","&lt;0"})*{1,-1})</f>
        <v>0</v>
      </c>
      <c r="CW73" s="29">
        <f>SUM(SUMIF(Survey!DQ73:DW73,{"&gt;0","&lt;0"})*{1,-1})+SUM(SUMIF(Survey!DY73:EE73,{"&gt;0","&lt;0"})*{1,-1})</f>
        <v>0</v>
      </c>
      <c r="CX73">
        <f t="shared" si="80"/>
        <v>0</v>
      </c>
      <c r="CY73">
        <f t="shared" si="81"/>
        <v>0</v>
      </c>
      <c r="CZ73" s="16" t="str">
        <f t="shared" si="82"/>
        <v>Pass</v>
      </c>
      <c r="DA73" s="38" t="b">
        <f>IF(ABS(Survey!$DW73)=0,TRUE,FALSE)</f>
        <v>1</v>
      </c>
      <c r="DB73" s="37" t="b">
        <f>NOT(ISBLANK(Survey!DX73))</f>
        <v>0</v>
      </c>
      <c r="DC73" s="16" t="str">
        <f t="shared" si="83"/>
        <v>Pass</v>
      </c>
      <c r="DD73" s="38" t="b">
        <f>IF(ABS(Survey!$EE73)=0,TRUE,FALSE)</f>
        <v>1</v>
      </c>
      <c r="DE73" s="37" t="b">
        <f>NOT(ISBLANK(Survey!$EF73))</f>
        <v>0</v>
      </c>
      <c r="DF73" s="16" t="str">
        <f t="shared" si="84"/>
        <v>Fail</v>
      </c>
      <c r="DG73" s="36">
        <f>SUM(SUMIF(Survey!EL73:EN73,{"&gt;0","&lt;0"})*{1,-1})</f>
        <v>0</v>
      </c>
      <c r="DH73">
        <f t="shared" si="85"/>
        <v>0</v>
      </c>
      <c r="DI73">
        <f t="shared" si="86"/>
        <v>100</v>
      </c>
      <c r="DJ73" s="35" t="b">
        <f>IF(OR(Survey!$M73="ETF",Survey!$M73="ETF, alternative mutual fund",Survey!$M73="Closed-end", Survey!$M73="Split share corp"),TRUE,FALSE)</f>
        <v>0</v>
      </c>
      <c r="DK73" s="16" t="str">
        <f t="shared" si="87"/>
        <v>Fail</v>
      </c>
      <c r="DL73" s="36">
        <f>SUM(SUMIF(Survey!EP73:EV73,{"&gt;0","&lt;0"})*{1,-1})</f>
        <v>0</v>
      </c>
      <c r="DM73">
        <f t="shared" si="88"/>
        <v>0</v>
      </c>
      <c r="DN73" s="17">
        <f t="shared" si="89"/>
        <v>100</v>
      </c>
      <c r="DO73" s="16" t="str">
        <f t="shared" si="90"/>
        <v>Fail</v>
      </c>
      <c r="DP73" s="36">
        <f>SUM(SUMIF(Survey!EX73:FD73,{"&gt;0","&lt;0"})*{1,-1})</f>
        <v>0</v>
      </c>
      <c r="DQ73">
        <f t="shared" si="91"/>
        <v>0</v>
      </c>
      <c r="DR73" s="17">
        <f t="shared" si="92"/>
        <v>100</v>
      </c>
    </row>
    <row r="74" spans="1:122">
      <c r="A74">
        <v>74</v>
      </c>
      <c r="B74" t="str">
        <f t="shared" si="0"/>
        <v>Pass</v>
      </c>
      <c r="C74" t="str">
        <f>IF(COUNTBLANK(Survey!B74:FE74)=$C$2, "Pass", "Fail")</f>
        <v>Pass</v>
      </c>
      <c r="D74" t="str">
        <f t="shared" si="47"/>
        <v>Fail</v>
      </c>
      <c r="E74" t="str">
        <f>IF(OR(ISBLANK(Survey!AJ74),COUNTIF(G74:BB74,"Fail")),"Fail","Pass")</f>
        <v>Fail</v>
      </c>
      <c r="G74" s="16" t="str">
        <f t="shared" si="48"/>
        <v>Fail</v>
      </c>
      <c r="H74" s="177">
        <f>COUNTBLANK(Survey!B74:D74)+COUNTBLANK(Survey!G74)+COUNTBLANK(Survey!I74)+COUNTBLANK(Survey!K74:M74)+COUNTBLANK(Survey!P74)+COUNTBLANK(Survey!S74:U74)+COUNTBLANK(Survey!Y74:AA74)+COUNTBLANK(Survey!AD74:AE74)+COUNTBLANK(Survey!AI74:AI74)</f>
        <v>18</v>
      </c>
      <c r="I74" s="16" t="str">
        <f t="shared" si="49"/>
        <v>Fail</v>
      </c>
      <c r="J74" t="b">
        <f>IF(Survey!E74="No",TRUE,FALSE)</f>
        <v>0</v>
      </c>
      <c r="K74" s="34">
        <f>LEN(Survey!E74)</f>
        <v>0</v>
      </c>
      <c r="L74" s="16" t="str">
        <f t="shared" si="50"/>
        <v>Fail</v>
      </c>
      <c r="M74" t="b">
        <f>IF(Survey!F74="No",TRUE,FALSE)</f>
        <v>0</v>
      </c>
      <c r="N74" s="33">
        <f>LEN(Survey!F74)</f>
        <v>0</v>
      </c>
      <c r="O74" s="16" t="str">
        <f t="shared" si="51"/>
        <v>Pass</v>
      </c>
      <c r="P74" s="34">
        <f>MOD((LEN(Survey!H74)+2),11)</f>
        <v>2</v>
      </c>
      <c r="Q74" s="33" t="str">
        <f>IF(Survey!$L74="Prospectus fund", "Yes", "No")</f>
        <v>No</v>
      </c>
      <c r="R74" s="16" t="str">
        <f t="shared" si="52"/>
        <v>Pass</v>
      </c>
      <c r="S74" s="34">
        <f>MOD((LEN(Survey!J74)+2),11)</f>
        <v>2</v>
      </c>
      <c r="T74" s="35" t="b">
        <f>IF(OR(Survey!$M74="ETF",Survey!$M74="ETF, alternative mutual fund",Survey!$M74="Closed-end", Survey!$M74="Split share corp", Survey!$I74="Yes"),TRUE,FALSE)</f>
        <v>0</v>
      </c>
      <c r="U74" s="16" t="str">
        <f>IFERROR(IF(AND(OR(X74=Y74,Y74 = "Either"),NOT(ISBLANK(Survey!K74))),"Pass","Fail"),"Pass")</f>
        <v>Fail</v>
      </c>
      <c r="V74" s="36" cm="1">
        <f t="array" ref="V74">SUM(SUMIF(Survey!BZ74:CS74,{"&gt;0","&lt;0"})*{1,-1})</f>
        <v>0</v>
      </c>
      <c r="W74" s="38" cm="1">
        <f t="array" ref="W74">SUM(SUMIF(Survey!CC74,{"&gt;0","&lt;0"})*{1,-1})+SUM(SUMIF(Survey!CM74,{"&gt;0","&lt;0"})*{1,-1})</f>
        <v>0</v>
      </c>
      <c r="X74" s="38">
        <f>Survey!K74</f>
        <v>0</v>
      </c>
      <c r="Y74" s="37" t="str">
        <f t="shared" si="53"/>
        <v>Either</v>
      </c>
      <c r="Z74" s="16" t="str">
        <f t="shared" si="54"/>
        <v>Fail</v>
      </c>
      <c r="AA74" s="67" cm="1">
        <f t="array" ref="AA74">SUM(SUMIF(Survey!BZ74:CS74,{"&gt;0","&lt;0"})*{1,-1})+SUM(SUMIF(Survey!CU74:DN74,{"&gt;0","&lt;0"})*{1,-1})</f>
        <v>0</v>
      </c>
      <c r="AB74" s="67">
        <f>IFERROR(AA74/(Survey!$AV74),0)</f>
        <v>0</v>
      </c>
      <c r="AC74" s="128" t="b">
        <f>IF(OR(Survey!$M74="Alternative strategy or hedge",Survey!$M74="Other, illiquid",Survey!$L74="Prospectus fund"),TRUE,FALSE)</f>
        <v>0</v>
      </c>
      <c r="AD74" s="128" t="b">
        <f>NOT(ISBLANK(Survey!$M74))</f>
        <v>0</v>
      </c>
      <c r="AE74" s="16" t="str">
        <f t="shared" si="55"/>
        <v>Pass</v>
      </c>
      <c r="AF74" s="38" t="b">
        <f>NOT(ISNUMBER(SEARCH("Other",Survey!$P74)))</f>
        <v>1</v>
      </c>
      <c r="AG74" s="37" t="b">
        <f>NOT(ISBLANK(Survey!$Q74))</f>
        <v>0</v>
      </c>
      <c r="AH74" s="16" t="str">
        <f t="shared" si="56"/>
        <v>Pass</v>
      </c>
      <c r="AI74" s="143">
        <f>COUNTBLANK(Survey!$W74)</f>
        <v>1</v>
      </c>
      <c r="AJ74" s="67">
        <f>IF(AND(Survey!L74&lt;&gt;"Exempt fund",OR(Survey!$M74="ETF",Survey!$M74="ETF, alternative mutual fund",Survey!$M74="Mutual fund",Survey!$M74="Alternative mutual fund",Survey!$M74="Money market")),1,0)</f>
        <v>0</v>
      </c>
      <c r="AK74" s="16" t="str">
        <f t="shared" si="57"/>
        <v>Pass</v>
      </c>
      <c r="AL74" s="38" t="b">
        <f>NOT(ISNUMBER(SEARCH("Yes",Survey!$AA74)))</f>
        <v>1</v>
      </c>
      <c r="AM74" s="37" t="b">
        <f>IF(COUNTBLANK(Survey!$AB74:$AC74)=0,TRUE, FALSE)</f>
        <v>0</v>
      </c>
      <c r="AN74" s="16" t="str">
        <f t="shared" si="58"/>
        <v>Pass</v>
      </c>
      <c r="AO74" s="38" t="b">
        <f>NOT(ISNUMBER(SEARCH("Yes",Survey!$AD74)))</f>
        <v>1</v>
      </c>
      <c r="AP74" s="37" t="b">
        <f>NOT(ISBLANK(Survey!$AF74))</f>
        <v>0</v>
      </c>
      <c r="AQ74" s="16" t="str">
        <f t="shared" si="59"/>
        <v>Pass</v>
      </c>
      <c r="AR74" s="38" t="b">
        <f>NOT(OR(ISNUMBER(SEARCH("Other",Survey!$AF74)),ISNUMBER(SEARCH("Multiple",Survey!$AF74))))</f>
        <v>1</v>
      </c>
      <c r="AS74" s="37" t="b">
        <f>NOT(ISBLANK(Survey!$AG74))</f>
        <v>0</v>
      </c>
      <c r="AT74" s="16" t="str">
        <f t="shared" si="60"/>
        <v>Fail</v>
      </c>
      <c r="AU74" s="143">
        <f>IF(ABS(Survey!$AV74)&gt;0, 1,0)</f>
        <v>0</v>
      </c>
      <c r="AV74" s="143">
        <f>IF(COUNTBLANK(Survey!$AJ74)=0,1,0)</f>
        <v>0</v>
      </c>
      <c r="AW74" s="16" t="str">
        <f t="shared" si="61"/>
        <v>Pass</v>
      </c>
      <c r="AX74" s="143">
        <f>IF(ISBLANK(Survey!$AJ74),0,1)</f>
        <v>0</v>
      </c>
      <c r="AY74" s="165">
        <f>COUNTBLANK(Survey!$AK74)</f>
        <v>1</v>
      </c>
      <c r="AZ74" s="16" t="str">
        <f t="shared" si="62"/>
        <v>Pass</v>
      </c>
      <c r="BA74" s="143">
        <f>IF(OR(Survey!$AK74="Closed",ISBLANK(Survey!$AK74)),0,1)</f>
        <v>0</v>
      </c>
      <c r="BB74" s="165">
        <f>IF(ISBLANK(Survey!$AL74),1,0)</f>
        <v>1</v>
      </c>
      <c r="BC74" s="147" t="str" cm="1">
        <f t="array" ref="BC74">IF(OR(IF(OR($BE74+$BF74 = 2, $BG74=1), FALSE, TRUE), AND($BD74:$BD74 = 0)),"Pass","Fail")</f>
        <v>Pass</v>
      </c>
      <c r="BD74" s="143">
        <f>COUNTBLANK(Survey!$AM74:$AO74)</f>
        <v>3</v>
      </c>
      <c r="BE74" s="143">
        <f>IF(Survey!$I74="Yes",1,0)</f>
        <v>0</v>
      </c>
      <c r="BF74" s="143">
        <f>IF(OR(Survey!$M74="Mutual fund",Survey!$M74="Alternative mutual fund",Survey!$M74="Money market"),1,0)</f>
        <v>0</v>
      </c>
      <c r="BG74" s="148">
        <f>IF(OR(Survey!$M74="ETF",Survey!$M74="ETF, alternative mutual fund"),1,0)</f>
        <v>0</v>
      </c>
      <c r="BH74" s="16" t="str">
        <f t="shared" si="63"/>
        <v>Pass</v>
      </c>
      <c r="BI74" s="38" t="b">
        <f>OR(ISNUMBER(SEARCH("Yes",Survey!$AO74)),ISBLANK(Survey!$AO74))</f>
        <v>1</v>
      </c>
      <c r="BJ74" s="67" t="b">
        <f>NOT(ISBLANK(Survey!$AP74))</f>
        <v>0</v>
      </c>
      <c r="BK74" s="16" t="str">
        <f t="shared" si="64"/>
        <v>Pass</v>
      </c>
      <c r="BL74" s="143">
        <f>IF(Survey!$AW74=0, 0,1)</f>
        <v>0</v>
      </c>
      <c r="BM74" s="67">
        <f>Survey!$AQ74</f>
        <v>0</v>
      </c>
      <c r="BN74" s="67">
        <f>IFERROR((Survey!$AX74-ABS(Survey!$AY74)-ABS(Survey!$BD74))/Survey!$AW74,0)</f>
        <v>0</v>
      </c>
      <c r="BO74" s="67">
        <f>IF(AND($BM74&gt;$BN74-0.2,$BM74&lt;$BN74+0.2,ISBLANK(Survey!$AQ74)=FALSE),0,1)</f>
        <v>1</v>
      </c>
      <c r="BP74" s="165">
        <f>IF(ISBLANK(Survey!$AR74),1,0)</f>
        <v>1</v>
      </c>
      <c r="BQ74" s="16" t="str">
        <f t="shared" si="65"/>
        <v>Pass</v>
      </c>
      <c r="BR74" s="143">
        <f>IF(Survey!$AW74=0, 0,1)</f>
        <v>0</v>
      </c>
      <c r="BS74" s="67">
        <f>IF(AND(Survey!$AS74&gt;=0,Survey!$AS74&lt;=0.2,Survey!$AS74&lt;&gt;""),0,1)</f>
        <v>1</v>
      </c>
      <c r="BT74" s="143">
        <f>IF(ISBLANK(Survey!$AT74),1,0)</f>
        <v>1</v>
      </c>
      <c r="BU74" s="16" t="str">
        <f t="shared" si="66"/>
        <v>Fail</v>
      </c>
      <c r="BV74" s="165">
        <f>Survey!$AU74</f>
        <v>0</v>
      </c>
      <c r="BW74" s="16" t="str">
        <f t="shared" si="67"/>
        <v>Pass</v>
      </c>
      <c r="BX74" s="36">
        <f>Survey!$AV74</f>
        <v>0</v>
      </c>
      <c r="BY74" s="176">
        <f>Survey!$AW74+Survey!$AX74-ABS(Survey!$AY74)+ABS(Survey!$AZ74)-ABS(Survey!$BA74)+ABS(Survey!$BB74)-ABS(Survey!$BC74)-ABS(Survey!$BD74)+Survey!$BE74</f>
        <v>0</v>
      </c>
      <c r="BZ74" s="35">
        <f t="shared" si="68"/>
        <v>0</v>
      </c>
      <c r="CA74" s="17">
        <f t="shared" si="69"/>
        <v>0</v>
      </c>
      <c r="CB74" s="16" t="str">
        <f t="shared" si="70"/>
        <v>Pass</v>
      </c>
      <c r="CC74" s="38" t="b">
        <f>IF(ABS(Survey!$BE74)=0,TRUE,FALSE)</f>
        <v>1</v>
      </c>
      <c r="CD74" s="37" t="b">
        <f>NOT(ISBLANK(Survey!$BF74))</f>
        <v>0</v>
      </c>
      <c r="CE74" t="str">
        <f t="shared" si="71"/>
        <v>Fail</v>
      </c>
      <c r="CF74" s="29">
        <f>Survey!$AV74</f>
        <v>0</v>
      </c>
      <c r="CG74" s="29" cm="1">
        <f t="array" ref="CG74">SUM(SUMIF(Survey!BH74:BO74,{"&gt;0","&lt;0"})*{1,-1})-SUM(SUMIF(Survey!BQ74:BX74,{"&gt;0","&lt;0"})*{1,-1})</f>
        <v>0</v>
      </c>
      <c r="CH74" s="35" t="str">
        <f t="shared" si="72"/>
        <v>No holdings</v>
      </c>
      <c r="CI74">
        <f t="shared" si="73"/>
        <v>0</v>
      </c>
      <c r="CJ74" s="16" t="str">
        <f t="shared" si="74"/>
        <v>Fail</v>
      </c>
      <c r="CK74" s="36">
        <f>Survey!$AV74</f>
        <v>0</v>
      </c>
      <c r="CL74" s="36" cm="1">
        <f t="array" ref="CL74">SUM(SUMIF(Survey!BZ74:CS74,{"&gt;0","&lt;0"})*{1,-1})-SUM(SUMIF(Survey!CU74:DN74,{"&gt;0","&lt;0"})*{1,-1})</f>
        <v>0</v>
      </c>
      <c r="CM74" s="35" t="str">
        <f t="shared" si="75"/>
        <v>No holdings</v>
      </c>
      <c r="CN74" s="17">
        <f t="shared" si="76"/>
        <v>0</v>
      </c>
      <c r="CO74" s="16" t="str">
        <f t="shared" si="77"/>
        <v>Pass</v>
      </c>
      <c r="CP74" s="38" t="b">
        <f>IF(ABS(Survey!$CS74)=0,TRUE,FALSE)</f>
        <v>1</v>
      </c>
      <c r="CQ74" s="37" t="b">
        <f>NOT(ISBLANK(Survey!$CT74))</f>
        <v>0</v>
      </c>
      <c r="CR74" s="16" t="str">
        <f t="shared" si="78"/>
        <v>Pass</v>
      </c>
      <c r="CS74" s="38" t="b">
        <f>IF(ABS(Survey!$DN74)=0,TRUE,FALSE)</f>
        <v>1</v>
      </c>
      <c r="CT74" s="37" t="b">
        <f>NOT(ISBLANK(Survey!$DO74))</f>
        <v>0</v>
      </c>
      <c r="CU74" t="str">
        <f t="shared" si="79"/>
        <v>Pass</v>
      </c>
      <c r="CV74" s="29" cm="1">
        <f t="array" ref="CV74">SUM(SUMIF(Survey!CO74,{"&gt;0","&lt;0"})*{1,-1})+SUM(SUMIF(Survey!DJ74,{"&gt;0","&lt;0"})*{1,-1})</f>
        <v>0</v>
      </c>
      <c r="CW74" s="29">
        <f>SUM(SUMIF(Survey!DQ74:DW74,{"&gt;0","&lt;0"})*{1,-1})+SUM(SUMIF(Survey!DY74:EE74,{"&gt;0","&lt;0"})*{1,-1})</f>
        <v>0</v>
      </c>
      <c r="CX74">
        <f t="shared" si="80"/>
        <v>0</v>
      </c>
      <c r="CY74">
        <f t="shared" si="81"/>
        <v>0</v>
      </c>
      <c r="CZ74" s="16" t="str">
        <f t="shared" si="82"/>
        <v>Pass</v>
      </c>
      <c r="DA74" s="38" t="b">
        <f>IF(ABS(Survey!$DW74)=0,TRUE,FALSE)</f>
        <v>1</v>
      </c>
      <c r="DB74" s="37" t="b">
        <f>NOT(ISBLANK(Survey!DX74))</f>
        <v>0</v>
      </c>
      <c r="DC74" s="16" t="str">
        <f t="shared" si="83"/>
        <v>Pass</v>
      </c>
      <c r="DD74" s="38" t="b">
        <f>IF(ABS(Survey!$EE74)=0,TRUE,FALSE)</f>
        <v>1</v>
      </c>
      <c r="DE74" s="37" t="b">
        <f>NOT(ISBLANK(Survey!$EF74))</f>
        <v>0</v>
      </c>
      <c r="DF74" s="16" t="str">
        <f t="shared" si="84"/>
        <v>Fail</v>
      </c>
      <c r="DG74" s="36">
        <f>SUM(SUMIF(Survey!EL74:EN74,{"&gt;0","&lt;0"})*{1,-1})</f>
        <v>0</v>
      </c>
      <c r="DH74">
        <f t="shared" si="85"/>
        <v>0</v>
      </c>
      <c r="DI74">
        <f t="shared" si="86"/>
        <v>100</v>
      </c>
      <c r="DJ74" s="35" t="b">
        <f>IF(OR(Survey!$M74="ETF",Survey!$M74="ETF, alternative mutual fund",Survey!$M74="Closed-end", Survey!$M74="Split share corp"),TRUE,FALSE)</f>
        <v>0</v>
      </c>
      <c r="DK74" s="16" t="str">
        <f t="shared" si="87"/>
        <v>Fail</v>
      </c>
      <c r="DL74" s="36">
        <f>SUM(SUMIF(Survey!EP74:EV74,{"&gt;0","&lt;0"})*{1,-1})</f>
        <v>0</v>
      </c>
      <c r="DM74">
        <f t="shared" si="88"/>
        <v>0</v>
      </c>
      <c r="DN74" s="17">
        <f t="shared" si="89"/>
        <v>100</v>
      </c>
      <c r="DO74" s="16" t="str">
        <f t="shared" si="90"/>
        <v>Fail</v>
      </c>
      <c r="DP74" s="36">
        <f>SUM(SUMIF(Survey!EX74:FD74,{"&gt;0","&lt;0"})*{1,-1})</f>
        <v>0</v>
      </c>
      <c r="DQ74">
        <f t="shared" si="91"/>
        <v>0</v>
      </c>
      <c r="DR74" s="17">
        <f t="shared" si="92"/>
        <v>100</v>
      </c>
    </row>
    <row r="75" spans="1:122">
      <c r="A75">
        <v>75</v>
      </c>
      <c r="B75" t="str">
        <f t="shared" si="0"/>
        <v>Pass</v>
      </c>
      <c r="C75" t="str">
        <f>IF(COUNTBLANK(Survey!B75:FE75)=$C$2, "Pass", "Fail")</f>
        <v>Pass</v>
      </c>
      <c r="D75" t="str">
        <f t="shared" si="47"/>
        <v>Fail</v>
      </c>
      <c r="E75" t="str">
        <f>IF(OR(ISBLANK(Survey!AJ75),COUNTIF(G75:BB75,"Fail")),"Fail","Pass")</f>
        <v>Fail</v>
      </c>
      <c r="G75" s="16" t="str">
        <f t="shared" si="48"/>
        <v>Fail</v>
      </c>
      <c r="H75" s="177">
        <f>COUNTBLANK(Survey!B75:D75)+COUNTBLANK(Survey!G75)+COUNTBLANK(Survey!I75)+COUNTBLANK(Survey!K75:M75)+COUNTBLANK(Survey!P75)+COUNTBLANK(Survey!S75:U75)+COUNTBLANK(Survey!Y75:AA75)+COUNTBLANK(Survey!AD75:AE75)+COUNTBLANK(Survey!AI75:AI75)</f>
        <v>18</v>
      </c>
      <c r="I75" s="16" t="str">
        <f t="shared" si="49"/>
        <v>Fail</v>
      </c>
      <c r="J75" t="b">
        <f>IF(Survey!E75="No",TRUE,FALSE)</f>
        <v>0</v>
      </c>
      <c r="K75" s="34">
        <f>LEN(Survey!E75)</f>
        <v>0</v>
      </c>
      <c r="L75" s="16" t="str">
        <f t="shared" si="50"/>
        <v>Fail</v>
      </c>
      <c r="M75" t="b">
        <f>IF(Survey!F75="No",TRUE,FALSE)</f>
        <v>0</v>
      </c>
      <c r="N75" s="33">
        <f>LEN(Survey!F75)</f>
        <v>0</v>
      </c>
      <c r="O75" s="16" t="str">
        <f t="shared" si="51"/>
        <v>Pass</v>
      </c>
      <c r="P75" s="34">
        <f>MOD((LEN(Survey!H75)+2),11)</f>
        <v>2</v>
      </c>
      <c r="Q75" s="33" t="str">
        <f>IF(Survey!$L75="Prospectus fund", "Yes", "No")</f>
        <v>No</v>
      </c>
      <c r="R75" s="16" t="str">
        <f t="shared" si="52"/>
        <v>Pass</v>
      </c>
      <c r="S75" s="34">
        <f>MOD((LEN(Survey!J75)+2),11)</f>
        <v>2</v>
      </c>
      <c r="T75" s="35" t="b">
        <f>IF(OR(Survey!$M75="ETF",Survey!$M75="ETF, alternative mutual fund",Survey!$M75="Closed-end", Survey!$M75="Split share corp", Survey!$I75="Yes"),TRUE,FALSE)</f>
        <v>0</v>
      </c>
      <c r="U75" s="16" t="str">
        <f>IFERROR(IF(AND(OR(X75=Y75,Y75 = "Either"),NOT(ISBLANK(Survey!K75))),"Pass","Fail"),"Pass")</f>
        <v>Fail</v>
      </c>
      <c r="V75" s="36" cm="1">
        <f t="array" ref="V75">SUM(SUMIF(Survey!BZ75:CS75,{"&gt;0","&lt;0"})*{1,-1})</f>
        <v>0</v>
      </c>
      <c r="W75" s="38" cm="1">
        <f t="array" ref="W75">SUM(SUMIF(Survey!CC75,{"&gt;0","&lt;0"})*{1,-1})+SUM(SUMIF(Survey!CM75,{"&gt;0","&lt;0"})*{1,-1})</f>
        <v>0</v>
      </c>
      <c r="X75" s="38">
        <f>Survey!K75</f>
        <v>0</v>
      </c>
      <c r="Y75" s="37" t="str">
        <f t="shared" si="53"/>
        <v>Either</v>
      </c>
      <c r="Z75" s="16" t="str">
        <f t="shared" si="54"/>
        <v>Fail</v>
      </c>
      <c r="AA75" s="67" cm="1">
        <f t="array" ref="AA75">SUM(SUMIF(Survey!BZ75:CS75,{"&gt;0","&lt;0"})*{1,-1})+SUM(SUMIF(Survey!CU75:DN75,{"&gt;0","&lt;0"})*{1,-1})</f>
        <v>0</v>
      </c>
      <c r="AB75" s="67">
        <f>IFERROR(AA75/(Survey!$AV75),0)</f>
        <v>0</v>
      </c>
      <c r="AC75" s="128" t="b">
        <f>IF(OR(Survey!$M75="Alternative strategy or hedge",Survey!$M75="Other, illiquid",Survey!$L75="Prospectus fund"),TRUE,FALSE)</f>
        <v>0</v>
      </c>
      <c r="AD75" s="128" t="b">
        <f>NOT(ISBLANK(Survey!$M75))</f>
        <v>0</v>
      </c>
      <c r="AE75" s="16" t="str">
        <f t="shared" si="55"/>
        <v>Pass</v>
      </c>
      <c r="AF75" s="38" t="b">
        <f>NOT(ISNUMBER(SEARCH("Other",Survey!$P75)))</f>
        <v>1</v>
      </c>
      <c r="AG75" s="37" t="b">
        <f>NOT(ISBLANK(Survey!$Q75))</f>
        <v>0</v>
      </c>
      <c r="AH75" s="16" t="str">
        <f t="shared" si="56"/>
        <v>Pass</v>
      </c>
      <c r="AI75" s="143">
        <f>COUNTBLANK(Survey!$W75)</f>
        <v>1</v>
      </c>
      <c r="AJ75" s="67">
        <f>IF(AND(Survey!L75&lt;&gt;"Exempt fund",OR(Survey!$M75="ETF",Survey!$M75="ETF, alternative mutual fund",Survey!$M75="Mutual fund",Survey!$M75="Alternative mutual fund",Survey!$M75="Money market")),1,0)</f>
        <v>0</v>
      </c>
      <c r="AK75" s="16" t="str">
        <f t="shared" si="57"/>
        <v>Pass</v>
      </c>
      <c r="AL75" s="38" t="b">
        <f>NOT(ISNUMBER(SEARCH("Yes",Survey!$AA75)))</f>
        <v>1</v>
      </c>
      <c r="AM75" s="37" t="b">
        <f>IF(COUNTBLANK(Survey!$AB75:$AC75)=0,TRUE, FALSE)</f>
        <v>0</v>
      </c>
      <c r="AN75" s="16" t="str">
        <f t="shared" si="58"/>
        <v>Pass</v>
      </c>
      <c r="AO75" s="38" t="b">
        <f>NOT(ISNUMBER(SEARCH("Yes",Survey!$AD75)))</f>
        <v>1</v>
      </c>
      <c r="AP75" s="37" t="b">
        <f>NOT(ISBLANK(Survey!$AF75))</f>
        <v>0</v>
      </c>
      <c r="AQ75" s="16" t="str">
        <f t="shared" si="59"/>
        <v>Pass</v>
      </c>
      <c r="AR75" s="38" t="b">
        <f>NOT(OR(ISNUMBER(SEARCH("Other",Survey!$AF75)),ISNUMBER(SEARCH("Multiple",Survey!$AF75))))</f>
        <v>1</v>
      </c>
      <c r="AS75" s="37" t="b">
        <f>NOT(ISBLANK(Survey!$AG75))</f>
        <v>0</v>
      </c>
      <c r="AT75" s="16" t="str">
        <f t="shared" si="60"/>
        <v>Fail</v>
      </c>
      <c r="AU75" s="143">
        <f>IF(ABS(Survey!$AV75)&gt;0, 1,0)</f>
        <v>0</v>
      </c>
      <c r="AV75" s="143">
        <f>IF(COUNTBLANK(Survey!$AJ75)=0,1,0)</f>
        <v>0</v>
      </c>
      <c r="AW75" s="16" t="str">
        <f t="shared" si="61"/>
        <v>Pass</v>
      </c>
      <c r="AX75" s="143">
        <f>IF(ISBLANK(Survey!$AJ75),0,1)</f>
        <v>0</v>
      </c>
      <c r="AY75" s="165">
        <f>COUNTBLANK(Survey!$AK75)</f>
        <v>1</v>
      </c>
      <c r="AZ75" s="16" t="str">
        <f t="shared" si="62"/>
        <v>Pass</v>
      </c>
      <c r="BA75" s="143">
        <f>IF(OR(Survey!$AK75="Closed",ISBLANK(Survey!$AK75)),0,1)</f>
        <v>0</v>
      </c>
      <c r="BB75" s="165">
        <f>IF(ISBLANK(Survey!$AL75),1,0)</f>
        <v>1</v>
      </c>
      <c r="BC75" s="147" t="str" cm="1">
        <f t="array" ref="BC75">IF(OR(IF(OR($BE75+$BF75 = 2, $BG75=1), FALSE, TRUE), AND($BD75:$BD75 = 0)),"Pass","Fail")</f>
        <v>Pass</v>
      </c>
      <c r="BD75" s="143">
        <f>COUNTBLANK(Survey!$AM75:$AO75)</f>
        <v>3</v>
      </c>
      <c r="BE75" s="143">
        <f>IF(Survey!$I75="Yes",1,0)</f>
        <v>0</v>
      </c>
      <c r="BF75" s="143">
        <f>IF(OR(Survey!$M75="Mutual fund",Survey!$M75="Alternative mutual fund",Survey!$M75="Money market"),1,0)</f>
        <v>0</v>
      </c>
      <c r="BG75" s="148">
        <f>IF(OR(Survey!$M75="ETF",Survey!$M75="ETF, alternative mutual fund"),1,0)</f>
        <v>0</v>
      </c>
      <c r="BH75" s="16" t="str">
        <f t="shared" si="63"/>
        <v>Pass</v>
      </c>
      <c r="BI75" s="38" t="b">
        <f>OR(ISNUMBER(SEARCH("Yes",Survey!$AO75)),ISBLANK(Survey!$AO75))</f>
        <v>1</v>
      </c>
      <c r="BJ75" s="67" t="b">
        <f>NOT(ISBLANK(Survey!$AP75))</f>
        <v>0</v>
      </c>
      <c r="BK75" s="16" t="str">
        <f t="shared" si="64"/>
        <v>Pass</v>
      </c>
      <c r="BL75" s="143">
        <f>IF(Survey!$AW75=0, 0,1)</f>
        <v>0</v>
      </c>
      <c r="BM75" s="67">
        <f>Survey!$AQ75</f>
        <v>0</v>
      </c>
      <c r="BN75" s="67">
        <f>IFERROR((Survey!$AX75-ABS(Survey!$AY75)-ABS(Survey!$BD75))/Survey!$AW75,0)</f>
        <v>0</v>
      </c>
      <c r="BO75" s="67">
        <f>IF(AND($BM75&gt;$BN75-0.2,$BM75&lt;$BN75+0.2,ISBLANK(Survey!$AQ75)=FALSE),0,1)</f>
        <v>1</v>
      </c>
      <c r="BP75" s="165">
        <f>IF(ISBLANK(Survey!$AR75),1,0)</f>
        <v>1</v>
      </c>
      <c r="BQ75" s="16" t="str">
        <f t="shared" si="65"/>
        <v>Pass</v>
      </c>
      <c r="BR75" s="143">
        <f>IF(Survey!$AW75=0, 0,1)</f>
        <v>0</v>
      </c>
      <c r="BS75" s="67">
        <f>IF(AND(Survey!$AS75&gt;=0,Survey!$AS75&lt;=0.2,Survey!$AS75&lt;&gt;""),0,1)</f>
        <v>1</v>
      </c>
      <c r="BT75" s="143">
        <f>IF(ISBLANK(Survey!$AT75),1,0)</f>
        <v>1</v>
      </c>
      <c r="BU75" s="16" t="str">
        <f t="shared" si="66"/>
        <v>Fail</v>
      </c>
      <c r="BV75" s="165">
        <f>Survey!$AU75</f>
        <v>0</v>
      </c>
      <c r="BW75" s="16" t="str">
        <f t="shared" si="67"/>
        <v>Pass</v>
      </c>
      <c r="BX75" s="36">
        <f>Survey!$AV75</f>
        <v>0</v>
      </c>
      <c r="BY75" s="176">
        <f>Survey!$AW75+Survey!$AX75-ABS(Survey!$AY75)+ABS(Survey!$AZ75)-ABS(Survey!$BA75)+ABS(Survey!$BB75)-ABS(Survey!$BC75)-ABS(Survey!$BD75)+Survey!$BE75</f>
        <v>0</v>
      </c>
      <c r="BZ75" s="35">
        <f t="shared" si="68"/>
        <v>0</v>
      </c>
      <c r="CA75" s="17">
        <f t="shared" si="69"/>
        <v>0</v>
      </c>
      <c r="CB75" s="16" t="str">
        <f t="shared" si="70"/>
        <v>Pass</v>
      </c>
      <c r="CC75" s="38" t="b">
        <f>IF(ABS(Survey!$BE75)=0,TRUE,FALSE)</f>
        <v>1</v>
      </c>
      <c r="CD75" s="37" t="b">
        <f>NOT(ISBLANK(Survey!$BF75))</f>
        <v>0</v>
      </c>
      <c r="CE75" t="str">
        <f t="shared" si="71"/>
        <v>Fail</v>
      </c>
      <c r="CF75" s="29">
        <f>Survey!$AV75</f>
        <v>0</v>
      </c>
      <c r="CG75" s="29" cm="1">
        <f t="array" ref="CG75">SUM(SUMIF(Survey!BH75:BO75,{"&gt;0","&lt;0"})*{1,-1})-SUM(SUMIF(Survey!BQ75:BX75,{"&gt;0","&lt;0"})*{1,-1})</f>
        <v>0</v>
      </c>
      <c r="CH75" s="35" t="str">
        <f t="shared" si="72"/>
        <v>No holdings</v>
      </c>
      <c r="CI75">
        <f t="shared" si="73"/>
        <v>0</v>
      </c>
      <c r="CJ75" s="16" t="str">
        <f t="shared" si="74"/>
        <v>Fail</v>
      </c>
      <c r="CK75" s="36">
        <f>Survey!$AV75</f>
        <v>0</v>
      </c>
      <c r="CL75" s="36" cm="1">
        <f t="array" ref="CL75">SUM(SUMIF(Survey!BZ75:CS75,{"&gt;0","&lt;0"})*{1,-1})-SUM(SUMIF(Survey!CU75:DN75,{"&gt;0","&lt;0"})*{1,-1})</f>
        <v>0</v>
      </c>
      <c r="CM75" s="35" t="str">
        <f t="shared" si="75"/>
        <v>No holdings</v>
      </c>
      <c r="CN75" s="17">
        <f t="shared" si="76"/>
        <v>0</v>
      </c>
      <c r="CO75" s="16" t="str">
        <f t="shared" si="77"/>
        <v>Pass</v>
      </c>
      <c r="CP75" s="38" t="b">
        <f>IF(ABS(Survey!$CS75)=0,TRUE,FALSE)</f>
        <v>1</v>
      </c>
      <c r="CQ75" s="37" t="b">
        <f>NOT(ISBLANK(Survey!$CT75))</f>
        <v>0</v>
      </c>
      <c r="CR75" s="16" t="str">
        <f t="shared" si="78"/>
        <v>Pass</v>
      </c>
      <c r="CS75" s="38" t="b">
        <f>IF(ABS(Survey!$DN75)=0,TRUE,FALSE)</f>
        <v>1</v>
      </c>
      <c r="CT75" s="37" t="b">
        <f>NOT(ISBLANK(Survey!$DO75))</f>
        <v>0</v>
      </c>
      <c r="CU75" t="str">
        <f t="shared" si="79"/>
        <v>Pass</v>
      </c>
      <c r="CV75" s="29" cm="1">
        <f t="array" ref="CV75">SUM(SUMIF(Survey!CO75,{"&gt;0","&lt;0"})*{1,-1})+SUM(SUMIF(Survey!DJ75,{"&gt;0","&lt;0"})*{1,-1})</f>
        <v>0</v>
      </c>
      <c r="CW75" s="29">
        <f>SUM(SUMIF(Survey!DQ75:DW75,{"&gt;0","&lt;0"})*{1,-1})+SUM(SUMIF(Survey!DY75:EE75,{"&gt;0","&lt;0"})*{1,-1})</f>
        <v>0</v>
      </c>
      <c r="CX75">
        <f t="shared" si="80"/>
        <v>0</v>
      </c>
      <c r="CY75">
        <f t="shared" si="81"/>
        <v>0</v>
      </c>
      <c r="CZ75" s="16" t="str">
        <f t="shared" si="82"/>
        <v>Pass</v>
      </c>
      <c r="DA75" s="38" t="b">
        <f>IF(ABS(Survey!$DW75)=0,TRUE,FALSE)</f>
        <v>1</v>
      </c>
      <c r="DB75" s="37" t="b">
        <f>NOT(ISBLANK(Survey!DX75))</f>
        <v>0</v>
      </c>
      <c r="DC75" s="16" t="str">
        <f t="shared" si="83"/>
        <v>Pass</v>
      </c>
      <c r="DD75" s="38" t="b">
        <f>IF(ABS(Survey!$EE75)=0,TRUE,FALSE)</f>
        <v>1</v>
      </c>
      <c r="DE75" s="37" t="b">
        <f>NOT(ISBLANK(Survey!$EF75))</f>
        <v>0</v>
      </c>
      <c r="DF75" s="16" t="str">
        <f t="shared" si="84"/>
        <v>Fail</v>
      </c>
      <c r="DG75" s="36">
        <f>SUM(SUMIF(Survey!EL75:EN75,{"&gt;0","&lt;0"})*{1,-1})</f>
        <v>0</v>
      </c>
      <c r="DH75">
        <f t="shared" si="85"/>
        <v>0</v>
      </c>
      <c r="DI75">
        <f t="shared" si="86"/>
        <v>100</v>
      </c>
      <c r="DJ75" s="35" t="b">
        <f>IF(OR(Survey!$M75="ETF",Survey!$M75="ETF, alternative mutual fund",Survey!$M75="Closed-end", Survey!$M75="Split share corp"),TRUE,FALSE)</f>
        <v>0</v>
      </c>
      <c r="DK75" s="16" t="str">
        <f t="shared" si="87"/>
        <v>Fail</v>
      </c>
      <c r="DL75" s="36">
        <f>SUM(SUMIF(Survey!EP75:EV75,{"&gt;0","&lt;0"})*{1,-1})</f>
        <v>0</v>
      </c>
      <c r="DM75">
        <f t="shared" si="88"/>
        <v>0</v>
      </c>
      <c r="DN75" s="17">
        <f t="shared" si="89"/>
        <v>100</v>
      </c>
      <c r="DO75" s="16" t="str">
        <f t="shared" si="90"/>
        <v>Fail</v>
      </c>
      <c r="DP75" s="36">
        <f>SUM(SUMIF(Survey!EX75:FD75,{"&gt;0","&lt;0"})*{1,-1})</f>
        <v>0</v>
      </c>
      <c r="DQ75">
        <f t="shared" si="91"/>
        <v>0</v>
      </c>
      <c r="DR75" s="17">
        <f t="shared" si="92"/>
        <v>100</v>
      </c>
    </row>
    <row r="76" spans="1:122">
      <c r="A76">
        <v>76</v>
      </c>
      <c r="B76" t="str">
        <f t="shared" si="0"/>
        <v>Pass</v>
      </c>
      <c r="C76" t="str">
        <f>IF(COUNTBLANK(Survey!B76:FE76)=$C$2, "Pass", "Fail")</f>
        <v>Pass</v>
      </c>
      <c r="D76" t="str">
        <f t="shared" si="47"/>
        <v>Fail</v>
      </c>
      <c r="E76" t="str">
        <f>IF(OR(ISBLANK(Survey!AJ76),COUNTIF(G76:BB76,"Fail")),"Fail","Pass")</f>
        <v>Fail</v>
      </c>
      <c r="G76" s="16" t="str">
        <f t="shared" si="48"/>
        <v>Fail</v>
      </c>
      <c r="H76" s="177">
        <f>COUNTBLANK(Survey!B76:D76)+COUNTBLANK(Survey!G76)+COUNTBLANK(Survey!I76)+COUNTBLANK(Survey!K76:M76)+COUNTBLANK(Survey!P76)+COUNTBLANK(Survey!S76:U76)+COUNTBLANK(Survey!Y76:AA76)+COUNTBLANK(Survey!AD76:AE76)+COUNTBLANK(Survey!AI76:AI76)</f>
        <v>18</v>
      </c>
      <c r="I76" s="16" t="str">
        <f t="shared" si="49"/>
        <v>Fail</v>
      </c>
      <c r="J76" t="b">
        <f>IF(Survey!E76="No",TRUE,FALSE)</f>
        <v>0</v>
      </c>
      <c r="K76" s="34">
        <f>LEN(Survey!E76)</f>
        <v>0</v>
      </c>
      <c r="L76" s="16" t="str">
        <f t="shared" si="50"/>
        <v>Fail</v>
      </c>
      <c r="M76" t="b">
        <f>IF(Survey!F76="No",TRUE,FALSE)</f>
        <v>0</v>
      </c>
      <c r="N76" s="33">
        <f>LEN(Survey!F76)</f>
        <v>0</v>
      </c>
      <c r="O76" s="16" t="str">
        <f t="shared" si="51"/>
        <v>Pass</v>
      </c>
      <c r="P76" s="34">
        <f>MOD((LEN(Survey!H76)+2),11)</f>
        <v>2</v>
      </c>
      <c r="Q76" s="33" t="str">
        <f>IF(Survey!$L76="Prospectus fund", "Yes", "No")</f>
        <v>No</v>
      </c>
      <c r="R76" s="16" t="str">
        <f t="shared" si="52"/>
        <v>Pass</v>
      </c>
      <c r="S76" s="34">
        <f>MOD((LEN(Survey!J76)+2),11)</f>
        <v>2</v>
      </c>
      <c r="T76" s="35" t="b">
        <f>IF(OR(Survey!$M76="ETF",Survey!$M76="ETF, alternative mutual fund",Survey!$M76="Closed-end", Survey!$M76="Split share corp", Survey!$I76="Yes"),TRUE,FALSE)</f>
        <v>0</v>
      </c>
      <c r="U76" s="16" t="str">
        <f>IFERROR(IF(AND(OR(X76=Y76,Y76 = "Either"),NOT(ISBLANK(Survey!K76))),"Pass","Fail"),"Pass")</f>
        <v>Fail</v>
      </c>
      <c r="V76" s="36" cm="1">
        <f t="array" ref="V76">SUM(SUMIF(Survey!BZ76:CS76,{"&gt;0","&lt;0"})*{1,-1})</f>
        <v>0</v>
      </c>
      <c r="W76" s="38" cm="1">
        <f t="array" ref="W76">SUM(SUMIF(Survey!CC76,{"&gt;0","&lt;0"})*{1,-1})+SUM(SUMIF(Survey!CM76,{"&gt;0","&lt;0"})*{1,-1})</f>
        <v>0</v>
      </c>
      <c r="X76" s="38">
        <f>Survey!K76</f>
        <v>0</v>
      </c>
      <c r="Y76" s="37" t="str">
        <f t="shared" si="53"/>
        <v>Either</v>
      </c>
      <c r="Z76" s="16" t="str">
        <f t="shared" si="54"/>
        <v>Fail</v>
      </c>
      <c r="AA76" s="67" cm="1">
        <f t="array" ref="AA76">SUM(SUMIF(Survey!BZ76:CS76,{"&gt;0","&lt;0"})*{1,-1})+SUM(SUMIF(Survey!CU76:DN76,{"&gt;0","&lt;0"})*{1,-1})</f>
        <v>0</v>
      </c>
      <c r="AB76" s="67">
        <f>IFERROR(AA76/(Survey!$AV76),0)</f>
        <v>0</v>
      </c>
      <c r="AC76" s="128" t="b">
        <f>IF(OR(Survey!$M76="Alternative strategy or hedge",Survey!$M76="Other, illiquid",Survey!$L76="Prospectus fund"),TRUE,FALSE)</f>
        <v>0</v>
      </c>
      <c r="AD76" s="128" t="b">
        <f>NOT(ISBLANK(Survey!$M76))</f>
        <v>0</v>
      </c>
      <c r="AE76" s="16" t="str">
        <f t="shared" si="55"/>
        <v>Pass</v>
      </c>
      <c r="AF76" s="38" t="b">
        <f>NOT(ISNUMBER(SEARCH("Other",Survey!$P76)))</f>
        <v>1</v>
      </c>
      <c r="AG76" s="37" t="b">
        <f>NOT(ISBLANK(Survey!$Q76))</f>
        <v>0</v>
      </c>
      <c r="AH76" s="16" t="str">
        <f t="shared" si="56"/>
        <v>Pass</v>
      </c>
      <c r="AI76" s="143">
        <f>COUNTBLANK(Survey!$W76)</f>
        <v>1</v>
      </c>
      <c r="AJ76" s="67">
        <f>IF(AND(Survey!L76&lt;&gt;"Exempt fund",OR(Survey!$M76="ETF",Survey!$M76="ETF, alternative mutual fund",Survey!$M76="Mutual fund",Survey!$M76="Alternative mutual fund",Survey!$M76="Money market")),1,0)</f>
        <v>0</v>
      </c>
      <c r="AK76" s="16" t="str">
        <f t="shared" si="57"/>
        <v>Pass</v>
      </c>
      <c r="AL76" s="38" t="b">
        <f>NOT(ISNUMBER(SEARCH("Yes",Survey!$AA76)))</f>
        <v>1</v>
      </c>
      <c r="AM76" s="37" t="b">
        <f>IF(COUNTBLANK(Survey!$AB76:$AC76)=0,TRUE, FALSE)</f>
        <v>0</v>
      </c>
      <c r="AN76" s="16" t="str">
        <f t="shared" si="58"/>
        <v>Pass</v>
      </c>
      <c r="AO76" s="38" t="b">
        <f>NOT(ISNUMBER(SEARCH("Yes",Survey!$AD76)))</f>
        <v>1</v>
      </c>
      <c r="AP76" s="37" t="b">
        <f>NOT(ISBLANK(Survey!$AF76))</f>
        <v>0</v>
      </c>
      <c r="AQ76" s="16" t="str">
        <f t="shared" si="59"/>
        <v>Pass</v>
      </c>
      <c r="AR76" s="38" t="b">
        <f>NOT(OR(ISNUMBER(SEARCH("Other",Survey!$AF76)),ISNUMBER(SEARCH("Multiple",Survey!$AF76))))</f>
        <v>1</v>
      </c>
      <c r="AS76" s="37" t="b">
        <f>NOT(ISBLANK(Survey!$AG76))</f>
        <v>0</v>
      </c>
      <c r="AT76" s="16" t="str">
        <f t="shared" si="60"/>
        <v>Fail</v>
      </c>
      <c r="AU76" s="143">
        <f>IF(ABS(Survey!$AV76)&gt;0, 1,0)</f>
        <v>0</v>
      </c>
      <c r="AV76" s="143">
        <f>IF(COUNTBLANK(Survey!$AJ76)=0,1,0)</f>
        <v>0</v>
      </c>
      <c r="AW76" s="16" t="str">
        <f t="shared" si="61"/>
        <v>Pass</v>
      </c>
      <c r="AX76" s="143">
        <f>IF(ISBLANK(Survey!$AJ76),0,1)</f>
        <v>0</v>
      </c>
      <c r="AY76" s="165">
        <f>COUNTBLANK(Survey!$AK76)</f>
        <v>1</v>
      </c>
      <c r="AZ76" s="16" t="str">
        <f t="shared" si="62"/>
        <v>Pass</v>
      </c>
      <c r="BA76" s="143">
        <f>IF(OR(Survey!$AK76="Closed",ISBLANK(Survey!$AK76)),0,1)</f>
        <v>0</v>
      </c>
      <c r="BB76" s="165">
        <f>IF(ISBLANK(Survey!$AL76),1,0)</f>
        <v>1</v>
      </c>
      <c r="BC76" s="147" t="str" cm="1">
        <f t="array" ref="BC76">IF(OR(IF(OR($BE76+$BF76 = 2, $BG76=1), FALSE, TRUE), AND($BD76:$BD76 = 0)),"Pass","Fail")</f>
        <v>Pass</v>
      </c>
      <c r="BD76" s="143">
        <f>COUNTBLANK(Survey!$AM76:$AO76)</f>
        <v>3</v>
      </c>
      <c r="BE76" s="143">
        <f>IF(Survey!$I76="Yes",1,0)</f>
        <v>0</v>
      </c>
      <c r="BF76" s="143">
        <f>IF(OR(Survey!$M76="Mutual fund",Survey!$M76="Alternative mutual fund",Survey!$M76="Money market"),1,0)</f>
        <v>0</v>
      </c>
      <c r="BG76" s="148">
        <f>IF(OR(Survey!$M76="ETF",Survey!$M76="ETF, alternative mutual fund"),1,0)</f>
        <v>0</v>
      </c>
      <c r="BH76" s="16" t="str">
        <f t="shared" si="63"/>
        <v>Pass</v>
      </c>
      <c r="BI76" s="38" t="b">
        <f>OR(ISNUMBER(SEARCH("Yes",Survey!$AO76)),ISBLANK(Survey!$AO76))</f>
        <v>1</v>
      </c>
      <c r="BJ76" s="67" t="b">
        <f>NOT(ISBLANK(Survey!$AP76))</f>
        <v>0</v>
      </c>
      <c r="BK76" s="16" t="str">
        <f t="shared" si="64"/>
        <v>Pass</v>
      </c>
      <c r="BL76" s="143">
        <f>IF(Survey!$AW76=0, 0,1)</f>
        <v>0</v>
      </c>
      <c r="BM76" s="67">
        <f>Survey!$AQ76</f>
        <v>0</v>
      </c>
      <c r="BN76" s="67">
        <f>IFERROR((Survey!$AX76-ABS(Survey!$AY76)-ABS(Survey!$BD76))/Survey!$AW76,0)</f>
        <v>0</v>
      </c>
      <c r="BO76" s="67">
        <f>IF(AND($BM76&gt;$BN76-0.2,$BM76&lt;$BN76+0.2,ISBLANK(Survey!$AQ76)=FALSE),0,1)</f>
        <v>1</v>
      </c>
      <c r="BP76" s="165">
        <f>IF(ISBLANK(Survey!$AR76),1,0)</f>
        <v>1</v>
      </c>
      <c r="BQ76" s="16" t="str">
        <f t="shared" si="65"/>
        <v>Pass</v>
      </c>
      <c r="BR76" s="143">
        <f>IF(Survey!$AW76=0, 0,1)</f>
        <v>0</v>
      </c>
      <c r="BS76" s="67">
        <f>IF(AND(Survey!$AS76&gt;=0,Survey!$AS76&lt;=0.2,Survey!$AS76&lt;&gt;""),0,1)</f>
        <v>1</v>
      </c>
      <c r="BT76" s="143">
        <f>IF(ISBLANK(Survey!$AT76),1,0)</f>
        <v>1</v>
      </c>
      <c r="BU76" s="16" t="str">
        <f t="shared" si="66"/>
        <v>Fail</v>
      </c>
      <c r="BV76" s="165">
        <f>Survey!$AU76</f>
        <v>0</v>
      </c>
      <c r="BW76" s="16" t="str">
        <f t="shared" si="67"/>
        <v>Pass</v>
      </c>
      <c r="BX76" s="36">
        <f>Survey!$AV76</f>
        <v>0</v>
      </c>
      <c r="BY76" s="176">
        <f>Survey!$AW76+Survey!$AX76-ABS(Survey!$AY76)+ABS(Survey!$AZ76)-ABS(Survey!$BA76)+ABS(Survey!$BB76)-ABS(Survey!$BC76)-ABS(Survey!$BD76)+Survey!$BE76</f>
        <v>0</v>
      </c>
      <c r="BZ76" s="35">
        <f t="shared" si="68"/>
        <v>0</v>
      </c>
      <c r="CA76" s="17">
        <f t="shared" si="69"/>
        <v>0</v>
      </c>
      <c r="CB76" s="16" t="str">
        <f t="shared" si="70"/>
        <v>Pass</v>
      </c>
      <c r="CC76" s="38" t="b">
        <f>IF(ABS(Survey!$BE76)=0,TRUE,FALSE)</f>
        <v>1</v>
      </c>
      <c r="CD76" s="37" t="b">
        <f>NOT(ISBLANK(Survey!$BF76))</f>
        <v>0</v>
      </c>
      <c r="CE76" t="str">
        <f t="shared" si="71"/>
        <v>Fail</v>
      </c>
      <c r="CF76" s="29">
        <f>Survey!$AV76</f>
        <v>0</v>
      </c>
      <c r="CG76" s="29" cm="1">
        <f t="array" ref="CG76">SUM(SUMIF(Survey!BH76:BO76,{"&gt;0","&lt;0"})*{1,-1})-SUM(SUMIF(Survey!BQ76:BX76,{"&gt;0","&lt;0"})*{1,-1})</f>
        <v>0</v>
      </c>
      <c r="CH76" s="35" t="str">
        <f t="shared" si="72"/>
        <v>No holdings</v>
      </c>
      <c r="CI76">
        <f t="shared" si="73"/>
        <v>0</v>
      </c>
      <c r="CJ76" s="16" t="str">
        <f t="shared" si="74"/>
        <v>Fail</v>
      </c>
      <c r="CK76" s="36">
        <f>Survey!$AV76</f>
        <v>0</v>
      </c>
      <c r="CL76" s="36" cm="1">
        <f t="array" ref="CL76">SUM(SUMIF(Survey!BZ76:CS76,{"&gt;0","&lt;0"})*{1,-1})-SUM(SUMIF(Survey!CU76:DN76,{"&gt;0","&lt;0"})*{1,-1})</f>
        <v>0</v>
      </c>
      <c r="CM76" s="35" t="str">
        <f t="shared" si="75"/>
        <v>No holdings</v>
      </c>
      <c r="CN76" s="17">
        <f t="shared" si="76"/>
        <v>0</v>
      </c>
      <c r="CO76" s="16" t="str">
        <f t="shared" si="77"/>
        <v>Pass</v>
      </c>
      <c r="CP76" s="38" t="b">
        <f>IF(ABS(Survey!$CS76)=0,TRUE,FALSE)</f>
        <v>1</v>
      </c>
      <c r="CQ76" s="37" t="b">
        <f>NOT(ISBLANK(Survey!$CT76))</f>
        <v>0</v>
      </c>
      <c r="CR76" s="16" t="str">
        <f t="shared" si="78"/>
        <v>Pass</v>
      </c>
      <c r="CS76" s="38" t="b">
        <f>IF(ABS(Survey!$DN76)=0,TRUE,FALSE)</f>
        <v>1</v>
      </c>
      <c r="CT76" s="37" t="b">
        <f>NOT(ISBLANK(Survey!$DO76))</f>
        <v>0</v>
      </c>
      <c r="CU76" t="str">
        <f t="shared" si="79"/>
        <v>Pass</v>
      </c>
      <c r="CV76" s="29" cm="1">
        <f t="array" ref="CV76">SUM(SUMIF(Survey!CO76,{"&gt;0","&lt;0"})*{1,-1})+SUM(SUMIF(Survey!DJ76,{"&gt;0","&lt;0"})*{1,-1})</f>
        <v>0</v>
      </c>
      <c r="CW76" s="29">
        <f>SUM(SUMIF(Survey!DQ76:DW76,{"&gt;0","&lt;0"})*{1,-1})+SUM(SUMIF(Survey!DY76:EE76,{"&gt;0","&lt;0"})*{1,-1})</f>
        <v>0</v>
      </c>
      <c r="CX76">
        <f t="shared" si="80"/>
        <v>0</v>
      </c>
      <c r="CY76">
        <f t="shared" si="81"/>
        <v>0</v>
      </c>
      <c r="CZ76" s="16" t="str">
        <f t="shared" si="82"/>
        <v>Pass</v>
      </c>
      <c r="DA76" s="38" t="b">
        <f>IF(ABS(Survey!$DW76)=0,TRUE,FALSE)</f>
        <v>1</v>
      </c>
      <c r="DB76" s="37" t="b">
        <f>NOT(ISBLANK(Survey!DX76))</f>
        <v>0</v>
      </c>
      <c r="DC76" s="16" t="str">
        <f t="shared" si="83"/>
        <v>Pass</v>
      </c>
      <c r="DD76" s="38" t="b">
        <f>IF(ABS(Survey!$EE76)=0,TRUE,FALSE)</f>
        <v>1</v>
      </c>
      <c r="DE76" s="37" t="b">
        <f>NOT(ISBLANK(Survey!$EF76))</f>
        <v>0</v>
      </c>
      <c r="DF76" s="16" t="str">
        <f t="shared" si="84"/>
        <v>Fail</v>
      </c>
      <c r="DG76" s="36">
        <f>SUM(SUMIF(Survey!EL76:EN76,{"&gt;0","&lt;0"})*{1,-1})</f>
        <v>0</v>
      </c>
      <c r="DH76">
        <f t="shared" si="85"/>
        <v>0</v>
      </c>
      <c r="DI76">
        <f t="shared" si="86"/>
        <v>100</v>
      </c>
      <c r="DJ76" s="35" t="b">
        <f>IF(OR(Survey!$M76="ETF",Survey!$M76="ETF, alternative mutual fund",Survey!$M76="Closed-end", Survey!$M76="Split share corp"),TRUE,FALSE)</f>
        <v>0</v>
      </c>
      <c r="DK76" s="16" t="str">
        <f t="shared" si="87"/>
        <v>Fail</v>
      </c>
      <c r="DL76" s="36">
        <f>SUM(SUMIF(Survey!EP76:EV76,{"&gt;0","&lt;0"})*{1,-1})</f>
        <v>0</v>
      </c>
      <c r="DM76">
        <f t="shared" si="88"/>
        <v>0</v>
      </c>
      <c r="DN76" s="17">
        <f t="shared" si="89"/>
        <v>100</v>
      </c>
      <c r="DO76" s="16" t="str">
        <f t="shared" si="90"/>
        <v>Fail</v>
      </c>
      <c r="DP76" s="36">
        <f>SUM(SUMIF(Survey!EX76:FD76,{"&gt;0","&lt;0"})*{1,-1})</f>
        <v>0</v>
      </c>
      <c r="DQ76">
        <f t="shared" si="91"/>
        <v>0</v>
      </c>
      <c r="DR76" s="17">
        <f t="shared" si="92"/>
        <v>100</v>
      </c>
    </row>
    <row r="77" spans="1:122">
      <c r="A77">
        <v>77</v>
      </c>
      <c r="B77" t="str">
        <f t="shared" si="0"/>
        <v>Pass</v>
      </c>
      <c r="C77" t="str">
        <f>IF(COUNTBLANK(Survey!B77:FE77)=$C$2, "Pass", "Fail")</f>
        <v>Pass</v>
      </c>
      <c r="D77" t="str">
        <f t="shared" si="47"/>
        <v>Fail</v>
      </c>
      <c r="E77" t="str">
        <f>IF(OR(ISBLANK(Survey!AJ77),COUNTIF(G77:BB77,"Fail")),"Fail","Pass")</f>
        <v>Fail</v>
      </c>
      <c r="G77" s="16" t="str">
        <f t="shared" si="48"/>
        <v>Fail</v>
      </c>
      <c r="H77" s="177">
        <f>COUNTBLANK(Survey!B77:D77)+COUNTBLANK(Survey!G77)+COUNTBLANK(Survey!I77)+COUNTBLANK(Survey!K77:M77)+COUNTBLANK(Survey!P77)+COUNTBLANK(Survey!S77:U77)+COUNTBLANK(Survey!Y77:AA77)+COUNTBLANK(Survey!AD77:AE77)+COUNTBLANK(Survey!AI77:AI77)</f>
        <v>18</v>
      </c>
      <c r="I77" s="16" t="str">
        <f t="shared" si="49"/>
        <v>Fail</v>
      </c>
      <c r="J77" t="b">
        <f>IF(Survey!E77="No",TRUE,FALSE)</f>
        <v>0</v>
      </c>
      <c r="K77" s="34">
        <f>LEN(Survey!E77)</f>
        <v>0</v>
      </c>
      <c r="L77" s="16" t="str">
        <f t="shared" si="50"/>
        <v>Fail</v>
      </c>
      <c r="M77" t="b">
        <f>IF(Survey!F77="No",TRUE,FALSE)</f>
        <v>0</v>
      </c>
      <c r="N77" s="33">
        <f>LEN(Survey!F77)</f>
        <v>0</v>
      </c>
      <c r="O77" s="16" t="str">
        <f t="shared" si="51"/>
        <v>Pass</v>
      </c>
      <c r="P77" s="34">
        <f>MOD((LEN(Survey!H77)+2),11)</f>
        <v>2</v>
      </c>
      <c r="Q77" s="33" t="str">
        <f>IF(Survey!$L77="Prospectus fund", "Yes", "No")</f>
        <v>No</v>
      </c>
      <c r="R77" s="16" t="str">
        <f t="shared" si="52"/>
        <v>Pass</v>
      </c>
      <c r="S77" s="34">
        <f>MOD((LEN(Survey!J77)+2),11)</f>
        <v>2</v>
      </c>
      <c r="T77" s="35" t="b">
        <f>IF(OR(Survey!$M77="ETF",Survey!$M77="ETF, alternative mutual fund",Survey!$M77="Closed-end", Survey!$M77="Split share corp", Survey!$I77="Yes"),TRUE,FALSE)</f>
        <v>0</v>
      </c>
      <c r="U77" s="16" t="str">
        <f>IFERROR(IF(AND(OR(X77=Y77,Y77 = "Either"),NOT(ISBLANK(Survey!K77))),"Pass","Fail"),"Pass")</f>
        <v>Fail</v>
      </c>
      <c r="V77" s="36" cm="1">
        <f t="array" ref="V77">SUM(SUMIF(Survey!BZ77:CS77,{"&gt;0","&lt;0"})*{1,-1})</f>
        <v>0</v>
      </c>
      <c r="W77" s="38" cm="1">
        <f t="array" ref="W77">SUM(SUMIF(Survey!CC77,{"&gt;0","&lt;0"})*{1,-1})+SUM(SUMIF(Survey!CM77,{"&gt;0","&lt;0"})*{1,-1})</f>
        <v>0</v>
      </c>
      <c r="X77" s="38">
        <f>Survey!K77</f>
        <v>0</v>
      </c>
      <c r="Y77" s="37" t="str">
        <f t="shared" si="53"/>
        <v>Either</v>
      </c>
      <c r="Z77" s="16" t="str">
        <f t="shared" si="54"/>
        <v>Fail</v>
      </c>
      <c r="AA77" s="67" cm="1">
        <f t="array" ref="AA77">SUM(SUMIF(Survey!BZ77:CS77,{"&gt;0","&lt;0"})*{1,-1})+SUM(SUMIF(Survey!CU77:DN77,{"&gt;0","&lt;0"})*{1,-1})</f>
        <v>0</v>
      </c>
      <c r="AB77" s="67">
        <f>IFERROR(AA77/(Survey!$AV77),0)</f>
        <v>0</v>
      </c>
      <c r="AC77" s="128" t="b">
        <f>IF(OR(Survey!$M77="Alternative strategy or hedge",Survey!$M77="Other, illiquid",Survey!$L77="Prospectus fund"),TRUE,FALSE)</f>
        <v>0</v>
      </c>
      <c r="AD77" s="128" t="b">
        <f>NOT(ISBLANK(Survey!$M77))</f>
        <v>0</v>
      </c>
      <c r="AE77" s="16" t="str">
        <f t="shared" si="55"/>
        <v>Pass</v>
      </c>
      <c r="AF77" s="38" t="b">
        <f>NOT(ISNUMBER(SEARCH("Other",Survey!$P77)))</f>
        <v>1</v>
      </c>
      <c r="AG77" s="37" t="b">
        <f>NOT(ISBLANK(Survey!$Q77))</f>
        <v>0</v>
      </c>
      <c r="AH77" s="16" t="str">
        <f t="shared" si="56"/>
        <v>Pass</v>
      </c>
      <c r="AI77" s="143">
        <f>COUNTBLANK(Survey!$W77)</f>
        <v>1</v>
      </c>
      <c r="AJ77" s="67">
        <f>IF(AND(Survey!L77&lt;&gt;"Exempt fund",OR(Survey!$M77="ETF",Survey!$M77="ETF, alternative mutual fund",Survey!$M77="Mutual fund",Survey!$M77="Alternative mutual fund",Survey!$M77="Money market")),1,0)</f>
        <v>0</v>
      </c>
      <c r="AK77" s="16" t="str">
        <f t="shared" si="57"/>
        <v>Pass</v>
      </c>
      <c r="AL77" s="38" t="b">
        <f>NOT(ISNUMBER(SEARCH("Yes",Survey!$AA77)))</f>
        <v>1</v>
      </c>
      <c r="AM77" s="37" t="b">
        <f>IF(COUNTBLANK(Survey!$AB77:$AC77)=0,TRUE, FALSE)</f>
        <v>0</v>
      </c>
      <c r="AN77" s="16" t="str">
        <f t="shared" si="58"/>
        <v>Pass</v>
      </c>
      <c r="AO77" s="38" t="b">
        <f>NOT(ISNUMBER(SEARCH("Yes",Survey!$AD77)))</f>
        <v>1</v>
      </c>
      <c r="AP77" s="37" t="b">
        <f>NOT(ISBLANK(Survey!$AF77))</f>
        <v>0</v>
      </c>
      <c r="AQ77" s="16" t="str">
        <f t="shared" si="59"/>
        <v>Pass</v>
      </c>
      <c r="AR77" s="38" t="b">
        <f>NOT(OR(ISNUMBER(SEARCH("Other",Survey!$AF77)),ISNUMBER(SEARCH("Multiple",Survey!$AF77))))</f>
        <v>1</v>
      </c>
      <c r="AS77" s="37" t="b">
        <f>NOT(ISBLANK(Survey!$AG77))</f>
        <v>0</v>
      </c>
      <c r="AT77" s="16" t="str">
        <f t="shared" si="60"/>
        <v>Fail</v>
      </c>
      <c r="AU77" s="143">
        <f>IF(ABS(Survey!$AV77)&gt;0, 1,0)</f>
        <v>0</v>
      </c>
      <c r="AV77" s="143">
        <f>IF(COUNTBLANK(Survey!$AJ77)=0,1,0)</f>
        <v>0</v>
      </c>
      <c r="AW77" s="16" t="str">
        <f t="shared" si="61"/>
        <v>Pass</v>
      </c>
      <c r="AX77" s="143">
        <f>IF(ISBLANK(Survey!$AJ77),0,1)</f>
        <v>0</v>
      </c>
      <c r="AY77" s="165">
        <f>COUNTBLANK(Survey!$AK77)</f>
        <v>1</v>
      </c>
      <c r="AZ77" s="16" t="str">
        <f t="shared" si="62"/>
        <v>Pass</v>
      </c>
      <c r="BA77" s="143">
        <f>IF(OR(Survey!$AK77="Closed",ISBLANK(Survey!$AK77)),0,1)</f>
        <v>0</v>
      </c>
      <c r="BB77" s="165">
        <f>IF(ISBLANK(Survey!$AL77),1,0)</f>
        <v>1</v>
      </c>
      <c r="BC77" s="147" t="str" cm="1">
        <f t="array" ref="BC77">IF(OR(IF(OR($BE77+$BF77 = 2, $BG77=1), FALSE, TRUE), AND($BD77:$BD77 = 0)),"Pass","Fail")</f>
        <v>Pass</v>
      </c>
      <c r="BD77" s="143">
        <f>COUNTBLANK(Survey!$AM77:$AO77)</f>
        <v>3</v>
      </c>
      <c r="BE77" s="143">
        <f>IF(Survey!$I77="Yes",1,0)</f>
        <v>0</v>
      </c>
      <c r="BF77" s="143">
        <f>IF(OR(Survey!$M77="Mutual fund",Survey!$M77="Alternative mutual fund",Survey!$M77="Money market"),1,0)</f>
        <v>0</v>
      </c>
      <c r="BG77" s="148">
        <f>IF(OR(Survey!$M77="ETF",Survey!$M77="ETF, alternative mutual fund"),1,0)</f>
        <v>0</v>
      </c>
      <c r="BH77" s="16" t="str">
        <f t="shared" si="63"/>
        <v>Pass</v>
      </c>
      <c r="BI77" s="38" t="b">
        <f>OR(ISNUMBER(SEARCH("Yes",Survey!$AO77)),ISBLANK(Survey!$AO77))</f>
        <v>1</v>
      </c>
      <c r="BJ77" s="67" t="b">
        <f>NOT(ISBLANK(Survey!$AP77))</f>
        <v>0</v>
      </c>
      <c r="BK77" s="16" t="str">
        <f t="shared" si="64"/>
        <v>Pass</v>
      </c>
      <c r="BL77" s="143">
        <f>IF(Survey!$AW77=0, 0,1)</f>
        <v>0</v>
      </c>
      <c r="BM77" s="67">
        <f>Survey!$AQ77</f>
        <v>0</v>
      </c>
      <c r="BN77" s="67">
        <f>IFERROR((Survey!$AX77-ABS(Survey!$AY77)-ABS(Survey!$BD77))/Survey!$AW77,0)</f>
        <v>0</v>
      </c>
      <c r="BO77" s="67">
        <f>IF(AND($BM77&gt;$BN77-0.2,$BM77&lt;$BN77+0.2,ISBLANK(Survey!$AQ77)=FALSE),0,1)</f>
        <v>1</v>
      </c>
      <c r="BP77" s="165">
        <f>IF(ISBLANK(Survey!$AR77),1,0)</f>
        <v>1</v>
      </c>
      <c r="BQ77" s="16" t="str">
        <f t="shared" si="65"/>
        <v>Pass</v>
      </c>
      <c r="BR77" s="143">
        <f>IF(Survey!$AW77=0, 0,1)</f>
        <v>0</v>
      </c>
      <c r="BS77" s="67">
        <f>IF(AND(Survey!$AS77&gt;=0,Survey!$AS77&lt;=0.2,Survey!$AS77&lt;&gt;""),0,1)</f>
        <v>1</v>
      </c>
      <c r="BT77" s="143">
        <f>IF(ISBLANK(Survey!$AT77),1,0)</f>
        <v>1</v>
      </c>
      <c r="BU77" s="16" t="str">
        <f t="shared" si="66"/>
        <v>Fail</v>
      </c>
      <c r="BV77" s="165">
        <f>Survey!$AU77</f>
        <v>0</v>
      </c>
      <c r="BW77" s="16" t="str">
        <f t="shared" si="67"/>
        <v>Pass</v>
      </c>
      <c r="BX77" s="36">
        <f>Survey!$AV77</f>
        <v>0</v>
      </c>
      <c r="BY77" s="176">
        <f>Survey!$AW77+Survey!$AX77-ABS(Survey!$AY77)+ABS(Survey!$AZ77)-ABS(Survey!$BA77)+ABS(Survey!$BB77)-ABS(Survey!$BC77)-ABS(Survey!$BD77)+Survey!$BE77</f>
        <v>0</v>
      </c>
      <c r="BZ77" s="35">
        <f t="shared" si="68"/>
        <v>0</v>
      </c>
      <c r="CA77" s="17">
        <f t="shared" si="69"/>
        <v>0</v>
      </c>
      <c r="CB77" s="16" t="str">
        <f t="shared" si="70"/>
        <v>Pass</v>
      </c>
      <c r="CC77" s="38" t="b">
        <f>IF(ABS(Survey!$BE77)=0,TRUE,FALSE)</f>
        <v>1</v>
      </c>
      <c r="CD77" s="37" t="b">
        <f>NOT(ISBLANK(Survey!$BF77))</f>
        <v>0</v>
      </c>
      <c r="CE77" t="str">
        <f t="shared" si="71"/>
        <v>Fail</v>
      </c>
      <c r="CF77" s="29">
        <f>Survey!$AV77</f>
        <v>0</v>
      </c>
      <c r="CG77" s="29" cm="1">
        <f t="array" ref="CG77">SUM(SUMIF(Survey!BH77:BO77,{"&gt;0","&lt;0"})*{1,-1})-SUM(SUMIF(Survey!BQ77:BX77,{"&gt;0","&lt;0"})*{1,-1})</f>
        <v>0</v>
      </c>
      <c r="CH77" s="35" t="str">
        <f t="shared" si="72"/>
        <v>No holdings</v>
      </c>
      <c r="CI77">
        <f t="shared" si="73"/>
        <v>0</v>
      </c>
      <c r="CJ77" s="16" t="str">
        <f t="shared" si="74"/>
        <v>Fail</v>
      </c>
      <c r="CK77" s="36">
        <f>Survey!$AV77</f>
        <v>0</v>
      </c>
      <c r="CL77" s="36" cm="1">
        <f t="array" ref="CL77">SUM(SUMIF(Survey!BZ77:CS77,{"&gt;0","&lt;0"})*{1,-1})-SUM(SUMIF(Survey!CU77:DN77,{"&gt;0","&lt;0"})*{1,-1})</f>
        <v>0</v>
      </c>
      <c r="CM77" s="35" t="str">
        <f t="shared" si="75"/>
        <v>No holdings</v>
      </c>
      <c r="CN77" s="17">
        <f t="shared" si="76"/>
        <v>0</v>
      </c>
      <c r="CO77" s="16" t="str">
        <f t="shared" si="77"/>
        <v>Pass</v>
      </c>
      <c r="CP77" s="38" t="b">
        <f>IF(ABS(Survey!$CS77)=0,TRUE,FALSE)</f>
        <v>1</v>
      </c>
      <c r="CQ77" s="37" t="b">
        <f>NOT(ISBLANK(Survey!$CT77))</f>
        <v>0</v>
      </c>
      <c r="CR77" s="16" t="str">
        <f t="shared" si="78"/>
        <v>Pass</v>
      </c>
      <c r="CS77" s="38" t="b">
        <f>IF(ABS(Survey!$DN77)=0,TRUE,FALSE)</f>
        <v>1</v>
      </c>
      <c r="CT77" s="37" t="b">
        <f>NOT(ISBLANK(Survey!$DO77))</f>
        <v>0</v>
      </c>
      <c r="CU77" t="str">
        <f t="shared" si="79"/>
        <v>Pass</v>
      </c>
      <c r="CV77" s="29" cm="1">
        <f t="array" ref="CV77">SUM(SUMIF(Survey!CO77,{"&gt;0","&lt;0"})*{1,-1})+SUM(SUMIF(Survey!DJ77,{"&gt;0","&lt;0"})*{1,-1})</f>
        <v>0</v>
      </c>
      <c r="CW77" s="29">
        <f>SUM(SUMIF(Survey!DQ77:DW77,{"&gt;0","&lt;0"})*{1,-1})+SUM(SUMIF(Survey!DY77:EE77,{"&gt;0","&lt;0"})*{1,-1})</f>
        <v>0</v>
      </c>
      <c r="CX77">
        <f t="shared" si="80"/>
        <v>0</v>
      </c>
      <c r="CY77">
        <f t="shared" si="81"/>
        <v>0</v>
      </c>
      <c r="CZ77" s="16" t="str">
        <f t="shared" si="82"/>
        <v>Pass</v>
      </c>
      <c r="DA77" s="38" t="b">
        <f>IF(ABS(Survey!$DW77)=0,TRUE,FALSE)</f>
        <v>1</v>
      </c>
      <c r="DB77" s="37" t="b">
        <f>NOT(ISBLANK(Survey!DX77))</f>
        <v>0</v>
      </c>
      <c r="DC77" s="16" t="str">
        <f t="shared" si="83"/>
        <v>Pass</v>
      </c>
      <c r="DD77" s="38" t="b">
        <f>IF(ABS(Survey!$EE77)=0,TRUE,FALSE)</f>
        <v>1</v>
      </c>
      <c r="DE77" s="37" t="b">
        <f>NOT(ISBLANK(Survey!$EF77))</f>
        <v>0</v>
      </c>
      <c r="DF77" s="16" t="str">
        <f t="shared" si="84"/>
        <v>Fail</v>
      </c>
      <c r="DG77" s="36">
        <f>SUM(SUMIF(Survey!EL77:EN77,{"&gt;0","&lt;0"})*{1,-1})</f>
        <v>0</v>
      </c>
      <c r="DH77">
        <f t="shared" si="85"/>
        <v>0</v>
      </c>
      <c r="DI77">
        <f t="shared" si="86"/>
        <v>100</v>
      </c>
      <c r="DJ77" s="35" t="b">
        <f>IF(OR(Survey!$M77="ETF",Survey!$M77="ETF, alternative mutual fund",Survey!$M77="Closed-end", Survey!$M77="Split share corp"),TRUE,FALSE)</f>
        <v>0</v>
      </c>
      <c r="DK77" s="16" t="str">
        <f t="shared" si="87"/>
        <v>Fail</v>
      </c>
      <c r="DL77" s="36">
        <f>SUM(SUMIF(Survey!EP77:EV77,{"&gt;0","&lt;0"})*{1,-1})</f>
        <v>0</v>
      </c>
      <c r="DM77">
        <f t="shared" si="88"/>
        <v>0</v>
      </c>
      <c r="DN77" s="17">
        <f t="shared" si="89"/>
        <v>100</v>
      </c>
      <c r="DO77" s="16" t="str">
        <f t="shared" si="90"/>
        <v>Fail</v>
      </c>
      <c r="DP77" s="36">
        <f>SUM(SUMIF(Survey!EX77:FD77,{"&gt;0","&lt;0"})*{1,-1})</f>
        <v>0</v>
      </c>
      <c r="DQ77">
        <f t="shared" si="91"/>
        <v>0</v>
      </c>
      <c r="DR77" s="17">
        <f t="shared" si="92"/>
        <v>100</v>
      </c>
    </row>
    <row r="78" spans="1:122">
      <c r="A78">
        <v>78</v>
      </c>
      <c r="B78" t="str">
        <f t="shared" si="0"/>
        <v>Pass</v>
      </c>
      <c r="C78" t="str">
        <f>IF(COUNTBLANK(Survey!B78:FE78)=$C$2, "Pass", "Fail")</f>
        <v>Pass</v>
      </c>
      <c r="D78" t="str">
        <f t="shared" si="47"/>
        <v>Fail</v>
      </c>
      <c r="E78" t="str">
        <f>IF(OR(ISBLANK(Survey!AJ78),COUNTIF(G78:BB78,"Fail")),"Fail","Pass")</f>
        <v>Fail</v>
      </c>
      <c r="G78" s="16" t="str">
        <f t="shared" si="48"/>
        <v>Fail</v>
      </c>
      <c r="H78" s="177">
        <f>COUNTBLANK(Survey!B78:D78)+COUNTBLANK(Survey!G78)+COUNTBLANK(Survey!I78)+COUNTBLANK(Survey!K78:M78)+COUNTBLANK(Survey!P78)+COUNTBLANK(Survey!S78:U78)+COUNTBLANK(Survey!Y78:AA78)+COUNTBLANK(Survey!AD78:AE78)+COUNTBLANK(Survey!AI78:AI78)</f>
        <v>18</v>
      </c>
      <c r="I78" s="16" t="str">
        <f t="shared" si="49"/>
        <v>Fail</v>
      </c>
      <c r="J78" t="b">
        <f>IF(Survey!E78="No",TRUE,FALSE)</f>
        <v>0</v>
      </c>
      <c r="K78" s="34">
        <f>LEN(Survey!E78)</f>
        <v>0</v>
      </c>
      <c r="L78" s="16" t="str">
        <f t="shared" si="50"/>
        <v>Fail</v>
      </c>
      <c r="M78" t="b">
        <f>IF(Survey!F78="No",TRUE,FALSE)</f>
        <v>0</v>
      </c>
      <c r="N78" s="33">
        <f>LEN(Survey!F78)</f>
        <v>0</v>
      </c>
      <c r="O78" s="16" t="str">
        <f t="shared" si="51"/>
        <v>Pass</v>
      </c>
      <c r="P78" s="34">
        <f>MOD((LEN(Survey!H78)+2),11)</f>
        <v>2</v>
      </c>
      <c r="Q78" s="33" t="str">
        <f>IF(Survey!$L78="Prospectus fund", "Yes", "No")</f>
        <v>No</v>
      </c>
      <c r="R78" s="16" t="str">
        <f t="shared" si="52"/>
        <v>Pass</v>
      </c>
      <c r="S78" s="34">
        <f>MOD((LEN(Survey!J78)+2),11)</f>
        <v>2</v>
      </c>
      <c r="T78" s="35" t="b">
        <f>IF(OR(Survey!$M78="ETF",Survey!$M78="ETF, alternative mutual fund",Survey!$M78="Closed-end", Survey!$M78="Split share corp", Survey!$I78="Yes"),TRUE,FALSE)</f>
        <v>0</v>
      </c>
      <c r="U78" s="16" t="str">
        <f>IFERROR(IF(AND(OR(X78=Y78,Y78 = "Either"),NOT(ISBLANK(Survey!K78))),"Pass","Fail"),"Pass")</f>
        <v>Fail</v>
      </c>
      <c r="V78" s="36" cm="1">
        <f t="array" ref="V78">SUM(SUMIF(Survey!BZ78:CS78,{"&gt;0","&lt;0"})*{1,-1})</f>
        <v>0</v>
      </c>
      <c r="W78" s="38" cm="1">
        <f t="array" ref="W78">SUM(SUMIF(Survey!CC78,{"&gt;0","&lt;0"})*{1,-1})+SUM(SUMIF(Survey!CM78,{"&gt;0","&lt;0"})*{1,-1})</f>
        <v>0</v>
      </c>
      <c r="X78" s="38">
        <f>Survey!K78</f>
        <v>0</v>
      </c>
      <c r="Y78" s="37" t="str">
        <f t="shared" si="53"/>
        <v>Either</v>
      </c>
      <c r="Z78" s="16" t="str">
        <f t="shared" si="54"/>
        <v>Fail</v>
      </c>
      <c r="AA78" s="67" cm="1">
        <f t="array" ref="AA78">SUM(SUMIF(Survey!BZ78:CS78,{"&gt;0","&lt;0"})*{1,-1})+SUM(SUMIF(Survey!CU78:DN78,{"&gt;0","&lt;0"})*{1,-1})</f>
        <v>0</v>
      </c>
      <c r="AB78" s="67">
        <f>IFERROR(AA78/(Survey!$AV78),0)</f>
        <v>0</v>
      </c>
      <c r="AC78" s="128" t="b">
        <f>IF(OR(Survey!$M78="Alternative strategy or hedge",Survey!$M78="Other, illiquid",Survey!$L78="Prospectus fund"),TRUE,FALSE)</f>
        <v>0</v>
      </c>
      <c r="AD78" s="128" t="b">
        <f>NOT(ISBLANK(Survey!$M78))</f>
        <v>0</v>
      </c>
      <c r="AE78" s="16" t="str">
        <f t="shared" si="55"/>
        <v>Pass</v>
      </c>
      <c r="AF78" s="38" t="b">
        <f>NOT(ISNUMBER(SEARCH("Other",Survey!$P78)))</f>
        <v>1</v>
      </c>
      <c r="AG78" s="37" t="b">
        <f>NOT(ISBLANK(Survey!$Q78))</f>
        <v>0</v>
      </c>
      <c r="AH78" s="16" t="str">
        <f t="shared" si="56"/>
        <v>Pass</v>
      </c>
      <c r="AI78" s="143">
        <f>COUNTBLANK(Survey!$W78)</f>
        <v>1</v>
      </c>
      <c r="AJ78" s="67">
        <f>IF(AND(Survey!L78&lt;&gt;"Exempt fund",OR(Survey!$M78="ETF",Survey!$M78="ETF, alternative mutual fund",Survey!$M78="Mutual fund",Survey!$M78="Alternative mutual fund",Survey!$M78="Money market")),1,0)</f>
        <v>0</v>
      </c>
      <c r="AK78" s="16" t="str">
        <f t="shared" si="57"/>
        <v>Pass</v>
      </c>
      <c r="AL78" s="38" t="b">
        <f>NOT(ISNUMBER(SEARCH("Yes",Survey!$AA78)))</f>
        <v>1</v>
      </c>
      <c r="AM78" s="37" t="b">
        <f>IF(COUNTBLANK(Survey!$AB78:$AC78)=0,TRUE, FALSE)</f>
        <v>0</v>
      </c>
      <c r="AN78" s="16" t="str">
        <f t="shared" si="58"/>
        <v>Pass</v>
      </c>
      <c r="AO78" s="38" t="b">
        <f>NOT(ISNUMBER(SEARCH("Yes",Survey!$AD78)))</f>
        <v>1</v>
      </c>
      <c r="AP78" s="37" t="b">
        <f>NOT(ISBLANK(Survey!$AF78))</f>
        <v>0</v>
      </c>
      <c r="AQ78" s="16" t="str">
        <f t="shared" si="59"/>
        <v>Pass</v>
      </c>
      <c r="AR78" s="38" t="b">
        <f>NOT(OR(ISNUMBER(SEARCH("Other",Survey!$AF78)),ISNUMBER(SEARCH("Multiple",Survey!$AF78))))</f>
        <v>1</v>
      </c>
      <c r="AS78" s="37" t="b">
        <f>NOT(ISBLANK(Survey!$AG78))</f>
        <v>0</v>
      </c>
      <c r="AT78" s="16" t="str">
        <f t="shared" si="60"/>
        <v>Fail</v>
      </c>
      <c r="AU78" s="143">
        <f>IF(ABS(Survey!$AV78)&gt;0, 1,0)</f>
        <v>0</v>
      </c>
      <c r="AV78" s="143">
        <f>IF(COUNTBLANK(Survey!$AJ78)=0,1,0)</f>
        <v>0</v>
      </c>
      <c r="AW78" s="16" t="str">
        <f t="shared" si="61"/>
        <v>Pass</v>
      </c>
      <c r="AX78" s="143">
        <f>IF(ISBLANK(Survey!$AJ78),0,1)</f>
        <v>0</v>
      </c>
      <c r="AY78" s="165">
        <f>COUNTBLANK(Survey!$AK78)</f>
        <v>1</v>
      </c>
      <c r="AZ78" s="16" t="str">
        <f t="shared" si="62"/>
        <v>Pass</v>
      </c>
      <c r="BA78" s="143">
        <f>IF(OR(Survey!$AK78="Closed",ISBLANK(Survey!$AK78)),0,1)</f>
        <v>0</v>
      </c>
      <c r="BB78" s="165">
        <f>IF(ISBLANK(Survey!$AL78),1,0)</f>
        <v>1</v>
      </c>
      <c r="BC78" s="147" t="str" cm="1">
        <f t="array" ref="BC78">IF(OR(IF(OR($BE78+$BF78 = 2, $BG78=1), FALSE, TRUE), AND($BD78:$BD78 = 0)),"Pass","Fail")</f>
        <v>Pass</v>
      </c>
      <c r="BD78" s="143">
        <f>COUNTBLANK(Survey!$AM78:$AO78)</f>
        <v>3</v>
      </c>
      <c r="BE78" s="143">
        <f>IF(Survey!$I78="Yes",1,0)</f>
        <v>0</v>
      </c>
      <c r="BF78" s="143">
        <f>IF(OR(Survey!$M78="Mutual fund",Survey!$M78="Alternative mutual fund",Survey!$M78="Money market"),1,0)</f>
        <v>0</v>
      </c>
      <c r="BG78" s="148">
        <f>IF(OR(Survey!$M78="ETF",Survey!$M78="ETF, alternative mutual fund"),1,0)</f>
        <v>0</v>
      </c>
      <c r="BH78" s="16" t="str">
        <f t="shared" si="63"/>
        <v>Pass</v>
      </c>
      <c r="BI78" s="38" t="b">
        <f>OR(ISNUMBER(SEARCH("Yes",Survey!$AO78)),ISBLANK(Survey!$AO78))</f>
        <v>1</v>
      </c>
      <c r="BJ78" s="67" t="b">
        <f>NOT(ISBLANK(Survey!$AP78))</f>
        <v>0</v>
      </c>
      <c r="BK78" s="16" t="str">
        <f t="shared" si="64"/>
        <v>Pass</v>
      </c>
      <c r="BL78" s="143">
        <f>IF(Survey!$AW78=0, 0,1)</f>
        <v>0</v>
      </c>
      <c r="BM78" s="67">
        <f>Survey!$AQ78</f>
        <v>0</v>
      </c>
      <c r="BN78" s="67">
        <f>IFERROR((Survey!$AX78-ABS(Survey!$AY78)-ABS(Survey!$BD78))/Survey!$AW78,0)</f>
        <v>0</v>
      </c>
      <c r="BO78" s="67">
        <f>IF(AND($BM78&gt;$BN78-0.2,$BM78&lt;$BN78+0.2,ISBLANK(Survey!$AQ78)=FALSE),0,1)</f>
        <v>1</v>
      </c>
      <c r="BP78" s="165">
        <f>IF(ISBLANK(Survey!$AR78),1,0)</f>
        <v>1</v>
      </c>
      <c r="BQ78" s="16" t="str">
        <f t="shared" si="65"/>
        <v>Pass</v>
      </c>
      <c r="BR78" s="143">
        <f>IF(Survey!$AW78=0, 0,1)</f>
        <v>0</v>
      </c>
      <c r="BS78" s="67">
        <f>IF(AND(Survey!$AS78&gt;=0,Survey!$AS78&lt;=0.2,Survey!$AS78&lt;&gt;""),0,1)</f>
        <v>1</v>
      </c>
      <c r="BT78" s="143">
        <f>IF(ISBLANK(Survey!$AT78),1,0)</f>
        <v>1</v>
      </c>
      <c r="BU78" s="16" t="str">
        <f t="shared" si="66"/>
        <v>Fail</v>
      </c>
      <c r="BV78" s="165">
        <f>Survey!$AU78</f>
        <v>0</v>
      </c>
      <c r="BW78" s="16" t="str">
        <f t="shared" si="67"/>
        <v>Pass</v>
      </c>
      <c r="BX78" s="36">
        <f>Survey!$AV78</f>
        <v>0</v>
      </c>
      <c r="BY78" s="176">
        <f>Survey!$AW78+Survey!$AX78-ABS(Survey!$AY78)+ABS(Survey!$AZ78)-ABS(Survey!$BA78)+ABS(Survey!$BB78)-ABS(Survey!$BC78)-ABS(Survey!$BD78)+Survey!$BE78</f>
        <v>0</v>
      </c>
      <c r="BZ78" s="35">
        <f t="shared" si="68"/>
        <v>0</v>
      </c>
      <c r="CA78" s="17">
        <f t="shared" si="69"/>
        <v>0</v>
      </c>
      <c r="CB78" s="16" t="str">
        <f t="shared" si="70"/>
        <v>Pass</v>
      </c>
      <c r="CC78" s="38" t="b">
        <f>IF(ABS(Survey!$BE78)=0,TRUE,FALSE)</f>
        <v>1</v>
      </c>
      <c r="CD78" s="37" t="b">
        <f>NOT(ISBLANK(Survey!$BF78))</f>
        <v>0</v>
      </c>
      <c r="CE78" t="str">
        <f t="shared" si="71"/>
        <v>Fail</v>
      </c>
      <c r="CF78" s="29">
        <f>Survey!$AV78</f>
        <v>0</v>
      </c>
      <c r="CG78" s="29" cm="1">
        <f t="array" ref="CG78">SUM(SUMIF(Survey!BH78:BO78,{"&gt;0","&lt;0"})*{1,-1})-SUM(SUMIF(Survey!BQ78:BX78,{"&gt;0","&lt;0"})*{1,-1})</f>
        <v>0</v>
      </c>
      <c r="CH78" s="35" t="str">
        <f t="shared" si="72"/>
        <v>No holdings</v>
      </c>
      <c r="CI78">
        <f t="shared" si="73"/>
        <v>0</v>
      </c>
      <c r="CJ78" s="16" t="str">
        <f t="shared" si="74"/>
        <v>Fail</v>
      </c>
      <c r="CK78" s="36">
        <f>Survey!$AV78</f>
        <v>0</v>
      </c>
      <c r="CL78" s="36" cm="1">
        <f t="array" ref="CL78">SUM(SUMIF(Survey!BZ78:CS78,{"&gt;0","&lt;0"})*{1,-1})-SUM(SUMIF(Survey!CU78:DN78,{"&gt;0","&lt;0"})*{1,-1})</f>
        <v>0</v>
      </c>
      <c r="CM78" s="35" t="str">
        <f t="shared" si="75"/>
        <v>No holdings</v>
      </c>
      <c r="CN78" s="17">
        <f t="shared" si="76"/>
        <v>0</v>
      </c>
      <c r="CO78" s="16" t="str">
        <f t="shared" si="77"/>
        <v>Pass</v>
      </c>
      <c r="CP78" s="38" t="b">
        <f>IF(ABS(Survey!$CS78)=0,TRUE,FALSE)</f>
        <v>1</v>
      </c>
      <c r="CQ78" s="37" t="b">
        <f>NOT(ISBLANK(Survey!$CT78))</f>
        <v>0</v>
      </c>
      <c r="CR78" s="16" t="str">
        <f t="shared" si="78"/>
        <v>Pass</v>
      </c>
      <c r="CS78" s="38" t="b">
        <f>IF(ABS(Survey!$DN78)=0,TRUE,FALSE)</f>
        <v>1</v>
      </c>
      <c r="CT78" s="37" t="b">
        <f>NOT(ISBLANK(Survey!$DO78))</f>
        <v>0</v>
      </c>
      <c r="CU78" t="str">
        <f t="shared" si="79"/>
        <v>Pass</v>
      </c>
      <c r="CV78" s="29" cm="1">
        <f t="array" ref="CV78">SUM(SUMIF(Survey!CO78,{"&gt;0","&lt;0"})*{1,-1})+SUM(SUMIF(Survey!DJ78,{"&gt;0","&lt;0"})*{1,-1})</f>
        <v>0</v>
      </c>
      <c r="CW78" s="29">
        <f>SUM(SUMIF(Survey!DQ78:DW78,{"&gt;0","&lt;0"})*{1,-1})+SUM(SUMIF(Survey!DY78:EE78,{"&gt;0","&lt;0"})*{1,-1})</f>
        <v>0</v>
      </c>
      <c r="CX78">
        <f t="shared" si="80"/>
        <v>0</v>
      </c>
      <c r="CY78">
        <f t="shared" si="81"/>
        <v>0</v>
      </c>
      <c r="CZ78" s="16" t="str">
        <f t="shared" si="82"/>
        <v>Pass</v>
      </c>
      <c r="DA78" s="38" t="b">
        <f>IF(ABS(Survey!$DW78)=0,TRUE,FALSE)</f>
        <v>1</v>
      </c>
      <c r="DB78" s="37" t="b">
        <f>NOT(ISBLANK(Survey!DX78))</f>
        <v>0</v>
      </c>
      <c r="DC78" s="16" t="str">
        <f t="shared" si="83"/>
        <v>Pass</v>
      </c>
      <c r="DD78" s="38" t="b">
        <f>IF(ABS(Survey!$EE78)=0,TRUE,FALSE)</f>
        <v>1</v>
      </c>
      <c r="DE78" s="37" t="b">
        <f>NOT(ISBLANK(Survey!$EF78))</f>
        <v>0</v>
      </c>
      <c r="DF78" s="16" t="str">
        <f t="shared" si="84"/>
        <v>Fail</v>
      </c>
      <c r="DG78" s="36">
        <f>SUM(SUMIF(Survey!EL78:EN78,{"&gt;0","&lt;0"})*{1,-1})</f>
        <v>0</v>
      </c>
      <c r="DH78">
        <f t="shared" si="85"/>
        <v>0</v>
      </c>
      <c r="DI78">
        <f t="shared" si="86"/>
        <v>100</v>
      </c>
      <c r="DJ78" s="35" t="b">
        <f>IF(OR(Survey!$M78="ETF",Survey!$M78="ETF, alternative mutual fund",Survey!$M78="Closed-end", Survey!$M78="Split share corp"),TRUE,FALSE)</f>
        <v>0</v>
      </c>
      <c r="DK78" s="16" t="str">
        <f t="shared" si="87"/>
        <v>Fail</v>
      </c>
      <c r="DL78" s="36">
        <f>SUM(SUMIF(Survey!EP78:EV78,{"&gt;0","&lt;0"})*{1,-1})</f>
        <v>0</v>
      </c>
      <c r="DM78">
        <f t="shared" si="88"/>
        <v>0</v>
      </c>
      <c r="DN78" s="17">
        <f t="shared" si="89"/>
        <v>100</v>
      </c>
      <c r="DO78" s="16" t="str">
        <f t="shared" si="90"/>
        <v>Fail</v>
      </c>
      <c r="DP78" s="36">
        <f>SUM(SUMIF(Survey!EX78:FD78,{"&gt;0","&lt;0"})*{1,-1})</f>
        <v>0</v>
      </c>
      <c r="DQ78">
        <f t="shared" si="91"/>
        <v>0</v>
      </c>
      <c r="DR78" s="17">
        <f t="shared" si="92"/>
        <v>100</v>
      </c>
    </row>
    <row r="79" spans="1:122">
      <c r="A79">
        <v>79</v>
      </c>
      <c r="B79" t="str">
        <f t="shared" si="0"/>
        <v>Pass</v>
      </c>
      <c r="C79" t="str">
        <f>IF(COUNTBLANK(Survey!B79:FE79)=$C$2, "Pass", "Fail")</f>
        <v>Pass</v>
      </c>
      <c r="D79" t="str">
        <f t="shared" si="47"/>
        <v>Fail</v>
      </c>
      <c r="E79" t="str">
        <f>IF(OR(ISBLANK(Survey!AJ79),COUNTIF(G79:BB79,"Fail")),"Fail","Pass")</f>
        <v>Fail</v>
      </c>
      <c r="G79" s="16" t="str">
        <f t="shared" si="48"/>
        <v>Fail</v>
      </c>
      <c r="H79" s="177">
        <f>COUNTBLANK(Survey!B79:D79)+COUNTBLANK(Survey!G79)+COUNTBLANK(Survey!I79)+COUNTBLANK(Survey!K79:M79)+COUNTBLANK(Survey!P79)+COUNTBLANK(Survey!S79:U79)+COUNTBLANK(Survey!Y79:AA79)+COUNTBLANK(Survey!AD79:AE79)+COUNTBLANK(Survey!AI79:AI79)</f>
        <v>18</v>
      </c>
      <c r="I79" s="16" t="str">
        <f t="shared" si="49"/>
        <v>Fail</v>
      </c>
      <c r="J79" t="b">
        <f>IF(Survey!E79="No",TRUE,FALSE)</f>
        <v>0</v>
      </c>
      <c r="K79" s="34">
        <f>LEN(Survey!E79)</f>
        <v>0</v>
      </c>
      <c r="L79" s="16" t="str">
        <f t="shared" si="50"/>
        <v>Fail</v>
      </c>
      <c r="M79" t="b">
        <f>IF(Survey!F79="No",TRUE,FALSE)</f>
        <v>0</v>
      </c>
      <c r="N79" s="33">
        <f>LEN(Survey!F79)</f>
        <v>0</v>
      </c>
      <c r="O79" s="16" t="str">
        <f t="shared" si="51"/>
        <v>Pass</v>
      </c>
      <c r="P79" s="34">
        <f>MOD((LEN(Survey!H79)+2),11)</f>
        <v>2</v>
      </c>
      <c r="Q79" s="33" t="str">
        <f>IF(Survey!$L79="Prospectus fund", "Yes", "No")</f>
        <v>No</v>
      </c>
      <c r="R79" s="16" t="str">
        <f t="shared" si="52"/>
        <v>Pass</v>
      </c>
      <c r="S79" s="34">
        <f>MOD((LEN(Survey!J79)+2),11)</f>
        <v>2</v>
      </c>
      <c r="T79" s="35" t="b">
        <f>IF(OR(Survey!$M79="ETF",Survey!$M79="ETF, alternative mutual fund",Survey!$M79="Closed-end", Survey!$M79="Split share corp", Survey!$I79="Yes"),TRUE,FALSE)</f>
        <v>0</v>
      </c>
      <c r="U79" s="16" t="str">
        <f>IFERROR(IF(AND(OR(X79=Y79,Y79 = "Either"),NOT(ISBLANK(Survey!K79))),"Pass","Fail"),"Pass")</f>
        <v>Fail</v>
      </c>
      <c r="V79" s="36" cm="1">
        <f t="array" ref="V79">SUM(SUMIF(Survey!BZ79:CS79,{"&gt;0","&lt;0"})*{1,-1})</f>
        <v>0</v>
      </c>
      <c r="W79" s="38" cm="1">
        <f t="array" ref="W79">SUM(SUMIF(Survey!CC79,{"&gt;0","&lt;0"})*{1,-1})+SUM(SUMIF(Survey!CM79,{"&gt;0","&lt;0"})*{1,-1})</f>
        <v>0</v>
      </c>
      <c r="X79" s="38">
        <f>Survey!K79</f>
        <v>0</v>
      </c>
      <c r="Y79" s="37" t="str">
        <f t="shared" si="53"/>
        <v>Either</v>
      </c>
      <c r="Z79" s="16" t="str">
        <f t="shared" si="54"/>
        <v>Fail</v>
      </c>
      <c r="AA79" s="67" cm="1">
        <f t="array" ref="AA79">SUM(SUMIF(Survey!BZ79:CS79,{"&gt;0","&lt;0"})*{1,-1})+SUM(SUMIF(Survey!CU79:DN79,{"&gt;0","&lt;0"})*{1,-1})</f>
        <v>0</v>
      </c>
      <c r="AB79" s="67">
        <f>IFERROR(AA79/(Survey!$AV79),0)</f>
        <v>0</v>
      </c>
      <c r="AC79" s="128" t="b">
        <f>IF(OR(Survey!$M79="Alternative strategy or hedge",Survey!$M79="Other, illiquid",Survey!$L79="Prospectus fund"),TRUE,FALSE)</f>
        <v>0</v>
      </c>
      <c r="AD79" s="128" t="b">
        <f>NOT(ISBLANK(Survey!$M79))</f>
        <v>0</v>
      </c>
      <c r="AE79" s="16" t="str">
        <f t="shared" si="55"/>
        <v>Pass</v>
      </c>
      <c r="AF79" s="38" t="b">
        <f>NOT(ISNUMBER(SEARCH("Other",Survey!$P79)))</f>
        <v>1</v>
      </c>
      <c r="AG79" s="37" t="b">
        <f>NOT(ISBLANK(Survey!$Q79))</f>
        <v>0</v>
      </c>
      <c r="AH79" s="16" t="str">
        <f t="shared" si="56"/>
        <v>Pass</v>
      </c>
      <c r="AI79" s="143">
        <f>COUNTBLANK(Survey!$W79)</f>
        <v>1</v>
      </c>
      <c r="AJ79" s="67">
        <f>IF(AND(Survey!L79&lt;&gt;"Exempt fund",OR(Survey!$M79="ETF",Survey!$M79="ETF, alternative mutual fund",Survey!$M79="Mutual fund",Survey!$M79="Alternative mutual fund",Survey!$M79="Money market")),1,0)</f>
        <v>0</v>
      </c>
      <c r="AK79" s="16" t="str">
        <f t="shared" si="57"/>
        <v>Pass</v>
      </c>
      <c r="AL79" s="38" t="b">
        <f>NOT(ISNUMBER(SEARCH("Yes",Survey!$AA79)))</f>
        <v>1</v>
      </c>
      <c r="AM79" s="37" t="b">
        <f>IF(COUNTBLANK(Survey!$AB79:$AC79)=0,TRUE, FALSE)</f>
        <v>0</v>
      </c>
      <c r="AN79" s="16" t="str">
        <f t="shared" si="58"/>
        <v>Pass</v>
      </c>
      <c r="AO79" s="38" t="b">
        <f>NOT(ISNUMBER(SEARCH("Yes",Survey!$AD79)))</f>
        <v>1</v>
      </c>
      <c r="AP79" s="37" t="b">
        <f>NOT(ISBLANK(Survey!$AF79))</f>
        <v>0</v>
      </c>
      <c r="AQ79" s="16" t="str">
        <f t="shared" si="59"/>
        <v>Pass</v>
      </c>
      <c r="AR79" s="38" t="b">
        <f>NOT(OR(ISNUMBER(SEARCH("Other",Survey!$AF79)),ISNUMBER(SEARCH("Multiple",Survey!$AF79))))</f>
        <v>1</v>
      </c>
      <c r="AS79" s="37" t="b">
        <f>NOT(ISBLANK(Survey!$AG79))</f>
        <v>0</v>
      </c>
      <c r="AT79" s="16" t="str">
        <f t="shared" si="60"/>
        <v>Fail</v>
      </c>
      <c r="AU79" s="143">
        <f>IF(ABS(Survey!$AV79)&gt;0, 1,0)</f>
        <v>0</v>
      </c>
      <c r="AV79" s="143">
        <f>IF(COUNTBLANK(Survey!$AJ79)=0,1,0)</f>
        <v>0</v>
      </c>
      <c r="AW79" s="16" t="str">
        <f t="shared" si="61"/>
        <v>Pass</v>
      </c>
      <c r="AX79" s="143">
        <f>IF(ISBLANK(Survey!$AJ79),0,1)</f>
        <v>0</v>
      </c>
      <c r="AY79" s="165">
        <f>COUNTBLANK(Survey!$AK79)</f>
        <v>1</v>
      </c>
      <c r="AZ79" s="16" t="str">
        <f t="shared" si="62"/>
        <v>Pass</v>
      </c>
      <c r="BA79" s="143">
        <f>IF(OR(Survey!$AK79="Closed",ISBLANK(Survey!$AK79)),0,1)</f>
        <v>0</v>
      </c>
      <c r="BB79" s="165">
        <f>IF(ISBLANK(Survey!$AL79),1,0)</f>
        <v>1</v>
      </c>
      <c r="BC79" s="147" t="str" cm="1">
        <f t="array" ref="BC79">IF(OR(IF(OR($BE79+$BF79 = 2, $BG79=1), FALSE, TRUE), AND($BD79:$BD79 = 0)),"Pass","Fail")</f>
        <v>Pass</v>
      </c>
      <c r="BD79" s="143">
        <f>COUNTBLANK(Survey!$AM79:$AO79)</f>
        <v>3</v>
      </c>
      <c r="BE79" s="143">
        <f>IF(Survey!$I79="Yes",1,0)</f>
        <v>0</v>
      </c>
      <c r="BF79" s="143">
        <f>IF(OR(Survey!$M79="Mutual fund",Survey!$M79="Alternative mutual fund",Survey!$M79="Money market"),1,0)</f>
        <v>0</v>
      </c>
      <c r="BG79" s="148">
        <f>IF(OR(Survey!$M79="ETF",Survey!$M79="ETF, alternative mutual fund"),1,0)</f>
        <v>0</v>
      </c>
      <c r="BH79" s="16" t="str">
        <f t="shared" si="63"/>
        <v>Pass</v>
      </c>
      <c r="BI79" s="38" t="b">
        <f>OR(ISNUMBER(SEARCH("Yes",Survey!$AO79)),ISBLANK(Survey!$AO79))</f>
        <v>1</v>
      </c>
      <c r="BJ79" s="67" t="b">
        <f>NOT(ISBLANK(Survey!$AP79))</f>
        <v>0</v>
      </c>
      <c r="BK79" s="16" t="str">
        <f t="shared" si="64"/>
        <v>Pass</v>
      </c>
      <c r="BL79" s="143">
        <f>IF(Survey!$AW79=0, 0,1)</f>
        <v>0</v>
      </c>
      <c r="BM79" s="67">
        <f>Survey!$AQ79</f>
        <v>0</v>
      </c>
      <c r="BN79" s="67">
        <f>IFERROR((Survey!$AX79-ABS(Survey!$AY79)-ABS(Survey!$BD79))/Survey!$AW79,0)</f>
        <v>0</v>
      </c>
      <c r="BO79" s="67">
        <f>IF(AND($BM79&gt;$BN79-0.2,$BM79&lt;$BN79+0.2,ISBLANK(Survey!$AQ79)=FALSE),0,1)</f>
        <v>1</v>
      </c>
      <c r="BP79" s="165">
        <f>IF(ISBLANK(Survey!$AR79),1,0)</f>
        <v>1</v>
      </c>
      <c r="BQ79" s="16" t="str">
        <f t="shared" si="65"/>
        <v>Pass</v>
      </c>
      <c r="BR79" s="143">
        <f>IF(Survey!$AW79=0, 0,1)</f>
        <v>0</v>
      </c>
      <c r="BS79" s="67">
        <f>IF(AND(Survey!$AS79&gt;=0,Survey!$AS79&lt;=0.2,Survey!$AS79&lt;&gt;""),0,1)</f>
        <v>1</v>
      </c>
      <c r="BT79" s="143">
        <f>IF(ISBLANK(Survey!$AT79),1,0)</f>
        <v>1</v>
      </c>
      <c r="BU79" s="16" t="str">
        <f t="shared" si="66"/>
        <v>Fail</v>
      </c>
      <c r="BV79" s="165">
        <f>Survey!$AU79</f>
        <v>0</v>
      </c>
      <c r="BW79" s="16" t="str">
        <f t="shared" si="67"/>
        <v>Pass</v>
      </c>
      <c r="BX79" s="36">
        <f>Survey!$AV79</f>
        <v>0</v>
      </c>
      <c r="BY79" s="176">
        <f>Survey!$AW79+Survey!$AX79-ABS(Survey!$AY79)+ABS(Survey!$AZ79)-ABS(Survey!$BA79)+ABS(Survey!$BB79)-ABS(Survey!$BC79)-ABS(Survey!$BD79)+Survey!$BE79</f>
        <v>0</v>
      </c>
      <c r="BZ79" s="35">
        <f t="shared" si="68"/>
        <v>0</v>
      </c>
      <c r="CA79" s="17">
        <f t="shared" si="69"/>
        <v>0</v>
      </c>
      <c r="CB79" s="16" t="str">
        <f t="shared" si="70"/>
        <v>Pass</v>
      </c>
      <c r="CC79" s="38" t="b">
        <f>IF(ABS(Survey!$BE79)=0,TRUE,FALSE)</f>
        <v>1</v>
      </c>
      <c r="CD79" s="37" t="b">
        <f>NOT(ISBLANK(Survey!$BF79))</f>
        <v>0</v>
      </c>
      <c r="CE79" t="str">
        <f t="shared" si="71"/>
        <v>Fail</v>
      </c>
      <c r="CF79" s="29">
        <f>Survey!$AV79</f>
        <v>0</v>
      </c>
      <c r="CG79" s="29" cm="1">
        <f t="array" ref="CG79">SUM(SUMIF(Survey!BH79:BO79,{"&gt;0","&lt;0"})*{1,-1})-SUM(SUMIF(Survey!BQ79:BX79,{"&gt;0","&lt;0"})*{1,-1})</f>
        <v>0</v>
      </c>
      <c r="CH79" s="35" t="str">
        <f t="shared" si="72"/>
        <v>No holdings</v>
      </c>
      <c r="CI79">
        <f t="shared" si="73"/>
        <v>0</v>
      </c>
      <c r="CJ79" s="16" t="str">
        <f t="shared" si="74"/>
        <v>Fail</v>
      </c>
      <c r="CK79" s="36">
        <f>Survey!$AV79</f>
        <v>0</v>
      </c>
      <c r="CL79" s="36" cm="1">
        <f t="array" ref="CL79">SUM(SUMIF(Survey!BZ79:CS79,{"&gt;0","&lt;0"})*{1,-1})-SUM(SUMIF(Survey!CU79:DN79,{"&gt;0","&lt;0"})*{1,-1})</f>
        <v>0</v>
      </c>
      <c r="CM79" s="35" t="str">
        <f t="shared" si="75"/>
        <v>No holdings</v>
      </c>
      <c r="CN79" s="17">
        <f t="shared" si="76"/>
        <v>0</v>
      </c>
      <c r="CO79" s="16" t="str">
        <f t="shared" si="77"/>
        <v>Pass</v>
      </c>
      <c r="CP79" s="38" t="b">
        <f>IF(ABS(Survey!$CS79)=0,TRUE,FALSE)</f>
        <v>1</v>
      </c>
      <c r="CQ79" s="37" t="b">
        <f>NOT(ISBLANK(Survey!$CT79))</f>
        <v>0</v>
      </c>
      <c r="CR79" s="16" t="str">
        <f t="shared" si="78"/>
        <v>Pass</v>
      </c>
      <c r="CS79" s="38" t="b">
        <f>IF(ABS(Survey!$DN79)=0,TRUE,FALSE)</f>
        <v>1</v>
      </c>
      <c r="CT79" s="37" t="b">
        <f>NOT(ISBLANK(Survey!$DO79))</f>
        <v>0</v>
      </c>
      <c r="CU79" t="str">
        <f t="shared" si="79"/>
        <v>Pass</v>
      </c>
      <c r="CV79" s="29" cm="1">
        <f t="array" ref="CV79">SUM(SUMIF(Survey!CO79,{"&gt;0","&lt;0"})*{1,-1})+SUM(SUMIF(Survey!DJ79,{"&gt;0","&lt;0"})*{1,-1})</f>
        <v>0</v>
      </c>
      <c r="CW79" s="29">
        <f>SUM(SUMIF(Survey!DQ79:DW79,{"&gt;0","&lt;0"})*{1,-1})+SUM(SUMIF(Survey!DY79:EE79,{"&gt;0","&lt;0"})*{1,-1})</f>
        <v>0</v>
      </c>
      <c r="CX79">
        <f t="shared" si="80"/>
        <v>0</v>
      </c>
      <c r="CY79">
        <f t="shared" si="81"/>
        <v>0</v>
      </c>
      <c r="CZ79" s="16" t="str">
        <f t="shared" si="82"/>
        <v>Pass</v>
      </c>
      <c r="DA79" s="38" t="b">
        <f>IF(ABS(Survey!$DW79)=0,TRUE,FALSE)</f>
        <v>1</v>
      </c>
      <c r="DB79" s="37" t="b">
        <f>NOT(ISBLANK(Survey!DX79))</f>
        <v>0</v>
      </c>
      <c r="DC79" s="16" t="str">
        <f t="shared" si="83"/>
        <v>Pass</v>
      </c>
      <c r="DD79" s="38" t="b">
        <f>IF(ABS(Survey!$EE79)=0,TRUE,FALSE)</f>
        <v>1</v>
      </c>
      <c r="DE79" s="37" t="b">
        <f>NOT(ISBLANK(Survey!$EF79))</f>
        <v>0</v>
      </c>
      <c r="DF79" s="16" t="str">
        <f t="shared" si="84"/>
        <v>Fail</v>
      </c>
      <c r="DG79" s="36">
        <f>SUM(SUMIF(Survey!EL79:EN79,{"&gt;0","&lt;0"})*{1,-1})</f>
        <v>0</v>
      </c>
      <c r="DH79">
        <f t="shared" si="85"/>
        <v>0</v>
      </c>
      <c r="DI79">
        <f t="shared" si="86"/>
        <v>100</v>
      </c>
      <c r="DJ79" s="35" t="b">
        <f>IF(OR(Survey!$M79="ETF",Survey!$M79="ETF, alternative mutual fund",Survey!$M79="Closed-end", Survey!$M79="Split share corp"),TRUE,FALSE)</f>
        <v>0</v>
      </c>
      <c r="DK79" s="16" t="str">
        <f t="shared" si="87"/>
        <v>Fail</v>
      </c>
      <c r="DL79" s="36">
        <f>SUM(SUMIF(Survey!EP79:EV79,{"&gt;0","&lt;0"})*{1,-1})</f>
        <v>0</v>
      </c>
      <c r="DM79">
        <f t="shared" si="88"/>
        <v>0</v>
      </c>
      <c r="DN79" s="17">
        <f t="shared" si="89"/>
        <v>100</v>
      </c>
      <c r="DO79" s="16" t="str">
        <f t="shared" si="90"/>
        <v>Fail</v>
      </c>
      <c r="DP79" s="36">
        <f>SUM(SUMIF(Survey!EX79:FD79,{"&gt;0","&lt;0"})*{1,-1})</f>
        <v>0</v>
      </c>
      <c r="DQ79">
        <f t="shared" si="91"/>
        <v>0</v>
      </c>
      <c r="DR79" s="17">
        <f t="shared" si="92"/>
        <v>100</v>
      </c>
    </row>
    <row r="80" spans="1:122">
      <c r="A80">
        <v>80</v>
      </c>
      <c r="B80" t="str">
        <f t="shared" si="0"/>
        <v>Pass</v>
      </c>
      <c r="C80" t="str">
        <f>IF(COUNTBLANK(Survey!B80:FE80)=$C$2, "Pass", "Fail")</f>
        <v>Pass</v>
      </c>
      <c r="D80" t="str">
        <f t="shared" si="47"/>
        <v>Fail</v>
      </c>
      <c r="E80" t="str">
        <f>IF(OR(ISBLANK(Survey!AJ80),COUNTIF(G80:BB80,"Fail")),"Fail","Pass")</f>
        <v>Fail</v>
      </c>
      <c r="G80" s="16" t="str">
        <f t="shared" si="48"/>
        <v>Fail</v>
      </c>
      <c r="H80" s="177">
        <f>COUNTBLANK(Survey!B80:D80)+COUNTBLANK(Survey!G80)+COUNTBLANK(Survey!I80)+COUNTBLANK(Survey!K80:M80)+COUNTBLANK(Survey!P80)+COUNTBLANK(Survey!S80:U80)+COUNTBLANK(Survey!Y80:AA80)+COUNTBLANK(Survey!AD80:AE80)+COUNTBLANK(Survey!AI80:AI80)</f>
        <v>18</v>
      </c>
      <c r="I80" s="16" t="str">
        <f t="shared" si="49"/>
        <v>Fail</v>
      </c>
      <c r="J80" t="b">
        <f>IF(Survey!E80="No",TRUE,FALSE)</f>
        <v>0</v>
      </c>
      <c r="K80" s="34">
        <f>LEN(Survey!E80)</f>
        <v>0</v>
      </c>
      <c r="L80" s="16" t="str">
        <f t="shared" si="50"/>
        <v>Fail</v>
      </c>
      <c r="M80" t="b">
        <f>IF(Survey!F80="No",TRUE,FALSE)</f>
        <v>0</v>
      </c>
      <c r="N80" s="33">
        <f>LEN(Survey!F80)</f>
        <v>0</v>
      </c>
      <c r="O80" s="16" t="str">
        <f t="shared" si="51"/>
        <v>Pass</v>
      </c>
      <c r="P80" s="34">
        <f>MOD((LEN(Survey!H80)+2),11)</f>
        <v>2</v>
      </c>
      <c r="Q80" s="33" t="str">
        <f>IF(Survey!$L80="Prospectus fund", "Yes", "No")</f>
        <v>No</v>
      </c>
      <c r="R80" s="16" t="str">
        <f t="shared" si="52"/>
        <v>Pass</v>
      </c>
      <c r="S80" s="34">
        <f>MOD((LEN(Survey!J80)+2),11)</f>
        <v>2</v>
      </c>
      <c r="T80" s="35" t="b">
        <f>IF(OR(Survey!$M80="ETF",Survey!$M80="ETF, alternative mutual fund",Survey!$M80="Closed-end", Survey!$M80="Split share corp", Survey!$I80="Yes"),TRUE,FALSE)</f>
        <v>0</v>
      </c>
      <c r="U80" s="16" t="str">
        <f>IFERROR(IF(AND(OR(X80=Y80,Y80 = "Either"),NOT(ISBLANK(Survey!K80))),"Pass","Fail"),"Pass")</f>
        <v>Fail</v>
      </c>
      <c r="V80" s="36" cm="1">
        <f t="array" ref="V80">SUM(SUMIF(Survey!BZ80:CS80,{"&gt;0","&lt;0"})*{1,-1})</f>
        <v>0</v>
      </c>
      <c r="W80" s="38" cm="1">
        <f t="array" ref="W80">SUM(SUMIF(Survey!CC80,{"&gt;0","&lt;0"})*{1,-1})+SUM(SUMIF(Survey!CM80,{"&gt;0","&lt;0"})*{1,-1})</f>
        <v>0</v>
      </c>
      <c r="X80" s="38">
        <f>Survey!K80</f>
        <v>0</v>
      </c>
      <c r="Y80" s="37" t="str">
        <f t="shared" si="53"/>
        <v>Either</v>
      </c>
      <c r="Z80" s="16" t="str">
        <f t="shared" si="54"/>
        <v>Fail</v>
      </c>
      <c r="AA80" s="67" cm="1">
        <f t="array" ref="AA80">SUM(SUMIF(Survey!BZ80:CS80,{"&gt;0","&lt;0"})*{1,-1})+SUM(SUMIF(Survey!CU80:DN80,{"&gt;0","&lt;0"})*{1,-1})</f>
        <v>0</v>
      </c>
      <c r="AB80" s="67">
        <f>IFERROR(AA80/(Survey!$AV80),0)</f>
        <v>0</v>
      </c>
      <c r="AC80" s="128" t="b">
        <f>IF(OR(Survey!$M80="Alternative strategy or hedge",Survey!$M80="Other, illiquid",Survey!$L80="Prospectus fund"),TRUE,FALSE)</f>
        <v>0</v>
      </c>
      <c r="AD80" s="128" t="b">
        <f>NOT(ISBLANK(Survey!$M80))</f>
        <v>0</v>
      </c>
      <c r="AE80" s="16" t="str">
        <f t="shared" si="55"/>
        <v>Pass</v>
      </c>
      <c r="AF80" s="38" t="b">
        <f>NOT(ISNUMBER(SEARCH("Other",Survey!$P80)))</f>
        <v>1</v>
      </c>
      <c r="AG80" s="37" t="b">
        <f>NOT(ISBLANK(Survey!$Q80))</f>
        <v>0</v>
      </c>
      <c r="AH80" s="16" t="str">
        <f t="shared" si="56"/>
        <v>Pass</v>
      </c>
      <c r="AI80" s="143">
        <f>COUNTBLANK(Survey!$W80)</f>
        <v>1</v>
      </c>
      <c r="AJ80" s="67">
        <f>IF(AND(Survey!L80&lt;&gt;"Exempt fund",OR(Survey!$M80="ETF",Survey!$M80="ETF, alternative mutual fund",Survey!$M80="Mutual fund",Survey!$M80="Alternative mutual fund",Survey!$M80="Money market")),1,0)</f>
        <v>0</v>
      </c>
      <c r="AK80" s="16" t="str">
        <f t="shared" si="57"/>
        <v>Pass</v>
      </c>
      <c r="AL80" s="38" t="b">
        <f>NOT(ISNUMBER(SEARCH("Yes",Survey!$AA80)))</f>
        <v>1</v>
      </c>
      <c r="AM80" s="37" t="b">
        <f>IF(COUNTBLANK(Survey!$AB80:$AC80)=0,TRUE, FALSE)</f>
        <v>0</v>
      </c>
      <c r="AN80" s="16" t="str">
        <f t="shared" si="58"/>
        <v>Pass</v>
      </c>
      <c r="AO80" s="38" t="b">
        <f>NOT(ISNUMBER(SEARCH("Yes",Survey!$AD80)))</f>
        <v>1</v>
      </c>
      <c r="AP80" s="37" t="b">
        <f>NOT(ISBLANK(Survey!$AF80))</f>
        <v>0</v>
      </c>
      <c r="AQ80" s="16" t="str">
        <f t="shared" si="59"/>
        <v>Pass</v>
      </c>
      <c r="AR80" s="38" t="b">
        <f>NOT(OR(ISNUMBER(SEARCH("Other",Survey!$AF80)),ISNUMBER(SEARCH("Multiple",Survey!$AF80))))</f>
        <v>1</v>
      </c>
      <c r="AS80" s="37" t="b">
        <f>NOT(ISBLANK(Survey!$AG80))</f>
        <v>0</v>
      </c>
      <c r="AT80" s="16" t="str">
        <f t="shared" si="60"/>
        <v>Fail</v>
      </c>
      <c r="AU80" s="143">
        <f>IF(ABS(Survey!$AV80)&gt;0, 1,0)</f>
        <v>0</v>
      </c>
      <c r="AV80" s="143">
        <f>IF(COUNTBLANK(Survey!$AJ80)=0,1,0)</f>
        <v>0</v>
      </c>
      <c r="AW80" s="16" t="str">
        <f t="shared" si="61"/>
        <v>Pass</v>
      </c>
      <c r="AX80" s="143">
        <f>IF(ISBLANK(Survey!$AJ80),0,1)</f>
        <v>0</v>
      </c>
      <c r="AY80" s="165">
        <f>COUNTBLANK(Survey!$AK80)</f>
        <v>1</v>
      </c>
      <c r="AZ80" s="16" t="str">
        <f t="shared" si="62"/>
        <v>Pass</v>
      </c>
      <c r="BA80" s="143">
        <f>IF(OR(Survey!$AK80="Closed",ISBLANK(Survey!$AK80)),0,1)</f>
        <v>0</v>
      </c>
      <c r="BB80" s="165">
        <f>IF(ISBLANK(Survey!$AL80),1,0)</f>
        <v>1</v>
      </c>
      <c r="BC80" s="147" t="str" cm="1">
        <f t="array" ref="BC80">IF(OR(IF(OR($BE80+$BF80 = 2, $BG80=1), FALSE, TRUE), AND($BD80:$BD80 = 0)),"Pass","Fail")</f>
        <v>Pass</v>
      </c>
      <c r="BD80" s="143">
        <f>COUNTBLANK(Survey!$AM80:$AO80)</f>
        <v>3</v>
      </c>
      <c r="BE80" s="143">
        <f>IF(Survey!$I80="Yes",1,0)</f>
        <v>0</v>
      </c>
      <c r="BF80" s="143">
        <f>IF(OR(Survey!$M80="Mutual fund",Survey!$M80="Alternative mutual fund",Survey!$M80="Money market"),1,0)</f>
        <v>0</v>
      </c>
      <c r="BG80" s="148">
        <f>IF(OR(Survey!$M80="ETF",Survey!$M80="ETF, alternative mutual fund"),1,0)</f>
        <v>0</v>
      </c>
      <c r="BH80" s="16" t="str">
        <f t="shared" si="63"/>
        <v>Pass</v>
      </c>
      <c r="BI80" s="38" t="b">
        <f>OR(ISNUMBER(SEARCH("Yes",Survey!$AO80)),ISBLANK(Survey!$AO80))</f>
        <v>1</v>
      </c>
      <c r="BJ80" s="67" t="b">
        <f>NOT(ISBLANK(Survey!$AP80))</f>
        <v>0</v>
      </c>
      <c r="BK80" s="16" t="str">
        <f t="shared" si="64"/>
        <v>Pass</v>
      </c>
      <c r="BL80" s="143">
        <f>IF(Survey!$AW80=0, 0,1)</f>
        <v>0</v>
      </c>
      <c r="BM80" s="67">
        <f>Survey!$AQ80</f>
        <v>0</v>
      </c>
      <c r="BN80" s="67">
        <f>IFERROR((Survey!$AX80-ABS(Survey!$AY80)-ABS(Survey!$BD80))/Survey!$AW80,0)</f>
        <v>0</v>
      </c>
      <c r="BO80" s="67">
        <f>IF(AND($BM80&gt;$BN80-0.2,$BM80&lt;$BN80+0.2,ISBLANK(Survey!$AQ80)=FALSE),0,1)</f>
        <v>1</v>
      </c>
      <c r="BP80" s="165">
        <f>IF(ISBLANK(Survey!$AR80),1,0)</f>
        <v>1</v>
      </c>
      <c r="BQ80" s="16" t="str">
        <f t="shared" si="65"/>
        <v>Pass</v>
      </c>
      <c r="BR80" s="143">
        <f>IF(Survey!$AW80=0, 0,1)</f>
        <v>0</v>
      </c>
      <c r="BS80" s="67">
        <f>IF(AND(Survey!$AS80&gt;=0,Survey!$AS80&lt;=0.2,Survey!$AS80&lt;&gt;""),0,1)</f>
        <v>1</v>
      </c>
      <c r="BT80" s="143">
        <f>IF(ISBLANK(Survey!$AT80),1,0)</f>
        <v>1</v>
      </c>
      <c r="BU80" s="16" t="str">
        <f t="shared" si="66"/>
        <v>Fail</v>
      </c>
      <c r="BV80" s="165">
        <f>Survey!$AU80</f>
        <v>0</v>
      </c>
      <c r="BW80" s="16" t="str">
        <f t="shared" si="67"/>
        <v>Pass</v>
      </c>
      <c r="BX80" s="36">
        <f>Survey!$AV80</f>
        <v>0</v>
      </c>
      <c r="BY80" s="176">
        <f>Survey!$AW80+Survey!$AX80-ABS(Survey!$AY80)+ABS(Survey!$AZ80)-ABS(Survey!$BA80)+ABS(Survey!$BB80)-ABS(Survey!$BC80)-ABS(Survey!$BD80)+Survey!$BE80</f>
        <v>0</v>
      </c>
      <c r="BZ80" s="35">
        <f t="shared" si="68"/>
        <v>0</v>
      </c>
      <c r="CA80" s="17">
        <f t="shared" si="69"/>
        <v>0</v>
      </c>
      <c r="CB80" s="16" t="str">
        <f t="shared" si="70"/>
        <v>Pass</v>
      </c>
      <c r="CC80" s="38" t="b">
        <f>IF(ABS(Survey!$BE80)=0,TRUE,FALSE)</f>
        <v>1</v>
      </c>
      <c r="CD80" s="37" t="b">
        <f>NOT(ISBLANK(Survey!$BF80))</f>
        <v>0</v>
      </c>
      <c r="CE80" t="str">
        <f t="shared" si="71"/>
        <v>Fail</v>
      </c>
      <c r="CF80" s="29">
        <f>Survey!$AV80</f>
        <v>0</v>
      </c>
      <c r="CG80" s="29" cm="1">
        <f t="array" ref="CG80">SUM(SUMIF(Survey!BH80:BO80,{"&gt;0","&lt;0"})*{1,-1})-SUM(SUMIF(Survey!BQ80:BX80,{"&gt;0","&lt;0"})*{1,-1})</f>
        <v>0</v>
      </c>
      <c r="CH80" s="35" t="str">
        <f t="shared" si="72"/>
        <v>No holdings</v>
      </c>
      <c r="CI80">
        <f t="shared" si="73"/>
        <v>0</v>
      </c>
      <c r="CJ80" s="16" t="str">
        <f t="shared" si="74"/>
        <v>Fail</v>
      </c>
      <c r="CK80" s="36">
        <f>Survey!$AV80</f>
        <v>0</v>
      </c>
      <c r="CL80" s="36" cm="1">
        <f t="array" ref="CL80">SUM(SUMIF(Survey!BZ80:CS80,{"&gt;0","&lt;0"})*{1,-1})-SUM(SUMIF(Survey!CU80:DN80,{"&gt;0","&lt;0"})*{1,-1})</f>
        <v>0</v>
      </c>
      <c r="CM80" s="35" t="str">
        <f t="shared" si="75"/>
        <v>No holdings</v>
      </c>
      <c r="CN80" s="17">
        <f t="shared" si="76"/>
        <v>0</v>
      </c>
      <c r="CO80" s="16" t="str">
        <f t="shared" si="77"/>
        <v>Pass</v>
      </c>
      <c r="CP80" s="38" t="b">
        <f>IF(ABS(Survey!$CS80)=0,TRUE,FALSE)</f>
        <v>1</v>
      </c>
      <c r="CQ80" s="37" t="b">
        <f>NOT(ISBLANK(Survey!$CT80))</f>
        <v>0</v>
      </c>
      <c r="CR80" s="16" t="str">
        <f t="shared" si="78"/>
        <v>Pass</v>
      </c>
      <c r="CS80" s="38" t="b">
        <f>IF(ABS(Survey!$DN80)=0,TRUE,FALSE)</f>
        <v>1</v>
      </c>
      <c r="CT80" s="37" t="b">
        <f>NOT(ISBLANK(Survey!$DO80))</f>
        <v>0</v>
      </c>
      <c r="CU80" t="str">
        <f t="shared" si="79"/>
        <v>Pass</v>
      </c>
      <c r="CV80" s="29" cm="1">
        <f t="array" ref="CV80">SUM(SUMIF(Survey!CO80,{"&gt;0","&lt;0"})*{1,-1})+SUM(SUMIF(Survey!DJ80,{"&gt;0","&lt;0"})*{1,-1})</f>
        <v>0</v>
      </c>
      <c r="CW80" s="29">
        <f>SUM(SUMIF(Survey!DQ80:DW80,{"&gt;0","&lt;0"})*{1,-1})+SUM(SUMIF(Survey!DY80:EE80,{"&gt;0","&lt;0"})*{1,-1})</f>
        <v>0</v>
      </c>
      <c r="CX80">
        <f t="shared" si="80"/>
        <v>0</v>
      </c>
      <c r="CY80">
        <f t="shared" si="81"/>
        <v>0</v>
      </c>
      <c r="CZ80" s="16" t="str">
        <f t="shared" si="82"/>
        <v>Pass</v>
      </c>
      <c r="DA80" s="38" t="b">
        <f>IF(ABS(Survey!$DW80)=0,TRUE,FALSE)</f>
        <v>1</v>
      </c>
      <c r="DB80" s="37" t="b">
        <f>NOT(ISBLANK(Survey!DX80))</f>
        <v>0</v>
      </c>
      <c r="DC80" s="16" t="str">
        <f t="shared" si="83"/>
        <v>Pass</v>
      </c>
      <c r="DD80" s="38" t="b">
        <f>IF(ABS(Survey!$EE80)=0,TRUE,FALSE)</f>
        <v>1</v>
      </c>
      <c r="DE80" s="37" t="b">
        <f>NOT(ISBLANK(Survey!$EF80))</f>
        <v>0</v>
      </c>
      <c r="DF80" s="16" t="str">
        <f t="shared" si="84"/>
        <v>Fail</v>
      </c>
      <c r="DG80" s="36">
        <f>SUM(SUMIF(Survey!EL80:EN80,{"&gt;0","&lt;0"})*{1,-1})</f>
        <v>0</v>
      </c>
      <c r="DH80">
        <f t="shared" si="85"/>
        <v>0</v>
      </c>
      <c r="DI80">
        <f t="shared" si="86"/>
        <v>100</v>
      </c>
      <c r="DJ80" s="35" t="b">
        <f>IF(OR(Survey!$M80="ETF",Survey!$M80="ETF, alternative mutual fund",Survey!$M80="Closed-end", Survey!$M80="Split share corp"),TRUE,FALSE)</f>
        <v>0</v>
      </c>
      <c r="DK80" s="16" t="str">
        <f t="shared" si="87"/>
        <v>Fail</v>
      </c>
      <c r="DL80" s="36">
        <f>SUM(SUMIF(Survey!EP80:EV80,{"&gt;0","&lt;0"})*{1,-1})</f>
        <v>0</v>
      </c>
      <c r="DM80">
        <f t="shared" si="88"/>
        <v>0</v>
      </c>
      <c r="DN80" s="17">
        <f t="shared" si="89"/>
        <v>100</v>
      </c>
      <c r="DO80" s="16" t="str">
        <f t="shared" si="90"/>
        <v>Fail</v>
      </c>
      <c r="DP80" s="36">
        <f>SUM(SUMIF(Survey!EX80:FD80,{"&gt;0","&lt;0"})*{1,-1})</f>
        <v>0</v>
      </c>
      <c r="DQ80">
        <f t="shared" si="91"/>
        <v>0</v>
      </c>
      <c r="DR80" s="17">
        <f t="shared" si="92"/>
        <v>100</v>
      </c>
    </row>
    <row r="81" spans="1:122">
      <c r="A81">
        <v>81</v>
      </c>
      <c r="B81" t="str">
        <f t="shared" si="0"/>
        <v>Pass</v>
      </c>
      <c r="C81" t="str">
        <f>IF(COUNTBLANK(Survey!B81:FE81)=$C$2, "Pass", "Fail")</f>
        <v>Pass</v>
      </c>
      <c r="D81" t="str">
        <f t="shared" si="47"/>
        <v>Fail</v>
      </c>
      <c r="E81" t="str">
        <f>IF(OR(ISBLANK(Survey!AJ81),COUNTIF(G81:BB81,"Fail")),"Fail","Pass")</f>
        <v>Fail</v>
      </c>
      <c r="G81" s="16" t="str">
        <f t="shared" si="48"/>
        <v>Fail</v>
      </c>
      <c r="H81" s="177">
        <f>COUNTBLANK(Survey!B81:D81)+COUNTBLANK(Survey!G81)+COUNTBLANK(Survey!I81)+COUNTBLANK(Survey!K81:M81)+COUNTBLANK(Survey!P81)+COUNTBLANK(Survey!S81:U81)+COUNTBLANK(Survey!Y81:AA81)+COUNTBLANK(Survey!AD81:AE81)+COUNTBLANK(Survey!AI81:AI81)</f>
        <v>18</v>
      </c>
      <c r="I81" s="16" t="str">
        <f t="shared" si="49"/>
        <v>Fail</v>
      </c>
      <c r="J81" t="b">
        <f>IF(Survey!E81="No",TRUE,FALSE)</f>
        <v>0</v>
      </c>
      <c r="K81" s="34">
        <f>LEN(Survey!E81)</f>
        <v>0</v>
      </c>
      <c r="L81" s="16" t="str">
        <f t="shared" si="50"/>
        <v>Fail</v>
      </c>
      <c r="M81" t="b">
        <f>IF(Survey!F81="No",TRUE,FALSE)</f>
        <v>0</v>
      </c>
      <c r="N81" s="33">
        <f>LEN(Survey!F81)</f>
        <v>0</v>
      </c>
      <c r="O81" s="16" t="str">
        <f t="shared" si="51"/>
        <v>Pass</v>
      </c>
      <c r="P81" s="34">
        <f>MOD((LEN(Survey!H81)+2),11)</f>
        <v>2</v>
      </c>
      <c r="Q81" s="33" t="str">
        <f>IF(Survey!$L81="Prospectus fund", "Yes", "No")</f>
        <v>No</v>
      </c>
      <c r="R81" s="16" t="str">
        <f t="shared" si="52"/>
        <v>Pass</v>
      </c>
      <c r="S81" s="34">
        <f>MOD((LEN(Survey!J81)+2),11)</f>
        <v>2</v>
      </c>
      <c r="T81" s="35" t="b">
        <f>IF(OR(Survey!$M81="ETF",Survey!$M81="ETF, alternative mutual fund",Survey!$M81="Closed-end", Survey!$M81="Split share corp", Survey!$I81="Yes"),TRUE,FALSE)</f>
        <v>0</v>
      </c>
      <c r="U81" s="16" t="str">
        <f>IFERROR(IF(AND(OR(X81=Y81,Y81 = "Either"),NOT(ISBLANK(Survey!K81))),"Pass","Fail"),"Pass")</f>
        <v>Fail</v>
      </c>
      <c r="V81" s="36" cm="1">
        <f t="array" ref="V81">SUM(SUMIF(Survey!BZ81:CS81,{"&gt;0","&lt;0"})*{1,-1})</f>
        <v>0</v>
      </c>
      <c r="W81" s="38" cm="1">
        <f t="array" ref="W81">SUM(SUMIF(Survey!CC81,{"&gt;0","&lt;0"})*{1,-1})+SUM(SUMIF(Survey!CM81,{"&gt;0","&lt;0"})*{1,-1})</f>
        <v>0</v>
      </c>
      <c r="X81" s="38">
        <f>Survey!K81</f>
        <v>0</v>
      </c>
      <c r="Y81" s="37" t="str">
        <f t="shared" si="53"/>
        <v>Either</v>
      </c>
      <c r="Z81" s="16" t="str">
        <f t="shared" si="54"/>
        <v>Fail</v>
      </c>
      <c r="AA81" s="67" cm="1">
        <f t="array" ref="AA81">SUM(SUMIF(Survey!BZ81:CS81,{"&gt;0","&lt;0"})*{1,-1})+SUM(SUMIF(Survey!CU81:DN81,{"&gt;0","&lt;0"})*{1,-1})</f>
        <v>0</v>
      </c>
      <c r="AB81" s="67">
        <f>IFERROR(AA81/(Survey!$AV81),0)</f>
        <v>0</v>
      </c>
      <c r="AC81" s="128" t="b">
        <f>IF(OR(Survey!$M81="Alternative strategy or hedge",Survey!$M81="Other, illiquid",Survey!$L81="Prospectus fund"),TRUE,FALSE)</f>
        <v>0</v>
      </c>
      <c r="AD81" s="128" t="b">
        <f>NOT(ISBLANK(Survey!$M81))</f>
        <v>0</v>
      </c>
      <c r="AE81" s="16" t="str">
        <f t="shared" si="55"/>
        <v>Pass</v>
      </c>
      <c r="AF81" s="38" t="b">
        <f>NOT(ISNUMBER(SEARCH("Other",Survey!$P81)))</f>
        <v>1</v>
      </c>
      <c r="AG81" s="37" t="b">
        <f>NOT(ISBLANK(Survey!$Q81))</f>
        <v>0</v>
      </c>
      <c r="AH81" s="16" t="str">
        <f t="shared" si="56"/>
        <v>Pass</v>
      </c>
      <c r="AI81" s="143">
        <f>COUNTBLANK(Survey!$W81)</f>
        <v>1</v>
      </c>
      <c r="AJ81" s="67">
        <f>IF(AND(Survey!L81&lt;&gt;"Exempt fund",OR(Survey!$M81="ETF",Survey!$M81="ETF, alternative mutual fund",Survey!$M81="Mutual fund",Survey!$M81="Alternative mutual fund",Survey!$M81="Money market")),1,0)</f>
        <v>0</v>
      </c>
      <c r="AK81" s="16" t="str">
        <f t="shared" si="57"/>
        <v>Pass</v>
      </c>
      <c r="AL81" s="38" t="b">
        <f>NOT(ISNUMBER(SEARCH("Yes",Survey!$AA81)))</f>
        <v>1</v>
      </c>
      <c r="AM81" s="37" t="b">
        <f>IF(COUNTBLANK(Survey!$AB81:$AC81)=0,TRUE, FALSE)</f>
        <v>0</v>
      </c>
      <c r="AN81" s="16" t="str">
        <f t="shared" si="58"/>
        <v>Pass</v>
      </c>
      <c r="AO81" s="38" t="b">
        <f>NOT(ISNUMBER(SEARCH("Yes",Survey!$AD81)))</f>
        <v>1</v>
      </c>
      <c r="AP81" s="37" t="b">
        <f>NOT(ISBLANK(Survey!$AF81))</f>
        <v>0</v>
      </c>
      <c r="AQ81" s="16" t="str">
        <f t="shared" si="59"/>
        <v>Pass</v>
      </c>
      <c r="AR81" s="38" t="b">
        <f>NOT(OR(ISNUMBER(SEARCH("Other",Survey!$AF81)),ISNUMBER(SEARCH("Multiple",Survey!$AF81))))</f>
        <v>1</v>
      </c>
      <c r="AS81" s="37" t="b">
        <f>NOT(ISBLANK(Survey!$AG81))</f>
        <v>0</v>
      </c>
      <c r="AT81" s="16" t="str">
        <f t="shared" si="60"/>
        <v>Fail</v>
      </c>
      <c r="AU81" s="143">
        <f>IF(ABS(Survey!$AV81)&gt;0, 1,0)</f>
        <v>0</v>
      </c>
      <c r="AV81" s="143">
        <f>IF(COUNTBLANK(Survey!$AJ81)=0,1,0)</f>
        <v>0</v>
      </c>
      <c r="AW81" s="16" t="str">
        <f t="shared" si="61"/>
        <v>Pass</v>
      </c>
      <c r="AX81" s="143">
        <f>IF(ISBLANK(Survey!$AJ81),0,1)</f>
        <v>0</v>
      </c>
      <c r="AY81" s="165">
        <f>COUNTBLANK(Survey!$AK81)</f>
        <v>1</v>
      </c>
      <c r="AZ81" s="16" t="str">
        <f t="shared" si="62"/>
        <v>Pass</v>
      </c>
      <c r="BA81" s="143">
        <f>IF(OR(Survey!$AK81="Closed",ISBLANK(Survey!$AK81)),0,1)</f>
        <v>0</v>
      </c>
      <c r="BB81" s="165">
        <f>IF(ISBLANK(Survey!$AL81),1,0)</f>
        <v>1</v>
      </c>
      <c r="BC81" s="147" t="str" cm="1">
        <f t="array" ref="BC81">IF(OR(IF(OR($BE81+$BF81 = 2, $BG81=1), FALSE, TRUE), AND($BD81:$BD81 = 0)),"Pass","Fail")</f>
        <v>Pass</v>
      </c>
      <c r="BD81" s="143">
        <f>COUNTBLANK(Survey!$AM81:$AO81)</f>
        <v>3</v>
      </c>
      <c r="BE81" s="143">
        <f>IF(Survey!$I81="Yes",1,0)</f>
        <v>0</v>
      </c>
      <c r="BF81" s="143">
        <f>IF(OR(Survey!$M81="Mutual fund",Survey!$M81="Alternative mutual fund",Survey!$M81="Money market"),1,0)</f>
        <v>0</v>
      </c>
      <c r="BG81" s="148">
        <f>IF(OR(Survey!$M81="ETF",Survey!$M81="ETF, alternative mutual fund"),1,0)</f>
        <v>0</v>
      </c>
      <c r="BH81" s="16" t="str">
        <f t="shared" si="63"/>
        <v>Pass</v>
      </c>
      <c r="BI81" s="38" t="b">
        <f>OR(ISNUMBER(SEARCH("Yes",Survey!$AO81)),ISBLANK(Survey!$AO81))</f>
        <v>1</v>
      </c>
      <c r="BJ81" s="67" t="b">
        <f>NOT(ISBLANK(Survey!$AP81))</f>
        <v>0</v>
      </c>
      <c r="BK81" s="16" t="str">
        <f t="shared" si="64"/>
        <v>Pass</v>
      </c>
      <c r="BL81" s="143">
        <f>IF(Survey!$AW81=0, 0,1)</f>
        <v>0</v>
      </c>
      <c r="BM81" s="67">
        <f>Survey!$AQ81</f>
        <v>0</v>
      </c>
      <c r="BN81" s="67">
        <f>IFERROR((Survey!$AX81-ABS(Survey!$AY81)-ABS(Survey!$BD81))/Survey!$AW81,0)</f>
        <v>0</v>
      </c>
      <c r="BO81" s="67">
        <f>IF(AND($BM81&gt;$BN81-0.2,$BM81&lt;$BN81+0.2,ISBLANK(Survey!$AQ81)=FALSE),0,1)</f>
        <v>1</v>
      </c>
      <c r="BP81" s="165">
        <f>IF(ISBLANK(Survey!$AR81),1,0)</f>
        <v>1</v>
      </c>
      <c r="BQ81" s="16" t="str">
        <f t="shared" si="65"/>
        <v>Pass</v>
      </c>
      <c r="BR81" s="143">
        <f>IF(Survey!$AW81=0, 0,1)</f>
        <v>0</v>
      </c>
      <c r="BS81" s="67">
        <f>IF(AND(Survey!$AS81&gt;=0,Survey!$AS81&lt;=0.2,Survey!$AS81&lt;&gt;""),0,1)</f>
        <v>1</v>
      </c>
      <c r="BT81" s="143">
        <f>IF(ISBLANK(Survey!$AT81),1,0)</f>
        <v>1</v>
      </c>
      <c r="BU81" s="16" t="str">
        <f t="shared" si="66"/>
        <v>Fail</v>
      </c>
      <c r="BV81" s="165">
        <f>Survey!$AU81</f>
        <v>0</v>
      </c>
      <c r="BW81" s="16" t="str">
        <f t="shared" si="67"/>
        <v>Pass</v>
      </c>
      <c r="BX81" s="36">
        <f>Survey!$AV81</f>
        <v>0</v>
      </c>
      <c r="BY81" s="176">
        <f>Survey!$AW81+Survey!$AX81-ABS(Survey!$AY81)+ABS(Survey!$AZ81)-ABS(Survey!$BA81)+ABS(Survey!$BB81)-ABS(Survey!$BC81)-ABS(Survey!$BD81)+Survey!$BE81</f>
        <v>0</v>
      </c>
      <c r="BZ81" s="35">
        <f t="shared" si="68"/>
        <v>0</v>
      </c>
      <c r="CA81" s="17">
        <f t="shared" si="69"/>
        <v>0</v>
      </c>
      <c r="CB81" s="16" t="str">
        <f t="shared" si="70"/>
        <v>Pass</v>
      </c>
      <c r="CC81" s="38" t="b">
        <f>IF(ABS(Survey!$BE81)=0,TRUE,FALSE)</f>
        <v>1</v>
      </c>
      <c r="CD81" s="37" t="b">
        <f>NOT(ISBLANK(Survey!$BF81))</f>
        <v>0</v>
      </c>
      <c r="CE81" t="str">
        <f t="shared" si="71"/>
        <v>Fail</v>
      </c>
      <c r="CF81" s="29">
        <f>Survey!$AV81</f>
        <v>0</v>
      </c>
      <c r="CG81" s="29" cm="1">
        <f t="array" ref="CG81">SUM(SUMIF(Survey!BH81:BO81,{"&gt;0","&lt;0"})*{1,-1})-SUM(SUMIF(Survey!BQ81:BX81,{"&gt;0","&lt;0"})*{1,-1})</f>
        <v>0</v>
      </c>
      <c r="CH81" s="35" t="str">
        <f t="shared" si="72"/>
        <v>No holdings</v>
      </c>
      <c r="CI81">
        <f t="shared" si="73"/>
        <v>0</v>
      </c>
      <c r="CJ81" s="16" t="str">
        <f t="shared" si="74"/>
        <v>Fail</v>
      </c>
      <c r="CK81" s="36">
        <f>Survey!$AV81</f>
        <v>0</v>
      </c>
      <c r="CL81" s="36" cm="1">
        <f t="array" ref="CL81">SUM(SUMIF(Survey!BZ81:CS81,{"&gt;0","&lt;0"})*{1,-1})-SUM(SUMIF(Survey!CU81:DN81,{"&gt;0","&lt;0"})*{1,-1})</f>
        <v>0</v>
      </c>
      <c r="CM81" s="35" t="str">
        <f t="shared" si="75"/>
        <v>No holdings</v>
      </c>
      <c r="CN81" s="17">
        <f t="shared" si="76"/>
        <v>0</v>
      </c>
      <c r="CO81" s="16" t="str">
        <f t="shared" si="77"/>
        <v>Pass</v>
      </c>
      <c r="CP81" s="38" t="b">
        <f>IF(ABS(Survey!$CS81)=0,TRUE,FALSE)</f>
        <v>1</v>
      </c>
      <c r="CQ81" s="37" t="b">
        <f>NOT(ISBLANK(Survey!$CT81))</f>
        <v>0</v>
      </c>
      <c r="CR81" s="16" t="str">
        <f t="shared" si="78"/>
        <v>Pass</v>
      </c>
      <c r="CS81" s="38" t="b">
        <f>IF(ABS(Survey!$DN81)=0,TRUE,FALSE)</f>
        <v>1</v>
      </c>
      <c r="CT81" s="37" t="b">
        <f>NOT(ISBLANK(Survey!$DO81))</f>
        <v>0</v>
      </c>
      <c r="CU81" t="str">
        <f t="shared" si="79"/>
        <v>Pass</v>
      </c>
      <c r="CV81" s="29" cm="1">
        <f t="array" ref="CV81">SUM(SUMIF(Survey!CO81,{"&gt;0","&lt;0"})*{1,-1})+SUM(SUMIF(Survey!DJ81,{"&gt;0","&lt;0"})*{1,-1})</f>
        <v>0</v>
      </c>
      <c r="CW81" s="29">
        <f>SUM(SUMIF(Survey!DQ81:DW81,{"&gt;0","&lt;0"})*{1,-1})+SUM(SUMIF(Survey!DY81:EE81,{"&gt;0","&lt;0"})*{1,-1})</f>
        <v>0</v>
      </c>
      <c r="CX81">
        <f t="shared" si="80"/>
        <v>0</v>
      </c>
      <c r="CY81">
        <f t="shared" si="81"/>
        <v>0</v>
      </c>
      <c r="CZ81" s="16" t="str">
        <f t="shared" si="82"/>
        <v>Pass</v>
      </c>
      <c r="DA81" s="38" t="b">
        <f>IF(ABS(Survey!$DW81)=0,TRUE,FALSE)</f>
        <v>1</v>
      </c>
      <c r="DB81" s="37" t="b">
        <f>NOT(ISBLANK(Survey!DX81))</f>
        <v>0</v>
      </c>
      <c r="DC81" s="16" t="str">
        <f t="shared" si="83"/>
        <v>Pass</v>
      </c>
      <c r="DD81" s="38" t="b">
        <f>IF(ABS(Survey!$EE81)=0,TRUE,FALSE)</f>
        <v>1</v>
      </c>
      <c r="DE81" s="37" t="b">
        <f>NOT(ISBLANK(Survey!$EF81))</f>
        <v>0</v>
      </c>
      <c r="DF81" s="16" t="str">
        <f t="shared" si="84"/>
        <v>Fail</v>
      </c>
      <c r="DG81" s="36">
        <f>SUM(SUMIF(Survey!EL81:EN81,{"&gt;0","&lt;0"})*{1,-1})</f>
        <v>0</v>
      </c>
      <c r="DH81">
        <f t="shared" si="85"/>
        <v>0</v>
      </c>
      <c r="DI81">
        <f t="shared" si="86"/>
        <v>100</v>
      </c>
      <c r="DJ81" s="35" t="b">
        <f>IF(OR(Survey!$M81="ETF",Survey!$M81="ETF, alternative mutual fund",Survey!$M81="Closed-end", Survey!$M81="Split share corp"),TRUE,FALSE)</f>
        <v>0</v>
      </c>
      <c r="DK81" s="16" t="str">
        <f t="shared" si="87"/>
        <v>Fail</v>
      </c>
      <c r="DL81" s="36">
        <f>SUM(SUMIF(Survey!EP81:EV81,{"&gt;0","&lt;0"})*{1,-1})</f>
        <v>0</v>
      </c>
      <c r="DM81">
        <f t="shared" si="88"/>
        <v>0</v>
      </c>
      <c r="DN81" s="17">
        <f t="shared" si="89"/>
        <v>100</v>
      </c>
      <c r="DO81" s="16" t="str">
        <f t="shared" si="90"/>
        <v>Fail</v>
      </c>
      <c r="DP81" s="36">
        <f>SUM(SUMIF(Survey!EX81:FD81,{"&gt;0","&lt;0"})*{1,-1})</f>
        <v>0</v>
      </c>
      <c r="DQ81">
        <f t="shared" si="91"/>
        <v>0</v>
      </c>
      <c r="DR81" s="17">
        <f t="shared" si="92"/>
        <v>100</v>
      </c>
    </row>
    <row r="82" spans="1:122">
      <c r="A82">
        <v>82</v>
      </c>
      <c r="B82" t="str">
        <f t="shared" si="0"/>
        <v>Pass</v>
      </c>
      <c r="C82" t="str">
        <f>IF(COUNTBLANK(Survey!B82:FE82)=$C$2, "Pass", "Fail")</f>
        <v>Pass</v>
      </c>
      <c r="D82" t="str">
        <f t="shared" si="47"/>
        <v>Fail</v>
      </c>
      <c r="E82" t="str">
        <f>IF(OR(ISBLANK(Survey!AJ82),COUNTIF(G82:BB82,"Fail")),"Fail","Pass")</f>
        <v>Fail</v>
      </c>
      <c r="G82" s="16" t="str">
        <f t="shared" si="48"/>
        <v>Fail</v>
      </c>
      <c r="H82" s="177">
        <f>COUNTBLANK(Survey!B82:D82)+COUNTBLANK(Survey!G82)+COUNTBLANK(Survey!I82)+COUNTBLANK(Survey!K82:M82)+COUNTBLANK(Survey!P82)+COUNTBLANK(Survey!S82:U82)+COUNTBLANK(Survey!Y82:AA82)+COUNTBLANK(Survey!AD82:AE82)+COUNTBLANK(Survey!AI82:AI82)</f>
        <v>18</v>
      </c>
      <c r="I82" s="16" t="str">
        <f t="shared" si="49"/>
        <v>Fail</v>
      </c>
      <c r="J82" t="b">
        <f>IF(Survey!E82="No",TRUE,FALSE)</f>
        <v>0</v>
      </c>
      <c r="K82" s="34">
        <f>LEN(Survey!E82)</f>
        <v>0</v>
      </c>
      <c r="L82" s="16" t="str">
        <f t="shared" si="50"/>
        <v>Fail</v>
      </c>
      <c r="M82" t="b">
        <f>IF(Survey!F82="No",TRUE,FALSE)</f>
        <v>0</v>
      </c>
      <c r="N82" s="33">
        <f>LEN(Survey!F82)</f>
        <v>0</v>
      </c>
      <c r="O82" s="16" t="str">
        <f t="shared" si="51"/>
        <v>Pass</v>
      </c>
      <c r="P82" s="34">
        <f>MOD((LEN(Survey!H82)+2),11)</f>
        <v>2</v>
      </c>
      <c r="Q82" s="33" t="str">
        <f>IF(Survey!$L82="Prospectus fund", "Yes", "No")</f>
        <v>No</v>
      </c>
      <c r="R82" s="16" t="str">
        <f t="shared" si="52"/>
        <v>Pass</v>
      </c>
      <c r="S82" s="34">
        <f>MOD((LEN(Survey!J82)+2),11)</f>
        <v>2</v>
      </c>
      <c r="T82" s="35" t="b">
        <f>IF(OR(Survey!$M82="ETF",Survey!$M82="ETF, alternative mutual fund",Survey!$M82="Closed-end", Survey!$M82="Split share corp", Survey!$I82="Yes"),TRUE,FALSE)</f>
        <v>0</v>
      </c>
      <c r="U82" s="16" t="str">
        <f>IFERROR(IF(AND(OR(X82=Y82,Y82 = "Either"),NOT(ISBLANK(Survey!K82))),"Pass","Fail"),"Pass")</f>
        <v>Fail</v>
      </c>
      <c r="V82" s="36" cm="1">
        <f t="array" ref="V82">SUM(SUMIF(Survey!BZ82:CS82,{"&gt;0","&lt;0"})*{1,-1})</f>
        <v>0</v>
      </c>
      <c r="W82" s="38" cm="1">
        <f t="array" ref="W82">SUM(SUMIF(Survey!CC82,{"&gt;0","&lt;0"})*{1,-1})+SUM(SUMIF(Survey!CM82,{"&gt;0","&lt;0"})*{1,-1})</f>
        <v>0</v>
      </c>
      <c r="X82" s="38">
        <f>Survey!K82</f>
        <v>0</v>
      </c>
      <c r="Y82" s="37" t="str">
        <f t="shared" si="53"/>
        <v>Either</v>
      </c>
      <c r="Z82" s="16" t="str">
        <f t="shared" si="54"/>
        <v>Fail</v>
      </c>
      <c r="AA82" s="67" cm="1">
        <f t="array" ref="AA82">SUM(SUMIF(Survey!BZ82:CS82,{"&gt;0","&lt;0"})*{1,-1})+SUM(SUMIF(Survey!CU82:DN82,{"&gt;0","&lt;0"})*{1,-1})</f>
        <v>0</v>
      </c>
      <c r="AB82" s="67">
        <f>IFERROR(AA82/(Survey!$AV82),0)</f>
        <v>0</v>
      </c>
      <c r="AC82" s="128" t="b">
        <f>IF(OR(Survey!$M82="Alternative strategy or hedge",Survey!$M82="Other, illiquid",Survey!$L82="Prospectus fund"),TRUE,FALSE)</f>
        <v>0</v>
      </c>
      <c r="AD82" s="128" t="b">
        <f>NOT(ISBLANK(Survey!$M82))</f>
        <v>0</v>
      </c>
      <c r="AE82" s="16" t="str">
        <f t="shared" si="55"/>
        <v>Pass</v>
      </c>
      <c r="AF82" s="38" t="b">
        <f>NOT(ISNUMBER(SEARCH("Other",Survey!$P82)))</f>
        <v>1</v>
      </c>
      <c r="AG82" s="37" t="b">
        <f>NOT(ISBLANK(Survey!$Q82))</f>
        <v>0</v>
      </c>
      <c r="AH82" s="16" t="str">
        <f t="shared" si="56"/>
        <v>Pass</v>
      </c>
      <c r="AI82" s="143">
        <f>COUNTBLANK(Survey!$W82)</f>
        <v>1</v>
      </c>
      <c r="AJ82" s="67">
        <f>IF(AND(Survey!L82&lt;&gt;"Exempt fund",OR(Survey!$M82="ETF",Survey!$M82="ETF, alternative mutual fund",Survey!$M82="Mutual fund",Survey!$M82="Alternative mutual fund",Survey!$M82="Money market")),1,0)</f>
        <v>0</v>
      </c>
      <c r="AK82" s="16" t="str">
        <f t="shared" si="57"/>
        <v>Pass</v>
      </c>
      <c r="AL82" s="38" t="b">
        <f>NOT(ISNUMBER(SEARCH("Yes",Survey!$AA82)))</f>
        <v>1</v>
      </c>
      <c r="AM82" s="37" t="b">
        <f>IF(COUNTBLANK(Survey!$AB82:$AC82)=0,TRUE, FALSE)</f>
        <v>0</v>
      </c>
      <c r="AN82" s="16" t="str">
        <f t="shared" si="58"/>
        <v>Pass</v>
      </c>
      <c r="AO82" s="38" t="b">
        <f>NOT(ISNUMBER(SEARCH("Yes",Survey!$AD82)))</f>
        <v>1</v>
      </c>
      <c r="AP82" s="37" t="b">
        <f>NOT(ISBLANK(Survey!$AF82))</f>
        <v>0</v>
      </c>
      <c r="AQ82" s="16" t="str">
        <f t="shared" si="59"/>
        <v>Pass</v>
      </c>
      <c r="AR82" s="38" t="b">
        <f>NOT(OR(ISNUMBER(SEARCH("Other",Survey!$AF82)),ISNUMBER(SEARCH("Multiple",Survey!$AF82))))</f>
        <v>1</v>
      </c>
      <c r="AS82" s="37" t="b">
        <f>NOT(ISBLANK(Survey!$AG82))</f>
        <v>0</v>
      </c>
      <c r="AT82" s="16" t="str">
        <f t="shared" si="60"/>
        <v>Fail</v>
      </c>
      <c r="AU82" s="143">
        <f>IF(ABS(Survey!$AV82)&gt;0, 1,0)</f>
        <v>0</v>
      </c>
      <c r="AV82" s="143">
        <f>IF(COUNTBLANK(Survey!$AJ82)=0,1,0)</f>
        <v>0</v>
      </c>
      <c r="AW82" s="16" t="str">
        <f t="shared" si="61"/>
        <v>Pass</v>
      </c>
      <c r="AX82" s="143">
        <f>IF(ISBLANK(Survey!$AJ82),0,1)</f>
        <v>0</v>
      </c>
      <c r="AY82" s="165">
        <f>COUNTBLANK(Survey!$AK82)</f>
        <v>1</v>
      </c>
      <c r="AZ82" s="16" t="str">
        <f t="shared" si="62"/>
        <v>Pass</v>
      </c>
      <c r="BA82" s="143">
        <f>IF(OR(Survey!$AK82="Closed",ISBLANK(Survey!$AK82)),0,1)</f>
        <v>0</v>
      </c>
      <c r="BB82" s="165">
        <f>IF(ISBLANK(Survey!$AL82),1,0)</f>
        <v>1</v>
      </c>
      <c r="BC82" s="147" t="str" cm="1">
        <f t="array" ref="BC82">IF(OR(IF(OR($BE82+$BF82 = 2, $BG82=1), FALSE, TRUE), AND($BD82:$BD82 = 0)),"Pass","Fail")</f>
        <v>Pass</v>
      </c>
      <c r="BD82" s="143">
        <f>COUNTBLANK(Survey!$AM82:$AO82)</f>
        <v>3</v>
      </c>
      <c r="BE82" s="143">
        <f>IF(Survey!$I82="Yes",1,0)</f>
        <v>0</v>
      </c>
      <c r="BF82" s="143">
        <f>IF(OR(Survey!$M82="Mutual fund",Survey!$M82="Alternative mutual fund",Survey!$M82="Money market"),1,0)</f>
        <v>0</v>
      </c>
      <c r="BG82" s="148">
        <f>IF(OR(Survey!$M82="ETF",Survey!$M82="ETF, alternative mutual fund"),1,0)</f>
        <v>0</v>
      </c>
      <c r="BH82" s="16" t="str">
        <f t="shared" si="63"/>
        <v>Pass</v>
      </c>
      <c r="BI82" s="38" t="b">
        <f>OR(ISNUMBER(SEARCH("Yes",Survey!$AO82)),ISBLANK(Survey!$AO82))</f>
        <v>1</v>
      </c>
      <c r="BJ82" s="67" t="b">
        <f>NOT(ISBLANK(Survey!$AP82))</f>
        <v>0</v>
      </c>
      <c r="BK82" s="16" t="str">
        <f t="shared" si="64"/>
        <v>Pass</v>
      </c>
      <c r="BL82" s="143">
        <f>IF(Survey!$AW82=0, 0,1)</f>
        <v>0</v>
      </c>
      <c r="BM82" s="67">
        <f>Survey!$AQ82</f>
        <v>0</v>
      </c>
      <c r="BN82" s="67">
        <f>IFERROR((Survey!$AX82-ABS(Survey!$AY82)-ABS(Survey!$BD82))/Survey!$AW82,0)</f>
        <v>0</v>
      </c>
      <c r="BO82" s="67">
        <f>IF(AND($BM82&gt;$BN82-0.2,$BM82&lt;$BN82+0.2,ISBLANK(Survey!$AQ82)=FALSE),0,1)</f>
        <v>1</v>
      </c>
      <c r="BP82" s="165">
        <f>IF(ISBLANK(Survey!$AR82),1,0)</f>
        <v>1</v>
      </c>
      <c r="BQ82" s="16" t="str">
        <f t="shared" si="65"/>
        <v>Pass</v>
      </c>
      <c r="BR82" s="143">
        <f>IF(Survey!$AW82=0, 0,1)</f>
        <v>0</v>
      </c>
      <c r="BS82" s="67">
        <f>IF(AND(Survey!$AS82&gt;=0,Survey!$AS82&lt;=0.2,Survey!$AS82&lt;&gt;""),0,1)</f>
        <v>1</v>
      </c>
      <c r="BT82" s="143">
        <f>IF(ISBLANK(Survey!$AT82),1,0)</f>
        <v>1</v>
      </c>
      <c r="BU82" s="16" t="str">
        <f t="shared" si="66"/>
        <v>Fail</v>
      </c>
      <c r="BV82" s="165">
        <f>Survey!$AU82</f>
        <v>0</v>
      </c>
      <c r="BW82" s="16" t="str">
        <f t="shared" si="67"/>
        <v>Pass</v>
      </c>
      <c r="BX82" s="36">
        <f>Survey!$AV82</f>
        <v>0</v>
      </c>
      <c r="BY82" s="176">
        <f>Survey!$AW82+Survey!$AX82-ABS(Survey!$AY82)+ABS(Survey!$AZ82)-ABS(Survey!$BA82)+ABS(Survey!$BB82)-ABS(Survey!$BC82)-ABS(Survey!$BD82)+Survey!$BE82</f>
        <v>0</v>
      </c>
      <c r="BZ82" s="35">
        <f t="shared" si="68"/>
        <v>0</v>
      </c>
      <c r="CA82" s="17">
        <f t="shared" si="69"/>
        <v>0</v>
      </c>
      <c r="CB82" s="16" t="str">
        <f t="shared" si="70"/>
        <v>Pass</v>
      </c>
      <c r="CC82" s="38" t="b">
        <f>IF(ABS(Survey!$BE82)=0,TRUE,FALSE)</f>
        <v>1</v>
      </c>
      <c r="CD82" s="37" t="b">
        <f>NOT(ISBLANK(Survey!$BF82))</f>
        <v>0</v>
      </c>
      <c r="CE82" t="str">
        <f t="shared" si="71"/>
        <v>Fail</v>
      </c>
      <c r="CF82" s="29">
        <f>Survey!$AV82</f>
        <v>0</v>
      </c>
      <c r="CG82" s="29" cm="1">
        <f t="array" ref="CG82">SUM(SUMIF(Survey!BH82:BO82,{"&gt;0","&lt;0"})*{1,-1})-SUM(SUMIF(Survey!BQ82:BX82,{"&gt;0","&lt;0"})*{1,-1})</f>
        <v>0</v>
      </c>
      <c r="CH82" s="35" t="str">
        <f t="shared" si="72"/>
        <v>No holdings</v>
      </c>
      <c r="CI82">
        <f t="shared" si="73"/>
        <v>0</v>
      </c>
      <c r="CJ82" s="16" t="str">
        <f t="shared" si="74"/>
        <v>Fail</v>
      </c>
      <c r="CK82" s="36">
        <f>Survey!$AV82</f>
        <v>0</v>
      </c>
      <c r="CL82" s="36" cm="1">
        <f t="array" ref="CL82">SUM(SUMIF(Survey!BZ82:CS82,{"&gt;0","&lt;0"})*{1,-1})-SUM(SUMIF(Survey!CU82:DN82,{"&gt;0","&lt;0"})*{1,-1})</f>
        <v>0</v>
      </c>
      <c r="CM82" s="35" t="str">
        <f t="shared" si="75"/>
        <v>No holdings</v>
      </c>
      <c r="CN82" s="17">
        <f t="shared" si="76"/>
        <v>0</v>
      </c>
      <c r="CO82" s="16" t="str">
        <f t="shared" si="77"/>
        <v>Pass</v>
      </c>
      <c r="CP82" s="38" t="b">
        <f>IF(ABS(Survey!$CS82)=0,TRUE,FALSE)</f>
        <v>1</v>
      </c>
      <c r="CQ82" s="37" t="b">
        <f>NOT(ISBLANK(Survey!$CT82))</f>
        <v>0</v>
      </c>
      <c r="CR82" s="16" t="str">
        <f t="shared" si="78"/>
        <v>Pass</v>
      </c>
      <c r="CS82" s="38" t="b">
        <f>IF(ABS(Survey!$DN82)=0,TRUE,FALSE)</f>
        <v>1</v>
      </c>
      <c r="CT82" s="37" t="b">
        <f>NOT(ISBLANK(Survey!$DO82))</f>
        <v>0</v>
      </c>
      <c r="CU82" t="str">
        <f t="shared" si="79"/>
        <v>Pass</v>
      </c>
      <c r="CV82" s="29" cm="1">
        <f t="array" ref="CV82">SUM(SUMIF(Survey!CO82,{"&gt;0","&lt;0"})*{1,-1})+SUM(SUMIF(Survey!DJ82,{"&gt;0","&lt;0"})*{1,-1})</f>
        <v>0</v>
      </c>
      <c r="CW82" s="29">
        <f>SUM(SUMIF(Survey!DQ82:DW82,{"&gt;0","&lt;0"})*{1,-1})+SUM(SUMIF(Survey!DY82:EE82,{"&gt;0","&lt;0"})*{1,-1})</f>
        <v>0</v>
      </c>
      <c r="CX82">
        <f t="shared" si="80"/>
        <v>0</v>
      </c>
      <c r="CY82">
        <f t="shared" si="81"/>
        <v>0</v>
      </c>
      <c r="CZ82" s="16" t="str">
        <f t="shared" si="82"/>
        <v>Pass</v>
      </c>
      <c r="DA82" s="38" t="b">
        <f>IF(ABS(Survey!$DW82)=0,TRUE,FALSE)</f>
        <v>1</v>
      </c>
      <c r="DB82" s="37" t="b">
        <f>NOT(ISBLANK(Survey!DX82))</f>
        <v>0</v>
      </c>
      <c r="DC82" s="16" t="str">
        <f t="shared" si="83"/>
        <v>Pass</v>
      </c>
      <c r="DD82" s="38" t="b">
        <f>IF(ABS(Survey!$EE82)=0,TRUE,FALSE)</f>
        <v>1</v>
      </c>
      <c r="DE82" s="37" t="b">
        <f>NOT(ISBLANK(Survey!$EF82))</f>
        <v>0</v>
      </c>
      <c r="DF82" s="16" t="str">
        <f t="shared" si="84"/>
        <v>Fail</v>
      </c>
      <c r="DG82" s="36">
        <f>SUM(SUMIF(Survey!EL82:EN82,{"&gt;0","&lt;0"})*{1,-1})</f>
        <v>0</v>
      </c>
      <c r="DH82">
        <f t="shared" si="85"/>
        <v>0</v>
      </c>
      <c r="DI82">
        <f t="shared" si="86"/>
        <v>100</v>
      </c>
      <c r="DJ82" s="35" t="b">
        <f>IF(OR(Survey!$M82="ETF",Survey!$M82="ETF, alternative mutual fund",Survey!$M82="Closed-end", Survey!$M82="Split share corp"),TRUE,FALSE)</f>
        <v>0</v>
      </c>
      <c r="DK82" s="16" t="str">
        <f t="shared" si="87"/>
        <v>Fail</v>
      </c>
      <c r="DL82" s="36">
        <f>SUM(SUMIF(Survey!EP82:EV82,{"&gt;0","&lt;0"})*{1,-1})</f>
        <v>0</v>
      </c>
      <c r="DM82">
        <f t="shared" si="88"/>
        <v>0</v>
      </c>
      <c r="DN82" s="17">
        <f t="shared" si="89"/>
        <v>100</v>
      </c>
      <c r="DO82" s="16" t="str">
        <f t="shared" si="90"/>
        <v>Fail</v>
      </c>
      <c r="DP82" s="36">
        <f>SUM(SUMIF(Survey!EX82:FD82,{"&gt;0","&lt;0"})*{1,-1})</f>
        <v>0</v>
      </c>
      <c r="DQ82">
        <f t="shared" si="91"/>
        <v>0</v>
      </c>
      <c r="DR82" s="17">
        <f t="shared" si="92"/>
        <v>100</v>
      </c>
    </row>
    <row r="83" spans="1:122">
      <c r="A83">
        <v>83</v>
      </c>
      <c r="B83" t="str">
        <f t="shared" si="0"/>
        <v>Pass</v>
      </c>
      <c r="C83" t="str">
        <f>IF(COUNTBLANK(Survey!B83:FE83)=$C$2, "Pass", "Fail")</f>
        <v>Pass</v>
      </c>
      <c r="D83" t="str">
        <f t="shared" si="47"/>
        <v>Fail</v>
      </c>
      <c r="E83" t="str">
        <f>IF(OR(ISBLANK(Survey!AJ83),COUNTIF(G83:BB83,"Fail")),"Fail","Pass")</f>
        <v>Fail</v>
      </c>
      <c r="G83" s="16" t="str">
        <f t="shared" si="48"/>
        <v>Fail</v>
      </c>
      <c r="H83" s="177">
        <f>COUNTBLANK(Survey!B83:D83)+COUNTBLANK(Survey!G83)+COUNTBLANK(Survey!I83)+COUNTBLANK(Survey!K83:M83)+COUNTBLANK(Survey!P83)+COUNTBLANK(Survey!S83:U83)+COUNTBLANK(Survey!Y83:AA83)+COUNTBLANK(Survey!AD83:AE83)+COUNTBLANK(Survey!AI83:AI83)</f>
        <v>18</v>
      </c>
      <c r="I83" s="16" t="str">
        <f t="shared" si="49"/>
        <v>Fail</v>
      </c>
      <c r="J83" t="b">
        <f>IF(Survey!E83="No",TRUE,FALSE)</f>
        <v>0</v>
      </c>
      <c r="K83" s="34">
        <f>LEN(Survey!E83)</f>
        <v>0</v>
      </c>
      <c r="L83" s="16" t="str">
        <f t="shared" si="50"/>
        <v>Fail</v>
      </c>
      <c r="M83" t="b">
        <f>IF(Survey!F83="No",TRUE,FALSE)</f>
        <v>0</v>
      </c>
      <c r="N83" s="33">
        <f>LEN(Survey!F83)</f>
        <v>0</v>
      </c>
      <c r="O83" s="16" t="str">
        <f t="shared" si="51"/>
        <v>Pass</v>
      </c>
      <c r="P83" s="34">
        <f>MOD((LEN(Survey!H83)+2),11)</f>
        <v>2</v>
      </c>
      <c r="Q83" s="33" t="str">
        <f>IF(Survey!$L83="Prospectus fund", "Yes", "No")</f>
        <v>No</v>
      </c>
      <c r="R83" s="16" t="str">
        <f t="shared" si="52"/>
        <v>Pass</v>
      </c>
      <c r="S83" s="34">
        <f>MOD((LEN(Survey!J83)+2),11)</f>
        <v>2</v>
      </c>
      <c r="T83" s="35" t="b">
        <f>IF(OR(Survey!$M83="ETF",Survey!$M83="ETF, alternative mutual fund",Survey!$M83="Closed-end", Survey!$M83="Split share corp", Survey!$I83="Yes"),TRUE,FALSE)</f>
        <v>0</v>
      </c>
      <c r="U83" s="16" t="str">
        <f>IFERROR(IF(AND(OR(X83=Y83,Y83 = "Either"),NOT(ISBLANK(Survey!K83))),"Pass","Fail"),"Pass")</f>
        <v>Fail</v>
      </c>
      <c r="V83" s="36" cm="1">
        <f t="array" ref="V83">SUM(SUMIF(Survey!BZ83:CS83,{"&gt;0","&lt;0"})*{1,-1})</f>
        <v>0</v>
      </c>
      <c r="W83" s="38" cm="1">
        <f t="array" ref="W83">SUM(SUMIF(Survey!CC83,{"&gt;0","&lt;0"})*{1,-1})+SUM(SUMIF(Survey!CM83,{"&gt;0","&lt;0"})*{1,-1})</f>
        <v>0</v>
      </c>
      <c r="X83" s="38">
        <f>Survey!K83</f>
        <v>0</v>
      </c>
      <c r="Y83" s="37" t="str">
        <f t="shared" si="53"/>
        <v>Either</v>
      </c>
      <c r="Z83" s="16" t="str">
        <f t="shared" si="54"/>
        <v>Fail</v>
      </c>
      <c r="AA83" s="67" cm="1">
        <f t="array" ref="AA83">SUM(SUMIF(Survey!BZ83:CS83,{"&gt;0","&lt;0"})*{1,-1})+SUM(SUMIF(Survey!CU83:DN83,{"&gt;0","&lt;0"})*{1,-1})</f>
        <v>0</v>
      </c>
      <c r="AB83" s="67">
        <f>IFERROR(AA83/(Survey!$AV83),0)</f>
        <v>0</v>
      </c>
      <c r="AC83" s="128" t="b">
        <f>IF(OR(Survey!$M83="Alternative strategy or hedge",Survey!$M83="Other, illiquid",Survey!$L83="Prospectus fund"),TRUE,FALSE)</f>
        <v>0</v>
      </c>
      <c r="AD83" s="128" t="b">
        <f>NOT(ISBLANK(Survey!$M83))</f>
        <v>0</v>
      </c>
      <c r="AE83" s="16" t="str">
        <f t="shared" si="55"/>
        <v>Pass</v>
      </c>
      <c r="AF83" s="38" t="b">
        <f>NOT(ISNUMBER(SEARCH("Other",Survey!$P83)))</f>
        <v>1</v>
      </c>
      <c r="AG83" s="37" t="b">
        <f>NOT(ISBLANK(Survey!$Q83))</f>
        <v>0</v>
      </c>
      <c r="AH83" s="16" t="str">
        <f t="shared" si="56"/>
        <v>Pass</v>
      </c>
      <c r="AI83" s="143">
        <f>COUNTBLANK(Survey!$W83)</f>
        <v>1</v>
      </c>
      <c r="AJ83" s="67">
        <f>IF(AND(Survey!L83&lt;&gt;"Exempt fund",OR(Survey!$M83="ETF",Survey!$M83="ETF, alternative mutual fund",Survey!$M83="Mutual fund",Survey!$M83="Alternative mutual fund",Survey!$M83="Money market")),1,0)</f>
        <v>0</v>
      </c>
      <c r="AK83" s="16" t="str">
        <f t="shared" si="57"/>
        <v>Pass</v>
      </c>
      <c r="AL83" s="38" t="b">
        <f>NOT(ISNUMBER(SEARCH("Yes",Survey!$AA83)))</f>
        <v>1</v>
      </c>
      <c r="AM83" s="37" t="b">
        <f>IF(COUNTBLANK(Survey!$AB83:$AC83)=0,TRUE, FALSE)</f>
        <v>0</v>
      </c>
      <c r="AN83" s="16" t="str">
        <f t="shared" si="58"/>
        <v>Pass</v>
      </c>
      <c r="AO83" s="38" t="b">
        <f>NOT(ISNUMBER(SEARCH("Yes",Survey!$AD83)))</f>
        <v>1</v>
      </c>
      <c r="AP83" s="37" t="b">
        <f>NOT(ISBLANK(Survey!$AF83))</f>
        <v>0</v>
      </c>
      <c r="AQ83" s="16" t="str">
        <f t="shared" si="59"/>
        <v>Pass</v>
      </c>
      <c r="AR83" s="38" t="b">
        <f>NOT(OR(ISNUMBER(SEARCH("Other",Survey!$AF83)),ISNUMBER(SEARCH("Multiple",Survey!$AF83))))</f>
        <v>1</v>
      </c>
      <c r="AS83" s="37" t="b">
        <f>NOT(ISBLANK(Survey!$AG83))</f>
        <v>0</v>
      </c>
      <c r="AT83" s="16" t="str">
        <f t="shared" si="60"/>
        <v>Fail</v>
      </c>
      <c r="AU83" s="143">
        <f>IF(ABS(Survey!$AV83)&gt;0, 1,0)</f>
        <v>0</v>
      </c>
      <c r="AV83" s="143">
        <f>IF(COUNTBLANK(Survey!$AJ83)=0,1,0)</f>
        <v>0</v>
      </c>
      <c r="AW83" s="16" t="str">
        <f t="shared" si="61"/>
        <v>Pass</v>
      </c>
      <c r="AX83" s="143">
        <f>IF(ISBLANK(Survey!$AJ83),0,1)</f>
        <v>0</v>
      </c>
      <c r="AY83" s="165">
        <f>COUNTBLANK(Survey!$AK83)</f>
        <v>1</v>
      </c>
      <c r="AZ83" s="16" t="str">
        <f t="shared" si="62"/>
        <v>Pass</v>
      </c>
      <c r="BA83" s="143">
        <f>IF(OR(Survey!$AK83="Closed",ISBLANK(Survey!$AK83)),0,1)</f>
        <v>0</v>
      </c>
      <c r="BB83" s="165">
        <f>IF(ISBLANK(Survey!$AL83),1,0)</f>
        <v>1</v>
      </c>
      <c r="BC83" s="147" t="str" cm="1">
        <f t="array" ref="BC83">IF(OR(IF(OR($BE83+$BF83 = 2, $BG83=1), FALSE, TRUE), AND($BD83:$BD83 = 0)),"Pass","Fail")</f>
        <v>Pass</v>
      </c>
      <c r="BD83" s="143">
        <f>COUNTBLANK(Survey!$AM83:$AO83)</f>
        <v>3</v>
      </c>
      <c r="BE83" s="143">
        <f>IF(Survey!$I83="Yes",1,0)</f>
        <v>0</v>
      </c>
      <c r="BF83" s="143">
        <f>IF(OR(Survey!$M83="Mutual fund",Survey!$M83="Alternative mutual fund",Survey!$M83="Money market"),1,0)</f>
        <v>0</v>
      </c>
      <c r="BG83" s="148">
        <f>IF(OR(Survey!$M83="ETF",Survey!$M83="ETF, alternative mutual fund"),1,0)</f>
        <v>0</v>
      </c>
      <c r="BH83" s="16" t="str">
        <f t="shared" si="63"/>
        <v>Pass</v>
      </c>
      <c r="BI83" s="38" t="b">
        <f>OR(ISNUMBER(SEARCH("Yes",Survey!$AO83)),ISBLANK(Survey!$AO83))</f>
        <v>1</v>
      </c>
      <c r="BJ83" s="67" t="b">
        <f>NOT(ISBLANK(Survey!$AP83))</f>
        <v>0</v>
      </c>
      <c r="BK83" s="16" t="str">
        <f t="shared" si="64"/>
        <v>Pass</v>
      </c>
      <c r="BL83" s="143">
        <f>IF(Survey!$AW83=0, 0,1)</f>
        <v>0</v>
      </c>
      <c r="BM83" s="67">
        <f>Survey!$AQ83</f>
        <v>0</v>
      </c>
      <c r="BN83" s="67">
        <f>IFERROR((Survey!$AX83-ABS(Survey!$AY83)-ABS(Survey!$BD83))/Survey!$AW83,0)</f>
        <v>0</v>
      </c>
      <c r="BO83" s="67">
        <f>IF(AND($BM83&gt;$BN83-0.2,$BM83&lt;$BN83+0.2,ISBLANK(Survey!$AQ83)=FALSE),0,1)</f>
        <v>1</v>
      </c>
      <c r="BP83" s="165">
        <f>IF(ISBLANK(Survey!$AR83),1,0)</f>
        <v>1</v>
      </c>
      <c r="BQ83" s="16" t="str">
        <f t="shared" si="65"/>
        <v>Pass</v>
      </c>
      <c r="BR83" s="143">
        <f>IF(Survey!$AW83=0, 0,1)</f>
        <v>0</v>
      </c>
      <c r="BS83" s="67">
        <f>IF(AND(Survey!$AS83&gt;=0,Survey!$AS83&lt;=0.2,Survey!$AS83&lt;&gt;""),0,1)</f>
        <v>1</v>
      </c>
      <c r="BT83" s="143">
        <f>IF(ISBLANK(Survey!$AT83),1,0)</f>
        <v>1</v>
      </c>
      <c r="BU83" s="16" t="str">
        <f t="shared" si="66"/>
        <v>Fail</v>
      </c>
      <c r="BV83" s="165">
        <f>Survey!$AU83</f>
        <v>0</v>
      </c>
      <c r="BW83" s="16" t="str">
        <f t="shared" si="67"/>
        <v>Pass</v>
      </c>
      <c r="BX83" s="36">
        <f>Survey!$AV83</f>
        <v>0</v>
      </c>
      <c r="BY83" s="176">
        <f>Survey!$AW83+Survey!$AX83-ABS(Survey!$AY83)+ABS(Survey!$AZ83)-ABS(Survey!$BA83)+ABS(Survey!$BB83)-ABS(Survey!$BC83)-ABS(Survey!$BD83)+Survey!$BE83</f>
        <v>0</v>
      </c>
      <c r="BZ83" s="35">
        <f t="shared" si="68"/>
        <v>0</v>
      </c>
      <c r="CA83" s="17">
        <f t="shared" si="69"/>
        <v>0</v>
      </c>
      <c r="CB83" s="16" t="str">
        <f t="shared" si="70"/>
        <v>Pass</v>
      </c>
      <c r="CC83" s="38" t="b">
        <f>IF(ABS(Survey!$BE83)=0,TRUE,FALSE)</f>
        <v>1</v>
      </c>
      <c r="CD83" s="37" t="b">
        <f>NOT(ISBLANK(Survey!$BF83))</f>
        <v>0</v>
      </c>
      <c r="CE83" t="str">
        <f t="shared" si="71"/>
        <v>Fail</v>
      </c>
      <c r="CF83" s="29">
        <f>Survey!$AV83</f>
        <v>0</v>
      </c>
      <c r="CG83" s="29" cm="1">
        <f t="array" ref="CG83">SUM(SUMIF(Survey!BH83:BO83,{"&gt;0","&lt;0"})*{1,-1})-SUM(SUMIF(Survey!BQ83:BX83,{"&gt;0","&lt;0"})*{1,-1})</f>
        <v>0</v>
      </c>
      <c r="CH83" s="35" t="str">
        <f t="shared" si="72"/>
        <v>No holdings</v>
      </c>
      <c r="CI83">
        <f t="shared" si="73"/>
        <v>0</v>
      </c>
      <c r="CJ83" s="16" t="str">
        <f t="shared" si="74"/>
        <v>Fail</v>
      </c>
      <c r="CK83" s="36">
        <f>Survey!$AV83</f>
        <v>0</v>
      </c>
      <c r="CL83" s="36" cm="1">
        <f t="array" ref="CL83">SUM(SUMIF(Survey!BZ83:CS83,{"&gt;0","&lt;0"})*{1,-1})-SUM(SUMIF(Survey!CU83:DN83,{"&gt;0","&lt;0"})*{1,-1})</f>
        <v>0</v>
      </c>
      <c r="CM83" s="35" t="str">
        <f t="shared" si="75"/>
        <v>No holdings</v>
      </c>
      <c r="CN83" s="17">
        <f t="shared" si="76"/>
        <v>0</v>
      </c>
      <c r="CO83" s="16" t="str">
        <f t="shared" si="77"/>
        <v>Pass</v>
      </c>
      <c r="CP83" s="38" t="b">
        <f>IF(ABS(Survey!$CS83)=0,TRUE,FALSE)</f>
        <v>1</v>
      </c>
      <c r="CQ83" s="37" t="b">
        <f>NOT(ISBLANK(Survey!$CT83))</f>
        <v>0</v>
      </c>
      <c r="CR83" s="16" t="str">
        <f t="shared" si="78"/>
        <v>Pass</v>
      </c>
      <c r="CS83" s="38" t="b">
        <f>IF(ABS(Survey!$DN83)=0,TRUE,FALSE)</f>
        <v>1</v>
      </c>
      <c r="CT83" s="37" t="b">
        <f>NOT(ISBLANK(Survey!$DO83))</f>
        <v>0</v>
      </c>
      <c r="CU83" t="str">
        <f t="shared" si="79"/>
        <v>Pass</v>
      </c>
      <c r="CV83" s="29" cm="1">
        <f t="array" ref="CV83">SUM(SUMIF(Survey!CO83,{"&gt;0","&lt;0"})*{1,-1})+SUM(SUMIF(Survey!DJ83,{"&gt;0","&lt;0"})*{1,-1})</f>
        <v>0</v>
      </c>
      <c r="CW83" s="29">
        <f>SUM(SUMIF(Survey!DQ83:DW83,{"&gt;0","&lt;0"})*{1,-1})+SUM(SUMIF(Survey!DY83:EE83,{"&gt;0","&lt;0"})*{1,-1})</f>
        <v>0</v>
      </c>
      <c r="CX83">
        <f t="shared" si="80"/>
        <v>0</v>
      </c>
      <c r="CY83">
        <f t="shared" si="81"/>
        <v>0</v>
      </c>
      <c r="CZ83" s="16" t="str">
        <f t="shared" si="82"/>
        <v>Pass</v>
      </c>
      <c r="DA83" s="38" t="b">
        <f>IF(ABS(Survey!$DW83)=0,TRUE,FALSE)</f>
        <v>1</v>
      </c>
      <c r="DB83" s="37" t="b">
        <f>NOT(ISBLANK(Survey!DX83))</f>
        <v>0</v>
      </c>
      <c r="DC83" s="16" t="str">
        <f t="shared" si="83"/>
        <v>Pass</v>
      </c>
      <c r="DD83" s="38" t="b">
        <f>IF(ABS(Survey!$EE83)=0,TRUE,FALSE)</f>
        <v>1</v>
      </c>
      <c r="DE83" s="37" t="b">
        <f>NOT(ISBLANK(Survey!$EF83))</f>
        <v>0</v>
      </c>
      <c r="DF83" s="16" t="str">
        <f t="shared" si="84"/>
        <v>Fail</v>
      </c>
      <c r="DG83" s="36">
        <f>SUM(SUMIF(Survey!EL83:EN83,{"&gt;0","&lt;0"})*{1,-1})</f>
        <v>0</v>
      </c>
      <c r="DH83">
        <f t="shared" si="85"/>
        <v>0</v>
      </c>
      <c r="DI83">
        <f t="shared" si="86"/>
        <v>100</v>
      </c>
      <c r="DJ83" s="35" t="b">
        <f>IF(OR(Survey!$M83="ETF",Survey!$M83="ETF, alternative mutual fund",Survey!$M83="Closed-end", Survey!$M83="Split share corp"),TRUE,FALSE)</f>
        <v>0</v>
      </c>
      <c r="DK83" s="16" t="str">
        <f t="shared" si="87"/>
        <v>Fail</v>
      </c>
      <c r="DL83" s="36">
        <f>SUM(SUMIF(Survey!EP83:EV83,{"&gt;0","&lt;0"})*{1,-1})</f>
        <v>0</v>
      </c>
      <c r="DM83">
        <f t="shared" si="88"/>
        <v>0</v>
      </c>
      <c r="DN83" s="17">
        <f t="shared" si="89"/>
        <v>100</v>
      </c>
      <c r="DO83" s="16" t="str">
        <f t="shared" si="90"/>
        <v>Fail</v>
      </c>
      <c r="DP83" s="36">
        <f>SUM(SUMIF(Survey!EX83:FD83,{"&gt;0","&lt;0"})*{1,-1})</f>
        <v>0</v>
      </c>
      <c r="DQ83">
        <f t="shared" si="91"/>
        <v>0</v>
      </c>
      <c r="DR83" s="17">
        <f t="shared" si="92"/>
        <v>100</v>
      </c>
    </row>
    <row r="84" spans="1:122">
      <c r="A84">
        <v>84</v>
      </c>
      <c r="B84" t="str">
        <f t="shared" si="0"/>
        <v>Pass</v>
      </c>
      <c r="C84" t="str">
        <f>IF(COUNTBLANK(Survey!B84:FE84)=$C$2, "Pass", "Fail")</f>
        <v>Pass</v>
      </c>
      <c r="D84" t="str">
        <f t="shared" si="47"/>
        <v>Fail</v>
      </c>
      <c r="E84" t="str">
        <f>IF(OR(ISBLANK(Survey!AJ84),COUNTIF(G84:BB84,"Fail")),"Fail","Pass")</f>
        <v>Fail</v>
      </c>
      <c r="G84" s="16" t="str">
        <f t="shared" si="48"/>
        <v>Fail</v>
      </c>
      <c r="H84" s="177">
        <f>COUNTBLANK(Survey!B84:D84)+COUNTBLANK(Survey!G84)+COUNTBLANK(Survey!I84)+COUNTBLANK(Survey!K84:M84)+COUNTBLANK(Survey!P84)+COUNTBLANK(Survey!S84:U84)+COUNTBLANK(Survey!Y84:AA84)+COUNTBLANK(Survey!AD84:AE84)+COUNTBLANK(Survey!AI84:AI84)</f>
        <v>18</v>
      </c>
      <c r="I84" s="16" t="str">
        <f t="shared" si="49"/>
        <v>Fail</v>
      </c>
      <c r="J84" t="b">
        <f>IF(Survey!E84="No",TRUE,FALSE)</f>
        <v>0</v>
      </c>
      <c r="K84" s="34">
        <f>LEN(Survey!E84)</f>
        <v>0</v>
      </c>
      <c r="L84" s="16" t="str">
        <f t="shared" si="50"/>
        <v>Fail</v>
      </c>
      <c r="M84" t="b">
        <f>IF(Survey!F84="No",TRUE,FALSE)</f>
        <v>0</v>
      </c>
      <c r="N84" s="33">
        <f>LEN(Survey!F84)</f>
        <v>0</v>
      </c>
      <c r="O84" s="16" t="str">
        <f t="shared" si="51"/>
        <v>Pass</v>
      </c>
      <c r="P84" s="34">
        <f>MOD((LEN(Survey!H84)+2),11)</f>
        <v>2</v>
      </c>
      <c r="Q84" s="33" t="str">
        <f>IF(Survey!$L84="Prospectus fund", "Yes", "No")</f>
        <v>No</v>
      </c>
      <c r="R84" s="16" t="str">
        <f t="shared" si="52"/>
        <v>Pass</v>
      </c>
      <c r="S84" s="34">
        <f>MOD((LEN(Survey!J84)+2),11)</f>
        <v>2</v>
      </c>
      <c r="T84" s="35" t="b">
        <f>IF(OR(Survey!$M84="ETF",Survey!$M84="ETF, alternative mutual fund",Survey!$M84="Closed-end", Survey!$M84="Split share corp", Survey!$I84="Yes"),TRUE,FALSE)</f>
        <v>0</v>
      </c>
      <c r="U84" s="16" t="str">
        <f>IFERROR(IF(AND(OR(X84=Y84,Y84 = "Either"),NOT(ISBLANK(Survey!K84))),"Pass","Fail"),"Pass")</f>
        <v>Fail</v>
      </c>
      <c r="V84" s="36" cm="1">
        <f t="array" ref="V84">SUM(SUMIF(Survey!BZ84:CS84,{"&gt;0","&lt;0"})*{1,-1})</f>
        <v>0</v>
      </c>
      <c r="W84" s="38" cm="1">
        <f t="array" ref="W84">SUM(SUMIF(Survey!CC84,{"&gt;0","&lt;0"})*{1,-1})+SUM(SUMIF(Survey!CM84,{"&gt;0","&lt;0"})*{1,-1})</f>
        <v>0</v>
      </c>
      <c r="X84" s="38">
        <f>Survey!K84</f>
        <v>0</v>
      </c>
      <c r="Y84" s="37" t="str">
        <f t="shared" si="53"/>
        <v>Either</v>
      </c>
      <c r="Z84" s="16" t="str">
        <f t="shared" si="54"/>
        <v>Fail</v>
      </c>
      <c r="AA84" s="67" cm="1">
        <f t="array" ref="AA84">SUM(SUMIF(Survey!BZ84:CS84,{"&gt;0","&lt;0"})*{1,-1})+SUM(SUMIF(Survey!CU84:DN84,{"&gt;0","&lt;0"})*{1,-1})</f>
        <v>0</v>
      </c>
      <c r="AB84" s="67">
        <f>IFERROR(AA84/(Survey!$AV84),0)</f>
        <v>0</v>
      </c>
      <c r="AC84" s="128" t="b">
        <f>IF(OR(Survey!$M84="Alternative strategy or hedge",Survey!$M84="Other, illiquid",Survey!$L84="Prospectus fund"),TRUE,FALSE)</f>
        <v>0</v>
      </c>
      <c r="AD84" s="128" t="b">
        <f>NOT(ISBLANK(Survey!$M84))</f>
        <v>0</v>
      </c>
      <c r="AE84" s="16" t="str">
        <f t="shared" si="55"/>
        <v>Pass</v>
      </c>
      <c r="AF84" s="38" t="b">
        <f>NOT(ISNUMBER(SEARCH("Other",Survey!$P84)))</f>
        <v>1</v>
      </c>
      <c r="AG84" s="37" t="b">
        <f>NOT(ISBLANK(Survey!$Q84))</f>
        <v>0</v>
      </c>
      <c r="AH84" s="16" t="str">
        <f t="shared" si="56"/>
        <v>Pass</v>
      </c>
      <c r="AI84" s="143">
        <f>COUNTBLANK(Survey!$W84)</f>
        <v>1</v>
      </c>
      <c r="AJ84" s="67">
        <f>IF(AND(Survey!L84&lt;&gt;"Exempt fund",OR(Survey!$M84="ETF",Survey!$M84="ETF, alternative mutual fund",Survey!$M84="Mutual fund",Survey!$M84="Alternative mutual fund",Survey!$M84="Money market")),1,0)</f>
        <v>0</v>
      </c>
      <c r="AK84" s="16" t="str">
        <f t="shared" si="57"/>
        <v>Pass</v>
      </c>
      <c r="AL84" s="38" t="b">
        <f>NOT(ISNUMBER(SEARCH("Yes",Survey!$AA84)))</f>
        <v>1</v>
      </c>
      <c r="AM84" s="37" t="b">
        <f>IF(COUNTBLANK(Survey!$AB84:$AC84)=0,TRUE, FALSE)</f>
        <v>0</v>
      </c>
      <c r="AN84" s="16" t="str">
        <f t="shared" si="58"/>
        <v>Pass</v>
      </c>
      <c r="AO84" s="38" t="b">
        <f>NOT(ISNUMBER(SEARCH("Yes",Survey!$AD84)))</f>
        <v>1</v>
      </c>
      <c r="AP84" s="37" t="b">
        <f>NOT(ISBLANK(Survey!$AF84))</f>
        <v>0</v>
      </c>
      <c r="AQ84" s="16" t="str">
        <f t="shared" si="59"/>
        <v>Pass</v>
      </c>
      <c r="AR84" s="38" t="b">
        <f>NOT(OR(ISNUMBER(SEARCH("Other",Survey!$AF84)),ISNUMBER(SEARCH("Multiple",Survey!$AF84))))</f>
        <v>1</v>
      </c>
      <c r="AS84" s="37" t="b">
        <f>NOT(ISBLANK(Survey!$AG84))</f>
        <v>0</v>
      </c>
      <c r="AT84" s="16" t="str">
        <f t="shared" si="60"/>
        <v>Fail</v>
      </c>
      <c r="AU84" s="143">
        <f>IF(ABS(Survey!$AV84)&gt;0, 1,0)</f>
        <v>0</v>
      </c>
      <c r="AV84" s="143">
        <f>IF(COUNTBLANK(Survey!$AJ84)=0,1,0)</f>
        <v>0</v>
      </c>
      <c r="AW84" s="16" t="str">
        <f t="shared" si="61"/>
        <v>Pass</v>
      </c>
      <c r="AX84" s="143">
        <f>IF(ISBLANK(Survey!$AJ84),0,1)</f>
        <v>0</v>
      </c>
      <c r="AY84" s="165">
        <f>COUNTBLANK(Survey!$AK84)</f>
        <v>1</v>
      </c>
      <c r="AZ84" s="16" t="str">
        <f t="shared" si="62"/>
        <v>Pass</v>
      </c>
      <c r="BA84" s="143">
        <f>IF(OR(Survey!$AK84="Closed",ISBLANK(Survey!$AK84)),0,1)</f>
        <v>0</v>
      </c>
      <c r="BB84" s="165">
        <f>IF(ISBLANK(Survey!$AL84),1,0)</f>
        <v>1</v>
      </c>
      <c r="BC84" s="147" t="str" cm="1">
        <f t="array" ref="BC84">IF(OR(IF(OR($BE84+$BF84 = 2, $BG84=1), FALSE, TRUE), AND($BD84:$BD84 = 0)),"Pass","Fail")</f>
        <v>Pass</v>
      </c>
      <c r="BD84" s="143">
        <f>COUNTBLANK(Survey!$AM84:$AO84)</f>
        <v>3</v>
      </c>
      <c r="BE84" s="143">
        <f>IF(Survey!$I84="Yes",1,0)</f>
        <v>0</v>
      </c>
      <c r="BF84" s="143">
        <f>IF(OR(Survey!$M84="Mutual fund",Survey!$M84="Alternative mutual fund",Survey!$M84="Money market"),1,0)</f>
        <v>0</v>
      </c>
      <c r="BG84" s="148">
        <f>IF(OR(Survey!$M84="ETF",Survey!$M84="ETF, alternative mutual fund"),1,0)</f>
        <v>0</v>
      </c>
      <c r="BH84" s="16" t="str">
        <f t="shared" si="63"/>
        <v>Pass</v>
      </c>
      <c r="BI84" s="38" t="b">
        <f>OR(ISNUMBER(SEARCH("Yes",Survey!$AO84)),ISBLANK(Survey!$AO84))</f>
        <v>1</v>
      </c>
      <c r="BJ84" s="67" t="b">
        <f>NOT(ISBLANK(Survey!$AP84))</f>
        <v>0</v>
      </c>
      <c r="BK84" s="16" t="str">
        <f t="shared" si="64"/>
        <v>Pass</v>
      </c>
      <c r="BL84" s="143">
        <f>IF(Survey!$AW84=0, 0,1)</f>
        <v>0</v>
      </c>
      <c r="BM84" s="67">
        <f>Survey!$AQ84</f>
        <v>0</v>
      </c>
      <c r="BN84" s="67">
        <f>IFERROR((Survey!$AX84-ABS(Survey!$AY84)-ABS(Survey!$BD84))/Survey!$AW84,0)</f>
        <v>0</v>
      </c>
      <c r="BO84" s="67">
        <f>IF(AND($BM84&gt;$BN84-0.2,$BM84&lt;$BN84+0.2,ISBLANK(Survey!$AQ84)=FALSE),0,1)</f>
        <v>1</v>
      </c>
      <c r="BP84" s="165">
        <f>IF(ISBLANK(Survey!$AR84),1,0)</f>
        <v>1</v>
      </c>
      <c r="BQ84" s="16" t="str">
        <f t="shared" si="65"/>
        <v>Pass</v>
      </c>
      <c r="BR84" s="143">
        <f>IF(Survey!$AW84=0, 0,1)</f>
        <v>0</v>
      </c>
      <c r="BS84" s="67">
        <f>IF(AND(Survey!$AS84&gt;=0,Survey!$AS84&lt;=0.2,Survey!$AS84&lt;&gt;""),0,1)</f>
        <v>1</v>
      </c>
      <c r="BT84" s="143">
        <f>IF(ISBLANK(Survey!$AT84),1,0)</f>
        <v>1</v>
      </c>
      <c r="BU84" s="16" t="str">
        <f t="shared" si="66"/>
        <v>Fail</v>
      </c>
      <c r="BV84" s="165">
        <f>Survey!$AU84</f>
        <v>0</v>
      </c>
      <c r="BW84" s="16" t="str">
        <f t="shared" si="67"/>
        <v>Pass</v>
      </c>
      <c r="BX84" s="36">
        <f>Survey!$AV84</f>
        <v>0</v>
      </c>
      <c r="BY84" s="176">
        <f>Survey!$AW84+Survey!$AX84-ABS(Survey!$AY84)+ABS(Survey!$AZ84)-ABS(Survey!$BA84)+ABS(Survey!$BB84)-ABS(Survey!$BC84)-ABS(Survey!$BD84)+Survey!$BE84</f>
        <v>0</v>
      </c>
      <c r="BZ84" s="35">
        <f t="shared" si="68"/>
        <v>0</v>
      </c>
      <c r="CA84" s="17">
        <f t="shared" si="69"/>
        <v>0</v>
      </c>
      <c r="CB84" s="16" t="str">
        <f t="shared" si="70"/>
        <v>Pass</v>
      </c>
      <c r="CC84" s="38" t="b">
        <f>IF(ABS(Survey!$BE84)=0,TRUE,FALSE)</f>
        <v>1</v>
      </c>
      <c r="CD84" s="37" t="b">
        <f>NOT(ISBLANK(Survey!$BF84))</f>
        <v>0</v>
      </c>
      <c r="CE84" t="str">
        <f t="shared" si="71"/>
        <v>Fail</v>
      </c>
      <c r="CF84" s="29">
        <f>Survey!$AV84</f>
        <v>0</v>
      </c>
      <c r="CG84" s="29" cm="1">
        <f t="array" ref="CG84">SUM(SUMIF(Survey!BH84:BO84,{"&gt;0","&lt;0"})*{1,-1})-SUM(SUMIF(Survey!BQ84:BX84,{"&gt;0","&lt;0"})*{1,-1})</f>
        <v>0</v>
      </c>
      <c r="CH84" s="35" t="str">
        <f t="shared" si="72"/>
        <v>No holdings</v>
      </c>
      <c r="CI84">
        <f t="shared" si="73"/>
        <v>0</v>
      </c>
      <c r="CJ84" s="16" t="str">
        <f t="shared" si="74"/>
        <v>Fail</v>
      </c>
      <c r="CK84" s="36">
        <f>Survey!$AV84</f>
        <v>0</v>
      </c>
      <c r="CL84" s="36" cm="1">
        <f t="array" ref="CL84">SUM(SUMIF(Survey!BZ84:CS84,{"&gt;0","&lt;0"})*{1,-1})-SUM(SUMIF(Survey!CU84:DN84,{"&gt;0","&lt;0"})*{1,-1})</f>
        <v>0</v>
      </c>
      <c r="CM84" s="35" t="str">
        <f t="shared" si="75"/>
        <v>No holdings</v>
      </c>
      <c r="CN84" s="17">
        <f t="shared" si="76"/>
        <v>0</v>
      </c>
      <c r="CO84" s="16" t="str">
        <f t="shared" si="77"/>
        <v>Pass</v>
      </c>
      <c r="CP84" s="38" t="b">
        <f>IF(ABS(Survey!$CS84)=0,TRUE,FALSE)</f>
        <v>1</v>
      </c>
      <c r="CQ84" s="37" t="b">
        <f>NOT(ISBLANK(Survey!$CT84))</f>
        <v>0</v>
      </c>
      <c r="CR84" s="16" t="str">
        <f t="shared" si="78"/>
        <v>Pass</v>
      </c>
      <c r="CS84" s="38" t="b">
        <f>IF(ABS(Survey!$DN84)=0,TRUE,FALSE)</f>
        <v>1</v>
      </c>
      <c r="CT84" s="37" t="b">
        <f>NOT(ISBLANK(Survey!$DO84))</f>
        <v>0</v>
      </c>
      <c r="CU84" t="str">
        <f t="shared" si="79"/>
        <v>Pass</v>
      </c>
      <c r="CV84" s="29" cm="1">
        <f t="array" ref="CV84">SUM(SUMIF(Survey!CO84,{"&gt;0","&lt;0"})*{1,-1})+SUM(SUMIF(Survey!DJ84,{"&gt;0","&lt;0"})*{1,-1})</f>
        <v>0</v>
      </c>
      <c r="CW84" s="29">
        <f>SUM(SUMIF(Survey!DQ84:DW84,{"&gt;0","&lt;0"})*{1,-1})+SUM(SUMIF(Survey!DY84:EE84,{"&gt;0","&lt;0"})*{1,-1})</f>
        <v>0</v>
      </c>
      <c r="CX84">
        <f t="shared" si="80"/>
        <v>0</v>
      </c>
      <c r="CY84">
        <f t="shared" si="81"/>
        <v>0</v>
      </c>
      <c r="CZ84" s="16" t="str">
        <f t="shared" si="82"/>
        <v>Pass</v>
      </c>
      <c r="DA84" s="38" t="b">
        <f>IF(ABS(Survey!$DW84)=0,TRUE,FALSE)</f>
        <v>1</v>
      </c>
      <c r="DB84" s="37" t="b">
        <f>NOT(ISBLANK(Survey!DX84))</f>
        <v>0</v>
      </c>
      <c r="DC84" s="16" t="str">
        <f t="shared" si="83"/>
        <v>Pass</v>
      </c>
      <c r="DD84" s="38" t="b">
        <f>IF(ABS(Survey!$EE84)=0,TRUE,FALSE)</f>
        <v>1</v>
      </c>
      <c r="DE84" s="37" t="b">
        <f>NOT(ISBLANK(Survey!$EF84))</f>
        <v>0</v>
      </c>
      <c r="DF84" s="16" t="str">
        <f t="shared" si="84"/>
        <v>Fail</v>
      </c>
      <c r="DG84" s="36">
        <f>SUM(SUMIF(Survey!EL84:EN84,{"&gt;0","&lt;0"})*{1,-1})</f>
        <v>0</v>
      </c>
      <c r="DH84">
        <f t="shared" si="85"/>
        <v>0</v>
      </c>
      <c r="DI84">
        <f t="shared" si="86"/>
        <v>100</v>
      </c>
      <c r="DJ84" s="35" t="b">
        <f>IF(OR(Survey!$M84="ETF",Survey!$M84="ETF, alternative mutual fund",Survey!$M84="Closed-end", Survey!$M84="Split share corp"),TRUE,FALSE)</f>
        <v>0</v>
      </c>
      <c r="DK84" s="16" t="str">
        <f t="shared" si="87"/>
        <v>Fail</v>
      </c>
      <c r="DL84" s="36">
        <f>SUM(SUMIF(Survey!EP84:EV84,{"&gt;0","&lt;0"})*{1,-1})</f>
        <v>0</v>
      </c>
      <c r="DM84">
        <f t="shared" si="88"/>
        <v>0</v>
      </c>
      <c r="DN84" s="17">
        <f t="shared" si="89"/>
        <v>100</v>
      </c>
      <c r="DO84" s="16" t="str">
        <f t="shared" si="90"/>
        <v>Fail</v>
      </c>
      <c r="DP84" s="36">
        <f>SUM(SUMIF(Survey!EX84:FD84,{"&gt;0","&lt;0"})*{1,-1})</f>
        <v>0</v>
      </c>
      <c r="DQ84">
        <f t="shared" si="91"/>
        <v>0</v>
      </c>
      <c r="DR84" s="17">
        <f t="shared" si="92"/>
        <v>100</v>
      </c>
    </row>
    <row r="85" spans="1:122">
      <c r="A85">
        <v>85</v>
      </c>
      <c r="B85" t="str">
        <f t="shared" si="0"/>
        <v>Pass</v>
      </c>
      <c r="C85" t="str">
        <f>IF(COUNTBLANK(Survey!B85:FE85)=$C$2, "Pass", "Fail")</f>
        <v>Pass</v>
      </c>
      <c r="D85" t="str">
        <f t="shared" si="47"/>
        <v>Fail</v>
      </c>
      <c r="E85" t="str">
        <f>IF(OR(ISBLANK(Survey!AJ85),COUNTIF(G85:BB85,"Fail")),"Fail","Pass")</f>
        <v>Fail</v>
      </c>
      <c r="G85" s="16" t="str">
        <f t="shared" si="48"/>
        <v>Fail</v>
      </c>
      <c r="H85" s="177">
        <f>COUNTBLANK(Survey!B85:D85)+COUNTBLANK(Survey!G85)+COUNTBLANK(Survey!I85)+COUNTBLANK(Survey!K85:M85)+COUNTBLANK(Survey!P85)+COUNTBLANK(Survey!S85:U85)+COUNTBLANK(Survey!Y85:AA85)+COUNTBLANK(Survey!AD85:AE85)+COUNTBLANK(Survey!AI85:AI85)</f>
        <v>18</v>
      </c>
      <c r="I85" s="16" t="str">
        <f t="shared" si="49"/>
        <v>Fail</v>
      </c>
      <c r="J85" t="b">
        <f>IF(Survey!E85="No",TRUE,FALSE)</f>
        <v>0</v>
      </c>
      <c r="K85" s="34">
        <f>LEN(Survey!E85)</f>
        <v>0</v>
      </c>
      <c r="L85" s="16" t="str">
        <f t="shared" si="50"/>
        <v>Fail</v>
      </c>
      <c r="M85" t="b">
        <f>IF(Survey!F85="No",TRUE,FALSE)</f>
        <v>0</v>
      </c>
      <c r="N85" s="33">
        <f>LEN(Survey!F85)</f>
        <v>0</v>
      </c>
      <c r="O85" s="16" t="str">
        <f t="shared" si="51"/>
        <v>Pass</v>
      </c>
      <c r="P85" s="34">
        <f>MOD((LEN(Survey!H85)+2),11)</f>
        <v>2</v>
      </c>
      <c r="Q85" s="33" t="str">
        <f>IF(Survey!$L85="Prospectus fund", "Yes", "No")</f>
        <v>No</v>
      </c>
      <c r="R85" s="16" t="str">
        <f t="shared" si="52"/>
        <v>Pass</v>
      </c>
      <c r="S85" s="34">
        <f>MOD((LEN(Survey!J85)+2),11)</f>
        <v>2</v>
      </c>
      <c r="T85" s="35" t="b">
        <f>IF(OR(Survey!$M85="ETF",Survey!$M85="ETF, alternative mutual fund",Survey!$M85="Closed-end", Survey!$M85="Split share corp", Survey!$I85="Yes"),TRUE,FALSE)</f>
        <v>0</v>
      </c>
      <c r="U85" s="16" t="str">
        <f>IFERROR(IF(AND(OR(X85=Y85,Y85 = "Either"),NOT(ISBLANK(Survey!K85))),"Pass","Fail"),"Pass")</f>
        <v>Fail</v>
      </c>
      <c r="V85" s="36" cm="1">
        <f t="array" ref="V85">SUM(SUMIF(Survey!BZ85:CS85,{"&gt;0","&lt;0"})*{1,-1})</f>
        <v>0</v>
      </c>
      <c r="W85" s="38" cm="1">
        <f t="array" ref="W85">SUM(SUMIF(Survey!CC85,{"&gt;0","&lt;0"})*{1,-1})+SUM(SUMIF(Survey!CM85,{"&gt;0","&lt;0"})*{1,-1})</f>
        <v>0</v>
      </c>
      <c r="X85" s="38">
        <f>Survey!K85</f>
        <v>0</v>
      </c>
      <c r="Y85" s="37" t="str">
        <f t="shared" si="53"/>
        <v>Either</v>
      </c>
      <c r="Z85" s="16" t="str">
        <f t="shared" si="54"/>
        <v>Fail</v>
      </c>
      <c r="AA85" s="67" cm="1">
        <f t="array" ref="AA85">SUM(SUMIF(Survey!BZ85:CS85,{"&gt;0","&lt;0"})*{1,-1})+SUM(SUMIF(Survey!CU85:DN85,{"&gt;0","&lt;0"})*{1,-1})</f>
        <v>0</v>
      </c>
      <c r="AB85" s="67">
        <f>IFERROR(AA85/(Survey!$AV85),0)</f>
        <v>0</v>
      </c>
      <c r="AC85" s="128" t="b">
        <f>IF(OR(Survey!$M85="Alternative strategy or hedge",Survey!$M85="Other, illiquid",Survey!$L85="Prospectus fund"),TRUE,FALSE)</f>
        <v>0</v>
      </c>
      <c r="AD85" s="128" t="b">
        <f>NOT(ISBLANK(Survey!$M85))</f>
        <v>0</v>
      </c>
      <c r="AE85" s="16" t="str">
        <f t="shared" si="55"/>
        <v>Pass</v>
      </c>
      <c r="AF85" s="38" t="b">
        <f>NOT(ISNUMBER(SEARCH("Other",Survey!$P85)))</f>
        <v>1</v>
      </c>
      <c r="AG85" s="37" t="b">
        <f>NOT(ISBLANK(Survey!$Q85))</f>
        <v>0</v>
      </c>
      <c r="AH85" s="16" t="str">
        <f t="shared" si="56"/>
        <v>Pass</v>
      </c>
      <c r="AI85" s="143">
        <f>COUNTBLANK(Survey!$W85)</f>
        <v>1</v>
      </c>
      <c r="AJ85" s="67">
        <f>IF(AND(Survey!L85&lt;&gt;"Exempt fund",OR(Survey!$M85="ETF",Survey!$M85="ETF, alternative mutual fund",Survey!$M85="Mutual fund",Survey!$M85="Alternative mutual fund",Survey!$M85="Money market")),1,0)</f>
        <v>0</v>
      </c>
      <c r="AK85" s="16" t="str">
        <f t="shared" si="57"/>
        <v>Pass</v>
      </c>
      <c r="AL85" s="38" t="b">
        <f>NOT(ISNUMBER(SEARCH("Yes",Survey!$AA85)))</f>
        <v>1</v>
      </c>
      <c r="AM85" s="37" t="b">
        <f>IF(COUNTBLANK(Survey!$AB85:$AC85)=0,TRUE, FALSE)</f>
        <v>0</v>
      </c>
      <c r="AN85" s="16" t="str">
        <f t="shared" si="58"/>
        <v>Pass</v>
      </c>
      <c r="AO85" s="38" t="b">
        <f>NOT(ISNUMBER(SEARCH("Yes",Survey!$AD85)))</f>
        <v>1</v>
      </c>
      <c r="AP85" s="37" t="b">
        <f>NOT(ISBLANK(Survey!$AF85))</f>
        <v>0</v>
      </c>
      <c r="AQ85" s="16" t="str">
        <f t="shared" si="59"/>
        <v>Pass</v>
      </c>
      <c r="AR85" s="38" t="b">
        <f>NOT(OR(ISNUMBER(SEARCH("Other",Survey!$AF85)),ISNUMBER(SEARCH("Multiple",Survey!$AF85))))</f>
        <v>1</v>
      </c>
      <c r="AS85" s="37" t="b">
        <f>NOT(ISBLANK(Survey!$AG85))</f>
        <v>0</v>
      </c>
      <c r="AT85" s="16" t="str">
        <f t="shared" si="60"/>
        <v>Fail</v>
      </c>
      <c r="AU85" s="143">
        <f>IF(ABS(Survey!$AV85)&gt;0, 1,0)</f>
        <v>0</v>
      </c>
      <c r="AV85" s="143">
        <f>IF(COUNTBLANK(Survey!$AJ85)=0,1,0)</f>
        <v>0</v>
      </c>
      <c r="AW85" s="16" t="str">
        <f t="shared" si="61"/>
        <v>Pass</v>
      </c>
      <c r="AX85" s="143">
        <f>IF(ISBLANK(Survey!$AJ85),0,1)</f>
        <v>0</v>
      </c>
      <c r="AY85" s="165">
        <f>COUNTBLANK(Survey!$AK85)</f>
        <v>1</v>
      </c>
      <c r="AZ85" s="16" t="str">
        <f t="shared" si="62"/>
        <v>Pass</v>
      </c>
      <c r="BA85" s="143">
        <f>IF(OR(Survey!$AK85="Closed",ISBLANK(Survey!$AK85)),0,1)</f>
        <v>0</v>
      </c>
      <c r="BB85" s="165">
        <f>IF(ISBLANK(Survey!$AL85),1,0)</f>
        <v>1</v>
      </c>
      <c r="BC85" s="147" t="str" cm="1">
        <f t="array" ref="BC85">IF(OR(IF(OR($BE85+$BF85 = 2, $BG85=1), FALSE, TRUE), AND($BD85:$BD85 = 0)),"Pass","Fail")</f>
        <v>Pass</v>
      </c>
      <c r="BD85" s="143">
        <f>COUNTBLANK(Survey!$AM85:$AO85)</f>
        <v>3</v>
      </c>
      <c r="BE85" s="143">
        <f>IF(Survey!$I85="Yes",1,0)</f>
        <v>0</v>
      </c>
      <c r="BF85" s="143">
        <f>IF(OR(Survey!$M85="Mutual fund",Survey!$M85="Alternative mutual fund",Survey!$M85="Money market"),1,0)</f>
        <v>0</v>
      </c>
      <c r="BG85" s="148">
        <f>IF(OR(Survey!$M85="ETF",Survey!$M85="ETF, alternative mutual fund"),1,0)</f>
        <v>0</v>
      </c>
      <c r="BH85" s="16" t="str">
        <f t="shared" si="63"/>
        <v>Pass</v>
      </c>
      <c r="BI85" s="38" t="b">
        <f>OR(ISNUMBER(SEARCH("Yes",Survey!$AO85)),ISBLANK(Survey!$AO85))</f>
        <v>1</v>
      </c>
      <c r="BJ85" s="67" t="b">
        <f>NOT(ISBLANK(Survey!$AP85))</f>
        <v>0</v>
      </c>
      <c r="BK85" s="16" t="str">
        <f t="shared" si="64"/>
        <v>Pass</v>
      </c>
      <c r="BL85" s="143">
        <f>IF(Survey!$AW85=0, 0,1)</f>
        <v>0</v>
      </c>
      <c r="BM85" s="67">
        <f>Survey!$AQ85</f>
        <v>0</v>
      </c>
      <c r="BN85" s="67">
        <f>IFERROR((Survey!$AX85-ABS(Survey!$AY85)-ABS(Survey!$BD85))/Survey!$AW85,0)</f>
        <v>0</v>
      </c>
      <c r="BO85" s="67">
        <f>IF(AND($BM85&gt;$BN85-0.2,$BM85&lt;$BN85+0.2,ISBLANK(Survey!$AQ85)=FALSE),0,1)</f>
        <v>1</v>
      </c>
      <c r="BP85" s="165">
        <f>IF(ISBLANK(Survey!$AR85),1,0)</f>
        <v>1</v>
      </c>
      <c r="BQ85" s="16" t="str">
        <f t="shared" si="65"/>
        <v>Pass</v>
      </c>
      <c r="BR85" s="143">
        <f>IF(Survey!$AW85=0, 0,1)</f>
        <v>0</v>
      </c>
      <c r="BS85" s="67">
        <f>IF(AND(Survey!$AS85&gt;=0,Survey!$AS85&lt;=0.2,Survey!$AS85&lt;&gt;""),0,1)</f>
        <v>1</v>
      </c>
      <c r="BT85" s="143">
        <f>IF(ISBLANK(Survey!$AT85),1,0)</f>
        <v>1</v>
      </c>
      <c r="BU85" s="16" t="str">
        <f t="shared" si="66"/>
        <v>Fail</v>
      </c>
      <c r="BV85" s="165">
        <f>Survey!$AU85</f>
        <v>0</v>
      </c>
      <c r="BW85" s="16" t="str">
        <f t="shared" si="67"/>
        <v>Pass</v>
      </c>
      <c r="BX85" s="36">
        <f>Survey!$AV85</f>
        <v>0</v>
      </c>
      <c r="BY85" s="176">
        <f>Survey!$AW85+Survey!$AX85-ABS(Survey!$AY85)+ABS(Survey!$AZ85)-ABS(Survey!$BA85)+ABS(Survey!$BB85)-ABS(Survey!$BC85)-ABS(Survey!$BD85)+Survey!$BE85</f>
        <v>0</v>
      </c>
      <c r="BZ85" s="35">
        <f t="shared" si="68"/>
        <v>0</v>
      </c>
      <c r="CA85" s="17">
        <f t="shared" si="69"/>
        <v>0</v>
      </c>
      <c r="CB85" s="16" t="str">
        <f t="shared" si="70"/>
        <v>Pass</v>
      </c>
      <c r="CC85" s="38" t="b">
        <f>IF(ABS(Survey!$BE85)=0,TRUE,FALSE)</f>
        <v>1</v>
      </c>
      <c r="CD85" s="37" t="b">
        <f>NOT(ISBLANK(Survey!$BF85))</f>
        <v>0</v>
      </c>
      <c r="CE85" t="str">
        <f t="shared" si="71"/>
        <v>Fail</v>
      </c>
      <c r="CF85" s="29">
        <f>Survey!$AV85</f>
        <v>0</v>
      </c>
      <c r="CG85" s="29" cm="1">
        <f t="array" ref="CG85">SUM(SUMIF(Survey!BH85:BO85,{"&gt;0","&lt;0"})*{1,-1})-SUM(SUMIF(Survey!BQ85:BX85,{"&gt;0","&lt;0"})*{1,-1})</f>
        <v>0</v>
      </c>
      <c r="CH85" s="35" t="str">
        <f t="shared" si="72"/>
        <v>No holdings</v>
      </c>
      <c r="CI85">
        <f t="shared" si="73"/>
        <v>0</v>
      </c>
      <c r="CJ85" s="16" t="str">
        <f t="shared" si="74"/>
        <v>Fail</v>
      </c>
      <c r="CK85" s="36">
        <f>Survey!$AV85</f>
        <v>0</v>
      </c>
      <c r="CL85" s="36" cm="1">
        <f t="array" ref="CL85">SUM(SUMIF(Survey!BZ85:CS85,{"&gt;0","&lt;0"})*{1,-1})-SUM(SUMIF(Survey!CU85:DN85,{"&gt;0","&lt;0"})*{1,-1})</f>
        <v>0</v>
      </c>
      <c r="CM85" s="35" t="str">
        <f t="shared" si="75"/>
        <v>No holdings</v>
      </c>
      <c r="CN85" s="17">
        <f t="shared" si="76"/>
        <v>0</v>
      </c>
      <c r="CO85" s="16" t="str">
        <f t="shared" si="77"/>
        <v>Pass</v>
      </c>
      <c r="CP85" s="38" t="b">
        <f>IF(ABS(Survey!$CS85)=0,TRUE,FALSE)</f>
        <v>1</v>
      </c>
      <c r="CQ85" s="37" t="b">
        <f>NOT(ISBLANK(Survey!$CT85))</f>
        <v>0</v>
      </c>
      <c r="CR85" s="16" t="str">
        <f t="shared" si="78"/>
        <v>Pass</v>
      </c>
      <c r="CS85" s="38" t="b">
        <f>IF(ABS(Survey!$DN85)=0,TRUE,FALSE)</f>
        <v>1</v>
      </c>
      <c r="CT85" s="37" t="b">
        <f>NOT(ISBLANK(Survey!$DO85))</f>
        <v>0</v>
      </c>
      <c r="CU85" t="str">
        <f t="shared" si="79"/>
        <v>Pass</v>
      </c>
      <c r="CV85" s="29" cm="1">
        <f t="array" ref="CV85">SUM(SUMIF(Survey!CO85,{"&gt;0","&lt;0"})*{1,-1})+SUM(SUMIF(Survey!DJ85,{"&gt;0","&lt;0"})*{1,-1})</f>
        <v>0</v>
      </c>
      <c r="CW85" s="29">
        <f>SUM(SUMIF(Survey!DQ85:DW85,{"&gt;0","&lt;0"})*{1,-1})+SUM(SUMIF(Survey!DY85:EE85,{"&gt;0","&lt;0"})*{1,-1})</f>
        <v>0</v>
      </c>
      <c r="CX85">
        <f t="shared" si="80"/>
        <v>0</v>
      </c>
      <c r="CY85">
        <f t="shared" si="81"/>
        <v>0</v>
      </c>
      <c r="CZ85" s="16" t="str">
        <f t="shared" si="82"/>
        <v>Pass</v>
      </c>
      <c r="DA85" s="38" t="b">
        <f>IF(ABS(Survey!$DW85)=0,TRUE,FALSE)</f>
        <v>1</v>
      </c>
      <c r="DB85" s="37" t="b">
        <f>NOT(ISBLANK(Survey!DX85))</f>
        <v>0</v>
      </c>
      <c r="DC85" s="16" t="str">
        <f t="shared" si="83"/>
        <v>Pass</v>
      </c>
      <c r="DD85" s="38" t="b">
        <f>IF(ABS(Survey!$EE85)=0,TRUE,FALSE)</f>
        <v>1</v>
      </c>
      <c r="DE85" s="37" t="b">
        <f>NOT(ISBLANK(Survey!$EF85))</f>
        <v>0</v>
      </c>
      <c r="DF85" s="16" t="str">
        <f t="shared" si="84"/>
        <v>Fail</v>
      </c>
      <c r="DG85" s="36">
        <f>SUM(SUMIF(Survey!EL85:EN85,{"&gt;0","&lt;0"})*{1,-1})</f>
        <v>0</v>
      </c>
      <c r="DH85">
        <f t="shared" si="85"/>
        <v>0</v>
      </c>
      <c r="DI85">
        <f t="shared" si="86"/>
        <v>100</v>
      </c>
      <c r="DJ85" s="35" t="b">
        <f>IF(OR(Survey!$M85="ETF",Survey!$M85="ETF, alternative mutual fund",Survey!$M85="Closed-end", Survey!$M85="Split share corp"),TRUE,FALSE)</f>
        <v>0</v>
      </c>
      <c r="DK85" s="16" t="str">
        <f t="shared" si="87"/>
        <v>Fail</v>
      </c>
      <c r="DL85" s="36">
        <f>SUM(SUMIF(Survey!EP85:EV85,{"&gt;0","&lt;0"})*{1,-1})</f>
        <v>0</v>
      </c>
      <c r="DM85">
        <f t="shared" si="88"/>
        <v>0</v>
      </c>
      <c r="DN85" s="17">
        <f t="shared" si="89"/>
        <v>100</v>
      </c>
      <c r="DO85" s="16" t="str">
        <f t="shared" si="90"/>
        <v>Fail</v>
      </c>
      <c r="DP85" s="36">
        <f>SUM(SUMIF(Survey!EX85:FD85,{"&gt;0","&lt;0"})*{1,-1})</f>
        <v>0</v>
      </c>
      <c r="DQ85">
        <f t="shared" si="91"/>
        <v>0</v>
      </c>
      <c r="DR85" s="17">
        <f t="shared" si="92"/>
        <v>100</v>
      </c>
    </row>
    <row r="86" spans="1:122">
      <c r="A86">
        <v>86</v>
      </c>
      <c r="B86" t="str">
        <f t="shared" si="0"/>
        <v>Pass</v>
      </c>
      <c r="C86" t="str">
        <f>IF(COUNTBLANK(Survey!B86:FE86)=$C$2, "Pass", "Fail")</f>
        <v>Pass</v>
      </c>
      <c r="D86" t="str">
        <f t="shared" si="47"/>
        <v>Fail</v>
      </c>
      <c r="E86" t="str">
        <f>IF(OR(ISBLANK(Survey!AJ86),COUNTIF(G86:BB86,"Fail")),"Fail","Pass")</f>
        <v>Fail</v>
      </c>
      <c r="G86" s="16" t="str">
        <f t="shared" si="48"/>
        <v>Fail</v>
      </c>
      <c r="H86" s="177">
        <f>COUNTBLANK(Survey!B86:D86)+COUNTBLANK(Survey!G86)+COUNTBLANK(Survey!I86)+COUNTBLANK(Survey!K86:M86)+COUNTBLANK(Survey!P86)+COUNTBLANK(Survey!S86:U86)+COUNTBLANK(Survey!Y86:AA86)+COUNTBLANK(Survey!AD86:AE86)+COUNTBLANK(Survey!AI86:AI86)</f>
        <v>18</v>
      </c>
      <c r="I86" s="16" t="str">
        <f t="shared" si="49"/>
        <v>Fail</v>
      </c>
      <c r="J86" t="b">
        <f>IF(Survey!E86="No",TRUE,FALSE)</f>
        <v>0</v>
      </c>
      <c r="K86" s="34">
        <f>LEN(Survey!E86)</f>
        <v>0</v>
      </c>
      <c r="L86" s="16" t="str">
        <f t="shared" si="50"/>
        <v>Fail</v>
      </c>
      <c r="M86" t="b">
        <f>IF(Survey!F86="No",TRUE,FALSE)</f>
        <v>0</v>
      </c>
      <c r="N86" s="33">
        <f>LEN(Survey!F86)</f>
        <v>0</v>
      </c>
      <c r="O86" s="16" t="str">
        <f t="shared" si="51"/>
        <v>Pass</v>
      </c>
      <c r="P86" s="34">
        <f>MOD((LEN(Survey!H86)+2),11)</f>
        <v>2</v>
      </c>
      <c r="Q86" s="33" t="str">
        <f>IF(Survey!$L86="Prospectus fund", "Yes", "No")</f>
        <v>No</v>
      </c>
      <c r="R86" s="16" t="str">
        <f t="shared" si="52"/>
        <v>Pass</v>
      </c>
      <c r="S86" s="34">
        <f>MOD((LEN(Survey!J86)+2),11)</f>
        <v>2</v>
      </c>
      <c r="T86" s="35" t="b">
        <f>IF(OR(Survey!$M86="ETF",Survey!$M86="ETF, alternative mutual fund",Survey!$M86="Closed-end", Survey!$M86="Split share corp", Survey!$I86="Yes"),TRUE,FALSE)</f>
        <v>0</v>
      </c>
      <c r="U86" s="16" t="str">
        <f>IFERROR(IF(AND(OR(X86=Y86,Y86 = "Either"),NOT(ISBLANK(Survey!K86))),"Pass","Fail"),"Pass")</f>
        <v>Fail</v>
      </c>
      <c r="V86" s="36" cm="1">
        <f t="array" ref="V86">SUM(SUMIF(Survey!BZ86:CS86,{"&gt;0","&lt;0"})*{1,-1})</f>
        <v>0</v>
      </c>
      <c r="W86" s="38" cm="1">
        <f t="array" ref="W86">SUM(SUMIF(Survey!CC86,{"&gt;0","&lt;0"})*{1,-1})+SUM(SUMIF(Survey!CM86,{"&gt;0","&lt;0"})*{1,-1})</f>
        <v>0</v>
      </c>
      <c r="X86" s="38">
        <f>Survey!K86</f>
        <v>0</v>
      </c>
      <c r="Y86" s="37" t="str">
        <f t="shared" si="53"/>
        <v>Either</v>
      </c>
      <c r="Z86" s="16" t="str">
        <f t="shared" si="54"/>
        <v>Fail</v>
      </c>
      <c r="AA86" s="67" cm="1">
        <f t="array" ref="AA86">SUM(SUMIF(Survey!BZ86:CS86,{"&gt;0","&lt;0"})*{1,-1})+SUM(SUMIF(Survey!CU86:DN86,{"&gt;0","&lt;0"})*{1,-1})</f>
        <v>0</v>
      </c>
      <c r="AB86" s="67">
        <f>IFERROR(AA86/(Survey!$AV86),0)</f>
        <v>0</v>
      </c>
      <c r="AC86" s="128" t="b">
        <f>IF(OR(Survey!$M86="Alternative strategy or hedge",Survey!$M86="Other, illiquid",Survey!$L86="Prospectus fund"),TRUE,FALSE)</f>
        <v>0</v>
      </c>
      <c r="AD86" s="128" t="b">
        <f>NOT(ISBLANK(Survey!$M86))</f>
        <v>0</v>
      </c>
      <c r="AE86" s="16" t="str">
        <f t="shared" si="55"/>
        <v>Pass</v>
      </c>
      <c r="AF86" s="38" t="b">
        <f>NOT(ISNUMBER(SEARCH("Other",Survey!$P86)))</f>
        <v>1</v>
      </c>
      <c r="AG86" s="37" t="b">
        <f>NOT(ISBLANK(Survey!$Q86))</f>
        <v>0</v>
      </c>
      <c r="AH86" s="16" t="str">
        <f t="shared" si="56"/>
        <v>Pass</v>
      </c>
      <c r="AI86" s="143">
        <f>COUNTBLANK(Survey!$W86)</f>
        <v>1</v>
      </c>
      <c r="AJ86" s="67">
        <f>IF(AND(Survey!L86&lt;&gt;"Exempt fund",OR(Survey!$M86="ETF",Survey!$M86="ETF, alternative mutual fund",Survey!$M86="Mutual fund",Survey!$M86="Alternative mutual fund",Survey!$M86="Money market")),1,0)</f>
        <v>0</v>
      </c>
      <c r="AK86" s="16" t="str">
        <f t="shared" si="57"/>
        <v>Pass</v>
      </c>
      <c r="AL86" s="38" t="b">
        <f>NOT(ISNUMBER(SEARCH("Yes",Survey!$AA86)))</f>
        <v>1</v>
      </c>
      <c r="AM86" s="37" t="b">
        <f>IF(COUNTBLANK(Survey!$AB86:$AC86)=0,TRUE, FALSE)</f>
        <v>0</v>
      </c>
      <c r="AN86" s="16" t="str">
        <f t="shared" si="58"/>
        <v>Pass</v>
      </c>
      <c r="AO86" s="38" t="b">
        <f>NOT(ISNUMBER(SEARCH("Yes",Survey!$AD86)))</f>
        <v>1</v>
      </c>
      <c r="AP86" s="37" t="b">
        <f>NOT(ISBLANK(Survey!$AF86))</f>
        <v>0</v>
      </c>
      <c r="AQ86" s="16" t="str">
        <f t="shared" si="59"/>
        <v>Pass</v>
      </c>
      <c r="AR86" s="38" t="b">
        <f>NOT(OR(ISNUMBER(SEARCH("Other",Survey!$AF86)),ISNUMBER(SEARCH("Multiple",Survey!$AF86))))</f>
        <v>1</v>
      </c>
      <c r="AS86" s="37" t="b">
        <f>NOT(ISBLANK(Survey!$AG86))</f>
        <v>0</v>
      </c>
      <c r="AT86" s="16" t="str">
        <f t="shared" si="60"/>
        <v>Fail</v>
      </c>
      <c r="AU86" s="143">
        <f>IF(ABS(Survey!$AV86)&gt;0, 1,0)</f>
        <v>0</v>
      </c>
      <c r="AV86" s="143">
        <f>IF(COUNTBLANK(Survey!$AJ86)=0,1,0)</f>
        <v>0</v>
      </c>
      <c r="AW86" s="16" t="str">
        <f t="shared" si="61"/>
        <v>Pass</v>
      </c>
      <c r="AX86" s="143">
        <f>IF(ISBLANK(Survey!$AJ86),0,1)</f>
        <v>0</v>
      </c>
      <c r="AY86" s="165">
        <f>COUNTBLANK(Survey!$AK86)</f>
        <v>1</v>
      </c>
      <c r="AZ86" s="16" t="str">
        <f t="shared" si="62"/>
        <v>Pass</v>
      </c>
      <c r="BA86" s="143">
        <f>IF(OR(Survey!$AK86="Closed",ISBLANK(Survey!$AK86)),0,1)</f>
        <v>0</v>
      </c>
      <c r="BB86" s="165">
        <f>IF(ISBLANK(Survey!$AL86),1,0)</f>
        <v>1</v>
      </c>
      <c r="BC86" s="147" t="str" cm="1">
        <f t="array" ref="BC86">IF(OR(IF(OR($BE86+$BF86 = 2, $BG86=1), FALSE, TRUE), AND($BD86:$BD86 = 0)),"Pass","Fail")</f>
        <v>Pass</v>
      </c>
      <c r="BD86" s="143">
        <f>COUNTBLANK(Survey!$AM86:$AO86)</f>
        <v>3</v>
      </c>
      <c r="BE86" s="143">
        <f>IF(Survey!$I86="Yes",1,0)</f>
        <v>0</v>
      </c>
      <c r="BF86" s="143">
        <f>IF(OR(Survey!$M86="Mutual fund",Survey!$M86="Alternative mutual fund",Survey!$M86="Money market"),1,0)</f>
        <v>0</v>
      </c>
      <c r="BG86" s="148">
        <f>IF(OR(Survey!$M86="ETF",Survey!$M86="ETF, alternative mutual fund"),1,0)</f>
        <v>0</v>
      </c>
      <c r="BH86" s="16" t="str">
        <f t="shared" si="63"/>
        <v>Pass</v>
      </c>
      <c r="BI86" s="38" t="b">
        <f>OR(ISNUMBER(SEARCH("Yes",Survey!$AO86)),ISBLANK(Survey!$AO86))</f>
        <v>1</v>
      </c>
      <c r="BJ86" s="67" t="b">
        <f>NOT(ISBLANK(Survey!$AP86))</f>
        <v>0</v>
      </c>
      <c r="BK86" s="16" t="str">
        <f t="shared" si="64"/>
        <v>Pass</v>
      </c>
      <c r="BL86" s="143">
        <f>IF(Survey!$AW86=0, 0,1)</f>
        <v>0</v>
      </c>
      <c r="BM86" s="67">
        <f>Survey!$AQ86</f>
        <v>0</v>
      </c>
      <c r="BN86" s="67">
        <f>IFERROR((Survey!$AX86-ABS(Survey!$AY86)-ABS(Survey!$BD86))/Survey!$AW86,0)</f>
        <v>0</v>
      </c>
      <c r="BO86" s="67">
        <f>IF(AND($BM86&gt;$BN86-0.2,$BM86&lt;$BN86+0.2,ISBLANK(Survey!$AQ86)=FALSE),0,1)</f>
        <v>1</v>
      </c>
      <c r="BP86" s="165">
        <f>IF(ISBLANK(Survey!$AR86),1,0)</f>
        <v>1</v>
      </c>
      <c r="BQ86" s="16" t="str">
        <f t="shared" si="65"/>
        <v>Pass</v>
      </c>
      <c r="BR86" s="143">
        <f>IF(Survey!$AW86=0, 0,1)</f>
        <v>0</v>
      </c>
      <c r="BS86" s="67">
        <f>IF(AND(Survey!$AS86&gt;=0,Survey!$AS86&lt;=0.2,Survey!$AS86&lt;&gt;""),0,1)</f>
        <v>1</v>
      </c>
      <c r="BT86" s="143">
        <f>IF(ISBLANK(Survey!$AT86),1,0)</f>
        <v>1</v>
      </c>
      <c r="BU86" s="16" t="str">
        <f t="shared" si="66"/>
        <v>Fail</v>
      </c>
      <c r="BV86" s="165">
        <f>Survey!$AU86</f>
        <v>0</v>
      </c>
      <c r="BW86" s="16" t="str">
        <f t="shared" si="67"/>
        <v>Pass</v>
      </c>
      <c r="BX86" s="36">
        <f>Survey!$AV86</f>
        <v>0</v>
      </c>
      <c r="BY86" s="176">
        <f>Survey!$AW86+Survey!$AX86-ABS(Survey!$AY86)+ABS(Survey!$AZ86)-ABS(Survey!$BA86)+ABS(Survey!$BB86)-ABS(Survey!$BC86)-ABS(Survey!$BD86)+Survey!$BE86</f>
        <v>0</v>
      </c>
      <c r="BZ86" s="35">
        <f t="shared" si="68"/>
        <v>0</v>
      </c>
      <c r="CA86" s="17">
        <f t="shared" si="69"/>
        <v>0</v>
      </c>
      <c r="CB86" s="16" t="str">
        <f t="shared" si="70"/>
        <v>Pass</v>
      </c>
      <c r="CC86" s="38" t="b">
        <f>IF(ABS(Survey!$BE86)=0,TRUE,FALSE)</f>
        <v>1</v>
      </c>
      <c r="CD86" s="37" t="b">
        <f>NOT(ISBLANK(Survey!$BF86))</f>
        <v>0</v>
      </c>
      <c r="CE86" t="str">
        <f t="shared" si="71"/>
        <v>Fail</v>
      </c>
      <c r="CF86" s="29">
        <f>Survey!$AV86</f>
        <v>0</v>
      </c>
      <c r="CG86" s="29" cm="1">
        <f t="array" ref="CG86">SUM(SUMIF(Survey!BH86:BO86,{"&gt;0","&lt;0"})*{1,-1})-SUM(SUMIF(Survey!BQ86:BX86,{"&gt;0","&lt;0"})*{1,-1})</f>
        <v>0</v>
      </c>
      <c r="CH86" s="35" t="str">
        <f t="shared" si="72"/>
        <v>No holdings</v>
      </c>
      <c r="CI86">
        <f t="shared" si="73"/>
        <v>0</v>
      </c>
      <c r="CJ86" s="16" t="str">
        <f t="shared" si="74"/>
        <v>Fail</v>
      </c>
      <c r="CK86" s="36">
        <f>Survey!$AV86</f>
        <v>0</v>
      </c>
      <c r="CL86" s="36" cm="1">
        <f t="array" ref="CL86">SUM(SUMIF(Survey!BZ86:CS86,{"&gt;0","&lt;0"})*{1,-1})-SUM(SUMIF(Survey!CU86:DN86,{"&gt;0","&lt;0"})*{1,-1})</f>
        <v>0</v>
      </c>
      <c r="CM86" s="35" t="str">
        <f t="shared" si="75"/>
        <v>No holdings</v>
      </c>
      <c r="CN86" s="17">
        <f t="shared" si="76"/>
        <v>0</v>
      </c>
      <c r="CO86" s="16" t="str">
        <f t="shared" si="77"/>
        <v>Pass</v>
      </c>
      <c r="CP86" s="38" t="b">
        <f>IF(ABS(Survey!$CS86)=0,TRUE,FALSE)</f>
        <v>1</v>
      </c>
      <c r="CQ86" s="37" t="b">
        <f>NOT(ISBLANK(Survey!$CT86))</f>
        <v>0</v>
      </c>
      <c r="CR86" s="16" t="str">
        <f t="shared" si="78"/>
        <v>Pass</v>
      </c>
      <c r="CS86" s="38" t="b">
        <f>IF(ABS(Survey!$DN86)=0,TRUE,FALSE)</f>
        <v>1</v>
      </c>
      <c r="CT86" s="37" t="b">
        <f>NOT(ISBLANK(Survey!$DO86))</f>
        <v>0</v>
      </c>
      <c r="CU86" t="str">
        <f t="shared" si="79"/>
        <v>Pass</v>
      </c>
      <c r="CV86" s="29" cm="1">
        <f t="array" ref="CV86">SUM(SUMIF(Survey!CO86,{"&gt;0","&lt;0"})*{1,-1})+SUM(SUMIF(Survey!DJ86,{"&gt;0","&lt;0"})*{1,-1})</f>
        <v>0</v>
      </c>
      <c r="CW86" s="29">
        <f>SUM(SUMIF(Survey!DQ86:DW86,{"&gt;0","&lt;0"})*{1,-1})+SUM(SUMIF(Survey!DY86:EE86,{"&gt;0","&lt;0"})*{1,-1})</f>
        <v>0</v>
      </c>
      <c r="CX86">
        <f t="shared" si="80"/>
        <v>0</v>
      </c>
      <c r="CY86">
        <f t="shared" si="81"/>
        <v>0</v>
      </c>
      <c r="CZ86" s="16" t="str">
        <f t="shared" si="82"/>
        <v>Pass</v>
      </c>
      <c r="DA86" s="38" t="b">
        <f>IF(ABS(Survey!$DW86)=0,TRUE,FALSE)</f>
        <v>1</v>
      </c>
      <c r="DB86" s="37" t="b">
        <f>NOT(ISBLANK(Survey!DX86))</f>
        <v>0</v>
      </c>
      <c r="DC86" s="16" t="str">
        <f t="shared" si="83"/>
        <v>Pass</v>
      </c>
      <c r="DD86" s="38" t="b">
        <f>IF(ABS(Survey!$EE86)=0,TRUE,FALSE)</f>
        <v>1</v>
      </c>
      <c r="DE86" s="37" t="b">
        <f>NOT(ISBLANK(Survey!$EF86))</f>
        <v>0</v>
      </c>
      <c r="DF86" s="16" t="str">
        <f t="shared" si="84"/>
        <v>Fail</v>
      </c>
      <c r="DG86" s="36">
        <f>SUM(SUMIF(Survey!EL86:EN86,{"&gt;0","&lt;0"})*{1,-1})</f>
        <v>0</v>
      </c>
      <c r="DH86">
        <f t="shared" si="85"/>
        <v>0</v>
      </c>
      <c r="DI86">
        <f t="shared" si="86"/>
        <v>100</v>
      </c>
      <c r="DJ86" s="35" t="b">
        <f>IF(OR(Survey!$M86="ETF",Survey!$M86="ETF, alternative mutual fund",Survey!$M86="Closed-end", Survey!$M86="Split share corp"),TRUE,FALSE)</f>
        <v>0</v>
      </c>
      <c r="DK86" s="16" t="str">
        <f t="shared" si="87"/>
        <v>Fail</v>
      </c>
      <c r="DL86" s="36">
        <f>SUM(SUMIF(Survey!EP86:EV86,{"&gt;0","&lt;0"})*{1,-1})</f>
        <v>0</v>
      </c>
      <c r="DM86">
        <f t="shared" si="88"/>
        <v>0</v>
      </c>
      <c r="DN86" s="17">
        <f t="shared" si="89"/>
        <v>100</v>
      </c>
      <c r="DO86" s="16" t="str">
        <f t="shared" si="90"/>
        <v>Fail</v>
      </c>
      <c r="DP86" s="36">
        <f>SUM(SUMIF(Survey!EX86:FD86,{"&gt;0","&lt;0"})*{1,-1})</f>
        <v>0</v>
      </c>
      <c r="DQ86">
        <f t="shared" si="91"/>
        <v>0</v>
      </c>
      <c r="DR86" s="17">
        <f t="shared" si="92"/>
        <v>100</v>
      </c>
    </row>
    <row r="87" spans="1:122">
      <c r="A87">
        <v>87</v>
      </c>
      <c r="B87" t="str">
        <f t="shared" si="0"/>
        <v>Pass</v>
      </c>
      <c r="C87" t="str">
        <f>IF(COUNTBLANK(Survey!B87:FE87)=$C$2, "Pass", "Fail")</f>
        <v>Pass</v>
      </c>
      <c r="D87" t="str">
        <f t="shared" si="47"/>
        <v>Fail</v>
      </c>
      <c r="E87" t="str">
        <f>IF(OR(ISBLANK(Survey!AJ87),COUNTIF(G87:BB87,"Fail")),"Fail","Pass")</f>
        <v>Fail</v>
      </c>
      <c r="G87" s="16" t="str">
        <f t="shared" si="48"/>
        <v>Fail</v>
      </c>
      <c r="H87" s="177">
        <f>COUNTBLANK(Survey!B87:D87)+COUNTBLANK(Survey!G87)+COUNTBLANK(Survey!I87)+COUNTBLANK(Survey!K87:M87)+COUNTBLANK(Survey!P87)+COUNTBLANK(Survey!S87:U87)+COUNTBLANK(Survey!Y87:AA87)+COUNTBLANK(Survey!AD87:AE87)+COUNTBLANK(Survey!AI87:AI87)</f>
        <v>18</v>
      </c>
      <c r="I87" s="16" t="str">
        <f t="shared" si="49"/>
        <v>Fail</v>
      </c>
      <c r="J87" t="b">
        <f>IF(Survey!E87="No",TRUE,FALSE)</f>
        <v>0</v>
      </c>
      <c r="K87" s="34">
        <f>LEN(Survey!E87)</f>
        <v>0</v>
      </c>
      <c r="L87" s="16" t="str">
        <f t="shared" si="50"/>
        <v>Fail</v>
      </c>
      <c r="M87" t="b">
        <f>IF(Survey!F87="No",TRUE,FALSE)</f>
        <v>0</v>
      </c>
      <c r="N87" s="33">
        <f>LEN(Survey!F87)</f>
        <v>0</v>
      </c>
      <c r="O87" s="16" t="str">
        <f t="shared" si="51"/>
        <v>Pass</v>
      </c>
      <c r="P87" s="34">
        <f>MOD((LEN(Survey!H87)+2),11)</f>
        <v>2</v>
      </c>
      <c r="Q87" s="33" t="str">
        <f>IF(Survey!$L87="Prospectus fund", "Yes", "No")</f>
        <v>No</v>
      </c>
      <c r="R87" s="16" t="str">
        <f t="shared" si="52"/>
        <v>Pass</v>
      </c>
      <c r="S87" s="34">
        <f>MOD((LEN(Survey!J87)+2),11)</f>
        <v>2</v>
      </c>
      <c r="T87" s="35" t="b">
        <f>IF(OR(Survey!$M87="ETF",Survey!$M87="ETF, alternative mutual fund",Survey!$M87="Closed-end", Survey!$M87="Split share corp", Survey!$I87="Yes"),TRUE,FALSE)</f>
        <v>0</v>
      </c>
      <c r="U87" s="16" t="str">
        <f>IFERROR(IF(AND(OR(X87=Y87,Y87 = "Either"),NOT(ISBLANK(Survey!K87))),"Pass","Fail"),"Pass")</f>
        <v>Fail</v>
      </c>
      <c r="V87" s="36" cm="1">
        <f t="array" ref="V87">SUM(SUMIF(Survey!BZ87:CS87,{"&gt;0","&lt;0"})*{1,-1})</f>
        <v>0</v>
      </c>
      <c r="W87" s="38" cm="1">
        <f t="array" ref="W87">SUM(SUMIF(Survey!CC87,{"&gt;0","&lt;0"})*{1,-1})+SUM(SUMIF(Survey!CM87,{"&gt;0","&lt;0"})*{1,-1})</f>
        <v>0</v>
      </c>
      <c r="X87" s="38">
        <f>Survey!K87</f>
        <v>0</v>
      </c>
      <c r="Y87" s="37" t="str">
        <f t="shared" si="53"/>
        <v>Either</v>
      </c>
      <c r="Z87" s="16" t="str">
        <f t="shared" si="54"/>
        <v>Fail</v>
      </c>
      <c r="AA87" s="67" cm="1">
        <f t="array" ref="AA87">SUM(SUMIF(Survey!BZ87:CS87,{"&gt;0","&lt;0"})*{1,-1})+SUM(SUMIF(Survey!CU87:DN87,{"&gt;0","&lt;0"})*{1,-1})</f>
        <v>0</v>
      </c>
      <c r="AB87" s="67">
        <f>IFERROR(AA87/(Survey!$AV87),0)</f>
        <v>0</v>
      </c>
      <c r="AC87" s="128" t="b">
        <f>IF(OR(Survey!$M87="Alternative strategy or hedge",Survey!$M87="Other, illiquid",Survey!$L87="Prospectus fund"),TRUE,FALSE)</f>
        <v>0</v>
      </c>
      <c r="AD87" s="128" t="b">
        <f>NOT(ISBLANK(Survey!$M87))</f>
        <v>0</v>
      </c>
      <c r="AE87" s="16" t="str">
        <f t="shared" si="55"/>
        <v>Pass</v>
      </c>
      <c r="AF87" s="38" t="b">
        <f>NOT(ISNUMBER(SEARCH("Other",Survey!$P87)))</f>
        <v>1</v>
      </c>
      <c r="AG87" s="37" t="b">
        <f>NOT(ISBLANK(Survey!$Q87))</f>
        <v>0</v>
      </c>
      <c r="AH87" s="16" t="str">
        <f t="shared" si="56"/>
        <v>Pass</v>
      </c>
      <c r="AI87" s="143">
        <f>COUNTBLANK(Survey!$W87)</f>
        <v>1</v>
      </c>
      <c r="AJ87" s="67">
        <f>IF(AND(Survey!L87&lt;&gt;"Exempt fund",OR(Survey!$M87="ETF",Survey!$M87="ETF, alternative mutual fund",Survey!$M87="Mutual fund",Survey!$M87="Alternative mutual fund",Survey!$M87="Money market")),1,0)</f>
        <v>0</v>
      </c>
      <c r="AK87" s="16" t="str">
        <f t="shared" si="57"/>
        <v>Pass</v>
      </c>
      <c r="AL87" s="38" t="b">
        <f>NOT(ISNUMBER(SEARCH("Yes",Survey!$AA87)))</f>
        <v>1</v>
      </c>
      <c r="AM87" s="37" t="b">
        <f>IF(COUNTBLANK(Survey!$AB87:$AC87)=0,TRUE, FALSE)</f>
        <v>0</v>
      </c>
      <c r="AN87" s="16" t="str">
        <f t="shared" si="58"/>
        <v>Pass</v>
      </c>
      <c r="AO87" s="38" t="b">
        <f>NOT(ISNUMBER(SEARCH("Yes",Survey!$AD87)))</f>
        <v>1</v>
      </c>
      <c r="AP87" s="37" t="b">
        <f>NOT(ISBLANK(Survey!$AF87))</f>
        <v>0</v>
      </c>
      <c r="AQ87" s="16" t="str">
        <f t="shared" si="59"/>
        <v>Pass</v>
      </c>
      <c r="AR87" s="38" t="b">
        <f>NOT(OR(ISNUMBER(SEARCH("Other",Survey!$AF87)),ISNUMBER(SEARCH("Multiple",Survey!$AF87))))</f>
        <v>1</v>
      </c>
      <c r="AS87" s="37" t="b">
        <f>NOT(ISBLANK(Survey!$AG87))</f>
        <v>0</v>
      </c>
      <c r="AT87" s="16" t="str">
        <f t="shared" si="60"/>
        <v>Fail</v>
      </c>
      <c r="AU87" s="143">
        <f>IF(ABS(Survey!$AV87)&gt;0, 1,0)</f>
        <v>0</v>
      </c>
      <c r="AV87" s="143">
        <f>IF(COUNTBLANK(Survey!$AJ87)=0,1,0)</f>
        <v>0</v>
      </c>
      <c r="AW87" s="16" t="str">
        <f t="shared" si="61"/>
        <v>Pass</v>
      </c>
      <c r="AX87" s="143">
        <f>IF(ISBLANK(Survey!$AJ87),0,1)</f>
        <v>0</v>
      </c>
      <c r="AY87" s="165">
        <f>COUNTBLANK(Survey!$AK87)</f>
        <v>1</v>
      </c>
      <c r="AZ87" s="16" t="str">
        <f t="shared" si="62"/>
        <v>Pass</v>
      </c>
      <c r="BA87" s="143">
        <f>IF(OR(Survey!$AK87="Closed",ISBLANK(Survey!$AK87)),0,1)</f>
        <v>0</v>
      </c>
      <c r="BB87" s="165">
        <f>IF(ISBLANK(Survey!$AL87),1,0)</f>
        <v>1</v>
      </c>
      <c r="BC87" s="147" t="str" cm="1">
        <f t="array" ref="BC87">IF(OR(IF(OR($BE87+$BF87 = 2, $BG87=1), FALSE, TRUE), AND($BD87:$BD87 = 0)),"Pass","Fail")</f>
        <v>Pass</v>
      </c>
      <c r="BD87" s="143">
        <f>COUNTBLANK(Survey!$AM87:$AO87)</f>
        <v>3</v>
      </c>
      <c r="BE87" s="143">
        <f>IF(Survey!$I87="Yes",1,0)</f>
        <v>0</v>
      </c>
      <c r="BF87" s="143">
        <f>IF(OR(Survey!$M87="Mutual fund",Survey!$M87="Alternative mutual fund",Survey!$M87="Money market"),1,0)</f>
        <v>0</v>
      </c>
      <c r="BG87" s="148">
        <f>IF(OR(Survey!$M87="ETF",Survey!$M87="ETF, alternative mutual fund"),1,0)</f>
        <v>0</v>
      </c>
      <c r="BH87" s="16" t="str">
        <f t="shared" si="63"/>
        <v>Pass</v>
      </c>
      <c r="BI87" s="38" t="b">
        <f>OR(ISNUMBER(SEARCH("Yes",Survey!$AO87)),ISBLANK(Survey!$AO87))</f>
        <v>1</v>
      </c>
      <c r="BJ87" s="67" t="b">
        <f>NOT(ISBLANK(Survey!$AP87))</f>
        <v>0</v>
      </c>
      <c r="BK87" s="16" t="str">
        <f t="shared" si="64"/>
        <v>Pass</v>
      </c>
      <c r="BL87" s="143">
        <f>IF(Survey!$AW87=0, 0,1)</f>
        <v>0</v>
      </c>
      <c r="BM87" s="67">
        <f>Survey!$AQ87</f>
        <v>0</v>
      </c>
      <c r="BN87" s="67">
        <f>IFERROR((Survey!$AX87-ABS(Survey!$AY87)-ABS(Survey!$BD87))/Survey!$AW87,0)</f>
        <v>0</v>
      </c>
      <c r="BO87" s="67">
        <f>IF(AND($BM87&gt;$BN87-0.2,$BM87&lt;$BN87+0.2,ISBLANK(Survey!$AQ87)=FALSE),0,1)</f>
        <v>1</v>
      </c>
      <c r="BP87" s="165">
        <f>IF(ISBLANK(Survey!$AR87),1,0)</f>
        <v>1</v>
      </c>
      <c r="BQ87" s="16" t="str">
        <f t="shared" si="65"/>
        <v>Pass</v>
      </c>
      <c r="BR87" s="143">
        <f>IF(Survey!$AW87=0, 0,1)</f>
        <v>0</v>
      </c>
      <c r="BS87" s="67">
        <f>IF(AND(Survey!$AS87&gt;=0,Survey!$AS87&lt;=0.2,Survey!$AS87&lt;&gt;""),0,1)</f>
        <v>1</v>
      </c>
      <c r="BT87" s="143">
        <f>IF(ISBLANK(Survey!$AT87),1,0)</f>
        <v>1</v>
      </c>
      <c r="BU87" s="16" t="str">
        <f t="shared" si="66"/>
        <v>Fail</v>
      </c>
      <c r="BV87" s="165">
        <f>Survey!$AU87</f>
        <v>0</v>
      </c>
      <c r="BW87" s="16" t="str">
        <f t="shared" si="67"/>
        <v>Pass</v>
      </c>
      <c r="BX87" s="36">
        <f>Survey!$AV87</f>
        <v>0</v>
      </c>
      <c r="BY87" s="176">
        <f>Survey!$AW87+Survey!$AX87-ABS(Survey!$AY87)+ABS(Survey!$AZ87)-ABS(Survey!$BA87)+ABS(Survey!$BB87)-ABS(Survey!$BC87)-ABS(Survey!$BD87)+Survey!$BE87</f>
        <v>0</v>
      </c>
      <c r="BZ87" s="35">
        <f t="shared" si="68"/>
        <v>0</v>
      </c>
      <c r="CA87" s="17">
        <f t="shared" si="69"/>
        <v>0</v>
      </c>
      <c r="CB87" s="16" t="str">
        <f t="shared" si="70"/>
        <v>Pass</v>
      </c>
      <c r="CC87" s="38" t="b">
        <f>IF(ABS(Survey!$BE87)=0,TRUE,FALSE)</f>
        <v>1</v>
      </c>
      <c r="CD87" s="37" t="b">
        <f>NOT(ISBLANK(Survey!$BF87))</f>
        <v>0</v>
      </c>
      <c r="CE87" t="str">
        <f t="shared" si="71"/>
        <v>Fail</v>
      </c>
      <c r="CF87" s="29">
        <f>Survey!$AV87</f>
        <v>0</v>
      </c>
      <c r="CG87" s="29" cm="1">
        <f t="array" ref="CG87">SUM(SUMIF(Survey!BH87:BO87,{"&gt;0","&lt;0"})*{1,-1})-SUM(SUMIF(Survey!BQ87:BX87,{"&gt;0","&lt;0"})*{1,-1})</f>
        <v>0</v>
      </c>
      <c r="CH87" s="35" t="str">
        <f t="shared" si="72"/>
        <v>No holdings</v>
      </c>
      <c r="CI87">
        <f t="shared" si="73"/>
        <v>0</v>
      </c>
      <c r="CJ87" s="16" t="str">
        <f t="shared" si="74"/>
        <v>Fail</v>
      </c>
      <c r="CK87" s="36">
        <f>Survey!$AV87</f>
        <v>0</v>
      </c>
      <c r="CL87" s="36" cm="1">
        <f t="array" ref="CL87">SUM(SUMIF(Survey!BZ87:CS87,{"&gt;0","&lt;0"})*{1,-1})-SUM(SUMIF(Survey!CU87:DN87,{"&gt;0","&lt;0"})*{1,-1})</f>
        <v>0</v>
      </c>
      <c r="CM87" s="35" t="str">
        <f t="shared" si="75"/>
        <v>No holdings</v>
      </c>
      <c r="CN87" s="17">
        <f t="shared" si="76"/>
        <v>0</v>
      </c>
      <c r="CO87" s="16" t="str">
        <f t="shared" si="77"/>
        <v>Pass</v>
      </c>
      <c r="CP87" s="38" t="b">
        <f>IF(ABS(Survey!$CS87)=0,TRUE,FALSE)</f>
        <v>1</v>
      </c>
      <c r="CQ87" s="37" t="b">
        <f>NOT(ISBLANK(Survey!$CT87))</f>
        <v>0</v>
      </c>
      <c r="CR87" s="16" t="str">
        <f t="shared" si="78"/>
        <v>Pass</v>
      </c>
      <c r="CS87" s="38" t="b">
        <f>IF(ABS(Survey!$DN87)=0,TRUE,FALSE)</f>
        <v>1</v>
      </c>
      <c r="CT87" s="37" t="b">
        <f>NOT(ISBLANK(Survey!$DO87))</f>
        <v>0</v>
      </c>
      <c r="CU87" t="str">
        <f t="shared" si="79"/>
        <v>Pass</v>
      </c>
      <c r="CV87" s="29" cm="1">
        <f t="array" ref="CV87">SUM(SUMIF(Survey!CO87,{"&gt;0","&lt;0"})*{1,-1})+SUM(SUMIF(Survey!DJ87,{"&gt;0","&lt;0"})*{1,-1})</f>
        <v>0</v>
      </c>
      <c r="CW87" s="29">
        <f>SUM(SUMIF(Survey!DQ87:DW87,{"&gt;0","&lt;0"})*{1,-1})+SUM(SUMIF(Survey!DY87:EE87,{"&gt;0","&lt;0"})*{1,-1})</f>
        <v>0</v>
      </c>
      <c r="CX87">
        <f t="shared" si="80"/>
        <v>0</v>
      </c>
      <c r="CY87">
        <f t="shared" si="81"/>
        <v>0</v>
      </c>
      <c r="CZ87" s="16" t="str">
        <f t="shared" si="82"/>
        <v>Pass</v>
      </c>
      <c r="DA87" s="38" t="b">
        <f>IF(ABS(Survey!$DW87)=0,TRUE,FALSE)</f>
        <v>1</v>
      </c>
      <c r="DB87" s="37" t="b">
        <f>NOT(ISBLANK(Survey!DX87))</f>
        <v>0</v>
      </c>
      <c r="DC87" s="16" t="str">
        <f t="shared" si="83"/>
        <v>Pass</v>
      </c>
      <c r="DD87" s="38" t="b">
        <f>IF(ABS(Survey!$EE87)=0,TRUE,FALSE)</f>
        <v>1</v>
      </c>
      <c r="DE87" s="37" t="b">
        <f>NOT(ISBLANK(Survey!$EF87))</f>
        <v>0</v>
      </c>
      <c r="DF87" s="16" t="str">
        <f t="shared" si="84"/>
        <v>Fail</v>
      </c>
      <c r="DG87" s="36">
        <f>SUM(SUMIF(Survey!EL87:EN87,{"&gt;0","&lt;0"})*{1,-1})</f>
        <v>0</v>
      </c>
      <c r="DH87">
        <f t="shared" si="85"/>
        <v>0</v>
      </c>
      <c r="DI87">
        <f t="shared" si="86"/>
        <v>100</v>
      </c>
      <c r="DJ87" s="35" t="b">
        <f>IF(OR(Survey!$M87="ETF",Survey!$M87="ETF, alternative mutual fund",Survey!$M87="Closed-end", Survey!$M87="Split share corp"),TRUE,FALSE)</f>
        <v>0</v>
      </c>
      <c r="DK87" s="16" t="str">
        <f t="shared" si="87"/>
        <v>Fail</v>
      </c>
      <c r="DL87" s="36">
        <f>SUM(SUMIF(Survey!EP87:EV87,{"&gt;0","&lt;0"})*{1,-1})</f>
        <v>0</v>
      </c>
      <c r="DM87">
        <f t="shared" si="88"/>
        <v>0</v>
      </c>
      <c r="DN87" s="17">
        <f t="shared" si="89"/>
        <v>100</v>
      </c>
      <c r="DO87" s="16" t="str">
        <f t="shared" si="90"/>
        <v>Fail</v>
      </c>
      <c r="DP87" s="36">
        <f>SUM(SUMIF(Survey!EX87:FD87,{"&gt;0","&lt;0"})*{1,-1})</f>
        <v>0</v>
      </c>
      <c r="DQ87">
        <f t="shared" si="91"/>
        <v>0</v>
      </c>
      <c r="DR87" s="17">
        <f t="shared" si="92"/>
        <v>100</v>
      </c>
    </row>
    <row r="88" spans="1:122">
      <c r="A88">
        <v>88</v>
      </c>
      <c r="B88" t="str">
        <f t="shared" si="0"/>
        <v>Pass</v>
      </c>
      <c r="C88" t="str">
        <f>IF(COUNTBLANK(Survey!B88:FE88)=$C$2, "Pass", "Fail")</f>
        <v>Pass</v>
      </c>
      <c r="D88" t="str">
        <f t="shared" si="47"/>
        <v>Fail</v>
      </c>
      <c r="E88" t="str">
        <f>IF(OR(ISBLANK(Survey!AJ88),COUNTIF(G88:BB88,"Fail")),"Fail","Pass")</f>
        <v>Fail</v>
      </c>
      <c r="G88" s="16" t="str">
        <f t="shared" si="48"/>
        <v>Fail</v>
      </c>
      <c r="H88" s="177">
        <f>COUNTBLANK(Survey!B88:D88)+COUNTBLANK(Survey!G88)+COUNTBLANK(Survey!I88)+COUNTBLANK(Survey!K88:M88)+COUNTBLANK(Survey!P88)+COUNTBLANK(Survey!S88:U88)+COUNTBLANK(Survey!Y88:AA88)+COUNTBLANK(Survey!AD88:AE88)+COUNTBLANK(Survey!AI88:AI88)</f>
        <v>18</v>
      </c>
      <c r="I88" s="16" t="str">
        <f t="shared" si="49"/>
        <v>Fail</v>
      </c>
      <c r="J88" t="b">
        <f>IF(Survey!E88="No",TRUE,FALSE)</f>
        <v>0</v>
      </c>
      <c r="K88" s="34">
        <f>LEN(Survey!E88)</f>
        <v>0</v>
      </c>
      <c r="L88" s="16" t="str">
        <f t="shared" si="50"/>
        <v>Fail</v>
      </c>
      <c r="M88" t="b">
        <f>IF(Survey!F88="No",TRUE,FALSE)</f>
        <v>0</v>
      </c>
      <c r="N88" s="33">
        <f>LEN(Survey!F88)</f>
        <v>0</v>
      </c>
      <c r="O88" s="16" t="str">
        <f t="shared" si="51"/>
        <v>Pass</v>
      </c>
      <c r="P88" s="34">
        <f>MOD((LEN(Survey!H88)+2),11)</f>
        <v>2</v>
      </c>
      <c r="Q88" s="33" t="str">
        <f>IF(Survey!$L88="Prospectus fund", "Yes", "No")</f>
        <v>No</v>
      </c>
      <c r="R88" s="16" t="str">
        <f t="shared" si="52"/>
        <v>Pass</v>
      </c>
      <c r="S88" s="34">
        <f>MOD((LEN(Survey!J88)+2),11)</f>
        <v>2</v>
      </c>
      <c r="T88" s="35" t="b">
        <f>IF(OR(Survey!$M88="ETF",Survey!$M88="ETF, alternative mutual fund",Survey!$M88="Closed-end", Survey!$M88="Split share corp", Survey!$I88="Yes"),TRUE,FALSE)</f>
        <v>0</v>
      </c>
      <c r="U88" s="16" t="str">
        <f>IFERROR(IF(AND(OR(X88=Y88,Y88 = "Either"),NOT(ISBLANK(Survey!K88))),"Pass","Fail"),"Pass")</f>
        <v>Fail</v>
      </c>
      <c r="V88" s="36" cm="1">
        <f t="array" ref="V88">SUM(SUMIF(Survey!BZ88:CS88,{"&gt;0","&lt;0"})*{1,-1})</f>
        <v>0</v>
      </c>
      <c r="W88" s="38" cm="1">
        <f t="array" ref="W88">SUM(SUMIF(Survey!CC88,{"&gt;0","&lt;0"})*{1,-1})+SUM(SUMIF(Survey!CM88,{"&gt;0","&lt;0"})*{1,-1})</f>
        <v>0</v>
      </c>
      <c r="X88" s="38">
        <f>Survey!K88</f>
        <v>0</v>
      </c>
      <c r="Y88" s="37" t="str">
        <f t="shared" si="53"/>
        <v>Either</v>
      </c>
      <c r="Z88" s="16" t="str">
        <f t="shared" si="54"/>
        <v>Fail</v>
      </c>
      <c r="AA88" s="67" cm="1">
        <f t="array" ref="AA88">SUM(SUMIF(Survey!BZ88:CS88,{"&gt;0","&lt;0"})*{1,-1})+SUM(SUMIF(Survey!CU88:DN88,{"&gt;0","&lt;0"})*{1,-1})</f>
        <v>0</v>
      </c>
      <c r="AB88" s="67">
        <f>IFERROR(AA88/(Survey!$AV88),0)</f>
        <v>0</v>
      </c>
      <c r="AC88" s="128" t="b">
        <f>IF(OR(Survey!$M88="Alternative strategy or hedge",Survey!$M88="Other, illiquid",Survey!$L88="Prospectus fund"),TRUE,FALSE)</f>
        <v>0</v>
      </c>
      <c r="AD88" s="128" t="b">
        <f>NOT(ISBLANK(Survey!$M88))</f>
        <v>0</v>
      </c>
      <c r="AE88" s="16" t="str">
        <f t="shared" si="55"/>
        <v>Pass</v>
      </c>
      <c r="AF88" s="38" t="b">
        <f>NOT(ISNUMBER(SEARCH("Other",Survey!$P88)))</f>
        <v>1</v>
      </c>
      <c r="AG88" s="37" t="b">
        <f>NOT(ISBLANK(Survey!$Q88))</f>
        <v>0</v>
      </c>
      <c r="AH88" s="16" t="str">
        <f t="shared" si="56"/>
        <v>Pass</v>
      </c>
      <c r="AI88" s="143">
        <f>COUNTBLANK(Survey!$W88)</f>
        <v>1</v>
      </c>
      <c r="AJ88" s="67">
        <f>IF(AND(Survey!L88&lt;&gt;"Exempt fund",OR(Survey!$M88="ETF",Survey!$M88="ETF, alternative mutual fund",Survey!$M88="Mutual fund",Survey!$M88="Alternative mutual fund",Survey!$M88="Money market")),1,0)</f>
        <v>0</v>
      </c>
      <c r="AK88" s="16" t="str">
        <f t="shared" si="57"/>
        <v>Pass</v>
      </c>
      <c r="AL88" s="38" t="b">
        <f>NOT(ISNUMBER(SEARCH("Yes",Survey!$AA88)))</f>
        <v>1</v>
      </c>
      <c r="AM88" s="37" t="b">
        <f>IF(COUNTBLANK(Survey!$AB88:$AC88)=0,TRUE, FALSE)</f>
        <v>0</v>
      </c>
      <c r="AN88" s="16" t="str">
        <f t="shared" si="58"/>
        <v>Pass</v>
      </c>
      <c r="AO88" s="38" t="b">
        <f>NOT(ISNUMBER(SEARCH("Yes",Survey!$AD88)))</f>
        <v>1</v>
      </c>
      <c r="AP88" s="37" t="b">
        <f>NOT(ISBLANK(Survey!$AF88))</f>
        <v>0</v>
      </c>
      <c r="AQ88" s="16" t="str">
        <f t="shared" si="59"/>
        <v>Pass</v>
      </c>
      <c r="AR88" s="38" t="b">
        <f>NOT(OR(ISNUMBER(SEARCH("Other",Survey!$AF88)),ISNUMBER(SEARCH("Multiple",Survey!$AF88))))</f>
        <v>1</v>
      </c>
      <c r="AS88" s="37" t="b">
        <f>NOT(ISBLANK(Survey!$AG88))</f>
        <v>0</v>
      </c>
      <c r="AT88" s="16" t="str">
        <f t="shared" si="60"/>
        <v>Fail</v>
      </c>
      <c r="AU88" s="143">
        <f>IF(ABS(Survey!$AV88)&gt;0, 1,0)</f>
        <v>0</v>
      </c>
      <c r="AV88" s="143">
        <f>IF(COUNTBLANK(Survey!$AJ88)=0,1,0)</f>
        <v>0</v>
      </c>
      <c r="AW88" s="16" t="str">
        <f t="shared" si="61"/>
        <v>Pass</v>
      </c>
      <c r="AX88" s="143">
        <f>IF(ISBLANK(Survey!$AJ88),0,1)</f>
        <v>0</v>
      </c>
      <c r="AY88" s="165">
        <f>COUNTBLANK(Survey!$AK88)</f>
        <v>1</v>
      </c>
      <c r="AZ88" s="16" t="str">
        <f t="shared" si="62"/>
        <v>Pass</v>
      </c>
      <c r="BA88" s="143">
        <f>IF(OR(Survey!$AK88="Closed",ISBLANK(Survey!$AK88)),0,1)</f>
        <v>0</v>
      </c>
      <c r="BB88" s="165">
        <f>IF(ISBLANK(Survey!$AL88),1,0)</f>
        <v>1</v>
      </c>
      <c r="BC88" s="147" t="str" cm="1">
        <f t="array" ref="BC88">IF(OR(IF(OR($BE88+$BF88 = 2, $BG88=1), FALSE, TRUE), AND($BD88:$BD88 = 0)),"Pass","Fail")</f>
        <v>Pass</v>
      </c>
      <c r="BD88" s="143">
        <f>COUNTBLANK(Survey!$AM88:$AO88)</f>
        <v>3</v>
      </c>
      <c r="BE88" s="143">
        <f>IF(Survey!$I88="Yes",1,0)</f>
        <v>0</v>
      </c>
      <c r="BF88" s="143">
        <f>IF(OR(Survey!$M88="Mutual fund",Survey!$M88="Alternative mutual fund",Survey!$M88="Money market"),1,0)</f>
        <v>0</v>
      </c>
      <c r="BG88" s="148">
        <f>IF(OR(Survey!$M88="ETF",Survey!$M88="ETF, alternative mutual fund"),1,0)</f>
        <v>0</v>
      </c>
      <c r="BH88" s="16" t="str">
        <f t="shared" si="63"/>
        <v>Pass</v>
      </c>
      <c r="BI88" s="38" t="b">
        <f>OR(ISNUMBER(SEARCH("Yes",Survey!$AO88)),ISBLANK(Survey!$AO88))</f>
        <v>1</v>
      </c>
      <c r="BJ88" s="67" t="b">
        <f>NOT(ISBLANK(Survey!$AP88))</f>
        <v>0</v>
      </c>
      <c r="BK88" s="16" t="str">
        <f t="shared" si="64"/>
        <v>Pass</v>
      </c>
      <c r="BL88" s="143">
        <f>IF(Survey!$AW88=0, 0,1)</f>
        <v>0</v>
      </c>
      <c r="BM88" s="67">
        <f>Survey!$AQ88</f>
        <v>0</v>
      </c>
      <c r="BN88" s="67">
        <f>IFERROR((Survey!$AX88-ABS(Survey!$AY88)-ABS(Survey!$BD88))/Survey!$AW88,0)</f>
        <v>0</v>
      </c>
      <c r="BO88" s="67">
        <f>IF(AND($BM88&gt;$BN88-0.2,$BM88&lt;$BN88+0.2,ISBLANK(Survey!$AQ88)=FALSE),0,1)</f>
        <v>1</v>
      </c>
      <c r="BP88" s="165">
        <f>IF(ISBLANK(Survey!$AR88),1,0)</f>
        <v>1</v>
      </c>
      <c r="BQ88" s="16" t="str">
        <f t="shared" si="65"/>
        <v>Pass</v>
      </c>
      <c r="BR88" s="143">
        <f>IF(Survey!$AW88=0, 0,1)</f>
        <v>0</v>
      </c>
      <c r="BS88" s="67">
        <f>IF(AND(Survey!$AS88&gt;=0,Survey!$AS88&lt;=0.2,Survey!$AS88&lt;&gt;""),0,1)</f>
        <v>1</v>
      </c>
      <c r="BT88" s="143">
        <f>IF(ISBLANK(Survey!$AT88),1,0)</f>
        <v>1</v>
      </c>
      <c r="BU88" s="16" t="str">
        <f t="shared" si="66"/>
        <v>Fail</v>
      </c>
      <c r="BV88" s="165">
        <f>Survey!$AU88</f>
        <v>0</v>
      </c>
      <c r="BW88" s="16" t="str">
        <f t="shared" si="67"/>
        <v>Pass</v>
      </c>
      <c r="BX88" s="36">
        <f>Survey!$AV88</f>
        <v>0</v>
      </c>
      <c r="BY88" s="176">
        <f>Survey!$AW88+Survey!$AX88-ABS(Survey!$AY88)+ABS(Survey!$AZ88)-ABS(Survey!$BA88)+ABS(Survey!$BB88)-ABS(Survey!$BC88)-ABS(Survey!$BD88)+Survey!$BE88</f>
        <v>0</v>
      </c>
      <c r="BZ88" s="35">
        <f t="shared" si="68"/>
        <v>0</v>
      </c>
      <c r="CA88" s="17">
        <f t="shared" si="69"/>
        <v>0</v>
      </c>
      <c r="CB88" s="16" t="str">
        <f t="shared" si="70"/>
        <v>Pass</v>
      </c>
      <c r="CC88" s="38" t="b">
        <f>IF(ABS(Survey!$BE88)=0,TRUE,FALSE)</f>
        <v>1</v>
      </c>
      <c r="CD88" s="37" t="b">
        <f>NOT(ISBLANK(Survey!$BF88))</f>
        <v>0</v>
      </c>
      <c r="CE88" t="str">
        <f t="shared" si="71"/>
        <v>Fail</v>
      </c>
      <c r="CF88" s="29">
        <f>Survey!$AV88</f>
        <v>0</v>
      </c>
      <c r="CG88" s="29" cm="1">
        <f t="array" ref="CG88">SUM(SUMIF(Survey!BH88:BO88,{"&gt;0","&lt;0"})*{1,-1})-SUM(SUMIF(Survey!BQ88:BX88,{"&gt;0","&lt;0"})*{1,-1})</f>
        <v>0</v>
      </c>
      <c r="CH88" s="35" t="str">
        <f t="shared" si="72"/>
        <v>No holdings</v>
      </c>
      <c r="CI88">
        <f t="shared" si="73"/>
        <v>0</v>
      </c>
      <c r="CJ88" s="16" t="str">
        <f t="shared" si="74"/>
        <v>Fail</v>
      </c>
      <c r="CK88" s="36">
        <f>Survey!$AV88</f>
        <v>0</v>
      </c>
      <c r="CL88" s="36" cm="1">
        <f t="array" ref="CL88">SUM(SUMIF(Survey!BZ88:CS88,{"&gt;0","&lt;0"})*{1,-1})-SUM(SUMIF(Survey!CU88:DN88,{"&gt;0","&lt;0"})*{1,-1})</f>
        <v>0</v>
      </c>
      <c r="CM88" s="35" t="str">
        <f t="shared" si="75"/>
        <v>No holdings</v>
      </c>
      <c r="CN88" s="17">
        <f t="shared" si="76"/>
        <v>0</v>
      </c>
      <c r="CO88" s="16" t="str">
        <f t="shared" si="77"/>
        <v>Pass</v>
      </c>
      <c r="CP88" s="38" t="b">
        <f>IF(ABS(Survey!$CS88)=0,TRUE,FALSE)</f>
        <v>1</v>
      </c>
      <c r="CQ88" s="37" t="b">
        <f>NOT(ISBLANK(Survey!$CT88))</f>
        <v>0</v>
      </c>
      <c r="CR88" s="16" t="str">
        <f t="shared" si="78"/>
        <v>Pass</v>
      </c>
      <c r="CS88" s="38" t="b">
        <f>IF(ABS(Survey!$DN88)=0,TRUE,FALSE)</f>
        <v>1</v>
      </c>
      <c r="CT88" s="37" t="b">
        <f>NOT(ISBLANK(Survey!$DO88))</f>
        <v>0</v>
      </c>
      <c r="CU88" t="str">
        <f t="shared" si="79"/>
        <v>Pass</v>
      </c>
      <c r="CV88" s="29" cm="1">
        <f t="array" ref="CV88">SUM(SUMIF(Survey!CO88,{"&gt;0","&lt;0"})*{1,-1})+SUM(SUMIF(Survey!DJ88,{"&gt;0","&lt;0"})*{1,-1})</f>
        <v>0</v>
      </c>
      <c r="CW88" s="29">
        <f>SUM(SUMIF(Survey!DQ88:DW88,{"&gt;0","&lt;0"})*{1,-1})+SUM(SUMIF(Survey!DY88:EE88,{"&gt;0","&lt;0"})*{1,-1})</f>
        <v>0</v>
      </c>
      <c r="CX88">
        <f t="shared" si="80"/>
        <v>0</v>
      </c>
      <c r="CY88">
        <f t="shared" si="81"/>
        <v>0</v>
      </c>
      <c r="CZ88" s="16" t="str">
        <f t="shared" si="82"/>
        <v>Pass</v>
      </c>
      <c r="DA88" s="38" t="b">
        <f>IF(ABS(Survey!$DW88)=0,TRUE,FALSE)</f>
        <v>1</v>
      </c>
      <c r="DB88" s="37" t="b">
        <f>NOT(ISBLANK(Survey!DX88))</f>
        <v>0</v>
      </c>
      <c r="DC88" s="16" t="str">
        <f t="shared" si="83"/>
        <v>Pass</v>
      </c>
      <c r="DD88" s="38" t="b">
        <f>IF(ABS(Survey!$EE88)=0,TRUE,FALSE)</f>
        <v>1</v>
      </c>
      <c r="DE88" s="37" t="b">
        <f>NOT(ISBLANK(Survey!$EF88))</f>
        <v>0</v>
      </c>
      <c r="DF88" s="16" t="str">
        <f t="shared" si="84"/>
        <v>Fail</v>
      </c>
      <c r="DG88" s="36">
        <f>SUM(SUMIF(Survey!EL88:EN88,{"&gt;0","&lt;0"})*{1,-1})</f>
        <v>0</v>
      </c>
      <c r="DH88">
        <f t="shared" si="85"/>
        <v>0</v>
      </c>
      <c r="DI88">
        <f t="shared" si="86"/>
        <v>100</v>
      </c>
      <c r="DJ88" s="35" t="b">
        <f>IF(OR(Survey!$M88="ETF",Survey!$M88="ETF, alternative mutual fund",Survey!$M88="Closed-end", Survey!$M88="Split share corp"),TRUE,FALSE)</f>
        <v>0</v>
      </c>
      <c r="DK88" s="16" t="str">
        <f t="shared" si="87"/>
        <v>Fail</v>
      </c>
      <c r="DL88" s="36">
        <f>SUM(SUMIF(Survey!EP88:EV88,{"&gt;0","&lt;0"})*{1,-1})</f>
        <v>0</v>
      </c>
      <c r="DM88">
        <f t="shared" si="88"/>
        <v>0</v>
      </c>
      <c r="DN88" s="17">
        <f t="shared" si="89"/>
        <v>100</v>
      </c>
      <c r="DO88" s="16" t="str">
        <f t="shared" si="90"/>
        <v>Fail</v>
      </c>
      <c r="DP88" s="36">
        <f>SUM(SUMIF(Survey!EX88:FD88,{"&gt;0","&lt;0"})*{1,-1})</f>
        <v>0</v>
      </c>
      <c r="DQ88">
        <f t="shared" si="91"/>
        <v>0</v>
      </c>
      <c r="DR88" s="17">
        <f t="shared" si="92"/>
        <v>100</v>
      </c>
    </row>
    <row r="89" spans="1:122">
      <c r="A89">
        <v>89</v>
      </c>
      <c r="B89" t="str">
        <f t="shared" si="0"/>
        <v>Pass</v>
      </c>
      <c r="C89" t="str">
        <f>IF(COUNTBLANK(Survey!B89:FE89)=$C$2, "Pass", "Fail")</f>
        <v>Pass</v>
      </c>
      <c r="D89" t="str">
        <f t="shared" si="47"/>
        <v>Fail</v>
      </c>
      <c r="E89" t="str">
        <f>IF(OR(ISBLANK(Survey!AJ89),COUNTIF(G89:BB89,"Fail")),"Fail","Pass")</f>
        <v>Fail</v>
      </c>
      <c r="G89" s="16" t="str">
        <f t="shared" si="48"/>
        <v>Fail</v>
      </c>
      <c r="H89" s="177">
        <f>COUNTBLANK(Survey!B89:D89)+COUNTBLANK(Survey!G89)+COUNTBLANK(Survey!I89)+COUNTBLANK(Survey!K89:M89)+COUNTBLANK(Survey!P89)+COUNTBLANK(Survey!S89:U89)+COUNTBLANK(Survey!Y89:AA89)+COUNTBLANK(Survey!AD89:AE89)+COUNTBLANK(Survey!AI89:AI89)</f>
        <v>18</v>
      </c>
      <c r="I89" s="16" t="str">
        <f t="shared" si="49"/>
        <v>Fail</v>
      </c>
      <c r="J89" t="b">
        <f>IF(Survey!E89="No",TRUE,FALSE)</f>
        <v>0</v>
      </c>
      <c r="K89" s="34">
        <f>LEN(Survey!E89)</f>
        <v>0</v>
      </c>
      <c r="L89" s="16" t="str">
        <f t="shared" si="50"/>
        <v>Fail</v>
      </c>
      <c r="M89" t="b">
        <f>IF(Survey!F89="No",TRUE,FALSE)</f>
        <v>0</v>
      </c>
      <c r="N89" s="33">
        <f>LEN(Survey!F89)</f>
        <v>0</v>
      </c>
      <c r="O89" s="16" t="str">
        <f t="shared" si="51"/>
        <v>Pass</v>
      </c>
      <c r="P89" s="34">
        <f>MOD((LEN(Survey!H89)+2),11)</f>
        <v>2</v>
      </c>
      <c r="Q89" s="33" t="str">
        <f>IF(Survey!$L89="Prospectus fund", "Yes", "No")</f>
        <v>No</v>
      </c>
      <c r="R89" s="16" t="str">
        <f t="shared" si="52"/>
        <v>Pass</v>
      </c>
      <c r="S89" s="34">
        <f>MOD((LEN(Survey!J89)+2),11)</f>
        <v>2</v>
      </c>
      <c r="T89" s="35" t="b">
        <f>IF(OR(Survey!$M89="ETF",Survey!$M89="ETF, alternative mutual fund",Survey!$M89="Closed-end", Survey!$M89="Split share corp", Survey!$I89="Yes"),TRUE,FALSE)</f>
        <v>0</v>
      </c>
      <c r="U89" s="16" t="str">
        <f>IFERROR(IF(AND(OR(X89=Y89,Y89 = "Either"),NOT(ISBLANK(Survey!K89))),"Pass","Fail"),"Pass")</f>
        <v>Fail</v>
      </c>
      <c r="V89" s="36" cm="1">
        <f t="array" ref="V89">SUM(SUMIF(Survey!BZ89:CS89,{"&gt;0","&lt;0"})*{1,-1})</f>
        <v>0</v>
      </c>
      <c r="W89" s="38" cm="1">
        <f t="array" ref="W89">SUM(SUMIF(Survey!CC89,{"&gt;0","&lt;0"})*{1,-1})+SUM(SUMIF(Survey!CM89,{"&gt;0","&lt;0"})*{1,-1})</f>
        <v>0</v>
      </c>
      <c r="X89" s="38">
        <f>Survey!K89</f>
        <v>0</v>
      </c>
      <c r="Y89" s="37" t="str">
        <f t="shared" si="53"/>
        <v>Either</v>
      </c>
      <c r="Z89" s="16" t="str">
        <f t="shared" si="54"/>
        <v>Fail</v>
      </c>
      <c r="AA89" s="67" cm="1">
        <f t="array" ref="AA89">SUM(SUMIF(Survey!BZ89:CS89,{"&gt;0","&lt;0"})*{1,-1})+SUM(SUMIF(Survey!CU89:DN89,{"&gt;0","&lt;0"})*{1,-1})</f>
        <v>0</v>
      </c>
      <c r="AB89" s="67">
        <f>IFERROR(AA89/(Survey!$AV89),0)</f>
        <v>0</v>
      </c>
      <c r="AC89" s="128" t="b">
        <f>IF(OR(Survey!$M89="Alternative strategy or hedge",Survey!$M89="Other, illiquid",Survey!$L89="Prospectus fund"),TRUE,FALSE)</f>
        <v>0</v>
      </c>
      <c r="AD89" s="128" t="b">
        <f>NOT(ISBLANK(Survey!$M89))</f>
        <v>0</v>
      </c>
      <c r="AE89" s="16" t="str">
        <f t="shared" si="55"/>
        <v>Pass</v>
      </c>
      <c r="AF89" s="38" t="b">
        <f>NOT(ISNUMBER(SEARCH("Other",Survey!$P89)))</f>
        <v>1</v>
      </c>
      <c r="AG89" s="37" t="b">
        <f>NOT(ISBLANK(Survey!$Q89))</f>
        <v>0</v>
      </c>
      <c r="AH89" s="16" t="str">
        <f t="shared" si="56"/>
        <v>Pass</v>
      </c>
      <c r="AI89" s="143">
        <f>COUNTBLANK(Survey!$W89)</f>
        <v>1</v>
      </c>
      <c r="AJ89" s="67">
        <f>IF(AND(Survey!L89&lt;&gt;"Exempt fund",OR(Survey!$M89="ETF",Survey!$M89="ETF, alternative mutual fund",Survey!$M89="Mutual fund",Survey!$M89="Alternative mutual fund",Survey!$M89="Money market")),1,0)</f>
        <v>0</v>
      </c>
      <c r="AK89" s="16" t="str">
        <f t="shared" si="57"/>
        <v>Pass</v>
      </c>
      <c r="AL89" s="38" t="b">
        <f>NOT(ISNUMBER(SEARCH("Yes",Survey!$AA89)))</f>
        <v>1</v>
      </c>
      <c r="AM89" s="37" t="b">
        <f>IF(COUNTBLANK(Survey!$AB89:$AC89)=0,TRUE, FALSE)</f>
        <v>0</v>
      </c>
      <c r="AN89" s="16" t="str">
        <f t="shared" si="58"/>
        <v>Pass</v>
      </c>
      <c r="AO89" s="38" t="b">
        <f>NOT(ISNUMBER(SEARCH("Yes",Survey!$AD89)))</f>
        <v>1</v>
      </c>
      <c r="AP89" s="37" t="b">
        <f>NOT(ISBLANK(Survey!$AF89))</f>
        <v>0</v>
      </c>
      <c r="AQ89" s="16" t="str">
        <f t="shared" si="59"/>
        <v>Pass</v>
      </c>
      <c r="AR89" s="38" t="b">
        <f>NOT(OR(ISNUMBER(SEARCH("Other",Survey!$AF89)),ISNUMBER(SEARCH("Multiple",Survey!$AF89))))</f>
        <v>1</v>
      </c>
      <c r="AS89" s="37" t="b">
        <f>NOT(ISBLANK(Survey!$AG89))</f>
        <v>0</v>
      </c>
      <c r="AT89" s="16" t="str">
        <f t="shared" si="60"/>
        <v>Fail</v>
      </c>
      <c r="AU89" s="143">
        <f>IF(ABS(Survey!$AV89)&gt;0, 1,0)</f>
        <v>0</v>
      </c>
      <c r="AV89" s="143">
        <f>IF(COUNTBLANK(Survey!$AJ89)=0,1,0)</f>
        <v>0</v>
      </c>
      <c r="AW89" s="16" t="str">
        <f t="shared" si="61"/>
        <v>Pass</v>
      </c>
      <c r="AX89" s="143">
        <f>IF(ISBLANK(Survey!$AJ89),0,1)</f>
        <v>0</v>
      </c>
      <c r="AY89" s="165">
        <f>COUNTBLANK(Survey!$AK89)</f>
        <v>1</v>
      </c>
      <c r="AZ89" s="16" t="str">
        <f t="shared" si="62"/>
        <v>Pass</v>
      </c>
      <c r="BA89" s="143">
        <f>IF(OR(Survey!$AK89="Closed",ISBLANK(Survey!$AK89)),0,1)</f>
        <v>0</v>
      </c>
      <c r="BB89" s="165">
        <f>IF(ISBLANK(Survey!$AL89),1,0)</f>
        <v>1</v>
      </c>
      <c r="BC89" s="147" t="str" cm="1">
        <f t="array" ref="BC89">IF(OR(IF(OR($BE89+$BF89 = 2, $BG89=1), FALSE, TRUE), AND($BD89:$BD89 = 0)),"Pass","Fail")</f>
        <v>Pass</v>
      </c>
      <c r="BD89" s="143">
        <f>COUNTBLANK(Survey!$AM89:$AO89)</f>
        <v>3</v>
      </c>
      <c r="BE89" s="143">
        <f>IF(Survey!$I89="Yes",1,0)</f>
        <v>0</v>
      </c>
      <c r="BF89" s="143">
        <f>IF(OR(Survey!$M89="Mutual fund",Survey!$M89="Alternative mutual fund",Survey!$M89="Money market"),1,0)</f>
        <v>0</v>
      </c>
      <c r="BG89" s="148">
        <f>IF(OR(Survey!$M89="ETF",Survey!$M89="ETF, alternative mutual fund"),1,0)</f>
        <v>0</v>
      </c>
      <c r="BH89" s="16" t="str">
        <f t="shared" si="63"/>
        <v>Pass</v>
      </c>
      <c r="BI89" s="38" t="b">
        <f>OR(ISNUMBER(SEARCH("Yes",Survey!$AO89)),ISBLANK(Survey!$AO89))</f>
        <v>1</v>
      </c>
      <c r="BJ89" s="67" t="b">
        <f>NOT(ISBLANK(Survey!$AP89))</f>
        <v>0</v>
      </c>
      <c r="BK89" s="16" t="str">
        <f t="shared" si="64"/>
        <v>Pass</v>
      </c>
      <c r="BL89" s="143">
        <f>IF(Survey!$AW89=0, 0,1)</f>
        <v>0</v>
      </c>
      <c r="BM89" s="67">
        <f>Survey!$AQ89</f>
        <v>0</v>
      </c>
      <c r="BN89" s="67">
        <f>IFERROR((Survey!$AX89-ABS(Survey!$AY89)-ABS(Survey!$BD89))/Survey!$AW89,0)</f>
        <v>0</v>
      </c>
      <c r="BO89" s="67">
        <f>IF(AND($BM89&gt;$BN89-0.2,$BM89&lt;$BN89+0.2,ISBLANK(Survey!$AQ89)=FALSE),0,1)</f>
        <v>1</v>
      </c>
      <c r="BP89" s="165">
        <f>IF(ISBLANK(Survey!$AR89),1,0)</f>
        <v>1</v>
      </c>
      <c r="BQ89" s="16" t="str">
        <f t="shared" si="65"/>
        <v>Pass</v>
      </c>
      <c r="BR89" s="143">
        <f>IF(Survey!$AW89=0, 0,1)</f>
        <v>0</v>
      </c>
      <c r="BS89" s="67">
        <f>IF(AND(Survey!$AS89&gt;=0,Survey!$AS89&lt;=0.2,Survey!$AS89&lt;&gt;""),0,1)</f>
        <v>1</v>
      </c>
      <c r="BT89" s="143">
        <f>IF(ISBLANK(Survey!$AT89),1,0)</f>
        <v>1</v>
      </c>
      <c r="BU89" s="16" t="str">
        <f t="shared" si="66"/>
        <v>Fail</v>
      </c>
      <c r="BV89" s="165">
        <f>Survey!$AU89</f>
        <v>0</v>
      </c>
      <c r="BW89" s="16" t="str">
        <f t="shared" si="67"/>
        <v>Pass</v>
      </c>
      <c r="BX89" s="36">
        <f>Survey!$AV89</f>
        <v>0</v>
      </c>
      <c r="BY89" s="176">
        <f>Survey!$AW89+Survey!$AX89-ABS(Survey!$AY89)+ABS(Survey!$AZ89)-ABS(Survey!$BA89)+ABS(Survey!$BB89)-ABS(Survey!$BC89)-ABS(Survey!$BD89)+Survey!$BE89</f>
        <v>0</v>
      </c>
      <c r="BZ89" s="35">
        <f t="shared" si="68"/>
        <v>0</v>
      </c>
      <c r="CA89" s="17">
        <f t="shared" si="69"/>
        <v>0</v>
      </c>
      <c r="CB89" s="16" t="str">
        <f t="shared" si="70"/>
        <v>Pass</v>
      </c>
      <c r="CC89" s="38" t="b">
        <f>IF(ABS(Survey!$BE89)=0,TRUE,FALSE)</f>
        <v>1</v>
      </c>
      <c r="CD89" s="37" t="b">
        <f>NOT(ISBLANK(Survey!$BF89))</f>
        <v>0</v>
      </c>
      <c r="CE89" t="str">
        <f t="shared" si="71"/>
        <v>Fail</v>
      </c>
      <c r="CF89" s="29">
        <f>Survey!$AV89</f>
        <v>0</v>
      </c>
      <c r="CG89" s="29" cm="1">
        <f t="array" ref="CG89">SUM(SUMIF(Survey!BH89:BO89,{"&gt;0","&lt;0"})*{1,-1})-SUM(SUMIF(Survey!BQ89:BX89,{"&gt;0","&lt;0"})*{1,-1})</f>
        <v>0</v>
      </c>
      <c r="CH89" s="35" t="str">
        <f t="shared" si="72"/>
        <v>No holdings</v>
      </c>
      <c r="CI89">
        <f t="shared" si="73"/>
        <v>0</v>
      </c>
      <c r="CJ89" s="16" t="str">
        <f t="shared" si="74"/>
        <v>Fail</v>
      </c>
      <c r="CK89" s="36">
        <f>Survey!$AV89</f>
        <v>0</v>
      </c>
      <c r="CL89" s="36" cm="1">
        <f t="array" ref="CL89">SUM(SUMIF(Survey!BZ89:CS89,{"&gt;0","&lt;0"})*{1,-1})-SUM(SUMIF(Survey!CU89:DN89,{"&gt;0","&lt;0"})*{1,-1})</f>
        <v>0</v>
      </c>
      <c r="CM89" s="35" t="str">
        <f t="shared" si="75"/>
        <v>No holdings</v>
      </c>
      <c r="CN89" s="17">
        <f t="shared" si="76"/>
        <v>0</v>
      </c>
      <c r="CO89" s="16" t="str">
        <f t="shared" si="77"/>
        <v>Pass</v>
      </c>
      <c r="CP89" s="38" t="b">
        <f>IF(ABS(Survey!$CS89)=0,TRUE,FALSE)</f>
        <v>1</v>
      </c>
      <c r="CQ89" s="37" t="b">
        <f>NOT(ISBLANK(Survey!$CT89))</f>
        <v>0</v>
      </c>
      <c r="CR89" s="16" t="str">
        <f t="shared" si="78"/>
        <v>Pass</v>
      </c>
      <c r="CS89" s="38" t="b">
        <f>IF(ABS(Survey!$DN89)=0,TRUE,FALSE)</f>
        <v>1</v>
      </c>
      <c r="CT89" s="37" t="b">
        <f>NOT(ISBLANK(Survey!$DO89))</f>
        <v>0</v>
      </c>
      <c r="CU89" t="str">
        <f t="shared" si="79"/>
        <v>Pass</v>
      </c>
      <c r="CV89" s="29" cm="1">
        <f t="array" ref="CV89">SUM(SUMIF(Survey!CO89,{"&gt;0","&lt;0"})*{1,-1})+SUM(SUMIF(Survey!DJ89,{"&gt;0","&lt;0"})*{1,-1})</f>
        <v>0</v>
      </c>
      <c r="CW89" s="29">
        <f>SUM(SUMIF(Survey!DQ89:DW89,{"&gt;0","&lt;0"})*{1,-1})+SUM(SUMIF(Survey!DY89:EE89,{"&gt;0","&lt;0"})*{1,-1})</f>
        <v>0</v>
      </c>
      <c r="CX89">
        <f t="shared" si="80"/>
        <v>0</v>
      </c>
      <c r="CY89">
        <f t="shared" si="81"/>
        <v>0</v>
      </c>
      <c r="CZ89" s="16" t="str">
        <f t="shared" si="82"/>
        <v>Pass</v>
      </c>
      <c r="DA89" s="38" t="b">
        <f>IF(ABS(Survey!$DW89)=0,TRUE,FALSE)</f>
        <v>1</v>
      </c>
      <c r="DB89" s="37" t="b">
        <f>NOT(ISBLANK(Survey!DX89))</f>
        <v>0</v>
      </c>
      <c r="DC89" s="16" t="str">
        <f t="shared" si="83"/>
        <v>Pass</v>
      </c>
      <c r="DD89" s="38" t="b">
        <f>IF(ABS(Survey!$EE89)=0,TRUE,FALSE)</f>
        <v>1</v>
      </c>
      <c r="DE89" s="37" t="b">
        <f>NOT(ISBLANK(Survey!$EF89))</f>
        <v>0</v>
      </c>
      <c r="DF89" s="16" t="str">
        <f t="shared" si="84"/>
        <v>Fail</v>
      </c>
      <c r="DG89" s="36">
        <f>SUM(SUMIF(Survey!EL89:EN89,{"&gt;0","&lt;0"})*{1,-1})</f>
        <v>0</v>
      </c>
      <c r="DH89">
        <f t="shared" si="85"/>
        <v>0</v>
      </c>
      <c r="DI89">
        <f t="shared" si="86"/>
        <v>100</v>
      </c>
      <c r="DJ89" s="35" t="b">
        <f>IF(OR(Survey!$M89="ETF",Survey!$M89="ETF, alternative mutual fund",Survey!$M89="Closed-end", Survey!$M89="Split share corp"),TRUE,FALSE)</f>
        <v>0</v>
      </c>
      <c r="DK89" s="16" t="str">
        <f t="shared" si="87"/>
        <v>Fail</v>
      </c>
      <c r="DL89" s="36">
        <f>SUM(SUMIF(Survey!EP89:EV89,{"&gt;0","&lt;0"})*{1,-1})</f>
        <v>0</v>
      </c>
      <c r="DM89">
        <f t="shared" si="88"/>
        <v>0</v>
      </c>
      <c r="DN89" s="17">
        <f t="shared" si="89"/>
        <v>100</v>
      </c>
      <c r="DO89" s="16" t="str">
        <f t="shared" si="90"/>
        <v>Fail</v>
      </c>
      <c r="DP89" s="36">
        <f>SUM(SUMIF(Survey!EX89:FD89,{"&gt;0","&lt;0"})*{1,-1})</f>
        <v>0</v>
      </c>
      <c r="DQ89">
        <f t="shared" si="91"/>
        <v>0</v>
      </c>
      <c r="DR89" s="17">
        <f t="shared" si="92"/>
        <v>100</v>
      </c>
    </row>
    <row r="90" spans="1:122">
      <c r="A90">
        <v>90</v>
      </c>
      <c r="B90" t="str">
        <f t="shared" si="0"/>
        <v>Pass</v>
      </c>
      <c r="C90" t="str">
        <f>IF(COUNTBLANK(Survey!B90:FE90)=$C$2, "Pass", "Fail")</f>
        <v>Pass</v>
      </c>
      <c r="D90" t="str">
        <f t="shared" si="47"/>
        <v>Fail</v>
      </c>
      <c r="E90" t="str">
        <f>IF(OR(ISBLANK(Survey!AJ90),COUNTIF(G90:BB90,"Fail")),"Fail","Pass")</f>
        <v>Fail</v>
      </c>
      <c r="G90" s="16" t="str">
        <f t="shared" si="48"/>
        <v>Fail</v>
      </c>
      <c r="H90" s="177">
        <f>COUNTBLANK(Survey!B90:D90)+COUNTBLANK(Survey!G90)+COUNTBLANK(Survey!I90)+COUNTBLANK(Survey!K90:M90)+COUNTBLANK(Survey!P90)+COUNTBLANK(Survey!S90:U90)+COUNTBLANK(Survey!Y90:AA90)+COUNTBLANK(Survey!AD90:AE90)+COUNTBLANK(Survey!AI90:AI90)</f>
        <v>18</v>
      </c>
      <c r="I90" s="16" t="str">
        <f t="shared" si="49"/>
        <v>Fail</v>
      </c>
      <c r="J90" t="b">
        <f>IF(Survey!E90="No",TRUE,FALSE)</f>
        <v>0</v>
      </c>
      <c r="K90" s="34">
        <f>LEN(Survey!E90)</f>
        <v>0</v>
      </c>
      <c r="L90" s="16" t="str">
        <f t="shared" si="50"/>
        <v>Fail</v>
      </c>
      <c r="M90" t="b">
        <f>IF(Survey!F90="No",TRUE,FALSE)</f>
        <v>0</v>
      </c>
      <c r="N90" s="33">
        <f>LEN(Survey!F90)</f>
        <v>0</v>
      </c>
      <c r="O90" s="16" t="str">
        <f t="shared" si="51"/>
        <v>Pass</v>
      </c>
      <c r="P90" s="34">
        <f>MOD((LEN(Survey!H90)+2),11)</f>
        <v>2</v>
      </c>
      <c r="Q90" s="33" t="str">
        <f>IF(Survey!$L90="Prospectus fund", "Yes", "No")</f>
        <v>No</v>
      </c>
      <c r="R90" s="16" t="str">
        <f t="shared" si="52"/>
        <v>Pass</v>
      </c>
      <c r="S90" s="34">
        <f>MOD((LEN(Survey!J90)+2),11)</f>
        <v>2</v>
      </c>
      <c r="T90" s="35" t="b">
        <f>IF(OR(Survey!$M90="ETF",Survey!$M90="ETF, alternative mutual fund",Survey!$M90="Closed-end", Survey!$M90="Split share corp", Survey!$I90="Yes"),TRUE,FALSE)</f>
        <v>0</v>
      </c>
      <c r="U90" s="16" t="str">
        <f>IFERROR(IF(AND(OR(X90=Y90,Y90 = "Either"),NOT(ISBLANK(Survey!K90))),"Pass","Fail"),"Pass")</f>
        <v>Fail</v>
      </c>
      <c r="V90" s="36" cm="1">
        <f t="array" ref="V90">SUM(SUMIF(Survey!BZ90:CS90,{"&gt;0","&lt;0"})*{1,-1})</f>
        <v>0</v>
      </c>
      <c r="W90" s="38" cm="1">
        <f t="array" ref="W90">SUM(SUMIF(Survey!CC90,{"&gt;0","&lt;0"})*{1,-1})+SUM(SUMIF(Survey!CM90,{"&gt;0","&lt;0"})*{1,-1})</f>
        <v>0</v>
      </c>
      <c r="X90" s="38">
        <f>Survey!K90</f>
        <v>0</v>
      </c>
      <c r="Y90" s="37" t="str">
        <f t="shared" si="53"/>
        <v>Either</v>
      </c>
      <c r="Z90" s="16" t="str">
        <f t="shared" si="54"/>
        <v>Fail</v>
      </c>
      <c r="AA90" s="67" cm="1">
        <f t="array" ref="AA90">SUM(SUMIF(Survey!BZ90:CS90,{"&gt;0","&lt;0"})*{1,-1})+SUM(SUMIF(Survey!CU90:DN90,{"&gt;0","&lt;0"})*{1,-1})</f>
        <v>0</v>
      </c>
      <c r="AB90" s="67">
        <f>IFERROR(AA90/(Survey!$AV90),0)</f>
        <v>0</v>
      </c>
      <c r="AC90" s="128" t="b">
        <f>IF(OR(Survey!$M90="Alternative strategy or hedge",Survey!$M90="Other, illiquid",Survey!$L90="Prospectus fund"),TRUE,FALSE)</f>
        <v>0</v>
      </c>
      <c r="AD90" s="128" t="b">
        <f>NOT(ISBLANK(Survey!$M90))</f>
        <v>0</v>
      </c>
      <c r="AE90" s="16" t="str">
        <f t="shared" si="55"/>
        <v>Pass</v>
      </c>
      <c r="AF90" s="38" t="b">
        <f>NOT(ISNUMBER(SEARCH("Other",Survey!$P90)))</f>
        <v>1</v>
      </c>
      <c r="AG90" s="37" t="b">
        <f>NOT(ISBLANK(Survey!$Q90))</f>
        <v>0</v>
      </c>
      <c r="AH90" s="16" t="str">
        <f t="shared" si="56"/>
        <v>Pass</v>
      </c>
      <c r="AI90" s="143">
        <f>COUNTBLANK(Survey!$W90)</f>
        <v>1</v>
      </c>
      <c r="AJ90" s="67">
        <f>IF(AND(Survey!L90&lt;&gt;"Exempt fund",OR(Survey!$M90="ETF",Survey!$M90="ETF, alternative mutual fund",Survey!$M90="Mutual fund",Survey!$M90="Alternative mutual fund",Survey!$M90="Money market")),1,0)</f>
        <v>0</v>
      </c>
      <c r="AK90" s="16" t="str">
        <f t="shared" si="57"/>
        <v>Pass</v>
      </c>
      <c r="AL90" s="38" t="b">
        <f>NOT(ISNUMBER(SEARCH("Yes",Survey!$AA90)))</f>
        <v>1</v>
      </c>
      <c r="AM90" s="37" t="b">
        <f>IF(COUNTBLANK(Survey!$AB90:$AC90)=0,TRUE, FALSE)</f>
        <v>0</v>
      </c>
      <c r="AN90" s="16" t="str">
        <f t="shared" si="58"/>
        <v>Pass</v>
      </c>
      <c r="AO90" s="38" t="b">
        <f>NOT(ISNUMBER(SEARCH("Yes",Survey!$AD90)))</f>
        <v>1</v>
      </c>
      <c r="AP90" s="37" t="b">
        <f>NOT(ISBLANK(Survey!$AF90))</f>
        <v>0</v>
      </c>
      <c r="AQ90" s="16" t="str">
        <f t="shared" si="59"/>
        <v>Pass</v>
      </c>
      <c r="AR90" s="38" t="b">
        <f>NOT(OR(ISNUMBER(SEARCH("Other",Survey!$AF90)),ISNUMBER(SEARCH("Multiple",Survey!$AF90))))</f>
        <v>1</v>
      </c>
      <c r="AS90" s="37" t="b">
        <f>NOT(ISBLANK(Survey!$AG90))</f>
        <v>0</v>
      </c>
      <c r="AT90" s="16" t="str">
        <f t="shared" si="60"/>
        <v>Fail</v>
      </c>
      <c r="AU90" s="143">
        <f>IF(ABS(Survey!$AV90)&gt;0, 1,0)</f>
        <v>0</v>
      </c>
      <c r="AV90" s="143">
        <f>IF(COUNTBLANK(Survey!$AJ90)=0,1,0)</f>
        <v>0</v>
      </c>
      <c r="AW90" s="16" t="str">
        <f t="shared" si="61"/>
        <v>Pass</v>
      </c>
      <c r="AX90" s="143">
        <f>IF(ISBLANK(Survey!$AJ90),0,1)</f>
        <v>0</v>
      </c>
      <c r="AY90" s="165">
        <f>COUNTBLANK(Survey!$AK90)</f>
        <v>1</v>
      </c>
      <c r="AZ90" s="16" t="str">
        <f t="shared" si="62"/>
        <v>Pass</v>
      </c>
      <c r="BA90" s="143">
        <f>IF(OR(Survey!$AK90="Closed",ISBLANK(Survey!$AK90)),0,1)</f>
        <v>0</v>
      </c>
      <c r="BB90" s="165">
        <f>IF(ISBLANK(Survey!$AL90),1,0)</f>
        <v>1</v>
      </c>
      <c r="BC90" s="147" t="str" cm="1">
        <f t="array" ref="BC90">IF(OR(IF(OR($BE90+$BF90 = 2, $BG90=1), FALSE, TRUE), AND($BD90:$BD90 = 0)),"Pass","Fail")</f>
        <v>Pass</v>
      </c>
      <c r="BD90" s="143">
        <f>COUNTBLANK(Survey!$AM90:$AO90)</f>
        <v>3</v>
      </c>
      <c r="BE90" s="143">
        <f>IF(Survey!$I90="Yes",1,0)</f>
        <v>0</v>
      </c>
      <c r="BF90" s="143">
        <f>IF(OR(Survey!$M90="Mutual fund",Survey!$M90="Alternative mutual fund",Survey!$M90="Money market"),1,0)</f>
        <v>0</v>
      </c>
      <c r="BG90" s="148">
        <f>IF(OR(Survey!$M90="ETF",Survey!$M90="ETF, alternative mutual fund"),1,0)</f>
        <v>0</v>
      </c>
      <c r="BH90" s="16" t="str">
        <f t="shared" si="63"/>
        <v>Pass</v>
      </c>
      <c r="BI90" s="38" t="b">
        <f>OR(ISNUMBER(SEARCH("Yes",Survey!$AO90)),ISBLANK(Survey!$AO90))</f>
        <v>1</v>
      </c>
      <c r="BJ90" s="67" t="b">
        <f>NOT(ISBLANK(Survey!$AP90))</f>
        <v>0</v>
      </c>
      <c r="BK90" s="16" t="str">
        <f t="shared" si="64"/>
        <v>Pass</v>
      </c>
      <c r="BL90" s="143">
        <f>IF(Survey!$AW90=0, 0,1)</f>
        <v>0</v>
      </c>
      <c r="BM90" s="67">
        <f>Survey!$AQ90</f>
        <v>0</v>
      </c>
      <c r="BN90" s="67">
        <f>IFERROR((Survey!$AX90-ABS(Survey!$AY90)-ABS(Survey!$BD90))/Survey!$AW90,0)</f>
        <v>0</v>
      </c>
      <c r="BO90" s="67">
        <f>IF(AND($BM90&gt;$BN90-0.2,$BM90&lt;$BN90+0.2,ISBLANK(Survey!$AQ90)=FALSE),0,1)</f>
        <v>1</v>
      </c>
      <c r="BP90" s="165">
        <f>IF(ISBLANK(Survey!$AR90),1,0)</f>
        <v>1</v>
      </c>
      <c r="BQ90" s="16" t="str">
        <f t="shared" si="65"/>
        <v>Pass</v>
      </c>
      <c r="BR90" s="143">
        <f>IF(Survey!$AW90=0, 0,1)</f>
        <v>0</v>
      </c>
      <c r="BS90" s="67">
        <f>IF(AND(Survey!$AS90&gt;=0,Survey!$AS90&lt;=0.2,Survey!$AS90&lt;&gt;""),0,1)</f>
        <v>1</v>
      </c>
      <c r="BT90" s="143">
        <f>IF(ISBLANK(Survey!$AT90),1,0)</f>
        <v>1</v>
      </c>
      <c r="BU90" s="16" t="str">
        <f t="shared" si="66"/>
        <v>Fail</v>
      </c>
      <c r="BV90" s="165">
        <f>Survey!$AU90</f>
        <v>0</v>
      </c>
      <c r="BW90" s="16" t="str">
        <f t="shared" si="67"/>
        <v>Pass</v>
      </c>
      <c r="BX90" s="36">
        <f>Survey!$AV90</f>
        <v>0</v>
      </c>
      <c r="BY90" s="176">
        <f>Survey!$AW90+Survey!$AX90-ABS(Survey!$AY90)+ABS(Survey!$AZ90)-ABS(Survey!$BA90)+ABS(Survey!$BB90)-ABS(Survey!$BC90)-ABS(Survey!$BD90)+Survey!$BE90</f>
        <v>0</v>
      </c>
      <c r="BZ90" s="35">
        <f t="shared" si="68"/>
        <v>0</v>
      </c>
      <c r="CA90" s="17">
        <f t="shared" si="69"/>
        <v>0</v>
      </c>
      <c r="CB90" s="16" t="str">
        <f t="shared" si="70"/>
        <v>Pass</v>
      </c>
      <c r="CC90" s="38" t="b">
        <f>IF(ABS(Survey!$BE90)=0,TRUE,FALSE)</f>
        <v>1</v>
      </c>
      <c r="CD90" s="37" t="b">
        <f>NOT(ISBLANK(Survey!$BF90))</f>
        <v>0</v>
      </c>
      <c r="CE90" t="str">
        <f t="shared" si="71"/>
        <v>Fail</v>
      </c>
      <c r="CF90" s="29">
        <f>Survey!$AV90</f>
        <v>0</v>
      </c>
      <c r="CG90" s="29" cm="1">
        <f t="array" ref="CG90">SUM(SUMIF(Survey!BH90:BO90,{"&gt;0","&lt;0"})*{1,-1})-SUM(SUMIF(Survey!BQ90:BX90,{"&gt;0","&lt;0"})*{1,-1})</f>
        <v>0</v>
      </c>
      <c r="CH90" s="35" t="str">
        <f t="shared" si="72"/>
        <v>No holdings</v>
      </c>
      <c r="CI90">
        <f t="shared" si="73"/>
        <v>0</v>
      </c>
      <c r="CJ90" s="16" t="str">
        <f t="shared" si="74"/>
        <v>Fail</v>
      </c>
      <c r="CK90" s="36">
        <f>Survey!$AV90</f>
        <v>0</v>
      </c>
      <c r="CL90" s="36" cm="1">
        <f t="array" ref="CL90">SUM(SUMIF(Survey!BZ90:CS90,{"&gt;0","&lt;0"})*{1,-1})-SUM(SUMIF(Survey!CU90:DN90,{"&gt;0","&lt;0"})*{1,-1})</f>
        <v>0</v>
      </c>
      <c r="CM90" s="35" t="str">
        <f t="shared" si="75"/>
        <v>No holdings</v>
      </c>
      <c r="CN90" s="17">
        <f t="shared" si="76"/>
        <v>0</v>
      </c>
      <c r="CO90" s="16" t="str">
        <f t="shared" si="77"/>
        <v>Pass</v>
      </c>
      <c r="CP90" s="38" t="b">
        <f>IF(ABS(Survey!$CS90)=0,TRUE,FALSE)</f>
        <v>1</v>
      </c>
      <c r="CQ90" s="37" t="b">
        <f>NOT(ISBLANK(Survey!$CT90))</f>
        <v>0</v>
      </c>
      <c r="CR90" s="16" t="str">
        <f t="shared" si="78"/>
        <v>Pass</v>
      </c>
      <c r="CS90" s="38" t="b">
        <f>IF(ABS(Survey!$DN90)=0,TRUE,FALSE)</f>
        <v>1</v>
      </c>
      <c r="CT90" s="37" t="b">
        <f>NOT(ISBLANK(Survey!$DO90))</f>
        <v>0</v>
      </c>
      <c r="CU90" t="str">
        <f t="shared" si="79"/>
        <v>Pass</v>
      </c>
      <c r="CV90" s="29" cm="1">
        <f t="array" ref="CV90">SUM(SUMIF(Survey!CO90,{"&gt;0","&lt;0"})*{1,-1})+SUM(SUMIF(Survey!DJ90,{"&gt;0","&lt;0"})*{1,-1})</f>
        <v>0</v>
      </c>
      <c r="CW90" s="29">
        <f>SUM(SUMIF(Survey!DQ90:DW90,{"&gt;0","&lt;0"})*{1,-1})+SUM(SUMIF(Survey!DY90:EE90,{"&gt;0","&lt;0"})*{1,-1})</f>
        <v>0</v>
      </c>
      <c r="CX90">
        <f t="shared" si="80"/>
        <v>0</v>
      </c>
      <c r="CY90">
        <f t="shared" si="81"/>
        <v>0</v>
      </c>
      <c r="CZ90" s="16" t="str">
        <f t="shared" si="82"/>
        <v>Pass</v>
      </c>
      <c r="DA90" s="38" t="b">
        <f>IF(ABS(Survey!$DW90)=0,TRUE,FALSE)</f>
        <v>1</v>
      </c>
      <c r="DB90" s="37" t="b">
        <f>NOT(ISBLANK(Survey!DX90))</f>
        <v>0</v>
      </c>
      <c r="DC90" s="16" t="str">
        <f t="shared" si="83"/>
        <v>Pass</v>
      </c>
      <c r="DD90" s="38" t="b">
        <f>IF(ABS(Survey!$EE90)=0,TRUE,FALSE)</f>
        <v>1</v>
      </c>
      <c r="DE90" s="37" t="b">
        <f>NOT(ISBLANK(Survey!$EF90))</f>
        <v>0</v>
      </c>
      <c r="DF90" s="16" t="str">
        <f t="shared" si="84"/>
        <v>Fail</v>
      </c>
      <c r="DG90" s="36">
        <f>SUM(SUMIF(Survey!EL90:EN90,{"&gt;0","&lt;0"})*{1,-1})</f>
        <v>0</v>
      </c>
      <c r="DH90">
        <f t="shared" si="85"/>
        <v>0</v>
      </c>
      <c r="DI90">
        <f t="shared" si="86"/>
        <v>100</v>
      </c>
      <c r="DJ90" s="35" t="b">
        <f>IF(OR(Survey!$M90="ETF",Survey!$M90="ETF, alternative mutual fund",Survey!$M90="Closed-end", Survey!$M90="Split share corp"),TRUE,FALSE)</f>
        <v>0</v>
      </c>
      <c r="DK90" s="16" t="str">
        <f t="shared" si="87"/>
        <v>Fail</v>
      </c>
      <c r="DL90" s="36">
        <f>SUM(SUMIF(Survey!EP90:EV90,{"&gt;0","&lt;0"})*{1,-1})</f>
        <v>0</v>
      </c>
      <c r="DM90">
        <f t="shared" si="88"/>
        <v>0</v>
      </c>
      <c r="DN90" s="17">
        <f t="shared" si="89"/>
        <v>100</v>
      </c>
      <c r="DO90" s="16" t="str">
        <f t="shared" si="90"/>
        <v>Fail</v>
      </c>
      <c r="DP90" s="36">
        <f>SUM(SUMIF(Survey!EX90:FD90,{"&gt;0","&lt;0"})*{1,-1})</f>
        <v>0</v>
      </c>
      <c r="DQ90">
        <f t="shared" si="91"/>
        <v>0</v>
      </c>
      <c r="DR90" s="17">
        <f t="shared" si="92"/>
        <v>100</v>
      </c>
    </row>
    <row r="91" spans="1:122">
      <c r="A91">
        <v>91</v>
      </c>
      <c r="B91" t="str">
        <f t="shared" si="0"/>
        <v>Pass</v>
      </c>
      <c r="C91" t="str">
        <f>IF(COUNTBLANK(Survey!B91:FE91)=$C$2, "Pass", "Fail")</f>
        <v>Pass</v>
      </c>
      <c r="D91" t="str">
        <f t="shared" si="47"/>
        <v>Fail</v>
      </c>
      <c r="E91" t="str">
        <f>IF(OR(ISBLANK(Survey!AJ91),COUNTIF(G91:BB91,"Fail")),"Fail","Pass")</f>
        <v>Fail</v>
      </c>
      <c r="G91" s="16" t="str">
        <f t="shared" si="48"/>
        <v>Fail</v>
      </c>
      <c r="H91" s="177">
        <f>COUNTBLANK(Survey!B91:D91)+COUNTBLANK(Survey!G91)+COUNTBLANK(Survey!I91)+COUNTBLANK(Survey!K91:M91)+COUNTBLANK(Survey!P91)+COUNTBLANK(Survey!S91:U91)+COUNTBLANK(Survey!Y91:AA91)+COUNTBLANK(Survey!AD91:AE91)+COUNTBLANK(Survey!AI91:AI91)</f>
        <v>18</v>
      </c>
      <c r="I91" s="16" t="str">
        <f t="shared" si="49"/>
        <v>Fail</v>
      </c>
      <c r="J91" t="b">
        <f>IF(Survey!E91="No",TRUE,FALSE)</f>
        <v>0</v>
      </c>
      <c r="K91" s="34">
        <f>LEN(Survey!E91)</f>
        <v>0</v>
      </c>
      <c r="L91" s="16" t="str">
        <f t="shared" si="50"/>
        <v>Fail</v>
      </c>
      <c r="M91" t="b">
        <f>IF(Survey!F91="No",TRUE,FALSE)</f>
        <v>0</v>
      </c>
      <c r="N91" s="33">
        <f>LEN(Survey!F91)</f>
        <v>0</v>
      </c>
      <c r="O91" s="16" t="str">
        <f t="shared" si="51"/>
        <v>Pass</v>
      </c>
      <c r="P91" s="34">
        <f>MOD((LEN(Survey!H91)+2),11)</f>
        <v>2</v>
      </c>
      <c r="Q91" s="33" t="str">
        <f>IF(Survey!$L91="Prospectus fund", "Yes", "No")</f>
        <v>No</v>
      </c>
      <c r="R91" s="16" t="str">
        <f t="shared" si="52"/>
        <v>Pass</v>
      </c>
      <c r="S91" s="34">
        <f>MOD((LEN(Survey!J91)+2),11)</f>
        <v>2</v>
      </c>
      <c r="T91" s="35" t="b">
        <f>IF(OR(Survey!$M91="ETF",Survey!$M91="ETF, alternative mutual fund",Survey!$M91="Closed-end", Survey!$M91="Split share corp", Survey!$I91="Yes"),TRUE,FALSE)</f>
        <v>0</v>
      </c>
      <c r="U91" s="16" t="str">
        <f>IFERROR(IF(AND(OR(X91=Y91,Y91 = "Either"),NOT(ISBLANK(Survey!K91))),"Pass","Fail"),"Pass")</f>
        <v>Fail</v>
      </c>
      <c r="V91" s="36" cm="1">
        <f t="array" ref="V91">SUM(SUMIF(Survey!BZ91:CS91,{"&gt;0","&lt;0"})*{1,-1})</f>
        <v>0</v>
      </c>
      <c r="W91" s="38" cm="1">
        <f t="array" ref="W91">SUM(SUMIF(Survey!CC91,{"&gt;0","&lt;0"})*{1,-1})+SUM(SUMIF(Survey!CM91,{"&gt;0","&lt;0"})*{1,-1})</f>
        <v>0</v>
      </c>
      <c r="X91" s="38">
        <f>Survey!K91</f>
        <v>0</v>
      </c>
      <c r="Y91" s="37" t="str">
        <f t="shared" si="53"/>
        <v>Either</v>
      </c>
      <c r="Z91" s="16" t="str">
        <f t="shared" si="54"/>
        <v>Fail</v>
      </c>
      <c r="AA91" s="67" cm="1">
        <f t="array" ref="AA91">SUM(SUMIF(Survey!BZ91:CS91,{"&gt;0","&lt;0"})*{1,-1})+SUM(SUMIF(Survey!CU91:DN91,{"&gt;0","&lt;0"})*{1,-1})</f>
        <v>0</v>
      </c>
      <c r="AB91" s="67">
        <f>IFERROR(AA91/(Survey!$AV91),0)</f>
        <v>0</v>
      </c>
      <c r="AC91" s="128" t="b">
        <f>IF(OR(Survey!$M91="Alternative strategy or hedge",Survey!$M91="Other, illiquid",Survey!$L91="Prospectus fund"),TRUE,FALSE)</f>
        <v>0</v>
      </c>
      <c r="AD91" s="128" t="b">
        <f>NOT(ISBLANK(Survey!$M91))</f>
        <v>0</v>
      </c>
      <c r="AE91" s="16" t="str">
        <f t="shared" si="55"/>
        <v>Pass</v>
      </c>
      <c r="AF91" s="38" t="b">
        <f>NOT(ISNUMBER(SEARCH("Other",Survey!$P91)))</f>
        <v>1</v>
      </c>
      <c r="AG91" s="37" t="b">
        <f>NOT(ISBLANK(Survey!$Q91))</f>
        <v>0</v>
      </c>
      <c r="AH91" s="16" t="str">
        <f t="shared" si="56"/>
        <v>Pass</v>
      </c>
      <c r="AI91" s="143">
        <f>COUNTBLANK(Survey!$W91)</f>
        <v>1</v>
      </c>
      <c r="AJ91" s="67">
        <f>IF(AND(Survey!L91&lt;&gt;"Exempt fund",OR(Survey!$M91="ETF",Survey!$M91="ETF, alternative mutual fund",Survey!$M91="Mutual fund",Survey!$M91="Alternative mutual fund",Survey!$M91="Money market")),1,0)</f>
        <v>0</v>
      </c>
      <c r="AK91" s="16" t="str">
        <f t="shared" si="57"/>
        <v>Pass</v>
      </c>
      <c r="AL91" s="38" t="b">
        <f>NOT(ISNUMBER(SEARCH("Yes",Survey!$AA91)))</f>
        <v>1</v>
      </c>
      <c r="AM91" s="37" t="b">
        <f>IF(COUNTBLANK(Survey!$AB91:$AC91)=0,TRUE, FALSE)</f>
        <v>0</v>
      </c>
      <c r="AN91" s="16" t="str">
        <f t="shared" si="58"/>
        <v>Pass</v>
      </c>
      <c r="AO91" s="38" t="b">
        <f>NOT(ISNUMBER(SEARCH("Yes",Survey!$AD91)))</f>
        <v>1</v>
      </c>
      <c r="AP91" s="37" t="b">
        <f>NOT(ISBLANK(Survey!$AF91))</f>
        <v>0</v>
      </c>
      <c r="AQ91" s="16" t="str">
        <f t="shared" si="59"/>
        <v>Pass</v>
      </c>
      <c r="AR91" s="38" t="b">
        <f>NOT(OR(ISNUMBER(SEARCH("Other",Survey!$AF91)),ISNUMBER(SEARCH("Multiple",Survey!$AF91))))</f>
        <v>1</v>
      </c>
      <c r="AS91" s="37" t="b">
        <f>NOT(ISBLANK(Survey!$AG91))</f>
        <v>0</v>
      </c>
      <c r="AT91" s="16" t="str">
        <f t="shared" si="60"/>
        <v>Fail</v>
      </c>
      <c r="AU91" s="143">
        <f>IF(ABS(Survey!$AV91)&gt;0, 1,0)</f>
        <v>0</v>
      </c>
      <c r="AV91" s="143">
        <f>IF(COUNTBLANK(Survey!$AJ91)=0,1,0)</f>
        <v>0</v>
      </c>
      <c r="AW91" s="16" t="str">
        <f t="shared" si="61"/>
        <v>Pass</v>
      </c>
      <c r="AX91" s="143">
        <f>IF(ISBLANK(Survey!$AJ91),0,1)</f>
        <v>0</v>
      </c>
      <c r="AY91" s="165">
        <f>COUNTBLANK(Survey!$AK91)</f>
        <v>1</v>
      </c>
      <c r="AZ91" s="16" t="str">
        <f t="shared" si="62"/>
        <v>Pass</v>
      </c>
      <c r="BA91" s="143">
        <f>IF(OR(Survey!$AK91="Closed",ISBLANK(Survey!$AK91)),0,1)</f>
        <v>0</v>
      </c>
      <c r="BB91" s="165">
        <f>IF(ISBLANK(Survey!$AL91),1,0)</f>
        <v>1</v>
      </c>
      <c r="BC91" s="147" t="str" cm="1">
        <f t="array" ref="BC91">IF(OR(IF(OR($BE91+$BF91 = 2, $BG91=1), FALSE, TRUE), AND($BD91:$BD91 = 0)),"Pass","Fail")</f>
        <v>Pass</v>
      </c>
      <c r="BD91" s="143">
        <f>COUNTBLANK(Survey!$AM91:$AO91)</f>
        <v>3</v>
      </c>
      <c r="BE91" s="143">
        <f>IF(Survey!$I91="Yes",1,0)</f>
        <v>0</v>
      </c>
      <c r="BF91" s="143">
        <f>IF(OR(Survey!$M91="Mutual fund",Survey!$M91="Alternative mutual fund",Survey!$M91="Money market"),1,0)</f>
        <v>0</v>
      </c>
      <c r="BG91" s="148">
        <f>IF(OR(Survey!$M91="ETF",Survey!$M91="ETF, alternative mutual fund"),1,0)</f>
        <v>0</v>
      </c>
      <c r="BH91" s="16" t="str">
        <f t="shared" si="63"/>
        <v>Pass</v>
      </c>
      <c r="BI91" s="38" t="b">
        <f>OR(ISNUMBER(SEARCH("Yes",Survey!$AO91)),ISBLANK(Survey!$AO91))</f>
        <v>1</v>
      </c>
      <c r="BJ91" s="67" t="b">
        <f>NOT(ISBLANK(Survey!$AP91))</f>
        <v>0</v>
      </c>
      <c r="BK91" s="16" t="str">
        <f t="shared" si="64"/>
        <v>Pass</v>
      </c>
      <c r="BL91" s="143">
        <f>IF(Survey!$AW91=0, 0,1)</f>
        <v>0</v>
      </c>
      <c r="BM91" s="67">
        <f>Survey!$AQ91</f>
        <v>0</v>
      </c>
      <c r="BN91" s="67">
        <f>IFERROR((Survey!$AX91-ABS(Survey!$AY91)-ABS(Survey!$BD91))/Survey!$AW91,0)</f>
        <v>0</v>
      </c>
      <c r="BO91" s="67">
        <f>IF(AND($BM91&gt;$BN91-0.2,$BM91&lt;$BN91+0.2,ISBLANK(Survey!$AQ91)=FALSE),0,1)</f>
        <v>1</v>
      </c>
      <c r="BP91" s="165">
        <f>IF(ISBLANK(Survey!$AR91),1,0)</f>
        <v>1</v>
      </c>
      <c r="BQ91" s="16" t="str">
        <f t="shared" si="65"/>
        <v>Pass</v>
      </c>
      <c r="BR91" s="143">
        <f>IF(Survey!$AW91=0, 0,1)</f>
        <v>0</v>
      </c>
      <c r="BS91" s="67">
        <f>IF(AND(Survey!$AS91&gt;=0,Survey!$AS91&lt;=0.2,Survey!$AS91&lt;&gt;""),0,1)</f>
        <v>1</v>
      </c>
      <c r="BT91" s="143">
        <f>IF(ISBLANK(Survey!$AT91),1,0)</f>
        <v>1</v>
      </c>
      <c r="BU91" s="16" t="str">
        <f t="shared" si="66"/>
        <v>Fail</v>
      </c>
      <c r="BV91" s="165">
        <f>Survey!$AU91</f>
        <v>0</v>
      </c>
      <c r="BW91" s="16" t="str">
        <f t="shared" si="67"/>
        <v>Pass</v>
      </c>
      <c r="BX91" s="36">
        <f>Survey!$AV91</f>
        <v>0</v>
      </c>
      <c r="BY91" s="176">
        <f>Survey!$AW91+Survey!$AX91-ABS(Survey!$AY91)+ABS(Survey!$AZ91)-ABS(Survey!$BA91)+ABS(Survey!$BB91)-ABS(Survey!$BC91)-ABS(Survey!$BD91)+Survey!$BE91</f>
        <v>0</v>
      </c>
      <c r="BZ91" s="35">
        <f t="shared" si="68"/>
        <v>0</v>
      </c>
      <c r="CA91" s="17">
        <f t="shared" si="69"/>
        <v>0</v>
      </c>
      <c r="CB91" s="16" t="str">
        <f t="shared" si="70"/>
        <v>Pass</v>
      </c>
      <c r="CC91" s="38" t="b">
        <f>IF(ABS(Survey!$BE91)=0,TRUE,FALSE)</f>
        <v>1</v>
      </c>
      <c r="CD91" s="37" t="b">
        <f>NOT(ISBLANK(Survey!$BF91))</f>
        <v>0</v>
      </c>
      <c r="CE91" t="str">
        <f t="shared" si="71"/>
        <v>Fail</v>
      </c>
      <c r="CF91" s="29">
        <f>Survey!$AV91</f>
        <v>0</v>
      </c>
      <c r="CG91" s="29" cm="1">
        <f t="array" ref="CG91">SUM(SUMIF(Survey!BH91:BO91,{"&gt;0","&lt;0"})*{1,-1})-SUM(SUMIF(Survey!BQ91:BX91,{"&gt;0","&lt;0"})*{1,-1})</f>
        <v>0</v>
      </c>
      <c r="CH91" s="35" t="str">
        <f t="shared" si="72"/>
        <v>No holdings</v>
      </c>
      <c r="CI91">
        <f t="shared" si="73"/>
        <v>0</v>
      </c>
      <c r="CJ91" s="16" t="str">
        <f t="shared" si="74"/>
        <v>Fail</v>
      </c>
      <c r="CK91" s="36">
        <f>Survey!$AV91</f>
        <v>0</v>
      </c>
      <c r="CL91" s="36" cm="1">
        <f t="array" ref="CL91">SUM(SUMIF(Survey!BZ91:CS91,{"&gt;0","&lt;0"})*{1,-1})-SUM(SUMIF(Survey!CU91:DN91,{"&gt;0","&lt;0"})*{1,-1})</f>
        <v>0</v>
      </c>
      <c r="CM91" s="35" t="str">
        <f t="shared" si="75"/>
        <v>No holdings</v>
      </c>
      <c r="CN91" s="17">
        <f t="shared" si="76"/>
        <v>0</v>
      </c>
      <c r="CO91" s="16" t="str">
        <f t="shared" si="77"/>
        <v>Pass</v>
      </c>
      <c r="CP91" s="38" t="b">
        <f>IF(ABS(Survey!$CS91)=0,TRUE,FALSE)</f>
        <v>1</v>
      </c>
      <c r="CQ91" s="37" t="b">
        <f>NOT(ISBLANK(Survey!$CT91))</f>
        <v>0</v>
      </c>
      <c r="CR91" s="16" t="str">
        <f t="shared" si="78"/>
        <v>Pass</v>
      </c>
      <c r="CS91" s="38" t="b">
        <f>IF(ABS(Survey!$DN91)=0,TRUE,FALSE)</f>
        <v>1</v>
      </c>
      <c r="CT91" s="37" t="b">
        <f>NOT(ISBLANK(Survey!$DO91))</f>
        <v>0</v>
      </c>
      <c r="CU91" t="str">
        <f t="shared" si="79"/>
        <v>Pass</v>
      </c>
      <c r="CV91" s="29" cm="1">
        <f t="array" ref="CV91">SUM(SUMIF(Survey!CO91,{"&gt;0","&lt;0"})*{1,-1})+SUM(SUMIF(Survey!DJ91,{"&gt;0","&lt;0"})*{1,-1})</f>
        <v>0</v>
      </c>
      <c r="CW91" s="29">
        <f>SUM(SUMIF(Survey!DQ91:DW91,{"&gt;0","&lt;0"})*{1,-1})+SUM(SUMIF(Survey!DY91:EE91,{"&gt;0","&lt;0"})*{1,-1})</f>
        <v>0</v>
      </c>
      <c r="CX91">
        <f t="shared" si="80"/>
        <v>0</v>
      </c>
      <c r="CY91">
        <f t="shared" si="81"/>
        <v>0</v>
      </c>
      <c r="CZ91" s="16" t="str">
        <f t="shared" si="82"/>
        <v>Pass</v>
      </c>
      <c r="DA91" s="38" t="b">
        <f>IF(ABS(Survey!$DW91)=0,TRUE,FALSE)</f>
        <v>1</v>
      </c>
      <c r="DB91" s="37" t="b">
        <f>NOT(ISBLANK(Survey!DX91))</f>
        <v>0</v>
      </c>
      <c r="DC91" s="16" t="str">
        <f t="shared" si="83"/>
        <v>Pass</v>
      </c>
      <c r="DD91" s="38" t="b">
        <f>IF(ABS(Survey!$EE91)=0,TRUE,FALSE)</f>
        <v>1</v>
      </c>
      <c r="DE91" s="37" t="b">
        <f>NOT(ISBLANK(Survey!$EF91))</f>
        <v>0</v>
      </c>
      <c r="DF91" s="16" t="str">
        <f t="shared" si="84"/>
        <v>Fail</v>
      </c>
      <c r="DG91" s="36">
        <f>SUM(SUMIF(Survey!EL91:EN91,{"&gt;0","&lt;0"})*{1,-1})</f>
        <v>0</v>
      </c>
      <c r="DH91">
        <f t="shared" si="85"/>
        <v>0</v>
      </c>
      <c r="DI91">
        <f t="shared" si="86"/>
        <v>100</v>
      </c>
      <c r="DJ91" s="35" t="b">
        <f>IF(OR(Survey!$M91="ETF",Survey!$M91="ETF, alternative mutual fund",Survey!$M91="Closed-end", Survey!$M91="Split share corp"),TRUE,FALSE)</f>
        <v>0</v>
      </c>
      <c r="DK91" s="16" t="str">
        <f t="shared" si="87"/>
        <v>Fail</v>
      </c>
      <c r="DL91" s="36">
        <f>SUM(SUMIF(Survey!EP91:EV91,{"&gt;0","&lt;0"})*{1,-1})</f>
        <v>0</v>
      </c>
      <c r="DM91">
        <f t="shared" si="88"/>
        <v>0</v>
      </c>
      <c r="DN91" s="17">
        <f t="shared" si="89"/>
        <v>100</v>
      </c>
      <c r="DO91" s="16" t="str">
        <f t="shared" si="90"/>
        <v>Fail</v>
      </c>
      <c r="DP91" s="36">
        <f>SUM(SUMIF(Survey!EX91:FD91,{"&gt;0","&lt;0"})*{1,-1})</f>
        <v>0</v>
      </c>
      <c r="DQ91">
        <f t="shared" si="91"/>
        <v>0</v>
      </c>
      <c r="DR91" s="17">
        <f t="shared" si="92"/>
        <v>100</v>
      </c>
    </row>
    <row r="92" spans="1:122">
      <c r="A92">
        <v>92</v>
      </c>
      <c r="B92" t="str">
        <f t="shared" si="0"/>
        <v>Pass</v>
      </c>
      <c r="C92" t="str">
        <f>IF(COUNTBLANK(Survey!B92:FE92)=$C$2, "Pass", "Fail")</f>
        <v>Pass</v>
      </c>
      <c r="D92" t="str">
        <f t="shared" si="47"/>
        <v>Fail</v>
      </c>
      <c r="E92" t="str">
        <f>IF(OR(ISBLANK(Survey!AJ92),COUNTIF(G92:BB92,"Fail")),"Fail","Pass")</f>
        <v>Fail</v>
      </c>
      <c r="G92" s="16" t="str">
        <f t="shared" si="48"/>
        <v>Fail</v>
      </c>
      <c r="H92" s="177">
        <f>COUNTBLANK(Survey!B92:D92)+COUNTBLANK(Survey!G92)+COUNTBLANK(Survey!I92)+COUNTBLANK(Survey!K92:M92)+COUNTBLANK(Survey!P92)+COUNTBLANK(Survey!S92:U92)+COUNTBLANK(Survey!Y92:AA92)+COUNTBLANK(Survey!AD92:AE92)+COUNTBLANK(Survey!AI92:AI92)</f>
        <v>18</v>
      </c>
      <c r="I92" s="16" t="str">
        <f t="shared" si="49"/>
        <v>Fail</v>
      </c>
      <c r="J92" t="b">
        <f>IF(Survey!E92="No",TRUE,FALSE)</f>
        <v>0</v>
      </c>
      <c r="K92" s="34">
        <f>LEN(Survey!E92)</f>
        <v>0</v>
      </c>
      <c r="L92" s="16" t="str">
        <f t="shared" si="50"/>
        <v>Fail</v>
      </c>
      <c r="M92" t="b">
        <f>IF(Survey!F92="No",TRUE,FALSE)</f>
        <v>0</v>
      </c>
      <c r="N92" s="33">
        <f>LEN(Survey!F92)</f>
        <v>0</v>
      </c>
      <c r="O92" s="16" t="str">
        <f t="shared" si="51"/>
        <v>Pass</v>
      </c>
      <c r="P92" s="34">
        <f>MOD((LEN(Survey!H92)+2),11)</f>
        <v>2</v>
      </c>
      <c r="Q92" s="33" t="str">
        <f>IF(Survey!$L92="Prospectus fund", "Yes", "No")</f>
        <v>No</v>
      </c>
      <c r="R92" s="16" t="str">
        <f t="shared" si="52"/>
        <v>Pass</v>
      </c>
      <c r="S92" s="34">
        <f>MOD((LEN(Survey!J92)+2),11)</f>
        <v>2</v>
      </c>
      <c r="T92" s="35" t="b">
        <f>IF(OR(Survey!$M92="ETF",Survey!$M92="ETF, alternative mutual fund",Survey!$M92="Closed-end", Survey!$M92="Split share corp", Survey!$I92="Yes"),TRUE,FALSE)</f>
        <v>0</v>
      </c>
      <c r="U92" s="16" t="str">
        <f>IFERROR(IF(AND(OR(X92=Y92,Y92 = "Either"),NOT(ISBLANK(Survey!K92))),"Pass","Fail"),"Pass")</f>
        <v>Fail</v>
      </c>
      <c r="V92" s="36" cm="1">
        <f t="array" ref="V92">SUM(SUMIF(Survey!BZ92:CS92,{"&gt;0","&lt;0"})*{1,-1})</f>
        <v>0</v>
      </c>
      <c r="W92" s="38" cm="1">
        <f t="array" ref="W92">SUM(SUMIF(Survey!CC92,{"&gt;0","&lt;0"})*{1,-1})+SUM(SUMIF(Survey!CM92,{"&gt;0","&lt;0"})*{1,-1})</f>
        <v>0</v>
      </c>
      <c r="X92" s="38">
        <f>Survey!K92</f>
        <v>0</v>
      </c>
      <c r="Y92" s="37" t="str">
        <f t="shared" si="53"/>
        <v>Either</v>
      </c>
      <c r="Z92" s="16" t="str">
        <f t="shared" si="54"/>
        <v>Fail</v>
      </c>
      <c r="AA92" s="67" cm="1">
        <f t="array" ref="AA92">SUM(SUMIF(Survey!BZ92:CS92,{"&gt;0","&lt;0"})*{1,-1})+SUM(SUMIF(Survey!CU92:DN92,{"&gt;0","&lt;0"})*{1,-1})</f>
        <v>0</v>
      </c>
      <c r="AB92" s="67">
        <f>IFERROR(AA92/(Survey!$AV92),0)</f>
        <v>0</v>
      </c>
      <c r="AC92" s="128" t="b">
        <f>IF(OR(Survey!$M92="Alternative strategy or hedge",Survey!$M92="Other, illiquid",Survey!$L92="Prospectus fund"),TRUE,FALSE)</f>
        <v>0</v>
      </c>
      <c r="AD92" s="128" t="b">
        <f>NOT(ISBLANK(Survey!$M92))</f>
        <v>0</v>
      </c>
      <c r="AE92" s="16" t="str">
        <f t="shared" si="55"/>
        <v>Pass</v>
      </c>
      <c r="AF92" s="38" t="b">
        <f>NOT(ISNUMBER(SEARCH("Other",Survey!$P92)))</f>
        <v>1</v>
      </c>
      <c r="AG92" s="37" t="b">
        <f>NOT(ISBLANK(Survey!$Q92))</f>
        <v>0</v>
      </c>
      <c r="AH92" s="16" t="str">
        <f t="shared" si="56"/>
        <v>Pass</v>
      </c>
      <c r="AI92" s="143">
        <f>COUNTBLANK(Survey!$W92)</f>
        <v>1</v>
      </c>
      <c r="AJ92" s="67">
        <f>IF(AND(Survey!L92&lt;&gt;"Exempt fund",OR(Survey!$M92="ETF",Survey!$M92="ETF, alternative mutual fund",Survey!$M92="Mutual fund",Survey!$M92="Alternative mutual fund",Survey!$M92="Money market")),1,0)</f>
        <v>0</v>
      </c>
      <c r="AK92" s="16" t="str">
        <f t="shared" si="57"/>
        <v>Pass</v>
      </c>
      <c r="AL92" s="38" t="b">
        <f>NOT(ISNUMBER(SEARCH("Yes",Survey!$AA92)))</f>
        <v>1</v>
      </c>
      <c r="AM92" s="37" t="b">
        <f>IF(COUNTBLANK(Survey!$AB92:$AC92)=0,TRUE, FALSE)</f>
        <v>0</v>
      </c>
      <c r="AN92" s="16" t="str">
        <f t="shared" si="58"/>
        <v>Pass</v>
      </c>
      <c r="AO92" s="38" t="b">
        <f>NOT(ISNUMBER(SEARCH("Yes",Survey!$AD92)))</f>
        <v>1</v>
      </c>
      <c r="AP92" s="37" t="b">
        <f>NOT(ISBLANK(Survey!$AF92))</f>
        <v>0</v>
      </c>
      <c r="AQ92" s="16" t="str">
        <f t="shared" si="59"/>
        <v>Pass</v>
      </c>
      <c r="AR92" s="38" t="b">
        <f>NOT(OR(ISNUMBER(SEARCH("Other",Survey!$AF92)),ISNUMBER(SEARCH("Multiple",Survey!$AF92))))</f>
        <v>1</v>
      </c>
      <c r="AS92" s="37" t="b">
        <f>NOT(ISBLANK(Survey!$AG92))</f>
        <v>0</v>
      </c>
      <c r="AT92" s="16" t="str">
        <f t="shared" si="60"/>
        <v>Fail</v>
      </c>
      <c r="AU92" s="143">
        <f>IF(ABS(Survey!$AV92)&gt;0, 1,0)</f>
        <v>0</v>
      </c>
      <c r="AV92" s="143">
        <f>IF(COUNTBLANK(Survey!$AJ92)=0,1,0)</f>
        <v>0</v>
      </c>
      <c r="AW92" s="16" t="str">
        <f t="shared" si="61"/>
        <v>Pass</v>
      </c>
      <c r="AX92" s="143">
        <f>IF(ISBLANK(Survey!$AJ92),0,1)</f>
        <v>0</v>
      </c>
      <c r="AY92" s="165">
        <f>COUNTBLANK(Survey!$AK92)</f>
        <v>1</v>
      </c>
      <c r="AZ92" s="16" t="str">
        <f t="shared" si="62"/>
        <v>Pass</v>
      </c>
      <c r="BA92" s="143">
        <f>IF(OR(Survey!$AK92="Closed",ISBLANK(Survey!$AK92)),0,1)</f>
        <v>0</v>
      </c>
      <c r="BB92" s="165">
        <f>IF(ISBLANK(Survey!$AL92),1,0)</f>
        <v>1</v>
      </c>
      <c r="BC92" s="147" t="str" cm="1">
        <f t="array" ref="BC92">IF(OR(IF(OR($BE92+$BF92 = 2, $BG92=1), FALSE, TRUE), AND($BD92:$BD92 = 0)),"Pass","Fail")</f>
        <v>Pass</v>
      </c>
      <c r="BD92" s="143">
        <f>COUNTBLANK(Survey!$AM92:$AO92)</f>
        <v>3</v>
      </c>
      <c r="BE92" s="143">
        <f>IF(Survey!$I92="Yes",1,0)</f>
        <v>0</v>
      </c>
      <c r="BF92" s="143">
        <f>IF(OR(Survey!$M92="Mutual fund",Survey!$M92="Alternative mutual fund",Survey!$M92="Money market"),1,0)</f>
        <v>0</v>
      </c>
      <c r="BG92" s="148">
        <f>IF(OR(Survey!$M92="ETF",Survey!$M92="ETF, alternative mutual fund"),1,0)</f>
        <v>0</v>
      </c>
      <c r="BH92" s="16" t="str">
        <f t="shared" si="63"/>
        <v>Pass</v>
      </c>
      <c r="BI92" s="38" t="b">
        <f>OR(ISNUMBER(SEARCH("Yes",Survey!$AO92)),ISBLANK(Survey!$AO92))</f>
        <v>1</v>
      </c>
      <c r="BJ92" s="67" t="b">
        <f>NOT(ISBLANK(Survey!$AP92))</f>
        <v>0</v>
      </c>
      <c r="BK92" s="16" t="str">
        <f t="shared" si="64"/>
        <v>Pass</v>
      </c>
      <c r="BL92" s="143">
        <f>IF(Survey!$AW92=0, 0,1)</f>
        <v>0</v>
      </c>
      <c r="BM92" s="67">
        <f>Survey!$AQ92</f>
        <v>0</v>
      </c>
      <c r="BN92" s="67">
        <f>IFERROR((Survey!$AX92-ABS(Survey!$AY92)-ABS(Survey!$BD92))/Survey!$AW92,0)</f>
        <v>0</v>
      </c>
      <c r="BO92" s="67">
        <f>IF(AND($BM92&gt;$BN92-0.2,$BM92&lt;$BN92+0.2,ISBLANK(Survey!$AQ92)=FALSE),0,1)</f>
        <v>1</v>
      </c>
      <c r="BP92" s="165">
        <f>IF(ISBLANK(Survey!$AR92),1,0)</f>
        <v>1</v>
      </c>
      <c r="BQ92" s="16" t="str">
        <f t="shared" si="65"/>
        <v>Pass</v>
      </c>
      <c r="BR92" s="143">
        <f>IF(Survey!$AW92=0, 0,1)</f>
        <v>0</v>
      </c>
      <c r="BS92" s="67">
        <f>IF(AND(Survey!$AS92&gt;=0,Survey!$AS92&lt;=0.2,Survey!$AS92&lt;&gt;""),0,1)</f>
        <v>1</v>
      </c>
      <c r="BT92" s="143">
        <f>IF(ISBLANK(Survey!$AT92),1,0)</f>
        <v>1</v>
      </c>
      <c r="BU92" s="16" t="str">
        <f t="shared" si="66"/>
        <v>Fail</v>
      </c>
      <c r="BV92" s="165">
        <f>Survey!$AU92</f>
        <v>0</v>
      </c>
      <c r="BW92" s="16" t="str">
        <f t="shared" si="67"/>
        <v>Pass</v>
      </c>
      <c r="BX92" s="36">
        <f>Survey!$AV92</f>
        <v>0</v>
      </c>
      <c r="BY92" s="176">
        <f>Survey!$AW92+Survey!$AX92-ABS(Survey!$AY92)+ABS(Survey!$AZ92)-ABS(Survey!$BA92)+ABS(Survey!$BB92)-ABS(Survey!$BC92)-ABS(Survey!$BD92)+Survey!$BE92</f>
        <v>0</v>
      </c>
      <c r="BZ92" s="35">
        <f t="shared" si="68"/>
        <v>0</v>
      </c>
      <c r="CA92" s="17">
        <f t="shared" si="69"/>
        <v>0</v>
      </c>
      <c r="CB92" s="16" t="str">
        <f t="shared" si="70"/>
        <v>Pass</v>
      </c>
      <c r="CC92" s="38" t="b">
        <f>IF(ABS(Survey!$BE92)=0,TRUE,FALSE)</f>
        <v>1</v>
      </c>
      <c r="CD92" s="37" t="b">
        <f>NOT(ISBLANK(Survey!$BF92))</f>
        <v>0</v>
      </c>
      <c r="CE92" t="str">
        <f t="shared" si="71"/>
        <v>Fail</v>
      </c>
      <c r="CF92" s="29">
        <f>Survey!$AV92</f>
        <v>0</v>
      </c>
      <c r="CG92" s="29" cm="1">
        <f t="array" ref="CG92">SUM(SUMIF(Survey!BH92:BO92,{"&gt;0","&lt;0"})*{1,-1})-SUM(SUMIF(Survey!BQ92:BX92,{"&gt;0","&lt;0"})*{1,-1})</f>
        <v>0</v>
      </c>
      <c r="CH92" s="35" t="str">
        <f t="shared" si="72"/>
        <v>No holdings</v>
      </c>
      <c r="CI92">
        <f t="shared" si="73"/>
        <v>0</v>
      </c>
      <c r="CJ92" s="16" t="str">
        <f t="shared" si="74"/>
        <v>Fail</v>
      </c>
      <c r="CK92" s="36">
        <f>Survey!$AV92</f>
        <v>0</v>
      </c>
      <c r="CL92" s="36" cm="1">
        <f t="array" ref="CL92">SUM(SUMIF(Survey!BZ92:CS92,{"&gt;0","&lt;0"})*{1,-1})-SUM(SUMIF(Survey!CU92:DN92,{"&gt;0","&lt;0"})*{1,-1})</f>
        <v>0</v>
      </c>
      <c r="CM92" s="35" t="str">
        <f t="shared" si="75"/>
        <v>No holdings</v>
      </c>
      <c r="CN92" s="17">
        <f t="shared" si="76"/>
        <v>0</v>
      </c>
      <c r="CO92" s="16" t="str">
        <f t="shared" si="77"/>
        <v>Pass</v>
      </c>
      <c r="CP92" s="38" t="b">
        <f>IF(ABS(Survey!$CS92)=0,TRUE,FALSE)</f>
        <v>1</v>
      </c>
      <c r="CQ92" s="37" t="b">
        <f>NOT(ISBLANK(Survey!$CT92))</f>
        <v>0</v>
      </c>
      <c r="CR92" s="16" t="str">
        <f t="shared" si="78"/>
        <v>Pass</v>
      </c>
      <c r="CS92" s="38" t="b">
        <f>IF(ABS(Survey!$DN92)=0,TRUE,FALSE)</f>
        <v>1</v>
      </c>
      <c r="CT92" s="37" t="b">
        <f>NOT(ISBLANK(Survey!$DO92))</f>
        <v>0</v>
      </c>
      <c r="CU92" t="str">
        <f t="shared" si="79"/>
        <v>Pass</v>
      </c>
      <c r="CV92" s="29" cm="1">
        <f t="array" ref="CV92">SUM(SUMIF(Survey!CO92,{"&gt;0","&lt;0"})*{1,-1})+SUM(SUMIF(Survey!DJ92,{"&gt;0","&lt;0"})*{1,-1})</f>
        <v>0</v>
      </c>
      <c r="CW92" s="29">
        <f>SUM(SUMIF(Survey!DQ92:DW92,{"&gt;0","&lt;0"})*{1,-1})+SUM(SUMIF(Survey!DY92:EE92,{"&gt;0","&lt;0"})*{1,-1})</f>
        <v>0</v>
      </c>
      <c r="CX92">
        <f t="shared" si="80"/>
        <v>0</v>
      </c>
      <c r="CY92">
        <f t="shared" si="81"/>
        <v>0</v>
      </c>
      <c r="CZ92" s="16" t="str">
        <f t="shared" si="82"/>
        <v>Pass</v>
      </c>
      <c r="DA92" s="38" t="b">
        <f>IF(ABS(Survey!$DW92)=0,TRUE,FALSE)</f>
        <v>1</v>
      </c>
      <c r="DB92" s="37" t="b">
        <f>NOT(ISBLANK(Survey!DX92))</f>
        <v>0</v>
      </c>
      <c r="DC92" s="16" t="str">
        <f t="shared" si="83"/>
        <v>Pass</v>
      </c>
      <c r="DD92" s="38" t="b">
        <f>IF(ABS(Survey!$EE92)=0,TRUE,FALSE)</f>
        <v>1</v>
      </c>
      <c r="DE92" s="37" t="b">
        <f>NOT(ISBLANK(Survey!$EF92))</f>
        <v>0</v>
      </c>
      <c r="DF92" s="16" t="str">
        <f t="shared" si="84"/>
        <v>Fail</v>
      </c>
      <c r="DG92" s="36">
        <f>SUM(SUMIF(Survey!EL92:EN92,{"&gt;0","&lt;0"})*{1,-1})</f>
        <v>0</v>
      </c>
      <c r="DH92">
        <f t="shared" si="85"/>
        <v>0</v>
      </c>
      <c r="DI92">
        <f t="shared" si="86"/>
        <v>100</v>
      </c>
      <c r="DJ92" s="35" t="b">
        <f>IF(OR(Survey!$M92="ETF",Survey!$M92="ETF, alternative mutual fund",Survey!$M92="Closed-end", Survey!$M92="Split share corp"),TRUE,FALSE)</f>
        <v>0</v>
      </c>
      <c r="DK92" s="16" t="str">
        <f t="shared" si="87"/>
        <v>Fail</v>
      </c>
      <c r="DL92" s="36">
        <f>SUM(SUMIF(Survey!EP92:EV92,{"&gt;0","&lt;0"})*{1,-1})</f>
        <v>0</v>
      </c>
      <c r="DM92">
        <f t="shared" si="88"/>
        <v>0</v>
      </c>
      <c r="DN92" s="17">
        <f t="shared" si="89"/>
        <v>100</v>
      </c>
      <c r="DO92" s="16" t="str">
        <f t="shared" si="90"/>
        <v>Fail</v>
      </c>
      <c r="DP92" s="36">
        <f>SUM(SUMIF(Survey!EX92:FD92,{"&gt;0","&lt;0"})*{1,-1})</f>
        <v>0</v>
      </c>
      <c r="DQ92">
        <f t="shared" si="91"/>
        <v>0</v>
      </c>
      <c r="DR92" s="17">
        <f t="shared" si="92"/>
        <v>100</v>
      </c>
    </row>
    <row r="93" spans="1:122">
      <c r="A93">
        <v>93</v>
      </c>
      <c r="B93" t="str">
        <f t="shared" si="0"/>
        <v>Pass</v>
      </c>
      <c r="C93" t="str">
        <f>IF(COUNTBLANK(Survey!B93:FE93)=$C$2, "Pass", "Fail")</f>
        <v>Pass</v>
      </c>
      <c r="D93" t="str">
        <f t="shared" si="47"/>
        <v>Fail</v>
      </c>
      <c r="E93" t="str">
        <f>IF(OR(ISBLANK(Survey!AJ93),COUNTIF(G93:BB93,"Fail")),"Fail","Pass")</f>
        <v>Fail</v>
      </c>
      <c r="G93" s="16" t="str">
        <f t="shared" si="48"/>
        <v>Fail</v>
      </c>
      <c r="H93" s="177">
        <f>COUNTBLANK(Survey!B93:D93)+COUNTBLANK(Survey!G93)+COUNTBLANK(Survey!I93)+COUNTBLANK(Survey!K93:M93)+COUNTBLANK(Survey!P93)+COUNTBLANK(Survey!S93:U93)+COUNTBLANK(Survey!Y93:AA93)+COUNTBLANK(Survey!AD93:AE93)+COUNTBLANK(Survey!AI93:AI93)</f>
        <v>18</v>
      </c>
      <c r="I93" s="16" t="str">
        <f t="shared" si="49"/>
        <v>Fail</v>
      </c>
      <c r="J93" t="b">
        <f>IF(Survey!E93="No",TRUE,FALSE)</f>
        <v>0</v>
      </c>
      <c r="K93" s="34">
        <f>LEN(Survey!E93)</f>
        <v>0</v>
      </c>
      <c r="L93" s="16" t="str">
        <f t="shared" si="50"/>
        <v>Fail</v>
      </c>
      <c r="M93" t="b">
        <f>IF(Survey!F93="No",TRUE,FALSE)</f>
        <v>0</v>
      </c>
      <c r="N93" s="33">
        <f>LEN(Survey!F93)</f>
        <v>0</v>
      </c>
      <c r="O93" s="16" t="str">
        <f t="shared" si="51"/>
        <v>Pass</v>
      </c>
      <c r="P93" s="34">
        <f>MOD((LEN(Survey!H93)+2),11)</f>
        <v>2</v>
      </c>
      <c r="Q93" s="33" t="str">
        <f>IF(Survey!$L93="Prospectus fund", "Yes", "No")</f>
        <v>No</v>
      </c>
      <c r="R93" s="16" t="str">
        <f t="shared" si="52"/>
        <v>Pass</v>
      </c>
      <c r="S93" s="34">
        <f>MOD((LEN(Survey!J93)+2),11)</f>
        <v>2</v>
      </c>
      <c r="T93" s="35" t="b">
        <f>IF(OR(Survey!$M93="ETF",Survey!$M93="ETF, alternative mutual fund",Survey!$M93="Closed-end", Survey!$M93="Split share corp", Survey!$I93="Yes"),TRUE,FALSE)</f>
        <v>0</v>
      </c>
      <c r="U93" s="16" t="str">
        <f>IFERROR(IF(AND(OR(X93=Y93,Y93 = "Either"),NOT(ISBLANK(Survey!K93))),"Pass","Fail"),"Pass")</f>
        <v>Fail</v>
      </c>
      <c r="V93" s="36" cm="1">
        <f t="array" ref="V93">SUM(SUMIF(Survey!BZ93:CS93,{"&gt;0","&lt;0"})*{1,-1})</f>
        <v>0</v>
      </c>
      <c r="W93" s="38" cm="1">
        <f t="array" ref="W93">SUM(SUMIF(Survey!CC93,{"&gt;0","&lt;0"})*{1,-1})+SUM(SUMIF(Survey!CM93,{"&gt;0","&lt;0"})*{1,-1})</f>
        <v>0</v>
      </c>
      <c r="X93" s="38">
        <f>Survey!K93</f>
        <v>0</v>
      </c>
      <c r="Y93" s="37" t="str">
        <f t="shared" si="53"/>
        <v>Either</v>
      </c>
      <c r="Z93" s="16" t="str">
        <f t="shared" si="54"/>
        <v>Fail</v>
      </c>
      <c r="AA93" s="67" cm="1">
        <f t="array" ref="AA93">SUM(SUMIF(Survey!BZ93:CS93,{"&gt;0","&lt;0"})*{1,-1})+SUM(SUMIF(Survey!CU93:DN93,{"&gt;0","&lt;0"})*{1,-1})</f>
        <v>0</v>
      </c>
      <c r="AB93" s="67">
        <f>IFERROR(AA93/(Survey!$AV93),0)</f>
        <v>0</v>
      </c>
      <c r="AC93" s="128" t="b">
        <f>IF(OR(Survey!$M93="Alternative strategy or hedge",Survey!$M93="Other, illiquid",Survey!$L93="Prospectus fund"),TRUE,FALSE)</f>
        <v>0</v>
      </c>
      <c r="AD93" s="128" t="b">
        <f>NOT(ISBLANK(Survey!$M93))</f>
        <v>0</v>
      </c>
      <c r="AE93" s="16" t="str">
        <f t="shared" si="55"/>
        <v>Pass</v>
      </c>
      <c r="AF93" s="38" t="b">
        <f>NOT(ISNUMBER(SEARCH("Other",Survey!$P93)))</f>
        <v>1</v>
      </c>
      <c r="AG93" s="37" t="b">
        <f>NOT(ISBLANK(Survey!$Q93))</f>
        <v>0</v>
      </c>
      <c r="AH93" s="16" t="str">
        <f t="shared" si="56"/>
        <v>Pass</v>
      </c>
      <c r="AI93" s="143">
        <f>COUNTBLANK(Survey!$W93)</f>
        <v>1</v>
      </c>
      <c r="AJ93" s="67">
        <f>IF(AND(Survey!L93&lt;&gt;"Exempt fund",OR(Survey!$M93="ETF",Survey!$M93="ETF, alternative mutual fund",Survey!$M93="Mutual fund",Survey!$M93="Alternative mutual fund",Survey!$M93="Money market")),1,0)</f>
        <v>0</v>
      </c>
      <c r="AK93" s="16" t="str">
        <f t="shared" si="57"/>
        <v>Pass</v>
      </c>
      <c r="AL93" s="38" t="b">
        <f>NOT(ISNUMBER(SEARCH("Yes",Survey!$AA93)))</f>
        <v>1</v>
      </c>
      <c r="AM93" s="37" t="b">
        <f>IF(COUNTBLANK(Survey!$AB93:$AC93)=0,TRUE, FALSE)</f>
        <v>0</v>
      </c>
      <c r="AN93" s="16" t="str">
        <f t="shared" si="58"/>
        <v>Pass</v>
      </c>
      <c r="AO93" s="38" t="b">
        <f>NOT(ISNUMBER(SEARCH("Yes",Survey!$AD93)))</f>
        <v>1</v>
      </c>
      <c r="AP93" s="37" t="b">
        <f>NOT(ISBLANK(Survey!$AF93))</f>
        <v>0</v>
      </c>
      <c r="AQ93" s="16" t="str">
        <f t="shared" si="59"/>
        <v>Pass</v>
      </c>
      <c r="AR93" s="38" t="b">
        <f>NOT(OR(ISNUMBER(SEARCH("Other",Survey!$AF93)),ISNUMBER(SEARCH("Multiple",Survey!$AF93))))</f>
        <v>1</v>
      </c>
      <c r="AS93" s="37" t="b">
        <f>NOT(ISBLANK(Survey!$AG93))</f>
        <v>0</v>
      </c>
      <c r="AT93" s="16" t="str">
        <f t="shared" si="60"/>
        <v>Fail</v>
      </c>
      <c r="AU93" s="143">
        <f>IF(ABS(Survey!$AV93)&gt;0, 1,0)</f>
        <v>0</v>
      </c>
      <c r="AV93" s="143">
        <f>IF(COUNTBLANK(Survey!$AJ93)=0,1,0)</f>
        <v>0</v>
      </c>
      <c r="AW93" s="16" t="str">
        <f t="shared" si="61"/>
        <v>Pass</v>
      </c>
      <c r="AX93" s="143">
        <f>IF(ISBLANK(Survey!$AJ93),0,1)</f>
        <v>0</v>
      </c>
      <c r="AY93" s="165">
        <f>COUNTBLANK(Survey!$AK93)</f>
        <v>1</v>
      </c>
      <c r="AZ93" s="16" t="str">
        <f t="shared" si="62"/>
        <v>Pass</v>
      </c>
      <c r="BA93" s="143">
        <f>IF(OR(Survey!$AK93="Closed",ISBLANK(Survey!$AK93)),0,1)</f>
        <v>0</v>
      </c>
      <c r="BB93" s="165">
        <f>IF(ISBLANK(Survey!$AL93),1,0)</f>
        <v>1</v>
      </c>
      <c r="BC93" s="147" t="str" cm="1">
        <f t="array" ref="BC93">IF(OR(IF(OR($BE93+$BF93 = 2, $BG93=1), FALSE, TRUE), AND($BD93:$BD93 = 0)),"Pass","Fail")</f>
        <v>Pass</v>
      </c>
      <c r="BD93" s="143">
        <f>COUNTBLANK(Survey!$AM93:$AO93)</f>
        <v>3</v>
      </c>
      <c r="BE93" s="143">
        <f>IF(Survey!$I93="Yes",1,0)</f>
        <v>0</v>
      </c>
      <c r="BF93" s="143">
        <f>IF(OR(Survey!$M93="Mutual fund",Survey!$M93="Alternative mutual fund",Survey!$M93="Money market"),1,0)</f>
        <v>0</v>
      </c>
      <c r="BG93" s="148">
        <f>IF(OR(Survey!$M93="ETF",Survey!$M93="ETF, alternative mutual fund"),1,0)</f>
        <v>0</v>
      </c>
      <c r="BH93" s="16" t="str">
        <f t="shared" si="63"/>
        <v>Pass</v>
      </c>
      <c r="BI93" s="38" t="b">
        <f>OR(ISNUMBER(SEARCH("Yes",Survey!$AO93)),ISBLANK(Survey!$AO93))</f>
        <v>1</v>
      </c>
      <c r="BJ93" s="67" t="b">
        <f>NOT(ISBLANK(Survey!$AP93))</f>
        <v>0</v>
      </c>
      <c r="BK93" s="16" t="str">
        <f t="shared" si="64"/>
        <v>Pass</v>
      </c>
      <c r="BL93" s="143">
        <f>IF(Survey!$AW93=0, 0,1)</f>
        <v>0</v>
      </c>
      <c r="BM93" s="67">
        <f>Survey!$AQ93</f>
        <v>0</v>
      </c>
      <c r="BN93" s="67">
        <f>IFERROR((Survey!$AX93-ABS(Survey!$AY93)-ABS(Survey!$BD93))/Survey!$AW93,0)</f>
        <v>0</v>
      </c>
      <c r="BO93" s="67">
        <f>IF(AND($BM93&gt;$BN93-0.2,$BM93&lt;$BN93+0.2,ISBLANK(Survey!$AQ93)=FALSE),0,1)</f>
        <v>1</v>
      </c>
      <c r="BP93" s="165">
        <f>IF(ISBLANK(Survey!$AR93),1,0)</f>
        <v>1</v>
      </c>
      <c r="BQ93" s="16" t="str">
        <f t="shared" si="65"/>
        <v>Pass</v>
      </c>
      <c r="BR93" s="143">
        <f>IF(Survey!$AW93=0, 0,1)</f>
        <v>0</v>
      </c>
      <c r="BS93" s="67">
        <f>IF(AND(Survey!$AS93&gt;=0,Survey!$AS93&lt;=0.2,Survey!$AS93&lt;&gt;""),0,1)</f>
        <v>1</v>
      </c>
      <c r="BT93" s="143">
        <f>IF(ISBLANK(Survey!$AT93),1,0)</f>
        <v>1</v>
      </c>
      <c r="BU93" s="16" t="str">
        <f t="shared" si="66"/>
        <v>Fail</v>
      </c>
      <c r="BV93" s="165">
        <f>Survey!$AU93</f>
        <v>0</v>
      </c>
      <c r="BW93" s="16" t="str">
        <f t="shared" si="67"/>
        <v>Pass</v>
      </c>
      <c r="BX93" s="36">
        <f>Survey!$AV93</f>
        <v>0</v>
      </c>
      <c r="BY93" s="176">
        <f>Survey!$AW93+Survey!$AX93-ABS(Survey!$AY93)+ABS(Survey!$AZ93)-ABS(Survey!$BA93)+ABS(Survey!$BB93)-ABS(Survey!$BC93)-ABS(Survey!$BD93)+Survey!$BE93</f>
        <v>0</v>
      </c>
      <c r="BZ93" s="35">
        <f t="shared" si="68"/>
        <v>0</v>
      </c>
      <c r="CA93" s="17">
        <f t="shared" si="69"/>
        <v>0</v>
      </c>
      <c r="CB93" s="16" t="str">
        <f t="shared" si="70"/>
        <v>Pass</v>
      </c>
      <c r="CC93" s="38" t="b">
        <f>IF(ABS(Survey!$BE93)=0,TRUE,FALSE)</f>
        <v>1</v>
      </c>
      <c r="CD93" s="37" t="b">
        <f>NOT(ISBLANK(Survey!$BF93))</f>
        <v>0</v>
      </c>
      <c r="CE93" t="str">
        <f t="shared" si="71"/>
        <v>Fail</v>
      </c>
      <c r="CF93" s="29">
        <f>Survey!$AV93</f>
        <v>0</v>
      </c>
      <c r="CG93" s="29" cm="1">
        <f t="array" ref="CG93">SUM(SUMIF(Survey!BH93:BO93,{"&gt;0","&lt;0"})*{1,-1})-SUM(SUMIF(Survey!BQ93:BX93,{"&gt;0","&lt;0"})*{1,-1})</f>
        <v>0</v>
      </c>
      <c r="CH93" s="35" t="str">
        <f t="shared" si="72"/>
        <v>No holdings</v>
      </c>
      <c r="CI93">
        <f t="shared" si="73"/>
        <v>0</v>
      </c>
      <c r="CJ93" s="16" t="str">
        <f t="shared" si="74"/>
        <v>Fail</v>
      </c>
      <c r="CK93" s="36">
        <f>Survey!$AV93</f>
        <v>0</v>
      </c>
      <c r="CL93" s="36" cm="1">
        <f t="array" ref="CL93">SUM(SUMIF(Survey!BZ93:CS93,{"&gt;0","&lt;0"})*{1,-1})-SUM(SUMIF(Survey!CU93:DN93,{"&gt;0","&lt;0"})*{1,-1})</f>
        <v>0</v>
      </c>
      <c r="CM93" s="35" t="str">
        <f t="shared" si="75"/>
        <v>No holdings</v>
      </c>
      <c r="CN93" s="17">
        <f t="shared" si="76"/>
        <v>0</v>
      </c>
      <c r="CO93" s="16" t="str">
        <f t="shared" si="77"/>
        <v>Pass</v>
      </c>
      <c r="CP93" s="38" t="b">
        <f>IF(ABS(Survey!$CS93)=0,TRUE,FALSE)</f>
        <v>1</v>
      </c>
      <c r="CQ93" s="37" t="b">
        <f>NOT(ISBLANK(Survey!$CT93))</f>
        <v>0</v>
      </c>
      <c r="CR93" s="16" t="str">
        <f t="shared" si="78"/>
        <v>Pass</v>
      </c>
      <c r="CS93" s="38" t="b">
        <f>IF(ABS(Survey!$DN93)=0,TRUE,FALSE)</f>
        <v>1</v>
      </c>
      <c r="CT93" s="37" t="b">
        <f>NOT(ISBLANK(Survey!$DO93))</f>
        <v>0</v>
      </c>
      <c r="CU93" t="str">
        <f t="shared" si="79"/>
        <v>Pass</v>
      </c>
      <c r="CV93" s="29" cm="1">
        <f t="array" ref="CV93">SUM(SUMIF(Survey!CO93,{"&gt;0","&lt;0"})*{1,-1})+SUM(SUMIF(Survey!DJ93,{"&gt;0","&lt;0"})*{1,-1})</f>
        <v>0</v>
      </c>
      <c r="CW93" s="29">
        <f>SUM(SUMIF(Survey!DQ93:DW93,{"&gt;0","&lt;0"})*{1,-1})+SUM(SUMIF(Survey!DY93:EE93,{"&gt;0","&lt;0"})*{1,-1})</f>
        <v>0</v>
      </c>
      <c r="CX93">
        <f t="shared" si="80"/>
        <v>0</v>
      </c>
      <c r="CY93">
        <f t="shared" si="81"/>
        <v>0</v>
      </c>
      <c r="CZ93" s="16" t="str">
        <f t="shared" si="82"/>
        <v>Pass</v>
      </c>
      <c r="DA93" s="38" t="b">
        <f>IF(ABS(Survey!$DW93)=0,TRUE,FALSE)</f>
        <v>1</v>
      </c>
      <c r="DB93" s="37" t="b">
        <f>NOT(ISBLANK(Survey!DX93))</f>
        <v>0</v>
      </c>
      <c r="DC93" s="16" t="str">
        <f t="shared" si="83"/>
        <v>Pass</v>
      </c>
      <c r="DD93" s="38" t="b">
        <f>IF(ABS(Survey!$EE93)=0,TRUE,FALSE)</f>
        <v>1</v>
      </c>
      <c r="DE93" s="37" t="b">
        <f>NOT(ISBLANK(Survey!$EF93))</f>
        <v>0</v>
      </c>
      <c r="DF93" s="16" t="str">
        <f t="shared" si="84"/>
        <v>Fail</v>
      </c>
      <c r="DG93" s="36">
        <f>SUM(SUMIF(Survey!EL93:EN93,{"&gt;0","&lt;0"})*{1,-1})</f>
        <v>0</v>
      </c>
      <c r="DH93">
        <f t="shared" si="85"/>
        <v>0</v>
      </c>
      <c r="DI93">
        <f t="shared" si="86"/>
        <v>100</v>
      </c>
      <c r="DJ93" s="35" t="b">
        <f>IF(OR(Survey!$M93="ETF",Survey!$M93="ETF, alternative mutual fund",Survey!$M93="Closed-end", Survey!$M93="Split share corp"),TRUE,FALSE)</f>
        <v>0</v>
      </c>
      <c r="DK93" s="16" t="str">
        <f t="shared" si="87"/>
        <v>Fail</v>
      </c>
      <c r="DL93" s="36">
        <f>SUM(SUMIF(Survey!EP93:EV93,{"&gt;0","&lt;0"})*{1,-1})</f>
        <v>0</v>
      </c>
      <c r="DM93">
        <f t="shared" si="88"/>
        <v>0</v>
      </c>
      <c r="DN93" s="17">
        <f t="shared" si="89"/>
        <v>100</v>
      </c>
      <c r="DO93" s="16" t="str">
        <f t="shared" si="90"/>
        <v>Fail</v>
      </c>
      <c r="DP93" s="36">
        <f>SUM(SUMIF(Survey!EX93:FD93,{"&gt;0","&lt;0"})*{1,-1})</f>
        <v>0</v>
      </c>
      <c r="DQ93">
        <f t="shared" si="91"/>
        <v>0</v>
      </c>
      <c r="DR93" s="17">
        <f t="shared" si="92"/>
        <v>100</v>
      </c>
    </row>
    <row r="94" spans="1:122">
      <c r="A94">
        <v>94</v>
      </c>
      <c r="B94" t="str">
        <f t="shared" si="0"/>
        <v>Pass</v>
      </c>
      <c r="C94" t="str">
        <f>IF(COUNTBLANK(Survey!B94:FE94)=$C$2, "Pass", "Fail")</f>
        <v>Pass</v>
      </c>
      <c r="D94" t="str">
        <f t="shared" si="47"/>
        <v>Fail</v>
      </c>
      <c r="E94" t="str">
        <f>IF(OR(ISBLANK(Survey!AJ94),COUNTIF(G94:BB94,"Fail")),"Fail","Pass")</f>
        <v>Fail</v>
      </c>
      <c r="G94" s="16" t="str">
        <f t="shared" si="48"/>
        <v>Fail</v>
      </c>
      <c r="H94" s="177">
        <f>COUNTBLANK(Survey!B94:D94)+COUNTBLANK(Survey!G94)+COUNTBLANK(Survey!I94)+COUNTBLANK(Survey!K94:M94)+COUNTBLANK(Survey!P94)+COUNTBLANK(Survey!S94:U94)+COUNTBLANK(Survey!Y94:AA94)+COUNTBLANK(Survey!AD94:AE94)+COUNTBLANK(Survey!AI94:AI94)</f>
        <v>18</v>
      </c>
      <c r="I94" s="16" t="str">
        <f t="shared" si="49"/>
        <v>Fail</v>
      </c>
      <c r="J94" t="b">
        <f>IF(Survey!E94="No",TRUE,FALSE)</f>
        <v>0</v>
      </c>
      <c r="K94" s="34">
        <f>LEN(Survey!E94)</f>
        <v>0</v>
      </c>
      <c r="L94" s="16" t="str">
        <f t="shared" si="50"/>
        <v>Fail</v>
      </c>
      <c r="M94" t="b">
        <f>IF(Survey!F94="No",TRUE,FALSE)</f>
        <v>0</v>
      </c>
      <c r="N94" s="33">
        <f>LEN(Survey!F94)</f>
        <v>0</v>
      </c>
      <c r="O94" s="16" t="str">
        <f t="shared" si="51"/>
        <v>Pass</v>
      </c>
      <c r="P94" s="34">
        <f>MOD((LEN(Survey!H94)+2),11)</f>
        <v>2</v>
      </c>
      <c r="Q94" s="33" t="str">
        <f>IF(Survey!$L94="Prospectus fund", "Yes", "No")</f>
        <v>No</v>
      </c>
      <c r="R94" s="16" t="str">
        <f t="shared" si="52"/>
        <v>Pass</v>
      </c>
      <c r="S94" s="34">
        <f>MOD((LEN(Survey!J94)+2),11)</f>
        <v>2</v>
      </c>
      <c r="T94" s="35" t="b">
        <f>IF(OR(Survey!$M94="ETF",Survey!$M94="ETF, alternative mutual fund",Survey!$M94="Closed-end", Survey!$M94="Split share corp", Survey!$I94="Yes"),TRUE,FALSE)</f>
        <v>0</v>
      </c>
      <c r="U94" s="16" t="str">
        <f>IFERROR(IF(AND(OR(X94=Y94,Y94 = "Either"),NOT(ISBLANK(Survey!K94))),"Pass","Fail"),"Pass")</f>
        <v>Fail</v>
      </c>
      <c r="V94" s="36" cm="1">
        <f t="array" ref="V94">SUM(SUMIF(Survey!BZ94:CS94,{"&gt;0","&lt;0"})*{1,-1})</f>
        <v>0</v>
      </c>
      <c r="W94" s="38" cm="1">
        <f t="array" ref="W94">SUM(SUMIF(Survey!CC94,{"&gt;0","&lt;0"})*{1,-1})+SUM(SUMIF(Survey!CM94,{"&gt;0","&lt;0"})*{1,-1})</f>
        <v>0</v>
      </c>
      <c r="X94" s="38">
        <f>Survey!K94</f>
        <v>0</v>
      </c>
      <c r="Y94" s="37" t="str">
        <f t="shared" si="53"/>
        <v>Either</v>
      </c>
      <c r="Z94" s="16" t="str">
        <f t="shared" si="54"/>
        <v>Fail</v>
      </c>
      <c r="AA94" s="67" cm="1">
        <f t="array" ref="AA94">SUM(SUMIF(Survey!BZ94:CS94,{"&gt;0","&lt;0"})*{1,-1})+SUM(SUMIF(Survey!CU94:DN94,{"&gt;0","&lt;0"})*{1,-1})</f>
        <v>0</v>
      </c>
      <c r="AB94" s="67">
        <f>IFERROR(AA94/(Survey!$AV94),0)</f>
        <v>0</v>
      </c>
      <c r="AC94" s="128" t="b">
        <f>IF(OR(Survey!$M94="Alternative strategy or hedge",Survey!$M94="Other, illiquid",Survey!$L94="Prospectus fund"),TRUE,FALSE)</f>
        <v>0</v>
      </c>
      <c r="AD94" s="128" t="b">
        <f>NOT(ISBLANK(Survey!$M94))</f>
        <v>0</v>
      </c>
      <c r="AE94" s="16" t="str">
        <f t="shared" si="55"/>
        <v>Pass</v>
      </c>
      <c r="AF94" s="38" t="b">
        <f>NOT(ISNUMBER(SEARCH("Other",Survey!$P94)))</f>
        <v>1</v>
      </c>
      <c r="AG94" s="37" t="b">
        <f>NOT(ISBLANK(Survey!$Q94))</f>
        <v>0</v>
      </c>
      <c r="AH94" s="16" t="str">
        <f t="shared" si="56"/>
        <v>Pass</v>
      </c>
      <c r="AI94" s="143">
        <f>COUNTBLANK(Survey!$W94)</f>
        <v>1</v>
      </c>
      <c r="AJ94" s="67">
        <f>IF(AND(Survey!L94&lt;&gt;"Exempt fund",OR(Survey!$M94="ETF",Survey!$M94="ETF, alternative mutual fund",Survey!$M94="Mutual fund",Survey!$M94="Alternative mutual fund",Survey!$M94="Money market")),1,0)</f>
        <v>0</v>
      </c>
      <c r="AK94" s="16" t="str">
        <f t="shared" si="57"/>
        <v>Pass</v>
      </c>
      <c r="AL94" s="38" t="b">
        <f>NOT(ISNUMBER(SEARCH("Yes",Survey!$AA94)))</f>
        <v>1</v>
      </c>
      <c r="AM94" s="37" t="b">
        <f>IF(COUNTBLANK(Survey!$AB94:$AC94)=0,TRUE, FALSE)</f>
        <v>0</v>
      </c>
      <c r="AN94" s="16" t="str">
        <f t="shared" si="58"/>
        <v>Pass</v>
      </c>
      <c r="AO94" s="38" t="b">
        <f>NOT(ISNUMBER(SEARCH("Yes",Survey!$AD94)))</f>
        <v>1</v>
      </c>
      <c r="AP94" s="37" t="b">
        <f>NOT(ISBLANK(Survey!$AF94))</f>
        <v>0</v>
      </c>
      <c r="AQ94" s="16" t="str">
        <f t="shared" si="59"/>
        <v>Pass</v>
      </c>
      <c r="AR94" s="38" t="b">
        <f>NOT(OR(ISNUMBER(SEARCH("Other",Survey!$AF94)),ISNUMBER(SEARCH("Multiple",Survey!$AF94))))</f>
        <v>1</v>
      </c>
      <c r="AS94" s="37" t="b">
        <f>NOT(ISBLANK(Survey!$AG94))</f>
        <v>0</v>
      </c>
      <c r="AT94" s="16" t="str">
        <f t="shared" si="60"/>
        <v>Fail</v>
      </c>
      <c r="AU94" s="143">
        <f>IF(ABS(Survey!$AV94)&gt;0, 1,0)</f>
        <v>0</v>
      </c>
      <c r="AV94" s="143">
        <f>IF(COUNTBLANK(Survey!$AJ94)=0,1,0)</f>
        <v>0</v>
      </c>
      <c r="AW94" s="16" t="str">
        <f t="shared" si="61"/>
        <v>Pass</v>
      </c>
      <c r="AX94" s="143">
        <f>IF(ISBLANK(Survey!$AJ94),0,1)</f>
        <v>0</v>
      </c>
      <c r="AY94" s="165">
        <f>COUNTBLANK(Survey!$AK94)</f>
        <v>1</v>
      </c>
      <c r="AZ94" s="16" t="str">
        <f t="shared" si="62"/>
        <v>Pass</v>
      </c>
      <c r="BA94" s="143">
        <f>IF(OR(Survey!$AK94="Closed",ISBLANK(Survey!$AK94)),0,1)</f>
        <v>0</v>
      </c>
      <c r="BB94" s="165">
        <f>IF(ISBLANK(Survey!$AL94),1,0)</f>
        <v>1</v>
      </c>
      <c r="BC94" s="147" t="str" cm="1">
        <f t="array" ref="BC94">IF(OR(IF(OR($BE94+$BF94 = 2, $BG94=1), FALSE, TRUE), AND($BD94:$BD94 = 0)),"Pass","Fail")</f>
        <v>Pass</v>
      </c>
      <c r="BD94" s="143">
        <f>COUNTBLANK(Survey!$AM94:$AO94)</f>
        <v>3</v>
      </c>
      <c r="BE94" s="143">
        <f>IF(Survey!$I94="Yes",1,0)</f>
        <v>0</v>
      </c>
      <c r="BF94" s="143">
        <f>IF(OR(Survey!$M94="Mutual fund",Survey!$M94="Alternative mutual fund",Survey!$M94="Money market"),1,0)</f>
        <v>0</v>
      </c>
      <c r="BG94" s="148">
        <f>IF(OR(Survey!$M94="ETF",Survey!$M94="ETF, alternative mutual fund"),1,0)</f>
        <v>0</v>
      </c>
      <c r="BH94" s="16" t="str">
        <f t="shared" si="63"/>
        <v>Pass</v>
      </c>
      <c r="BI94" s="38" t="b">
        <f>OR(ISNUMBER(SEARCH("Yes",Survey!$AO94)),ISBLANK(Survey!$AO94))</f>
        <v>1</v>
      </c>
      <c r="BJ94" s="67" t="b">
        <f>NOT(ISBLANK(Survey!$AP94))</f>
        <v>0</v>
      </c>
      <c r="BK94" s="16" t="str">
        <f t="shared" si="64"/>
        <v>Pass</v>
      </c>
      <c r="BL94" s="143">
        <f>IF(Survey!$AW94=0, 0,1)</f>
        <v>0</v>
      </c>
      <c r="BM94" s="67">
        <f>Survey!$AQ94</f>
        <v>0</v>
      </c>
      <c r="BN94" s="67">
        <f>IFERROR((Survey!$AX94-ABS(Survey!$AY94)-ABS(Survey!$BD94))/Survey!$AW94,0)</f>
        <v>0</v>
      </c>
      <c r="BO94" s="67">
        <f>IF(AND($BM94&gt;$BN94-0.2,$BM94&lt;$BN94+0.2,ISBLANK(Survey!$AQ94)=FALSE),0,1)</f>
        <v>1</v>
      </c>
      <c r="BP94" s="165">
        <f>IF(ISBLANK(Survey!$AR94),1,0)</f>
        <v>1</v>
      </c>
      <c r="BQ94" s="16" t="str">
        <f t="shared" si="65"/>
        <v>Pass</v>
      </c>
      <c r="BR94" s="143">
        <f>IF(Survey!$AW94=0, 0,1)</f>
        <v>0</v>
      </c>
      <c r="BS94" s="67">
        <f>IF(AND(Survey!$AS94&gt;=0,Survey!$AS94&lt;=0.2,Survey!$AS94&lt;&gt;""),0,1)</f>
        <v>1</v>
      </c>
      <c r="BT94" s="143">
        <f>IF(ISBLANK(Survey!$AT94),1,0)</f>
        <v>1</v>
      </c>
      <c r="BU94" s="16" t="str">
        <f t="shared" si="66"/>
        <v>Fail</v>
      </c>
      <c r="BV94" s="165">
        <f>Survey!$AU94</f>
        <v>0</v>
      </c>
      <c r="BW94" s="16" t="str">
        <f t="shared" si="67"/>
        <v>Pass</v>
      </c>
      <c r="BX94" s="36">
        <f>Survey!$AV94</f>
        <v>0</v>
      </c>
      <c r="BY94" s="176">
        <f>Survey!$AW94+Survey!$AX94-ABS(Survey!$AY94)+ABS(Survey!$AZ94)-ABS(Survey!$BA94)+ABS(Survey!$BB94)-ABS(Survey!$BC94)-ABS(Survey!$BD94)+Survey!$BE94</f>
        <v>0</v>
      </c>
      <c r="BZ94" s="35">
        <f t="shared" si="68"/>
        <v>0</v>
      </c>
      <c r="CA94" s="17">
        <f t="shared" si="69"/>
        <v>0</v>
      </c>
      <c r="CB94" s="16" t="str">
        <f t="shared" si="70"/>
        <v>Pass</v>
      </c>
      <c r="CC94" s="38" t="b">
        <f>IF(ABS(Survey!$BE94)=0,TRUE,FALSE)</f>
        <v>1</v>
      </c>
      <c r="CD94" s="37" t="b">
        <f>NOT(ISBLANK(Survey!$BF94))</f>
        <v>0</v>
      </c>
      <c r="CE94" t="str">
        <f t="shared" si="71"/>
        <v>Fail</v>
      </c>
      <c r="CF94" s="29">
        <f>Survey!$AV94</f>
        <v>0</v>
      </c>
      <c r="CG94" s="29" cm="1">
        <f t="array" ref="CG94">SUM(SUMIF(Survey!BH94:BO94,{"&gt;0","&lt;0"})*{1,-1})-SUM(SUMIF(Survey!BQ94:BX94,{"&gt;0","&lt;0"})*{1,-1})</f>
        <v>0</v>
      </c>
      <c r="CH94" s="35" t="str">
        <f t="shared" si="72"/>
        <v>No holdings</v>
      </c>
      <c r="CI94">
        <f t="shared" si="73"/>
        <v>0</v>
      </c>
      <c r="CJ94" s="16" t="str">
        <f t="shared" si="74"/>
        <v>Fail</v>
      </c>
      <c r="CK94" s="36">
        <f>Survey!$AV94</f>
        <v>0</v>
      </c>
      <c r="CL94" s="36" cm="1">
        <f t="array" ref="CL94">SUM(SUMIF(Survey!BZ94:CS94,{"&gt;0","&lt;0"})*{1,-1})-SUM(SUMIF(Survey!CU94:DN94,{"&gt;0","&lt;0"})*{1,-1})</f>
        <v>0</v>
      </c>
      <c r="CM94" s="35" t="str">
        <f t="shared" si="75"/>
        <v>No holdings</v>
      </c>
      <c r="CN94" s="17">
        <f t="shared" si="76"/>
        <v>0</v>
      </c>
      <c r="CO94" s="16" t="str">
        <f t="shared" si="77"/>
        <v>Pass</v>
      </c>
      <c r="CP94" s="38" t="b">
        <f>IF(ABS(Survey!$CS94)=0,TRUE,FALSE)</f>
        <v>1</v>
      </c>
      <c r="CQ94" s="37" t="b">
        <f>NOT(ISBLANK(Survey!$CT94))</f>
        <v>0</v>
      </c>
      <c r="CR94" s="16" t="str">
        <f t="shared" si="78"/>
        <v>Pass</v>
      </c>
      <c r="CS94" s="38" t="b">
        <f>IF(ABS(Survey!$DN94)=0,TRUE,FALSE)</f>
        <v>1</v>
      </c>
      <c r="CT94" s="37" t="b">
        <f>NOT(ISBLANK(Survey!$DO94))</f>
        <v>0</v>
      </c>
      <c r="CU94" t="str">
        <f t="shared" si="79"/>
        <v>Pass</v>
      </c>
      <c r="CV94" s="29" cm="1">
        <f t="array" ref="CV94">SUM(SUMIF(Survey!CO94,{"&gt;0","&lt;0"})*{1,-1})+SUM(SUMIF(Survey!DJ94,{"&gt;0","&lt;0"})*{1,-1})</f>
        <v>0</v>
      </c>
      <c r="CW94" s="29">
        <f>SUM(SUMIF(Survey!DQ94:DW94,{"&gt;0","&lt;0"})*{1,-1})+SUM(SUMIF(Survey!DY94:EE94,{"&gt;0","&lt;0"})*{1,-1})</f>
        <v>0</v>
      </c>
      <c r="CX94">
        <f t="shared" si="80"/>
        <v>0</v>
      </c>
      <c r="CY94">
        <f t="shared" si="81"/>
        <v>0</v>
      </c>
      <c r="CZ94" s="16" t="str">
        <f t="shared" si="82"/>
        <v>Pass</v>
      </c>
      <c r="DA94" s="38" t="b">
        <f>IF(ABS(Survey!$DW94)=0,TRUE,FALSE)</f>
        <v>1</v>
      </c>
      <c r="DB94" s="37" t="b">
        <f>NOT(ISBLANK(Survey!DX94))</f>
        <v>0</v>
      </c>
      <c r="DC94" s="16" t="str">
        <f t="shared" si="83"/>
        <v>Pass</v>
      </c>
      <c r="DD94" s="38" t="b">
        <f>IF(ABS(Survey!$EE94)=0,TRUE,FALSE)</f>
        <v>1</v>
      </c>
      <c r="DE94" s="37" t="b">
        <f>NOT(ISBLANK(Survey!$EF94))</f>
        <v>0</v>
      </c>
      <c r="DF94" s="16" t="str">
        <f t="shared" si="84"/>
        <v>Fail</v>
      </c>
      <c r="DG94" s="36">
        <f>SUM(SUMIF(Survey!EL94:EN94,{"&gt;0","&lt;0"})*{1,-1})</f>
        <v>0</v>
      </c>
      <c r="DH94">
        <f t="shared" si="85"/>
        <v>0</v>
      </c>
      <c r="DI94">
        <f t="shared" si="86"/>
        <v>100</v>
      </c>
      <c r="DJ94" s="35" t="b">
        <f>IF(OR(Survey!$M94="ETF",Survey!$M94="ETF, alternative mutual fund",Survey!$M94="Closed-end", Survey!$M94="Split share corp"),TRUE,FALSE)</f>
        <v>0</v>
      </c>
      <c r="DK94" s="16" t="str">
        <f t="shared" si="87"/>
        <v>Fail</v>
      </c>
      <c r="DL94" s="36">
        <f>SUM(SUMIF(Survey!EP94:EV94,{"&gt;0","&lt;0"})*{1,-1})</f>
        <v>0</v>
      </c>
      <c r="DM94">
        <f t="shared" si="88"/>
        <v>0</v>
      </c>
      <c r="DN94" s="17">
        <f t="shared" si="89"/>
        <v>100</v>
      </c>
      <c r="DO94" s="16" t="str">
        <f t="shared" si="90"/>
        <v>Fail</v>
      </c>
      <c r="DP94" s="36">
        <f>SUM(SUMIF(Survey!EX94:FD94,{"&gt;0","&lt;0"})*{1,-1})</f>
        <v>0</v>
      </c>
      <c r="DQ94">
        <f t="shared" si="91"/>
        <v>0</v>
      </c>
      <c r="DR94" s="17">
        <f t="shared" si="92"/>
        <v>100</v>
      </c>
    </row>
    <row r="95" spans="1:122">
      <c r="A95">
        <v>95</v>
      </c>
      <c r="B95" t="str">
        <f t="shared" si="0"/>
        <v>Pass</v>
      </c>
      <c r="C95" t="str">
        <f>IF(COUNTBLANK(Survey!B95:FE95)=$C$2, "Pass", "Fail")</f>
        <v>Pass</v>
      </c>
      <c r="D95" t="str">
        <f t="shared" si="47"/>
        <v>Fail</v>
      </c>
      <c r="E95" t="str">
        <f>IF(OR(ISBLANK(Survey!AJ95),COUNTIF(G95:BB95,"Fail")),"Fail","Pass")</f>
        <v>Fail</v>
      </c>
      <c r="G95" s="16" t="str">
        <f t="shared" si="48"/>
        <v>Fail</v>
      </c>
      <c r="H95" s="177">
        <f>COUNTBLANK(Survey!B95:D95)+COUNTBLANK(Survey!G95)+COUNTBLANK(Survey!I95)+COUNTBLANK(Survey!K95:M95)+COUNTBLANK(Survey!P95)+COUNTBLANK(Survey!S95:U95)+COUNTBLANK(Survey!Y95:AA95)+COUNTBLANK(Survey!AD95:AE95)+COUNTBLANK(Survey!AI95:AI95)</f>
        <v>18</v>
      </c>
      <c r="I95" s="16" t="str">
        <f t="shared" si="49"/>
        <v>Fail</v>
      </c>
      <c r="J95" t="b">
        <f>IF(Survey!E95="No",TRUE,FALSE)</f>
        <v>0</v>
      </c>
      <c r="K95" s="34">
        <f>LEN(Survey!E95)</f>
        <v>0</v>
      </c>
      <c r="L95" s="16" t="str">
        <f t="shared" si="50"/>
        <v>Fail</v>
      </c>
      <c r="M95" t="b">
        <f>IF(Survey!F95="No",TRUE,FALSE)</f>
        <v>0</v>
      </c>
      <c r="N95" s="33">
        <f>LEN(Survey!F95)</f>
        <v>0</v>
      </c>
      <c r="O95" s="16" t="str">
        <f t="shared" si="51"/>
        <v>Pass</v>
      </c>
      <c r="P95" s="34">
        <f>MOD((LEN(Survey!H95)+2),11)</f>
        <v>2</v>
      </c>
      <c r="Q95" s="33" t="str">
        <f>IF(Survey!$L95="Prospectus fund", "Yes", "No")</f>
        <v>No</v>
      </c>
      <c r="R95" s="16" t="str">
        <f t="shared" si="52"/>
        <v>Pass</v>
      </c>
      <c r="S95" s="34">
        <f>MOD((LEN(Survey!J95)+2),11)</f>
        <v>2</v>
      </c>
      <c r="T95" s="35" t="b">
        <f>IF(OR(Survey!$M95="ETF",Survey!$M95="ETF, alternative mutual fund",Survey!$M95="Closed-end", Survey!$M95="Split share corp", Survey!$I95="Yes"),TRUE,FALSE)</f>
        <v>0</v>
      </c>
      <c r="U95" s="16" t="str">
        <f>IFERROR(IF(AND(OR(X95=Y95,Y95 = "Either"),NOT(ISBLANK(Survey!K95))),"Pass","Fail"),"Pass")</f>
        <v>Fail</v>
      </c>
      <c r="V95" s="36" cm="1">
        <f t="array" ref="V95">SUM(SUMIF(Survey!BZ95:CS95,{"&gt;0","&lt;0"})*{1,-1})</f>
        <v>0</v>
      </c>
      <c r="W95" s="38" cm="1">
        <f t="array" ref="W95">SUM(SUMIF(Survey!CC95,{"&gt;0","&lt;0"})*{1,-1})+SUM(SUMIF(Survey!CM95,{"&gt;0","&lt;0"})*{1,-1})</f>
        <v>0</v>
      </c>
      <c r="X95" s="38">
        <f>Survey!K95</f>
        <v>0</v>
      </c>
      <c r="Y95" s="37" t="str">
        <f t="shared" si="53"/>
        <v>Either</v>
      </c>
      <c r="Z95" s="16" t="str">
        <f t="shared" si="54"/>
        <v>Fail</v>
      </c>
      <c r="AA95" s="67" cm="1">
        <f t="array" ref="AA95">SUM(SUMIF(Survey!BZ95:CS95,{"&gt;0","&lt;0"})*{1,-1})+SUM(SUMIF(Survey!CU95:DN95,{"&gt;0","&lt;0"})*{1,-1})</f>
        <v>0</v>
      </c>
      <c r="AB95" s="67">
        <f>IFERROR(AA95/(Survey!$AV95),0)</f>
        <v>0</v>
      </c>
      <c r="AC95" s="128" t="b">
        <f>IF(OR(Survey!$M95="Alternative strategy or hedge",Survey!$M95="Other, illiquid",Survey!$L95="Prospectus fund"),TRUE,FALSE)</f>
        <v>0</v>
      </c>
      <c r="AD95" s="128" t="b">
        <f>NOT(ISBLANK(Survey!$M95))</f>
        <v>0</v>
      </c>
      <c r="AE95" s="16" t="str">
        <f t="shared" si="55"/>
        <v>Pass</v>
      </c>
      <c r="AF95" s="38" t="b">
        <f>NOT(ISNUMBER(SEARCH("Other",Survey!$P95)))</f>
        <v>1</v>
      </c>
      <c r="AG95" s="37" t="b">
        <f>NOT(ISBLANK(Survey!$Q95))</f>
        <v>0</v>
      </c>
      <c r="AH95" s="16" t="str">
        <f t="shared" si="56"/>
        <v>Pass</v>
      </c>
      <c r="AI95" s="143">
        <f>COUNTBLANK(Survey!$W95)</f>
        <v>1</v>
      </c>
      <c r="AJ95" s="67">
        <f>IF(AND(Survey!L95&lt;&gt;"Exempt fund",OR(Survey!$M95="ETF",Survey!$M95="ETF, alternative mutual fund",Survey!$M95="Mutual fund",Survey!$M95="Alternative mutual fund",Survey!$M95="Money market")),1,0)</f>
        <v>0</v>
      </c>
      <c r="AK95" s="16" t="str">
        <f t="shared" si="57"/>
        <v>Pass</v>
      </c>
      <c r="AL95" s="38" t="b">
        <f>NOT(ISNUMBER(SEARCH("Yes",Survey!$AA95)))</f>
        <v>1</v>
      </c>
      <c r="AM95" s="37" t="b">
        <f>IF(COUNTBLANK(Survey!$AB95:$AC95)=0,TRUE, FALSE)</f>
        <v>0</v>
      </c>
      <c r="AN95" s="16" t="str">
        <f t="shared" si="58"/>
        <v>Pass</v>
      </c>
      <c r="AO95" s="38" t="b">
        <f>NOT(ISNUMBER(SEARCH("Yes",Survey!$AD95)))</f>
        <v>1</v>
      </c>
      <c r="AP95" s="37" t="b">
        <f>NOT(ISBLANK(Survey!$AF95))</f>
        <v>0</v>
      </c>
      <c r="AQ95" s="16" t="str">
        <f t="shared" si="59"/>
        <v>Pass</v>
      </c>
      <c r="AR95" s="38" t="b">
        <f>NOT(OR(ISNUMBER(SEARCH("Other",Survey!$AF95)),ISNUMBER(SEARCH("Multiple",Survey!$AF95))))</f>
        <v>1</v>
      </c>
      <c r="AS95" s="37" t="b">
        <f>NOT(ISBLANK(Survey!$AG95))</f>
        <v>0</v>
      </c>
      <c r="AT95" s="16" t="str">
        <f t="shared" si="60"/>
        <v>Fail</v>
      </c>
      <c r="AU95" s="143">
        <f>IF(ABS(Survey!$AV95)&gt;0, 1,0)</f>
        <v>0</v>
      </c>
      <c r="AV95" s="143">
        <f>IF(COUNTBLANK(Survey!$AJ95)=0,1,0)</f>
        <v>0</v>
      </c>
      <c r="AW95" s="16" t="str">
        <f t="shared" si="61"/>
        <v>Pass</v>
      </c>
      <c r="AX95" s="143">
        <f>IF(ISBLANK(Survey!$AJ95),0,1)</f>
        <v>0</v>
      </c>
      <c r="AY95" s="165">
        <f>COUNTBLANK(Survey!$AK95)</f>
        <v>1</v>
      </c>
      <c r="AZ95" s="16" t="str">
        <f t="shared" si="62"/>
        <v>Pass</v>
      </c>
      <c r="BA95" s="143">
        <f>IF(OR(Survey!$AK95="Closed",ISBLANK(Survey!$AK95)),0,1)</f>
        <v>0</v>
      </c>
      <c r="BB95" s="165">
        <f>IF(ISBLANK(Survey!$AL95),1,0)</f>
        <v>1</v>
      </c>
      <c r="BC95" s="147" t="str" cm="1">
        <f t="array" ref="BC95">IF(OR(IF(OR($BE95+$BF95 = 2, $BG95=1), FALSE, TRUE), AND($BD95:$BD95 = 0)),"Pass","Fail")</f>
        <v>Pass</v>
      </c>
      <c r="BD95" s="143">
        <f>COUNTBLANK(Survey!$AM95:$AO95)</f>
        <v>3</v>
      </c>
      <c r="BE95" s="143">
        <f>IF(Survey!$I95="Yes",1,0)</f>
        <v>0</v>
      </c>
      <c r="BF95" s="143">
        <f>IF(OR(Survey!$M95="Mutual fund",Survey!$M95="Alternative mutual fund",Survey!$M95="Money market"),1,0)</f>
        <v>0</v>
      </c>
      <c r="BG95" s="148">
        <f>IF(OR(Survey!$M95="ETF",Survey!$M95="ETF, alternative mutual fund"),1,0)</f>
        <v>0</v>
      </c>
      <c r="BH95" s="16" t="str">
        <f t="shared" si="63"/>
        <v>Pass</v>
      </c>
      <c r="BI95" s="38" t="b">
        <f>OR(ISNUMBER(SEARCH("Yes",Survey!$AO95)),ISBLANK(Survey!$AO95))</f>
        <v>1</v>
      </c>
      <c r="BJ95" s="67" t="b">
        <f>NOT(ISBLANK(Survey!$AP95))</f>
        <v>0</v>
      </c>
      <c r="BK95" s="16" t="str">
        <f t="shared" si="64"/>
        <v>Pass</v>
      </c>
      <c r="BL95" s="143">
        <f>IF(Survey!$AW95=0, 0,1)</f>
        <v>0</v>
      </c>
      <c r="BM95" s="67">
        <f>Survey!$AQ95</f>
        <v>0</v>
      </c>
      <c r="BN95" s="67">
        <f>IFERROR((Survey!$AX95-ABS(Survey!$AY95)-ABS(Survey!$BD95))/Survey!$AW95,0)</f>
        <v>0</v>
      </c>
      <c r="BO95" s="67">
        <f>IF(AND($BM95&gt;$BN95-0.2,$BM95&lt;$BN95+0.2,ISBLANK(Survey!$AQ95)=FALSE),0,1)</f>
        <v>1</v>
      </c>
      <c r="BP95" s="165">
        <f>IF(ISBLANK(Survey!$AR95),1,0)</f>
        <v>1</v>
      </c>
      <c r="BQ95" s="16" t="str">
        <f t="shared" si="65"/>
        <v>Pass</v>
      </c>
      <c r="BR95" s="143">
        <f>IF(Survey!$AW95=0, 0,1)</f>
        <v>0</v>
      </c>
      <c r="BS95" s="67">
        <f>IF(AND(Survey!$AS95&gt;=0,Survey!$AS95&lt;=0.2,Survey!$AS95&lt;&gt;""),0,1)</f>
        <v>1</v>
      </c>
      <c r="BT95" s="143">
        <f>IF(ISBLANK(Survey!$AT95),1,0)</f>
        <v>1</v>
      </c>
      <c r="BU95" s="16" t="str">
        <f t="shared" si="66"/>
        <v>Fail</v>
      </c>
      <c r="BV95" s="165">
        <f>Survey!$AU95</f>
        <v>0</v>
      </c>
      <c r="BW95" s="16" t="str">
        <f t="shared" si="67"/>
        <v>Pass</v>
      </c>
      <c r="BX95" s="36">
        <f>Survey!$AV95</f>
        <v>0</v>
      </c>
      <c r="BY95" s="176">
        <f>Survey!$AW95+Survey!$AX95-ABS(Survey!$AY95)+ABS(Survey!$AZ95)-ABS(Survey!$BA95)+ABS(Survey!$BB95)-ABS(Survey!$BC95)-ABS(Survey!$BD95)+Survey!$BE95</f>
        <v>0</v>
      </c>
      <c r="BZ95" s="35">
        <f t="shared" si="68"/>
        <v>0</v>
      </c>
      <c r="CA95" s="17">
        <f t="shared" si="69"/>
        <v>0</v>
      </c>
      <c r="CB95" s="16" t="str">
        <f t="shared" si="70"/>
        <v>Pass</v>
      </c>
      <c r="CC95" s="38" t="b">
        <f>IF(ABS(Survey!$BE95)=0,TRUE,FALSE)</f>
        <v>1</v>
      </c>
      <c r="CD95" s="37" t="b">
        <f>NOT(ISBLANK(Survey!$BF95))</f>
        <v>0</v>
      </c>
      <c r="CE95" t="str">
        <f t="shared" si="71"/>
        <v>Fail</v>
      </c>
      <c r="CF95" s="29">
        <f>Survey!$AV95</f>
        <v>0</v>
      </c>
      <c r="CG95" s="29" cm="1">
        <f t="array" ref="CG95">SUM(SUMIF(Survey!BH95:BO95,{"&gt;0","&lt;0"})*{1,-1})-SUM(SUMIF(Survey!BQ95:BX95,{"&gt;0","&lt;0"})*{1,-1})</f>
        <v>0</v>
      </c>
      <c r="CH95" s="35" t="str">
        <f t="shared" si="72"/>
        <v>No holdings</v>
      </c>
      <c r="CI95">
        <f t="shared" si="73"/>
        <v>0</v>
      </c>
      <c r="CJ95" s="16" t="str">
        <f t="shared" si="74"/>
        <v>Fail</v>
      </c>
      <c r="CK95" s="36">
        <f>Survey!$AV95</f>
        <v>0</v>
      </c>
      <c r="CL95" s="36" cm="1">
        <f t="array" ref="CL95">SUM(SUMIF(Survey!BZ95:CS95,{"&gt;0","&lt;0"})*{1,-1})-SUM(SUMIF(Survey!CU95:DN95,{"&gt;0","&lt;0"})*{1,-1})</f>
        <v>0</v>
      </c>
      <c r="CM95" s="35" t="str">
        <f t="shared" si="75"/>
        <v>No holdings</v>
      </c>
      <c r="CN95" s="17">
        <f t="shared" si="76"/>
        <v>0</v>
      </c>
      <c r="CO95" s="16" t="str">
        <f t="shared" si="77"/>
        <v>Pass</v>
      </c>
      <c r="CP95" s="38" t="b">
        <f>IF(ABS(Survey!$CS95)=0,TRUE,FALSE)</f>
        <v>1</v>
      </c>
      <c r="CQ95" s="37" t="b">
        <f>NOT(ISBLANK(Survey!$CT95))</f>
        <v>0</v>
      </c>
      <c r="CR95" s="16" t="str">
        <f t="shared" si="78"/>
        <v>Pass</v>
      </c>
      <c r="CS95" s="38" t="b">
        <f>IF(ABS(Survey!$DN95)=0,TRUE,FALSE)</f>
        <v>1</v>
      </c>
      <c r="CT95" s="37" t="b">
        <f>NOT(ISBLANK(Survey!$DO95))</f>
        <v>0</v>
      </c>
      <c r="CU95" t="str">
        <f t="shared" si="79"/>
        <v>Pass</v>
      </c>
      <c r="CV95" s="29" cm="1">
        <f t="array" ref="CV95">SUM(SUMIF(Survey!CO95,{"&gt;0","&lt;0"})*{1,-1})+SUM(SUMIF(Survey!DJ95,{"&gt;0","&lt;0"})*{1,-1})</f>
        <v>0</v>
      </c>
      <c r="CW95" s="29">
        <f>SUM(SUMIF(Survey!DQ95:DW95,{"&gt;0","&lt;0"})*{1,-1})+SUM(SUMIF(Survey!DY95:EE95,{"&gt;0","&lt;0"})*{1,-1})</f>
        <v>0</v>
      </c>
      <c r="CX95">
        <f t="shared" si="80"/>
        <v>0</v>
      </c>
      <c r="CY95">
        <f t="shared" si="81"/>
        <v>0</v>
      </c>
      <c r="CZ95" s="16" t="str">
        <f t="shared" si="82"/>
        <v>Pass</v>
      </c>
      <c r="DA95" s="38" t="b">
        <f>IF(ABS(Survey!$DW95)=0,TRUE,FALSE)</f>
        <v>1</v>
      </c>
      <c r="DB95" s="37" t="b">
        <f>NOT(ISBLANK(Survey!DX95))</f>
        <v>0</v>
      </c>
      <c r="DC95" s="16" t="str">
        <f t="shared" si="83"/>
        <v>Pass</v>
      </c>
      <c r="DD95" s="38" t="b">
        <f>IF(ABS(Survey!$EE95)=0,TRUE,FALSE)</f>
        <v>1</v>
      </c>
      <c r="DE95" s="37" t="b">
        <f>NOT(ISBLANK(Survey!$EF95))</f>
        <v>0</v>
      </c>
      <c r="DF95" s="16" t="str">
        <f t="shared" si="84"/>
        <v>Fail</v>
      </c>
      <c r="DG95" s="36">
        <f>SUM(SUMIF(Survey!EL95:EN95,{"&gt;0","&lt;0"})*{1,-1})</f>
        <v>0</v>
      </c>
      <c r="DH95">
        <f t="shared" si="85"/>
        <v>0</v>
      </c>
      <c r="DI95">
        <f t="shared" si="86"/>
        <v>100</v>
      </c>
      <c r="DJ95" s="35" t="b">
        <f>IF(OR(Survey!$M95="ETF",Survey!$M95="ETF, alternative mutual fund",Survey!$M95="Closed-end", Survey!$M95="Split share corp"),TRUE,FALSE)</f>
        <v>0</v>
      </c>
      <c r="DK95" s="16" t="str">
        <f t="shared" si="87"/>
        <v>Fail</v>
      </c>
      <c r="DL95" s="36">
        <f>SUM(SUMIF(Survey!EP95:EV95,{"&gt;0","&lt;0"})*{1,-1})</f>
        <v>0</v>
      </c>
      <c r="DM95">
        <f t="shared" si="88"/>
        <v>0</v>
      </c>
      <c r="DN95" s="17">
        <f t="shared" si="89"/>
        <v>100</v>
      </c>
      <c r="DO95" s="16" t="str">
        <f t="shared" si="90"/>
        <v>Fail</v>
      </c>
      <c r="DP95" s="36">
        <f>SUM(SUMIF(Survey!EX95:FD95,{"&gt;0","&lt;0"})*{1,-1})</f>
        <v>0</v>
      </c>
      <c r="DQ95">
        <f t="shared" si="91"/>
        <v>0</v>
      </c>
      <c r="DR95" s="17">
        <f t="shared" si="92"/>
        <v>100</v>
      </c>
    </row>
    <row r="96" spans="1:122">
      <c r="A96">
        <v>96</v>
      </c>
      <c r="B96" t="str">
        <f t="shared" si="0"/>
        <v>Pass</v>
      </c>
      <c r="C96" t="str">
        <f>IF(COUNTBLANK(Survey!B96:FE96)=$C$2, "Pass", "Fail")</f>
        <v>Pass</v>
      </c>
      <c r="D96" t="str">
        <f t="shared" si="47"/>
        <v>Fail</v>
      </c>
      <c r="E96" t="str">
        <f>IF(OR(ISBLANK(Survey!AJ96),COUNTIF(G96:BB96,"Fail")),"Fail","Pass")</f>
        <v>Fail</v>
      </c>
      <c r="G96" s="16" t="str">
        <f t="shared" si="48"/>
        <v>Fail</v>
      </c>
      <c r="H96" s="177">
        <f>COUNTBLANK(Survey!B96:D96)+COUNTBLANK(Survey!G96)+COUNTBLANK(Survey!I96)+COUNTBLANK(Survey!K96:M96)+COUNTBLANK(Survey!P96)+COUNTBLANK(Survey!S96:U96)+COUNTBLANK(Survey!Y96:AA96)+COUNTBLANK(Survey!AD96:AE96)+COUNTBLANK(Survey!AI96:AI96)</f>
        <v>18</v>
      </c>
      <c r="I96" s="16" t="str">
        <f t="shared" si="49"/>
        <v>Fail</v>
      </c>
      <c r="J96" t="b">
        <f>IF(Survey!E96="No",TRUE,FALSE)</f>
        <v>0</v>
      </c>
      <c r="K96" s="34">
        <f>LEN(Survey!E96)</f>
        <v>0</v>
      </c>
      <c r="L96" s="16" t="str">
        <f t="shared" si="50"/>
        <v>Fail</v>
      </c>
      <c r="M96" t="b">
        <f>IF(Survey!F96="No",TRUE,FALSE)</f>
        <v>0</v>
      </c>
      <c r="N96" s="33">
        <f>LEN(Survey!F96)</f>
        <v>0</v>
      </c>
      <c r="O96" s="16" t="str">
        <f t="shared" si="51"/>
        <v>Pass</v>
      </c>
      <c r="P96" s="34">
        <f>MOD((LEN(Survey!H96)+2),11)</f>
        <v>2</v>
      </c>
      <c r="Q96" s="33" t="str">
        <f>IF(Survey!$L96="Prospectus fund", "Yes", "No")</f>
        <v>No</v>
      </c>
      <c r="R96" s="16" t="str">
        <f t="shared" si="52"/>
        <v>Pass</v>
      </c>
      <c r="S96" s="34">
        <f>MOD((LEN(Survey!J96)+2),11)</f>
        <v>2</v>
      </c>
      <c r="T96" s="35" t="b">
        <f>IF(OR(Survey!$M96="ETF",Survey!$M96="ETF, alternative mutual fund",Survey!$M96="Closed-end", Survey!$M96="Split share corp", Survey!$I96="Yes"),TRUE,FALSE)</f>
        <v>0</v>
      </c>
      <c r="U96" s="16" t="str">
        <f>IFERROR(IF(AND(OR(X96=Y96,Y96 = "Either"),NOT(ISBLANK(Survey!K96))),"Pass","Fail"),"Pass")</f>
        <v>Fail</v>
      </c>
      <c r="V96" s="36" cm="1">
        <f t="array" ref="V96">SUM(SUMIF(Survey!BZ96:CS96,{"&gt;0","&lt;0"})*{1,-1})</f>
        <v>0</v>
      </c>
      <c r="W96" s="38" cm="1">
        <f t="array" ref="W96">SUM(SUMIF(Survey!CC96,{"&gt;0","&lt;0"})*{1,-1})+SUM(SUMIF(Survey!CM96,{"&gt;0","&lt;0"})*{1,-1})</f>
        <v>0</v>
      </c>
      <c r="X96" s="38">
        <f>Survey!K96</f>
        <v>0</v>
      </c>
      <c r="Y96" s="37" t="str">
        <f t="shared" si="53"/>
        <v>Either</v>
      </c>
      <c r="Z96" s="16" t="str">
        <f t="shared" si="54"/>
        <v>Fail</v>
      </c>
      <c r="AA96" s="67" cm="1">
        <f t="array" ref="AA96">SUM(SUMIF(Survey!BZ96:CS96,{"&gt;0","&lt;0"})*{1,-1})+SUM(SUMIF(Survey!CU96:DN96,{"&gt;0","&lt;0"})*{1,-1})</f>
        <v>0</v>
      </c>
      <c r="AB96" s="67">
        <f>IFERROR(AA96/(Survey!$AV96),0)</f>
        <v>0</v>
      </c>
      <c r="AC96" s="128" t="b">
        <f>IF(OR(Survey!$M96="Alternative strategy or hedge",Survey!$M96="Other, illiquid",Survey!$L96="Prospectus fund"),TRUE,FALSE)</f>
        <v>0</v>
      </c>
      <c r="AD96" s="128" t="b">
        <f>NOT(ISBLANK(Survey!$M96))</f>
        <v>0</v>
      </c>
      <c r="AE96" s="16" t="str">
        <f t="shared" si="55"/>
        <v>Pass</v>
      </c>
      <c r="AF96" s="38" t="b">
        <f>NOT(ISNUMBER(SEARCH("Other",Survey!$P96)))</f>
        <v>1</v>
      </c>
      <c r="AG96" s="37" t="b">
        <f>NOT(ISBLANK(Survey!$Q96))</f>
        <v>0</v>
      </c>
      <c r="AH96" s="16" t="str">
        <f t="shared" si="56"/>
        <v>Pass</v>
      </c>
      <c r="AI96" s="143">
        <f>COUNTBLANK(Survey!$W96)</f>
        <v>1</v>
      </c>
      <c r="AJ96" s="67">
        <f>IF(AND(Survey!L96&lt;&gt;"Exempt fund",OR(Survey!$M96="ETF",Survey!$M96="ETF, alternative mutual fund",Survey!$M96="Mutual fund",Survey!$M96="Alternative mutual fund",Survey!$M96="Money market")),1,0)</f>
        <v>0</v>
      </c>
      <c r="AK96" s="16" t="str">
        <f t="shared" si="57"/>
        <v>Pass</v>
      </c>
      <c r="AL96" s="38" t="b">
        <f>NOT(ISNUMBER(SEARCH("Yes",Survey!$AA96)))</f>
        <v>1</v>
      </c>
      <c r="AM96" s="37" t="b">
        <f>IF(COUNTBLANK(Survey!$AB96:$AC96)=0,TRUE, FALSE)</f>
        <v>0</v>
      </c>
      <c r="AN96" s="16" t="str">
        <f t="shared" si="58"/>
        <v>Pass</v>
      </c>
      <c r="AO96" s="38" t="b">
        <f>NOT(ISNUMBER(SEARCH("Yes",Survey!$AD96)))</f>
        <v>1</v>
      </c>
      <c r="AP96" s="37" t="b">
        <f>NOT(ISBLANK(Survey!$AF96))</f>
        <v>0</v>
      </c>
      <c r="AQ96" s="16" t="str">
        <f t="shared" si="59"/>
        <v>Pass</v>
      </c>
      <c r="AR96" s="38" t="b">
        <f>NOT(OR(ISNUMBER(SEARCH("Other",Survey!$AF96)),ISNUMBER(SEARCH("Multiple",Survey!$AF96))))</f>
        <v>1</v>
      </c>
      <c r="AS96" s="37" t="b">
        <f>NOT(ISBLANK(Survey!$AG96))</f>
        <v>0</v>
      </c>
      <c r="AT96" s="16" t="str">
        <f t="shared" si="60"/>
        <v>Fail</v>
      </c>
      <c r="AU96" s="143">
        <f>IF(ABS(Survey!$AV96)&gt;0, 1,0)</f>
        <v>0</v>
      </c>
      <c r="AV96" s="143">
        <f>IF(COUNTBLANK(Survey!$AJ96)=0,1,0)</f>
        <v>0</v>
      </c>
      <c r="AW96" s="16" t="str">
        <f t="shared" si="61"/>
        <v>Pass</v>
      </c>
      <c r="AX96" s="143">
        <f>IF(ISBLANK(Survey!$AJ96),0,1)</f>
        <v>0</v>
      </c>
      <c r="AY96" s="165">
        <f>COUNTBLANK(Survey!$AK96)</f>
        <v>1</v>
      </c>
      <c r="AZ96" s="16" t="str">
        <f t="shared" si="62"/>
        <v>Pass</v>
      </c>
      <c r="BA96" s="143">
        <f>IF(OR(Survey!$AK96="Closed",ISBLANK(Survey!$AK96)),0,1)</f>
        <v>0</v>
      </c>
      <c r="BB96" s="165">
        <f>IF(ISBLANK(Survey!$AL96),1,0)</f>
        <v>1</v>
      </c>
      <c r="BC96" s="147" t="str" cm="1">
        <f t="array" ref="BC96">IF(OR(IF(OR($BE96+$BF96 = 2, $BG96=1), FALSE, TRUE), AND($BD96:$BD96 = 0)),"Pass","Fail")</f>
        <v>Pass</v>
      </c>
      <c r="BD96" s="143">
        <f>COUNTBLANK(Survey!$AM96:$AO96)</f>
        <v>3</v>
      </c>
      <c r="BE96" s="143">
        <f>IF(Survey!$I96="Yes",1,0)</f>
        <v>0</v>
      </c>
      <c r="BF96" s="143">
        <f>IF(OR(Survey!$M96="Mutual fund",Survey!$M96="Alternative mutual fund",Survey!$M96="Money market"),1,0)</f>
        <v>0</v>
      </c>
      <c r="BG96" s="148">
        <f>IF(OR(Survey!$M96="ETF",Survey!$M96="ETF, alternative mutual fund"),1,0)</f>
        <v>0</v>
      </c>
      <c r="BH96" s="16" t="str">
        <f t="shared" si="63"/>
        <v>Pass</v>
      </c>
      <c r="BI96" s="38" t="b">
        <f>OR(ISNUMBER(SEARCH("Yes",Survey!$AO96)),ISBLANK(Survey!$AO96))</f>
        <v>1</v>
      </c>
      <c r="BJ96" s="67" t="b">
        <f>NOT(ISBLANK(Survey!$AP96))</f>
        <v>0</v>
      </c>
      <c r="BK96" s="16" t="str">
        <f t="shared" si="64"/>
        <v>Pass</v>
      </c>
      <c r="BL96" s="143">
        <f>IF(Survey!$AW96=0, 0,1)</f>
        <v>0</v>
      </c>
      <c r="BM96" s="67">
        <f>Survey!$AQ96</f>
        <v>0</v>
      </c>
      <c r="BN96" s="67">
        <f>IFERROR((Survey!$AX96-ABS(Survey!$AY96)-ABS(Survey!$BD96))/Survey!$AW96,0)</f>
        <v>0</v>
      </c>
      <c r="BO96" s="67">
        <f>IF(AND($BM96&gt;$BN96-0.2,$BM96&lt;$BN96+0.2,ISBLANK(Survey!$AQ96)=FALSE),0,1)</f>
        <v>1</v>
      </c>
      <c r="BP96" s="165">
        <f>IF(ISBLANK(Survey!$AR96),1,0)</f>
        <v>1</v>
      </c>
      <c r="BQ96" s="16" t="str">
        <f t="shared" si="65"/>
        <v>Pass</v>
      </c>
      <c r="BR96" s="143">
        <f>IF(Survey!$AW96=0, 0,1)</f>
        <v>0</v>
      </c>
      <c r="BS96" s="67">
        <f>IF(AND(Survey!$AS96&gt;=0,Survey!$AS96&lt;=0.2,Survey!$AS96&lt;&gt;""),0,1)</f>
        <v>1</v>
      </c>
      <c r="BT96" s="143">
        <f>IF(ISBLANK(Survey!$AT96),1,0)</f>
        <v>1</v>
      </c>
      <c r="BU96" s="16" t="str">
        <f t="shared" si="66"/>
        <v>Fail</v>
      </c>
      <c r="BV96" s="165">
        <f>Survey!$AU96</f>
        <v>0</v>
      </c>
      <c r="BW96" s="16" t="str">
        <f t="shared" si="67"/>
        <v>Pass</v>
      </c>
      <c r="BX96" s="36">
        <f>Survey!$AV96</f>
        <v>0</v>
      </c>
      <c r="BY96" s="176">
        <f>Survey!$AW96+Survey!$AX96-ABS(Survey!$AY96)+ABS(Survey!$AZ96)-ABS(Survey!$BA96)+ABS(Survey!$BB96)-ABS(Survey!$BC96)-ABS(Survey!$BD96)+Survey!$BE96</f>
        <v>0</v>
      </c>
      <c r="BZ96" s="35">
        <f t="shared" si="68"/>
        <v>0</v>
      </c>
      <c r="CA96" s="17">
        <f t="shared" si="69"/>
        <v>0</v>
      </c>
      <c r="CB96" s="16" t="str">
        <f t="shared" si="70"/>
        <v>Pass</v>
      </c>
      <c r="CC96" s="38" t="b">
        <f>IF(ABS(Survey!$BE96)=0,TRUE,FALSE)</f>
        <v>1</v>
      </c>
      <c r="CD96" s="37" t="b">
        <f>NOT(ISBLANK(Survey!$BF96))</f>
        <v>0</v>
      </c>
      <c r="CE96" t="str">
        <f t="shared" si="71"/>
        <v>Fail</v>
      </c>
      <c r="CF96" s="29">
        <f>Survey!$AV96</f>
        <v>0</v>
      </c>
      <c r="CG96" s="29" cm="1">
        <f t="array" ref="CG96">SUM(SUMIF(Survey!BH96:BO96,{"&gt;0","&lt;0"})*{1,-1})-SUM(SUMIF(Survey!BQ96:BX96,{"&gt;0","&lt;0"})*{1,-1})</f>
        <v>0</v>
      </c>
      <c r="CH96" s="35" t="str">
        <f t="shared" si="72"/>
        <v>No holdings</v>
      </c>
      <c r="CI96">
        <f t="shared" si="73"/>
        <v>0</v>
      </c>
      <c r="CJ96" s="16" t="str">
        <f t="shared" si="74"/>
        <v>Fail</v>
      </c>
      <c r="CK96" s="36">
        <f>Survey!$AV96</f>
        <v>0</v>
      </c>
      <c r="CL96" s="36" cm="1">
        <f t="array" ref="CL96">SUM(SUMIF(Survey!BZ96:CS96,{"&gt;0","&lt;0"})*{1,-1})-SUM(SUMIF(Survey!CU96:DN96,{"&gt;0","&lt;0"})*{1,-1})</f>
        <v>0</v>
      </c>
      <c r="CM96" s="35" t="str">
        <f t="shared" si="75"/>
        <v>No holdings</v>
      </c>
      <c r="CN96" s="17">
        <f t="shared" si="76"/>
        <v>0</v>
      </c>
      <c r="CO96" s="16" t="str">
        <f t="shared" si="77"/>
        <v>Pass</v>
      </c>
      <c r="CP96" s="38" t="b">
        <f>IF(ABS(Survey!$CS96)=0,TRUE,FALSE)</f>
        <v>1</v>
      </c>
      <c r="CQ96" s="37" t="b">
        <f>NOT(ISBLANK(Survey!$CT96))</f>
        <v>0</v>
      </c>
      <c r="CR96" s="16" t="str">
        <f t="shared" si="78"/>
        <v>Pass</v>
      </c>
      <c r="CS96" s="38" t="b">
        <f>IF(ABS(Survey!$DN96)=0,TRUE,FALSE)</f>
        <v>1</v>
      </c>
      <c r="CT96" s="37" t="b">
        <f>NOT(ISBLANK(Survey!$DO96))</f>
        <v>0</v>
      </c>
      <c r="CU96" t="str">
        <f t="shared" si="79"/>
        <v>Pass</v>
      </c>
      <c r="CV96" s="29" cm="1">
        <f t="array" ref="CV96">SUM(SUMIF(Survey!CO96,{"&gt;0","&lt;0"})*{1,-1})+SUM(SUMIF(Survey!DJ96,{"&gt;0","&lt;0"})*{1,-1})</f>
        <v>0</v>
      </c>
      <c r="CW96" s="29">
        <f>SUM(SUMIF(Survey!DQ96:DW96,{"&gt;0","&lt;0"})*{1,-1})+SUM(SUMIF(Survey!DY96:EE96,{"&gt;0","&lt;0"})*{1,-1})</f>
        <v>0</v>
      </c>
      <c r="CX96">
        <f t="shared" si="80"/>
        <v>0</v>
      </c>
      <c r="CY96">
        <f t="shared" si="81"/>
        <v>0</v>
      </c>
      <c r="CZ96" s="16" t="str">
        <f t="shared" si="82"/>
        <v>Pass</v>
      </c>
      <c r="DA96" s="38" t="b">
        <f>IF(ABS(Survey!$DW96)=0,TRUE,FALSE)</f>
        <v>1</v>
      </c>
      <c r="DB96" s="37" t="b">
        <f>NOT(ISBLANK(Survey!DX96))</f>
        <v>0</v>
      </c>
      <c r="DC96" s="16" t="str">
        <f t="shared" si="83"/>
        <v>Pass</v>
      </c>
      <c r="DD96" s="38" t="b">
        <f>IF(ABS(Survey!$EE96)=0,TRUE,FALSE)</f>
        <v>1</v>
      </c>
      <c r="DE96" s="37" t="b">
        <f>NOT(ISBLANK(Survey!$EF96))</f>
        <v>0</v>
      </c>
      <c r="DF96" s="16" t="str">
        <f t="shared" si="84"/>
        <v>Fail</v>
      </c>
      <c r="DG96" s="36">
        <f>SUM(SUMIF(Survey!EL96:EN96,{"&gt;0","&lt;0"})*{1,-1})</f>
        <v>0</v>
      </c>
      <c r="DH96">
        <f t="shared" si="85"/>
        <v>0</v>
      </c>
      <c r="DI96">
        <f t="shared" si="86"/>
        <v>100</v>
      </c>
      <c r="DJ96" s="35" t="b">
        <f>IF(OR(Survey!$M96="ETF",Survey!$M96="ETF, alternative mutual fund",Survey!$M96="Closed-end", Survey!$M96="Split share corp"),TRUE,FALSE)</f>
        <v>0</v>
      </c>
      <c r="DK96" s="16" t="str">
        <f t="shared" si="87"/>
        <v>Fail</v>
      </c>
      <c r="DL96" s="36">
        <f>SUM(SUMIF(Survey!EP96:EV96,{"&gt;0","&lt;0"})*{1,-1})</f>
        <v>0</v>
      </c>
      <c r="DM96">
        <f t="shared" si="88"/>
        <v>0</v>
      </c>
      <c r="DN96" s="17">
        <f t="shared" si="89"/>
        <v>100</v>
      </c>
      <c r="DO96" s="16" t="str">
        <f t="shared" si="90"/>
        <v>Fail</v>
      </c>
      <c r="DP96" s="36">
        <f>SUM(SUMIF(Survey!EX96:FD96,{"&gt;0","&lt;0"})*{1,-1})</f>
        <v>0</v>
      </c>
      <c r="DQ96">
        <f t="shared" si="91"/>
        <v>0</v>
      </c>
      <c r="DR96" s="17">
        <f t="shared" si="92"/>
        <v>100</v>
      </c>
    </row>
    <row r="97" spans="1:122">
      <c r="A97">
        <v>97</v>
      </c>
      <c r="B97" t="str">
        <f t="shared" si="0"/>
        <v>Pass</v>
      </c>
      <c r="C97" t="str">
        <f>IF(COUNTBLANK(Survey!B97:FE97)=$C$2, "Pass", "Fail")</f>
        <v>Pass</v>
      </c>
      <c r="D97" t="str">
        <f t="shared" si="47"/>
        <v>Fail</v>
      </c>
      <c r="E97" t="str">
        <f>IF(OR(ISBLANK(Survey!AJ97),COUNTIF(G97:BB97,"Fail")),"Fail","Pass")</f>
        <v>Fail</v>
      </c>
      <c r="G97" s="16" t="str">
        <f t="shared" si="48"/>
        <v>Fail</v>
      </c>
      <c r="H97" s="177">
        <f>COUNTBLANK(Survey!B97:D97)+COUNTBLANK(Survey!G97)+COUNTBLANK(Survey!I97)+COUNTBLANK(Survey!K97:M97)+COUNTBLANK(Survey!P97)+COUNTBLANK(Survey!S97:U97)+COUNTBLANK(Survey!Y97:AA97)+COUNTBLANK(Survey!AD97:AE97)+COUNTBLANK(Survey!AI97:AI97)</f>
        <v>18</v>
      </c>
      <c r="I97" s="16" t="str">
        <f t="shared" si="49"/>
        <v>Fail</v>
      </c>
      <c r="J97" t="b">
        <f>IF(Survey!E97="No",TRUE,FALSE)</f>
        <v>0</v>
      </c>
      <c r="K97" s="34">
        <f>LEN(Survey!E97)</f>
        <v>0</v>
      </c>
      <c r="L97" s="16" t="str">
        <f t="shared" si="50"/>
        <v>Fail</v>
      </c>
      <c r="M97" t="b">
        <f>IF(Survey!F97="No",TRUE,FALSE)</f>
        <v>0</v>
      </c>
      <c r="N97" s="33">
        <f>LEN(Survey!F97)</f>
        <v>0</v>
      </c>
      <c r="O97" s="16" t="str">
        <f t="shared" si="51"/>
        <v>Pass</v>
      </c>
      <c r="P97" s="34">
        <f>MOD((LEN(Survey!H97)+2),11)</f>
        <v>2</v>
      </c>
      <c r="Q97" s="33" t="str">
        <f>IF(Survey!$L97="Prospectus fund", "Yes", "No")</f>
        <v>No</v>
      </c>
      <c r="R97" s="16" t="str">
        <f t="shared" si="52"/>
        <v>Pass</v>
      </c>
      <c r="S97" s="34">
        <f>MOD((LEN(Survey!J97)+2),11)</f>
        <v>2</v>
      </c>
      <c r="T97" s="35" t="b">
        <f>IF(OR(Survey!$M97="ETF",Survey!$M97="ETF, alternative mutual fund",Survey!$M97="Closed-end", Survey!$M97="Split share corp", Survey!$I97="Yes"),TRUE,FALSE)</f>
        <v>0</v>
      </c>
      <c r="U97" s="16" t="str">
        <f>IFERROR(IF(AND(OR(X97=Y97,Y97 = "Either"),NOT(ISBLANK(Survey!K97))),"Pass","Fail"),"Pass")</f>
        <v>Fail</v>
      </c>
      <c r="V97" s="36" cm="1">
        <f t="array" ref="V97">SUM(SUMIF(Survey!BZ97:CS97,{"&gt;0","&lt;0"})*{1,-1})</f>
        <v>0</v>
      </c>
      <c r="W97" s="38" cm="1">
        <f t="array" ref="W97">SUM(SUMIF(Survey!CC97,{"&gt;0","&lt;0"})*{1,-1})+SUM(SUMIF(Survey!CM97,{"&gt;0","&lt;0"})*{1,-1})</f>
        <v>0</v>
      </c>
      <c r="X97" s="38">
        <f>Survey!K97</f>
        <v>0</v>
      </c>
      <c r="Y97" s="37" t="str">
        <f t="shared" si="53"/>
        <v>Either</v>
      </c>
      <c r="Z97" s="16" t="str">
        <f t="shared" si="54"/>
        <v>Fail</v>
      </c>
      <c r="AA97" s="67" cm="1">
        <f t="array" ref="AA97">SUM(SUMIF(Survey!BZ97:CS97,{"&gt;0","&lt;0"})*{1,-1})+SUM(SUMIF(Survey!CU97:DN97,{"&gt;0","&lt;0"})*{1,-1})</f>
        <v>0</v>
      </c>
      <c r="AB97" s="67">
        <f>IFERROR(AA97/(Survey!$AV97),0)</f>
        <v>0</v>
      </c>
      <c r="AC97" s="128" t="b">
        <f>IF(OR(Survey!$M97="Alternative strategy or hedge",Survey!$M97="Other, illiquid",Survey!$L97="Prospectus fund"),TRUE,FALSE)</f>
        <v>0</v>
      </c>
      <c r="AD97" s="128" t="b">
        <f>NOT(ISBLANK(Survey!$M97))</f>
        <v>0</v>
      </c>
      <c r="AE97" s="16" t="str">
        <f t="shared" si="55"/>
        <v>Pass</v>
      </c>
      <c r="AF97" s="38" t="b">
        <f>NOT(ISNUMBER(SEARCH("Other",Survey!$P97)))</f>
        <v>1</v>
      </c>
      <c r="AG97" s="37" t="b">
        <f>NOT(ISBLANK(Survey!$Q97))</f>
        <v>0</v>
      </c>
      <c r="AH97" s="16" t="str">
        <f t="shared" si="56"/>
        <v>Pass</v>
      </c>
      <c r="AI97" s="143">
        <f>COUNTBLANK(Survey!$W97)</f>
        <v>1</v>
      </c>
      <c r="AJ97" s="67">
        <f>IF(AND(Survey!L97&lt;&gt;"Exempt fund",OR(Survey!$M97="ETF",Survey!$M97="ETF, alternative mutual fund",Survey!$M97="Mutual fund",Survey!$M97="Alternative mutual fund",Survey!$M97="Money market")),1,0)</f>
        <v>0</v>
      </c>
      <c r="AK97" s="16" t="str">
        <f t="shared" si="57"/>
        <v>Pass</v>
      </c>
      <c r="AL97" s="38" t="b">
        <f>NOT(ISNUMBER(SEARCH("Yes",Survey!$AA97)))</f>
        <v>1</v>
      </c>
      <c r="AM97" s="37" t="b">
        <f>IF(COUNTBLANK(Survey!$AB97:$AC97)=0,TRUE, FALSE)</f>
        <v>0</v>
      </c>
      <c r="AN97" s="16" t="str">
        <f t="shared" si="58"/>
        <v>Pass</v>
      </c>
      <c r="AO97" s="38" t="b">
        <f>NOT(ISNUMBER(SEARCH("Yes",Survey!$AD97)))</f>
        <v>1</v>
      </c>
      <c r="AP97" s="37" t="b">
        <f>NOT(ISBLANK(Survey!$AF97))</f>
        <v>0</v>
      </c>
      <c r="AQ97" s="16" t="str">
        <f t="shared" si="59"/>
        <v>Pass</v>
      </c>
      <c r="AR97" s="38" t="b">
        <f>NOT(OR(ISNUMBER(SEARCH("Other",Survey!$AF97)),ISNUMBER(SEARCH("Multiple",Survey!$AF97))))</f>
        <v>1</v>
      </c>
      <c r="AS97" s="37" t="b">
        <f>NOT(ISBLANK(Survey!$AG97))</f>
        <v>0</v>
      </c>
      <c r="AT97" s="16" t="str">
        <f t="shared" si="60"/>
        <v>Fail</v>
      </c>
      <c r="AU97" s="143">
        <f>IF(ABS(Survey!$AV97)&gt;0, 1,0)</f>
        <v>0</v>
      </c>
      <c r="AV97" s="143">
        <f>IF(COUNTBLANK(Survey!$AJ97)=0,1,0)</f>
        <v>0</v>
      </c>
      <c r="AW97" s="16" t="str">
        <f t="shared" si="61"/>
        <v>Pass</v>
      </c>
      <c r="AX97" s="143">
        <f>IF(ISBLANK(Survey!$AJ97),0,1)</f>
        <v>0</v>
      </c>
      <c r="AY97" s="165">
        <f>COUNTBLANK(Survey!$AK97)</f>
        <v>1</v>
      </c>
      <c r="AZ97" s="16" t="str">
        <f t="shared" si="62"/>
        <v>Pass</v>
      </c>
      <c r="BA97" s="143">
        <f>IF(OR(Survey!$AK97="Closed",ISBLANK(Survey!$AK97)),0,1)</f>
        <v>0</v>
      </c>
      <c r="BB97" s="165">
        <f>IF(ISBLANK(Survey!$AL97),1,0)</f>
        <v>1</v>
      </c>
      <c r="BC97" s="147" t="str" cm="1">
        <f t="array" ref="BC97">IF(OR(IF(OR($BE97+$BF97 = 2, $BG97=1), FALSE, TRUE), AND($BD97:$BD97 = 0)),"Pass","Fail")</f>
        <v>Pass</v>
      </c>
      <c r="BD97" s="143">
        <f>COUNTBLANK(Survey!$AM97:$AO97)</f>
        <v>3</v>
      </c>
      <c r="BE97" s="143">
        <f>IF(Survey!$I97="Yes",1,0)</f>
        <v>0</v>
      </c>
      <c r="BF97" s="143">
        <f>IF(OR(Survey!$M97="Mutual fund",Survey!$M97="Alternative mutual fund",Survey!$M97="Money market"),1,0)</f>
        <v>0</v>
      </c>
      <c r="BG97" s="148">
        <f>IF(OR(Survey!$M97="ETF",Survey!$M97="ETF, alternative mutual fund"),1,0)</f>
        <v>0</v>
      </c>
      <c r="BH97" s="16" t="str">
        <f t="shared" si="63"/>
        <v>Pass</v>
      </c>
      <c r="BI97" s="38" t="b">
        <f>OR(ISNUMBER(SEARCH("Yes",Survey!$AO97)),ISBLANK(Survey!$AO97))</f>
        <v>1</v>
      </c>
      <c r="BJ97" s="67" t="b">
        <f>NOT(ISBLANK(Survey!$AP97))</f>
        <v>0</v>
      </c>
      <c r="BK97" s="16" t="str">
        <f t="shared" si="64"/>
        <v>Pass</v>
      </c>
      <c r="BL97" s="143">
        <f>IF(Survey!$AW97=0, 0,1)</f>
        <v>0</v>
      </c>
      <c r="BM97" s="67">
        <f>Survey!$AQ97</f>
        <v>0</v>
      </c>
      <c r="BN97" s="67">
        <f>IFERROR((Survey!$AX97-ABS(Survey!$AY97)-ABS(Survey!$BD97))/Survey!$AW97,0)</f>
        <v>0</v>
      </c>
      <c r="BO97" s="67">
        <f>IF(AND($BM97&gt;$BN97-0.2,$BM97&lt;$BN97+0.2,ISBLANK(Survey!$AQ97)=FALSE),0,1)</f>
        <v>1</v>
      </c>
      <c r="BP97" s="165">
        <f>IF(ISBLANK(Survey!$AR97),1,0)</f>
        <v>1</v>
      </c>
      <c r="BQ97" s="16" t="str">
        <f t="shared" si="65"/>
        <v>Pass</v>
      </c>
      <c r="BR97" s="143">
        <f>IF(Survey!$AW97=0, 0,1)</f>
        <v>0</v>
      </c>
      <c r="BS97" s="67">
        <f>IF(AND(Survey!$AS97&gt;=0,Survey!$AS97&lt;=0.2,Survey!$AS97&lt;&gt;""),0,1)</f>
        <v>1</v>
      </c>
      <c r="BT97" s="143">
        <f>IF(ISBLANK(Survey!$AT97),1,0)</f>
        <v>1</v>
      </c>
      <c r="BU97" s="16" t="str">
        <f t="shared" si="66"/>
        <v>Fail</v>
      </c>
      <c r="BV97" s="165">
        <f>Survey!$AU97</f>
        <v>0</v>
      </c>
      <c r="BW97" s="16" t="str">
        <f t="shared" si="67"/>
        <v>Pass</v>
      </c>
      <c r="BX97" s="36">
        <f>Survey!$AV97</f>
        <v>0</v>
      </c>
      <c r="BY97" s="176">
        <f>Survey!$AW97+Survey!$AX97-ABS(Survey!$AY97)+ABS(Survey!$AZ97)-ABS(Survey!$BA97)+ABS(Survey!$BB97)-ABS(Survey!$BC97)-ABS(Survey!$BD97)+Survey!$BE97</f>
        <v>0</v>
      </c>
      <c r="BZ97" s="35">
        <f t="shared" si="68"/>
        <v>0</v>
      </c>
      <c r="CA97" s="17">
        <f t="shared" si="69"/>
        <v>0</v>
      </c>
      <c r="CB97" s="16" t="str">
        <f t="shared" si="70"/>
        <v>Pass</v>
      </c>
      <c r="CC97" s="38" t="b">
        <f>IF(ABS(Survey!$BE97)=0,TRUE,FALSE)</f>
        <v>1</v>
      </c>
      <c r="CD97" s="37" t="b">
        <f>NOT(ISBLANK(Survey!$BF97))</f>
        <v>0</v>
      </c>
      <c r="CE97" t="str">
        <f t="shared" si="71"/>
        <v>Fail</v>
      </c>
      <c r="CF97" s="29">
        <f>Survey!$AV97</f>
        <v>0</v>
      </c>
      <c r="CG97" s="29" cm="1">
        <f t="array" ref="CG97">SUM(SUMIF(Survey!BH97:BO97,{"&gt;0","&lt;0"})*{1,-1})-SUM(SUMIF(Survey!BQ97:BX97,{"&gt;0","&lt;0"})*{1,-1})</f>
        <v>0</v>
      </c>
      <c r="CH97" s="35" t="str">
        <f t="shared" si="72"/>
        <v>No holdings</v>
      </c>
      <c r="CI97">
        <f t="shared" si="73"/>
        <v>0</v>
      </c>
      <c r="CJ97" s="16" t="str">
        <f t="shared" si="74"/>
        <v>Fail</v>
      </c>
      <c r="CK97" s="36">
        <f>Survey!$AV97</f>
        <v>0</v>
      </c>
      <c r="CL97" s="36" cm="1">
        <f t="array" ref="CL97">SUM(SUMIF(Survey!BZ97:CS97,{"&gt;0","&lt;0"})*{1,-1})-SUM(SUMIF(Survey!CU97:DN97,{"&gt;0","&lt;0"})*{1,-1})</f>
        <v>0</v>
      </c>
      <c r="CM97" s="35" t="str">
        <f t="shared" si="75"/>
        <v>No holdings</v>
      </c>
      <c r="CN97" s="17">
        <f t="shared" si="76"/>
        <v>0</v>
      </c>
      <c r="CO97" s="16" t="str">
        <f t="shared" si="77"/>
        <v>Pass</v>
      </c>
      <c r="CP97" s="38" t="b">
        <f>IF(ABS(Survey!$CS97)=0,TRUE,FALSE)</f>
        <v>1</v>
      </c>
      <c r="CQ97" s="37" t="b">
        <f>NOT(ISBLANK(Survey!$CT97))</f>
        <v>0</v>
      </c>
      <c r="CR97" s="16" t="str">
        <f t="shared" si="78"/>
        <v>Pass</v>
      </c>
      <c r="CS97" s="38" t="b">
        <f>IF(ABS(Survey!$DN97)=0,TRUE,FALSE)</f>
        <v>1</v>
      </c>
      <c r="CT97" s="37" t="b">
        <f>NOT(ISBLANK(Survey!$DO97))</f>
        <v>0</v>
      </c>
      <c r="CU97" t="str">
        <f t="shared" si="79"/>
        <v>Pass</v>
      </c>
      <c r="CV97" s="29" cm="1">
        <f t="array" ref="CV97">SUM(SUMIF(Survey!CO97,{"&gt;0","&lt;0"})*{1,-1})+SUM(SUMIF(Survey!DJ97,{"&gt;0","&lt;0"})*{1,-1})</f>
        <v>0</v>
      </c>
      <c r="CW97" s="29">
        <f>SUM(SUMIF(Survey!DQ97:DW97,{"&gt;0","&lt;0"})*{1,-1})+SUM(SUMIF(Survey!DY97:EE97,{"&gt;0","&lt;0"})*{1,-1})</f>
        <v>0</v>
      </c>
      <c r="CX97">
        <f t="shared" si="80"/>
        <v>0</v>
      </c>
      <c r="CY97">
        <f t="shared" si="81"/>
        <v>0</v>
      </c>
      <c r="CZ97" s="16" t="str">
        <f t="shared" si="82"/>
        <v>Pass</v>
      </c>
      <c r="DA97" s="38" t="b">
        <f>IF(ABS(Survey!$DW97)=0,TRUE,FALSE)</f>
        <v>1</v>
      </c>
      <c r="DB97" s="37" t="b">
        <f>NOT(ISBLANK(Survey!DX97))</f>
        <v>0</v>
      </c>
      <c r="DC97" s="16" t="str">
        <f t="shared" si="83"/>
        <v>Pass</v>
      </c>
      <c r="DD97" s="38" t="b">
        <f>IF(ABS(Survey!$EE97)=0,TRUE,FALSE)</f>
        <v>1</v>
      </c>
      <c r="DE97" s="37" t="b">
        <f>NOT(ISBLANK(Survey!$EF97))</f>
        <v>0</v>
      </c>
      <c r="DF97" s="16" t="str">
        <f t="shared" si="84"/>
        <v>Fail</v>
      </c>
      <c r="DG97" s="36">
        <f>SUM(SUMIF(Survey!EL97:EN97,{"&gt;0","&lt;0"})*{1,-1})</f>
        <v>0</v>
      </c>
      <c r="DH97">
        <f t="shared" si="85"/>
        <v>0</v>
      </c>
      <c r="DI97">
        <f t="shared" si="86"/>
        <v>100</v>
      </c>
      <c r="DJ97" s="35" t="b">
        <f>IF(OR(Survey!$M97="ETF",Survey!$M97="ETF, alternative mutual fund",Survey!$M97="Closed-end", Survey!$M97="Split share corp"),TRUE,FALSE)</f>
        <v>0</v>
      </c>
      <c r="DK97" s="16" t="str">
        <f t="shared" si="87"/>
        <v>Fail</v>
      </c>
      <c r="DL97" s="36">
        <f>SUM(SUMIF(Survey!EP97:EV97,{"&gt;0","&lt;0"})*{1,-1})</f>
        <v>0</v>
      </c>
      <c r="DM97">
        <f t="shared" si="88"/>
        <v>0</v>
      </c>
      <c r="DN97" s="17">
        <f t="shared" si="89"/>
        <v>100</v>
      </c>
      <c r="DO97" s="16" t="str">
        <f t="shared" si="90"/>
        <v>Fail</v>
      </c>
      <c r="DP97" s="36">
        <f>SUM(SUMIF(Survey!EX97:FD97,{"&gt;0","&lt;0"})*{1,-1})</f>
        <v>0</v>
      </c>
      <c r="DQ97">
        <f t="shared" si="91"/>
        <v>0</v>
      </c>
      <c r="DR97" s="17">
        <f t="shared" si="92"/>
        <v>100</v>
      </c>
    </row>
    <row r="98" spans="1:122">
      <c r="A98">
        <v>98</v>
      </c>
      <c r="B98" t="str">
        <f t="shared" si="0"/>
        <v>Pass</v>
      </c>
      <c r="C98" t="str">
        <f>IF(COUNTBLANK(Survey!B98:FE98)=$C$2, "Pass", "Fail")</f>
        <v>Pass</v>
      </c>
      <c r="D98" t="str">
        <f t="shared" si="47"/>
        <v>Fail</v>
      </c>
      <c r="E98" t="str">
        <f>IF(OR(ISBLANK(Survey!AJ98),COUNTIF(G98:BB98,"Fail")),"Fail","Pass")</f>
        <v>Fail</v>
      </c>
      <c r="G98" s="16" t="str">
        <f t="shared" si="48"/>
        <v>Fail</v>
      </c>
      <c r="H98" s="177">
        <f>COUNTBLANK(Survey!B98:D98)+COUNTBLANK(Survey!G98)+COUNTBLANK(Survey!I98)+COUNTBLANK(Survey!K98:M98)+COUNTBLANK(Survey!P98)+COUNTBLANK(Survey!S98:U98)+COUNTBLANK(Survey!Y98:AA98)+COUNTBLANK(Survey!AD98:AE98)+COUNTBLANK(Survey!AI98:AI98)</f>
        <v>18</v>
      </c>
      <c r="I98" s="16" t="str">
        <f t="shared" si="49"/>
        <v>Fail</v>
      </c>
      <c r="J98" t="b">
        <f>IF(Survey!E98="No",TRUE,FALSE)</f>
        <v>0</v>
      </c>
      <c r="K98" s="34">
        <f>LEN(Survey!E98)</f>
        <v>0</v>
      </c>
      <c r="L98" s="16" t="str">
        <f t="shared" si="50"/>
        <v>Fail</v>
      </c>
      <c r="M98" t="b">
        <f>IF(Survey!F98="No",TRUE,FALSE)</f>
        <v>0</v>
      </c>
      <c r="N98" s="33">
        <f>LEN(Survey!F98)</f>
        <v>0</v>
      </c>
      <c r="O98" s="16" t="str">
        <f t="shared" si="51"/>
        <v>Pass</v>
      </c>
      <c r="P98" s="34">
        <f>MOD((LEN(Survey!H98)+2),11)</f>
        <v>2</v>
      </c>
      <c r="Q98" s="33" t="str">
        <f>IF(Survey!$L98="Prospectus fund", "Yes", "No")</f>
        <v>No</v>
      </c>
      <c r="R98" s="16" t="str">
        <f t="shared" si="52"/>
        <v>Pass</v>
      </c>
      <c r="S98" s="34">
        <f>MOD((LEN(Survey!J98)+2),11)</f>
        <v>2</v>
      </c>
      <c r="T98" s="35" t="b">
        <f>IF(OR(Survey!$M98="ETF",Survey!$M98="ETF, alternative mutual fund",Survey!$M98="Closed-end", Survey!$M98="Split share corp", Survey!$I98="Yes"),TRUE,FALSE)</f>
        <v>0</v>
      </c>
      <c r="U98" s="16" t="str">
        <f>IFERROR(IF(AND(OR(X98=Y98,Y98 = "Either"),NOT(ISBLANK(Survey!K98))),"Pass","Fail"),"Pass")</f>
        <v>Fail</v>
      </c>
      <c r="V98" s="36" cm="1">
        <f t="array" ref="V98">SUM(SUMIF(Survey!BZ98:CS98,{"&gt;0","&lt;0"})*{1,-1})</f>
        <v>0</v>
      </c>
      <c r="W98" s="38" cm="1">
        <f t="array" ref="W98">SUM(SUMIF(Survey!CC98,{"&gt;0","&lt;0"})*{1,-1})+SUM(SUMIF(Survey!CM98,{"&gt;0","&lt;0"})*{1,-1})</f>
        <v>0</v>
      </c>
      <c r="X98" s="38">
        <f>Survey!K98</f>
        <v>0</v>
      </c>
      <c r="Y98" s="37" t="str">
        <f t="shared" si="53"/>
        <v>Either</v>
      </c>
      <c r="Z98" s="16" t="str">
        <f t="shared" si="54"/>
        <v>Fail</v>
      </c>
      <c r="AA98" s="67" cm="1">
        <f t="array" ref="AA98">SUM(SUMIF(Survey!BZ98:CS98,{"&gt;0","&lt;0"})*{1,-1})+SUM(SUMIF(Survey!CU98:DN98,{"&gt;0","&lt;0"})*{1,-1})</f>
        <v>0</v>
      </c>
      <c r="AB98" s="67">
        <f>IFERROR(AA98/(Survey!$AV98),0)</f>
        <v>0</v>
      </c>
      <c r="AC98" s="128" t="b">
        <f>IF(OR(Survey!$M98="Alternative strategy or hedge",Survey!$M98="Other, illiquid",Survey!$L98="Prospectus fund"),TRUE,FALSE)</f>
        <v>0</v>
      </c>
      <c r="AD98" s="128" t="b">
        <f>NOT(ISBLANK(Survey!$M98))</f>
        <v>0</v>
      </c>
      <c r="AE98" s="16" t="str">
        <f t="shared" si="55"/>
        <v>Pass</v>
      </c>
      <c r="AF98" s="38" t="b">
        <f>NOT(ISNUMBER(SEARCH("Other",Survey!$P98)))</f>
        <v>1</v>
      </c>
      <c r="AG98" s="37" t="b">
        <f>NOT(ISBLANK(Survey!$Q98))</f>
        <v>0</v>
      </c>
      <c r="AH98" s="16" t="str">
        <f t="shared" si="56"/>
        <v>Pass</v>
      </c>
      <c r="AI98" s="143">
        <f>COUNTBLANK(Survey!$W98)</f>
        <v>1</v>
      </c>
      <c r="AJ98" s="67">
        <f>IF(AND(Survey!L98&lt;&gt;"Exempt fund",OR(Survey!$M98="ETF",Survey!$M98="ETF, alternative mutual fund",Survey!$M98="Mutual fund",Survey!$M98="Alternative mutual fund",Survey!$M98="Money market")),1,0)</f>
        <v>0</v>
      </c>
      <c r="AK98" s="16" t="str">
        <f t="shared" si="57"/>
        <v>Pass</v>
      </c>
      <c r="AL98" s="38" t="b">
        <f>NOT(ISNUMBER(SEARCH("Yes",Survey!$AA98)))</f>
        <v>1</v>
      </c>
      <c r="AM98" s="37" t="b">
        <f>IF(COUNTBLANK(Survey!$AB98:$AC98)=0,TRUE, FALSE)</f>
        <v>0</v>
      </c>
      <c r="AN98" s="16" t="str">
        <f t="shared" si="58"/>
        <v>Pass</v>
      </c>
      <c r="AO98" s="38" t="b">
        <f>NOT(ISNUMBER(SEARCH("Yes",Survey!$AD98)))</f>
        <v>1</v>
      </c>
      <c r="AP98" s="37" t="b">
        <f>NOT(ISBLANK(Survey!$AF98))</f>
        <v>0</v>
      </c>
      <c r="AQ98" s="16" t="str">
        <f t="shared" si="59"/>
        <v>Pass</v>
      </c>
      <c r="AR98" s="38" t="b">
        <f>NOT(OR(ISNUMBER(SEARCH("Other",Survey!$AF98)),ISNUMBER(SEARCH("Multiple",Survey!$AF98))))</f>
        <v>1</v>
      </c>
      <c r="AS98" s="37" t="b">
        <f>NOT(ISBLANK(Survey!$AG98))</f>
        <v>0</v>
      </c>
      <c r="AT98" s="16" t="str">
        <f t="shared" si="60"/>
        <v>Fail</v>
      </c>
      <c r="AU98" s="143">
        <f>IF(ABS(Survey!$AV98)&gt;0, 1,0)</f>
        <v>0</v>
      </c>
      <c r="AV98" s="143">
        <f>IF(COUNTBLANK(Survey!$AJ98)=0,1,0)</f>
        <v>0</v>
      </c>
      <c r="AW98" s="16" t="str">
        <f t="shared" si="61"/>
        <v>Pass</v>
      </c>
      <c r="AX98" s="143">
        <f>IF(ISBLANK(Survey!$AJ98),0,1)</f>
        <v>0</v>
      </c>
      <c r="AY98" s="165">
        <f>COUNTBLANK(Survey!$AK98)</f>
        <v>1</v>
      </c>
      <c r="AZ98" s="16" t="str">
        <f t="shared" si="62"/>
        <v>Pass</v>
      </c>
      <c r="BA98" s="143">
        <f>IF(OR(Survey!$AK98="Closed",ISBLANK(Survey!$AK98)),0,1)</f>
        <v>0</v>
      </c>
      <c r="BB98" s="165">
        <f>IF(ISBLANK(Survey!$AL98),1,0)</f>
        <v>1</v>
      </c>
      <c r="BC98" s="147" t="str" cm="1">
        <f t="array" ref="BC98">IF(OR(IF(OR($BE98+$BF98 = 2, $BG98=1), FALSE, TRUE), AND($BD98:$BD98 = 0)),"Pass","Fail")</f>
        <v>Pass</v>
      </c>
      <c r="BD98" s="143">
        <f>COUNTBLANK(Survey!$AM98:$AO98)</f>
        <v>3</v>
      </c>
      <c r="BE98" s="143">
        <f>IF(Survey!$I98="Yes",1,0)</f>
        <v>0</v>
      </c>
      <c r="BF98" s="143">
        <f>IF(OR(Survey!$M98="Mutual fund",Survey!$M98="Alternative mutual fund",Survey!$M98="Money market"),1,0)</f>
        <v>0</v>
      </c>
      <c r="BG98" s="148">
        <f>IF(OR(Survey!$M98="ETF",Survey!$M98="ETF, alternative mutual fund"),1,0)</f>
        <v>0</v>
      </c>
      <c r="BH98" s="16" t="str">
        <f t="shared" si="63"/>
        <v>Pass</v>
      </c>
      <c r="BI98" s="38" t="b">
        <f>OR(ISNUMBER(SEARCH("Yes",Survey!$AO98)),ISBLANK(Survey!$AO98))</f>
        <v>1</v>
      </c>
      <c r="BJ98" s="67" t="b">
        <f>NOT(ISBLANK(Survey!$AP98))</f>
        <v>0</v>
      </c>
      <c r="BK98" s="16" t="str">
        <f t="shared" si="64"/>
        <v>Pass</v>
      </c>
      <c r="BL98" s="143">
        <f>IF(Survey!$AW98=0, 0,1)</f>
        <v>0</v>
      </c>
      <c r="BM98" s="67">
        <f>Survey!$AQ98</f>
        <v>0</v>
      </c>
      <c r="BN98" s="67">
        <f>IFERROR((Survey!$AX98-ABS(Survey!$AY98)-ABS(Survey!$BD98))/Survey!$AW98,0)</f>
        <v>0</v>
      </c>
      <c r="BO98" s="67">
        <f>IF(AND($BM98&gt;$BN98-0.2,$BM98&lt;$BN98+0.2,ISBLANK(Survey!$AQ98)=FALSE),0,1)</f>
        <v>1</v>
      </c>
      <c r="BP98" s="165">
        <f>IF(ISBLANK(Survey!$AR98),1,0)</f>
        <v>1</v>
      </c>
      <c r="BQ98" s="16" t="str">
        <f t="shared" si="65"/>
        <v>Pass</v>
      </c>
      <c r="BR98" s="143">
        <f>IF(Survey!$AW98=0, 0,1)</f>
        <v>0</v>
      </c>
      <c r="BS98" s="67">
        <f>IF(AND(Survey!$AS98&gt;=0,Survey!$AS98&lt;=0.2,Survey!$AS98&lt;&gt;""),0,1)</f>
        <v>1</v>
      </c>
      <c r="BT98" s="143">
        <f>IF(ISBLANK(Survey!$AT98),1,0)</f>
        <v>1</v>
      </c>
      <c r="BU98" s="16" t="str">
        <f t="shared" si="66"/>
        <v>Fail</v>
      </c>
      <c r="BV98" s="165">
        <f>Survey!$AU98</f>
        <v>0</v>
      </c>
      <c r="BW98" s="16" t="str">
        <f t="shared" si="67"/>
        <v>Pass</v>
      </c>
      <c r="BX98" s="36">
        <f>Survey!$AV98</f>
        <v>0</v>
      </c>
      <c r="BY98" s="176">
        <f>Survey!$AW98+Survey!$AX98-ABS(Survey!$AY98)+ABS(Survey!$AZ98)-ABS(Survey!$BA98)+ABS(Survey!$BB98)-ABS(Survey!$BC98)-ABS(Survey!$BD98)+Survey!$BE98</f>
        <v>0</v>
      </c>
      <c r="BZ98" s="35">
        <f t="shared" si="68"/>
        <v>0</v>
      </c>
      <c r="CA98" s="17">
        <f t="shared" si="69"/>
        <v>0</v>
      </c>
      <c r="CB98" s="16" t="str">
        <f t="shared" si="70"/>
        <v>Pass</v>
      </c>
      <c r="CC98" s="38" t="b">
        <f>IF(ABS(Survey!$BE98)=0,TRUE,FALSE)</f>
        <v>1</v>
      </c>
      <c r="CD98" s="37" t="b">
        <f>NOT(ISBLANK(Survey!$BF98))</f>
        <v>0</v>
      </c>
      <c r="CE98" t="str">
        <f t="shared" si="71"/>
        <v>Fail</v>
      </c>
      <c r="CF98" s="29">
        <f>Survey!$AV98</f>
        <v>0</v>
      </c>
      <c r="CG98" s="29" cm="1">
        <f t="array" ref="CG98">SUM(SUMIF(Survey!BH98:BO98,{"&gt;0","&lt;0"})*{1,-1})-SUM(SUMIF(Survey!BQ98:BX98,{"&gt;0","&lt;0"})*{1,-1})</f>
        <v>0</v>
      </c>
      <c r="CH98" s="35" t="str">
        <f t="shared" si="72"/>
        <v>No holdings</v>
      </c>
      <c r="CI98">
        <f t="shared" si="73"/>
        <v>0</v>
      </c>
      <c r="CJ98" s="16" t="str">
        <f t="shared" si="74"/>
        <v>Fail</v>
      </c>
      <c r="CK98" s="36">
        <f>Survey!$AV98</f>
        <v>0</v>
      </c>
      <c r="CL98" s="36" cm="1">
        <f t="array" ref="CL98">SUM(SUMIF(Survey!BZ98:CS98,{"&gt;0","&lt;0"})*{1,-1})-SUM(SUMIF(Survey!CU98:DN98,{"&gt;0","&lt;0"})*{1,-1})</f>
        <v>0</v>
      </c>
      <c r="CM98" s="35" t="str">
        <f t="shared" si="75"/>
        <v>No holdings</v>
      </c>
      <c r="CN98" s="17">
        <f t="shared" si="76"/>
        <v>0</v>
      </c>
      <c r="CO98" s="16" t="str">
        <f t="shared" si="77"/>
        <v>Pass</v>
      </c>
      <c r="CP98" s="38" t="b">
        <f>IF(ABS(Survey!$CS98)=0,TRUE,FALSE)</f>
        <v>1</v>
      </c>
      <c r="CQ98" s="37" t="b">
        <f>NOT(ISBLANK(Survey!$CT98))</f>
        <v>0</v>
      </c>
      <c r="CR98" s="16" t="str">
        <f t="shared" si="78"/>
        <v>Pass</v>
      </c>
      <c r="CS98" s="38" t="b">
        <f>IF(ABS(Survey!$DN98)=0,TRUE,FALSE)</f>
        <v>1</v>
      </c>
      <c r="CT98" s="37" t="b">
        <f>NOT(ISBLANK(Survey!$DO98))</f>
        <v>0</v>
      </c>
      <c r="CU98" t="str">
        <f t="shared" si="79"/>
        <v>Pass</v>
      </c>
      <c r="CV98" s="29" cm="1">
        <f t="array" ref="CV98">SUM(SUMIF(Survey!CO98,{"&gt;0","&lt;0"})*{1,-1})+SUM(SUMIF(Survey!DJ98,{"&gt;0","&lt;0"})*{1,-1})</f>
        <v>0</v>
      </c>
      <c r="CW98" s="29">
        <f>SUM(SUMIF(Survey!DQ98:DW98,{"&gt;0","&lt;0"})*{1,-1})+SUM(SUMIF(Survey!DY98:EE98,{"&gt;0","&lt;0"})*{1,-1})</f>
        <v>0</v>
      </c>
      <c r="CX98">
        <f t="shared" si="80"/>
        <v>0</v>
      </c>
      <c r="CY98">
        <f t="shared" si="81"/>
        <v>0</v>
      </c>
      <c r="CZ98" s="16" t="str">
        <f t="shared" si="82"/>
        <v>Pass</v>
      </c>
      <c r="DA98" s="38" t="b">
        <f>IF(ABS(Survey!$DW98)=0,TRUE,FALSE)</f>
        <v>1</v>
      </c>
      <c r="DB98" s="37" t="b">
        <f>NOT(ISBLANK(Survey!DX98))</f>
        <v>0</v>
      </c>
      <c r="DC98" s="16" t="str">
        <f t="shared" si="83"/>
        <v>Pass</v>
      </c>
      <c r="DD98" s="38" t="b">
        <f>IF(ABS(Survey!$EE98)=0,TRUE,FALSE)</f>
        <v>1</v>
      </c>
      <c r="DE98" s="37" t="b">
        <f>NOT(ISBLANK(Survey!$EF98))</f>
        <v>0</v>
      </c>
      <c r="DF98" s="16" t="str">
        <f t="shared" si="84"/>
        <v>Fail</v>
      </c>
      <c r="DG98" s="36">
        <f>SUM(SUMIF(Survey!EL98:EN98,{"&gt;0","&lt;0"})*{1,-1})</f>
        <v>0</v>
      </c>
      <c r="DH98">
        <f t="shared" si="85"/>
        <v>0</v>
      </c>
      <c r="DI98">
        <f t="shared" si="86"/>
        <v>100</v>
      </c>
      <c r="DJ98" s="35" t="b">
        <f>IF(OR(Survey!$M98="ETF",Survey!$M98="ETF, alternative mutual fund",Survey!$M98="Closed-end", Survey!$M98="Split share corp"),TRUE,FALSE)</f>
        <v>0</v>
      </c>
      <c r="DK98" s="16" t="str">
        <f t="shared" si="87"/>
        <v>Fail</v>
      </c>
      <c r="DL98" s="36">
        <f>SUM(SUMIF(Survey!EP98:EV98,{"&gt;0","&lt;0"})*{1,-1})</f>
        <v>0</v>
      </c>
      <c r="DM98">
        <f t="shared" si="88"/>
        <v>0</v>
      </c>
      <c r="DN98" s="17">
        <f t="shared" si="89"/>
        <v>100</v>
      </c>
      <c r="DO98" s="16" t="str">
        <f t="shared" si="90"/>
        <v>Fail</v>
      </c>
      <c r="DP98" s="36">
        <f>SUM(SUMIF(Survey!EX98:FD98,{"&gt;0","&lt;0"})*{1,-1})</f>
        <v>0</v>
      </c>
      <c r="DQ98">
        <f t="shared" si="91"/>
        <v>0</v>
      </c>
      <c r="DR98" s="17">
        <f t="shared" si="92"/>
        <v>100</v>
      </c>
    </row>
    <row r="99" spans="1:122">
      <c r="A99">
        <v>99</v>
      </c>
      <c r="B99" t="str">
        <f t="shared" si="0"/>
        <v>Pass</v>
      </c>
      <c r="C99" t="str">
        <f>IF(COUNTBLANK(Survey!B99:FE99)=$C$2, "Pass", "Fail")</f>
        <v>Pass</v>
      </c>
      <c r="D99" t="str">
        <f t="shared" si="47"/>
        <v>Fail</v>
      </c>
      <c r="E99" t="str">
        <f>IF(OR(ISBLANK(Survey!AJ99),COUNTIF(G99:BB99,"Fail")),"Fail","Pass")</f>
        <v>Fail</v>
      </c>
      <c r="G99" s="16" t="str">
        <f t="shared" si="48"/>
        <v>Fail</v>
      </c>
      <c r="H99" s="177">
        <f>COUNTBLANK(Survey!B99:D99)+COUNTBLANK(Survey!G99)+COUNTBLANK(Survey!I99)+COUNTBLANK(Survey!K99:M99)+COUNTBLANK(Survey!P99)+COUNTBLANK(Survey!S99:U99)+COUNTBLANK(Survey!Y99:AA99)+COUNTBLANK(Survey!AD99:AE99)+COUNTBLANK(Survey!AI99:AI99)</f>
        <v>18</v>
      </c>
      <c r="I99" s="16" t="str">
        <f t="shared" si="49"/>
        <v>Fail</v>
      </c>
      <c r="J99" t="b">
        <f>IF(Survey!E99="No",TRUE,FALSE)</f>
        <v>0</v>
      </c>
      <c r="K99" s="34">
        <f>LEN(Survey!E99)</f>
        <v>0</v>
      </c>
      <c r="L99" s="16" t="str">
        <f t="shared" si="50"/>
        <v>Fail</v>
      </c>
      <c r="M99" t="b">
        <f>IF(Survey!F99="No",TRUE,FALSE)</f>
        <v>0</v>
      </c>
      <c r="N99" s="33">
        <f>LEN(Survey!F99)</f>
        <v>0</v>
      </c>
      <c r="O99" s="16" t="str">
        <f t="shared" si="51"/>
        <v>Pass</v>
      </c>
      <c r="P99" s="34">
        <f>MOD((LEN(Survey!H99)+2),11)</f>
        <v>2</v>
      </c>
      <c r="Q99" s="33" t="str">
        <f>IF(Survey!$L99="Prospectus fund", "Yes", "No")</f>
        <v>No</v>
      </c>
      <c r="R99" s="16" t="str">
        <f t="shared" si="52"/>
        <v>Pass</v>
      </c>
      <c r="S99" s="34">
        <f>MOD((LEN(Survey!J99)+2),11)</f>
        <v>2</v>
      </c>
      <c r="T99" s="35" t="b">
        <f>IF(OR(Survey!$M99="ETF",Survey!$M99="ETF, alternative mutual fund",Survey!$M99="Closed-end", Survey!$M99="Split share corp", Survey!$I99="Yes"),TRUE,FALSE)</f>
        <v>0</v>
      </c>
      <c r="U99" s="16" t="str">
        <f>IFERROR(IF(AND(OR(X99=Y99,Y99 = "Either"),NOT(ISBLANK(Survey!K99))),"Pass","Fail"),"Pass")</f>
        <v>Fail</v>
      </c>
      <c r="V99" s="36" cm="1">
        <f t="array" ref="V99">SUM(SUMIF(Survey!BZ99:CS99,{"&gt;0","&lt;0"})*{1,-1})</f>
        <v>0</v>
      </c>
      <c r="W99" s="38" cm="1">
        <f t="array" ref="W99">SUM(SUMIF(Survey!CC99,{"&gt;0","&lt;0"})*{1,-1})+SUM(SUMIF(Survey!CM99,{"&gt;0","&lt;0"})*{1,-1})</f>
        <v>0</v>
      </c>
      <c r="X99" s="38">
        <f>Survey!K99</f>
        <v>0</v>
      </c>
      <c r="Y99" s="37" t="str">
        <f t="shared" si="53"/>
        <v>Either</v>
      </c>
      <c r="Z99" s="16" t="str">
        <f t="shared" si="54"/>
        <v>Fail</v>
      </c>
      <c r="AA99" s="67" cm="1">
        <f t="array" ref="AA99">SUM(SUMIF(Survey!BZ99:CS99,{"&gt;0","&lt;0"})*{1,-1})+SUM(SUMIF(Survey!CU99:DN99,{"&gt;0","&lt;0"})*{1,-1})</f>
        <v>0</v>
      </c>
      <c r="AB99" s="67">
        <f>IFERROR(AA99/(Survey!$AV99),0)</f>
        <v>0</v>
      </c>
      <c r="AC99" s="128" t="b">
        <f>IF(OR(Survey!$M99="Alternative strategy or hedge",Survey!$M99="Other, illiquid",Survey!$L99="Prospectus fund"),TRUE,FALSE)</f>
        <v>0</v>
      </c>
      <c r="AD99" s="128" t="b">
        <f>NOT(ISBLANK(Survey!$M99))</f>
        <v>0</v>
      </c>
      <c r="AE99" s="16" t="str">
        <f t="shared" si="55"/>
        <v>Pass</v>
      </c>
      <c r="AF99" s="38" t="b">
        <f>NOT(ISNUMBER(SEARCH("Other",Survey!$P99)))</f>
        <v>1</v>
      </c>
      <c r="AG99" s="37" t="b">
        <f>NOT(ISBLANK(Survey!$Q99))</f>
        <v>0</v>
      </c>
      <c r="AH99" s="16" t="str">
        <f t="shared" si="56"/>
        <v>Pass</v>
      </c>
      <c r="AI99" s="143">
        <f>COUNTBLANK(Survey!$W99)</f>
        <v>1</v>
      </c>
      <c r="AJ99" s="67">
        <f>IF(AND(Survey!L99&lt;&gt;"Exempt fund",OR(Survey!$M99="ETF",Survey!$M99="ETF, alternative mutual fund",Survey!$M99="Mutual fund",Survey!$M99="Alternative mutual fund",Survey!$M99="Money market")),1,0)</f>
        <v>0</v>
      </c>
      <c r="AK99" s="16" t="str">
        <f t="shared" si="57"/>
        <v>Pass</v>
      </c>
      <c r="AL99" s="38" t="b">
        <f>NOT(ISNUMBER(SEARCH("Yes",Survey!$AA99)))</f>
        <v>1</v>
      </c>
      <c r="AM99" s="37" t="b">
        <f>IF(COUNTBLANK(Survey!$AB99:$AC99)=0,TRUE, FALSE)</f>
        <v>0</v>
      </c>
      <c r="AN99" s="16" t="str">
        <f t="shared" si="58"/>
        <v>Pass</v>
      </c>
      <c r="AO99" s="38" t="b">
        <f>NOT(ISNUMBER(SEARCH("Yes",Survey!$AD99)))</f>
        <v>1</v>
      </c>
      <c r="AP99" s="37" t="b">
        <f>NOT(ISBLANK(Survey!$AF99))</f>
        <v>0</v>
      </c>
      <c r="AQ99" s="16" t="str">
        <f t="shared" si="59"/>
        <v>Pass</v>
      </c>
      <c r="AR99" s="38" t="b">
        <f>NOT(OR(ISNUMBER(SEARCH("Other",Survey!$AF99)),ISNUMBER(SEARCH("Multiple",Survey!$AF99))))</f>
        <v>1</v>
      </c>
      <c r="AS99" s="37" t="b">
        <f>NOT(ISBLANK(Survey!$AG99))</f>
        <v>0</v>
      </c>
      <c r="AT99" s="16" t="str">
        <f t="shared" si="60"/>
        <v>Fail</v>
      </c>
      <c r="AU99" s="143">
        <f>IF(ABS(Survey!$AV99)&gt;0, 1,0)</f>
        <v>0</v>
      </c>
      <c r="AV99" s="143">
        <f>IF(COUNTBLANK(Survey!$AJ99)=0,1,0)</f>
        <v>0</v>
      </c>
      <c r="AW99" s="16" t="str">
        <f t="shared" si="61"/>
        <v>Pass</v>
      </c>
      <c r="AX99" s="143">
        <f>IF(ISBLANK(Survey!$AJ99),0,1)</f>
        <v>0</v>
      </c>
      <c r="AY99" s="165">
        <f>COUNTBLANK(Survey!$AK99)</f>
        <v>1</v>
      </c>
      <c r="AZ99" s="16" t="str">
        <f t="shared" si="62"/>
        <v>Pass</v>
      </c>
      <c r="BA99" s="143">
        <f>IF(OR(Survey!$AK99="Closed",ISBLANK(Survey!$AK99)),0,1)</f>
        <v>0</v>
      </c>
      <c r="BB99" s="165">
        <f>IF(ISBLANK(Survey!$AL99),1,0)</f>
        <v>1</v>
      </c>
      <c r="BC99" s="147" t="str" cm="1">
        <f t="array" ref="BC99">IF(OR(IF(OR($BE99+$BF99 = 2, $BG99=1), FALSE, TRUE), AND($BD99:$BD99 = 0)),"Pass","Fail")</f>
        <v>Pass</v>
      </c>
      <c r="BD99" s="143">
        <f>COUNTBLANK(Survey!$AM99:$AO99)</f>
        <v>3</v>
      </c>
      <c r="BE99" s="143">
        <f>IF(Survey!$I99="Yes",1,0)</f>
        <v>0</v>
      </c>
      <c r="BF99" s="143">
        <f>IF(OR(Survey!$M99="Mutual fund",Survey!$M99="Alternative mutual fund",Survey!$M99="Money market"),1,0)</f>
        <v>0</v>
      </c>
      <c r="BG99" s="148">
        <f>IF(OR(Survey!$M99="ETF",Survey!$M99="ETF, alternative mutual fund"),1,0)</f>
        <v>0</v>
      </c>
      <c r="BH99" s="16" t="str">
        <f t="shared" si="63"/>
        <v>Pass</v>
      </c>
      <c r="BI99" s="38" t="b">
        <f>OR(ISNUMBER(SEARCH("Yes",Survey!$AO99)),ISBLANK(Survey!$AO99))</f>
        <v>1</v>
      </c>
      <c r="BJ99" s="67" t="b">
        <f>NOT(ISBLANK(Survey!$AP99))</f>
        <v>0</v>
      </c>
      <c r="BK99" s="16" t="str">
        <f t="shared" si="64"/>
        <v>Pass</v>
      </c>
      <c r="BL99" s="143">
        <f>IF(Survey!$AW99=0, 0,1)</f>
        <v>0</v>
      </c>
      <c r="BM99" s="67">
        <f>Survey!$AQ99</f>
        <v>0</v>
      </c>
      <c r="BN99" s="67">
        <f>IFERROR((Survey!$AX99-ABS(Survey!$AY99)-ABS(Survey!$BD99))/Survey!$AW99,0)</f>
        <v>0</v>
      </c>
      <c r="BO99" s="67">
        <f>IF(AND($BM99&gt;$BN99-0.2,$BM99&lt;$BN99+0.2,ISBLANK(Survey!$AQ99)=FALSE),0,1)</f>
        <v>1</v>
      </c>
      <c r="BP99" s="165">
        <f>IF(ISBLANK(Survey!$AR99),1,0)</f>
        <v>1</v>
      </c>
      <c r="BQ99" s="16" t="str">
        <f t="shared" si="65"/>
        <v>Pass</v>
      </c>
      <c r="BR99" s="143">
        <f>IF(Survey!$AW99=0, 0,1)</f>
        <v>0</v>
      </c>
      <c r="BS99" s="67">
        <f>IF(AND(Survey!$AS99&gt;=0,Survey!$AS99&lt;=0.2,Survey!$AS99&lt;&gt;""),0,1)</f>
        <v>1</v>
      </c>
      <c r="BT99" s="143">
        <f>IF(ISBLANK(Survey!$AT99),1,0)</f>
        <v>1</v>
      </c>
      <c r="BU99" s="16" t="str">
        <f t="shared" si="66"/>
        <v>Fail</v>
      </c>
      <c r="BV99" s="165">
        <f>Survey!$AU99</f>
        <v>0</v>
      </c>
      <c r="BW99" s="16" t="str">
        <f t="shared" si="67"/>
        <v>Pass</v>
      </c>
      <c r="BX99" s="36">
        <f>Survey!$AV99</f>
        <v>0</v>
      </c>
      <c r="BY99" s="176">
        <f>Survey!$AW99+Survey!$AX99-ABS(Survey!$AY99)+ABS(Survey!$AZ99)-ABS(Survey!$BA99)+ABS(Survey!$BB99)-ABS(Survey!$BC99)-ABS(Survey!$BD99)+Survey!$BE99</f>
        <v>0</v>
      </c>
      <c r="BZ99" s="35">
        <f t="shared" si="68"/>
        <v>0</v>
      </c>
      <c r="CA99" s="17">
        <f t="shared" si="69"/>
        <v>0</v>
      </c>
      <c r="CB99" s="16" t="str">
        <f t="shared" si="70"/>
        <v>Pass</v>
      </c>
      <c r="CC99" s="38" t="b">
        <f>IF(ABS(Survey!$BE99)=0,TRUE,FALSE)</f>
        <v>1</v>
      </c>
      <c r="CD99" s="37" t="b">
        <f>NOT(ISBLANK(Survey!$BF99))</f>
        <v>0</v>
      </c>
      <c r="CE99" t="str">
        <f t="shared" si="71"/>
        <v>Fail</v>
      </c>
      <c r="CF99" s="29">
        <f>Survey!$AV99</f>
        <v>0</v>
      </c>
      <c r="CG99" s="29" cm="1">
        <f t="array" ref="CG99">SUM(SUMIF(Survey!BH99:BO99,{"&gt;0","&lt;0"})*{1,-1})-SUM(SUMIF(Survey!BQ99:BX99,{"&gt;0","&lt;0"})*{1,-1})</f>
        <v>0</v>
      </c>
      <c r="CH99" s="35" t="str">
        <f t="shared" si="72"/>
        <v>No holdings</v>
      </c>
      <c r="CI99">
        <f t="shared" si="73"/>
        <v>0</v>
      </c>
      <c r="CJ99" s="16" t="str">
        <f t="shared" si="74"/>
        <v>Fail</v>
      </c>
      <c r="CK99" s="36">
        <f>Survey!$AV99</f>
        <v>0</v>
      </c>
      <c r="CL99" s="36" cm="1">
        <f t="array" ref="CL99">SUM(SUMIF(Survey!BZ99:CS99,{"&gt;0","&lt;0"})*{1,-1})-SUM(SUMIF(Survey!CU99:DN99,{"&gt;0","&lt;0"})*{1,-1})</f>
        <v>0</v>
      </c>
      <c r="CM99" s="35" t="str">
        <f t="shared" si="75"/>
        <v>No holdings</v>
      </c>
      <c r="CN99" s="17">
        <f t="shared" si="76"/>
        <v>0</v>
      </c>
      <c r="CO99" s="16" t="str">
        <f t="shared" si="77"/>
        <v>Pass</v>
      </c>
      <c r="CP99" s="38" t="b">
        <f>IF(ABS(Survey!$CS99)=0,TRUE,FALSE)</f>
        <v>1</v>
      </c>
      <c r="CQ99" s="37" t="b">
        <f>NOT(ISBLANK(Survey!$CT99))</f>
        <v>0</v>
      </c>
      <c r="CR99" s="16" t="str">
        <f t="shared" si="78"/>
        <v>Pass</v>
      </c>
      <c r="CS99" s="38" t="b">
        <f>IF(ABS(Survey!$DN99)=0,TRUE,FALSE)</f>
        <v>1</v>
      </c>
      <c r="CT99" s="37" t="b">
        <f>NOT(ISBLANK(Survey!$DO99))</f>
        <v>0</v>
      </c>
      <c r="CU99" t="str">
        <f t="shared" si="79"/>
        <v>Pass</v>
      </c>
      <c r="CV99" s="29" cm="1">
        <f t="array" ref="CV99">SUM(SUMIF(Survey!CO99,{"&gt;0","&lt;0"})*{1,-1})+SUM(SUMIF(Survey!DJ99,{"&gt;0","&lt;0"})*{1,-1})</f>
        <v>0</v>
      </c>
      <c r="CW99" s="29">
        <f>SUM(SUMIF(Survey!DQ99:DW99,{"&gt;0","&lt;0"})*{1,-1})+SUM(SUMIF(Survey!DY99:EE99,{"&gt;0","&lt;0"})*{1,-1})</f>
        <v>0</v>
      </c>
      <c r="CX99">
        <f t="shared" si="80"/>
        <v>0</v>
      </c>
      <c r="CY99">
        <f t="shared" si="81"/>
        <v>0</v>
      </c>
      <c r="CZ99" s="16" t="str">
        <f t="shared" si="82"/>
        <v>Pass</v>
      </c>
      <c r="DA99" s="38" t="b">
        <f>IF(ABS(Survey!$DW99)=0,TRUE,FALSE)</f>
        <v>1</v>
      </c>
      <c r="DB99" s="37" t="b">
        <f>NOT(ISBLANK(Survey!DX99))</f>
        <v>0</v>
      </c>
      <c r="DC99" s="16" t="str">
        <f t="shared" si="83"/>
        <v>Pass</v>
      </c>
      <c r="DD99" s="38" t="b">
        <f>IF(ABS(Survey!$EE99)=0,TRUE,FALSE)</f>
        <v>1</v>
      </c>
      <c r="DE99" s="37" t="b">
        <f>NOT(ISBLANK(Survey!$EF99))</f>
        <v>0</v>
      </c>
      <c r="DF99" s="16" t="str">
        <f t="shared" si="84"/>
        <v>Fail</v>
      </c>
      <c r="DG99" s="36">
        <f>SUM(SUMIF(Survey!EL99:EN99,{"&gt;0","&lt;0"})*{1,-1})</f>
        <v>0</v>
      </c>
      <c r="DH99">
        <f t="shared" si="85"/>
        <v>0</v>
      </c>
      <c r="DI99">
        <f t="shared" si="86"/>
        <v>100</v>
      </c>
      <c r="DJ99" s="35" t="b">
        <f>IF(OR(Survey!$M99="ETF",Survey!$M99="ETF, alternative mutual fund",Survey!$M99="Closed-end", Survey!$M99="Split share corp"),TRUE,FALSE)</f>
        <v>0</v>
      </c>
      <c r="DK99" s="16" t="str">
        <f t="shared" si="87"/>
        <v>Fail</v>
      </c>
      <c r="DL99" s="36">
        <f>SUM(SUMIF(Survey!EP99:EV99,{"&gt;0","&lt;0"})*{1,-1})</f>
        <v>0</v>
      </c>
      <c r="DM99">
        <f t="shared" si="88"/>
        <v>0</v>
      </c>
      <c r="DN99" s="17">
        <f t="shared" si="89"/>
        <v>100</v>
      </c>
      <c r="DO99" s="16" t="str">
        <f t="shared" si="90"/>
        <v>Fail</v>
      </c>
      <c r="DP99" s="36">
        <f>SUM(SUMIF(Survey!EX99:FD99,{"&gt;0","&lt;0"})*{1,-1})</f>
        <v>0</v>
      </c>
      <c r="DQ99">
        <f t="shared" si="91"/>
        <v>0</v>
      </c>
      <c r="DR99" s="17">
        <f t="shared" si="92"/>
        <v>100</v>
      </c>
    </row>
    <row r="100" spans="1:122">
      <c r="A100">
        <v>100</v>
      </c>
      <c r="B100" t="str">
        <f t="shared" si="0"/>
        <v>Pass</v>
      </c>
      <c r="C100" t="str">
        <f>IF(COUNTBLANK(Survey!B100:FE100)=$C$2, "Pass", "Fail")</f>
        <v>Pass</v>
      </c>
      <c r="D100" t="str">
        <f t="shared" si="47"/>
        <v>Fail</v>
      </c>
      <c r="E100" t="str">
        <f>IF(OR(ISBLANK(Survey!AJ100),COUNTIF(G100:BB100,"Fail")),"Fail","Pass")</f>
        <v>Fail</v>
      </c>
      <c r="G100" s="16" t="str">
        <f t="shared" si="48"/>
        <v>Fail</v>
      </c>
      <c r="H100" s="177">
        <f>COUNTBLANK(Survey!B100:D100)+COUNTBLANK(Survey!G100)+COUNTBLANK(Survey!I100)+COUNTBLANK(Survey!K100:M100)+COUNTBLANK(Survey!P100)+COUNTBLANK(Survey!S100:U100)+COUNTBLANK(Survey!Y100:AA100)+COUNTBLANK(Survey!AD100:AE100)+COUNTBLANK(Survey!AI100:AI100)</f>
        <v>18</v>
      </c>
      <c r="I100" s="16" t="str">
        <f t="shared" si="49"/>
        <v>Fail</v>
      </c>
      <c r="J100" t="b">
        <f>IF(Survey!E100="No",TRUE,FALSE)</f>
        <v>0</v>
      </c>
      <c r="K100" s="34">
        <f>LEN(Survey!E100)</f>
        <v>0</v>
      </c>
      <c r="L100" s="16" t="str">
        <f t="shared" si="50"/>
        <v>Fail</v>
      </c>
      <c r="M100" t="b">
        <f>IF(Survey!F100="No",TRUE,FALSE)</f>
        <v>0</v>
      </c>
      <c r="N100" s="33">
        <f>LEN(Survey!F100)</f>
        <v>0</v>
      </c>
      <c r="O100" s="16" t="str">
        <f t="shared" si="51"/>
        <v>Pass</v>
      </c>
      <c r="P100" s="34">
        <f>MOD((LEN(Survey!H100)+2),11)</f>
        <v>2</v>
      </c>
      <c r="Q100" s="33" t="str">
        <f>IF(Survey!$L100="Prospectus fund", "Yes", "No")</f>
        <v>No</v>
      </c>
      <c r="R100" s="16" t="str">
        <f t="shared" si="52"/>
        <v>Pass</v>
      </c>
      <c r="S100" s="34">
        <f>MOD((LEN(Survey!J100)+2),11)</f>
        <v>2</v>
      </c>
      <c r="T100" s="35" t="b">
        <f>IF(OR(Survey!$M100="ETF",Survey!$M100="ETF, alternative mutual fund",Survey!$M100="Closed-end", Survey!$M100="Split share corp", Survey!$I100="Yes"),TRUE,FALSE)</f>
        <v>0</v>
      </c>
      <c r="U100" s="16" t="str">
        <f>IFERROR(IF(AND(OR(X100=Y100,Y100 = "Either"),NOT(ISBLANK(Survey!K100))),"Pass","Fail"),"Pass")</f>
        <v>Fail</v>
      </c>
      <c r="V100" s="36" cm="1">
        <f t="array" ref="V100">SUM(SUMIF(Survey!BZ100:CS100,{"&gt;0","&lt;0"})*{1,-1})</f>
        <v>0</v>
      </c>
      <c r="W100" s="38" cm="1">
        <f t="array" ref="W100">SUM(SUMIF(Survey!CC100,{"&gt;0","&lt;0"})*{1,-1})+SUM(SUMIF(Survey!CM100,{"&gt;0","&lt;0"})*{1,-1})</f>
        <v>0</v>
      </c>
      <c r="X100" s="38">
        <f>Survey!K100</f>
        <v>0</v>
      </c>
      <c r="Y100" s="37" t="str">
        <f t="shared" si="53"/>
        <v>Either</v>
      </c>
      <c r="Z100" s="16" t="str">
        <f t="shared" si="54"/>
        <v>Fail</v>
      </c>
      <c r="AA100" s="67" cm="1">
        <f t="array" ref="AA100">SUM(SUMIF(Survey!BZ100:CS100,{"&gt;0","&lt;0"})*{1,-1})+SUM(SUMIF(Survey!CU100:DN100,{"&gt;0","&lt;0"})*{1,-1})</f>
        <v>0</v>
      </c>
      <c r="AB100" s="67">
        <f>IFERROR(AA100/(Survey!$AV100),0)</f>
        <v>0</v>
      </c>
      <c r="AC100" s="128" t="b">
        <f>IF(OR(Survey!$M100="Alternative strategy or hedge",Survey!$M100="Other, illiquid",Survey!$L100="Prospectus fund"),TRUE,FALSE)</f>
        <v>0</v>
      </c>
      <c r="AD100" s="128" t="b">
        <f>NOT(ISBLANK(Survey!$M100))</f>
        <v>0</v>
      </c>
      <c r="AE100" s="16" t="str">
        <f t="shared" si="55"/>
        <v>Pass</v>
      </c>
      <c r="AF100" s="38" t="b">
        <f>NOT(ISNUMBER(SEARCH("Other",Survey!$P100)))</f>
        <v>1</v>
      </c>
      <c r="AG100" s="37" t="b">
        <f>NOT(ISBLANK(Survey!$Q100))</f>
        <v>0</v>
      </c>
      <c r="AH100" s="16" t="str">
        <f t="shared" si="56"/>
        <v>Pass</v>
      </c>
      <c r="AI100" s="143">
        <f>COUNTBLANK(Survey!$W100)</f>
        <v>1</v>
      </c>
      <c r="AJ100" s="67">
        <f>IF(AND(Survey!L100&lt;&gt;"Exempt fund",OR(Survey!$M100="ETF",Survey!$M100="ETF, alternative mutual fund",Survey!$M100="Mutual fund",Survey!$M100="Alternative mutual fund",Survey!$M100="Money market")),1,0)</f>
        <v>0</v>
      </c>
      <c r="AK100" s="16" t="str">
        <f t="shared" si="57"/>
        <v>Pass</v>
      </c>
      <c r="AL100" s="38" t="b">
        <f>NOT(ISNUMBER(SEARCH("Yes",Survey!$AA100)))</f>
        <v>1</v>
      </c>
      <c r="AM100" s="37" t="b">
        <f>IF(COUNTBLANK(Survey!$AB100:$AC100)=0,TRUE, FALSE)</f>
        <v>0</v>
      </c>
      <c r="AN100" s="16" t="str">
        <f t="shared" si="58"/>
        <v>Pass</v>
      </c>
      <c r="AO100" s="38" t="b">
        <f>NOT(ISNUMBER(SEARCH("Yes",Survey!$AD100)))</f>
        <v>1</v>
      </c>
      <c r="AP100" s="37" t="b">
        <f>NOT(ISBLANK(Survey!$AF100))</f>
        <v>0</v>
      </c>
      <c r="AQ100" s="16" t="str">
        <f t="shared" si="59"/>
        <v>Pass</v>
      </c>
      <c r="AR100" s="38" t="b">
        <f>NOT(OR(ISNUMBER(SEARCH("Other",Survey!$AF100)),ISNUMBER(SEARCH("Multiple",Survey!$AF100))))</f>
        <v>1</v>
      </c>
      <c r="AS100" s="37" t="b">
        <f>NOT(ISBLANK(Survey!$AG100))</f>
        <v>0</v>
      </c>
      <c r="AT100" s="16" t="str">
        <f t="shared" si="60"/>
        <v>Fail</v>
      </c>
      <c r="AU100" s="143">
        <f>IF(ABS(Survey!$AV100)&gt;0, 1,0)</f>
        <v>0</v>
      </c>
      <c r="AV100" s="143">
        <f>IF(COUNTBLANK(Survey!$AJ100)=0,1,0)</f>
        <v>0</v>
      </c>
      <c r="AW100" s="16" t="str">
        <f t="shared" si="61"/>
        <v>Pass</v>
      </c>
      <c r="AX100" s="143">
        <f>IF(ISBLANK(Survey!$AJ100),0,1)</f>
        <v>0</v>
      </c>
      <c r="AY100" s="165">
        <f>COUNTBLANK(Survey!$AK100)</f>
        <v>1</v>
      </c>
      <c r="AZ100" s="16" t="str">
        <f t="shared" si="62"/>
        <v>Pass</v>
      </c>
      <c r="BA100" s="143">
        <f>IF(OR(Survey!$AK100="Closed",ISBLANK(Survey!$AK100)),0,1)</f>
        <v>0</v>
      </c>
      <c r="BB100" s="165">
        <f>IF(ISBLANK(Survey!$AL100),1,0)</f>
        <v>1</v>
      </c>
      <c r="BC100" s="147" t="str" cm="1">
        <f t="array" ref="BC100">IF(OR(IF(OR($BE100+$BF100 = 2, $BG100=1), FALSE, TRUE), AND($BD100:$BD100 = 0)),"Pass","Fail")</f>
        <v>Pass</v>
      </c>
      <c r="BD100" s="143">
        <f>COUNTBLANK(Survey!$AM100:$AO100)</f>
        <v>3</v>
      </c>
      <c r="BE100" s="143">
        <f>IF(Survey!$I100="Yes",1,0)</f>
        <v>0</v>
      </c>
      <c r="BF100" s="143">
        <f>IF(OR(Survey!$M100="Mutual fund",Survey!$M100="Alternative mutual fund",Survey!$M100="Money market"),1,0)</f>
        <v>0</v>
      </c>
      <c r="BG100" s="148">
        <f>IF(OR(Survey!$M100="ETF",Survey!$M100="ETF, alternative mutual fund"),1,0)</f>
        <v>0</v>
      </c>
      <c r="BH100" s="16" t="str">
        <f t="shared" si="63"/>
        <v>Pass</v>
      </c>
      <c r="BI100" s="38" t="b">
        <f>OR(ISNUMBER(SEARCH("Yes",Survey!$AO100)),ISBLANK(Survey!$AO100))</f>
        <v>1</v>
      </c>
      <c r="BJ100" s="67" t="b">
        <f>NOT(ISBLANK(Survey!$AP100))</f>
        <v>0</v>
      </c>
      <c r="BK100" s="16" t="str">
        <f t="shared" si="64"/>
        <v>Pass</v>
      </c>
      <c r="BL100" s="143">
        <f>IF(Survey!$AW100=0, 0,1)</f>
        <v>0</v>
      </c>
      <c r="BM100" s="67">
        <f>Survey!$AQ100</f>
        <v>0</v>
      </c>
      <c r="BN100" s="67">
        <f>IFERROR((Survey!$AX100-ABS(Survey!$AY100)-ABS(Survey!$BD100))/Survey!$AW100,0)</f>
        <v>0</v>
      </c>
      <c r="BO100" s="67">
        <f>IF(AND($BM100&gt;$BN100-0.2,$BM100&lt;$BN100+0.2,ISBLANK(Survey!$AQ100)=FALSE),0,1)</f>
        <v>1</v>
      </c>
      <c r="BP100" s="165">
        <f>IF(ISBLANK(Survey!$AR100),1,0)</f>
        <v>1</v>
      </c>
      <c r="BQ100" s="16" t="str">
        <f t="shared" si="65"/>
        <v>Pass</v>
      </c>
      <c r="BR100" s="143">
        <f>IF(Survey!$AW100=0, 0,1)</f>
        <v>0</v>
      </c>
      <c r="BS100" s="67">
        <f>IF(AND(Survey!$AS100&gt;=0,Survey!$AS100&lt;=0.2,Survey!$AS100&lt;&gt;""),0,1)</f>
        <v>1</v>
      </c>
      <c r="BT100" s="143">
        <f>IF(ISBLANK(Survey!$AT100),1,0)</f>
        <v>1</v>
      </c>
      <c r="BU100" s="16" t="str">
        <f t="shared" si="66"/>
        <v>Fail</v>
      </c>
      <c r="BV100" s="165">
        <f>Survey!$AU100</f>
        <v>0</v>
      </c>
      <c r="BW100" s="16" t="str">
        <f t="shared" si="67"/>
        <v>Pass</v>
      </c>
      <c r="BX100" s="36">
        <f>Survey!$AV100</f>
        <v>0</v>
      </c>
      <c r="BY100" s="176">
        <f>Survey!$AW100+Survey!$AX100-ABS(Survey!$AY100)+ABS(Survey!$AZ100)-ABS(Survey!$BA100)+ABS(Survey!$BB100)-ABS(Survey!$BC100)-ABS(Survey!$BD100)+Survey!$BE100</f>
        <v>0</v>
      </c>
      <c r="BZ100" s="35">
        <f t="shared" si="68"/>
        <v>0</v>
      </c>
      <c r="CA100" s="17">
        <f t="shared" si="69"/>
        <v>0</v>
      </c>
      <c r="CB100" s="16" t="str">
        <f t="shared" si="70"/>
        <v>Pass</v>
      </c>
      <c r="CC100" s="38" t="b">
        <f>IF(ABS(Survey!$BE100)=0,TRUE,FALSE)</f>
        <v>1</v>
      </c>
      <c r="CD100" s="37" t="b">
        <f>NOT(ISBLANK(Survey!$BF100))</f>
        <v>0</v>
      </c>
      <c r="CE100" t="str">
        <f t="shared" si="71"/>
        <v>Fail</v>
      </c>
      <c r="CF100" s="29">
        <f>Survey!$AV100</f>
        <v>0</v>
      </c>
      <c r="CG100" s="29" cm="1">
        <f t="array" ref="CG100">SUM(SUMIF(Survey!BH100:BO100,{"&gt;0","&lt;0"})*{1,-1})-SUM(SUMIF(Survey!BQ100:BX100,{"&gt;0","&lt;0"})*{1,-1})</f>
        <v>0</v>
      </c>
      <c r="CH100" s="35" t="str">
        <f t="shared" si="72"/>
        <v>No holdings</v>
      </c>
      <c r="CI100">
        <f t="shared" si="73"/>
        <v>0</v>
      </c>
      <c r="CJ100" s="16" t="str">
        <f t="shared" si="74"/>
        <v>Fail</v>
      </c>
      <c r="CK100" s="36">
        <f>Survey!$AV100</f>
        <v>0</v>
      </c>
      <c r="CL100" s="36" cm="1">
        <f t="array" ref="CL100">SUM(SUMIF(Survey!BZ100:CS100,{"&gt;0","&lt;0"})*{1,-1})-SUM(SUMIF(Survey!CU100:DN100,{"&gt;0","&lt;0"})*{1,-1})</f>
        <v>0</v>
      </c>
      <c r="CM100" s="35" t="str">
        <f t="shared" si="75"/>
        <v>No holdings</v>
      </c>
      <c r="CN100" s="17">
        <f t="shared" si="76"/>
        <v>0</v>
      </c>
      <c r="CO100" s="16" t="str">
        <f t="shared" si="77"/>
        <v>Pass</v>
      </c>
      <c r="CP100" s="38" t="b">
        <f>IF(ABS(Survey!$CS100)=0,TRUE,FALSE)</f>
        <v>1</v>
      </c>
      <c r="CQ100" s="37" t="b">
        <f>NOT(ISBLANK(Survey!$CT100))</f>
        <v>0</v>
      </c>
      <c r="CR100" s="16" t="str">
        <f t="shared" si="78"/>
        <v>Pass</v>
      </c>
      <c r="CS100" s="38" t="b">
        <f>IF(ABS(Survey!$DN100)=0,TRUE,FALSE)</f>
        <v>1</v>
      </c>
      <c r="CT100" s="37" t="b">
        <f>NOT(ISBLANK(Survey!$DO100))</f>
        <v>0</v>
      </c>
      <c r="CU100" t="str">
        <f t="shared" si="79"/>
        <v>Pass</v>
      </c>
      <c r="CV100" s="29" cm="1">
        <f t="array" ref="CV100">SUM(SUMIF(Survey!CO100,{"&gt;0","&lt;0"})*{1,-1})+SUM(SUMIF(Survey!DJ100,{"&gt;0","&lt;0"})*{1,-1})</f>
        <v>0</v>
      </c>
      <c r="CW100" s="29">
        <f>SUM(SUMIF(Survey!DQ100:DW100,{"&gt;0","&lt;0"})*{1,-1})+SUM(SUMIF(Survey!DY100:EE100,{"&gt;0","&lt;0"})*{1,-1})</f>
        <v>0</v>
      </c>
      <c r="CX100">
        <f t="shared" si="80"/>
        <v>0</v>
      </c>
      <c r="CY100">
        <f t="shared" si="81"/>
        <v>0</v>
      </c>
      <c r="CZ100" s="16" t="str">
        <f t="shared" si="82"/>
        <v>Pass</v>
      </c>
      <c r="DA100" s="38" t="b">
        <f>IF(ABS(Survey!$DW100)=0,TRUE,FALSE)</f>
        <v>1</v>
      </c>
      <c r="DB100" s="37" t="b">
        <f>NOT(ISBLANK(Survey!DX100))</f>
        <v>0</v>
      </c>
      <c r="DC100" s="16" t="str">
        <f t="shared" si="83"/>
        <v>Pass</v>
      </c>
      <c r="DD100" s="38" t="b">
        <f>IF(ABS(Survey!$EE100)=0,TRUE,FALSE)</f>
        <v>1</v>
      </c>
      <c r="DE100" s="37" t="b">
        <f>NOT(ISBLANK(Survey!$EF100))</f>
        <v>0</v>
      </c>
      <c r="DF100" s="16" t="str">
        <f t="shared" si="84"/>
        <v>Fail</v>
      </c>
      <c r="DG100" s="36">
        <f>SUM(SUMIF(Survey!EL100:EN100,{"&gt;0","&lt;0"})*{1,-1})</f>
        <v>0</v>
      </c>
      <c r="DH100">
        <f t="shared" si="85"/>
        <v>0</v>
      </c>
      <c r="DI100">
        <f t="shared" si="86"/>
        <v>100</v>
      </c>
      <c r="DJ100" s="35" t="b">
        <f>IF(OR(Survey!$M100="ETF",Survey!$M100="ETF, alternative mutual fund",Survey!$M100="Closed-end", Survey!$M100="Split share corp"),TRUE,FALSE)</f>
        <v>0</v>
      </c>
      <c r="DK100" s="16" t="str">
        <f t="shared" si="87"/>
        <v>Fail</v>
      </c>
      <c r="DL100" s="36">
        <f>SUM(SUMIF(Survey!EP100:EV100,{"&gt;0","&lt;0"})*{1,-1})</f>
        <v>0</v>
      </c>
      <c r="DM100">
        <f t="shared" si="88"/>
        <v>0</v>
      </c>
      <c r="DN100" s="17">
        <f t="shared" si="89"/>
        <v>100</v>
      </c>
      <c r="DO100" s="16" t="str">
        <f t="shared" si="90"/>
        <v>Fail</v>
      </c>
      <c r="DP100" s="36">
        <f>SUM(SUMIF(Survey!EX100:FD100,{"&gt;0","&lt;0"})*{1,-1})</f>
        <v>0</v>
      </c>
      <c r="DQ100">
        <f t="shared" si="91"/>
        <v>0</v>
      </c>
      <c r="DR100" s="17">
        <f t="shared" si="92"/>
        <v>100</v>
      </c>
    </row>
    <row r="101" spans="1:122">
      <c r="A101">
        <v>101</v>
      </c>
      <c r="B101" t="str">
        <f t="shared" si="0"/>
        <v>Pass</v>
      </c>
      <c r="C101" t="str">
        <f>IF(COUNTBLANK(Survey!B101:FE101)=$C$2, "Pass", "Fail")</f>
        <v>Pass</v>
      </c>
      <c r="D101" t="str">
        <f t="shared" si="47"/>
        <v>Fail</v>
      </c>
      <c r="E101" t="str">
        <f>IF(OR(ISBLANK(Survey!AJ101),COUNTIF(G101:BB101,"Fail")),"Fail","Pass")</f>
        <v>Fail</v>
      </c>
      <c r="G101" s="16" t="str">
        <f t="shared" si="48"/>
        <v>Fail</v>
      </c>
      <c r="H101" s="177">
        <f>COUNTBLANK(Survey!B101:D101)+COUNTBLANK(Survey!G101)+COUNTBLANK(Survey!I101)+COUNTBLANK(Survey!K101:M101)+COUNTBLANK(Survey!P101)+COUNTBLANK(Survey!S101:U101)+COUNTBLANK(Survey!Y101:AA101)+COUNTBLANK(Survey!AD101:AE101)+COUNTBLANK(Survey!AI101:AI101)</f>
        <v>18</v>
      </c>
      <c r="I101" s="16" t="str">
        <f t="shared" si="49"/>
        <v>Fail</v>
      </c>
      <c r="J101" t="b">
        <f>IF(Survey!E101="No",TRUE,FALSE)</f>
        <v>0</v>
      </c>
      <c r="K101" s="34">
        <f>LEN(Survey!E101)</f>
        <v>0</v>
      </c>
      <c r="L101" s="16" t="str">
        <f t="shared" si="50"/>
        <v>Fail</v>
      </c>
      <c r="M101" t="b">
        <f>IF(Survey!F101="No",TRUE,FALSE)</f>
        <v>0</v>
      </c>
      <c r="N101" s="33">
        <f>LEN(Survey!F101)</f>
        <v>0</v>
      </c>
      <c r="O101" s="16" t="str">
        <f t="shared" si="51"/>
        <v>Pass</v>
      </c>
      <c r="P101" s="34">
        <f>MOD((LEN(Survey!H101)+2),11)</f>
        <v>2</v>
      </c>
      <c r="Q101" s="33" t="str">
        <f>IF(Survey!$L101="Prospectus fund", "Yes", "No")</f>
        <v>No</v>
      </c>
      <c r="R101" s="16" t="str">
        <f t="shared" si="52"/>
        <v>Pass</v>
      </c>
      <c r="S101" s="34">
        <f>MOD((LEN(Survey!J101)+2),11)</f>
        <v>2</v>
      </c>
      <c r="T101" s="35" t="b">
        <f>IF(OR(Survey!$M101="ETF",Survey!$M101="ETF, alternative mutual fund",Survey!$M101="Closed-end", Survey!$M101="Split share corp", Survey!$I101="Yes"),TRUE,FALSE)</f>
        <v>0</v>
      </c>
      <c r="U101" s="16" t="str">
        <f>IFERROR(IF(AND(OR(X101=Y101,Y101 = "Either"),NOT(ISBLANK(Survey!K101))),"Pass","Fail"),"Pass")</f>
        <v>Fail</v>
      </c>
      <c r="V101" s="36" cm="1">
        <f t="array" ref="V101">SUM(SUMIF(Survey!BZ101:CS101,{"&gt;0","&lt;0"})*{1,-1})</f>
        <v>0</v>
      </c>
      <c r="W101" s="38" cm="1">
        <f t="array" ref="W101">SUM(SUMIF(Survey!CC101,{"&gt;0","&lt;0"})*{1,-1})+SUM(SUMIF(Survey!CM101,{"&gt;0","&lt;0"})*{1,-1})</f>
        <v>0</v>
      </c>
      <c r="X101" s="38">
        <f>Survey!K101</f>
        <v>0</v>
      </c>
      <c r="Y101" s="37" t="str">
        <f t="shared" si="53"/>
        <v>Either</v>
      </c>
      <c r="Z101" s="16" t="str">
        <f t="shared" si="54"/>
        <v>Fail</v>
      </c>
      <c r="AA101" s="67" cm="1">
        <f t="array" ref="AA101">SUM(SUMIF(Survey!BZ101:CS101,{"&gt;0","&lt;0"})*{1,-1})+SUM(SUMIF(Survey!CU101:DN101,{"&gt;0","&lt;0"})*{1,-1})</f>
        <v>0</v>
      </c>
      <c r="AB101" s="67">
        <f>IFERROR(AA101/(Survey!$AV101),0)</f>
        <v>0</v>
      </c>
      <c r="AC101" s="128" t="b">
        <f>IF(OR(Survey!$M101="Alternative strategy or hedge",Survey!$M101="Other, illiquid",Survey!$L101="Prospectus fund"),TRUE,FALSE)</f>
        <v>0</v>
      </c>
      <c r="AD101" s="128" t="b">
        <f>NOT(ISBLANK(Survey!$M101))</f>
        <v>0</v>
      </c>
      <c r="AE101" s="16" t="str">
        <f t="shared" si="55"/>
        <v>Pass</v>
      </c>
      <c r="AF101" s="38" t="b">
        <f>NOT(ISNUMBER(SEARCH("Other",Survey!$P101)))</f>
        <v>1</v>
      </c>
      <c r="AG101" s="37" t="b">
        <f>NOT(ISBLANK(Survey!$Q101))</f>
        <v>0</v>
      </c>
      <c r="AH101" s="16" t="str">
        <f t="shared" si="56"/>
        <v>Pass</v>
      </c>
      <c r="AI101" s="143">
        <f>COUNTBLANK(Survey!$W101)</f>
        <v>1</v>
      </c>
      <c r="AJ101" s="67">
        <f>IF(AND(Survey!L101&lt;&gt;"Exempt fund",OR(Survey!$M101="ETF",Survey!$M101="ETF, alternative mutual fund",Survey!$M101="Mutual fund",Survey!$M101="Alternative mutual fund",Survey!$M101="Money market")),1,0)</f>
        <v>0</v>
      </c>
      <c r="AK101" s="16" t="str">
        <f t="shared" si="57"/>
        <v>Pass</v>
      </c>
      <c r="AL101" s="38" t="b">
        <f>NOT(ISNUMBER(SEARCH("Yes",Survey!$AA101)))</f>
        <v>1</v>
      </c>
      <c r="AM101" s="37" t="b">
        <f>IF(COUNTBLANK(Survey!$AB101:$AC101)=0,TRUE, FALSE)</f>
        <v>0</v>
      </c>
      <c r="AN101" s="16" t="str">
        <f t="shared" si="58"/>
        <v>Pass</v>
      </c>
      <c r="AO101" s="38" t="b">
        <f>NOT(ISNUMBER(SEARCH("Yes",Survey!$AD101)))</f>
        <v>1</v>
      </c>
      <c r="AP101" s="37" t="b">
        <f>NOT(ISBLANK(Survey!$AF101))</f>
        <v>0</v>
      </c>
      <c r="AQ101" s="16" t="str">
        <f t="shared" si="59"/>
        <v>Pass</v>
      </c>
      <c r="AR101" s="38" t="b">
        <f>NOT(OR(ISNUMBER(SEARCH("Other",Survey!$AF101)),ISNUMBER(SEARCH("Multiple",Survey!$AF101))))</f>
        <v>1</v>
      </c>
      <c r="AS101" s="37" t="b">
        <f>NOT(ISBLANK(Survey!$AG101))</f>
        <v>0</v>
      </c>
      <c r="AT101" s="16" t="str">
        <f t="shared" si="60"/>
        <v>Fail</v>
      </c>
      <c r="AU101" s="143">
        <f>IF(ABS(Survey!$AV101)&gt;0, 1,0)</f>
        <v>0</v>
      </c>
      <c r="AV101" s="143">
        <f>IF(COUNTBLANK(Survey!$AJ101)=0,1,0)</f>
        <v>0</v>
      </c>
      <c r="AW101" s="16" t="str">
        <f t="shared" si="61"/>
        <v>Pass</v>
      </c>
      <c r="AX101" s="143">
        <f>IF(ISBLANK(Survey!$AJ101),0,1)</f>
        <v>0</v>
      </c>
      <c r="AY101" s="165">
        <f>COUNTBLANK(Survey!$AK101)</f>
        <v>1</v>
      </c>
      <c r="AZ101" s="16" t="str">
        <f t="shared" si="62"/>
        <v>Pass</v>
      </c>
      <c r="BA101" s="143">
        <f>IF(OR(Survey!$AK101="Closed",ISBLANK(Survey!$AK101)),0,1)</f>
        <v>0</v>
      </c>
      <c r="BB101" s="165">
        <f>IF(ISBLANK(Survey!$AL101),1,0)</f>
        <v>1</v>
      </c>
      <c r="BC101" s="147" t="str" cm="1">
        <f t="array" ref="BC101">IF(OR(IF(OR($BE101+$BF101 = 2, $BG101=1), FALSE, TRUE), AND($BD101:$BD101 = 0)),"Pass","Fail")</f>
        <v>Pass</v>
      </c>
      <c r="BD101" s="143">
        <f>COUNTBLANK(Survey!$AM101:$AO101)</f>
        <v>3</v>
      </c>
      <c r="BE101" s="143">
        <f>IF(Survey!$I101="Yes",1,0)</f>
        <v>0</v>
      </c>
      <c r="BF101" s="143">
        <f>IF(OR(Survey!$M101="Mutual fund",Survey!$M101="Alternative mutual fund",Survey!$M101="Money market"),1,0)</f>
        <v>0</v>
      </c>
      <c r="BG101" s="148">
        <f>IF(OR(Survey!$M101="ETF",Survey!$M101="ETF, alternative mutual fund"),1,0)</f>
        <v>0</v>
      </c>
      <c r="BH101" s="16" t="str">
        <f t="shared" si="63"/>
        <v>Pass</v>
      </c>
      <c r="BI101" s="38" t="b">
        <f>OR(ISNUMBER(SEARCH("Yes",Survey!$AO101)),ISBLANK(Survey!$AO101))</f>
        <v>1</v>
      </c>
      <c r="BJ101" s="67" t="b">
        <f>NOT(ISBLANK(Survey!$AP101))</f>
        <v>0</v>
      </c>
      <c r="BK101" s="16" t="str">
        <f t="shared" si="64"/>
        <v>Pass</v>
      </c>
      <c r="BL101" s="143">
        <f>IF(Survey!$AW101=0, 0,1)</f>
        <v>0</v>
      </c>
      <c r="BM101" s="67">
        <f>Survey!$AQ101</f>
        <v>0</v>
      </c>
      <c r="BN101" s="67">
        <f>IFERROR((Survey!$AX101-ABS(Survey!$AY101)-ABS(Survey!$BD101))/Survey!$AW101,0)</f>
        <v>0</v>
      </c>
      <c r="BO101" s="67">
        <f>IF(AND($BM101&gt;$BN101-0.2,$BM101&lt;$BN101+0.2,ISBLANK(Survey!$AQ101)=FALSE),0,1)</f>
        <v>1</v>
      </c>
      <c r="BP101" s="165">
        <f>IF(ISBLANK(Survey!$AR101),1,0)</f>
        <v>1</v>
      </c>
      <c r="BQ101" s="16" t="str">
        <f t="shared" si="65"/>
        <v>Pass</v>
      </c>
      <c r="BR101" s="143">
        <f>IF(Survey!$AW101=0, 0,1)</f>
        <v>0</v>
      </c>
      <c r="BS101" s="67">
        <f>IF(AND(Survey!$AS101&gt;=0,Survey!$AS101&lt;=0.2,Survey!$AS101&lt;&gt;""),0,1)</f>
        <v>1</v>
      </c>
      <c r="BT101" s="143">
        <f>IF(ISBLANK(Survey!$AT101),1,0)</f>
        <v>1</v>
      </c>
      <c r="BU101" s="16" t="str">
        <f t="shared" si="66"/>
        <v>Fail</v>
      </c>
      <c r="BV101" s="165">
        <f>Survey!$AU101</f>
        <v>0</v>
      </c>
      <c r="BW101" s="16" t="str">
        <f t="shared" si="67"/>
        <v>Pass</v>
      </c>
      <c r="BX101" s="36">
        <f>Survey!$AV101</f>
        <v>0</v>
      </c>
      <c r="BY101" s="176">
        <f>Survey!$AW101+Survey!$AX101-ABS(Survey!$AY101)+ABS(Survey!$AZ101)-ABS(Survey!$BA101)+ABS(Survey!$BB101)-ABS(Survey!$BC101)-ABS(Survey!$BD101)+Survey!$BE101</f>
        <v>0</v>
      </c>
      <c r="BZ101" s="35">
        <f t="shared" si="68"/>
        <v>0</v>
      </c>
      <c r="CA101" s="17">
        <f t="shared" si="69"/>
        <v>0</v>
      </c>
      <c r="CB101" s="16" t="str">
        <f t="shared" si="70"/>
        <v>Pass</v>
      </c>
      <c r="CC101" s="38" t="b">
        <f>IF(ABS(Survey!$BE101)=0,TRUE,FALSE)</f>
        <v>1</v>
      </c>
      <c r="CD101" s="37" t="b">
        <f>NOT(ISBLANK(Survey!$BF101))</f>
        <v>0</v>
      </c>
      <c r="CE101" t="str">
        <f t="shared" si="71"/>
        <v>Fail</v>
      </c>
      <c r="CF101" s="29">
        <f>Survey!$AV101</f>
        <v>0</v>
      </c>
      <c r="CG101" s="29" cm="1">
        <f t="array" ref="CG101">SUM(SUMIF(Survey!BH101:BO101,{"&gt;0","&lt;0"})*{1,-1})-SUM(SUMIF(Survey!BQ101:BX101,{"&gt;0","&lt;0"})*{1,-1})</f>
        <v>0</v>
      </c>
      <c r="CH101" s="35" t="str">
        <f t="shared" si="72"/>
        <v>No holdings</v>
      </c>
      <c r="CI101">
        <f t="shared" si="73"/>
        <v>0</v>
      </c>
      <c r="CJ101" s="16" t="str">
        <f t="shared" si="74"/>
        <v>Fail</v>
      </c>
      <c r="CK101" s="36">
        <f>Survey!$AV101</f>
        <v>0</v>
      </c>
      <c r="CL101" s="36" cm="1">
        <f t="array" ref="CL101">SUM(SUMIF(Survey!BZ101:CS101,{"&gt;0","&lt;0"})*{1,-1})-SUM(SUMIF(Survey!CU101:DN101,{"&gt;0","&lt;0"})*{1,-1})</f>
        <v>0</v>
      </c>
      <c r="CM101" s="35" t="str">
        <f t="shared" si="75"/>
        <v>No holdings</v>
      </c>
      <c r="CN101" s="17">
        <f t="shared" si="76"/>
        <v>0</v>
      </c>
      <c r="CO101" s="16" t="str">
        <f t="shared" si="77"/>
        <v>Pass</v>
      </c>
      <c r="CP101" s="38" t="b">
        <f>IF(ABS(Survey!$CS101)=0,TRUE,FALSE)</f>
        <v>1</v>
      </c>
      <c r="CQ101" s="37" t="b">
        <f>NOT(ISBLANK(Survey!$CT101))</f>
        <v>0</v>
      </c>
      <c r="CR101" s="16" t="str">
        <f t="shared" si="78"/>
        <v>Pass</v>
      </c>
      <c r="CS101" s="38" t="b">
        <f>IF(ABS(Survey!$DN101)=0,TRUE,FALSE)</f>
        <v>1</v>
      </c>
      <c r="CT101" s="37" t="b">
        <f>NOT(ISBLANK(Survey!$DO101))</f>
        <v>0</v>
      </c>
      <c r="CU101" t="str">
        <f t="shared" si="79"/>
        <v>Pass</v>
      </c>
      <c r="CV101" s="29" cm="1">
        <f t="array" ref="CV101">SUM(SUMIF(Survey!CO101,{"&gt;0","&lt;0"})*{1,-1})+SUM(SUMIF(Survey!DJ101,{"&gt;0","&lt;0"})*{1,-1})</f>
        <v>0</v>
      </c>
      <c r="CW101" s="29">
        <f>SUM(SUMIF(Survey!DQ101:DW101,{"&gt;0","&lt;0"})*{1,-1})+SUM(SUMIF(Survey!DY101:EE101,{"&gt;0","&lt;0"})*{1,-1})</f>
        <v>0</v>
      </c>
      <c r="CX101">
        <f t="shared" si="80"/>
        <v>0</v>
      </c>
      <c r="CY101">
        <f t="shared" si="81"/>
        <v>0</v>
      </c>
      <c r="CZ101" s="16" t="str">
        <f t="shared" si="82"/>
        <v>Pass</v>
      </c>
      <c r="DA101" s="38" t="b">
        <f>IF(ABS(Survey!$DW101)=0,TRUE,FALSE)</f>
        <v>1</v>
      </c>
      <c r="DB101" s="37" t="b">
        <f>NOT(ISBLANK(Survey!DX101))</f>
        <v>0</v>
      </c>
      <c r="DC101" s="16" t="str">
        <f t="shared" si="83"/>
        <v>Pass</v>
      </c>
      <c r="DD101" s="38" t="b">
        <f>IF(ABS(Survey!$EE101)=0,TRUE,FALSE)</f>
        <v>1</v>
      </c>
      <c r="DE101" s="37" t="b">
        <f>NOT(ISBLANK(Survey!$EF101))</f>
        <v>0</v>
      </c>
      <c r="DF101" s="16" t="str">
        <f t="shared" si="84"/>
        <v>Fail</v>
      </c>
      <c r="DG101" s="36">
        <f>SUM(SUMIF(Survey!EL101:EN101,{"&gt;0","&lt;0"})*{1,-1})</f>
        <v>0</v>
      </c>
      <c r="DH101">
        <f t="shared" si="85"/>
        <v>0</v>
      </c>
      <c r="DI101">
        <f t="shared" si="86"/>
        <v>100</v>
      </c>
      <c r="DJ101" s="35" t="b">
        <f>IF(OR(Survey!$M101="ETF",Survey!$M101="ETF, alternative mutual fund",Survey!$M101="Closed-end", Survey!$M101="Split share corp"),TRUE,FALSE)</f>
        <v>0</v>
      </c>
      <c r="DK101" s="16" t="str">
        <f t="shared" si="87"/>
        <v>Fail</v>
      </c>
      <c r="DL101" s="36">
        <f>SUM(SUMIF(Survey!EP101:EV101,{"&gt;0","&lt;0"})*{1,-1})</f>
        <v>0</v>
      </c>
      <c r="DM101">
        <f t="shared" si="88"/>
        <v>0</v>
      </c>
      <c r="DN101" s="17">
        <f t="shared" si="89"/>
        <v>100</v>
      </c>
      <c r="DO101" s="16" t="str">
        <f t="shared" si="90"/>
        <v>Fail</v>
      </c>
      <c r="DP101" s="36">
        <f>SUM(SUMIF(Survey!EX101:FD101,{"&gt;0","&lt;0"})*{1,-1})</f>
        <v>0</v>
      </c>
      <c r="DQ101">
        <f t="shared" si="91"/>
        <v>0</v>
      </c>
      <c r="DR101" s="17">
        <f t="shared" si="92"/>
        <v>100</v>
      </c>
    </row>
    <row r="102" spans="1:122">
      <c r="A102">
        <v>102</v>
      </c>
      <c r="B102" t="str">
        <f t="shared" si="0"/>
        <v>Pass</v>
      </c>
      <c r="C102" t="str">
        <f>IF(COUNTBLANK(Survey!B102:FE102)=$C$2, "Pass", "Fail")</f>
        <v>Pass</v>
      </c>
      <c r="D102" t="str">
        <f t="shared" si="47"/>
        <v>Fail</v>
      </c>
      <c r="E102" t="str">
        <f>IF(OR(ISBLANK(Survey!AJ102),COUNTIF(G102:BB102,"Fail")),"Fail","Pass")</f>
        <v>Fail</v>
      </c>
      <c r="G102" s="16" t="str">
        <f t="shared" si="48"/>
        <v>Fail</v>
      </c>
      <c r="H102" s="177">
        <f>COUNTBLANK(Survey!B102:D102)+COUNTBLANK(Survey!G102)+COUNTBLANK(Survey!I102)+COUNTBLANK(Survey!K102:M102)+COUNTBLANK(Survey!P102)+COUNTBLANK(Survey!S102:U102)+COUNTBLANK(Survey!Y102:AA102)+COUNTBLANK(Survey!AD102:AE102)+COUNTBLANK(Survey!AI102:AI102)</f>
        <v>18</v>
      </c>
      <c r="I102" s="16" t="str">
        <f t="shared" si="49"/>
        <v>Fail</v>
      </c>
      <c r="J102" t="b">
        <f>IF(Survey!E102="No",TRUE,FALSE)</f>
        <v>0</v>
      </c>
      <c r="K102" s="34">
        <f>LEN(Survey!E102)</f>
        <v>0</v>
      </c>
      <c r="L102" s="16" t="str">
        <f t="shared" si="50"/>
        <v>Fail</v>
      </c>
      <c r="M102" t="b">
        <f>IF(Survey!F102="No",TRUE,FALSE)</f>
        <v>0</v>
      </c>
      <c r="N102" s="33">
        <f>LEN(Survey!F102)</f>
        <v>0</v>
      </c>
      <c r="O102" s="16" t="str">
        <f t="shared" si="51"/>
        <v>Pass</v>
      </c>
      <c r="P102" s="34">
        <f>MOD((LEN(Survey!H102)+2),11)</f>
        <v>2</v>
      </c>
      <c r="Q102" s="33" t="str">
        <f>IF(Survey!$L102="Prospectus fund", "Yes", "No")</f>
        <v>No</v>
      </c>
      <c r="R102" s="16" t="str">
        <f t="shared" si="52"/>
        <v>Pass</v>
      </c>
      <c r="S102" s="34">
        <f>MOD((LEN(Survey!J102)+2),11)</f>
        <v>2</v>
      </c>
      <c r="T102" s="35" t="b">
        <f>IF(OR(Survey!$M102="ETF",Survey!$M102="ETF, alternative mutual fund",Survey!$M102="Closed-end", Survey!$M102="Split share corp", Survey!$I102="Yes"),TRUE,FALSE)</f>
        <v>0</v>
      </c>
      <c r="U102" s="16" t="str">
        <f>IFERROR(IF(AND(OR(X102=Y102,Y102 = "Either"),NOT(ISBLANK(Survey!K102))),"Pass","Fail"),"Pass")</f>
        <v>Fail</v>
      </c>
      <c r="V102" s="36" cm="1">
        <f t="array" ref="V102">SUM(SUMIF(Survey!BZ102:CS102,{"&gt;0","&lt;0"})*{1,-1})</f>
        <v>0</v>
      </c>
      <c r="W102" s="38" cm="1">
        <f t="array" ref="W102">SUM(SUMIF(Survey!CC102,{"&gt;0","&lt;0"})*{1,-1})+SUM(SUMIF(Survey!CM102,{"&gt;0","&lt;0"})*{1,-1})</f>
        <v>0</v>
      </c>
      <c r="X102" s="38">
        <f>Survey!K102</f>
        <v>0</v>
      </c>
      <c r="Y102" s="37" t="str">
        <f t="shared" si="53"/>
        <v>Either</v>
      </c>
      <c r="Z102" s="16" t="str">
        <f t="shared" si="54"/>
        <v>Fail</v>
      </c>
      <c r="AA102" s="67" cm="1">
        <f t="array" ref="AA102">SUM(SUMIF(Survey!BZ102:CS102,{"&gt;0","&lt;0"})*{1,-1})+SUM(SUMIF(Survey!CU102:DN102,{"&gt;0","&lt;0"})*{1,-1})</f>
        <v>0</v>
      </c>
      <c r="AB102" s="67">
        <f>IFERROR(AA102/(Survey!$AV102),0)</f>
        <v>0</v>
      </c>
      <c r="AC102" s="128" t="b">
        <f>IF(OR(Survey!$M102="Alternative strategy or hedge",Survey!$M102="Other, illiquid",Survey!$L102="Prospectus fund"),TRUE,FALSE)</f>
        <v>0</v>
      </c>
      <c r="AD102" s="128" t="b">
        <f>NOT(ISBLANK(Survey!$M102))</f>
        <v>0</v>
      </c>
      <c r="AE102" s="16" t="str">
        <f t="shared" si="55"/>
        <v>Pass</v>
      </c>
      <c r="AF102" s="38" t="b">
        <f>NOT(ISNUMBER(SEARCH("Other",Survey!$P102)))</f>
        <v>1</v>
      </c>
      <c r="AG102" s="37" t="b">
        <f>NOT(ISBLANK(Survey!$Q102))</f>
        <v>0</v>
      </c>
      <c r="AH102" s="16" t="str">
        <f t="shared" si="56"/>
        <v>Pass</v>
      </c>
      <c r="AI102" s="143">
        <f>COUNTBLANK(Survey!$W102)</f>
        <v>1</v>
      </c>
      <c r="AJ102" s="67">
        <f>IF(AND(Survey!L102&lt;&gt;"Exempt fund",OR(Survey!$M102="ETF",Survey!$M102="ETF, alternative mutual fund",Survey!$M102="Mutual fund",Survey!$M102="Alternative mutual fund",Survey!$M102="Money market")),1,0)</f>
        <v>0</v>
      </c>
      <c r="AK102" s="16" t="str">
        <f t="shared" si="57"/>
        <v>Pass</v>
      </c>
      <c r="AL102" s="38" t="b">
        <f>NOT(ISNUMBER(SEARCH("Yes",Survey!$AA102)))</f>
        <v>1</v>
      </c>
      <c r="AM102" s="37" t="b">
        <f>IF(COUNTBLANK(Survey!$AB102:$AC102)=0,TRUE, FALSE)</f>
        <v>0</v>
      </c>
      <c r="AN102" s="16" t="str">
        <f t="shared" si="58"/>
        <v>Pass</v>
      </c>
      <c r="AO102" s="38" t="b">
        <f>NOT(ISNUMBER(SEARCH("Yes",Survey!$AD102)))</f>
        <v>1</v>
      </c>
      <c r="AP102" s="37" t="b">
        <f>NOT(ISBLANK(Survey!$AF102))</f>
        <v>0</v>
      </c>
      <c r="AQ102" s="16" t="str">
        <f t="shared" si="59"/>
        <v>Pass</v>
      </c>
      <c r="AR102" s="38" t="b">
        <f>NOT(OR(ISNUMBER(SEARCH("Other",Survey!$AF102)),ISNUMBER(SEARCH("Multiple",Survey!$AF102))))</f>
        <v>1</v>
      </c>
      <c r="AS102" s="37" t="b">
        <f>NOT(ISBLANK(Survey!$AG102))</f>
        <v>0</v>
      </c>
      <c r="AT102" s="16" t="str">
        <f t="shared" si="60"/>
        <v>Fail</v>
      </c>
      <c r="AU102" s="143">
        <f>IF(ABS(Survey!$AV102)&gt;0, 1,0)</f>
        <v>0</v>
      </c>
      <c r="AV102" s="143">
        <f>IF(COUNTBLANK(Survey!$AJ102)=0,1,0)</f>
        <v>0</v>
      </c>
      <c r="AW102" s="16" t="str">
        <f t="shared" si="61"/>
        <v>Pass</v>
      </c>
      <c r="AX102" s="143">
        <f>IF(ISBLANK(Survey!$AJ102),0,1)</f>
        <v>0</v>
      </c>
      <c r="AY102" s="165">
        <f>COUNTBLANK(Survey!$AK102)</f>
        <v>1</v>
      </c>
      <c r="AZ102" s="16" t="str">
        <f t="shared" si="62"/>
        <v>Pass</v>
      </c>
      <c r="BA102" s="143">
        <f>IF(OR(Survey!$AK102="Closed",ISBLANK(Survey!$AK102)),0,1)</f>
        <v>0</v>
      </c>
      <c r="BB102" s="165">
        <f>IF(ISBLANK(Survey!$AL102),1,0)</f>
        <v>1</v>
      </c>
      <c r="BC102" s="147" t="str" cm="1">
        <f t="array" ref="BC102">IF(OR(IF(OR($BE102+$BF102 = 2, $BG102=1), FALSE, TRUE), AND($BD102:$BD102 = 0)),"Pass","Fail")</f>
        <v>Pass</v>
      </c>
      <c r="BD102" s="143">
        <f>COUNTBLANK(Survey!$AM102:$AO102)</f>
        <v>3</v>
      </c>
      <c r="BE102" s="143">
        <f>IF(Survey!$I102="Yes",1,0)</f>
        <v>0</v>
      </c>
      <c r="BF102" s="143">
        <f>IF(OR(Survey!$M102="Mutual fund",Survey!$M102="Alternative mutual fund",Survey!$M102="Money market"),1,0)</f>
        <v>0</v>
      </c>
      <c r="BG102" s="148">
        <f>IF(OR(Survey!$M102="ETF",Survey!$M102="ETF, alternative mutual fund"),1,0)</f>
        <v>0</v>
      </c>
      <c r="BH102" s="16" t="str">
        <f t="shared" si="63"/>
        <v>Pass</v>
      </c>
      <c r="BI102" s="38" t="b">
        <f>OR(ISNUMBER(SEARCH("Yes",Survey!$AO102)),ISBLANK(Survey!$AO102))</f>
        <v>1</v>
      </c>
      <c r="BJ102" s="67" t="b">
        <f>NOT(ISBLANK(Survey!$AP102))</f>
        <v>0</v>
      </c>
      <c r="BK102" s="16" t="str">
        <f t="shared" si="64"/>
        <v>Pass</v>
      </c>
      <c r="BL102" s="143">
        <f>IF(Survey!$AW102=0, 0,1)</f>
        <v>0</v>
      </c>
      <c r="BM102" s="67">
        <f>Survey!$AQ102</f>
        <v>0</v>
      </c>
      <c r="BN102" s="67">
        <f>IFERROR((Survey!$AX102-ABS(Survey!$AY102)-ABS(Survey!$BD102))/Survey!$AW102,0)</f>
        <v>0</v>
      </c>
      <c r="BO102" s="67">
        <f>IF(AND($BM102&gt;$BN102-0.2,$BM102&lt;$BN102+0.2,ISBLANK(Survey!$AQ102)=FALSE),0,1)</f>
        <v>1</v>
      </c>
      <c r="BP102" s="165">
        <f>IF(ISBLANK(Survey!$AR102),1,0)</f>
        <v>1</v>
      </c>
      <c r="BQ102" s="16" t="str">
        <f t="shared" si="65"/>
        <v>Pass</v>
      </c>
      <c r="BR102" s="143">
        <f>IF(Survey!$AW102=0, 0,1)</f>
        <v>0</v>
      </c>
      <c r="BS102" s="67">
        <f>IF(AND(Survey!$AS102&gt;=0,Survey!$AS102&lt;=0.2,Survey!$AS102&lt;&gt;""),0,1)</f>
        <v>1</v>
      </c>
      <c r="BT102" s="143">
        <f>IF(ISBLANK(Survey!$AT102),1,0)</f>
        <v>1</v>
      </c>
      <c r="BU102" s="16" t="str">
        <f t="shared" si="66"/>
        <v>Fail</v>
      </c>
      <c r="BV102" s="165">
        <f>Survey!$AU102</f>
        <v>0</v>
      </c>
      <c r="BW102" s="16" t="str">
        <f t="shared" si="67"/>
        <v>Pass</v>
      </c>
      <c r="BX102" s="36">
        <f>Survey!$AV102</f>
        <v>0</v>
      </c>
      <c r="BY102" s="176">
        <f>Survey!$AW102+Survey!$AX102-ABS(Survey!$AY102)+ABS(Survey!$AZ102)-ABS(Survey!$BA102)+ABS(Survey!$BB102)-ABS(Survey!$BC102)-ABS(Survey!$BD102)+Survey!$BE102</f>
        <v>0</v>
      </c>
      <c r="BZ102" s="35">
        <f t="shared" si="68"/>
        <v>0</v>
      </c>
      <c r="CA102" s="17">
        <f t="shared" si="69"/>
        <v>0</v>
      </c>
      <c r="CB102" s="16" t="str">
        <f t="shared" si="70"/>
        <v>Pass</v>
      </c>
      <c r="CC102" s="38" t="b">
        <f>IF(ABS(Survey!$BE102)=0,TRUE,FALSE)</f>
        <v>1</v>
      </c>
      <c r="CD102" s="37" t="b">
        <f>NOT(ISBLANK(Survey!$BF102))</f>
        <v>0</v>
      </c>
      <c r="CE102" t="str">
        <f t="shared" si="71"/>
        <v>Fail</v>
      </c>
      <c r="CF102" s="29">
        <f>Survey!$AV102</f>
        <v>0</v>
      </c>
      <c r="CG102" s="29" cm="1">
        <f t="array" ref="CG102">SUM(SUMIF(Survey!BH102:BO102,{"&gt;0","&lt;0"})*{1,-1})-SUM(SUMIF(Survey!BQ102:BX102,{"&gt;0","&lt;0"})*{1,-1})</f>
        <v>0</v>
      </c>
      <c r="CH102" s="35" t="str">
        <f t="shared" si="72"/>
        <v>No holdings</v>
      </c>
      <c r="CI102">
        <f t="shared" si="73"/>
        <v>0</v>
      </c>
      <c r="CJ102" s="16" t="str">
        <f t="shared" si="74"/>
        <v>Fail</v>
      </c>
      <c r="CK102" s="36">
        <f>Survey!$AV102</f>
        <v>0</v>
      </c>
      <c r="CL102" s="36" cm="1">
        <f t="array" ref="CL102">SUM(SUMIF(Survey!BZ102:CS102,{"&gt;0","&lt;0"})*{1,-1})-SUM(SUMIF(Survey!CU102:DN102,{"&gt;0","&lt;0"})*{1,-1})</f>
        <v>0</v>
      </c>
      <c r="CM102" s="35" t="str">
        <f t="shared" si="75"/>
        <v>No holdings</v>
      </c>
      <c r="CN102" s="17">
        <f t="shared" si="76"/>
        <v>0</v>
      </c>
      <c r="CO102" s="16" t="str">
        <f t="shared" si="77"/>
        <v>Pass</v>
      </c>
      <c r="CP102" s="38" t="b">
        <f>IF(ABS(Survey!$CS102)=0,TRUE,FALSE)</f>
        <v>1</v>
      </c>
      <c r="CQ102" s="37" t="b">
        <f>NOT(ISBLANK(Survey!$CT102))</f>
        <v>0</v>
      </c>
      <c r="CR102" s="16" t="str">
        <f t="shared" si="78"/>
        <v>Pass</v>
      </c>
      <c r="CS102" s="38" t="b">
        <f>IF(ABS(Survey!$DN102)=0,TRUE,FALSE)</f>
        <v>1</v>
      </c>
      <c r="CT102" s="37" t="b">
        <f>NOT(ISBLANK(Survey!$DO102))</f>
        <v>0</v>
      </c>
      <c r="CU102" t="str">
        <f t="shared" si="79"/>
        <v>Pass</v>
      </c>
      <c r="CV102" s="29" cm="1">
        <f t="array" ref="CV102">SUM(SUMIF(Survey!CO102,{"&gt;0","&lt;0"})*{1,-1})+SUM(SUMIF(Survey!DJ102,{"&gt;0","&lt;0"})*{1,-1})</f>
        <v>0</v>
      </c>
      <c r="CW102" s="29">
        <f>SUM(SUMIF(Survey!DQ102:DW102,{"&gt;0","&lt;0"})*{1,-1})+SUM(SUMIF(Survey!DY102:EE102,{"&gt;0","&lt;0"})*{1,-1})</f>
        <v>0</v>
      </c>
      <c r="CX102">
        <f t="shared" si="80"/>
        <v>0</v>
      </c>
      <c r="CY102">
        <f t="shared" si="81"/>
        <v>0</v>
      </c>
      <c r="CZ102" s="16" t="str">
        <f t="shared" si="82"/>
        <v>Pass</v>
      </c>
      <c r="DA102" s="38" t="b">
        <f>IF(ABS(Survey!$DW102)=0,TRUE,FALSE)</f>
        <v>1</v>
      </c>
      <c r="DB102" s="37" t="b">
        <f>NOT(ISBLANK(Survey!DX102))</f>
        <v>0</v>
      </c>
      <c r="DC102" s="16" t="str">
        <f t="shared" si="83"/>
        <v>Pass</v>
      </c>
      <c r="DD102" s="38" t="b">
        <f>IF(ABS(Survey!$EE102)=0,TRUE,FALSE)</f>
        <v>1</v>
      </c>
      <c r="DE102" s="37" t="b">
        <f>NOT(ISBLANK(Survey!$EF102))</f>
        <v>0</v>
      </c>
      <c r="DF102" s="16" t="str">
        <f t="shared" si="84"/>
        <v>Fail</v>
      </c>
      <c r="DG102" s="36">
        <f>SUM(SUMIF(Survey!EL102:EN102,{"&gt;0","&lt;0"})*{1,-1})</f>
        <v>0</v>
      </c>
      <c r="DH102">
        <f t="shared" si="85"/>
        <v>0</v>
      </c>
      <c r="DI102">
        <f t="shared" si="86"/>
        <v>100</v>
      </c>
      <c r="DJ102" s="35" t="b">
        <f>IF(OR(Survey!$M102="ETF",Survey!$M102="ETF, alternative mutual fund",Survey!$M102="Closed-end", Survey!$M102="Split share corp"),TRUE,FALSE)</f>
        <v>0</v>
      </c>
      <c r="DK102" s="16" t="str">
        <f t="shared" si="87"/>
        <v>Fail</v>
      </c>
      <c r="DL102" s="36">
        <f>SUM(SUMIF(Survey!EP102:EV102,{"&gt;0","&lt;0"})*{1,-1})</f>
        <v>0</v>
      </c>
      <c r="DM102">
        <f t="shared" si="88"/>
        <v>0</v>
      </c>
      <c r="DN102" s="17">
        <f t="shared" si="89"/>
        <v>100</v>
      </c>
      <c r="DO102" s="16" t="str">
        <f t="shared" si="90"/>
        <v>Fail</v>
      </c>
      <c r="DP102" s="36">
        <f>SUM(SUMIF(Survey!EX102:FD102,{"&gt;0","&lt;0"})*{1,-1})</f>
        <v>0</v>
      </c>
      <c r="DQ102">
        <f t="shared" si="91"/>
        <v>0</v>
      </c>
      <c r="DR102" s="17">
        <f t="shared" si="92"/>
        <v>100</v>
      </c>
    </row>
    <row r="103" spans="1:122">
      <c r="A103">
        <v>103</v>
      </c>
      <c r="B103" t="str">
        <f t="shared" si="0"/>
        <v>Pass</v>
      </c>
      <c r="C103" t="str">
        <f>IF(COUNTBLANK(Survey!B103:FE103)=$C$2, "Pass", "Fail")</f>
        <v>Pass</v>
      </c>
      <c r="D103" t="str">
        <f t="shared" si="47"/>
        <v>Fail</v>
      </c>
      <c r="E103" t="str">
        <f>IF(OR(ISBLANK(Survey!AJ103),COUNTIF(G103:BB103,"Fail")),"Fail","Pass")</f>
        <v>Fail</v>
      </c>
      <c r="G103" s="16" t="str">
        <f t="shared" si="48"/>
        <v>Fail</v>
      </c>
      <c r="H103" s="177">
        <f>COUNTBLANK(Survey!B103:D103)+COUNTBLANK(Survey!G103)+COUNTBLANK(Survey!I103)+COUNTBLANK(Survey!K103:M103)+COUNTBLANK(Survey!P103)+COUNTBLANK(Survey!S103:U103)+COUNTBLANK(Survey!Y103:AA103)+COUNTBLANK(Survey!AD103:AE103)+COUNTBLANK(Survey!AI103:AI103)</f>
        <v>18</v>
      </c>
      <c r="I103" s="16" t="str">
        <f t="shared" si="49"/>
        <v>Fail</v>
      </c>
      <c r="J103" t="b">
        <f>IF(Survey!E103="No",TRUE,FALSE)</f>
        <v>0</v>
      </c>
      <c r="K103" s="34">
        <f>LEN(Survey!E103)</f>
        <v>0</v>
      </c>
      <c r="L103" s="16" t="str">
        <f t="shared" si="50"/>
        <v>Fail</v>
      </c>
      <c r="M103" t="b">
        <f>IF(Survey!F103="No",TRUE,FALSE)</f>
        <v>0</v>
      </c>
      <c r="N103" s="33">
        <f>LEN(Survey!F103)</f>
        <v>0</v>
      </c>
      <c r="O103" s="16" t="str">
        <f t="shared" si="51"/>
        <v>Pass</v>
      </c>
      <c r="P103" s="34">
        <f>MOD((LEN(Survey!H103)+2),11)</f>
        <v>2</v>
      </c>
      <c r="Q103" s="33" t="str">
        <f>IF(Survey!$L103="Prospectus fund", "Yes", "No")</f>
        <v>No</v>
      </c>
      <c r="R103" s="16" t="str">
        <f t="shared" si="52"/>
        <v>Pass</v>
      </c>
      <c r="S103" s="34">
        <f>MOD((LEN(Survey!J103)+2),11)</f>
        <v>2</v>
      </c>
      <c r="T103" s="35" t="b">
        <f>IF(OR(Survey!$M103="ETF",Survey!$M103="ETF, alternative mutual fund",Survey!$M103="Closed-end", Survey!$M103="Split share corp", Survey!$I103="Yes"),TRUE,FALSE)</f>
        <v>0</v>
      </c>
      <c r="U103" s="16" t="str">
        <f>IFERROR(IF(AND(OR(X103=Y103,Y103 = "Either"),NOT(ISBLANK(Survey!K103))),"Pass","Fail"),"Pass")</f>
        <v>Fail</v>
      </c>
      <c r="V103" s="36" cm="1">
        <f t="array" ref="V103">SUM(SUMIF(Survey!BZ103:CS103,{"&gt;0","&lt;0"})*{1,-1})</f>
        <v>0</v>
      </c>
      <c r="W103" s="38" cm="1">
        <f t="array" ref="W103">SUM(SUMIF(Survey!CC103,{"&gt;0","&lt;0"})*{1,-1})+SUM(SUMIF(Survey!CM103,{"&gt;0","&lt;0"})*{1,-1})</f>
        <v>0</v>
      </c>
      <c r="X103" s="38">
        <f>Survey!K103</f>
        <v>0</v>
      </c>
      <c r="Y103" s="37" t="str">
        <f t="shared" si="53"/>
        <v>Either</v>
      </c>
      <c r="Z103" s="16" t="str">
        <f t="shared" si="54"/>
        <v>Fail</v>
      </c>
      <c r="AA103" s="67" cm="1">
        <f t="array" ref="AA103">SUM(SUMIF(Survey!BZ103:CS103,{"&gt;0","&lt;0"})*{1,-1})+SUM(SUMIF(Survey!CU103:DN103,{"&gt;0","&lt;0"})*{1,-1})</f>
        <v>0</v>
      </c>
      <c r="AB103" s="67">
        <f>IFERROR(AA103/(Survey!$AV103),0)</f>
        <v>0</v>
      </c>
      <c r="AC103" s="128" t="b">
        <f>IF(OR(Survey!$M103="Alternative strategy or hedge",Survey!$M103="Other, illiquid",Survey!$L103="Prospectus fund"),TRUE,FALSE)</f>
        <v>0</v>
      </c>
      <c r="AD103" s="128" t="b">
        <f>NOT(ISBLANK(Survey!$M103))</f>
        <v>0</v>
      </c>
      <c r="AE103" s="16" t="str">
        <f t="shared" si="55"/>
        <v>Pass</v>
      </c>
      <c r="AF103" s="38" t="b">
        <f>NOT(ISNUMBER(SEARCH("Other",Survey!$P103)))</f>
        <v>1</v>
      </c>
      <c r="AG103" s="37" t="b">
        <f>NOT(ISBLANK(Survey!$Q103))</f>
        <v>0</v>
      </c>
      <c r="AH103" s="16" t="str">
        <f t="shared" si="56"/>
        <v>Pass</v>
      </c>
      <c r="AI103" s="143">
        <f>COUNTBLANK(Survey!$W103)</f>
        <v>1</v>
      </c>
      <c r="AJ103" s="67">
        <f>IF(AND(Survey!L103&lt;&gt;"Exempt fund",OR(Survey!$M103="ETF",Survey!$M103="ETF, alternative mutual fund",Survey!$M103="Mutual fund",Survey!$M103="Alternative mutual fund",Survey!$M103="Money market")),1,0)</f>
        <v>0</v>
      </c>
      <c r="AK103" s="16" t="str">
        <f t="shared" si="57"/>
        <v>Pass</v>
      </c>
      <c r="AL103" s="38" t="b">
        <f>NOT(ISNUMBER(SEARCH("Yes",Survey!$AA103)))</f>
        <v>1</v>
      </c>
      <c r="AM103" s="37" t="b">
        <f>IF(COUNTBLANK(Survey!$AB103:$AC103)=0,TRUE, FALSE)</f>
        <v>0</v>
      </c>
      <c r="AN103" s="16" t="str">
        <f t="shared" si="58"/>
        <v>Pass</v>
      </c>
      <c r="AO103" s="38" t="b">
        <f>NOT(ISNUMBER(SEARCH("Yes",Survey!$AD103)))</f>
        <v>1</v>
      </c>
      <c r="AP103" s="37" t="b">
        <f>NOT(ISBLANK(Survey!$AF103))</f>
        <v>0</v>
      </c>
      <c r="AQ103" s="16" t="str">
        <f t="shared" si="59"/>
        <v>Pass</v>
      </c>
      <c r="AR103" s="38" t="b">
        <f>NOT(OR(ISNUMBER(SEARCH("Other",Survey!$AF103)),ISNUMBER(SEARCH("Multiple",Survey!$AF103))))</f>
        <v>1</v>
      </c>
      <c r="AS103" s="37" t="b">
        <f>NOT(ISBLANK(Survey!$AG103))</f>
        <v>0</v>
      </c>
      <c r="AT103" s="16" t="str">
        <f t="shared" si="60"/>
        <v>Fail</v>
      </c>
      <c r="AU103" s="143">
        <f>IF(ABS(Survey!$AV103)&gt;0, 1,0)</f>
        <v>0</v>
      </c>
      <c r="AV103" s="143">
        <f>IF(COUNTBLANK(Survey!$AJ103)=0,1,0)</f>
        <v>0</v>
      </c>
      <c r="AW103" s="16" t="str">
        <f t="shared" si="61"/>
        <v>Pass</v>
      </c>
      <c r="AX103" s="143">
        <f>IF(ISBLANK(Survey!$AJ103),0,1)</f>
        <v>0</v>
      </c>
      <c r="AY103" s="165">
        <f>COUNTBLANK(Survey!$AK103)</f>
        <v>1</v>
      </c>
      <c r="AZ103" s="16" t="str">
        <f t="shared" si="62"/>
        <v>Pass</v>
      </c>
      <c r="BA103" s="143">
        <f>IF(OR(Survey!$AK103="Closed",ISBLANK(Survey!$AK103)),0,1)</f>
        <v>0</v>
      </c>
      <c r="BB103" s="165">
        <f>IF(ISBLANK(Survey!$AL103),1,0)</f>
        <v>1</v>
      </c>
      <c r="BC103" s="147" t="str" cm="1">
        <f t="array" ref="BC103">IF(OR(IF(OR($BE103+$BF103 = 2, $BG103=1), FALSE, TRUE), AND($BD103:$BD103 = 0)),"Pass","Fail")</f>
        <v>Pass</v>
      </c>
      <c r="BD103" s="143">
        <f>COUNTBLANK(Survey!$AM103:$AO103)</f>
        <v>3</v>
      </c>
      <c r="BE103" s="143">
        <f>IF(Survey!$I103="Yes",1,0)</f>
        <v>0</v>
      </c>
      <c r="BF103" s="143">
        <f>IF(OR(Survey!$M103="Mutual fund",Survey!$M103="Alternative mutual fund",Survey!$M103="Money market"),1,0)</f>
        <v>0</v>
      </c>
      <c r="BG103" s="148">
        <f>IF(OR(Survey!$M103="ETF",Survey!$M103="ETF, alternative mutual fund"),1,0)</f>
        <v>0</v>
      </c>
      <c r="BH103" s="16" t="str">
        <f t="shared" si="63"/>
        <v>Pass</v>
      </c>
      <c r="BI103" s="38" t="b">
        <f>OR(ISNUMBER(SEARCH("Yes",Survey!$AO103)),ISBLANK(Survey!$AO103))</f>
        <v>1</v>
      </c>
      <c r="BJ103" s="67" t="b">
        <f>NOT(ISBLANK(Survey!$AP103))</f>
        <v>0</v>
      </c>
      <c r="BK103" s="16" t="str">
        <f t="shared" si="64"/>
        <v>Pass</v>
      </c>
      <c r="BL103" s="143">
        <f>IF(Survey!$AW103=0, 0,1)</f>
        <v>0</v>
      </c>
      <c r="BM103" s="67">
        <f>Survey!$AQ103</f>
        <v>0</v>
      </c>
      <c r="BN103" s="67">
        <f>IFERROR((Survey!$AX103-ABS(Survey!$AY103)-ABS(Survey!$BD103))/Survey!$AW103,0)</f>
        <v>0</v>
      </c>
      <c r="BO103" s="67">
        <f>IF(AND($BM103&gt;$BN103-0.2,$BM103&lt;$BN103+0.2,ISBLANK(Survey!$AQ103)=FALSE),0,1)</f>
        <v>1</v>
      </c>
      <c r="BP103" s="165">
        <f>IF(ISBLANK(Survey!$AR103),1,0)</f>
        <v>1</v>
      </c>
      <c r="BQ103" s="16" t="str">
        <f t="shared" si="65"/>
        <v>Pass</v>
      </c>
      <c r="BR103" s="143">
        <f>IF(Survey!$AW103=0, 0,1)</f>
        <v>0</v>
      </c>
      <c r="BS103" s="67">
        <f>IF(AND(Survey!$AS103&gt;=0,Survey!$AS103&lt;=0.2,Survey!$AS103&lt;&gt;""),0,1)</f>
        <v>1</v>
      </c>
      <c r="BT103" s="143">
        <f>IF(ISBLANK(Survey!$AT103),1,0)</f>
        <v>1</v>
      </c>
      <c r="BU103" s="16" t="str">
        <f t="shared" si="66"/>
        <v>Fail</v>
      </c>
      <c r="BV103" s="165">
        <f>Survey!$AU103</f>
        <v>0</v>
      </c>
      <c r="BW103" s="16" t="str">
        <f t="shared" si="67"/>
        <v>Pass</v>
      </c>
      <c r="BX103" s="36">
        <f>Survey!$AV103</f>
        <v>0</v>
      </c>
      <c r="BY103" s="176">
        <f>Survey!$AW103+Survey!$AX103-ABS(Survey!$AY103)+ABS(Survey!$AZ103)-ABS(Survey!$BA103)+ABS(Survey!$BB103)-ABS(Survey!$BC103)-ABS(Survey!$BD103)+Survey!$BE103</f>
        <v>0</v>
      </c>
      <c r="BZ103" s="35">
        <f t="shared" si="68"/>
        <v>0</v>
      </c>
      <c r="CA103" s="17">
        <f t="shared" si="69"/>
        <v>0</v>
      </c>
      <c r="CB103" s="16" t="str">
        <f t="shared" si="70"/>
        <v>Pass</v>
      </c>
      <c r="CC103" s="38" t="b">
        <f>IF(ABS(Survey!$BE103)=0,TRUE,FALSE)</f>
        <v>1</v>
      </c>
      <c r="CD103" s="37" t="b">
        <f>NOT(ISBLANK(Survey!$BF103))</f>
        <v>0</v>
      </c>
      <c r="CE103" t="str">
        <f t="shared" si="71"/>
        <v>Fail</v>
      </c>
      <c r="CF103" s="29">
        <f>Survey!$AV103</f>
        <v>0</v>
      </c>
      <c r="CG103" s="29" cm="1">
        <f t="array" ref="CG103">SUM(SUMIF(Survey!BH103:BO103,{"&gt;0","&lt;0"})*{1,-1})-SUM(SUMIF(Survey!BQ103:BX103,{"&gt;0","&lt;0"})*{1,-1})</f>
        <v>0</v>
      </c>
      <c r="CH103" s="35" t="str">
        <f t="shared" si="72"/>
        <v>No holdings</v>
      </c>
      <c r="CI103">
        <f t="shared" si="73"/>
        <v>0</v>
      </c>
      <c r="CJ103" s="16" t="str">
        <f t="shared" si="74"/>
        <v>Fail</v>
      </c>
      <c r="CK103" s="36">
        <f>Survey!$AV103</f>
        <v>0</v>
      </c>
      <c r="CL103" s="36" cm="1">
        <f t="array" ref="CL103">SUM(SUMIF(Survey!BZ103:CS103,{"&gt;0","&lt;0"})*{1,-1})-SUM(SUMIF(Survey!CU103:DN103,{"&gt;0","&lt;0"})*{1,-1})</f>
        <v>0</v>
      </c>
      <c r="CM103" s="35" t="str">
        <f t="shared" si="75"/>
        <v>No holdings</v>
      </c>
      <c r="CN103" s="17">
        <f t="shared" si="76"/>
        <v>0</v>
      </c>
      <c r="CO103" s="16" t="str">
        <f t="shared" si="77"/>
        <v>Pass</v>
      </c>
      <c r="CP103" s="38" t="b">
        <f>IF(ABS(Survey!$CS103)=0,TRUE,FALSE)</f>
        <v>1</v>
      </c>
      <c r="CQ103" s="37" t="b">
        <f>NOT(ISBLANK(Survey!$CT103))</f>
        <v>0</v>
      </c>
      <c r="CR103" s="16" t="str">
        <f t="shared" si="78"/>
        <v>Pass</v>
      </c>
      <c r="CS103" s="38" t="b">
        <f>IF(ABS(Survey!$DN103)=0,TRUE,FALSE)</f>
        <v>1</v>
      </c>
      <c r="CT103" s="37" t="b">
        <f>NOT(ISBLANK(Survey!$DO103))</f>
        <v>0</v>
      </c>
      <c r="CU103" t="str">
        <f t="shared" si="79"/>
        <v>Pass</v>
      </c>
      <c r="CV103" s="29" cm="1">
        <f t="array" ref="CV103">SUM(SUMIF(Survey!CO103,{"&gt;0","&lt;0"})*{1,-1})+SUM(SUMIF(Survey!DJ103,{"&gt;0","&lt;0"})*{1,-1})</f>
        <v>0</v>
      </c>
      <c r="CW103" s="29">
        <f>SUM(SUMIF(Survey!DQ103:DW103,{"&gt;0","&lt;0"})*{1,-1})+SUM(SUMIF(Survey!DY103:EE103,{"&gt;0","&lt;0"})*{1,-1})</f>
        <v>0</v>
      </c>
      <c r="CX103">
        <f t="shared" si="80"/>
        <v>0</v>
      </c>
      <c r="CY103">
        <f t="shared" si="81"/>
        <v>0</v>
      </c>
      <c r="CZ103" s="16" t="str">
        <f t="shared" si="82"/>
        <v>Pass</v>
      </c>
      <c r="DA103" s="38" t="b">
        <f>IF(ABS(Survey!$DW103)=0,TRUE,FALSE)</f>
        <v>1</v>
      </c>
      <c r="DB103" s="37" t="b">
        <f>NOT(ISBLANK(Survey!DX103))</f>
        <v>0</v>
      </c>
      <c r="DC103" s="16" t="str">
        <f t="shared" si="83"/>
        <v>Pass</v>
      </c>
      <c r="DD103" s="38" t="b">
        <f>IF(ABS(Survey!$EE103)=0,TRUE,FALSE)</f>
        <v>1</v>
      </c>
      <c r="DE103" s="37" t="b">
        <f>NOT(ISBLANK(Survey!$EF103))</f>
        <v>0</v>
      </c>
      <c r="DF103" s="16" t="str">
        <f t="shared" si="84"/>
        <v>Fail</v>
      </c>
      <c r="DG103" s="36">
        <f>SUM(SUMIF(Survey!EL103:EN103,{"&gt;0","&lt;0"})*{1,-1})</f>
        <v>0</v>
      </c>
      <c r="DH103">
        <f t="shared" si="85"/>
        <v>0</v>
      </c>
      <c r="DI103">
        <f t="shared" si="86"/>
        <v>100</v>
      </c>
      <c r="DJ103" s="35" t="b">
        <f>IF(OR(Survey!$M103="ETF",Survey!$M103="ETF, alternative mutual fund",Survey!$M103="Closed-end", Survey!$M103="Split share corp"),TRUE,FALSE)</f>
        <v>0</v>
      </c>
      <c r="DK103" s="16" t="str">
        <f t="shared" si="87"/>
        <v>Fail</v>
      </c>
      <c r="DL103" s="36">
        <f>SUM(SUMIF(Survey!EP103:EV103,{"&gt;0","&lt;0"})*{1,-1})</f>
        <v>0</v>
      </c>
      <c r="DM103">
        <f t="shared" si="88"/>
        <v>0</v>
      </c>
      <c r="DN103" s="17">
        <f t="shared" si="89"/>
        <v>100</v>
      </c>
      <c r="DO103" s="16" t="str">
        <f t="shared" si="90"/>
        <v>Fail</v>
      </c>
      <c r="DP103" s="36">
        <f>SUM(SUMIF(Survey!EX103:FD103,{"&gt;0","&lt;0"})*{1,-1})</f>
        <v>0</v>
      </c>
      <c r="DQ103">
        <f t="shared" si="91"/>
        <v>0</v>
      </c>
      <c r="DR103" s="17">
        <f t="shared" si="92"/>
        <v>100</v>
      </c>
    </row>
    <row r="104" spans="1:122">
      <c r="A104">
        <v>104</v>
      </c>
      <c r="B104" t="str">
        <f t="shared" si="0"/>
        <v>Pass</v>
      </c>
      <c r="C104" t="str">
        <f>IF(COUNTBLANK(Survey!B104:FE104)=$C$2, "Pass", "Fail")</f>
        <v>Pass</v>
      </c>
      <c r="D104" t="str">
        <f t="shared" si="47"/>
        <v>Fail</v>
      </c>
      <c r="E104" t="str">
        <f>IF(OR(ISBLANK(Survey!AJ104),COUNTIF(G104:BB104,"Fail")),"Fail","Pass")</f>
        <v>Fail</v>
      </c>
      <c r="G104" s="16" t="str">
        <f t="shared" si="48"/>
        <v>Fail</v>
      </c>
      <c r="H104" s="177">
        <f>COUNTBLANK(Survey!B104:D104)+COUNTBLANK(Survey!G104)+COUNTBLANK(Survey!I104)+COUNTBLANK(Survey!K104:M104)+COUNTBLANK(Survey!P104)+COUNTBLANK(Survey!S104:U104)+COUNTBLANK(Survey!Y104:AA104)+COUNTBLANK(Survey!AD104:AE104)+COUNTBLANK(Survey!AI104:AI104)</f>
        <v>18</v>
      </c>
      <c r="I104" s="16" t="str">
        <f t="shared" si="49"/>
        <v>Fail</v>
      </c>
      <c r="J104" t="b">
        <f>IF(Survey!E104="No",TRUE,FALSE)</f>
        <v>0</v>
      </c>
      <c r="K104" s="34">
        <f>LEN(Survey!E104)</f>
        <v>0</v>
      </c>
      <c r="L104" s="16" t="str">
        <f t="shared" si="50"/>
        <v>Fail</v>
      </c>
      <c r="M104" t="b">
        <f>IF(Survey!F104="No",TRUE,FALSE)</f>
        <v>0</v>
      </c>
      <c r="N104" s="33">
        <f>LEN(Survey!F104)</f>
        <v>0</v>
      </c>
      <c r="O104" s="16" t="str">
        <f t="shared" si="51"/>
        <v>Pass</v>
      </c>
      <c r="P104" s="34">
        <f>MOD((LEN(Survey!H104)+2),11)</f>
        <v>2</v>
      </c>
      <c r="Q104" s="33" t="str">
        <f>IF(Survey!$L104="Prospectus fund", "Yes", "No")</f>
        <v>No</v>
      </c>
      <c r="R104" s="16" t="str">
        <f t="shared" si="52"/>
        <v>Pass</v>
      </c>
      <c r="S104" s="34">
        <f>MOD((LEN(Survey!J104)+2),11)</f>
        <v>2</v>
      </c>
      <c r="T104" s="35" t="b">
        <f>IF(OR(Survey!$M104="ETF",Survey!$M104="ETF, alternative mutual fund",Survey!$M104="Closed-end", Survey!$M104="Split share corp", Survey!$I104="Yes"),TRUE,FALSE)</f>
        <v>0</v>
      </c>
      <c r="U104" s="16" t="str">
        <f>IFERROR(IF(AND(OR(X104=Y104,Y104 = "Either"),NOT(ISBLANK(Survey!K104))),"Pass","Fail"),"Pass")</f>
        <v>Fail</v>
      </c>
      <c r="V104" s="36" cm="1">
        <f t="array" ref="V104">SUM(SUMIF(Survey!BZ104:CS104,{"&gt;0","&lt;0"})*{1,-1})</f>
        <v>0</v>
      </c>
      <c r="W104" s="38" cm="1">
        <f t="array" ref="W104">SUM(SUMIF(Survey!CC104,{"&gt;0","&lt;0"})*{1,-1})+SUM(SUMIF(Survey!CM104,{"&gt;0","&lt;0"})*{1,-1})</f>
        <v>0</v>
      </c>
      <c r="X104" s="38">
        <f>Survey!K104</f>
        <v>0</v>
      </c>
      <c r="Y104" s="37" t="str">
        <f t="shared" si="53"/>
        <v>Either</v>
      </c>
      <c r="Z104" s="16" t="str">
        <f t="shared" si="54"/>
        <v>Fail</v>
      </c>
      <c r="AA104" s="67" cm="1">
        <f t="array" ref="AA104">SUM(SUMIF(Survey!BZ104:CS104,{"&gt;0","&lt;0"})*{1,-1})+SUM(SUMIF(Survey!CU104:DN104,{"&gt;0","&lt;0"})*{1,-1})</f>
        <v>0</v>
      </c>
      <c r="AB104" s="67">
        <f>IFERROR(AA104/(Survey!$AV104),0)</f>
        <v>0</v>
      </c>
      <c r="AC104" s="128" t="b">
        <f>IF(OR(Survey!$M104="Alternative strategy or hedge",Survey!$M104="Other, illiquid",Survey!$L104="Prospectus fund"),TRUE,FALSE)</f>
        <v>0</v>
      </c>
      <c r="AD104" s="128" t="b">
        <f>NOT(ISBLANK(Survey!$M104))</f>
        <v>0</v>
      </c>
      <c r="AE104" s="16" t="str">
        <f t="shared" si="55"/>
        <v>Pass</v>
      </c>
      <c r="AF104" s="38" t="b">
        <f>NOT(ISNUMBER(SEARCH("Other",Survey!$P104)))</f>
        <v>1</v>
      </c>
      <c r="AG104" s="37" t="b">
        <f>NOT(ISBLANK(Survey!$Q104))</f>
        <v>0</v>
      </c>
      <c r="AH104" s="16" t="str">
        <f t="shared" si="56"/>
        <v>Pass</v>
      </c>
      <c r="AI104" s="143">
        <f>COUNTBLANK(Survey!$W104)</f>
        <v>1</v>
      </c>
      <c r="AJ104" s="67">
        <f>IF(AND(Survey!L104&lt;&gt;"Exempt fund",OR(Survey!$M104="ETF",Survey!$M104="ETF, alternative mutual fund",Survey!$M104="Mutual fund",Survey!$M104="Alternative mutual fund",Survey!$M104="Money market")),1,0)</f>
        <v>0</v>
      </c>
      <c r="AK104" s="16" t="str">
        <f t="shared" si="57"/>
        <v>Pass</v>
      </c>
      <c r="AL104" s="38" t="b">
        <f>NOT(ISNUMBER(SEARCH("Yes",Survey!$AA104)))</f>
        <v>1</v>
      </c>
      <c r="AM104" s="37" t="b">
        <f>IF(COUNTBLANK(Survey!$AB104:$AC104)=0,TRUE, FALSE)</f>
        <v>0</v>
      </c>
      <c r="AN104" s="16" t="str">
        <f t="shared" si="58"/>
        <v>Pass</v>
      </c>
      <c r="AO104" s="38" t="b">
        <f>NOT(ISNUMBER(SEARCH("Yes",Survey!$AD104)))</f>
        <v>1</v>
      </c>
      <c r="AP104" s="37" t="b">
        <f>NOT(ISBLANK(Survey!$AF104))</f>
        <v>0</v>
      </c>
      <c r="AQ104" s="16" t="str">
        <f t="shared" si="59"/>
        <v>Pass</v>
      </c>
      <c r="AR104" s="38" t="b">
        <f>NOT(OR(ISNUMBER(SEARCH("Other",Survey!$AF104)),ISNUMBER(SEARCH("Multiple",Survey!$AF104))))</f>
        <v>1</v>
      </c>
      <c r="AS104" s="37" t="b">
        <f>NOT(ISBLANK(Survey!$AG104))</f>
        <v>0</v>
      </c>
      <c r="AT104" s="16" t="str">
        <f t="shared" si="60"/>
        <v>Fail</v>
      </c>
      <c r="AU104" s="143">
        <f>IF(ABS(Survey!$AV104)&gt;0, 1,0)</f>
        <v>0</v>
      </c>
      <c r="AV104" s="143">
        <f>IF(COUNTBLANK(Survey!$AJ104)=0,1,0)</f>
        <v>0</v>
      </c>
      <c r="AW104" s="16" t="str">
        <f t="shared" si="61"/>
        <v>Pass</v>
      </c>
      <c r="AX104" s="143">
        <f>IF(ISBLANK(Survey!$AJ104),0,1)</f>
        <v>0</v>
      </c>
      <c r="AY104" s="165">
        <f>COUNTBLANK(Survey!$AK104)</f>
        <v>1</v>
      </c>
      <c r="AZ104" s="16" t="str">
        <f t="shared" si="62"/>
        <v>Pass</v>
      </c>
      <c r="BA104" s="143">
        <f>IF(OR(Survey!$AK104="Closed",ISBLANK(Survey!$AK104)),0,1)</f>
        <v>0</v>
      </c>
      <c r="BB104" s="165">
        <f>IF(ISBLANK(Survey!$AL104),1,0)</f>
        <v>1</v>
      </c>
      <c r="BC104" s="147" t="str" cm="1">
        <f t="array" ref="BC104">IF(OR(IF(OR($BE104+$BF104 = 2, $BG104=1), FALSE, TRUE), AND($BD104:$BD104 = 0)),"Pass","Fail")</f>
        <v>Pass</v>
      </c>
      <c r="BD104" s="143">
        <f>COUNTBLANK(Survey!$AM104:$AO104)</f>
        <v>3</v>
      </c>
      <c r="BE104" s="143">
        <f>IF(Survey!$I104="Yes",1,0)</f>
        <v>0</v>
      </c>
      <c r="BF104" s="143">
        <f>IF(OR(Survey!$M104="Mutual fund",Survey!$M104="Alternative mutual fund",Survey!$M104="Money market"),1,0)</f>
        <v>0</v>
      </c>
      <c r="BG104" s="148">
        <f>IF(OR(Survey!$M104="ETF",Survey!$M104="ETF, alternative mutual fund"),1,0)</f>
        <v>0</v>
      </c>
      <c r="BH104" s="16" t="str">
        <f t="shared" si="63"/>
        <v>Pass</v>
      </c>
      <c r="BI104" s="38" t="b">
        <f>OR(ISNUMBER(SEARCH("Yes",Survey!$AO104)),ISBLANK(Survey!$AO104))</f>
        <v>1</v>
      </c>
      <c r="BJ104" s="67" t="b">
        <f>NOT(ISBLANK(Survey!$AP104))</f>
        <v>0</v>
      </c>
      <c r="BK104" s="16" t="str">
        <f t="shared" si="64"/>
        <v>Pass</v>
      </c>
      <c r="BL104" s="143">
        <f>IF(Survey!$AW104=0, 0,1)</f>
        <v>0</v>
      </c>
      <c r="BM104" s="67">
        <f>Survey!$AQ104</f>
        <v>0</v>
      </c>
      <c r="BN104" s="67">
        <f>IFERROR((Survey!$AX104-ABS(Survey!$AY104)-ABS(Survey!$BD104))/Survey!$AW104,0)</f>
        <v>0</v>
      </c>
      <c r="BO104" s="67">
        <f>IF(AND($BM104&gt;$BN104-0.2,$BM104&lt;$BN104+0.2,ISBLANK(Survey!$AQ104)=FALSE),0,1)</f>
        <v>1</v>
      </c>
      <c r="BP104" s="165">
        <f>IF(ISBLANK(Survey!$AR104),1,0)</f>
        <v>1</v>
      </c>
      <c r="BQ104" s="16" t="str">
        <f t="shared" si="65"/>
        <v>Pass</v>
      </c>
      <c r="BR104" s="143">
        <f>IF(Survey!$AW104=0, 0,1)</f>
        <v>0</v>
      </c>
      <c r="BS104" s="67">
        <f>IF(AND(Survey!$AS104&gt;=0,Survey!$AS104&lt;=0.2,Survey!$AS104&lt;&gt;""),0,1)</f>
        <v>1</v>
      </c>
      <c r="BT104" s="143">
        <f>IF(ISBLANK(Survey!$AT104),1,0)</f>
        <v>1</v>
      </c>
      <c r="BU104" s="16" t="str">
        <f t="shared" si="66"/>
        <v>Fail</v>
      </c>
      <c r="BV104" s="165">
        <f>Survey!$AU104</f>
        <v>0</v>
      </c>
      <c r="BW104" s="16" t="str">
        <f t="shared" si="67"/>
        <v>Pass</v>
      </c>
      <c r="BX104" s="36">
        <f>Survey!$AV104</f>
        <v>0</v>
      </c>
      <c r="BY104" s="176">
        <f>Survey!$AW104+Survey!$AX104-ABS(Survey!$AY104)+ABS(Survey!$AZ104)-ABS(Survey!$BA104)+ABS(Survey!$BB104)-ABS(Survey!$BC104)-ABS(Survey!$BD104)+Survey!$BE104</f>
        <v>0</v>
      </c>
      <c r="BZ104" s="35">
        <f t="shared" si="68"/>
        <v>0</v>
      </c>
      <c r="CA104" s="17">
        <f t="shared" si="69"/>
        <v>0</v>
      </c>
      <c r="CB104" s="16" t="str">
        <f t="shared" si="70"/>
        <v>Pass</v>
      </c>
      <c r="CC104" s="38" t="b">
        <f>IF(ABS(Survey!$BE104)=0,TRUE,FALSE)</f>
        <v>1</v>
      </c>
      <c r="CD104" s="37" t="b">
        <f>NOT(ISBLANK(Survey!$BF104))</f>
        <v>0</v>
      </c>
      <c r="CE104" t="str">
        <f t="shared" si="71"/>
        <v>Fail</v>
      </c>
      <c r="CF104" s="29">
        <f>Survey!$AV104</f>
        <v>0</v>
      </c>
      <c r="CG104" s="29" cm="1">
        <f t="array" ref="CG104">SUM(SUMIF(Survey!BH104:BO104,{"&gt;0","&lt;0"})*{1,-1})-SUM(SUMIF(Survey!BQ104:BX104,{"&gt;0","&lt;0"})*{1,-1})</f>
        <v>0</v>
      </c>
      <c r="CH104" s="35" t="str">
        <f t="shared" si="72"/>
        <v>No holdings</v>
      </c>
      <c r="CI104">
        <f t="shared" si="73"/>
        <v>0</v>
      </c>
      <c r="CJ104" s="16" t="str">
        <f t="shared" si="74"/>
        <v>Fail</v>
      </c>
      <c r="CK104" s="36">
        <f>Survey!$AV104</f>
        <v>0</v>
      </c>
      <c r="CL104" s="36" cm="1">
        <f t="array" ref="CL104">SUM(SUMIF(Survey!BZ104:CS104,{"&gt;0","&lt;0"})*{1,-1})-SUM(SUMIF(Survey!CU104:DN104,{"&gt;0","&lt;0"})*{1,-1})</f>
        <v>0</v>
      </c>
      <c r="CM104" s="35" t="str">
        <f t="shared" si="75"/>
        <v>No holdings</v>
      </c>
      <c r="CN104" s="17">
        <f t="shared" si="76"/>
        <v>0</v>
      </c>
      <c r="CO104" s="16" t="str">
        <f t="shared" si="77"/>
        <v>Pass</v>
      </c>
      <c r="CP104" s="38" t="b">
        <f>IF(ABS(Survey!$CS104)=0,TRUE,FALSE)</f>
        <v>1</v>
      </c>
      <c r="CQ104" s="37" t="b">
        <f>NOT(ISBLANK(Survey!$CT104))</f>
        <v>0</v>
      </c>
      <c r="CR104" s="16" t="str">
        <f t="shared" si="78"/>
        <v>Pass</v>
      </c>
      <c r="CS104" s="38" t="b">
        <f>IF(ABS(Survey!$DN104)=0,TRUE,FALSE)</f>
        <v>1</v>
      </c>
      <c r="CT104" s="37" t="b">
        <f>NOT(ISBLANK(Survey!$DO104))</f>
        <v>0</v>
      </c>
      <c r="CU104" t="str">
        <f t="shared" si="79"/>
        <v>Pass</v>
      </c>
      <c r="CV104" s="29" cm="1">
        <f t="array" ref="CV104">SUM(SUMIF(Survey!CO104,{"&gt;0","&lt;0"})*{1,-1})+SUM(SUMIF(Survey!DJ104,{"&gt;0","&lt;0"})*{1,-1})</f>
        <v>0</v>
      </c>
      <c r="CW104" s="29">
        <f>SUM(SUMIF(Survey!DQ104:DW104,{"&gt;0","&lt;0"})*{1,-1})+SUM(SUMIF(Survey!DY104:EE104,{"&gt;0","&lt;0"})*{1,-1})</f>
        <v>0</v>
      </c>
      <c r="CX104">
        <f t="shared" si="80"/>
        <v>0</v>
      </c>
      <c r="CY104">
        <f t="shared" si="81"/>
        <v>0</v>
      </c>
      <c r="CZ104" s="16" t="str">
        <f t="shared" si="82"/>
        <v>Pass</v>
      </c>
      <c r="DA104" s="38" t="b">
        <f>IF(ABS(Survey!$DW104)=0,TRUE,FALSE)</f>
        <v>1</v>
      </c>
      <c r="DB104" s="37" t="b">
        <f>NOT(ISBLANK(Survey!DX104))</f>
        <v>0</v>
      </c>
      <c r="DC104" s="16" t="str">
        <f t="shared" si="83"/>
        <v>Pass</v>
      </c>
      <c r="DD104" s="38" t="b">
        <f>IF(ABS(Survey!$EE104)=0,TRUE,FALSE)</f>
        <v>1</v>
      </c>
      <c r="DE104" s="37" t="b">
        <f>NOT(ISBLANK(Survey!$EF104))</f>
        <v>0</v>
      </c>
      <c r="DF104" s="16" t="str">
        <f t="shared" si="84"/>
        <v>Fail</v>
      </c>
      <c r="DG104" s="36">
        <f>SUM(SUMIF(Survey!EL104:EN104,{"&gt;0","&lt;0"})*{1,-1})</f>
        <v>0</v>
      </c>
      <c r="DH104">
        <f t="shared" si="85"/>
        <v>0</v>
      </c>
      <c r="DI104">
        <f t="shared" si="86"/>
        <v>100</v>
      </c>
      <c r="DJ104" s="35" t="b">
        <f>IF(OR(Survey!$M104="ETF",Survey!$M104="ETF, alternative mutual fund",Survey!$M104="Closed-end", Survey!$M104="Split share corp"),TRUE,FALSE)</f>
        <v>0</v>
      </c>
      <c r="DK104" s="16" t="str">
        <f t="shared" si="87"/>
        <v>Fail</v>
      </c>
      <c r="DL104" s="36">
        <f>SUM(SUMIF(Survey!EP104:EV104,{"&gt;0","&lt;0"})*{1,-1})</f>
        <v>0</v>
      </c>
      <c r="DM104">
        <f t="shared" si="88"/>
        <v>0</v>
      </c>
      <c r="DN104" s="17">
        <f t="shared" si="89"/>
        <v>100</v>
      </c>
      <c r="DO104" s="16" t="str">
        <f t="shared" si="90"/>
        <v>Fail</v>
      </c>
      <c r="DP104" s="36">
        <f>SUM(SUMIF(Survey!EX104:FD104,{"&gt;0","&lt;0"})*{1,-1})</f>
        <v>0</v>
      </c>
      <c r="DQ104">
        <f t="shared" si="91"/>
        <v>0</v>
      </c>
      <c r="DR104" s="17">
        <f t="shared" si="92"/>
        <v>100</v>
      </c>
    </row>
    <row r="105" spans="1:122">
      <c r="A105">
        <v>105</v>
      </c>
      <c r="B105" t="str">
        <f t="shared" si="0"/>
        <v>Pass</v>
      </c>
      <c r="C105" t="str">
        <f>IF(COUNTBLANK(Survey!B105:FE105)=$C$2, "Pass", "Fail")</f>
        <v>Pass</v>
      </c>
      <c r="D105" t="str">
        <f t="shared" si="47"/>
        <v>Fail</v>
      </c>
      <c r="E105" t="str">
        <f>IF(OR(ISBLANK(Survey!AJ105),COUNTIF(G105:BB105,"Fail")),"Fail","Pass")</f>
        <v>Fail</v>
      </c>
      <c r="G105" s="16" t="str">
        <f t="shared" si="48"/>
        <v>Fail</v>
      </c>
      <c r="H105" s="177">
        <f>COUNTBLANK(Survey!B105:D105)+COUNTBLANK(Survey!G105)+COUNTBLANK(Survey!I105)+COUNTBLANK(Survey!K105:M105)+COUNTBLANK(Survey!P105)+COUNTBLANK(Survey!S105:U105)+COUNTBLANK(Survey!Y105:AA105)+COUNTBLANK(Survey!AD105:AE105)+COUNTBLANK(Survey!AI105:AI105)</f>
        <v>18</v>
      </c>
      <c r="I105" s="16" t="str">
        <f t="shared" si="49"/>
        <v>Fail</v>
      </c>
      <c r="J105" t="b">
        <f>IF(Survey!E105="No",TRUE,FALSE)</f>
        <v>0</v>
      </c>
      <c r="K105" s="34">
        <f>LEN(Survey!E105)</f>
        <v>0</v>
      </c>
      <c r="L105" s="16" t="str">
        <f t="shared" si="50"/>
        <v>Fail</v>
      </c>
      <c r="M105" t="b">
        <f>IF(Survey!F105="No",TRUE,FALSE)</f>
        <v>0</v>
      </c>
      <c r="N105" s="33">
        <f>LEN(Survey!F105)</f>
        <v>0</v>
      </c>
      <c r="O105" s="16" t="str">
        <f t="shared" si="51"/>
        <v>Pass</v>
      </c>
      <c r="P105" s="34">
        <f>MOD((LEN(Survey!H105)+2),11)</f>
        <v>2</v>
      </c>
      <c r="Q105" s="33" t="str">
        <f>IF(Survey!$L105="Prospectus fund", "Yes", "No")</f>
        <v>No</v>
      </c>
      <c r="R105" s="16" t="str">
        <f t="shared" si="52"/>
        <v>Pass</v>
      </c>
      <c r="S105" s="34">
        <f>MOD((LEN(Survey!J105)+2),11)</f>
        <v>2</v>
      </c>
      <c r="T105" s="35" t="b">
        <f>IF(OR(Survey!$M105="ETF",Survey!$M105="ETF, alternative mutual fund",Survey!$M105="Closed-end", Survey!$M105="Split share corp", Survey!$I105="Yes"),TRUE,FALSE)</f>
        <v>0</v>
      </c>
      <c r="U105" s="16" t="str">
        <f>IFERROR(IF(AND(OR(X105=Y105,Y105 = "Either"),NOT(ISBLANK(Survey!K105))),"Pass","Fail"),"Pass")</f>
        <v>Fail</v>
      </c>
      <c r="V105" s="36" cm="1">
        <f t="array" ref="V105">SUM(SUMIF(Survey!BZ105:CS105,{"&gt;0","&lt;0"})*{1,-1})</f>
        <v>0</v>
      </c>
      <c r="W105" s="38" cm="1">
        <f t="array" ref="W105">SUM(SUMIF(Survey!CC105,{"&gt;0","&lt;0"})*{1,-1})+SUM(SUMIF(Survey!CM105,{"&gt;0","&lt;0"})*{1,-1})</f>
        <v>0</v>
      </c>
      <c r="X105" s="38">
        <f>Survey!K105</f>
        <v>0</v>
      </c>
      <c r="Y105" s="37" t="str">
        <f t="shared" si="53"/>
        <v>Either</v>
      </c>
      <c r="Z105" s="16" t="str">
        <f t="shared" si="54"/>
        <v>Fail</v>
      </c>
      <c r="AA105" s="67" cm="1">
        <f t="array" ref="AA105">SUM(SUMIF(Survey!BZ105:CS105,{"&gt;0","&lt;0"})*{1,-1})+SUM(SUMIF(Survey!CU105:DN105,{"&gt;0","&lt;0"})*{1,-1})</f>
        <v>0</v>
      </c>
      <c r="AB105" s="67">
        <f>IFERROR(AA105/(Survey!$AV105),0)</f>
        <v>0</v>
      </c>
      <c r="AC105" s="128" t="b">
        <f>IF(OR(Survey!$M105="Alternative strategy or hedge",Survey!$M105="Other, illiquid",Survey!$L105="Prospectus fund"),TRUE,FALSE)</f>
        <v>0</v>
      </c>
      <c r="AD105" s="128" t="b">
        <f>NOT(ISBLANK(Survey!$M105))</f>
        <v>0</v>
      </c>
      <c r="AE105" s="16" t="str">
        <f t="shared" si="55"/>
        <v>Pass</v>
      </c>
      <c r="AF105" s="38" t="b">
        <f>NOT(ISNUMBER(SEARCH("Other",Survey!$P105)))</f>
        <v>1</v>
      </c>
      <c r="AG105" s="37" t="b">
        <f>NOT(ISBLANK(Survey!$Q105))</f>
        <v>0</v>
      </c>
      <c r="AH105" s="16" t="str">
        <f t="shared" si="56"/>
        <v>Pass</v>
      </c>
      <c r="AI105" s="143">
        <f>COUNTBLANK(Survey!$W105)</f>
        <v>1</v>
      </c>
      <c r="AJ105" s="67">
        <f>IF(AND(Survey!L105&lt;&gt;"Exempt fund",OR(Survey!$M105="ETF",Survey!$M105="ETF, alternative mutual fund",Survey!$M105="Mutual fund",Survey!$M105="Alternative mutual fund",Survey!$M105="Money market")),1,0)</f>
        <v>0</v>
      </c>
      <c r="AK105" s="16" t="str">
        <f t="shared" si="57"/>
        <v>Pass</v>
      </c>
      <c r="AL105" s="38" t="b">
        <f>NOT(ISNUMBER(SEARCH("Yes",Survey!$AA105)))</f>
        <v>1</v>
      </c>
      <c r="AM105" s="37" t="b">
        <f>IF(COUNTBLANK(Survey!$AB105:$AC105)=0,TRUE, FALSE)</f>
        <v>0</v>
      </c>
      <c r="AN105" s="16" t="str">
        <f t="shared" si="58"/>
        <v>Pass</v>
      </c>
      <c r="AO105" s="38" t="b">
        <f>NOT(ISNUMBER(SEARCH("Yes",Survey!$AD105)))</f>
        <v>1</v>
      </c>
      <c r="AP105" s="37" t="b">
        <f>NOT(ISBLANK(Survey!$AF105))</f>
        <v>0</v>
      </c>
      <c r="AQ105" s="16" t="str">
        <f t="shared" si="59"/>
        <v>Pass</v>
      </c>
      <c r="AR105" s="38" t="b">
        <f>NOT(OR(ISNUMBER(SEARCH("Other",Survey!$AF105)),ISNUMBER(SEARCH("Multiple",Survey!$AF105))))</f>
        <v>1</v>
      </c>
      <c r="AS105" s="37" t="b">
        <f>NOT(ISBLANK(Survey!$AG105))</f>
        <v>0</v>
      </c>
      <c r="AT105" s="16" t="str">
        <f t="shared" si="60"/>
        <v>Fail</v>
      </c>
      <c r="AU105" s="143">
        <f>IF(ABS(Survey!$AV105)&gt;0, 1,0)</f>
        <v>0</v>
      </c>
      <c r="AV105" s="143">
        <f>IF(COUNTBLANK(Survey!$AJ105)=0,1,0)</f>
        <v>0</v>
      </c>
      <c r="AW105" s="16" t="str">
        <f t="shared" si="61"/>
        <v>Pass</v>
      </c>
      <c r="AX105" s="143">
        <f>IF(ISBLANK(Survey!$AJ105),0,1)</f>
        <v>0</v>
      </c>
      <c r="AY105" s="165">
        <f>COUNTBLANK(Survey!$AK105)</f>
        <v>1</v>
      </c>
      <c r="AZ105" s="16" t="str">
        <f t="shared" si="62"/>
        <v>Pass</v>
      </c>
      <c r="BA105" s="143">
        <f>IF(OR(Survey!$AK105="Closed",ISBLANK(Survey!$AK105)),0,1)</f>
        <v>0</v>
      </c>
      <c r="BB105" s="165">
        <f>IF(ISBLANK(Survey!$AL105),1,0)</f>
        <v>1</v>
      </c>
      <c r="BC105" s="147" t="str" cm="1">
        <f t="array" ref="BC105">IF(OR(IF(OR($BE105+$BF105 = 2, $BG105=1), FALSE, TRUE), AND($BD105:$BD105 = 0)),"Pass","Fail")</f>
        <v>Pass</v>
      </c>
      <c r="BD105" s="143">
        <f>COUNTBLANK(Survey!$AM105:$AO105)</f>
        <v>3</v>
      </c>
      <c r="BE105" s="143">
        <f>IF(Survey!$I105="Yes",1,0)</f>
        <v>0</v>
      </c>
      <c r="BF105" s="143">
        <f>IF(OR(Survey!$M105="Mutual fund",Survey!$M105="Alternative mutual fund",Survey!$M105="Money market"),1,0)</f>
        <v>0</v>
      </c>
      <c r="BG105" s="148">
        <f>IF(OR(Survey!$M105="ETF",Survey!$M105="ETF, alternative mutual fund"),1,0)</f>
        <v>0</v>
      </c>
      <c r="BH105" s="16" t="str">
        <f t="shared" si="63"/>
        <v>Pass</v>
      </c>
      <c r="BI105" s="38" t="b">
        <f>OR(ISNUMBER(SEARCH("Yes",Survey!$AO105)),ISBLANK(Survey!$AO105))</f>
        <v>1</v>
      </c>
      <c r="BJ105" s="67" t="b">
        <f>NOT(ISBLANK(Survey!$AP105))</f>
        <v>0</v>
      </c>
      <c r="BK105" s="16" t="str">
        <f t="shared" si="64"/>
        <v>Pass</v>
      </c>
      <c r="BL105" s="143">
        <f>IF(Survey!$AW105=0, 0,1)</f>
        <v>0</v>
      </c>
      <c r="BM105" s="67">
        <f>Survey!$AQ105</f>
        <v>0</v>
      </c>
      <c r="BN105" s="67">
        <f>IFERROR((Survey!$AX105-ABS(Survey!$AY105)-ABS(Survey!$BD105))/Survey!$AW105,0)</f>
        <v>0</v>
      </c>
      <c r="BO105" s="67">
        <f>IF(AND($BM105&gt;$BN105-0.2,$BM105&lt;$BN105+0.2,ISBLANK(Survey!$AQ105)=FALSE),0,1)</f>
        <v>1</v>
      </c>
      <c r="BP105" s="165">
        <f>IF(ISBLANK(Survey!$AR105),1,0)</f>
        <v>1</v>
      </c>
      <c r="BQ105" s="16" t="str">
        <f t="shared" si="65"/>
        <v>Pass</v>
      </c>
      <c r="BR105" s="143">
        <f>IF(Survey!$AW105=0, 0,1)</f>
        <v>0</v>
      </c>
      <c r="BS105" s="67">
        <f>IF(AND(Survey!$AS105&gt;=0,Survey!$AS105&lt;=0.2,Survey!$AS105&lt;&gt;""),0,1)</f>
        <v>1</v>
      </c>
      <c r="BT105" s="143">
        <f>IF(ISBLANK(Survey!$AT105),1,0)</f>
        <v>1</v>
      </c>
      <c r="BU105" s="16" t="str">
        <f t="shared" si="66"/>
        <v>Fail</v>
      </c>
      <c r="BV105" s="165">
        <f>Survey!$AU105</f>
        <v>0</v>
      </c>
      <c r="BW105" s="16" t="str">
        <f t="shared" si="67"/>
        <v>Pass</v>
      </c>
      <c r="BX105" s="36">
        <f>Survey!$AV105</f>
        <v>0</v>
      </c>
      <c r="BY105" s="176">
        <f>Survey!$AW105+Survey!$AX105-ABS(Survey!$AY105)+ABS(Survey!$AZ105)-ABS(Survey!$BA105)+ABS(Survey!$BB105)-ABS(Survey!$BC105)-ABS(Survey!$BD105)+Survey!$BE105</f>
        <v>0</v>
      </c>
      <c r="BZ105" s="35">
        <f t="shared" si="68"/>
        <v>0</v>
      </c>
      <c r="CA105" s="17">
        <f t="shared" si="69"/>
        <v>0</v>
      </c>
      <c r="CB105" s="16" t="str">
        <f t="shared" si="70"/>
        <v>Pass</v>
      </c>
      <c r="CC105" s="38" t="b">
        <f>IF(ABS(Survey!$BE105)=0,TRUE,FALSE)</f>
        <v>1</v>
      </c>
      <c r="CD105" s="37" t="b">
        <f>NOT(ISBLANK(Survey!$BF105))</f>
        <v>0</v>
      </c>
      <c r="CE105" t="str">
        <f t="shared" si="71"/>
        <v>Fail</v>
      </c>
      <c r="CF105" s="29">
        <f>Survey!$AV105</f>
        <v>0</v>
      </c>
      <c r="CG105" s="29" cm="1">
        <f t="array" ref="CG105">SUM(SUMIF(Survey!BH105:BO105,{"&gt;0","&lt;0"})*{1,-1})-SUM(SUMIF(Survey!BQ105:BX105,{"&gt;0","&lt;0"})*{1,-1})</f>
        <v>0</v>
      </c>
      <c r="CH105" s="35" t="str">
        <f t="shared" si="72"/>
        <v>No holdings</v>
      </c>
      <c r="CI105">
        <f t="shared" si="73"/>
        <v>0</v>
      </c>
      <c r="CJ105" s="16" t="str">
        <f t="shared" si="74"/>
        <v>Fail</v>
      </c>
      <c r="CK105" s="36">
        <f>Survey!$AV105</f>
        <v>0</v>
      </c>
      <c r="CL105" s="36" cm="1">
        <f t="array" ref="CL105">SUM(SUMIF(Survey!BZ105:CS105,{"&gt;0","&lt;0"})*{1,-1})-SUM(SUMIF(Survey!CU105:DN105,{"&gt;0","&lt;0"})*{1,-1})</f>
        <v>0</v>
      </c>
      <c r="CM105" s="35" t="str">
        <f t="shared" si="75"/>
        <v>No holdings</v>
      </c>
      <c r="CN105" s="17">
        <f t="shared" si="76"/>
        <v>0</v>
      </c>
      <c r="CO105" s="16" t="str">
        <f t="shared" si="77"/>
        <v>Pass</v>
      </c>
      <c r="CP105" s="38" t="b">
        <f>IF(ABS(Survey!$CS105)=0,TRUE,FALSE)</f>
        <v>1</v>
      </c>
      <c r="CQ105" s="37" t="b">
        <f>NOT(ISBLANK(Survey!$CT105))</f>
        <v>0</v>
      </c>
      <c r="CR105" s="16" t="str">
        <f t="shared" si="78"/>
        <v>Pass</v>
      </c>
      <c r="CS105" s="38" t="b">
        <f>IF(ABS(Survey!$DN105)=0,TRUE,FALSE)</f>
        <v>1</v>
      </c>
      <c r="CT105" s="37" t="b">
        <f>NOT(ISBLANK(Survey!$DO105))</f>
        <v>0</v>
      </c>
      <c r="CU105" t="str">
        <f t="shared" si="79"/>
        <v>Pass</v>
      </c>
      <c r="CV105" s="29" cm="1">
        <f t="array" ref="CV105">SUM(SUMIF(Survey!CO105,{"&gt;0","&lt;0"})*{1,-1})+SUM(SUMIF(Survey!DJ105,{"&gt;0","&lt;0"})*{1,-1})</f>
        <v>0</v>
      </c>
      <c r="CW105" s="29">
        <f>SUM(SUMIF(Survey!DQ105:DW105,{"&gt;0","&lt;0"})*{1,-1})+SUM(SUMIF(Survey!DY105:EE105,{"&gt;0","&lt;0"})*{1,-1})</f>
        <v>0</v>
      </c>
      <c r="CX105">
        <f t="shared" si="80"/>
        <v>0</v>
      </c>
      <c r="CY105">
        <f t="shared" si="81"/>
        <v>0</v>
      </c>
      <c r="CZ105" s="16" t="str">
        <f t="shared" si="82"/>
        <v>Pass</v>
      </c>
      <c r="DA105" s="38" t="b">
        <f>IF(ABS(Survey!$DW105)=0,TRUE,FALSE)</f>
        <v>1</v>
      </c>
      <c r="DB105" s="37" t="b">
        <f>NOT(ISBLANK(Survey!DX105))</f>
        <v>0</v>
      </c>
      <c r="DC105" s="16" t="str">
        <f t="shared" si="83"/>
        <v>Pass</v>
      </c>
      <c r="DD105" s="38" t="b">
        <f>IF(ABS(Survey!$EE105)=0,TRUE,FALSE)</f>
        <v>1</v>
      </c>
      <c r="DE105" s="37" t="b">
        <f>NOT(ISBLANK(Survey!$EF105))</f>
        <v>0</v>
      </c>
      <c r="DF105" s="16" t="str">
        <f t="shared" si="84"/>
        <v>Fail</v>
      </c>
      <c r="DG105" s="36">
        <f>SUM(SUMIF(Survey!EL105:EN105,{"&gt;0","&lt;0"})*{1,-1})</f>
        <v>0</v>
      </c>
      <c r="DH105">
        <f t="shared" si="85"/>
        <v>0</v>
      </c>
      <c r="DI105">
        <f t="shared" si="86"/>
        <v>100</v>
      </c>
      <c r="DJ105" s="35" t="b">
        <f>IF(OR(Survey!$M105="ETF",Survey!$M105="ETF, alternative mutual fund",Survey!$M105="Closed-end", Survey!$M105="Split share corp"),TRUE,FALSE)</f>
        <v>0</v>
      </c>
      <c r="DK105" s="16" t="str">
        <f t="shared" si="87"/>
        <v>Fail</v>
      </c>
      <c r="DL105" s="36">
        <f>SUM(SUMIF(Survey!EP105:EV105,{"&gt;0","&lt;0"})*{1,-1})</f>
        <v>0</v>
      </c>
      <c r="DM105">
        <f t="shared" si="88"/>
        <v>0</v>
      </c>
      <c r="DN105" s="17">
        <f t="shared" si="89"/>
        <v>100</v>
      </c>
      <c r="DO105" s="16" t="str">
        <f t="shared" si="90"/>
        <v>Fail</v>
      </c>
      <c r="DP105" s="36">
        <f>SUM(SUMIF(Survey!EX105:FD105,{"&gt;0","&lt;0"})*{1,-1})</f>
        <v>0</v>
      </c>
      <c r="DQ105">
        <f t="shared" si="91"/>
        <v>0</v>
      </c>
      <c r="DR105" s="17">
        <f t="shared" si="92"/>
        <v>100</v>
      </c>
    </row>
    <row r="106" spans="1:122">
      <c r="A106">
        <v>106</v>
      </c>
      <c r="B106" t="str">
        <f t="shared" si="0"/>
        <v>Pass</v>
      </c>
      <c r="C106" t="str">
        <f>IF(COUNTBLANK(Survey!B106:FE106)=$C$2, "Pass", "Fail")</f>
        <v>Pass</v>
      </c>
      <c r="D106" t="str">
        <f t="shared" si="47"/>
        <v>Fail</v>
      </c>
      <c r="E106" t="str">
        <f>IF(OR(ISBLANK(Survey!AJ106),COUNTIF(G106:BB106,"Fail")),"Fail","Pass")</f>
        <v>Fail</v>
      </c>
      <c r="G106" s="16" t="str">
        <f t="shared" si="48"/>
        <v>Fail</v>
      </c>
      <c r="H106" s="177">
        <f>COUNTBLANK(Survey!B106:D106)+COUNTBLANK(Survey!G106)+COUNTBLANK(Survey!I106)+COUNTBLANK(Survey!K106:M106)+COUNTBLANK(Survey!P106)+COUNTBLANK(Survey!S106:U106)+COUNTBLANK(Survey!Y106:AA106)+COUNTBLANK(Survey!AD106:AE106)+COUNTBLANK(Survey!AI106:AI106)</f>
        <v>18</v>
      </c>
      <c r="I106" s="16" t="str">
        <f t="shared" si="49"/>
        <v>Fail</v>
      </c>
      <c r="J106" t="b">
        <f>IF(Survey!E106="No",TRUE,FALSE)</f>
        <v>0</v>
      </c>
      <c r="K106" s="34">
        <f>LEN(Survey!E106)</f>
        <v>0</v>
      </c>
      <c r="L106" s="16" t="str">
        <f t="shared" si="50"/>
        <v>Fail</v>
      </c>
      <c r="M106" t="b">
        <f>IF(Survey!F106="No",TRUE,FALSE)</f>
        <v>0</v>
      </c>
      <c r="N106" s="33">
        <f>LEN(Survey!F106)</f>
        <v>0</v>
      </c>
      <c r="O106" s="16" t="str">
        <f t="shared" si="51"/>
        <v>Pass</v>
      </c>
      <c r="P106" s="34">
        <f>MOD((LEN(Survey!H106)+2),11)</f>
        <v>2</v>
      </c>
      <c r="Q106" s="33" t="str">
        <f>IF(Survey!$L106="Prospectus fund", "Yes", "No")</f>
        <v>No</v>
      </c>
      <c r="R106" s="16" t="str">
        <f t="shared" si="52"/>
        <v>Pass</v>
      </c>
      <c r="S106" s="34">
        <f>MOD((LEN(Survey!J106)+2),11)</f>
        <v>2</v>
      </c>
      <c r="T106" s="35" t="b">
        <f>IF(OR(Survey!$M106="ETF",Survey!$M106="ETF, alternative mutual fund",Survey!$M106="Closed-end", Survey!$M106="Split share corp", Survey!$I106="Yes"),TRUE,FALSE)</f>
        <v>0</v>
      </c>
      <c r="U106" s="16" t="str">
        <f>IFERROR(IF(AND(OR(X106=Y106,Y106 = "Either"),NOT(ISBLANK(Survey!K106))),"Pass","Fail"),"Pass")</f>
        <v>Fail</v>
      </c>
      <c r="V106" s="36" cm="1">
        <f t="array" ref="V106">SUM(SUMIF(Survey!BZ106:CS106,{"&gt;0","&lt;0"})*{1,-1})</f>
        <v>0</v>
      </c>
      <c r="W106" s="38" cm="1">
        <f t="array" ref="W106">SUM(SUMIF(Survey!CC106,{"&gt;0","&lt;0"})*{1,-1})+SUM(SUMIF(Survey!CM106,{"&gt;0","&lt;0"})*{1,-1})</f>
        <v>0</v>
      </c>
      <c r="X106" s="38">
        <f>Survey!K106</f>
        <v>0</v>
      </c>
      <c r="Y106" s="37" t="str">
        <f t="shared" si="53"/>
        <v>Either</v>
      </c>
      <c r="Z106" s="16" t="str">
        <f t="shared" si="54"/>
        <v>Fail</v>
      </c>
      <c r="AA106" s="67" cm="1">
        <f t="array" ref="AA106">SUM(SUMIF(Survey!BZ106:CS106,{"&gt;0","&lt;0"})*{1,-1})+SUM(SUMIF(Survey!CU106:DN106,{"&gt;0","&lt;0"})*{1,-1})</f>
        <v>0</v>
      </c>
      <c r="AB106" s="67">
        <f>IFERROR(AA106/(Survey!$AV106),0)</f>
        <v>0</v>
      </c>
      <c r="AC106" s="128" t="b">
        <f>IF(OR(Survey!$M106="Alternative strategy or hedge",Survey!$M106="Other, illiquid",Survey!$L106="Prospectus fund"),TRUE,FALSE)</f>
        <v>0</v>
      </c>
      <c r="AD106" s="128" t="b">
        <f>NOT(ISBLANK(Survey!$M106))</f>
        <v>0</v>
      </c>
      <c r="AE106" s="16" t="str">
        <f t="shared" si="55"/>
        <v>Pass</v>
      </c>
      <c r="AF106" s="38" t="b">
        <f>NOT(ISNUMBER(SEARCH("Other",Survey!$P106)))</f>
        <v>1</v>
      </c>
      <c r="AG106" s="37" t="b">
        <f>NOT(ISBLANK(Survey!$Q106))</f>
        <v>0</v>
      </c>
      <c r="AH106" s="16" t="str">
        <f t="shared" si="56"/>
        <v>Pass</v>
      </c>
      <c r="AI106" s="143">
        <f>COUNTBLANK(Survey!$W106)</f>
        <v>1</v>
      </c>
      <c r="AJ106" s="67">
        <f>IF(AND(Survey!L106&lt;&gt;"Exempt fund",OR(Survey!$M106="ETF",Survey!$M106="ETF, alternative mutual fund",Survey!$M106="Mutual fund",Survey!$M106="Alternative mutual fund",Survey!$M106="Money market")),1,0)</f>
        <v>0</v>
      </c>
      <c r="AK106" s="16" t="str">
        <f t="shared" si="57"/>
        <v>Pass</v>
      </c>
      <c r="AL106" s="38" t="b">
        <f>NOT(ISNUMBER(SEARCH("Yes",Survey!$AA106)))</f>
        <v>1</v>
      </c>
      <c r="AM106" s="37" t="b">
        <f>IF(COUNTBLANK(Survey!$AB106:$AC106)=0,TRUE, FALSE)</f>
        <v>0</v>
      </c>
      <c r="AN106" s="16" t="str">
        <f t="shared" si="58"/>
        <v>Pass</v>
      </c>
      <c r="AO106" s="38" t="b">
        <f>NOT(ISNUMBER(SEARCH("Yes",Survey!$AD106)))</f>
        <v>1</v>
      </c>
      <c r="AP106" s="37" t="b">
        <f>NOT(ISBLANK(Survey!$AF106))</f>
        <v>0</v>
      </c>
      <c r="AQ106" s="16" t="str">
        <f t="shared" si="59"/>
        <v>Pass</v>
      </c>
      <c r="AR106" s="38" t="b">
        <f>NOT(OR(ISNUMBER(SEARCH("Other",Survey!$AF106)),ISNUMBER(SEARCH("Multiple",Survey!$AF106))))</f>
        <v>1</v>
      </c>
      <c r="AS106" s="37" t="b">
        <f>NOT(ISBLANK(Survey!$AG106))</f>
        <v>0</v>
      </c>
      <c r="AT106" s="16" t="str">
        <f t="shared" si="60"/>
        <v>Fail</v>
      </c>
      <c r="AU106" s="143">
        <f>IF(ABS(Survey!$AV106)&gt;0, 1,0)</f>
        <v>0</v>
      </c>
      <c r="AV106" s="143">
        <f>IF(COUNTBLANK(Survey!$AJ106)=0,1,0)</f>
        <v>0</v>
      </c>
      <c r="AW106" s="16" t="str">
        <f t="shared" si="61"/>
        <v>Pass</v>
      </c>
      <c r="AX106" s="143">
        <f>IF(ISBLANK(Survey!$AJ106),0,1)</f>
        <v>0</v>
      </c>
      <c r="AY106" s="165">
        <f>COUNTBLANK(Survey!$AK106)</f>
        <v>1</v>
      </c>
      <c r="AZ106" s="16" t="str">
        <f t="shared" si="62"/>
        <v>Pass</v>
      </c>
      <c r="BA106" s="143">
        <f>IF(OR(Survey!$AK106="Closed",ISBLANK(Survey!$AK106)),0,1)</f>
        <v>0</v>
      </c>
      <c r="BB106" s="165">
        <f>IF(ISBLANK(Survey!$AL106),1,0)</f>
        <v>1</v>
      </c>
      <c r="BC106" s="147" t="str" cm="1">
        <f t="array" ref="BC106">IF(OR(IF(OR($BE106+$BF106 = 2, $BG106=1), FALSE, TRUE), AND($BD106:$BD106 = 0)),"Pass","Fail")</f>
        <v>Pass</v>
      </c>
      <c r="BD106" s="143">
        <f>COUNTBLANK(Survey!$AM106:$AO106)</f>
        <v>3</v>
      </c>
      <c r="BE106" s="143">
        <f>IF(Survey!$I106="Yes",1,0)</f>
        <v>0</v>
      </c>
      <c r="BF106" s="143">
        <f>IF(OR(Survey!$M106="Mutual fund",Survey!$M106="Alternative mutual fund",Survey!$M106="Money market"),1,0)</f>
        <v>0</v>
      </c>
      <c r="BG106" s="148">
        <f>IF(OR(Survey!$M106="ETF",Survey!$M106="ETF, alternative mutual fund"),1,0)</f>
        <v>0</v>
      </c>
      <c r="BH106" s="16" t="str">
        <f t="shared" si="63"/>
        <v>Pass</v>
      </c>
      <c r="BI106" s="38" t="b">
        <f>OR(ISNUMBER(SEARCH("Yes",Survey!$AO106)),ISBLANK(Survey!$AO106))</f>
        <v>1</v>
      </c>
      <c r="BJ106" s="67" t="b">
        <f>NOT(ISBLANK(Survey!$AP106))</f>
        <v>0</v>
      </c>
      <c r="BK106" s="16" t="str">
        <f t="shared" si="64"/>
        <v>Pass</v>
      </c>
      <c r="BL106" s="143">
        <f>IF(Survey!$AW106=0, 0,1)</f>
        <v>0</v>
      </c>
      <c r="BM106" s="67">
        <f>Survey!$AQ106</f>
        <v>0</v>
      </c>
      <c r="BN106" s="67">
        <f>IFERROR((Survey!$AX106-ABS(Survey!$AY106)-ABS(Survey!$BD106))/Survey!$AW106,0)</f>
        <v>0</v>
      </c>
      <c r="BO106" s="67">
        <f>IF(AND($BM106&gt;$BN106-0.2,$BM106&lt;$BN106+0.2,ISBLANK(Survey!$AQ106)=FALSE),0,1)</f>
        <v>1</v>
      </c>
      <c r="BP106" s="165">
        <f>IF(ISBLANK(Survey!$AR106),1,0)</f>
        <v>1</v>
      </c>
      <c r="BQ106" s="16" t="str">
        <f t="shared" si="65"/>
        <v>Pass</v>
      </c>
      <c r="BR106" s="143">
        <f>IF(Survey!$AW106=0, 0,1)</f>
        <v>0</v>
      </c>
      <c r="BS106" s="67">
        <f>IF(AND(Survey!$AS106&gt;=0,Survey!$AS106&lt;=0.2,Survey!$AS106&lt;&gt;""),0,1)</f>
        <v>1</v>
      </c>
      <c r="BT106" s="143">
        <f>IF(ISBLANK(Survey!$AT106),1,0)</f>
        <v>1</v>
      </c>
      <c r="BU106" s="16" t="str">
        <f t="shared" si="66"/>
        <v>Fail</v>
      </c>
      <c r="BV106" s="165">
        <f>Survey!$AU106</f>
        <v>0</v>
      </c>
      <c r="BW106" s="16" t="str">
        <f t="shared" si="67"/>
        <v>Pass</v>
      </c>
      <c r="BX106" s="36">
        <f>Survey!$AV106</f>
        <v>0</v>
      </c>
      <c r="BY106" s="176">
        <f>Survey!$AW106+Survey!$AX106-ABS(Survey!$AY106)+ABS(Survey!$AZ106)-ABS(Survey!$BA106)+ABS(Survey!$BB106)-ABS(Survey!$BC106)-ABS(Survey!$BD106)+Survey!$BE106</f>
        <v>0</v>
      </c>
      <c r="BZ106" s="35">
        <f t="shared" si="68"/>
        <v>0</v>
      </c>
      <c r="CA106" s="17">
        <f t="shared" si="69"/>
        <v>0</v>
      </c>
      <c r="CB106" s="16" t="str">
        <f t="shared" si="70"/>
        <v>Pass</v>
      </c>
      <c r="CC106" s="38" t="b">
        <f>IF(ABS(Survey!$BE106)=0,TRUE,FALSE)</f>
        <v>1</v>
      </c>
      <c r="CD106" s="37" t="b">
        <f>NOT(ISBLANK(Survey!$BF106))</f>
        <v>0</v>
      </c>
      <c r="CE106" t="str">
        <f t="shared" si="71"/>
        <v>Fail</v>
      </c>
      <c r="CF106" s="29">
        <f>Survey!$AV106</f>
        <v>0</v>
      </c>
      <c r="CG106" s="29" cm="1">
        <f t="array" ref="CG106">SUM(SUMIF(Survey!BH106:BO106,{"&gt;0","&lt;0"})*{1,-1})-SUM(SUMIF(Survey!BQ106:BX106,{"&gt;0","&lt;0"})*{1,-1})</f>
        <v>0</v>
      </c>
      <c r="CH106" s="35" t="str">
        <f t="shared" si="72"/>
        <v>No holdings</v>
      </c>
      <c r="CI106">
        <f t="shared" si="73"/>
        <v>0</v>
      </c>
      <c r="CJ106" s="16" t="str">
        <f t="shared" si="74"/>
        <v>Fail</v>
      </c>
      <c r="CK106" s="36">
        <f>Survey!$AV106</f>
        <v>0</v>
      </c>
      <c r="CL106" s="36" cm="1">
        <f t="array" ref="CL106">SUM(SUMIF(Survey!BZ106:CS106,{"&gt;0","&lt;0"})*{1,-1})-SUM(SUMIF(Survey!CU106:DN106,{"&gt;0","&lt;0"})*{1,-1})</f>
        <v>0</v>
      </c>
      <c r="CM106" s="35" t="str">
        <f t="shared" si="75"/>
        <v>No holdings</v>
      </c>
      <c r="CN106" s="17">
        <f t="shared" si="76"/>
        <v>0</v>
      </c>
      <c r="CO106" s="16" t="str">
        <f t="shared" si="77"/>
        <v>Pass</v>
      </c>
      <c r="CP106" s="38" t="b">
        <f>IF(ABS(Survey!$CS106)=0,TRUE,FALSE)</f>
        <v>1</v>
      </c>
      <c r="CQ106" s="37" t="b">
        <f>NOT(ISBLANK(Survey!$CT106))</f>
        <v>0</v>
      </c>
      <c r="CR106" s="16" t="str">
        <f t="shared" si="78"/>
        <v>Pass</v>
      </c>
      <c r="CS106" s="38" t="b">
        <f>IF(ABS(Survey!$DN106)=0,TRUE,FALSE)</f>
        <v>1</v>
      </c>
      <c r="CT106" s="37" t="b">
        <f>NOT(ISBLANK(Survey!$DO106))</f>
        <v>0</v>
      </c>
      <c r="CU106" t="str">
        <f t="shared" si="79"/>
        <v>Pass</v>
      </c>
      <c r="CV106" s="29" cm="1">
        <f t="array" ref="CV106">SUM(SUMIF(Survey!CO106,{"&gt;0","&lt;0"})*{1,-1})+SUM(SUMIF(Survey!DJ106,{"&gt;0","&lt;0"})*{1,-1})</f>
        <v>0</v>
      </c>
      <c r="CW106" s="29">
        <f>SUM(SUMIF(Survey!DQ106:DW106,{"&gt;0","&lt;0"})*{1,-1})+SUM(SUMIF(Survey!DY106:EE106,{"&gt;0","&lt;0"})*{1,-1})</f>
        <v>0</v>
      </c>
      <c r="CX106">
        <f t="shared" si="80"/>
        <v>0</v>
      </c>
      <c r="CY106">
        <f t="shared" si="81"/>
        <v>0</v>
      </c>
      <c r="CZ106" s="16" t="str">
        <f t="shared" si="82"/>
        <v>Pass</v>
      </c>
      <c r="DA106" s="38" t="b">
        <f>IF(ABS(Survey!$DW106)=0,TRUE,FALSE)</f>
        <v>1</v>
      </c>
      <c r="DB106" s="37" t="b">
        <f>NOT(ISBLANK(Survey!DX106))</f>
        <v>0</v>
      </c>
      <c r="DC106" s="16" t="str">
        <f t="shared" si="83"/>
        <v>Pass</v>
      </c>
      <c r="DD106" s="38" t="b">
        <f>IF(ABS(Survey!$EE106)=0,TRUE,FALSE)</f>
        <v>1</v>
      </c>
      <c r="DE106" s="37" t="b">
        <f>NOT(ISBLANK(Survey!$EF106))</f>
        <v>0</v>
      </c>
      <c r="DF106" s="16" t="str">
        <f t="shared" si="84"/>
        <v>Fail</v>
      </c>
      <c r="DG106" s="36">
        <f>SUM(SUMIF(Survey!EL106:EN106,{"&gt;0","&lt;0"})*{1,-1})</f>
        <v>0</v>
      </c>
      <c r="DH106">
        <f t="shared" si="85"/>
        <v>0</v>
      </c>
      <c r="DI106">
        <f t="shared" si="86"/>
        <v>100</v>
      </c>
      <c r="DJ106" s="35" t="b">
        <f>IF(OR(Survey!$M106="ETF",Survey!$M106="ETF, alternative mutual fund",Survey!$M106="Closed-end", Survey!$M106="Split share corp"),TRUE,FALSE)</f>
        <v>0</v>
      </c>
      <c r="DK106" s="16" t="str">
        <f t="shared" si="87"/>
        <v>Fail</v>
      </c>
      <c r="DL106" s="36">
        <f>SUM(SUMIF(Survey!EP106:EV106,{"&gt;0","&lt;0"})*{1,-1})</f>
        <v>0</v>
      </c>
      <c r="DM106">
        <f t="shared" si="88"/>
        <v>0</v>
      </c>
      <c r="DN106" s="17">
        <f t="shared" si="89"/>
        <v>100</v>
      </c>
      <c r="DO106" s="16" t="str">
        <f t="shared" si="90"/>
        <v>Fail</v>
      </c>
      <c r="DP106" s="36">
        <f>SUM(SUMIF(Survey!EX106:FD106,{"&gt;0","&lt;0"})*{1,-1})</f>
        <v>0</v>
      </c>
      <c r="DQ106">
        <f t="shared" si="91"/>
        <v>0</v>
      </c>
      <c r="DR106" s="17">
        <f t="shared" si="92"/>
        <v>100</v>
      </c>
    </row>
    <row r="107" spans="1:122">
      <c r="A107">
        <v>107</v>
      </c>
      <c r="B107" t="str">
        <f t="shared" si="0"/>
        <v>Pass</v>
      </c>
      <c r="C107" t="str">
        <f>IF(COUNTBLANK(Survey!B107:FE107)=$C$2, "Pass", "Fail")</f>
        <v>Pass</v>
      </c>
      <c r="D107" t="str">
        <f t="shared" si="47"/>
        <v>Fail</v>
      </c>
      <c r="E107" t="str">
        <f>IF(OR(ISBLANK(Survey!AJ107),COUNTIF(G107:BB107,"Fail")),"Fail","Pass")</f>
        <v>Fail</v>
      </c>
      <c r="G107" s="16" t="str">
        <f t="shared" si="48"/>
        <v>Fail</v>
      </c>
      <c r="H107" s="177">
        <f>COUNTBLANK(Survey!B107:D107)+COUNTBLANK(Survey!G107)+COUNTBLANK(Survey!I107)+COUNTBLANK(Survey!K107:M107)+COUNTBLANK(Survey!P107)+COUNTBLANK(Survey!S107:U107)+COUNTBLANK(Survey!Y107:AA107)+COUNTBLANK(Survey!AD107:AE107)+COUNTBLANK(Survey!AI107:AI107)</f>
        <v>18</v>
      </c>
      <c r="I107" s="16" t="str">
        <f t="shared" si="49"/>
        <v>Fail</v>
      </c>
      <c r="J107" t="b">
        <f>IF(Survey!E107="No",TRUE,FALSE)</f>
        <v>0</v>
      </c>
      <c r="K107" s="34">
        <f>LEN(Survey!E107)</f>
        <v>0</v>
      </c>
      <c r="L107" s="16" t="str">
        <f t="shared" si="50"/>
        <v>Fail</v>
      </c>
      <c r="M107" t="b">
        <f>IF(Survey!F107="No",TRUE,FALSE)</f>
        <v>0</v>
      </c>
      <c r="N107" s="33">
        <f>LEN(Survey!F107)</f>
        <v>0</v>
      </c>
      <c r="O107" s="16" t="str">
        <f t="shared" si="51"/>
        <v>Pass</v>
      </c>
      <c r="P107" s="34">
        <f>MOD((LEN(Survey!H107)+2),11)</f>
        <v>2</v>
      </c>
      <c r="Q107" s="33" t="str">
        <f>IF(Survey!$L107="Prospectus fund", "Yes", "No")</f>
        <v>No</v>
      </c>
      <c r="R107" s="16" t="str">
        <f t="shared" si="52"/>
        <v>Pass</v>
      </c>
      <c r="S107" s="34">
        <f>MOD((LEN(Survey!J107)+2),11)</f>
        <v>2</v>
      </c>
      <c r="T107" s="35" t="b">
        <f>IF(OR(Survey!$M107="ETF",Survey!$M107="ETF, alternative mutual fund",Survey!$M107="Closed-end", Survey!$M107="Split share corp", Survey!$I107="Yes"),TRUE,FALSE)</f>
        <v>0</v>
      </c>
      <c r="U107" s="16" t="str">
        <f>IFERROR(IF(AND(OR(X107=Y107,Y107 = "Either"),NOT(ISBLANK(Survey!K107))),"Pass","Fail"),"Pass")</f>
        <v>Fail</v>
      </c>
      <c r="V107" s="36" cm="1">
        <f t="array" ref="V107">SUM(SUMIF(Survey!BZ107:CS107,{"&gt;0","&lt;0"})*{1,-1})</f>
        <v>0</v>
      </c>
      <c r="W107" s="38" cm="1">
        <f t="array" ref="W107">SUM(SUMIF(Survey!CC107,{"&gt;0","&lt;0"})*{1,-1})+SUM(SUMIF(Survey!CM107,{"&gt;0","&lt;0"})*{1,-1})</f>
        <v>0</v>
      </c>
      <c r="X107" s="38">
        <f>Survey!K107</f>
        <v>0</v>
      </c>
      <c r="Y107" s="37" t="str">
        <f t="shared" si="53"/>
        <v>Either</v>
      </c>
      <c r="Z107" s="16" t="str">
        <f t="shared" si="54"/>
        <v>Fail</v>
      </c>
      <c r="AA107" s="67" cm="1">
        <f t="array" ref="AA107">SUM(SUMIF(Survey!BZ107:CS107,{"&gt;0","&lt;0"})*{1,-1})+SUM(SUMIF(Survey!CU107:DN107,{"&gt;0","&lt;0"})*{1,-1})</f>
        <v>0</v>
      </c>
      <c r="AB107" s="67">
        <f>IFERROR(AA107/(Survey!$AV107),0)</f>
        <v>0</v>
      </c>
      <c r="AC107" s="128" t="b">
        <f>IF(OR(Survey!$M107="Alternative strategy or hedge",Survey!$M107="Other, illiquid",Survey!$L107="Prospectus fund"),TRUE,FALSE)</f>
        <v>0</v>
      </c>
      <c r="AD107" s="128" t="b">
        <f>NOT(ISBLANK(Survey!$M107))</f>
        <v>0</v>
      </c>
      <c r="AE107" s="16" t="str">
        <f t="shared" si="55"/>
        <v>Pass</v>
      </c>
      <c r="AF107" s="38" t="b">
        <f>NOT(ISNUMBER(SEARCH("Other",Survey!$P107)))</f>
        <v>1</v>
      </c>
      <c r="AG107" s="37" t="b">
        <f>NOT(ISBLANK(Survey!$Q107))</f>
        <v>0</v>
      </c>
      <c r="AH107" s="16" t="str">
        <f t="shared" si="56"/>
        <v>Pass</v>
      </c>
      <c r="AI107" s="143">
        <f>COUNTBLANK(Survey!$W107)</f>
        <v>1</v>
      </c>
      <c r="AJ107" s="67">
        <f>IF(AND(Survey!L107&lt;&gt;"Exempt fund",OR(Survey!$M107="ETF",Survey!$M107="ETF, alternative mutual fund",Survey!$M107="Mutual fund",Survey!$M107="Alternative mutual fund",Survey!$M107="Money market")),1,0)</f>
        <v>0</v>
      </c>
      <c r="AK107" s="16" t="str">
        <f t="shared" si="57"/>
        <v>Pass</v>
      </c>
      <c r="AL107" s="38" t="b">
        <f>NOT(ISNUMBER(SEARCH("Yes",Survey!$AA107)))</f>
        <v>1</v>
      </c>
      <c r="AM107" s="37" t="b">
        <f>IF(COUNTBLANK(Survey!$AB107:$AC107)=0,TRUE, FALSE)</f>
        <v>0</v>
      </c>
      <c r="AN107" s="16" t="str">
        <f t="shared" si="58"/>
        <v>Pass</v>
      </c>
      <c r="AO107" s="38" t="b">
        <f>NOT(ISNUMBER(SEARCH("Yes",Survey!$AD107)))</f>
        <v>1</v>
      </c>
      <c r="AP107" s="37" t="b">
        <f>NOT(ISBLANK(Survey!$AF107))</f>
        <v>0</v>
      </c>
      <c r="AQ107" s="16" t="str">
        <f t="shared" si="59"/>
        <v>Pass</v>
      </c>
      <c r="AR107" s="38" t="b">
        <f>NOT(OR(ISNUMBER(SEARCH("Other",Survey!$AF107)),ISNUMBER(SEARCH("Multiple",Survey!$AF107))))</f>
        <v>1</v>
      </c>
      <c r="AS107" s="37" t="b">
        <f>NOT(ISBLANK(Survey!$AG107))</f>
        <v>0</v>
      </c>
      <c r="AT107" s="16" t="str">
        <f t="shared" si="60"/>
        <v>Fail</v>
      </c>
      <c r="AU107" s="143">
        <f>IF(ABS(Survey!$AV107)&gt;0, 1,0)</f>
        <v>0</v>
      </c>
      <c r="AV107" s="143">
        <f>IF(COUNTBLANK(Survey!$AJ107)=0,1,0)</f>
        <v>0</v>
      </c>
      <c r="AW107" s="16" t="str">
        <f t="shared" si="61"/>
        <v>Pass</v>
      </c>
      <c r="AX107" s="143">
        <f>IF(ISBLANK(Survey!$AJ107),0,1)</f>
        <v>0</v>
      </c>
      <c r="AY107" s="165">
        <f>COUNTBLANK(Survey!$AK107)</f>
        <v>1</v>
      </c>
      <c r="AZ107" s="16" t="str">
        <f t="shared" si="62"/>
        <v>Pass</v>
      </c>
      <c r="BA107" s="143">
        <f>IF(OR(Survey!$AK107="Closed",ISBLANK(Survey!$AK107)),0,1)</f>
        <v>0</v>
      </c>
      <c r="BB107" s="165">
        <f>IF(ISBLANK(Survey!$AL107),1,0)</f>
        <v>1</v>
      </c>
      <c r="BC107" s="147" t="str" cm="1">
        <f t="array" ref="BC107">IF(OR(IF(OR($BE107+$BF107 = 2, $BG107=1), FALSE, TRUE), AND($BD107:$BD107 = 0)),"Pass","Fail")</f>
        <v>Pass</v>
      </c>
      <c r="BD107" s="143">
        <f>COUNTBLANK(Survey!$AM107:$AO107)</f>
        <v>3</v>
      </c>
      <c r="BE107" s="143">
        <f>IF(Survey!$I107="Yes",1,0)</f>
        <v>0</v>
      </c>
      <c r="BF107" s="143">
        <f>IF(OR(Survey!$M107="Mutual fund",Survey!$M107="Alternative mutual fund",Survey!$M107="Money market"),1,0)</f>
        <v>0</v>
      </c>
      <c r="BG107" s="148">
        <f>IF(OR(Survey!$M107="ETF",Survey!$M107="ETF, alternative mutual fund"),1,0)</f>
        <v>0</v>
      </c>
      <c r="BH107" s="16" t="str">
        <f t="shared" si="63"/>
        <v>Pass</v>
      </c>
      <c r="BI107" s="38" t="b">
        <f>OR(ISNUMBER(SEARCH("Yes",Survey!$AO107)),ISBLANK(Survey!$AO107))</f>
        <v>1</v>
      </c>
      <c r="BJ107" s="67" t="b">
        <f>NOT(ISBLANK(Survey!$AP107))</f>
        <v>0</v>
      </c>
      <c r="BK107" s="16" t="str">
        <f t="shared" si="64"/>
        <v>Pass</v>
      </c>
      <c r="BL107" s="143">
        <f>IF(Survey!$AW107=0, 0,1)</f>
        <v>0</v>
      </c>
      <c r="BM107" s="67">
        <f>Survey!$AQ107</f>
        <v>0</v>
      </c>
      <c r="BN107" s="67">
        <f>IFERROR((Survey!$AX107-ABS(Survey!$AY107)-ABS(Survey!$BD107))/Survey!$AW107,0)</f>
        <v>0</v>
      </c>
      <c r="BO107" s="67">
        <f>IF(AND($BM107&gt;$BN107-0.2,$BM107&lt;$BN107+0.2,ISBLANK(Survey!$AQ107)=FALSE),0,1)</f>
        <v>1</v>
      </c>
      <c r="BP107" s="165">
        <f>IF(ISBLANK(Survey!$AR107),1,0)</f>
        <v>1</v>
      </c>
      <c r="BQ107" s="16" t="str">
        <f t="shared" si="65"/>
        <v>Pass</v>
      </c>
      <c r="BR107" s="143">
        <f>IF(Survey!$AW107=0, 0,1)</f>
        <v>0</v>
      </c>
      <c r="BS107" s="67">
        <f>IF(AND(Survey!$AS107&gt;=0,Survey!$AS107&lt;=0.2,Survey!$AS107&lt;&gt;""),0,1)</f>
        <v>1</v>
      </c>
      <c r="BT107" s="143">
        <f>IF(ISBLANK(Survey!$AT107),1,0)</f>
        <v>1</v>
      </c>
      <c r="BU107" s="16" t="str">
        <f t="shared" si="66"/>
        <v>Fail</v>
      </c>
      <c r="BV107" s="165">
        <f>Survey!$AU107</f>
        <v>0</v>
      </c>
      <c r="BW107" s="16" t="str">
        <f t="shared" si="67"/>
        <v>Pass</v>
      </c>
      <c r="BX107" s="36">
        <f>Survey!$AV107</f>
        <v>0</v>
      </c>
      <c r="BY107" s="176">
        <f>Survey!$AW107+Survey!$AX107-ABS(Survey!$AY107)+ABS(Survey!$AZ107)-ABS(Survey!$BA107)+ABS(Survey!$BB107)-ABS(Survey!$BC107)-ABS(Survey!$BD107)+Survey!$BE107</f>
        <v>0</v>
      </c>
      <c r="BZ107" s="35">
        <f t="shared" si="68"/>
        <v>0</v>
      </c>
      <c r="CA107" s="17">
        <f t="shared" si="69"/>
        <v>0</v>
      </c>
      <c r="CB107" s="16" t="str">
        <f t="shared" si="70"/>
        <v>Pass</v>
      </c>
      <c r="CC107" s="38" t="b">
        <f>IF(ABS(Survey!$BE107)=0,TRUE,FALSE)</f>
        <v>1</v>
      </c>
      <c r="CD107" s="37" t="b">
        <f>NOT(ISBLANK(Survey!$BF107))</f>
        <v>0</v>
      </c>
      <c r="CE107" t="str">
        <f t="shared" si="71"/>
        <v>Fail</v>
      </c>
      <c r="CF107" s="29">
        <f>Survey!$AV107</f>
        <v>0</v>
      </c>
      <c r="CG107" s="29" cm="1">
        <f t="array" ref="CG107">SUM(SUMIF(Survey!BH107:BO107,{"&gt;0","&lt;0"})*{1,-1})-SUM(SUMIF(Survey!BQ107:BX107,{"&gt;0","&lt;0"})*{1,-1})</f>
        <v>0</v>
      </c>
      <c r="CH107" s="35" t="str">
        <f t="shared" si="72"/>
        <v>No holdings</v>
      </c>
      <c r="CI107">
        <f t="shared" si="73"/>
        <v>0</v>
      </c>
      <c r="CJ107" s="16" t="str">
        <f t="shared" si="74"/>
        <v>Fail</v>
      </c>
      <c r="CK107" s="36">
        <f>Survey!$AV107</f>
        <v>0</v>
      </c>
      <c r="CL107" s="36" cm="1">
        <f t="array" ref="CL107">SUM(SUMIF(Survey!BZ107:CS107,{"&gt;0","&lt;0"})*{1,-1})-SUM(SUMIF(Survey!CU107:DN107,{"&gt;0","&lt;0"})*{1,-1})</f>
        <v>0</v>
      </c>
      <c r="CM107" s="35" t="str">
        <f t="shared" si="75"/>
        <v>No holdings</v>
      </c>
      <c r="CN107" s="17">
        <f t="shared" si="76"/>
        <v>0</v>
      </c>
      <c r="CO107" s="16" t="str">
        <f t="shared" si="77"/>
        <v>Pass</v>
      </c>
      <c r="CP107" s="38" t="b">
        <f>IF(ABS(Survey!$CS107)=0,TRUE,FALSE)</f>
        <v>1</v>
      </c>
      <c r="CQ107" s="37" t="b">
        <f>NOT(ISBLANK(Survey!$CT107))</f>
        <v>0</v>
      </c>
      <c r="CR107" s="16" t="str">
        <f t="shared" si="78"/>
        <v>Pass</v>
      </c>
      <c r="CS107" s="38" t="b">
        <f>IF(ABS(Survey!$DN107)=0,TRUE,FALSE)</f>
        <v>1</v>
      </c>
      <c r="CT107" s="37" t="b">
        <f>NOT(ISBLANK(Survey!$DO107))</f>
        <v>0</v>
      </c>
      <c r="CU107" t="str">
        <f t="shared" si="79"/>
        <v>Pass</v>
      </c>
      <c r="CV107" s="29" cm="1">
        <f t="array" ref="CV107">SUM(SUMIF(Survey!CO107,{"&gt;0","&lt;0"})*{1,-1})+SUM(SUMIF(Survey!DJ107,{"&gt;0","&lt;0"})*{1,-1})</f>
        <v>0</v>
      </c>
      <c r="CW107" s="29">
        <f>SUM(SUMIF(Survey!DQ107:DW107,{"&gt;0","&lt;0"})*{1,-1})+SUM(SUMIF(Survey!DY107:EE107,{"&gt;0","&lt;0"})*{1,-1})</f>
        <v>0</v>
      </c>
      <c r="CX107">
        <f t="shared" si="80"/>
        <v>0</v>
      </c>
      <c r="CY107">
        <f t="shared" si="81"/>
        <v>0</v>
      </c>
      <c r="CZ107" s="16" t="str">
        <f t="shared" si="82"/>
        <v>Pass</v>
      </c>
      <c r="DA107" s="38" t="b">
        <f>IF(ABS(Survey!$DW107)=0,TRUE,FALSE)</f>
        <v>1</v>
      </c>
      <c r="DB107" s="37" t="b">
        <f>NOT(ISBLANK(Survey!DX107))</f>
        <v>0</v>
      </c>
      <c r="DC107" s="16" t="str">
        <f t="shared" si="83"/>
        <v>Pass</v>
      </c>
      <c r="DD107" s="38" t="b">
        <f>IF(ABS(Survey!$EE107)=0,TRUE,FALSE)</f>
        <v>1</v>
      </c>
      <c r="DE107" s="37" t="b">
        <f>NOT(ISBLANK(Survey!$EF107))</f>
        <v>0</v>
      </c>
      <c r="DF107" s="16" t="str">
        <f t="shared" si="84"/>
        <v>Fail</v>
      </c>
      <c r="DG107" s="36">
        <f>SUM(SUMIF(Survey!EL107:EN107,{"&gt;0","&lt;0"})*{1,-1})</f>
        <v>0</v>
      </c>
      <c r="DH107">
        <f t="shared" si="85"/>
        <v>0</v>
      </c>
      <c r="DI107">
        <f t="shared" si="86"/>
        <v>100</v>
      </c>
      <c r="DJ107" s="35" t="b">
        <f>IF(OR(Survey!$M107="ETF",Survey!$M107="ETF, alternative mutual fund",Survey!$M107="Closed-end", Survey!$M107="Split share corp"),TRUE,FALSE)</f>
        <v>0</v>
      </c>
      <c r="DK107" s="16" t="str">
        <f t="shared" si="87"/>
        <v>Fail</v>
      </c>
      <c r="DL107" s="36">
        <f>SUM(SUMIF(Survey!EP107:EV107,{"&gt;0","&lt;0"})*{1,-1})</f>
        <v>0</v>
      </c>
      <c r="DM107">
        <f t="shared" si="88"/>
        <v>0</v>
      </c>
      <c r="DN107" s="17">
        <f t="shared" si="89"/>
        <v>100</v>
      </c>
      <c r="DO107" s="16" t="str">
        <f t="shared" si="90"/>
        <v>Fail</v>
      </c>
      <c r="DP107" s="36">
        <f>SUM(SUMIF(Survey!EX107:FD107,{"&gt;0","&lt;0"})*{1,-1})</f>
        <v>0</v>
      </c>
      <c r="DQ107">
        <f t="shared" si="91"/>
        <v>0</v>
      </c>
      <c r="DR107" s="17">
        <f t="shared" si="92"/>
        <v>100</v>
      </c>
    </row>
    <row r="108" spans="1:122">
      <c r="A108">
        <v>108</v>
      </c>
      <c r="B108" t="str">
        <f t="shared" si="0"/>
        <v>Pass</v>
      </c>
      <c r="C108" t="str">
        <f>IF(COUNTBLANK(Survey!B108:FE108)=$C$2, "Pass", "Fail")</f>
        <v>Pass</v>
      </c>
      <c r="D108" t="str">
        <f t="shared" si="47"/>
        <v>Fail</v>
      </c>
      <c r="E108" t="str">
        <f>IF(OR(ISBLANK(Survey!AJ108),COUNTIF(G108:BB108,"Fail")),"Fail","Pass")</f>
        <v>Fail</v>
      </c>
      <c r="G108" s="16" t="str">
        <f t="shared" si="48"/>
        <v>Fail</v>
      </c>
      <c r="H108" s="177">
        <f>COUNTBLANK(Survey!B108:D108)+COUNTBLANK(Survey!G108)+COUNTBLANK(Survey!I108)+COUNTBLANK(Survey!K108:M108)+COUNTBLANK(Survey!P108)+COUNTBLANK(Survey!S108:U108)+COUNTBLANK(Survey!Y108:AA108)+COUNTBLANK(Survey!AD108:AE108)+COUNTBLANK(Survey!AI108:AI108)</f>
        <v>18</v>
      </c>
      <c r="I108" s="16" t="str">
        <f t="shared" si="49"/>
        <v>Fail</v>
      </c>
      <c r="J108" t="b">
        <f>IF(Survey!E108="No",TRUE,FALSE)</f>
        <v>0</v>
      </c>
      <c r="K108" s="34">
        <f>LEN(Survey!E108)</f>
        <v>0</v>
      </c>
      <c r="L108" s="16" t="str">
        <f t="shared" si="50"/>
        <v>Fail</v>
      </c>
      <c r="M108" t="b">
        <f>IF(Survey!F108="No",TRUE,FALSE)</f>
        <v>0</v>
      </c>
      <c r="N108" s="33">
        <f>LEN(Survey!F108)</f>
        <v>0</v>
      </c>
      <c r="O108" s="16" t="str">
        <f t="shared" si="51"/>
        <v>Pass</v>
      </c>
      <c r="P108" s="34">
        <f>MOD((LEN(Survey!H108)+2),11)</f>
        <v>2</v>
      </c>
      <c r="Q108" s="33" t="str">
        <f>IF(Survey!$L108="Prospectus fund", "Yes", "No")</f>
        <v>No</v>
      </c>
      <c r="R108" s="16" t="str">
        <f t="shared" si="52"/>
        <v>Pass</v>
      </c>
      <c r="S108" s="34">
        <f>MOD((LEN(Survey!J108)+2),11)</f>
        <v>2</v>
      </c>
      <c r="T108" s="35" t="b">
        <f>IF(OR(Survey!$M108="ETF",Survey!$M108="ETF, alternative mutual fund",Survey!$M108="Closed-end", Survey!$M108="Split share corp", Survey!$I108="Yes"),TRUE,FALSE)</f>
        <v>0</v>
      </c>
      <c r="U108" s="16" t="str">
        <f>IFERROR(IF(AND(OR(X108=Y108,Y108 = "Either"),NOT(ISBLANK(Survey!K108))),"Pass","Fail"),"Pass")</f>
        <v>Fail</v>
      </c>
      <c r="V108" s="36" cm="1">
        <f t="array" ref="V108">SUM(SUMIF(Survey!BZ108:CS108,{"&gt;0","&lt;0"})*{1,-1})</f>
        <v>0</v>
      </c>
      <c r="W108" s="38" cm="1">
        <f t="array" ref="W108">SUM(SUMIF(Survey!CC108,{"&gt;0","&lt;0"})*{1,-1})+SUM(SUMIF(Survey!CM108,{"&gt;0","&lt;0"})*{1,-1})</f>
        <v>0</v>
      </c>
      <c r="X108" s="38">
        <f>Survey!K108</f>
        <v>0</v>
      </c>
      <c r="Y108" s="37" t="str">
        <f t="shared" si="53"/>
        <v>Either</v>
      </c>
      <c r="Z108" s="16" t="str">
        <f t="shared" si="54"/>
        <v>Fail</v>
      </c>
      <c r="AA108" s="67" cm="1">
        <f t="array" ref="AA108">SUM(SUMIF(Survey!BZ108:CS108,{"&gt;0","&lt;0"})*{1,-1})+SUM(SUMIF(Survey!CU108:DN108,{"&gt;0","&lt;0"})*{1,-1})</f>
        <v>0</v>
      </c>
      <c r="AB108" s="67">
        <f>IFERROR(AA108/(Survey!$AV108),0)</f>
        <v>0</v>
      </c>
      <c r="AC108" s="128" t="b">
        <f>IF(OR(Survey!$M108="Alternative strategy or hedge",Survey!$M108="Other, illiquid",Survey!$L108="Prospectus fund"),TRUE,FALSE)</f>
        <v>0</v>
      </c>
      <c r="AD108" s="128" t="b">
        <f>NOT(ISBLANK(Survey!$M108))</f>
        <v>0</v>
      </c>
      <c r="AE108" s="16" t="str">
        <f t="shared" si="55"/>
        <v>Pass</v>
      </c>
      <c r="AF108" s="38" t="b">
        <f>NOT(ISNUMBER(SEARCH("Other",Survey!$P108)))</f>
        <v>1</v>
      </c>
      <c r="AG108" s="37" t="b">
        <f>NOT(ISBLANK(Survey!$Q108))</f>
        <v>0</v>
      </c>
      <c r="AH108" s="16" t="str">
        <f t="shared" si="56"/>
        <v>Pass</v>
      </c>
      <c r="AI108" s="143">
        <f>COUNTBLANK(Survey!$W108)</f>
        <v>1</v>
      </c>
      <c r="AJ108" s="67">
        <f>IF(AND(Survey!L108&lt;&gt;"Exempt fund",OR(Survey!$M108="ETF",Survey!$M108="ETF, alternative mutual fund",Survey!$M108="Mutual fund",Survey!$M108="Alternative mutual fund",Survey!$M108="Money market")),1,0)</f>
        <v>0</v>
      </c>
      <c r="AK108" s="16" t="str">
        <f t="shared" si="57"/>
        <v>Pass</v>
      </c>
      <c r="AL108" s="38" t="b">
        <f>NOT(ISNUMBER(SEARCH("Yes",Survey!$AA108)))</f>
        <v>1</v>
      </c>
      <c r="AM108" s="37" t="b">
        <f>IF(COUNTBLANK(Survey!$AB108:$AC108)=0,TRUE, FALSE)</f>
        <v>0</v>
      </c>
      <c r="AN108" s="16" t="str">
        <f t="shared" si="58"/>
        <v>Pass</v>
      </c>
      <c r="AO108" s="38" t="b">
        <f>NOT(ISNUMBER(SEARCH("Yes",Survey!$AD108)))</f>
        <v>1</v>
      </c>
      <c r="AP108" s="37" t="b">
        <f>NOT(ISBLANK(Survey!$AF108))</f>
        <v>0</v>
      </c>
      <c r="AQ108" s="16" t="str">
        <f t="shared" si="59"/>
        <v>Pass</v>
      </c>
      <c r="AR108" s="38" t="b">
        <f>NOT(OR(ISNUMBER(SEARCH("Other",Survey!$AF108)),ISNUMBER(SEARCH("Multiple",Survey!$AF108))))</f>
        <v>1</v>
      </c>
      <c r="AS108" s="37" t="b">
        <f>NOT(ISBLANK(Survey!$AG108))</f>
        <v>0</v>
      </c>
      <c r="AT108" s="16" t="str">
        <f t="shared" si="60"/>
        <v>Fail</v>
      </c>
      <c r="AU108" s="143">
        <f>IF(ABS(Survey!$AV108)&gt;0, 1,0)</f>
        <v>0</v>
      </c>
      <c r="AV108" s="143">
        <f>IF(COUNTBLANK(Survey!$AJ108)=0,1,0)</f>
        <v>0</v>
      </c>
      <c r="AW108" s="16" t="str">
        <f t="shared" si="61"/>
        <v>Pass</v>
      </c>
      <c r="AX108" s="143">
        <f>IF(ISBLANK(Survey!$AJ108),0,1)</f>
        <v>0</v>
      </c>
      <c r="AY108" s="165">
        <f>COUNTBLANK(Survey!$AK108)</f>
        <v>1</v>
      </c>
      <c r="AZ108" s="16" t="str">
        <f t="shared" si="62"/>
        <v>Pass</v>
      </c>
      <c r="BA108" s="143">
        <f>IF(OR(Survey!$AK108="Closed",ISBLANK(Survey!$AK108)),0,1)</f>
        <v>0</v>
      </c>
      <c r="BB108" s="165">
        <f>IF(ISBLANK(Survey!$AL108),1,0)</f>
        <v>1</v>
      </c>
      <c r="BC108" s="147" t="str" cm="1">
        <f t="array" ref="BC108">IF(OR(IF(OR($BE108+$BF108 = 2, $BG108=1), FALSE, TRUE), AND($BD108:$BD108 = 0)),"Pass","Fail")</f>
        <v>Pass</v>
      </c>
      <c r="BD108" s="143">
        <f>COUNTBLANK(Survey!$AM108:$AO108)</f>
        <v>3</v>
      </c>
      <c r="BE108" s="143">
        <f>IF(Survey!$I108="Yes",1,0)</f>
        <v>0</v>
      </c>
      <c r="BF108" s="143">
        <f>IF(OR(Survey!$M108="Mutual fund",Survey!$M108="Alternative mutual fund",Survey!$M108="Money market"),1,0)</f>
        <v>0</v>
      </c>
      <c r="BG108" s="148">
        <f>IF(OR(Survey!$M108="ETF",Survey!$M108="ETF, alternative mutual fund"),1,0)</f>
        <v>0</v>
      </c>
      <c r="BH108" s="16" t="str">
        <f t="shared" si="63"/>
        <v>Pass</v>
      </c>
      <c r="BI108" s="38" t="b">
        <f>OR(ISNUMBER(SEARCH("Yes",Survey!$AO108)),ISBLANK(Survey!$AO108))</f>
        <v>1</v>
      </c>
      <c r="BJ108" s="67" t="b">
        <f>NOT(ISBLANK(Survey!$AP108))</f>
        <v>0</v>
      </c>
      <c r="BK108" s="16" t="str">
        <f t="shared" si="64"/>
        <v>Pass</v>
      </c>
      <c r="BL108" s="143">
        <f>IF(Survey!$AW108=0, 0,1)</f>
        <v>0</v>
      </c>
      <c r="BM108" s="67">
        <f>Survey!$AQ108</f>
        <v>0</v>
      </c>
      <c r="BN108" s="67">
        <f>IFERROR((Survey!$AX108-ABS(Survey!$AY108)-ABS(Survey!$BD108))/Survey!$AW108,0)</f>
        <v>0</v>
      </c>
      <c r="BO108" s="67">
        <f>IF(AND($BM108&gt;$BN108-0.2,$BM108&lt;$BN108+0.2,ISBLANK(Survey!$AQ108)=FALSE),0,1)</f>
        <v>1</v>
      </c>
      <c r="BP108" s="165">
        <f>IF(ISBLANK(Survey!$AR108),1,0)</f>
        <v>1</v>
      </c>
      <c r="BQ108" s="16" t="str">
        <f t="shared" si="65"/>
        <v>Pass</v>
      </c>
      <c r="BR108" s="143">
        <f>IF(Survey!$AW108=0, 0,1)</f>
        <v>0</v>
      </c>
      <c r="BS108" s="67">
        <f>IF(AND(Survey!$AS108&gt;=0,Survey!$AS108&lt;=0.2,Survey!$AS108&lt;&gt;""),0,1)</f>
        <v>1</v>
      </c>
      <c r="BT108" s="143">
        <f>IF(ISBLANK(Survey!$AT108),1,0)</f>
        <v>1</v>
      </c>
      <c r="BU108" s="16" t="str">
        <f t="shared" si="66"/>
        <v>Fail</v>
      </c>
      <c r="BV108" s="165">
        <f>Survey!$AU108</f>
        <v>0</v>
      </c>
      <c r="BW108" s="16" t="str">
        <f t="shared" si="67"/>
        <v>Pass</v>
      </c>
      <c r="BX108" s="36">
        <f>Survey!$AV108</f>
        <v>0</v>
      </c>
      <c r="BY108" s="176">
        <f>Survey!$AW108+Survey!$AX108-ABS(Survey!$AY108)+ABS(Survey!$AZ108)-ABS(Survey!$BA108)+ABS(Survey!$BB108)-ABS(Survey!$BC108)-ABS(Survey!$BD108)+Survey!$BE108</f>
        <v>0</v>
      </c>
      <c r="BZ108" s="35">
        <f t="shared" si="68"/>
        <v>0</v>
      </c>
      <c r="CA108" s="17">
        <f t="shared" si="69"/>
        <v>0</v>
      </c>
      <c r="CB108" s="16" t="str">
        <f t="shared" si="70"/>
        <v>Pass</v>
      </c>
      <c r="CC108" s="38" t="b">
        <f>IF(ABS(Survey!$BE108)=0,TRUE,FALSE)</f>
        <v>1</v>
      </c>
      <c r="CD108" s="37" t="b">
        <f>NOT(ISBLANK(Survey!$BF108))</f>
        <v>0</v>
      </c>
      <c r="CE108" t="str">
        <f t="shared" si="71"/>
        <v>Fail</v>
      </c>
      <c r="CF108" s="29">
        <f>Survey!$AV108</f>
        <v>0</v>
      </c>
      <c r="CG108" s="29" cm="1">
        <f t="array" ref="CG108">SUM(SUMIF(Survey!BH108:BO108,{"&gt;0","&lt;0"})*{1,-1})-SUM(SUMIF(Survey!BQ108:BX108,{"&gt;0","&lt;0"})*{1,-1})</f>
        <v>0</v>
      </c>
      <c r="CH108" s="35" t="str">
        <f t="shared" si="72"/>
        <v>No holdings</v>
      </c>
      <c r="CI108">
        <f t="shared" si="73"/>
        <v>0</v>
      </c>
      <c r="CJ108" s="16" t="str">
        <f t="shared" si="74"/>
        <v>Fail</v>
      </c>
      <c r="CK108" s="36">
        <f>Survey!$AV108</f>
        <v>0</v>
      </c>
      <c r="CL108" s="36" cm="1">
        <f t="array" ref="CL108">SUM(SUMIF(Survey!BZ108:CS108,{"&gt;0","&lt;0"})*{1,-1})-SUM(SUMIF(Survey!CU108:DN108,{"&gt;0","&lt;0"})*{1,-1})</f>
        <v>0</v>
      </c>
      <c r="CM108" s="35" t="str">
        <f t="shared" si="75"/>
        <v>No holdings</v>
      </c>
      <c r="CN108" s="17">
        <f t="shared" si="76"/>
        <v>0</v>
      </c>
      <c r="CO108" s="16" t="str">
        <f t="shared" si="77"/>
        <v>Pass</v>
      </c>
      <c r="CP108" s="38" t="b">
        <f>IF(ABS(Survey!$CS108)=0,TRUE,FALSE)</f>
        <v>1</v>
      </c>
      <c r="CQ108" s="37" t="b">
        <f>NOT(ISBLANK(Survey!$CT108))</f>
        <v>0</v>
      </c>
      <c r="CR108" s="16" t="str">
        <f t="shared" si="78"/>
        <v>Pass</v>
      </c>
      <c r="CS108" s="38" t="b">
        <f>IF(ABS(Survey!$DN108)=0,TRUE,FALSE)</f>
        <v>1</v>
      </c>
      <c r="CT108" s="37" t="b">
        <f>NOT(ISBLANK(Survey!$DO108))</f>
        <v>0</v>
      </c>
      <c r="CU108" t="str">
        <f t="shared" si="79"/>
        <v>Pass</v>
      </c>
      <c r="CV108" s="29" cm="1">
        <f t="array" ref="CV108">SUM(SUMIF(Survey!CO108,{"&gt;0","&lt;0"})*{1,-1})+SUM(SUMIF(Survey!DJ108,{"&gt;0","&lt;0"})*{1,-1})</f>
        <v>0</v>
      </c>
      <c r="CW108" s="29">
        <f>SUM(SUMIF(Survey!DQ108:DW108,{"&gt;0","&lt;0"})*{1,-1})+SUM(SUMIF(Survey!DY108:EE108,{"&gt;0","&lt;0"})*{1,-1})</f>
        <v>0</v>
      </c>
      <c r="CX108">
        <f t="shared" si="80"/>
        <v>0</v>
      </c>
      <c r="CY108">
        <f t="shared" si="81"/>
        <v>0</v>
      </c>
      <c r="CZ108" s="16" t="str">
        <f t="shared" si="82"/>
        <v>Pass</v>
      </c>
      <c r="DA108" s="38" t="b">
        <f>IF(ABS(Survey!$DW108)=0,TRUE,FALSE)</f>
        <v>1</v>
      </c>
      <c r="DB108" s="37" t="b">
        <f>NOT(ISBLANK(Survey!DX108))</f>
        <v>0</v>
      </c>
      <c r="DC108" s="16" t="str">
        <f t="shared" si="83"/>
        <v>Pass</v>
      </c>
      <c r="DD108" s="38" t="b">
        <f>IF(ABS(Survey!$EE108)=0,TRUE,FALSE)</f>
        <v>1</v>
      </c>
      <c r="DE108" s="37" t="b">
        <f>NOT(ISBLANK(Survey!$EF108))</f>
        <v>0</v>
      </c>
      <c r="DF108" s="16" t="str">
        <f t="shared" si="84"/>
        <v>Fail</v>
      </c>
      <c r="DG108" s="36">
        <f>SUM(SUMIF(Survey!EL108:EN108,{"&gt;0","&lt;0"})*{1,-1})</f>
        <v>0</v>
      </c>
      <c r="DH108">
        <f t="shared" si="85"/>
        <v>0</v>
      </c>
      <c r="DI108">
        <f t="shared" si="86"/>
        <v>100</v>
      </c>
      <c r="DJ108" s="35" t="b">
        <f>IF(OR(Survey!$M108="ETF",Survey!$M108="ETF, alternative mutual fund",Survey!$M108="Closed-end", Survey!$M108="Split share corp"),TRUE,FALSE)</f>
        <v>0</v>
      </c>
      <c r="DK108" s="16" t="str">
        <f t="shared" si="87"/>
        <v>Fail</v>
      </c>
      <c r="DL108" s="36">
        <f>SUM(SUMIF(Survey!EP108:EV108,{"&gt;0","&lt;0"})*{1,-1})</f>
        <v>0</v>
      </c>
      <c r="DM108">
        <f t="shared" si="88"/>
        <v>0</v>
      </c>
      <c r="DN108" s="17">
        <f t="shared" si="89"/>
        <v>100</v>
      </c>
      <c r="DO108" s="16" t="str">
        <f t="shared" si="90"/>
        <v>Fail</v>
      </c>
      <c r="DP108" s="36">
        <f>SUM(SUMIF(Survey!EX108:FD108,{"&gt;0","&lt;0"})*{1,-1})</f>
        <v>0</v>
      </c>
      <c r="DQ108">
        <f t="shared" si="91"/>
        <v>0</v>
      </c>
      <c r="DR108" s="17">
        <f t="shared" si="92"/>
        <v>100</v>
      </c>
    </row>
    <row r="109" spans="1:122">
      <c r="A109">
        <v>109</v>
      </c>
      <c r="B109" t="str">
        <f t="shared" si="0"/>
        <v>Pass</v>
      </c>
      <c r="C109" t="str">
        <f>IF(COUNTBLANK(Survey!B109:FE109)=$C$2, "Pass", "Fail")</f>
        <v>Pass</v>
      </c>
      <c r="D109" t="str">
        <f t="shared" si="47"/>
        <v>Fail</v>
      </c>
      <c r="E109" t="str">
        <f>IF(OR(ISBLANK(Survey!AJ109),COUNTIF(G109:BB109,"Fail")),"Fail","Pass")</f>
        <v>Fail</v>
      </c>
      <c r="G109" s="16" t="str">
        <f t="shared" si="48"/>
        <v>Fail</v>
      </c>
      <c r="H109" s="177">
        <f>COUNTBLANK(Survey!B109:D109)+COUNTBLANK(Survey!G109)+COUNTBLANK(Survey!I109)+COUNTBLANK(Survey!K109:M109)+COUNTBLANK(Survey!P109)+COUNTBLANK(Survey!S109:U109)+COUNTBLANK(Survey!Y109:AA109)+COUNTBLANK(Survey!AD109:AE109)+COUNTBLANK(Survey!AI109:AI109)</f>
        <v>18</v>
      </c>
      <c r="I109" s="16" t="str">
        <f t="shared" si="49"/>
        <v>Fail</v>
      </c>
      <c r="J109" t="b">
        <f>IF(Survey!E109="No",TRUE,FALSE)</f>
        <v>0</v>
      </c>
      <c r="K109" s="34">
        <f>LEN(Survey!E109)</f>
        <v>0</v>
      </c>
      <c r="L109" s="16" t="str">
        <f t="shared" si="50"/>
        <v>Fail</v>
      </c>
      <c r="M109" t="b">
        <f>IF(Survey!F109="No",TRUE,FALSE)</f>
        <v>0</v>
      </c>
      <c r="N109" s="33">
        <f>LEN(Survey!F109)</f>
        <v>0</v>
      </c>
      <c r="O109" s="16" t="str">
        <f t="shared" si="51"/>
        <v>Pass</v>
      </c>
      <c r="P109" s="34">
        <f>MOD((LEN(Survey!H109)+2),11)</f>
        <v>2</v>
      </c>
      <c r="Q109" s="33" t="str">
        <f>IF(Survey!$L109="Prospectus fund", "Yes", "No")</f>
        <v>No</v>
      </c>
      <c r="R109" s="16" t="str">
        <f t="shared" si="52"/>
        <v>Pass</v>
      </c>
      <c r="S109" s="34">
        <f>MOD((LEN(Survey!J109)+2),11)</f>
        <v>2</v>
      </c>
      <c r="T109" s="35" t="b">
        <f>IF(OR(Survey!$M109="ETF",Survey!$M109="ETF, alternative mutual fund",Survey!$M109="Closed-end", Survey!$M109="Split share corp", Survey!$I109="Yes"),TRUE,FALSE)</f>
        <v>0</v>
      </c>
      <c r="U109" s="16" t="str">
        <f>IFERROR(IF(AND(OR(X109=Y109,Y109 = "Either"),NOT(ISBLANK(Survey!K109))),"Pass","Fail"),"Pass")</f>
        <v>Fail</v>
      </c>
      <c r="V109" s="36" cm="1">
        <f t="array" ref="V109">SUM(SUMIF(Survey!BZ109:CS109,{"&gt;0","&lt;0"})*{1,-1})</f>
        <v>0</v>
      </c>
      <c r="W109" s="38" cm="1">
        <f t="array" ref="W109">SUM(SUMIF(Survey!CC109,{"&gt;0","&lt;0"})*{1,-1})+SUM(SUMIF(Survey!CM109,{"&gt;0","&lt;0"})*{1,-1})</f>
        <v>0</v>
      </c>
      <c r="X109" s="38">
        <f>Survey!K109</f>
        <v>0</v>
      </c>
      <c r="Y109" s="37" t="str">
        <f t="shared" si="53"/>
        <v>Either</v>
      </c>
      <c r="Z109" s="16" t="str">
        <f t="shared" si="54"/>
        <v>Fail</v>
      </c>
      <c r="AA109" s="67" cm="1">
        <f t="array" ref="AA109">SUM(SUMIF(Survey!BZ109:CS109,{"&gt;0","&lt;0"})*{1,-1})+SUM(SUMIF(Survey!CU109:DN109,{"&gt;0","&lt;0"})*{1,-1})</f>
        <v>0</v>
      </c>
      <c r="AB109" s="67">
        <f>IFERROR(AA109/(Survey!$AV109),0)</f>
        <v>0</v>
      </c>
      <c r="AC109" s="128" t="b">
        <f>IF(OR(Survey!$M109="Alternative strategy or hedge",Survey!$M109="Other, illiquid",Survey!$L109="Prospectus fund"),TRUE,FALSE)</f>
        <v>0</v>
      </c>
      <c r="AD109" s="128" t="b">
        <f>NOT(ISBLANK(Survey!$M109))</f>
        <v>0</v>
      </c>
      <c r="AE109" s="16" t="str">
        <f t="shared" si="55"/>
        <v>Pass</v>
      </c>
      <c r="AF109" s="38" t="b">
        <f>NOT(ISNUMBER(SEARCH("Other",Survey!$P109)))</f>
        <v>1</v>
      </c>
      <c r="AG109" s="37" t="b">
        <f>NOT(ISBLANK(Survey!$Q109))</f>
        <v>0</v>
      </c>
      <c r="AH109" s="16" t="str">
        <f t="shared" si="56"/>
        <v>Pass</v>
      </c>
      <c r="AI109" s="143">
        <f>COUNTBLANK(Survey!$W109)</f>
        <v>1</v>
      </c>
      <c r="AJ109" s="67">
        <f>IF(AND(Survey!L109&lt;&gt;"Exempt fund",OR(Survey!$M109="ETF",Survey!$M109="ETF, alternative mutual fund",Survey!$M109="Mutual fund",Survey!$M109="Alternative mutual fund",Survey!$M109="Money market")),1,0)</f>
        <v>0</v>
      </c>
      <c r="AK109" s="16" t="str">
        <f t="shared" si="57"/>
        <v>Pass</v>
      </c>
      <c r="AL109" s="38" t="b">
        <f>NOT(ISNUMBER(SEARCH("Yes",Survey!$AA109)))</f>
        <v>1</v>
      </c>
      <c r="AM109" s="37" t="b">
        <f>IF(COUNTBLANK(Survey!$AB109:$AC109)=0,TRUE, FALSE)</f>
        <v>0</v>
      </c>
      <c r="AN109" s="16" t="str">
        <f t="shared" si="58"/>
        <v>Pass</v>
      </c>
      <c r="AO109" s="38" t="b">
        <f>NOT(ISNUMBER(SEARCH("Yes",Survey!$AD109)))</f>
        <v>1</v>
      </c>
      <c r="AP109" s="37" t="b">
        <f>NOT(ISBLANK(Survey!$AF109))</f>
        <v>0</v>
      </c>
      <c r="AQ109" s="16" t="str">
        <f t="shared" si="59"/>
        <v>Pass</v>
      </c>
      <c r="AR109" s="38" t="b">
        <f>NOT(OR(ISNUMBER(SEARCH("Other",Survey!$AF109)),ISNUMBER(SEARCH("Multiple",Survey!$AF109))))</f>
        <v>1</v>
      </c>
      <c r="AS109" s="37" t="b">
        <f>NOT(ISBLANK(Survey!$AG109))</f>
        <v>0</v>
      </c>
      <c r="AT109" s="16" t="str">
        <f t="shared" si="60"/>
        <v>Fail</v>
      </c>
      <c r="AU109" s="143">
        <f>IF(ABS(Survey!$AV109)&gt;0, 1,0)</f>
        <v>0</v>
      </c>
      <c r="AV109" s="143">
        <f>IF(COUNTBLANK(Survey!$AJ109)=0,1,0)</f>
        <v>0</v>
      </c>
      <c r="AW109" s="16" t="str">
        <f t="shared" si="61"/>
        <v>Pass</v>
      </c>
      <c r="AX109" s="143">
        <f>IF(ISBLANK(Survey!$AJ109),0,1)</f>
        <v>0</v>
      </c>
      <c r="AY109" s="165">
        <f>COUNTBLANK(Survey!$AK109)</f>
        <v>1</v>
      </c>
      <c r="AZ109" s="16" t="str">
        <f t="shared" si="62"/>
        <v>Pass</v>
      </c>
      <c r="BA109" s="143">
        <f>IF(OR(Survey!$AK109="Closed",ISBLANK(Survey!$AK109)),0,1)</f>
        <v>0</v>
      </c>
      <c r="BB109" s="165">
        <f>IF(ISBLANK(Survey!$AL109),1,0)</f>
        <v>1</v>
      </c>
      <c r="BC109" s="147" t="str" cm="1">
        <f t="array" ref="BC109">IF(OR(IF(OR($BE109+$BF109 = 2, $BG109=1), FALSE, TRUE), AND($BD109:$BD109 = 0)),"Pass","Fail")</f>
        <v>Pass</v>
      </c>
      <c r="BD109" s="143">
        <f>COUNTBLANK(Survey!$AM109:$AO109)</f>
        <v>3</v>
      </c>
      <c r="BE109" s="143">
        <f>IF(Survey!$I109="Yes",1,0)</f>
        <v>0</v>
      </c>
      <c r="BF109" s="143">
        <f>IF(OR(Survey!$M109="Mutual fund",Survey!$M109="Alternative mutual fund",Survey!$M109="Money market"),1,0)</f>
        <v>0</v>
      </c>
      <c r="BG109" s="148">
        <f>IF(OR(Survey!$M109="ETF",Survey!$M109="ETF, alternative mutual fund"),1,0)</f>
        <v>0</v>
      </c>
      <c r="BH109" s="16" t="str">
        <f t="shared" si="63"/>
        <v>Pass</v>
      </c>
      <c r="BI109" s="38" t="b">
        <f>OR(ISNUMBER(SEARCH("Yes",Survey!$AO109)),ISBLANK(Survey!$AO109))</f>
        <v>1</v>
      </c>
      <c r="BJ109" s="67" t="b">
        <f>NOT(ISBLANK(Survey!$AP109))</f>
        <v>0</v>
      </c>
      <c r="BK109" s="16" t="str">
        <f t="shared" si="64"/>
        <v>Pass</v>
      </c>
      <c r="BL109" s="143">
        <f>IF(Survey!$AW109=0, 0,1)</f>
        <v>0</v>
      </c>
      <c r="BM109" s="67">
        <f>Survey!$AQ109</f>
        <v>0</v>
      </c>
      <c r="BN109" s="67">
        <f>IFERROR((Survey!$AX109-ABS(Survey!$AY109)-ABS(Survey!$BD109))/Survey!$AW109,0)</f>
        <v>0</v>
      </c>
      <c r="BO109" s="67">
        <f>IF(AND($BM109&gt;$BN109-0.2,$BM109&lt;$BN109+0.2,ISBLANK(Survey!$AQ109)=FALSE),0,1)</f>
        <v>1</v>
      </c>
      <c r="BP109" s="165">
        <f>IF(ISBLANK(Survey!$AR109),1,0)</f>
        <v>1</v>
      </c>
      <c r="BQ109" s="16" t="str">
        <f t="shared" si="65"/>
        <v>Pass</v>
      </c>
      <c r="BR109" s="143">
        <f>IF(Survey!$AW109=0, 0,1)</f>
        <v>0</v>
      </c>
      <c r="BS109" s="67">
        <f>IF(AND(Survey!$AS109&gt;=0,Survey!$AS109&lt;=0.2,Survey!$AS109&lt;&gt;""),0,1)</f>
        <v>1</v>
      </c>
      <c r="BT109" s="143">
        <f>IF(ISBLANK(Survey!$AT109),1,0)</f>
        <v>1</v>
      </c>
      <c r="BU109" s="16" t="str">
        <f t="shared" si="66"/>
        <v>Fail</v>
      </c>
      <c r="BV109" s="165">
        <f>Survey!$AU109</f>
        <v>0</v>
      </c>
      <c r="BW109" s="16" t="str">
        <f t="shared" si="67"/>
        <v>Pass</v>
      </c>
      <c r="BX109" s="36">
        <f>Survey!$AV109</f>
        <v>0</v>
      </c>
      <c r="BY109" s="176">
        <f>Survey!$AW109+Survey!$AX109-ABS(Survey!$AY109)+ABS(Survey!$AZ109)-ABS(Survey!$BA109)+ABS(Survey!$BB109)-ABS(Survey!$BC109)-ABS(Survey!$BD109)+Survey!$BE109</f>
        <v>0</v>
      </c>
      <c r="BZ109" s="35">
        <f t="shared" si="68"/>
        <v>0</v>
      </c>
      <c r="CA109" s="17">
        <f t="shared" si="69"/>
        <v>0</v>
      </c>
      <c r="CB109" s="16" t="str">
        <f t="shared" si="70"/>
        <v>Pass</v>
      </c>
      <c r="CC109" s="38" t="b">
        <f>IF(ABS(Survey!$BE109)=0,TRUE,FALSE)</f>
        <v>1</v>
      </c>
      <c r="CD109" s="37" t="b">
        <f>NOT(ISBLANK(Survey!$BF109))</f>
        <v>0</v>
      </c>
      <c r="CE109" t="str">
        <f t="shared" si="71"/>
        <v>Fail</v>
      </c>
      <c r="CF109" s="29">
        <f>Survey!$AV109</f>
        <v>0</v>
      </c>
      <c r="CG109" s="29" cm="1">
        <f t="array" ref="CG109">SUM(SUMIF(Survey!BH109:BO109,{"&gt;0","&lt;0"})*{1,-1})-SUM(SUMIF(Survey!BQ109:BX109,{"&gt;0","&lt;0"})*{1,-1})</f>
        <v>0</v>
      </c>
      <c r="CH109" s="35" t="str">
        <f t="shared" si="72"/>
        <v>No holdings</v>
      </c>
      <c r="CI109">
        <f t="shared" si="73"/>
        <v>0</v>
      </c>
      <c r="CJ109" s="16" t="str">
        <f t="shared" si="74"/>
        <v>Fail</v>
      </c>
      <c r="CK109" s="36">
        <f>Survey!$AV109</f>
        <v>0</v>
      </c>
      <c r="CL109" s="36" cm="1">
        <f t="array" ref="CL109">SUM(SUMIF(Survey!BZ109:CS109,{"&gt;0","&lt;0"})*{1,-1})-SUM(SUMIF(Survey!CU109:DN109,{"&gt;0","&lt;0"})*{1,-1})</f>
        <v>0</v>
      </c>
      <c r="CM109" s="35" t="str">
        <f t="shared" si="75"/>
        <v>No holdings</v>
      </c>
      <c r="CN109" s="17">
        <f t="shared" si="76"/>
        <v>0</v>
      </c>
      <c r="CO109" s="16" t="str">
        <f t="shared" si="77"/>
        <v>Pass</v>
      </c>
      <c r="CP109" s="38" t="b">
        <f>IF(ABS(Survey!$CS109)=0,TRUE,FALSE)</f>
        <v>1</v>
      </c>
      <c r="CQ109" s="37" t="b">
        <f>NOT(ISBLANK(Survey!$CT109))</f>
        <v>0</v>
      </c>
      <c r="CR109" s="16" t="str">
        <f t="shared" si="78"/>
        <v>Pass</v>
      </c>
      <c r="CS109" s="38" t="b">
        <f>IF(ABS(Survey!$DN109)=0,TRUE,FALSE)</f>
        <v>1</v>
      </c>
      <c r="CT109" s="37" t="b">
        <f>NOT(ISBLANK(Survey!$DO109))</f>
        <v>0</v>
      </c>
      <c r="CU109" t="str">
        <f t="shared" si="79"/>
        <v>Pass</v>
      </c>
      <c r="CV109" s="29" cm="1">
        <f t="array" ref="CV109">SUM(SUMIF(Survey!CO109,{"&gt;0","&lt;0"})*{1,-1})+SUM(SUMIF(Survey!DJ109,{"&gt;0","&lt;0"})*{1,-1})</f>
        <v>0</v>
      </c>
      <c r="CW109" s="29">
        <f>SUM(SUMIF(Survey!DQ109:DW109,{"&gt;0","&lt;0"})*{1,-1})+SUM(SUMIF(Survey!DY109:EE109,{"&gt;0","&lt;0"})*{1,-1})</f>
        <v>0</v>
      </c>
      <c r="CX109">
        <f t="shared" si="80"/>
        <v>0</v>
      </c>
      <c r="CY109">
        <f t="shared" si="81"/>
        <v>0</v>
      </c>
      <c r="CZ109" s="16" t="str">
        <f t="shared" si="82"/>
        <v>Pass</v>
      </c>
      <c r="DA109" s="38" t="b">
        <f>IF(ABS(Survey!$DW109)=0,TRUE,FALSE)</f>
        <v>1</v>
      </c>
      <c r="DB109" s="37" t="b">
        <f>NOT(ISBLANK(Survey!DX109))</f>
        <v>0</v>
      </c>
      <c r="DC109" s="16" t="str">
        <f t="shared" si="83"/>
        <v>Pass</v>
      </c>
      <c r="DD109" s="38" t="b">
        <f>IF(ABS(Survey!$EE109)=0,TRUE,FALSE)</f>
        <v>1</v>
      </c>
      <c r="DE109" s="37" t="b">
        <f>NOT(ISBLANK(Survey!$EF109))</f>
        <v>0</v>
      </c>
      <c r="DF109" s="16" t="str">
        <f t="shared" si="84"/>
        <v>Fail</v>
      </c>
      <c r="DG109" s="36">
        <f>SUM(SUMIF(Survey!EL109:EN109,{"&gt;0","&lt;0"})*{1,-1})</f>
        <v>0</v>
      </c>
      <c r="DH109">
        <f t="shared" si="85"/>
        <v>0</v>
      </c>
      <c r="DI109">
        <f t="shared" si="86"/>
        <v>100</v>
      </c>
      <c r="DJ109" s="35" t="b">
        <f>IF(OR(Survey!$M109="ETF",Survey!$M109="ETF, alternative mutual fund",Survey!$M109="Closed-end", Survey!$M109="Split share corp"),TRUE,FALSE)</f>
        <v>0</v>
      </c>
      <c r="DK109" s="16" t="str">
        <f t="shared" si="87"/>
        <v>Fail</v>
      </c>
      <c r="DL109" s="36">
        <f>SUM(SUMIF(Survey!EP109:EV109,{"&gt;0","&lt;0"})*{1,-1})</f>
        <v>0</v>
      </c>
      <c r="DM109">
        <f t="shared" si="88"/>
        <v>0</v>
      </c>
      <c r="DN109" s="17">
        <f t="shared" si="89"/>
        <v>100</v>
      </c>
      <c r="DO109" s="16" t="str">
        <f t="shared" si="90"/>
        <v>Fail</v>
      </c>
      <c r="DP109" s="36">
        <f>SUM(SUMIF(Survey!EX109:FD109,{"&gt;0","&lt;0"})*{1,-1})</f>
        <v>0</v>
      </c>
      <c r="DQ109">
        <f t="shared" si="91"/>
        <v>0</v>
      </c>
      <c r="DR109" s="17">
        <f t="shared" si="92"/>
        <v>100</v>
      </c>
    </row>
    <row r="110" spans="1:122">
      <c r="A110">
        <v>110</v>
      </c>
      <c r="B110" t="str">
        <f t="shared" si="0"/>
        <v>Pass</v>
      </c>
      <c r="C110" t="str">
        <f>IF(COUNTBLANK(Survey!B110:FE110)=$C$2, "Pass", "Fail")</f>
        <v>Pass</v>
      </c>
      <c r="D110" t="str">
        <f t="shared" si="47"/>
        <v>Fail</v>
      </c>
      <c r="E110" t="str">
        <f>IF(OR(ISBLANK(Survey!AJ110),COUNTIF(G110:BB110,"Fail")),"Fail","Pass")</f>
        <v>Fail</v>
      </c>
      <c r="G110" s="16" t="str">
        <f t="shared" si="48"/>
        <v>Fail</v>
      </c>
      <c r="H110" s="177">
        <f>COUNTBLANK(Survey!B110:D110)+COUNTBLANK(Survey!G110)+COUNTBLANK(Survey!I110)+COUNTBLANK(Survey!K110:M110)+COUNTBLANK(Survey!P110)+COUNTBLANK(Survey!S110:U110)+COUNTBLANK(Survey!Y110:AA110)+COUNTBLANK(Survey!AD110:AE110)+COUNTBLANK(Survey!AI110:AI110)</f>
        <v>18</v>
      </c>
      <c r="I110" s="16" t="str">
        <f t="shared" si="49"/>
        <v>Fail</v>
      </c>
      <c r="J110" t="b">
        <f>IF(Survey!E110="No",TRUE,FALSE)</f>
        <v>0</v>
      </c>
      <c r="K110" s="34">
        <f>LEN(Survey!E110)</f>
        <v>0</v>
      </c>
      <c r="L110" s="16" t="str">
        <f t="shared" si="50"/>
        <v>Fail</v>
      </c>
      <c r="M110" t="b">
        <f>IF(Survey!F110="No",TRUE,FALSE)</f>
        <v>0</v>
      </c>
      <c r="N110" s="33">
        <f>LEN(Survey!F110)</f>
        <v>0</v>
      </c>
      <c r="O110" s="16" t="str">
        <f t="shared" si="51"/>
        <v>Pass</v>
      </c>
      <c r="P110" s="34">
        <f>MOD((LEN(Survey!H110)+2),11)</f>
        <v>2</v>
      </c>
      <c r="Q110" s="33" t="str">
        <f>IF(Survey!$L110="Prospectus fund", "Yes", "No")</f>
        <v>No</v>
      </c>
      <c r="R110" s="16" t="str">
        <f t="shared" si="52"/>
        <v>Pass</v>
      </c>
      <c r="S110" s="34">
        <f>MOD((LEN(Survey!J110)+2),11)</f>
        <v>2</v>
      </c>
      <c r="T110" s="35" t="b">
        <f>IF(OR(Survey!$M110="ETF",Survey!$M110="ETF, alternative mutual fund",Survey!$M110="Closed-end", Survey!$M110="Split share corp", Survey!$I110="Yes"),TRUE,FALSE)</f>
        <v>0</v>
      </c>
      <c r="U110" s="16" t="str">
        <f>IFERROR(IF(AND(OR(X110=Y110,Y110 = "Either"),NOT(ISBLANK(Survey!K110))),"Pass","Fail"),"Pass")</f>
        <v>Fail</v>
      </c>
      <c r="V110" s="36" cm="1">
        <f t="array" ref="V110">SUM(SUMIF(Survey!BZ110:CS110,{"&gt;0","&lt;0"})*{1,-1})</f>
        <v>0</v>
      </c>
      <c r="W110" s="38" cm="1">
        <f t="array" ref="W110">SUM(SUMIF(Survey!CC110,{"&gt;0","&lt;0"})*{1,-1})+SUM(SUMIF(Survey!CM110,{"&gt;0","&lt;0"})*{1,-1})</f>
        <v>0</v>
      </c>
      <c r="X110" s="38">
        <f>Survey!K110</f>
        <v>0</v>
      </c>
      <c r="Y110" s="37" t="str">
        <f t="shared" si="53"/>
        <v>Either</v>
      </c>
      <c r="Z110" s="16" t="str">
        <f t="shared" si="54"/>
        <v>Fail</v>
      </c>
      <c r="AA110" s="67" cm="1">
        <f t="array" ref="AA110">SUM(SUMIF(Survey!BZ110:CS110,{"&gt;0","&lt;0"})*{1,-1})+SUM(SUMIF(Survey!CU110:DN110,{"&gt;0","&lt;0"})*{1,-1})</f>
        <v>0</v>
      </c>
      <c r="AB110" s="67">
        <f>IFERROR(AA110/(Survey!$AV110),0)</f>
        <v>0</v>
      </c>
      <c r="AC110" s="128" t="b">
        <f>IF(OR(Survey!$M110="Alternative strategy or hedge",Survey!$M110="Other, illiquid",Survey!$L110="Prospectus fund"),TRUE,FALSE)</f>
        <v>0</v>
      </c>
      <c r="AD110" s="128" t="b">
        <f>NOT(ISBLANK(Survey!$M110))</f>
        <v>0</v>
      </c>
      <c r="AE110" s="16" t="str">
        <f t="shared" si="55"/>
        <v>Pass</v>
      </c>
      <c r="AF110" s="38" t="b">
        <f>NOT(ISNUMBER(SEARCH("Other",Survey!$P110)))</f>
        <v>1</v>
      </c>
      <c r="AG110" s="37" t="b">
        <f>NOT(ISBLANK(Survey!$Q110))</f>
        <v>0</v>
      </c>
      <c r="AH110" s="16" t="str">
        <f t="shared" si="56"/>
        <v>Pass</v>
      </c>
      <c r="AI110" s="143">
        <f>COUNTBLANK(Survey!$W110)</f>
        <v>1</v>
      </c>
      <c r="AJ110" s="67">
        <f>IF(AND(Survey!L110&lt;&gt;"Exempt fund",OR(Survey!$M110="ETF",Survey!$M110="ETF, alternative mutual fund",Survey!$M110="Mutual fund",Survey!$M110="Alternative mutual fund",Survey!$M110="Money market")),1,0)</f>
        <v>0</v>
      </c>
      <c r="AK110" s="16" t="str">
        <f t="shared" si="57"/>
        <v>Pass</v>
      </c>
      <c r="AL110" s="38" t="b">
        <f>NOT(ISNUMBER(SEARCH("Yes",Survey!$AA110)))</f>
        <v>1</v>
      </c>
      <c r="AM110" s="37" t="b">
        <f>IF(COUNTBLANK(Survey!$AB110:$AC110)=0,TRUE, FALSE)</f>
        <v>0</v>
      </c>
      <c r="AN110" s="16" t="str">
        <f t="shared" si="58"/>
        <v>Pass</v>
      </c>
      <c r="AO110" s="38" t="b">
        <f>NOT(ISNUMBER(SEARCH("Yes",Survey!$AD110)))</f>
        <v>1</v>
      </c>
      <c r="AP110" s="37" t="b">
        <f>NOT(ISBLANK(Survey!$AF110))</f>
        <v>0</v>
      </c>
      <c r="AQ110" s="16" t="str">
        <f t="shared" si="59"/>
        <v>Pass</v>
      </c>
      <c r="AR110" s="38" t="b">
        <f>NOT(OR(ISNUMBER(SEARCH("Other",Survey!$AF110)),ISNUMBER(SEARCH("Multiple",Survey!$AF110))))</f>
        <v>1</v>
      </c>
      <c r="AS110" s="37" t="b">
        <f>NOT(ISBLANK(Survey!$AG110))</f>
        <v>0</v>
      </c>
      <c r="AT110" s="16" t="str">
        <f t="shared" si="60"/>
        <v>Fail</v>
      </c>
      <c r="AU110" s="143">
        <f>IF(ABS(Survey!$AV110)&gt;0, 1,0)</f>
        <v>0</v>
      </c>
      <c r="AV110" s="143">
        <f>IF(COUNTBLANK(Survey!$AJ110)=0,1,0)</f>
        <v>0</v>
      </c>
      <c r="AW110" s="16" t="str">
        <f t="shared" si="61"/>
        <v>Pass</v>
      </c>
      <c r="AX110" s="143">
        <f>IF(ISBLANK(Survey!$AJ110),0,1)</f>
        <v>0</v>
      </c>
      <c r="AY110" s="165">
        <f>COUNTBLANK(Survey!$AK110)</f>
        <v>1</v>
      </c>
      <c r="AZ110" s="16" t="str">
        <f t="shared" si="62"/>
        <v>Pass</v>
      </c>
      <c r="BA110" s="143">
        <f>IF(OR(Survey!$AK110="Closed",ISBLANK(Survey!$AK110)),0,1)</f>
        <v>0</v>
      </c>
      <c r="BB110" s="165">
        <f>IF(ISBLANK(Survey!$AL110),1,0)</f>
        <v>1</v>
      </c>
      <c r="BC110" s="147" t="str" cm="1">
        <f t="array" ref="BC110">IF(OR(IF(OR($BE110+$BF110 = 2, $BG110=1), FALSE, TRUE), AND($BD110:$BD110 = 0)),"Pass","Fail")</f>
        <v>Pass</v>
      </c>
      <c r="BD110" s="143">
        <f>COUNTBLANK(Survey!$AM110:$AO110)</f>
        <v>3</v>
      </c>
      <c r="BE110" s="143">
        <f>IF(Survey!$I110="Yes",1,0)</f>
        <v>0</v>
      </c>
      <c r="BF110" s="143">
        <f>IF(OR(Survey!$M110="Mutual fund",Survey!$M110="Alternative mutual fund",Survey!$M110="Money market"),1,0)</f>
        <v>0</v>
      </c>
      <c r="BG110" s="148">
        <f>IF(OR(Survey!$M110="ETF",Survey!$M110="ETF, alternative mutual fund"),1,0)</f>
        <v>0</v>
      </c>
      <c r="BH110" s="16" t="str">
        <f t="shared" si="63"/>
        <v>Pass</v>
      </c>
      <c r="BI110" s="38" t="b">
        <f>OR(ISNUMBER(SEARCH("Yes",Survey!$AO110)),ISBLANK(Survey!$AO110))</f>
        <v>1</v>
      </c>
      <c r="BJ110" s="67" t="b">
        <f>NOT(ISBLANK(Survey!$AP110))</f>
        <v>0</v>
      </c>
      <c r="BK110" s="16" t="str">
        <f t="shared" si="64"/>
        <v>Pass</v>
      </c>
      <c r="BL110" s="143">
        <f>IF(Survey!$AW110=0, 0,1)</f>
        <v>0</v>
      </c>
      <c r="BM110" s="67">
        <f>Survey!$AQ110</f>
        <v>0</v>
      </c>
      <c r="BN110" s="67">
        <f>IFERROR((Survey!$AX110-ABS(Survey!$AY110)-ABS(Survey!$BD110))/Survey!$AW110,0)</f>
        <v>0</v>
      </c>
      <c r="BO110" s="67">
        <f>IF(AND($BM110&gt;$BN110-0.2,$BM110&lt;$BN110+0.2,ISBLANK(Survey!$AQ110)=FALSE),0,1)</f>
        <v>1</v>
      </c>
      <c r="BP110" s="165">
        <f>IF(ISBLANK(Survey!$AR110),1,0)</f>
        <v>1</v>
      </c>
      <c r="BQ110" s="16" t="str">
        <f t="shared" si="65"/>
        <v>Pass</v>
      </c>
      <c r="BR110" s="143">
        <f>IF(Survey!$AW110=0, 0,1)</f>
        <v>0</v>
      </c>
      <c r="BS110" s="67">
        <f>IF(AND(Survey!$AS110&gt;=0,Survey!$AS110&lt;=0.2,Survey!$AS110&lt;&gt;""),0,1)</f>
        <v>1</v>
      </c>
      <c r="BT110" s="143">
        <f>IF(ISBLANK(Survey!$AT110),1,0)</f>
        <v>1</v>
      </c>
      <c r="BU110" s="16" t="str">
        <f t="shared" si="66"/>
        <v>Fail</v>
      </c>
      <c r="BV110" s="165">
        <f>Survey!$AU110</f>
        <v>0</v>
      </c>
      <c r="BW110" s="16" t="str">
        <f t="shared" si="67"/>
        <v>Pass</v>
      </c>
      <c r="BX110" s="36">
        <f>Survey!$AV110</f>
        <v>0</v>
      </c>
      <c r="BY110" s="176">
        <f>Survey!$AW110+Survey!$AX110-ABS(Survey!$AY110)+ABS(Survey!$AZ110)-ABS(Survey!$BA110)+ABS(Survey!$BB110)-ABS(Survey!$BC110)-ABS(Survey!$BD110)+Survey!$BE110</f>
        <v>0</v>
      </c>
      <c r="BZ110" s="35">
        <f t="shared" si="68"/>
        <v>0</v>
      </c>
      <c r="CA110" s="17">
        <f t="shared" si="69"/>
        <v>0</v>
      </c>
      <c r="CB110" s="16" t="str">
        <f t="shared" si="70"/>
        <v>Pass</v>
      </c>
      <c r="CC110" s="38" t="b">
        <f>IF(ABS(Survey!$BE110)=0,TRUE,FALSE)</f>
        <v>1</v>
      </c>
      <c r="CD110" s="37" t="b">
        <f>NOT(ISBLANK(Survey!$BF110))</f>
        <v>0</v>
      </c>
      <c r="CE110" t="str">
        <f t="shared" si="71"/>
        <v>Fail</v>
      </c>
      <c r="CF110" s="29">
        <f>Survey!$AV110</f>
        <v>0</v>
      </c>
      <c r="CG110" s="29" cm="1">
        <f t="array" ref="CG110">SUM(SUMIF(Survey!BH110:BO110,{"&gt;0","&lt;0"})*{1,-1})-SUM(SUMIF(Survey!BQ110:BX110,{"&gt;0","&lt;0"})*{1,-1})</f>
        <v>0</v>
      </c>
      <c r="CH110" s="35" t="str">
        <f t="shared" si="72"/>
        <v>No holdings</v>
      </c>
      <c r="CI110">
        <f t="shared" si="73"/>
        <v>0</v>
      </c>
      <c r="CJ110" s="16" t="str">
        <f t="shared" si="74"/>
        <v>Fail</v>
      </c>
      <c r="CK110" s="36">
        <f>Survey!$AV110</f>
        <v>0</v>
      </c>
      <c r="CL110" s="36" cm="1">
        <f t="array" ref="CL110">SUM(SUMIF(Survey!BZ110:CS110,{"&gt;0","&lt;0"})*{1,-1})-SUM(SUMIF(Survey!CU110:DN110,{"&gt;0","&lt;0"})*{1,-1})</f>
        <v>0</v>
      </c>
      <c r="CM110" s="35" t="str">
        <f t="shared" si="75"/>
        <v>No holdings</v>
      </c>
      <c r="CN110" s="17">
        <f t="shared" si="76"/>
        <v>0</v>
      </c>
      <c r="CO110" s="16" t="str">
        <f t="shared" si="77"/>
        <v>Pass</v>
      </c>
      <c r="CP110" s="38" t="b">
        <f>IF(ABS(Survey!$CS110)=0,TRUE,FALSE)</f>
        <v>1</v>
      </c>
      <c r="CQ110" s="37" t="b">
        <f>NOT(ISBLANK(Survey!$CT110))</f>
        <v>0</v>
      </c>
      <c r="CR110" s="16" t="str">
        <f t="shared" si="78"/>
        <v>Pass</v>
      </c>
      <c r="CS110" s="38" t="b">
        <f>IF(ABS(Survey!$DN110)=0,TRUE,FALSE)</f>
        <v>1</v>
      </c>
      <c r="CT110" s="37" t="b">
        <f>NOT(ISBLANK(Survey!$DO110))</f>
        <v>0</v>
      </c>
      <c r="CU110" t="str">
        <f t="shared" si="79"/>
        <v>Pass</v>
      </c>
      <c r="CV110" s="29" cm="1">
        <f t="array" ref="CV110">SUM(SUMIF(Survey!CO110,{"&gt;0","&lt;0"})*{1,-1})+SUM(SUMIF(Survey!DJ110,{"&gt;0","&lt;0"})*{1,-1})</f>
        <v>0</v>
      </c>
      <c r="CW110" s="29">
        <f>SUM(SUMIF(Survey!DQ110:DW110,{"&gt;0","&lt;0"})*{1,-1})+SUM(SUMIF(Survey!DY110:EE110,{"&gt;0","&lt;0"})*{1,-1})</f>
        <v>0</v>
      </c>
      <c r="CX110">
        <f t="shared" si="80"/>
        <v>0</v>
      </c>
      <c r="CY110">
        <f t="shared" si="81"/>
        <v>0</v>
      </c>
      <c r="CZ110" s="16" t="str">
        <f t="shared" si="82"/>
        <v>Pass</v>
      </c>
      <c r="DA110" s="38" t="b">
        <f>IF(ABS(Survey!$DW110)=0,TRUE,FALSE)</f>
        <v>1</v>
      </c>
      <c r="DB110" s="37" t="b">
        <f>NOT(ISBLANK(Survey!DX110))</f>
        <v>0</v>
      </c>
      <c r="DC110" s="16" t="str">
        <f t="shared" si="83"/>
        <v>Pass</v>
      </c>
      <c r="DD110" s="38" t="b">
        <f>IF(ABS(Survey!$EE110)=0,TRUE,FALSE)</f>
        <v>1</v>
      </c>
      <c r="DE110" s="37" t="b">
        <f>NOT(ISBLANK(Survey!$EF110))</f>
        <v>0</v>
      </c>
      <c r="DF110" s="16" t="str">
        <f t="shared" si="84"/>
        <v>Fail</v>
      </c>
      <c r="DG110" s="36">
        <f>SUM(SUMIF(Survey!EL110:EN110,{"&gt;0","&lt;0"})*{1,-1})</f>
        <v>0</v>
      </c>
      <c r="DH110">
        <f t="shared" si="85"/>
        <v>0</v>
      </c>
      <c r="DI110">
        <f t="shared" si="86"/>
        <v>100</v>
      </c>
      <c r="DJ110" s="35" t="b">
        <f>IF(OR(Survey!$M110="ETF",Survey!$M110="ETF, alternative mutual fund",Survey!$M110="Closed-end", Survey!$M110="Split share corp"),TRUE,FALSE)</f>
        <v>0</v>
      </c>
      <c r="DK110" s="16" t="str">
        <f t="shared" si="87"/>
        <v>Fail</v>
      </c>
      <c r="DL110" s="36">
        <f>SUM(SUMIF(Survey!EP110:EV110,{"&gt;0","&lt;0"})*{1,-1})</f>
        <v>0</v>
      </c>
      <c r="DM110">
        <f t="shared" si="88"/>
        <v>0</v>
      </c>
      <c r="DN110" s="17">
        <f t="shared" si="89"/>
        <v>100</v>
      </c>
      <c r="DO110" s="16" t="str">
        <f t="shared" si="90"/>
        <v>Fail</v>
      </c>
      <c r="DP110" s="36">
        <f>SUM(SUMIF(Survey!EX110:FD110,{"&gt;0","&lt;0"})*{1,-1})</f>
        <v>0</v>
      </c>
      <c r="DQ110">
        <f t="shared" si="91"/>
        <v>0</v>
      </c>
      <c r="DR110" s="17">
        <f t="shared" si="92"/>
        <v>100</v>
      </c>
    </row>
    <row r="111" spans="1:122">
      <c r="A111">
        <v>111</v>
      </c>
      <c r="B111" t="str">
        <f t="shared" si="0"/>
        <v>Pass</v>
      </c>
      <c r="C111" t="str">
        <f>IF(COUNTBLANK(Survey!B111:FE111)=$C$2, "Pass", "Fail")</f>
        <v>Pass</v>
      </c>
      <c r="D111" t="str">
        <f t="shared" si="47"/>
        <v>Fail</v>
      </c>
      <c r="E111" t="str">
        <f>IF(OR(ISBLANK(Survey!AJ111),COUNTIF(G111:BB111,"Fail")),"Fail","Pass")</f>
        <v>Fail</v>
      </c>
      <c r="G111" s="16" t="str">
        <f t="shared" si="48"/>
        <v>Fail</v>
      </c>
      <c r="H111" s="177">
        <f>COUNTBLANK(Survey!B111:D111)+COUNTBLANK(Survey!G111)+COUNTBLANK(Survey!I111)+COUNTBLANK(Survey!K111:M111)+COUNTBLANK(Survey!P111)+COUNTBLANK(Survey!S111:U111)+COUNTBLANK(Survey!Y111:AA111)+COUNTBLANK(Survey!AD111:AE111)+COUNTBLANK(Survey!AI111:AI111)</f>
        <v>18</v>
      </c>
      <c r="I111" s="16" t="str">
        <f t="shared" si="49"/>
        <v>Fail</v>
      </c>
      <c r="J111" t="b">
        <f>IF(Survey!E111="No",TRUE,FALSE)</f>
        <v>0</v>
      </c>
      <c r="K111" s="34">
        <f>LEN(Survey!E111)</f>
        <v>0</v>
      </c>
      <c r="L111" s="16" t="str">
        <f t="shared" si="50"/>
        <v>Fail</v>
      </c>
      <c r="M111" t="b">
        <f>IF(Survey!F111="No",TRUE,FALSE)</f>
        <v>0</v>
      </c>
      <c r="N111" s="33">
        <f>LEN(Survey!F111)</f>
        <v>0</v>
      </c>
      <c r="O111" s="16" t="str">
        <f t="shared" si="51"/>
        <v>Pass</v>
      </c>
      <c r="P111" s="34">
        <f>MOD((LEN(Survey!H111)+2),11)</f>
        <v>2</v>
      </c>
      <c r="Q111" s="33" t="str">
        <f>IF(Survey!$L111="Prospectus fund", "Yes", "No")</f>
        <v>No</v>
      </c>
      <c r="R111" s="16" t="str">
        <f t="shared" si="52"/>
        <v>Pass</v>
      </c>
      <c r="S111" s="34">
        <f>MOD((LEN(Survey!J111)+2),11)</f>
        <v>2</v>
      </c>
      <c r="T111" s="35" t="b">
        <f>IF(OR(Survey!$M111="ETF",Survey!$M111="ETF, alternative mutual fund",Survey!$M111="Closed-end", Survey!$M111="Split share corp", Survey!$I111="Yes"),TRUE,FALSE)</f>
        <v>0</v>
      </c>
      <c r="U111" s="16" t="str">
        <f>IFERROR(IF(AND(OR(X111=Y111,Y111 = "Either"),NOT(ISBLANK(Survey!K111))),"Pass","Fail"),"Pass")</f>
        <v>Fail</v>
      </c>
      <c r="V111" s="36" cm="1">
        <f t="array" ref="V111">SUM(SUMIF(Survey!BZ111:CS111,{"&gt;0","&lt;0"})*{1,-1})</f>
        <v>0</v>
      </c>
      <c r="W111" s="38" cm="1">
        <f t="array" ref="W111">SUM(SUMIF(Survey!CC111,{"&gt;0","&lt;0"})*{1,-1})+SUM(SUMIF(Survey!CM111,{"&gt;0","&lt;0"})*{1,-1})</f>
        <v>0</v>
      </c>
      <c r="X111" s="38">
        <f>Survey!K111</f>
        <v>0</v>
      </c>
      <c r="Y111" s="37" t="str">
        <f t="shared" si="53"/>
        <v>Either</v>
      </c>
      <c r="Z111" s="16" t="str">
        <f t="shared" si="54"/>
        <v>Fail</v>
      </c>
      <c r="AA111" s="67" cm="1">
        <f t="array" ref="AA111">SUM(SUMIF(Survey!BZ111:CS111,{"&gt;0","&lt;0"})*{1,-1})+SUM(SUMIF(Survey!CU111:DN111,{"&gt;0","&lt;0"})*{1,-1})</f>
        <v>0</v>
      </c>
      <c r="AB111" s="67">
        <f>IFERROR(AA111/(Survey!$AV111),0)</f>
        <v>0</v>
      </c>
      <c r="AC111" s="128" t="b">
        <f>IF(OR(Survey!$M111="Alternative strategy or hedge",Survey!$M111="Other, illiquid",Survey!$L111="Prospectus fund"),TRUE,FALSE)</f>
        <v>0</v>
      </c>
      <c r="AD111" s="128" t="b">
        <f>NOT(ISBLANK(Survey!$M111))</f>
        <v>0</v>
      </c>
      <c r="AE111" s="16" t="str">
        <f t="shared" si="55"/>
        <v>Pass</v>
      </c>
      <c r="AF111" s="38" t="b">
        <f>NOT(ISNUMBER(SEARCH("Other",Survey!$P111)))</f>
        <v>1</v>
      </c>
      <c r="AG111" s="37" t="b">
        <f>NOT(ISBLANK(Survey!$Q111))</f>
        <v>0</v>
      </c>
      <c r="AH111" s="16" t="str">
        <f t="shared" si="56"/>
        <v>Pass</v>
      </c>
      <c r="AI111" s="143">
        <f>COUNTBLANK(Survey!$W111)</f>
        <v>1</v>
      </c>
      <c r="AJ111" s="67">
        <f>IF(AND(Survey!L111&lt;&gt;"Exempt fund",OR(Survey!$M111="ETF",Survey!$M111="ETF, alternative mutual fund",Survey!$M111="Mutual fund",Survey!$M111="Alternative mutual fund",Survey!$M111="Money market")),1,0)</f>
        <v>0</v>
      </c>
      <c r="AK111" s="16" t="str">
        <f t="shared" si="57"/>
        <v>Pass</v>
      </c>
      <c r="AL111" s="38" t="b">
        <f>NOT(ISNUMBER(SEARCH("Yes",Survey!$AA111)))</f>
        <v>1</v>
      </c>
      <c r="AM111" s="37" t="b">
        <f>IF(COUNTBLANK(Survey!$AB111:$AC111)=0,TRUE, FALSE)</f>
        <v>0</v>
      </c>
      <c r="AN111" s="16" t="str">
        <f t="shared" si="58"/>
        <v>Pass</v>
      </c>
      <c r="AO111" s="38" t="b">
        <f>NOT(ISNUMBER(SEARCH("Yes",Survey!$AD111)))</f>
        <v>1</v>
      </c>
      <c r="AP111" s="37" t="b">
        <f>NOT(ISBLANK(Survey!$AF111))</f>
        <v>0</v>
      </c>
      <c r="AQ111" s="16" t="str">
        <f t="shared" si="59"/>
        <v>Pass</v>
      </c>
      <c r="AR111" s="38" t="b">
        <f>NOT(OR(ISNUMBER(SEARCH("Other",Survey!$AF111)),ISNUMBER(SEARCH("Multiple",Survey!$AF111))))</f>
        <v>1</v>
      </c>
      <c r="AS111" s="37" t="b">
        <f>NOT(ISBLANK(Survey!$AG111))</f>
        <v>0</v>
      </c>
      <c r="AT111" s="16" t="str">
        <f t="shared" si="60"/>
        <v>Fail</v>
      </c>
      <c r="AU111" s="143">
        <f>IF(ABS(Survey!$AV111)&gt;0, 1,0)</f>
        <v>0</v>
      </c>
      <c r="AV111" s="143">
        <f>IF(COUNTBLANK(Survey!$AJ111)=0,1,0)</f>
        <v>0</v>
      </c>
      <c r="AW111" s="16" t="str">
        <f t="shared" si="61"/>
        <v>Pass</v>
      </c>
      <c r="AX111" s="143">
        <f>IF(ISBLANK(Survey!$AJ111),0,1)</f>
        <v>0</v>
      </c>
      <c r="AY111" s="165">
        <f>COUNTBLANK(Survey!$AK111)</f>
        <v>1</v>
      </c>
      <c r="AZ111" s="16" t="str">
        <f t="shared" si="62"/>
        <v>Pass</v>
      </c>
      <c r="BA111" s="143">
        <f>IF(OR(Survey!$AK111="Closed",ISBLANK(Survey!$AK111)),0,1)</f>
        <v>0</v>
      </c>
      <c r="BB111" s="165">
        <f>IF(ISBLANK(Survey!$AL111),1,0)</f>
        <v>1</v>
      </c>
      <c r="BC111" s="147" t="str" cm="1">
        <f t="array" ref="BC111">IF(OR(IF(OR($BE111+$BF111 = 2, $BG111=1), FALSE, TRUE), AND($BD111:$BD111 = 0)),"Pass","Fail")</f>
        <v>Pass</v>
      </c>
      <c r="BD111" s="143">
        <f>COUNTBLANK(Survey!$AM111:$AO111)</f>
        <v>3</v>
      </c>
      <c r="BE111" s="143">
        <f>IF(Survey!$I111="Yes",1,0)</f>
        <v>0</v>
      </c>
      <c r="BF111" s="143">
        <f>IF(OR(Survey!$M111="Mutual fund",Survey!$M111="Alternative mutual fund",Survey!$M111="Money market"),1,0)</f>
        <v>0</v>
      </c>
      <c r="BG111" s="148">
        <f>IF(OR(Survey!$M111="ETF",Survey!$M111="ETF, alternative mutual fund"),1,0)</f>
        <v>0</v>
      </c>
      <c r="BH111" s="16" t="str">
        <f t="shared" si="63"/>
        <v>Pass</v>
      </c>
      <c r="BI111" s="38" t="b">
        <f>OR(ISNUMBER(SEARCH("Yes",Survey!$AO111)),ISBLANK(Survey!$AO111))</f>
        <v>1</v>
      </c>
      <c r="BJ111" s="67" t="b">
        <f>NOT(ISBLANK(Survey!$AP111))</f>
        <v>0</v>
      </c>
      <c r="BK111" s="16" t="str">
        <f t="shared" si="64"/>
        <v>Pass</v>
      </c>
      <c r="BL111" s="143">
        <f>IF(Survey!$AW111=0, 0,1)</f>
        <v>0</v>
      </c>
      <c r="BM111" s="67">
        <f>Survey!$AQ111</f>
        <v>0</v>
      </c>
      <c r="BN111" s="67">
        <f>IFERROR((Survey!$AX111-ABS(Survey!$AY111)-ABS(Survey!$BD111))/Survey!$AW111,0)</f>
        <v>0</v>
      </c>
      <c r="BO111" s="67">
        <f>IF(AND($BM111&gt;$BN111-0.2,$BM111&lt;$BN111+0.2,ISBLANK(Survey!$AQ111)=FALSE),0,1)</f>
        <v>1</v>
      </c>
      <c r="BP111" s="165">
        <f>IF(ISBLANK(Survey!$AR111),1,0)</f>
        <v>1</v>
      </c>
      <c r="BQ111" s="16" t="str">
        <f t="shared" si="65"/>
        <v>Pass</v>
      </c>
      <c r="BR111" s="143">
        <f>IF(Survey!$AW111=0, 0,1)</f>
        <v>0</v>
      </c>
      <c r="BS111" s="67">
        <f>IF(AND(Survey!$AS111&gt;=0,Survey!$AS111&lt;=0.2,Survey!$AS111&lt;&gt;""),0,1)</f>
        <v>1</v>
      </c>
      <c r="BT111" s="143">
        <f>IF(ISBLANK(Survey!$AT111),1,0)</f>
        <v>1</v>
      </c>
      <c r="BU111" s="16" t="str">
        <f t="shared" si="66"/>
        <v>Fail</v>
      </c>
      <c r="BV111" s="165">
        <f>Survey!$AU111</f>
        <v>0</v>
      </c>
      <c r="BW111" s="16" t="str">
        <f t="shared" si="67"/>
        <v>Pass</v>
      </c>
      <c r="BX111" s="36">
        <f>Survey!$AV111</f>
        <v>0</v>
      </c>
      <c r="BY111" s="176">
        <f>Survey!$AW111+Survey!$AX111-ABS(Survey!$AY111)+ABS(Survey!$AZ111)-ABS(Survey!$BA111)+ABS(Survey!$BB111)-ABS(Survey!$BC111)-ABS(Survey!$BD111)+Survey!$BE111</f>
        <v>0</v>
      </c>
      <c r="BZ111" s="35">
        <f t="shared" si="68"/>
        <v>0</v>
      </c>
      <c r="CA111" s="17">
        <f t="shared" si="69"/>
        <v>0</v>
      </c>
      <c r="CB111" s="16" t="str">
        <f t="shared" si="70"/>
        <v>Pass</v>
      </c>
      <c r="CC111" s="38" t="b">
        <f>IF(ABS(Survey!$BE111)=0,TRUE,FALSE)</f>
        <v>1</v>
      </c>
      <c r="CD111" s="37" t="b">
        <f>NOT(ISBLANK(Survey!$BF111))</f>
        <v>0</v>
      </c>
      <c r="CE111" t="str">
        <f t="shared" si="71"/>
        <v>Fail</v>
      </c>
      <c r="CF111" s="29">
        <f>Survey!$AV111</f>
        <v>0</v>
      </c>
      <c r="CG111" s="29" cm="1">
        <f t="array" ref="CG111">SUM(SUMIF(Survey!BH111:BO111,{"&gt;0","&lt;0"})*{1,-1})-SUM(SUMIF(Survey!BQ111:BX111,{"&gt;0","&lt;0"})*{1,-1})</f>
        <v>0</v>
      </c>
      <c r="CH111" s="35" t="str">
        <f t="shared" si="72"/>
        <v>No holdings</v>
      </c>
      <c r="CI111">
        <f t="shared" si="73"/>
        <v>0</v>
      </c>
      <c r="CJ111" s="16" t="str">
        <f t="shared" si="74"/>
        <v>Fail</v>
      </c>
      <c r="CK111" s="36">
        <f>Survey!$AV111</f>
        <v>0</v>
      </c>
      <c r="CL111" s="36" cm="1">
        <f t="array" ref="CL111">SUM(SUMIF(Survey!BZ111:CS111,{"&gt;0","&lt;0"})*{1,-1})-SUM(SUMIF(Survey!CU111:DN111,{"&gt;0","&lt;0"})*{1,-1})</f>
        <v>0</v>
      </c>
      <c r="CM111" s="35" t="str">
        <f t="shared" si="75"/>
        <v>No holdings</v>
      </c>
      <c r="CN111" s="17">
        <f t="shared" si="76"/>
        <v>0</v>
      </c>
      <c r="CO111" s="16" t="str">
        <f t="shared" si="77"/>
        <v>Pass</v>
      </c>
      <c r="CP111" s="38" t="b">
        <f>IF(ABS(Survey!$CS111)=0,TRUE,FALSE)</f>
        <v>1</v>
      </c>
      <c r="CQ111" s="37" t="b">
        <f>NOT(ISBLANK(Survey!$CT111))</f>
        <v>0</v>
      </c>
      <c r="CR111" s="16" t="str">
        <f t="shared" si="78"/>
        <v>Pass</v>
      </c>
      <c r="CS111" s="38" t="b">
        <f>IF(ABS(Survey!$DN111)=0,TRUE,FALSE)</f>
        <v>1</v>
      </c>
      <c r="CT111" s="37" t="b">
        <f>NOT(ISBLANK(Survey!$DO111))</f>
        <v>0</v>
      </c>
      <c r="CU111" t="str">
        <f t="shared" si="79"/>
        <v>Pass</v>
      </c>
      <c r="CV111" s="29" cm="1">
        <f t="array" ref="CV111">SUM(SUMIF(Survey!CO111,{"&gt;0","&lt;0"})*{1,-1})+SUM(SUMIF(Survey!DJ111,{"&gt;0","&lt;0"})*{1,-1})</f>
        <v>0</v>
      </c>
      <c r="CW111" s="29">
        <f>SUM(SUMIF(Survey!DQ111:DW111,{"&gt;0","&lt;0"})*{1,-1})+SUM(SUMIF(Survey!DY111:EE111,{"&gt;0","&lt;0"})*{1,-1})</f>
        <v>0</v>
      </c>
      <c r="CX111">
        <f t="shared" si="80"/>
        <v>0</v>
      </c>
      <c r="CY111">
        <f t="shared" si="81"/>
        <v>0</v>
      </c>
      <c r="CZ111" s="16" t="str">
        <f t="shared" si="82"/>
        <v>Pass</v>
      </c>
      <c r="DA111" s="38" t="b">
        <f>IF(ABS(Survey!$DW111)=0,TRUE,FALSE)</f>
        <v>1</v>
      </c>
      <c r="DB111" s="37" t="b">
        <f>NOT(ISBLANK(Survey!DX111))</f>
        <v>0</v>
      </c>
      <c r="DC111" s="16" t="str">
        <f t="shared" si="83"/>
        <v>Pass</v>
      </c>
      <c r="DD111" s="38" t="b">
        <f>IF(ABS(Survey!$EE111)=0,TRUE,FALSE)</f>
        <v>1</v>
      </c>
      <c r="DE111" s="37" t="b">
        <f>NOT(ISBLANK(Survey!$EF111))</f>
        <v>0</v>
      </c>
      <c r="DF111" s="16" t="str">
        <f t="shared" si="84"/>
        <v>Fail</v>
      </c>
      <c r="DG111" s="36">
        <f>SUM(SUMIF(Survey!EL111:EN111,{"&gt;0","&lt;0"})*{1,-1})</f>
        <v>0</v>
      </c>
      <c r="DH111">
        <f t="shared" si="85"/>
        <v>0</v>
      </c>
      <c r="DI111">
        <f t="shared" si="86"/>
        <v>100</v>
      </c>
      <c r="DJ111" s="35" t="b">
        <f>IF(OR(Survey!$M111="ETF",Survey!$M111="ETF, alternative mutual fund",Survey!$M111="Closed-end", Survey!$M111="Split share corp"),TRUE,FALSE)</f>
        <v>0</v>
      </c>
      <c r="DK111" s="16" t="str">
        <f t="shared" si="87"/>
        <v>Fail</v>
      </c>
      <c r="DL111" s="36">
        <f>SUM(SUMIF(Survey!EP111:EV111,{"&gt;0","&lt;0"})*{1,-1})</f>
        <v>0</v>
      </c>
      <c r="DM111">
        <f t="shared" si="88"/>
        <v>0</v>
      </c>
      <c r="DN111" s="17">
        <f t="shared" si="89"/>
        <v>100</v>
      </c>
      <c r="DO111" s="16" t="str">
        <f t="shared" si="90"/>
        <v>Fail</v>
      </c>
      <c r="DP111" s="36">
        <f>SUM(SUMIF(Survey!EX111:FD111,{"&gt;0","&lt;0"})*{1,-1})</f>
        <v>0</v>
      </c>
      <c r="DQ111">
        <f t="shared" si="91"/>
        <v>0</v>
      </c>
      <c r="DR111" s="17">
        <f t="shared" si="92"/>
        <v>100</v>
      </c>
    </row>
    <row r="112" spans="1:122">
      <c r="A112">
        <v>112</v>
      </c>
      <c r="B112" t="str">
        <f t="shared" si="0"/>
        <v>Pass</v>
      </c>
      <c r="C112" t="str">
        <f>IF(COUNTBLANK(Survey!B112:FE112)=$C$2, "Pass", "Fail")</f>
        <v>Pass</v>
      </c>
      <c r="D112" t="str">
        <f t="shared" si="47"/>
        <v>Fail</v>
      </c>
      <c r="E112" t="str">
        <f>IF(OR(ISBLANK(Survey!AJ112),COUNTIF(G112:BB112,"Fail")),"Fail","Pass")</f>
        <v>Fail</v>
      </c>
      <c r="G112" s="16" t="str">
        <f t="shared" si="48"/>
        <v>Fail</v>
      </c>
      <c r="H112" s="177">
        <f>COUNTBLANK(Survey!B112:D112)+COUNTBLANK(Survey!G112)+COUNTBLANK(Survey!I112)+COUNTBLANK(Survey!K112:M112)+COUNTBLANK(Survey!P112)+COUNTBLANK(Survey!S112:U112)+COUNTBLANK(Survey!Y112:AA112)+COUNTBLANK(Survey!AD112:AE112)+COUNTBLANK(Survey!AI112:AI112)</f>
        <v>18</v>
      </c>
      <c r="I112" s="16" t="str">
        <f t="shared" si="49"/>
        <v>Fail</v>
      </c>
      <c r="J112" t="b">
        <f>IF(Survey!E112="No",TRUE,FALSE)</f>
        <v>0</v>
      </c>
      <c r="K112" s="34">
        <f>LEN(Survey!E112)</f>
        <v>0</v>
      </c>
      <c r="L112" s="16" t="str">
        <f t="shared" si="50"/>
        <v>Fail</v>
      </c>
      <c r="M112" t="b">
        <f>IF(Survey!F112="No",TRUE,FALSE)</f>
        <v>0</v>
      </c>
      <c r="N112" s="33">
        <f>LEN(Survey!F112)</f>
        <v>0</v>
      </c>
      <c r="O112" s="16" t="str">
        <f t="shared" si="51"/>
        <v>Pass</v>
      </c>
      <c r="P112" s="34">
        <f>MOD((LEN(Survey!H112)+2),11)</f>
        <v>2</v>
      </c>
      <c r="Q112" s="33" t="str">
        <f>IF(Survey!$L112="Prospectus fund", "Yes", "No")</f>
        <v>No</v>
      </c>
      <c r="R112" s="16" t="str">
        <f t="shared" si="52"/>
        <v>Pass</v>
      </c>
      <c r="S112" s="34">
        <f>MOD((LEN(Survey!J112)+2),11)</f>
        <v>2</v>
      </c>
      <c r="T112" s="35" t="b">
        <f>IF(OR(Survey!$M112="ETF",Survey!$M112="ETF, alternative mutual fund",Survey!$M112="Closed-end", Survey!$M112="Split share corp", Survey!$I112="Yes"),TRUE,FALSE)</f>
        <v>0</v>
      </c>
      <c r="U112" s="16" t="str">
        <f>IFERROR(IF(AND(OR(X112=Y112,Y112 = "Either"),NOT(ISBLANK(Survey!K112))),"Pass","Fail"),"Pass")</f>
        <v>Fail</v>
      </c>
      <c r="V112" s="36" cm="1">
        <f t="array" ref="V112">SUM(SUMIF(Survey!BZ112:CS112,{"&gt;0","&lt;0"})*{1,-1})</f>
        <v>0</v>
      </c>
      <c r="W112" s="38" cm="1">
        <f t="array" ref="W112">SUM(SUMIF(Survey!CC112,{"&gt;0","&lt;0"})*{1,-1})+SUM(SUMIF(Survey!CM112,{"&gt;0","&lt;0"})*{1,-1})</f>
        <v>0</v>
      </c>
      <c r="X112" s="38">
        <f>Survey!K112</f>
        <v>0</v>
      </c>
      <c r="Y112" s="37" t="str">
        <f t="shared" si="53"/>
        <v>Either</v>
      </c>
      <c r="Z112" s="16" t="str">
        <f t="shared" si="54"/>
        <v>Fail</v>
      </c>
      <c r="AA112" s="67" cm="1">
        <f t="array" ref="AA112">SUM(SUMIF(Survey!BZ112:CS112,{"&gt;0","&lt;0"})*{1,-1})+SUM(SUMIF(Survey!CU112:DN112,{"&gt;0","&lt;0"})*{1,-1})</f>
        <v>0</v>
      </c>
      <c r="AB112" s="67">
        <f>IFERROR(AA112/(Survey!$AV112),0)</f>
        <v>0</v>
      </c>
      <c r="AC112" s="128" t="b">
        <f>IF(OR(Survey!$M112="Alternative strategy or hedge",Survey!$M112="Other, illiquid",Survey!$L112="Prospectus fund"),TRUE,FALSE)</f>
        <v>0</v>
      </c>
      <c r="AD112" s="128" t="b">
        <f>NOT(ISBLANK(Survey!$M112))</f>
        <v>0</v>
      </c>
      <c r="AE112" s="16" t="str">
        <f t="shared" si="55"/>
        <v>Pass</v>
      </c>
      <c r="AF112" s="38" t="b">
        <f>NOT(ISNUMBER(SEARCH("Other",Survey!$P112)))</f>
        <v>1</v>
      </c>
      <c r="AG112" s="37" t="b">
        <f>NOT(ISBLANK(Survey!$Q112))</f>
        <v>0</v>
      </c>
      <c r="AH112" s="16" t="str">
        <f t="shared" si="56"/>
        <v>Pass</v>
      </c>
      <c r="AI112" s="143">
        <f>COUNTBLANK(Survey!$W112)</f>
        <v>1</v>
      </c>
      <c r="AJ112" s="67">
        <f>IF(AND(Survey!L112&lt;&gt;"Exempt fund",OR(Survey!$M112="ETF",Survey!$M112="ETF, alternative mutual fund",Survey!$M112="Mutual fund",Survey!$M112="Alternative mutual fund",Survey!$M112="Money market")),1,0)</f>
        <v>0</v>
      </c>
      <c r="AK112" s="16" t="str">
        <f t="shared" si="57"/>
        <v>Pass</v>
      </c>
      <c r="AL112" s="38" t="b">
        <f>NOT(ISNUMBER(SEARCH("Yes",Survey!$AA112)))</f>
        <v>1</v>
      </c>
      <c r="AM112" s="37" t="b">
        <f>IF(COUNTBLANK(Survey!$AB112:$AC112)=0,TRUE, FALSE)</f>
        <v>0</v>
      </c>
      <c r="AN112" s="16" t="str">
        <f t="shared" si="58"/>
        <v>Pass</v>
      </c>
      <c r="AO112" s="38" t="b">
        <f>NOT(ISNUMBER(SEARCH("Yes",Survey!$AD112)))</f>
        <v>1</v>
      </c>
      <c r="AP112" s="37" t="b">
        <f>NOT(ISBLANK(Survey!$AF112))</f>
        <v>0</v>
      </c>
      <c r="AQ112" s="16" t="str">
        <f t="shared" si="59"/>
        <v>Pass</v>
      </c>
      <c r="AR112" s="38" t="b">
        <f>NOT(OR(ISNUMBER(SEARCH("Other",Survey!$AF112)),ISNUMBER(SEARCH("Multiple",Survey!$AF112))))</f>
        <v>1</v>
      </c>
      <c r="AS112" s="37" t="b">
        <f>NOT(ISBLANK(Survey!$AG112))</f>
        <v>0</v>
      </c>
      <c r="AT112" s="16" t="str">
        <f t="shared" si="60"/>
        <v>Fail</v>
      </c>
      <c r="AU112" s="143">
        <f>IF(ABS(Survey!$AV112)&gt;0, 1,0)</f>
        <v>0</v>
      </c>
      <c r="AV112" s="143">
        <f>IF(COUNTBLANK(Survey!$AJ112)=0,1,0)</f>
        <v>0</v>
      </c>
      <c r="AW112" s="16" t="str">
        <f t="shared" si="61"/>
        <v>Pass</v>
      </c>
      <c r="AX112" s="143">
        <f>IF(ISBLANK(Survey!$AJ112),0,1)</f>
        <v>0</v>
      </c>
      <c r="AY112" s="165">
        <f>COUNTBLANK(Survey!$AK112)</f>
        <v>1</v>
      </c>
      <c r="AZ112" s="16" t="str">
        <f t="shared" si="62"/>
        <v>Pass</v>
      </c>
      <c r="BA112" s="143">
        <f>IF(OR(Survey!$AK112="Closed",ISBLANK(Survey!$AK112)),0,1)</f>
        <v>0</v>
      </c>
      <c r="BB112" s="165">
        <f>IF(ISBLANK(Survey!$AL112),1,0)</f>
        <v>1</v>
      </c>
      <c r="BC112" s="147" t="str" cm="1">
        <f t="array" ref="BC112">IF(OR(IF(OR($BE112+$BF112 = 2, $BG112=1), FALSE, TRUE), AND($BD112:$BD112 = 0)),"Pass","Fail")</f>
        <v>Pass</v>
      </c>
      <c r="BD112" s="143">
        <f>COUNTBLANK(Survey!$AM112:$AO112)</f>
        <v>3</v>
      </c>
      <c r="BE112" s="143">
        <f>IF(Survey!$I112="Yes",1,0)</f>
        <v>0</v>
      </c>
      <c r="BF112" s="143">
        <f>IF(OR(Survey!$M112="Mutual fund",Survey!$M112="Alternative mutual fund",Survey!$M112="Money market"),1,0)</f>
        <v>0</v>
      </c>
      <c r="BG112" s="148">
        <f>IF(OR(Survey!$M112="ETF",Survey!$M112="ETF, alternative mutual fund"),1,0)</f>
        <v>0</v>
      </c>
      <c r="BH112" s="16" t="str">
        <f t="shared" si="63"/>
        <v>Pass</v>
      </c>
      <c r="BI112" s="38" t="b">
        <f>OR(ISNUMBER(SEARCH("Yes",Survey!$AO112)),ISBLANK(Survey!$AO112))</f>
        <v>1</v>
      </c>
      <c r="BJ112" s="67" t="b">
        <f>NOT(ISBLANK(Survey!$AP112))</f>
        <v>0</v>
      </c>
      <c r="BK112" s="16" t="str">
        <f t="shared" si="64"/>
        <v>Pass</v>
      </c>
      <c r="BL112" s="143">
        <f>IF(Survey!$AW112=0, 0,1)</f>
        <v>0</v>
      </c>
      <c r="BM112" s="67">
        <f>Survey!$AQ112</f>
        <v>0</v>
      </c>
      <c r="BN112" s="67">
        <f>IFERROR((Survey!$AX112-ABS(Survey!$AY112)-ABS(Survey!$BD112))/Survey!$AW112,0)</f>
        <v>0</v>
      </c>
      <c r="BO112" s="67">
        <f>IF(AND($BM112&gt;$BN112-0.2,$BM112&lt;$BN112+0.2,ISBLANK(Survey!$AQ112)=FALSE),0,1)</f>
        <v>1</v>
      </c>
      <c r="BP112" s="165">
        <f>IF(ISBLANK(Survey!$AR112),1,0)</f>
        <v>1</v>
      </c>
      <c r="BQ112" s="16" t="str">
        <f t="shared" si="65"/>
        <v>Pass</v>
      </c>
      <c r="BR112" s="143">
        <f>IF(Survey!$AW112=0, 0,1)</f>
        <v>0</v>
      </c>
      <c r="BS112" s="67">
        <f>IF(AND(Survey!$AS112&gt;=0,Survey!$AS112&lt;=0.2,Survey!$AS112&lt;&gt;""),0,1)</f>
        <v>1</v>
      </c>
      <c r="BT112" s="143">
        <f>IF(ISBLANK(Survey!$AT112),1,0)</f>
        <v>1</v>
      </c>
      <c r="BU112" s="16" t="str">
        <f t="shared" si="66"/>
        <v>Fail</v>
      </c>
      <c r="BV112" s="165">
        <f>Survey!$AU112</f>
        <v>0</v>
      </c>
      <c r="BW112" s="16" t="str">
        <f t="shared" si="67"/>
        <v>Pass</v>
      </c>
      <c r="BX112" s="36">
        <f>Survey!$AV112</f>
        <v>0</v>
      </c>
      <c r="BY112" s="176">
        <f>Survey!$AW112+Survey!$AX112-ABS(Survey!$AY112)+ABS(Survey!$AZ112)-ABS(Survey!$BA112)+ABS(Survey!$BB112)-ABS(Survey!$BC112)-ABS(Survey!$BD112)+Survey!$BE112</f>
        <v>0</v>
      </c>
      <c r="BZ112" s="35">
        <f t="shared" si="68"/>
        <v>0</v>
      </c>
      <c r="CA112" s="17">
        <f t="shared" si="69"/>
        <v>0</v>
      </c>
      <c r="CB112" s="16" t="str">
        <f t="shared" si="70"/>
        <v>Pass</v>
      </c>
      <c r="CC112" s="38" t="b">
        <f>IF(ABS(Survey!$BE112)=0,TRUE,FALSE)</f>
        <v>1</v>
      </c>
      <c r="CD112" s="37" t="b">
        <f>NOT(ISBLANK(Survey!$BF112))</f>
        <v>0</v>
      </c>
      <c r="CE112" t="str">
        <f t="shared" si="71"/>
        <v>Fail</v>
      </c>
      <c r="CF112" s="29">
        <f>Survey!$AV112</f>
        <v>0</v>
      </c>
      <c r="CG112" s="29" cm="1">
        <f t="array" ref="CG112">SUM(SUMIF(Survey!BH112:BO112,{"&gt;0","&lt;0"})*{1,-1})-SUM(SUMIF(Survey!BQ112:BX112,{"&gt;0","&lt;0"})*{1,-1})</f>
        <v>0</v>
      </c>
      <c r="CH112" s="35" t="str">
        <f t="shared" si="72"/>
        <v>No holdings</v>
      </c>
      <c r="CI112">
        <f t="shared" si="73"/>
        <v>0</v>
      </c>
      <c r="CJ112" s="16" t="str">
        <f t="shared" si="74"/>
        <v>Fail</v>
      </c>
      <c r="CK112" s="36">
        <f>Survey!$AV112</f>
        <v>0</v>
      </c>
      <c r="CL112" s="36" cm="1">
        <f t="array" ref="CL112">SUM(SUMIF(Survey!BZ112:CS112,{"&gt;0","&lt;0"})*{1,-1})-SUM(SUMIF(Survey!CU112:DN112,{"&gt;0","&lt;0"})*{1,-1})</f>
        <v>0</v>
      </c>
      <c r="CM112" s="35" t="str">
        <f t="shared" si="75"/>
        <v>No holdings</v>
      </c>
      <c r="CN112" s="17">
        <f t="shared" si="76"/>
        <v>0</v>
      </c>
      <c r="CO112" s="16" t="str">
        <f t="shared" si="77"/>
        <v>Pass</v>
      </c>
      <c r="CP112" s="38" t="b">
        <f>IF(ABS(Survey!$CS112)=0,TRUE,FALSE)</f>
        <v>1</v>
      </c>
      <c r="CQ112" s="37" t="b">
        <f>NOT(ISBLANK(Survey!$CT112))</f>
        <v>0</v>
      </c>
      <c r="CR112" s="16" t="str">
        <f t="shared" si="78"/>
        <v>Pass</v>
      </c>
      <c r="CS112" s="38" t="b">
        <f>IF(ABS(Survey!$DN112)=0,TRUE,FALSE)</f>
        <v>1</v>
      </c>
      <c r="CT112" s="37" t="b">
        <f>NOT(ISBLANK(Survey!$DO112))</f>
        <v>0</v>
      </c>
      <c r="CU112" t="str">
        <f t="shared" si="79"/>
        <v>Pass</v>
      </c>
      <c r="CV112" s="29" cm="1">
        <f t="array" ref="CV112">SUM(SUMIF(Survey!CO112,{"&gt;0","&lt;0"})*{1,-1})+SUM(SUMIF(Survey!DJ112,{"&gt;0","&lt;0"})*{1,-1})</f>
        <v>0</v>
      </c>
      <c r="CW112" s="29">
        <f>SUM(SUMIF(Survey!DQ112:DW112,{"&gt;0","&lt;0"})*{1,-1})+SUM(SUMIF(Survey!DY112:EE112,{"&gt;0","&lt;0"})*{1,-1})</f>
        <v>0</v>
      </c>
      <c r="CX112">
        <f t="shared" si="80"/>
        <v>0</v>
      </c>
      <c r="CY112">
        <f t="shared" si="81"/>
        <v>0</v>
      </c>
      <c r="CZ112" s="16" t="str">
        <f t="shared" si="82"/>
        <v>Pass</v>
      </c>
      <c r="DA112" s="38" t="b">
        <f>IF(ABS(Survey!$DW112)=0,TRUE,FALSE)</f>
        <v>1</v>
      </c>
      <c r="DB112" s="37" t="b">
        <f>NOT(ISBLANK(Survey!DX112))</f>
        <v>0</v>
      </c>
      <c r="DC112" s="16" t="str">
        <f t="shared" si="83"/>
        <v>Pass</v>
      </c>
      <c r="DD112" s="38" t="b">
        <f>IF(ABS(Survey!$EE112)=0,TRUE,FALSE)</f>
        <v>1</v>
      </c>
      <c r="DE112" s="37" t="b">
        <f>NOT(ISBLANK(Survey!$EF112))</f>
        <v>0</v>
      </c>
      <c r="DF112" s="16" t="str">
        <f t="shared" si="84"/>
        <v>Fail</v>
      </c>
      <c r="DG112" s="36">
        <f>SUM(SUMIF(Survey!EL112:EN112,{"&gt;0","&lt;0"})*{1,-1})</f>
        <v>0</v>
      </c>
      <c r="DH112">
        <f t="shared" si="85"/>
        <v>0</v>
      </c>
      <c r="DI112">
        <f t="shared" si="86"/>
        <v>100</v>
      </c>
      <c r="DJ112" s="35" t="b">
        <f>IF(OR(Survey!$M112="ETF",Survey!$M112="ETF, alternative mutual fund",Survey!$M112="Closed-end", Survey!$M112="Split share corp"),TRUE,FALSE)</f>
        <v>0</v>
      </c>
      <c r="DK112" s="16" t="str">
        <f t="shared" si="87"/>
        <v>Fail</v>
      </c>
      <c r="DL112" s="36">
        <f>SUM(SUMIF(Survey!EP112:EV112,{"&gt;0","&lt;0"})*{1,-1})</f>
        <v>0</v>
      </c>
      <c r="DM112">
        <f t="shared" si="88"/>
        <v>0</v>
      </c>
      <c r="DN112" s="17">
        <f t="shared" si="89"/>
        <v>100</v>
      </c>
      <c r="DO112" s="16" t="str">
        <f t="shared" si="90"/>
        <v>Fail</v>
      </c>
      <c r="DP112" s="36">
        <f>SUM(SUMIF(Survey!EX112:FD112,{"&gt;0","&lt;0"})*{1,-1})</f>
        <v>0</v>
      </c>
      <c r="DQ112">
        <f t="shared" si="91"/>
        <v>0</v>
      </c>
      <c r="DR112" s="17">
        <f t="shared" si="92"/>
        <v>100</v>
      </c>
    </row>
    <row r="113" spans="1:122">
      <c r="A113">
        <v>113</v>
      </c>
      <c r="B113" t="str">
        <f t="shared" si="0"/>
        <v>Pass</v>
      </c>
      <c r="C113" t="str">
        <f>IF(COUNTBLANK(Survey!B113:FE113)=$C$2, "Pass", "Fail")</f>
        <v>Pass</v>
      </c>
      <c r="D113" t="str">
        <f t="shared" si="47"/>
        <v>Fail</v>
      </c>
      <c r="E113" t="str">
        <f>IF(OR(ISBLANK(Survey!AJ113),COUNTIF(G113:BB113,"Fail")),"Fail","Pass")</f>
        <v>Fail</v>
      </c>
      <c r="G113" s="16" t="str">
        <f t="shared" si="48"/>
        <v>Fail</v>
      </c>
      <c r="H113" s="177">
        <f>COUNTBLANK(Survey!B113:D113)+COUNTBLANK(Survey!G113)+COUNTBLANK(Survey!I113)+COUNTBLANK(Survey!K113:M113)+COUNTBLANK(Survey!P113)+COUNTBLANK(Survey!S113:U113)+COUNTBLANK(Survey!Y113:AA113)+COUNTBLANK(Survey!AD113:AE113)+COUNTBLANK(Survey!AI113:AI113)</f>
        <v>18</v>
      </c>
      <c r="I113" s="16" t="str">
        <f t="shared" si="49"/>
        <v>Fail</v>
      </c>
      <c r="J113" t="b">
        <f>IF(Survey!E113="No",TRUE,FALSE)</f>
        <v>0</v>
      </c>
      <c r="K113" s="34">
        <f>LEN(Survey!E113)</f>
        <v>0</v>
      </c>
      <c r="L113" s="16" t="str">
        <f t="shared" si="50"/>
        <v>Fail</v>
      </c>
      <c r="M113" t="b">
        <f>IF(Survey!F113="No",TRUE,FALSE)</f>
        <v>0</v>
      </c>
      <c r="N113" s="33">
        <f>LEN(Survey!F113)</f>
        <v>0</v>
      </c>
      <c r="O113" s="16" t="str">
        <f t="shared" si="51"/>
        <v>Pass</v>
      </c>
      <c r="P113" s="34">
        <f>MOD((LEN(Survey!H113)+2),11)</f>
        <v>2</v>
      </c>
      <c r="Q113" s="33" t="str">
        <f>IF(Survey!$L113="Prospectus fund", "Yes", "No")</f>
        <v>No</v>
      </c>
      <c r="R113" s="16" t="str">
        <f t="shared" si="52"/>
        <v>Pass</v>
      </c>
      <c r="S113" s="34">
        <f>MOD((LEN(Survey!J113)+2),11)</f>
        <v>2</v>
      </c>
      <c r="T113" s="35" t="b">
        <f>IF(OR(Survey!$M113="ETF",Survey!$M113="ETF, alternative mutual fund",Survey!$M113="Closed-end", Survey!$M113="Split share corp", Survey!$I113="Yes"),TRUE,FALSE)</f>
        <v>0</v>
      </c>
      <c r="U113" s="16" t="str">
        <f>IFERROR(IF(AND(OR(X113=Y113,Y113 = "Either"),NOT(ISBLANK(Survey!K113))),"Pass","Fail"),"Pass")</f>
        <v>Fail</v>
      </c>
      <c r="V113" s="36" cm="1">
        <f t="array" ref="V113">SUM(SUMIF(Survey!BZ113:CS113,{"&gt;0","&lt;0"})*{1,-1})</f>
        <v>0</v>
      </c>
      <c r="W113" s="38" cm="1">
        <f t="array" ref="W113">SUM(SUMIF(Survey!CC113,{"&gt;0","&lt;0"})*{1,-1})+SUM(SUMIF(Survey!CM113,{"&gt;0","&lt;0"})*{1,-1})</f>
        <v>0</v>
      </c>
      <c r="X113" s="38">
        <f>Survey!K113</f>
        <v>0</v>
      </c>
      <c r="Y113" s="37" t="str">
        <f t="shared" si="53"/>
        <v>Either</v>
      </c>
      <c r="Z113" s="16" t="str">
        <f t="shared" si="54"/>
        <v>Fail</v>
      </c>
      <c r="AA113" s="67" cm="1">
        <f t="array" ref="AA113">SUM(SUMIF(Survey!BZ113:CS113,{"&gt;0","&lt;0"})*{1,-1})+SUM(SUMIF(Survey!CU113:DN113,{"&gt;0","&lt;0"})*{1,-1})</f>
        <v>0</v>
      </c>
      <c r="AB113" s="67">
        <f>IFERROR(AA113/(Survey!$AV113),0)</f>
        <v>0</v>
      </c>
      <c r="AC113" s="128" t="b">
        <f>IF(OR(Survey!$M113="Alternative strategy or hedge",Survey!$M113="Other, illiquid",Survey!$L113="Prospectus fund"),TRUE,FALSE)</f>
        <v>0</v>
      </c>
      <c r="AD113" s="128" t="b">
        <f>NOT(ISBLANK(Survey!$M113))</f>
        <v>0</v>
      </c>
      <c r="AE113" s="16" t="str">
        <f t="shared" si="55"/>
        <v>Pass</v>
      </c>
      <c r="AF113" s="38" t="b">
        <f>NOT(ISNUMBER(SEARCH("Other",Survey!$P113)))</f>
        <v>1</v>
      </c>
      <c r="AG113" s="37" t="b">
        <f>NOT(ISBLANK(Survey!$Q113))</f>
        <v>0</v>
      </c>
      <c r="AH113" s="16" t="str">
        <f t="shared" si="56"/>
        <v>Pass</v>
      </c>
      <c r="AI113" s="143">
        <f>COUNTBLANK(Survey!$W113)</f>
        <v>1</v>
      </c>
      <c r="AJ113" s="67">
        <f>IF(AND(Survey!L113&lt;&gt;"Exempt fund",OR(Survey!$M113="ETF",Survey!$M113="ETF, alternative mutual fund",Survey!$M113="Mutual fund",Survey!$M113="Alternative mutual fund",Survey!$M113="Money market")),1,0)</f>
        <v>0</v>
      </c>
      <c r="AK113" s="16" t="str">
        <f t="shared" si="57"/>
        <v>Pass</v>
      </c>
      <c r="AL113" s="38" t="b">
        <f>NOT(ISNUMBER(SEARCH("Yes",Survey!$AA113)))</f>
        <v>1</v>
      </c>
      <c r="AM113" s="37" t="b">
        <f>IF(COUNTBLANK(Survey!$AB113:$AC113)=0,TRUE, FALSE)</f>
        <v>0</v>
      </c>
      <c r="AN113" s="16" t="str">
        <f t="shared" si="58"/>
        <v>Pass</v>
      </c>
      <c r="AO113" s="38" t="b">
        <f>NOT(ISNUMBER(SEARCH("Yes",Survey!$AD113)))</f>
        <v>1</v>
      </c>
      <c r="AP113" s="37" t="b">
        <f>NOT(ISBLANK(Survey!$AF113))</f>
        <v>0</v>
      </c>
      <c r="AQ113" s="16" t="str">
        <f t="shared" si="59"/>
        <v>Pass</v>
      </c>
      <c r="AR113" s="38" t="b">
        <f>NOT(OR(ISNUMBER(SEARCH("Other",Survey!$AF113)),ISNUMBER(SEARCH("Multiple",Survey!$AF113))))</f>
        <v>1</v>
      </c>
      <c r="AS113" s="37" t="b">
        <f>NOT(ISBLANK(Survey!$AG113))</f>
        <v>0</v>
      </c>
      <c r="AT113" s="16" t="str">
        <f t="shared" si="60"/>
        <v>Fail</v>
      </c>
      <c r="AU113" s="143">
        <f>IF(ABS(Survey!$AV113)&gt;0, 1,0)</f>
        <v>0</v>
      </c>
      <c r="AV113" s="143">
        <f>IF(COUNTBLANK(Survey!$AJ113)=0,1,0)</f>
        <v>0</v>
      </c>
      <c r="AW113" s="16" t="str">
        <f t="shared" si="61"/>
        <v>Pass</v>
      </c>
      <c r="AX113" s="143">
        <f>IF(ISBLANK(Survey!$AJ113),0,1)</f>
        <v>0</v>
      </c>
      <c r="AY113" s="165">
        <f>COUNTBLANK(Survey!$AK113)</f>
        <v>1</v>
      </c>
      <c r="AZ113" s="16" t="str">
        <f t="shared" si="62"/>
        <v>Pass</v>
      </c>
      <c r="BA113" s="143">
        <f>IF(OR(Survey!$AK113="Closed",ISBLANK(Survey!$AK113)),0,1)</f>
        <v>0</v>
      </c>
      <c r="BB113" s="165">
        <f>IF(ISBLANK(Survey!$AL113),1,0)</f>
        <v>1</v>
      </c>
      <c r="BC113" s="147" t="str" cm="1">
        <f t="array" ref="BC113">IF(OR(IF(OR($BE113+$BF113 = 2, $BG113=1), FALSE, TRUE), AND($BD113:$BD113 = 0)),"Pass","Fail")</f>
        <v>Pass</v>
      </c>
      <c r="BD113" s="143">
        <f>COUNTBLANK(Survey!$AM113:$AO113)</f>
        <v>3</v>
      </c>
      <c r="BE113" s="143">
        <f>IF(Survey!$I113="Yes",1,0)</f>
        <v>0</v>
      </c>
      <c r="BF113" s="143">
        <f>IF(OR(Survey!$M113="Mutual fund",Survey!$M113="Alternative mutual fund",Survey!$M113="Money market"),1,0)</f>
        <v>0</v>
      </c>
      <c r="BG113" s="148">
        <f>IF(OR(Survey!$M113="ETF",Survey!$M113="ETF, alternative mutual fund"),1,0)</f>
        <v>0</v>
      </c>
      <c r="BH113" s="16" t="str">
        <f t="shared" si="63"/>
        <v>Pass</v>
      </c>
      <c r="BI113" s="38" t="b">
        <f>OR(ISNUMBER(SEARCH("Yes",Survey!$AO113)),ISBLANK(Survey!$AO113))</f>
        <v>1</v>
      </c>
      <c r="BJ113" s="67" t="b">
        <f>NOT(ISBLANK(Survey!$AP113))</f>
        <v>0</v>
      </c>
      <c r="BK113" s="16" t="str">
        <f t="shared" si="64"/>
        <v>Pass</v>
      </c>
      <c r="BL113" s="143">
        <f>IF(Survey!$AW113=0, 0,1)</f>
        <v>0</v>
      </c>
      <c r="BM113" s="67">
        <f>Survey!$AQ113</f>
        <v>0</v>
      </c>
      <c r="BN113" s="67">
        <f>IFERROR((Survey!$AX113-ABS(Survey!$AY113)-ABS(Survey!$BD113))/Survey!$AW113,0)</f>
        <v>0</v>
      </c>
      <c r="BO113" s="67">
        <f>IF(AND($BM113&gt;$BN113-0.2,$BM113&lt;$BN113+0.2,ISBLANK(Survey!$AQ113)=FALSE),0,1)</f>
        <v>1</v>
      </c>
      <c r="BP113" s="165">
        <f>IF(ISBLANK(Survey!$AR113),1,0)</f>
        <v>1</v>
      </c>
      <c r="BQ113" s="16" t="str">
        <f t="shared" si="65"/>
        <v>Pass</v>
      </c>
      <c r="BR113" s="143">
        <f>IF(Survey!$AW113=0, 0,1)</f>
        <v>0</v>
      </c>
      <c r="BS113" s="67">
        <f>IF(AND(Survey!$AS113&gt;=0,Survey!$AS113&lt;=0.2,Survey!$AS113&lt;&gt;""),0,1)</f>
        <v>1</v>
      </c>
      <c r="BT113" s="143">
        <f>IF(ISBLANK(Survey!$AT113),1,0)</f>
        <v>1</v>
      </c>
      <c r="BU113" s="16" t="str">
        <f t="shared" si="66"/>
        <v>Fail</v>
      </c>
      <c r="BV113" s="165">
        <f>Survey!$AU113</f>
        <v>0</v>
      </c>
      <c r="BW113" s="16" t="str">
        <f t="shared" si="67"/>
        <v>Pass</v>
      </c>
      <c r="BX113" s="36">
        <f>Survey!$AV113</f>
        <v>0</v>
      </c>
      <c r="BY113" s="176">
        <f>Survey!$AW113+Survey!$AX113-ABS(Survey!$AY113)+ABS(Survey!$AZ113)-ABS(Survey!$BA113)+ABS(Survey!$BB113)-ABS(Survey!$BC113)-ABS(Survey!$BD113)+Survey!$BE113</f>
        <v>0</v>
      </c>
      <c r="BZ113" s="35">
        <f t="shared" si="68"/>
        <v>0</v>
      </c>
      <c r="CA113" s="17">
        <f t="shared" si="69"/>
        <v>0</v>
      </c>
      <c r="CB113" s="16" t="str">
        <f t="shared" si="70"/>
        <v>Pass</v>
      </c>
      <c r="CC113" s="38" t="b">
        <f>IF(ABS(Survey!$BE113)=0,TRUE,FALSE)</f>
        <v>1</v>
      </c>
      <c r="CD113" s="37" t="b">
        <f>NOT(ISBLANK(Survey!$BF113))</f>
        <v>0</v>
      </c>
      <c r="CE113" t="str">
        <f t="shared" si="71"/>
        <v>Fail</v>
      </c>
      <c r="CF113" s="29">
        <f>Survey!$AV113</f>
        <v>0</v>
      </c>
      <c r="CG113" s="29" cm="1">
        <f t="array" ref="CG113">SUM(SUMIF(Survey!BH113:BO113,{"&gt;0","&lt;0"})*{1,-1})-SUM(SUMIF(Survey!BQ113:BX113,{"&gt;0","&lt;0"})*{1,-1})</f>
        <v>0</v>
      </c>
      <c r="CH113" s="35" t="str">
        <f t="shared" si="72"/>
        <v>No holdings</v>
      </c>
      <c r="CI113">
        <f t="shared" si="73"/>
        <v>0</v>
      </c>
      <c r="CJ113" s="16" t="str">
        <f t="shared" si="74"/>
        <v>Fail</v>
      </c>
      <c r="CK113" s="36">
        <f>Survey!$AV113</f>
        <v>0</v>
      </c>
      <c r="CL113" s="36" cm="1">
        <f t="array" ref="CL113">SUM(SUMIF(Survey!BZ113:CS113,{"&gt;0","&lt;0"})*{1,-1})-SUM(SUMIF(Survey!CU113:DN113,{"&gt;0","&lt;0"})*{1,-1})</f>
        <v>0</v>
      </c>
      <c r="CM113" s="35" t="str">
        <f t="shared" si="75"/>
        <v>No holdings</v>
      </c>
      <c r="CN113" s="17">
        <f t="shared" si="76"/>
        <v>0</v>
      </c>
      <c r="CO113" s="16" t="str">
        <f t="shared" si="77"/>
        <v>Pass</v>
      </c>
      <c r="CP113" s="38" t="b">
        <f>IF(ABS(Survey!$CS113)=0,TRUE,FALSE)</f>
        <v>1</v>
      </c>
      <c r="CQ113" s="37" t="b">
        <f>NOT(ISBLANK(Survey!$CT113))</f>
        <v>0</v>
      </c>
      <c r="CR113" s="16" t="str">
        <f t="shared" si="78"/>
        <v>Pass</v>
      </c>
      <c r="CS113" s="38" t="b">
        <f>IF(ABS(Survey!$DN113)=0,TRUE,FALSE)</f>
        <v>1</v>
      </c>
      <c r="CT113" s="37" t="b">
        <f>NOT(ISBLANK(Survey!$DO113))</f>
        <v>0</v>
      </c>
      <c r="CU113" t="str">
        <f t="shared" si="79"/>
        <v>Pass</v>
      </c>
      <c r="CV113" s="29" cm="1">
        <f t="array" ref="CV113">SUM(SUMIF(Survey!CO113,{"&gt;0","&lt;0"})*{1,-1})+SUM(SUMIF(Survey!DJ113,{"&gt;0","&lt;0"})*{1,-1})</f>
        <v>0</v>
      </c>
      <c r="CW113" s="29">
        <f>SUM(SUMIF(Survey!DQ113:DW113,{"&gt;0","&lt;0"})*{1,-1})+SUM(SUMIF(Survey!DY113:EE113,{"&gt;0","&lt;0"})*{1,-1})</f>
        <v>0</v>
      </c>
      <c r="CX113">
        <f t="shared" si="80"/>
        <v>0</v>
      </c>
      <c r="CY113">
        <f t="shared" si="81"/>
        <v>0</v>
      </c>
      <c r="CZ113" s="16" t="str">
        <f t="shared" si="82"/>
        <v>Pass</v>
      </c>
      <c r="DA113" s="38" t="b">
        <f>IF(ABS(Survey!$DW113)=0,TRUE,FALSE)</f>
        <v>1</v>
      </c>
      <c r="DB113" s="37" t="b">
        <f>NOT(ISBLANK(Survey!DX113))</f>
        <v>0</v>
      </c>
      <c r="DC113" s="16" t="str">
        <f t="shared" si="83"/>
        <v>Pass</v>
      </c>
      <c r="DD113" s="38" t="b">
        <f>IF(ABS(Survey!$EE113)=0,TRUE,FALSE)</f>
        <v>1</v>
      </c>
      <c r="DE113" s="37" t="b">
        <f>NOT(ISBLANK(Survey!$EF113))</f>
        <v>0</v>
      </c>
      <c r="DF113" s="16" t="str">
        <f t="shared" si="84"/>
        <v>Fail</v>
      </c>
      <c r="DG113" s="36">
        <f>SUM(SUMIF(Survey!EL113:EN113,{"&gt;0","&lt;0"})*{1,-1})</f>
        <v>0</v>
      </c>
      <c r="DH113">
        <f t="shared" si="85"/>
        <v>0</v>
      </c>
      <c r="DI113">
        <f t="shared" si="86"/>
        <v>100</v>
      </c>
      <c r="DJ113" s="35" t="b">
        <f>IF(OR(Survey!$M113="ETF",Survey!$M113="ETF, alternative mutual fund",Survey!$M113="Closed-end", Survey!$M113="Split share corp"),TRUE,FALSE)</f>
        <v>0</v>
      </c>
      <c r="DK113" s="16" t="str">
        <f t="shared" si="87"/>
        <v>Fail</v>
      </c>
      <c r="DL113" s="36">
        <f>SUM(SUMIF(Survey!EP113:EV113,{"&gt;0","&lt;0"})*{1,-1})</f>
        <v>0</v>
      </c>
      <c r="DM113">
        <f t="shared" si="88"/>
        <v>0</v>
      </c>
      <c r="DN113" s="17">
        <f t="shared" si="89"/>
        <v>100</v>
      </c>
      <c r="DO113" s="16" t="str">
        <f t="shared" si="90"/>
        <v>Fail</v>
      </c>
      <c r="DP113" s="36">
        <f>SUM(SUMIF(Survey!EX113:FD113,{"&gt;0","&lt;0"})*{1,-1})</f>
        <v>0</v>
      </c>
      <c r="DQ113">
        <f t="shared" si="91"/>
        <v>0</v>
      </c>
      <c r="DR113" s="17">
        <f t="shared" si="92"/>
        <v>100</v>
      </c>
    </row>
    <row r="114" spans="1:122">
      <c r="A114">
        <v>114</v>
      </c>
      <c r="B114" t="str">
        <f t="shared" si="0"/>
        <v>Pass</v>
      </c>
      <c r="C114" t="str">
        <f>IF(COUNTBLANK(Survey!B114:FE114)=$C$2, "Pass", "Fail")</f>
        <v>Pass</v>
      </c>
      <c r="D114" t="str">
        <f t="shared" si="47"/>
        <v>Fail</v>
      </c>
      <c r="E114" t="str">
        <f>IF(OR(ISBLANK(Survey!AJ114),COUNTIF(G114:BB114,"Fail")),"Fail","Pass")</f>
        <v>Fail</v>
      </c>
      <c r="G114" s="16" t="str">
        <f t="shared" si="48"/>
        <v>Fail</v>
      </c>
      <c r="H114" s="177">
        <f>COUNTBLANK(Survey!B114:D114)+COUNTBLANK(Survey!G114)+COUNTBLANK(Survey!I114)+COUNTBLANK(Survey!K114:M114)+COUNTBLANK(Survey!P114)+COUNTBLANK(Survey!S114:U114)+COUNTBLANK(Survey!Y114:AA114)+COUNTBLANK(Survey!AD114:AE114)+COUNTBLANK(Survey!AI114:AI114)</f>
        <v>18</v>
      </c>
      <c r="I114" s="16" t="str">
        <f t="shared" si="49"/>
        <v>Fail</v>
      </c>
      <c r="J114" t="b">
        <f>IF(Survey!E114="No",TRUE,FALSE)</f>
        <v>0</v>
      </c>
      <c r="K114" s="34">
        <f>LEN(Survey!E114)</f>
        <v>0</v>
      </c>
      <c r="L114" s="16" t="str">
        <f t="shared" si="50"/>
        <v>Fail</v>
      </c>
      <c r="M114" t="b">
        <f>IF(Survey!F114="No",TRUE,FALSE)</f>
        <v>0</v>
      </c>
      <c r="N114" s="33">
        <f>LEN(Survey!F114)</f>
        <v>0</v>
      </c>
      <c r="O114" s="16" t="str">
        <f t="shared" si="51"/>
        <v>Pass</v>
      </c>
      <c r="P114" s="34">
        <f>MOD((LEN(Survey!H114)+2),11)</f>
        <v>2</v>
      </c>
      <c r="Q114" s="33" t="str">
        <f>IF(Survey!$L114="Prospectus fund", "Yes", "No")</f>
        <v>No</v>
      </c>
      <c r="R114" s="16" t="str">
        <f t="shared" si="52"/>
        <v>Pass</v>
      </c>
      <c r="S114" s="34">
        <f>MOD((LEN(Survey!J114)+2),11)</f>
        <v>2</v>
      </c>
      <c r="T114" s="35" t="b">
        <f>IF(OR(Survey!$M114="ETF",Survey!$M114="ETF, alternative mutual fund",Survey!$M114="Closed-end", Survey!$M114="Split share corp", Survey!$I114="Yes"),TRUE,FALSE)</f>
        <v>0</v>
      </c>
      <c r="U114" s="16" t="str">
        <f>IFERROR(IF(AND(OR(X114=Y114,Y114 = "Either"),NOT(ISBLANK(Survey!K114))),"Pass","Fail"),"Pass")</f>
        <v>Fail</v>
      </c>
      <c r="V114" s="36" cm="1">
        <f t="array" ref="V114">SUM(SUMIF(Survey!BZ114:CS114,{"&gt;0","&lt;0"})*{1,-1})</f>
        <v>0</v>
      </c>
      <c r="W114" s="38" cm="1">
        <f t="array" ref="W114">SUM(SUMIF(Survey!CC114,{"&gt;0","&lt;0"})*{1,-1})+SUM(SUMIF(Survey!CM114,{"&gt;0","&lt;0"})*{1,-1})</f>
        <v>0</v>
      </c>
      <c r="X114" s="38">
        <f>Survey!K114</f>
        <v>0</v>
      </c>
      <c r="Y114" s="37" t="str">
        <f t="shared" si="53"/>
        <v>Either</v>
      </c>
      <c r="Z114" s="16" t="str">
        <f t="shared" si="54"/>
        <v>Fail</v>
      </c>
      <c r="AA114" s="67" cm="1">
        <f t="array" ref="AA114">SUM(SUMIF(Survey!BZ114:CS114,{"&gt;0","&lt;0"})*{1,-1})+SUM(SUMIF(Survey!CU114:DN114,{"&gt;0","&lt;0"})*{1,-1})</f>
        <v>0</v>
      </c>
      <c r="AB114" s="67">
        <f>IFERROR(AA114/(Survey!$AV114),0)</f>
        <v>0</v>
      </c>
      <c r="AC114" s="128" t="b">
        <f>IF(OR(Survey!$M114="Alternative strategy or hedge",Survey!$M114="Other, illiquid",Survey!$L114="Prospectus fund"),TRUE,FALSE)</f>
        <v>0</v>
      </c>
      <c r="AD114" s="128" t="b">
        <f>NOT(ISBLANK(Survey!$M114))</f>
        <v>0</v>
      </c>
      <c r="AE114" s="16" t="str">
        <f t="shared" si="55"/>
        <v>Pass</v>
      </c>
      <c r="AF114" s="38" t="b">
        <f>NOT(ISNUMBER(SEARCH("Other",Survey!$P114)))</f>
        <v>1</v>
      </c>
      <c r="AG114" s="37" t="b">
        <f>NOT(ISBLANK(Survey!$Q114))</f>
        <v>0</v>
      </c>
      <c r="AH114" s="16" t="str">
        <f t="shared" si="56"/>
        <v>Pass</v>
      </c>
      <c r="AI114" s="143">
        <f>COUNTBLANK(Survey!$W114)</f>
        <v>1</v>
      </c>
      <c r="AJ114" s="67">
        <f>IF(AND(Survey!L114&lt;&gt;"Exempt fund",OR(Survey!$M114="ETF",Survey!$M114="ETF, alternative mutual fund",Survey!$M114="Mutual fund",Survey!$M114="Alternative mutual fund",Survey!$M114="Money market")),1,0)</f>
        <v>0</v>
      </c>
      <c r="AK114" s="16" t="str">
        <f t="shared" si="57"/>
        <v>Pass</v>
      </c>
      <c r="AL114" s="38" t="b">
        <f>NOT(ISNUMBER(SEARCH("Yes",Survey!$AA114)))</f>
        <v>1</v>
      </c>
      <c r="AM114" s="37" t="b">
        <f>IF(COUNTBLANK(Survey!$AB114:$AC114)=0,TRUE, FALSE)</f>
        <v>0</v>
      </c>
      <c r="AN114" s="16" t="str">
        <f t="shared" si="58"/>
        <v>Pass</v>
      </c>
      <c r="AO114" s="38" t="b">
        <f>NOT(ISNUMBER(SEARCH("Yes",Survey!$AD114)))</f>
        <v>1</v>
      </c>
      <c r="AP114" s="37" t="b">
        <f>NOT(ISBLANK(Survey!$AF114))</f>
        <v>0</v>
      </c>
      <c r="AQ114" s="16" t="str">
        <f t="shared" si="59"/>
        <v>Pass</v>
      </c>
      <c r="AR114" s="38" t="b">
        <f>NOT(OR(ISNUMBER(SEARCH("Other",Survey!$AF114)),ISNUMBER(SEARCH("Multiple",Survey!$AF114))))</f>
        <v>1</v>
      </c>
      <c r="AS114" s="37" t="b">
        <f>NOT(ISBLANK(Survey!$AG114))</f>
        <v>0</v>
      </c>
      <c r="AT114" s="16" t="str">
        <f t="shared" si="60"/>
        <v>Fail</v>
      </c>
      <c r="AU114" s="143">
        <f>IF(ABS(Survey!$AV114)&gt;0, 1,0)</f>
        <v>0</v>
      </c>
      <c r="AV114" s="143">
        <f>IF(COUNTBLANK(Survey!$AJ114)=0,1,0)</f>
        <v>0</v>
      </c>
      <c r="AW114" s="16" t="str">
        <f t="shared" si="61"/>
        <v>Pass</v>
      </c>
      <c r="AX114" s="143">
        <f>IF(ISBLANK(Survey!$AJ114),0,1)</f>
        <v>0</v>
      </c>
      <c r="AY114" s="165">
        <f>COUNTBLANK(Survey!$AK114)</f>
        <v>1</v>
      </c>
      <c r="AZ114" s="16" t="str">
        <f t="shared" si="62"/>
        <v>Pass</v>
      </c>
      <c r="BA114" s="143">
        <f>IF(OR(Survey!$AK114="Closed",ISBLANK(Survey!$AK114)),0,1)</f>
        <v>0</v>
      </c>
      <c r="BB114" s="165">
        <f>IF(ISBLANK(Survey!$AL114),1,0)</f>
        <v>1</v>
      </c>
      <c r="BC114" s="147" t="str" cm="1">
        <f t="array" ref="BC114">IF(OR(IF(OR($BE114+$BF114 = 2, $BG114=1), FALSE, TRUE), AND($BD114:$BD114 = 0)),"Pass","Fail")</f>
        <v>Pass</v>
      </c>
      <c r="BD114" s="143">
        <f>COUNTBLANK(Survey!$AM114:$AO114)</f>
        <v>3</v>
      </c>
      <c r="BE114" s="143">
        <f>IF(Survey!$I114="Yes",1,0)</f>
        <v>0</v>
      </c>
      <c r="BF114" s="143">
        <f>IF(OR(Survey!$M114="Mutual fund",Survey!$M114="Alternative mutual fund",Survey!$M114="Money market"),1,0)</f>
        <v>0</v>
      </c>
      <c r="BG114" s="148">
        <f>IF(OR(Survey!$M114="ETF",Survey!$M114="ETF, alternative mutual fund"),1,0)</f>
        <v>0</v>
      </c>
      <c r="BH114" s="16" t="str">
        <f t="shared" si="63"/>
        <v>Pass</v>
      </c>
      <c r="BI114" s="38" t="b">
        <f>OR(ISNUMBER(SEARCH("Yes",Survey!$AO114)),ISBLANK(Survey!$AO114))</f>
        <v>1</v>
      </c>
      <c r="BJ114" s="67" t="b">
        <f>NOT(ISBLANK(Survey!$AP114))</f>
        <v>0</v>
      </c>
      <c r="BK114" s="16" t="str">
        <f t="shared" si="64"/>
        <v>Pass</v>
      </c>
      <c r="BL114" s="143">
        <f>IF(Survey!$AW114=0, 0,1)</f>
        <v>0</v>
      </c>
      <c r="BM114" s="67">
        <f>Survey!$AQ114</f>
        <v>0</v>
      </c>
      <c r="BN114" s="67">
        <f>IFERROR((Survey!$AX114-ABS(Survey!$AY114)-ABS(Survey!$BD114))/Survey!$AW114,0)</f>
        <v>0</v>
      </c>
      <c r="BO114" s="67">
        <f>IF(AND($BM114&gt;$BN114-0.2,$BM114&lt;$BN114+0.2,ISBLANK(Survey!$AQ114)=FALSE),0,1)</f>
        <v>1</v>
      </c>
      <c r="BP114" s="165">
        <f>IF(ISBLANK(Survey!$AR114),1,0)</f>
        <v>1</v>
      </c>
      <c r="BQ114" s="16" t="str">
        <f t="shared" si="65"/>
        <v>Pass</v>
      </c>
      <c r="BR114" s="143">
        <f>IF(Survey!$AW114=0, 0,1)</f>
        <v>0</v>
      </c>
      <c r="BS114" s="67">
        <f>IF(AND(Survey!$AS114&gt;=0,Survey!$AS114&lt;=0.2,Survey!$AS114&lt;&gt;""),0,1)</f>
        <v>1</v>
      </c>
      <c r="BT114" s="143">
        <f>IF(ISBLANK(Survey!$AT114),1,0)</f>
        <v>1</v>
      </c>
      <c r="BU114" s="16" t="str">
        <f t="shared" si="66"/>
        <v>Fail</v>
      </c>
      <c r="BV114" s="165">
        <f>Survey!$AU114</f>
        <v>0</v>
      </c>
      <c r="BW114" s="16" t="str">
        <f t="shared" si="67"/>
        <v>Pass</v>
      </c>
      <c r="BX114" s="36">
        <f>Survey!$AV114</f>
        <v>0</v>
      </c>
      <c r="BY114" s="176">
        <f>Survey!$AW114+Survey!$AX114-ABS(Survey!$AY114)+ABS(Survey!$AZ114)-ABS(Survey!$BA114)+ABS(Survey!$BB114)-ABS(Survey!$BC114)-ABS(Survey!$BD114)+Survey!$BE114</f>
        <v>0</v>
      </c>
      <c r="BZ114" s="35">
        <f t="shared" si="68"/>
        <v>0</v>
      </c>
      <c r="CA114" s="17">
        <f t="shared" si="69"/>
        <v>0</v>
      </c>
      <c r="CB114" s="16" t="str">
        <f t="shared" si="70"/>
        <v>Pass</v>
      </c>
      <c r="CC114" s="38" t="b">
        <f>IF(ABS(Survey!$BE114)=0,TRUE,FALSE)</f>
        <v>1</v>
      </c>
      <c r="CD114" s="37" t="b">
        <f>NOT(ISBLANK(Survey!$BF114))</f>
        <v>0</v>
      </c>
      <c r="CE114" t="str">
        <f t="shared" si="71"/>
        <v>Fail</v>
      </c>
      <c r="CF114" s="29">
        <f>Survey!$AV114</f>
        <v>0</v>
      </c>
      <c r="CG114" s="29" cm="1">
        <f t="array" ref="CG114">SUM(SUMIF(Survey!BH114:BO114,{"&gt;0","&lt;0"})*{1,-1})-SUM(SUMIF(Survey!BQ114:BX114,{"&gt;0","&lt;0"})*{1,-1})</f>
        <v>0</v>
      </c>
      <c r="CH114" s="35" t="str">
        <f t="shared" si="72"/>
        <v>No holdings</v>
      </c>
      <c r="CI114">
        <f t="shared" si="73"/>
        <v>0</v>
      </c>
      <c r="CJ114" s="16" t="str">
        <f t="shared" si="74"/>
        <v>Fail</v>
      </c>
      <c r="CK114" s="36">
        <f>Survey!$AV114</f>
        <v>0</v>
      </c>
      <c r="CL114" s="36" cm="1">
        <f t="array" ref="CL114">SUM(SUMIF(Survey!BZ114:CS114,{"&gt;0","&lt;0"})*{1,-1})-SUM(SUMIF(Survey!CU114:DN114,{"&gt;0","&lt;0"})*{1,-1})</f>
        <v>0</v>
      </c>
      <c r="CM114" s="35" t="str">
        <f t="shared" si="75"/>
        <v>No holdings</v>
      </c>
      <c r="CN114" s="17">
        <f t="shared" si="76"/>
        <v>0</v>
      </c>
      <c r="CO114" s="16" t="str">
        <f t="shared" si="77"/>
        <v>Pass</v>
      </c>
      <c r="CP114" s="38" t="b">
        <f>IF(ABS(Survey!$CS114)=0,TRUE,FALSE)</f>
        <v>1</v>
      </c>
      <c r="CQ114" s="37" t="b">
        <f>NOT(ISBLANK(Survey!$CT114))</f>
        <v>0</v>
      </c>
      <c r="CR114" s="16" t="str">
        <f t="shared" si="78"/>
        <v>Pass</v>
      </c>
      <c r="CS114" s="38" t="b">
        <f>IF(ABS(Survey!$DN114)=0,TRUE,FALSE)</f>
        <v>1</v>
      </c>
      <c r="CT114" s="37" t="b">
        <f>NOT(ISBLANK(Survey!$DO114))</f>
        <v>0</v>
      </c>
      <c r="CU114" t="str">
        <f t="shared" si="79"/>
        <v>Pass</v>
      </c>
      <c r="CV114" s="29" cm="1">
        <f t="array" ref="CV114">SUM(SUMIF(Survey!CO114,{"&gt;0","&lt;0"})*{1,-1})+SUM(SUMIF(Survey!DJ114,{"&gt;0","&lt;0"})*{1,-1})</f>
        <v>0</v>
      </c>
      <c r="CW114" s="29">
        <f>SUM(SUMIF(Survey!DQ114:DW114,{"&gt;0","&lt;0"})*{1,-1})+SUM(SUMIF(Survey!DY114:EE114,{"&gt;0","&lt;0"})*{1,-1})</f>
        <v>0</v>
      </c>
      <c r="CX114">
        <f t="shared" si="80"/>
        <v>0</v>
      </c>
      <c r="CY114">
        <f t="shared" si="81"/>
        <v>0</v>
      </c>
      <c r="CZ114" s="16" t="str">
        <f t="shared" si="82"/>
        <v>Pass</v>
      </c>
      <c r="DA114" s="38" t="b">
        <f>IF(ABS(Survey!$DW114)=0,TRUE,FALSE)</f>
        <v>1</v>
      </c>
      <c r="DB114" s="37" t="b">
        <f>NOT(ISBLANK(Survey!DX114))</f>
        <v>0</v>
      </c>
      <c r="DC114" s="16" t="str">
        <f t="shared" si="83"/>
        <v>Pass</v>
      </c>
      <c r="DD114" s="38" t="b">
        <f>IF(ABS(Survey!$EE114)=0,TRUE,FALSE)</f>
        <v>1</v>
      </c>
      <c r="DE114" s="37" t="b">
        <f>NOT(ISBLANK(Survey!$EF114))</f>
        <v>0</v>
      </c>
      <c r="DF114" s="16" t="str">
        <f t="shared" si="84"/>
        <v>Fail</v>
      </c>
      <c r="DG114" s="36">
        <f>SUM(SUMIF(Survey!EL114:EN114,{"&gt;0","&lt;0"})*{1,-1})</f>
        <v>0</v>
      </c>
      <c r="DH114">
        <f t="shared" si="85"/>
        <v>0</v>
      </c>
      <c r="DI114">
        <f t="shared" si="86"/>
        <v>100</v>
      </c>
      <c r="DJ114" s="35" t="b">
        <f>IF(OR(Survey!$M114="ETF",Survey!$M114="ETF, alternative mutual fund",Survey!$M114="Closed-end", Survey!$M114="Split share corp"),TRUE,FALSE)</f>
        <v>0</v>
      </c>
      <c r="DK114" s="16" t="str">
        <f t="shared" si="87"/>
        <v>Fail</v>
      </c>
      <c r="DL114" s="36">
        <f>SUM(SUMIF(Survey!EP114:EV114,{"&gt;0","&lt;0"})*{1,-1})</f>
        <v>0</v>
      </c>
      <c r="DM114">
        <f t="shared" si="88"/>
        <v>0</v>
      </c>
      <c r="DN114" s="17">
        <f t="shared" si="89"/>
        <v>100</v>
      </c>
      <c r="DO114" s="16" t="str">
        <f t="shared" si="90"/>
        <v>Fail</v>
      </c>
      <c r="DP114" s="36">
        <f>SUM(SUMIF(Survey!EX114:FD114,{"&gt;0","&lt;0"})*{1,-1})</f>
        <v>0</v>
      </c>
      <c r="DQ114">
        <f t="shared" si="91"/>
        <v>0</v>
      </c>
      <c r="DR114" s="17">
        <f t="shared" si="92"/>
        <v>100</v>
      </c>
    </row>
    <row r="115" spans="1:122">
      <c r="A115">
        <v>115</v>
      </c>
      <c r="B115" t="str">
        <f t="shared" si="0"/>
        <v>Pass</v>
      </c>
      <c r="C115" t="str">
        <f>IF(COUNTBLANK(Survey!B115:FE115)=$C$2, "Pass", "Fail")</f>
        <v>Pass</v>
      </c>
      <c r="D115" t="str">
        <f t="shared" si="47"/>
        <v>Fail</v>
      </c>
      <c r="E115" t="str">
        <f>IF(OR(ISBLANK(Survey!AJ115),COUNTIF(G115:BB115,"Fail")),"Fail","Pass")</f>
        <v>Fail</v>
      </c>
      <c r="G115" s="16" t="str">
        <f t="shared" si="48"/>
        <v>Fail</v>
      </c>
      <c r="H115" s="177">
        <f>COUNTBLANK(Survey!B115:D115)+COUNTBLANK(Survey!G115)+COUNTBLANK(Survey!I115)+COUNTBLANK(Survey!K115:M115)+COUNTBLANK(Survey!P115)+COUNTBLANK(Survey!S115:U115)+COUNTBLANK(Survey!Y115:AA115)+COUNTBLANK(Survey!AD115:AE115)+COUNTBLANK(Survey!AI115:AI115)</f>
        <v>18</v>
      </c>
      <c r="I115" s="16" t="str">
        <f t="shared" si="49"/>
        <v>Fail</v>
      </c>
      <c r="J115" t="b">
        <f>IF(Survey!E115="No",TRUE,FALSE)</f>
        <v>0</v>
      </c>
      <c r="K115" s="34">
        <f>LEN(Survey!E115)</f>
        <v>0</v>
      </c>
      <c r="L115" s="16" t="str">
        <f t="shared" si="50"/>
        <v>Fail</v>
      </c>
      <c r="M115" t="b">
        <f>IF(Survey!F115="No",TRUE,FALSE)</f>
        <v>0</v>
      </c>
      <c r="N115" s="33">
        <f>LEN(Survey!F115)</f>
        <v>0</v>
      </c>
      <c r="O115" s="16" t="str">
        <f t="shared" si="51"/>
        <v>Pass</v>
      </c>
      <c r="P115" s="34">
        <f>MOD((LEN(Survey!H115)+2),11)</f>
        <v>2</v>
      </c>
      <c r="Q115" s="33" t="str">
        <f>IF(Survey!$L115="Prospectus fund", "Yes", "No")</f>
        <v>No</v>
      </c>
      <c r="R115" s="16" t="str">
        <f t="shared" si="52"/>
        <v>Pass</v>
      </c>
      <c r="S115" s="34">
        <f>MOD((LEN(Survey!J115)+2),11)</f>
        <v>2</v>
      </c>
      <c r="T115" s="35" t="b">
        <f>IF(OR(Survey!$M115="ETF",Survey!$M115="ETF, alternative mutual fund",Survey!$M115="Closed-end", Survey!$M115="Split share corp", Survey!$I115="Yes"),TRUE,FALSE)</f>
        <v>0</v>
      </c>
      <c r="U115" s="16" t="str">
        <f>IFERROR(IF(AND(OR(X115=Y115,Y115 = "Either"),NOT(ISBLANK(Survey!K115))),"Pass","Fail"),"Pass")</f>
        <v>Fail</v>
      </c>
      <c r="V115" s="36" cm="1">
        <f t="array" ref="V115">SUM(SUMIF(Survey!BZ115:CS115,{"&gt;0","&lt;0"})*{1,-1})</f>
        <v>0</v>
      </c>
      <c r="W115" s="38" cm="1">
        <f t="array" ref="W115">SUM(SUMIF(Survey!CC115,{"&gt;0","&lt;0"})*{1,-1})+SUM(SUMIF(Survey!CM115,{"&gt;0","&lt;0"})*{1,-1})</f>
        <v>0</v>
      </c>
      <c r="X115" s="38">
        <f>Survey!K115</f>
        <v>0</v>
      </c>
      <c r="Y115" s="37" t="str">
        <f t="shared" si="53"/>
        <v>Either</v>
      </c>
      <c r="Z115" s="16" t="str">
        <f t="shared" si="54"/>
        <v>Fail</v>
      </c>
      <c r="AA115" s="67" cm="1">
        <f t="array" ref="AA115">SUM(SUMIF(Survey!BZ115:CS115,{"&gt;0","&lt;0"})*{1,-1})+SUM(SUMIF(Survey!CU115:DN115,{"&gt;0","&lt;0"})*{1,-1})</f>
        <v>0</v>
      </c>
      <c r="AB115" s="67">
        <f>IFERROR(AA115/(Survey!$AV115),0)</f>
        <v>0</v>
      </c>
      <c r="AC115" s="128" t="b">
        <f>IF(OR(Survey!$M115="Alternative strategy or hedge",Survey!$M115="Other, illiquid",Survey!$L115="Prospectus fund"),TRUE,FALSE)</f>
        <v>0</v>
      </c>
      <c r="AD115" s="128" t="b">
        <f>NOT(ISBLANK(Survey!$M115))</f>
        <v>0</v>
      </c>
      <c r="AE115" s="16" t="str">
        <f t="shared" si="55"/>
        <v>Pass</v>
      </c>
      <c r="AF115" s="38" t="b">
        <f>NOT(ISNUMBER(SEARCH("Other",Survey!$P115)))</f>
        <v>1</v>
      </c>
      <c r="AG115" s="37" t="b">
        <f>NOT(ISBLANK(Survey!$Q115))</f>
        <v>0</v>
      </c>
      <c r="AH115" s="16" t="str">
        <f t="shared" si="56"/>
        <v>Pass</v>
      </c>
      <c r="AI115" s="143">
        <f>COUNTBLANK(Survey!$W115)</f>
        <v>1</v>
      </c>
      <c r="AJ115" s="67">
        <f>IF(AND(Survey!L115&lt;&gt;"Exempt fund",OR(Survey!$M115="ETF",Survey!$M115="ETF, alternative mutual fund",Survey!$M115="Mutual fund",Survey!$M115="Alternative mutual fund",Survey!$M115="Money market")),1,0)</f>
        <v>0</v>
      </c>
      <c r="AK115" s="16" t="str">
        <f t="shared" si="57"/>
        <v>Pass</v>
      </c>
      <c r="AL115" s="38" t="b">
        <f>NOT(ISNUMBER(SEARCH("Yes",Survey!$AA115)))</f>
        <v>1</v>
      </c>
      <c r="AM115" s="37" t="b">
        <f>IF(COUNTBLANK(Survey!$AB115:$AC115)=0,TRUE, FALSE)</f>
        <v>0</v>
      </c>
      <c r="AN115" s="16" t="str">
        <f t="shared" si="58"/>
        <v>Pass</v>
      </c>
      <c r="AO115" s="38" t="b">
        <f>NOT(ISNUMBER(SEARCH("Yes",Survey!$AD115)))</f>
        <v>1</v>
      </c>
      <c r="AP115" s="37" t="b">
        <f>NOT(ISBLANK(Survey!$AF115))</f>
        <v>0</v>
      </c>
      <c r="AQ115" s="16" t="str">
        <f t="shared" si="59"/>
        <v>Pass</v>
      </c>
      <c r="AR115" s="38" t="b">
        <f>NOT(OR(ISNUMBER(SEARCH("Other",Survey!$AF115)),ISNUMBER(SEARCH("Multiple",Survey!$AF115))))</f>
        <v>1</v>
      </c>
      <c r="AS115" s="37" t="b">
        <f>NOT(ISBLANK(Survey!$AG115))</f>
        <v>0</v>
      </c>
      <c r="AT115" s="16" t="str">
        <f t="shared" si="60"/>
        <v>Fail</v>
      </c>
      <c r="AU115" s="143">
        <f>IF(ABS(Survey!$AV115)&gt;0, 1,0)</f>
        <v>0</v>
      </c>
      <c r="AV115" s="143">
        <f>IF(COUNTBLANK(Survey!$AJ115)=0,1,0)</f>
        <v>0</v>
      </c>
      <c r="AW115" s="16" t="str">
        <f t="shared" si="61"/>
        <v>Pass</v>
      </c>
      <c r="AX115" s="143">
        <f>IF(ISBLANK(Survey!$AJ115),0,1)</f>
        <v>0</v>
      </c>
      <c r="AY115" s="165">
        <f>COUNTBLANK(Survey!$AK115)</f>
        <v>1</v>
      </c>
      <c r="AZ115" s="16" t="str">
        <f t="shared" si="62"/>
        <v>Pass</v>
      </c>
      <c r="BA115" s="143">
        <f>IF(OR(Survey!$AK115="Closed",ISBLANK(Survey!$AK115)),0,1)</f>
        <v>0</v>
      </c>
      <c r="BB115" s="165">
        <f>IF(ISBLANK(Survey!$AL115),1,0)</f>
        <v>1</v>
      </c>
      <c r="BC115" s="147" t="str" cm="1">
        <f t="array" ref="BC115">IF(OR(IF(OR($BE115+$BF115 = 2, $BG115=1), FALSE, TRUE), AND($BD115:$BD115 = 0)),"Pass","Fail")</f>
        <v>Pass</v>
      </c>
      <c r="BD115" s="143">
        <f>COUNTBLANK(Survey!$AM115:$AO115)</f>
        <v>3</v>
      </c>
      <c r="BE115" s="143">
        <f>IF(Survey!$I115="Yes",1,0)</f>
        <v>0</v>
      </c>
      <c r="BF115" s="143">
        <f>IF(OR(Survey!$M115="Mutual fund",Survey!$M115="Alternative mutual fund",Survey!$M115="Money market"),1,0)</f>
        <v>0</v>
      </c>
      <c r="BG115" s="148">
        <f>IF(OR(Survey!$M115="ETF",Survey!$M115="ETF, alternative mutual fund"),1,0)</f>
        <v>0</v>
      </c>
      <c r="BH115" s="16" t="str">
        <f t="shared" si="63"/>
        <v>Pass</v>
      </c>
      <c r="BI115" s="38" t="b">
        <f>OR(ISNUMBER(SEARCH("Yes",Survey!$AO115)),ISBLANK(Survey!$AO115))</f>
        <v>1</v>
      </c>
      <c r="BJ115" s="67" t="b">
        <f>NOT(ISBLANK(Survey!$AP115))</f>
        <v>0</v>
      </c>
      <c r="BK115" s="16" t="str">
        <f t="shared" si="64"/>
        <v>Pass</v>
      </c>
      <c r="BL115" s="143">
        <f>IF(Survey!$AW115=0, 0,1)</f>
        <v>0</v>
      </c>
      <c r="BM115" s="67">
        <f>Survey!$AQ115</f>
        <v>0</v>
      </c>
      <c r="BN115" s="67">
        <f>IFERROR((Survey!$AX115-ABS(Survey!$AY115)-ABS(Survey!$BD115))/Survey!$AW115,0)</f>
        <v>0</v>
      </c>
      <c r="BO115" s="67">
        <f>IF(AND($BM115&gt;$BN115-0.2,$BM115&lt;$BN115+0.2,ISBLANK(Survey!$AQ115)=FALSE),0,1)</f>
        <v>1</v>
      </c>
      <c r="BP115" s="165">
        <f>IF(ISBLANK(Survey!$AR115),1,0)</f>
        <v>1</v>
      </c>
      <c r="BQ115" s="16" t="str">
        <f t="shared" si="65"/>
        <v>Pass</v>
      </c>
      <c r="BR115" s="143">
        <f>IF(Survey!$AW115=0, 0,1)</f>
        <v>0</v>
      </c>
      <c r="BS115" s="67">
        <f>IF(AND(Survey!$AS115&gt;=0,Survey!$AS115&lt;=0.2,Survey!$AS115&lt;&gt;""),0,1)</f>
        <v>1</v>
      </c>
      <c r="BT115" s="143">
        <f>IF(ISBLANK(Survey!$AT115),1,0)</f>
        <v>1</v>
      </c>
      <c r="BU115" s="16" t="str">
        <f t="shared" si="66"/>
        <v>Fail</v>
      </c>
      <c r="BV115" s="165">
        <f>Survey!$AU115</f>
        <v>0</v>
      </c>
      <c r="BW115" s="16" t="str">
        <f t="shared" si="67"/>
        <v>Pass</v>
      </c>
      <c r="BX115" s="36">
        <f>Survey!$AV115</f>
        <v>0</v>
      </c>
      <c r="BY115" s="176">
        <f>Survey!$AW115+Survey!$AX115-ABS(Survey!$AY115)+ABS(Survey!$AZ115)-ABS(Survey!$BA115)+ABS(Survey!$BB115)-ABS(Survey!$BC115)-ABS(Survey!$BD115)+Survey!$BE115</f>
        <v>0</v>
      </c>
      <c r="BZ115" s="35">
        <f t="shared" si="68"/>
        <v>0</v>
      </c>
      <c r="CA115" s="17">
        <f t="shared" si="69"/>
        <v>0</v>
      </c>
      <c r="CB115" s="16" t="str">
        <f t="shared" si="70"/>
        <v>Pass</v>
      </c>
      <c r="CC115" s="38" t="b">
        <f>IF(ABS(Survey!$BE115)=0,TRUE,FALSE)</f>
        <v>1</v>
      </c>
      <c r="CD115" s="37" t="b">
        <f>NOT(ISBLANK(Survey!$BF115))</f>
        <v>0</v>
      </c>
      <c r="CE115" t="str">
        <f t="shared" si="71"/>
        <v>Fail</v>
      </c>
      <c r="CF115" s="29">
        <f>Survey!$AV115</f>
        <v>0</v>
      </c>
      <c r="CG115" s="29" cm="1">
        <f t="array" ref="CG115">SUM(SUMIF(Survey!BH115:BO115,{"&gt;0","&lt;0"})*{1,-1})-SUM(SUMIF(Survey!BQ115:BX115,{"&gt;0","&lt;0"})*{1,-1})</f>
        <v>0</v>
      </c>
      <c r="CH115" s="35" t="str">
        <f t="shared" si="72"/>
        <v>No holdings</v>
      </c>
      <c r="CI115">
        <f t="shared" si="73"/>
        <v>0</v>
      </c>
      <c r="CJ115" s="16" t="str">
        <f t="shared" si="74"/>
        <v>Fail</v>
      </c>
      <c r="CK115" s="36">
        <f>Survey!$AV115</f>
        <v>0</v>
      </c>
      <c r="CL115" s="36" cm="1">
        <f t="array" ref="CL115">SUM(SUMIF(Survey!BZ115:CS115,{"&gt;0","&lt;0"})*{1,-1})-SUM(SUMIF(Survey!CU115:DN115,{"&gt;0","&lt;0"})*{1,-1})</f>
        <v>0</v>
      </c>
      <c r="CM115" s="35" t="str">
        <f t="shared" si="75"/>
        <v>No holdings</v>
      </c>
      <c r="CN115" s="17">
        <f t="shared" si="76"/>
        <v>0</v>
      </c>
      <c r="CO115" s="16" t="str">
        <f t="shared" si="77"/>
        <v>Pass</v>
      </c>
      <c r="CP115" s="38" t="b">
        <f>IF(ABS(Survey!$CS115)=0,TRUE,FALSE)</f>
        <v>1</v>
      </c>
      <c r="CQ115" s="37" t="b">
        <f>NOT(ISBLANK(Survey!$CT115))</f>
        <v>0</v>
      </c>
      <c r="CR115" s="16" t="str">
        <f t="shared" si="78"/>
        <v>Pass</v>
      </c>
      <c r="CS115" s="38" t="b">
        <f>IF(ABS(Survey!$DN115)=0,TRUE,FALSE)</f>
        <v>1</v>
      </c>
      <c r="CT115" s="37" t="b">
        <f>NOT(ISBLANK(Survey!$DO115))</f>
        <v>0</v>
      </c>
      <c r="CU115" t="str">
        <f t="shared" si="79"/>
        <v>Pass</v>
      </c>
      <c r="CV115" s="29" cm="1">
        <f t="array" ref="CV115">SUM(SUMIF(Survey!CO115,{"&gt;0","&lt;0"})*{1,-1})+SUM(SUMIF(Survey!DJ115,{"&gt;0","&lt;0"})*{1,-1})</f>
        <v>0</v>
      </c>
      <c r="CW115" s="29">
        <f>SUM(SUMIF(Survey!DQ115:DW115,{"&gt;0","&lt;0"})*{1,-1})+SUM(SUMIF(Survey!DY115:EE115,{"&gt;0","&lt;0"})*{1,-1})</f>
        <v>0</v>
      </c>
      <c r="CX115">
        <f t="shared" si="80"/>
        <v>0</v>
      </c>
      <c r="CY115">
        <f t="shared" si="81"/>
        <v>0</v>
      </c>
      <c r="CZ115" s="16" t="str">
        <f t="shared" si="82"/>
        <v>Pass</v>
      </c>
      <c r="DA115" s="38" t="b">
        <f>IF(ABS(Survey!$DW115)=0,TRUE,FALSE)</f>
        <v>1</v>
      </c>
      <c r="DB115" s="37" t="b">
        <f>NOT(ISBLANK(Survey!DX115))</f>
        <v>0</v>
      </c>
      <c r="DC115" s="16" t="str">
        <f t="shared" si="83"/>
        <v>Pass</v>
      </c>
      <c r="DD115" s="38" t="b">
        <f>IF(ABS(Survey!$EE115)=0,TRUE,FALSE)</f>
        <v>1</v>
      </c>
      <c r="DE115" s="37" t="b">
        <f>NOT(ISBLANK(Survey!$EF115))</f>
        <v>0</v>
      </c>
      <c r="DF115" s="16" t="str">
        <f t="shared" si="84"/>
        <v>Fail</v>
      </c>
      <c r="DG115" s="36">
        <f>SUM(SUMIF(Survey!EL115:EN115,{"&gt;0","&lt;0"})*{1,-1})</f>
        <v>0</v>
      </c>
      <c r="DH115">
        <f t="shared" si="85"/>
        <v>0</v>
      </c>
      <c r="DI115">
        <f t="shared" si="86"/>
        <v>100</v>
      </c>
      <c r="DJ115" s="35" t="b">
        <f>IF(OR(Survey!$M115="ETF",Survey!$M115="ETF, alternative mutual fund",Survey!$M115="Closed-end", Survey!$M115="Split share corp"),TRUE,FALSE)</f>
        <v>0</v>
      </c>
      <c r="DK115" s="16" t="str">
        <f t="shared" si="87"/>
        <v>Fail</v>
      </c>
      <c r="DL115" s="36">
        <f>SUM(SUMIF(Survey!EP115:EV115,{"&gt;0","&lt;0"})*{1,-1})</f>
        <v>0</v>
      </c>
      <c r="DM115">
        <f t="shared" si="88"/>
        <v>0</v>
      </c>
      <c r="DN115" s="17">
        <f t="shared" si="89"/>
        <v>100</v>
      </c>
      <c r="DO115" s="16" t="str">
        <f t="shared" si="90"/>
        <v>Fail</v>
      </c>
      <c r="DP115" s="36">
        <f>SUM(SUMIF(Survey!EX115:FD115,{"&gt;0","&lt;0"})*{1,-1})</f>
        <v>0</v>
      </c>
      <c r="DQ115">
        <f t="shared" si="91"/>
        <v>0</v>
      </c>
      <c r="DR115" s="17">
        <f t="shared" si="92"/>
        <v>100</v>
      </c>
    </row>
    <row r="116" spans="1:122">
      <c r="A116">
        <v>116</v>
      </c>
      <c r="B116" t="str">
        <f t="shared" si="0"/>
        <v>Pass</v>
      </c>
      <c r="C116" t="str">
        <f>IF(COUNTBLANK(Survey!B116:FE116)=$C$2, "Pass", "Fail")</f>
        <v>Pass</v>
      </c>
      <c r="D116" t="str">
        <f t="shared" si="47"/>
        <v>Fail</v>
      </c>
      <c r="E116" t="str">
        <f>IF(OR(ISBLANK(Survey!AJ116),COUNTIF(G116:BB116,"Fail")),"Fail","Pass")</f>
        <v>Fail</v>
      </c>
      <c r="G116" s="16" t="str">
        <f t="shared" si="48"/>
        <v>Fail</v>
      </c>
      <c r="H116" s="177">
        <f>COUNTBLANK(Survey!B116:D116)+COUNTBLANK(Survey!G116)+COUNTBLANK(Survey!I116)+COUNTBLANK(Survey!K116:M116)+COUNTBLANK(Survey!P116)+COUNTBLANK(Survey!S116:U116)+COUNTBLANK(Survey!Y116:AA116)+COUNTBLANK(Survey!AD116:AE116)+COUNTBLANK(Survey!AI116:AI116)</f>
        <v>18</v>
      </c>
      <c r="I116" s="16" t="str">
        <f t="shared" si="49"/>
        <v>Fail</v>
      </c>
      <c r="J116" t="b">
        <f>IF(Survey!E116="No",TRUE,FALSE)</f>
        <v>0</v>
      </c>
      <c r="K116" s="34">
        <f>LEN(Survey!E116)</f>
        <v>0</v>
      </c>
      <c r="L116" s="16" t="str">
        <f t="shared" si="50"/>
        <v>Fail</v>
      </c>
      <c r="M116" t="b">
        <f>IF(Survey!F116="No",TRUE,FALSE)</f>
        <v>0</v>
      </c>
      <c r="N116" s="33">
        <f>LEN(Survey!F116)</f>
        <v>0</v>
      </c>
      <c r="O116" s="16" t="str">
        <f t="shared" si="51"/>
        <v>Pass</v>
      </c>
      <c r="P116" s="34">
        <f>MOD((LEN(Survey!H116)+2),11)</f>
        <v>2</v>
      </c>
      <c r="Q116" s="33" t="str">
        <f>IF(Survey!$L116="Prospectus fund", "Yes", "No")</f>
        <v>No</v>
      </c>
      <c r="R116" s="16" t="str">
        <f t="shared" si="52"/>
        <v>Pass</v>
      </c>
      <c r="S116" s="34">
        <f>MOD((LEN(Survey!J116)+2),11)</f>
        <v>2</v>
      </c>
      <c r="T116" s="35" t="b">
        <f>IF(OR(Survey!$M116="ETF",Survey!$M116="ETF, alternative mutual fund",Survey!$M116="Closed-end", Survey!$M116="Split share corp", Survey!$I116="Yes"),TRUE,FALSE)</f>
        <v>0</v>
      </c>
      <c r="U116" s="16" t="str">
        <f>IFERROR(IF(AND(OR(X116=Y116,Y116 = "Either"),NOT(ISBLANK(Survey!K116))),"Pass","Fail"),"Pass")</f>
        <v>Fail</v>
      </c>
      <c r="V116" s="36" cm="1">
        <f t="array" ref="V116">SUM(SUMIF(Survey!BZ116:CS116,{"&gt;0","&lt;0"})*{1,-1})</f>
        <v>0</v>
      </c>
      <c r="W116" s="38" cm="1">
        <f t="array" ref="W116">SUM(SUMIF(Survey!CC116,{"&gt;0","&lt;0"})*{1,-1})+SUM(SUMIF(Survey!CM116,{"&gt;0","&lt;0"})*{1,-1})</f>
        <v>0</v>
      </c>
      <c r="X116" s="38">
        <f>Survey!K116</f>
        <v>0</v>
      </c>
      <c r="Y116" s="37" t="str">
        <f t="shared" si="53"/>
        <v>Either</v>
      </c>
      <c r="Z116" s="16" t="str">
        <f t="shared" si="54"/>
        <v>Fail</v>
      </c>
      <c r="AA116" s="67" cm="1">
        <f t="array" ref="AA116">SUM(SUMIF(Survey!BZ116:CS116,{"&gt;0","&lt;0"})*{1,-1})+SUM(SUMIF(Survey!CU116:DN116,{"&gt;0","&lt;0"})*{1,-1})</f>
        <v>0</v>
      </c>
      <c r="AB116" s="67">
        <f>IFERROR(AA116/(Survey!$AV116),0)</f>
        <v>0</v>
      </c>
      <c r="AC116" s="128" t="b">
        <f>IF(OR(Survey!$M116="Alternative strategy or hedge",Survey!$M116="Other, illiquid",Survey!$L116="Prospectus fund"),TRUE,FALSE)</f>
        <v>0</v>
      </c>
      <c r="AD116" s="128" t="b">
        <f>NOT(ISBLANK(Survey!$M116))</f>
        <v>0</v>
      </c>
      <c r="AE116" s="16" t="str">
        <f t="shared" si="55"/>
        <v>Pass</v>
      </c>
      <c r="AF116" s="38" t="b">
        <f>NOT(ISNUMBER(SEARCH("Other",Survey!$P116)))</f>
        <v>1</v>
      </c>
      <c r="AG116" s="37" t="b">
        <f>NOT(ISBLANK(Survey!$Q116))</f>
        <v>0</v>
      </c>
      <c r="AH116" s="16" t="str">
        <f t="shared" si="56"/>
        <v>Pass</v>
      </c>
      <c r="AI116" s="143">
        <f>COUNTBLANK(Survey!$W116)</f>
        <v>1</v>
      </c>
      <c r="AJ116" s="67">
        <f>IF(AND(Survey!L116&lt;&gt;"Exempt fund",OR(Survey!$M116="ETF",Survey!$M116="ETF, alternative mutual fund",Survey!$M116="Mutual fund",Survey!$M116="Alternative mutual fund",Survey!$M116="Money market")),1,0)</f>
        <v>0</v>
      </c>
      <c r="AK116" s="16" t="str">
        <f t="shared" si="57"/>
        <v>Pass</v>
      </c>
      <c r="AL116" s="38" t="b">
        <f>NOT(ISNUMBER(SEARCH("Yes",Survey!$AA116)))</f>
        <v>1</v>
      </c>
      <c r="AM116" s="37" t="b">
        <f>IF(COUNTBLANK(Survey!$AB116:$AC116)=0,TRUE, FALSE)</f>
        <v>0</v>
      </c>
      <c r="AN116" s="16" t="str">
        <f t="shared" si="58"/>
        <v>Pass</v>
      </c>
      <c r="AO116" s="38" t="b">
        <f>NOT(ISNUMBER(SEARCH("Yes",Survey!$AD116)))</f>
        <v>1</v>
      </c>
      <c r="AP116" s="37" t="b">
        <f>NOT(ISBLANK(Survey!$AF116))</f>
        <v>0</v>
      </c>
      <c r="AQ116" s="16" t="str">
        <f t="shared" si="59"/>
        <v>Pass</v>
      </c>
      <c r="AR116" s="38" t="b">
        <f>NOT(OR(ISNUMBER(SEARCH("Other",Survey!$AF116)),ISNUMBER(SEARCH("Multiple",Survey!$AF116))))</f>
        <v>1</v>
      </c>
      <c r="AS116" s="37" t="b">
        <f>NOT(ISBLANK(Survey!$AG116))</f>
        <v>0</v>
      </c>
      <c r="AT116" s="16" t="str">
        <f t="shared" si="60"/>
        <v>Fail</v>
      </c>
      <c r="AU116" s="143">
        <f>IF(ABS(Survey!$AV116)&gt;0, 1,0)</f>
        <v>0</v>
      </c>
      <c r="AV116" s="143">
        <f>IF(COUNTBLANK(Survey!$AJ116)=0,1,0)</f>
        <v>0</v>
      </c>
      <c r="AW116" s="16" t="str">
        <f t="shared" si="61"/>
        <v>Pass</v>
      </c>
      <c r="AX116" s="143">
        <f>IF(ISBLANK(Survey!$AJ116),0,1)</f>
        <v>0</v>
      </c>
      <c r="AY116" s="165">
        <f>COUNTBLANK(Survey!$AK116)</f>
        <v>1</v>
      </c>
      <c r="AZ116" s="16" t="str">
        <f t="shared" si="62"/>
        <v>Pass</v>
      </c>
      <c r="BA116" s="143">
        <f>IF(OR(Survey!$AK116="Closed",ISBLANK(Survey!$AK116)),0,1)</f>
        <v>0</v>
      </c>
      <c r="BB116" s="165">
        <f>IF(ISBLANK(Survey!$AL116),1,0)</f>
        <v>1</v>
      </c>
      <c r="BC116" s="147" t="str" cm="1">
        <f t="array" ref="BC116">IF(OR(IF(OR($BE116+$BF116 = 2, $BG116=1), FALSE, TRUE), AND($BD116:$BD116 = 0)),"Pass","Fail")</f>
        <v>Pass</v>
      </c>
      <c r="BD116" s="143">
        <f>COUNTBLANK(Survey!$AM116:$AO116)</f>
        <v>3</v>
      </c>
      <c r="BE116" s="143">
        <f>IF(Survey!$I116="Yes",1,0)</f>
        <v>0</v>
      </c>
      <c r="BF116" s="143">
        <f>IF(OR(Survey!$M116="Mutual fund",Survey!$M116="Alternative mutual fund",Survey!$M116="Money market"),1,0)</f>
        <v>0</v>
      </c>
      <c r="BG116" s="148">
        <f>IF(OR(Survey!$M116="ETF",Survey!$M116="ETF, alternative mutual fund"),1,0)</f>
        <v>0</v>
      </c>
      <c r="BH116" s="16" t="str">
        <f t="shared" si="63"/>
        <v>Pass</v>
      </c>
      <c r="BI116" s="38" t="b">
        <f>OR(ISNUMBER(SEARCH("Yes",Survey!$AO116)),ISBLANK(Survey!$AO116))</f>
        <v>1</v>
      </c>
      <c r="BJ116" s="67" t="b">
        <f>NOT(ISBLANK(Survey!$AP116))</f>
        <v>0</v>
      </c>
      <c r="BK116" s="16" t="str">
        <f t="shared" si="64"/>
        <v>Pass</v>
      </c>
      <c r="BL116" s="143">
        <f>IF(Survey!$AW116=0, 0,1)</f>
        <v>0</v>
      </c>
      <c r="BM116" s="67">
        <f>Survey!$AQ116</f>
        <v>0</v>
      </c>
      <c r="BN116" s="67">
        <f>IFERROR((Survey!$AX116-ABS(Survey!$AY116)-ABS(Survey!$BD116))/Survey!$AW116,0)</f>
        <v>0</v>
      </c>
      <c r="BO116" s="67">
        <f>IF(AND($BM116&gt;$BN116-0.2,$BM116&lt;$BN116+0.2,ISBLANK(Survey!$AQ116)=FALSE),0,1)</f>
        <v>1</v>
      </c>
      <c r="BP116" s="165">
        <f>IF(ISBLANK(Survey!$AR116),1,0)</f>
        <v>1</v>
      </c>
      <c r="BQ116" s="16" t="str">
        <f t="shared" si="65"/>
        <v>Pass</v>
      </c>
      <c r="BR116" s="143">
        <f>IF(Survey!$AW116=0, 0,1)</f>
        <v>0</v>
      </c>
      <c r="BS116" s="67">
        <f>IF(AND(Survey!$AS116&gt;=0,Survey!$AS116&lt;=0.2,Survey!$AS116&lt;&gt;""),0,1)</f>
        <v>1</v>
      </c>
      <c r="BT116" s="143">
        <f>IF(ISBLANK(Survey!$AT116),1,0)</f>
        <v>1</v>
      </c>
      <c r="BU116" s="16" t="str">
        <f t="shared" si="66"/>
        <v>Fail</v>
      </c>
      <c r="BV116" s="165">
        <f>Survey!$AU116</f>
        <v>0</v>
      </c>
      <c r="BW116" s="16" t="str">
        <f t="shared" si="67"/>
        <v>Pass</v>
      </c>
      <c r="BX116" s="36">
        <f>Survey!$AV116</f>
        <v>0</v>
      </c>
      <c r="BY116" s="176">
        <f>Survey!$AW116+Survey!$AX116-ABS(Survey!$AY116)+ABS(Survey!$AZ116)-ABS(Survey!$BA116)+ABS(Survey!$BB116)-ABS(Survey!$BC116)-ABS(Survey!$BD116)+Survey!$BE116</f>
        <v>0</v>
      </c>
      <c r="BZ116" s="35">
        <f t="shared" si="68"/>
        <v>0</v>
      </c>
      <c r="CA116" s="17">
        <f t="shared" si="69"/>
        <v>0</v>
      </c>
      <c r="CB116" s="16" t="str">
        <f t="shared" si="70"/>
        <v>Pass</v>
      </c>
      <c r="CC116" s="38" t="b">
        <f>IF(ABS(Survey!$BE116)=0,TRUE,FALSE)</f>
        <v>1</v>
      </c>
      <c r="CD116" s="37" t="b">
        <f>NOT(ISBLANK(Survey!$BF116))</f>
        <v>0</v>
      </c>
      <c r="CE116" t="str">
        <f t="shared" si="71"/>
        <v>Fail</v>
      </c>
      <c r="CF116" s="29">
        <f>Survey!$AV116</f>
        <v>0</v>
      </c>
      <c r="CG116" s="29" cm="1">
        <f t="array" ref="CG116">SUM(SUMIF(Survey!BH116:BO116,{"&gt;0","&lt;0"})*{1,-1})-SUM(SUMIF(Survey!BQ116:BX116,{"&gt;0","&lt;0"})*{1,-1})</f>
        <v>0</v>
      </c>
      <c r="CH116" s="35" t="str">
        <f t="shared" si="72"/>
        <v>No holdings</v>
      </c>
      <c r="CI116">
        <f t="shared" si="73"/>
        <v>0</v>
      </c>
      <c r="CJ116" s="16" t="str">
        <f t="shared" si="74"/>
        <v>Fail</v>
      </c>
      <c r="CK116" s="36">
        <f>Survey!$AV116</f>
        <v>0</v>
      </c>
      <c r="CL116" s="36" cm="1">
        <f t="array" ref="CL116">SUM(SUMIF(Survey!BZ116:CS116,{"&gt;0","&lt;0"})*{1,-1})-SUM(SUMIF(Survey!CU116:DN116,{"&gt;0","&lt;0"})*{1,-1})</f>
        <v>0</v>
      </c>
      <c r="CM116" s="35" t="str">
        <f t="shared" si="75"/>
        <v>No holdings</v>
      </c>
      <c r="CN116" s="17">
        <f t="shared" si="76"/>
        <v>0</v>
      </c>
      <c r="CO116" s="16" t="str">
        <f t="shared" si="77"/>
        <v>Pass</v>
      </c>
      <c r="CP116" s="38" t="b">
        <f>IF(ABS(Survey!$CS116)=0,TRUE,FALSE)</f>
        <v>1</v>
      </c>
      <c r="CQ116" s="37" t="b">
        <f>NOT(ISBLANK(Survey!$CT116))</f>
        <v>0</v>
      </c>
      <c r="CR116" s="16" t="str">
        <f t="shared" si="78"/>
        <v>Pass</v>
      </c>
      <c r="CS116" s="38" t="b">
        <f>IF(ABS(Survey!$DN116)=0,TRUE,FALSE)</f>
        <v>1</v>
      </c>
      <c r="CT116" s="37" t="b">
        <f>NOT(ISBLANK(Survey!$DO116))</f>
        <v>0</v>
      </c>
      <c r="CU116" t="str">
        <f t="shared" si="79"/>
        <v>Pass</v>
      </c>
      <c r="CV116" s="29" cm="1">
        <f t="array" ref="CV116">SUM(SUMIF(Survey!CO116,{"&gt;0","&lt;0"})*{1,-1})+SUM(SUMIF(Survey!DJ116,{"&gt;0","&lt;0"})*{1,-1})</f>
        <v>0</v>
      </c>
      <c r="CW116" s="29">
        <f>SUM(SUMIF(Survey!DQ116:DW116,{"&gt;0","&lt;0"})*{1,-1})+SUM(SUMIF(Survey!DY116:EE116,{"&gt;0","&lt;0"})*{1,-1})</f>
        <v>0</v>
      </c>
      <c r="CX116">
        <f t="shared" si="80"/>
        <v>0</v>
      </c>
      <c r="CY116">
        <f t="shared" si="81"/>
        <v>0</v>
      </c>
      <c r="CZ116" s="16" t="str">
        <f t="shared" si="82"/>
        <v>Pass</v>
      </c>
      <c r="DA116" s="38" t="b">
        <f>IF(ABS(Survey!$DW116)=0,TRUE,FALSE)</f>
        <v>1</v>
      </c>
      <c r="DB116" s="37" t="b">
        <f>NOT(ISBLANK(Survey!DX116))</f>
        <v>0</v>
      </c>
      <c r="DC116" s="16" t="str">
        <f t="shared" si="83"/>
        <v>Pass</v>
      </c>
      <c r="DD116" s="38" t="b">
        <f>IF(ABS(Survey!$EE116)=0,TRUE,FALSE)</f>
        <v>1</v>
      </c>
      <c r="DE116" s="37" t="b">
        <f>NOT(ISBLANK(Survey!$EF116))</f>
        <v>0</v>
      </c>
      <c r="DF116" s="16" t="str">
        <f t="shared" si="84"/>
        <v>Fail</v>
      </c>
      <c r="DG116" s="36">
        <f>SUM(SUMIF(Survey!EL116:EN116,{"&gt;0","&lt;0"})*{1,-1})</f>
        <v>0</v>
      </c>
      <c r="DH116">
        <f t="shared" si="85"/>
        <v>0</v>
      </c>
      <c r="DI116">
        <f t="shared" si="86"/>
        <v>100</v>
      </c>
      <c r="DJ116" s="35" t="b">
        <f>IF(OR(Survey!$M116="ETF",Survey!$M116="ETF, alternative mutual fund",Survey!$M116="Closed-end", Survey!$M116="Split share corp"),TRUE,FALSE)</f>
        <v>0</v>
      </c>
      <c r="DK116" s="16" t="str">
        <f t="shared" si="87"/>
        <v>Fail</v>
      </c>
      <c r="DL116" s="36">
        <f>SUM(SUMIF(Survey!EP116:EV116,{"&gt;0","&lt;0"})*{1,-1})</f>
        <v>0</v>
      </c>
      <c r="DM116">
        <f t="shared" si="88"/>
        <v>0</v>
      </c>
      <c r="DN116" s="17">
        <f t="shared" si="89"/>
        <v>100</v>
      </c>
      <c r="DO116" s="16" t="str">
        <f t="shared" si="90"/>
        <v>Fail</v>
      </c>
      <c r="DP116" s="36">
        <f>SUM(SUMIF(Survey!EX116:FD116,{"&gt;0","&lt;0"})*{1,-1})</f>
        <v>0</v>
      </c>
      <c r="DQ116">
        <f t="shared" si="91"/>
        <v>0</v>
      </c>
      <c r="DR116" s="17">
        <f t="shared" si="92"/>
        <v>100</v>
      </c>
    </row>
    <row r="117" spans="1:122">
      <c r="A117">
        <v>117</v>
      </c>
      <c r="B117" t="str">
        <f t="shared" si="0"/>
        <v>Pass</v>
      </c>
      <c r="C117" t="str">
        <f>IF(COUNTBLANK(Survey!B117:FE117)=$C$2, "Pass", "Fail")</f>
        <v>Pass</v>
      </c>
      <c r="D117" t="str">
        <f t="shared" si="47"/>
        <v>Fail</v>
      </c>
      <c r="E117" t="str">
        <f>IF(OR(ISBLANK(Survey!AJ117),COUNTIF(G117:BB117,"Fail")),"Fail","Pass")</f>
        <v>Fail</v>
      </c>
      <c r="G117" s="16" t="str">
        <f t="shared" si="48"/>
        <v>Fail</v>
      </c>
      <c r="H117" s="177">
        <f>COUNTBLANK(Survey!B117:D117)+COUNTBLANK(Survey!G117)+COUNTBLANK(Survey!I117)+COUNTBLANK(Survey!K117:M117)+COUNTBLANK(Survey!P117)+COUNTBLANK(Survey!S117:U117)+COUNTBLANK(Survey!Y117:AA117)+COUNTBLANK(Survey!AD117:AE117)+COUNTBLANK(Survey!AI117:AI117)</f>
        <v>18</v>
      </c>
      <c r="I117" s="16" t="str">
        <f t="shared" si="49"/>
        <v>Fail</v>
      </c>
      <c r="J117" t="b">
        <f>IF(Survey!E117="No",TRUE,FALSE)</f>
        <v>0</v>
      </c>
      <c r="K117" s="34">
        <f>LEN(Survey!E117)</f>
        <v>0</v>
      </c>
      <c r="L117" s="16" t="str">
        <f t="shared" si="50"/>
        <v>Fail</v>
      </c>
      <c r="M117" t="b">
        <f>IF(Survey!F117="No",TRUE,FALSE)</f>
        <v>0</v>
      </c>
      <c r="N117" s="33">
        <f>LEN(Survey!F117)</f>
        <v>0</v>
      </c>
      <c r="O117" s="16" t="str">
        <f t="shared" si="51"/>
        <v>Pass</v>
      </c>
      <c r="P117" s="34">
        <f>MOD((LEN(Survey!H117)+2),11)</f>
        <v>2</v>
      </c>
      <c r="Q117" s="33" t="str">
        <f>IF(Survey!$L117="Prospectus fund", "Yes", "No")</f>
        <v>No</v>
      </c>
      <c r="R117" s="16" t="str">
        <f t="shared" si="52"/>
        <v>Pass</v>
      </c>
      <c r="S117" s="34">
        <f>MOD((LEN(Survey!J117)+2),11)</f>
        <v>2</v>
      </c>
      <c r="T117" s="35" t="b">
        <f>IF(OR(Survey!$M117="ETF",Survey!$M117="ETF, alternative mutual fund",Survey!$M117="Closed-end", Survey!$M117="Split share corp", Survey!$I117="Yes"),TRUE,FALSE)</f>
        <v>0</v>
      </c>
      <c r="U117" s="16" t="str">
        <f>IFERROR(IF(AND(OR(X117=Y117,Y117 = "Either"),NOT(ISBLANK(Survey!K117))),"Pass","Fail"),"Pass")</f>
        <v>Fail</v>
      </c>
      <c r="V117" s="36" cm="1">
        <f t="array" ref="V117">SUM(SUMIF(Survey!BZ117:CS117,{"&gt;0","&lt;0"})*{1,-1})</f>
        <v>0</v>
      </c>
      <c r="W117" s="38" cm="1">
        <f t="array" ref="W117">SUM(SUMIF(Survey!CC117,{"&gt;0","&lt;0"})*{1,-1})+SUM(SUMIF(Survey!CM117,{"&gt;0","&lt;0"})*{1,-1})</f>
        <v>0</v>
      </c>
      <c r="X117" s="38">
        <f>Survey!K117</f>
        <v>0</v>
      </c>
      <c r="Y117" s="37" t="str">
        <f t="shared" si="53"/>
        <v>Either</v>
      </c>
      <c r="Z117" s="16" t="str">
        <f t="shared" si="54"/>
        <v>Fail</v>
      </c>
      <c r="AA117" s="67" cm="1">
        <f t="array" ref="AA117">SUM(SUMIF(Survey!BZ117:CS117,{"&gt;0","&lt;0"})*{1,-1})+SUM(SUMIF(Survey!CU117:DN117,{"&gt;0","&lt;0"})*{1,-1})</f>
        <v>0</v>
      </c>
      <c r="AB117" s="67">
        <f>IFERROR(AA117/(Survey!$AV117),0)</f>
        <v>0</v>
      </c>
      <c r="AC117" s="128" t="b">
        <f>IF(OR(Survey!$M117="Alternative strategy or hedge",Survey!$M117="Other, illiquid",Survey!$L117="Prospectus fund"),TRUE,FALSE)</f>
        <v>0</v>
      </c>
      <c r="AD117" s="128" t="b">
        <f>NOT(ISBLANK(Survey!$M117))</f>
        <v>0</v>
      </c>
      <c r="AE117" s="16" t="str">
        <f t="shared" si="55"/>
        <v>Pass</v>
      </c>
      <c r="AF117" s="38" t="b">
        <f>NOT(ISNUMBER(SEARCH("Other",Survey!$P117)))</f>
        <v>1</v>
      </c>
      <c r="AG117" s="37" t="b">
        <f>NOT(ISBLANK(Survey!$Q117))</f>
        <v>0</v>
      </c>
      <c r="AH117" s="16" t="str">
        <f t="shared" si="56"/>
        <v>Pass</v>
      </c>
      <c r="AI117" s="143">
        <f>COUNTBLANK(Survey!$W117)</f>
        <v>1</v>
      </c>
      <c r="AJ117" s="67">
        <f>IF(AND(Survey!L117&lt;&gt;"Exempt fund",OR(Survey!$M117="ETF",Survey!$M117="ETF, alternative mutual fund",Survey!$M117="Mutual fund",Survey!$M117="Alternative mutual fund",Survey!$M117="Money market")),1,0)</f>
        <v>0</v>
      </c>
      <c r="AK117" s="16" t="str">
        <f t="shared" si="57"/>
        <v>Pass</v>
      </c>
      <c r="AL117" s="38" t="b">
        <f>NOT(ISNUMBER(SEARCH("Yes",Survey!$AA117)))</f>
        <v>1</v>
      </c>
      <c r="AM117" s="37" t="b">
        <f>IF(COUNTBLANK(Survey!$AB117:$AC117)=0,TRUE, FALSE)</f>
        <v>0</v>
      </c>
      <c r="AN117" s="16" t="str">
        <f t="shared" si="58"/>
        <v>Pass</v>
      </c>
      <c r="AO117" s="38" t="b">
        <f>NOT(ISNUMBER(SEARCH("Yes",Survey!$AD117)))</f>
        <v>1</v>
      </c>
      <c r="AP117" s="37" t="b">
        <f>NOT(ISBLANK(Survey!$AF117))</f>
        <v>0</v>
      </c>
      <c r="AQ117" s="16" t="str">
        <f t="shared" si="59"/>
        <v>Pass</v>
      </c>
      <c r="AR117" s="38" t="b">
        <f>NOT(OR(ISNUMBER(SEARCH("Other",Survey!$AF117)),ISNUMBER(SEARCH("Multiple",Survey!$AF117))))</f>
        <v>1</v>
      </c>
      <c r="AS117" s="37" t="b">
        <f>NOT(ISBLANK(Survey!$AG117))</f>
        <v>0</v>
      </c>
      <c r="AT117" s="16" t="str">
        <f t="shared" si="60"/>
        <v>Fail</v>
      </c>
      <c r="AU117" s="143">
        <f>IF(ABS(Survey!$AV117)&gt;0, 1,0)</f>
        <v>0</v>
      </c>
      <c r="AV117" s="143">
        <f>IF(COUNTBLANK(Survey!$AJ117)=0,1,0)</f>
        <v>0</v>
      </c>
      <c r="AW117" s="16" t="str">
        <f t="shared" si="61"/>
        <v>Pass</v>
      </c>
      <c r="AX117" s="143">
        <f>IF(ISBLANK(Survey!$AJ117),0,1)</f>
        <v>0</v>
      </c>
      <c r="AY117" s="165">
        <f>COUNTBLANK(Survey!$AK117)</f>
        <v>1</v>
      </c>
      <c r="AZ117" s="16" t="str">
        <f t="shared" si="62"/>
        <v>Pass</v>
      </c>
      <c r="BA117" s="143">
        <f>IF(OR(Survey!$AK117="Closed",ISBLANK(Survey!$AK117)),0,1)</f>
        <v>0</v>
      </c>
      <c r="BB117" s="165">
        <f>IF(ISBLANK(Survey!$AL117),1,0)</f>
        <v>1</v>
      </c>
      <c r="BC117" s="147" t="str" cm="1">
        <f t="array" ref="BC117">IF(OR(IF(OR($BE117+$BF117 = 2, $BG117=1), FALSE, TRUE), AND($BD117:$BD117 = 0)),"Pass","Fail")</f>
        <v>Pass</v>
      </c>
      <c r="BD117" s="143">
        <f>COUNTBLANK(Survey!$AM117:$AO117)</f>
        <v>3</v>
      </c>
      <c r="BE117" s="143">
        <f>IF(Survey!$I117="Yes",1,0)</f>
        <v>0</v>
      </c>
      <c r="BF117" s="143">
        <f>IF(OR(Survey!$M117="Mutual fund",Survey!$M117="Alternative mutual fund",Survey!$M117="Money market"),1,0)</f>
        <v>0</v>
      </c>
      <c r="BG117" s="148">
        <f>IF(OR(Survey!$M117="ETF",Survey!$M117="ETF, alternative mutual fund"),1,0)</f>
        <v>0</v>
      </c>
      <c r="BH117" s="16" t="str">
        <f t="shared" si="63"/>
        <v>Pass</v>
      </c>
      <c r="BI117" s="38" t="b">
        <f>OR(ISNUMBER(SEARCH("Yes",Survey!$AO117)),ISBLANK(Survey!$AO117))</f>
        <v>1</v>
      </c>
      <c r="BJ117" s="67" t="b">
        <f>NOT(ISBLANK(Survey!$AP117))</f>
        <v>0</v>
      </c>
      <c r="BK117" s="16" t="str">
        <f t="shared" si="64"/>
        <v>Pass</v>
      </c>
      <c r="BL117" s="143">
        <f>IF(Survey!$AW117=0, 0,1)</f>
        <v>0</v>
      </c>
      <c r="BM117" s="67">
        <f>Survey!$AQ117</f>
        <v>0</v>
      </c>
      <c r="BN117" s="67">
        <f>IFERROR((Survey!$AX117-ABS(Survey!$AY117)-ABS(Survey!$BD117))/Survey!$AW117,0)</f>
        <v>0</v>
      </c>
      <c r="BO117" s="67">
        <f>IF(AND($BM117&gt;$BN117-0.2,$BM117&lt;$BN117+0.2,ISBLANK(Survey!$AQ117)=FALSE),0,1)</f>
        <v>1</v>
      </c>
      <c r="BP117" s="165">
        <f>IF(ISBLANK(Survey!$AR117),1,0)</f>
        <v>1</v>
      </c>
      <c r="BQ117" s="16" t="str">
        <f t="shared" si="65"/>
        <v>Pass</v>
      </c>
      <c r="BR117" s="143">
        <f>IF(Survey!$AW117=0, 0,1)</f>
        <v>0</v>
      </c>
      <c r="BS117" s="67">
        <f>IF(AND(Survey!$AS117&gt;=0,Survey!$AS117&lt;=0.2,Survey!$AS117&lt;&gt;""),0,1)</f>
        <v>1</v>
      </c>
      <c r="BT117" s="143">
        <f>IF(ISBLANK(Survey!$AT117),1,0)</f>
        <v>1</v>
      </c>
      <c r="BU117" s="16" t="str">
        <f t="shared" si="66"/>
        <v>Fail</v>
      </c>
      <c r="BV117" s="165">
        <f>Survey!$AU117</f>
        <v>0</v>
      </c>
      <c r="BW117" s="16" t="str">
        <f t="shared" si="67"/>
        <v>Pass</v>
      </c>
      <c r="BX117" s="36">
        <f>Survey!$AV117</f>
        <v>0</v>
      </c>
      <c r="BY117" s="176">
        <f>Survey!$AW117+Survey!$AX117-ABS(Survey!$AY117)+ABS(Survey!$AZ117)-ABS(Survey!$BA117)+ABS(Survey!$BB117)-ABS(Survey!$BC117)-ABS(Survey!$BD117)+Survey!$BE117</f>
        <v>0</v>
      </c>
      <c r="BZ117" s="35">
        <f t="shared" si="68"/>
        <v>0</v>
      </c>
      <c r="CA117" s="17">
        <f t="shared" si="69"/>
        <v>0</v>
      </c>
      <c r="CB117" s="16" t="str">
        <f t="shared" si="70"/>
        <v>Pass</v>
      </c>
      <c r="CC117" s="38" t="b">
        <f>IF(ABS(Survey!$BE117)=0,TRUE,FALSE)</f>
        <v>1</v>
      </c>
      <c r="CD117" s="37" t="b">
        <f>NOT(ISBLANK(Survey!$BF117))</f>
        <v>0</v>
      </c>
      <c r="CE117" t="str">
        <f t="shared" si="71"/>
        <v>Fail</v>
      </c>
      <c r="CF117" s="29">
        <f>Survey!$AV117</f>
        <v>0</v>
      </c>
      <c r="CG117" s="29" cm="1">
        <f t="array" ref="CG117">SUM(SUMIF(Survey!BH117:BO117,{"&gt;0","&lt;0"})*{1,-1})-SUM(SUMIF(Survey!BQ117:BX117,{"&gt;0","&lt;0"})*{1,-1})</f>
        <v>0</v>
      </c>
      <c r="CH117" s="35" t="str">
        <f t="shared" si="72"/>
        <v>No holdings</v>
      </c>
      <c r="CI117">
        <f t="shared" si="73"/>
        <v>0</v>
      </c>
      <c r="CJ117" s="16" t="str">
        <f t="shared" si="74"/>
        <v>Fail</v>
      </c>
      <c r="CK117" s="36">
        <f>Survey!$AV117</f>
        <v>0</v>
      </c>
      <c r="CL117" s="36" cm="1">
        <f t="array" ref="CL117">SUM(SUMIF(Survey!BZ117:CS117,{"&gt;0","&lt;0"})*{1,-1})-SUM(SUMIF(Survey!CU117:DN117,{"&gt;0","&lt;0"})*{1,-1})</f>
        <v>0</v>
      </c>
      <c r="CM117" s="35" t="str">
        <f t="shared" si="75"/>
        <v>No holdings</v>
      </c>
      <c r="CN117" s="17">
        <f t="shared" si="76"/>
        <v>0</v>
      </c>
      <c r="CO117" s="16" t="str">
        <f t="shared" si="77"/>
        <v>Pass</v>
      </c>
      <c r="CP117" s="38" t="b">
        <f>IF(ABS(Survey!$CS117)=0,TRUE,FALSE)</f>
        <v>1</v>
      </c>
      <c r="CQ117" s="37" t="b">
        <f>NOT(ISBLANK(Survey!$CT117))</f>
        <v>0</v>
      </c>
      <c r="CR117" s="16" t="str">
        <f t="shared" si="78"/>
        <v>Pass</v>
      </c>
      <c r="CS117" s="38" t="b">
        <f>IF(ABS(Survey!$DN117)=0,TRUE,FALSE)</f>
        <v>1</v>
      </c>
      <c r="CT117" s="37" t="b">
        <f>NOT(ISBLANK(Survey!$DO117))</f>
        <v>0</v>
      </c>
      <c r="CU117" t="str">
        <f t="shared" si="79"/>
        <v>Pass</v>
      </c>
      <c r="CV117" s="29" cm="1">
        <f t="array" ref="CV117">SUM(SUMIF(Survey!CO117,{"&gt;0","&lt;0"})*{1,-1})+SUM(SUMIF(Survey!DJ117,{"&gt;0","&lt;0"})*{1,-1})</f>
        <v>0</v>
      </c>
      <c r="CW117" s="29">
        <f>SUM(SUMIF(Survey!DQ117:DW117,{"&gt;0","&lt;0"})*{1,-1})+SUM(SUMIF(Survey!DY117:EE117,{"&gt;0","&lt;0"})*{1,-1})</f>
        <v>0</v>
      </c>
      <c r="CX117">
        <f t="shared" si="80"/>
        <v>0</v>
      </c>
      <c r="CY117">
        <f t="shared" si="81"/>
        <v>0</v>
      </c>
      <c r="CZ117" s="16" t="str">
        <f t="shared" si="82"/>
        <v>Pass</v>
      </c>
      <c r="DA117" s="38" t="b">
        <f>IF(ABS(Survey!$DW117)=0,TRUE,FALSE)</f>
        <v>1</v>
      </c>
      <c r="DB117" s="37" t="b">
        <f>NOT(ISBLANK(Survey!DX117))</f>
        <v>0</v>
      </c>
      <c r="DC117" s="16" t="str">
        <f t="shared" si="83"/>
        <v>Pass</v>
      </c>
      <c r="DD117" s="38" t="b">
        <f>IF(ABS(Survey!$EE117)=0,TRUE,FALSE)</f>
        <v>1</v>
      </c>
      <c r="DE117" s="37" t="b">
        <f>NOT(ISBLANK(Survey!$EF117))</f>
        <v>0</v>
      </c>
      <c r="DF117" s="16" t="str">
        <f t="shared" si="84"/>
        <v>Fail</v>
      </c>
      <c r="DG117" s="36">
        <f>SUM(SUMIF(Survey!EL117:EN117,{"&gt;0","&lt;0"})*{1,-1})</f>
        <v>0</v>
      </c>
      <c r="DH117">
        <f t="shared" si="85"/>
        <v>0</v>
      </c>
      <c r="DI117">
        <f t="shared" si="86"/>
        <v>100</v>
      </c>
      <c r="DJ117" s="35" t="b">
        <f>IF(OR(Survey!$M117="ETF",Survey!$M117="ETF, alternative mutual fund",Survey!$M117="Closed-end", Survey!$M117="Split share corp"),TRUE,FALSE)</f>
        <v>0</v>
      </c>
      <c r="DK117" s="16" t="str">
        <f t="shared" si="87"/>
        <v>Fail</v>
      </c>
      <c r="DL117" s="36">
        <f>SUM(SUMIF(Survey!EP117:EV117,{"&gt;0","&lt;0"})*{1,-1})</f>
        <v>0</v>
      </c>
      <c r="DM117">
        <f t="shared" si="88"/>
        <v>0</v>
      </c>
      <c r="DN117" s="17">
        <f t="shared" si="89"/>
        <v>100</v>
      </c>
      <c r="DO117" s="16" t="str">
        <f t="shared" si="90"/>
        <v>Fail</v>
      </c>
      <c r="DP117" s="36">
        <f>SUM(SUMIF(Survey!EX117:FD117,{"&gt;0","&lt;0"})*{1,-1})</f>
        <v>0</v>
      </c>
      <c r="DQ117">
        <f t="shared" si="91"/>
        <v>0</v>
      </c>
      <c r="DR117" s="17">
        <f t="shared" si="92"/>
        <v>100</v>
      </c>
    </row>
    <row r="118" spans="1:122">
      <c r="A118">
        <v>118</v>
      </c>
      <c r="B118" t="str">
        <f t="shared" si="0"/>
        <v>Pass</v>
      </c>
      <c r="C118" t="str">
        <f>IF(COUNTBLANK(Survey!B118:FE118)=$C$2, "Pass", "Fail")</f>
        <v>Pass</v>
      </c>
      <c r="D118" t="str">
        <f t="shared" si="47"/>
        <v>Fail</v>
      </c>
      <c r="E118" t="str">
        <f>IF(OR(ISBLANK(Survey!AJ118),COUNTIF(G118:BB118,"Fail")),"Fail","Pass")</f>
        <v>Fail</v>
      </c>
      <c r="G118" s="16" t="str">
        <f t="shared" si="48"/>
        <v>Fail</v>
      </c>
      <c r="H118" s="177">
        <f>COUNTBLANK(Survey!B118:D118)+COUNTBLANK(Survey!G118)+COUNTBLANK(Survey!I118)+COUNTBLANK(Survey!K118:M118)+COUNTBLANK(Survey!P118)+COUNTBLANK(Survey!S118:U118)+COUNTBLANK(Survey!Y118:AA118)+COUNTBLANK(Survey!AD118:AE118)+COUNTBLANK(Survey!AI118:AI118)</f>
        <v>18</v>
      </c>
      <c r="I118" s="16" t="str">
        <f t="shared" si="49"/>
        <v>Fail</v>
      </c>
      <c r="J118" t="b">
        <f>IF(Survey!E118="No",TRUE,FALSE)</f>
        <v>0</v>
      </c>
      <c r="K118" s="34">
        <f>LEN(Survey!E118)</f>
        <v>0</v>
      </c>
      <c r="L118" s="16" t="str">
        <f t="shared" si="50"/>
        <v>Fail</v>
      </c>
      <c r="M118" t="b">
        <f>IF(Survey!F118="No",TRUE,FALSE)</f>
        <v>0</v>
      </c>
      <c r="N118" s="33">
        <f>LEN(Survey!F118)</f>
        <v>0</v>
      </c>
      <c r="O118" s="16" t="str">
        <f t="shared" si="51"/>
        <v>Pass</v>
      </c>
      <c r="P118" s="34">
        <f>MOD((LEN(Survey!H118)+2),11)</f>
        <v>2</v>
      </c>
      <c r="Q118" s="33" t="str">
        <f>IF(Survey!$L118="Prospectus fund", "Yes", "No")</f>
        <v>No</v>
      </c>
      <c r="R118" s="16" t="str">
        <f t="shared" si="52"/>
        <v>Pass</v>
      </c>
      <c r="S118" s="34">
        <f>MOD((LEN(Survey!J118)+2),11)</f>
        <v>2</v>
      </c>
      <c r="T118" s="35" t="b">
        <f>IF(OR(Survey!$M118="ETF",Survey!$M118="ETF, alternative mutual fund",Survey!$M118="Closed-end", Survey!$M118="Split share corp", Survey!$I118="Yes"),TRUE,FALSE)</f>
        <v>0</v>
      </c>
      <c r="U118" s="16" t="str">
        <f>IFERROR(IF(AND(OR(X118=Y118,Y118 = "Either"),NOT(ISBLANK(Survey!K118))),"Pass","Fail"),"Pass")</f>
        <v>Fail</v>
      </c>
      <c r="V118" s="36" cm="1">
        <f t="array" ref="V118">SUM(SUMIF(Survey!BZ118:CS118,{"&gt;0","&lt;0"})*{1,-1})</f>
        <v>0</v>
      </c>
      <c r="W118" s="38" cm="1">
        <f t="array" ref="W118">SUM(SUMIF(Survey!CC118,{"&gt;0","&lt;0"})*{1,-1})+SUM(SUMIF(Survey!CM118,{"&gt;0","&lt;0"})*{1,-1})</f>
        <v>0</v>
      </c>
      <c r="X118" s="38">
        <f>Survey!K118</f>
        <v>0</v>
      </c>
      <c r="Y118" s="37" t="str">
        <f t="shared" si="53"/>
        <v>Either</v>
      </c>
      <c r="Z118" s="16" t="str">
        <f t="shared" si="54"/>
        <v>Fail</v>
      </c>
      <c r="AA118" s="67" cm="1">
        <f t="array" ref="AA118">SUM(SUMIF(Survey!BZ118:CS118,{"&gt;0","&lt;0"})*{1,-1})+SUM(SUMIF(Survey!CU118:DN118,{"&gt;0","&lt;0"})*{1,-1})</f>
        <v>0</v>
      </c>
      <c r="AB118" s="67">
        <f>IFERROR(AA118/(Survey!$AV118),0)</f>
        <v>0</v>
      </c>
      <c r="AC118" s="128" t="b">
        <f>IF(OR(Survey!$M118="Alternative strategy or hedge",Survey!$M118="Other, illiquid",Survey!$L118="Prospectus fund"),TRUE,FALSE)</f>
        <v>0</v>
      </c>
      <c r="AD118" s="128" t="b">
        <f>NOT(ISBLANK(Survey!$M118))</f>
        <v>0</v>
      </c>
      <c r="AE118" s="16" t="str">
        <f t="shared" si="55"/>
        <v>Pass</v>
      </c>
      <c r="AF118" s="38" t="b">
        <f>NOT(ISNUMBER(SEARCH("Other",Survey!$P118)))</f>
        <v>1</v>
      </c>
      <c r="AG118" s="37" t="b">
        <f>NOT(ISBLANK(Survey!$Q118))</f>
        <v>0</v>
      </c>
      <c r="AH118" s="16" t="str">
        <f t="shared" si="56"/>
        <v>Pass</v>
      </c>
      <c r="AI118" s="143">
        <f>COUNTBLANK(Survey!$W118)</f>
        <v>1</v>
      </c>
      <c r="AJ118" s="67">
        <f>IF(AND(Survey!L118&lt;&gt;"Exempt fund",OR(Survey!$M118="ETF",Survey!$M118="ETF, alternative mutual fund",Survey!$M118="Mutual fund",Survey!$M118="Alternative mutual fund",Survey!$M118="Money market")),1,0)</f>
        <v>0</v>
      </c>
      <c r="AK118" s="16" t="str">
        <f t="shared" si="57"/>
        <v>Pass</v>
      </c>
      <c r="AL118" s="38" t="b">
        <f>NOT(ISNUMBER(SEARCH("Yes",Survey!$AA118)))</f>
        <v>1</v>
      </c>
      <c r="AM118" s="37" t="b">
        <f>IF(COUNTBLANK(Survey!$AB118:$AC118)=0,TRUE, FALSE)</f>
        <v>0</v>
      </c>
      <c r="AN118" s="16" t="str">
        <f t="shared" si="58"/>
        <v>Pass</v>
      </c>
      <c r="AO118" s="38" t="b">
        <f>NOT(ISNUMBER(SEARCH("Yes",Survey!$AD118)))</f>
        <v>1</v>
      </c>
      <c r="AP118" s="37" t="b">
        <f>NOT(ISBLANK(Survey!$AF118))</f>
        <v>0</v>
      </c>
      <c r="AQ118" s="16" t="str">
        <f t="shared" si="59"/>
        <v>Pass</v>
      </c>
      <c r="AR118" s="38" t="b">
        <f>NOT(OR(ISNUMBER(SEARCH("Other",Survey!$AF118)),ISNUMBER(SEARCH("Multiple",Survey!$AF118))))</f>
        <v>1</v>
      </c>
      <c r="AS118" s="37" t="b">
        <f>NOT(ISBLANK(Survey!$AG118))</f>
        <v>0</v>
      </c>
      <c r="AT118" s="16" t="str">
        <f t="shared" si="60"/>
        <v>Fail</v>
      </c>
      <c r="AU118" s="143">
        <f>IF(ABS(Survey!$AV118)&gt;0, 1,0)</f>
        <v>0</v>
      </c>
      <c r="AV118" s="143">
        <f>IF(COUNTBLANK(Survey!$AJ118)=0,1,0)</f>
        <v>0</v>
      </c>
      <c r="AW118" s="16" t="str">
        <f t="shared" si="61"/>
        <v>Pass</v>
      </c>
      <c r="AX118" s="143">
        <f>IF(ISBLANK(Survey!$AJ118),0,1)</f>
        <v>0</v>
      </c>
      <c r="AY118" s="165">
        <f>COUNTBLANK(Survey!$AK118)</f>
        <v>1</v>
      </c>
      <c r="AZ118" s="16" t="str">
        <f t="shared" si="62"/>
        <v>Pass</v>
      </c>
      <c r="BA118" s="143">
        <f>IF(OR(Survey!$AK118="Closed",ISBLANK(Survey!$AK118)),0,1)</f>
        <v>0</v>
      </c>
      <c r="BB118" s="165">
        <f>IF(ISBLANK(Survey!$AL118),1,0)</f>
        <v>1</v>
      </c>
      <c r="BC118" s="147" t="str" cm="1">
        <f t="array" ref="BC118">IF(OR(IF(OR($BE118+$BF118 = 2, $BG118=1), FALSE, TRUE), AND($BD118:$BD118 = 0)),"Pass","Fail")</f>
        <v>Pass</v>
      </c>
      <c r="BD118" s="143">
        <f>COUNTBLANK(Survey!$AM118:$AO118)</f>
        <v>3</v>
      </c>
      <c r="BE118" s="143">
        <f>IF(Survey!$I118="Yes",1,0)</f>
        <v>0</v>
      </c>
      <c r="BF118" s="143">
        <f>IF(OR(Survey!$M118="Mutual fund",Survey!$M118="Alternative mutual fund",Survey!$M118="Money market"),1,0)</f>
        <v>0</v>
      </c>
      <c r="BG118" s="148">
        <f>IF(OR(Survey!$M118="ETF",Survey!$M118="ETF, alternative mutual fund"),1,0)</f>
        <v>0</v>
      </c>
      <c r="BH118" s="16" t="str">
        <f t="shared" si="63"/>
        <v>Pass</v>
      </c>
      <c r="BI118" s="38" t="b">
        <f>OR(ISNUMBER(SEARCH("Yes",Survey!$AO118)),ISBLANK(Survey!$AO118))</f>
        <v>1</v>
      </c>
      <c r="BJ118" s="67" t="b">
        <f>NOT(ISBLANK(Survey!$AP118))</f>
        <v>0</v>
      </c>
      <c r="BK118" s="16" t="str">
        <f t="shared" si="64"/>
        <v>Pass</v>
      </c>
      <c r="BL118" s="143">
        <f>IF(Survey!$AW118=0, 0,1)</f>
        <v>0</v>
      </c>
      <c r="BM118" s="67">
        <f>Survey!$AQ118</f>
        <v>0</v>
      </c>
      <c r="BN118" s="67">
        <f>IFERROR((Survey!$AX118-ABS(Survey!$AY118)-ABS(Survey!$BD118))/Survey!$AW118,0)</f>
        <v>0</v>
      </c>
      <c r="BO118" s="67">
        <f>IF(AND($BM118&gt;$BN118-0.2,$BM118&lt;$BN118+0.2,ISBLANK(Survey!$AQ118)=FALSE),0,1)</f>
        <v>1</v>
      </c>
      <c r="BP118" s="165">
        <f>IF(ISBLANK(Survey!$AR118),1,0)</f>
        <v>1</v>
      </c>
      <c r="BQ118" s="16" t="str">
        <f t="shared" si="65"/>
        <v>Pass</v>
      </c>
      <c r="BR118" s="143">
        <f>IF(Survey!$AW118=0, 0,1)</f>
        <v>0</v>
      </c>
      <c r="BS118" s="67">
        <f>IF(AND(Survey!$AS118&gt;=0,Survey!$AS118&lt;=0.2,Survey!$AS118&lt;&gt;""),0,1)</f>
        <v>1</v>
      </c>
      <c r="BT118" s="143">
        <f>IF(ISBLANK(Survey!$AT118),1,0)</f>
        <v>1</v>
      </c>
      <c r="BU118" s="16" t="str">
        <f t="shared" si="66"/>
        <v>Fail</v>
      </c>
      <c r="BV118" s="165">
        <f>Survey!$AU118</f>
        <v>0</v>
      </c>
      <c r="BW118" s="16" t="str">
        <f t="shared" si="67"/>
        <v>Pass</v>
      </c>
      <c r="BX118" s="36">
        <f>Survey!$AV118</f>
        <v>0</v>
      </c>
      <c r="BY118" s="176">
        <f>Survey!$AW118+Survey!$AX118-ABS(Survey!$AY118)+ABS(Survey!$AZ118)-ABS(Survey!$BA118)+ABS(Survey!$BB118)-ABS(Survey!$BC118)-ABS(Survey!$BD118)+Survey!$BE118</f>
        <v>0</v>
      </c>
      <c r="BZ118" s="35">
        <f t="shared" si="68"/>
        <v>0</v>
      </c>
      <c r="CA118" s="17">
        <f t="shared" si="69"/>
        <v>0</v>
      </c>
      <c r="CB118" s="16" t="str">
        <f t="shared" si="70"/>
        <v>Pass</v>
      </c>
      <c r="CC118" s="38" t="b">
        <f>IF(ABS(Survey!$BE118)=0,TRUE,FALSE)</f>
        <v>1</v>
      </c>
      <c r="CD118" s="37" t="b">
        <f>NOT(ISBLANK(Survey!$BF118))</f>
        <v>0</v>
      </c>
      <c r="CE118" t="str">
        <f t="shared" si="71"/>
        <v>Fail</v>
      </c>
      <c r="CF118" s="29">
        <f>Survey!$AV118</f>
        <v>0</v>
      </c>
      <c r="CG118" s="29" cm="1">
        <f t="array" ref="CG118">SUM(SUMIF(Survey!BH118:BO118,{"&gt;0","&lt;0"})*{1,-1})-SUM(SUMIF(Survey!BQ118:BX118,{"&gt;0","&lt;0"})*{1,-1})</f>
        <v>0</v>
      </c>
      <c r="CH118" s="35" t="str">
        <f t="shared" si="72"/>
        <v>No holdings</v>
      </c>
      <c r="CI118">
        <f t="shared" si="73"/>
        <v>0</v>
      </c>
      <c r="CJ118" s="16" t="str">
        <f t="shared" si="74"/>
        <v>Fail</v>
      </c>
      <c r="CK118" s="36">
        <f>Survey!$AV118</f>
        <v>0</v>
      </c>
      <c r="CL118" s="36" cm="1">
        <f t="array" ref="CL118">SUM(SUMIF(Survey!BZ118:CS118,{"&gt;0","&lt;0"})*{1,-1})-SUM(SUMIF(Survey!CU118:DN118,{"&gt;0","&lt;0"})*{1,-1})</f>
        <v>0</v>
      </c>
      <c r="CM118" s="35" t="str">
        <f t="shared" si="75"/>
        <v>No holdings</v>
      </c>
      <c r="CN118" s="17">
        <f t="shared" si="76"/>
        <v>0</v>
      </c>
      <c r="CO118" s="16" t="str">
        <f t="shared" si="77"/>
        <v>Pass</v>
      </c>
      <c r="CP118" s="38" t="b">
        <f>IF(ABS(Survey!$CS118)=0,TRUE,FALSE)</f>
        <v>1</v>
      </c>
      <c r="CQ118" s="37" t="b">
        <f>NOT(ISBLANK(Survey!$CT118))</f>
        <v>0</v>
      </c>
      <c r="CR118" s="16" t="str">
        <f t="shared" si="78"/>
        <v>Pass</v>
      </c>
      <c r="CS118" s="38" t="b">
        <f>IF(ABS(Survey!$DN118)=0,TRUE,FALSE)</f>
        <v>1</v>
      </c>
      <c r="CT118" s="37" t="b">
        <f>NOT(ISBLANK(Survey!$DO118))</f>
        <v>0</v>
      </c>
      <c r="CU118" t="str">
        <f t="shared" si="79"/>
        <v>Pass</v>
      </c>
      <c r="CV118" s="29" cm="1">
        <f t="array" ref="CV118">SUM(SUMIF(Survey!CO118,{"&gt;0","&lt;0"})*{1,-1})+SUM(SUMIF(Survey!DJ118,{"&gt;0","&lt;0"})*{1,-1})</f>
        <v>0</v>
      </c>
      <c r="CW118" s="29">
        <f>SUM(SUMIF(Survey!DQ118:DW118,{"&gt;0","&lt;0"})*{1,-1})+SUM(SUMIF(Survey!DY118:EE118,{"&gt;0","&lt;0"})*{1,-1})</f>
        <v>0</v>
      </c>
      <c r="CX118">
        <f t="shared" si="80"/>
        <v>0</v>
      </c>
      <c r="CY118">
        <f t="shared" si="81"/>
        <v>0</v>
      </c>
      <c r="CZ118" s="16" t="str">
        <f t="shared" si="82"/>
        <v>Pass</v>
      </c>
      <c r="DA118" s="38" t="b">
        <f>IF(ABS(Survey!$DW118)=0,TRUE,FALSE)</f>
        <v>1</v>
      </c>
      <c r="DB118" s="37" t="b">
        <f>NOT(ISBLANK(Survey!DX118))</f>
        <v>0</v>
      </c>
      <c r="DC118" s="16" t="str">
        <f t="shared" si="83"/>
        <v>Pass</v>
      </c>
      <c r="DD118" s="38" t="b">
        <f>IF(ABS(Survey!$EE118)=0,TRUE,FALSE)</f>
        <v>1</v>
      </c>
      <c r="DE118" s="37" t="b">
        <f>NOT(ISBLANK(Survey!$EF118))</f>
        <v>0</v>
      </c>
      <c r="DF118" s="16" t="str">
        <f t="shared" si="84"/>
        <v>Fail</v>
      </c>
      <c r="DG118" s="36">
        <f>SUM(SUMIF(Survey!EL118:EN118,{"&gt;0","&lt;0"})*{1,-1})</f>
        <v>0</v>
      </c>
      <c r="DH118">
        <f t="shared" si="85"/>
        <v>0</v>
      </c>
      <c r="DI118">
        <f t="shared" si="86"/>
        <v>100</v>
      </c>
      <c r="DJ118" s="35" t="b">
        <f>IF(OR(Survey!$M118="ETF",Survey!$M118="ETF, alternative mutual fund",Survey!$M118="Closed-end", Survey!$M118="Split share corp"),TRUE,FALSE)</f>
        <v>0</v>
      </c>
      <c r="DK118" s="16" t="str">
        <f t="shared" si="87"/>
        <v>Fail</v>
      </c>
      <c r="DL118" s="36">
        <f>SUM(SUMIF(Survey!EP118:EV118,{"&gt;0","&lt;0"})*{1,-1})</f>
        <v>0</v>
      </c>
      <c r="DM118">
        <f t="shared" si="88"/>
        <v>0</v>
      </c>
      <c r="DN118" s="17">
        <f t="shared" si="89"/>
        <v>100</v>
      </c>
      <c r="DO118" s="16" t="str">
        <f t="shared" si="90"/>
        <v>Fail</v>
      </c>
      <c r="DP118" s="36">
        <f>SUM(SUMIF(Survey!EX118:FD118,{"&gt;0","&lt;0"})*{1,-1})</f>
        <v>0</v>
      </c>
      <c r="DQ118">
        <f t="shared" si="91"/>
        <v>0</v>
      </c>
      <c r="DR118" s="17">
        <f t="shared" si="92"/>
        <v>100</v>
      </c>
    </row>
    <row r="119" spans="1:122">
      <c r="A119">
        <v>119</v>
      </c>
      <c r="B119" t="str">
        <f t="shared" si="0"/>
        <v>Pass</v>
      </c>
      <c r="C119" t="str">
        <f>IF(COUNTBLANK(Survey!B119:FE119)=$C$2, "Pass", "Fail")</f>
        <v>Pass</v>
      </c>
      <c r="D119" t="str">
        <f t="shared" si="47"/>
        <v>Fail</v>
      </c>
      <c r="E119" t="str">
        <f>IF(OR(ISBLANK(Survey!AJ119),COUNTIF(G119:BB119,"Fail")),"Fail","Pass")</f>
        <v>Fail</v>
      </c>
      <c r="G119" s="16" t="str">
        <f t="shared" si="48"/>
        <v>Fail</v>
      </c>
      <c r="H119" s="177">
        <f>COUNTBLANK(Survey!B119:D119)+COUNTBLANK(Survey!G119)+COUNTBLANK(Survey!I119)+COUNTBLANK(Survey!K119:M119)+COUNTBLANK(Survey!P119)+COUNTBLANK(Survey!S119:U119)+COUNTBLANK(Survey!Y119:AA119)+COUNTBLANK(Survey!AD119:AE119)+COUNTBLANK(Survey!AI119:AI119)</f>
        <v>18</v>
      </c>
      <c r="I119" s="16" t="str">
        <f t="shared" si="49"/>
        <v>Fail</v>
      </c>
      <c r="J119" t="b">
        <f>IF(Survey!E119="No",TRUE,FALSE)</f>
        <v>0</v>
      </c>
      <c r="K119" s="34">
        <f>LEN(Survey!E119)</f>
        <v>0</v>
      </c>
      <c r="L119" s="16" t="str">
        <f t="shared" si="50"/>
        <v>Fail</v>
      </c>
      <c r="M119" t="b">
        <f>IF(Survey!F119="No",TRUE,FALSE)</f>
        <v>0</v>
      </c>
      <c r="N119" s="33">
        <f>LEN(Survey!F119)</f>
        <v>0</v>
      </c>
      <c r="O119" s="16" t="str">
        <f t="shared" si="51"/>
        <v>Pass</v>
      </c>
      <c r="P119" s="34">
        <f>MOD((LEN(Survey!H119)+2),11)</f>
        <v>2</v>
      </c>
      <c r="Q119" s="33" t="str">
        <f>IF(Survey!$L119="Prospectus fund", "Yes", "No")</f>
        <v>No</v>
      </c>
      <c r="R119" s="16" t="str">
        <f t="shared" si="52"/>
        <v>Pass</v>
      </c>
      <c r="S119" s="34">
        <f>MOD((LEN(Survey!J119)+2),11)</f>
        <v>2</v>
      </c>
      <c r="T119" s="35" t="b">
        <f>IF(OR(Survey!$M119="ETF",Survey!$M119="ETF, alternative mutual fund",Survey!$M119="Closed-end", Survey!$M119="Split share corp", Survey!$I119="Yes"),TRUE,FALSE)</f>
        <v>0</v>
      </c>
      <c r="U119" s="16" t="str">
        <f>IFERROR(IF(AND(OR(X119=Y119,Y119 = "Either"),NOT(ISBLANK(Survey!K119))),"Pass","Fail"),"Pass")</f>
        <v>Fail</v>
      </c>
      <c r="V119" s="36" cm="1">
        <f t="array" ref="V119">SUM(SUMIF(Survey!BZ119:CS119,{"&gt;0","&lt;0"})*{1,-1})</f>
        <v>0</v>
      </c>
      <c r="W119" s="38" cm="1">
        <f t="array" ref="W119">SUM(SUMIF(Survey!CC119,{"&gt;0","&lt;0"})*{1,-1})+SUM(SUMIF(Survey!CM119,{"&gt;0","&lt;0"})*{1,-1})</f>
        <v>0</v>
      </c>
      <c r="X119" s="38">
        <f>Survey!K119</f>
        <v>0</v>
      </c>
      <c r="Y119" s="37" t="str">
        <f t="shared" si="53"/>
        <v>Either</v>
      </c>
      <c r="Z119" s="16" t="str">
        <f t="shared" si="54"/>
        <v>Fail</v>
      </c>
      <c r="AA119" s="67" cm="1">
        <f t="array" ref="AA119">SUM(SUMIF(Survey!BZ119:CS119,{"&gt;0","&lt;0"})*{1,-1})+SUM(SUMIF(Survey!CU119:DN119,{"&gt;0","&lt;0"})*{1,-1})</f>
        <v>0</v>
      </c>
      <c r="AB119" s="67">
        <f>IFERROR(AA119/(Survey!$AV119),0)</f>
        <v>0</v>
      </c>
      <c r="AC119" s="128" t="b">
        <f>IF(OR(Survey!$M119="Alternative strategy or hedge",Survey!$M119="Other, illiquid",Survey!$L119="Prospectus fund"),TRUE,FALSE)</f>
        <v>0</v>
      </c>
      <c r="AD119" s="128" t="b">
        <f>NOT(ISBLANK(Survey!$M119))</f>
        <v>0</v>
      </c>
      <c r="AE119" s="16" t="str">
        <f t="shared" si="55"/>
        <v>Pass</v>
      </c>
      <c r="AF119" s="38" t="b">
        <f>NOT(ISNUMBER(SEARCH("Other",Survey!$P119)))</f>
        <v>1</v>
      </c>
      <c r="AG119" s="37" t="b">
        <f>NOT(ISBLANK(Survey!$Q119))</f>
        <v>0</v>
      </c>
      <c r="AH119" s="16" t="str">
        <f t="shared" si="56"/>
        <v>Pass</v>
      </c>
      <c r="AI119" s="143">
        <f>COUNTBLANK(Survey!$W119)</f>
        <v>1</v>
      </c>
      <c r="AJ119" s="67">
        <f>IF(AND(Survey!L119&lt;&gt;"Exempt fund",OR(Survey!$M119="ETF",Survey!$M119="ETF, alternative mutual fund",Survey!$M119="Mutual fund",Survey!$M119="Alternative mutual fund",Survey!$M119="Money market")),1,0)</f>
        <v>0</v>
      </c>
      <c r="AK119" s="16" t="str">
        <f t="shared" si="57"/>
        <v>Pass</v>
      </c>
      <c r="AL119" s="38" t="b">
        <f>NOT(ISNUMBER(SEARCH("Yes",Survey!$AA119)))</f>
        <v>1</v>
      </c>
      <c r="AM119" s="37" t="b">
        <f>IF(COUNTBLANK(Survey!$AB119:$AC119)=0,TRUE, FALSE)</f>
        <v>0</v>
      </c>
      <c r="AN119" s="16" t="str">
        <f t="shared" si="58"/>
        <v>Pass</v>
      </c>
      <c r="AO119" s="38" t="b">
        <f>NOT(ISNUMBER(SEARCH("Yes",Survey!$AD119)))</f>
        <v>1</v>
      </c>
      <c r="AP119" s="37" t="b">
        <f>NOT(ISBLANK(Survey!$AF119))</f>
        <v>0</v>
      </c>
      <c r="AQ119" s="16" t="str">
        <f t="shared" si="59"/>
        <v>Pass</v>
      </c>
      <c r="AR119" s="38" t="b">
        <f>NOT(OR(ISNUMBER(SEARCH("Other",Survey!$AF119)),ISNUMBER(SEARCH("Multiple",Survey!$AF119))))</f>
        <v>1</v>
      </c>
      <c r="AS119" s="37" t="b">
        <f>NOT(ISBLANK(Survey!$AG119))</f>
        <v>0</v>
      </c>
      <c r="AT119" s="16" t="str">
        <f t="shared" si="60"/>
        <v>Fail</v>
      </c>
      <c r="AU119" s="143">
        <f>IF(ABS(Survey!$AV119)&gt;0, 1,0)</f>
        <v>0</v>
      </c>
      <c r="AV119" s="143">
        <f>IF(COUNTBLANK(Survey!$AJ119)=0,1,0)</f>
        <v>0</v>
      </c>
      <c r="AW119" s="16" t="str">
        <f t="shared" si="61"/>
        <v>Pass</v>
      </c>
      <c r="AX119" s="143">
        <f>IF(ISBLANK(Survey!$AJ119),0,1)</f>
        <v>0</v>
      </c>
      <c r="AY119" s="165">
        <f>COUNTBLANK(Survey!$AK119)</f>
        <v>1</v>
      </c>
      <c r="AZ119" s="16" t="str">
        <f t="shared" si="62"/>
        <v>Pass</v>
      </c>
      <c r="BA119" s="143">
        <f>IF(OR(Survey!$AK119="Closed",ISBLANK(Survey!$AK119)),0,1)</f>
        <v>0</v>
      </c>
      <c r="BB119" s="165">
        <f>IF(ISBLANK(Survey!$AL119),1,0)</f>
        <v>1</v>
      </c>
      <c r="BC119" s="147" t="str" cm="1">
        <f t="array" ref="BC119">IF(OR(IF(OR($BE119+$BF119 = 2, $BG119=1), FALSE, TRUE), AND($BD119:$BD119 = 0)),"Pass","Fail")</f>
        <v>Pass</v>
      </c>
      <c r="BD119" s="143">
        <f>COUNTBLANK(Survey!$AM119:$AO119)</f>
        <v>3</v>
      </c>
      <c r="BE119" s="143">
        <f>IF(Survey!$I119="Yes",1,0)</f>
        <v>0</v>
      </c>
      <c r="BF119" s="143">
        <f>IF(OR(Survey!$M119="Mutual fund",Survey!$M119="Alternative mutual fund",Survey!$M119="Money market"),1,0)</f>
        <v>0</v>
      </c>
      <c r="BG119" s="148">
        <f>IF(OR(Survey!$M119="ETF",Survey!$M119="ETF, alternative mutual fund"),1,0)</f>
        <v>0</v>
      </c>
      <c r="BH119" s="16" t="str">
        <f t="shared" si="63"/>
        <v>Pass</v>
      </c>
      <c r="BI119" s="38" t="b">
        <f>OR(ISNUMBER(SEARCH("Yes",Survey!$AO119)),ISBLANK(Survey!$AO119))</f>
        <v>1</v>
      </c>
      <c r="BJ119" s="67" t="b">
        <f>NOT(ISBLANK(Survey!$AP119))</f>
        <v>0</v>
      </c>
      <c r="BK119" s="16" t="str">
        <f t="shared" si="64"/>
        <v>Pass</v>
      </c>
      <c r="BL119" s="143">
        <f>IF(Survey!$AW119=0, 0,1)</f>
        <v>0</v>
      </c>
      <c r="BM119" s="67">
        <f>Survey!$AQ119</f>
        <v>0</v>
      </c>
      <c r="BN119" s="67">
        <f>IFERROR((Survey!$AX119-ABS(Survey!$AY119)-ABS(Survey!$BD119))/Survey!$AW119,0)</f>
        <v>0</v>
      </c>
      <c r="BO119" s="67">
        <f>IF(AND($BM119&gt;$BN119-0.2,$BM119&lt;$BN119+0.2,ISBLANK(Survey!$AQ119)=FALSE),0,1)</f>
        <v>1</v>
      </c>
      <c r="BP119" s="165">
        <f>IF(ISBLANK(Survey!$AR119),1,0)</f>
        <v>1</v>
      </c>
      <c r="BQ119" s="16" t="str">
        <f t="shared" si="65"/>
        <v>Pass</v>
      </c>
      <c r="BR119" s="143">
        <f>IF(Survey!$AW119=0, 0,1)</f>
        <v>0</v>
      </c>
      <c r="BS119" s="67">
        <f>IF(AND(Survey!$AS119&gt;=0,Survey!$AS119&lt;=0.2,Survey!$AS119&lt;&gt;""),0,1)</f>
        <v>1</v>
      </c>
      <c r="BT119" s="143">
        <f>IF(ISBLANK(Survey!$AT119),1,0)</f>
        <v>1</v>
      </c>
      <c r="BU119" s="16" t="str">
        <f t="shared" si="66"/>
        <v>Fail</v>
      </c>
      <c r="BV119" s="165">
        <f>Survey!$AU119</f>
        <v>0</v>
      </c>
      <c r="BW119" s="16" t="str">
        <f t="shared" si="67"/>
        <v>Pass</v>
      </c>
      <c r="BX119" s="36">
        <f>Survey!$AV119</f>
        <v>0</v>
      </c>
      <c r="BY119" s="176">
        <f>Survey!$AW119+Survey!$AX119-ABS(Survey!$AY119)+ABS(Survey!$AZ119)-ABS(Survey!$BA119)+ABS(Survey!$BB119)-ABS(Survey!$BC119)-ABS(Survey!$BD119)+Survey!$BE119</f>
        <v>0</v>
      </c>
      <c r="BZ119" s="35">
        <f t="shared" si="68"/>
        <v>0</v>
      </c>
      <c r="CA119" s="17">
        <f t="shared" si="69"/>
        <v>0</v>
      </c>
      <c r="CB119" s="16" t="str">
        <f t="shared" si="70"/>
        <v>Pass</v>
      </c>
      <c r="CC119" s="38" t="b">
        <f>IF(ABS(Survey!$BE119)=0,TRUE,FALSE)</f>
        <v>1</v>
      </c>
      <c r="CD119" s="37" t="b">
        <f>NOT(ISBLANK(Survey!$BF119))</f>
        <v>0</v>
      </c>
      <c r="CE119" t="str">
        <f t="shared" si="71"/>
        <v>Fail</v>
      </c>
      <c r="CF119" s="29">
        <f>Survey!$AV119</f>
        <v>0</v>
      </c>
      <c r="CG119" s="29" cm="1">
        <f t="array" ref="CG119">SUM(SUMIF(Survey!BH119:BO119,{"&gt;0","&lt;0"})*{1,-1})-SUM(SUMIF(Survey!BQ119:BX119,{"&gt;0","&lt;0"})*{1,-1})</f>
        <v>0</v>
      </c>
      <c r="CH119" s="35" t="str">
        <f t="shared" si="72"/>
        <v>No holdings</v>
      </c>
      <c r="CI119">
        <f t="shared" si="73"/>
        <v>0</v>
      </c>
      <c r="CJ119" s="16" t="str">
        <f t="shared" si="74"/>
        <v>Fail</v>
      </c>
      <c r="CK119" s="36">
        <f>Survey!$AV119</f>
        <v>0</v>
      </c>
      <c r="CL119" s="36" cm="1">
        <f t="array" ref="CL119">SUM(SUMIF(Survey!BZ119:CS119,{"&gt;0","&lt;0"})*{1,-1})-SUM(SUMIF(Survey!CU119:DN119,{"&gt;0","&lt;0"})*{1,-1})</f>
        <v>0</v>
      </c>
      <c r="CM119" s="35" t="str">
        <f t="shared" si="75"/>
        <v>No holdings</v>
      </c>
      <c r="CN119" s="17">
        <f t="shared" si="76"/>
        <v>0</v>
      </c>
      <c r="CO119" s="16" t="str">
        <f t="shared" si="77"/>
        <v>Pass</v>
      </c>
      <c r="CP119" s="38" t="b">
        <f>IF(ABS(Survey!$CS119)=0,TRUE,FALSE)</f>
        <v>1</v>
      </c>
      <c r="CQ119" s="37" t="b">
        <f>NOT(ISBLANK(Survey!$CT119))</f>
        <v>0</v>
      </c>
      <c r="CR119" s="16" t="str">
        <f t="shared" si="78"/>
        <v>Pass</v>
      </c>
      <c r="CS119" s="38" t="b">
        <f>IF(ABS(Survey!$DN119)=0,TRUE,FALSE)</f>
        <v>1</v>
      </c>
      <c r="CT119" s="37" t="b">
        <f>NOT(ISBLANK(Survey!$DO119))</f>
        <v>0</v>
      </c>
      <c r="CU119" t="str">
        <f t="shared" si="79"/>
        <v>Pass</v>
      </c>
      <c r="CV119" s="29" cm="1">
        <f t="array" ref="CV119">SUM(SUMIF(Survey!CO119,{"&gt;0","&lt;0"})*{1,-1})+SUM(SUMIF(Survey!DJ119,{"&gt;0","&lt;0"})*{1,-1})</f>
        <v>0</v>
      </c>
      <c r="CW119" s="29">
        <f>SUM(SUMIF(Survey!DQ119:DW119,{"&gt;0","&lt;0"})*{1,-1})+SUM(SUMIF(Survey!DY119:EE119,{"&gt;0","&lt;0"})*{1,-1})</f>
        <v>0</v>
      </c>
      <c r="CX119">
        <f t="shared" si="80"/>
        <v>0</v>
      </c>
      <c r="CY119">
        <f t="shared" si="81"/>
        <v>0</v>
      </c>
      <c r="CZ119" s="16" t="str">
        <f t="shared" si="82"/>
        <v>Pass</v>
      </c>
      <c r="DA119" s="38" t="b">
        <f>IF(ABS(Survey!$DW119)=0,TRUE,FALSE)</f>
        <v>1</v>
      </c>
      <c r="DB119" s="37" t="b">
        <f>NOT(ISBLANK(Survey!DX119))</f>
        <v>0</v>
      </c>
      <c r="DC119" s="16" t="str">
        <f t="shared" si="83"/>
        <v>Pass</v>
      </c>
      <c r="DD119" s="38" t="b">
        <f>IF(ABS(Survey!$EE119)=0,TRUE,FALSE)</f>
        <v>1</v>
      </c>
      <c r="DE119" s="37" t="b">
        <f>NOT(ISBLANK(Survey!$EF119))</f>
        <v>0</v>
      </c>
      <c r="DF119" s="16" t="str">
        <f t="shared" si="84"/>
        <v>Fail</v>
      </c>
      <c r="DG119" s="36">
        <f>SUM(SUMIF(Survey!EL119:EN119,{"&gt;0","&lt;0"})*{1,-1})</f>
        <v>0</v>
      </c>
      <c r="DH119">
        <f t="shared" si="85"/>
        <v>0</v>
      </c>
      <c r="DI119">
        <f t="shared" si="86"/>
        <v>100</v>
      </c>
      <c r="DJ119" s="35" t="b">
        <f>IF(OR(Survey!$M119="ETF",Survey!$M119="ETF, alternative mutual fund",Survey!$M119="Closed-end", Survey!$M119="Split share corp"),TRUE,FALSE)</f>
        <v>0</v>
      </c>
      <c r="DK119" s="16" t="str">
        <f t="shared" si="87"/>
        <v>Fail</v>
      </c>
      <c r="DL119" s="36">
        <f>SUM(SUMIF(Survey!EP119:EV119,{"&gt;0","&lt;0"})*{1,-1})</f>
        <v>0</v>
      </c>
      <c r="DM119">
        <f t="shared" si="88"/>
        <v>0</v>
      </c>
      <c r="DN119" s="17">
        <f t="shared" si="89"/>
        <v>100</v>
      </c>
      <c r="DO119" s="16" t="str">
        <f t="shared" si="90"/>
        <v>Fail</v>
      </c>
      <c r="DP119" s="36">
        <f>SUM(SUMIF(Survey!EX119:FD119,{"&gt;0","&lt;0"})*{1,-1})</f>
        <v>0</v>
      </c>
      <c r="DQ119">
        <f t="shared" si="91"/>
        <v>0</v>
      </c>
      <c r="DR119" s="17">
        <f t="shared" si="92"/>
        <v>100</v>
      </c>
    </row>
    <row r="120" spans="1:122">
      <c r="A120">
        <v>120</v>
      </c>
      <c r="B120" t="str">
        <f t="shared" si="0"/>
        <v>Pass</v>
      </c>
      <c r="C120" t="str">
        <f>IF(COUNTBLANK(Survey!B120:FE120)=$C$2, "Pass", "Fail")</f>
        <v>Pass</v>
      </c>
      <c r="D120" t="str">
        <f t="shared" si="47"/>
        <v>Fail</v>
      </c>
      <c r="E120" t="str">
        <f>IF(OR(ISBLANK(Survey!AJ120),COUNTIF(G120:BB120,"Fail")),"Fail","Pass")</f>
        <v>Fail</v>
      </c>
      <c r="G120" s="16" t="str">
        <f t="shared" si="48"/>
        <v>Fail</v>
      </c>
      <c r="H120" s="177">
        <f>COUNTBLANK(Survey!B120:D120)+COUNTBLANK(Survey!G120)+COUNTBLANK(Survey!I120)+COUNTBLANK(Survey!K120:M120)+COUNTBLANK(Survey!P120)+COUNTBLANK(Survey!S120:U120)+COUNTBLANK(Survey!Y120:AA120)+COUNTBLANK(Survey!AD120:AE120)+COUNTBLANK(Survey!AI120:AI120)</f>
        <v>18</v>
      </c>
      <c r="I120" s="16" t="str">
        <f t="shared" si="49"/>
        <v>Fail</v>
      </c>
      <c r="J120" t="b">
        <f>IF(Survey!E120="No",TRUE,FALSE)</f>
        <v>0</v>
      </c>
      <c r="K120" s="34">
        <f>LEN(Survey!E120)</f>
        <v>0</v>
      </c>
      <c r="L120" s="16" t="str">
        <f t="shared" si="50"/>
        <v>Fail</v>
      </c>
      <c r="M120" t="b">
        <f>IF(Survey!F120="No",TRUE,FALSE)</f>
        <v>0</v>
      </c>
      <c r="N120" s="33">
        <f>LEN(Survey!F120)</f>
        <v>0</v>
      </c>
      <c r="O120" s="16" t="str">
        <f t="shared" si="51"/>
        <v>Pass</v>
      </c>
      <c r="P120" s="34">
        <f>MOD((LEN(Survey!H120)+2),11)</f>
        <v>2</v>
      </c>
      <c r="Q120" s="33" t="str">
        <f>IF(Survey!$L120="Prospectus fund", "Yes", "No")</f>
        <v>No</v>
      </c>
      <c r="R120" s="16" t="str">
        <f t="shared" si="52"/>
        <v>Pass</v>
      </c>
      <c r="S120" s="34">
        <f>MOD((LEN(Survey!J120)+2),11)</f>
        <v>2</v>
      </c>
      <c r="T120" s="35" t="b">
        <f>IF(OR(Survey!$M120="ETF",Survey!$M120="ETF, alternative mutual fund",Survey!$M120="Closed-end", Survey!$M120="Split share corp", Survey!$I120="Yes"),TRUE,FALSE)</f>
        <v>0</v>
      </c>
      <c r="U120" s="16" t="str">
        <f>IFERROR(IF(AND(OR(X120=Y120,Y120 = "Either"),NOT(ISBLANK(Survey!K120))),"Pass","Fail"),"Pass")</f>
        <v>Fail</v>
      </c>
      <c r="V120" s="36" cm="1">
        <f t="array" ref="V120">SUM(SUMIF(Survey!BZ120:CS120,{"&gt;0","&lt;0"})*{1,-1})</f>
        <v>0</v>
      </c>
      <c r="W120" s="38" cm="1">
        <f t="array" ref="W120">SUM(SUMIF(Survey!CC120,{"&gt;0","&lt;0"})*{1,-1})+SUM(SUMIF(Survey!CM120,{"&gt;0","&lt;0"})*{1,-1})</f>
        <v>0</v>
      </c>
      <c r="X120" s="38">
        <f>Survey!K120</f>
        <v>0</v>
      </c>
      <c r="Y120" s="37" t="str">
        <f t="shared" si="53"/>
        <v>Either</v>
      </c>
      <c r="Z120" s="16" t="str">
        <f t="shared" si="54"/>
        <v>Fail</v>
      </c>
      <c r="AA120" s="67" cm="1">
        <f t="array" ref="AA120">SUM(SUMIF(Survey!BZ120:CS120,{"&gt;0","&lt;0"})*{1,-1})+SUM(SUMIF(Survey!CU120:DN120,{"&gt;0","&lt;0"})*{1,-1})</f>
        <v>0</v>
      </c>
      <c r="AB120" s="67">
        <f>IFERROR(AA120/(Survey!$AV120),0)</f>
        <v>0</v>
      </c>
      <c r="AC120" s="128" t="b">
        <f>IF(OR(Survey!$M120="Alternative strategy or hedge",Survey!$M120="Other, illiquid",Survey!$L120="Prospectus fund"),TRUE,FALSE)</f>
        <v>0</v>
      </c>
      <c r="AD120" s="128" t="b">
        <f>NOT(ISBLANK(Survey!$M120))</f>
        <v>0</v>
      </c>
      <c r="AE120" s="16" t="str">
        <f t="shared" si="55"/>
        <v>Pass</v>
      </c>
      <c r="AF120" s="38" t="b">
        <f>NOT(ISNUMBER(SEARCH("Other",Survey!$P120)))</f>
        <v>1</v>
      </c>
      <c r="AG120" s="37" t="b">
        <f>NOT(ISBLANK(Survey!$Q120))</f>
        <v>0</v>
      </c>
      <c r="AH120" s="16" t="str">
        <f t="shared" si="56"/>
        <v>Pass</v>
      </c>
      <c r="AI120" s="143">
        <f>COUNTBLANK(Survey!$W120)</f>
        <v>1</v>
      </c>
      <c r="AJ120" s="67">
        <f>IF(AND(Survey!L120&lt;&gt;"Exempt fund",OR(Survey!$M120="ETF",Survey!$M120="ETF, alternative mutual fund",Survey!$M120="Mutual fund",Survey!$M120="Alternative mutual fund",Survey!$M120="Money market")),1,0)</f>
        <v>0</v>
      </c>
      <c r="AK120" s="16" t="str">
        <f t="shared" si="57"/>
        <v>Pass</v>
      </c>
      <c r="AL120" s="38" t="b">
        <f>NOT(ISNUMBER(SEARCH("Yes",Survey!$AA120)))</f>
        <v>1</v>
      </c>
      <c r="AM120" s="37" t="b">
        <f>IF(COUNTBLANK(Survey!$AB120:$AC120)=0,TRUE, FALSE)</f>
        <v>0</v>
      </c>
      <c r="AN120" s="16" t="str">
        <f t="shared" si="58"/>
        <v>Pass</v>
      </c>
      <c r="AO120" s="38" t="b">
        <f>NOT(ISNUMBER(SEARCH("Yes",Survey!$AD120)))</f>
        <v>1</v>
      </c>
      <c r="AP120" s="37" t="b">
        <f>NOT(ISBLANK(Survey!$AF120))</f>
        <v>0</v>
      </c>
      <c r="AQ120" s="16" t="str">
        <f t="shared" si="59"/>
        <v>Pass</v>
      </c>
      <c r="AR120" s="38" t="b">
        <f>NOT(OR(ISNUMBER(SEARCH("Other",Survey!$AF120)),ISNUMBER(SEARCH("Multiple",Survey!$AF120))))</f>
        <v>1</v>
      </c>
      <c r="AS120" s="37" t="b">
        <f>NOT(ISBLANK(Survey!$AG120))</f>
        <v>0</v>
      </c>
      <c r="AT120" s="16" t="str">
        <f t="shared" si="60"/>
        <v>Fail</v>
      </c>
      <c r="AU120" s="143">
        <f>IF(ABS(Survey!$AV120)&gt;0, 1,0)</f>
        <v>0</v>
      </c>
      <c r="AV120" s="143">
        <f>IF(COUNTBLANK(Survey!$AJ120)=0,1,0)</f>
        <v>0</v>
      </c>
      <c r="AW120" s="16" t="str">
        <f t="shared" si="61"/>
        <v>Pass</v>
      </c>
      <c r="AX120" s="143">
        <f>IF(ISBLANK(Survey!$AJ120),0,1)</f>
        <v>0</v>
      </c>
      <c r="AY120" s="165">
        <f>COUNTBLANK(Survey!$AK120)</f>
        <v>1</v>
      </c>
      <c r="AZ120" s="16" t="str">
        <f t="shared" si="62"/>
        <v>Pass</v>
      </c>
      <c r="BA120" s="143">
        <f>IF(OR(Survey!$AK120="Closed",ISBLANK(Survey!$AK120)),0,1)</f>
        <v>0</v>
      </c>
      <c r="BB120" s="165">
        <f>IF(ISBLANK(Survey!$AL120),1,0)</f>
        <v>1</v>
      </c>
      <c r="BC120" s="147" t="str" cm="1">
        <f t="array" ref="BC120">IF(OR(IF(OR($BE120+$BF120 = 2, $BG120=1), FALSE, TRUE), AND($BD120:$BD120 = 0)),"Pass","Fail")</f>
        <v>Pass</v>
      </c>
      <c r="BD120" s="143">
        <f>COUNTBLANK(Survey!$AM120:$AO120)</f>
        <v>3</v>
      </c>
      <c r="BE120" s="143">
        <f>IF(Survey!$I120="Yes",1,0)</f>
        <v>0</v>
      </c>
      <c r="BF120" s="143">
        <f>IF(OR(Survey!$M120="Mutual fund",Survey!$M120="Alternative mutual fund",Survey!$M120="Money market"),1,0)</f>
        <v>0</v>
      </c>
      <c r="BG120" s="148">
        <f>IF(OR(Survey!$M120="ETF",Survey!$M120="ETF, alternative mutual fund"),1,0)</f>
        <v>0</v>
      </c>
      <c r="BH120" s="16" t="str">
        <f t="shared" si="63"/>
        <v>Pass</v>
      </c>
      <c r="BI120" s="38" t="b">
        <f>OR(ISNUMBER(SEARCH("Yes",Survey!$AO120)),ISBLANK(Survey!$AO120))</f>
        <v>1</v>
      </c>
      <c r="BJ120" s="67" t="b">
        <f>NOT(ISBLANK(Survey!$AP120))</f>
        <v>0</v>
      </c>
      <c r="BK120" s="16" t="str">
        <f t="shared" si="64"/>
        <v>Pass</v>
      </c>
      <c r="BL120" s="143">
        <f>IF(Survey!$AW120=0, 0,1)</f>
        <v>0</v>
      </c>
      <c r="BM120" s="67">
        <f>Survey!$AQ120</f>
        <v>0</v>
      </c>
      <c r="BN120" s="67">
        <f>IFERROR((Survey!$AX120-ABS(Survey!$AY120)-ABS(Survey!$BD120))/Survey!$AW120,0)</f>
        <v>0</v>
      </c>
      <c r="BO120" s="67">
        <f>IF(AND($BM120&gt;$BN120-0.2,$BM120&lt;$BN120+0.2,ISBLANK(Survey!$AQ120)=FALSE),0,1)</f>
        <v>1</v>
      </c>
      <c r="BP120" s="165">
        <f>IF(ISBLANK(Survey!$AR120),1,0)</f>
        <v>1</v>
      </c>
      <c r="BQ120" s="16" t="str">
        <f t="shared" si="65"/>
        <v>Pass</v>
      </c>
      <c r="BR120" s="143">
        <f>IF(Survey!$AW120=0, 0,1)</f>
        <v>0</v>
      </c>
      <c r="BS120" s="67">
        <f>IF(AND(Survey!$AS120&gt;=0,Survey!$AS120&lt;=0.2,Survey!$AS120&lt;&gt;""),0,1)</f>
        <v>1</v>
      </c>
      <c r="BT120" s="143">
        <f>IF(ISBLANK(Survey!$AT120),1,0)</f>
        <v>1</v>
      </c>
      <c r="BU120" s="16" t="str">
        <f t="shared" si="66"/>
        <v>Fail</v>
      </c>
      <c r="BV120" s="165">
        <f>Survey!$AU120</f>
        <v>0</v>
      </c>
      <c r="BW120" s="16" t="str">
        <f t="shared" si="67"/>
        <v>Pass</v>
      </c>
      <c r="BX120" s="36">
        <f>Survey!$AV120</f>
        <v>0</v>
      </c>
      <c r="BY120" s="176">
        <f>Survey!$AW120+Survey!$AX120-ABS(Survey!$AY120)+ABS(Survey!$AZ120)-ABS(Survey!$BA120)+ABS(Survey!$BB120)-ABS(Survey!$BC120)-ABS(Survey!$BD120)+Survey!$BE120</f>
        <v>0</v>
      </c>
      <c r="BZ120" s="35">
        <f t="shared" si="68"/>
        <v>0</v>
      </c>
      <c r="CA120" s="17">
        <f t="shared" si="69"/>
        <v>0</v>
      </c>
      <c r="CB120" s="16" t="str">
        <f t="shared" si="70"/>
        <v>Pass</v>
      </c>
      <c r="CC120" s="38" t="b">
        <f>IF(ABS(Survey!$BE120)=0,TRUE,FALSE)</f>
        <v>1</v>
      </c>
      <c r="CD120" s="37" t="b">
        <f>NOT(ISBLANK(Survey!$BF120))</f>
        <v>0</v>
      </c>
      <c r="CE120" t="str">
        <f t="shared" si="71"/>
        <v>Fail</v>
      </c>
      <c r="CF120" s="29">
        <f>Survey!$AV120</f>
        <v>0</v>
      </c>
      <c r="CG120" s="29" cm="1">
        <f t="array" ref="CG120">SUM(SUMIF(Survey!BH120:BO120,{"&gt;0","&lt;0"})*{1,-1})-SUM(SUMIF(Survey!BQ120:BX120,{"&gt;0","&lt;0"})*{1,-1})</f>
        <v>0</v>
      </c>
      <c r="CH120" s="35" t="str">
        <f t="shared" si="72"/>
        <v>No holdings</v>
      </c>
      <c r="CI120">
        <f t="shared" si="73"/>
        <v>0</v>
      </c>
      <c r="CJ120" s="16" t="str">
        <f t="shared" si="74"/>
        <v>Fail</v>
      </c>
      <c r="CK120" s="36">
        <f>Survey!$AV120</f>
        <v>0</v>
      </c>
      <c r="CL120" s="36" cm="1">
        <f t="array" ref="CL120">SUM(SUMIF(Survey!BZ120:CS120,{"&gt;0","&lt;0"})*{1,-1})-SUM(SUMIF(Survey!CU120:DN120,{"&gt;0","&lt;0"})*{1,-1})</f>
        <v>0</v>
      </c>
      <c r="CM120" s="35" t="str">
        <f t="shared" si="75"/>
        <v>No holdings</v>
      </c>
      <c r="CN120" s="17">
        <f t="shared" si="76"/>
        <v>0</v>
      </c>
      <c r="CO120" s="16" t="str">
        <f t="shared" si="77"/>
        <v>Pass</v>
      </c>
      <c r="CP120" s="38" t="b">
        <f>IF(ABS(Survey!$CS120)=0,TRUE,FALSE)</f>
        <v>1</v>
      </c>
      <c r="CQ120" s="37" t="b">
        <f>NOT(ISBLANK(Survey!$CT120))</f>
        <v>0</v>
      </c>
      <c r="CR120" s="16" t="str">
        <f t="shared" si="78"/>
        <v>Pass</v>
      </c>
      <c r="CS120" s="38" t="b">
        <f>IF(ABS(Survey!$DN120)=0,TRUE,FALSE)</f>
        <v>1</v>
      </c>
      <c r="CT120" s="37" t="b">
        <f>NOT(ISBLANK(Survey!$DO120))</f>
        <v>0</v>
      </c>
      <c r="CU120" t="str">
        <f t="shared" si="79"/>
        <v>Pass</v>
      </c>
      <c r="CV120" s="29" cm="1">
        <f t="array" ref="CV120">SUM(SUMIF(Survey!CO120,{"&gt;0","&lt;0"})*{1,-1})+SUM(SUMIF(Survey!DJ120,{"&gt;0","&lt;0"})*{1,-1})</f>
        <v>0</v>
      </c>
      <c r="CW120" s="29">
        <f>SUM(SUMIF(Survey!DQ120:DW120,{"&gt;0","&lt;0"})*{1,-1})+SUM(SUMIF(Survey!DY120:EE120,{"&gt;0","&lt;0"})*{1,-1})</f>
        <v>0</v>
      </c>
      <c r="CX120">
        <f t="shared" si="80"/>
        <v>0</v>
      </c>
      <c r="CY120">
        <f t="shared" si="81"/>
        <v>0</v>
      </c>
      <c r="CZ120" s="16" t="str">
        <f t="shared" si="82"/>
        <v>Pass</v>
      </c>
      <c r="DA120" s="38" t="b">
        <f>IF(ABS(Survey!$DW120)=0,TRUE,FALSE)</f>
        <v>1</v>
      </c>
      <c r="DB120" s="37" t="b">
        <f>NOT(ISBLANK(Survey!DX120))</f>
        <v>0</v>
      </c>
      <c r="DC120" s="16" t="str">
        <f t="shared" si="83"/>
        <v>Pass</v>
      </c>
      <c r="DD120" s="38" t="b">
        <f>IF(ABS(Survey!$EE120)=0,TRUE,FALSE)</f>
        <v>1</v>
      </c>
      <c r="DE120" s="37" t="b">
        <f>NOT(ISBLANK(Survey!$EF120))</f>
        <v>0</v>
      </c>
      <c r="DF120" s="16" t="str">
        <f t="shared" si="84"/>
        <v>Fail</v>
      </c>
      <c r="DG120" s="36">
        <f>SUM(SUMIF(Survey!EL120:EN120,{"&gt;0","&lt;0"})*{1,-1})</f>
        <v>0</v>
      </c>
      <c r="DH120">
        <f t="shared" si="85"/>
        <v>0</v>
      </c>
      <c r="DI120">
        <f t="shared" si="86"/>
        <v>100</v>
      </c>
      <c r="DJ120" s="35" t="b">
        <f>IF(OR(Survey!$M120="ETF",Survey!$M120="ETF, alternative mutual fund",Survey!$M120="Closed-end", Survey!$M120="Split share corp"),TRUE,FALSE)</f>
        <v>0</v>
      </c>
      <c r="DK120" s="16" t="str">
        <f t="shared" si="87"/>
        <v>Fail</v>
      </c>
      <c r="DL120" s="36">
        <f>SUM(SUMIF(Survey!EP120:EV120,{"&gt;0","&lt;0"})*{1,-1})</f>
        <v>0</v>
      </c>
      <c r="DM120">
        <f t="shared" si="88"/>
        <v>0</v>
      </c>
      <c r="DN120" s="17">
        <f t="shared" si="89"/>
        <v>100</v>
      </c>
      <c r="DO120" s="16" t="str">
        <f t="shared" si="90"/>
        <v>Fail</v>
      </c>
      <c r="DP120" s="36">
        <f>SUM(SUMIF(Survey!EX120:FD120,{"&gt;0","&lt;0"})*{1,-1})</f>
        <v>0</v>
      </c>
      <c r="DQ120">
        <f t="shared" si="91"/>
        <v>0</v>
      </c>
      <c r="DR120" s="17">
        <f t="shared" si="92"/>
        <v>100</v>
      </c>
    </row>
    <row r="121" spans="1:122">
      <c r="A121">
        <v>121</v>
      </c>
      <c r="B121" t="str">
        <f t="shared" si="0"/>
        <v>Pass</v>
      </c>
      <c r="C121" t="str">
        <f>IF(COUNTBLANK(Survey!B121:FE121)=$C$2, "Pass", "Fail")</f>
        <v>Pass</v>
      </c>
      <c r="D121" t="str">
        <f t="shared" si="47"/>
        <v>Fail</v>
      </c>
      <c r="E121" t="str">
        <f>IF(OR(ISBLANK(Survey!AJ121),COUNTIF(G121:BB121,"Fail")),"Fail","Pass")</f>
        <v>Fail</v>
      </c>
      <c r="G121" s="16" t="str">
        <f t="shared" si="48"/>
        <v>Fail</v>
      </c>
      <c r="H121" s="177">
        <f>COUNTBLANK(Survey!B121:D121)+COUNTBLANK(Survey!G121)+COUNTBLANK(Survey!I121)+COUNTBLANK(Survey!K121:M121)+COUNTBLANK(Survey!P121)+COUNTBLANK(Survey!S121:U121)+COUNTBLANK(Survey!Y121:AA121)+COUNTBLANK(Survey!AD121:AE121)+COUNTBLANK(Survey!AI121:AI121)</f>
        <v>18</v>
      </c>
      <c r="I121" s="16" t="str">
        <f t="shared" si="49"/>
        <v>Fail</v>
      </c>
      <c r="J121" t="b">
        <f>IF(Survey!E121="No",TRUE,FALSE)</f>
        <v>0</v>
      </c>
      <c r="K121" s="34">
        <f>LEN(Survey!E121)</f>
        <v>0</v>
      </c>
      <c r="L121" s="16" t="str">
        <f t="shared" si="50"/>
        <v>Fail</v>
      </c>
      <c r="M121" t="b">
        <f>IF(Survey!F121="No",TRUE,FALSE)</f>
        <v>0</v>
      </c>
      <c r="N121" s="33">
        <f>LEN(Survey!F121)</f>
        <v>0</v>
      </c>
      <c r="O121" s="16" t="str">
        <f t="shared" si="51"/>
        <v>Pass</v>
      </c>
      <c r="P121" s="34">
        <f>MOD((LEN(Survey!H121)+2),11)</f>
        <v>2</v>
      </c>
      <c r="Q121" s="33" t="str">
        <f>IF(Survey!$L121="Prospectus fund", "Yes", "No")</f>
        <v>No</v>
      </c>
      <c r="R121" s="16" t="str">
        <f t="shared" si="52"/>
        <v>Pass</v>
      </c>
      <c r="S121" s="34">
        <f>MOD((LEN(Survey!J121)+2),11)</f>
        <v>2</v>
      </c>
      <c r="T121" s="35" t="b">
        <f>IF(OR(Survey!$M121="ETF",Survey!$M121="ETF, alternative mutual fund",Survey!$M121="Closed-end", Survey!$M121="Split share corp", Survey!$I121="Yes"),TRUE,FALSE)</f>
        <v>0</v>
      </c>
      <c r="U121" s="16" t="str">
        <f>IFERROR(IF(AND(OR(X121=Y121,Y121 = "Either"),NOT(ISBLANK(Survey!K121))),"Pass","Fail"),"Pass")</f>
        <v>Fail</v>
      </c>
      <c r="V121" s="36" cm="1">
        <f t="array" ref="V121">SUM(SUMIF(Survey!BZ121:CS121,{"&gt;0","&lt;0"})*{1,-1})</f>
        <v>0</v>
      </c>
      <c r="W121" s="38" cm="1">
        <f t="array" ref="W121">SUM(SUMIF(Survey!CC121,{"&gt;0","&lt;0"})*{1,-1})+SUM(SUMIF(Survey!CM121,{"&gt;0","&lt;0"})*{1,-1})</f>
        <v>0</v>
      </c>
      <c r="X121" s="38">
        <f>Survey!K121</f>
        <v>0</v>
      </c>
      <c r="Y121" s="37" t="str">
        <f t="shared" si="53"/>
        <v>Either</v>
      </c>
      <c r="Z121" s="16" t="str">
        <f t="shared" si="54"/>
        <v>Fail</v>
      </c>
      <c r="AA121" s="67" cm="1">
        <f t="array" ref="AA121">SUM(SUMIF(Survey!BZ121:CS121,{"&gt;0","&lt;0"})*{1,-1})+SUM(SUMIF(Survey!CU121:DN121,{"&gt;0","&lt;0"})*{1,-1})</f>
        <v>0</v>
      </c>
      <c r="AB121" s="67">
        <f>IFERROR(AA121/(Survey!$AV121),0)</f>
        <v>0</v>
      </c>
      <c r="AC121" s="128" t="b">
        <f>IF(OR(Survey!$M121="Alternative strategy or hedge",Survey!$M121="Other, illiquid",Survey!$L121="Prospectus fund"),TRUE,FALSE)</f>
        <v>0</v>
      </c>
      <c r="AD121" s="128" t="b">
        <f>NOT(ISBLANK(Survey!$M121))</f>
        <v>0</v>
      </c>
      <c r="AE121" s="16" t="str">
        <f t="shared" si="55"/>
        <v>Pass</v>
      </c>
      <c r="AF121" s="38" t="b">
        <f>NOT(ISNUMBER(SEARCH("Other",Survey!$P121)))</f>
        <v>1</v>
      </c>
      <c r="AG121" s="37" t="b">
        <f>NOT(ISBLANK(Survey!$Q121))</f>
        <v>0</v>
      </c>
      <c r="AH121" s="16" t="str">
        <f t="shared" si="56"/>
        <v>Pass</v>
      </c>
      <c r="AI121" s="143">
        <f>COUNTBLANK(Survey!$W121)</f>
        <v>1</v>
      </c>
      <c r="AJ121" s="67">
        <f>IF(AND(Survey!L121&lt;&gt;"Exempt fund",OR(Survey!$M121="ETF",Survey!$M121="ETF, alternative mutual fund",Survey!$M121="Mutual fund",Survey!$M121="Alternative mutual fund",Survey!$M121="Money market")),1,0)</f>
        <v>0</v>
      </c>
      <c r="AK121" s="16" t="str">
        <f t="shared" si="57"/>
        <v>Pass</v>
      </c>
      <c r="AL121" s="38" t="b">
        <f>NOT(ISNUMBER(SEARCH("Yes",Survey!$AA121)))</f>
        <v>1</v>
      </c>
      <c r="AM121" s="37" t="b">
        <f>IF(COUNTBLANK(Survey!$AB121:$AC121)=0,TRUE, FALSE)</f>
        <v>0</v>
      </c>
      <c r="AN121" s="16" t="str">
        <f t="shared" si="58"/>
        <v>Pass</v>
      </c>
      <c r="AO121" s="38" t="b">
        <f>NOT(ISNUMBER(SEARCH("Yes",Survey!$AD121)))</f>
        <v>1</v>
      </c>
      <c r="AP121" s="37" t="b">
        <f>NOT(ISBLANK(Survey!$AF121))</f>
        <v>0</v>
      </c>
      <c r="AQ121" s="16" t="str">
        <f t="shared" si="59"/>
        <v>Pass</v>
      </c>
      <c r="AR121" s="38" t="b">
        <f>NOT(OR(ISNUMBER(SEARCH("Other",Survey!$AF121)),ISNUMBER(SEARCH("Multiple",Survey!$AF121))))</f>
        <v>1</v>
      </c>
      <c r="AS121" s="37" t="b">
        <f>NOT(ISBLANK(Survey!$AG121))</f>
        <v>0</v>
      </c>
      <c r="AT121" s="16" t="str">
        <f t="shared" si="60"/>
        <v>Fail</v>
      </c>
      <c r="AU121" s="143">
        <f>IF(ABS(Survey!$AV121)&gt;0, 1,0)</f>
        <v>0</v>
      </c>
      <c r="AV121" s="143">
        <f>IF(COUNTBLANK(Survey!$AJ121)=0,1,0)</f>
        <v>0</v>
      </c>
      <c r="AW121" s="16" t="str">
        <f t="shared" si="61"/>
        <v>Pass</v>
      </c>
      <c r="AX121" s="143">
        <f>IF(ISBLANK(Survey!$AJ121),0,1)</f>
        <v>0</v>
      </c>
      <c r="AY121" s="165">
        <f>COUNTBLANK(Survey!$AK121)</f>
        <v>1</v>
      </c>
      <c r="AZ121" s="16" t="str">
        <f t="shared" si="62"/>
        <v>Pass</v>
      </c>
      <c r="BA121" s="143">
        <f>IF(OR(Survey!$AK121="Closed",ISBLANK(Survey!$AK121)),0,1)</f>
        <v>0</v>
      </c>
      <c r="BB121" s="165">
        <f>IF(ISBLANK(Survey!$AL121),1,0)</f>
        <v>1</v>
      </c>
      <c r="BC121" s="147" t="str" cm="1">
        <f t="array" ref="BC121">IF(OR(IF(OR($BE121+$BF121 = 2, $BG121=1), FALSE, TRUE), AND($BD121:$BD121 = 0)),"Pass","Fail")</f>
        <v>Pass</v>
      </c>
      <c r="BD121" s="143">
        <f>COUNTBLANK(Survey!$AM121:$AO121)</f>
        <v>3</v>
      </c>
      <c r="BE121" s="143">
        <f>IF(Survey!$I121="Yes",1,0)</f>
        <v>0</v>
      </c>
      <c r="BF121" s="143">
        <f>IF(OR(Survey!$M121="Mutual fund",Survey!$M121="Alternative mutual fund",Survey!$M121="Money market"),1,0)</f>
        <v>0</v>
      </c>
      <c r="BG121" s="148">
        <f>IF(OR(Survey!$M121="ETF",Survey!$M121="ETF, alternative mutual fund"),1,0)</f>
        <v>0</v>
      </c>
      <c r="BH121" s="16" t="str">
        <f t="shared" si="63"/>
        <v>Pass</v>
      </c>
      <c r="BI121" s="38" t="b">
        <f>OR(ISNUMBER(SEARCH("Yes",Survey!$AO121)),ISBLANK(Survey!$AO121))</f>
        <v>1</v>
      </c>
      <c r="BJ121" s="67" t="b">
        <f>NOT(ISBLANK(Survey!$AP121))</f>
        <v>0</v>
      </c>
      <c r="BK121" s="16" t="str">
        <f t="shared" si="64"/>
        <v>Pass</v>
      </c>
      <c r="BL121" s="143">
        <f>IF(Survey!$AW121=0, 0,1)</f>
        <v>0</v>
      </c>
      <c r="BM121" s="67">
        <f>Survey!$AQ121</f>
        <v>0</v>
      </c>
      <c r="BN121" s="67">
        <f>IFERROR((Survey!$AX121-ABS(Survey!$AY121)-ABS(Survey!$BD121))/Survey!$AW121,0)</f>
        <v>0</v>
      </c>
      <c r="BO121" s="67">
        <f>IF(AND($BM121&gt;$BN121-0.2,$BM121&lt;$BN121+0.2,ISBLANK(Survey!$AQ121)=FALSE),0,1)</f>
        <v>1</v>
      </c>
      <c r="BP121" s="165">
        <f>IF(ISBLANK(Survey!$AR121),1,0)</f>
        <v>1</v>
      </c>
      <c r="BQ121" s="16" t="str">
        <f t="shared" si="65"/>
        <v>Pass</v>
      </c>
      <c r="BR121" s="143">
        <f>IF(Survey!$AW121=0, 0,1)</f>
        <v>0</v>
      </c>
      <c r="BS121" s="67">
        <f>IF(AND(Survey!$AS121&gt;=0,Survey!$AS121&lt;=0.2,Survey!$AS121&lt;&gt;""),0,1)</f>
        <v>1</v>
      </c>
      <c r="BT121" s="143">
        <f>IF(ISBLANK(Survey!$AT121),1,0)</f>
        <v>1</v>
      </c>
      <c r="BU121" s="16" t="str">
        <f t="shared" si="66"/>
        <v>Fail</v>
      </c>
      <c r="BV121" s="165">
        <f>Survey!$AU121</f>
        <v>0</v>
      </c>
      <c r="BW121" s="16" t="str">
        <f t="shared" si="67"/>
        <v>Pass</v>
      </c>
      <c r="BX121" s="36">
        <f>Survey!$AV121</f>
        <v>0</v>
      </c>
      <c r="BY121" s="176">
        <f>Survey!$AW121+Survey!$AX121-ABS(Survey!$AY121)+ABS(Survey!$AZ121)-ABS(Survey!$BA121)+ABS(Survey!$BB121)-ABS(Survey!$BC121)-ABS(Survey!$BD121)+Survey!$BE121</f>
        <v>0</v>
      </c>
      <c r="BZ121" s="35">
        <f t="shared" si="68"/>
        <v>0</v>
      </c>
      <c r="CA121" s="17">
        <f t="shared" si="69"/>
        <v>0</v>
      </c>
      <c r="CB121" s="16" t="str">
        <f t="shared" si="70"/>
        <v>Pass</v>
      </c>
      <c r="CC121" s="38" t="b">
        <f>IF(ABS(Survey!$BE121)=0,TRUE,FALSE)</f>
        <v>1</v>
      </c>
      <c r="CD121" s="37" t="b">
        <f>NOT(ISBLANK(Survey!$BF121))</f>
        <v>0</v>
      </c>
      <c r="CE121" t="str">
        <f t="shared" si="71"/>
        <v>Fail</v>
      </c>
      <c r="CF121" s="29">
        <f>Survey!$AV121</f>
        <v>0</v>
      </c>
      <c r="CG121" s="29" cm="1">
        <f t="array" ref="CG121">SUM(SUMIF(Survey!BH121:BO121,{"&gt;0","&lt;0"})*{1,-1})-SUM(SUMIF(Survey!BQ121:BX121,{"&gt;0","&lt;0"})*{1,-1})</f>
        <v>0</v>
      </c>
      <c r="CH121" s="35" t="str">
        <f t="shared" si="72"/>
        <v>No holdings</v>
      </c>
      <c r="CI121">
        <f t="shared" si="73"/>
        <v>0</v>
      </c>
      <c r="CJ121" s="16" t="str">
        <f t="shared" si="74"/>
        <v>Fail</v>
      </c>
      <c r="CK121" s="36">
        <f>Survey!$AV121</f>
        <v>0</v>
      </c>
      <c r="CL121" s="36" cm="1">
        <f t="array" ref="CL121">SUM(SUMIF(Survey!BZ121:CS121,{"&gt;0","&lt;0"})*{1,-1})-SUM(SUMIF(Survey!CU121:DN121,{"&gt;0","&lt;0"})*{1,-1})</f>
        <v>0</v>
      </c>
      <c r="CM121" s="35" t="str">
        <f t="shared" si="75"/>
        <v>No holdings</v>
      </c>
      <c r="CN121" s="17">
        <f t="shared" si="76"/>
        <v>0</v>
      </c>
      <c r="CO121" s="16" t="str">
        <f t="shared" si="77"/>
        <v>Pass</v>
      </c>
      <c r="CP121" s="38" t="b">
        <f>IF(ABS(Survey!$CS121)=0,TRUE,FALSE)</f>
        <v>1</v>
      </c>
      <c r="CQ121" s="37" t="b">
        <f>NOT(ISBLANK(Survey!$CT121))</f>
        <v>0</v>
      </c>
      <c r="CR121" s="16" t="str">
        <f t="shared" si="78"/>
        <v>Pass</v>
      </c>
      <c r="CS121" s="38" t="b">
        <f>IF(ABS(Survey!$DN121)=0,TRUE,FALSE)</f>
        <v>1</v>
      </c>
      <c r="CT121" s="37" t="b">
        <f>NOT(ISBLANK(Survey!$DO121))</f>
        <v>0</v>
      </c>
      <c r="CU121" t="str">
        <f t="shared" si="79"/>
        <v>Pass</v>
      </c>
      <c r="CV121" s="29" cm="1">
        <f t="array" ref="CV121">SUM(SUMIF(Survey!CO121,{"&gt;0","&lt;0"})*{1,-1})+SUM(SUMIF(Survey!DJ121,{"&gt;0","&lt;0"})*{1,-1})</f>
        <v>0</v>
      </c>
      <c r="CW121" s="29">
        <f>SUM(SUMIF(Survey!DQ121:DW121,{"&gt;0","&lt;0"})*{1,-1})+SUM(SUMIF(Survey!DY121:EE121,{"&gt;0","&lt;0"})*{1,-1})</f>
        <v>0</v>
      </c>
      <c r="CX121">
        <f t="shared" si="80"/>
        <v>0</v>
      </c>
      <c r="CY121">
        <f t="shared" si="81"/>
        <v>0</v>
      </c>
      <c r="CZ121" s="16" t="str">
        <f t="shared" si="82"/>
        <v>Pass</v>
      </c>
      <c r="DA121" s="38" t="b">
        <f>IF(ABS(Survey!$DW121)=0,TRUE,FALSE)</f>
        <v>1</v>
      </c>
      <c r="DB121" s="37" t="b">
        <f>NOT(ISBLANK(Survey!DX121))</f>
        <v>0</v>
      </c>
      <c r="DC121" s="16" t="str">
        <f t="shared" si="83"/>
        <v>Pass</v>
      </c>
      <c r="DD121" s="38" t="b">
        <f>IF(ABS(Survey!$EE121)=0,TRUE,FALSE)</f>
        <v>1</v>
      </c>
      <c r="DE121" s="37" t="b">
        <f>NOT(ISBLANK(Survey!$EF121))</f>
        <v>0</v>
      </c>
      <c r="DF121" s="16" t="str">
        <f t="shared" si="84"/>
        <v>Fail</v>
      </c>
      <c r="DG121" s="36">
        <f>SUM(SUMIF(Survey!EL121:EN121,{"&gt;0","&lt;0"})*{1,-1})</f>
        <v>0</v>
      </c>
      <c r="DH121">
        <f t="shared" si="85"/>
        <v>0</v>
      </c>
      <c r="DI121">
        <f t="shared" si="86"/>
        <v>100</v>
      </c>
      <c r="DJ121" s="35" t="b">
        <f>IF(OR(Survey!$M121="ETF",Survey!$M121="ETF, alternative mutual fund",Survey!$M121="Closed-end", Survey!$M121="Split share corp"),TRUE,FALSE)</f>
        <v>0</v>
      </c>
      <c r="DK121" s="16" t="str">
        <f t="shared" si="87"/>
        <v>Fail</v>
      </c>
      <c r="DL121" s="36">
        <f>SUM(SUMIF(Survey!EP121:EV121,{"&gt;0","&lt;0"})*{1,-1})</f>
        <v>0</v>
      </c>
      <c r="DM121">
        <f t="shared" si="88"/>
        <v>0</v>
      </c>
      <c r="DN121" s="17">
        <f t="shared" si="89"/>
        <v>100</v>
      </c>
      <c r="DO121" s="16" t="str">
        <f t="shared" si="90"/>
        <v>Fail</v>
      </c>
      <c r="DP121" s="36">
        <f>SUM(SUMIF(Survey!EX121:FD121,{"&gt;0","&lt;0"})*{1,-1})</f>
        <v>0</v>
      </c>
      <c r="DQ121">
        <f t="shared" si="91"/>
        <v>0</v>
      </c>
      <c r="DR121" s="17">
        <f t="shared" si="92"/>
        <v>100</v>
      </c>
    </row>
    <row r="122" spans="1:122">
      <c r="A122">
        <v>122</v>
      </c>
      <c r="B122" t="str">
        <f t="shared" si="0"/>
        <v>Pass</v>
      </c>
      <c r="C122" t="str">
        <f>IF(COUNTBLANK(Survey!B122:FE122)=$C$2, "Pass", "Fail")</f>
        <v>Pass</v>
      </c>
      <c r="D122" t="str">
        <f t="shared" si="47"/>
        <v>Fail</v>
      </c>
      <c r="E122" t="str">
        <f>IF(OR(ISBLANK(Survey!AJ122),COUNTIF(G122:BB122,"Fail")),"Fail","Pass")</f>
        <v>Fail</v>
      </c>
      <c r="G122" s="16" t="str">
        <f t="shared" si="48"/>
        <v>Fail</v>
      </c>
      <c r="H122" s="177">
        <f>COUNTBLANK(Survey!B122:D122)+COUNTBLANK(Survey!G122)+COUNTBLANK(Survey!I122)+COUNTBLANK(Survey!K122:M122)+COUNTBLANK(Survey!P122)+COUNTBLANK(Survey!S122:U122)+COUNTBLANK(Survey!Y122:AA122)+COUNTBLANK(Survey!AD122:AE122)+COUNTBLANK(Survey!AI122:AI122)</f>
        <v>18</v>
      </c>
      <c r="I122" s="16" t="str">
        <f t="shared" si="49"/>
        <v>Fail</v>
      </c>
      <c r="J122" t="b">
        <f>IF(Survey!E122="No",TRUE,FALSE)</f>
        <v>0</v>
      </c>
      <c r="K122" s="34">
        <f>LEN(Survey!E122)</f>
        <v>0</v>
      </c>
      <c r="L122" s="16" t="str">
        <f t="shared" si="50"/>
        <v>Fail</v>
      </c>
      <c r="M122" t="b">
        <f>IF(Survey!F122="No",TRUE,FALSE)</f>
        <v>0</v>
      </c>
      <c r="N122" s="33">
        <f>LEN(Survey!F122)</f>
        <v>0</v>
      </c>
      <c r="O122" s="16" t="str">
        <f t="shared" si="51"/>
        <v>Pass</v>
      </c>
      <c r="P122" s="34">
        <f>MOD((LEN(Survey!H122)+2),11)</f>
        <v>2</v>
      </c>
      <c r="Q122" s="33" t="str">
        <f>IF(Survey!$L122="Prospectus fund", "Yes", "No")</f>
        <v>No</v>
      </c>
      <c r="R122" s="16" t="str">
        <f t="shared" si="52"/>
        <v>Pass</v>
      </c>
      <c r="S122" s="34">
        <f>MOD((LEN(Survey!J122)+2),11)</f>
        <v>2</v>
      </c>
      <c r="T122" s="35" t="b">
        <f>IF(OR(Survey!$M122="ETF",Survey!$M122="ETF, alternative mutual fund",Survey!$M122="Closed-end", Survey!$M122="Split share corp", Survey!$I122="Yes"),TRUE,FALSE)</f>
        <v>0</v>
      </c>
      <c r="U122" s="16" t="str">
        <f>IFERROR(IF(AND(OR(X122=Y122,Y122 = "Either"),NOT(ISBLANK(Survey!K122))),"Pass","Fail"),"Pass")</f>
        <v>Fail</v>
      </c>
      <c r="V122" s="36" cm="1">
        <f t="array" ref="V122">SUM(SUMIF(Survey!BZ122:CS122,{"&gt;0","&lt;0"})*{1,-1})</f>
        <v>0</v>
      </c>
      <c r="W122" s="38" cm="1">
        <f t="array" ref="W122">SUM(SUMIF(Survey!CC122,{"&gt;0","&lt;0"})*{1,-1})+SUM(SUMIF(Survey!CM122,{"&gt;0","&lt;0"})*{1,-1})</f>
        <v>0</v>
      </c>
      <c r="X122" s="38">
        <f>Survey!K122</f>
        <v>0</v>
      </c>
      <c r="Y122" s="37" t="str">
        <f t="shared" si="53"/>
        <v>Either</v>
      </c>
      <c r="Z122" s="16" t="str">
        <f t="shared" si="54"/>
        <v>Fail</v>
      </c>
      <c r="AA122" s="67" cm="1">
        <f t="array" ref="AA122">SUM(SUMIF(Survey!BZ122:CS122,{"&gt;0","&lt;0"})*{1,-1})+SUM(SUMIF(Survey!CU122:DN122,{"&gt;0","&lt;0"})*{1,-1})</f>
        <v>0</v>
      </c>
      <c r="AB122" s="67">
        <f>IFERROR(AA122/(Survey!$AV122),0)</f>
        <v>0</v>
      </c>
      <c r="AC122" s="128" t="b">
        <f>IF(OR(Survey!$M122="Alternative strategy or hedge",Survey!$M122="Other, illiquid",Survey!$L122="Prospectus fund"),TRUE,FALSE)</f>
        <v>0</v>
      </c>
      <c r="AD122" s="128" t="b">
        <f>NOT(ISBLANK(Survey!$M122))</f>
        <v>0</v>
      </c>
      <c r="AE122" s="16" t="str">
        <f t="shared" si="55"/>
        <v>Pass</v>
      </c>
      <c r="AF122" s="38" t="b">
        <f>NOT(ISNUMBER(SEARCH("Other",Survey!$P122)))</f>
        <v>1</v>
      </c>
      <c r="AG122" s="37" t="b">
        <f>NOT(ISBLANK(Survey!$Q122))</f>
        <v>0</v>
      </c>
      <c r="AH122" s="16" t="str">
        <f t="shared" si="56"/>
        <v>Pass</v>
      </c>
      <c r="AI122" s="143">
        <f>COUNTBLANK(Survey!$W122)</f>
        <v>1</v>
      </c>
      <c r="AJ122" s="67">
        <f>IF(AND(Survey!L122&lt;&gt;"Exempt fund",OR(Survey!$M122="ETF",Survey!$M122="ETF, alternative mutual fund",Survey!$M122="Mutual fund",Survey!$M122="Alternative mutual fund",Survey!$M122="Money market")),1,0)</f>
        <v>0</v>
      </c>
      <c r="AK122" s="16" t="str">
        <f t="shared" si="57"/>
        <v>Pass</v>
      </c>
      <c r="AL122" s="38" t="b">
        <f>NOT(ISNUMBER(SEARCH("Yes",Survey!$AA122)))</f>
        <v>1</v>
      </c>
      <c r="AM122" s="37" t="b">
        <f>IF(COUNTBLANK(Survey!$AB122:$AC122)=0,TRUE, FALSE)</f>
        <v>0</v>
      </c>
      <c r="AN122" s="16" t="str">
        <f t="shared" si="58"/>
        <v>Pass</v>
      </c>
      <c r="AO122" s="38" t="b">
        <f>NOT(ISNUMBER(SEARCH("Yes",Survey!$AD122)))</f>
        <v>1</v>
      </c>
      <c r="AP122" s="37" t="b">
        <f>NOT(ISBLANK(Survey!$AF122))</f>
        <v>0</v>
      </c>
      <c r="AQ122" s="16" t="str">
        <f t="shared" si="59"/>
        <v>Pass</v>
      </c>
      <c r="AR122" s="38" t="b">
        <f>NOT(OR(ISNUMBER(SEARCH("Other",Survey!$AF122)),ISNUMBER(SEARCH("Multiple",Survey!$AF122))))</f>
        <v>1</v>
      </c>
      <c r="AS122" s="37" t="b">
        <f>NOT(ISBLANK(Survey!$AG122))</f>
        <v>0</v>
      </c>
      <c r="AT122" s="16" t="str">
        <f t="shared" si="60"/>
        <v>Fail</v>
      </c>
      <c r="AU122" s="143">
        <f>IF(ABS(Survey!$AV122)&gt;0, 1,0)</f>
        <v>0</v>
      </c>
      <c r="AV122" s="143">
        <f>IF(COUNTBLANK(Survey!$AJ122)=0,1,0)</f>
        <v>0</v>
      </c>
      <c r="AW122" s="16" t="str">
        <f t="shared" si="61"/>
        <v>Pass</v>
      </c>
      <c r="AX122" s="143">
        <f>IF(ISBLANK(Survey!$AJ122),0,1)</f>
        <v>0</v>
      </c>
      <c r="AY122" s="165">
        <f>COUNTBLANK(Survey!$AK122)</f>
        <v>1</v>
      </c>
      <c r="AZ122" s="16" t="str">
        <f t="shared" si="62"/>
        <v>Pass</v>
      </c>
      <c r="BA122" s="143">
        <f>IF(OR(Survey!$AK122="Closed",ISBLANK(Survey!$AK122)),0,1)</f>
        <v>0</v>
      </c>
      <c r="BB122" s="165">
        <f>IF(ISBLANK(Survey!$AL122),1,0)</f>
        <v>1</v>
      </c>
      <c r="BC122" s="147" t="str" cm="1">
        <f t="array" ref="BC122">IF(OR(IF(OR($BE122+$BF122 = 2, $BG122=1), FALSE, TRUE), AND($BD122:$BD122 = 0)),"Pass","Fail")</f>
        <v>Pass</v>
      </c>
      <c r="BD122" s="143">
        <f>COUNTBLANK(Survey!$AM122:$AO122)</f>
        <v>3</v>
      </c>
      <c r="BE122" s="143">
        <f>IF(Survey!$I122="Yes",1,0)</f>
        <v>0</v>
      </c>
      <c r="BF122" s="143">
        <f>IF(OR(Survey!$M122="Mutual fund",Survey!$M122="Alternative mutual fund",Survey!$M122="Money market"),1,0)</f>
        <v>0</v>
      </c>
      <c r="BG122" s="148">
        <f>IF(OR(Survey!$M122="ETF",Survey!$M122="ETF, alternative mutual fund"),1,0)</f>
        <v>0</v>
      </c>
      <c r="BH122" s="16" t="str">
        <f t="shared" si="63"/>
        <v>Pass</v>
      </c>
      <c r="BI122" s="38" t="b">
        <f>OR(ISNUMBER(SEARCH("Yes",Survey!$AO122)),ISBLANK(Survey!$AO122))</f>
        <v>1</v>
      </c>
      <c r="BJ122" s="67" t="b">
        <f>NOT(ISBLANK(Survey!$AP122))</f>
        <v>0</v>
      </c>
      <c r="BK122" s="16" t="str">
        <f t="shared" si="64"/>
        <v>Pass</v>
      </c>
      <c r="BL122" s="143">
        <f>IF(Survey!$AW122=0, 0,1)</f>
        <v>0</v>
      </c>
      <c r="BM122" s="67">
        <f>Survey!$AQ122</f>
        <v>0</v>
      </c>
      <c r="BN122" s="67">
        <f>IFERROR((Survey!$AX122-ABS(Survey!$AY122)-ABS(Survey!$BD122))/Survey!$AW122,0)</f>
        <v>0</v>
      </c>
      <c r="BO122" s="67">
        <f>IF(AND($BM122&gt;$BN122-0.2,$BM122&lt;$BN122+0.2,ISBLANK(Survey!$AQ122)=FALSE),0,1)</f>
        <v>1</v>
      </c>
      <c r="BP122" s="165">
        <f>IF(ISBLANK(Survey!$AR122),1,0)</f>
        <v>1</v>
      </c>
      <c r="BQ122" s="16" t="str">
        <f t="shared" si="65"/>
        <v>Pass</v>
      </c>
      <c r="BR122" s="143">
        <f>IF(Survey!$AW122=0, 0,1)</f>
        <v>0</v>
      </c>
      <c r="BS122" s="67">
        <f>IF(AND(Survey!$AS122&gt;=0,Survey!$AS122&lt;=0.2,Survey!$AS122&lt;&gt;""),0,1)</f>
        <v>1</v>
      </c>
      <c r="BT122" s="143">
        <f>IF(ISBLANK(Survey!$AT122),1,0)</f>
        <v>1</v>
      </c>
      <c r="BU122" s="16" t="str">
        <f t="shared" si="66"/>
        <v>Fail</v>
      </c>
      <c r="BV122" s="165">
        <f>Survey!$AU122</f>
        <v>0</v>
      </c>
      <c r="BW122" s="16" t="str">
        <f t="shared" si="67"/>
        <v>Pass</v>
      </c>
      <c r="BX122" s="36">
        <f>Survey!$AV122</f>
        <v>0</v>
      </c>
      <c r="BY122" s="176">
        <f>Survey!$AW122+Survey!$AX122-ABS(Survey!$AY122)+ABS(Survey!$AZ122)-ABS(Survey!$BA122)+ABS(Survey!$BB122)-ABS(Survey!$BC122)-ABS(Survey!$BD122)+Survey!$BE122</f>
        <v>0</v>
      </c>
      <c r="BZ122" s="35">
        <f t="shared" si="68"/>
        <v>0</v>
      </c>
      <c r="CA122" s="17">
        <f t="shared" si="69"/>
        <v>0</v>
      </c>
      <c r="CB122" s="16" t="str">
        <f t="shared" si="70"/>
        <v>Pass</v>
      </c>
      <c r="CC122" s="38" t="b">
        <f>IF(ABS(Survey!$BE122)=0,TRUE,FALSE)</f>
        <v>1</v>
      </c>
      <c r="CD122" s="37" t="b">
        <f>NOT(ISBLANK(Survey!$BF122))</f>
        <v>0</v>
      </c>
      <c r="CE122" t="str">
        <f t="shared" si="71"/>
        <v>Fail</v>
      </c>
      <c r="CF122" s="29">
        <f>Survey!$AV122</f>
        <v>0</v>
      </c>
      <c r="CG122" s="29" cm="1">
        <f t="array" ref="CG122">SUM(SUMIF(Survey!BH122:BO122,{"&gt;0","&lt;0"})*{1,-1})-SUM(SUMIF(Survey!BQ122:BX122,{"&gt;0","&lt;0"})*{1,-1})</f>
        <v>0</v>
      </c>
      <c r="CH122" s="35" t="str">
        <f t="shared" si="72"/>
        <v>No holdings</v>
      </c>
      <c r="CI122">
        <f t="shared" si="73"/>
        <v>0</v>
      </c>
      <c r="CJ122" s="16" t="str">
        <f t="shared" si="74"/>
        <v>Fail</v>
      </c>
      <c r="CK122" s="36">
        <f>Survey!$AV122</f>
        <v>0</v>
      </c>
      <c r="CL122" s="36" cm="1">
        <f t="array" ref="CL122">SUM(SUMIF(Survey!BZ122:CS122,{"&gt;0","&lt;0"})*{1,-1})-SUM(SUMIF(Survey!CU122:DN122,{"&gt;0","&lt;0"})*{1,-1})</f>
        <v>0</v>
      </c>
      <c r="CM122" s="35" t="str">
        <f t="shared" si="75"/>
        <v>No holdings</v>
      </c>
      <c r="CN122" s="17">
        <f t="shared" si="76"/>
        <v>0</v>
      </c>
      <c r="CO122" s="16" t="str">
        <f t="shared" si="77"/>
        <v>Pass</v>
      </c>
      <c r="CP122" s="38" t="b">
        <f>IF(ABS(Survey!$CS122)=0,TRUE,FALSE)</f>
        <v>1</v>
      </c>
      <c r="CQ122" s="37" t="b">
        <f>NOT(ISBLANK(Survey!$CT122))</f>
        <v>0</v>
      </c>
      <c r="CR122" s="16" t="str">
        <f t="shared" si="78"/>
        <v>Pass</v>
      </c>
      <c r="CS122" s="38" t="b">
        <f>IF(ABS(Survey!$DN122)=0,TRUE,FALSE)</f>
        <v>1</v>
      </c>
      <c r="CT122" s="37" t="b">
        <f>NOT(ISBLANK(Survey!$DO122))</f>
        <v>0</v>
      </c>
      <c r="CU122" t="str">
        <f t="shared" si="79"/>
        <v>Pass</v>
      </c>
      <c r="CV122" s="29" cm="1">
        <f t="array" ref="CV122">SUM(SUMIF(Survey!CO122,{"&gt;0","&lt;0"})*{1,-1})+SUM(SUMIF(Survey!DJ122,{"&gt;0","&lt;0"})*{1,-1})</f>
        <v>0</v>
      </c>
      <c r="CW122" s="29">
        <f>SUM(SUMIF(Survey!DQ122:DW122,{"&gt;0","&lt;0"})*{1,-1})+SUM(SUMIF(Survey!DY122:EE122,{"&gt;0","&lt;0"})*{1,-1})</f>
        <v>0</v>
      </c>
      <c r="CX122">
        <f t="shared" si="80"/>
        <v>0</v>
      </c>
      <c r="CY122">
        <f t="shared" si="81"/>
        <v>0</v>
      </c>
      <c r="CZ122" s="16" t="str">
        <f t="shared" si="82"/>
        <v>Pass</v>
      </c>
      <c r="DA122" s="38" t="b">
        <f>IF(ABS(Survey!$DW122)=0,TRUE,FALSE)</f>
        <v>1</v>
      </c>
      <c r="DB122" s="37" t="b">
        <f>NOT(ISBLANK(Survey!DX122))</f>
        <v>0</v>
      </c>
      <c r="DC122" s="16" t="str">
        <f t="shared" si="83"/>
        <v>Pass</v>
      </c>
      <c r="DD122" s="38" t="b">
        <f>IF(ABS(Survey!$EE122)=0,TRUE,FALSE)</f>
        <v>1</v>
      </c>
      <c r="DE122" s="37" t="b">
        <f>NOT(ISBLANK(Survey!$EF122))</f>
        <v>0</v>
      </c>
      <c r="DF122" s="16" t="str">
        <f t="shared" si="84"/>
        <v>Fail</v>
      </c>
      <c r="DG122" s="36">
        <f>SUM(SUMIF(Survey!EL122:EN122,{"&gt;0","&lt;0"})*{1,-1})</f>
        <v>0</v>
      </c>
      <c r="DH122">
        <f t="shared" si="85"/>
        <v>0</v>
      </c>
      <c r="DI122">
        <f t="shared" si="86"/>
        <v>100</v>
      </c>
      <c r="DJ122" s="35" t="b">
        <f>IF(OR(Survey!$M122="ETF",Survey!$M122="ETF, alternative mutual fund",Survey!$M122="Closed-end", Survey!$M122="Split share corp"),TRUE,FALSE)</f>
        <v>0</v>
      </c>
      <c r="DK122" s="16" t="str">
        <f t="shared" si="87"/>
        <v>Fail</v>
      </c>
      <c r="DL122" s="36">
        <f>SUM(SUMIF(Survey!EP122:EV122,{"&gt;0","&lt;0"})*{1,-1})</f>
        <v>0</v>
      </c>
      <c r="DM122">
        <f t="shared" si="88"/>
        <v>0</v>
      </c>
      <c r="DN122" s="17">
        <f t="shared" si="89"/>
        <v>100</v>
      </c>
      <c r="DO122" s="16" t="str">
        <f t="shared" si="90"/>
        <v>Fail</v>
      </c>
      <c r="DP122" s="36">
        <f>SUM(SUMIF(Survey!EX122:FD122,{"&gt;0","&lt;0"})*{1,-1})</f>
        <v>0</v>
      </c>
      <c r="DQ122">
        <f t="shared" si="91"/>
        <v>0</v>
      </c>
      <c r="DR122" s="17">
        <f t="shared" si="92"/>
        <v>100</v>
      </c>
    </row>
    <row r="123" spans="1:122">
      <c r="A123">
        <v>123</v>
      </c>
      <c r="B123" t="str">
        <f t="shared" si="0"/>
        <v>Pass</v>
      </c>
      <c r="C123" t="str">
        <f>IF(COUNTBLANK(Survey!B123:FE123)=$C$2, "Pass", "Fail")</f>
        <v>Pass</v>
      </c>
      <c r="D123" t="str">
        <f t="shared" si="47"/>
        <v>Fail</v>
      </c>
      <c r="E123" t="str">
        <f>IF(OR(ISBLANK(Survey!AJ123),COUNTIF(G123:BB123,"Fail")),"Fail","Pass")</f>
        <v>Fail</v>
      </c>
      <c r="G123" s="16" t="str">
        <f t="shared" si="48"/>
        <v>Fail</v>
      </c>
      <c r="H123" s="177">
        <f>COUNTBLANK(Survey!B123:D123)+COUNTBLANK(Survey!G123)+COUNTBLANK(Survey!I123)+COUNTBLANK(Survey!K123:M123)+COUNTBLANK(Survey!P123)+COUNTBLANK(Survey!S123:U123)+COUNTBLANK(Survey!Y123:AA123)+COUNTBLANK(Survey!AD123:AE123)+COUNTBLANK(Survey!AI123:AI123)</f>
        <v>18</v>
      </c>
      <c r="I123" s="16" t="str">
        <f t="shared" si="49"/>
        <v>Fail</v>
      </c>
      <c r="J123" t="b">
        <f>IF(Survey!E123="No",TRUE,FALSE)</f>
        <v>0</v>
      </c>
      <c r="K123" s="34">
        <f>LEN(Survey!E123)</f>
        <v>0</v>
      </c>
      <c r="L123" s="16" t="str">
        <f t="shared" si="50"/>
        <v>Fail</v>
      </c>
      <c r="M123" t="b">
        <f>IF(Survey!F123="No",TRUE,FALSE)</f>
        <v>0</v>
      </c>
      <c r="N123" s="33">
        <f>LEN(Survey!F123)</f>
        <v>0</v>
      </c>
      <c r="O123" s="16" t="str">
        <f t="shared" si="51"/>
        <v>Pass</v>
      </c>
      <c r="P123" s="34">
        <f>MOD((LEN(Survey!H123)+2),11)</f>
        <v>2</v>
      </c>
      <c r="Q123" s="33" t="str">
        <f>IF(Survey!$L123="Prospectus fund", "Yes", "No")</f>
        <v>No</v>
      </c>
      <c r="R123" s="16" t="str">
        <f t="shared" si="52"/>
        <v>Pass</v>
      </c>
      <c r="S123" s="34">
        <f>MOD((LEN(Survey!J123)+2),11)</f>
        <v>2</v>
      </c>
      <c r="T123" s="35" t="b">
        <f>IF(OR(Survey!$M123="ETF",Survey!$M123="ETF, alternative mutual fund",Survey!$M123="Closed-end", Survey!$M123="Split share corp", Survey!$I123="Yes"),TRUE,FALSE)</f>
        <v>0</v>
      </c>
      <c r="U123" s="16" t="str">
        <f>IFERROR(IF(AND(OR(X123=Y123,Y123 = "Either"),NOT(ISBLANK(Survey!K123))),"Pass","Fail"),"Pass")</f>
        <v>Fail</v>
      </c>
      <c r="V123" s="36" cm="1">
        <f t="array" ref="V123">SUM(SUMIF(Survey!BZ123:CS123,{"&gt;0","&lt;0"})*{1,-1})</f>
        <v>0</v>
      </c>
      <c r="W123" s="38" cm="1">
        <f t="array" ref="W123">SUM(SUMIF(Survey!CC123,{"&gt;0","&lt;0"})*{1,-1})+SUM(SUMIF(Survey!CM123,{"&gt;0","&lt;0"})*{1,-1})</f>
        <v>0</v>
      </c>
      <c r="X123" s="38">
        <f>Survey!K123</f>
        <v>0</v>
      </c>
      <c r="Y123" s="37" t="str">
        <f t="shared" si="53"/>
        <v>Either</v>
      </c>
      <c r="Z123" s="16" t="str">
        <f t="shared" si="54"/>
        <v>Fail</v>
      </c>
      <c r="AA123" s="67" cm="1">
        <f t="array" ref="AA123">SUM(SUMIF(Survey!BZ123:CS123,{"&gt;0","&lt;0"})*{1,-1})+SUM(SUMIF(Survey!CU123:DN123,{"&gt;0","&lt;0"})*{1,-1})</f>
        <v>0</v>
      </c>
      <c r="AB123" s="67">
        <f>IFERROR(AA123/(Survey!$AV123),0)</f>
        <v>0</v>
      </c>
      <c r="AC123" s="128" t="b">
        <f>IF(OR(Survey!$M123="Alternative strategy or hedge",Survey!$M123="Other, illiquid",Survey!$L123="Prospectus fund"),TRUE,FALSE)</f>
        <v>0</v>
      </c>
      <c r="AD123" s="128" t="b">
        <f>NOT(ISBLANK(Survey!$M123))</f>
        <v>0</v>
      </c>
      <c r="AE123" s="16" t="str">
        <f t="shared" si="55"/>
        <v>Pass</v>
      </c>
      <c r="AF123" s="38" t="b">
        <f>NOT(ISNUMBER(SEARCH("Other",Survey!$P123)))</f>
        <v>1</v>
      </c>
      <c r="AG123" s="37" t="b">
        <f>NOT(ISBLANK(Survey!$Q123))</f>
        <v>0</v>
      </c>
      <c r="AH123" s="16" t="str">
        <f t="shared" si="56"/>
        <v>Pass</v>
      </c>
      <c r="AI123" s="143">
        <f>COUNTBLANK(Survey!$W123)</f>
        <v>1</v>
      </c>
      <c r="AJ123" s="67">
        <f>IF(AND(Survey!L123&lt;&gt;"Exempt fund",OR(Survey!$M123="ETF",Survey!$M123="ETF, alternative mutual fund",Survey!$M123="Mutual fund",Survey!$M123="Alternative mutual fund",Survey!$M123="Money market")),1,0)</f>
        <v>0</v>
      </c>
      <c r="AK123" s="16" t="str">
        <f t="shared" si="57"/>
        <v>Pass</v>
      </c>
      <c r="AL123" s="38" t="b">
        <f>NOT(ISNUMBER(SEARCH("Yes",Survey!$AA123)))</f>
        <v>1</v>
      </c>
      <c r="AM123" s="37" t="b">
        <f>IF(COUNTBLANK(Survey!$AB123:$AC123)=0,TRUE, FALSE)</f>
        <v>0</v>
      </c>
      <c r="AN123" s="16" t="str">
        <f t="shared" si="58"/>
        <v>Pass</v>
      </c>
      <c r="AO123" s="38" t="b">
        <f>NOT(ISNUMBER(SEARCH("Yes",Survey!$AD123)))</f>
        <v>1</v>
      </c>
      <c r="AP123" s="37" t="b">
        <f>NOT(ISBLANK(Survey!$AF123))</f>
        <v>0</v>
      </c>
      <c r="AQ123" s="16" t="str">
        <f t="shared" si="59"/>
        <v>Pass</v>
      </c>
      <c r="AR123" s="38" t="b">
        <f>NOT(OR(ISNUMBER(SEARCH("Other",Survey!$AF123)),ISNUMBER(SEARCH("Multiple",Survey!$AF123))))</f>
        <v>1</v>
      </c>
      <c r="AS123" s="37" t="b">
        <f>NOT(ISBLANK(Survey!$AG123))</f>
        <v>0</v>
      </c>
      <c r="AT123" s="16" t="str">
        <f t="shared" si="60"/>
        <v>Fail</v>
      </c>
      <c r="AU123" s="143">
        <f>IF(ABS(Survey!$AV123)&gt;0, 1,0)</f>
        <v>0</v>
      </c>
      <c r="AV123" s="143">
        <f>IF(COUNTBLANK(Survey!$AJ123)=0,1,0)</f>
        <v>0</v>
      </c>
      <c r="AW123" s="16" t="str">
        <f t="shared" si="61"/>
        <v>Pass</v>
      </c>
      <c r="AX123" s="143">
        <f>IF(ISBLANK(Survey!$AJ123),0,1)</f>
        <v>0</v>
      </c>
      <c r="AY123" s="165">
        <f>COUNTBLANK(Survey!$AK123)</f>
        <v>1</v>
      </c>
      <c r="AZ123" s="16" t="str">
        <f t="shared" si="62"/>
        <v>Pass</v>
      </c>
      <c r="BA123" s="143">
        <f>IF(OR(Survey!$AK123="Closed",ISBLANK(Survey!$AK123)),0,1)</f>
        <v>0</v>
      </c>
      <c r="BB123" s="165">
        <f>IF(ISBLANK(Survey!$AL123),1,0)</f>
        <v>1</v>
      </c>
      <c r="BC123" s="147" t="str" cm="1">
        <f t="array" ref="BC123">IF(OR(IF(OR($BE123+$BF123 = 2, $BG123=1), FALSE, TRUE), AND($BD123:$BD123 = 0)),"Pass","Fail")</f>
        <v>Pass</v>
      </c>
      <c r="BD123" s="143">
        <f>COUNTBLANK(Survey!$AM123:$AO123)</f>
        <v>3</v>
      </c>
      <c r="BE123" s="143">
        <f>IF(Survey!$I123="Yes",1,0)</f>
        <v>0</v>
      </c>
      <c r="BF123" s="143">
        <f>IF(OR(Survey!$M123="Mutual fund",Survey!$M123="Alternative mutual fund",Survey!$M123="Money market"),1,0)</f>
        <v>0</v>
      </c>
      <c r="BG123" s="148">
        <f>IF(OR(Survey!$M123="ETF",Survey!$M123="ETF, alternative mutual fund"),1,0)</f>
        <v>0</v>
      </c>
      <c r="BH123" s="16" t="str">
        <f t="shared" si="63"/>
        <v>Pass</v>
      </c>
      <c r="BI123" s="38" t="b">
        <f>OR(ISNUMBER(SEARCH("Yes",Survey!$AO123)),ISBLANK(Survey!$AO123))</f>
        <v>1</v>
      </c>
      <c r="BJ123" s="67" t="b">
        <f>NOT(ISBLANK(Survey!$AP123))</f>
        <v>0</v>
      </c>
      <c r="BK123" s="16" t="str">
        <f t="shared" si="64"/>
        <v>Pass</v>
      </c>
      <c r="BL123" s="143">
        <f>IF(Survey!$AW123=0, 0,1)</f>
        <v>0</v>
      </c>
      <c r="BM123" s="67">
        <f>Survey!$AQ123</f>
        <v>0</v>
      </c>
      <c r="BN123" s="67">
        <f>IFERROR((Survey!$AX123-ABS(Survey!$AY123)-ABS(Survey!$BD123))/Survey!$AW123,0)</f>
        <v>0</v>
      </c>
      <c r="BO123" s="67">
        <f>IF(AND($BM123&gt;$BN123-0.2,$BM123&lt;$BN123+0.2,ISBLANK(Survey!$AQ123)=FALSE),0,1)</f>
        <v>1</v>
      </c>
      <c r="BP123" s="165">
        <f>IF(ISBLANK(Survey!$AR123),1,0)</f>
        <v>1</v>
      </c>
      <c r="BQ123" s="16" t="str">
        <f t="shared" si="65"/>
        <v>Pass</v>
      </c>
      <c r="BR123" s="143">
        <f>IF(Survey!$AW123=0, 0,1)</f>
        <v>0</v>
      </c>
      <c r="BS123" s="67">
        <f>IF(AND(Survey!$AS123&gt;=0,Survey!$AS123&lt;=0.2,Survey!$AS123&lt;&gt;""),0,1)</f>
        <v>1</v>
      </c>
      <c r="BT123" s="143">
        <f>IF(ISBLANK(Survey!$AT123),1,0)</f>
        <v>1</v>
      </c>
      <c r="BU123" s="16" t="str">
        <f t="shared" si="66"/>
        <v>Fail</v>
      </c>
      <c r="BV123" s="165">
        <f>Survey!$AU123</f>
        <v>0</v>
      </c>
      <c r="BW123" s="16" t="str">
        <f t="shared" si="67"/>
        <v>Pass</v>
      </c>
      <c r="BX123" s="36">
        <f>Survey!$AV123</f>
        <v>0</v>
      </c>
      <c r="BY123" s="176">
        <f>Survey!$AW123+Survey!$AX123-ABS(Survey!$AY123)+ABS(Survey!$AZ123)-ABS(Survey!$BA123)+ABS(Survey!$BB123)-ABS(Survey!$BC123)-ABS(Survey!$BD123)+Survey!$BE123</f>
        <v>0</v>
      </c>
      <c r="BZ123" s="35">
        <f t="shared" si="68"/>
        <v>0</v>
      </c>
      <c r="CA123" s="17">
        <f t="shared" si="69"/>
        <v>0</v>
      </c>
      <c r="CB123" s="16" t="str">
        <f t="shared" si="70"/>
        <v>Pass</v>
      </c>
      <c r="CC123" s="38" t="b">
        <f>IF(ABS(Survey!$BE123)=0,TRUE,FALSE)</f>
        <v>1</v>
      </c>
      <c r="CD123" s="37" t="b">
        <f>NOT(ISBLANK(Survey!$BF123))</f>
        <v>0</v>
      </c>
      <c r="CE123" t="str">
        <f t="shared" si="71"/>
        <v>Fail</v>
      </c>
      <c r="CF123" s="29">
        <f>Survey!$AV123</f>
        <v>0</v>
      </c>
      <c r="CG123" s="29" cm="1">
        <f t="array" ref="CG123">SUM(SUMIF(Survey!BH123:BO123,{"&gt;0","&lt;0"})*{1,-1})-SUM(SUMIF(Survey!BQ123:BX123,{"&gt;0","&lt;0"})*{1,-1})</f>
        <v>0</v>
      </c>
      <c r="CH123" s="35" t="str">
        <f t="shared" si="72"/>
        <v>No holdings</v>
      </c>
      <c r="CI123">
        <f t="shared" si="73"/>
        <v>0</v>
      </c>
      <c r="CJ123" s="16" t="str">
        <f t="shared" si="74"/>
        <v>Fail</v>
      </c>
      <c r="CK123" s="36">
        <f>Survey!$AV123</f>
        <v>0</v>
      </c>
      <c r="CL123" s="36" cm="1">
        <f t="array" ref="CL123">SUM(SUMIF(Survey!BZ123:CS123,{"&gt;0","&lt;0"})*{1,-1})-SUM(SUMIF(Survey!CU123:DN123,{"&gt;0","&lt;0"})*{1,-1})</f>
        <v>0</v>
      </c>
      <c r="CM123" s="35" t="str">
        <f t="shared" si="75"/>
        <v>No holdings</v>
      </c>
      <c r="CN123" s="17">
        <f t="shared" si="76"/>
        <v>0</v>
      </c>
      <c r="CO123" s="16" t="str">
        <f t="shared" si="77"/>
        <v>Pass</v>
      </c>
      <c r="CP123" s="38" t="b">
        <f>IF(ABS(Survey!$CS123)=0,TRUE,FALSE)</f>
        <v>1</v>
      </c>
      <c r="CQ123" s="37" t="b">
        <f>NOT(ISBLANK(Survey!$CT123))</f>
        <v>0</v>
      </c>
      <c r="CR123" s="16" t="str">
        <f t="shared" si="78"/>
        <v>Pass</v>
      </c>
      <c r="CS123" s="38" t="b">
        <f>IF(ABS(Survey!$DN123)=0,TRUE,FALSE)</f>
        <v>1</v>
      </c>
      <c r="CT123" s="37" t="b">
        <f>NOT(ISBLANK(Survey!$DO123))</f>
        <v>0</v>
      </c>
      <c r="CU123" t="str">
        <f t="shared" si="79"/>
        <v>Pass</v>
      </c>
      <c r="CV123" s="29" cm="1">
        <f t="array" ref="CV123">SUM(SUMIF(Survey!CO123,{"&gt;0","&lt;0"})*{1,-1})+SUM(SUMIF(Survey!DJ123,{"&gt;0","&lt;0"})*{1,-1})</f>
        <v>0</v>
      </c>
      <c r="CW123" s="29">
        <f>SUM(SUMIF(Survey!DQ123:DW123,{"&gt;0","&lt;0"})*{1,-1})+SUM(SUMIF(Survey!DY123:EE123,{"&gt;0","&lt;0"})*{1,-1})</f>
        <v>0</v>
      </c>
      <c r="CX123">
        <f t="shared" si="80"/>
        <v>0</v>
      </c>
      <c r="CY123">
        <f t="shared" si="81"/>
        <v>0</v>
      </c>
      <c r="CZ123" s="16" t="str">
        <f t="shared" si="82"/>
        <v>Pass</v>
      </c>
      <c r="DA123" s="38" t="b">
        <f>IF(ABS(Survey!$DW123)=0,TRUE,FALSE)</f>
        <v>1</v>
      </c>
      <c r="DB123" s="37" t="b">
        <f>NOT(ISBLANK(Survey!DX123))</f>
        <v>0</v>
      </c>
      <c r="DC123" s="16" t="str">
        <f t="shared" si="83"/>
        <v>Pass</v>
      </c>
      <c r="DD123" s="38" t="b">
        <f>IF(ABS(Survey!$EE123)=0,TRUE,FALSE)</f>
        <v>1</v>
      </c>
      <c r="DE123" s="37" t="b">
        <f>NOT(ISBLANK(Survey!$EF123))</f>
        <v>0</v>
      </c>
      <c r="DF123" s="16" t="str">
        <f t="shared" si="84"/>
        <v>Fail</v>
      </c>
      <c r="DG123" s="36">
        <f>SUM(SUMIF(Survey!EL123:EN123,{"&gt;0","&lt;0"})*{1,-1})</f>
        <v>0</v>
      </c>
      <c r="DH123">
        <f t="shared" si="85"/>
        <v>0</v>
      </c>
      <c r="DI123">
        <f t="shared" si="86"/>
        <v>100</v>
      </c>
      <c r="DJ123" s="35" t="b">
        <f>IF(OR(Survey!$M123="ETF",Survey!$M123="ETF, alternative mutual fund",Survey!$M123="Closed-end", Survey!$M123="Split share corp"),TRUE,FALSE)</f>
        <v>0</v>
      </c>
      <c r="DK123" s="16" t="str">
        <f t="shared" si="87"/>
        <v>Fail</v>
      </c>
      <c r="DL123" s="36">
        <f>SUM(SUMIF(Survey!EP123:EV123,{"&gt;0","&lt;0"})*{1,-1})</f>
        <v>0</v>
      </c>
      <c r="DM123">
        <f t="shared" si="88"/>
        <v>0</v>
      </c>
      <c r="DN123" s="17">
        <f t="shared" si="89"/>
        <v>100</v>
      </c>
      <c r="DO123" s="16" t="str">
        <f t="shared" si="90"/>
        <v>Fail</v>
      </c>
      <c r="DP123" s="36">
        <f>SUM(SUMIF(Survey!EX123:FD123,{"&gt;0","&lt;0"})*{1,-1})</f>
        <v>0</v>
      </c>
      <c r="DQ123">
        <f t="shared" si="91"/>
        <v>0</v>
      </c>
      <c r="DR123" s="17">
        <f t="shared" si="92"/>
        <v>100</v>
      </c>
    </row>
    <row r="124" spans="1:122">
      <c r="A124">
        <v>124</v>
      </c>
      <c r="B124" t="str">
        <f t="shared" si="0"/>
        <v>Pass</v>
      </c>
      <c r="C124" t="str">
        <f>IF(COUNTBLANK(Survey!B124:FE124)=$C$2, "Pass", "Fail")</f>
        <v>Pass</v>
      </c>
      <c r="D124" t="str">
        <f t="shared" si="47"/>
        <v>Fail</v>
      </c>
      <c r="E124" t="str">
        <f>IF(OR(ISBLANK(Survey!AJ124),COUNTIF(G124:BB124,"Fail")),"Fail","Pass")</f>
        <v>Fail</v>
      </c>
      <c r="G124" s="16" t="str">
        <f t="shared" si="48"/>
        <v>Fail</v>
      </c>
      <c r="H124" s="177">
        <f>COUNTBLANK(Survey!B124:D124)+COUNTBLANK(Survey!G124)+COUNTBLANK(Survey!I124)+COUNTBLANK(Survey!K124:M124)+COUNTBLANK(Survey!P124)+COUNTBLANK(Survey!S124:U124)+COUNTBLANK(Survey!Y124:AA124)+COUNTBLANK(Survey!AD124:AE124)+COUNTBLANK(Survey!AI124:AI124)</f>
        <v>18</v>
      </c>
      <c r="I124" s="16" t="str">
        <f t="shared" si="49"/>
        <v>Fail</v>
      </c>
      <c r="J124" t="b">
        <f>IF(Survey!E124="No",TRUE,FALSE)</f>
        <v>0</v>
      </c>
      <c r="K124" s="34">
        <f>LEN(Survey!E124)</f>
        <v>0</v>
      </c>
      <c r="L124" s="16" t="str">
        <f t="shared" si="50"/>
        <v>Fail</v>
      </c>
      <c r="M124" t="b">
        <f>IF(Survey!F124="No",TRUE,FALSE)</f>
        <v>0</v>
      </c>
      <c r="N124" s="33">
        <f>LEN(Survey!F124)</f>
        <v>0</v>
      </c>
      <c r="O124" s="16" t="str">
        <f t="shared" si="51"/>
        <v>Pass</v>
      </c>
      <c r="P124" s="34">
        <f>MOD((LEN(Survey!H124)+2),11)</f>
        <v>2</v>
      </c>
      <c r="Q124" s="33" t="str">
        <f>IF(Survey!$L124="Prospectus fund", "Yes", "No")</f>
        <v>No</v>
      </c>
      <c r="R124" s="16" t="str">
        <f t="shared" si="52"/>
        <v>Pass</v>
      </c>
      <c r="S124" s="34">
        <f>MOD((LEN(Survey!J124)+2),11)</f>
        <v>2</v>
      </c>
      <c r="T124" s="35" t="b">
        <f>IF(OR(Survey!$M124="ETF",Survey!$M124="ETF, alternative mutual fund",Survey!$M124="Closed-end", Survey!$M124="Split share corp", Survey!$I124="Yes"),TRUE,FALSE)</f>
        <v>0</v>
      </c>
      <c r="U124" s="16" t="str">
        <f>IFERROR(IF(AND(OR(X124=Y124,Y124 = "Either"),NOT(ISBLANK(Survey!K124))),"Pass","Fail"),"Pass")</f>
        <v>Fail</v>
      </c>
      <c r="V124" s="36" cm="1">
        <f t="array" ref="V124">SUM(SUMIF(Survey!BZ124:CS124,{"&gt;0","&lt;0"})*{1,-1})</f>
        <v>0</v>
      </c>
      <c r="W124" s="38" cm="1">
        <f t="array" ref="W124">SUM(SUMIF(Survey!CC124,{"&gt;0","&lt;0"})*{1,-1})+SUM(SUMIF(Survey!CM124,{"&gt;0","&lt;0"})*{1,-1})</f>
        <v>0</v>
      </c>
      <c r="X124" s="38">
        <f>Survey!K124</f>
        <v>0</v>
      </c>
      <c r="Y124" s="37" t="str">
        <f t="shared" si="53"/>
        <v>Either</v>
      </c>
      <c r="Z124" s="16" t="str">
        <f t="shared" si="54"/>
        <v>Fail</v>
      </c>
      <c r="AA124" s="67" cm="1">
        <f t="array" ref="AA124">SUM(SUMIF(Survey!BZ124:CS124,{"&gt;0","&lt;0"})*{1,-1})+SUM(SUMIF(Survey!CU124:DN124,{"&gt;0","&lt;0"})*{1,-1})</f>
        <v>0</v>
      </c>
      <c r="AB124" s="67">
        <f>IFERROR(AA124/(Survey!$AV124),0)</f>
        <v>0</v>
      </c>
      <c r="AC124" s="128" t="b">
        <f>IF(OR(Survey!$M124="Alternative strategy or hedge",Survey!$M124="Other, illiquid",Survey!$L124="Prospectus fund"),TRUE,FALSE)</f>
        <v>0</v>
      </c>
      <c r="AD124" s="128" t="b">
        <f>NOT(ISBLANK(Survey!$M124))</f>
        <v>0</v>
      </c>
      <c r="AE124" s="16" t="str">
        <f t="shared" si="55"/>
        <v>Pass</v>
      </c>
      <c r="AF124" s="38" t="b">
        <f>NOT(ISNUMBER(SEARCH("Other",Survey!$P124)))</f>
        <v>1</v>
      </c>
      <c r="AG124" s="37" t="b">
        <f>NOT(ISBLANK(Survey!$Q124))</f>
        <v>0</v>
      </c>
      <c r="AH124" s="16" t="str">
        <f t="shared" si="56"/>
        <v>Pass</v>
      </c>
      <c r="AI124" s="143">
        <f>COUNTBLANK(Survey!$W124)</f>
        <v>1</v>
      </c>
      <c r="AJ124" s="67">
        <f>IF(AND(Survey!L124&lt;&gt;"Exempt fund",OR(Survey!$M124="ETF",Survey!$M124="ETF, alternative mutual fund",Survey!$M124="Mutual fund",Survey!$M124="Alternative mutual fund",Survey!$M124="Money market")),1,0)</f>
        <v>0</v>
      </c>
      <c r="AK124" s="16" t="str">
        <f t="shared" si="57"/>
        <v>Pass</v>
      </c>
      <c r="AL124" s="38" t="b">
        <f>NOT(ISNUMBER(SEARCH("Yes",Survey!$AA124)))</f>
        <v>1</v>
      </c>
      <c r="AM124" s="37" t="b">
        <f>IF(COUNTBLANK(Survey!$AB124:$AC124)=0,TRUE, FALSE)</f>
        <v>0</v>
      </c>
      <c r="AN124" s="16" t="str">
        <f t="shared" si="58"/>
        <v>Pass</v>
      </c>
      <c r="AO124" s="38" t="b">
        <f>NOT(ISNUMBER(SEARCH("Yes",Survey!$AD124)))</f>
        <v>1</v>
      </c>
      <c r="AP124" s="37" t="b">
        <f>NOT(ISBLANK(Survey!$AF124))</f>
        <v>0</v>
      </c>
      <c r="AQ124" s="16" t="str">
        <f t="shared" si="59"/>
        <v>Pass</v>
      </c>
      <c r="AR124" s="38" t="b">
        <f>NOT(OR(ISNUMBER(SEARCH("Other",Survey!$AF124)),ISNUMBER(SEARCH("Multiple",Survey!$AF124))))</f>
        <v>1</v>
      </c>
      <c r="AS124" s="37" t="b">
        <f>NOT(ISBLANK(Survey!$AG124))</f>
        <v>0</v>
      </c>
      <c r="AT124" s="16" t="str">
        <f t="shared" si="60"/>
        <v>Fail</v>
      </c>
      <c r="AU124" s="143">
        <f>IF(ABS(Survey!$AV124)&gt;0, 1,0)</f>
        <v>0</v>
      </c>
      <c r="AV124" s="143">
        <f>IF(COUNTBLANK(Survey!$AJ124)=0,1,0)</f>
        <v>0</v>
      </c>
      <c r="AW124" s="16" t="str">
        <f t="shared" si="61"/>
        <v>Pass</v>
      </c>
      <c r="AX124" s="143">
        <f>IF(ISBLANK(Survey!$AJ124),0,1)</f>
        <v>0</v>
      </c>
      <c r="AY124" s="165">
        <f>COUNTBLANK(Survey!$AK124)</f>
        <v>1</v>
      </c>
      <c r="AZ124" s="16" t="str">
        <f t="shared" si="62"/>
        <v>Pass</v>
      </c>
      <c r="BA124" s="143">
        <f>IF(OR(Survey!$AK124="Closed",ISBLANK(Survey!$AK124)),0,1)</f>
        <v>0</v>
      </c>
      <c r="BB124" s="165">
        <f>IF(ISBLANK(Survey!$AL124),1,0)</f>
        <v>1</v>
      </c>
      <c r="BC124" s="147" t="str" cm="1">
        <f t="array" ref="BC124">IF(OR(IF(OR($BE124+$BF124 = 2, $BG124=1), FALSE, TRUE), AND($BD124:$BD124 = 0)),"Pass","Fail")</f>
        <v>Pass</v>
      </c>
      <c r="BD124" s="143">
        <f>COUNTBLANK(Survey!$AM124:$AO124)</f>
        <v>3</v>
      </c>
      <c r="BE124" s="143">
        <f>IF(Survey!$I124="Yes",1,0)</f>
        <v>0</v>
      </c>
      <c r="BF124" s="143">
        <f>IF(OR(Survey!$M124="Mutual fund",Survey!$M124="Alternative mutual fund",Survey!$M124="Money market"),1,0)</f>
        <v>0</v>
      </c>
      <c r="BG124" s="148">
        <f>IF(OR(Survey!$M124="ETF",Survey!$M124="ETF, alternative mutual fund"),1,0)</f>
        <v>0</v>
      </c>
      <c r="BH124" s="16" t="str">
        <f t="shared" si="63"/>
        <v>Pass</v>
      </c>
      <c r="BI124" s="38" t="b">
        <f>OR(ISNUMBER(SEARCH("Yes",Survey!$AO124)),ISBLANK(Survey!$AO124))</f>
        <v>1</v>
      </c>
      <c r="BJ124" s="67" t="b">
        <f>NOT(ISBLANK(Survey!$AP124))</f>
        <v>0</v>
      </c>
      <c r="BK124" s="16" t="str">
        <f t="shared" si="64"/>
        <v>Pass</v>
      </c>
      <c r="BL124" s="143">
        <f>IF(Survey!$AW124=0, 0,1)</f>
        <v>0</v>
      </c>
      <c r="BM124" s="67">
        <f>Survey!$AQ124</f>
        <v>0</v>
      </c>
      <c r="BN124" s="67">
        <f>IFERROR((Survey!$AX124-ABS(Survey!$AY124)-ABS(Survey!$BD124))/Survey!$AW124,0)</f>
        <v>0</v>
      </c>
      <c r="BO124" s="67">
        <f>IF(AND($BM124&gt;$BN124-0.2,$BM124&lt;$BN124+0.2,ISBLANK(Survey!$AQ124)=FALSE),0,1)</f>
        <v>1</v>
      </c>
      <c r="BP124" s="165">
        <f>IF(ISBLANK(Survey!$AR124),1,0)</f>
        <v>1</v>
      </c>
      <c r="BQ124" s="16" t="str">
        <f t="shared" si="65"/>
        <v>Pass</v>
      </c>
      <c r="BR124" s="143">
        <f>IF(Survey!$AW124=0, 0,1)</f>
        <v>0</v>
      </c>
      <c r="BS124" s="67">
        <f>IF(AND(Survey!$AS124&gt;=0,Survey!$AS124&lt;=0.2,Survey!$AS124&lt;&gt;""),0,1)</f>
        <v>1</v>
      </c>
      <c r="BT124" s="143">
        <f>IF(ISBLANK(Survey!$AT124),1,0)</f>
        <v>1</v>
      </c>
      <c r="BU124" s="16" t="str">
        <f t="shared" si="66"/>
        <v>Fail</v>
      </c>
      <c r="BV124" s="165">
        <f>Survey!$AU124</f>
        <v>0</v>
      </c>
      <c r="BW124" s="16" t="str">
        <f t="shared" si="67"/>
        <v>Pass</v>
      </c>
      <c r="BX124" s="36">
        <f>Survey!$AV124</f>
        <v>0</v>
      </c>
      <c r="BY124" s="176">
        <f>Survey!$AW124+Survey!$AX124-ABS(Survey!$AY124)+ABS(Survey!$AZ124)-ABS(Survey!$BA124)+ABS(Survey!$BB124)-ABS(Survey!$BC124)-ABS(Survey!$BD124)+Survey!$BE124</f>
        <v>0</v>
      </c>
      <c r="BZ124" s="35">
        <f t="shared" si="68"/>
        <v>0</v>
      </c>
      <c r="CA124" s="17">
        <f t="shared" si="69"/>
        <v>0</v>
      </c>
      <c r="CB124" s="16" t="str">
        <f t="shared" si="70"/>
        <v>Pass</v>
      </c>
      <c r="CC124" s="38" t="b">
        <f>IF(ABS(Survey!$BE124)=0,TRUE,FALSE)</f>
        <v>1</v>
      </c>
      <c r="CD124" s="37" t="b">
        <f>NOT(ISBLANK(Survey!$BF124))</f>
        <v>0</v>
      </c>
      <c r="CE124" t="str">
        <f t="shared" si="71"/>
        <v>Fail</v>
      </c>
      <c r="CF124" s="29">
        <f>Survey!$AV124</f>
        <v>0</v>
      </c>
      <c r="CG124" s="29" cm="1">
        <f t="array" ref="CG124">SUM(SUMIF(Survey!BH124:BO124,{"&gt;0","&lt;0"})*{1,-1})-SUM(SUMIF(Survey!BQ124:BX124,{"&gt;0","&lt;0"})*{1,-1})</f>
        <v>0</v>
      </c>
      <c r="CH124" s="35" t="str">
        <f t="shared" si="72"/>
        <v>No holdings</v>
      </c>
      <c r="CI124">
        <f t="shared" si="73"/>
        <v>0</v>
      </c>
      <c r="CJ124" s="16" t="str">
        <f t="shared" si="74"/>
        <v>Fail</v>
      </c>
      <c r="CK124" s="36">
        <f>Survey!$AV124</f>
        <v>0</v>
      </c>
      <c r="CL124" s="36" cm="1">
        <f t="array" ref="CL124">SUM(SUMIF(Survey!BZ124:CS124,{"&gt;0","&lt;0"})*{1,-1})-SUM(SUMIF(Survey!CU124:DN124,{"&gt;0","&lt;0"})*{1,-1})</f>
        <v>0</v>
      </c>
      <c r="CM124" s="35" t="str">
        <f t="shared" si="75"/>
        <v>No holdings</v>
      </c>
      <c r="CN124" s="17">
        <f t="shared" si="76"/>
        <v>0</v>
      </c>
      <c r="CO124" s="16" t="str">
        <f t="shared" si="77"/>
        <v>Pass</v>
      </c>
      <c r="CP124" s="38" t="b">
        <f>IF(ABS(Survey!$CS124)=0,TRUE,FALSE)</f>
        <v>1</v>
      </c>
      <c r="CQ124" s="37" t="b">
        <f>NOT(ISBLANK(Survey!$CT124))</f>
        <v>0</v>
      </c>
      <c r="CR124" s="16" t="str">
        <f t="shared" si="78"/>
        <v>Pass</v>
      </c>
      <c r="CS124" s="38" t="b">
        <f>IF(ABS(Survey!$DN124)=0,TRUE,FALSE)</f>
        <v>1</v>
      </c>
      <c r="CT124" s="37" t="b">
        <f>NOT(ISBLANK(Survey!$DO124))</f>
        <v>0</v>
      </c>
      <c r="CU124" t="str">
        <f t="shared" si="79"/>
        <v>Pass</v>
      </c>
      <c r="CV124" s="29" cm="1">
        <f t="array" ref="CV124">SUM(SUMIF(Survey!CO124,{"&gt;0","&lt;0"})*{1,-1})+SUM(SUMIF(Survey!DJ124,{"&gt;0","&lt;0"})*{1,-1})</f>
        <v>0</v>
      </c>
      <c r="CW124" s="29">
        <f>SUM(SUMIF(Survey!DQ124:DW124,{"&gt;0","&lt;0"})*{1,-1})+SUM(SUMIF(Survey!DY124:EE124,{"&gt;0","&lt;0"})*{1,-1})</f>
        <v>0</v>
      </c>
      <c r="CX124">
        <f t="shared" si="80"/>
        <v>0</v>
      </c>
      <c r="CY124">
        <f t="shared" si="81"/>
        <v>0</v>
      </c>
      <c r="CZ124" s="16" t="str">
        <f t="shared" si="82"/>
        <v>Pass</v>
      </c>
      <c r="DA124" s="38" t="b">
        <f>IF(ABS(Survey!$DW124)=0,TRUE,FALSE)</f>
        <v>1</v>
      </c>
      <c r="DB124" s="37" t="b">
        <f>NOT(ISBLANK(Survey!DX124))</f>
        <v>0</v>
      </c>
      <c r="DC124" s="16" t="str">
        <f t="shared" si="83"/>
        <v>Pass</v>
      </c>
      <c r="DD124" s="38" t="b">
        <f>IF(ABS(Survey!$EE124)=0,TRUE,FALSE)</f>
        <v>1</v>
      </c>
      <c r="DE124" s="37" t="b">
        <f>NOT(ISBLANK(Survey!$EF124))</f>
        <v>0</v>
      </c>
      <c r="DF124" s="16" t="str">
        <f t="shared" si="84"/>
        <v>Fail</v>
      </c>
      <c r="DG124" s="36">
        <f>SUM(SUMIF(Survey!EL124:EN124,{"&gt;0","&lt;0"})*{1,-1})</f>
        <v>0</v>
      </c>
      <c r="DH124">
        <f t="shared" si="85"/>
        <v>0</v>
      </c>
      <c r="DI124">
        <f t="shared" si="86"/>
        <v>100</v>
      </c>
      <c r="DJ124" s="35" t="b">
        <f>IF(OR(Survey!$M124="ETF",Survey!$M124="ETF, alternative mutual fund",Survey!$M124="Closed-end", Survey!$M124="Split share corp"),TRUE,FALSE)</f>
        <v>0</v>
      </c>
      <c r="DK124" s="16" t="str">
        <f t="shared" si="87"/>
        <v>Fail</v>
      </c>
      <c r="DL124" s="36">
        <f>SUM(SUMIF(Survey!EP124:EV124,{"&gt;0","&lt;0"})*{1,-1})</f>
        <v>0</v>
      </c>
      <c r="DM124">
        <f t="shared" si="88"/>
        <v>0</v>
      </c>
      <c r="DN124" s="17">
        <f t="shared" si="89"/>
        <v>100</v>
      </c>
      <c r="DO124" s="16" t="str">
        <f t="shared" si="90"/>
        <v>Fail</v>
      </c>
      <c r="DP124" s="36">
        <f>SUM(SUMIF(Survey!EX124:FD124,{"&gt;0","&lt;0"})*{1,-1})</f>
        <v>0</v>
      </c>
      <c r="DQ124">
        <f t="shared" si="91"/>
        <v>0</v>
      </c>
      <c r="DR124" s="17">
        <f t="shared" si="92"/>
        <v>100</v>
      </c>
    </row>
    <row r="125" spans="1:122">
      <c r="A125">
        <v>125</v>
      </c>
      <c r="B125" t="str">
        <f t="shared" si="0"/>
        <v>Pass</v>
      </c>
      <c r="C125" t="str">
        <f>IF(COUNTBLANK(Survey!B125:FE125)=$C$2, "Pass", "Fail")</f>
        <v>Pass</v>
      </c>
      <c r="D125" t="str">
        <f t="shared" si="47"/>
        <v>Fail</v>
      </c>
      <c r="E125" t="str">
        <f>IF(OR(ISBLANK(Survey!AJ125),COUNTIF(G125:BB125,"Fail")),"Fail","Pass")</f>
        <v>Fail</v>
      </c>
      <c r="G125" s="16" t="str">
        <f t="shared" si="48"/>
        <v>Fail</v>
      </c>
      <c r="H125" s="177">
        <f>COUNTBLANK(Survey!B125:D125)+COUNTBLANK(Survey!G125)+COUNTBLANK(Survey!I125)+COUNTBLANK(Survey!K125:M125)+COUNTBLANK(Survey!P125)+COUNTBLANK(Survey!S125:U125)+COUNTBLANK(Survey!Y125:AA125)+COUNTBLANK(Survey!AD125:AE125)+COUNTBLANK(Survey!AI125:AI125)</f>
        <v>18</v>
      </c>
      <c r="I125" s="16" t="str">
        <f t="shared" si="49"/>
        <v>Fail</v>
      </c>
      <c r="J125" t="b">
        <f>IF(Survey!E125="No",TRUE,FALSE)</f>
        <v>0</v>
      </c>
      <c r="K125" s="34">
        <f>LEN(Survey!E125)</f>
        <v>0</v>
      </c>
      <c r="L125" s="16" t="str">
        <f t="shared" si="50"/>
        <v>Fail</v>
      </c>
      <c r="M125" t="b">
        <f>IF(Survey!F125="No",TRUE,FALSE)</f>
        <v>0</v>
      </c>
      <c r="N125" s="33">
        <f>LEN(Survey!F125)</f>
        <v>0</v>
      </c>
      <c r="O125" s="16" t="str">
        <f t="shared" si="51"/>
        <v>Pass</v>
      </c>
      <c r="P125" s="34">
        <f>MOD((LEN(Survey!H125)+2),11)</f>
        <v>2</v>
      </c>
      <c r="Q125" s="33" t="str">
        <f>IF(Survey!$L125="Prospectus fund", "Yes", "No")</f>
        <v>No</v>
      </c>
      <c r="R125" s="16" t="str">
        <f t="shared" si="52"/>
        <v>Pass</v>
      </c>
      <c r="S125" s="34">
        <f>MOD((LEN(Survey!J125)+2),11)</f>
        <v>2</v>
      </c>
      <c r="T125" s="35" t="b">
        <f>IF(OR(Survey!$M125="ETF",Survey!$M125="ETF, alternative mutual fund",Survey!$M125="Closed-end", Survey!$M125="Split share corp", Survey!$I125="Yes"),TRUE,FALSE)</f>
        <v>0</v>
      </c>
      <c r="U125" s="16" t="str">
        <f>IFERROR(IF(AND(OR(X125=Y125,Y125 = "Either"),NOT(ISBLANK(Survey!K125))),"Pass","Fail"),"Pass")</f>
        <v>Fail</v>
      </c>
      <c r="V125" s="36" cm="1">
        <f t="array" ref="V125">SUM(SUMIF(Survey!BZ125:CS125,{"&gt;0","&lt;0"})*{1,-1})</f>
        <v>0</v>
      </c>
      <c r="W125" s="38" cm="1">
        <f t="array" ref="W125">SUM(SUMIF(Survey!CC125,{"&gt;0","&lt;0"})*{1,-1})+SUM(SUMIF(Survey!CM125,{"&gt;0","&lt;0"})*{1,-1})</f>
        <v>0</v>
      </c>
      <c r="X125" s="38">
        <f>Survey!K125</f>
        <v>0</v>
      </c>
      <c r="Y125" s="37" t="str">
        <f t="shared" si="53"/>
        <v>Either</v>
      </c>
      <c r="Z125" s="16" t="str">
        <f t="shared" si="54"/>
        <v>Fail</v>
      </c>
      <c r="AA125" s="67" cm="1">
        <f t="array" ref="AA125">SUM(SUMIF(Survey!BZ125:CS125,{"&gt;0","&lt;0"})*{1,-1})+SUM(SUMIF(Survey!CU125:DN125,{"&gt;0","&lt;0"})*{1,-1})</f>
        <v>0</v>
      </c>
      <c r="AB125" s="67">
        <f>IFERROR(AA125/(Survey!$AV125),0)</f>
        <v>0</v>
      </c>
      <c r="AC125" s="128" t="b">
        <f>IF(OR(Survey!$M125="Alternative strategy or hedge",Survey!$M125="Other, illiquid",Survey!$L125="Prospectus fund"),TRUE,FALSE)</f>
        <v>0</v>
      </c>
      <c r="AD125" s="128" t="b">
        <f>NOT(ISBLANK(Survey!$M125))</f>
        <v>0</v>
      </c>
      <c r="AE125" s="16" t="str">
        <f t="shared" si="55"/>
        <v>Pass</v>
      </c>
      <c r="AF125" s="38" t="b">
        <f>NOT(ISNUMBER(SEARCH("Other",Survey!$P125)))</f>
        <v>1</v>
      </c>
      <c r="AG125" s="37" t="b">
        <f>NOT(ISBLANK(Survey!$Q125))</f>
        <v>0</v>
      </c>
      <c r="AH125" s="16" t="str">
        <f t="shared" si="56"/>
        <v>Pass</v>
      </c>
      <c r="AI125" s="143">
        <f>COUNTBLANK(Survey!$W125)</f>
        <v>1</v>
      </c>
      <c r="AJ125" s="67">
        <f>IF(AND(Survey!L125&lt;&gt;"Exempt fund",OR(Survey!$M125="ETF",Survey!$M125="ETF, alternative mutual fund",Survey!$M125="Mutual fund",Survey!$M125="Alternative mutual fund",Survey!$M125="Money market")),1,0)</f>
        <v>0</v>
      </c>
      <c r="AK125" s="16" t="str">
        <f t="shared" si="57"/>
        <v>Pass</v>
      </c>
      <c r="AL125" s="38" t="b">
        <f>NOT(ISNUMBER(SEARCH("Yes",Survey!$AA125)))</f>
        <v>1</v>
      </c>
      <c r="AM125" s="37" t="b">
        <f>IF(COUNTBLANK(Survey!$AB125:$AC125)=0,TRUE, FALSE)</f>
        <v>0</v>
      </c>
      <c r="AN125" s="16" t="str">
        <f t="shared" si="58"/>
        <v>Pass</v>
      </c>
      <c r="AO125" s="38" t="b">
        <f>NOT(ISNUMBER(SEARCH("Yes",Survey!$AD125)))</f>
        <v>1</v>
      </c>
      <c r="AP125" s="37" t="b">
        <f>NOT(ISBLANK(Survey!$AF125))</f>
        <v>0</v>
      </c>
      <c r="AQ125" s="16" t="str">
        <f t="shared" si="59"/>
        <v>Pass</v>
      </c>
      <c r="AR125" s="38" t="b">
        <f>NOT(OR(ISNUMBER(SEARCH("Other",Survey!$AF125)),ISNUMBER(SEARCH("Multiple",Survey!$AF125))))</f>
        <v>1</v>
      </c>
      <c r="AS125" s="37" t="b">
        <f>NOT(ISBLANK(Survey!$AG125))</f>
        <v>0</v>
      </c>
      <c r="AT125" s="16" t="str">
        <f t="shared" si="60"/>
        <v>Fail</v>
      </c>
      <c r="AU125" s="143">
        <f>IF(ABS(Survey!$AV125)&gt;0, 1,0)</f>
        <v>0</v>
      </c>
      <c r="AV125" s="143">
        <f>IF(COUNTBLANK(Survey!$AJ125)=0,1,0)</f>
        <v>0</v>
      </c>
      <c r="AW125" s="16" t="str">
        <f t="shared" si="61"/>
        <v>Pass</v>
      </c>
      <c r="AX125" s="143">
        <f>IF(ISBLANK(Survey!$AJ125),0,1)</f>
        <v>0</v>
      </c>
      <c r="AY125" s="165">
        <f>COUNTBLANK(Survey!$AK125)</f>
        <v>1</v>
      </c>
      <c r="AZ125" s="16" t="str">
        <f t="shared" si="62"/>
        <v>Pass</v>
      </c>
      <c r="BA125" s="143">
        <f>IF(OR(Survey!$AK125="Closed",ISBLANK(Survey!$AK125)),0,1)</f>
        <v>0</v>
      </c>
      <c r="BB125" s="165">
        <f>IF(ISBLANK(Survey!$AL125),1,0)</f>
        <v>1</v>
      </c>
      <c r="BC125" s="147" t="str" cm="1">
        <f t="array" ref="BC125">IF(OR(IF(OR($BE125+$BF125 = 2, $BG125=1), FALSE, TRUE), AND($BD125:$BD125 = 0)),"Pass","Fail")</f>
        <v>Pass</v>
      </c>
      <c r="BD125" s="143">
        <f>COUNTBLANK(Survey!$AM125:$AO125)</f>
        <v>3</v>
      </c>
      <c r="BE125" s="143">
        <f>IF(Survey!$I125="Yes",1,0)</f>
        <v>0</v>
      </c>
      <c r="BF125" s="143">
        <f>IF(OR(Survey!$M125="Mutual fund",Survey!$M125="Alternative mutual fund",Survey!$M125="Money market"),1,0)</f>
        <v>0</v>
      </c>
      <c r="BG125" s="148">
        <f>IF(OR(Survey!$M125="ETF",Survey!$M125="ETF, alternative mutual fund"),1,0)</f>
        <v>0</v>
      </c>
      <c r="BH125" s="16" t="str">
        <f t="shared" si="63"/>
        <v>Pass</v>
      </c>
      <c r="BI125" s="38" t="b">
        <f>OR(ISNUMBER(SEARCH("Yes",Survey!$AO125)),ISBLANK(Survey!$AO125))</f>
        <v>1</v>
      </c>
      <c r="BJ125" s="67" t="b">
        <f>NOT(ISBLANK(Survey!$AP125))</f>
        <v>0</v>
      </c>
      <c r="BK125" s="16" t="str">
        <f t="shared" si="64"/>
        <v>Pass</v>
      </c>
      <c r="BL125" s="143">
        <f>IF(Survey!$AW125=0, 0,1)</f>
        <v>0</v>
      </c>
      <c r="BM125" s="67">
        <f>Survey!$AQ125</f>
        <v>0</v>
      </c>
      <c r="BN125" s="67">
        <f>IFERROR((Survey!$AX125-ABS(Survey!$AY125)-ABS(Survey!$BD125))/Survey!$AW125,0)</f>
        <v>0</v>
      </c>
      <c r="BO125" s="67">
        <f>IF(AND($BM125&gt;$BN125-0.2,$BM125&lt;$BN125+0.2,ISBLANK(Survey!$AQ125)=FALSE),0,1)</f>
        <v>1</v>
      </c>
      <c r="BP125" s="165">
        <f>IF(ISBLANK(Survey!$AR125),1,0)</f>
        <v>1</v>
      </c>
      <c r="BQ125" s="16" t="str">
        <f t="shared" si="65"/>
        <v>Pass</v>
      </c>
      <c r="BR125" s="143">
        <f>IF(Survey!$AW125=0, 0,1)</f>
        <v>0</v>
      </c>
      <c r="BS125" s="67">
        <f>IF(AND(Survey!$AS125&gt;=0,Survey!$AS125&lt;=0.2,Survey!$AS125&lt;&gt;""),0,1)</f>
        <v>1</v>
      </c>
      <c r="BT125" s="143">
        <f>IF(ISBLANK(Survey!$AT125),1,0)</f>
        <v>1</v>
      </c>
      <c r="BU125" s="16" t="str">
        <f t="shared" si="66"/>
        <v>Fail</v>
      </c>
      <c r="BV125" s="165">
        <f>Survey!$AU125</f>
        <v>0</v>
      </c>
      <c r="BW125" s="16" t="str">
        <f t="shared" si="67"/>
        <v>Pass</v>
      </c>
      <c r="BX125" s="36">
        <f>Survey!$AV125</f>
        <v>0</v>
      </c>
      <c r="BY125" s="176">
        <f>Survey!$AW125+Survey!$AX125-ABS(Survey!$AY125)+ABS(Survey!$AZ125)-ABS(Survey!$BA125)+ABS(Survey!$BB125)-ABS(Survey!$BC125)-ABS(Survey!$BD125)+Survey!$BE125</f>
        <v>0</v>
      </c>
      <c r="BZ125" s="35">
        <f t="shared" si="68"/>
        <v>0</v>
      </c>
      <c r="CA125" s="17">
        <f t="shared" si="69"/>
        <v>0</v>
      </c>
      <c r="CB125" s="16" t="str">
        <f t="shared" si="70"/>
        <v>Pass</v>
      </c>
      <c r="CC125" s="38" t="b">
        <f>IF(ABS(Survey!$BE125)=0,TRUE,FALSE)</f>
        <v>1</v>
      </c>
      <c r="CD125" s="37" t="b">
        <f>NOT(ISBLANK(Survey!$BF125))</f>
        <v>0</v>
      </c>
      <c r="CE125" t="str">
        <f t="shared" si="71"/>
        <v>Fail</v>
      </c>
      <c r="CF125" s="29">
        <f>Survey!$AV125</f>
        <v>0</v>
      </c>
      <c r="CG125" s="29" cm="1">
        <f t="array" ref="CG125">SUM(SUMIF(Survey!BH125:BO125,{"&gt;0","&lt;0"})*{1,-1})-SUM(SUMIF(Survey!BQ125:BX125,{"&gt;0","&lt;0"})*{1,-1})</f>
        <v>0</v>
      </c>
      <c r="CH125" s="35" t="str">
        <f t="shared" si="72"/>
        <v>No holdings</v>
      </c>
      <c r="CI125">
        <f t="shared" si="73"/>
        <v>0</v>
      </c>
      <c r="CJ125" s="16" t="str">
        <f t="shared" si="74"/>
        <v>Fail</v>
      </c>
      <c r="CK125" s="36">
        <f>Survey!$AV125</f>
        <v>0</v>
      </c>
      <c r="CL125" s="36" cm="1">
        <f t="array" ref="CL125">SUM(SUMIF(Survey!BZ125:CS125,{"&gt;0","&lt;0"})*{1,-1})-SUM(SUMIF(Survey!CU125:DN125,{"&gt;0","&lt;0"})*{1,-1})</f>
        <v>0</v>
      </c>
      <c r="CM125" s="35" t="str">
        <f t="shared" si="75"/>
        <v>No holdings</v>
      </c>
      <c r="CN125" s="17">
        <f t="shared" si="76"/>
        <v>0</v>
      </c>
      <c r="CO125" s="16" t="str">
        <f t="shared" si="77"/>
        <v>Pass</v>
      </c>
      <c r="CP125" s="38" t="b">
        <f>IF(ABS(Survey!$CS125)=0,TRUE,FALSE)</f>
        <v>1</v>
      </c>
      <c r="CQ125" s="37" t="b">
        <f>NOT(ISBLANK(Survey!$CT125))</f>
        <v>0</v>
      </c>
      <c r="CR125" s="16" t="str">
        <f t="shared" si="78"/>
        <v>Pass</v>
      </c>
      <c r="CS125" s="38" t="b">
        <f>IF(ABS(Survey!$DN125)=0,TRUE,FALSE)</f>
        <v>1</v>
      </c>
      <c r="CT125" s="37" t="b">
        <f>NOT(ISBLANK(Survey!$DO125))</f>
        <v>0</v>
      </c>
      <c r="CU125" t="str">
        <f t="shared" si="79"/>
        <v>Pass</v>
      </c>
      <c r="CV125" s="29" cm="1">
        <f t="array" ref="CV125">SUM(SUMIF(Survey!CO125,{"&gt;0","&lt;0"})*{1,-1})+SUM(SUMIF(Survey!DJ125,{"&gt;0","&lt;0"})*{1,-1})</f>
        <v>0</v>
      </c>
      <c r="CW125" s="29">
        <f>SUM(SUMIF(Survey!DQ125:DW125,{"&gt;0","&lt;0"})*{1,-1})+SUM(SUMIF(Survey!DY125:EE125,{"&gt;0","&lt;0"})*{1,-1})</f>
        <v>0</v>
      </c>
      <c r="CX125">
        <f t="shared" si="80"/>
        <v>0</v>
      </c>
      <c r="CY125">
        <f t="shared" si="81"/>
        <v>0</v>
      </c>
      <c r="CZ125" s="16" t="str">
        <f t="shared" si="82"/>
        <v>Pass</v>
      </c>
      <c r="DA125" s="38" t="b">
        <f>IF(ABS(Survey!$DW125)=0,TRUE,FALSE)</f>
        <v>1</v>
      </c>
      <c r="DB125" s="37" t="b">
        <f>NOT(ISBLANK(Survey!DX125))</f>
        <v>0</v>
      </c>
      <c r="DC125" s="16" t="str">
        <f t="shared" si="83"/>
        <v>Pass</v>
      </c>
      <c r="DD125" s="38" t="b">
        <f>IF(ABS(Survey!$EE125)=0,TRUE,FALSE)</f>
        <v>1</v>
      </c>
      <c r="DE125" s="37" t="b">
        <f>NOT(ISBLANK(Survey!$EF125))</f>
        <v>0</v>
      </c>
      <c r="DF125" s="16" t="str">
        <f t="shared" si="84"/>
        <v>Fail</v>
      </c>
      <c r="DG125" s="36">
        <f>SUM(SUMIF(Survey!EL125:EN125,{"&gt;0","&lt;0"})*{1,-1})</f>
        <v>0</v>
      </c>
      <c r="DH125">
        <f t="shared" si="85"/>
        <v>0</v>
      </c>
      <c r="DI125">
        <f t="shared" si="86"/>
        <v>100</v>
      </c>
      <c r="DJ125" s="35" t="b">
        <f>IF(OR(Survey!$M125="ETF",Survey!$M125="ETF, alternative mutual fund",Survey!$M125="Closed-end", Survey!$M125="Split share corp"),TRUE,FALSE)</f>
        <v>0</v>
      </c>
      <c r="DK125" s="16" t="str">
        <f t="shared" si="87"/>
        <v>Fail</v>
      </c>
      <c r="DL125" s="36">
        <f>SUM(SUMIF(Survey!EP125:EV125,{"&gt;0","&lt;0"})*{1,-1})</f>
        <v>0</v>
      </c>
      <c r="DM125">
        <f t="shared" si="88"/>
        <v>0</v>
      </c>
      <c r="DN125" s="17">
        <f t="shared" si="89"/>
        <v>100</v>
      </c>
      <c r="DO125" s="16" t="str">
        <f t="shared" si="90"/>
        <v>Fail</v>
      </c>
      <c r="DP125" s="36">
        <f>SUM(SUMIF(Survey!EX125:FD125,{"&gt;0","&lt;0"})*{1,-1})</f>
        <v>0</v>
      </c>
      <c r="DQ125">
        <f t="shared" si="91"/>
        <v>0</v>
      </c>
      <c r="DR125" s="17">
        <f t="shared" si="92"/>
        <v>100</v>
      </c>
    </row>
    <row r="126" spans="1:122">
      <c r="A126">
        <v>126</v>
      </c>
      <c r="B126" t="str">
        <f t="shared" si="0"/>
        <v>Pass</v>
      </c>
      <c r="C126" t="str">
        <f>IF(COUNTBLANK(Survey!B126:FE126)=$C$2, "Pass", "Fail")</f>
        <v>Pass</v>
      </c>
      <c r="D126" t="str">
        <f t="shared" si="47"/>
        <v>Fail</v>
      </c>
      <c r="E126" t="str">
        <f>IF(OR(ISBLANK(Survey!AJ126),COUNTIF(G126:BB126,"Fail")),"Fail","Pass")</f>
        <v>Fail</v>
      </c>
      <c r="G126" s="16" t="str">
        <f t="shared" si="48"/>
        <v>Fail</v>
      </c>
      <c r="H126" s="177">
        <f>COUNTBLANK(Survey!B126:D126)+COUNTBLANK(Survey!G126)+COUNTBLANK(Survey!I126)+COUNTBLANK(Survey!K126:M126)+COUNTBLANK(Survey!P126)+COUNTBLANK(Survey!S126:U126)+COUNTBLANK(Survey!Y126:AA126)+COUNTBLANK(Survey!AD126:AE126)+COUNTBLANK(Survey!AI126:AI126)</f>
        <v>18</v>
      </c>
      <c r="I126" s="16" t="str">
        <f t="shared" si="49"/>
        <v>Fail</v>
      </c>
      <c r="J126" t="b">
        <f>IF(Survey!E126="No",TRUE,FALSE)</f>
        <v>0</v>
      </c>
      <c r="K126" s="34">
        <f>LEN(Survey!E126)</f>
        <v>0</v>
      </c>
      <c r="L126" s="16" t="str">
        <f t="shared" si="50"/>
        <v>Fail</v>
      </c>
      <c r="M126" t="b">
        <f>IF(Survey!F126="No",TRUE,FALSE)</f>
        <v>0</v>
      </c>
      <c r="N126" s="33">
        <f>LEN(Survey!F126)</f>
        <v>0</v>
      </c>
      <c r="O126" s="16" t="str">
        <f t="shared" si="51"/>
        <v>Pass</v>
      </c>
      <c r="P126" s="34">
        <f>MOD((LEN(Survey!H126)+2),11)</f>
        <v>2</v>
      </c>
      <c r="Q126" s="33" t="str">
        <f>IF(Survey!$L126="Prospectus fund", "Yes", "No")</f>
        <v>No</v>
      </c>
      <c r="R126" s="16" t="str">
        <f t="shared" si="52"/>
        <v>Pass</v>
      </c>
      <c r="S126" s="34">
        <f>MOD((LEN(Survey!J126)+2),11)</f>
        <v>2</v>
      </c>
      <c r="T126" s="35" t="b">
        <f>IF(OR(Survey!$M126="ETF",Survey!$M126="ETF, alternative mutual fund",Survey!$M126="Closed-end", Survey!$M126="Split share corp", Survey!$I126="Yes"),TRUE,FALSE)</f>
        <v>0</v>
      </c>
      <c r="U126" s="16" t="str">
        <f>IFERROR(IF(AND(OR(X126=Y126,Y126 = "Either"),NOT(ISBLANK(Survey!K126))),"Pass","Fail"),"Pass")</f>
        <v>Fail</v>
      </c>
      <c r="V126" s="36" cm="1">
        <f t="array" ref="V126">SUM(SUMIF(Survey!BZ126:CS126,{"&gt;0","&lt;0"})*{1,-1})</f>
        <v>0</v>
      </c>
      <c r="W126" s="38" cm="1">
        <f t="array" ref="W126">SUM(SUMIF(Survey!CC126,{"&gt;0","&lt;0"})*{1,-1})+SUM(SUMIF(Survey!CM126,{"&gt;0","&lt;0"})*{1,-1})</f>
        <v>0</v>
      </c>
      <c r="X126" s="38">
        <f>Survey!K126</f>
        <v>0</v>
      </c>
      <c r="Y126" s="37" t="str">
        <f t="shared" si="53"/>
        <v>Either</v>
      </c>
      <c r="Z126" s="16" t="str">
        <f t="shared" si="54"/>
        <v>Fail</v>
      </c>
      <c r="AA126" s="67" cm="1">
        <f t="array" ref="AA126">SUM(SUMIF(Survey!BZ126:CS126,{"&gt;0","&lt;0"})*{1,-1})+SUM(SUMIF(Survey!CU126:DN126,{"&gt;0","&lt;0"})*{1,-1})</f>
        <v>0</v>
      </c>
      <c r="AB126" s="67">
        <f>IFERROR(AA126/(Survey!$AV126),0)</f>
        <v>0</v>
      </c>
      <c r="AC126" s="128" t="b">
        <f>IF(OR(Survey!$M126="Alternative strategy or hedge",Survey!$M126="Other, illiquid",Survey!$L126="Prospectus fund"),TRUE,FALSE)</f>
        <v>0</v>
      </c>
      <c r="AD126" s="128" t="b">
        <f>NOT(ISBLANK(Survey!$M126))</f>
        <v>0</v>
      </c>
      <c r="AE126" s="16" t="str">
        <f t="shared" si="55"/>
        <v>Pass</v>
      </c>
      <c r="AF126" s="38" t="b">
        <f>NOT(ISNUMBER(SEARCH("Other",Survey!$P126)))</f>
        <v>1</v>
      </c>
      <c r="AG126" s="37" t="b">
        <f>NOT(ISBLANK(Survey!$Q126))</f>
        <v>0</v>
      </c>
      <c r="AH126" s="16" t="str">
        <f t="shared" si="56"/>
        <v>Pass</v>
      </c>
      <c r="AI126" s="143">
        <f>COUNTBLANK(Survey!$W126)</f>
        <v>1</v>
      </c>
      <c r="AJ126" s="67">
        <f>IF(AND(Survey!L126&lt;&gt;"Exempt fund",OR(Survey!$M126="ETF",Survey!$M126="ETF, alternative mutual fund",Survey!$M126="Mutual fund",Survey!$M126="Alternative mutual fund",Survey!$M126="Money market")),1,0)</f>
        <v>0</v>
      </c>
      <c r="AK126" s="16" t="str">
        <f t="shared" si="57"/>
        <v>Pass</v>
      </c>
      <c r="AL126" s="38" t="b">
        <f>NOT(ISNUMBER(SEARCH("Yes",Survey!$AA126)))</f>
        <v>1</v>
      </c>
      <c r="AM126" s="37" t="b">
        <f>IF(COUNTBLANK(Survey!$AB126:$AC126)=0,TRUE, FALSE)</f>
        <v>0</v>
      </c>
      <c r="AN126" s="16" t="str">
        <f t="shared" si="58"/>
        <v>Pass</v>
      </c>
      <c r="AO126" s="38" t="b">
        <f>NOT(ISNUMBER(SEARCH("Yes",Survey!$AD126)))</f>
        <v>1</v>
      </c>
      <c r="AP126" s="37" t="b">
        <f>NOT(ISBLANK(Survey!$AF126))</f>
        <v>0</v>
      </c>
      <c r="AQ126" s="16" t="str">
        <f t="shared" si="59"/>
        <v>Pass</v>
      </c>
      <c r="AR126" s="38" t="b">
        <f>NOT(OR(ISNUMBER(SEARCH("Other",Survey!$AF126)),ISNUMBER(SEARCH("Multiple",Survey!$AF126))))</f>
        <v>1</v>
      </c>
      <c r="AS126" s="37" t="b">
        <f>NOT(ISBLANK(Survey!$AG126))</f>
        <v>0</v>
      </c>
      <c r="AT126" s="16" t="str">
        <f t="shared" si="60"/>
        <v>Fail</v>
      </c>
      <c r="AU126" s="143">
        <f>IF(ABS(Survey!$AV126)&gt;0, 1,0)</f>
        <v>0</v>
      </c>
      <c r="AV126" s="143">
        <f>IF(COUNTBLANK(Survey!$AJ126)=0,1,0)</f>
        <v>0</v>
      </c>
      <c r="AW126" s="16" t="str">
        <f t="shared" si="61"/>
        <v>Pass</v>
      </c>
      <c r="AX126" s="143">
        <f>IF(ISBLANK(Survey!$AJ126),0,1)</f>
        <v>0</v>
      </c>
      <c r="AY126" s="165">
        <f>COUNTBLANK(Survey!$AK126)</f>
        <v>1</v>
      </c>
      <c r="AZ126" s="16" t="str">
        <f t="shared" si="62"/>
        <v>Pass</v>
      </c>
      <c r="BA126" s="143">
        <f>IF(OR(Survey!$AK126="Closed",ISBLANK(Survey!$AK126)),0,1)</f>
        <v>0</v>
      </c>
      <c r="BB126" s="165">
        <f>IF(ISBLANK(Survey!$AL126),1,0)</f>
        <v>1</v>
      </c>
      <c r="BC126" s="147" t="str" cm="1">
        <f t="array" ref="BC126">IF(OR(IF(OR($BE126+$BF126 = 2, $BG126=1), FALSE, TRUE), AND($BD126:$BD126 = 0)),"Pass","Fail")</f>
        <v>Pass</v>
      </c>
      <c r="BD126" s="143">
        <f>COUNTBLANK(Survey!$AM126:$AO126)</f>
        <v>3</v>
      </c>
      <c r="BE126" s="143">
        <f>IF(Survey!$I126="Yes",1,0)</f>
        <v>0</v>
      </c>
      <c r="BF126" s="143">
        <f>IF(OR(Survey!$M126="Mutual fund",Survey!$M126="Alternative mutual fund",Survey!$M126="Money market"),1,0)</f>
        <v>0</v>
      </c>
      <c r="BG126" s="148">
        <f>IF(OR(Survey!$M126="ETF",Survey!$M126="ETF, alternative mutual fund"),1,0)</f>
        <v>0</v>
      </c>
      <c r="BH126" s="16" t="str">
        <f t="shared" si="63"/>
        <v>Pass</v>
      </c>
      <c r="BI126" s="38" t="b">
        <f>OR(ISNUMBER(SEARCH("Yes",Survey!$AO126)),ISBLANK(Survey!$AO126))</f>
        <v>1</v>
      </c>
      <c r="BJ126" s="67" t="b">
        <f>NOT(ISBLANK(Survey!$AP126))</f>
        <v>0</v>
      </c>
      <c r="BK126" s="16" t="str">
        <f t="shared" si="64"/>
        <v>Pass</v>
      </c>
      <c r="BL126" s="143">
        <f>IF(Survey!$AW126=0, 0,1)</f>
        <v>0</v>
      </c>
      <c r="BM126" s="67">
        <f>Survey!$AQ126</f>
        <v>0</v>
      </c>
      <c r="BN126" s="67">
        <f>IFERROR((Survey!$AX126-ABS(Survey!$AY126)-ABS(Survey!$BD126))/Survey!$AW126,0)</f>
        <v>0</v>
      </c>
      <c r="BO126" s="67">
        <f>IF(AND($BM126&gt;$BN126-0.2,$BM126&lt;$BN126+0.2,ISBLANK(Survey!$AQ126)=FALSE),0,1)</f>
        <v>1</v>
      </c>
      <c r="BP126" s="165">
        <f>IF(ISBLANK(Survey!$AR126),1,0)</f>
        <v>1</v>
      </c>
      <c r="BQ126" s="16" t="str">
        <f t="shared" si="65"/>
        <v>Pass</v>
      </c>
      <c r="BR126" s="143">
        <f>IF(Survey!$AW126=0, 0,1)</f>
        <v>0</v>
      </c>
      <c r="BS126" s="67">
        <f>IF(AND(Survey!$AS126&gt;=0,Survey!$AS126&lt;=0.2,Survey!$AS126&lt;&gt;""),0,1)</f>
        <v>1</v>
      </c>
      <c r="BT126" s="143">
        <f>IF(ISBLANK(Survey!$AT126),1,0)</f>
        <v>1</v>
      </c>
      <c r="BU126" s="16" t="str">
        <f t="shared" si="66"/>
        <v>Fail</v>
      </c>
      <c r="BV126" s="165">
        <f>Survey!$AU126</f>
        <v>0</v>
      </c>
      <c r="BW126" s="16" t="str">
        <f t="shared" si="67"/>
        <v>Pass</v>
      </c>
      <c r="BX126" s="36">
        <f>Survey!$AV126</f>
        <v>0</v>
      </c>
      <c r="BY126" s="176">
        <f>Survey!$AW126+Survey!$AX126-ABS(Survey!$AY126)+ABS(Survey!$AZ126)-ABS(Survey!$BA126)+ABS(Survey!$BB126)-ABS(Survey!$BC126)-ABS(Survey!$BD126)+Survey!$BE126</f>
        <v>0</v>
      </c>
      <c r="BZ126" s="35">
        <f t="shared" si="68"/>
        <v>0</v>
      </c>
      <c r="CA126" s="17">
        <f t="shared" si="69"/>
        <v>0</v>
      </c>
      <c r="CB126" s="16" t="str">
        <f t="shared" si="70"/>
        <v>Pass</v>
      </c>
      <c r="CC126" s="38" t="b">
        <f>IF(ABS(Survey!$BE126)=0,TRUE,FALSE)</f>
        <v>1</v>
      </c>
      <c r="CD126" s="37" t="b">
        <f>NOT(ISBLANK(Survey!$BF126))</f>
        <v>0</v>
      </c>
      <c r="CE126" t="str">
        <f t="shared" si="71"/>
        <v>Fail</v>
      </c>
      <c r="CF126" s="29">
        <f>Survey!$AV126</f>
        <v>0</v>
      </c>
      <c r="CG126" s="29" cm="1">
        <f t="array" ref="CG126">SUM(SUMIF(Survey!BH126:BO126,{"&gt;0","&lt;0"})*{1,-1})-SUM(SUMIF(Survey!BQ126:BX126,{"&gt;0","&lt;0"})*{1,-1})</f>
        <v>0</v>
      </c>
      <c r="CH126" s="35" t="str">
        <f t="shared" si="72"/>
        <v>No holdings</v>
      </c>
      <c r="CI126">
        <f t="shared" si="73"/>
        <v>0</v>
      </c>
      <c r="CJ126" s="16" t="str">
        <f t="shared" si="74"/>
        <v>Fail</v>
      </c>
      <c r="CK126" s="36">
        <f>Survey!$AV126</f>
        <v>0</v>
      </c>
      <c r="CL126" s="36" cm="1">
        <f t="array" ref="CL126">SUM(SUMIF(Survey!BZ126:CS126,{"&gt;0","&lt;0"})*{1,-1})-SUM(SUMIF(Survey!CU126:DN126,{"&gt;0","&lt;0"})*{1,-1})</f>
        <v>0</v>
      </c>
      <c r="CM126" s="35" t="str">
        <f t="shared" si="75"/>
        <v>No holdings</v>
      </c>
      <c r="CN126" s="17">
        <f t="shared" si="76"/>
        <v>0</v>
      </c>
      <c r="CO126" s="16" t="str">
        <f t="shared" si="77"/>
        <v>Pass</v>
      </c>
      <c r="CP126" s="38" t="b">
        <f>IF(ABS(Survey!$CS126)=0,TRUE,FALSE)</f>
        <v>1</v>
      </c>
      <c r="CQ126" s="37" t="b">
        <f>NOT(ISBLANK(Survey!$CT126))</f>
        <v>0</v>
      </c>
      <c r="CR126" s="16" t="str">
        <f t="shared" si="78"/>
        <v>Pass</v>
      </c>
      <c r="CS126" s="38" t="b">
        <f>IF(ABS(Survey!$DN126)=0,TRUE,FALSE)</f>
        <v>1</v>
      </c>
      <c r="CT126" s="37" t="b">
        <f>NOT(ISBLANK(Survey!$DO126))</f>
        <v>0</v>
      </c>
      <c r="CU126" t="str">
        <f t="shared" si="79"/>
        <v>Pass</v>
      </c>
      <c r="CV126" s="29" cm="1">
        <f t="array" ref="CV126">SUM(SUMIF(Survey!CO126,{"&gt;0","&lt;0"})*{1,-1})+SUM(SUMIF(Survey!DJ126,{"&gt;0","&lt;0"})*{1,-1})</f>
        <v>0</v>
      </c>
      <c r="CW126" s="29">
        <f>SUM(SUMIF(Survey!DQ126:DW126,{"&gt;0","&lt;0"})*{1,-1})+SUM(SUMIF(Survey!DY126:EE126,{"&gt;0","&lt;0"})*{1,-1})</f>
        <v>0</v>
      </c>
      <c r="CX126">
        <f t="shared" si="80"/>
        <v>0</v>
      </c>
      <c r="CY126">
        <f t="shared" si="81"/>
        <v>0</v>
      </c>
      <c r="CZ126" s="16" t="str">
        <f t="shared" si="82"/>
        <v>Pass</v>
      </c>
      <c r="DA126" s="38" t="b">
        <f>IF(ABS(Survey!$DW126)=0,TRUE,FALSE)</f>
        <v>1</v>
      </c>
      <c r="DB126" s="37" t="b">
        <f>NOT(ISBLANK(Survey!DX126))</f>
        <v>0</v>
      </c>
      <c r="DC126" s="16" t="str">
        <f t="shared" si="83"/>
        <v>Pass</v>
      </c>
      <c r="DD126" s="38" t="b">
        <f>IF(ABS(Survey!$EE126)=0,TRUE,FALSE)</f>
        <v>1</v>
      </c>
      <c r="DE126" s="37" t="b">
        <f>NOT(ISBLANK(Survey!$EF126))</f>
        <v>0</v>
      </c>
      <c r="DF126" s="16" t="str">
        <f t="shared" si="84"/>
        <v>Fail</v>
      </c>
      <c r="DG126" s="36">
        <f>SUM(SUMIF(Survey!EL126:EN126,{"&gt;0","&lt;0"})*{1,-1})</f>
        <v>0</v>
      </c>
      <c r="DH126">
        <f t="shared" si="85"/>
        <v>0</v>
      </c>
      <c r="DI126">
        <f t="shared" si="86"/>
        <v>100</v>
      </c>
      <c r="DJ126" s="35" t="b">
        <f>IF(OR(Survey!$M126="ETF",Survey!$M126="ETF, alternative mutual fund",Survey!$M126="Closed-end", Survey!$M126="Split share corp"),TRUE,FALSE)</f>
        <v>0</v>
      </c>
      <c r="DK126" s="16" t="str">
        <f t="shared" si="87"/>
        <v>Fail</v>
      </c>
      <c r="DL126" s="36">
        <f>SUM(SUMIF(Survey!EP126:EV126,{"&gt;0","&lt;0"})*{1,-1})</f>
        <v>0</v>
      </c>
      <c r="DM126">
        <f t="shared" si="88"/>
        <v>0</v>
      </c>
      <c r="DN126" s="17">
        <f t="shared" si="89"/>
        <v>100</v>
      </c>
      <c r="DO126" s="16" t="str">
        <f t="shared" si="90"/>
        <v>Fail</v>
      </c>
      <c r="DP126" s="36">
        <f>SUM(SUMIF(Survey!EX126:FD126,{"&gt;0","&lt;0"})*{1,-1})</f>
        <v>0</v>
      </c>
      <c r="DQ126">
        <f t="shared" si="91"/>
        <v>0</v>
      </c>
      <c r="DR126" s="17">
        <f t="shared" si="92"/>
        <v>100</v>
      </c>
    </row>
    <row r="127" spans="1:122">
      <c r="A127">
        <v>127</v>
      </c>
      <c r="B127" t="str">
        <f t="shared" si="0"/>
        <v>Pass</v>
      </c>
      <c r="C127" t="str">
        <f>IF(COUNTBLANK(Survey!B127:FE127)=$C$2, "Pass", "Fail")</f>
        <v>Pass</v>
      </c>
      <c r="D127" t="str">
        <f t="shared" si="47"/>
        <v>Fail</v>
      </c>
      <c r="E127" t="str">
        <f>IF(OR(ISBLANK(Survey!AJ127),COUNTIF(G127:BB127,"Fail")),"Fail","Pass")</f>
        <v>Fail</v>
      </c>
      <c r="G127" s="16" t="str">
        <f t="shared" si="48"/>
        <v>Fail</v>
      </c>
      <c r="H127" s="177">
        <f>COUNTBLANK(Survey!B127:D127)+COUNTBLANK(Survey!G127)+COUNTBLANK(Survey!I127)+COUNTBLANK(Survey!K127:M127)+COUNTBLANK(Survey!P127)+COUNTBLANK(Survey!S127:U127)+COUNTBLANK(Survey!Y127:AA127)+COUNTBLANK(Survey!AD127:AE127)+COUNTBLANK(Survey!AI127:AI127)</f>
        <v>18</v>
      </c>
      <c r="I127" s="16" t="str">
        <f t="shared" si="49"/>
        <v>Fail</v>
      </c>
      <c r="J127" t="b">
        <f>IF(Survey!E127="No",TRUE,FALSE)</f>
        <v>0</v>
      </c>
      <c r="K127" s="34">
        <f>LEN(Survey!E127)</f>
        <v>0</v>
      </c>
      <c r="L127" s="16" t="str">
        <f t="shared" si="50"/>
        <v>Fail</v>
      </c>
      <c r="M127" t="b">
        <f>IF(Survey!F127="No",TRUE,FALSE)</f>
        <v>0</v>
      </c>
      <c r="N127" s="33">
        <f>LEN(Survey!F127)</f>
        <v>0</v>
      </c>
      <c r="O127" s="16" t="str">
        <f t="shared" si="51"/>
        <v>Pass</v>
      </c>
      <c r="P127" s="34">
        <f>MOD((LEN(Survey!H127)+2),11)</f>
        <v>2</v>
      </c>
      <c r="Q127" s="33" t="str">
        <f>IF(Survey!$L127="Prospectus fund", "Yes", "No")</f>
        <v>No</v>
      </c>
      <c r="R127" s="16" t="str">
        <f t="shared" si="52"/>
        <v>Pass</v>
      </c>
      <c r="S127" s="34">
        <f>MOD((LEN(Survey!J127)+2),11)</f>
        <v>2</v>
      </c>
      <c r="T127" s="35" t="b">
        <f>IF(OR(Survey!$M127="ETF",Survey!$M127="ETF, alternative mutual fund",Survey!$M127="Closed-end", Survey!$M127="Split share corp", Survey!$I127="Yes"),TRUE,FALSE)</f>
        <v>0</v>
      </c>
      <c r="U127" s="16" t="str">
        <f>IFERROR(IF(AND(OR(X127=Y127,Y127 = "Either"),NOT(ISBLANK(Survey!K127))),"Pass","Fail"),"Pass")</f>
        <v>Fail</v>
      </c>
      <c r="V127" s="36" cm="1">
        <f t="array" ref="V127">SUM(SUMIF(Survey!BZ127:CS127,{"&gt;0","&lt;0"})*{1,-1})</f>
        <v>0</v>
      </c>
      <c r="W127" s="38" cm="1">
        <f t="array" ref="W127">SUM(SUMIF(Survey!CC127,{"&gt;0","&lt;0"})*{1,-1})+SUM(SUMIF(Survey!CM127,{"&gt;0","&lt;0"})*{1,-1})</f>
        <v>0</v>
      </c>
      <c r="X127" s="38">
        <f>Survey!K127</f>
        <v>0</v>
      </c>
      <c r="Y127" s="37" t="str">
        <f t="shared" si="53"/>
        <v>Either</v>
      </c>
      <c r="Z127" s="16" t="str">
        <f t="shared" si="54"/>
        <v>Fail</v>
      </c>
      <c r="AA127" s="67" cm="1">
        <f t="array" ref="AA127">SUM(SUMIF(Survey!BZ127:CS127,{"&gt;0","&lt;0"})*{1,-1})+SUM(SUMIF(Survey!CU127:DN127,{"&gt;0","&lt;0"})*{1,-1})</f>
        <v>0</v>
      </c>
      <c r="AB127" s="67">
        <f>IFERROR(AA127/(Survey!$AV127),0)</f>
        <v>0</v>
      </c>
      <c r="AC127" s="128" t="b">
        <f>IF(OR(Survey!$M127="Alternative strategy or hedge",Survey!$M127="Other, illiquid",Survey!$L127="Prospectus fund"),TRUE,FALSE)</f>
        <v>0</v>
      </c>
      <c r="AD127" s="128" t="b">
        <f>NOT(ISBLANK(Survey!$M127))</f>
        <v>0</v>
      </c>
      <c r="AE127" s="16" t="str">
        <f t="shared" si="55"/>
        <v>Pass</v>
      </c>
      <c r="AF127" s="38" t="b">
        <f>NOT(ISNUMBER(SEARCH("Other",Survey!$P127)))</f>
        <v>1</v>
      </c>
      <c r="AG127" s="37" t="b">
        <f>NOT(ISBLANK(Survey!$Q127))</f>
        <v>0</v>
      </c>
      <c r="AH127" s="16" t="str">
        <f t="shared" si="56"/>
        <v>Pass</v>
      </c>
      <c r="AI127" s="143">
        <f>COUNTBLANK(Survey!$W127)</f>
        <v>1</v>
      </c>
      <c r="AJ127" s="67">
        <f>IF(AND(Survey!L127&lt;&gt;"Exempt fund",OR(Survey!$M127="ETF",Survey!$M127="ETF, alternative mutual fund",Survey!$M127="Mutual fund",Survey!$M127="Alternative mutual fund",Survey!$M127="Money market")),1,0)</f>
        <v>0</v>
      </c>
      <c r="AK127" s="16" t="str">
        <f t="shared" si="57"/>
        <v>Pass</v>
      </c>
      <c r="AL127" s="38" t="b">
        <f>NOT(ISNUMBER(SEARCH("Yes",Survey!$AA127)))</f>
        <v>1</v>
      </c>
      <c r="AM127" s="37" t="b">
        <f>IF(COUNTBLANK(Survey!$AB127:$AC127)=0,TRUE, FALSE)</f>
        <v>0</v>
      </c>
      <c r="AN127" s="16" t="str">
        <f t="shared" si="58"/>
        <v>Pass</v>
      </c>
      <c r="AO127" s="38" t="b">
        <f>NOT(ISNUMBER(SEARCH("Yes",Survey!$AD127)))</f>
        <v>1</v>
      </c>
      <c r="AP127" s="37" t="b">
        <f>NOT(ISBLANK(Survey!$AF127))</f>
        <v>0</v>
      </c>
      <c r="AQ127" s="16" t="str">
        <f t="shared" si="59"/>
        <v>Pass</v>
      </c>
      <c r="AR127" s="38" t="b">
        <f>NOT(OR(ISNUMBER(SEARCH("Other",Survey!$AF127)),ISNUMBER(SEARCH("Multiple",Survey!$AF127))))</f>
        <v>1</v>
      </c>
      <c r="AS127" s="37" t="b">
        <f>NOT(ISBLANK(Survey!$AG127))</f>
        <v>0</v>
      </c>
      <c r="AT127" s="16" t="str">
        <f t="shared" si="60"/>
        <v>Fail</v>
      </c>
      <c r="AU127" s="143">
        <f>IF(ABS(Survey!$AV127)&gt;0, 1,0)</f>
        <v>0</v>
      </c>
      <c r="AV127" s="143">
        <f>IF(COUNTBLANK(Survey!$AJ127)=0,1,0)</f>
        <v>0</v>
      </c>
      <c r="AW127" s="16" t="str">
        <f t="shared" si="61"/>
        <v>Pass</v>
      </c>
      <c r="AX127" s="143">
        <f>IF(ISBLANK(Survey!$AJ127),0,1)</f>
        <v>0</v>
      </c>
      <c r="AY127" s="165">
        <f>COUNTBLANK(Survey!$AK127)</f>
        <v>1</v>
      </c>
      <c r="AZ127" s="16" t="str">
        <f t="shared" si="62"/>
        <v>Pass</v>
      </c>
      <c r="BA127" s="143">
        <f>IF(OR(Survey!$AK127="Closed",ISBLANK(Survey!$AK127)),0,1)</f>
        <v>0</v>
      </c>
      <c r="BB127" s="165">
        <f>IF(ISBLANK(Survey!$AL127),1,0)</f>
        <v>1</v>
      </c>
      <c r="BC127" s="147" t="str" cm="1">
        <f t="array" ref="BC127">IF(OR(IF(OR($BE127+$BF127 = 2, $BG127=1), FALSE, TRUE), AND($BD127:$BD127 = 0)),"Pass","Fail")</f>
        <v>Pass</v>
      </c>
      <c r="BD127" s="143">
        <f>COUNTBLANK(Survey!$AM127:$AO127)</f>
        <v>3</v>
      </c>
      <c r="BE127" s="143">
        <f>IF(Survey!$I127="Yes",1,0)</f>
        <v>0</v>
      </c>
      <c r="BF127" s="143">
        <f>IF(OR(Survey!$M127="Mutual fund",Survey!$M127="Alternative mutual fund",Survey!$M127="Money market"),1,0)</f>
        <v>0</v>
      </c>
      <c r="BG127" s="148">
        <f>IF(OR(Survey!$M127="ETF",Survey!$M127="ETF, alternative mutual fund"),1,0)</f>
        <v>0</v>
      </c>
      <c r="BH127" s="16" t="str">
        <f t="shared" si="63"/>
        <v>Pass</v>
      </c>
      <c r="BI127" s="38" t="b">
        <f>OR(ISNUMBER(SEARCH("Yes",Survey!$AO127)),ISBLANK(Survey!$AO127))</f>
        <v>1</v>
      </c>
      <c r="BJ127" s="67" t="b">
        <f>NOT(ISBLANK(Survey!$AP127))</f>
        <v>0</v>
      </c>
      <c r="BK127" s="16" t="str">
        <f t="shared" si="64"/>
        <v>Pass</v>
      </c>
      <c r="BL127" s="143">
        <f>IF(Survey!$AW127=0, 0,1)</f>
        <v>0</v>
      </c>
      <c r="BM127" s="67">
        <f>Survey!$AQ127</f>
        <v>0</v>
      </c>
      <c r="BN127" s="67">
        <f>IFERROR((Survey!$AX127-ABS(Survey!$AY127)-ABS(Survey!$BD127))/Survey!$AW127,0)</f>
        <v>0</v>
      </c>
      <c r="BO127" s="67">
        <f>IF(AND($BM127&gt;$BN127-0.2,$BM127&lt;$BN127+0.2,ISBLANK(Survey!$AQ127)=FALSE),0,1)</f>
        <v>1</v>
      </c>
      <c r="BP127" s="165">
        <f>IF(ISBLANK(Survey!$AR127),1,0)</f>
        <v>1</v>
      </c>
      <c r="BQ127" s="16" t="str">
        <f t="shared" si="65"/>
        <v>Pass</v>
      </c>
      <c r="BR127" s="143">
        <f>IF(Survey!$AW127=0, 0,1)</f>
        <v>0</v>
      </c>
      <c r="BS127" s="67">
        <f>IF(AND(Survey!$AS127&gt;=0,Survey!$AS127&lt;=0.2,Survey!$AS127&lt;&gt;""),0,1)</f>
        <v>1</v>
      </c>
      <c r="BT127" s="143">
        <f>IF(ISBLANK(Survey!$AT127),1,0)</f>
        <v>1</v>
      </c>
      <c r="BU127" s="16" t="str">
        <f t="shared" si="66"/>
        <v>Fail</v>
      </c>
      <c r="BV127" s="165">
        <f>Survey!$AU127</f>
        <v>0</v>
      </c>
      <c r="BW127" s="16" t="str">
        <f t="shared" si="67"/>
        <v>Pass</v>
      </c>
      <c r="BX127" s="36">
        <f>Survey!$AV127</f>
        <v>0</v>
      </c>
      <c r="BY127" s="176">
        <f>Survey!$AW127+Survey!$AX127-ABS(Survey!$AY127)+ABS(Survey!$AZ127)-ABS(Survey!$BA127)+ABS(Survey!$BB127)-ABS(Survey!$BC127)-ABS(Survey!$BD127)+Survey!$BE127</f>
        <v>0</v>
      </c>
      <c r="BZ127" s="35">
        <f t="shared" si="68"/>
        <v>0</v>
      </c>
      <c r="CA127" s="17">
        <f t="shared" si="69"/>
        <v>0</v>
      </c>
      <c r="CB127" s="16" t="str">
        <f t="shared" si="70"/>
        <v>Pass</v>
      </c>
      <c r="CC127" s="38" t="b">
        <f>IF(ABS(Survey!$BE127)=0,TRUE,FALSE)</f>
        <v>1</v>
      </c>
      <c r="CD127" s="37" t="b">
        <f>NOT(ISBLANK(Survey!$BF127))</f>
        <v>0</v>
      </c>
      <c r="CE127" t="str">
        <f t="shared" si="71"/>
        <v>Fail</v>
      </c>
      <c r="CF127" s="29">
        <f>Survey!$AV127</f>
        <v>0</v>
      </c>
      <c r="CG127" s="29" cm="1">
        <f t="array" ref="CG127">SUM(SUMIF(Survey!BH127:BO127,{"&gt;0","&lt;0"})*{1,-1})-SUM(SUMIF(Survey!BQ127:BX127,{"&gt;0","&lt;0"})*{1,-1})</f>
        <v>0</v>
      </c>
      <c r="CH127" s="35" t="str">
        <f t="shared" si="72"/>
        <v>No holdings</v>
      </c>
      <c r="CI127">
        <f t="shared" si="73"/>
        <v>0</v>
      </c>
      <c r="CJ127" s="16" t="str">
        <f t="shared" si="74"/>
        <v>Fail</v>
      </c>
      <c r="CK127" s="36">
        <f>Survey!$AV127</f>
        <v>0</v>
      </c>
      <c r="CL127" s="36" cm="1">
        <f t="array" ref="CL127">SUM(SUMIF(Survey!BZ127:CS127,{"&gt;0","&lt;0"})*{1,-1})-SUM(SUMIF(Survey!CU127:DN127,{"&gt;0","&lt;0"})*{1,-1})</f>
        <v>0</v>
      </c>
      <c r="CM127" s="35" t="str">
        <f t="shared" si="75"/>
        <v>No holdings</v>
      </c>
      <c r="CN127" s="17">
        <f t="shared" si="76"/>
        <v>0</v>
      </c>
      <c r="CO127" s="16" t="str">
        <f t="shared" si="77"/>
        <v>Pass</v>
      </c>
      <c r="CP127" s="38" t="b">
        <f>IF(ABS(Survey!$CS127)=0,TRUE,FALSE)</f>
        <v>1</v>
      </c>
      <c r="CQ127" s="37" t="b">
        <f>NOT(ISBLANK(Survey!$CT127))</f>
        <v>0</v>
      </c>
      <c r="CR127" s="16" t="str">
        <f t="shared" si="78"/>
        <v>Pass</v>
      </c>
      <c r="CS127" s="38" t="b">
        <f>IF(ABS(Survey!$DN127)=0,TRUE,FALSE)</f>
        <v>1</v>
      </c>
      <c r="CT127" s="37" t="b">
        <f>NOT(ISBLANK(Survey!$DO127))</f>
        <v>0</v>
      </c>
      <c r="CU127" t="str">
        <f t="shared" si="79"/>
        <v>Pass</v>
      </c>
      <c r="CV127" s="29" cm="1">
        <f t="array" ref="CV127">SUM(SUMIF(Survey!CO127,{"&gt;0","&lt;0"})*{1,-1})+SUM(SUMIF(Survey!DJ127,{"&gt;0","&lt;0"})*{1,-1})</f>
        <v>0</v>
      </c>
      <c r="CW127" s="29">
        <f>SUM(SUMIF(Survey!DQ127:DW127,{"&gt;0","&lt;0"})*{1,-1})+SUM(SUMIF(Survey!DY127:EE127,{"&gt;0","&lt;0"})*{1,-1})</f>
        <v>0</v>
      </c>
      <c r="CX127">
        <f t="shared" si="80"/>
        <v>0</v>
      </c>
      <c r="CY127">
        <f t="shared" si="81"/>
        <v>0</v>
      </c>
      <c r="CZ127" s="16" t="str">
        <f t="shared" si="82"/>
        <v>Pass</v>
      </c>
      <c r="DA127" s="38" t="b">
        <f>IF(ABS(Survey!$DW127)=0,TRUE,FALSE)</f>
        <v>1</v>
      </c>
      <c r="DB127" s="37" t="b">
        <f>NOT(ISBLANK(Survey!DX127))</f>
        <v>0</v>
      </c>
      <c r="DC127" s="16" t="str">
        <f t="shared" si="83"/>
        <v>Pass</v>
      </c>
      <c r="DD127" s="38" t="b">
        <f>IF(ABS(Survey!$EE127)=0,TRUE,FALSE)</f>
        <v>1</v>
      </c>
      <c r="DE127" s="37" t="b">
        <f>NOT(ISBLANK(Survey!$EF127))</f>
        <v>0</v>
      </c>
      <c r="DF127" s="16" t="str">
        <f t="shared" si="84"/>
        <v>Fail</v>
      </c>
      <c r="DG127" s="36">
        <f>SUM(SUMIF(Survey!EL127:EN127,{"&gt;0","&lt;0"})*{1,-1})</f>
        <v>0</v>
      </c>
      <c r="DH127">
        <f t="shared" si="85"/>
        <v>0</v>
      </c>
      <c r="DI127">
        <f t="shared" si="86"/>
        <v>100</v>
      </c>
      <c r="DJ127" s="35" t="b">
        <f>IF(OR(Survey!$M127="ETF",Survey!$M127="ETF, alternative mutual fund",Survey!$M127="Closed-end", Survey!$M127="Split share corp"),TRUE,FALSE)</f>
        <v>0</v>
      </c>
      <c r="DK127" s="16" t="str">
        <f t="shared" si="87"/>
        <v>Fail</v>
      </c>
      <c r="DL127" s="36">
        <f>SUM(SUMIF(Survey!EP127:EV127,{"&gt;0","&lt;0"})*{1,-1})</f>
        <v>0</v>
      </c>
      <c r="DM127">
        <f t="shared" si="88"/>
        <v>0</v>
      </c>
      <c r="DN127" s="17">
        <f t="shared" si="89"/>
        <v>100</v>
      </c>
      <c r="DO127" s="16" t="str">
        <f t="shared" si="90"/>
        <v>Fail</v>
      </c>
      <c r="DP127" s="36">
        <f>SUM(SUMIF(Survey!EX127:FD127,{"&gt;0","&lt;0"})*{1,-1})</f>
        <v>0</v>
      </c>
      <c r="DQ127">
        <f t="shared" si="91"/>
        <v>0</v>
      </c>
      <c r="DR127" s="17">
        <f t="shared" si="92"/>
        <v>100</v>
      </c>
    </row>
    <row r="128" spans="1:122">
      <c r="A128">
        <v>128</v>
      </c>
      <c r="B128" t="str">
        <f t="shared" si="0"/>
        <v>Pass</v>
      </c>
      <c r="C128" t="str">
        <f>IF(COUNTBLANK(Survey!B128:FE128)=$C$2, "Pass", "Fail")</f>
        <v>Pass</v>
      </c>
      <c r="D128" t="str">
        <f t="shared" si="47"/>
        <v>Fail</v>
      </c>
      <c r="E128" t="str">
        <f>IF(OR(ISBLANK(Survey!AJ128),COUNTIF(G128:BB128,"Fail")),"Fail","Pass")</f>
        <v>Fail</v>
      </c>
      <c r="G128" s="16" t="str">
        <f t="shared" si="48"/>
        <v>Fail</v>
      </c>
      <c r="H128" s="177">
        <f>COUNTBLANK(Survey!B128:D128)+COUNTBLANK(Survey!G128)+COUNTBLANK(Survey!I128)+COUNTBLANK(Survey!K128:M128)+COUNTBLANK(Survey!P128)+COUNTBLANK(Survey!S128:U128)+COUNTBLANK(Survey!Y128:AA128)+COUNTBLANK(Survey!AD128:AE128)+COUNTBLANK(Survey!AI128:AI128)</f>
        <v>18</v>
      </c>
      <c r="I128" s="16" t="str">
        <f t="shared" si="49"/>
        <v>Fail</v>
      </c>
      <c r="J128" t="b">
        <f>IF(Survey!E128="No",TRUE,FALSE)</f>
        <v>0</v>
      </c>
      <c r="K128" s="34">
        <f>LEN(Survey!E128)</f>
        <v>0</v>
      </c>
      <c r="L128" s="16" t="str">
        <f t="shared" si="50"/>
        <v>Fail</v>
      </c>
      <c r="M128" t="b">
        <f>IF(Survey!F128="No",TRUE,FALSE)</f>
        <v>0</v>
      </c>
      <c r="N128" s="33">
        <f>LEN(Survey!F128)</f>
        <v>0</v>
      </c>
      <c r="O128" s="16" t="str">
        <f t="shared" si="51"/>
        <v>Pass</v>
      </c>
      <c r="P128" s="34">
        <f>MOD((LEN(Survey!H128)+2),11)</f>
        <v>2</v>
      </c>
      <c r="Q128" s="33" t="str">
        <f>IF(Survey!$L128="Prospectus fund", "Yes", "No")</f>
        <v>No</v>
      </c>
      <c r="R128" s="16" t="str">
        <f t="shared" si="52"/>
        <v>Pass</v>
      </c>
      <c r="S128" s="34">
        <f>MOD((LEN(Survey!J128)+2),11)</f>
        <v>2</v>
      </c>
      <c r="T128" s="35" t="b">
        <f>IF(OR(Survey!$M128="ETF",Survey!$M128="ETF, alternative mutual fund",Survey!$M128="Closed-end", Survey!$M128="Split share corp", Survey!$I128="Yes"),TRUE,FALSE)</f>
        <v>0</v>
      </c>
      <c r="U128" s="16" t="str">
        <f>IFERROR(IF(AND(OR(X128=Y128,Y128 = "Either"),NOT(ISBLANK(Survey!K128))),"Pass","Fail"),"Pass")</f>
        <v>Fail</v>
      </c>
      <c r="V128" s="36" cm="1">
        <f t="array" ref="V128">SUM(SUMIF(Survey!BZ128:CS128,{"&gt;0","&lt;0"})*{1,-1})</f>
        <v>0</v>
      </c>
      <c r="W128" s="38" cm="1">
        <f t="array" ref="W128">SUM(SUMIF(Survey!CC128,{"&gt;0","&lt;0"})*{1,-1})+SUM(SUMIF(Survey!CM128,{"&gt;0","&lt;0"})*{1,-1})</f>
        <v>0</v>
      </c>
      <c r="X128" s="38">
        <f>Survey!K128</f>
        <v>0</v>
      </c>
      <c r="Y128" s="37" t="str">
        <f t="shared" si="53"/>
        <v>Either</v>
      </c>
      <c r="Z128" s="16" t="str">
        <f t="shared" si="54"/>
        <v>Fail</v>
      </c>
      <c r="AA128" s="67" cm="1">
        <f t="array" ref="AA128">SUM(SUMIF(Survey!BZ128:CS128,{"&gt;0","&lt;0"})*{1,-1})+SUM(SUMIF(Survey!CU128:DN128,{"&gt;0","&lt;0"})*{1,-1})</f>
        <v>0</v>
      </c>
      <c r="AB128" s="67">
        <f>IFERROR(AA128/(Survey!$AV128),0)</f>
        <v>0</v>
      </c>
      <c r="AC128" s="128" t="b">
        <f>IF(OR(Survey!$M128="Alternative strategy or hedge",Survey!$M128="Other, illiquid",Survey!$L128="Prospectus fund"),TRUE,FALSE)</f>
        <v>0</v>
      </c>
      <c r="AD128" s="128" t="b">
        <f>NOT(ISBLANK(Survey!$M128))</f>
        <v>0</v>
      </c>
      <c r="AE128" s="16" t="str">
        <f t="shared" si="55"/>
        <v>Pass</v>
      </c>
      <c r="AF128" s="38" t="b">
        <f>NOT(ISNUMBER(SEARCH("Other",Survey!$P128)))</f>
        <v>1</v>
      </c>
      <c r="AG128" s="37" t="b">
        <f>NOT(ISBLANK(Survey!$Q128))</f>
        <v>0</v>
      </c>
      <c r="AH128" s="16" t="str">
        <f t="shared" si="56"/>
        <v>Pass</v>
      </c>
      <c r="AI128" s="143">
        <f>COUNTBLANK(Survey!$W128)</f>
        <v>1</v>
      </c>
      <c r="AJ128" s="67">
        <f>IF(AND(Survey!L128&lt;&gt;"Exempt fund",OR(Survey!$M128="ETF",Survey!$M128="ETF, alternative mutual fund",Survey!$M128="Mutual fund",Survey!$M128="Alternative mutual fund",Survey!$M128="Money market")),1,0)</f>
        <v>0</v>
      </c>
      <c r="AK128" s="16" t="str">
        <f t="shared" si="57"/>
        <v>Pass</v>
      </c>
      <c r="AL128" s="38" t="b">
        <f>NOT(ISNUMBER(SEARCH("Yes",Survey!$AA128)))</f>
        <v>1</v>
      </c>
      <c r="AM128" s="37" t="b">
        <f>IF(COUNTBLANK(Survey!$AB128:$AC128)=0,TRUE, FALSE)</f>
        <v>0</v>
      </c>
      <c r="AN128" s="16" t="str">
        <f t="shared" si="58"/>
        <v>Pass</v>
      </c>
      <c r="AO128" s="38" t="b">
        <f>NOT(ISNUMBER(SEARCH("Yes",Survey!$AD128)))</f>
        <v>1</v>
      </c>
      <c r="AP128" s="37" t="b">
        <f>NOT(ISBLANK(Survey!$AF128))</f>
        <v>0</v>
      </c>
      <c r="AQ128" s="16" t="str">
        <f t="shared" si="59"/>
        <v>Pass</v>
      </c>
      <c r="AR128" s="38" t="b">
        <f>NOT(OR(ISNUMBER(SEARCH("Other",Survey!$AF128)),ISNUMBER(SEARCH("Multiple",Survey!$AF128))))</f>
        <v>1</v>
      </c>
      <c r="AS128" s="37" t="b">
        <f>NOT(ISBLANK(Survey!$AG128))</f>
        <v>0</v>
      </c>
      <c r="AT128" s="16" t="str">
        <f t="shared" si="60"/>
        <v>Fail</v>
      </c>
      <c r="AU128" s="143">
        <f>IF(ABS(Survey!$AV128)&gt;0, 1,0)</f>
        <v>0</v>
      </c>
      <c r="AV128" s="143">
        <f>IF(COUNTBLANK(Survey!$AJ128)=0,1,0)</f>
        <v>0</v>
      </c>
      <c r="AW128" s="16" t="str">
        <f t="shared" si="61"/>
        <v>Pass</v>
      </c>
      <c r="AX128" s="143">
        <f>IF(ISBLANK(Survey!$AJ128),0,1)</f>
        <v>0</v>
      </c>
      <c r="AY128" s="165">
        <f>COUNTBLANK(Survey!$AK128)</f>
        <v>1</v>
      </c>
      <c r="AZ128" s="16" t="str">
        <f t="shared" si="62"/>
        <v>Pass</v>
      </c>
      <c r="BA128" s="143">
        <f>IF(OR(Survey!$AK128="Closed",ISBLANK(Survey!$AK128)),0,1)</f>
        <v>0</v>
      </c>
      <c r="BB128" s="165">
        <f>IF(ISBLANK(Survey!$AL128),1,0)</f>
        <v>1</v>
      </c>
      <c r="BC128" s="147" t="str" cm="1">
        <f t="array" ref="BC128">IF(OR(IF(OR($BE128+$BF128 = 2, $BG128=1), FALSE, TRUE), AND($BD128:$BD128 = 0)),"Pass","Fail")</f>
        <v>Pass</v>
      </c>
      <c r="BD128" s="143">
        <f>COUNTBLANK(Survey!$AM128:$AO128)</f>
        <v>3</v>
      </c>
      <c r="BE128" s="143">
        <f>IF(Survey!$I128="Yes",1,0)</f>
        <v>0</v>
      </c>
      <c r="BF128" s="143">
        <f>IF(OR(Survey!$M128="Mutual fund",Survey!$M128="Alternative mutual fund",Survey!$M128="Money market"),1,0)</f>
        <v>0</v>
      </c>
      <c r="BG128" s="148">
        <f>IF(OR(Survey!$M128="ETF",Survey!$M128="ETF, alternative mutual fund"),1,0)</f>
        <v>0</v>
      </c>
      <c r="BH128" s="16" t="str">
        <f t="shared" si="63"/>
        <v>Pass</v>
      </c>
      <c r="BI128" s="38" t="b">
        <f>OR(ISNUMBER(SEARCH("Yes",Survey!$AO128)),ISBLANK(Survey!$AO128))</f>
        <v>1</v>
      </c>
      <c r="BJ128" s="67" t="b">
        <f>NOT(ISBLANK(Survey!$AP128))</f>
        <v>0</v>
      </c>
      <c r="BK128" s="16" t="str">
        <f t="shared" si="64"/>
        <v>Pass</v>
      </c>
      <c r="BL128" s="143">
        <f>IF(Survey!$AW128=0, 0,1)</f>
        <v>0</v>
      </c>
      <c r="BM128" s="67">
        <f>Survey!$AQ128</f>
        <v>0</v>
      </c>
      <c r="BN128" s="67">
        <f>IFERROR((Survey!$AX128-ABS(Survey!$AY128)-ABS(Survey!$BD128))/Survey!$AW128,0)</f>
        <v>0</v>
      </c>
      <c r="BO128" s="67">
        <f>IF(AND($BM128&gt;$BN128-0.2,$BM128&lt;$BN128+0.2,ISBLANK(Survey!$AQ128)=FALSE),0,1)</f>
        <v>1</v>
      </c>
      <c r="BP128" s="165">
        <f>IF(ISBLANK(Survey!$AR128),1,0)</f>
        <v>1</v>
      </c>
      <c r="BQ128" s="16" t="str">
        <f t="shared" si="65"/>
        <v>Pass</v>
      </c>
      <c r="BR128" s="143">
        <f>IF(Survey!$AW128=0, 0,1)</f>
        <v>0</v>
      </c>
      <c r="BS128" s="67">
        <f>IF(AND(Survey!$AS128&gt;=0,Survey!$AS128&lt;=0.2,Survey!$AS128&lt;&gt;""),0,1)</f>
        <v>1</v>
      </c>
      <c r="BT128" s="143">
        <f>IF(ISBLANK(Survey!$AT128),1,0)</f>
        <v>1</v>
      </c>
      <c r="BU128" s="16" t="str">
        <f t="shared" si="66"/>
        <v>Fail</v>
      </c>
      <c r="BV128" s="165">
        <f>Survey!$AU128</f>
        <v>0</v>
      </c>
      <c r="BW128" s="16" t="str">
        <f t="shared" si="67"/>
        <v>Pass</v>
      </c>
      <c r="BX128" s="36">
        <f>Survey!$AV128</f>
        <v>0</v>
      </c>
      <c r="BY128" s="176">
        <f>Survey!$AW128+Survey!$AX128-ABS(Survey!$AY128)+ABS(Survey!$AZ128)-ABS(Survey!$BA128)+ABS(Survey!$BB128)-ABS(Survey!$BC128)-ABS(Survey!$BD128)+Survey!$BE128</f>
        <v>0</v>
      </c>
      <c r="BZ128" s="35">
        <f t="shared" si="68"/>
        <v>0</v>
      </c>
      <c r="CA128" s="17">
        <f t="shared" si="69"/>
        <v>0</v>
      </c>
      <c r="CB128" s="16" t="str">
        <f t="shared" si="70"/>
        <v>Pass</v>
      </c>
      <c r="CC128" s="38" t="b">
        <f>IF(ABS(Survey!$BE128)=0,TRUE,FALSE)</f>
        <v>1</v>
      </c>
      <c r="CD128" s="37" t="b">
        <f>NOT(ISBLANK(Survey!$BF128))</f>
        <v>0</v>
      </c>
      <c r="CE128" t="str">
        <f t="shared" si="71"/>
        <v>Fail</v>
      </c>
      <c r="CF128" s="29">
        <f>Survey!$AV128</f>
        <v>0</v>
      </c>
      <c r="CG128" s="29" cm="1">
        <f t="array" ref="CG128">SUM(SUMIF(Survey!BH128:BO128,{"&gt;0","&lt;0"})*{1,-1})-SUM(SUMIF(Survey!BQ128:BX128,{"&gt;0","&lt;0"})*{1,-1})</f>
        <v>0</v>
      </c>
      <c r="CH128" s="35" t="str">
        <f t="shared" si="72"/>
        <v>No holdings</v>
      </c>
      <c r="CI128">
        <f t="shared" si="73"/>
        <v>0</v>
      </c>
      <c r="CJ128" s="16" t="str">
        <f t="shared" si="74"/>
        <v>Fail</v>
      </c>
      <c r="CK128" s="36">
        <f>Survey!$AV128</f>
        <v>0</v>
      </c>
      <c r="CL128" s="36" cm="1">
        <f t="array" ref="CL128">SUM(SUMIF(Survey!BZ128:CS128,{"&gt;0","&lt;0"})*{1,-1})-SUM(SUMIF(Survey!CU128:DN128,{"&gt;0","&lt;0"})*{1,-1})</f>
        <v>0</v>
      </c>
      <c r="CM128" s="35" t="str">
        <f t="shared" si="75"/>
        <v>No holdings</v>
      </c>
      <c r="CN128" s="17">
        <f t="shared" si="76"/>
        <v>0</v>
      </c>
      <c r="CO128" s="16" t="str">
        <f t="shared" si="77"/>
        <v>Pass</v>
      </c>
      <c r="CP128" s="38" t="b">
        <f>IF(ABS(Survey!$CS128)=0,TRUE,FALSE)</f>
        <v>1</v>
      </c>
      <c r="CQ128" s="37" t="b">
        <f>NOT(ISBLANK(Survey!$CT128))</f>
        <v>0</v>
      </c>
      <c r="CR128" s="16" t="str">
        <f t="shared" si="78"/>
        <v>Pass</v>
      </c>
      <c r="CS128" s="38" t="b">
        <f>IF(ABS(Survey!$DN128)=0,TRUE,FALSE)</f>
        <v>1</v>
      </c>
      <c r="CT128" s="37" t="b">
        <f>NOT(ISBLANK(Survey!$DO128))</f>
        <v>0</v>
      </c>
      <c r="CU128" t="str">
        <f t="shared" si="79"/>
        <v>Pass</v>
      </c>
      <c r="CV128" s="29" cm="1">
        <f t="array" ref="CV128">SUM(SUMIF(Survey!CO128,{"&gt;0","&lt;0"})*{1,-1})+SUM(SUMIF(Survey!DJ128,{"&gt;0","&lt;0"})*{1,-1})</f>
        <v>0</v>
      </c>
      <c r="CW128" s="29">
        <f>SUM(SUMIF(Survey!DQ128:DW128,{"&gt;0","&lt;0"})*{1,-1})+SUM(SUMIF(Survey!DY128:EE128,{"&gt;0","&lt;0"})*{1,-1})</f>
        <v>0</v>
      </c>
      <c r="CX128">
        <f t="shared" si="80"/>
        <v>0</v>
      </c>
      <c r="CY128">
        <f t="shared" si="81"/>
        <v>0</v>
      </c>
      <c r="CZ128" s="16" t="str">
        <f t="shared" si="82"/>
        <v>Pass</v>
      </c>
      <c r="DA128" s="38" t="b">
        <f>IF(ABS(Survey!$DW128)=0,TRUE,FALSE)</f>
        <v>1</v>
      </c>
      <c r="DB128" s="37" t="b">
        <f>NOT(ISBLANK(Survey!DX128))</f>
        <v>0</v>
      </c>
      <c r="DC128" s="16" t="str">
        <f t="shared" si="83"/>
        <v>Pass</v>
      </c>
      <c r="DD128" s="38" t="b">
        <f>IF(ABS(Survey!$EE128)=0,TRUE,FALSE)</f>
        <v>1</v>
      </c>
      <c r="DE128" s="37" t="b">
        <f>NOT(ISBLANK(Survey!$EF128))</f>
        <v>0</v>
      </c>
      <c r="DF128" s="16" t="str">
        <f t="shared" si="84"/>
        <v>Fail</v>
      </c>
      <c r="DG128" s="36">
        <f>SUM(SUMIF(Survey!EL128:EN128,{"&gt;0","&lt;0"})*{1,-1})</f>
        <v>0</v>
      </c>
      <c r="DH128">
        <f t="shared" si="85"/>
        <v>0</v>
      </c>
      <c r="DI128">
        <f t="shared" si="86"/>
        <v>100</v>
      </c>
      <c r="DJ128" s="35" t="b">
        <f>IF(OR(Survey!$M128="ETF",Survey!$M128="ETF, alternative mutual fund",Survey!$M128="Closed-end", Survey!$M128="Split share corp"),TRUE,FALSE)</f>
        <v>0</v>
      </c>
      <c r="DK128" s="16" t="str">
        <f t="shared" si="87"/>
        <v>Fail</v>
      </c>
      <c r="DL128" s="36">
        <f>SUM(SUMIF(Survey!EP128:EV128,{"&gt;0","&lt;0"})*{1,-1})</f>
        <v>0</v>
      </c>
      <c r="DM128">
        <f t="shared" si="88"/>
        <v>0</v>
      </c>
      <c r="DN128" s="17">
        <f t="shared" si="89"/>
        <v>100</v>
      </c>
      <c r="DO128" s="16" t="str">
        <f t="shared" si="90"/>
        <v>Fail</v>
      </c>
      <c r="DP128" s="36">
        <f>SUM(SUMIF(Survey!EX128:FD128,{"&gt;0","&lt;0"})*{1,-1})</f>
        <v>0</v>
      </c>
      <c r="DQ128">
        <f t="shared" si="91"/>
        <v>0</v>
      </c>
      <c r="DR128" s="17">
        <f t="shared" si="92"/>
        <v>100</v>
      </c>
    </row>
    <row r="129" spans="1:122">
      <c r="A129">
        <v>129</v>
      </c>
      <c r="B129" t="str">
        <f t="shared" si="0"/>
        <v>Pass</v>
      </c>
      <c r="C129" t="str">
        <f>IF(COUNTBLANK(Survey!B129:FE129)=$C$2, "Pass", "Fail")</f>
        <v>Pass</v>
      </c>
      <c r="D129" t="str">
        <f t="shared" si="47"/>
        <v>Fail</v>
      </c>
      <c r="E129" t="str">
        <f>IF(OR(ISBLANK(Survey!AJ129),COUNTIF(G129:BB129,"Fail")),"Fail","Pass")</f>
        <v>Fail</v>
      </c>
      <c r="G129" s="16" t="str">
        <f t="shared" si="48"/>
        <v>Fail</v>
      </c>
      <c r="H129" s="177">
        <f>COUNTBLANK(Survey!B129:D129)+COUNTBLANK(Survey!G129)+COUNTBLANK(Survey!I129)+COUNTBLANK(Survey!K129:M129)+COUNTBLANK(Survey!P129)+COUNTBLANK(Survey!S129:U129)+COUNTBLANK(Survey!Y129:AA129)+COUNTBLANK(Survey!AD129:AE129)+COUNTBLANK(Survey!AI129:AI129)</f>
        <v>18</v>
      </c>
      <c r="I129" s="16" t="str">
        <f t="shared" si="49"/>
        <v>Fail</v>
      </c>
      <c r="J129" t="b">
        <f>IF(Survey!E129="No",TRUE,FALSE)</f>
        <v>0</v>
      </c>
      <c r="K129" s="34">
        <f>LEN(Survey!E129)</f>
        <v>0</v>
      </c>
      <c r="L129" s="16" t="str">
        <f t="shared" si="50"/>
        <v>Fail</v>
      </c>
      <c r="M129" t="b">
        <f>IF(Survey!F129="No",TRUE,FALSE)</f>
        <v>0</v>
      </c>
      <c r="N129" s="33">
        <f>LEN(Survey!F129)</f>
        <v>0</v>
      </c>
      <c r="O129" s="16" t="str">
        <f t="shared" si="51"/>
        <v>Pass</v>
      </c>
      <c r="P129" s="34">
        <f>MOD((LEN(Survey!H129)+2),11)</f>
        <v>2</v>
      </c>
      <c r="Q129" s="33" t="str">
        <f>IF(Survey!$L129="Prospectus fund", "Yes", "No")</f>
        <v>No</v>
      </c>
      <c r="R129" s="16" t="str">
        <f t="shared" si="52"/>
        <v>Pass</v>
      </c>
      <c r="S129" s="34">
        <f>MOD((LEN(Survey!J129)+2),11)</f>
        <v>2</v>
      </c>
      <c r="T129" s="35" t="b">
        <f>IF(OR(Survey!$M129="ETF",Survey!$M129="ETF, alternative mutual fund",Survey!$M129="Closed-end", Survey!$M129="Split share corp", Survey!$I129="Yes"),TRUE,FALSE)</f>
        <v>0</v>
      </c>
      <c r="U129" s="16" t="str">
        <f>IFERROR(IF(AND(OR(X129=Y129,Y129 = "Either"),NOT(ISBLANK(Survey!K129))),"Pass","Fail"),"Pass")</f>
        <v>Fail</v>
      </c>
      <c r="V129" s="36" cm="1">
        <f t="array" ref="V129">SUM(SUMIF(Survey!BZ129:CS129,{"&gt;0","&lt;0"})*{1,-1})</f>
        <v>0</v>
      </c>
      <c r="W129" s="38" cm="1">
        <f t="array" ref="W129">SUM(SUMIF(Survey!CC129,{"&gt;0","&lt;0"})*{1,-1})+SUM(SUMIF(Survey!CM129,{"&gt;0","&lt;0"})*{1,-1})</f>
        <v>0</v>
      </c>
      <c r="X129" s="38">
        <f>Survey!K129</f>
        <v>0</v>
      </c>
      <c r="Y129" s="37" t="str">
        <f t="shared" si="53"/>
        <v>Either</v>
      </c>
      <c r="Z129" s="16" t="str">
        <f t="shared" si="54"/>
        <v>Fail</v>
      </c>
      <c r="AA129" s="67" cm="1">
        <f t="array" ref="AA129">SUM(SUMIF(Survey!BZ129:CS129,{"&gt;0","&lt;0"})*{1,-1})+SUM(SUMIF(Survey!CU129:DN129,{"&gt;0","&lt;0"})*{1,-1})</f>
        <v>0</v>
      </c>
      <c r="AB129" s="67">
        <f>IFERROR(AA129/(Survey!$AV129),0)</f>
        <v>0</v>
      </c>
      <c r="AC129" s="128" t="b">
        <f>IF(OR(Survey!$M129="Alternative strategy or hedge",Survey!$M129="Other, illiquid",Survey!$L129="Prospectus fund"),TRUE,FALSE)</f>
        <v>0</v>
      </c>
      <c r="AD129" s="128" t="b">
        <f>NOT(ISBLANK(Survey!$M129))</f>
        <v>0</v>
      </c>
      <c r="AE129" s="16" t="str">
        <f t="shared" si="55"/>
        <v>Pass</v>
      </c>
      <c r="AF129" s="38" t="b">
        <f>NOT(ISNUMBER(SEARCH("Other",Survey!$P129)))</f>
        <v>1</v>
      </c>
      <c r="AG129" s="37" t="b">
        <f>NOT(ISBLANK(Survey!$Q129))</f>
        <v>0</v>
      </c>
      <c r="AH129" s="16" t="str">
        <f t="shared" si="56"/>
        <v>Pass</v>
      </c>
      <c r="AI129" s="143">
        <f>COUNTBLANK(Survey!$W129)</f>
        <v>1</v>
      </c>
      <c r="AJ129" s="67">
        <f>IF(AND(Survey!L129&lt;&gt;"Exempt fund",OR(Survey!$M129="ETF",Survey!$M129="ETF, alternative mutual fund",Survey!$M129="Mutual fund",Survey!$M129="Alternative mutual fund",Survey!$M129="Money market")),1,0)</f>
        <v>0</v>
      </c>
      <c r="AK129" s="16" t="str">
        <f t="shared" si="57"/>
        <v>Pass</v>
      </c>
      <c r="AL129" s="38" t="b">
        <f>NOT(ISNUMBER(SEARCH("Yes",Survey!$AA129)))</f>
        <v>1</v>
      </c>
      <c r="AM129" s="37" t="b">
        <f>IF(COUNTBLANK(Survey!$AB129:$AC129)=0,TRUE, FALSE)</f>
        <v>0</v>
      </c>
      <c r="AN129" s="16" t="str">
        <f t="shared" si="58"/>
        <v>Pass</v>
      </c>
      <c r="AO129" s="38" t="b">
        <f>NOT(ISNUMBER(SEARCH("Yes",Survey!$AD129)))</f>
        <v>1</v>
      </c>
      <c r="AP129" s="37" t="b">
        <f>NOT(ISBLANK(Survey!$AF129))</f>
        <v>0</v>
      </c>
      <c r="AQ129" s="16" t="str">
        <f t="shared" si="59"/>
        <v>Pass</v>
      </c>
      <c r="AR129" s="38" t="b">
        <f>NOT(OR(ISNUMBER(SEARCH("Other",Survey!$AF129)),ISNUMBER(SEARCH("Multiple",Survey!$AF129))))</f>
        <v>1</v>
      </c>
      <c r="AS129" s="37" t="b">
        <f>NOT(ISBLANK(Survey!$AG129))</f>
        <v>0</v>
      </c>
      <c r="AT129" s="16" t="str">
        <f t="shared" si="60"/>
        <v>Fail</v>
      </c>
      <c r="AU129" s="143">
        <f>IF(ABS(Survey!$AV129)&gt;0, 1,0)</f>
        <v>0</v>
      </c>
      <c r="AV129" s="143">
        <f>IF(COUNTBLANK(Survey!$AJ129)=0,1,0)</f>
        <v>0</v>
      </c>
      <c r="AW129" s="16" t="str">
        <f t="shared" si="61"/>
        <v>Pass</v>
      </c>
      <c r="AX129" s="143">
        <f>IF(ISBLANK(Survey!$AJ129),0,1)</f>
        <v>0</v>
      </c>
      <c r="AY129" s="165">
        <f>COUNTBLANK(Survey!$AK129)</f>
        <v>1</v>
      </c>
      <c r="AZ129" s="16" t="str">
        <f t="shared" si="62"/>
        <v>Pass</v>
      </c>
      <c r="BA129" s="143">
        <f>IF(OR(Survey!$AK129="Closed",ISBLANK(Survey!$AK129)),0,1)</f>
        <v>0</v>
      </c>
      <c r="BB129" s="165">
        <f>IF(ISBLANK(Survey!$AL129),1,0)</f>
        <v>1</v>
      </c>
      <c r="BC129" s="147" t="str" cm="1">
        <f t="array" ref="BC129">IF(OR(IF(OR($BE129+$BF129 = 2, $BG129=1), FALSE, TRUE), AND($BD129:$BD129 = 0)),"Pass","Fail")</f>
        <v>Pass</v>
      </c>
      <c r="BD129" s="143">
        <f>COUNTBLANK(Survey!$AM129:$AO129)</f>
        <v>3</v>
      </c>
      <c r="BE129" s="143">
        <f>IF(Survey!$I129="Yes",1,0)</f>
        <v>0</v>
      </c>
      <c r="BF129" s="143">
        <f>IF(OR(Survey!$M129="Mutual fund",Survey!$M129="Alternative mutual fund",Survey!$M129="Money market"),1,0)</f>
        <v>0</v>
      </c>
      <c r="BG129" s="148">
        <f>IF(OR(Survey!$M129="ETF",Survey!$M129="ETF, alternative mutual fund"),1,0)</f>
        <v>0</v>
      </c>
      <c r="BH129" s="16" t="str">
        <f t="shared" si="63"/>
        <v>Pass</v>
      </c>
      <c r="BI129" s="38" t="b">
        <f>OR(ISNUMBER(SEARCH("Yes",Survey!$AO129)),ISBLANK(Survey!$AO129))</f>
        <v>1</v>
      </c>
      <c r="BJ129" s="67" t="b">
        <f>NOT(ISBLANK(Survey!$AP129))</f>
        <v>0</v>
      </c>
      <c r="BK129" s="16" t="str">
        <f t="shared" si="64"/>
        <v>Pass</v>
      </c>
      <c r="BL129" s="143">
        <f>IF(Survey!$AW129=0, 0,1)</f>
        <v>0</v>
      </c>
      <c r="BM129" s="67">
        <f>Survey!$AQ129</f>
        <v>0</v>
      </c>
      <c r="BN129" s="67">
        <f>IFERROR((Survey!$AX129-ABS(Survey!$AY129)-ABS(Survey!$BD129))/Survey!$AW129,0)</f>
        <v>0</v>
      </c>
      <c r="BO129" s="67">
        <f>IF(AND($BM129&gt;$BN129-0.2,$BM129&lt;$BN129+0.2,ISBLANK(Survey!$AQ129)=FALSE),0,1)</f>
        <v>1</v>
      </c>
      <c r="BP129" s="165">
        <f>IF(ISBLANK(Survey!$AR129),1,0)</f>
        <v>1</v>
      </c>
      <c r="BQ129" s="16" t="str">
        <f t="shared" si="65"/>
        <v>Pass</v>
      </c>
      <c r="BR129" s="143">
        <f>IF(Survey!$AW129=0, 0,1)</f>
        <v>0</v>
      </c>
      <c r="BS129" s="67">
        <f>IF(AND(Survey!$AS129&gt;=0,Survey!$AS129&lt;=0.2,Survey!$AS129&lt;&gt;""),0,1)</f>
        <v>1</v>
      </c>
      <c r="BT129" s="143">
        <f>IF(ISBLANK(Survey!$AT129),1,0)</f>
        <v>1</v>
      </c>
      <c r="BU129" s="16" t="str">
        <f t="shared" si="66"/>
        <v>Fail</v>
      </c>
      <c r="BV129" s="165">
        <f>Survey!$AU129</f>
        <v>0</v>
      </c>
      <c r="BW129" s="16" t="str">
        <f t="shared" si="67"/>
        <v>Pass</v>
      </c>
      <c r="BX129" s="36">
        <f>Survey!$AV129</f>
        <v>0</v>
      </c>
      <c r="BY129" s="176">
        <f>Survey!$AW129+Survey!$AX129-ABS(Survey!$AY129)+ABS(Survey!$AZ129)-ABS(Survey!$BA129)+ABS(Survey!$BB129)-ABS(Survey!$BC129)-ABS(Survey!$BD129)+Survey!$BE129</f>
        <v>0</v>
      </c>
      <c r="BZ129" s="35">
        <f t="shared" si="68"/>
        <v>0</v>
      </c>
      <c r="CA129" s="17">
        <f t="shared" si="69"/>
        <v>0</v>
      </c>
      <c r="CB129" s="16" t="str">
        <f t="shared" si="70"/>
        <v>Pass</v>
      </c>
      <c r="CC129" s="38" t="b">
        <f>IF(ABS(Survey!$BE129)=0,TRUE,FALSE)</f>
        <v>1</v>
      </c>
      <c r="CD129" s="37" t="b">
        <f>NOT(ISBLANK(Survey!$BF129))</f>
        <v>0</v>
      </c>
      <c r="CE129" t="str">
        <f t="shared" si="71"/>
        <v>Fail</v>
      </c>
      <c r="CF129" s="29">
        <f>Survey!$AV129</f>
        <v>0</v>
      </c>
      <c r="CG129" s="29" cm="1">
        <f t="array" ref="CG129">SUM(SUMIF(Survey!BH129:BO129,{"&gt;0","&lt;0"})*{1,-1})-SUM(SUMIF(Survey!BQ129:BX129,{"&gt;0","&lt;0"})*{1,-1})</f>
        <v>0</v>
      </c>
      <c r="CH129" s="35" t="str">
        <f t="shared" si="72"/>
        <v>No holdings</v>
      </c>
      <c r="CI129">
        <f t="shared" si="73"/>
        <v>0</v>
      </c>
      <c r="CJ129" s="16" t="str">
        <f t="shared" si="74"/>
        <v>Fail</v>
      </c>
      <c r="CK129" s="36">
        <f>Survey!$AV129</f>
        <v>0</v>
      </c>
      <c r="CL129" s="36" cm="1">
        <f t="array" ref="CL129">SUM(SUMIF(Survey!BZ129:CS129,{"&gt;0","&lt;0"})*{1,-1})-SUM(SUMIF(Survey!CU129:DN129,{"&gt;0","&lt;0"})*{1,-1})</f>
        <v>0</v>
      </c>
      <c r="CM129" s="35" t="str">
        <f t="shared" si="75"/>
        <v>No holdings</v>
      </c>
      <c r="CN129" s="17">
        <f t="shared" si="76"/>
        <v>0</v>
      </c>
      <c r="CO129" s="16" t="str">
        <f t="shared" si="77"/>
        <v>Pass</v>
      </c>
      <c r="CP129" s="38" t="b">
        <f>IF(ABS(Survey!$CS129)=0,TRUE,FALSE)</f>
        <v>1</v>
      </c>
      <c r="CQ129" s="37" t="b">
        <f>NOT(ISBLANK(Survey!$CT129))</f>
        <v>0</v>
      </c>
      <c r="CR129" s="16" t="str">
        <f t="shared" si="78"/>
        <v>Pass</v>
      </c>
      <c r="CS129" s="38" t="b">
        <f>IF(ABS(Survey!$DN129)=0,TRUE,FALSE)</f>
        <v>1</v>
      </c>
      <c r="CT129" s="37" t="b">
        <f>NOT(ISBLANK(Survey!$DO129))</f>
        <v>0</v>
      </c>
      <c r="CU129" t="str">
        <f t="shared" si="79"/>
        <v>Pass</v>
      </c>
      <c r="CV129" s="29" cm="1">
        <f t="array" ref="CV129">SUM(SUMIF(Survey!CO129,{"&gt;0","&lt;0"})*{1,-1})+SUM(SUMIF(Survey!DJ129,{"&gt;0","&lt;0"})*{1,-1})</f>
        <v>0</v>
      </c>
      <c r="CW129" s="29">
        <f>SUM(SUMIF(Survey!DQ129:DW129,{"&gt;0","&lt;0"})*{1,-1})+SUM(SUMIF(Survey!DY129:EE129,{"&gt;0","&lt;0"})*{1,-1})</f>
        <v>0</v>
      </c>
      <c r="CX129">
        <f t="shared" si="80"/>
        <v>0</v>
      </c>
      <c r="CY129">
        <f t="shared" si="81"/>
        <v>0</v>
      </c>
      <c r="CZ129" s="16" t="str">
        <f t="shared" si="82"/>
        <v>Pass</v>
      </c>
      <c r="DA129" s="38" t="b">
        <f>IF(ABS(Survey!$DW129)=0,TRUE,FALSE)</f>
        <v>1</v>
      </c>
      <c r="DB129" s="37" t="b">
        <f>NOT(ISBLANK(Survey!DX129))</f>
        <v>0</v>
      </c>
      <c r="DC129" s="16" t="str">
        <f t="shared" si="83"/>
        <v>Pass</v>
      </c>
      <c r="DD129" s="38" t="b">
        <f>IF(ABS(Survey!$EE129)=0,TRUE,FALSE)</f>
        <v>1</v>
      </c>
      <c r="DE129" s="37" t="b">
        <f>NOT(ISBLANK(Survey!$EF129))</f>
        <v>0</v>
      </c>
      <c r="DF129" s="16" t="str">
        <f t="shared" si="84"/>
        <v>Fail</v>
      </c>
      <c r="DG129" s="36">
        <f>SUM(SUMIF(Survey!EL129:EN129,{"&gt;0","&lt;0"})*{1,-1})</f>
        <v>0</v>
      </c>
      <c r="DH129">
        <f t="shared" si="85"/>
        <v>0</v>
      </c>
      <c r="DI129">
        <f t="shared" si="86"/>
        <v>100</v>
      </c>
      <c r="DJ129" s="35" t="b">
        <f>IF(OR(Survey!$M129="ETF",Survey!$M129="ETF, alternative mutual fund",Survey!$M129="Closed-end", Survey!$M129="Split share corp"),TRUE,FALSE)</f>
        <v>0</v>
      </c>
      <c r="DK129" s="16" t="str">
        <f t="shared" si="87"/>
        <v>Fail</v>
      </c>
      <c r="DL129" s="36">
        <f>SUM(SUMIF(Survey!EP129:EV129,{"&gt;0","&lt;0"})*{1,-1})</f>
        <v>0</v>
      </c>
      <c r="DM129">
        <f t="shared" si="88"/>
        <v>0</v>
      </c>
      <c r="DN129" s="17">
        <f t="shared" si="89"/>
        <v>100</v>
      </c>
      <c r="DO129" s="16" t="str">
        <f t="shared" si="90"/>
        <v>Fail</v>
      </c>
      <c r="DP129" s="36">
        <f>SUM(SUMIF(Survey!EX129:FD129,{"&gt;0","&lt;0"})*{1,-1})</f>
        <v>0</v>
      </c>
      <c r="DQ129">
        <f t="shared" si="91"/>
        <v>0</v>
      </c>
      <c r="DR129" s="17">
        <f t="shared" si="92"/>
        <v>100</v>
      </c>
    </row>
    <row r="130" spans="1:122">
      <c r="A130">
        <v>130</v>
      </c>
      <c r="B130" t="str">
        <f t="shared" si="0"/>
        <v>Pass</v>
      </c>
      <c r="C130" t="str">
        <f>IF(COUNTBLANK(Survey!B130:FE130)=$C$2, "Pass", "Fail")</f>
        <v>Pass</v>
      </c>
      <c r="D130" t="str">
        <f t="shared" si="47"/>
        <v>Fail</v>
      </c>
      <c r="E130" t="str">
        <f>IF(OR(ISBLANK(Survey!AJ130),COUNTIF(G130:BB130,"Fail")),"Fail","Pass")</f>
        <v>Fail</v>
      </c>
      <c r="G130" s="16" t="str">
        <f t="shared" si="48"/>
        <v>Fail</v>
      </c>
      <c r="H130" s="177">
        <f>COUNTBLANK(Survey!B130:D130)+COUNTBLANK(Survey!G130)+COUNTBLANK(Survey!I130)+COUNTBLANK(Survey!K130:M130)+COUNTBLANK(Survey!P130)+COUNTBLANK(Survey!S130:U130)+COUNTBLANK(Survey!Y130:AA130)+COUNTBLANK(Survey!AD130:AE130)+COUNTBLANK(Survey!AI130:AI130)</f>
        <v>18</v>
      </c>
      <c r="I130" s="16" t="str">
        <f t="shared" si="49"/>
        <v>Fail</v>
      </c>
      <c r="J130" t="b">
        <f>IF(Survey!E130="No",TRUE,FALSE)</f>
        <v>0</v>
      </c>
      <c r="K130" s="34">
        <f>LEN(Survey!E130)</f>
        <v>0</v>
      </c>
      <c r="L130" s="16" t="str">
        <f t="shared" si="50"/>
        <v>Fail</v>
      </c>
      <c r="M130" t="b">
        <f>IF(Survey!F130="No",TRUE,FALSE)</f>
        <v>0</v>
      </c>
      <c r="N130" s="33">
        <f>LEN(Survey!F130)</f>
        <v>0</v>
      </c>
      <c r="O130" s="16" t="str">
        <f t="shared" si="51"/>
        <v>Pass</v>
      </c>
      <c r="P130" s="34">
        <f>MOD((LEN(Survey!H130)+2),11)</f>
        <v>2</v>
      </c>
      <c r="Q130" s="33" t="str">
        <f>IF(Survey!$L130="Prospectus fund", "Yes", "No")</f>
        <v>No</v>
      </c>
      <c r="R130" s="16" t="str">
        <f t="shared" si="52"/>
        <v>Pass</v>
      </c>
      <c r="S130" s="34">
        <f>MOD((LEN(Survey!J130)+2),11)</f>
        <v>2</v>
      </c>
      <c r="T130" s="35" t="b">
        <f>IF(OR(Survey!$M130="ETF",Survey!$M130="ETF, alternative mutual fund",Survey!$M130="Closed-end", Survey!$M130="Split share corp", Survey!$I130="Yes"),TRUE,FALSE)</f>
        <v>0</v>
      </c>
      <c r="U130" s="16" t="str">
        <f>IFERROR(IF(AND(OR(X130=Y130,Y130 = "Either"),NOT(ISBLANK(Survey!K130))),"Pass","Fail"),"Pass")</f>
        <v>Fail</v>
      </c>
      <c r="V130" s="36" cm="1">
        <f t="array" ref="V130">SUM(SUMIF(Survey!BZ130:CS130,{"&gt;0","&lt;0"})*{1,-1})</f>
        <v>0</v>
      </c>
      <c r="W130" s="38" cm="1">
        <f t="array" ref="W130">SUM(SUMIF(Survey!CC130,{"&gt;0","&lt;0"})*{1,-1})+SUM(SUMIF(Survey!CM130,{"&gt;0","&lt;0"})*{1,-1})</f>
        <v>0</v>
      </c>
      <c r="X130" s="38">
        <f>Survey!K130</f>
        <v>0</v>
      </c>
      <c r="Y130" s="37" t="str">
        <f t="shared" si="53"/>
        <v>Either</v>
      </c>
      <c r="Z130" s="16" t="str">
        <f t="shared" si="54"/>
        <v>Fail</v>
      </c>
      <c r="AA130" s="67" cm="1">
        <f t="array" ref="AA130">SUM(SUMIF(Survey!BZ130:CS130,{"&gt;0","&lt;0"})*{1,-1})+SUM(SUMIF(Survey!CU130:DN130,{"&gt;0","&lt;0"})*{1,-1})</f>
        <v>0</v>
      </c>
      <c r="AB130" s="67">
        <f>IFERROR(AA130/(Survey!$AV130),0)</f>
        <v>0</v>
      </c>
      <c r="AC130" s="128" t="b">
        <f>IF(OR(Survey!$M130="Alternative strategy or hedge",Survey!$M130="Other, illiquid",Survey!$L130="Prospectus fund"),TRUE,FALSE)</f>
        <v>0</v>
      </c>
      <c r="AD130" s="128" t="b">
        <f>NOT(ISBLANK(Survey!$M130))</f>
        <v>0</v>
      </c>
      <c r="AE130" s="16" t="str">
        <f t="shared" si="55"/>
        <v>Pass</v>
      </c>
      <c r="AF130" s="38" t="b">
        <f>NOT(ISNUMBER(SEARCH("Other",Survey!$P130)))</f>
        <v>1</v>
      </c>
      <c r="AG130" s="37" t="b">
        <f>NOT(ISBLANK(Survey!$Q130))</f>
        <v>0</v>
      </c>
      <c r="AH130" s="16" t="str">
        <f t="shared" si="56"/>
        <v>Pass</v>
      </c>
      <c r="AI130" s="143">
        <f>COUNTBLANK(Survey!$W130)</f>
        <v>1</v>
      </c>
      <c r="AJ130" s="67">
        <f>IF(AND(Survey!L130&lt;&gt;"Exempt fund",OR(Survey!$M130="ETF",Survey!$M130="ETF, alternative mutual fund",Survey!$M130="Mutual fund",Survey!$M130="Alternative mutual fund",Survey!$M130="Money market")),1,0)</f>
        <v>0</v>
      </c>
      <c r="AK130" s="16" t="str">
        <f t="shared" si="57"/>
        <v>Pass</v>
      </c>
      <c r="AL130" s="38" t="b">
        <f>NOT(ISNUMBER(SEARCH("Yes",Survey!$AA130)))</f>
        <v>1</v>
      </c>
      <c r="AM130" s="37" t="b">
        <f>IF(COUNTBLANK(Survey!$AB130:$AC130)=0,TRUE, FALSE)</f>
        <v>0</v>
      </c>
      <c r="AN130" s="16" t="str">
        <f t="shared" si="58"/>
        <v>Pass</v>
      </c>
      <c r="AO130" s="38" t="b">
        <f>NOT(ISNUMBER(SEARCH("Yes",Survey!$AD130)))</f>
        <v>1</v>
      </c>
      <c r="AP130" s="37" t="b">
        <f>NOT(ISBLANK(Survey!$AF130))</f>
        <v>0</v>
      </c>
      <c r="AQ130" s="16" t="str">
        <f t="shared" si="59"/>
        <v>Pass</v>
      </c>
      <c r="AR130" s="38" t="b">
        <f>NOT(OR(ISNUMBER(SEARCH("Other",Survey!$AF130)),ISNUMBER(SEARCH("Multiple",Survey!$AF130))))</f>
        <v>1</v>
      </c>
      <c r="AS130" s="37" t="b">
        <f>NOT(ISBLANK(Survey!$AG130))</f>
        <v>0</v>
      </c>
      <c r="AT130" s="16" t="str">
        <f t="shared" si="60"/>
        <v>Fail</v>
      </c>
      <c r="AU130" s="143">
        <f>IF(ABS(Survey!$AV130)&gt;0, 1,0)</f>
        <v>0</v>
      </c>
      <c r="AV130" s="143">
        <f>IF(COUNTBLANK(Survey!$AJ130)=0,1,0)</f>
        <v>0</v>
      </c>
      <c r="AW130" s="16" t="str">
        <f t="shared" si="61"/>
        <v>Pass</v>
      </c>
      <c r="AX130" s="143">
        <f>IF(ISBLANK(Survey!$AJ130),0,1)</f>
        <v>0</v>
      </c>
      <c r="AY130" s="165">
        <f>COUNTBLANK(Survey!$AK130)</f>
        <v>1</v>
      </c>
      <c r="AZ130" s="16" t="str">
        <f t="shared" si="62"/>
        <v>Pass</v>
      </c>
      <c r="BA130" s="143">
        <f>IF(OR(Survey!$AK130="Closed",ISBLANK(Survey!$AK130)),0,1)</f>
        <v>0</v>
      </c>
      <c r="BB130" s="165">
        <f>IF(ISBLANK(Survey!$AL130),1,0)</f>
        <v>1</v>
      </c>
      <c r="BC130" s="147" t="str" cm="1">
        <f t="array" ref="BC130">IF(OR(IF(OR($BE130+$BF130 = 2, $BG130=1), FALSE, TRUE), AND($BD130:$BD130 = 0)),"Pass","Fail")</f>
        <v>Pass</v>
      </c>
      <c r="BD130" s="143">
        <f>COUNTBLANK(Survey!$AM130:$AO130)</f>
        <v>3</v>
      </c>
      <c r="BE130" s="143">
        <f>IF(Survey!$I130="Yes",1,0)</f>
        <v>0</v>
      </c>
      <c r="BF130" s="143">
        <f>IF(OR(Survey!$M130="Mutual fund",Survey!$M130="Alternative mutual fund",Survey!$M130="Money market"),1,0)</f>
        <v>0</v>
      </c>
      <c r="BG130" s="148">
        <f>IF(OR(Survey!$M130="ETF",Survey!$M130="ETF, alternative mutual fund"),1,0)</f>
        <v>0</v>
      </c>
      <c r="BH130" s="16" t="str">
        <f t="shared" si="63"/>
        <v>Pass</v>
      </c>
      <c r="BI130" s="38" t="b">
        <f>OR(ISNUMBER(SEARCH("Yes",Survey!$AO130)),ISBLANK(Survey!$AO130))</f>
        <v>1</v>
      </c>
      <c r="BJ130" s="67" t="b">
        <f>NOT(ISBLANK(Survey!$AP130))</f>
        <v>0</v>
      </c>
      <c r="BK130" s="16" t="str">
        <f t="shared" si="64"/>
        <v>Pass</v>
      </c>
      <c r="BL130" s="143">
        <f>IF(Survey!$AW130=0, 0,1)</f>
        <v>0</v>
      </c>
      <c r="BM130" s="67">
        <f>Survey!$AQ130</f>
        <v>0</v>
      </c>
      <c r="BN130" s="67">
        <f>IFERROR((Survey!$AX130-ABS(Survey!$AY130)-ABS(Survey!$BD130))/Survey!$AW130,0)</f>
        <v>0</v>
      </c>
      <c r="BO130" s="67">
        <f>IF(AND($BM130&gt;$BN130-0.2,$BM130&lt;$BN130+0.2,ISBLANK(Survey!$AQ130)=FALSE),0,1)</f>
        <v>1</v>
      </c>
      <c r="BP130" s="165">
        <f>IF(ISBLANK(Survey!$AR130),1,0)</f>
        <v>1</v>
      </c>
      <c r="BQ130" s="16" t="str">
        <f t="shared" si="65"/>
        <v>Pass</v>
      </c>
      <c r="BR130" s="143">
        <f>IF(Survey!$AW130=0, 0,1)</f>
        <v>0</v>
      </c>
      <c r="BS130" s="67">
        <f>IF(AND(Survey!$AS130&gt;=0,Survey!$AS130&lt;=0.2,Survey!$AS130&lt;&gt;""),0,1)</f>
        <v>1</v>
      </c>
      <c r="BT130" s="143">
        <f>IF(ISBLANK(Survey!$AT130),1,0)</f>
        <v>1</v>
      </c>
      <c r="BU130" s="16" t="str">
        <f t="shared" si="66"/>
        <v>Fail</v>
      </c>
      <c r="BV130" s="165">
        <f>Survey!$AU130</f>
        <v>0</v>
      </c>
      <c r="BW130" s="16" t="str">
        <f t="shared" si="67"/>
        <v>Pass</v>
      </c>
      <c r="BX130" s="36">
        <f>Survey!$AV130</f>
        <v>0</v>
      </c>
      <c r="BY130" s="176">
        <f>Survey!$AW130+Survey!$AX130-ABS(Survey!$AY130)+ABS(Survey!$AZ130)-ABS(Survey!$BA130)+ABS(Survey!$BB130)-ABS(Survey!$BC130)-ABS(Survey!$BD130)+Survey!$BE130</f>
        <v>0</v>
      </c>
      <c r="BZ130" s="35">
        <f t="shared" si="68"/>
        <v>0</v>
      </c>
      <c r="CA130" s="17">
        <f t="shared" si="69"/>
        <v>0</v>
      </c>
      <c r="CB130" s="16" t="str">
        <f t="shared" si="70"/>
        <v>Pass</v>
      </c>
      <c r="CC130" s="38" t="b">
        <f>IF(ABS(Survey!$BE130)=0,TRUE,FALSE)</f>
        <v>1</v>
      </c>
      <c r="CD130" s="37" t="b">
        <f>NOT(ISBLANK(Survey!$BF130))</f>
        <v>0</v>
      </c>
      <c r="CE130" t="str">
        <f t="shared" si="71"/>
        <v>Fail</v>
      </c>
      <c r="CF130" s="29">
        <f>Survey!$AV130</f>
        <v>0</v>
      </c>
      <c r="CG130" s="29" cm="1">
        <f t="array" ref="CG130">SUM(SUMIF(Survey!BH130:BO130,{"&gt;0","&lt;0"})*{1,-1})-SUM(SUMIF(Survey!BQ130:BX130,{"&gt;0","&lt;0"})*{1,-1})</f>
        <v>0</v>
      </c>
      <c r="CH130" s="35" t="str">
        <f t="shared" si="72"/>
        <v>No holdings</v>
      </c>
      <c r="CI130">
        <f t="shared" si="73"/>
        <v>0</v>
      </c>
      <c r="CJ130" s="16" t="str">
        <f t="shared" si="74"/>
        <v>Fail</v>
      </c>
      <c r="CK130" s="36">
        <f>Survey!$AV130</f>
        <v>0</v>
      </c>
      <c r="CL130" s="36" cm="1">
        <f t="array" ref="CL130">SUM(SUMIF(Survey!BZ130:CS130,{"&gt;0","&lt;0"})*{1,-1})-SUM(SUMIF(Survey!CU130:DN130,{"&gt;0","&lt;0"})*{1,-1})</f>
        <v>0</v>
      </c>
      <c r="CM130" s="35" t="str">
        <f t="shared" si="75"/>
        <v>No holdings</v>
      </c>
      <c r="CN130" s="17">
        <f t="shared" si="76"/>
        <v>0</v>
      </c>
      <c r="CO130" s="16" t="str">
        <f t="shared" si="77"/>
        <v>Pass</v>
      </c>
      <c r="CP130" s="38" t="b">
        <f>IF(ABS(Survey!$CS130)=0,TRUE,FALSE)</f>
        <v>1</v>
      </c>
      <c r="CQ130" s="37" t="b">
        <f>NOT(ISBLANK(Survey!$CT130))</f>
        <v>0</v>
      </c>
      <c r="CR130" s="16" t="str">
        <f t="shared" si="78"/>
        <v>Pass</v>
      </c>
      <c r="CS130" s="38" t="b">
        <f>IF(ABS(Survey!$DN130)=0,TRUE,FALSE)</f>
        <v>1</v>
      </c>
      <c r="CT130" s="37" t="b">
        <f>NOT(ISBLANK(Survey!$DO130))</f>
        <v>0</v>
      </c>
      <c r="CU130" t="str">
        <f t="shared" si="79"/>
        <v>Pass</v>
      </c>
      <c r="CV130" s="29" cm="1">
        <f t="array" ref="CV130">SUM(SUMIF(Survey!CO130,{"&gt;0","&lt;0"})*{1,-1})+SUM(SUMIF(Survey!DJ130,{"&gt;0","&lt;0"})*{1,-1})</f>
        <v>0</v>
      </c>
      <c r="CW130" s="29">
        <f>SUM(SUMIF(Survey!DQ130:DW130,{"&gt;0","&lt;0"})*{1,-1})+SUM(SUMIF(Survey!DY130:EE130,{"&gt;0","&lt;0"})*{1,-1})</f>
        <v>0</v>
      </c>
      <c r="CX130">
        <f t="shared" si="80"/>
        <v>0</v>
      </c>
      <c r="CY130">
        <f t="shared" si="81"/>
        <v>0</v>
      </c>
      <c r="CZ130" s="16" t="str">
        <f t="shared" si="82"/>
        <v>Pass</v>
      </c>
      <c r="DA130" s="38" t="b">
        <f>IF(ABS(Survey!$DW130)=0,TRUE,FALSE)</f>
        <v>1</v>
      </c>
      <c r="DB130" s="37" t="b">
        <f>NOT(ISBLANK(Survey!DX130))</f>
        <v>0</v>
      </c>
      <c r="DC130" s="16" t="str">
        <f t="shared" si="83"/>
        <v>Pass</v>
      </c>
      <c r="DD130" s="38" t="b">
        <f>IF(ABS(Survey!$EE130)=0,TRUE,FALSE)</f>
        <v>1</v>
      </c>
      <c r="DE130" s="37" t="b">
        <f>NOT(ISBLANK(Survey!$EF130))</f>
        <v>0</v>
      </c>
      <c r="DF130" s="16" t="str">
        <f t="shared" si="84"/>
        <v>Fail</v>
      </c>
      <c r="DG130" s="36">
        <f>SUM(SUMIF(Survey!EL130:EN130,{"&gt;0","&lt;0"})*{1,-1})</f>
        <v>0</v>
      </c>
      <c r="DH130">
        <f t="shared" si="85"/>
        <v>0</v>
      </c>
      <c r="DI130">
        <f t="shared" si="86"/>
        <v>100</v>
      </c>
      <c r="DJ130" s="35" t="b">
        <f>IF(OR(Survey!$M130="ETF",Survey!$M130="ETF, alternative mutual fund",Survey!$M130="Closed-end", Survey!$M130="Split share corp"),TRUE,FALSE)</f>
        <v>0</v>
      </c>
      <c r="DK130" s="16" t="str">
        <f t="shared" si="87"/>
        <v>Fail</v>
      </c>
      <c r="DL130" s="36">
        <f>SUM(SUMIF(Survey!EP130:EV130,{"&gt;0","&lt;0"})*{1,-1})</f>
        <v>0</v>
      </c>
      <c r="DM130">
        <f t="shared" si="88"/>
        <v>0</v>
      </c>
      <c r="DN130" s="17">
        <f t="shared" si="89"/>
        <v>100</v>
      </c>
      <c r="DO130" s="16" t="str">
        <f t="shared" si="90"/>
        <v>Fail</v>
      </c>
      <c r="DP130" s="36">
        <f>SUM(SUMIF(Survey!EX130:FD130,{"&gt;0","&lt;0"})*{1,-1})</f>
        <v>0</v>
      </c>
      <c r="DQ130">
        <f t="shared" si="91"/>
        <v>0</v>
      </c>
      <c r="DR130" s="17">
        <f t="shared" si="92"/>
        <v>100</v>
      </c>
    </row>
    <row r="131" spans="1:122">
      <c r="A131">
        <v>131</v>
      </c>
      <c r="B131" t="str">
        <f t="shared" si="0"/>
        <v>Pass</v>
      </c>
      <c r="C131" t="str">
        <f>IF(COUNTBLANK(Survey!B131:FE131)=$C$2, "Pass", "Fail")</f>
        <v>Pass</v>
      </c>
      <c r="D131" t="str">
        <f t="shared" si="47"/>
        <v>Fail</v>
      </c>
      <c r="E131" t="str">
        <f>IF(OR(ISBLANK(Survey!AJ131),COUNTIF(G131:BB131,"Fail")),"Fail","Pass")</f>
        <v>Fail</v>
      </c>
      <c r="G131" s="16" t="str">
        <f t="shared" si="48"/>
        <v>Fail</v>
      </c>
      <c r="H131" s="177">
        <f>COUNTBLANK(Survey!B131:D131)+COUNTBLANK(Survey!G131)+COUNTBLANK(Survey!I131)+COUNTBLANK(Survey!K131:M131)+COUNTBLANK(Survey!P131)+COUNTBLANK(Survey!S131:U131)+COUNTBLANK(Survey!Y131:AA131)+COUNTBLANK(Survey!AD131:AE131)+COUNTBLANK(Survey!AI131:AI131)</f>
        <v>18</v>
      </c>
      <c r="I131" s="16" t="str">
        <f t="shared" si="49"/>
        <v>Fail</v>
      </c>
      <c r="J131" t="b">
        <f>IF(Survey!E131="No",TRUE,FALSE)</f>
        <v>0</v>
      </c>
      <c r="K131" s="34">
        <f>LEN(Survey!E131)</f>
        <v>0</v>
      </c>
      <c r="L131" s="16" t="str">
        <f t="shared" si="50"/>
        <v>Fail</v>
      </c>
      <c r="M131" t="b">
        <f>IF(Survey!F131="No",TRUE,FALSE)</f>
        <v>0</v>
      </c>
      <c r="N131" s="33">
        <f>LEN(Survey!F131)</f>
        <v>0</v>
      </c>
      <c r="O131" s="16" t="str">
        <f t="shared" si="51"/>
        <v>Pass</v>
      </c>
      <c r="P131" s="34">
        <f>MOD((LEN(Survey!H131)+2),11)</f>
        <v>2</v>
      </c>
      <c r="Q131" s="33" t="str">
        <f>IF(Survey!$L131="Prospectus fund", "Yes", "No")</f>
        <v>No</v>
      </c>
      <c r="R131" s="16" t="str">
        <f t="shared" si="52"/>
        <v>Pass</v>
      </c>
      <c r="S131" s="34">
        <f>MOD((LEN(Survey!J131)+2),11)</f>
        <v>2</v>
      </c>
      <c r="T131" s="35" t="b">
        <f>IF(OR(Survey!$M131="ETF",Survey!$M131="ETF, alternative mutual fund",Survey!$M131="Closed-end", Survey!$M131="Split share corp", Survey!$I131="Yes"),TRUE,FALSE)</f>
        <v>0</v>
      </c>
      <c r="U131" s="16" t="str">
        <f>IFERROR(IF(AND(OR(X131=Y131,Y131 = "Either"),NOT(ISBLANK(Survey!K131))),"Pass","Fail"),"Pass")</f>
        <v>Fail</v>
      </c>
      <c r="V131" s="36" cm="1">
        <f t="array" ref="V131">SUM(SUMIF(Survey!BZ131:CS131,{"&gt;0","&lt;0"})*{1,-1})</f>
        <v>0</v>
      </c>
      <c r="W131" s="38" cm="1">
        <f t="array" ref="W131">SUM(SUMIF(Survey!CC131,{"&gt;0","&lt;0"})*{1,-1})+SUM(SUMIF(Survey!CM131,{"&gt;0","&lt;0"})*{1,-1})</f>
        <v>0</v>
      </c>
      <c r="X131" s="38">
        <f>Survey!K131</f>
        <v>0</v>
      </c>
      <c r="Y131" s="37" t="str">
        <f t="shared" si="53"/>
        <v>Either</v>
      </c>
      <c r="Z131" s="16" t="str">
        <f t="shared" si="54"/>
        <v>Fail</v>
      </c>
      <c r="AA131" s="67" cm="1">
        <f t="array" ref="AA131">SUM(SUMIF(Survey!BZ131:CS131,{"&gt;0","&lt;0"})*{1,-1})+SUM(SUMIF(Survey!CU131:DN131,{"&gt;0","&lt;0"})*{1,-1})</f>
        <v>0</v>
      </c>
      <c r="AB131" s="67">
        <f>IFERROR(AA131/(Survey!$AV131),0)</f>
        <v>0</v>
      </c>
      <c r="AC131" s="128" t="b">
        <f>IF(OR(Survey!$M131="Alternative strategy or hedge",Survey!$M131="Other, illiquid",Survey!$L131="Prospectus fund"),TRUE,FALSE)</f>
        <v>0</v>
      </c>
      <c r="AD131" s="128" t="b">
        <f>NOT(ISBLANK(Survey!$M131))</f>
        <v>0</v>
      </c>
      <c r="AE131" s="16" t="str">
        <f t="shared" si="55"/>
        <v>Pass</v>
      </c>
      <c r="AF131" s="38" t="b">
        <f>NOT(ISNUMBER(SEARCH("Other",Survey!$P131)))</f>
        <v>1</v>
      </c>
      <c r="AG131" s="37" t="b">
        <f>NOT(ISBLANK(Survey!$Q131))</f>
        <v>0</v>
      </c>
      <c r="AH131" s="16" t="str">
        <f t="shared" si="56"/>
        <v>Pass</v>
      </c>
      <c r="AI131" s="143">
        <f>COUNTBLANK(Survey!$W131)</f>
        <v>1</v>
      </c>
      <c r="AJ131" s="67">
        <f>IF(AND(Survey!L131&lt;&gt;"Exempt fund",OR(Survey!$M131="ETF",Survey!$M131="ETF, alternative mutual fund",Survey!$M131="Mutual fund",Survey!$M131="Alternative mutual fund",Survey!$M131="Money market")),1,0)</f>
        <v>0</v>
      </c>
      <c r="AK131" s="16" t="str">
        <f t="shared" si="57"/>
        <v>Pass</v>
      </c>
      <c r="AL131" s="38" t="b">
        <f>NOT(ISNUMBER(SEARCH("Yes",Survey!$AA131)))</f>
        <v>1</v>
      </c>
      <c r="AM131" s="37" t="b">
        <f>IF(COUNTBLANK(Survey!$AB131:$AC131)=0,TRUE, FALSE)</f>
        <v>0</v>
      </c>
      <c r="AN131" s="16" t="str">
        <f t="shared" si="58"/>
        <v>Pass</v>
      </c>
      <c r="AO131" s="38" t="b">
        <f>NOT(ISNUMBER(SEARCH("Yes",Survey!$AD131)))</f>
        <v>1</v>
      </c>
      <c r="AP131" s="37" t="b">
        <f>NOT(ISBLANK(Survey!$AF131))</f>
        <v>0</v>
      </c>
      <c r="AQ131" s="16" t="str">
        <f t="shared" si="59"/>
        <v>Pass</v>
      </c>
      <c r="AR131" s="38" t="b">
        <f>NOT(OR(ISNUMBER(SEARCH("Other",Survey!$AF131)),ISNUMBER(SEARCH("Multiple",Survey!$AF131))))</f>
        <v>1</v>
      </c>
      <c r="AS131" s="37" t="b">
        <f>NOT(ISBLANK(Survey!$AG131))</f>
        <v>0</v>
      </c>
      <c r="AT131" s="16" t="str">
        <f t="shared" si="60"/>
        <v>Fail</v>
      </c>
      <c r="AU131" s="143">
        <f>IF(ABS(Survey!$AV131)&gt;0, 1,0)</f>
        <v>0</v>
      </c>
      <c r="AV131" s="143">
        <f>IF(COUNTBLANK(Survey!$AJ131)=0,1,0)</f>
        <v>0</v>
      </c>
      <c r="AW131" s="16" t="str">
        <f t="shared" si="61"/>
        <v>Pass</v>
      </c>
      <c r="AX131" s="143">
        <f>IF(ISBLANK(Survey!$AJ131),0,1)</f>
        <v>0</v>
      </c>
      <c r="AY131" s="165">
        <f>COUNTBLANK(Survey!$AK131)</f>
        <v>1</v>
      </c>
      <c r="AZ131" s="16" t="str">
        <f t="shared" si="62"/>
        <v>Pass</v>
      </c>
      <c r="BA131" s="143">
        <f>IF(OR(Survey!$AK131="Closed",ISBLANK(Survey!$AK131)),0,1)</f>
        <v>0</v>
      </c>
      <c r="BB131" s="165">
        <f>IF(ISBLANK(Survey!$AL131),1,0)</f>
        <v>1</v>
      </c>
      <c r="BC131" s="147" t="str" cm="1">
        <f t="array" ref="BC131">IF(OR(IF(OR($BE131+$BF131 = 2, $BG131=1), FALSE, TRUE), AND($BD131:$BD131 = 0)),"Pass","Fail")</f>
        <v>Pass</v>
      </c>
      <c r="BD131" s="143">
        <f>COUNTBLANK(Survey!$AM131:$AO131)</f>
        <v>3</v>
      </c>
      <c r="BE131" s="143">
        <f>IF(Survey!$I131="Yes",1,0)</f>
        <v>0</v>
      </c>
      <c r="BF131" s="143">
        <f>IF(OR(Survey!$M131="Mutual fund",Survey!$M131="Alternative mutual fund",Survey!$M131="Money market"),1,0)</f>
        <v>0</v>
      </c>
      <c r="BG131" s="148">
        <f>IF(OR(Survey!$M131="ETF",Survey!$M131="ETF, alternative mutual fund"),1,0)</f>
        <v>0</v>
      </c>
      <c r="BH131" s="16" t="str">
        <f t="shared" si="63"/>
        <v>Pass</v>
      </c>
      <c r="BI131" s="38" t="b">
        <f>OR(ISNUMBER(SEARCH("Yes",Survey!$AO131)),ISBLANK(Survey!$AO131))</f>
        <v>1</v>
      </c>
      <c r="BJ131" s="67" t="b">
        <f>NOT(ISBLANK(Survey!$AP131))</f>
        <v>0</v>
      </c>
      <c r="BK131" s="16" t="str">
        <f t="shared" si="64"/>
        <v>Pass</v>
      </c>
      <c r="BL131" s="143">
        <f>IF(Survey!$AW131=0, 0,1)</f>
        <v>0</v>
      </c>
      <c r="BM131" s="67">
        <f>Survey!$AQ131</f>
        <v>0</v>
      </c>
      <c r="BN131" s="67">
        <f>IFERROR((Survey!$AX131-ABS(Survey!$AY131)-ABS(Survey!$BD131))/Survey!$AW131,0)</f>
        <v>0</v>
      </c>
      <c r="BO131" s="67">
        <f>IF(AND($BM131&gt;$BN131-0.2,$BM131&lt;$BN131+0.2,ISBLANK(Survey!$AQ131)=FALSE),0,1)</f>
        <v>1</v>
      </c>
      <c r="BP131" s="165">
        <f>IF(ISBLANK(Survey!$AR131),1,0)</f>
        <v>1</v>
      </c>
      <c r="BQ131" s="16" t="str">
        <f t="shared" si="65"/>
        <v>Pass</v>
      </c>
      <c r="BR131" s="143">
        <f>IF(Survey!$AW131=0, 0,1)</f>
        <v>0</v>
      </c>
      <c r="BS131" s="67">
        <f>IF(AND(Survey!$AS131&gt;=0,Survey!$AS131&lt;=0.2,Survey!$AS131&lt;&gt;""),0,1)</f>
        <v>1</v>
      </c>
      <c r="BT131" s="143">
        <f>IF(ISBLANK(Survey!$AT131),1,0)</f>
        <v>1</v>
      </c>
      <c r="BU131" s="16" t="str">
        <f t="shared" si="66"/>
        <v>Fail</v>
      </c>
      <c r="BV131" s="165">
        <f>Survey!$AU131</f>
        <v>0</v>
      </c>
      <c r="BW131" s="16" t="str">
        <f t="shared" si="67"/>
        <v>Pass</v>
      </c>
      <c r="BX131" s="36">
        <f>Survey!$AV131</f>
        <v>0</v>
      </c>
      <c r="BY131" s="176">
        <f>Survey!$AW131+Survey!$AX131-ABS(Survey!$AY131)+ABS(Survey!$AZ131)-ABS(Survey!$BA131)+ABS(Survey!$BB131)-ABS(Survey!$BC131)-ABS(Survey!$BD131)+Survey!$BE131</f>
        <v>0</v>
      </c>
      <c r="BZ131" s="35">
        <f t="shared" si="68"/>
        <v>0</v>
      </c>
      <c r="CA131" s="17">
        <f t="shared" si="69"/>
        <v>0</v>
      </c>
      <c r="CB131" s="16" t="str">
        <f t="shared" si="70"/>
        <v>Pass</v>
      </c>
      <c r="CC131" s="38" t="b">
        <f>IF(ABS(Survey!$BE131)=0,TRUE,FALSE)</f>
        <v>1</v>
      </c>
      <c r="CD131" s="37" t="b">
        <f>NOT(ISBLANK(Survey!$BF131))</f>
        <v>0</v>
      </c>
      <c r="CE131" t="str">
        <f t="shared" si="71"/>
        <v>Fail</v>
      </c>
      <c r="CF131" s="29">
        <f>Survey!$AV131</f>
        <v>0</v>
      </c>
      <c r="CG131" s="29" cm="1">
        <f t="array" ref="CG131">SUM(SUMIF(Survey!BH131:BO131,{"&gt;0","&lt;0"})*{1,-1})-SUM(SUMIF(Survey!BQ131:BX131,{"&gt;0","&lt;0"})*{1,-1})</f>
        <v>0</v>
      </c>
      <c r="CH131" s="35" t="str">
        <f t="shared" si="72"/>
        <v>No holdings</v>
      </c>
      <c r="CI131">
        <f t="shared" si="73"/>
        <v>0</v>
      </c>
      <c r="CJ131" s="16" t="str">
        <f t="shared" si="74"/>
        <v>Fail</v>
      </c>
      <c r="CK131" s="36">
        <f>Survey!$AV131</f>
        <v>0</v>
      </c>
      <c r="CL131" s="36" cm="1">
        <f t="array" ref="CL131">SUM(SUMIF(Survey!BZ131:CS131,{"&gt;0","&lt;0"})*{1,-1})-SUM(SUMIF(Survey!CU131:DN131,{"&gt;0","&lt;0"})*{1,-1})</f>
        <v>0</v>
      </c>
      <c r="CM131" s="35" t="str">
        <f t="shared" si="75"/>
        <v>No holdings</v>
      </c>
      <c r="CN131" s="17">
        <f t="shared" si="76"/>
        <v>0</v>
      </c>
      <c r="CO131" s="16" t="str">
        <f t="shared" si="77"/>
        <v>Pass</v>
      </c>
      <c r="CP131" s="38" t="b">
        <f>IF(ABS(Survey!$CS131)=0,TRUE,FALSE)</f>
        <v>1</v>
      </c>
      <c r="CQ131" s="37" t="b">
        <f>NOT(ISBLANK(Survey!$CT131))</f>
        <v>0</v>
      </c>
      <c r="CR131" s="16" t="str">
        <f t="shared" si="78"/>
        <v>Pass</v>
      </c>
      <c r="CS131" s="38" t="b">
        <f>IF(ABS(Survey!$DN131)=0,TRUE,FALSE)</f>
        <v>1</v>
      </c>
      <c r="CT131" s="37" t="b">
        <f>NOT(ISBLANK(Survey!$DO131))</f>
        <v>0</v>
      </c>
      <c r="CU131" t="str">
        <f t="shared" si="79"/>
        <v>Pass</v>
      </c>
      <c r="CV131" s="29" cm="1">
        <f t="array" ref="CV131">SUM(SUMIF(Survey!CO131,{"&gt;0","&lt;0"})*{1,-1})+SUM(SUMIF(Survey!DJ131,{"&gt;0","&lt;0"})*{1,-1})</f>
        <v>0</v>
      </c>
      <c r="CW131" s="29">
        <f>SUM(SUMIF(Survey!DQ131:DW131,{"&gt;0","&lt;0"})*{1,-1})+SUM(SUMIF(Survey!DY131:EE131,{"&gt;0","&lt;0"})*{1,-1})</f>
        <v>0</v>
      </c>
      <c r="CX131">
        <f t="shared" si="80"/>
        <v>0</v>
      </c>
      <c r="CY131">
        <f t="shared" si="81"/>
        <v>0</v>
      </c>
      <c r="CZ131" s="16" t="str">
        <f t="shared" si="82"/>
        <v>Pass</v>
      </c>
      <c r="DA131" s="38" t="b">
        <f>IF(ABS(Survey!$DW131)=0,TRUE,FALSE)</f>
        <v>1</v>
      </c>
      <c r="DB131" s="37" t="b">
        <f>NOT(ISBLANK(Survey!DX131))</f>
        <v>0</v>
      </c>
      <c r="DC131" s="16" t="str">
        <f t="shared" si="83"/>
        <v>Pass</v>
      </c>
      <c r="DD131" s="38" t="b">
        <f>IF(ABS(Survey!$EE131)=0,TRUE,FALSE)</f>
        <v>1</v>
      </c>
      <c r="DE131" s="37" t="b">
        <f>NOT(ISBLANK(Survey!$EF131))</f>
        <v>0</v>
      </c>
      <c r="DF131" s="16" t="str">
        <f t="shared" si="84"/>
        <v>Fail</v>
      </c>
      <c r="DG131" s="36">
        <f>SUM(SUMIF(Survey!EL131:EN131,{"&gt;0","&lt;0"})*{1,-1})</f>
        <v>0</v>
      </c>
      <c r="DH131">
        <f t="shared" si="85"/>
        <v>0</v>
      </c>
      <c r="DI131">
        <f t="shared" si="86"/>
        <v>100</v>
      </c>
      <c r="DJ131" s="35" t="b">
        <f>IF(OR(Survey!$M131="ETF",Survey!$M131="ETF, alternative mutual fund",Survey!$M131="Closed-end", Survey!$M131="Split share corp"),TRUE,FALSE)</f>
        <v>0</v>
      </c>
      <c r="DK131" s="16" t="str">
        <f t="shared" si="87"/>
        <v>Fail</v>
      </c>
      <c r="DL131" s="36">
        <f>SUM(SUMIF(Survey!EP131:EV131,{"&gt;0","&lt;0"})*{1,-1})</f>
        <v>0</v>
      </c>
      <c r="DM131">
        <f t="shared" si="88"/>
        <v>0</v>
      </c>
      <c r="DN131" s="17">
        <f t="shared" si="89"/>
        <v>100</v>
      </c>
      <c r="DO131" s="16" t="str">
        <f t="shared" si="90"/>
        <v>Fail</v>
      </c>
      <c r="DP131" s="36">
        <f>SUM(SUMIF(Survey!EX131:FD131,{"&gt;0","&lt;0"})*{1,-1})</f>
        <v>0</v>
      </c>
      <c r="DQ131">
        <f t="shared" si="91"/>
        <v>0</v>
      </c>
      <c r="DR131" s="17">
        <f t="shared" si="92"/>
        <v>100</v>
      </c>
    </row>
    <row r="132" spans="1:122">
      <c r="A132">
        <v>132</v>
      </c>
      <c r="B132" t="str">
        <f t="shared" si="0"/>
        <v>Pass</v>
      </c>
      <c r="C132" t="str">
        <f>IF(COUNTBLANK(Survey!B132:FE132)=$C$2, "Pass", "Fail")</f>
        <v>Pass</v>
      </c>
      <c r="D132" t="str">
        <f t="shared" si="47"/>
        <v>Fail</v>
      </c>
      <c r="E132" t="str">
        <f>IF(OR(ISBLANK(Survey!AJ132),COUNTIF(G132:BB132,"Fail")),"Fail","Pass")</f>
        <v>Fail</v>
      </c>
      <c r="G132" s="16" t="str">
        <f t="shared" si="48"/>
        <v>Fail</v>
      </c>
      <c r="H132" s="177">
        <f>COUNTBLANK(Survey!B132:D132)+COUNTBLANK(Survey!G132)+COUNTBLANK(Survey!I132)+COUNTBLANK(Survey!K132:M132)+COUNTBLANK(Survey!P132)+COUNTBLANK(Survey!S132:U132)+COUNTBLANK(Survey!Y132:AA132)+COUNTBLANK(Survey!AD132:AE132)+COUNTBLANK(Survey!AI132:AI132)</f>
        <v>18</v>
      </c>
      <c r="I132" s="16" t="str">
        <f t="shared" si="49"/>
        <v>Fail</v>
      </c>
      <c r="J132" t="b">
        <f>IF(Survey!E132="No",TRUE,FALSE)</f>
        <v>0</v>
      </c>
      <c r="K132" s="34">
        <f>LEN(Survey!E132)</f>
        <v>0</v>
      </c>
      <c r="L132" s="16" t="str">
        <f t="shared" si="50"/>
        <v>Fail</v>
      </c>
      <c r="M132" t="b">
        <f>IF(Survey!F132="No",TRUE,FALSE)</f>
        <v>0</v>
      </c>
      <c r="N132" s="33">
        <f>LEN(Survey!F132)</f>
        <v>0</v>
      </c>
      <c r="O132" s="16" t="str">
        <f t="shared" si="51"/>
        <v>Pass</v>
      </c>
      <c r="P132" s="34">
        <f>MOD((LEN(Survey!H132)+2),11)</f>
        <v>2</v>
      </c>
      <c r="Q132" s="33" t="str">
        <f>IF(Survey!$L132="Prospectus fund", "Yes", "No")</f>
        <v>No</v>
      </c>
      <c r="R132" s="16" t="str">
        <f t="shared" si="52"/>
        <v>Pass</v>
      </c>
      <c r="S132" s="34">
        <f>MOD((LEN(Survey!J132)+2),11)</f>
        <v>2</v>
      </c>
      <c r="T132" s="35" t="b">
        <f>IF(OR(Survey!$M132="ETF",Survey!$M132="ETF, alternative mutual fund",Survey!$M132="Closed-end", Survey!$M132="Split share corp", Survey!$I132="Yes"),TRUE,FALSE)</f>
        <v>0</v>
      </c>
      <c r="U132" s="16" t="str">
        <f>IFERROR(IF(AND(OR(X132=Y132,Y132 = "Either"),NOT(ISBLANK(Survey!K132))),"Pass","Fail"),"Pass")</f>
        <v>Fail</v>
      </c>
      <c r="V132" s="36" cm="1">
        <f t="array" ref="V132">SUM(SUMIF(Survey!BZ132:CS132,{"&gt;0","&lt;0"})*{1,-1})</f>
        <v>0</v>
      </c>
      <c r="W132" s="38" cm="1">
        <f t="array" ref="W132">SUM(SUMIF(Survey!CC132,{"&gt;0","&lt;0"})*{1,-1})+SUM(SUMIF(Survey!CM132,{"&gt;0","&lt;0"})*{1,-1})</f>
        <v>0</v>
      </c>
      <c r="X132" s="38">
        <f>Survey!K132</f>
        <v>0</v>
      </c>
      <c r="Y132" s="37" t="str">
        <f t="shared" si="53"/>
        <v>Either</v>
      </c>
      <c r="Z132" s="16" t="str">
        <f t="shared" si="54"/>
        <v>Fail</v>
      </c>
      <c r="AA132" s="67" cm="1">
        <f t="array" ref="AA132">SUM(SUMIF(Survey!BZ132:CS132,{"&gt;0","&lt;0"})*{1,-1})+SUM(SUMIF(Survey!CU132:DN132,{"&gt;0","&lt;0"})*{1,-1})</f>
        <v>0</v>
      </c>
      <c r="AB132" s="67">
        <f>IFERROR(AA132/(Survey!$AV132),0)</f>
        <v>0</v>
      </c>
      <c r="AC132" s="128" t="b">
        <f>IF(OR(Survey!$M132="Alternative strategy or hedge",Survey!$M132="Other, illiquid",Survey!$L132="Prospectus fund"),TRUE,FALSE)</f>
        <v>0</v>
      </c>
      <c r="AD132" s="128" t="b">
        <f>NOT(ISBLANK(Survey!$M132))</f>
        <v>0</v>
      </c>
      <c r="AE132" s="16" t="str">
        <f t="shared" si="55"/>
        <v>Pass</v>
      </c>
      <c r="AF132" s="38" t="b">
        <f>NOT(ISNUMBER(SEARCH("Other",Survey!$P132)))</f>
        <v>1</v>
      </c>
      <c r="AG132" s="37" t="b">
        <f>NOT(ISBLANK(Survey!$Q132))</f>
        <v>0</v>
      </c>
      <c r="AH132" s="16" t="str">
        <f t="shared" si="56"/>
        <v>Pass</v>
      </c>
      <c r="AI132" s="143">
        <f>COUNTBLANK(Survey!$W132)</f>
        <v>1</v>
      </c>
      <c r="AJ132" s="67">
        <f>IF(AND(Survey!L132&lt;&gt;"Exempt fund",OR(Survey!$M132="ETF",Survey!$M132="ETF, alternative mutual fund",Survey!$M132="Mutual fund",Survey!$M132="Alternative mutual fund",Survey!$M132="Money market")),1,0)</f>
        <v>0</v>
      </c>
      <c r="AK132" s="16" t="str">
        <f t="shared" si="57"/>
        <v>Pass</v>
      </c>
      <c r="AL132" s="38" t="b">
        <f>NOT(ISNUMBER(SEARCH("Yes",Survey!$AA132)))</f>
        <v>1</v>
      </c>
      <c r="AM132" s="37" t="b">
        <f>IF(COUNTBLANK(Survey!$AB132:$AC132)=0,TRUE, FALSE)</f>
        <v>0</v>
      </c>
      <c r="AN132" s="16" t="str">
        <f t="shared" si="58"/>
        <v>Pass</v>
      </c>
      <c r="AO132" s="38" t="b">
        <f>NOT(ISNUMBER(SEARCH("Yes",Survey!$AD132)))</f>
        <v>1</v>
      </c>
      <c r="AP132" s="37" t="b">
        <f>NOT(ISBLANK(Survey!$AF132))</f>
        <v>0</v>
      </c>
      <c r="AQ132" s="16" t="str">
        <f t="shared" si="59"/>
        <v>Pass</v>
      </c>
      <c r="AR132" s="38" t="b">
        <f>NOT(OR(ISNUMBER(SEARCH("Other",Survey!$AF132)),ISNUMBER(SEARCH("Multiple",Survey!$AF132))))</f>
        <v>1</v>
      </c>
      <c r="AS132" s="37" t="b">
        <f>NOT(ISBLANK(Survey!$AG132))</f>
        <v>0</v>
      </c>
      <c r="AT132" s="16" t="str">
        <f t="shared" si="60"/>
        <v>Fail</v>
      </c>
      <c r="AU132" s="143">
        <f>IF(ABS(Survey!$AV132)&gt;0, 1,0)</f>
        <v>0</v>
      </c>
      <c r="AV132" s="143">
        <f>IF(COUNTBLANK(Survey!$AJ132)=0,1,0)</f>
        <v>0</v>
      </c>
      <c r="AW132" s="16" t="str">
        <f t="shared" si="61"/>
        <v>Pass</v>
      </c>
      <c r="AX132" s="143">
        <f>IF(ISBLANK(Survey!$AJ132),0,1)</f>
        <v>0</v>
      </c>
      <c r="AY132" s="165">
        <f>COUNTBLANK(Survey!$AK132)</f>
        <v>1</v>
      </c>
      <c r="AZ132" s="16" t="str">
        <f t="shared" si="62"/>
        <v>Pass</v>
      </c>
      <c r="BA132" s="143">
        <f>IF(OR(Survey!$AK132="Closed",ISBLANK(Survey!$AK132)),0,1)</f>
        <v>0</v>
      </c>
      <c r="BB132" s="165">
        <f>IF(ISBLANK(Survey!$AL132),1,0)</f>
        <v>1</v>
      </c>
      <c r="BC132" s="147" t="str" cm="1">
        <f t="array" ref="BC132">IF(OR(IF(OR($BE132+$BF132 = 2, $BG132=1), FALSE, TRUE), AND($BD132:$BD132 = 0)),"Pass","Fail")</f>
        <v>Pass</v>
      </c>
      <c r="BD132" s="143">
        <f>COUNTBLANK(Survey!$AM132:$AO132)</f>
        <v>3</v>
      </c>
      <c r="BE132" s="143">
        <f>IF(Survey!$I132="Yes",1,0)</f>
        <v>0</v>
      </c>
      <c r="BF132" s="143">
        <f>IF(OR(Survey!$M132="Mutual fund",Survey!$M132="Alternative mutual fund",Survey!$M132="Money market"),1,0)</f>
        <v>0</v>
      </c>
      <c r="BG132" s="148">
        <f>IF(OR(Survey!$M132="ETF",Survey!$M132="ETF, alternative mutual fund"),1,0)</f>
        <v>0</v>
      </c>
      <c r="BH132" s="16" t="str">
        <f t="shared" si="63"/>
        <v>Pass</v>
      </c>
      <c r="BI132" s="38" t="b">
        <f>OR(ISNUMBER(SEARCH("Yes",Survey!$AO132)),ISBLANK(Survey!$AO132))</f>
        <v>1</v>
      </c>
      <c r="BJ132" s="67" t="b">
        <f>NOT(ISBLANK(Survey!$AP132))</f>
        <v>0</v>
      </c>
      <c r="BK132" s="16" t="str">
        <f t="shared" si="64"/>
        <v>Pass</v>
      </c>
      <c r="BL132" s="143">
        <f>IF(Survey!$AW132=0, 0,1)</f>
        <v>0</v>
      </c>
      <c r="BM132" s="67">
        <f>Survey!$AQ132</f>
        <v>0</v>
      </c>
      <c r="BN132" s="67">
        <f>IFERROR((Survey!$AX132-ABS(Survey!$AY132)-ABS(Survey!$BD132))/Survey!$AW132,0)</f>
        <v>0</v>
      </c>
      <c r="BO132" s="67">
        <f>IF(AND($BM132&gt;$BN132-0.2,$BM132&lt;$BN132+0.2,ISBLANK(Survey!$AQ132)=FALSE),0,1)</f>
        <v>1</v>
      </c>
      <c r="BP132" s="165">
        <f>IF(ISBLANK(Survey!$AR132),1,0)</f>
        <v>1</v>
      </c>
      <c r="BQ132" s="16" t="str">
        <f t="shared" si="65"/>
        <v>Pass</v>
      </c>
      <c r="BR132" s="143">
        <f>IF(Survey!$AW132=0, 0,1)</f>
        <v>0</v>
      </c>
      <c r="BS132" s="67">
        <f>IF(AND(Survey!$AS132&gt;=0,Survey!$AS132&lt;=0.2,Survey!$AS132&lt;&gt;""),0,1)</f>
        <v>1</v>
      </c>
      <c r="BT132" s="143">
        <f>IF(ISBLANK(Survey!$AT132),1,0)</f>
        <v>1</v>
      </c>
      <c r="BU132" s="16" t="str">
        <f t="shared" si="66"/>
        <v>Fail</v>
      </c>
      <c r="BV132" s="165">
        <f>Survey!$AU132</f>
        <v>0</v>
      </c>
      <c r="BW132" s="16" t="str">
        <f t="shared" si="67"/>
        <v>Pass</v>
      </c>
      <c r="BX132" s="36">
        <f>Survey!$AV132</f>
        <v>0</v>
      </c>
      <c r="BY132" s="176">
        <f>Survey!$AW132+Survey!$AX132-ABS(Survey!$AY132)+ABS(Survey!$AZ132)-ABS(Survey!$BA132)+ABS(Survey!$BB132)-ABS(Survey!$BC132)-ABS(Survey!$BD132)+Survey!$BE132</f>
        <v>0</v>
      </c>
      <c r="BZ132" s="35">
        <f t="shared" si="68"/>
        <v>0</v>
      </c>
      <c r="CA132" s="17">
        <f t="shared" si="69"/>
        <v>0</v>
      </c>
      <c r="CB132" s="16" t="str">
        <f t="shared" si="70"/>
        <v>Pass</v>
      </c>
      <c r="CC132" s="38" t="b">
        <f>IF(ABS(Survey!$BE132)=0,TRUE,FALSE)</f>
        <v>1</v>
      </c>
      <c r="CD132" s="37" t="b">
        <f>NOT(ISBLANK(Survey!$BF132))</f>
        <v>0</v>
      </c>
      <c r="CE132" t="str">
        <f t="shared" si="71"/>
        <v>Fail</v>
      </c>
      <c r="CF132" s="29">
        <f>Survey!$AV132</f>
        <v>0</v>
      </c>
      <c r="CG132" s="29" cm="1">
        <f t="array" ref="CG132">SUM(SUMIF(Survey!BH132:BO132,{"&gt;0","&lt;0"})*{1,-1})-SUM(SUMIF(Survey!BQ132:BX132,{"&gt;0","&lt;0"})*{1,-1})</f>
        <v>0</v>
      </c>
      <c r="CH132" s="35" t="str">
        <f t="shared" si="72"/>
        <v>No holdings</v>
      </c>
      <c r="CI132">
        <f t="shared" si="73"/>
        <v>0</v>
      </c>
      <c r="CJ132" s="16" t="str">
        <f t="shared" si="74"/>
        <v>Fail</v>
      </c>
      <c r="CK132" s="36">
        <f>Survey!$AV132</f>
        <v>0</v>
      </c>
      <c r="CL132" s="36" cm="1">
        <f t="array" ref="CL132">SUM(SUMIF(Survey!BZ132:CS132,{"&gt;0","&lt;0"})*{1,-1})-SUM(SUMIF(Survey!CU132:DN132,{"&gt;0","&lt;0"})*{1,-1})</f>
        <v>0</v>
      </c>
      <c r="CM132" s="35" t="str">
        <f t="shared" si="75"/>
        <v>No holdings</v>
      </c>
      <c r="CN132" s="17">
        <f t="shared" si="76"/>
        <v>0</v>
      </c>
      <c r="CO132" s="16" t="str">
        <f t="shared" si="77"/>
        <v>Pass</v>
      </c>
      <c r="CP132" s="38" t="b">
        <f>IF(ABS(Survey!$CS132)=0,TRUE,FALSE)</f>
        <v>1</v>
      </c>
      <c r="CQ132" s="37" t="b">
        <f>NOT(ISBLANK(Survey!$CT132))</f>
        <v>0</v>
      </c>
      <c r="CR132" s="16" t="str">
        <f t="shared" si="78"/>
        <v>Pass</v>
      </c>
      <c r="CS132" s="38" t="b">
        <f>IF(ABS(Survey!$DN132)=0,TRUE,FALSE)</f>
        <v>1</v>
      </c>
      <c r="CT132" s="37" t="b">
        <f>NOT(ISBLANK(Survey!$DO132))</f>
        <v>0</v>
      </c>
      <c r="CU132" t="str">
        <f t="shared" si="79"/>
        <v>Pass</v>
      </c>
      <c r="CV132" s="29" cm="1">
        <f t="array" ref="CV132">SUM(SUMIF(Survey!CO132,{"&gt;0","&lt;0"})*{1,-1})+SUM(SUMIF(Survey!DJ132,{"&gt;0","&lt;0"})*{1,-1})</f>
        <v>0</v>
      </c>
      <c r="CW132" s="29">
        <f>SUM(SUMIF(Survey!DQ132:DW132,{"&gt;0","&lt;0"})*{1,-1})+SUM(SUMIF(Survey!DY132:EE132,{"&gt;0","&lt;0"})*{1,-1})</f>
        <v>0</v>
      </c>
      <c r="CX132">
        <f t="shared" si="80"/>
        <v>0</v>
      </c>
      <c r="CY132">
        <f t="shared" si="81"/>
        <v>0</v>
      </c>
      <c r="CZ132" s="16" t="str">
        <f t="shared" si="82"/>
        <v>Pass</v>
      </c>
      <c r="DA132" s="38" t="b">
        <f>IF(ABS(Survey!$DW132)=0,TRUE,FALSE)</f>
        <v>1</v>
      </c>
      <c r="DB132" s="37" t="b">
        <f>NOT(ISBLANK(Survey!DX132))</f>
        <v>0</v>
      </c>
      <c r="DC132" s="16" t="str">
        <f t="shared" si="83"/>
        <v>Pass</v>
      </c>
      <c r="DD132" s="38" t="b">
        <f>IF(ABS(Survey!$EE132)=0,TRUE,FALSE)</f>
        <v>1</v>
      </c>
      <c r="DE132" s="37" t="b">
        <f>NOT(ISBLANK(Survey!$EF132))</f>
        <v>0</v>
      </c>
      <c r="DF132" s="16" t="str">
        <f t="shared" si="84"/>
        <v>Fail</v>
      </c>
      <c r="DG132" s="36">
        <f>SUM(SUMIF(Survey!EL132:EN132,{"&gt;0","&lt;0"})*{1,-1})</f>
        <v>0</v>
      </c>
      <c r="DH132">
        <f t="shared" si="85"/>
        <v>0</v>
      </c>
      <c r="DI132">
        <f t="shared" si="86"/>
        <v>100</v>
      </c>
      <c r="DJ132" s="35" t="b">
        <f>IF(OR(Survey!$M132="ETF",Survey!$M132="ETF, alternative mutual fund",Survey!$M132="Closed-end", Survey!$M132="Split share corp"),TRUE,FALSE)</f>
        <v>0</v>
      </c>
      <c r="DK132" s="16" t="str">
        <f t="shared" si="87"/>
        <v>Fail</v>
      </c>
      <c r="DL132" s="36">
        <f>SUM(SUMIF(Survey!EP132:EV132,{"&gt;0","&lt;0"})*{1,-1})</f>
        <v>0</v>
      </c>
      <c r="DM132">
        <f t="shared" si="88"/>
        <v>0</v>
      </c>
      <c r="DN132" s="17">
        <f t="shared" si="89"/>
        <v>100</v>
      </c>
      <c r="DO132" s="16" t="str">
        <f t="shared" si="90"/>
        <v>Fail</v>
      </c>
      <c r="DP132" s="36">
        <f>SUM(SUMIF(Survey!EX132:FD132,{"&gt;0","&lt;0"})*{1,-1})</f>
        <v>0</v>
      </c>
      <c r="DQ132">
        <f t="shared" si="91"/>
        <v>0</v>
      </c>
      <c r="DR132" s="17">
        <f t="shared" si="92"/>
        <v>100</v>
      </c>
    </row>
    <row r="133" spans="1:122">
      <c r="A133">
        <v>133</v>
      </c>
      <c r="B133" t="str">
        <f t="shared" si="0"/>
        <v>Pass</v>
      </c>
      <c r="C133" t="str">
        <f>IF(COUNTBLANK(Survey!B133:FE133)=$C$2, "Pass", "Fail")</f>
        <v>Pass</v>
      </c>
      <c r="D133" t="str">
        <f t="shared" ref="D133:D196" si="93">IF(COUNTIF(G133:DR133,"Fail"),"Fail","Pass")</f>
        <v>Fail</v>
      </c>
      <c r="E133" t="str">
        <f>IF(OR(ISBLANK(Survey!AJ133),COUNTIF(G133:BB133,"Fail")),"Fail","Pass")</f>
        <v>Fail</v>
      </c>
      <c r="G133" s="16" t="str">
        <f t="shared" ref="G133:G196" si="94">IF(H133=0,"Pass","Fail")</f>
        <v>Fail</v>
      </c>
      <c r="H133" s="177">
        <f>COUNTBLANK(Survey!B133:D133)+COUNTBLANK(Survey!G133)+COUNTBLANK(Survey!I133)+COUNTBLANK(Survey!K133:M133)+COUNTBLANK(Survey!P133)+COUNTBLANK(Survey!S133:U133)+COUNTBLANK(Survey!Y133:AA133)+COUNTBLANK(Survey!AD133:AE133)+COUNTBLANK(Survey!AI133:AI133)</f>
        <v>18</v>
      </c>
      <c r="I133" s="16" t="str">
        <f t="shared" ref="I133:I196" si="95">IF(OR(K133=20, J133=TRUE),"Pass","Fail")</f>
        <v>Fail</v>
      </c>
      <c r="J133" t="b">
        <f>IF(Survey!E133="No",TRUE,FALSE)</f>
        <v>0</v>
      </c>
      <c r="K133" s="34">
        <f>LEN(Survey!E133)</f>
        <v>0</v>
      </c>
      <c r="L133" s="16" t="str">
        <f t="shared" ref="L133:L196" si="96">IF(OR(N133=20, M133=TRUE),"Pass","Fail")</f>
        <v>Fail</v>
      </c>
      <c r="M133" t="b">
        <f>IF(Survey!F133="No",TRUE,FALSE)</f>
        <v>0</v>
      </c>
      <c r="N133" s="33">
        <f>LEN(Survey!F133)</f>
        <v>0</v>
      </c>
      <c r="O133" s="16" t="str">
        <f t="shared" ref="O133:O196" si="97">IF(OR(P133=0, Q133="No"),"Pass","Fail")</f>
        <v>Pass</v>
      </c>
      <c r="P133" s="34">
        <f>MOD((LEN(Survey!H133)+2),11)</f>
        <v>2</v>
      </c>
      <c r="Q133" s="33" t="str">
        <f>IF(Survey!$L133="Prospectus fund", "Yes", "No")</f>
        <v>No</v>
      </c>
      <c r="R133" s="16" t="str">
        <f t="shared" ref="R133:R196" si="98">IFERROR(IF(OR(S133=0, T133=FALSE),"Pass","Fail"),"Pass")</f>
        <v>Pass</v>
      </c>
      <c r="S133" s="34">
        <f>MOD((LEN(Survey!J133)+2),11)</f>
        <v>2</v>
      </c>
      <c r="T133" s="35" t="b">
        <f>IF(OR(Survey!$M133="ETF",Survey!$M133="ETF, alternative mutual fund",Survey!$M133="Closed-end", Survey!$M133="Split share corp", Survey!$I133="Yes"),TRUE,FALSE)</f>
        <v>0</v>
      </c>
      <c r="U133" s="16" t="str">
        <f>IFERROR(IF(AND(OR(X133=Y133,Y133 = "Either"),NOT(ISBLANK(Survey!K133))),"Pass","Fail"),"Pass")</f>
        <v>Fail</v>
      </c>
      <c r="V133" s="36" cm="1">
        <f t="array" ref="V133">SUM(SUMIF(Survey!BZ133:CS133,{"&gt;0","&lt;0"})*{1,-1})</f>
        <v>0</v>
      </c>
      <c r="W133" s="38" cm="1">
        <f t="array" ref="W133">SUM(SUMIF(Survey!CC133,{"&gt;0","&lt;0"})*{1,-1})+SUM(SUMIF(Survey!CM133,{"&gt;0","&lt;0"})*{1,-1})</f>
        <v>0</v>
      </c>
      <c r="X133" s="38">
        <f>Survey!K133</f>
        <v>0</v>
      </c>
      <c r="Y133" s="37" t="str">
        <f t="shared" ref="Y133:Y196" si="99">IFERROR(IF(W133/V133 &gt; 0.65, "Fund of funds", IF(W133/V133 &lt; 0.35,"Stand-alone","Either")),"Either")</f>
        <v>Either</v>
      </c>
      <c r="Z133" s="16" t="str">
        <f t="shared" ref="Z133:Z196" si="100">IF(AND(AD133=TRUE,OR(AB133&lt;=2, AC133=TRUE)),"Pass","Fail")</f>
        <v>Fail</v>
      </c>
      <c r="AA133" s="67" cm="1">
        <f t="array" ref="AA133">SUM(SUMIF(Survey!BZ133:CS133,{"&gt;0","&lt;0"})*{1,-1})+SUM(SUMIF(Survey!CU133:DN133,{"&gt;0","&lt;0"})*{1,-1})</f>
        <v>0</v>
      </c>
      <c r="AB133" s="67">
        <f>IFERROR(AA133/(Survey!$AV133),0)</f>
        <v>0</v>
      </c>
      <c r="AC133" s="128" t="b">
        <f>IF(OR(Survey!$M133="Alternative strategy or hedge",Survey!$M133="Other, illiquid",Survey!$L133="Prospectus fund"),TRUE,FALSE)</f>
        <v>0</v>
      </c>
      <c r="AD133" s="128" t="b">
        <f>NOT(ISBLANK(Survey!$M133))</f>
        <v>0</v>
      </c>
      <c r="AE133" s="16" t="str">
        <f t="shared" ref="AE133:AE196" si="101">IF(OR(AF133=TRUE, AG133=TRUE),"Pass","Fail")</f>
        <v>Pass</v>
      </c>
      <c r="AF133" s="38" t="b">
        <f>NOT(ISNUMBER(SEARCH("Other",Survey!$P133)))</f>
        <v>1</v>
      </c>
      <c r="AG133" s="37" t="b">
        <f>NOT(ISBLANK(Survey!$Q133))</f>
        <v>0</v>
      </c>
      <c r="AH133" s="16" t="str">
        <f t="shared" ref="AH133:AH196" si="102">IF(OR(AI133=0, AJ133=0),"Pass","Fail")</f>
        <v>Pass</v>
      </c>
      <c r="AI133" s="143">
        <f>COUNTBLANK(Survey!$W133)</f>
        <v>1</v>
      </c>
      <c r="AJ133" s="67">
        <f>IF(AND(Survey!L133&lt;&gt;"Exempt fund",OR(Survey!$M133="ETF",Survey!$M133="ETF, alternative mutual fund",Survey!$M133="Mutual fund",Survey!$M133="Alternative mutual fund",Survey!$M133="Money market")),1,0)</f>
        <v>0</v>
      </c>
      <c r="AK133" s="16" t="str">
        <f t="shared" ref="AK133:AK196" si="103">IF(OR(AL133=TRUE, AM133=TRUE),"Pass","Fail")</f>
        <v>Pass</v>
      </c>
      <c r="AL133" s="38" t="b">
        <f>NOT(ISNUMBER(SEARCH("Yes",Survey!$AA133)))</f>
        <v>1</v>
      </c>
      <c r="AM133" s="37" t="b">
        <f>IF(COUNTBLANK(Survey!$AB133:$AC133)=0,TRUE, FALSE)</f>
        <v>0</v>
      </c>
      <c r="AN133" s="16" t="str">
        <f t="shared" ref="AN133:AN196" si="104">IF(OR(AO133=TRUE, AP133=TRUE),"Pass","Fail")</f>
        <v>Pass</v>
      </c>
      <c r="AO133" s="38" t="b">
        <f>NOT(ISNUMBER(SEARCH("Yes",Survey!$AD133)))</f>
        <v>1</v>
      </c>
      <c r="AP133" s="37" t="b">
        <f>NOT(ISBLANK(Survey!$AF133))</f>
        <v>0</v>
      </c>
      <c r="AQ133" s="16" t="str">
        <f t="shared" ref="AQ133:AQ196" si="105">IF(OR(AR133=TRUE, AS133=TRUE),"Pass","Fail")</f>
        <v>Pass</v>
      </c>
      <c r="AR133" s="38" t="b">
        <f>NOT(OR(ISNUMBER(SEARCH("Other",Survey!$AF133)),ISNUMBER(SEARCH("Multiple",Survey!$AF133))))</f>
        <v>1</v>
      </c>
      <c r="AS133" s="37" t="b">
        <f>NOT(ISBLANK(Survey!$AG133))</f>
        <v>0</v>
      </c>
      <c r="AT133" s="16" t="str">
        <f t="shared" ref="AT133:AT196" si="106">IF(OR(AND(AU133=1, AV133=0), AND(AU133=0, AV133=1)),"Pass","Fail")</f>
        <v>Fail</v>
      </c>
      <c r="AU133" s="143">
        <f>IF(ABS(Survey!$AV133)&gt;0, 1,0)</f>
        <v>0</v>
      </c>
      <c r="AV133" s="143">
        <f>IF(COUNTBLANK(Survey!$AJ133)=0,1,0)</f>
        <v>0</v>
      </c>
      <c r="AW133" s="16" t="str">
        <f t="shared" ref="AW133:AW196" si="107">IF(OR(AX133=0, AY133=0),"Pass","Fail")</f>
        <v>Pass</v>
      </c>
      <c r="AX133" s="143">
        <f>IF(ISBLANK(Survey!$AJ133),0,1)</f>
        <v>0</v>
      </c>
      <c r="AY133" s="165">
        <f>COUNTBLANK(Survey!$AK133)</f>
        <v>1</v>
      </c>
      <c r="AZ133" s="16" t="str">
        <f t="shared" ref="AZ133:AZ196" si="108">IF(OR(BA133=0, BB133=0),"Pass","Fail")</f>
        <v>Pass</v>
      </c>
      <c r="BA133" s="143">
        <f>IF(OR(Survey!$AK133="Closed",ISBLANK(Survey!$AK133)),0,1)</f>
        <v>0</v>
      </c>
      <c r="BB133" s="165">
        <f>IF(ISBLANK(Survey!$AL133),1,0)</f>
        <v>1</v>
      </c>
      <c r="BC133" s="147" t="str" cm="1">
        <f t="array" ref="BC133">IF(OR(IF(OR($BE133+$BF133 = 2, $BG133=1), FALSE, TRUE), AND($BD133:$BD133 = 0)),"Pass","Fail")</f>
        <v>Pass</v>
      </c>
      <c r="BD133" s="143">
        <f>COUNTBLANK(Survey!$AM133:$AO133)</f>
        <v>3</v>
      </c>
      <c r="BE133" s="143">
        <f>IF(Survey!$I133="Yes",1,0)</f>
        <v>0</v>
      </c>
      <c r="BF133" s="143">
        <f>IF(OR(Survey!$M133="Mutual fund",Survey!$M133="Alternative mutual fund",Survey!$M133="Money market"),1,0)</f>
        <v>0</v>
      </c>
      <c r="BG133" s="148">
        <f>IF(OR(Survey!$M133="ETF",Survey!$M133="ETF, alternative mutual fund"),1,0)</f>
        <v>0</v>
      </c>
      <c r="BH133" s="16" t="str">
        <f t="shared" ref="BH133:BH196" si="109">IF(OR(BI133=TRUE, BJ133=TRUE),"Pass","Fail")</f>
        <v>Pass</v>
      </c>
      <c r="BI133" s="38" t="b">
        <f>OR(ISNUMBER(SEARCH("Yes",Survey!$AO133)),ISBLANK(Survey!$AO133))</f>
        <v>1</v>
      </c>
      <c r="BJ133" s="67" t="b">
        <f>NOT(ISBLANK(Survey!$AP133))</f>
        <v>0</v>
      </c>
      <c r="BK133" s="16" t="str">
        <f t="shared" ref="BK133:BK196" si="110">IF(OR(BL133=0, BO133=0, BP133=0),"Pass","Fail")</f>
        <v>Pass</v>
      </c>
      <c r="BL133" s="143">
        <f>IF(Survey!$AW133=0, 0,1)</f>
        <v>0</v>
      </c>
      <c r="BM133" s="67">
        <f>Survey!$AQ133</f>
        <v>0</v>
      </c>
      <c r="BN133" s="67">
        <f>IFERROR((Survey!$AX133-ABS(Survey!$AY133)-ABS(Survey!$BD133))/Survey!$AW133,0)</f>
        <v>0</v>
      </c>
      <c r="BO133" s="67">
        <f>IF(AND($BM133&gt;$BN133-0.2,$BM133&lt;$BN133+0.2,ISBLANK(Survey!$AQ133)=FALSE),0,1)</f>
        <v>1</v>
      </c>
      <c r="BP133" s="165">
        <f>IF(ISBLANK(Survey!$AR133),1,0)</f>
        <v>1</v>
      </c>
      <c r="BQ133" s="16" t="str">
        <f t="shared" ref="BQ133:BQ196" si="111">IF(OR($BR133=0, $BS133=0,$BT133=0),"Pass","Fail")</f>
        <v>Pass</v>
      </c>
      <c r="BR133" s="143">
        <f>IF(Survey!$AW133=0, 0,1)</f>
        <v>0</v>
      </c>
      <c r="BS133" s="67">
        <f>IF(AND(Survey!$AS133&gt;=0,Survey!$AS133&lt;=0.2,Survey!$AS133&lt;&gt;""),0,1)</f>
        <v>1</v>
      </c>
      <c r="BT133" s="143">
        <f>IF(ISBLANK(Survey!$AT133),1,0)</f>
        <v>1</v>
      </c>
      <c r="BU133" s="16" t="str">
        <f t="shared" ref="BU133:BU196" si="112">IF(OR(BV133="CAD",BV133="USD"),"Pass","Fail")</f>
        <v>Fail</v>
      </c>
      <c r="BV133" s="165">
        <f>Survey!$AU133</f>
        <v>0</v>
      </c>
      <c r="BW133" s="16" t="str">
        <f t="shared" ref="BW133:BW196" si="113">IF(OR(CA133=0,AND(BZ133&gt;=0.99,BZ133&lt;=1.01)),"Pass","Fail")</f>
        <v>Pass</v>
      </c>
      <c r="BX133" s="36">
        <f>Survey!$AV133</f>
        <v>0</v>
      </c>
      <c r="BY133" s="176">
        <f>Survey!$AW133+Survey!$AX133-ABS(Survey!$AY133)+ABS(Survey!$AZ133)-ABS(Survey!$BA133)+ABS(Survey!$BB133)-ABS(Survey!$BC133)-ABS(Survey!$BD133)+Survey!$BE133</f>
        <v>0</v>
      </c>
      <c r="BZ133" s="35">
        <f t="shared" ref="BZ133:BZ196" si="114">IFERROR(BX133/BY133,0)</f>
        <v>0</v>
      </c>
      <c r="CA133" s="17">
        <f t="shared" ref="CA133:CA196" si="115">BX133-BY133</f>
        <v>0</v>
      </c>
      <c r="CB133" s="16" t="str">
        <f t="shared" ref="CB133:CB196" si="116">IF(OR(CC133=TRUE, CD133=TRUE),"Pass","Fail")</f>
        <v>Pass</v>
      </c>
      <c r="CC133" s="38" t="b">
        <f>IF(ABS(Survey!$BE133)=0,TRUE,FALSE)</f>
        <v>1</v>
      </c>
      <c r="CD133" s="37" t="b">
        <f>NOT(ISBLANK(Survey!$BF133))</f>
        <v>0</v>
      </c>
      <c r="CE133" t="str">
        <f t="shared" ref="CE133:CE196" si="117">IF(AND(CH133&gt;=0.99,CH133&lt;=1.01),"Pass","Fail")</f>
        <v>Fail</v>
      </c>
      <c r="CF133" s="29">
        <f>Survey!$AV133</f>
        <v>0</v>
      </c>
      <c r="CG133" s="29" cm="1">
        <f t="array" ref="CG133">SUM(SUMIF(Survey!BH133:BO133,{"&gt;0","&lt;0"})*{1,-1})-SUM(SUMIF(Survey!BQ133:BX133,{"&gt;0","&lt;0"})*{1,-1})</f>
        <v>0</v>
      </c>
      <c r="CH133" s="35" t="str">
        <f t="shared" ref="CH133:CH196" si="118">IF(CG133=0,"No holdings",CF133/CG133)</f>
        <v>No holdings</v>
      </c>
      <c r="CI133">
        <f t="shared" ref="CI133:CI196" si="119">CF133-CG133</f>
        <v>0</v>
      </c>
      <c r="CJ133" s="16" t="str">
        <f t="shared" ref="CJ133:CJ196" si="120">IF(AND(CM133&gt;=0.99,CM133&lt;=1.01),"Pass","Fail")</f>
        <v>Fail</v>
      </c>
      <c r="CK133" s="36">
        <f>Survey!$AV133</f>
        <v>0</v>
      </c>
      <c r="CL133" s="36" cm="1">
        <f t="array" ref="CL133">SUM(SUMIF(Survey!BZ133:CS133,{"&gt;0","&lt;0"})*{1,-1})-SUM(SUMIF(Survey!CU133:DN133,{"&gt;0","&lt;0"})*{1,-1})</f>
        <v>0</v>
      </c>
      <c r="CM133" s="35" t="str">
        <f t="shared" ref="CM133:CM196" si="121">IF(CL133=0,"No holdings",CK133/CL133)</f>
        <v>No holdings</v>
      </c>
      <c r="CN133" s="17">
        <f t="shared" ref="CN133:CN196" si="122">CK133-CL133</f>
        <v>0</v>
      </c>
      <c r="CO133" s="16" t="str">
        <f t="shared" ref="CO133:CO196" si="123">IF(OR(CP133=TRUE, CQ133=TRUE),"Pass","Fail")</f>
        <v>Pass</v>
      </c>
      <c r="CP133" s="38" t="b">
        <f>IF(ABS(Survey!$CS133)=0,TRUE,FALSE)</f>
        <v>1</v>
      </c>
      <c r="CQ133" s="37" t="b">
        <f>NOT(ISBLANK(Survey!$CT133))</f>
        <v>0</v>
      </c>
      <c r="CR133" s="16" t="str">
        <f t="shared" ref="CR133:CR196" si="124">IF(OR(CS133=TRUE, CT133=TRUE),"Pass","Fail")</f>
        <v>Pass</v>
      </c>
      <c r="CS133" s="38" t="b">
        <f>IF(ABS(Survey!$DN133)=0,TRUE,FALSE)</f>
        <v>1</v>
      </c>
      <c r="CT133" s="37" t="b">
        <f>NOT(ISBLANK(Survey!$DO133))</f>
        <v>0</v>
      </c>
      <c r="CU133" t="str">
        <f t="shared" ref="CU133:CU196" si="125">IF(CX133&lt;1,"Pass","Fail")</f>
        <v>Pass</v>
      </c>
      <c r="CV133" s="29" cm="1">
        <f t="array" ref="CV133">SUM(SUMIF(Survey!CO133,{"&gt;0","&lt;0"})*{1,-1})+SUM(SUMIF(Survey!DJ133,{"&gt;0","&lt;0"})*{1,-1})</f>
        <v>0</v>
      </c>
      <c r="CW133" s="29">
        <f>SUM(SUMIF(Survey!DQ133:DW133,{"&gt;0","&lt;0"})*{1,-1})+SUM(SUMIF(Survey!DY133:EE133,{"&gt;0","&lt;0"})*{1,-1})</f>
        <v>0</v>
      </c>
      <c r="CX133">
        <f t="shared" ref="CX133:CX196" si="126">IFERROR(IF(AND(CW133=0,CV133&gt;0),"No Gross Notional",CV133/CW133),0)</f>
        <v>0</v>
      </c>
      <c r="CY133">
        <f t="shared" ref="CY133:CY196" si="127">IF(CV133-CW133 &lt; 0, 0, CV133-CW133)</f>
        <v>0</v>
      </c>
      <c r="CZ133" s="16" t="str">
        <f t="shared" ref="CZ133:CZ196" si="128">IF(OR(DA133=TRUE, DB133=TRUE),"Pass","Fail")</f>
        <v>Pass</v>
      </c>
      <c r="DA133" s="38" t="b">
        <f>IF(ABS(Survey!$DW133)=0,TRUE,FALSE)</f>
        <v>1</v>
      </c>
      <c r="DB133" s="37" t="b">
        <f>NOT(ISBLANK(Survey!DX133))</f>
        <v>0</v>
      </c>
      <c r="DC133" s="16" t="str">
        <f t="shared" ref="DC133:DC196" si="129">IF(OR(DD133=TRUE, DE133=TRUE),"Pass","Fail")</f>
        <v>Pass</v>
      </c>
      <c r="DD133" s="38" t="b">
        <f>IF(ABS(Survey!$EE133)=0,TRUE,FALSE)</f>
        <v>1</v>
      </c>
      <c r="DE133" s="37" t="b">
        <f>NOT(ISBLANK(Survey!$EF133))</f>
        <v>0</v>
      </c>
      <c r="DF133" s="16" t="str">
        <f t="shared" ref="DF133:DF196" si="130">IF(DJ133=TRUE,"Pass",IF(OR(AND(DG133&gt;=0.99,DG133&lt;=1.01),AND(DG133&gt;=99,DG133&lt;=101)),"Pass","Fail"))</f>
        <v>Fail</v>
      </c>
      <c r="DG133" s="36">
        <f>SUM(SUMIF(Survey!EL133:EN133,{"&gt;0","&lt;0"})*{1,-1})</f>
        <v>0</v>
      </c>
      <c r="DH133">
        <f t="shared" ref="DH133:DH196" si="131">IF(DG133=0,0,100/DG133)</f>
        <v>0</v>
      </c>
      <c r="DI133">
        <f t="shared" ref="DI133:DI196" si="132">100-DG133</f>
        <v>100</v>
      </c>
      <c r="DJ133" s="35" t="b">
        <f>IF(OR(Survey!$M133="ETF",Survey!$M133="ETF, alternative mutual fund",Survey!$M133="Closed-end", Survey!$M133="Split share corp"),TRUE,FALSE)</f>
        <v>0</v>
      </c>
      <c r="DK133" s="16" t="str">
        <f t="shared" ref="DK133:DK196" si="133">IF(OR(AND(DL133&gt;=0.99,DL133&lt;=1.01),AND(DL133&gt;=99,DL133&lt;=101)),"Pass","Fail")</f>
        <v>Fail</v>
      </c>
      <c r="DL133" s="36">
        <f>SUM(SUMIF(Survey!EP133:EV133,{"&gt;0","&lt;0"})*{1,-1})</f>
        <v>0</v>
      </c>
      <c r="DM133">
        <f t="shared" ref="DM133:DM196" si="134">IF(DL133=0,0,100/DL133)</f>
        <v>0</v>
      </c>
      <c r="DN133" s="17">
        <f t="shared" ref="DN133:DN196" si="135">100-DL133</f>
        <v>100</v>
      </c>
      <c r="DO133" s="16" t="str">
        <f t="shared" ref="DO133:DO196" si="136">IF(OR(AND(DP133&gt;=0.99,DP133&lt;=1.01),AND(DP133&gt;=99,DP133&lt;=101)),"Pass","Fail")</f>
        <v>Fail</v>
      </c>
      <c r="DP133" s="36">
        <f>SUM(SUMIF(Survey!EX133:FD133,{"&gt;0","&lt;0"})*{1,-1})</f>
        <v>0</v>
      </c>
      <c r="DQ133">
        <f t="shared" ref="DQ133:DQ196" si="137">IF(DP133=0,0,100/DP133)</f>
        <v>0</v>
      </c>
      <c r="DR133" s="17">
        <f t="shared" ref="DR133:DR196" si="138">100-DP133</f>
        <v>100</v>
      </c>
    </row>
    <row r="134" spans="1:122">
      <c r="A134">
        <v>134</v>
      </c>
      <c r="B134" t="str">
        <f t="shared" si="0"/>
        <v>Pass</v>
      </c>
      <c r="C134" t="str">
        <f>IF(COUNTBLANK(Survey!B134:FE134)=$C$2, "Pass", "Fail")</f>
        <v>Pass</v>
      </c>
      <c r="D134" t="str">
        <f t="shared" si="93"/>
        <v>Fail</v>
      </c>
      <c r="E134" t="str">
        <f>IF(OR(ISBLANK(Survey!AJ134),COUNTIF(G134:BB134,"Fail")),"Fail","Pass")</f>
        <v>Fail</v>
      </c>
      <c r="G134" s="16" t="str">
        <f t="shared" si="94"/>
        <v>Fail</v>
      </c>
      <c r="H134" s="177">
        <f>COUNTBLANK(Survey!B134:D134)+COUNTBLANK(Survey!G134)+COUNTBLANK(Survey!I134)+COUNTBLANK(Survey!K134:M134)+COUNTBLANK(Survey!P134)+COUNTBLANK(Survey!S134:U134)+COUNTBLANK(Survey!Y134:AA134)+COUNTBLANK(Survey!AD134:AE134)+COUNTBLANK(Survey!AI134:AI134)</f>
        <v>18</v>
      </c>
      <c r="I134" s="16" t="str">
        <f t="shared" si="95"/>
        <v>Fail</v>
      </c>
      <c r="J134" t="b">
        <f>IF(Survey!E134="No",TRUE,FALSE)</f>
        <v>0</v>
      </c>
      <c r="K134" s="34">
        <f>LEN(Survey!E134)</f>
        <v>0</v>
      </c>
      <c r="L134" s="16" t="str">
        <f t="shared" si="96"/>
        <v>Fail</v>
      </c>
      <c r="M134" t="b">
        <f>IF(Survey!F134="No",TRUE,FALSE)</f>
        <v>0</v>
      </c>
      <c r="N134" s="33">
        <f>LEN(Survey!F134)</f>
        <v>0</v>
      </c>
      <c r="O134" s="16" t="str">
        <f t="shared" si="97"/>
        <v>Pass</v>
      </c>
      <c r="P134" s="34">
        <f>MOD((LEN(Survey!H134)+2),11)</f>
        <v>2</v>
      </c>
      <c r="Q134" s="33" t="str">
        <f>IF(Survey!$L134="Prospectus fund", "Yes", "No")</f>
        <v>No</v>
      </c>
      <c r="R134" s="16" t="str">
        <f t="shared" si="98"/>
        <v>Pass</v>
      </c>
      <c r="S134" s="34">
        <f>MOD((LEN(Survey!J134)+2),11)</f>
        <v>2</v>
      </c>
      <c r="T134" s="35" t="b">
        <f>IF(OR(Survey!$M134="ETF",Survey!$M134="ETF, alternative mutual fund",Survey!$M134="Closed-end", Survey!$M134="Split share corp", Survey!$I134="Yes"),TRUE,FALSE)</f>
        <v>0</v>
      </c>
      <c r="U134" s="16" t="str">
        <f>IFERROR(IF(AND(OR(X134=Y134,Y134 = "Either"),NOT(ISBLANK(Survey!K134))),"Pass","Fail"),"Pass")</f>
        <v>Fail</v>
      </c>
      <c r="V134" s="36" cm="1">
        <f t="array" ref="V134">SUM(SUMIF(Survey!BZ134:CS134,{"&gt;0","&lt;0"})*{1,-1})</f>
        <v>0</v>
      </c>
      <c r="W134" s="38" cm="1">
        <f t="array" ref="W134">SUM(SUMIF(Survey!CC134,{"&gt;0","&lt;0"})*{1,-1})+SUM(SUMIF(Survey!CM134,{"&gt;0","&lt;0"})*{1,-1})</f>
        <v>0</v>
      </c>
      <c r="X134" s="38">
        <f>Survey!K134</f>
        <v>0</v>
      </c>
      <c r="Y134" s="37" t="str">
        <f t="shared" si="99"/>
        <v>Either</v>
      </c>
      <c r="Z134" s="16" t="str">
        <f t="shared" si="100"/>
        <v>Fail</v>
      </c>
      <c r="AA134" s="67" cm="1">
        <f t="array" ref="AA134">SUM(SUMIF(Survey!BZ134:CS134,{"&gt;0","&lt;0"})*{1,-1})+SUM(SUMIF(Survey!CU134:DN134,{"&gt;0","&lt;0"})*{1,-1})</f>
        <v>0</v>
      </c>
      <c r="AB134" s="67">
        <f>IFERROR(AA134/(Survey!$AV134),0)</f>
        <v>0</v>
      </c>
      <c r="AC134" s="128" t="b">
        <f>IF(OR(Survey!$M134="Alternative strategy or hedge",Survey!$M134="Other, illiquid",Survey!$L134="Prospectus fund"),TRUE,FALSE)</f>
        <v>0</v>
      </c>
      <c r="AD134" s="128" t="b">
        <f>NOT(ISBLANK(Survey!$M134))</f>
        <v>0</v>
      </c>
      <c r="AE134" s="16" t="str">
        <f t="shared" si="101"/>
        <v>Pass</v>
      </c>
      <c r="AF134" s="38" t="b">
        <f>NOT(ISNUMBER(SEARCH("Other",Survey!$P134)))</f>
        <v>1</v>
      </c>
      <c r="AG134" s="37" t="b">
        <f>NOT(ISBLANK(Survey!$Q134))</f>
        <v>0</v>
      </c>
      <c r="AH134" s="16" t="str">
        <f t="shared" si="102"/>
        <v>Pass</v>
      </c>
      <c r="AI134" s="143">
        <f>COUNTBLANK(Survey!$W134)</f>
        <v>1</v>
      </c>
      <c r="AJ134" s="67">
        <f>IF(AND(Survey!L134&lt;&gt;"Exempt fund",OR(Survey!$M134="ETF",Survey!$M134="ETF, alternative mutual fund",Survey!$M134="Mutual fund",Survey!$M134="Alternative mutual fund",Survey!$M134="Money market")),1,0)</f>
        <v>0</v>
      </c>
      <c r="AK134" s="16" t="str">
        <f t="shared" si="103"/>
        <v>Pass</v>
      </c>
      <c r="AL134" s="38" t="b">
        <f>NOT(ISNUMBER(SEARCH("Yes",Survey!$AA134)))</f>
        <v>1</v>
      </c>
      <c r="AM134" s="37" t="b">
        <f>IF(COUNTBLANK(Survey!$AB134:$AC134)=0,TRUE, FALSE)</f>
        <v>0</v>
      </c>
      <c r="AN134" s="16" t="str">
        <f t="shared" si="104"/>
        <v>Pass</v>
      </c>
      <c r="AO134" s="38" t="b">
        <f>NOT(ISNUMBER(SEARCH("Yes",Survey!$AD134)))</f>
        <v>1</v>
      </c>
      <c r="AP134" s="37" t="b">
        <f>NOT(ISBLANK(Survey!$AF134))</f>
        <v>0</v>
      </c>
      <c r="AQ134" s="16" t="str">
        <f t="shared" si="105"/>
        <v>Pass</v>
      </c>
      <c r="AR134" s="38" t="b">
        <f>NOT(OR(ISNUMBER(SEARCH("Other",Survey!$AF134)),ISNUMBER(SEARCH("Multiple",Survey!$AF134))))</f>
        <v>1</v>
      </c>
      <c r="AS134" s="37" t="b">
        <f>NOT(ISBLANK(Survey!$AG134))</f>
        <v>0</v>
      </c>
      <c r="AT134" s="16" t="str">
        <f t="shared" si="106"/>
        <v>Fail</v>
      </c>
      <c r="AU134" s="143">
        <f>IF(ABS(Survey!$AV134)&gt;0, 1,0)</f>
        <v>0</v>
      </c>
      <c r="AV134" s="143">
        <f>IF(COUNTBLANK(Survey!$AJ134)=0,1,0)</f>
        <v>0</v>
      </c>
      <c r="AW134" s="16" t="str">
        <f t="shared" si="107"/>
        <v>Pass</v>
      </c>
      <c r="AX134" s="143">
        <f>IF(ISBLANK(Survey!$AJ134),0,1)</f>
        <v>0</v>
      </c>
      <c r="AY134" s="165">
        <f>COUNTBLANK(Survey!$AK134)</f>
        <v>1</v>
      </c>
      <c r="AZ134" s="16" t="str">
        <f t="shared" si="108"/>
        <v>Pass</v>
      </c>
      <c r="BA134" s="143">
        <f>IF(OR(Survey!$AK134="Closed",ISBLANK(Survey!$AK134)),0,1)</f>
        <v>0</v>
      </c>
      <c r="BB134" s="165">
        <f>IF(ISBLANK(Survey!$AL134),1,0)</f>
        <v>1</v>
      </c>
      <c r="BC134" s="147" t="str" cm="1">
        <f t="array" ref="BC134">IF(OR(IF(OR($BE134+$BF134 = 2, $BG134=1), FALSE, TRUE), AND($BD134:$BD134 = 0)),"Pass","Fail")</f>
        <v>Pass</v>
      </c>
      <c r="BD134" s="143">
        <f>COUNTBLANK(Survey!$AM134:$AO134)</f>
        <v>3</v>
      </c>
      <c r="BE134" s="143">
        <f>IF(Survey!$I134="Yes",1,0)</f>
        <v>0</v>
      </c>
      <c r="BF134" s="143">
        <f>IF(OR(Survey!$M134="Mutual fund",Survey!$M134="Alternative mutual fund",Survey!$M134="Money market"),1,0)</f>
        <v>0</v>
      </c>
      <c r="BG134" s="148">
        <f>IF(OR(Survey!$M134="ETF",Survey!$M134="ETF, alternative mutual fund"),1,0)</f>
        <v>0</v>
      </c>
      <c r="BH134" s="16" t="str">
        <f t="shared" si="109"/>
        <v>Pass</v>
      </c>
      <c r="BI134" s="38" t="b">
        <f>OR(ISNUMBER(SEARCH("Yes",Survey!$AO134)),ISBLANK(Survey!$AO134))</f>
        <v>1</v>
      </c>
      <c r="BJ134" s="67" t="b">
        <f>NOT(ISBLANK(Survey!$AP134))</f>
        <v>0</v>
      </c>
      <c r="BK134" s="16" t="str">
        <f t="shared" si="110"/>
        <v>Pass</v>
      </c>
      <c r="BL134" s="143">
        <f>IF(Survey!$AW134=0, 0,1)</f>
        <v>0</v>
      </c>
      <c r="BM134" s="67">
        <f>Survey!$AQ134</f>
        <v>0</v>
      </c>
      <c r="BN134" s="67">
        <f>IFERROR((Survey!$AX134-ABS(Survey!$AY134)-ABS(Survey!$BD134))/Survey!$AW134,0)</f>
        <v>0</v>
      </c>
      <c r="BO134" s="67">
        <f>IF(AND($BM134&gt;$BN134-0.2,$BM134&lt;$BN134+0.2,ISBLANK(Survey!$AQ134)=FALSE),0,1)</f>
        <v>1</v>
      </c>
      <c r="BP134" s="165">
        <f>IF(ISBLANK(Survey!$AR134),1,0)</f>
        <v>1</v>
      </c>
      <c r="BQ134" s="16" t="str">
        <f t="shared" si="111"/>
        <v>Pass</v>
      </c>
      <c r="BR134" s="143">
        <f>IF(Survey!$AW134=0, 0,1)</f>
        <v>0</v>
      </c>
      <c r="BS134" s="67">
        <f>IF(AND(Survey!$AS134&gt;=0,Survey!$AS134&lt;=0.2,Survey!$AS134&lt;&gt;""),0,1)</f>
        <v>1</v>
      </c>
      <c r="BT134" s="143">
        <f>IF(ISBLANK(Survey!$AT134),1,0)</f>
        <v>1</v>
      </c>
      <c r="BU134" s="16" t="str">
        <f t="shared" si="112"/>
        <v>Fail</v>
      </c>
      <c r="BV134" s="165">
        <f>Survey!$AU134</f>
        <v>0</v>
      </c>
      <c r="BW134" s="16" t="str">
        <f t="shared" si="113"/>
        <v>Pass</v>
      </c>
      <c r="BX134" s="36">
        <f>Survey!$AV134</f>
        <v>0</v>
      </c>
      <c r="BY134" s="176">
        <f>Survey!$AW134+Survey!$AX134-ABS(Survey!$AY134)+ABS(Survey!$AZ134)-ABS(Survey!$BA134)+ABS(Survey!$BB134)-ABS(Survey!$BC134)-ABS(Survey!$BD134)+Survey!$BE134</f>
        <v>0</v>
      </c>
      <c r="BZ134" s="35">
        <f t="shared" si="114"/>
        <v>0</v>
      </c>
      <c r="CA134" s="17">
        <f t="shared" si="115"/>
        <v>0</v>
      </c>
      <c r="CB134" s="16" t="str">
        <f t="shared" si="116"/>
        <v>Pass</v>
      </c>
      <c r="CC134" s="38" t="b">
        <f>IF(ABS(Survey!$BE134)=0,TRUE,FALSE)</f>
        <v>1</v>
      </c>
      <c r="CD134" s="37" t="b">
        <f>NOT(ISBLANK(Survey!$BF134))</f>
        <v>0</v>
      </c>
      <c r="CE134" t="str">
        <f t="shared" si="117"/>
        <v>Fail</v>
      </c>
      <c r="CF134" s="29">
        <f>Survey!$AV134</f>
        <v>0</v>
      </c>
      <c r="CG134" s="29" cm="1">
        <f t="array" ref="CG134">SUM(SUMIF(Survey!BH134:BO134,{"&gt;0","&lt;0"})*{1,-1})-SUM(SUMIF(Survey!BQ134:BX134,{"&gt;0","&lt;0"})*{1,-1})</f>
        <v>0</v>
      </c>
      <c r="CH134" s="35" t="str">
        <f t="shared" si="118"/>
        <v>No holdings</v>
      </c>
      <c r="CI134">
        <f t="shared" si="119"/>
        <v>0</v>
      </c>
      <c r="CJ134" s="16" t="str">
        <f t="shared" si="120"/>
        <v>Fail</v>
      </c>
      <c r="CK134" s="36">
        <f>Survey!$AV134</f>
        <v>0</v>
      </c>
      <c r="CL134" s="36" cm="1">
        <f t="array" ref="CL134">SUM(SUMIF(Survey!BZ134:CS134,{"&gt;0","&lt;0"})*{1,-1})-SUM(SUMIF(Survey!CU134:DN134,{"&gt;0","&lt;0"})*{1,-1})</f>
        <v>0</v>
      </c>
      <c r="CM134" s="35" t="str">
        <f t="shared" si="121"/>
        <v>No holdings</v>
      </c>
      <c r="CN134" s="17">
        <f t="shared" si="122"/>
        <v>0</v>
      </c>
      <c r="CO134" s="16" t="str">
        <f t="shared" si="123"/>
        <v>Pass</v>
      </c>
      <c r="CP134" s="38" t="b">
        <f>IF(ABS(Survey!$CS134)=0,TRUE,FALSE)</f>
        <v>1</v>
      </c>
      <c r="CQ134" s="37" t="b">
        <f>NOT(ISBLANK(Survey!$CT134))</f>
        <v>0</v>
      </c>
      <c r="CR134" s="16" t="str">
        <f t="shared" si="124"/>
        <v>Pass</v>
      </c>
      <c r="CS134" s="38" t="b">
        <f>IF(ABS(Survey!$DN134)=0,TRUE,FALSE)</f>
        <v>1</v>
      </c>
      <c r="CT134" s="37" t="b">
        <f>NOT(ISBLANK(Survey!$DO134))</f>
        <v>0</v>
      </c>
      <c r="CU134" t="str">
        <f t="shared" si="125"/>
        <v>Pass</v>
      </c>
      <c r="CV134" s="29" cm="1">
        <f t="array" ref="CV134">SUM(SUMIF(Survey!CO134,{"&gt;0","&lt;0"})*{1,-1})+SUM(SUMIF(Survey!DJ134,{"&gt;0","&lt;0"})*{1,-1})</f>
        <v>0</v>
      </c>
      <c r="CW134" s="29">
        <f>SUM(SUMIF(Survey!DQ134:DW134,{"&gt;0","&lt;0"})*{1,-1})+SUM(SUMIF(Survey!DY134:EE134,{"&gt;0","&lt;0"})*{1,-1})</f>
        <v>0</v>
      </c>
      <c r="CX134">
        <f t="shared" si="126"/>
        <v>0</v>
      </c>
      <c r="CY134">
        <f t="shared" si="127"/>
        <v>0</v>
      </c>
      <c r="CZ134" s="16" t="str">
        <f t="shared" si="128"/>
        <v>Pass</v>
      </c>
      <c r="DA134" s="38" t="b">
        <f>IF(ABS(Survey!$DW134)=0,TRUE,FALSE)</f>
        <v>1</v>
      </c>
      <c r="DB134" s="37" t="b">
        <f>NOT(ISBLANK(Survey!DX134))</f>
        <v>0</v>
      </c>
      <c r="DC134" s="16" t="str">
        <f t="shared" si="129"/>
        <v>Pass</v>
      </c>
      <c r="DD134" s="38" t="b">
        <f>IF(ABS(Survey!$EE134)=0,TRUE,FALSE)</f>
        <v>1</v>
      </c>
      <c r="DE134" s="37" t="b">
        <f>NOT(ISBLANK(Survey!$EF134))</f>
        <v>0</v>
      </c>
      <c r="DF134" s="16" t="str">
        <f t="shared" si="130"/>
        <v>Fail</v>
      </c>
      <c r="DG134" s="36">
        <f>SUM(SUMIF(Survey!EL134:EN134,{"&gt;0","&lt;0"})*{1,-1})</f>
        <v>0</v>
      </c>
      <c r="DH134">
        <f t="shared" si="131"/>
        <v>0</v>
      </c>
      <c r="DI134">
        <f t="shared" si="132"/>
        <v>100</v>
      </c>
      <c r="DJ134" s="35" t="b">
        <f>IF(OR(Survey!$M134="ETF",Survey!$M134="ETF, alternative mutual fund",Survey!$M134="Closed-end", Survey!$M134="Split share corp"),TRUE,FALSE)</f>
        <v>0</v>
      </c>
      <c r="DK134" s="16" t="str">
        <f t="shared" si="133"/>
        <v>Fail</v>
      </c>
      <c r="DL134" s="36">
        <f>SUM(SUMIF(Survey!EP134:EV134,{"&gt;0","&lt;0"})*{1,-1})</f>
        <v>0</v>
      </c>
      <c r="DM134">
        <f t="shared" si="134"/>
        <v>0</v>
      </c>
      <c r="DN134" s="17">
        <f t="shared" si="135"/>
        <v>100</v>
      </c>
      <c r="DO134" s="16" t="str">
        <f t="shared" si="136"/>
        <v>Fail</v>
      </c>
      <c r="DP134" s="36">
        <f>SUM(SUMIF(Survey!EX134:FD134,{"&gt;0","&lt;0"})*{1,-1})</f>
        <v>0</v>
      </c>
      <c r="DQ134">
        <f t="shared" si="137"/>
        <v>0</v>
      </c>
      <c r="DR134" s="17">
        <f t="shared" si="138"/>
        <v>100</v>
      </c>
    </row>
    <row r="135" spans="1:122">
      <c r="A135">
        <v>135</v>
      </c>
      <c r="B135" t="str">
        <f t="shared" si="0"/>
        <v>Pass</v>
      </c>
      <c r="C135" t="str">
        <f>IF(COUNTBLANK(Survey!B135:FE135)=$C$2, "Pass", "Fail")</f>
        <v>Pass</v>
      </c>
      <c r="D135" t="str">
        <f t="shared" si="93"/>
        <v>Fail</v>
      </c>
      <c r="E135" t="str">
        <f>IF(OR(ISBLANK(Survey!AJ135),COUNTIF(G135:BB135,"Fail")),"Fail","Pass")</f>
        <v>Fail</v>
      </c>
      <c r="G135" s="16" t="str">
        <f t="shared" si="94"/>
        <v>Fail</v>
      </c>
      <c r="H135" s="177">
        <f>COUNTBLANK(Survey!B135:D135)+COUNTBLANK(Survey!G135)+COUNTBLANK(Survey!I135)+COUNTBLANK(Survey!K135:M135)+COUNTBLANK(Survey!P135)+COUNTBLANK(Survey!S135:U135)+COUNTBLANK(Survey!Y135:AA135)+COUNTBLANK(Survey!AD135:AE135)+COUNTBLANK(Survey!AI135:AI135)</f>
        <v>18</v>
      </c>
      <c r="I135" s="16" t="str">
        <f t="shared" si="95"/>
        <v>Fail</v>
      </c>
      <c r="J135" t="b">
        <f>IF(Survey!E135="No",TRUE,FALSE)</f>
        <v>0</v>
      </c>
      <c r="K135" s="34">
        <f>LEN(Survey!E135)</f>
        <v>0</v>
      </c>
      <c r="L135" s="16" t="str">
        <f t="shared" si="96"/>
        <v>Fail</v>
      </c>
      <c r="M135" t="b">
        <f>IF(Survey!F135="No",TRUE,FALSE)</f>
        <v>0</v>
      </c>
      <c r="N135" s="33">
        <f>LEN(Survey!F135)</f>
        <v>0</v>
      </c>
      <c r="O135" s="16" t="str">
        <f t="shared" si="97"/>
        <v>Pass</v>
      </c>
      <c r="P135" s="34">
        <f>MOD((LEN(Survey!H135)+2),11)</f>
        <v>2</v>
      </c>
      <c r="Q135" s="33" t="str">
        <f>IF(Survey!$L135="Prospectus fund", "Yes", "No")</f>
        <v>No</v>
      </c>
      <c r="R135" s="16" t="str">
        <f t="shared" si="98"/>
        <v>Pass</v>
      </c>
      <c r="S135" s="34">
        <f>MOD((LEN(Survey!J135)+2),11)</f>
        <v>2</v>
      </c>
      <c r="T135" s="35" t="b">
        <f>IF(OR(Survey!$M135="ETF",Survey!$M135="ETF, alternative mutual fund",Survey!$M135="Closed-end", Survey!$M135="Split share corp", Survey!$I135="Yes"),TRUE,FALSE)</f>
        <v>0</v>
      </c>
      <c r="U135" s="16" t="str">
        <f>IFERROR(IF(AND(OR(X135=Y135,Y135 = "Either"),NOT(ISBLANK(Survey!K135))),"Pass","Fail"),"Pass")</f>
        <v>Fail</v>
      </c>
      <c r="V135" s="36" cm="1">
        <f t="array" ref="V135">SUM(SUMIF(Survey!BZ135:CS135,{"&gt;0","&lt;0"})*{1,-1})</f>
        <v>0</v>
      </c>
      <c r="W135" s="38" cm="1">
        <f t="array" ref="W135">SUM(SUMIF(Survey!CC135,{"&gt;0","&lt;0"})*{1,-1})+SUM(SUMIF(Survey!CM135,{"&gt;0","&lt;0"})*{1,-1})</f>
        <v>0</v>
      </c>
      <c r="X135" s="38">
        <f>Survey!K135</f>
        <v>0</v>
      </c>
      <c r="Y135" s="37" t="str">
        <f t="shared" si="99"/>
        <v>Either</v>
      </c>
      <c r="Z135" s="16" t="str">
        <f t="shared" si="100"/>
        <v>Fail</v>
      </c>
      <c r="AA135" s="67" cm="1">
        <f t="array" ref="AA135">SUM(SUMIF(Survey!BZ135:CS135,{"&gt;0","&lt;0"})*{1,-1})+SUM(SUMIF(Survey!CU135:DN135,{"&gt;0","&lt;0"})*{1,-1})</f>
        <v>0</v>
      </c>
      <c r="AB135" s="67">
        <f>IFERROR(AA135/(Survey!$AV135),0)</f>
        <v>0</v>
      </c>
      <c r="AC135" s="128" t="b">
        <f>IF(OR(Survey!$M135="Alternative strategy or hedge",Survey!$M135="Other, illiquid",Survey!$L135="Prospectus fund"),TRUE,FALSE)</f>
        <v>0</v>
      </c>
      <c r="AD135" s="128" t="b">
        <f>NOT(ISBLANK(Survey!$M135))</f>
        <v>0</v>
      </c>
      <c r="AE135" s="16" t="str">
        <f t="shared" si="101"/>
        <v>Pass</v>
      </c>
      <c r="AF135" s="38" t="b">
        <f>NOT(ISNUMBER(SEARCH("Other",Survey!$P135)))</f>
        <v>1</v>
      </c>
      <c r="AG135" s="37" t="b">
        <f>NOT(ISBLANK(Survey!$Q135))</f>
        <v>0</v>
      </c>
      <c r="AH135" s="16" t="str">
        <f t="shared" si="102"/>
        <v>Pass</v>
      </c>
      <c r="AI135" s="143">
        <f>COUNTBLANK(Survey!$W135)</f>
        <v>1</v>
      </c>
      <c r="AJ135" s="67">
        <f>IF(AND(Survey!L135&lt;&gt;"Exempt fund",OR(Survey!$M135="ETF",Survey!$M135="ETF, alternative mutual fund",Survey!$M135="Mutual fund",Survey!$M135="Alternative mutual fund",Survey!$M135="Money market")),1,0)</f>
        <v>0</v>
      </c>
      <c r="AK135" s="16" t="str">
        <f t="shared" si="103"/>
        <v>Pass</v>
      </c>
      <c r="AL135" s="38" t="b">
        <f>NOT(ISNUMBER(SEARCH("Yes",Survey!$AA135)))</f>
        <v>1</v>
      </c>
      <c r="AM135" s="37" t="b">
        <f>IF(COUNTBLANK(Survey!$AB135:$AC135)=0,TRUE, FALSE)</f>
        <v>0</v>
      </c>
      <c r="AN135" s="16" t="str">
        <f t="shared" si="104"/>
        <v>Pass</v>
      </c>
      <c r="AO135" s="38" t="b">
        <f>NOT(ISNUMBER(SEARCH("Yes",Survey!$AD135)))</f>
        <v>1</v>
      </c>
      <c r="AP135" s="37" t="b">
        <f>NOT(ISBLANK(Survey!$AF135))</f>
        <v>0</v>
      </c>
      <c r="AQ135" s="16" t="str">
        <f t="shared" si="105"/>
        <v>Pass</v>
      </c>
      <c r="AR135" s="38" t="b">
        <f>NOT(OR(ISNUMBER(SEARCH("Other",Survey!$AF135)),ISNUMBER(SEARCH("Multiple",Survey!$AF135))))</f>
        <v>1</v>
      </c>
      <c r="AS135" s="37" t="b">
        <f>NOT(ISBLANK(Survey!$AG135))</f>
        <v>0</v>
      </c>
      <c r="AT135" s="16" t="str">
        <f t="shared" si="106"/>
        <v>Fail</v>
      </c>
      <c r="AU135" s="143">
        <f>IF(ABS(Survey!$AV135)&gt;0, 1,0)</f>
        <v>0</v>
      </c>
      <c r="AV135" s="143">
        <f>IF(COUNTBLANK(Survey!$AJ135)=0,1,0)</f>
        <v>0</v>
      </c>
      <c r="AW135" s="16" t="str">
        <f t="shared" si="107"/>
        <v>Pass</v>
      </c>
      <c r="AX135" s="143">
        <f>IF(ISBLANK(Survey!$AJ135),0,1)</f>
        <v>0</v>
      </c>
      <c r="AY135" s="165">
        <f>COUNTBLANK(Survey!$AK135)</f>
        <v>1</v>
      </c>
      <c r="AZ135" s="16" t="str">
        <f t="shared" si="108"/>
        <v>Pass</v>
      </c>
      <c r="BA135" s="143">
        <f>IF(OR(Survey!$AK135="Closed",ISBLANK(Survey!$AK135)),0,1)</f>
        <v>0</v>
      </c>
      <c r="BB135" s="165">
        <f>IF(ISBLANK(Survey!$AL135),1,0)</f>
        <v>1</v>
      </c>
      <c r="BC135" s="147" t="str" cm="1">
        <f t="array" ref="BC135">IF(OR(IF(OR($BE135+$BF135 = 2, $BG135=1), FALSE, TRUE), AND($BD135:$BD135 = 0)),"Pass","Fail")</f>
        <v>Pass</v>
      </c>
      <c r="BD135" s="143">
        <f>COUNTBLANK(Survey!$AM135:$AO135)</f>
        <v>3</v>
      </c>
      <c r="BE135" s="143">
        <f>IF(Survey!$I135="Yes",1,0)</f>
        <v>0</v>
      </c>
      <c r="BF135" s="143">
        <f>IF(OR(Survey!$M135="Mutual fund",Survey!$M135="Alternative mutual fund",Survey!$M135="Money market"),1,0)</f>
        <v>0</v>
      </c>
      <c r="BG135" s="148">
        <f>IF(OR(Survey!$M135="ETF",Survey!$M135="ETF, alternative mutual fund"),1,0)</f>
        <v>0</v>
      </c>
      <c r="BH135" s="16" t="str">
        <f t="shared" si="109"/>
        <v>Pass</v>
      </c>
      <c r="BI135" s="38" t="b">
        <f>OR(ISNUMBER(SEARCH("Yes",Survey!$AO135)),ISBLANK(Survey!$AO135))</f>
        <v>1</v>
      </c>
      <c r="BJ135" s="67" t="b">
        <f>NOT(ISBLANK(Survey!$AP135))</f>
        <v>0</v>
      </c>
      <c r="BK135" s="16" t="str">
        <f t="shared" si="110"/>
        <v>Pass</v>
      </c>
      <c r="BL135" s="143">
        <f>IF(Survey!$AW135=0, 0,1)</f>
        <v>0</v>
      </c>
      <c r="BM135" s="67">
        <f>Survey!$AQ135</f>
        <v>0</v>
      </c>
      <c r="BN135" s="67">
        <f>IFERROR((Survey!$AX135-ABS(Survey!$AY135)-ABS(Survey!$BD135))/Survey!$AW135,0)</f>
        <v>0</v>
      </c>
      <c r="BO135" s="67">
        <f>IF(AND($BM135&gt;$BN135-0.2,$BM135&lt;$BN135+0.2,ISBLANK(Survey!$AQ135)=FALSE),0,1)</f>
        <v>1</v>
      </c>
      <c r="BP135" s="165">
        <f>IF(ISBLANK(Survey!$AR135),1,0)</f>
        <v>1</v>
      </c>
      <c r="BQ135" s="16" t="str">
        <f t="shared" si="111"/>
        <v>Pass</v>
      </c>
      <c r="BR135" s="143">
        <f>IF(Survey!$AW135=0, 0,1)</f>
        <v>0</v>
      </c>
      <c r="BS135" s="67">
        <f>IF(AND(Survey!$AS135&gt;=0,Survey!$AS135&lt;=0.2,Survey!$AS135&lt;&gt;""),0,1)</f>
        <v>1</v>
      </c>
      <c r="BT135" s="143">
        <f>IF(ISBLANK(Survey!$AT135),1,0)</f>
        <v>1</v>
      </c>
      <c r="BU135" s="16" t="str">
        <f t="shared" si="112"/>
        <v>Fail</v>
      </c>
      <c r="BV135" s="165">
        <f>Survey!$AU135</f>
        <v>0</v>
      </c>
      <c r="BW135" s="16" t="str">
        <f t="shared" si="113"/>
        <v>Pass</v>
      </c>
      <c r="BX135" s="36">
        <f>Survey!$AV135</f>
        <v>0</v>
      </c>
      <c r="BY135" s="176">
        <f>Survey!$AW135+Survey!$AX135-ABS(Survey!$AY135)+ABS(Survey!$AZ135)-ABS(Survey!$BA135)+ABS(Survey!$BB135)-ABS(Survey!$BC135)-ABS(Survey!$BD135)+Survey!$BE135</f>
        <v>0</v>
      </c>
      <c r="BZ135" s="35">
        <f t="shared" si="114"/>
        <v>0</v>
      </c>
      <c r="CA135" s="17">
        <f t="shared" si="115"/>
        <v>0</v>
      </c>
      <c r="CB135" s="16" t="str">
        <f t="shared" si="116"/>
        <v>Pass</v>
      </c>
      <c r="CC135" s="38" t="b">
        <f>IF(ABS(Survey!$BE135)=0,TRUE,FALSE)</f>
        <v>1</v>
      </c>
      <c r="CD135" s="37" t="b">
        <f>NOT(ISBLANK(Survey!$BF135))</f>
        <v>0</v>
      </c>
      <c r="CE135" t="str">
        <f t="shared" si="117"/>
        <v>Fail</v>
      </c>
      <c r="CF135" s="29">
        <f>Survey!$AV135</f>
        <v>0</v>
      </c>
      <c r="CG135" s="29" cm="1">
        <f t="array" ref="CG135">SUM(SUMIF(Survey!BH135:BO135,{"&gt;0","&lt;0"})*{1,-1})-SUM(SUMIF(Survey!BQ135:BX135,{"&gt;0","&lt;0"})*{1,-1})</f>
        <v>0</v>
      </c>
      <c r="CH135" s="35" t="str">
        <f t="shared" si="118"/>
        <v>No holdings</v>
      </c>
      <c r="CI135">
        <f t="shared" si="119"/>
        <v>0</v>
      </c>
      <c r="CJ135" s="16" t="str">
        <f t="shared" si="120"/>
        <v>Fail</v>
      </c>
      <c r="CK135" s="36">
        <f>Survey!$AV135</f>
        <v>0</v>
      </c>
      <c r="CL135" s="36" cm="1">
        <f t="array" ref="CL135">SUM(SUMIF(Survey!BZ135:CS135,{"&gt;0","&lt;0"})*{1,-1})-SUM(SUMIF(Survey!CU135:DN135,{"&gt;0","&lt;0"})*{1,-1})</f>
        <v>0</v>
      </c>
      <c r="CM135" s="35" t="str">
        <f t="shared" si="121"/>
        <v>No holdings</v>
      </c>
      <c r="CN135" s="17">
        <f t="shared" si="122"/>
        <v>0</v>
      </c>
      <c r="CO135" s="16" t="str">
        <f t="shared" si="123"/>
        <v>Pass</v>
      </c>
      <c r="CP135" s="38" t="b">
        <f>IF(ABS(Survey!$CS135)=0,TRUE,FALSE)</f>
        <v>1</v>
      </c>
      <c r="CQ135" s="37" t="b">
        <f>NOT(ISBLANK(Survey!$CT135))</f>
        <v>0</v>
      </c>
      <c r="CR135" s="16" t="str">
        <f t="shared" si="124"/>
        <v>Pass</v>
      </c>
      <c r="CS135" s="38" t="b">
        <f>IF(ABS(Survey!$DN135)=0,TRUE,FALSE)</f>
        <v>1</v>
      </c>
      <c r="CT135" s="37" t="b">
        <f>NOT(ISBLANK(Survey!$DO135))</f>
        <v>0</v>
      </c>
      <c r="CU135" t="str">
        <f t="shared" si="125"/>
        <v>Pass</v>
      </c>
      <c r="CV135" s="29" cm="1">
        <f t="array" ref="CV135">SUM(SUMIF(Survey!CO135,{"&gt;0","&lt;0"})*{1,-1})+SUM(SUMIF(Survey!DJ135,{"&gt;0","&lt;0"})*{1,-1})</f>
        <v>0</v>
      </c>
      <c r="CW135" s="29">
        <f>SUM(SUMIF(Survey!DQ135:DW135,{"&gt;0","&lt;0"})*{1,-1})+SUM(SUMIF(Survey!DY135:EE135,{"&gt;0","&lt;0"})*{1,-1})</f>
        <v>0</v>
      </c>
      <c r="CX135">
        <f t="shared" si="126"/>
        <v>0</v>
      </c>
      <c r="CY135">
        <f t="shared" si="127"/>
        <v>0</v>
      </c>
      <c r="CZ135" s="16" t="str">
        <f t="shared" si="128"/>
        <v>Pass</v>
      </c>
      <c r="DA135" s="38" t="b">
        <f>IF(ABS(Survey!$DW135)=0,TRUE,FALSE)</f>
        <v>1</v>
      </c>
      <c r="DB135" s="37" t="b">
        <f>NOT(ISBLANK(Survey!DX135))</f>
        <v>0</v>
      </c>
      <c r="DC135" s="16" t="str">
        <f t="shared" si="129"/>
        <v>Pass</v>
      </c>
      <c r="DD135" s="38" t="b">
        <f>IF(ABS(Survey!$EE135)=0,TRUE,FALSE)</f>
        <v>1</v>
      </c>
      <c r="DE135" s="37" t="b">
        <f>NOT(ISBLANK(Survey!$EF135))</f>
        <v>0</v>
      </c>
      <c r="DF135" s="16" t="str">
        <f t="shared" si="130"/>
        <v>Fail</v>
      </c>
      <c r="DG135" s="36">
        <f>SUM(SUMIF(Survey!EL135:EN135,{"&gt;0","&lt;0"})*{1,-1})</f>
        <v>0</v>
      </c>
      <c r="DH135">
        <f t="shared" si="131"/>
        <v>0</v>
      </c>
      <c r="DI135">
        <f t="shared" si="132"/>
        <v>100</v>
      </c>
      <c r="DJ135" s="35" t="b">
        <f>IF(OR(Survey!$M135="ETF",Survey!$M135="ETF, alternative mutual fund",Survey!$M135="Closed-end", Survey!$M135="Split share corp"),TRUE,FALSE)</f>
        <v>0</v>
      </c>
      <c r="DK135" s="16" t="str">
        <f t="shared" si="133"/>
        <v>Fail</v>
      </c>
      <c r="DL135" s="36">
        <f>SUM(SUMIF(Survey!EP135:EV135,{"&gt;0","&lt;0"})*{1,-1})</f>
        <v>0</v>
      </c>
      <c r="DM135">
        <f t="shared" si="134"/>
        <v>0</v>
      </c>
      <c r="DN135" s="17">
        <f t="shared" si="135"/>
        <v>100</v>
      </c>
      <c r="DO135" s="16" t="str">
        <f t="shared" si="136"/>
        <v>Fail</v>
      </c>
      <c r="DP135" s="36">
        <f>SUM(SUMIF(Survey!EX135:FD135,{"&gt;0","&lt;0"})*{1,-1})</f>
        <v>0</v>
      </c>
      <c r="DQ135">
        <f t="shared" si="137"/>
        <v>0</v>
      </c>
      <c r="DR135" s="17">
        <f t="shared" si="138"/>
        <v>100</v>
      </c>
    </row>
    <row r="136" spans="1:122">
      <c r="A136">
        <v>136</v>
      </c>
      <c r="B136" t="str">
        <f t="shared" si="0"/>
        <v>Pass</v>
      </c>
      <c r="C136" t="str">
        <f>IF(COUNTBLANK(Survey!B136:FE136)=$C$2, "Pass", "Fail")</f>
        <v>Pass</v>
      </c>
      <c r="D136" t="str">
        <f t="shared" si="93"/>
        <v>Fail</v>
      </c>
      <c r="E136" t="str">
        <f>IF(OR(ISBLANK(Survey!AJ136),COUNTIF(G136:BB136,"Fail")),"Fail","Pass")</f>
        <v>Fail</v>
      </c>
      <c r="G136" s="16" t="str">
        <f t="shared" si="94"/>
        <v>Fail</v>
      </c>
      <c r="H136" s="177">
        <f>COUNTBLANK(Survey!B136:D136)+COUNTBLANK(Survey!G136)+COUNTBLANK(Survey!I136)+COUNTBLANK(Survey!K136:M136)+COUNTBLANK(Survey!P136)+COUNTBLANK(Survey!S136:U136)+COUNTBLANK(Survey!Y136:AA136)+COUNTBLANK(Survey!AD136:AE136)+COUNTBLANK(Survey!AI136:AI136)</f>
        <v>18</v>
      </c>
      <c r="I136" s="16" t="str">
        <f t="shared" si="95"/>
        <v>Fail</v>
      </c>
      <c r="J136" t="b">
        <f>IF(Survey!E136="No",TRUE,FALSE)</f>
        <v>0</v>
      </c>
      <c r="K136" s="34">
        <f>LEN(Survey!E136)</f>
        <v>0</v>
      </c>
      <c r="L136" s="16" t="str">
        <f t="shared" si="96"/>
        <v>Fail</v>
      </c>
      <c r="M136" t="b">
        <f>IF(Survey!F136="No",TRUE,FALSE)</f>
        <v>0</v>
      </c>
      <c r="N136" s="33">
        <f>LEN(Survey!F136)</f>
        <v>0</v>
      </c>
      <c r="O136" s="16" t="str">
        <f t="shared" si="97"/>
        <v>Pass</v>
      </c>
      <c r="P136" s="34">
        <f>MOD((LEN(Survey!H136)+2),11)</f>
        <v>2</v>
      </c>
      <c r="Q136" s="33" t="str">
        <f>IF(Survey!$L136="Prospectus fund", "Yes", "No")</f>
        <v>No</v>
      </c>
      <c r="R136" s="16" t="str">
        <f t="shared" si="98"/>
        <v>Pass</v>
      </c>
      <c r="S136" s="34">
        <f>MOD((LEN(Survey!J136)+2),11)</f>
        <v>2</v>
      </c>
      <c r="T136" s="35" t="b">
        <f>IF(OR(Survey!$M136="ETF",Survey!$M136="ETF, alternative mutual fund",Survey!$M136="Closed-end", Survey!$M136="Split share corp", Survey!$I136="Yes"),TRUE,FALSE)</f>
        <v>0</v>
      </c>
      <c r="U136" s="16" t="str">
        <f>IFERROR(IF(AND(OR(X136=Y136,Y136 = "Either"),NOT(ISBLANK(Survey!K136))),"Pass","Fail"),"Pass")</f>
        <v>Fail</v>
      </c>
      <c r="V136" s="36" cm="1">
        <f t="array" ref="V136">SUM(SUMIF(Survey!BZ136:CS136,{"&gt;0","&lt;0"})*{1,-1})</f>
        <v>0</v>
      </c>
      <c r="W136" s="38" cm="1">
        <f t="array" ref="W136">SUM(SUMIF(Survey!CC136,{"&gt;0","&lt;0"})*{1,-1})+SUM(SUMIF(Survey!CM136,{"&gt;0","&lt;0"})*{1,-1})</f>
        <v>0</v>
      </c>
      <c r="X136" s="38">
        <f>Survey!K136</f>
        <v>0</v>
      </c>
      <c r="Y136" s="37" t="str">
        <f t="shared" si="99"/>
        <v>Either</v>
      </c>
      <c r="Z136" s="16" t="str">
        <f t="shared" si="100"/>
        <v>Fail</v>
      </c>
      <c r="AA136" s="67" cm="1">
        <f t="array" ref="AA136">SUM(SUMIF(Survey!BZ136:CS136,{"&gt;0","&lt;0"})*{1,-1})+SUM(SUMIF(Survey!CU136:DN136,{"&gt;0","&lt;0"})*{1,-1})</f>
        <v>0</v>
      </c>
      <c r="AB136" s="67">
        <f>IFERROR(AA136/(Survey!$AV136),0)</f>
        <v>0</v>
      </c>
      <c r="AC136" s="128" t="b">
        <f>IF(OR(Survey!$M136="Alternative strategy or hedge",Survey!$M136="Other, illiquid",Survey!$L136="Prospectus fund"),TRUE,FALSE)</f>
        <v>0</v>
      </c>
      <c r="AD136" s="128" t="b">
        <f>NOT(ISBLANK(Survey!$M136))</f>
        <v>0</v>
      </c>
      <c r="AE136" s="16" t="str">
        <f t="shared" si="101"/>
        <v>Pass</v>
      </c>
      <c r="AF136" s="38" t="b">
        <f>NOT(ISNUMBER(SEARCH("Other",Survey!$P136)))</f>
        <v>1</v>
      </c>
      <c r="AG136" s="37" t="b">
        <f>NOT(ISBLANK(Survey!$Q136))</f>
        <v>0</v>
      </c>
      <c r="AH136" s="16" t="str">
        <f t="shared" si="102"/>
        <v>Pass</v>
      </c>
      <c r="AI136" s="143">
        <f>COUNTBLANK(Survey!$W136)</f>
        <v>1</v>
      </c>
      <c r="AJ136" s="67">
        <f>IF(AND(Survey!L136&lt;&gt;"Exempt fund",OR(Survey!$M136="ETF",Survey!$M136="ETF, alternative mutual fund",Survey!$M136="Mutual fund",Survey!$M136="Alternative mutual fund",Survey!$M136="Money market")),1,0)</f>
        <v>0</v>
      </c>
      <c r="AK136" s="16" t="str">
        <f t="shared" si="103"/>
        <v>Pass</v>
      </c>
      <c r="AL136" s="38" t="b">
        <f>NOT(ISNUMBER(SEARCH("Yes",Survey!$AA136)))</f>
        <v>1</v>
      </c>
      <c r="AM136" s="37" t="b">
        <f>IF(COUNTBLANK(Survey!$AB136:$AC136)=0,TRUE, FALSE)</f>
        <v>0</v>
      </c>
      <c r="AN136" s="16" t="str">
        <f t="shared" si="104"/>
        <v>Pass</v>
      </c>
      <c r="AO136" s="38" t="b">
        <f>NOT(ISNUMBER(SEARCH("Yes",Survey!$AD136)))</f>
        <v>1</v>
      </c>
      <c r="AP136" s="37" t="b">
        <f>NOT(ISBLANK(Survey!$AF136))</f>
        <v>0</v>
      </c>
      <c r="AQ136" s="16" t="str">
        <f t="shared" si="105"/>
        <v>Pass</v>
      </c>
      <c r="AR136" s="38" t="b">
        <f>NOT(OR(ISNUMBER(SEARCH("Other",Survey!$AF136)),ISNUMBER(SEARCH("Multiple",Survey!$AF136))))</f>
        <v>1</v>
      </c>
      <c r="AS136" s="37" t="b">
        <f>NOT(ISBLANK(Survey!$AG136))</f>
        <v>0</v>
      </c>
      <c r="AT136" s="16" t="str">
        <f t="shared" si="106"/>
        <v>Fail</v>
      </c>
      <c r="AU136" s="143">
        <f>IF(ABS(Survey!$AV136)&gt;0, 1,0)</f>
        <v>0</v>
      </c>
      <c r="AV136" s="143">
        <f>IF(COUNTBLANK(Survey!$AJ136)=0,1,0)</f>
        <v>0</v>
      </c>
      <c r="AW136" s="16" t="str">
        <f t="shared" si="107"/>
        <v>Pass</v>
      </c>
      <c r="AX136" s="143">
        <f>IF(ISBLANK(Survey!$AJ136),0,1)</f>
        <v>0</v>
      </c>
      <c r="AY136" s="165">
        <f>COUNTBLANK(Survey!$AK136)</f>
        <v>1</v>
      </c>
      <c r="AZ136" s="16" t="str">
        <f t="shared" si="108"/>
        <v>Pass</v>
      </c>
      <c r="BA136" s="143">
        <f>IF(OR(Survey!$AK136="Closed",ISBLANK(Survey!$AK136)),0,1)</f>
        <v>0</v>
      </c>
      <c r="BB136" s="165">
        <f>IF(ISBLANK(Survey!$AL136),1,0)</f>
        <v>1</v>
      </c>
      <c r="BC136" s="147" t="str" cm="1">
        <f t="array" ref="BC136">IF(OR(IF(OR($BE136+$BF136 = 2, $BG136=1), FALSE, TRUE), AND($BD136:$BD136 = 0)),"Pass","Fail")</f>
        <v>Pass</v>
      </c>
      <c r="BD136" s="143">
        <f>COUNTBLANK(Survey!$AM136:$AO136)</f>
        <v>3</v>
      </c>
      <c r="BE136" s="143">
        <f>IF(Survey!$I136="Yes",1,0)</f>
        <v>0</v>
      </c>
      <c r="BF136" s="143">
        <f>IF(OR(Survey!$M136="Mutual fund",Survey!$M136="Alternative mutual fund",Survey!$M136="Money market"),1,0)</f>
        <v>0</v>
      </c>
      <c r="BG136" s="148">
        <f>IF(OR(Survey!$M136="ETF",Survey!$M136="ETF, alternative mutual fund"),1,0)</f>
        <v>0</v>
      </c>
      <c r="BH136" s="16" t="str">
        <f t="shared" si="109"/>
        <v>Pass</v>
      </c>
      <c r="BI136" s="38" t="b">
        <f>OR(ISNUMBER(SEARCH("Yes",Survey!$AO136)),ISBLANK(Survey!$AO136))</f>
        <v>1</v>
      </c>
      <c r="BJ136" s="67" t="b">
        <f>NOT(ISBLANK(Survey!$AP136))</f>
        <v>0</v>
      </c>
      <c r="BK136" s="16" t="str">
        <f t="shared" si="110"/>
        <v>Pass</v>
      </c>
      <c r="BL136" s="143">
        <f>IF(Survey!$AW136=0, 0,1)</f>
        <v>0</v>
      </c>
      <c r="BM136" s="67">
        <f>Survey!$AQ136</f>
        <v>0</v>
      </c>
      <c r="BN136" s="67">
        <f>IFERROR((Survey!$AX136-ABS(Survey!$AY136)-ABS(Survey!$BD136))/Survey!$AW136,0)</f>
        <v>0</v>
      </c>
      <c r="BO136" s="67">
        <f>IF(AND($BM136&gt;$BN136-0.2,$BM136&lt;$BN136+0.2,ISBLANK(Survey!$AQ136)=FALSE),0,1)</f>
        <v>1</v>
      </c>
      <c r="BP136" s="165">
        <f>IF(ISBLANK(Survey!$AR136),1,0)</f>
        <v>1</v>
      </c>
      <c r="BQ136" s="16" t="str">
        <f t="shared" si="111"/>
        <v>Pass</v>
      </c>
      <c r="BR136" s="143">
        <f>IF(Survey!$AW136=0, 0,1)</f>
        <v>0</v>
      </c>
      <c r="BS136" s="67">
        <f>IF(AND(Survey!$AS136&gt;=0,Survey!$AS136&lt;=0.2,Survey!$AS136&lt;&gt;""),0,1)</f>
        <v>1</v>
      </c>
      <c r="BT136" s="143">
        <f>IF(ISBLANK(Survey!$AT136),1,0)</f>
        <v>1</v>
      </c>
      <c r="BU136" s="16" t="str">
        <f t="shared" si="112"/>
        <v>Fail</v>
      </c>
      <c r="BV136" s="165">
        <f>Survey!$AU136</f>
        <v>0</v>
      </c>
      <c r="BW136" s="16" t="str">
        <f t="shared" si="113"/>
        <v>Pass</v>
      </c>
      <c r="BX136" s="36">
        <f>Survey!$AV136</f>
        <v>0</v>
      </c>
      <c r="BY136" s="176">
        <f>Survey!$AW136+Survey!$AX136-ABS(Survey!$AY136)+ABS(Survey!$AZ136)-ABS(Survey!$BA136)+ABS(Survey!$BB136)-ABS(Survey!$BC136)-ABS(Survey!$BD136)+Survey!$BE136</f>
        <v>0</v>
      </c>
      <c r="BZ136" s="35">
        <f t="shared" si="114"/>
        <v>0</v>
      </c>
      <c r="CA136" s="17">
        <f t="shared" si="115"/>
        <v>0</v>
      </c>
      <c r="CB136" s="16" t="str">
        <f t="shared" si="116"/>
        <v>Pass</v>
      </c>
      <c r="CC136" s="38" t="b">
        <f>IF(ABS(Survey!$BE136)=0,TRUE,FALSE)</f>
        <v>1</v>
      </c>
      <c r="CD136" s="37" t="b">
        <f>NOT(ISBLANK(Survey!$BF136))</f>
        <v>0</v>
      </c>
      <c r="CE136" t="str">
        <f t="shared" si="117"/>
        <v>Fail</v>
      </c>
      <c r="CF136" s="29">
        <f>Survey!$AV136</f>
        <v>0</v>
      </c>
      <c r="CG136" s="29" cm="1">
        <f t="array" ref="CG136">SUM(SUMIF(Survey!BH136:BO136,{"&gt;0","&lt;0"})*{1,-1})-SUM(SUMIF(Survey!BQ136:BX136,{"&gt;0","&lt;0"})*{1,-1})</f>
        <v>0</v>
      </c>
      <c r="CH136" s="35" t="str">
        <f t="shared" si="118"/>
        <v>No holdings</v>
      </c>
      <c r="CI136">
        <f t="shared" si="119"/>
        <v>0</v>
      </c>
      <c r="CJ136" s="16" t="str">
        <f t="shared" si="120"/>
        <v>Fail</v>
      </c>
      <c r="CK136" s="36">
        <f>Survey!$AV136</f>
        <v>0</v>
      </c>
      <c r="CL136" s="36" cm="1">
        <f t="array" ref="CL136">SUM(SUMIF(Survey!BZ136:CS136,{"&gt;0","&lt;0"})*{1,-1})-SUM(SUMIF(Survey!CU136:DN136,{"&gt;0","&lt;0"})*{1,-1})</f>
        <v>0</v>
      </c>
      <c r="CM136" s="35" t="str">
        <f t="shared" si="121"/>
        <v>No holdings</v>
      </c>
      <c r="CN136" s="17">
        <f t="shared" si="122"/>
        <v>0</v>
      </c>
      <c r="CO136" s="16" t="str">
        <f t="shared" si="123"/>
        <v>Pass</v>
      </c>
      <c r="CP136" s="38" t="b">
        <f>IF(ABS(Survey!$CS136)=0,TRUE,FALSE)</f>
        <v>1</v>
      </c>
      <c r="CQ136" s="37" t="b">
        <f>NOT(ISBLANK(Survey!$CT136))</f>
        <v>0</v>
      </c>
      <c r="CR136" s="16" t="str">
        <f t="shared" si="124"/>
        <v>Pass</v>
      </c>
      <c r="CS136" s="38" t="b">
        <f>IF(ABS(Survey!$DN136)=0,TRUE,FALSE)</f>
        <v>1</v>
      </c>
      <c r="CT136" s="37" t="b">
        <f>NOT(ISBLANK(Survey!$DO136))</f>
        <v>0</v>
      </c>
      <c r="CU136" t="str">
        <f t="shared" si="125"/>
        <v>Pass</v>
      </c>
      <c r="CV136" s="29" cm="1">
        <f t="array" ref="CV136">SUM(SUMIF(Survey!CO136,{"&gt;0","&lt;0"})*{1,-1})+SUM(SUMIF(Survey!DJ136,{"&gt;0","&lt;0"})*{1,-1})</f>
        <v>0</v>
      </c>
      <c r="CW136" s="29">
        <f>SUM(SUMIF(Survey!DQ136:DW136,{"&gt;0","&lt;0"})*{1,-1})+SUM(SUMIF(Survey!DY136:EE136,{"&gt;0","&lt;0"})*{1,-1})</f>
        <v>0</v>
      </c>
      <c r="CX136">
        <f t="shared" si="126"/>
        <v>0</v>
      </c>
      <c r="CY136">
        <f t="shared" si="127"/>
        <v>0</v>
      </c>
      <c r="CZ136" s="16" t="str">
        <f t="shared" si="128"/>
        <v>Pass</v>
      </c>
      <c r="DA136" s="38" t="b">
        <f>IF(ABS(Survey!$DW136)=0,TRUE,FALSE)</f>
        <v>1</v>
      </c>
      <c r="DB136" s="37" t="b">
        <f>NOT(ISBLANK(Survey!DX136))</f>
        <v>0</v>
      </c>
      <c r="DC136" s="16" t="str">
        <f t="shared" si="129"/>
        <v>Pass</v>
      </c>
      <c r="DD136" s="38" t="b">
        <f>IF(ABS(Survey!$EE136)=0,TRUE,FALSE)</f>
        <v>1</v>
      </c>
      <c r="DE136" s="37" t="b">
        <f>NOT(ISBLANK(Survey!$EF136))</f>
        <v>0</v>
      </c>
      <c r="DF136" s="16" t="str">
        <f t="shared" si="130"/>
        <v>Fail</v>
      </c>
      <c r="DG136" s="36">
        <f>SUM(SUMIF(Survey!EL136:EN136,{"&gt;0","&lt;0"})*{1,-1})</f>
        <v>0</v>
      </c>
      <c r="DH136">
        <f t="shared" si="131"/>
        <v>0</v>
      </c>
      <c r="DI136">
        <f t="shared" si="132"/>
        <v>100</v>
      </c>
      <c r="DJ136" s="35" t="b">
        <f>IF(OR(Survey!$M136="ETF",Survey!$M136="ETF, alternative mutual fund",Survey!$M136="Closed-end", Survey!$M136="Split share corp"),TRUE,FALSE)</f>
        <v>0</v>
      </c>
      <c r="DK136" s="16" t="str">
        <f t="shared" si="133"/>
        <v>Fail</v>
      </c>
      <c r="DL136" s="36">
        <f>SUM(SUMIF(Survey!EP136:EV136,{"&gt;0","&lt;0"})*{1,-1})</f>
        <v>0</v>
      </c>
      <c r="DM136">
        <f t="shared" si="134"/>
        <v>0</v>
      </c>
      <c r="DN136" s="17">
        <f t="shared" si="135"/>
        <v>100</v>
      </c>
      <c r="DO136" s="16" t="str">
        <f t="shared" si="136"/>
        <v>Fail</v>
      </c>
      <c r="DP136" s="36">
        <f>SUM(SUMIF(Survey!EX136:FD136,{"&gt;0","&lt;0"})*{1,-1})</f>
        <v>0</v>
      </c>
      <c r="DQ136">
        <f t="shared" si="137"/>
        <v>0</v>
      </c>
      <c r="DR136" s="17">
        <f t="shared" si="138"/>
        <v>100</v>
      </c>
    </row>
    <row r="137" spans="1:122">
      <c r="A137">
        <v>137</v>
      </c>
      <c r="B137" t="str">
        <f t="shared" si="0"/>
        <v>Pass</v>
      </c>
      <c r="C137" t="str">
        <f>IF(COUNTBLANK(Survey!B137:FE137)=$C$2, "Pass", "Fail")</f>
        <v>Pass</v>
      </c>
      <c r="D137" t="str">
        <f t="shared" si="93"/>
        <v>Fail</v>
      </c>
      <c r="E137" t="str">
        <f>IF(OR(ISBLANK(Survey!AJ137),COUNTIF(G137:BB137,"Fail")),"Fail","Pass")</f>
        <v>Fail</v>
      </c>
      <c r="G137" s="16" t="str">
        <f t="shared" si="94"/>
        <v>Fail</v>
      </c>
      <c r="H137" s="177">
        <f>COUNTBLANK(Survey!B137:D137)+COUNTBLANK(Survey!G137)+COUNTBLANK(Survey!I137)+COUNTBLANK(Survey!K137:M137)+COUNTBLANK(Survey!P137)+COUNTBLANK(Survey!S137:U137)+COUNTBLANK(Survey!Y137:AA137)+COUNTBLANK(Survey!AD137:AE137)+COUNTBLANK(Survey!AI137:AI137)</f>
        <v>18</v>
      </c>
      <c r="I137" s="16" t="str">
        <f t="shared" si="95"/>
        <v>Fail</v>
      </c>
      <c r="J137" t="b">
        <f>IF(Survey!E137="No",TRUE,FALSE)</f>
        <v>0</v>
      </c>
      <c r="K137" s="34">
        <f>LEN(Survey!E137)</f>
        <v>0</v>
      </c>
      <c r="L137" s="16" t="str">
        <f t="shared" si="96"/>
        <v>Fail</v>
      </c>
      <c r="M137" t="b">
        <f>IF(Survey!F137="No",TRUE,FALSE)</f>
        <v>0</v>
      </c>
      <c r="N137" s="33">
        <f>LEN(Survey!F137)</f>
        <v>0</v>
      </c>
      <c r="O137" s="16" t="str">
        <f t="shared" si="97"/>
        <v>Pass</v>
      </c>
      <c r="P137" s="34">
        <f>MOD((LEN(Survey!H137)+2),11)</f>
        <v>2</v>
      </c>
      <c r="Q137" s="33" t="str">
        <f>IF(Survey!$L137="Prospectus fund", "Yes", "No")</f>
        <v>No</v>
      </c>
      <c r="R137" s="16" t="str">
        <f t="shared" si="98"/>
        <v>Pass</v>
      </c>
      <c r="S137" s="34">
        <f>MOD((LEN(Survey!J137)+2),11)</f>
        <v>2</v>
      </c>
      <c r="T137" s="35" t="b">
        <f>IF(OR(Survey!$M137="ETF",Survey!$M137="ETF, alternative mutual fund",Survey!$M137="Closed-end", Survey!$M137="Split share corp", Survey!$I137="Yes"),TRUE,FALSE)</f>
        <v>0</v>
      </c>
      <c r="U137" s="16" t="str">
        <f>IFERROR(IF(AND(OR(X137=Y137,Y137 = "Either"),NOT(ISBLANK(Survey!K137))),"Pass","Fail"),"Pass")</f>
        <v>Fail</v>
      </c>
      <c r="V137" s="36" cm="1">
        <f t="array" ref="V137">SUM(SUMIF(Survey!BZ137:CS137,{"&gt;0","&lt;0"})*{1,-1})</f>
        <v>0</v>
      </c>
      <c r="W137" s="38" cm="1">
        <f t="array" ref="W137">SUM(SUMIF(Survey!CC137,{"&gt;0","&lt;0"})*{1,-1})+SUM(SUMIF(Survey!CM137,{"&gt;0","&lt;0"})*{1,-1})</f>
        <v>0</v>
      </c>
      <c r="X137" s="38">
        <f>Survey!K137</f>
        <v>0</v>
      </c>
      <c r="Y137" s="37" t="str">
        <f t="shared" si="99"/>
        <v>Either</v>
      </c>
      <c r="Z137" s="16" t="str">
        <f t="shared" si="100"/>
        <v>Fail</v>
      </c>
      <c r="AA137" s="67" cm="1">
        <f t="array" ref="AA137">SUM(SUMIF(Survey!BZ137:CS137,{"&gt;0","&lt;0"})*{1,-1})+SUM(SUMIF(Survey!CU137:DN137,{"&gt;0","&lt;0"})*{1,-1})</f>
        <v>0</v>
      </c>
      <c r="AB137" s="67">
        <f>IFERROR(AA137/(Survey!$AV137),0)</f>
        <v>0</v>
      </c>
      <c r="AC137" s="128" t="b">
        <f>IF(OR(Survey!$M137="Alternative strategy or hedge",Survey!$M137="Other, illiquid",Survey!$L137="Prospectus fund"),TRUE,FALSE)</f>
        <v>0</v>
      </c>
      <c r="AD137" s="128" t="b">
        <f>NOT(ISBLANK(Survey!$M137))</f>
        <v>0</v>
      </c>
      <c r="AE137" s="16" t="str">
        <f t="shared" si="101"/>
        <v>Pass</v>
      </c>
      <c r="AF137" s="38" t="b">
        <f>NOT(ISNUMBER(SEARCH("Other",Survey!$P137)))</f>
        <v>1</v>
      </c>
      <c r="AG137" s="37" t="b">
        <f>NOT(ISBLANK(Survey!$Q137))</f>
        <v>0</v>
      </c>
      <c r="AH137" s="16" t="str">
        <f t="shared" si="102"/>
        <v>Pass</v>
      </c>
      <c r="AI137" s="143">
        <f>COUNTBLANK(Survey!$W137)</f>
        <v>1</v>
      </c>
      <c r="AJ137" s="67">
        <f>IF(AND(Survey!L137&lt;&gt;"Exempt fund",OR(Survey!$M137="ETF",Survey!$M137="ETF, alternative mutual fund",Survey!$M137="Mutual fund",Survey!$M137="Alternative mutual fund",Survey!$M137="Money market")),1,0)</f>
        <v>0</v>
      </c>
      <c r="AK137" s="16" t="str">
        <f t="shared" si="103"/>
        <v>Pass</v>
      </c>
      <c r="AL137" s="38" t="b">
        <f>NOT(ISNUMBER(SEARCH("Yes",Survey!$AA137)))</f>
        <v>1</v>
      </c>
      <c r="AM137" s="37" t="b">
        <f>IF(COUNTBLANK(Survey!$AB137:$AC137)=0,TRUE, FALSE)</f>
        <v>0</v>
      </c>
      <c r="AN137" s="16" t="str">
        <f t="shared" si="104"/>
        <v>Pass</v>
      </c>
      <c r="AO137" s="38" t="b">
        <f>NOT(ISNUMBER(SEARCH("Yes",Survey!$AD137)))</f>
        <v>1</v>
      </c>
      <c r="AP137" s="37" t="b">
        <f>NOT(ISBLANK(Survey!$AF137))</f>
        <v>0</v>
      </c>
      <c r="AQ137" s="16" t="str">
        <f t="shared" si="105"/>
        <v>Pass</v>
      </c>
      <c r="AR137" s="38" t="b">
        <f>NOT(OR(ISNUMBER(SEARCH("Other",Survey!$AF137)),ISNUMBER(SEARCH("Multiple",Survey!$AF137))))</f>
        <v>1</v>
      </c>
      <c r="AS137" s="37" t="b">
        <f>NOT(ISBLANK(Survey!$AG137))</f>
        <v>0</v>
      </c>
      <c r="AT137" s="16" t="str">
        <f t="shared" si="106"/>
        <v>Fail</v>
      </c>
      <c r="AU137" s="143">
        <f>IF(ABS(Survey!$AV137)&gt;0, 1,0)</f>
        <v>0</v>
      </c>
      <c r="AV137" s="143">
        <f>IF(COUNTBLANK(Survey!$AJ137)=0,1,0)</f>
        <v>0</v>
      </c>
      <c r="AW137" s="16" t="str">
        <f t="shared" si="107"/>
        <v>Pass</v>
      </c>
      <c r="AX137" s="143">
        <f>IF(ISBLANK(Survey!$AJ137),0,1)</f>
        <v>0</v>
      </c>
      <c r="AY137" s="165">
        <f>COUNTBLANK(Survey!$AK137)</f>
        <v>1</v>
      </c>
      <c r="AZ137" s="16" t="str">
        <f t="shared" si="108"/>
        <v>Pass</v>
      </c>
      <c r="BA137" s="143">
        <f>IF(OR(Survey!$AK137="Closed",ISBLANK(Survey!$AK137)),0,1)</f>
        <v>0</v>
      </c>
      <c r="BB137" s="165">
        <f>IF(ISBLANK(Survey!$AL137),1,0)</f>
        <v>1</v>
      </c>
      <c r="BC137" s="147" t="str" cm="1">
        <f t="array" ref="BC137">IF(OR(IF(OR($BE137+$BF137 = 2, $BG137=1), FALSE, TRUE), AND($BD137:$BD137 = 0)),"Pass","Fail")</f>
        <v>Pass</v>
      </c>
      <c r="BD137" s="143">
        <f>COUNTBLANK(Survey!$AM137:$AO137)</f>
        <v>3</v>
      </c>
      <c r="BE137" s="143">
        <f>IF(Survey!$I137="Yes",1,0)</f>
        <v>0</v>
      </c>
      <c r="BF137" s="143">
        <f>IF(OR(Survey!$M137="Mutual fund",Survey!$M137="Alternative mutual fund",Survey!$M137="Money market"),1,0)</f>
        <v>0</v>
      </c>
      <c r="BG137" s="148">
        <f>IF(OR(Survey!$M137="ETF",Survey!$M137="ETF, alternative mutual fund"),1,0)</f>
        <v>0</v>
      </c>
      <c r="BH137" s="16" t="str">
        <f t="shared" si="109"/>
        <v>Pass</v>
      </c>
      <c r="BI137" s="38" t="b">
        <f>OR(ISNUMBER(SEARCH("Yes",Survey!$AO137)),ISBLANK(Survey!$AO137))</f>
        <v>1</v>
      </c>
      <c r="BJ137" s="67" t="b">
        <f>NOT(ISBLANK(Survey!$AP137))</f>
        <v>0</v>
      </c>
      <c r="BK137" s="16" t="str">
        <f t="shared" si="110"/>
        <v>Pass</v>
      </c>
      <c r="BL137" s="143">
        <f>IF(Survey!$AW137=0, 0,1)</f>
        <v>0</v>
      </c>
      <c r="BM137" s="67">
        <f>Survey!$AQ137</f>
        <v>0</v>
      </c>
      <c r="BN137" s="67">
        <f>IFERROR((Survey!$AX137-ABS(Survey!$AY137)-ABS(Survey!$BD137))/Survey!$AW137,0)</f>
        <v>0</v>
      </c>
      <c r="BO137" s="67">
        <f>IF(AND($BM137&gt;$BN137-0.2,$BM137&lt;$BN137+0.2,ISBLANK(Survey!$AQ137)=FALSE),0,1)</f>
        <v>1</v>
      </c>
      <c r="BP137" s="165">
        <f>IF(ISBLANK(Survey!$AR137),1,0)</f>
        <v>1</v>
      </c>
      <c r="BQ137" s="16" t="str">
        <f t="shared" si="111"/>
        <v>Pass</v>
      </c>
      <c r="BR137" s="143">
        <f>IF(Survey!$AW137=0, 0,1)</f>
        <v>0</v>
      </c>
      <c r="BS137" s="67">
        <f>IF(AND(Survey!$AS137&gt;=0,Survey!$AS137&lt;=0.2,Survey!$AS137&lt;&gt;""),0,1)</f>
        <v>1</v>
      </c>
      <c r="BT137" s="143">
        <f>IF(ISBLANK(Survey!$AT137),1,0)</f>
        <v>1</v>
      </c>
      <c r="BU137" s="16" t="str">
        <f t="shared" si="112"/>
        <v>Fail</v>
      </c>
      <c r="BV137" s="165">
        <f>Survey!$AU137</f>
        <v>0</v>
      </c>
      <c r="BW137" s="16" t="str">
        <f t="shared" si="113"/>
        <v>Pass</v>
      </c>
      <c r="BX137" s="36">
        <f>Survey!$AV137</f>
        <v>0</v>
      </c>
      <c r="BY137" s="176">
        <f>Survey!$AW137+Survey!$AX137-ABS(Survey!$AY137)+ABS(Survey!$AZ137)-ABS(Survey!$BA137)+ABS(Survey!$BB137)-ABS(Survey!$BC137)-ABS(Survey!$BD137)+Survey!$BE137</f>
        <v>0</v>
      </c>
      <c r="BZ137" s="35">
        <f t="shared" si="114"/>
        <v>0</v>
      </c>
      <c r="CA137" s="17">
        <f t="shared" si="115"/>
        <v>0</v>
      </c>
      <c r="CB137" s="16" t="str">
        <f t="shared" si="116"/>
        <v>Pass</v>
      </c>
      <c r="CC137" s="38" t="b">
        <f>IF(ABS(Survey!$BE137)=0,TRUE,FALSE)</f>
        <v>1</v>
      </c>
      <c r="CD137" s="37" t="b">
        <f>NOT(ISBLANK(Survey!$BF137))</f>
        <v>0</v>
      </c>
      <c r="CE137" t="str">
        <f t="shared" si="117"/>
        <v>Fail</v>
      </c>
      <c r="CF137" s="29">
        <f>Survey!$AV137</f>
        <v>0</v>
      </c>
      <c r="CG137" s="29" cm="1">
        <f t="array" ref="CG137">SUM(SUMIF(Survey!BH137:BO137,{"&gt;0","&lt;0"})*{1,-1})-SUM(SUMIF(Survey!BQ137:BX137,{"&gt;0","&lt;0"})*{1,-1})</f>
        <v>0</v>
      </c>
      <c r="CH137" s="35" t="str">
        <f t="shared" si="118"/>
        <v>No holdings</v>
      </c>
      <c r="CI137">
        <f t="shared" si="119"/>
        <v>0</v>
      </c>
      <c r="CJ137" s="16" t="str">
        <f t="shared" si="120"/>
        <v>Fail</v>
      </c>
      <c r="CK137" s="36">
        <f>Survey!$AV137</f>
        <v>0</v>
      </c>
      <c r="CL137" s="36" cm="1">
        <f t="array" ref="CL137">SUM(SUMIF(Survey!BZ137:CS137,{"&gt;0","&lt;0"})*{1,-1})-SUM(SUMIF(Survey!CU137:DN137,{"&gt;0","&lt;0"})*{1,-1})</f>
        <v>0</v>
      </c>
      <c r="CM137" s="35" t="str">
        <f t="shared" si="121"/>
        <v>No holdings</v>
      </c>
      <c r="CN137" s="17">
        <f t="shared" si="122"/>
        <v>0</v>
      </c>
      <c r="CO137" s="16" t="str">
        <f t="shared" si="123"/>
        <v>Pass</v>
      </c>
      <c r="CP137" s="38" t="b">
        <f>IF(ABS(Survey!$CS137)=0,TRUE,FALSE)</f>
        <v>1</v>
      </c>
      <c r="CQ137" s="37" t="b">
        <f>NOT(ISBLANK(Survey!$CT137))</f>
        <v>0</v>
      </c>
      <c r="CR137" s="16" t="str">
        <f t="shared" si="124"/>
        <v>Pass</v>
      </c>
      <c r="CS137" s="38" t="b">
        <f>IF(ABS(Survey!$DN137)=0,TRUE,FALSE)</f>
        <v>1</v>
      </c>
      <c r="CT137" s="37" t="b">
        <f>NOT(ISBLANK(Survey!$DO137))</f>
        <v>0</v>
      </c>
      <c r="CU137" t="str">
        <f t="shared" si="125"/>
        <v>Pass</v>
      </c>
      <c r="CV137" s="29" cm="1">
        <f t="array" ref="CV137">SUM(SUMIF(Survey!CO137,{"&gt;0","&lt;0"})*{1,-1})+SUM(SUMIF(Survey!DJ137,{"&gt;0","&lt;0"})*{1,-1})</f>
        <v>0</v>
      </c>
      <c r="CW137" s="29">
        <f>SUM(SUMIF(Survey!DQ137:DW137,{"&gt;0","&lt;0"})*{1,-1})+SUM(SUMIF(Survey!DY137:EE137,{"&gt;0","&lt;0"})*{1,-1})</f>
        <v>0</v>
      </c>
      <c r="CX137">
        <f t="shared" si="126"/>
        <v>0</v>
      </c>
      <c r="CY137">
        <f t="shared" si="127"/>
        <v>0</v>
      </c>
      <c r="CZ137" s="16" t="str">
        <f t="shared" si="128"/>
        <v>Pass</v>
      </c>
      <c r="DA137" s="38" t="b">
        <f>IF(ABS(Survey!$DW137)=0,TRUE,FALSE)</f>
        <v>1</v>
      </c>
      <c r="DB137" s="37" t="b">
        <f>NOT(ISBLANK(Survey!DX137))</f>
        <v>0</v>
      </c>
      <c r="DC137" s="16" t="str">
        <f t="shared" si="129"/>
        <v>Pass</v>
      </c>
      <c r="DD137" s="38" t="b">
        <f>IF(ABS(Survey!$EE137)=0,TRUE,FALSE)</f>
        <v>1</v>
      </c>
      <c r="DE137" s="37" t="b">
        <f>NOT(ISBLANK(Survey!$EF137))</f>
        <v>0</v>
      </c>
      <c r="DF137" s="16" t="str">
        <f t="shared" si="130"/>
        <v>Fail</v>
      </c>
      <c r="DG137" s="36">
        <f>SUM(SUMIF(Survey!EL137:EN137,{"&gt;0","&lt;0"})*{1,-1})</f>
        <v>0</v>
      </c>
      <c r="DH137">
        <f t="shared" si="131"/>
        <v>0</v>
      </c>
      <c r="DI137">
        <f t="shared" si="132"/>
        <v>100</v>
      </c>
      <c r="DJ137" s="35" t="b">
        <f>IF(OR(Survey!$M137="ETF",Survey!$M137="ETF, alternative mutual fund",Survey!$M137="Closed-end", Survey!$M137="Split share corp"),TRUE,FALSE)</f>
        <v>0</v>
      </c>
      <c r="DK137" s="16" t="str">
        <f t="shared" si="133"/>
        <v>Fail</v>
      </c>
      <c r="DL137" s="36">
        <f>SUM(SUMIF(Survey!EP137:EV137,{"&gt;0","&lt;0"})*{1,-1})</f>
        <v>0</v>
      </c>
      <c r="DM137">
        <f t="shared" si="134"/>
        <v>0</v>
      </c>
      <c r="DN137" s="17">
        <f t="shared" si="135"/>
        <v>100</v>
      </c>
      <c r="DO137" s="16" t="str">
        <f t="shared" si="136"/>
        <v>Fail</v>
      </c>
      <c r="DP137" s="36">
        <f>SUM(SUMIF(Survey!EX137:FD137,{"&gt;0","&lt;0"})*{1,-1})</f>
        <v>0</v>
      </c>
      <c r="DQ137">
        <f t="shared" si="137"/>
        <v>0</v>
      </c>
      <c r="DR137" s="17">
        <f t="shared" si="138"/>
        <v>100</v>
      </c>
    </row>
    <row r="138" spans="1:122">
      <c r="A138">
        <v>138</v>
      </c>
      <c r="B138" t="str">
        <f t="shared" si="0"/>
        <v>Pass</v>
      </c>
      <c r="C138" t="str">
        <f>IF(COUNTBLANK(Survey!B138:FE138)=$C$2, "Pass", "Fail")</f>
        <v>Pass</v>
      </c>
      <c r="D138" t="str">
        <f t="shared" si="93"/>
        <v>Fail</v>
      </c>
      <c r="E138" t="str">
        <f>IF(OR(ISBLANK(Survey!AJ138),COUNTIF(G138:BB138,"Fail")),"Fail","Pass")</f>
        <v>Fail</v>
      </c>
      <c r="G138" s="16" t="str">
        <f t="shared" si="94"/>
        <v>Fail</v>
      </c>
      <c r="H138" s="177">
        <f>COUNTBLANK(Survey!B138:D138)+COUNTBLANK(Survey!G138)+COUNTBLANK(Survey!I138)+COUNTBLANK(Survey!K138:M138)+COUNTBLANK(Survey!P138)+COUNTBLANK(Survey!S138:U138)+COUNTBLANK(Survey!Y138:AA138)+COUNTBLANK(Survey!AD138:AE138)+COUNTBLANK(Survey!AI138:AI138)</f>
        <v>18</v>
      </c>
      <c r="I138" s="16" t="str">
        <f t="shared" si="95"/>
        <v>Fail</v>
      </c>
      <c r="J138" t="b">
        <f>IF(Survey!E138="No",TRUE,FALSE)</f>
        <v>0</v>
      </c>
      <c r="K138" s="34">
        <f>LEN(Survey!E138)</f>
        <v>0</v>
      </c>
      <c r="L138" s="16" t="str">
        <f t="shared" si="96"/>
        <v>Fail</v>
      </c>
      <c r="M138" t="b">
        <f>IF(Survey!F138="No",TRUE,FALSE)</f>
        <v>0</v>
      </c>
      <c r="N138" s="33">
        <f>LEN(Survey!F138)</f>
        <v>0</v>
      </c>
      <c r="O138" s="16" t="str">
        <f t="shared" si="97"/>
        <v>Pass</v>
      </c>
      <c r="P138" s="34">
        <f>MOD((LEN(Survey!H138)+2),11)</f>
        <v>2</v>
      </c>
      <c r="Q138" s="33" t="str">
        <f>IF(Survey!$L138="Prospectus fund", "Yes", "No")</f>
        <v>No</v>
      </c>
      <c r="R138" s="16" t="str">
        <f t="shared" si="98"/>
        <v>Pass</v>
      </c>
      <c r="S138" s="34">
        <f>MOD((LEN(Survey!J138)+2),11)</f>
        <v>2</v>
      </c>
      <c r="T138" s="35" t="b">
        <f>IF(OR(Survey!$M138="ETF",Survey!$M138="ETF, alternative mutual fund",Survey!$M138="Closed-end", Survey!$M138="Split share corp", Survey!$I138="Yes"),TRUE,FALSE)</f>
        <v>0</v>
      </c>
      <c r="U138" s="16" t="str">
        <f>IFERROR(IF(AND(OR(X138=Y138,Y138 = "Either"),NOT(ISBLANK(Survey!K138))),"Pass","Fail"),"Pass")</f>
        <v>Fail</v>
      </c>
      <c r="V138" s="36" cm="1">
        <f t="array" ref="V138">SUM(SUMIF(Survey!BZ138:CS138,{"&gt;0","&lt;0"})*{1,-1})</f>
        <v>0</v>
      </c>
      <c r="W138" s="38" cm="1">
        <f t="array" ref="W138">SUM(SUMIF(Survey!CC138,{"&gt;0","&lt;0"})*{1,-1})+SUM(SUMIF(Survey!CM138,{"&gt;0","&lt;0"})*{1,-1})</f>
        <v>0</v>
      </c>
      <c r="X138" s="38">
        <f>Survey!K138</f>
        <v>0</v>
      </c>
      <c r="Y138" s="37" t="str">
        <f t="shared" si="99"/>
        <v>Either</v>
      </c>
      <c r="Z138" s="16" t="str">
        <f t="shared" si="100"/>
        <v>Fail</v>
      </c>
      <c r="AA138" s="67" cm="1">
        <f t="array" ref="AA138">SUM(SUMIF(Survey!BZ138:CS138,{"&gt;0","&lt;0"})*{1,-1})+SUM(SUMIF(Survey!CU138:DN138,{"&gt;0","&lt;0"})*{1,-1})</f>
        <v>0</v>
      </c>
      <c r="AB138" s="67">
        <f>IFERROR(AA138/(Survey!$AV138),0)</f>
        <v>0</v>
      </c>
      <c r="AC138" s="128" t="b">
        <f>IF(OR(Survey!$M138="Alternative strategy or hedge",Survey!$M138="Other, illiquid",Survey!$L138="Prospectus fund"),TRUE,FALSE)</f>
        <v>0</v>
      </c>
      <c r="AD138" s="128" t="b">
        <f>NOT(ISBLANK(Survey!$M138))</f>
        <v>0</v>
      </c>
      <c r="AE138" s="16" t="str">
        <f t="shared" si="101"/>
        <v>Pass</v>
      </c>
      <c r="AF138" s="38" t="b">
        <f>NOT(ISNUMBER(SEARCH("Other",Survey!$P138)))</f>
        <v>1</v>
      </c>
      <c r="AG138" s="37" t="b">
        <f>NOT(ISBLANK(Survey!$Q138))</f>
        <v>0</v>
      </c>
      <c r="AH138" s="16" t="str">
        <f t="shared" si="102"/>
        <v>Pass</v>
      </c>
      <c r="AI138" s="143">
        <f>COUNTBLANK(Survey!$W138)</f>
        <v>1</v>
      </c>
      <c r="AJ138" s="67">
        <f>IF(AND(Survey!L138&lt;&gt;"Exempt fund",OR(Survey!$M138="ETF",Survey!$M138="ETF, alternative mutual fund",Survey!$M138="Mutual fund",Survey!$M138="Alternative mutual fund",Survey!$M138="Money market")),1,0)</f>
        <v>0</v>
      </c>
      <c r="AK138" s="16" t="str">
        <f t="shared" si="103"/>
        <v>Pass</v>
      </c>
      <c r="AL138" s="38" t="b">
        <f>NOT(ISNUMBER(SEARCH("Yes",Survey!$AA138)))</f>
        <v>1</v>
      </c>
      <c r="AM138" s="37" t="b">
        <f>IF(COUNTBLANK(Survey!$AB138:$AC138)=0,TRUE, FALSE)</f>
        <v>0</v>
      </c>
      <c r="AN138" s="16" t="str">
        <f t="shared" si="104"/>
        <v>Pass</v>
      </c>
      <c r="AO138" s="38" t="b">
        <f>NOT(ISNUMBER(SEARCH("Yes",Survey!$AD138)))</f>
        <v>1</v>
      </c>
      <c r="AP138" s="37" t="b">
        <f>NOT(ISBLANK(Survey!$AF138))</f>
        <v>0</v>
      </c>
      <c r="AQ138" s="16" t="str">
        <f t="shared" si="105"/>
        <v>Pass</v>
      </c>
      <c r="AR138" s="38" t="b">
        <f>NOT(OR(ISNUMBER(SEARCH("Other",Survey!$AF138)),ISNUMBER(SEARCH("Multiple",Survey!$AF138))))</f>
        <v>1</v>
      </c>
      <c r="AS138" s="37" t="b">
        <f>NOT(ISBLANK(Survey!$AG138))</f>
        <v>0</v>
      </c>
      <c r="AT138" s="16" t="str">
        <f t="shared" si="106"/>
        <v>Fail</v>
      </c>
      <c r="AU138" s="143">
        <f>IF(ABS(Survey!$AV138)&gt;0, 1,0)</f>
        <v>0</v>
      </c>
      <c r="AV138" s="143">
        <f>IF(COUNTBLANK(Survey!$AJ138)=0,1,0)</f>
        <v>0</v>
      </c>
      <c r="AW138" s="16" t="str">
        <f t="shared" si="107"/>
        <v>Pass</v>
      </c>
      <c r="AX138" s="143">
        <f>IF(ISBLANK(Survey!$AJ138),0,1)</f>
        <v>0</v>
      </c>
      <c r="AY138" s="165">
        <f>COUNTBLANK(Survey!$AK138)</f>
        <v>1</v>
      </c>
      <c r="AZ138" s="16" t="str">
        <f t="shared" si="108"/>
        <v>Pass</v>
      </c>
      <c r="BA138" s="143">
        <f>IF(OR(Survey!$AK138="Closed",ISBLANK(Survey!$AK138)),0,1)</f>
        <v>0</v>
      </c>
      <c r="BB138" s="165">
        <f>IF(ISBLANK(Survey!$AL138),1,0)</f>
        <v>1</v>
      </c>
      <c r="BC138" s="147" t="str" cm="1">
        <f t="array" ref="BC138">IF(OR(IF(OR($BE138+$BF138 = 2, $BG138=1), FALSE, TRUE), AND($BD138:$BD138 = 0)),"Pass","Fail")</f>
        <v>Pass</v>
      </c>
      <c r="BD138" s="143">
        <f>COUNTBLANK(Survey!$AM138:$AO138)</f>
        <v>3</v>
      </c>
      <c r="BE138" s="143">
        <f>IF(Survey!$I138="Yes",1,0)</f>
        <v>0</v>
      </c>
      <c r="BF138" s="143">
        <f>IF(OR(Survey!$M138="Mutual fund",Survey!$M138="Alternative mutual fund",Survey!$M138="Money market"),1,0)</f>
        <v>0</v>
      </c>
      <c r="BG138" s="148">
        <f>IF(OR(Survey!$M138="ETF",Survey!$M138="ETF, alternative mutual fund"),1,0)</f>
        <v>0</v>
      </c>
      <c r="BH138" s="16" t="str">
        <f t="shared" si="109"/>
        <v>Pass</v>
      </c>
      <c r="BI138" s="38" t="b">
        <f>OR(ISNUMBER(SEARCH("Yes",Survey!$AO138)),ISBLANK(Survey!$AO138))</f>
        <v>1</v>
      </c>
      <c r="BJ138" s="67" t="b">
        <f>NOT(ISBLANK(Survey!$AP138))</f>
        <v>0</v>
      </c>
      <c r="BK138" s="16" t="str">
        <f t="shared" si="110"/>
        <v>Pass</v>
      </c>
      <c r="BL138" s="143">
        <f>IF(Survey!$AW138=0, 0,1)</f>
        <v>0</v>
      </c>
      <c r="BM138" s="67">
        <f>Survey!$AQ138</f>
        <v>0</v>
      </c>
      <c r="BN138" s="67">
        <f>IFERROR((Survey!$AX138-ABS(Survey!$AY138)-ABS(Survey!$BD138))/Survey!$AW138,0)</f>
        <v>0</v>
      </c>
      <c r="BO138" s="67">
        <f>IF(AND($BM138&gt;$BN138-0.2,$BM138&lt;$BN138+0.2,ISBLANK(Survey!$AQ138)=FALSE),0,1)</f>
        <v>1</v>
      </c>
      <c r="BP138" s="165">
        <f>IF(ISBLANK(Survey!$AR138),1,0)</f>
        <v>1</v>
      </c>
      <c r="BQ138" s="16" t="str">
        <f t="shared" si="111"/>
        <v>Pass</v>
      </c>
      <c r="BR138" s="143">
        <f>IF(Survey!$AW138=0, 0,1)</f>
        <v>0</v>
      </c>
      <c r="BS138" s="67">
        <f>IF(AND(Survey!$AS138&gt;=0,Survey!$AS138&lt;=0.2,Survey!$AS138&lt;&gt;""),0,1)</f>
        <v>1</v>
      </c>
      <c r="BT138" s="143">
        <f>IF(ISBLANK(Survey!$AT138),1,0)</f>
        <v>1</v>
      </c>
      <c r="BU138" s="16" t="str">
        <f t="shared" si="112"/>
        <v>Fail</v>
      </c>
      <c r="BV138" s="165">
        <f>Survey!$AU138</f>
        <v>0</v>
      </c>
      <c r="BW138" s="16" t="str">
        <f t="shared" si="113"/>
        <v>Pass</v>
      </c>
      <c r="BX138" s="36">
        <f>Survey!$AV138</f>
        <v>0</v>
      </c>
      <c r="BY138" s="176">
        <f>Survey!$AW138+Survey!$AX138-ABS(Survey!$AY138)+ABS(Survey!$AZ138)-ABS(Survey!$BA138)+ABS(Survey!$BB138)-ABS(Survey!$BC138)-ABS(Survey!$BD138)+Survey!$BE138</f>
        <v>0</v>
      </c>
      <c r="BZ138" s="35">
        <f t="shared" si="114"/>
        <v>0</v>
      </c>
      <c r="CA138" s="17">
        <f t="shared" si="115"/>
        <v>0</v>
      </c>
      <c r="CB138" s="16" t="str">
        <f t="shared" si="116"/>
        <v>Pass</v>
      </c>
      <c r="CC138" s="38" t="b">
        <f>IF(ABS(Survey!$BE138)=0,TRUE,FALSE)</f>
        <v>1</v>
      </c>
      <c r="CD138" s="37" t="b">
        <f>NOT(ISBLANK(Survey!$BF138))</f>
        <v>0</v>
      </c>
      <c r="CE138" t="str">
        <f t="shared" si="117"/>
        <v>Fail</v>
      </c>
      <c r="CF138" s="29">
        <f>Survey!$AV138</f>
        <v>0</v>
      </c>
      <c r="CG138" s="29" cm="1">
        <f t="array" ref="CG138">SUM(SUMIF(Survey!BH138:BO138,{"&gt;0","&lt;0"})*{1,-1})-SUM(SUMIF(Survey!BQ138:BX138,{"&gt;0","&lt;0"})*{1,-1})</f>
        <v>0</v>
      </c>
      <c r="CH138" s="35" t="str">
        <f t="shared" si="118"/>
        <v>No holdings</v>
      </c>
      <c r="CI138">
        <f t="shared" si="119"/>
        <v>0</v>
      </c>
      <c r="CJ138" s="16" t="str">
        <f t="shared" si="120"/>
        <v>Fail</v>
      </c>
      <c r="CK138" s="36">
        <f>Survey!$AV138</f>
        <v>0</v>
      </c>
      <c r="CL138" s="36" cm="1">
        <f t="array" ref="CL138">SUM(SUMIF(Survey!BZ138:CS138,{"&gt;0","&lt;0"})*{1,-1})-SUM(SUMIF(Survey!CU138:DN138,{"&gt;0","&lt;0"})*{1,-1})</f>
        <v>0</v>
      </c>
      <c r="CM138" s="35" t="str">
        <f t="shared" si="121"/>
        <v>No holdings</v>
      </c>
      <c r="CN138" s="17">
        <f t="shared" si="122"/>
        <v>0</v>
      </c>
      <c r="CO138" s="16" t="str">
        <f t="shared" si="123"/>
        <v>Pass</v>
      </c>
      <c r="CP138" s="38" t="b">
        <f>IF(ABS(Survey!$CS138)=0,TRUE,FALSE)</f>
        <v>1</v>
      </c>
      <c r="CQ138" s="37" t="b">
        <f>NOT(ISBLANK(Survey!$CT138))</f>
        <v>0</v>
      </c>
      <c r="CR138" s="16" t="str">
        <f t="shared" si="124"/>
        <v>Pass</v>
      </c>
      <c r="CS138" s="38" t="b">
        <f>IF(ABS(Survey!$DN138)=0,TRUE,FALSE)</f>
        <v>1</v>
      </c>
      <c r="CT138" s="37" t="b">
        <f>NOT(ISBLANK(Survey!$DO138))</f>
        <v>0</v>
      </c>
      <c r="CU138" t="str">
        <f t="shared" si="125"/>
        <v>Pass</v>
      </c>
      <c r="CV138" s="29" cm="1">
        <f t="array" ref="CV138">SUM(SUMIF(Survey!CO138,{"&gt;0","&lt;0"})*{1,-1})+SUM(SUMIF(Survey!DJ138,{"&gt;0","&lt;0"})*{1,-1})</f>
        <v>0</v>
      </c>
      <c r="CW138" s="29">
        <f>SUM(SUMIF(Survey!DQ138:DW138,{"&gt;0","&lt;0"})*{1,-1})+SUM(SUMIF(Survey!DY138:EE138,{"&gt;0","&lt;0"})*{1,-1})</f>
        <v>0</v>
      </c>
      <c r="CX138">
        <f t="shared" si="126"/>
        <v>0</v>
      </c>
      <c r="CY138">
        <f t="shared" si="127"/>
        <v>0</v>
      </c>
      <c r="CZ138" s="16" t="str">
        <f t="shared" si="128"/>
        <v>Pass</v>
      </c>
      <c r="DA138" s="38" t="b">
        <f>IF(ABS(Survey!$DW138)=0,TRUE,FALSE)</f>
        <v>1</v>
      </c>
      <c r="DB138" s="37" t="b">
        <f>NOT(ISBLANK(Survey!DX138))</f>
        <v>0</v>
      </c>
      <c r="DC138" s="16" t="str">
        <f t="shared" si="129"/>
        <v>Pass</v>
      </c>
      <c r="DD138" s="38" t="b">
        <f>IF(ABS(Survey!$EE138)=0,TRUE,FALSE)</f>
        <v>1</v>
      </c>
      <c r="DE138" s="37" t="b">
        <f>NOT(ISBLANK(Survey!$EF138))</f>
        <v>0</v>
      </c>
      <c r="DF138" s="16" t="str">
        <f t="shared" si="130"/>
        <v>Fail</v>
      </c>
      <c r="DG138" s="36">
        <f>SUM(SUMIF(Survey!EL138:EN138,{"&gt;0","&lt;0"})*{1,-1})</f>
        <v>0</v>
      </c>
      <c r="DH138">
        <f t="shared" si="131"/>
        <v>0</v>
      </c>
      <c r="DI138">
        <f t="shared" si="132"/>
        <v>100</v>
      </c>
      <c r="DJ138" s="35" t="b">
        <f>IF(OR(Survey!$M138="ETF",Survey!$M138="ETF, alternative mutual fund",Survey!$M138="Closed-end", Survey!$M138="Split share corp"),TRUE,FALSE)</f>
        <v>0</v>
      </c>
      <c r="DK138" s="16" t="str">
        <f t="shared" si="133"/>
        <v>Fail</v>
      </c>
      <c r="DL138" s="36">
        <f>SUM(SUMIF(Survey!EP138:EV138,{"&gt;0","&lt;0"})*{1,-1})</f>
        <v>0</v>
      </c>
      <c r="DM138">
        <f t="shared" si="134"/>
        <v>0</v>
      </c>
      <c r="DN138" s="17">
        <f t="shared" si="135"/>
        <v>100</v>
      </c>
      <c r="DO138" s="16" t="str">
        <f t="shared" si="136"/>
        <v>Fail</v>
      </c>
      <c r="DP138" s="36">
        <f>SUM(SUMIF(Survey!EX138:FD138,{"&gt;0","&lt;0"})*{1,-1})</f>
        <v>0</v>
      </c>
      <c r="DQ138">
        <f t="shared" si="137"/>
        <v>0</v>
      </c>
      <c r="DR138" s="17">
        <f t="shared" si="138"/>
        <v>100</v>
      </c>
    </row>
    <row r="139" spans="1:122">
      <c r="A139">
        <v>139</v>
      </c>
      <c r="B139" t="str">
        <f t="shared" si="0"/>
        <v>Pass</v>
      </c>
      <c r="C139" t="str">
        <f>IF(COUNTBLANK(Survey!B139:FE139)=$C$2, "Pass", "Fail")</f>
        <v>Pass</v>
      </c>
      <c r="D139" t="str">
        <f t="shared" si="93"/>
        <v>Fail</v>
      </c>
      <c r="E139" t="str">
        <f>IF(OR(ISBLANK(Survey!AJ139),COUNTIF(G139:BB139,"Fail")),"Fail","Pass")</f>
        <v>Fail</v>
      </c>
      <c r="G139" s="16" t="str">
        <f t="shared" si="94"/>
        <v>Fail</v>
      </c>
      <c r="H139" s="177">
        <f>COUNTBLANK(Survey!B139:D139)+COUNTBLANK(Survey!G139)+COUNTBLANK(Survey!I139)+COUNTBLANK(Survey!K139:M139)+COUNTBLANK(Survey!P139)+COUNTBLANK(Survey!S139:U139)+COUNTBLANK(Survey!Y139:AA139)+COUNTBLANK(Survey!AD139:AE139)+COUNTBLANK(Survey!AI139:AI139)</f>
        <v>18</v>
      </c>
      <c r="I139" s="16" t="str">
        <f t="shared" si="95"/>
        <v>Fail</v>
      </c>
      <c r="J139" t="b">
        <f>IF(Survey!E139="No",TRUE,FALSE)</f>
        <v>0</v>
      </c>
      <c r="K139" s="34">
        <f>LEN(Survey!E139)</f>
        <v>0</v>
      </c>
      <c r="L139" s="16" t="str">
        <f t="shared" si="96"/>
        <v>Fail</v>
      </c>
      <c r="M139" t="b">
        <f>IF(Survey!F139="No",TRUE,FALSE)</f>
        <v>0</v>
      </c>
      <c r="N139" s="33">
        <f>LEN(Survey!F139)</f>
        <v>0</v>
      </c>
      <c r="O139" s="16" t="str">
        <f t="shared" si="97"/>
        <v>Pass</v>
      </c>
      <c r="P139" s="34">
        <f>MOD((LEN(Survey!H139)+2),11)</f>
        <v>2</v>
      </c>
      <c r="Q139" s="33" t="str">
        <f>IF(Survey!$L139="Prospectus fund", "Yes", "No")</f>
        <v>No</v>
      </c>
      <c r="R139" s="16" t="str">
        <f t="shared" si="98"/>
        <v>Pass</v>
      </c>
      <c r="S139" s="34">
        <f>MOD((LEN(Survey!J139)+2),11)</f>
        <v>2</v>
      </c>
      <c r="T139" s="35" t="b">
        <f>IF(OR(Survey!$M139="ETF",Survey!$M139="ETF, alternative mutual fund",Survey!$M139="Closed-end", Survey!$M139="Split share corp", Survey!$I139="Yes"),TRUE,FALSE)</f>
        <v>0</v>
      </c>
      <c r="U139" s="16" t="str">
        <f>IFERROR(IF(AND(OR(X139=Y139,Y139 = "Either"),NOT(ISBLANK(Survey!K139))),"Pass","Fail"),"Pass")</f>
        <v>Fail</v>
      </c>
      <c r="V139" s="36" cm="1">
        <f t="array" ref="V139">SUM(SUMIF(Survey!BZ139:CS139,{"&gt;0","&lt;0"})*{1,-1})</f>
        <v>0</v>
      </c>
      <c r="W139" s="38" cm="1">
        <f t="array" ref="W139">SUM(SUMIF(Survey!CC139,{"&gt;0","&lt;0"})*{1,-1})+SUM(SUMIF(Survey!CM139,{"&gt;0","&lt;0"})*{1,-1})</f>
        <v>0</v>
      </c>
      <c r="X139" s="38">
        <f>Survey!K139</f>
        <v>0</v>
      </c>
      <c r="Y139" s="37" t="str">
        <f t="shared" si="99"/>
        <v>Either</v>
      </c>
      <c r="Z139" s="16" t="str">
        <f t="shared" si="100"/>
        <v>Fail</v>
      </c>
      <c r="AA139" s="67" cm="1">
        <f t="array" ref="AA139">SUM(SUMIF(Survey!BZ139:CS139,{"&gt;0","&lt;0"})*{1,-1})+SUM(SUMIF(Survey!CU139:DN139,{"&gt;0","&lt;0"})*{1,-1})</f>
        <v>0</v>
      </c>
      <c r="AB139" s="67">
        <f>IFERROR(AA139/(Survey!$AV139),0)</f>
        <v>0</v>
      </c>
      <c r="AC139" s="128" t="b">
        <f>IF(OR(Survey!$M139="Alternative strategy or hedge",Survey!$M139="Other, illiquid",Survey!$L139="Prospectus fund"),TRUE,FALSE)</f>
        <v>0</v>
      </c>
      <c r="AD139" s="128" t="b">
        <f>NOT(ISBLANK(Survey!$M139))</f>
        <v>0</v>
      </c>
      <c r="AE139" s="16" t="str">
        <f t="shared" si="101"/>
        <v>Pass</v>
      </c>
      <c r="AF139" s="38" t="b">
        <f>NOT(ISNUMBER(SEARCH("Other",Survey!$P139)))</f>
        <v>1</v>
      </c>
      <c r="AG139" s="37" t="b">
        <f>NOT(ISBLANK(Survey!$Q139))</f>
        <v>0</v>
      </c>
      <c r="AH139" s="16" t="str">
        <f t="shared" si="102"/>
        <v>Pass</v>
      </c>
      <c r="AI139" s="143">
        <f>COUNTBLANK(Survey!$W139)</f>
        <v>1</v>
      </c>
      <c r="AJ139" s="67">
        <f>IF(AND(Survey!L139&lt;&gt;"Exempt fund",OR(Survey!$M139="ETF",Survey!$M139="ETF, alternative mutual fund",Survey!$M139="Mutual fund",Survey!$M139="Alternative mutual fund",Survey!$M139="Money market")),1,0)</f>
        <v>0</v>
      </c>
      <c r="AK139" s="16" t="str">
        <f t="shared" si="103"/>
        <v>Pass</v>
      </c>
      <c r="AL139" s="38" t="b">
        <f>NOT(ISNUMBER(SEARCH("Yes",Survey!$AA139)))</f>
        <v>1</v>
      </c>
      <c r="AM139" s="37" t="b">
        <f>IF(COUNTBLANK(Survey!$AB139:$AC139)=0,TRUE, FALSE)</f>
        <v>0</v>
      </c>
      <c r="AN139" s="16" t="str">
        <f t="shared" si="104"/>
        <v>Pass</v>
      </c>
      <c r="AO139" s="38" t="b">
        <f>NOT(ISNUMBER(SEARCH("Yes",Survey!$AD139)))</f>
        <v>1</v>
      </c>
      <c r="AP139" s="37" t="b">
        <f>NOT(ISBLANK(Survey!$AF139))</f>
        <v>0</v>
      </c>
      <c r="AQ139" s="16" t="str">
        <f t="shared" si="105"/>
        <v>Pass</v>
      </c>
      <c r="AR139" s="38" t="b">
        <f>NOT(OR(ISNUMBER(SEARCH("Other",Survey!$AF139)),ISNUMBER(SEARCH("Multiple",Survey!$AF139))))</f>
        <v>1</v>
      </c>
      <c r="AS139" s="37" t="b">
        <f>NOT(ISBLANK(Survey!$AG139))</f>
        <v>0</v>
      </c>
      <c r="AT139" s="16" t="str">
        <f t="shared" si="106"/>
        <v>Fail</v>
      </c>
      <c r="AU139" s="143">
        <f>IF(ABS(Survey!$AV139)&gt;0, 1,0)</f>
        <v>0</v>
      </c>
      <c r="AV139" s="143">
        <f>IF(COUNTBLANK(Survey!$AJ139)=0,1,0)</f>
        <v>0</v>
      </c>
      <c r="AW139" s="16" t="str">
        <f t="shared" si="107"/>
        <v>Pass</v>
      </c>
      <c r="AX139" s="143">
        <f>IF(ISBLANK(Survey!$AJ139),0,1)</f>
        <v>0</v>
      </c>
      <c r="AY139" s="165">
        <f>COUNTBLANK(Survey!$AK139)</f>
        <v>1</v>
      </c>
      <c r="AZ139" s="16" t="str">
        <f t="shared" si="108"/>
        <v>Pass</v>
      </c>
      <c r="BA139" s="143">
        <f>IF(OR(Survey!$AK139="Closed",ISBLANK(Survey!$AK139)),0,1)</f>
        <v>0</v>
      </c>
      <c r="BB139" s="165">
        <f>IF(ISBLANK(Survey!$AL139),1,0)</f>
        <v>1</v>
      </c>
      <c r="BC139" s="147" t="str" cm="1">
        <f t="array" ref="BC139">IF(OR(IF(OR($BE139+$BF139 = 2, $BG139=1), FALSE, TRUE), AND($BD139:$BD139 = 0)),"Pass","Fail")</f>
        <v>Pass</v>
      </c>
      <c r="BD139" s="143">
        <f>COUNTBLANK(Survey!$AM139:$AO139)</f>
        <v>3</v>
      </c>
      <c r="BE139" s="143">
        <f>IF(Survey!$I139="Yes",1,0)</f>
        <v>0</v>
      </c>
      <c r="BF139" s="143">
        <f>IF(OR(Survey!$M139="Mutual fund",Survey!$M139="Alternative mutual fund",Survey!$M139="Money market"),1,0)</f>
        <v>0</v>
      </c>
      <c r="BG139" s="148">
        <f>IF(OR(Survey!$M139="ETF",Survey!$M139="ETF, alternative mutual fund"),1,0)</f>
        <v>0</v>
      </c>
      <c r="BH139" s="16" t="str">
        <f t="shared" si="109"/>
        <v>Pass</v>
      </c>
      <c r="BI139" s="38" t="b">
        <f>OR(ISNUMBER(SEARCH("Yes",Survey!$AO139)),ISBLANK(Survey!$AO139))</f>
        <v>1</v>
      </c>
      <c r="BJ139" s="67" t="b">
        <f>NOT(ISBLANK(Survey!$AP139))</f>
        <v>0</v>
      </c>
      <c r="BK139" s="16" t="str">
        <f t="shared" si="110"/>
        <v>Pass</v>
      </c>
      <c r="BL139" s="143">
        <f>IF(Survey!$AW139=0, 0,1)</f>
        <v>0</v>
      </c>
      <c r="BM139" s="67">
        <f>Survey!$AQ139</f>
        <v>0</v>
      </c>
      <c r="BN139" s="67">
        <f>IFERROR((Survey!$AX139-ABS(Survey!$AY139)-ABS(Survey!$BD139))/Survey!$AW139,0)</f>
        <v>0</v>
      </c>
      <c r="BO139" s="67">
        <f>IF(AND($BM139&gt;$BN139-0.2,$BM139&lt;$BN139+0.2,ISBLANK(Survey!$AQ139)=FALSE),0,1)</f>
        <v>1</v>
      </c>
      <c r="BP139" s="165">
        <f>IF(ISBLANK(Survey!$AR139),1,0)</f>
        <v>1</v>
      </c>
      <c r="BQ139" s="16" t="str">
        <f t="shared" si="111"/>
        <v>Pass</v>
      </c>
      <c r="BR139" s="143">
        <f>IF(Survey!$AW139=0, 0,1)</f>
        <v>0</v>
      </c>
      <c r="BS139" s="67">
        <f>IF(AND(Survey!$AS139&gt;=0,Survey!$AS139&lt;=0.2,Survey!$AS139&lt;&gt;""),0,1)</f>
        <v>1</v>
      </c>
      <c r="BT139" s="143">
        <f>IF(ISBLANK(Survey!$AT139),1,0)</f>
        <v>1</v>
      </c>
      <c r="BU139" s="16" t="str">
        <f t="shared" si="112"/>
        <v>Fail</v>
      </c>
      <c r="BV139" s="165">
        <f>Survey!$AU139</f>
        <v>0</v>
      </c>
      <c r="BW139" s="16" t="str">
        <f t="shared" si="113"/>
        <v>Pass</v>
      </c>
      <c r="BX139" s="36">
        <f>Survey!$AV139</f>
        <v>0</v>
      </c>
      <c r="BY139" s="176">
        <f>Survey!$AW139+Survey!$AX139-ABS(Survey!$AY139)+ABS(Survey!$AZ139)-ABS(Survey!$BA139)+ABS(Survey!$BB139)-ABS(Survey!$BC139)-ABS(Survey!$BD139)+Survey!$BE139</f>
        <v>0</v>
      </c>
      <c r="BZ139" s="35">
        <f t="shared" si="114"/>
        <v>0</v>
      </c>
      <c r="CA139" s="17">
        <f t="shared" si="115"/>
        <v>0</v>
      </c>
      <c r="CB139" s="16" t="str">
        <f t="shared" si="116"/>
        <v>Pass</v>
      </c>
      <c r="CC139" s="38" t="b">
        <f>IF(ABS(Survey!$BE139)=0,TRUE,FALSE)</f>
        <v>1</v>
      </c>
      <c r="CD139" s="37" t="b">
        <f>NOT(ISBLANK(Survey!$BF139))</f>
        <v>0</v>
      </c>
      <c r="CE139" t="str">
        <f t="shared" si="117"/>
        <v>Fail</v>
      </c>
      <c r="CF139" s="29">
        <f>Survey!$AV139</f>
        <v>0</v>
      </c>
      <c r="CG139" s="29" cm="1">
        <f t="array" ref="CG139">SUM(SUMIF(Survey!BH139:BO139,{"&gt;0","&lt;0"})*{1,-1})-SUM(SUMIF(Survey!BQ139:BX139,{"&gt;0","&lt;0"})*{1,-1})</f>
        <v>0</v>
      </c>
      <c r="CH139" s="35" t="str">
        <f t="shared" si="118"/>
        <v>No holdings</v>
      </c>
      <c r="CI139">
        <f t="shared" si="119"/>
        <v>0</v>
      </c>
      <c r="CJ139" s="16" t="str">
        <f t="shared" si="120"/>
        <v>Fail</v>
      </c>
      <c r="CK139" s="36">
        <f>Survey!$AV139</f>
        <v>0</v>
      </c>
      <c r="CL139" s="36" cm="1">
        <f t="array" ref="CL139">SUM(SUMIF(Survey!BZ139:CS139,{"&gt;0","&lt;0"})*{1,-1})-SUM(SUMIF(Survey!CU139:DN139,{"&gt;0","&lt;0"})*{1,-1})</f>
        <v>0</v>
      </c>
      <c r="CM139" s="35" t="str">
        <f t="shared" si="121"/>
        <v>No holdings</v>
      </c>
      <c r="CN139" s="17">
        <f t="shared" si="122"/>
        <v>0</v>
      </c>
      <c r="CO139" s="16" t="str">
        <f t="shared" si="123"/>
        <v>Pass</v>
      </c>
      <c r="CP139" s="38" t="b">
        <f>IF(ABS(Survey!$CS139)=0,TRUE,FALSE)</f>
        <v>1</v>
      </c>
      <c r="CQ139" s="37" t="b">
        <f>NOT(ISBLANK(Survey!$CT139))</f>
        <v>0</v>
      </c>
      <c r="CR139" s="16" t="str">
        <f t="shared" si="124"/>
        <v>Pass</v>
      </c>
      <c r="CS139" s="38" t="b">
        <f>IF(ABS(Survey!$DN139)=0,TRUE,FALSE)</f>
        <v>1</v>
      </c>
      <c r="CT139" s="37" t="b">
        <f>NOT(ISBLANK(Survey!$DO139))</f>
        <v>0</v>
      </c>
      <c r="CU139" t="str">
        <f t="shared" si="125"/>
        <v>Pass</v>
      </c>
      <c r="CV139" s="29" cm="1">
        <f t="array" ref="CV139">SUM(SUMIF(Survey!CO139,{"&gt;0","&lt;0"})*{1,-1})+SUM(SUMIF(Survey!DJ139,{"&gt;0","&lt;0"})*{1,-1})</f>
        <v>0</v>
      </c>
      <c r="CW139" s="29">
        <f>SUM(SUMIF(Survey!DQ139:DW139,{"&gt;0","&lt;0"})*{1,-1})+SUM(SUMIF(Survey!DY139:EE139,{"&gt;0","&lt;0"})*{1,-1})</f>
        <v>0</v>
      </c>
      <c r="CX139">
        <f t="shared" si="126"/>
        <v>0</v>
      </c>
      <c r="CY139">
        <f t="shared" si="127"/>
        <v>0</v>
      </c>
      <c r="CZ139" s="16" t="str">
        <f t="shared" si="128"/>
        <v>Pass</v>
      </c>
      <c r="DA139" s="38" t="b">
        <f>IF(ABS(Survey!$DW139)=0,TRUE,FALSE)</f>
        <v>1</v>
      </c>
      <c r="DB139" s="37" t="b">
        <f>NOT(ISBLANK(Survey!DX139))</f>
        <v>0</v>
      </c>
      <c r="DC139" s="16" t="str">
        <f t="shared" si="129"/>
        <v>Pass</v>
      </c>
      <c r="DD139" s="38" t="b">
        <f>IF(ABS(Survey!$EE139)=0,TRUE,FALSE)</f>
        <v>1</v>
      </c>
      <c r="DE139" s="37" t="b">
        <f>NOT(ISBLANK(Survey!$EF139))</f>
        <v>0</v>
      </c>
      <c r="DF139" s="16" t="str">
        <f t="shared" si="130"/>
        <v>Fail</v>
      </c>
      <c r="DG139" s="36">
        <f>SUM(SUMIF(Survey!EL139:EN139,{"&gt;0","&lt;0"})*{1,-1})</f>
        <v>0</v>
      </c>
      <c r="DH139">
        <f t="shared" si="131"/>
        <v>0</v>
      </c>
      <c r="DI139">
        <f t="shared" si="132"/>
        <v>100</v>
      </c>
      <c r="DJ139" s="35" t="b">
        <f>IF(OR(Survey!$M139="ETF",Survey!$M139="ETF, alternative mutual fund",Survey!$M139="Closed-end", Survey!$M139="Split share corp"),TRUE,FALSE)</f>
        <v>0</v>
      </c>
      <c r="DK139" s="16" t="str">
        <f t="shared" si="133"/>
        <v>Fail</v>
      </c>
      <c r="DL139" s="36">
        <f>SUM(SUMIF(Survey!EP139:EV139,{"&gt;0","&lt;0"})*{1,-1})</f>
        <v>0</v>
      </c>
      <c r="DM139">
        <f t="shared" si="134"/>
        <v>0</v>
      </c>
      <c r="DN139" s="17">
        <f t="shared" si="135"/>
        <v>100</v>
      </c>
      <c r="DO139" s="16" t="str">
        <f t="shared" si="136"/>
        <v>Fail</v>
      </c>
      <c r="DP139" s="36">
        <f>SUM(SUMIF(Survey!EX139:FD139,{"&gt;0","&lt;0"})*{1,-1})</f>
        <v>0</v>
      </c>
      <c r="DQ139">
        <f t="shared" si="137"/>
        <v>0</v>
      </c>
      <c r="DR139" s="17">
        <f t="shared" si="138"/>
        <v>100</v>
      </c>
    </row>
    <row r="140" spans="1:122">
      <c r="A140">
        <v>140</v>
      </c>
      <c r="B140" t="str">
        <f t="shared" si="0"/>
        <v>Pass</v>
      </c>
      <c r="C140" t="str">
        <f>IF(COUNTBLANK(Survey!B140:FE140)=$C$2, "Pass", "Fail")</f>
        <v>Pass</v>
      </c>
      <c r="D140" t="str">
        <f t="shared" si="93"/>
        <v>Fail</v>
      </c>
      <c r="E140" t="str">
        <f>IF(OR(ISBLANK(Survey!AJ140),COUNTIF(G140:BB140,"Fail")),"Fail","Pass")</f>
        <v>Fail</v>
      </c>
      <c r="G140" s="16" t="str">
        <f t="shared" si="94"/>
        <v>Fail</v>
      </c>
      <c r="H140" s="177">
        <f>COUNTBLANK(Survey!B140:D140)+COUNTBLANK(Survey!G140)+COUNTBLANK(Survey!I140)+COUNTBLANK(Survey!K140:M140)+COUNTBLANK(Survey!P140)+COUNTBLANK(Survey!S140:U140)+COUNTBLANK(Survey!Y140:AA140)+COUNTBLANK(Survey!AD140:AE140)+COUNTBLANK(Survey!AI140:AI140)</f>
        <v>18</v>
      </c>
      <c r="I140" s="16" t="str">
        <f t="shared" si="95"/>
        <v>Fail</v>
      </c>
      <c r="J140" t="b">
        <f>IF(Survey!E140="No",TRUE,FALSE)</f>
        <v>0</v>
      </c>
      <c r="K140" s="34">
        <f>LEN(Survey!E140)</f>
        <v>0</v>
      </c>
      <c r="L140" s="16" t="str">
        <f t="shared" si="96"/>
        <v>Fail</v>
      </c>
      <c r="M140" t="b">
        <f>IF(Survey!F140="No",TRUE,FALSE)</f>
        <v>0</v>
      </c>
      <c r="N140" s="33">
        <f>LEN(Survey!F140)</f>
        <v>0</v>
      </c>
      <c r="O140" s="16" t="str">
        <f t="shared" si="97"/>
        <v>Pass</v>
      </c>
      <c r="P140" s="34">
        <f>MOD((LEN(Survey!H140)+2),11)</f>
        <v>2</v>
      </c>
      <c r="Q140" s="33" t="str">
        <f>IF(Survey!$L140="Prospectus fund", "Yes", "No")</f>
        <v>No</v>
      </c>
      <c r="R140" s="16" t="str">
        <f t="shared" si="98"/>
        <v>Pass</v>
      </c>
      <c r="S140" s="34">
        <f>MOD((LEN(Survey!J140)+2),11)</f>
        <v>2</v>
      </c>
      <c r="T140" s="35" t="b">
        <f>IF(OR(Survey!$M140="ETF",Survey!$M140="ETF, alternative mutual fund",Survey!$M140="Closed-end", Survey!$M140="Split share corp", Survey!$I140="Yes"),TRUE,FALSE)</f>
        <v>0</v>
      </c>
      <c r="U140" s="16" t="str">
        <f>IFERROR(IF(AND(OR(X140=Y140,Y140 = "Either"),NOT(ISBLANK(Survey!K140))),"Pass","Fail"),"Pass")</f>
        <v>Fail</v>
      </c>
      <c r="V140" s="36" cm="1">
        <f t="array" ref="V140">SUM(SUMIF(Survey!BZ140:CS140,{"&gt;0","&lt;0"})*{1,-1})</f>
        <v>0</v>
      </c>
      <c r="W140" s="38" cm="1">
        <f t="array" ref="W140">SUM(SUMIF(Survey!CC140,{"&gt;0","&lt;0"})*{1,-1})+SUM(SUMIF(Survey!CM140,{"&gt;0","&lt;0"})*{1,-1})</f>
        <v>0</v>
      </c>
      <c r="X140" s="38">
        <f>Survey!K140</f>
        <v>0</v>
      </c>
      <c r="Y140" s="37" t="str">
        <f t="shared" si="99"/>
        <v>Either</v>
      </c>
      <c r="Z140" s="16" t="str">
        <f t="shared" si="100"/>
        <v>Fail</v>
      </c>
      <c r="AA140" s="67" cm="1">
        <f t="array" ref="AA140">SUM(SUMIF(Survey!BZ140:CS140,{"&gt;0","&lt;0"})*{1,-1})+SUM(SUMIF(Survey!CU140:DN140,{"&gt;0","&lt;0"})*{1,-1})</f>
        <v>0</v>
      </c>
      <c r="AB140" s="67">
        <f>IFERROR(AA140/(Survey!$AV140),0)</f>
        <v>0</v>
      </c>
      <c r="AC140" s="128" t="b">
        <f>IF(OR(Survey!$M140="Alternative strategy or hedge",Survey!$M140="Other, illiquid",Survey!$L140="Prospectus fund"),TRUE,FALSE)</f>
        <v>0</v>
      </c>
      <c r="AD140" s="128" t="b">
        <f>NOT(ISBLANK(Survey!$M140))</f>
        <v>0</v>
      </c>
      <c r="AE140" s="16" t="str">
        <f t="shared" si="101"/>
        <v>Pass</v>
      </c>
      <c r="AF140" s="38" t="b">
        <f>NOT(ISNUMBER(SEARCH("Other",Survey!$P140)))</f>
        <v>1</v>
      </c>
      <c r="AG140" s="37" t="b">
        <f>NOT(ISBLANK(Survey!$Q140))</f>
        <v>0</v>
      </c>
      <c r="AH140" s="16" t="str">
        <f t="shared" si="102"/>
        <v>Pass</v>
      </c>
      <c r="AI140" s="143">
        <f>COUNTBLANK(Survey!$W140)</f>
        <v>1</v>
      </c>
      <c r="AJ140" s="67">
        <f>IF(AND(Survey!L140&lt;&gt;"Exempt fund",OR(Survey!$M140="ETF",Survey!$M140="ETF, alternative mutual fund",Survey!$M140="Mutual fund",Survey!$M140="Alternative mutual fund",Survey!$M140="Money market")),1,0)</f>
        <v>0</v>
      </c>
      <c r="AK140" s="16" t="str">
        <f t="shared" si="103"/>
        <v>Pass</v>
      </c>
      <c r="AL140" s="38" t="b">
        <f>NOT(ISNUMBER(SEARCH("Yes",Survey!$AA140)))</f>
        <v>1</v>
      </c>
      <c r="AM140" s="37" t="b">
        <f>IF(COUNTBLANK(Survey!$AB140:$AC140)=0,TRUE, FALSE)</f>
        <v>0</v>
      </c>
      <c r="AN140" s="16" t="str">
        <f t="shared" si="104"/>
        <v>Pass</v>
      </c>
      <c r="AO140" s="38" t="b">
        <f>NOT(ISNUMBER(SEARCH("Yes",Survey!$AD140)))</f>
        <v>1</v>
      </c>
      <c r="AP140" s="37" t="b">
        <f>NOT(ISBLANK(Survey!$AF140))</f>
        <v>0</v>
      </c>
      <c r="AQ140" s="16" t="str">
        <f t="shared" si="105"/>
        <v>Pass</v>
      </c>
      <c r="AR140" s="38" t="b">
        <f>NOT(OR(ISNUMBER(SEARCH("Other",Survey!$AF140)),ISNUMBER(SEARCH("Multiple",Survey!$AF140))))</f>
        <v>1</v>
      </c>
      <c r="AS140" s="37" t="b">
        <f>NOT(ISBLANK(Survey!$AG140))</f>
        <v>0</v>
      </c>
      <c r="AT140" s="16" t="str">
        <f t="shared" si="106"/>
        <v>Fail</v>
      </c>
      <c r="AU140" s="143">
        <f>IF(ABS(Survey!$AV140)&gt;0, 1,0)</f>
        <v>0</v>
      </c>
      <c r="AV140" s="143">
        <f>IF(COUNTBLANK(Survey!$AJ140)=0,1,0)</f>
        <v>0</v>
      </c>
      <c r="AW140" s="16" t="str">
        <f t="shared" si="107"/>
        <v>Pass</v>
      </c>
      <c r="AX140" s="143">
        <f>IF(ISBLANK(Survey!$AJ140),0,1)</f>
        <v>0</v>
      </c>
      <c r="AY140" s="165">
        <f>COUNTBLANK(Survey!$AK140)</f>
        <v>1</v>
      </c>
      <c r="AZ140" s="16" t="str">
        <f t="shared" si="108"/>
        <v>Pass</v>
      </c>
      <c r="BA140" s="143">
        <f>IF(OR(Survey!$AK140="Closed",ISBLANK(Survey!$AK140)),0,1)</f>
        <v>0</v>
      </c>
      <c r="BB140" s="165">
        <f>IF(ISBLANK(Survey!$AL140),1,0)</f>
        <v>1</v>
      </c>
      <c r="BC140" s="147" t="str" cm="1">
        <f t="array" ref="BC140">IF(OR(IF(OR($BE140+$BF140 = 2, $BG140=1), FALSE, TRUE), AND($BD140:$BD140 = 0)),"Pass","Fail")</f>
        <v>Pass</v>
      </c>
      <c r="BD140" s="143">
        <f>COUNTBLANK(Survey!$AM140:$AO140)</f>
        <v>3</v>
      </c>
      <c r="BE140" s="143">
        <f>IF(Survey!$I140="Yes",1,0)</f>
        <v>0</v>
      </c>
      <c r="BF140" s="143">
        <f>IF(OR(Survey!$M140="Mutual fund",Survey!$M140="Alternative mutual fund",Survey!$M140="Money market"),1,0)</f>
        <v>0</v>
      </c>
      <c r="BG140" s="148">
        <f>IF(OR(Survey!$M140="ETF",Survey!$M140="ETF, alternative mutual fund"),1,0)</f>
        <v>0</v>
      </c>
      <c r="BH140" s="16" t="str">
        <f t="shared" si="109"/>
        <v>Pass</v>
      </c>
      <c r="BI140" s="38" t="b">
        <f>OR(ISNUMBER(SEARCH("Yes",Survey!$AO140)),ISBLANK(Survey!$AO140))</f>
        <v>1</v>
      </c>
      <c r="BJ140" s="67" t="b">
        <f>NOT(ISBLANK(Survey!$AP140))</f>
        <v>0</v>
      </c>
      <c r="BK140" s="16" t="str">
        <f t="shared" si="110"/>
        <v>Pass</v>
      </c>
      <c r="BL140" s="143">
        <f>IF(Survey!$AW140=0, 0,1)</f>
        <v>0</v>
      </c>
      <c r="BM140" s="67">
        <f>Survey!$AQ140</f>
        <v>0</v>
      </c>
      <c r="BN140" s="67">
        <f>IFERROR((Survey!$AX140-ABS(Survey!$AY140)-ABS(Survey!$BD140))/Survey!$AW140,0)</f>
        <v>0</v>
      </c>
      <c r="BO140" s="67">
        <f>IF(AND($BM140&gt;$BN140-0.2,$BM140&lt;$BN140+0.2,ISBLANK(Survey!$AQ140)=FALSE),0,1)</f>
        <v>1</v>
      </c>
      <c r="BP140" s="165">
        <f>IF(ISBLANK(Survey!$AR140),1,0)</f>
        <v>1</v>
      </c>
      <c r="BQ140" s="16" t="str">
        <f t="shared" si="111"/>
        <v>Pass</v>
      </c>
      <c r="BR140" s="143">
        <f>IF(Survey!$AW140=0, 0,1)</f>
        <v>0</v>
      </c>
      <c r="BS140" s="67">
        <f>IF(AND(Survey!$AS140&gt;=0,Survey!$AS140&lt;=0.2,Survey!$AS140&lt;&gt;""),0,1)</f>
        <v>1</v>
      </c>
      <c r="BT140" s="143">
        <f>IF(ISBLANK(Survey!$AT140),1,0)</f>
        <v>1</v>
      </c>
      <c r="BU140" s="16" t="str">
        <f t="shared" si="112"/>
        <v>Fail</v>
      </c>
      <c r="BV140" s="165">
        <f>Survey!$AU140</f>
        <v>0</v>
      </c>
      <c r="BW140" s="16" t="str">
        <f t="shared" si="113"/>
        <v>Pass</v>
      </c>
      <c r="BX140" s="36">
        <f>Survey!$AV140</f>
        <v>0</v>
      </c>
      <c r="BY140" s="176">
        <f>Survey!$AW140+Survey!$AX140-ABS(Survey!$AY140)+ABS(Survey!$AZ140)-ABS(Survey!$BA140)+ABS(Survey!$BB140)-ABS(Survey!$BC140)-ABS(Survey!$BD140)+Survey!$BE140</f>
        <v>0</v>
      </c>
      <c r="BZ140" s="35">
        <f t="shared" si="114"/>
        <v>0</v>
      </c>
      <c r="CA140" s="17">
        <f t="shared" si="115"/>
        <v>0</v>
      </c>
      <c r="CB140" s="16" t="str">
        <f t="shared" si="116"/>
        <v>Pass</v>
      </c>
      <c r="CC140" s="38" t="b">
        <f>IF(ABS(Survey!$BE140)=0,TRUE,FALSE)</f>
        <v>1</v>
      </c>
      <c r="CD140" s="37" t="b">
        <f>NOT(ISBLANK(Survey!$BF140))</f>
        <v>0</v>
      </c>
      <c r="CE140" t="str">
        <f t="shared" si="117"/>
        <v>Fail</v>
      </c>
      <c r="CF140" s="29">
        <f>Survey!$AV140</f>
        <v>0</v>
      </c>
      <c r="CG140" s="29" cm="1">
        <f t="array" ref="CG140">SUM(SUMIF(Survey!BH140:BO140,{"&gt;0","&lt;0"})*{1,-1})-SUM(SUMIF(Survey!BQ140:BX140,{"&gt;0","&lt;0"})*{1,-1})</f>
        <v>0</v>
      </c>
      <c r="CH140" s="35" t="str">
        <f t="shared" si="118"/>
        <v>No holdings</v>
      </c>
      <c r="CI140">
        <f t="shared" si="119"/>
        <v>0</v>
      </c>
      <c r="CJ140" s="16" t="str">
        <f t="shared" si="120"/>
        <v>Fail</v>
      </c>
      <c r="CK140" s="36">
        <f>Survey!$AV140</f>
        <v>0</v>
      </c>
      <c r="CL140" s="36" cm="1">
        <f t="array" ref="CL140">SUM(SUMIF(Survey!BZ140:CS140,{"&gt;0","&lt;0"})*{1,-1})-SUM(SUMIF(Survey!CU140:DN140,{"&gt;0","&lt;0"})*{1,-1})</f>
        <v>0</v>
      </c>
      <c r="CM140" s="35" t="str">
        <f t="shared" si="121"/>
        <v>No holdings</v>
      </c>
      <c r="CN140" s="17">
        <f t="shared" si="122"/>
        <v>0</v>
      </c>
      <c r="CO140" s="16" t="str">
        <f t="shared" si="123"/>
        <v>Pass</v>
      </c>
      <c r="CP140" s="38" t="b">
        <f>IF(ABS(Survey!$CS140)=0,TRUE,FALSE)</f>
        <v>1</v>
      </c>
      <c r="CQ140" s="37" t="b">
        <f>NOT(ISBLANK(Survey!$CT140))</f>
        <v>0</v>
      </c>
      <c r="CR140" s="16" t="str">
        <f t="shared" si="124"/>
        <v>Pass</v>
      </c>
      <c r="CS140" s="38" t="b">
        <f>IF(ABS(Survey!$DN140)=0,TRUE,FALSE)</f>
        <v>1</v>
      </c>
      <c r="CT140" s="37" t="b">
        <f>NOT(ISBLANK(Survey!$DO140))</f>
        <v>0</v>
      </c>
      <c r="CU140" t="str">
        <f t="shared" si="125"/>
        <v>Pass</v>
      </c>
      <c r="CV140" s="29" cm="1">
        <f t="array" ref="CV140">SUM(SUMIF(Survey!CO140,{"&gt;0","&lt;0"})*{1,-1})+SUM(SUMIF(Survey!DJ140,{"&gt;0","&lt;0"})*{1,-1})</f>
        <v>0</v>
      </c>
      <c r="CW140" s="29">
        <f>SUM(SUMIF(Survey!DQ140:DW140,{"&gt;0","&lt;0"})*{1,-1})+SUM(SUMIF(Survey!DY140:EE140,{"&gt;0","&lt;0"})*{1,-1})</f>
        <v>0</v>
      </c>
      <c r="CX140">
        <f t="shared" si="126"/>
        <v>0</v>
      </c>
      <c r="CY140">
        <f t="shared" si="127"/>
        <v>0</v>
      </c>
      <c r="CZ140" s="16" t="str">
        <f t="shared" si="128"/>
        <v>Pass</v>
      </c>
      <c r="DA140" s="38" t="b">
        <f>IF(ABS(Survey!$DW140)=0,TRUE,FALSE)</f>
        <v>1</v>
      </c>
      <c r="DB140" s="37" t="b">
        <f>NOT(ISBLANK(Survey!DX140))</f>
        <v>0</v>
      </c>
      <c r="DC140" s="16" t="str">
        <f t="shared" si="129"/>
        <v>Pass</v>
      </c>
      <c r="DD140" s="38" t="b">
        <f>IF(ABS(Survey!$EE140)=0,TRUE,FALSE)</f>
        <v>1</v>
      </c>
      <c r="DE140" s="37" t="b">
        <f>NOT(ISBLANK(Survey!$EF140))</f>
        <v>0</v>
      </c>
      <c r="DF140" s="16" t="str">
        <f t="shared" si="130"/>
        <v>Fail</v>
      </c>
      <c r="DG140" s="36">
        <f>SUM(SUMIF(Survey!EL140:EN140,{"&gt;0","&lt;0"})*{1,-1})</f>
        <v>0</v>
      </c>
      <c r="DH140">
        <f t="shared" si="131"/>
        <v>0</v>
      </c>
      <c r="DI140">
        <f t="shared" si="132"/>
        <v>100</v>
      </c>
      <c r="DJ140" s="35" t="b">
        <f>IF(OR(Survey!$M140="ETF",Survey!$M140="ETF, alternative mutual fund",Survey!$M140="Closed-end", Survey!$M140="Split share corp"),TRUE,FALSE)</f>
        <v>0</v>
      </c>
      <c r="DK140" s="16" t="str">
        <f t="shared" si="133"/>
        <v>Fail</v>
      </c>
      <c r="DL140" s="36">
        <f>SUM(SUMIF(Survey!EP140:EV140,{"&gt;0","&lt;0"})*{1,-1})</f>
        <v>0</v>
      </c>
      <c r="DM140">
        <f t="shared" si="134"/>
        <v>0</v>
      </c>
      <c r="DN140" s="17">
        <f t="shared" si="135"/>
        <v>100</v>
      </c>
      <c r="DO140" s="16" t="str">
        <f t="shared" si="136"/>
        <v>Fail</v>
      </c>
      <c r="DP140" s="36">
        <f>SUM(SUMIF(Survey!EX140:FD140,{"&gt;0","&lt;0"})*{1,-1})</f>
        <v>0</v>
      </c>
      <c r="DQ140">
        <f t="shared" si="137"/>
        <v>0</v>
      </c>
      <c r="DR140" s="17">
        <f t="shared" si="138"/>
        <v>100</v>
      </c>
    </row>
    <row r="141" spans="1:122">
      <c r="A141">
        <v>141</v>
      </c>
      <c r="B141" t="str">
        <f t="shared" si="0"/>
        <v>Pass</v>
      </c>
      <c r="C141" t="str">
        <f>IF(COUNTBLANK(Survey!B141:FE141)=$C$2, "Pass", "Fail")</f>
        <v>Pass</v>
      </c>
      <c r="D141" t="str">
        <f t="shared" si="93"/>
        <v>Fail</v>
      </c>
      <c r="E141" t="str">
        <f>IF(OR(ISBLANK(Survey!AJ141),COUNTIF(G141:BB141,"Fail")),"Fail","Pass")</f>
        <v>Fail</v>
      </c>
      <c r="G141" s="16" t="str">
        <f t="shared" si="94"/>
        <v>Fail</v>
      </c>
      <c r="H141" s="177">
        <f>COUNTBLANK(Survey!B141:D141)+COUNTBLANK(Survey!G141)+COUNTBLANK(Survey!I141)+COUNTBLANK(Survey!K141:M141)+COUNTBLANK(Survey!P141)+COUNTBLANK(Survey!S141:U141)+COUNTBLANK(Survey!Y141:AA141)+COUNTBLANK(Survey!AD141:AE141)+COUNTBLANK(Survey!AI141:AI141)</f>
        <v>18</v>
      </c>
      <c r="I141" s="16" t="str">
        <f t="shared" si="95"/>
        <v>Fail</v>
      </c>
      <c r="J141" t="b">
        <f>IF(Survey!E141="No",TRUE,FALSE)</f>
        <v>0</v>
      </c>
      <c r="K141" s="34">
        <f>LEN(Survey!E141)</f>
        <v>0</v>
      </c>
      <c r="L141" s="16" t="str">
        <f t="shared" si="96"/>
        <v>Fail</v>
      </c>
      <c r="M141" t="b">
        <f>IF(Survey!F141="No",TRUE,FALSE)</f>
        <v>0</v>
      </c>
      <c r="N141" s="33">
        <f>LEN(Survey!F141)</f>
        <v>0</v>
      </c>
      <c r="O141" s="16" t="str">
        <f t="shared" si="97"/>
        <v>Pass</v>
      </c>
      <c r="P141" s="34">
        <f>MOD((LEN(Survey!H141)+2),11)</f>
        <v>2</v>
      </c>
      <c r="Q141" s="33" t="str">
        <f>IF(Survey!$L141="Prospectus fund", "Yes", "No")</f>
        <v>No</v>
      </c>
      <c r="R141" s="16" t="str">
        <f t="shared" si="98"/>
        <v>Pass</v>
      </c>
      <c r="S141" s="34">
        <f>MOD((LEN(Survey!J141)+2),11)</f>
        <v>2</v>
      </c>
      <c r="T141" s="35" t="b">
        <f>IF(OR(Survey!$M141="ETF",Survey!$M141="ETF, alternative mutual fund",Survey!$M141="Closed-end", Survey!$M141="Split share corp", Survey!$I141="Yes"),TRUE,FALSE)</f>
        <v>0</v>
      </c>
      <c r="U141" s="16" t="str">
        <f>IFERROR(IF(AND(OR(X141=Y141,Y141 = "Either"),NOT(ISBLANK(Survey!K141))),"Pass","Fail"),"Pass")</f>
        <v>Fail</v>
      </c>
      <c r="V141" s="36" cm="1">
        <f t="array" ref="V141">SUM(SUMIF(Survey!BZ141:CS141,{"&gt;0","&lt;0"})*{1,-1})</f>
        <v>0</v>
      </c>
      <c r="W141" s="38" cm="1">
        <f t="array" ref="W141">SUM(SUMIF(Survey!CC141,{"&gt;0","&lt;0"})*{1,-1})+SUM(SUMIF(Survey!CM141,{"&gt;0","&lt;0"})*{1,-1})</f>
        <v>0</v>
      </c>
      <c r="X141" s="38">
        <f>Survey!K141</f>
        <v>0</v>
      </c>
      <c r="Y141" s="37" t="str">
        <f t="shared" si="99"/>
        <v>Either</v>
      </c>
      <c r="Z141" s="16" t="str">
        <f t="shared" si="100"/>
        <v>Fail</v>
      </c>
      <c r="AA141" s="67" cm="1">
        <f t="array" ref="AA141">SUM(SUMIF(Survey!BZ141:CS141,{"&gt;0","&lt;0"})*{1,-1})+SUM(SUMIF(Survey!CU141:DN141,{"&gt;0","&lt;0"})*{1,-1})</f>
        <v>0</v>
      </c>
      <c r="AB141" s="67">
        <f>IFERROR(AA141/(Survey!$AV141),0)</f>
        <v>0</v>
      </c>
      <c r="AC141" s="128" t="b">
        <f>IF(OR(Survey!$M141="Alternative strategy or hedge",Survey!$M141="Other, illiquid",Survey!$L141="Prospectus fund"),TRUE,FALSE)</f>
        <v>0</v>
      </c>
      <c r="AD141" s="128" t="b">
        <f>NOT(ISBLANK(Survey!$M141))</f>
        <v>0</v>
      </c>
      <c r="AE141" s="16" t="str">
        <f t="shared" si="101"/>
        <v>Pass</v>
      </c>
      <c r="AF141" s="38" t="b">
        <f>NOT(ISNUMBER(SEARCH("Other",Survey!$P141)))</f>
        <v>1</v>
      </c>
      <c r="AG141" s="37" t="b">
        <f>NOT(ISBLANK(Survey!$Q141))</f>
        <v>0</v>
      </c>
      <c r="AH141" s="16" t="str">
        <f t="shared" si="102"/>
        <v>Pass</v>
      </c>
      <c r="AI141" s="143">
        <f>COUNTBLANK(Survey!$W141)</f>
        <v>1</v>
      </c>
      <c r="AJ141" s="67">
        <f>IF(AND(Survey!L141&lt;&gt;"Exempt fund",OR(Survey!$M141="ETF",Survey!$M141="ETF, alternative mutual fund",Survey!$M141="Mutual fund",Survey!$M141="Alternative mutual fund",Survey!$M141="Money market")),1,0)</f>
        <v>0</v>
      </c>
      <c r="AK141" s="16" t="str">
        <f t="shared" si="103"/>
        <v>Pass</v>
      </c>
      <c r="AL141" s="38" t="b">
        <f>NOT(ISNUMBER(SEARCH("Yes",Survey!$AA141)))</f>
        <v>1</v>
      </c>
      <c r="AM141" s="37" t="b">
        <f>IF(COUNTBLANK(Survey!$AB141:$AC141)=0,TRUE, FALSE)</f>
        <v>0</v>
      </c>
      <c r="AN141" s="16" t="str">
        <f t="shared" si="104"/>
        <v>Pass</v>
      </c>
      <c r="AO141" s="38" t="b">
        <f>NOT(ISNUMBER(SEARCH("Yes",Survey!$AD141)))</f>
        <v>1</v>
      </c>
      <c r="AP141" s="37" t="b">
        <f>NOT(ISBLANK(Survey!$AF141))</f>
        <v>0</v>
      </c>
      <c r="AQ141" s="16" t="str">
        <f t="shared" si="105"/>
        <v>Pass</v>
      </c>
      <c r="AR141" s="38" t="b">
        <f>NOT(OR(ISNUMBER(SEARCH("Other",Survey!$AF141)),ISNUMBER(SEARCH("Multiple",Survey!$AF141))))</f>
        <v>1</v>
      </c>
      <c r="AS141" s="37" t="b">
        <f>NOT(ISBLANK(Survey!$AG141))</f>
        <v>0</v>
      </c>
      <c r="AT141" s="16" t="str">
        <f t="shared" si="106"/>
        <v>Fail</v>
      </c>
      <c r="AU141" s="143">
        <f>IF(ABS(Survey!$AV141)&gt;0, 1,0)</f>
        <v>0</v>
      </c>
      <c r="AV141" s="143">
        <f>IF(COUNTBLANK(Survey!$AJ141)=0,1,0)</f>
        <v>0</v>
      </c>
      <c r="AW141" s="16" t="str">
        <f t="shared" si="107"/>
        <v>Pass</v>
      </c>
      <c r="AX141" s="143">
        <f>IF(ISBLANK(Survey!$AJ141),0,1)</f>
        <v>0</v>
      </c>
      <c r="AY141" s="165">
        <f>COUNTBLANK(Survey!$AK141)</f>
        <v>1</v>
      </c>
      <c r="AZ141" s="16" t="str">
        <f t="shared" si="108"/>
        <v>Pass</v>
      </c>
      <c r="BA141" s="143">
        <f>IF(OR(Survey!$AK141="Closed",ISBLANK(Survey!$AK141)),0,1)</f>
        <v>0</v>
      </c>
      <c r="BB141" s="165">
        <f>IF(ISBLANK(Survey!$AL141),1,0)</f>
        <v>1</v>
      </c>
      <c r="BC141" s="147" t="str" cm="1">
        <f t="array" ref="BC141">IF(OR(IF(OR($BE141+$BF141 = 2, $BG141=1), FALSE, TRUE), AND($BD141:$BD141 = 0)),"Pass","Fail")</f>
        <v>Pass</v>
      </c>
      <c r="BD141" s="143">
        <f>COUNTBLANK(Survey!$AM141:$AO141)</f>
        <v>3</v>
      </c>
      <c r="BE141" s="143">
        <f>IF(Survey!$I141="Yes",1,0)</f>
        <v>0</v>
      </c>
      <c r="BF141" s="143">
        <f>IF(OR(Survey!$M141="Mutual fund",Survey!$M141="Alternative mutual fund",Survey!$M141="Money market"),1,0)</f>
        <v>0</v>
      </c>
      <c r="BG141" s="148">
        <f>IF(OR(Survey!$M141="ETF",Survey!$M141="ETF, alternative mutual fund"),1,0)</f>
        <v>0</v>
      </c>
      <c r="BH141" s="16" t="str">
        <f t="shared" si="109"/>
        <v>Pass</v>
      </c>
      <c r="BI141" s="38" t="b">
        <f>OR(ISNUMBER(SEARCH("Yes",Survey!$AO141)),ISBLANK(Survey!$AO141))</f>
        <v>1</v>
      </c>
      <c r="BJ141" s="67" t="b">
        <f>NOT(ISBLANK(Survey!$AP141))</f>
        <v>0</v>
      </c>
      <c r="BK141" s="16" t="str">
        <f t="shared" si="110"/>
        <v>Pass</v>
      </c>
      <c r="BL141" s="143">
        <f>IF(Survey!$AW141=0, 0,1)</f>
        <v>0</v>
      </c>
      <c r="BM141" s="67">
        <f>Survey!$AQ141</f>
        <v>0</v>
      </c>
      <c r="BN141" s="67">
        <f>IFERROR((Survey!$AX141-ABS(Survey!$AY141)-ABS(Survey!$BD141))/Survey!$AW141,0)</f>
        <v>0</v>
      </c>
      <c r="BO141" s="67">
        <f>IF(AND($BM141&gt;$BN141-0.2,$BM141&lt;$BN141+0.2,ISBLANK(Survey!$AQ141)=FALSE),0,1)</f>
        <v>1</v>
      </c>
      <c r="BP141" s="165">
        <f>IF(ISBLANK(Survey!$AR141),1,0)</f>
        <v>1</v>
      </c>
      <c r="BQ141" s="16" t="str">
        <f t="shared" si="111"/>
        <v>Pass</v>
      </c>
      <c r="BR141" s="143">
        <f>IF(Survey!$AW141=0, 0,1)</f>
        <v>0</v>
      </c>
      <c r="BS141" s="67">
        <f>IF(AND(Survey!$AS141&gt;=0,Survey!$AS141&lt;=0.2,Survey!$AS141&lt;&gt;""),0,1)</f>
        <v>1</v>
      </c>
      <c r="BT141" s="143">
        <f>IF(ISBLANK(Survey!$AT141),1,0)</f>
        <v>1</v>
      </c>
      <c r="BU141" s="16" t="str">
        <f t="shared" si="112"/>
        <v>Fail</v>
      </c>
      <c r="BV141" s="165">
        <f>Survey!$AU141</f>
        <v>0</v>
      </c>
      <c r="BW141" s="16" t="str">
        <f t="shared" si="113"/>
        <v>Pass</v>
      </c>
      <c r="BX141" s="36">
        <f>Survey!$AV141</f>
        <v>0</v>
      </c>
      <c r="BY141" s="176">
        <f>Survey!$AW141+Survey!$AX141-ABS(Survey!$AY141)+ABS(Survey!$AZ141)-ABS(Survey!$BA141)+ABS(Survey!$BB141)-ABS(Survey!$BC141)-ABS(Survey!$BD141)+Survey!$BE141</f>
        <v>0</v>
      </c>
      <c r="BZ141" s="35">
        <f t="shared" si="114"/>
        <v>0</v>
      </c>
      <c r="CA141" s="17">
        <f t="shared" si="115"/>
        <v>0</v>
      </c>
      <c r="CB141" s="16" t="str">
        <f t="shared" si="116"/>
        <v>Pass</v>
      </c>
      <c r="CC141" s="38" t="b">
        <f>IF(ABS(Survey!$BE141)=0,TRUE,FALSE)</f>
        <v>1</v>
      </c>
      <c r="CD141" s="37" t="b">
        <f>NOT(ISBLANK(Survey!$BF141))</f>
        <v>0</v>
      </c>
      <c r="CE141" t="str">
        <f t="shared" si="117"/>
        <v>Fail</v>
      </c>
      <c r="CF141" s="29">
        <f>Survey!$AV141</f>
        <v>0</v>
      </c>
      <c r="CG141" s="29" cm="1">
        <f t="array" ref="CG141">SUM(SUMIF(Survey!BH141:BO141,{"&gt;0","&lt;0"})*{1,-1})-SUM(SUMIF(Survey!BQ141:BX141,{"&gt;0","&lt;0"})*{1,-1})</f>
        <v>0</v>
      </c>
      <c r="CH141" s="35" t="str">
        <f t="shared" si="118"/>
        <v>No holdings</v>
      </c>
      <c r="CI141">
        <f t="shared" si="119"/>
        <v>0</v>
      </c>
      <c r="CJ141" s="16" t="str">
        <f t="shared" si="120"/>
        <v>Fail</v>
      </c>
      <c r="CK141" s="36">
        <f>Survey!$AV141</f>
        <v>0</v>
      </c>
      <c r="CL141" s="36" cm="1">
        <f t="array" ref="CL141">SUM(SUMIF(Survey!BZ141:CS141,{"&gt;0","&lt;0"})*{1,-1})-SUM(SUMIF(Survey!CU141:DN141,{"&gt;0","&lt;0"})*{1,-1})</f>
        <v>0</v>
      </c>
      <c r="CM141" s="35" t="str">
        <f t="shared" si="121"/>
        <v>No holdings</v>
      </c>
      <c r="CN141" s="17">
        <f t="shared" si="122"/>
        <v>0</v>
      </c>
      <c r="CO141" s="16" t="str">
        <f t="shared" si="123"/>
        <v>Pass</v>
      </c>
      <c r="CP141" s="38" t="b">
        <f>IF(ABS(Survey!$CS141)=0,TRUE,FALSE)</f>
        <v>1</v>
      </c>
      <c r="CQ141" s="37" t="b">
        <f>NOT(ISBLANK(Survey!$CT141))</f>
        <v>0</v>
      </c>
      <c r="CR141" s="16" t="str">
        <f t="shared" si="124"/>
        <v>Pass</v>
      </c>
      <c r="CS141" s="38" t="b">
        <f>IF(ABS(Survey!$DN141)=0,TRUE,FALSE)</f>
        <v>1</v>
      </c>
      <c r="CT141" s="37" t="b">
        <f>NOT(ISBLANK(Survey!$DO141))</f>
        <v>0</v>
      </c>
      <c r="CU141" t="str">
        <f t="shared" si="125"/>
        <v>Pass</v>
      </c>
      <c r="CV141" s="29" cm="1">
        <f t="array" ref="CV141">SUM(SUMIF(Survey!CO141,{"&gt;0","&lt;0"})*{1,-1})+SUM(SUMIF(Survey!DJ141,{"&gt;0","&lt;0"})*{1,-1})</f>
        <v>0</v>
      </c>
      <c r="CW141" s="29">
        <f>SUM(SUMIF(Survey!DQ141:DW141,{"&gt;0","&lt;0"})*{1,-1})+SUM(SUMIF(Survey!DY141:EE141,{"&gt;0","&lt;0"})*{1,-1})</f>
        <v>0</v>
      </c>
      <c r="CX141">
        <f t="shared" si="126"/>
        <v>0</v>
      </c>
      <c r="CY141">
        <f t="shared" si="127"/>
        <v>0</v>
      </c>
      <c r="CZ141" s="16" t="str">
        <f t="shared" si="128"/>
        <v>Pass</v>
      </c>
      <c r="DA141" s="38" t="b">
        <f>IF(ABS(Survey!$DW141)=0,TRUE,FALSE)</f>
        <v>1</v>
      </c>
      <c r="DB141" s="37" t="b">
        <f>NOT(ISBLANK(Survey!DX141))</f>
        <v>0</v>
      </c>
      <c r="DC141" s="16" t="str">
        <f t="shared" si="129"/>
        <v>Pass</v>
      </c>
      <c r="DD141" s="38" t="b">
        <f>IF(ABS(Survey!$EE141)=0,TRUE,FALSE)</f>
        <v>1</v>
      </c>
      <c r="DE141" s="37" t="b">
        <f>NOT(ISBLANK(Survey!$EF141))</f>
        <v>0</v>
      </c>
      <c r="DF141" s="16" t="str">
        <f t="shared" si="130"/>
        <v>Fail</v>
      </c>
      <c r="DG141" s="36">
        <f>SUM(SUMIF(Survey!EL141:EN141,{"&gt;0","&lt;0"})*{1,-1})</f>
        <v>0</v>
      </c>
      <c r="DH141">
        <f t="shared" si="131"/>
        <v>0</v>
      </c>
      <c r="DI141">
        <f t="shared" si="132"/>
        <v>100</v>
      </c>
      <c r="DJ141" s="35" t="b">
        <f>IF(OR(Survey!$M141="ETF",Survey!$M141="ETF, alternative mutual fund",Survey!$M141="Closed-end", Survey!$M141="Split share corp"),TRUE,FALSE)</f>
        <v>0</v>
      </c>
      <c r="DK141" s="16" t="str">
        <f t="shared" si="133"/>
        <v>Fail</v>
      </c>
      <c r="DL141" s="36">
        <f>SUM(SUMIF(Survey!EP141:EV141,{"&gt;0","&lt;0"})*{1,-1})</f>
        <v>0</v>
      </c>
      <c r="DM141">
        <f t="shared" si="134"/>
        <v>0</v>
      </c>
      <c r="DN141" s="17">
        <f t="shared" si="135"/>
        <v>100</v>
      </c>
      <c r="DO141" s="16" t="str">
        <f t="shared" si="136"/>
        <v>Fail</v>
      </c>
      <c r="DP141" s="36">
        <f>SUM(SUMIF(Survey!EX141:FD141,{"&gt;0","&lt;0"})*{1,-1})</f>
        <v>0</v>
      </c>
      <c r="DQ141">
        <f t="shared" si="137"/>
        <v>0</v>
      </c>
      <c r="DR141" s="17">
        <f t="shared" si="138"/>
        <v>100</v>
      </c>
    </row>
    <row r="142" spans="1:122">
      <c r="A142">
        <v>142</v>
      </c>
      <c r="B142" t="str">
        <f t="shared" si="0"/>
        <v>Pass</v>
      </c>
      <c r="C142" t="str">
        <f>IF(COUNTBLANK(Survey!B142:FE142)=$C$2, "Pass", "Fail")</f>
        <v>Pass</v>
      </c>
      <c r="D142" t="str">
        <f t="shared" si="93"/>
        <v>Fail</v>
      </c>
      <c r="E142" t="str">
        <f>IF(OR(ISBLANK(Survey!AJ142),COUNTIF(G142:BB142,"Fail")),"Fail","Pass")</f>
        <v>Fail</v>
      </c>
      <c r="G142" s="16" t="str">
        <f t="shared" si="94"/>
        <v>Fail</v>
      </c>
      <c r="H142" s="177">
        <f>COUNTBLANK(Survey!B142:D142)+COUNTBLANK(Survey!G142)+COUNTBLANK(Survey!I142)+COUNTBLANK(Survey!K142:M142)+COUNTBLANK(Survey!P142)+COUNTBLANK(Survey!S142:U142)+COUNTBLANK(Survey!Y142:AA142)+COUNTBLANK(Survey!AD142:AE142)+COUNTBLANK(Survey!AI142:AI142)</f>
        <v>18</v>
      </c>
      <c r="I142" s="16" t="str">
        <f t="shared" si="95"/>
        <v>Fail</v>
      </c>
      <c r="J142" t="b">
        <f>IF(Survey!E142="No",TRUE,FALSE)</f>
        <v>0</v>
      </c>
      <c r="K142" s="34">
        <f>LEN(Survey!E142)</f>
        <v>0</v>
      </c>
      <c r="L142" s="16" t="str">
        <f t="shared" si="96"/>
        <v>Fail</v>
      </c>
      <c r="M142" t="b">
        <f>IF(Survey!F142="No",TRUE,FALSE)</f>
        <v>0</v>
      </c>
      <c r="N142" s="33">
        <f>LEN(Survey!F142)</f>
        <v>0</v>
      </c>
      <c r="O142" s="16" t="str">
        <f t="shared" si="97"/>
        <v>Pass</v>
      </c>
      <c r="P142" s="34">
        <f>MOD((LEN(Survey!H142)+2),11)</f>
        <v>2</v>
      </c>
      <c r="Q142" s="33" t="str">
        <f>IF(Survey!$L142="Prospectus fund", "Yes", "No")</f>
        <v>No</v>
      </c>
      <c r="R142" s="16" t="str">
        <f t="shared" si="98"/>
        <v>Pass</v>
      </c>
      <c r="S142" s="34">
        <f>MOD((LEN(Survey!J142)+2),11)</f>
        <v>2</v>
      </c>
      <c r="T142" s="35" t="b">
        <f>IF(OR(Survey!$M142="ETF",Survey!$M142="ETF, alternative mutual fund",Survey!$M142="Closed-end", Survey!$M142="Split share corp", Survey!$I142="Yes"),TRUE,FALSE)</f>
        <v>0</v>
      </c>
      <c r="U142" s="16" t="str">
        <f>IFERROR(IF(AND(OR(X142=Y142,Y142 = "Either"),NOT(ISBLANK(Survey!K142))),"Pass","Fail"),"Pass")</f>
        <v>Fail</v>
      </c>
      <c r="V142" s="36" cm="1">
        <f t="array" ref="V142">SUM(SUMIF(Survey!BZ142:CS142,{"&gt;0","&lt;0"})*{1,-1})</f>
        <v>0</v>
      </c>
      <c r="W142" s="38" cm="1">
        <f t="array" ref="W142">SUM(SUMIF(Survey!CC142,{"&gt;0","&lt;0"})*{1,-1})+SUM(SUMIF(Survey!CM142,{"&gt;0","&lt;0"})*{1,-1})</f>
        <v>0</v>
      </c>
      <c r="X142" s="38">
        <f>Survey!K142</f>
        <v>0</v>
      </c>
      <c r="Y142" s="37" t="str">
        <f t="shared" si="99"/>
        <v>Either</v>
      </c>
      <c r="Z142" s="16" t="str">
        <f t="shared" si="100"/>
        <v>Fail</v>
      </c>
      <c r="AA142" s="67" cm="1">
        <f t="array" ref="AA142">SUM(SUMIF(Survey!BZ142:CS142,{"&gt;0","&lt;0"})*{1,-1})+SUM(SUMIF(Survey!CU142:DN142,{"&gt;0","&lt;0"})*{1,-1})</f>
        <v>0</v>
      </c>
      <c r="AB142" s="67">
        <f>IFERROR(AA142/(Survey!$AV142),0)</f>
        <v>0</v>
      </c>
      <c r="AC142" s="128" t="b">
        <f>IF(OR(Survey!$M142="Alternative strategy or hedge",Survey!$M142="Other, illiquid",Survey!$L142="Prospectus fund"),TRUE,FALSE)</f>
        <v>0</v>
      </c>
      <c r="AD142" s="128" t="b">
        <f>NOT(ISBLANK(Survey!$M142))</f>
        <v>0</v>
      </c>
      <c r="AE142" s="16" t="str">
        <f t="shared" si="101"/>
        <v>Pass</v>
      </c>
      <c r="AF142" s="38" t="b">
        <f>NOT(ISNUMBER(SEARCH("Other",Survey!$P142)))</f>
        <v>1</v>
      </c>
      <c r="AG142" s="37" t="b">
        <f>NOT(ISBLANK(Survey!$Q142))</f>
        <v>0</v>
      </c>
      <c r="AH142" s="16" t="str">
        <f t="shared" si="102"/>
        <v>Pass</v>
      </c>
      <c r="AI142" s="143">
        <f>COUNTBLANK(Survey!$W142)</f>
        <v>1</v>
      </c>
      <c r="AJ142" s="67">
        <f>IF(AND(Survey!L142&lt;&gt;"Exempt fund",OR(Survey!$M142="ETF",Survey!$M142="ETF, alternative mutual fund",Survey!$M142="Mutual fund",Survey!$M142="Alternative mutual fund",Survey!$M142="Money market")),1,0)</f>
        <v>0</v>
      </c>
      <c r="AK142" s="16" t="str">
        <f t="shared" si="103"/>
        <v>Pass</v>
      </c>
      <c r="AL142" s="38" t="b">
        <f>NOT(ISNUMBER(SEARCH("Yes",Survey!$AA142)))</f>
        <v>1</v>
      </c>
      <c r="AM142" s="37" t="b">
        <f>IF(COUNTBLANK(Survey!$AB142:$AC142)=0,TRUE, FALSE)</f>
        <v>0</v>
      </c>
      <c r="AN142" s="16" t="str">
        <f t="shared" si="104"/>
        <v>Pass</v>
      </c>
      <c r="AO142" s="38" t="b">
        <f>NOT(ISNUMBER(SEARCH("Yes",Survey!$AD142)))</f>
        <v>1</v>
      </c>
      <c r="AP142" s="37" t="b">
        <f>NOT(ISBLANK(Survey!$AF142))</f>
        <v>0</v>
      </c>
      <c r="AQ142" s="16" t="str">
        <f t="shared" si="105"/>
        <v>Pass</v>
      </c>
      <c r="AR142" s="38" t="b">
        <f>NOT(OR(ISNUMBER(SEARCH("Other",Survey!$AF142)),ISNUMBER(SEARCH("Multiple",Survey!$AF142))))</f>
        <v>1</v>
      </c>
      <c r="AS142" s="37" t="b">
        <f>NOT(ISBLANK(Survey!$AG142))</f>
        <v>0</v>
      </c>
      <c r="AT142" s="16" t="str">
        <f t="shared" si="106"/>
        <v>Fail</v>
      </c>
      <c r="AU142" s="143">
        <f>IF(ABS(Survey!$AV142)&gt;0, 1,0)</f>
        <v>0</v>
      </c>
      <c r="AV142" s="143">
        <f>IF(COUNTBLANK(Survey!$AJ142)=0,1,0)</f>
        <v>0</v>
      </c>
      <c r="AW142" s="16" t="str">
        <f t="shared" si="107"/>
        <v>Pass</v>
      </c>
      <c r="AX142" s="143">
        <f>IF(ISBLANK(Survey!$AJ142),0,1)</f>
        <v>0</v>
      </c>
      <c r="AY142" s="165">
        <f>COUNTBLANK(Survey!$AK142)</f>
        <v>1</v>
      </c>
      <c r="AZ142" s="16" t="str">
        <f t="shared" si="108"/>
        <v>Pass</v>
      </c>
      <c r="BA142" s="143">
        <f>IF(OR(Survey!$AK142="Closed",ISBLANK(Survey!$AK142)),0,1)</f>
        <v>0</v>
      </c>
      <c r="BB142" s="165">
        <f>IF(ISBLANK(Survey!$AL142),1,0)</f>
        <v>1</v>
      </c>
      <c r="BC142" s="147" t="str" cm="1">
        <f t="array" ref="BC142">IF(OR(IF(OR($BE142+$BF142 = 2, $BG142=1), FALSE, TRUE), AND($BD142:$BD142 = 0)),"Pass","Fail")</f>
        <v>Pass</v>
      </c>
      <c r="BD142" s="143">
        <f>COUNTBLANK(Survey!$AM142:$AO142)</f>
        <v>3</v>
      </c>
      <c r="BE142" s="143">
        <f>IF(Survey!$I142="Yes",1,0)</f>
        <v>0</v>
      </c>
      <c r="BF142" s="143">
        <f>IF(OR(Survey!$M142="Mutual fund",Survey!$M142="Alternative mutual fund",Survey!$M142="Money market"),1,0)</f>
        <v>0</v>
      </c>
      <c r="BG142" s="148">
        <f>IF(OR(Survey!$M142="ETF",Survey!$M142="ETF, alternative mutual fund"),1,0)</f>
        <v>0</v>
      </c>
      <c r="BH142" s="16" t="str">
        <f t="shared" si="109"/>
        <v>Pass</v>
      </c>
      <c r="BI142" s="38" t="b">
        <f>OR(ISNUMBER(SEARCH("Yes",Survey!$AO142)),ISBLANK(Survey!$AO142))</f>
        <v>1</v>
      </c>
      <c r="BJ142" s="67" t="b">
        <f>NOT(ISBLANK(Survey!$AP142))</f>
        <v>0</v>
      </c>
      <c r="BK142" s="16" t="str">
        <f t="shared" si="110"/>
        <v>Pass</v>
      </c>
      <c r="BL142" s="143">
        <f>IF(Survey!$AW142=0, 0,1)</f>
        <v>0</v>
      </c>
      <c r="BM142" s="67">
        <f>Survey!$AQ142</f>
        <v>0</v>
      </c>
      <c r="BN142" s="67">
        <f>IFERROR((Survey!$AX142-ABS(Survey!$AY142)-ABS(Survey!$BD142))/Survey!$AW142,0)</f>
        <v>0</v>
      </c>
      <c r="BO142" s="67">
        <f>IF(AND($BM142&gt;$BN142-0.2,$BM142&lt;$BN142+0.2,ISBLANK(Survey!$AQ142)=FALSE),0,1)</f>
        <v>1</v>
      </c>
      <c r="BP142" s="165">
        <f>IF(ISBLANK(Survey!$AR142),1,0)</f>
        <v>1</v>
      </c>
      <c r="BQ142" s="16" t="str">
        <f t="shared" si="111"/>
        <v>Pass</v>
      </c>
      <c r="BR142" s="143">
        <f>IF(Survey!$AW142=0, 0,1)</f>
        <v>0</v>
      </c>
      <c r="BS142" s="67">
        <f>IF(AND(Survey!$AS142&gt;=0,Survey!$AS142&lt;=0.2,Survey!$AS142&lt;&gt;""),0,1)</f>
        <v>1</v>
      </c>
      <c r="BT142" s="143">
        <f>IF(ISBLANK(Survey!$AT142),1,0)</f>
        <v>1</v>
      </c>
      <c r="BU142" s="16" t="str">
        <f t="shared" si="112"/>
        <v>Fail</v>
      </c>
      <c r="BV142" s="165">
        <f>Survey!$AU142</f>
        <v>0</v>
      </c>
      <c r="BW142" s="16" t="str">
        <f t="shared" si="113"/>
        <v>Pass</v>
      </c>
      <c r="BX142" s="36">
        <f>Survey!$AV142</f>
        <v>0</v>
      </c>
      <c r="BY142" s="176">
        <f>Survey!$AW142+Survey!$AX142-ABS(Survey!$AY142)+ABS(Survey!$AZ142)-ABS(Survey!$BA142)+ABS(Survey!$BB142)-ABS(Survey!$BC142)-ABS(Survey!$BD142)+Survey!$BE142</f>
        <v>0</v>
      </c>
      <c r="BZ142" s="35">
        <f t="shared" si="114"/>
        <v>0</v>
      </c>
      <c r="CA142" s="17">
        <f t="shared" si="115"/>
        <v>0</v>
      </c>
      <c r="CB142" s="16" t="str">
        <f t="shared" si="116"/>
        <v>Pass</v>
      </c>
      <c r="CC142" s="38" t="b">
        <f>IF(ABS(Survey!$BE142)=0,TRUE,FALSE)</f>
        <v>1</v>
      </c>
      <c r="CD142" s="37" t="b">
        <f>NOT(ISBLANK(Survey!$BF142))</f>
        <v>0</v>
      </c>
      <c r="CE142" t="str">
        <f t="shared" si="117"/>
        <v>Fail</v>
      </c>
      <c r="CF142" s="29">
        <f>Survey!$AV142</f>
        <v>0</v>
      </c>
      <c r="CG142" s="29" cm="1">
        <f t="array" ref="CG142">SUM(SUMIF(Survey!BH142:BO142,{"&gt;0","&lt;0"})*{1,-1})-SUM(SUMIF(Survey!BQ142:BX142,{"&gt;0","&lt;0"})*{1,-1})</f>
        <v>0</v>
      </c>
      <c r="CH142" s="35" t="str">
        <f t="shared" si="118"/>
        <v>No holdings</v>
      </c>
      <c r="CI142">
        <f t="shared" si="119"/>
        <v>0</v>
      </c>
      <c r="CJ142" s="16" t="str">
        <f t="shared" si="120"/>
        <v>Fail</v>
      </c>
      <c r="CK142" s="36">
        <f>Survey!$AV142</f>
        <v>0</v>
      </c>
      <c r="CL142" s="36" cm="1">
        <f t="array" ref="CL142">SUM(SUMIF(Survey!BZ142:CS142,{"&gt;0","&lt;0"})*{1,-1})-SUM(SUMIF(Survey!CU142:DN142,{"&gt;0","&lt;0"})*{1,-1})</f>
        <v>0</v>
      </c>
      <c r="CM142" s="35" t="str">
        <f t="shared" si="121"/>
        <v>No holdings</v>
      </c>
      <c r="CN142" s="17">
        <f t="shared" si="122"/>
        <v>0</v>
      </c>
      <c r="CO142" s="16" t="str">
        <f t="shared" si="123"/>
        <v>Pass</v>
      </c>
      <c r="CP142" s="38" t="b">
        <f>IF(ABS(Survey!$CS142)=0,TRUE,FALSE)</f>
        <v>1</v>
      </c>
      <c r="CQ142" s="37" t="b">
        <f>NOT(ISBLANK(Survey!$CT142))</f>
        <v>0</v>
      </c>
      <c r="CR142" s="16" t="str">
        <f t="shared" si="124"/>
        <v>Pass</v>
      </c>
      <c r="CS142" s="38" t="b">
        <f>IF(ABS(Survey!$DN142)=0,TRUE,FALSE)</f>
        <v>1</v>
      </c>
      <c r="CT142" s="37" t="b">
        <f>NOT(ISBLANK(Survey!$DO142))</f>
        <v>0</v>
      </c>
      <c r="CU142" t="str">
        <f t="shared" si="125"/>
        <v>Pass</v>
      </c>
      <c r="CV142" s="29" cm="1">
        <f t="array" ref="CV142">SUM(SUMIF(Survey!CO142,{"&gt;0","&lt;0"})*{1,-1})+SUM(SUMIF(Survey!DJ142,{"&gt;0","&lt;0"})*{1,-1})</f>
        <v>0</v>
      </c>
      <c r="CW142" s="29">
        <f>SUM(SUMIF(Survey!DQ142:DW142,{"&gt;0","&lt;0"})*{1,-1})+SUM(SUMIF(Survey!DY142:EE142,{"&gt;0","&lt;0"})*{1,-1})</f>
        <v>0</v>
      </c>
      <c r="CX142">
        <f t="shared" si="126"/>
        <v>0</v>
      </c>
      <c r="CY142">
        <f t="shared" si="127"/>
        <v>0</v>
      </c>
      <c r="CZ142" s="16" t="str">
        <f t="shared" si="128"/>
        <v>Pass</v>
      </c>
      <c r="DA142" s="38" t="b">
        <f>IF(ABS(Survey!$DW142)=0,TRUE,FALSE)</f>
        <v>1</v>
      </c>
      <c r="DB142" s="37" t="b">
        <f>NOT(ISBLANK(Survey!DX142))</f>
        <v>0</v>
      </c>
      <c r="DC142" s="16" t="str">
        <f t="shared" si="129"/>
        <v>Pass</v>
      </c>
      <c r="DD142" s="38" t="b">
        <f>IF(ABS(Survey!$EE142)=0,TRUE,FALSE)</f>
        <v>1</v>
      </c>
      <c r="DE142" s="37" t="b">
        <f>NOT(ISBLANK(Survey!$EF142))</f>
        <v>0</v>
      </c>
      <c r="DF142" s="16" t="str">
        <f t="shared" si="130"/>
        <v>Fail</v>
      </c>
      <c r="DG142" s="36">
        <f>SUM(SUMIF(Survey!EL142:EN142,{"&gt;0","&lt;0"})*{1,-1})</f>
        <v>0</v>
      </c>
      <c r="DH142">
        <f t="shared" si="131"/>
        <v>0</v>
      </c>
      <c r="DI142">
        <f t="shared" si="132"/>
        <v>100</v>
      </c>
      <c r="DJ142" s="35" t="b">
        <f>IF(OR(Survey!$M142="ETF",Survey!$M142="ETF, alternative mutual fund",Survey!$M142="Closed-end", Survey!$M142="Split share corp"),TRUE,FALSE)</f>
        <v>0</v>
      </c>
      <c r="DK142" s="16" t="str">
        <f t="shared" si="133"/>
        <v>Fail</v>
      </c>
      <c r="DL142" s="36">
        <f>SUM(SUMIF(Survey!EP142:EV142,{"&gt;0","&lt;0"})*{1,-1})</f>
        <v>0</v>
      </c>
      <c r="DM142">
        <f t="shared" si="134"/>
        <v>0</v>
      </c>
      <c r="DN142" s="17">
        <f t="shared" si="135"/>
        <v>100</v>
      </c>
      <c r="DO142" s="16" t="str">
        <f t="shared" si="136"/>
        <v>Fail</v>
      </c>
      <c r="DP142" s="36">
        <f>SUM(SUMIF(Survey!EX142:FD142,{"&gt;0","&lt;0"})*{1,-1})</f>
        <v>0</v>
      </c>
      <c r="DQ142">
        <f t="shared" si="137"/>
        <v>0</v>
      </c>
      <c r="DR142" s="17">
        <f t="shared" si="138"/>
        <v>100</v>
      </c>
    </row>
    <row r="143" spans="1:122">
      <c r="A143">
        <v>143</v>
      </c>
      <c r="B143" t="str">
        <f t="shared" si="0"/>
        <v>Pass</v>
      </c>
      <c r="C143" t="str">
        <f>IF(COUNTBLANK(Survey!B143:FE143)=$C$2, "Pass", "Fail")</f>
        <v>Pass</v>
      </c>
      <c r="D143" t="str">
        <f t="shared" si="93"/>
        <v>Fail</v>
      </c>
      <c r="E143" t="str">
        <f>IF(OR(ISBLANK(Survey!AJ143),COUNTIF(G143:BB143,"Fail")),"Fail","Pass")</f>
        <v>Fail</v>
      </c>
      <c r="G143" s="16" t="str">
        <f t="shared" si="94"/>
        <v>Fail</v>
      </c>
      <c r="H143" s="177">
        <f>COUNTBLANK(Survey!B143:D143)+COUNTBLANK(Survey!G143)+COUNTBLANK(Survey!I143)+COUNTBLANK(Survey!K143:M143)+COUNTBLANK(Survey!P143)+COUNTBLANK(Survey!S143:U143)+COUNTBLANK(Survey!Y143:AA143)+COUNTBLANK(Survey!AD143:AE143)+COUNTBLANK(Survey!AI143:AI143)</f>
        <v>18</v>
      </c>
      <c r="I143" s="16" t="str">
        <f t="shared" si="95"/>
        <v>Fail</v>
      </c>
      <c r="J143" t="b">
        <f>IF(Survey!E143="No",TRUE,FALSE)</f>
        <v>0</v>
      </c>
      <c r="K143" s="34">
        <f>LEN(Survey!E143)</f>
        <v>0</v>
      </c>
      <c r="L143" s="16" t="str">
        <f t="shared" si="96"/>
        <v>Fail</v>
      </c>
      <c r="M143" t="b">
        <f>IF(Survey!F143="No",TRUE,FALSE)</f>
        <v>0</v>
      </c>
      <c r="N143" s="33">
        <f>LEN(Survey!F143)</f>
        <v>0</v>
      </c>
      <c r="O143" s="16" t="str">
        <f t="shared" si="97"/>
        <v>Pass</v>
      </c>
      <c r="P143" s="34">
        <f>MOD((LEN(Survey!H143)+2),11)</f>
        <v>2</v>
      </c>
      <c r="Q143" s="33" t="str">
        <f>IF(Survey!$L143="Prospectus fund", "Yes", "No")</f>
        <v>No</v>
      </c>
      <c r="R143" s="16" t="str">
        <f t="shared" si="98"/>
        <v>Pass</v>
      </c>
      <c r="S143" s="34">
        <f>MOD((LEN(Survey!J143)+2),11)</f>
        <v>2</v>
      </c>
      <c r="T143" s="35" t="b">
        <f>IF(OR(Survey!$M143="ETF",Survey!$M143="ETF, alternative mutual fund",Survey!$M143="Closed-end", Survey!$M143="Split share corp", Survey!$I143="Yes"),TRUE,FALSE)</f>
        <v>0</v>
      </c>
      <c r="U143" s="16" t="str">
        <f>IFERROR(IF(AND(OR(X143=Y143,Y143 = "Either"),NOT(ISBLANK(Survey!K143))),"Pass","Fail"),"Pass")</f>
        <v>Fail</v>
      </c>
      <c r="V143" s="36" cm="1">
        <f t="array" ref="V143">SUM(SUMIF(Survey!BZ143:CS143,{"&gt;0","&lt;0"})*{1,-1})</f>
        <v>0</v>
      </c>
      <c r="W143" s="38" cm="1">
        <f t="array" ref="W143">SUM(SUMIF(Survey!CC143,{"&gt;0","&lt;0"})*{1,-1})+SUM(SUMIF(Survey!CM143,{"&gt;0","&lt;0"})*{1,-1})</f>
        <v>0</v>
      </c>
      <c r="X143" s="38">
        <f>Survey!K143</f>
        <v>0</v>
      </c>
      <c r="Y143" s="37" t="str">
        <f t="shared" si="99"/>
        <v>Either</v>
      </c>
      <c r="Z143" s="16" t="str">
        <f t="shared" si="100"/>
        <v>Fail</v>
      </c>
      <c r="AA143" s="67" cm="1">
        <f t="array" ref="AA143">SUM(SUMIF(Survey!BZ143:CS143,{"&gt;0","&lt;0"})*{1,-1})+SUM(SUMIF(Survey!CU143:DN143,{"&gt;0","&lt;0"})*{1,-1})</f>
        <v>0</v>
      </c>
      <c r="AB143" s="67">
        <f>IFERROR(AA143/(Survey!$AV143),0)</f>
        <v>0</v>
      </c>
      <c r="AC143" s="128" t="b">
        <f>IF(OR(Survey!$M143="Alternative strategy or hedge",Survey!$M143="Other, illiquid",Survey!$L143="Prospectus fund"),TRUE,FALSE)</f>
        <v>0</v>
      </c>
      <c r="AD143" s="128" t="b">
        <f>NOT(ISBLANK(Survey!$M143))</f>
        <v>0</v>
      </c>
      <c r="AE143" s="16" t="str">
        <f t="shared" si="101"/>
        <v>Pass</v>
      </c>
      <c r="AF143" s="38" t="b">
        <f>NOT(ISNUMBER(SEARCH("Other",Survey!$P143)))</f>
        <v>1</v>
      </c>
      <c r="AG143" s="37" t="b">
        <f>NOT(ISBLANK(Survey!$Q143))</f>
        <v>0</v>
      </c>
      <c r="AH143" s="16" t="str">
        <f t="shared" si="102"/>
        <v>Pass</v>
      </c>
      <c r="AI143" s="143">
        <f>COUNTBLANK(Survey!$W143)</f>
        <v>1</v>
      </c>
      <c r="AJ143" s="67">
        <f>IF(AND(Survey!L143&lt;&gt;"Exempt fund",OR(Survey!$M143="ETF",Survey!$M143="ETF, alternative mutual fund",Survey!$M143="Mutual fund",Survey!$M143="Alternative mutual fund",Survey!$M143="Money market")),1,0)</f>
        <v>0</v>
      </c>
      <c r="AK143" s="16" t="str">
        <f t="shared" si="103"/>
        <v>Pass</v>
      </c>
      <c r="AL143" s="38" t="b">
        <f>NOT(ISNUMBER(SEARCH("Yes",Survey!$AA143)))</f>
        <v>1</v>
      </c>
      <c r="AM143" s="37" t="b">
        <f>IF(COUNTBLANK(Survey!$AB143:$AC143)=0,TRUE, FALSE)</f>
        <v>0</v>
      </c>
      <c r="AN143" s="16" t="str">
        <f t="shared" si="104"/>
        <v>Pass</v>
      </c>
      <c r="AO143" s="38" t="b">
        <f>NOT(ISNUMBER(SEARCH("Yes",Survey!$AD143)))</f>
        <v>1</v>
      </c>
      <c r="AP143" s="37" t="b">
        <f>NOT(ISBLANK(Survey!$AF143))</f>
        <v>0</v>
      </c>
      <c r="AQ143" s="16" t="str">
        <f t="shared" si="105"/>
        <v>Pass</v>
      </c>
      <c r="AR143" s="38" t="b">
        <f>NOT(OR(ISNUMBER(SEARCH("Other",Survey!$AF143)),ISNUMBER(SEARCH("Multiple",Survey!$AF143))))</f>
        <v>1</v>
      </c>
      <c r="AS143" s="37" t="b">
        <f>NOT(ISBLANK(Survey!$AG143))</f>
        <v>0</v>
      </c>
      <c r="AT143" s="16" t="str">
        <f t="shared" si="106"/>
        <v>Fail</v>
      </c>
      <c r="AU143" s="143">
        <f>IF(ABS(Survey!$AV143)&gt;0, 1,0)</f>
        <v>0</v>
      </c>
      <c r="AV143" s="143">
        <f>IF(COUNTBLANK(Survey!$AJ143)=0,1,0)</f>
        <v>0</v>
      </c>
      <c r="AW143" s="16" t="str">
        <f t="shared" si="107"/>
        <v>Pass</v>
      </c>
      <c r="AX143" s="143">
        <f>IF(ISBLANK(Survey!$AJ143),0,1)</f>
        <v>0</v>
      </c>
      <c r="AY143" s="165">
        <f>COUNTBLANK(Survey!$AK143)</f>
        <v>1</v>
      </c>
      <c r="AZ143" s="16" t="str">
        <f t="shared" si="108"/>
        <v>Pass</v>
      </c>
      <c r="BA143" s="143">
        <f>IF(OR(Survey!$AK143="Closed",ISBLANK(Survey!$AK143)),0,1)</f>
        <v>0</v>
      </c>
      <c r="BB143" s="165">
        <f>IF(ISBLANK(Survey!$AL143),1,0)</f>
        <v>1</v>
      </c>
      <c r="BC143" s="147" t="str" cm="1">
        <f t="array" ref="BC143">IF(OR(IF(OR($BE143+$BF143 = 2, $BG143=1), FALSE, TRUE), AND($BD143:$BD143 = 0)),"Pass","Fail")</f>
        <v>Pass</v>
      </c>
      <c r="BD143" s="143">
        <f>COUNTBLANK(Survey!$AM143:$AO143)</f>
        <v>3</v>
      </c>
      <c r="BE143" s="143">
        <f>IF(Survey!$I143="Yes",1,0)</f>
        <v>0</v>
      </c>
      <c r="BF143" s="143">
        <f>IF(OR(Survey!$M143="Mutual fund",Survey!$M143="Alternative mutual fund",Survey!$M143="Money market"),1,0)</f>
        <v>0</v>
      </c>
      <c r="BG143" s="148">
        <f>IF(OR(Survey!$M143="ETF",Survey!$M143="ETF, alternative mutual fund"),1,0)</f>
        <v>0</v>
      </c>
      <c r="BH143" s="16" t="str">
        <f t="shared" si="109"/>
        <v>Pass</v>
      </c>
      <c r="BI143" s="38" t="b">
        <f>OR(ISNUMBER(SEARCH("Yes",Survey!$AO143)),ISBLANK(Survey!$AO143))</f>
        <v>1</v>
      </c>
      <c r="BJ143" s="67" t="b">
        <f>NOT(ISBLANK(Survey!$AP143))</f>
        <v>0</v>
      </c>
      <c r="BK143" s="16" t="str">
        <f t="shared" si="110"/>
        <v>Pass</v>
      </c>
      <c r="BL143" s="143">
        <f>IF(Survey!$AW143=0, 0,1)</f>
        <v>0</v>
      </c>
      <c r="BM143" s="67">
        <f>Survey!$AQ143</f>
        <v>0</v>
      </c>
      <c r="BN143" s="67">
        <f>IFERROR((Survey!$AX143-ABS(Survey!$AY143)-ABS(Survey!$BD143))/Survey!$AW143,0)</f>
        <v>0</v>
      </c>
      <c r="BO143" s="67">
        <f>IF(AND($BM143&gt;$BN143-0.2,$BM143&lt;$BN143+0.2,ISBLANK(Survey!$AQ143)=FALSE),0,1)</f>
        <v>1</v>
      </c>
      <c r="BP143" s="165">
        <f>IF(ISBLANK(Survey!$AR143),1,0)</f>
        <v>1</v>
      </c>
      <c r="BQ143" s="16" t="str">
        <f t="shared" si="111"/>
        <v>Pass</v>
      </c>
      <c r="BR143" s="143">
        <f>IF(Survey!$AW143=0, 0,1)</f>
        <v>0</v>
      </c>
      <c r="BS143" s="67">
        <f>IF(AND(Survey!$AS143&gt;=0,Survey!$AS143&lt;=0.2,Survey!$AS143&lt;&gt;""),0,1)</f>
        <v>1</v>
      </c>
      <c r="BT143" s="143">
        <f>IF(ISBLANK(Survey!$AT143),1,0)</f>
        <v>1</v>
      </c>
      <c r="BU143" s="16" t="str">
        <f t="shared" si="112"/>
        <v>Fail</v>
      </c>
      <c r="BV143" s="165">
        <f>Survey!$AU143</f>
        <v>0</v>
      </c>
      <c r="BW143" s="16" t="str">
        <f t="shared" si="113"/>
        <v>Pass</v>
      </c>
      <c r="BX143" s="36">
        <f>Survey!$AV143</f>
        <v>0</v>
      </c>
      <c r="BY143" s="176">
        <f>Survey!$AW143+Survey!$AX143-ABS(Survey!$AY143)+ABS(Survey!$AZ143)-ABS(Survey!$BA143)+ABS(Survey!$BB143)-ABS(Survey!$BC143)-ABS(Survey!$BD143)+Survey!$BE143</f>
        <v>0</v>
      </c>
      <c r="BZ143" s="35">
        <f t="shared" si="114"/>
        <v>0</v>
      </c>
      <c r="CA143" s="17">
        <f t="shared" si="115"/>
        <v>0</v>
      </c>
      <c r="CB143" s="16" t="str">
        <f t="shared" si="116"/>
        <v>Pass</v>
      </c>
      <c r="CC143" s="38" t="b">
        <f>IF(ABS(Survey!$BE143)=0,TRUE,FALSE)</f>
        <v>1</v>
      </c>
      <c r="CD143" s="37" t="b">
        <f>NOT(ISBLANK(Survey!$BF143))</f>
        <v>0</v>
      </c>
      <c r="CE143" t="str">
        <f t="shared" si="117"/>
        <v>Fail</v>
      </c>
      <c r="CF143" s="29">
        <f>Survey!$AV143</f>
        <v>0</v>
      </c>
      <c r="CG143" s="29" cm="1">
        <f t="array" ref="CG143">SUM(SUMIF(Survey!BH143:BO143,{"&gt;0","&lt;0"})*{1,-1})-SUM(SUMIF(Survey!BQ143:BX143,{"&gt;0","&lt;0"})*{1,-1})</f>
        <v>0</v>
      </c>
      <c r="CH143" s="35" t="str">
        <f t="shared" si="118"/>
        <v>No holdings</v>
      </c>
      <c r="CI143">
        <f t="shared" si="119"/>
        <v>0</v>
      </c>
      <c r="CJ143" s="16" t="str">
        <f t="shared" si="120"/>
        <v>Fail</v>
      </c>
      <c r="CK143" s="36">
        <f>Survey!$AV143</f>
        <v>0</v>
      </c>
      <c r="CL143" s="36" cm="1">
        <f t="array" ref="CL143">SUM(SUMIF(Survey!BZ143:CS143,{"&gt;0","&lt;0"})*{1,-1})-SUM(SUMIF(Survey!CU143:DN143,{"&gt;0","&lt;0"})*{1,-1})</f>
        <v>0</v>
      </c>
      <c r="CM143" s="35" t="str">
        <f t="shared" si="121"/>
        <v>No holdings</v>
      </c>
      <c r="CN143" s="17">
        <f t="shared" si="122"/>
        <v>0</v>
      </c>
      <c r="CO143" s="16" t="str">
        <f t="shared" si="123"/>
        <v>Pass</v>
      </c>
      <c r="CP143" s="38" t="b">
        <f>IF(ABS(Survey!$CS143)=0,TRUE,FALSE)</f>
        <v>1</v>
      </c>
      <c r="CQ143" s="37" t="b">
        <f>NOT(ISBLANK(Survey!$CT143))</f>
        <v>0</v>
      </c>
      <c r="CR143" s="16" t="str">
        <f t="shared" si="124"/>
        <v>Pass</v>
      </c>
      <c r="CS143" s="38" t="b">
        <f>IF(ABS(Survey!$DN143)=0,TRUE,FALSE)</f>
        <v>1</v>
      </c>
      <c r="CT143" s="37" t="b">
        <f>NOT(ISBLANK(Survey!$DO143))</f>
        <v>0</v>
      </c>
      <c r="CU143" t="str">
        <f t="shared" si="125"/>
        <v>Pass</v>
      </c>
      <c r="CV143" s="29" cm="1">
        <f t="array" ref="CV143">SUM(SUMIF(Survey!CO143,{"&gt;0","&lt;0"})*{1,-1})+SUM(SUMIF(Survey!DJ143,{"&gt;0","&lt;0"})*{1,-1})</f>
        <v>0</v>
      </c>
      <c r="CW143" s="29">
        <f>SUM(SUMIF(Survey!DQ143:DW143,{"&gt;0","&lt;0"})*{1,-1})+SUM(SUMIF(Survey!DY143:EE143,{"&gt;0","&lt;0"})*{1,-1})</f>
        <v>0</v>
      </c>
      <c r="CX143">
        <f t="shared" si="126"/>
        <v>0</v>
      </c>
      <c r="CY143">
        <f t="shared" si="127"/>
        <v>0</v>
      </c>
      <c r="CZ143" s="16" t="str">
        <f t="shared" si="128"/>
        <v>Pass</v>
      </c>
      <c r="DA143" s="38" t="b">
        <f>IF(ABS(Survey!$DW143)=0,TRUE,FALSE)</f>
        <v>1</v>
      </c>
      <c r="DB143" s="37" t="b">
        <f>NOT(ISBLANK(Survey!DX143))</f>
        <v>0</v>
      </c>
      <c r="DC143" s="16" t="str">
        <f t="shared" si="129"/>
        <v>Pass</v>
      </c>
      <c r="DD143" s="38" t="b">
        <f>IF(ABS(Survey!$EE143)=0,TRUE,FALSE)</f>
        <v>1</v>
      </c>
      <c r="DE143" s="37" t="b">
        <f>NOT(ISBLANK(Survey!$EF143))</f>
        <v>0</v>
      </c>
      <c r="DF143" s="16" t="str">
        <f t="shared" si="130"/>
        <v>Fail</v>
      </c>
      <c r="DG143" s="36">
        <f>SUM(SUMIF(Survey!EL143:EN143,{"&gt;0","&lt;0"})*{1,-1})</f>
        <v>0</v>
      </c>
      <c r="DH143">
        <f t="shared" si="131"/>
        <v>0</v>
      </c>
      <c r="DI143">
        <f t="shared" si="132"/>
        <v>100</v>
      </c>
      <c r="DJ143" s="35" t="b">
        <f>IF(OR(Survey!$M143="ETF",Survey!$M143="ETF, alternative mutual fund",Survey!$M143="Closed-end", Survey!$M143="Split share corp"),TRUE,FALSE)</f>
        <v>0</v>
      </c>
      <c r="DK143" s="16" t="str">
        <f t="shared" si="133"/>
        <v>Fail</v>
      </c>
      <c r="DL143" s="36">
        <f>SUM(SUMIF(Survey!EP143:EV143,{"&gt;0","&lt;0"})*{1,-1})</f>
        <v>0</v>
      </c>
      <c r="DM143">
        <f t="shared" si="134"/>
        <v>0</v>
      </c>
      <c r="DN143" s="17">
        <f t="shared" si="135"/>
        <v>100</v>
      </c>
      <c r="DO143" s="16" t="str">
        <f t="shared" si="136"/>
        <v>Fail</v>
      </c>
      <c r="DP143" s="36">
        <f>SUM(SUMIF(Survey!EX143:FD143,{"&gt;0","&lt;0"})*{1,-1})</f>
        <v>0</v>
      </c>
      <c r="DQ143">
        <f t="shared" si="137"/>
        <v>0</v>
      </c>
      <c r="DR143" s="17">
        <f t="shared" si="138"/>
        <v>100</v>
      </c>
    </row>
    <row r="144" spans="1:122">
      <c r="A144">
        <v>144</v>
      </c>
      <c r="B144" t="str">
        <f t="shared" si="0"/>
        <v>Pass</v>
      </c>
      <c r="C144" t="str">
        <f>IF(COUNTBLANK(Survey!B144:FE144)=$C$2, "Pass", "Fail")</f>
        <v>Pass</v>
      </c>
      <c r="D144" t="str">
        <f t="shared" si="93"/>
        <v>Fail</v>
      </c>
      <c r="E144" t="str">
        <f>IF(OR(ISBLANK(Survey!AJ144),COUNTIF(G144:BB144,"Fail")),"Fail","Pass")</f>
        <v>Fail</v>
      </c>
      <c r="G144" s="16" t="str">
        <f t="shared" si="94"/>
        <v>Fail</v>
      </c>
      <c r="H144" s="177">
        <f>COUNTBLANK(Survey!B144:D144)+COUNTBLANK(Survey!G144)+COUNTBLANK(Survey!I144)+COUNTBLANK(Survey!K144:M144)+COUNTBLANK(Survey!P144)+COUNTBLANK(Survey!S144:U144)+COUNTBLANK(Survey!Y144:AA144)+COUNTBLANK(Survey!AD144:AE144)+COUNTBLANK(Survey!AI144:AI144)</f>
        <v>18</v>
      </c>
      <c r="I144" s="16" t="str">
        <f t="shared" si="95"/>
        <v>Fail</v>
      </c>
      <c r="J144" t="b">
        <f>IF(Survey!E144="No",TRUE,FALSE)</f>
        <v>0</v>
      </c>
      <c r="K144" s="34">
        <f>LEN(Survey!E144)</f>
        <v>0</v>
      </c>
      <c r="L144" s="16" t="str">
        <f t="shared" si="96"/>
        <v>Fail</v>
      </c>
      <c r="M144" t="b">
        <f>IF(Survey!F144="No",TRUE,FALSE)</f>
        <v>0</v>
      </c>
      <c r="N144" s="33">
        <f>LEN(Survey!F144)</f>
        <v>0</v>
      </c>
      <c r="O144" s="16" t="str">
        <f t="shared" si="97"/>
        <v>Pass</v>
      </c>
      <c r="P144" s="34">
        <f>MOD((LEN(Survey!H144)+2),11)</f>
        <v>2</v>
      </c>
      <c r="Q144" s="33" t="str">
        <f>IF(Survey!$L144="Prospectus fund", "Yes", "No")</f>
        <v>No</v>
      </c>
      <c r="R144" s="16" t="str">
        <f t="shared" si="98"/>
        <v>Pass</v>
      </c>
      <c r="S144" s="34">
        <f>MOD((LEN(Survey!J144)+2),11)</f>
        <v>2</v>
      </c>
      <c r="T144" s="35" t="b">
        <f>IF(OR(Survey!$M144="ETF",Survey!$M144="ETF, alternative mutual fund",Survey!$M144="Closed-end", Survey!$M144="Split share corp", Survey!$I144="Yes"),TRUE,FALSE)</f>
        <v>0</v>
      </c>
      <c r="U144" s="16" t="str">
        <f>IFERROR(IF(AND(OR(X144=Y144,Y144 = "Either"),NOT(ISBLANK(Survey!K144))),"Pass","Fail"),"Pass")</f>
        <v>Fail</v>
      </c>
      <c r="V144" s="36" cm="1">
        <f t="array" ref="V144">SUM(SUMIF(Survey!BZ144:CS144,{"&gt;0","&lt;0"})*{1,-1})</f>
        <v>0</v>
      </c>
      <c r="W144" s="38" cm="1">
        <f t="array" ref="W144">SUM(SUMIF(Survey!CC144,{"&gt;0","&lt;0"})*{1,-1})+SUM(SUMIF(Survey!CM144,{"&gt;0","&lt;0"})*{1,-1})</f>
        <v>0</v>
      </c>
      <c r="X144" s="38">
        <f>Survey!K144</f>
        <v>0</v>
      </c>
      <c r="Y144" s="37" t="str">
        <f t="shared" si="99"/>
        <v>Either</v>
      </c>
      <c r="Z144" s="16" t="str">
        <f t="shared" si="100"/>
        <v>Fail</v>
      </c>
      <c r="AA144" s="67" cm="1">
        <f t="array" ref="AA144">SUM(SUMIF(Survey!BZ144:CS144,{"&gt;0","&lt;0"})*{1,-1})+SUM(SUMIF(Survey!CU144:DN144,{"&gt;0","&lt;0"})*{1,-1})</f>
        <v>0</v>
      </c>
      <c r="AB144" s="67">
        <f>IFERROR(AA144/(Survey!$AV144),0)</f>
        <v>0</v>
      </c>
      <c r="AC144" s="128" t="b">
        <f>IF(OR(Survey!$M144="Alternative strategy or hedge",Survey!$M144="Other, illiquid",Survey!$L144="Prospectus fund"),TRUE,FALSE)</f>
        <v>0</v>
      </c>
      <c r="AD144" s="128" t="b">
        <f>NOT(ISBLANK(Survey!$M144))</f>
        <v>0</v>
      </c>
      <c r="AE144" s="16" t="str">
        <f t="shared" si="101"/>
        <v>Pass</v>
      </c>
      <c r="AF144" s="38" t="b">
        <f>NOT(ISNUMBER(SEARCH("Other",Survey!$P144)))</f>
        <v>1</v>
      </c>
      <c r="AG144" s="37" t="b">
        <f>NOT(ISBLANK(Survey!$Q144))</f>
        <v>0</v>
      </c>
      <c r="AH144" s="16" t="str">
        <f t="shared" si="102"/>
        <v>Pass</v>
      </c>
      <c r="AI144" s="143">
        <f>COUNTBLANK(Survey!$W144)</f>
        <v>1</v>
      </c>
      <c r="AJ144" s="67">
        <f>IF(AND(Survey!L144&lt;&gt;"Exempt fund",OR(Survey!$M144="ETF",Survey!$M144="ETF, alternative mutual fund",Survey!$M144="Mutual fund",Survey!$M144="Alternative mutual fund",Survey!$M144="Money market")),1,0)</f>
        <v>0</v>
      </c>
      <c r="AK144" s="16" t="str">
        <f t="shared" si="103"/>
        <v>Pass</v>
      </c>
      <c r="AL144" s="38" t="b">
        <f>NOT(ISNUMBER(SEARCH("Yes",Survey!$AA144)))</f>
        <v>1</v>
      </c>
      <c r="AM144" s="37" t="b">
        <f>IF(COUNTBLANK(Survey!$AB144:$AC144)=0,TRUE, FALSE)</f>
        <v>0</v>
      </c>
      <c r="AN144" s="16" t="str">
        <f t="shared" si="104"/>
        <v>Pass</v>
      </c>
      <c r="AO144" s="38" t="b">
        <f>NOT(ISNUMBER(SEARCH("Yes",Survey!$AD144)))</f>
        <v>1</v>
      </c>
      <c r="AP144" s="37" t="b">
        <f>NOT(ISBLANK(Survey!$AF144))</f>
        <v>0</v>
      </c>
      <c r="AQ144" s="16" t="str">
        <f t="shared" si="105"/>
        <v>Pass</v>
      </c>
      <c r="AR144" s="38" t="b">
        <f>NOT(OR(ISNUMBER(SEARCH("Other",Survey!$AF144)),ISNUMBER(SEARCH("Multiple",Survey!$AF144))))</f>
        <v>1</v>
      </c>
      <c r="AS144" s="37" t="b">
        <f>NOT(ISBLANK(Survey!$AG144))</f>
        <v>0</v>
      </c>
      <c r="AT144" s="16" t="str">
        <f t="shared" si="106"/>
        <v>Fail</v>
      </c>
      <c r="AU144" s="143">
        <f>IF(ABS(Survey!$AV144)&gt;0, 1,0)</f>
        <v>0</v>
      </c>
      <c r="AV144" s="143">
        <f>IF(COUNTBLANK(Survey!$AJ144)=0,1,0)</f>
        <v>0</v>
      </c>
      <c r="AW144" s="16" t="str">
        <f t="shared" si="107"/>
        <v>Pass</v>
      </c>
      <c r="AX144" s="143">
        <f>IF(ISBLANK(Survey!$AJ144),0,1)</f>
        <v>0</v>
      </c>
      <c r="AY144" s="165">
        <f>COUNTBLANK(Survey!$AK144)</f>
        <v>1</v>
      </c>
      <c r="AZ144" s="16" t="str">
        <f t="shared" si="108"/>
        <v>Pass</v>
      </c>
      <c r="BA144" s="143">
        <f>IF(OR(Survey!$AK144="Closed",ISBLANK(Survey!$AK144)),0,1)</f>
        <v>0</v>
      </c>
      <c r="BB144" s="165">
        <f>IF(ISBLANK(Survey!$AL144),1,0)</f>
        <v>1</v>
      </c>
      <c r="BC144" s="147" t="str" cm="1">
        <f t="array" ref="BC144">IF(OR(IF(OR($BE144+$BF144 = 2, $BG144=1), FALSE, TRUE), AND($BD144:$BD144 = 0)),"Pass","Fail")</f>
        <v>Pass</v>
      </c>
      <c r="BD144" s="143">
        <f>COUNTBLANK(Survey!$AM144:$AO144)</f>
        <v>3</v>
      </c>
      <c r="BE144" s="143">
        <f>IF(Survey!$I144="Yes",1,0)</f>
        <v>0</v>
      </c>
      <c r="BF144" s="143">
        <f>IF(OR(Survey!$M144="Mutual fund",Survey!$M144="Alternative mutual fund",Survey!$M144="Money market"),1,0)</f>
        <v>0</v>
      </c>
      <c r="BG144" s="148">
        <f>IF(OR(Survey!$M144="ETF",Survey!$M144="ETF, alternative mutual fund"),1,0)</f>
        <v>0</v>
      </c>
      <c r="BH144" s="16" t="str">
        <f t="shared" si="109"/>
        <v>Pass</v>
      </c>
      <c r="BI144" s="38" t="b">
        <f>OR(ISNUMBER(SEARCH("Yes",Survey!$AO144)),ISBLANK(Survey!$AO144))</f>
        <v>1</v>
      </c>
      <c r="BJ144" s="67" t="b">
        <f>NOT(ISBLANK(Survey!$AP144))</f>
        <v>0</v>
      </c>
      <c r="BK144" s="16" t="str">
        <f t="shared" si="110"/>
        <v>Pass</v>
      </c>
      <c r="BL144" s="143">
        <f>IF(Survey!$AW144=0, 0,1)</f>
        <v>0</v>
      </c>
      <c r="BM144" s="67">
        <f>Survey!$AQ144</f>
        <v>0</v>
      </c>
      <c r="BN144" s="67">
        <f>IFERROR((Survey!$AX144-ABS(Survey!$AY144)-ABS(Survey!$BD144))/Survey!$AW144,0)</f>
        <v>0</v>
      </c>
      <c r="BO144" s="67">
        <f>IF(AND($BM144&gt;$BN144-0.2,$BM144&lt;$BN144+0.2,ISBLANK(Survey!$AQ144)=FALSE),0,1)</f>
        <v>1</v>
      </c>
      <c r="BP144" s="165">
        <f>IF(ISBLANK(Survey!$AR144),1,0)</f>
        <v>1</v>
      </c>
      <c r="BQ144" s="16" t="str">
        <f t="shared" si="111"/>
        <v>Pass</v>
      </c>
      <c r="BR144" s="143">
        <f>IF(Survey!$AW144=0, 0,1)</f>
        <v>0</v>
      </c>
      <c r="BS144" s="67">
        <f>IF(AND(Survey!$AS144&gt;=0,Survey!$AS144&lt;=0.2,Survey!$AS144&lt;&gt;""),0,1)</f>
        <v>1</v>
      </c>
      <c r="BT144" s="143">
        <f>IF(ISBLANK(Survey!$AT144),1,0)</f>
        <v>1</v>
      </c>
      <c r="BU144" s="16" t="str">
        <f t="shared" si="112"/>
        <v>Fail</v>
      </c>
      <c r="BV144" s="165">
        <f>Survey!$AU144</f>
        <v>0</v>
      </c>
      <c r="BW144" s="16" t="str">
        <f t="shared" si="113"/>
        <v>Pass</v>
      </c>
      <c r="BX144" s="36">
        <f>Survey!$AV144</f>
        <v>0</v>
      </c>
      <c r="BY144" s="176">
        <f>Survey!$AW144+Survey!$AX144-ABS(Survey!$AY144)+ABS(Survey!$AZ144)-ABS(Survey!$BA144)+ABS(Survey!$BB144)-ABS(Survey!$BC144)-ABS(Survey!$BD144)+Survey!$BE144</f>
        <v>0</v>
      </c>
      <c r="BZ144" s="35">
        <f t="shared" si="114"/>
        <v>0</v>
      </c>
      <c r="CA144" s="17">
        <f t="shared" si="115"/>
        <v>0</v>
      </c>
      <c r="CB144" s="16" t="str">
        <f t="shared" si="116"/>
        <v>Pass</v>
      </c>
      <c r="CC144" s="38" t="b">
        <f>IF(ABS(Survey!$BE144)=0,TRUE,FALSE)</f>
        <v>1</v>
      </c>
      <c r="CD144" s="37" t="b">
        <f>NOT(ISBLANK(Survey!$BF144))</f>
        <v>0</v>
      </c>
      <c r="CE144" t="str">
        <f t="shared" si="117"/>
        <v>Fail</v>
      </c>
      <c r="CF144" s="29">
        <f>Survey!$AV144</f>
        <v>0</v>
      </c>
      <c r="CG144" s="29" cm="1">
        <f t="array" ref="CG144">SUM(SUMIF(Survey!BH144:BO144,{"&gt;0","&lt;0"})*{1,-1})-SUM(SUMIF(Survey!BQ144:BX144,{"&gt;0","&lt;0"})*{1,-1})</f>
        <v>0</v>
      </c>
      <c r="CH144" s="35" t="str">
        <f t="shared" si="118"/>
        <v>No holdings</v>
      </c>
      <c r="CI144">
        <f t="shared" si="119"/>
        <v>0</v>
      </c>
      <c r="CJ144" s="16" t="str">
        <f t="shared" si="120"/>
        <v>Fail</v>
      </c>
      <c r="CK144" s="36">
        <f>Survey!$AV144</f>
        <v>0</v>
      </c>
      <c r="CL144" s="36" cm="1">
        <f t="array" ref="CL144">SUM(SUMIF(Survey!BZ144:CS144,{"&gt;0","&lt;0"})*{1,-1})-SUM(SUMIF(Survey!CU144:DN144,{"&gt;0","&lt;0"})*{1,-1})</f>
        <v>0</v>
      </c>
      <c r="CM144" s="35" t="str">
        <f t="shared" si="121"/>
        <v>No holdings</v>
      </c>
      <c r="CN144" s="17">
        <f t="shared" si="122"/>
        <v>0</v>
      </c>
      <c r="CO144" s="16" t="str">
        <f t="shared" si="123"/>
        <v>Pass</v>
      </c>
      <c r="CP144" s="38" t="b">
        <f>IF(ABS(Survey!$CS144)=0,TRUE,FALSE)</f>
        <v>1</v>
      </c>
      <c r="CQ144" s="37" t="b">
        <f>NOT(ISBLANK(Survey!$CT144))</f>
        <v>0</v>
      </c>
      <c r="CR144" s="16" t="str">
        <f t="shared" si="124"/>
        <v>Pass</v>
      </c>
      <c r="CS144" s="38" t="b">
        <f>IF(ABS(Survey!$DN144)=0,TRUE,FALSE)</f>
        <v>1</v>
      </c>
      <c r="CT144" s="37" t="b">
        <f>NOT(ISBLANK(Survey!$DO144))</f>
        <v>0</v>
      </c>
      <c r="CU144" t="str">
        <f t="shared" si="125"/>
        <v>Pass</v>
      </c>
      <c r="CV144" s="29" cm="1">
        <f t="array" ref="CV144">SUM(SUMIF(Survey!CO144,{"&gt;0","&lt;0"})*{1,-1})+SUM(SUMIF(Survey!DJ144,{"&gt;0","&lt;0"})*{1,-1})</f>
        <v>0</v>
      </c>
      <c r="CW144" s="29">
        <f>SUM(SUMIF(Survey!DQ144:DW144,{"&gt;0","&lt;0"})*{1,-1})+SUM(SUMIF(Survey!DY144:EE144,{"&gt;0","&lt;0"})*{1,-1})</f>
        <v>0</v>
      </c>
      <c r="CX144">
        <f t="shared" si="126"/>
        <v>0</v>
      </c>
      <c r="CY144">
        <f t="shared" si="127"/>
        <v>0</v>
      </c>
      <c r="CZ144" s="16" t="str">
        <f t="shared" si="128"/>
        <v>Pass</v>
      </c>
      <c r="DA144" s="38" t="b">
        <f>IF(ABS(Survey!$DW144)=0,TRUE,FALSE)</f>
        <v>1</v>
      </c>
      <c r="DB144" s="37" t="b">
        <f>NOT(ISBLANK(Survey!DX144))</f>
        <v>0</v>
      </c>
      <c r="DC144" s="16" t="str">
        <f t="shared" si="129"/>
        <v>Pass</v>
      </c>
      <c r="DD144" s="38" t="b">
        <f>IF(ABS(Survey!$EE144)=0,TRUE,FALSE)</f>
        <v>1</v>
      </c>
      <c r="DE144" s="37" t="b">
        <f>NOT(ISBLANK(Survey!$EF144))</f>
        <v>0</v>
      </c>
      <c r="DF144" s="16" t="str">
        <f t="shared" si="130"/>
        <v>Fail</v>
      </c>
      <c r="DG144" s="36">
        <f>SUM(SUMIF(Survey!EL144:EN144,{"&gt;0","&lt;0"})*{1,-1})</f>
        <v>0</v>
      </c>
      <c r="DH144">
        <f t="shared" si="131"/>
        <v>0</v>
      </c>
      <c r="DI144">
        <f t="shared" si="132"/>
        <v>100</v>
      </c>
      <c r="DJ144" s="35" t="b">
        <f>IF(OR(Survey!$M144="ETF",Survey!$M144="ETF, alternative mutual fund",Survey!$M144="Closed-end", Survey!$M144="Split share corp"),TRUE,FALSE)</f>
        <v>0</v>
      </c>
      <c r="DK144" s="16" t="str">
        <f t="shared" si="133"/>
        <v>Fail</v>
      </c>
      <c r="DL144" s="36">
        <f>SUM(SUMIF(Survey!EP144:EV144,{"&gt;0","&lt;0"})*{1,-1})</f>
        <v>0</v>
      </c>
      <c r="DM144">
        <f t="shared" si="134"/>
        <v>0</v>
      </c>
      <c r="DN144" s="17">
        <f t="shared" si="135"/>
        <v>100</v>
      </c>
      <c r="DO144" s="16" t="str">
        <f t="shared" si="136"/>
        <v>Fail</v>
      </c>
      <c r="DP144" s="36">
        <f>SUM(SUMIF(Survey!EX144:FD144,{"&gt;0","&lt;0"})*{1,-1})</f>
        <v>0</v>
      </c>
      <c r="DQ144">
        <f t="shared" si="137"/>
        <v>0</v>
      </c>
      <c r="DR144" s="17">
        <f t="shared" si="138"/>
        <v>100</v>
      </c>
    </row>
    <row r="145" spans="1:122">
      <c r="A145">
        <v>145</v>
      </c>
      <c r="B145" t="str">
        <f t="shared" si="0"/>
        <v>Pass</v>
      </c>
      <c r="C145" t="str">
        <f>IF(COUNTBLANK(Survey!B145:FE145)=$C$2, "Pass", "Fail")</f>
        <v>Pass</v>
      </c>
      <c r="D145" t="str">
        <f t="shared" si="93"/>
        <v>Fail</v>
      </c>
      <c r="E145" t="str">
        <f>IF(OR(ISBLANK(Survey!AJ145),COUNTIF(G145:BB145,"Fail")),"Fail","Pass")</f>
        <v>Fail</v>
      </c>
      <c r="G145" s="16" t="str">
        <f t="shared" si="94"/>
        <v>Fail</v>
      </c>
      <c r="H145" s="177">
        <f>COUNTBLANK(Survey!B145:D145)+COUNTBLANK(Survey!G145)+COUNTBLANK(Survey!I145)+COUNTBLANK(Survey!K145:M145)+COUNTBLANK(Survey!P145)+COUNTBLANK(Survey!S145:U145)+COUNTBLANK(Survey!Y145:AA145)+COUNTBLANK(Survey!AD145:AE145)+COUNTBLANK(Survey!AI145:AI145)</f>
        <v>18</v>
      </c>
      <c r="I145" s="16" t="str">
        <f t="shared" si="95"/>
        <v>Fail</v>
      </c>
      <c r="J145" t="b">
        <f>IF(Survey!E145="No",TRUE,FALSE)</f>
        <v>0</v>
      </c>
      <c r="K145" s="34">
        <f>LEN(Survey!E145)</f>
        <v>0</v>
      </c>
      <c r="L145" s="16" t="str">
        <f t="shared" si="96"/>
        <v>Fail</v>
      </c>
      <c r="M145" t="b">
        <f>IF(Survey!F145="No",TRUE,FALSE)</f>
        <v>0</v>
      </c>
      <c r="N145" s="33">
        <f>LEN(Survey!F145)</f>
        <v>0</v>
      </c>
      <c r="O145" s="16" t="str">
        <f t="shared" si="97"/>
        <v>Pass</v>
      </c>
      <c r="P145" s="34">
        <f>MOD((LEN(Survey!H145)+2),11)</f>
        <v>2</v>
      </c>
      <c r="Q145" s="33" t="str">
        <f>IF(Survey!$L145="Prospectus fund", "Yes", "No")</f>
        <v>No</v>
      </c>
      <c r="R145" s="16" t="str">
        <f t="shared" si="98"/>
        <v>Pass</v>
      </c>
      <c r="S145" s="34">
        <f>MOD((LEN(Survey!J145)+2),11)</f>
        <v>2</v>
      </c>
      <c r="T145" s="35" t="b">
        <f>IF(OR(Survey!$M145="ETF",Survey!$M145="ETF, alternative mutual fund",Survey!$M145="Closed-end", Survey!$M145="Split share corp", Survey!$I145="Yes"),TRUE,FALSE)</f>
        <v>0</v>
      </c>
      <c r="U145" s="16" t="str">
        <f>IFERROR(IF(AND(OR(X145=Y145,Y145 = "Either"),NOT(ISBLANK(Survey!K145))),"Pass","Fail"),"Pass")</f>
        <v>Fail</v>
      </c>
      <c r="V145" s="36" cm="1">
        <f t="array" ref="V145">SUM(SUMIF(Survey!BZ145:CS145,{"&gt;0","&lt;0"})*{1,-1})</f>
        <v>0</v>
      </c>
      <c r="W145" s="38" cm="1">
        <f t="array" ref="W145">SUM(SUMIF(Survey!CC145,{"&gt;0","&lt;0"})*{1,-1})+SUM(SUMIF(Survey!CM145,{"&gt;0","&lt;0"})*{1,-1})</f>
        <v>0</v>
      </c>
      <c r="X145" s="38">
        <f>Survey!K145</f>
        <v>0</v>
      </c>
      <c r="Y145" s="37" t="str">
        <f t="shared" si="99"/>
        <v>Either</v>
      </c>
      <c r="Z145" s="16" t="str">
        <f t="shared" si="100"/>
        <v>Fail</v>
      </c>
      <c r="AA145" s="67" cm="1">
        <f t="array" ref="AA145">SUM(SUMIF(Survey!BZ145:CS145,{"&gt;0","&lt;0"})*{1,-1})+SUM(SUMIF(Survey!CU145:DN145,{"&gt;0","&lt;0"})*{1,-1})</f>
        <v>0</v>
      </c>
      <c r="AB145" s="67">
        <f>IFERROR(AA145/(Survey!$AV145),0)</f>
        <v>0</v>
      </c>
      <c r="AC145" s="128" t="b">
        <f>IF(OR(Survey!$M145="Alternative strategy or hedge",Survey!$M145="Other, illiquid",Survey!$L145="Prospectus fund"),TRUE,FALSE)</f>
        <v>0</v>
      </c>
      <c r="AD145" s="128" t="b">
        <f>NOT(ISBLANK(Survey!$M145))</f>
        <v>0</v>
      </c>
      <c r="AE145" s="16" t="str">
        <f t="shared" si="101"/>
        <v>Pass</v>
      </c>
      <c r="AF145" s="38" t="b">
        <f>NOT(ISNUMBER(SEARCH("Other",Survey!$P145)))</f>
        <v>1</v>
      </c>
      <c r="AG145" s="37" t="b">
        <f>NOT(ISBLANK(Survey!$Q145))</f>
        <v>0</v>
      </c>
      <c r="AH145" s="16" t="str">
        <f t="shared" si="102"/>
        <v>Pass</v>
      </c>
      <c r="AI145" s="143">
        <f>COUNTBLANK(Survey!$W145)</f>
        <v>1</v>
      </c>
      <c r="AJ145" s="67">
        <f>IF(AND(Survey!L145&lt;&gt;"Exempt fund",OR(Survey!$M145="ETF",Survey!$M145="ETF, alternative mutual fund",Survey!$M145="Mutual fund",Survey!$M145="Alternative mutual fund",Survey!$M145="Money market")),1,0)</f>
        <v>0</v>
      </c>
      <c r="AK145" s="16" t="str">
        <f t="shared" si="103"/>
        <v>Pass</v>
      </c>
      <c r="AL145" s="38" t="b">
        <f>NOT(ISNUMBER(SEARCH("Yes",Survey!$AA145)))</f>
        <v>1</v>
      </c>
      <c r="AM145" s="37" t="b">
        <f>IF(COUNTBLANK(Survey!$AB145:$AC145)=0,TRUE, FALSE)</f>
        <v>0</v>
      </c>
      <c r="AN145" s="16" t="str">
        <f t="shared" si="104"/>
        <v>Pass</v>
      </c>
      <c r="AO145" s="38" t="b">
        <f>NOT(ISNUMBER(SEARCH("Yes",Survey!$AD145)))</f>
        <v>1</v>
      </c>
      <c r="AP145" s="37" t="b">
        <f>NOT(ISBLANK(Survey!$AF145))</f>
        <v>0</v>
      </c>
      <c r="AQ145" s="16" t="str">
        <f t="shared" si="105"/>
        <v>Pass</v>
      </c>
      <c r="AR145" s="38" t="b">
        <f>NOT(OR(ISNUMBER(SEARCH("Other",Survey!$AF145)),ISNUMBER(SEARCH("Multiple",Survey!$AF145))))</f>
        <v>1</v>
      </c>
      <c r="AS145" s="37" t="b">
        <f>NOT(ISBLANK(Survey!$AG145))</f>
        <v>0</v>
      </c>
      <c r="AT145" s="16" t="str">
        <f t="shared" si="106"/>
        <v>Fail</v>
      </c>
      <c r="AU145" s="143">
        <f>IF(ABS(Survey!$AV145)&gt;0, 1,0)</f>
        <v>0</v>
      </c>
      <c r="AV145" s="143">
        <f>IF(COUNTBLANK(Survey!$AJ145)=0,1,0)</f>
        <v>0</v>
      </c>
      <c r="AW145" s="16" t="str">
        <f t="shared" si="107"/>
        <v>Pass</v>
      </c>
      <c r="AX145" s="143">
        <f>IF(ISBLANK(Survey!$AJ145),0,1)</f>
        <v>0</v>
      </c>
      <c r="AY145" s="165">
        <f>COUNTBLANK(Survey!$AK145)</f>
        <v>1</v>
      </c>
      <c r="AZ145" s="16" t="str">
        <f t="shared" si="108"/>
        <v>Pass</v>
      </c>
      <c r="BA145" s="143">
        <f>IF(OR(Survey!$AK145="Closed",ISBLANK(Survey!$AK145)),0,1)</f>
        <v>0</v>
      </c>
      <c r="BB145" s="165">
        <f>IF(ISBLANK(Survey!$AL145),1,0)</f>
        <v>1</v>
      </c>
      <c r="BC145" s="147" t="str" cm="1">
        <f t="array" ref="BC145">IF(OR(IF(OR($BE145+$BF145 = 2, $BG145=1), FALSE, TRUE), AND($BD145:$BD145 = 0)),"Pass","Fail")</f>
        <v>Pass</v>
      </c>
      <c r="BD145" s="143">
        <f>COUNTBLANK(Survey!$AM145:$AO145)</f>
        <v>3</v>
      </c>
      <c r="BE145" s="143">
        <f>IF(Survey!$I145="Yes",1,0)</f>
        <v>0</v>
      </c>
      <c r="BF145" s="143">
        <f>IF(OR(Survey!$M145="Mutual fund",Survey!$M145="Alternative mutual fund",Survey!$M145="Money market"),1,0)</f>
        <v>0</v>
      </c>
      <c r="BG145" s="148">
        <f>IF(OR(Survey!$M145="ETF",Survey!$M145="ETF, alternative mutual fund"),1,0)</f>
        <v>0</v>
      </c>
      <c r="BH145" s="16" t="str">
        <f t="shared" si="109"/>
        <v>Pass</v>
      </c>
      <c r="BI145" s="38" t="b">
        <f>OR(ISNUMBER(SEARCH("Yes",Survey!$AO145)),ISBLANK(Survey!$AO145))</f>
        <v>1</v>
      </c>
      <c r="BJ145" s="67" t="b">
        <f>NOT(ISBLANK(Survey!$AP145))</f>
        <v>0</v>
      </c>
      <c r="BK145" s="16" t="str">
        <f t="shared" si="110"/>
        <v>Pass</v>
      </c>
      <c r="BL145" s="143">
        <f>IF(Survey!$AW145=0, 0,1)</f>
        <v>0</v>
      </c>
      <c r="BM145" s="67">
        <f>Survey!$AQ145</f>
        <v>0</v>
      </c>
      <c r="BN145" s="67">
        <f>IFERROR((Survey!$AX145-ABS(Survey!$AY145)-ABS(Survey!$BD145))/Survey!$AW145,0)</f>
        <v>0</v>
      </c>
      <c r="BO145" s="67">
        <f>IF(AND($BM145&gt;$BN145-0.2,$BM145&lt;$BN145+0.2,ISBLANK(Survey!$AQ145)=FALSE),0,1)</f>
        <v>1</v>
      </c>
      <c r="BP145" s="165">
        <f>IF(ISBLANK(Survey!$AR145),1,0)</f>
        <v>1</v>
      </c>
      <c r="BQ145" s="16" t="str">
        <f t="shared" si="111"/>
        <v>Pass</v>
      </c>
      <c r="BR145" s="143">
        <f>IF(Survey!$AW145=0, 0,1)</f>
        <v>0</v>
      </c>
      <c r="BS145" s="67">
        <f>IF(AND(Survey!$AS145&gt;=0,Survey!$AS145&lt;=0.2,Survey!$AS145&lt;&gt;""),0,1)</f>
        <v>1</v>
      </c>
      <c r="BT145" s="143">
        <f>IF(ISBLANK(Survey!$AT145),1,0)</f>
        <v>1</v>
      </c>
      <c r="BU145" s="16" t="str">
        <f t="shared" si="112"/>
        <v>Fail</v>
      </c>
      <c r="BV145" s="165">
        <f>Survey!$AU145</f>
        <v>0</v>
      </c>
      <c r="BW145" s="16" t="str">
        <f t="shared" si="113"/>
        <v>Pass</v>
      </c>
      <c r="BX145" s="36">
        <f>Survey!$AV145</f>
        <v>0</v>
      </c>
      <c r="BY145" s="176">
        <f>Survey!$AW145+Survey!$AX145-ABS(Survey!$AY145)+ABS(Survey!$AZ145)-ABS(Survey!$BA145)+ABS(Survey!$BB145)-ABS(Survey!$BC145)-ABS(Survey!$BD145)+Survey!$BE145</f>
        <v>0</v>
      </c>
      <c r="BZ145" s="35">
        <f t="shared" si="114"/>
        <v>0</v>
      </c>
      <c r="CA145" s="17">
        <f t="shared" si="115"/>
        <v>0</v>
      </c>
      <c r="CB145" s="16" t="str">
        <f t="shared" si="116"/>
        <v>Pass</v>
      </c>
      <c r="CC145" s="38" t="b">
        <f>IF(ABS(Survey!$BE145)=0,TRUE,FALSE)</f>
        <v>1</v>
      </c>
      <c r="CD145" s="37" t="b">
        <f>NOT(ISBLANK(Survey!$BF145))</f>
        <v>0</v>
      </c>
      <c r="CE145" t="str">
        <f t="shared" si="117"/>
        <v>Fail</v>
      </c>
      <c r="CF145" s="29">
        <f>Survey!$AV145</f>
        <v>0</v>
      </c>
      <c r="CG145" s="29" cm="1">
        <f t="array" ref="CG145">SUM(SUMIF(Survey!BH145:BO145,{"&gt;0","&lt;0"})*{1,-1})-SUM(SUMIF(Survey!BQ145:BX145,{"&gt;0","&lt;0"})*{1,-1})</f>
        <v>0</v>
      </c>
      <c r="CH145" s="35" t="str">
        <f t="shared" si="118"/>
        <v>No holdings</v>
      </c>
      <c r="CI145">
        <f t="shared" si="119"/>
        <v>0</v>
      </c>
      <c r="CJ145" s="16" t="str">
        <f t="shared" si="120"/>
        <v>Fail</v>
      </c>
      <c r="CK145" s="36">
        <f>Survey!$AV145</f>
        <v>0</v>
      </c>
      <c r="CL145" s="36" cm="1">
        <f t="array" ref="CL145">SUM(SUMIF(Survey!BZ145:CS145,{"&gt;0","&lt;0"})*{1,-1})-SUM(SUMIF(Survey!CU145:DN145,{"&gt;0","&lt;0"})*{1,-1})</f>
        <v>0</v>
      </c>
      <c r="CM145" s="35" t="str">
        <f t="shared" si="121"/>
        <v>No holdings</v>
      </c>
      <c r="CN145" s="17">
        <f t="shared" si="122"/>
        <v>0</v>
      </c>
      <c r="CO145" s="16" t="str">
        <f t="shared" si="123"/>
        <v>Pass</v>
      </c>
      <c r="CP145" s="38" t="b">
        <f>IF(ABS(Survey!$CS145)=0,TRUE,FALSE)</f>
        <v>1</v>
      </c>
      <c r="CQ145" s="37" t="b">
        <f>NOT(ISBLANK(Survey!$CT145))</f>
        <v>0</v>
      </c>
      <c r="CR145" s="16" t="str">
        <f t="shared" si="124"/>
        <v>Pass</v>
      </c>
      <c r="CS145" s="38" t="b">
        <f>IF(ABS(Survey!$DN145)=0,TRUE,FALSE)</f>
        <v>1</v>
      </c>
      <c r="CT145" s="37" t="b">
        <f>NOT(ISBLANK(Survey!$DO145))</f>
        <v>0</v>
      </c>
      <c r="CU145" t="str">
        <f t="shared" si="125"/>
        <v>Pass</v>
      </c>
      <c r="CV145" s="29" cm="1">
        <f t="array" ref="CV145">SUM(SUMIF(Survey!CO145,{"&gt;0","&lt;0"})*{1,-1})+SUM(SUMIF(Survey!DJ145,{"&gt;0","&lt;0"})*{1,-1})</f>
        <v>0</v>
      </c>
      <c r="CW145" s="29">
        <f>SUM(SUMIF(Survey!DQ145:DW145,{"&gt;0","&lt;0"})*{1,-1})+SUM(SUMIF(Survey!DY145:EE145,{"&gt;0","&lt;0"})*{1,-1})</f>
        <v>0</v>
      </c>
      <c r="CX145">
        <f t="shared" si="126"/>
        <v>0</v>
      </c>
      <c r="CY145">
        <f t="shared" si="127"/>
        <v>0</v>
      </c>
      <c r="CZ145" s="16" t="str">
        <f t="shared" si="128"/>
        <v>Pass</v>
      </c>
      <c r="DA145" s="38" t="b">
        <f>IF(ABS(Survey!$DW145)=0,TRUE,FALSE)</f>
        <v>1</v>
      </c>
      <c r="DB145" s="37" t="b">
        <f>NOT(ISBLANK(Survey!DX145))</f>
        <v>0</v>
      </c>
      <c r="DC145" s="16" t="str">
        <f t="shared" si="129"/>
        <v>Pass</v>
      </c>
      <c r="DD145" s="38" t="b">
        <f>IF(ABS(Survey!$EE145)=0,TRUE,FALSE)</f>
        <v>1</v>
      </c>
      <c r="DE145" s="37" t="b">
        <f>NOT(ISBLANK(Survey!$EF145))</f>
        <v>0</v>
      </c>
      <c r="DF145" s="16" t="str">
        <f t="shared" si="130"/>
        <v>Fail</v>
      </c>
      <c r="DG145" s="36">
        <f>SUM(SUMIF(Survey!EL145:EN145,{"&gt;0","&lt;0"})*{1,-1})</f>
        <v>0</v>
      </c>
      <c r="DH145">
        <f t="shared" si="131"/>
        <v>0</v>
      </c>
      <c r="DI145">
        <f t="shared" si="132"/>
        <v>100</v>
      </c>
      <c r="DJ145" s="35" t="b">
        <f>IF(OR(Survey!$M145="ETF",Survey!$M145="ETF, alternative mutual fund",Survey!$M145="Closed-end", Survey!$M145="Split share corp"),TRUE,FALSE)</f>
        <v>0</v>
      </c>
      <c r="DK145" s="16" t="str">
        <f t="shared" si="133"/>
        <v>Fail</v>
      </c>
      <c r="DL145" s="36">
        <f>SUM(SUMIF(Survey!EP145:EV145,{"&gt;0","&lt;0"})*{1,-1})</f>
        <v>0</v>
      </c>
      <c r="DM145">
        <f t="shared" si="134"/>
        <v>0</v>
      </c>
      <c r="DN145" s="17">
        <f t="shared" si="135"/>
        <v>100</v>
      </c>
      <c r="DO145" s="16" t="str">
        <f t="shared" si="136"/>
        <v>Fail</v>
      </c>
      <c r="DP145" s="36">
        <f>SUM(SUMIF(Survey!EX145:FD145,{"&gt;0","&lt;0"})*{1,-1})</f>
        <v>0</v>
      </c>
      <c r="DQ145">
        <f t="shared" si="137"/>
        <v>0</v>
      </c>
      <c r="DR145" s="17">
        <f t="shared" si="138"/>
        <v>100</v>
      </c>
    </row>
    <row r="146" spans="1:122">
      <c r="A146">
        <v>146</v>
      </c>
      <c r="B146" t="str">
        <f t="shared" si="0"/>
        <v>Pass</v>
      </c>
      <c r="C146" t="str">
        <f>IF(COUNTBLANK(Survey!B146:FE146)=$C$2, "Pass", "Fail")</f>
        <v>Pass</v>
      </c>
      <c r="D146" t="str">
        <f t="shared" si="93"/>
        <v>Fail</v>
      </c>
      <c r="E146" t="str">
        <f>IF(OR(ISBLANK(Survey!AJ146),COUNTIF(G146:BB146,"Fail")),"Fail","Pass")</f>
        <v>Fail</v>
      </c>
      <c r="G146" s="16" t="str">
        <f t="shared" si="94"/>
        <v>Fail</v>
      </c>
      <c r="H146" s="177">
        <f>COUNTBLANK(Survey!B146:D146)+COUNTBLANK(Survey!G146)+COUNTBLANK(Survey!I146)+COUNTBLANK(Survey!K146:M146)+COUNTBLANK(Survey!P146)+COUNTBLANK(Survey!S146:U146)+COUNTBLANK(Survey!Y146:AA146)+COUNTBLANK(Survey!AD146:AE146)+COUNTBLANK(Survey!AI146:AI146)</f>
        <v>18</v>
      </c>
      <c r="I146" s="16" t="str">
        <f t="shared" si="95"/>
        <v>Fail</v>
      </c>
      <c r="J146" t="b">
        <f>IF(Survey!E146="No",TRUE,FALSE)</f>
        <v>0</v>
      </c>
      <c r="K146" s="34">
        <f>LEN(Survey!E146)</f>
        <v>0</v>
      </c>
      <c r="L146" s="16" t="str">
        <f t="shared" si="96"/>
        <v>Fail</v>
      </c>
      <c r="M146" t="b">
        <f>IF(Survey!F146="No",TRUE,FALSE)</f>
        <v>0</v>
      </c>
      <c r="N146" s="33">
        <f>LEN(Survey!F146)</f>
        <v>0</v>
      </c>
      <c r="O146" s="16" t="str">
        <f t="shared" si="97"/>
        <v>Pass</v>
      </c>
      <c r="P146" s="34">
        <f>MOD((LEN(Survey!H146)+2),11)</f>
        <v>2</v>
      </c>
      <c r="Q146" s="33" t="str">
        <f>IF(Survey!$L146="Prospectus fund", "Yes", "No")</f>
        <v>No</v>
      </c>
      <c r="R146" s="16" t="str">
        <f t="shared" si="98"/>
        <v>Pass</v>
      </c>
      <c r="S146" s="34">
        <f>MOD((LEN(Survey!J146)+2),11)</f>
        <v>2</v>
      </c>
      <c r="T146" s="35" t="b">
        <f>IF(OR(Survey!$M146="ETF",Survey!$M146="ETF, alternative mutual fund",Survey!$M146="Closed-end", Survey!$M146="Split share corp", Survey!$I146="Yes"),TRUE,FALSE)</f>
        <v>0</v>
      </c>
      <c r="U146" s="16" t="str">
        <f>IFERROR(IF(AND(OR(X146=Y146,Y146 = "Either"),NOT(ISBLANK(Survey!K146))),"Pass","Fail"),"Pass")</f>
        <v>Fail</v>
      </c>
      <c r="V146" s="36" cm="1">
        <f t="array" ref="V146">SUM(SUMIF(Survey!BZ146:CS146,{"&gt;0","&lt;0"})*{1,-1})</f>
        <v>0</v>
      </c>
      <c r="W146" s="38" cm="1">
        <f t="array" ref="W146">SUM(SUMIF(Survey!CC146,{"&gt;0","&lt;0"})*{1,-1})+SUM(SUMIF(Survey!CM146,{"&gt;0","&lt;0"})*{1,-1})</f>
        <v>0</v>
      </c>
      <c r="X146" s="38">
        <f>Survey!K146</f>
        <v>0</v>
      </c>
      <c r="Y146" s="37" t="str">
        <f t="shared" si="99"/>
        <v>Either</v>
      </c>
      <c r="Z146" s="16" t="str">
        <f t="shared" si="100"/>
        <v>Fail</v>
      </c>
      <c r="AA146" s="67" cm="1">
        <f t="array" ref="AA146">SUM(SUMIF(Survey!BZ146:CS146,{"&gt;0","&lt;0"})*{1,-1})+SUM(SUMIF(Survey!CU146:DN146,{"&gt;0","&lt;0"})*{1,-1})</f>
        <v>0</v>
      </c>
      <c r="AB146" s="67">
        <f>IFERROR(AA146/(Survey!$AV146),0)</f>
        <v>0</v>
      </c>
      <c r="AC146" s="128" t="b">
        <f>IF(OR(Survey!$M146="Alternative strategy or hedge",Survey!$M146="Other, illiquid",Survey!$L146="Prospectus fund"),TRUE,FALSE)</f>
        <v>0</v>
      </c>
      <c r="AD146" s="128" t="b">
        <f>NOT(ISBLANK(Survey!$M146))</f>
        <v>0</v>
      </c>
      <c r="AE146" s="16" t="str">
        <f t="shared" si="101"/>
        <v>Pass</v>
      </c>
      <c r="AF146" s="38" t="b">
        <f>NOT(ISNUMBER(SEARCH("Other",Survey!$P146)))</f>
        <v>1</v>
      </c>
      <c r="AG146" s="37" t="b">
        <f>NOT(ISBLANK(Survey!$Q146))</f>
        <v>0</v>
      </c>
      <c r="AH146" s="16" t="str">
        <f t="shared" si="102"/>
        <v>Pass</v>
      </c>
      <c r="AI146" s="143">
        <f>COUNTBLANK(Survey!$W146)</f>
        <v>1</v>
      </c>
      <c r="AJ146" s="67">
        <f>IF(AND(Survey!L146&lt;&gt;"Exempt fund",OR(Survey!$M146="ETF",Survey!$M146="ETF, alternative mutual fund",Survey!$M146="Mutual fund",Survey!$M146="Alternative mutual fund",Survey!$M146="Money market")),1,0)</f>
        <v>0</v>
      </c>
      <c r="AK146" s="16" t="str">
        <f t="shared" si="103"/>
        <v>Pass</v>
      </c>
      <c r="AL146" s="38" t="b">
        <f>NOT(ISNUMBER(SEARCH("Yes",Survey!$AA146)))</f>
        <v>1</v>
      </c>
      <c r="AM146" s="37" t="b">
        <f>IF(COUNTBLANK(Survey!$AB146:$AC146)=0,TRUE, FALSE)</f>
        <v>0</v>
      </c>
      <c r="AN146" s="16" t="str">
        <f t="shared" si="104"/>
        <v>Pass</v>
      </c>
      <c r="AO146" s="38" t="b">
        <f>NOT(ISNUMBER(SEARCH("Yes",Survey!$AD146)))</f>
        <v>1</v>
      </c>
      <c r="AP146" s="37" t="b">
        <f>NOT(ISBLANK(Survey!$AF146))</f>
        <v>0</v>
      </c>
      <c r="AQ146" s="16" t="str">
        <f t="shared" si="105"/>
        <v>Pass</v>
      </c>
      <c r="AR146" s="38" t="b">
        <f>NOT(OR(ISNUMBER(SEARCH("Other",Survey!$AF146)),ISNUMBER(SEARCH("Multiple",Survey!$AF146))))</f>
        <v>1</v>
      </c>
      <c r="AS146" s="37" t="b">
        <f>NOT(ISBLANK(Survey!$AG146))</f>
        <v>0</v>
      </c>
      <c r="AT146" s="16" t="str">
        <f t="shared" si="106"/>
        <v>Fail</v>
      </c>
      <c r="AU146" s="143">
        <f>IF(ABS(Survey!$AV146)&gt;0, 1,0)</f>
        <v>0</v>
      </c>
      <c r="AV146" s="143">
        <f>IF(COUNTBLANK(Survey!$AJ146)=0,1,0)</f>
        <v>0</v>
      </c>
      <c r="AW146" s="16" t="str">
        <f t="shared" si="107"/>
        <v>Pass</v>
      </c>
      <c r="AX146" s="143">
        <f>IF(ISBLANK(Survey!$AJ146),0,1)</f>
        <v>0</v>
      </c>
      <c r="AY146" s="165">
        <f>COUNTBLANK(Survey!$AK146)</f>
        <v>1</v>
      </c>
      <c r="AZ146" s="16" t="str">
        <f t="shared" si="108"/>
        <v>Pass</v>
      </c>
      <c r="BA146" s="143">
        <f>IF(OR(Survey!$AK146="Closed",ISBLANK(Survey!$AK146)),0,1)</f>
        <v>0</v>
      </c>
      <c r="BB146" s="165">
        <f>IF(ISBLANK(Survey!$AL146),1,0)</f>
        <v>1</v>
      </c>
      <c r="BC146" s="147" t="str" cm="1">
        <f t="array" ref="BC146">IF(OR(IF(OR($BE146+$BF146 = 2, $BG146=1), FALSE, TRUE), AND($BD146:$BD146 = 0)),"Pass","Fail")</f>
        <v>Pass</v>
      </c>
      <c r="BD146" s="143">
        <f>COUNTBLANK(Survey!$AM146:$AO146)</f>
        <v>3</v>
      </c>
      <c r="BE146" s="143">
        <f>IF(Survey!$I146="Yes",1,0)</f>
        <v>0</v>
      </c>
      <c r="BF146" s="143">
        <f>IF(OR(Survey!$M146="Mutual fund",Survey!$M146="Alternative mutual fund",Survey!$M146="Money market"),1,0)</f>
        <v>0</v>
      </c>
      <c r="BG146" s="148">
        <f>IF(OR(Survey!$M146="ETF",Survey!$M146="ETF, alternative mutual fund"),1,0)</f>
        <v>0</v>
      </c>
      <c r="BH146" s="16" t="str">
        <f t="shared" si="109"/>
        <v>Pass</v>
      </c>
      <c r="BI146" s="38" t="b">
        <f>OR(ISNUMBER(SEARCH("Yes",Survey!$AO146)),ISBLANK(Survey!$AO146))</f>
        <v>1</v>
      </c>
      <c r="BJ146" s="67" t="b">
        <f>NOT(ISBLANK(Survey!$AP146))</f>
        <v>0</v>
      </c>
      <c r="BK146" s="16" t="str">
        <f t="shared" si="110"/>
        <v>Pass</v>
      </c>
      <c r="BL146" s="143">
        <f>IF(Survey!$AW146=0, 0,1)</f>
        <v>0</v>
      </c>
      <c r="BM146" s="67">
        <f>Survey!$AQ146</f>
        <v>0</v>
      </c>
      <c r="BN146" s="67">
        <f>IFERROR((Survey!$AX146-ABS(Survey!$AY146)-ABS(Survey!$BD146))/Survey!$AW146,0)</f>
        <v>0</v>
      </c>
      <c r="BO146" s="67">
        <f>IF(AND($BM146&gt;$BN146-0.2,$BM146&lt;$BN146+0.2,ISBLANK(Survey!$AQ146)=FALSE),0,1)</f>
        <v>1</v>
      </c>
      <c r="BP146" s="165">
        <f>IF(ISBLANK(Survey!$AR146),1,0)</f>
        <v>1</v>
      </c>
      <c r="BQ146" s="16" t="str">
        <f t="shared" si="111"/>
        <v>Pass</v>
      </c>
      <c r="BR146" s="143">
        <f>IF(Survey!$AW146=0, 0,1)</f>
        <v>0</v>
      </c>
      <c r="BS146" s="67">
        <f>IF(AND(Survey!$AS146&gt;=0,Survey!$AS146&lt;=0.2,Survey!$AS146&lt;&gt;""),0,1)</f>
        <v>1</v>
      </c>
      <c r="BT146" s="143">
        <f>IF(ISBLANK(Survey!$AT146),1,0)</f>
        <v>1</v>
      </c>
      <c r="BU146" s="16" t="str">
        <f t="shared" si="112"/>
        <v>Fail</v>
      </c>
      <c r="BV146" s="165">
        <f>Survey!$AU146</f>
        <v>0</v>
      </c>
      <c r="BW146" s="16" t="str">
        <f t="shared" si="113"/>
        <v>Pass</v>
      </c>
      <c r="BX146" s="36">
        <f>Survey!$AV146</f>
        <v>0</v>
      </c>
      <c r="BY146" s="176">
        <f>Survey!$AW146+Survey!$AX146-ABS(Survey!$AY146)+ABS(Survey!$AZ146)-ABS(Survey!$BA146)+ABS(Survey!$BB146)-ABS(Survey!$BC146)-ABS(Survey!$BD146)+Survey!$BE146</f>
        <v>0</v>
      </c>
      <c r="BZ146" s="35">
        <f t="shared" si="114"/>
        <v>0</v>
      </c>
      <c r="CA146" s="17">
        <f t="shared" si="115"/>
        <v>0</v>
      </c>
      <c r="CB146" s="16" t="str">
        <f t="shared" si="116"/>
        <v>Pass</v>
      </c>
      <c r="CC146" s="38" t="b">
        <f>IF(ABS(Survey!$BE146)=0,TRUE,FALSE)</f>
        <v>1</v>
      </c>
      <c r="CD146" s="37" t="b">
        <f>NOT(ISBLANK(Survey!$BF146))</f>
        <v>0</v>
      </c>
      <c r="CE146" t="str">
        <f t="shared" si="117"/>
        <v>Fail</v>
      </c>
      <c r="CF146" s="29">
        <f>Survey!$AV146</f>
        <v>0</v>
      </c>
      <c r="CG146" s="29" cm="1">
        <f t="array" ref="CG146">SUM(SUMIF(Survey!BH146:BO146,{"&gt;0","&lt;0"})*{1,-1})-SUM(SUMIF(Survey!BQ146:BX146,{"&gt;0","&lt;0"})*{1,-1})</f>
        <v>0</v>
      </c>
      <c r="CH146" s="35" t="str">
        <f t="shared" si="118"/>
        <v>No holdings</v>
      </c>
      <c r="CI146">
        <f t="shared" si="119"/>
        <v>0</v>
      </c>
      <c r="CJ146" s="16" t="str">
        <f t="shared" si="120"/>
        <v>Fail</v>
      </c>
      <c r="CK146" s="36">
        <f>Survey!$AV146</f>
        <v>0</v>
      </c>
      <c r="CL146" s="36" cm="1">
        <f t="array" ref="CL146">SUM(SUMIF(Survey!BZ146:CS146,{"&gt;0","&lt;0"})*{1,-1})-SUM(SUMIF(Survey!CU146:DN146,{"&gt;0","&lt;0"})*{1,-1})</f>
        <v>0</v>
      </c>
      <c r="CM146" s="35" t="str">
        <f t="shared" si="121"/>
        <v>No holdings</v>
      </c>
      <c r="CN146" s="17">
        <f t="shared" si="122"/>
        <v>0</v>
      </c>
      <c r="CO146" s="16" t="str">
        <f t="shared" si="123"/>
        <v>Pass</v>
      </c>
      <c r="CP146" s="38" t="b">
        <f>IF(ABS(Survey!$CS146)=0,TRUE,FALSE)</f>
        <v>1</v>
      </c>
      <c r="CQ146" s="37" t="b">
        <f>NOT(ISBLANK(Survey!$CT146))</f>
        <v>0</v>
      </c>
      <c r="CR146" s="16" t="str">
        <f t="shared" si="124"/>
        <v>Pass</v>
      </c>
      <c r="CS146" s="38" t="b">
        <f>IF(ABS(Survey!$DN146)=0,TRUE,FALSE)</f>
        <v>1</v>
      </c>
      <c r="CT146" s="37" t="b">
        <f>NOT(ISBLANK(Survey!$DO146))</f>
        <v>0</v>
      </c>
      <c r="CU146" t="str">
        <f t="shared" si="125"/>
        <v>Pass</v>
      </c>
      <c r="CV146" s="29" cm="1">
        <f t="array" ref="CV146">SUM(SUMIF(Survey!CO146,{"&gt;0","&lt;0"})*{1,-1})+SUM(SUMIF(Survey!DJ146,{"&gt;0","&lt;0"})*{1,-1})</f>
        <v>0</v>
      </c>
      <c r="CW146" s="29">
        <f>SUM(SUMIF(Survey!DQ146:DW146,{"&gt;0","&lt;0"})*{1,-1})+SUM(SUMIF(Survey!DY146:EE146,{"&gt;0","&lt;0"})*{1,-1})</f>
        <v>0</v>
      </c>
      <c r="CX146">
        <f t="shared" si="126"/>
        <v>0</v>
      </c>
      <c r="CY146">
        <f t="shared" si="127"/>
        <v>0</v>
      </c>
      <c r="CZ146" s="16" t="str">
        <f t="shared" si="128"/>
        <v>Pass</v>
      </c>
      <c r="DA146" s="38" t="b">
        <f>IF(ABS(Survey!$DW146)=0,TRUE,FALSE)</f>
        <v>1</v>
      </c>
      <c r="DB146" s="37" t="b">
        <f>NOT(ISBLANK(Survey!DX146))</f>
        <v>0</v>
      </c>
      <c r="DC146" s="16" t="str">
        <f t="shared" si="129"/>
        <v>Pass</v>
      </c>
      <c r="DD146" s="38" t="b">
        <f>IF(ABS(Survey!$EE146)=0,TRUE,FALSE)</f>
        <v>1</v>
      </c>
      <c r="DE146" s="37" t="b">
        <f>NOT(ISBLANK(Survey!$EF146))</f>
        <v>0</v>
      </c>
      <c r="DF146" s="16" t="str">
        <f t="shared" si="130"/>
        <v>Fail</v>
      </c>
      <c r="DG146" s="36">
        <f>SUM(SUMIF(Survey!EL146:EN146,{"&gt;0","&lt;0"})*{1,-1})</f>
        <v>0</v>
      </c>
      <c r="DH146">
        <f t="shared" si="131"/>
        <v>0</v>
      </c>
      <c r="DI146">
        <f t="shared" si="132"/>
        <v>100</v>
      </c>
      <c r="DJ146" s="35" t="b">
        <f>IF(OR(Survey!$M146="ETF",Survey!$M146="ETF, alternative mutual fund",Survey!$M146="Closed-end", Survey!$M146="Split share corp"),TRUE,FALSE)</f>
        <v>0</v>
      </c>
      <c r="DK146" s="16" t="str">
        <f t="shared" si="133"/>
        <v>Fail</v>
      </c>
      <c r="DL146" s="36">
        <f>SUM(SUMIF(Survey!EP146:EV146,{"&gt;0","&lt;0"})*{1,-1})</f>
        <v>0</v>
      </c>
      <c r="DM146">
        <f t="shared" si="134"/>
        <v>0</v>
      </c>
      <c r="DN146" s="17">
        <f t="shared" si="135"/>
        <v>100</v>
      </c>
      <c r="DO146" s="16" t="str">
        <f t="shared" si="136"/>
        <v>Fail</v>
      </c>
      <c r="DP146" s="36">
        <f>SUM(SUMIF(Survey!EX146:FD146,{"&gt;0","&lt;0"})*{1,-1})</f>
        <v>0</v>
      </c>
      <c r="DQ146">
        <f t="shared" si="137"/>
        <v>0</v>
      </c>
      <c r="DR146" s="17">
        <f t="shared" si="138"/>
        <v>100</v>
      </c>
    </row>
    <row r="147" spans="1:122">
      <c r="A147">
        <v>147</v>
      </c>
      <c r="B147" t="str">
        <f t="shared" si="0"/>
        <v>Pass</v>
      </c>
      <c r="C147" t="str">
        <f>IF(COUNTBLANK(Survey!B147:FE147)=$C$2, "Pass", "Fail")</f>
        <v>Pass</v>
      </c>
      <c r="D147" t="str">
        <f t="shared" si="93"/>
        <v>Fail</v>
      </c>
      <c r="E147" t="str">
        <f>IF(OR(ISBLANK(Survey!AJ147),COUNTIF(G147:BB147,"Fail")),"Fail","Pass")</f>
        <v>Fail</v>
      </c>
      <c r="G147" s="16" t="str">
        <f t="shared" si="94"/>
        <v>Fail</v>
      </c>
      <c r="H147" s="177">
        <f>COUNTBLANK(Survey!B147:D147)+COUNTBLANK(Survey!G147)+COUNTBLANK(Survey!I147)+COUNTBLANK(Survey!K147:M147)+COUNTBLANK(Survey!P147)+COUNTBLANK(Survey!S147:U147)+COUNTBLANK(Survey!Y147:AA147)+COUNTBLANK(Survey!AD147:AE147)+COUNTBLANK(Survey!AI147:AI147)</f>
        <v>18</v>
      </c>
      <c r="I147" s="16" t="str">
        <f t="shared" si="95"/>
        <v>Fail</v>
      </c>
      <c r="J147" t="b">
        <f>IF(Survey!E147="No",TRUE,FALSE)</f>
        <v>0</v>
      </c>
      <c r="K147" s="34">
        <f>LEN(Survey!E147)</f>
        <v>0</v>
      </c>
      <c r="L147" s="16" t="str">
        <f t="shared" si="96"/>
        <v>Fail</v>
      </c>
      <c r="M147" t="b">
        <f>IF(Survey!F147="No",TRUE,FALSE)</f>
        <v>0</v>
      </c>
      <c r="N147" s="33">
        <f>LEN(Survey!F147)</f>
        <v>0</v>
      </c>
      <c r="O147" s="16" t="str">
        <f t="shared" si="97"/>
        <v>Pass</v>
      </c>
      <c r="P147" s="34">
        <f>MOD((LEN(Survey!H147)+2),11)</f>
        <v>2</v>
      </c>
      <c r="Q147" s="33" t="str">
        <f>IF(Survey!$L147="Prospectus fund", "Yes", "No")</f>
        <v>No</v>
      </c>
      <c r="R147" s="16" t="str">
        <f t="shared" si="98"/>
        <v>Pass</v>
      </c>
      <c r="S147" s="34">
        <f>MOD((LEN(Survey!J147)+2),11)</f>
        <v>2</v>
      </c>
      <c r="T147" s="35" t="b">
        <f>IF(OR(Survey!$M147="ETF",Survey!$M147="ETF, alternative mutual fund",Survey!$M147="Closed-end", Survey!$M147="Split share corp", Survey!$I147="Yes"),TRUE,FALSE)</f>
        <v>0</v>
      </c>
      <c r="U147" s="16" t="str">
        <f>IFERROR(IF(AND(OR(X147=Y147,Y147 = "Either"),NOT(ISBLANK(Survey!K147))),"Pass","Fail"),"Pass")</f>
        <v>Fail</v>
      </c>
      <c r="V147" s="36" cm="1">
        <f t="array" ref="V147">SUM(SUMIF(Survey!BZ147:CS147,{"&gt;0","&lt;0"})*{1,-1})</f>
        <v>0</v>
      </c>
      <c r="W147" s="38" cm="1">
        <f t="array" ref="W147">SUM(SUMIF(Survey!CC147,{"&gt;0","&lt;0"})*{1,-1})+SUM(SUMIF(Survey!CM147,{"&gt;0","&lt;0"})*{1,-1})</f>
        <v>0</v>
      </c>
      <c r="X147" s="38">
        <f>Survey!K147</f>
        <v>0</v>
      </c>
      <c r="Y147" s="37" t="str">
        <f t="shared" si="99"/>
        <v>Either</v>
      </c>
      <c r="Z147" s="16" t="str">
        <f t="shared" si="100"/>
        <v>Fail</v>
      </c>
      <c r="AA147" s="67" cm="1">
        <f t="array" ref="AA147">SUM(SUMIF(Survey!BZ147:CS147,{"&gt;0","&lt;0"})*{1,-1})+SUM(SUMIF(Survey!CU147:DN147,{"&gt;0","&lt;0"})*{1,-1})</f>
        <v>0</v>
      </c>
      <c r="AB147" s="67">
        <f>IFERROR(AA147/(Survey!$AV147),0)</f>
        <v>0</v>
      </c>
      <c r="AC147" s="128" t="b">
        <f>IF(OR(Survey!$M147="Alternative strategy or hedge",Survey!$M147="Other, illiquid",Survey!$L147="Prospectus fund"),TRUE,FALSE)</f>
        <v>0</v>
      </c>
      <c r="AD147" s="128" t="b">
        <f>NOT(ISBLANK(Survey!$M147))</f>
        <v>0</v>
      </c>
      <c r="AE147" s="16" t="str">
        <f t="shared" si="101"/>
        <v>Pass</v>
      </c>
      <c r="AF147" s="38" t="b">
        <f>NOT(ISNUMBER(SEARCH("Other",Survey!$P147)))</f>
        <v>1</v>
      </c>
      <c r="AG147" s="37" t="b">
        <f>NOT(ISBLANK(Survey!$Q147))</f>
        <v>0</v>
      </c>
      <c r="AH147" s="16" t="str">
        <f t="shared" si="102"/>
        <v>Pass</v>
      </c>
      <c r="AI147" s="143">
        <f>COUNTBLANK(Survey!$W147)</f>
        <v>1</v>
      </c>
      <c r="AJ147" s="67">
        <f>IF(AND(Survey!L147&lt;&gt;"Exempt fund",OR(Survey!$M147="ETF",Survey!$M147="ETF, alternative mutual fund",Survey!$M147="Mutual fund",Survey!$M147="Alternative mutual fund",Survey!$M147="Money market")),1,0)</f>
        <v>0</v>
      </c>
      <c r="AK147" s="16" t="str">
        <f t="shared" si="103"/>
        <v>Pass</v>
      </c>
      <c r="AL147" s="38" t="b">
        <f>NOT(ISNUMBER(SEARCH("Yes",Survey!$AA147)))</f>
        <v>1</v>
      </c>
      <c r="AM147" s="37" t="b">
        <f>IF(COUNTBLANK(Survey!$AB147:$AC147)=0,TRUE, FALSE)</f>
        <v>0</v>
      </c>
      <c r="AN147" s="16" t="str">
        <f t="shared" si="104"/>
        <v>Pass</v>
      </c>
      <c r="AO147" s="38" t="b">
        <f>NOT(ISNUMBER(SEARCH("Yes",Survey!$AD147)))</f>
        <v>1</v>
      </c>
      <c r="AP147" s="37" t="b">
        <f>NOT(ISBLANK(Survey!$AF147))</f>
        <v>0</v>
      </c>
      <c r="AQ147" s="16" t="str">
        <f t="shared" si="105"/>
        <v>Pass</v>
      </c>
      <c r="AR147" s="38" t="b">
        <f>NOT(OR(ISNUMBER(SEARCH("Other",Survey!$AF147)),ISNUMBER(SEARCH("Multiple",Survey!$AF147))))</f>
        <v>1</v>
      </c>
      <c r="AS147" s="37" t="b">
        <f>NOT(ISBLANK(Survey!$AG147))</f>
        <v>0</v>
      </c>
      <c r="AT147" s="16" t="str">
        <f t="shared" si="106"/>
        <v>Fail</v>
      </c>
      <c r="AU147" s="143">
        <f>IF(ABS(Survey!$AV147)&gt;0, 1,0)</f>
        <v>0</v>
      </c>
      <c r="AV147" s="143">
        <f>IF(COUNTBLANK(Survey!$AJ147)=0,1,0)</f>
        <v>0</v>
      </c>
      <c r="AW147" s="16" t="str">
        <f t="shared" si="107"/>
        <v>Pass</v>
      </c>
      <c r="AX147" s="143">
        <f>IF(ISBLANK(Survey!$AJ147),0,1)</f>
        <v>0</v>
      </c>
      <c r="AY147" s="165">
        <f>COUNTBLANK(Survey!$AK147)</f>
        <v>1</v>
      </c>
      <c r="AZ147" s="16" t="str">
        <f t="shared" si="108"/>
        <v>Pass</v>
      </c>
      <c r="BA147" s="143">
        <f>IF(OR(Survey!$AK147="Closed",ISBLANK(Survey!$AK147)),0,1)</f>
        <v>0</v>
      </c>
      <c r="BB147" s="165">
        <f>IF(ISBLANK(Survey!$AL147),1,0)</f>
        <v>1</v>
      </c>
      <c r="BC147" s="147" t="str" cm="1">
        <f t="array" ref="BC147">IF(OR(IF(OR($BE147+$BF147 = 2, $BG147=1), FALSE, TRUE), AND($BD147:$BD147 = 0)),"Pass","Fail")</f>
        <v>Pass</v>
      </c>
      <c r="BD147" s="143">
        <f>COUNTBLANK(Survey!$AM147:$AO147)</f>
        <v>3</v>
      </c>
      <c r="BE147" s="143">
        <f>IF(Survey!$I147="Yes",1,0)</f>
        <v>0</v>
      </c>
      <c r="BF147" s="143">
        <f>IF(OR(Survey!$M147="Mutual fund",Survey!$M147="Alternative mutual fund",Survey!$M147="Money market"),1,0)</f>
        <v>0</v>
      </c>
      <c r="BG147" s="148">
        <f>IF(OR(Survey!$M147="ETF",Survey!$M147="ETF, alternative mutual fund"),1,0)</f>
        <v>0</v>
      </c>
      <c r="BH147" s="16" t="str">
        <f t="shared" si="109"/>
        <v>Pass</v>
      </c>
      <c r="BI147" s="38" t="b">
        <f>OR(ISNUMBER(SEARCH("Yes",Survey!$AO147)),ISBLANK(Survey!$AO147))</f>
        <v>1</v>
      </c>
      <c r="BJ147" s="67" t="b">
        <f>NOT(ISBLANK(Survey!$AP147))</f>
        <v>0</v>
      </c>
      <c r="BK147" s="16" t="str">
        <f t="shared" si="110"/>
        <v>Pass</v>
      </c>
      <c r="BL147" s="143">
        <f>IF(Survey!$AW147=0, 0,1)</f>
        <v>0</v>
      </c>
      <c r="BM147" s="67">
        <f>Survey!$AQ147</f>
        <v>0</v>
      </c>
      <c r="BN147" s="67">
        <f>IFERROR((Survey!$AX147-ABS(Survey!$AY147)-ABS(Survey!$BD147))/Survey!$AW147,0)</f>
        <v>0</v>
      </c>
      <c r="BO147" s="67">
        <f>IF(AND($BM147&gt;$BN147-0.2,$BM147&lt;$BN147+0.2,ISBLANK(Survey!$AQ147)=FALSE),0,1)</f>
        <v>1</v>
      </c>
      <c r="BP147" s="165">
        <f>IF(ISBLANK(Survey!$AR147),1,0)</f>
        <v>1</v>
      </c>
      <c r="BQ147" s="16" t="str">
        <f t="shared" si="111"/>
        <v>Pass</v>
      </c>
      <c r="BR147" s="143">
        <f>IF(Survey!$AW147=0, 0,1)</f>
        <v>0</v>
      </c>
      <c r="BS147" s="67">
        <f>IF(AND(Survey!$AS147&gt;=0,Survey!$AS147&lt;=0.2,Survey!$AS147&lt;&gt;""),0,1)</f>
        <v>1</v>
      </c>
      <c r="BT147" s="143">
        <f>IF(ISBLANK(Survey!$AT147),1,0)</f>
        <v>1</v>
      </c>
      <c r="BU147" s="16" t="str">
        <f t="shared" si="112"/>
        <v>Fail</v>
      </c>
      <c r="BV147" s="165">
        <f>Survey!$AU147</f>
        <v>0</v>
      </c>
      <c r="BW147" s="16" t="str">
        <f t="shared" si="113"/>
        <v>Pass</v>
      </c>
      <c r="BX147" s="36">
        <f>Survey!$AV147</f>
        <v>0</v>
      </c>
      <c r="BY147" s="176">
        <f>Survey!$AW147+Survey!$AX147-ABS(Survey!$AY147)+ABS(Survey!$AZ147)-ABS(Survey!$BA147)+ABS(Survey!$BB147)-ABS(Survey!$BC147)-ABS(Survey!$BD147)+Survey!$BE147</f>
        <v>0</v>
      </c>
      <c r="BZ147" s="35">
        <f t="shared" si="114"/>
        <v>0</v>
      </c>
      <c r="CA147" s="17">
        <f t="shared" si="115"/>
        <v>0</v>
      </c>
      <c r="CB147" s="16" t="str">
        <f t="shared" si="116"/>
        <v>Pass</v>
      </c>
      <c r="CC147" s="38" t="b">
        <f>IF(ABS(Survey!$BE147)=0,TRUE,FALSE)</f>
        <v>1</v>
      </c>
      <c r="CD147" s="37" t="b">
        <f>NOT(ISBLANK(Survey!$BF147))</f>
        <v>0</v>
      </c>
      <c r="CE147" t="str">
        <f t="shared" si="117"/>
        <v>Fail</v>
      </c>
      <c r="CF147" s="29">
        <f>Survey!$AV147</f>
        <v>0</v>
      </c>
      <c r="CG147" s="29" cm="1">
        <f t="array" ref="CG147">SUM(SUMIF(Survey!BH147:BO147,{"&gt;0","&lt;0"})*{1,-1})-SUM(SUMIF(Survey!BQ147:BX147,{"&gt;0","&lt;0"})*{1,-1})</f>
        <v>0</v>
      </c>
      <c r="CH147" s="35" t="str">
        <f t="shared" si="118"/>
        <v>No holdings</v>
      </c>
      <c r="CI147">
        <f t="shared" si="119"/>
        <v>0</v>
      </c>
      <c r="CJ147" s="16" t="str">
        <f t="shared" si="120"/>
        <v>Fail</v>
      </c>
      <c r="CK147" s="36">
        <f>Survey!$AV147</f>
        <v>0</v>
      </c>
      <c r="CL147" s="36" cm="1">
        <f t="array" ref="CL147">SUM(SUMIF(Survey!BZ147:CS147,{"&gt;0","&lt;0"})*{1,-1})-SUM(SUMIF(Survey!CU147:DN147,{"&gt;0","&lt;0"})*{1,-1})</f>
        <v>0</v>
      </c>
      <c r="CM147" s="35" t="str">
        <f t="shared" si="121"/>
        <v>No holdings</v>
      </c>
      <c r="CN147" s="17">
        <f t="shared" si="122"/>
        <v>0</v>
      </c>
      <c r="CO147" s="16" t="str">
        <f t="shared" si="123"/>
        <v>Pass</v>
      </c>
      <c r="CP147" s="38" t="b">
        <f>IF(ABS(Survey!$CS147)=0,TRUE,FALSE)</f>
        <v>1</v>
      </c>
      <c r="CQ147" s="37" t="b">
        <f>NOT(ISBLANK(Survey!$CT147))</f>
        <v>0</v>
      </c>
      <c r="CR147" s="16" t="str">
        <f t="shared" si="124"/>
        <v>Pass</v>
      </c>
      <c r="CS147" s="38" t="b">
        <f>IF(ABS(Survey!$DN147)=0,TRUE,FALSE)</f>
        <v>1</v>
      </c>
      <c r="CT147" s="37" t="b">
        <f>NOT(ISBLANK(Survey!$DO147))</f>
        <v>0</v>
      </c>
      <c r="CU147" t="str">
        <f t="shared" si="125"/>
        <v>Pass</v>
      </c>
      <c r="CV147" s="29" cm="1">
        <f t="array" ref="CV147">SUM(SUMIF(Survey!CO147,{"&gt;0","&lt;0"})*{1,-1})+SUM(SUMIF(Survey!DJ147,{"&gt;0","&lt;0"})*{1,-1})</f>
        <v>0</v>
      </c>
      <c r="CW147" s="29">
        <f>SUM(SUMIF(Survey!DQ147:DW147,{"&gt;0","&lt;0"})*{1,-1})+SUM(SUMIF(Survey!DY147:EE147,{"&gt;0","&lt;0"})*{1,-1})</f>
        <v>0</v>
      </c>
      <c r="CX147">
        <f t="shared" si="126"/>
        <v>0</v>
      </c>
      <c r="CY147">
        <f t="shared" si="127"/>
        <v>0</v>
      </c>
      <c r="CZ147" s="16" t="str">
        <f t="shared" si="128"/>
        <v>Pass</v>
      </c>
      <c r="DA147" s="38" t="b">
        <f>IF(ABS(Survey!$DW147)=0,TRUE,FALSE)</f>
        <v>1</v>
      </c>
      <c r="DB147" s="37" t="b">
        <f>NOT(ISBLANK(Survey!DX147))</f>
        <v>0</v>
      </c>
      <c r="DC147" s="16" t="str">
        <f t="shared" si="129"/>
        <v>Pass</v>
      </c>
      <c r="DD147" s="38" t="b">
        <f>IF(ABS(Survey!$EE147)=0,TRUE,FALSE)</f>
        <v>1</v>
      </c>
      <c r="DE147" s="37" t="b">
        <f>NOT(ISBLANK(Survey!$EF147))</f>
        <v>0</v>
      </c>
      <c r="DF147" s="16" t="str">
        <f t="shared" si="130"/>
        <v>Fail</v>
      </c>
      <c r="DG147" s="36">
        <f>SUM(SUMIF(Survey!EL147:EN147,{"&gt;0","&lt;0"})*{1,-1})</f>
        <v>0</v>
      </c>
      <c r="DH147">
        <f t="shared" si="131"/>
        <v>0</v>
      </c>
      <c r="DI147">
        <f t="shared" si="132"/>
        <v>100</v>
      </c>
      <c r="DJ147" s="35" t="b">
        <f>IF(OR(Survey!$M147="ETF",Survey!$M147="ETF, alternative mutual fund",Survey!$M147="Closed-end", Survey!$M147="Split share corp"),TRUE,FALSE)</f>
        <v>0</v>
      </c>
      <c r="DK147" s="16" t="str">
        <f t="shared" si="133"/>
        <v>Fail</v>
      </c>
      <c r="DL147" s="36">
        <f>SUM(SUMIF(Survey!EP147:EV147,{"&gt;0","&lt;0"})*{1,-1})</f>
        <v>0</v>
      </c>
      <c r="DM147">
        <f t="shared" si="134"/>
        <v>0</v>
      </c>
      <c r="DN147" s="17">
        <f t="shared" si="135"/>
        <v>100</v>
      </c>
      <c r="DO147" s="16" t="str">
        <f t="shared" si="136"/>
        <v>Fail</v>
      </c>
      <c r="DP147" s="36">
        <f>SUM(SUMIF(Survey!EX147:FD147,{"&gt;0","&lt;0"})*{1,-1})</f>
        <v>0</v>
      </c>
      <c r="DQ147">
        <f t="shared" si="137"/>
        <v>0</v>
      </c>
      <c r="DR147" s="17">
        <f t="shared" si="138"/>
        <v>100</v>
      </c>
    </row>
    <row r="148" spans="1:122">
      <c r="A148">
        <v>148</v>
      </c>
      <c r="B148" t="str">
        <f t="shared" si="0"/>
        <v>Pass</v>
      </c>
      <c r="C148" t="str">
        <f>IF(COUNTBLANK(Survey!B148:FE148)=$C$2, "Pass", "Fail")</f>
        <v>Pass</v>
      </c>
      <c r="D148" t="str">
        <f t="shared" si="93"/>
        <v>Fail</v>
      </c>
      <c r="E148" t="str">
        <f>IF(OR(ISBLANK(Survey!AJ148),COUNTIF(G148:BB148,"Fail")),"Fail","Pass")</f>
        <v>Fail</v>
      </c>
      <c r="G148" s="16" t="str">
        <f t="shared" si="94"/>
        <v>Fail</v>
      </c>
      <c r="H148" s="177">
        <f>COUNTBLANK(Survey!B148:D148)+COUNTBLANK(Survey!G148)+COUNTBLANK(Survey!I148)+COUNTBLANK(Survey!K148:M148)+COUNTBLANK(Survey!P148)+COUNTBLANK(Survey!S148:U148)+COUNTBLANK(Survey!Y148:AA148)+COUNTBLANK(Survey!AD148:AE148)+COUNTBLANK(Survey!AI148:AI148)</f>
        <v>18</v>
      </c>
      <c r="I148" s="16" t="str">
        <f t="shared" si="95"/>
        <v>Fail</v>
      </c>
      <c r="J148" t="b">
        <f>IF(Survey!E148="No",TRUE,FALSE)</f>
        <v>0</v>
      </c>
      <c r="K148" s="34">
        <f>LEN(Survey!E148)</f>
        <v>0</v>
      </c>
      <c r="L148" s="16" t="str">
        <f t="shared" si="96"/>
        <v>Fail</v>
      </c>
      <c r="M148" t="b">
        <f>IF(Survey!F148="No",TRUE,FALSE)</f>
        <v>0</v>
      </c>
      <c r="N148" s="33">
        <f>LEN(Survey!F148)</f>
        <v>0</v>
      </c>
      <c r="O148" s="16" t="str">
        <f t="shared" si="97"/>
        <v>Pass</v>
      </c>
      <c r="P148" s="34">
        <f>MOD((LEN(Survey!H148)+2),11)</f>
        <v>2</v>
      </c>
      <c r="Q148" s="33" t="str">
        <f>IF(Survey!$L148="Prospectus fund", "Yes", "No")</f>
        <v>No</v>
      </c>
      <c r="R148" s="16" t="str">
        <f t="shared" si="98"/>
        <v>Pass</v>
      </c>
      <c r="S148" s="34">
        <f>MOD((LEN(Survey!J148)+2),11)</f>
        <v>2</v>
      </c>
      <c r="T148" s="35" t="b">
        <f>IF(OR(Survey!$M148="ETF",Survey!$M148="ETF, alternative mutual fund",Survey!$M148="Closed-end", Survey!$M148="Split share corp", Survey!$I148="Yes"),TRUE,FALSE)</f>
        <v>0</v>
      </c>
      <c r="U148" s="16" t="str">
        <f>IFERROR(IF(AND(OR(X148=Y148,Y148 = "Either"),NOT(ISBLANK(Survey!K148))),"Pass","Fail"),"Pass")</f>
        <v>Fail</v>
      </c>
      <c r="V148" s="36" cm="1">
        <f t="array" ref="V148">SUM(SUMIF(Survey!BZ148:CS148,{"&gt;0","&lt;0"})*{1,-1})</f>
        <v>0</v>
      </c>
      <c r="W148" s="38" cm="1">
        <f t="array" ref="W148">SUM(SUMIF(Survey!CC148,{"&gt;0","&lt;0"})*{1,-1})+SUM(SUMIF(Survey!CM148,{"&gt;0","&lt;0"})*{1,-1})</f>
        <v>0</v>
      </c>
      <c r="X148" s="38">
        <f>Survey!K148</f>
        <v>0</v>
      </c>
      <c r="Y148" s="37" t="str">
        <f t="shared" si="99"/>
        <v>Either</v>
      </c>
      <c r="Z148" s="16" t="str">
        <f t="shared" si="100"/>
        <v>Fail</v>
      </c>
      <c r="AA148" s="67" cm="1">
        <f t="array" ref="AA148">SUM(SUMIF(Survey!BZ148:CS148,{"&gt;0","&lt;0"})*{1,-1})+SUM(SUMIF(Survey!CU148:DN148,{"&gt;0","&lt;0"})*{1,-1})</f>
        <v>0</v>
      </c>
      <c r="AB148" s="67">
        <f>IFERROR(AA148/(Survey!$AV148),0)</f>
        <v>0</v>
      </c>
      <c r="AC148" s="128" t="b">
        <f>IF(OR(Survey!$M148="Alternative strategy or hedge",Survey!$M148="Other, illiquid",Survey!$L148="Prospectus fund"),TRUE,FALSE)</f>
        <v>0</v>
      </c>
      <c r="AD148" s="128" t="b">
        <f>NOT(ISBLANK(Survey!$M148))</f>
        <v>0</v>
      </c>
      <c r="AE148" s="16" t="str">
        <f t="shared" si="101"/>
        <v>Pass</v>
      </c>
      <c r="AF148" s="38" t="b">
        <f>NOT(ISNUMBER(SEARCH("Other",Survey!$P148)))</f>
        <v>1</v>
      </c>
      <c r="AG148" s="37" t="b">
        <f>NOT(ISBLANK(Survey!$Q148))</f>
        <v>0</v>
      </c>
      <c r="AH148" s="16" t="str">
        <f t="shared" si="102"/>
        <v>Pass</v>
      </c>
      <c r="AI148" s="143">
        <f>COUNTBLANK(Survey!$W148)</f>
        <v>1</v>
      </c>
      <c r="AJ148" s="67">
        <f>IF(AND(Survey!L148&lt;&gt;"Exempt fund",OR(Survey!$M148="ETF",Survey!$M148="ETF, alternative mutual fund",Survey!$M148="Mutual fund",Survey!$M148="Alternative mutual fund",Survey!$M148="Money market")),1,0)</f>
        <v>0</v>
      </c>
      <c r="AK148" s="16" t="str">
        <f t="shared" si="103"/>
        <v>Pass</v>
      </c>
      <c r="AL148" s="38" t="b">
        <f>NOT(ISNUMBER(SEARCH("Yes",Survey!$AA148)))</f>
        <v>1</v>
      </c>
      <c r="AM148" s="37" t="b">
        <f>IF(COUNTBLANK(Survey!$AB148:$AC148)=0,TRUE, FALSE)</f>
        <v>0</v>
      </c>
      <c r="AN148" s="16" t="str">
        <f t="shared" si="104"/>
        <v>Pass</v>
      </c>
      <c r="AO148" s="38" t="b">
        <f>NOT(ISNUMBER(SEARCH("Yes",Survey!$AD148)))</f>
        <v>1</v>
      </c>
      <c r="AP148" s="37" t="b">
        <f>NOT(ISBLANK(Survey!$AF148))</f>
        <v>0</v>
      </c>
      <c r="AQ148" s="16" t="str">
        <f t="shared" si="105"/>
        <v>Pass</v>
      </c>
      <c r="AR148" s="38" t="b">
        <f>NOT(OR(ISNUMBER(SEARCH("Other",Survey!$AF148)),ISNUMBER(SEARCH("Multiple",Survey!$AF148))))</f>
        <v>1</v>
      </c>
      <c r="AS148" s="37" t="b">
        <f>NOT(ISBLANK(Survey!$AG148))</f>
        <v>0</v>
      </c>
      <c r="AT148" s="16" t="str">
        <f t="shared" si="106"/>
        <v>Fail</v>
      </c>
      <c r="AU148" s="143">
        <f>IF(ABS(Survey!$AV148)&gt;0, 1,0)</f>
        <v>0</v>
      </c>
      <c r="AV148" s="143">
        <f>IF(COUNTBLANK(Survey!$AJ148)=0,1,0)</f>
        <v>0</v>
      </c>
      <c r="AW148" s="16" t="str">
        <f t="shared" si="107"/>
        <v>Pass</v>
      </c>
      <c r="AX148" s="143">
        <f>IF(ISBLANK(Survey!$AJ148),0,1)</f>
        <v>0</v>
      </c>
      <c r="AY148" s="165">
        <f>COUNTBLANK(Survey!$AK148)</f>
        <v>1</v>
      </c>
      <c r="AZ148" s="16" t="str">
        <f t="shared" si="108"/>
        <v>Pass</v>
      </c>
      <c r="BA148" s="143">
        <f>IF(OR(Survey!$AK148="Closed",ISBLANK(Survey!$AK148)),0,1)</f>
        <v>0</v>
      </c>
      <c r="BB148" s="165">
        <f>IF(ISBLANK(Survey!$AL148),1,0)</f>
        <v>1</v>
      </c>
      <c r="BC148" s="147" t="str" cm="1">
        <f t="array" ref="BC148">IF(OR(IF(OR($BE148+$BF148 = 2, $BG148=1), FALSE, TRUE), AND($BD148:$BD148 = 0)),"Pass","Fail")</f>
        <v>Pass</v>
      </c>
      <c r="BD148" s="143">
        <f>COUNTBLANK(Survey!$AM148:$AO148)</f>
        <v>3</v>
      </c>
      <c r="BE148" s="143">
        <f>IF(Survey!$I148="Yes",1,0)</f>
        <v>0</v>
      </c>
      <c r="BF148" s="143">
        <f>IF(OR(Survey!$M148="Mutual fund",Survey!$M148="Alternative mutual fund",Survey!$M148="Money market"),1,0)</f>
        <v>0</v>
      </c>
      <c r="BG148" s="148">
        <f>IF(OR(Survey!$M148="ETF",Survey!$M148="ETF, alternative mutual fund"),1,0)</f>
        <v>0</v>
      </c>
      <c r="BH148" s="16" t="str">
        <f t="shared" si="109"/>
        <v>Pass</v>
      </c>
      <c r="BI148" s="38" t="b">
        <f>OR(ISNUMBER(SEARCH("Yes",Survey!$AO148)),ISBLANK(Survey!$AO148))</f>
        <v>1</v>
      </c>
      <c r="BJ148" s="67" t="b">
        <f>NOT(ISBLANK(Survey!$AP148))</f>
        <v>0</v>
      </c>
      <c r="BK148" s="16" t="str">
        <f t="shared" si="110"/>
        <v>Pass</v>
      </c>
      <c r="BL148" s="143">
        <f>IF(Survey!$AW148=0, 0,1)</f>
        <v>0</v>
      </c>
      <c r="BM148" s="67">
        <f>Survey!$AQ148</f>
        <v>0</v>
      </c>
      <c r="BN148" s="67">
        <f>IFERROR((Survey!$AX148-ABS(Survey!$AY148)-ABS(Survey!$BD148))/Survey!$AW148,0)</f>
        <v>0</v>
      </c>
      <c r="BO148" s="67">
        <f>IF(AND($BM148&gt;$BN148-0.2,$BM148&lt;$BN148+0.2,ISBLANK(Survey!$AQ148)=FALSE),0,1)</f>
        <v>1</v>
      </c>
      <c r="BP148" s="165">
        <f>IF(ISBLANK(Survey!$AR148),1,0)</f>
        <v>1</v>
      </c>
      <c r="BQ148" s="16" t="str">
        <f t="shared" si="111"/>
        <v>Pass</v>
      </c>
      <c r="BR148" s="143">
        <f>IF(Survey!$AW148=0, 0,1)</f>
        <v>0</v>
      </c>
      <c r="BS148" s="67">
        <f>IF(AND(Survey!$AS148&gt;=0,Survey!$AS148&lt;=0.2,Survey!$AS148&lt;&gt;""),0,1)</f>
        <v>1</v>
      </c>
      <c r="BT148" s="143">
        <f>IF(ISBLANK(Survey!$AT148),1,0)</f>
        <v>1</v>
      </c>
      <c r="BU148" s="16" t="str">
        <f t="shared" si="112"/>
        <v>Fail</v>
      </c>
      <c r="BV148" s="165">
        <f>Survey!$AU148</f>
        <v>0</v>
      </c>
      <c r="BW148" s="16" t="str">
        <f t="shared" si="113"/>
        <v>Pass</v>
      </c>
      <c r="BX148" s="36">
        <f>Survey!$AV148</f>
        <v>0</v>
      </c>
      <c r="BY148" s="176">
        <f>Survey!$AW148+Survey!$AX148-ABS(Survey!$AY148)+ABS(Survey!$AZ148)-ABS(Survey!$BA148)+ABS(Survey!$BB148)-ABS(Survey!$BC148)-ABS(Survey!$BD148)+Survey!$BE148</f>
        <v>0</v>
      </c>
      <c r="BZ148" s="35">
        <f t="shared" si="114"/>
        <v>0</v>
      </c>
      <c r="CA148" s="17">
        <f t="shared" si="115"/>
        <v>0</v>
      </c>
      <c r="CB148" s="16" t="str">
        <f t="shared" si="116"/>
        <v>Pass</v>
      </c>
      <c r="CC148" s="38" t="b">
        <f>IF(ABS(Survey!$BE148)=0,TRUE,FALSE)</f>
        <v>1</v>
      </c>
      <c r="CD148" s="37" t="b">
        <f>NOT(ISBLANK(Survey!$BF148))</f>
        <v>0</v>
      </c>
      <c r="CE148" t="str">
        <f t="shared" si="117"/>
        <v>Fail</v>
      </c>
      <c r="CF148" s="29">
        <f>Survey!$AV148</f>
        <v>0</v>
      </c>
      <c r="CG148" s="29" cm="1">
        <f t="array" ref="CG148">SUM(SUMIF(Survey!BH148:BO148,{"&gt;0","&lt;0"})*{1,-1})-SUM(SUMIF(Survey!BQ148:BX148,{"&gt;0","&lt;0"})*{1,-1})</f>
        <v>0</v>
      </c>
      <c r="CH148" s="35" t="str">
        <f t="shared" si="118"/>
        <v>No holdings</v>
      </c>
      <c r="CI148">
        <f t="shared" si="119"/>
        <v>0</v>
      </c>
      <c r="CJ148" s="16" t="str">
        <f t="shared" si="120"/>
        <v>Fail</v>
      </c>
      <c r="CK148" s="36">
        <f>Survey!$AV148</f>
        <v>0</v>
      </c>
      <c r="CL148" s="36" cm="1">
        <f t="array" ref="CL148">SUM(SUMIF(Survey!BZ148:CS148,{"&gt;0","&lt;0"})*{1,-1})-SUM(SUMIF(Survey!CU148:DN148,{"&gt;0","&lt;0"})*{1,-1})</f>
        <v>0</v>
      </c>
      <c r="CM148" s="35" t="str">
        <f t="shared" si="121"/>
        <v>No holdings</v>
      </c>
      <c r="CN148" s="17">
        <f t="shared" si="122"/>
        <v>0</v>
      </c>
      <c r="CO148" s="16" t="str">
        <f t="shared" si="123"/>
        <v>Pass</v>
      </c>
      <c r="CP148" s="38" t="b">
        <f>IF(ABS(Survey!$CS148)=0,TRUE,FALSE)</f>
        <v>1</v>
      </c>
      <c r="CQ148" s="37" t="b">
        <f>NOT(ISBLANK(Survey!$CT148))</f>
        <v>0</v>
      </c>
      <c r="CR148" s="16" t="str">
        <f t="shared" si="124"/>
        <v>Pass</v>
      </c>
      <c r="CS148" s="38" t="b">
        <f>IF(ABS(Survey!$DN148)=0,TRUE,FALSE)</f>
        <v>1</v>
      </c>
      <c r="CT148" s="37" t="b">
        <f>NOT(ISBLANK(Survey!$DO148))</f>
        <v>0</v>
      </c>
      <c r="CU148" t="str">
        <f t="shared" si="125"/>
        <v>Pass</v>
      </c>
      <c r="CV148" s="29" cm="1">
        <f t="array" ref="CV148">SUM(SUMIF(Survey!CO148,{"&gt;0","&lt;0"})*{1,-1})+SUM(SUMIF(Survey!DJ148,{"&gt;0","&lt;0"})*{1,-1})</f>
        <v>0</v>
      </c>
      <c r="CW148" s="29">
        <f>SUM(SUMIF(Survey!DQ148:DW148,{"&gt;0","&lt;0"})*{1,-1})+SUM(SUMIF(Survey!DY148:EE148,{"&gt;0","&lt;0"})*{1,-1})</f>
        <v>0</v>
      </c>
      <c r="CX148">
        <f t="shared" si="126"/>
        <v>0</v>
      </c>
      <c r="CY148">
        <f t="shared" si="127"/>
        <v>0</v>
      </c>
      <c r="CZ148" s="16" t="str">
        <f t="shared" si="128"/>
        <v>Pass</v>
      </c>
      <c r="DA148" s="38" t="b">
        <f>IF(ABS(Survey!$DW148)=0,TRUE,FALSE)</f>
        <v>1</v>
      </c>
      <c r="DB148" s="37" t="b">
        <f>NOT(ISBLANK(Survey!DX148))</f>
        <v>0</v>
      </c>
      <c r="DC148" s="16" t="str">
        <f t="shared" si="129"/>
        <v>Pass</v>
      </c>
      <c r="DD148" s="38" t="b">
        <f>IF(ABS(Survey!$EE148)=0,TRUE,FALSE)</f>
        <v>1</v>
      </c>
      <c r="DE148" s="37" t="b">
        <f>NOT(ISBLANK(Survey!$EF148))</f>
        <v>0</v>
      </c>
      <c r="DF148" s="16" t="str">
        <f t="shared" si="130"/>
        <v>Fail</v>
      </c>
      <c r="DG148" s="36">
        <f>SUM(SUMIF(Survey!EL148:EN148,{"&gt;0","&lt;0"})*{1,-1})</f>
        <v>0</v>
      </c>
      <c r="DH148">
        <f t="shared" si="131"/>
        <v>0</v>
      </c>
      <c r="DI148">
        <f t="shared" si="132"/>
        <v>100</v>
      </c>
      <c r="DJ148" s="35" t="b">
        <f>IF(OR(Survey!$M148="ETF",Survey!$M148="ETF, alternative mutual fund",Survey!$M148="Closed-end", Survey!$M148="Split share corp"),TRUE,FALSE)</f>
        <v>0</v>
      </c>
      <c r="DK148" s="16" t="str">
        <f t="shared" si="133"/>
        <v>Fail</v>
      </c>
      <c r="DL148" s="36">
        <f>SUM(SUMIF(Survey!EP148:EV148,{"&gt;0","&lt;0"})*{1,-1})</f>
        <v>0</v>
      </c>
      <c r="DM148">
        <f t="shared" si="134"/>
        <v>0</v>
      </c>
      <c r="DN148" s="17">
        <f t="shared" si="135"/>
        <v>100</v>
      </c>
      <c r="DO148" s="16" t="str">
        <f t="shared" si="136"/>
        <v>Fail</v>
      </c>
      <c r="DP148" s="36">
        <f>SUM(SUMIF(Survey!EX148:FD148,{"&gt;0","&lt;0"})*{1,-1})</f>
        <v>0</v>
      </c>
      <c r="DQ148">
        <f t="shared" si="137"/>
        <v>0</v>
      </c>
      <c r="DR148" s="17">
        <f t="shared" si="138"/>
        <v>100</v>
      </c>
    </row>
    <row r="149" spans="1:122">
      <c r="A149">
        <v>149</v>
      </c>
      <c r="B149" t="str">
        <f t="shared" si="0"/>
        <v>Pass</v>
      </c>
      <c r="C149" t="str">
        <f>IF(COUNTBLANK(Survey!B149:FE149)=$C$2, "Pass", "Fail")</f>
        <v>Pass</v>
      </c>
      <c r="D149" t="str">
        <f t="shared" si="93"/>
        <v>Fail</v>
      </c>
      <c r="E149" t="str">
        <f>IF(OR(ISBLANK(Survey!AJ149),COUNTIF(G149:BB149,"Fail")),"Fail","Pass")</f>
        <v>Fail</v>
      </c>
      <c r="G149" s="16" t="str">
        <f t="shared" si="94"/>
        <v>Fail</v>
      </c>
      <c r="H149" s="177">
        <f>COUNTBLANK(Survey!B149:D149)+COUNTBLANK(Survey!G149)+COUNTBLANK(Survey!I149)+COUNTBLANK(Survey!K149:M149)+COUNTBLANK(Survey!P149)+COUNTBLANK(Survey!S149:U149)+COUNTBLANK(Survey!Y149:AA149)+COUNTBLANK(Survey!AD149:AE149)+COUNTBLANK(Survey!AI149:AI149)</f>
        <v>18</v>
      </c>
      <c r="I149" s="16" t="str">
        <f t="shared" si="95"/>
        <v>Fail</v>
      </c>
      <c r="J149" t="b">
        <f>IF(Survey!E149="No",TRUE,FALSE)</f>
        <v>0</v>
      </c>
      <c r="K149" s="34">
        <f>LEN(Survey!E149)</f>
        <v>0</v>
      </c>
      <c r="L149" s="16" t="str">
        <f t="shared" si="96"/>
        <v>Fail</v>
      </c>
      <c r="M149" t="b">
        <f>IF(Survey!F149="No",TRUE,FALSE)</f>
        <v>0</v>
      </c>
      <c r="N149" s="33">
        <f>LEN(Survey!F149)</f>
        <v>0</v>
      </c>
      <c r="O149" s="16" t="str">
        <f t="shared" si="97"/>
        <v>Pass</v>
      </c>
      <c r="P149" s="34">
        <f>MOD((LEN(Survey!H149)+2),11)</f>
        <v>2</v>
      </c>
      <c r="Q149" s="33" t="str">
        <f>IF(Survey!$L149="Prospectus fund", "Yes", "No")</f>
        <v>No</v>
      </c>
      <c r="R149" s="16" t="str">
        <f t="shared" si="98"/>
        <v>Pass</v>
      </c>
      <c r="S149" s="34">
        <f>MOD((LEN(Survey!J149)+2),11)</f>
        <v>2</v>
      </c>
      <c r="T149" s="35" t="b">
        <f>IF(OR(Survey!$M149="ETF",Survey!$M149="ETF, alternative mutual fund",Survey!$M149="Closed-end", Survey!$M149="Split share corp", Survey!$I149="Yes"),TRUE,FALSE)</f>
        <v>0</v>
      </c>
      <c r="U149" s="16" t="str">
        <f>IFERROR(IF(AND(OR(X149=Y149,Y149 = "Either"),NOT(ISBLANK(Survey!K149))),"Pass","Fail"),"Pass")</f>
        <v>Fail</v>
      </c>
      <c r="V149" s="36" cm="1">
        <f t="array" ref="V149">SUM(SUMIF(Survey!BZ149:CS149,{"&gt;0","&lt;0"})*{1,-1})</f>
        <v>0</v>
      </c>
      <c r="W149" s="38" cm="1">
        <f t="array" ref="W149">SUM(SUMIF(Survey!CC149,{"&gt;0","&lt;0"})*{1,-1})+SUM(SUMIF(Survey!CM149,{"&gt;0","&lt;0"})*{1,-1})</f>
        <v>0</v>
      </c>
      <c r="X149" s="38">
        <f>Survey!K149</f>
        <v>0</v>
      </c>
      <c r="Y149" s="37" t="str">
        <f t="shared" si="99"/>
        <v>Either</v>
      </c>
      <c r="Z149" s="16" t="str">
        <f t="shared" si="100"/>
        <v>Fail</v>
      </c>
      <c r="AA149" s="67" cm="1">
        <f t="array" ref="AA149">SUM(SUMIF(Survey!BZ149:CS149,{"&gt;0","&lt;0"})*{1,-1})+SUM(SUMIF(Survey!CU149:DN149,{"&gt;0","&lt;0"})*{1,-1})</f>
        <v>0</v>
      </c>
      <c r="AB149" s="67">
        <f>IFERROR(AA149/(Survey!$AV149),0)</f>
        <v>0</v>
      </c>
      <c r="AC149" s="128" t="b">
        <f>IF(OR(Survey!$M149="Alternative strategy or hedge",Survey!$M149="Other, illiquid",Survey!$L149="Prospectus fund"),TRUE,FALSE)</f>
        <v>0</v>
      </c>
      <c r="AD149" s="128" t="b">
        <f>NOT(ISBLANK(Survey!$M149))</f>
        <v>0</v>
      </c>
      <c r="AE149" s="16" t="str">
        <f t="shared" si="101"/>
        <v>Pass</v>
      </c>
      <c r="AF149" s="38" t="b">
        <f>NOT(ISNUMBER(SEARCH("Other",Survey!$P149)))</f>
        <v>1</v>
      </c>
      <c r="AG149" s="37" t="b">
        <f>NOT(ISBLANK(Survey!$Q149))</f>
        <v>0</v>
      </c>
      <c r="AH149" s="16" t="str">
        <f t="shared" si="102"/>
        <v>Pass</v>
      </c>
      <c r="AI149" s="143">
        <f>COUNTBLANK(Survey!$W149)</f>
        <v>1</v>
      </c>
      <c r="AJ149" s="67">
        <f>IF(AND(Survey!L149&lt;&gt;"Exempt fund",OR(Survey!$M149="ETF",Survey!$M149="ETF, alternative mutual fund",Survey!$M149="Mutual fund",Survey!$M149="Alternative mutual fund",Survey!$M149="Money market")),1,0)</f>
        <v>0</v>
      </c>
      <c r="AK149" s="16" t="str">
        <f t="shared" si="103"/>
        <v>Pass</v>
      </c>
      <c r="AL149" s="38" t="b">
        <f>NOT(ISNUMBER(SEARCH("Yes",Survey!$AA149)))</f>
        <v>1</v>
      </c>
      <c r="AM149" s="37" t="b">
        <f>IF(COUNTBLANK(Survey!$AB149:$AC149)=0,TRUE, FALSE)</f>
        <v>0</v>
      </c>
      <c r="AN149" s="16" t="str">
        <f t="shared" si="104"/>
        <v>Pass</v>
      </c>
      <c r="AO149" s="38" t="b">
        <f>NOT(ISNUMBER(SEARCH("Yes",Survey!$AD149)))</f>
        <v>1</v>
      </c>
      <c r="AP149" s="37" t="b">
        <f>NOT(ISBLANK(Survey!$AF149))</f>
        <v>0</v>
      </c>
      <c r="AQ149" s="16" t="str">
        <f t="shared" si="105"/>
        <v>Pass</v>
      </c>
      <c r="AR149" s="38" t="b">
        <f>NOT(OR(ISNUMBER(SEARCH("Other",Survey!$AF149)),ISNUMBER(SEARCH("Multiple",Survey!$AF149))))</f>
        <v>1</v>
      </c>
      <c r="AS149" s="37" t="b">
        <f>NOT(ISBLANK(Survey!$AG149))</f>
        <v>0</v>
      </c>
      <c r="AT149" s="16" t="str">
        <f t="shared" si="106"/>
        <v>Fail</v>
      </c>
      <c r="AU149" s="143">
        <f>IF(ABS(Survey!$AV149)&gt;0, 1,0)</f>
        <v>0</v>
      </c>
      <c r="AV149" s="143">
        <f>IF(COUNTBLANK(Survey!$AJ149)=0,1,0)</f>
        <v>0</v>
      </c>
      <c r="AW149" s="16" t="str">
        <f t="shared" si="107"/>
        <v>Pass</v>
      </c>
      <c r="AX149" s="143">
        <f>IF(ISBLANK(Survey!$AJ149),0,1)</f>
        <v>0</v>
      </c>
      <c r="AY149" s="165">
        <f>COUNTBLANK(Survey!$AK149)</f>
        <v>1</v>
      </c>
      <c r="AZ149" s="16" t="str">
        <f t="shared" si="108"/>
        <v>Pass</v>
      </c>
      <c r="BA149" s="143">
        <f>IF(OR(Survey!$AK149="Closed",ISBLANK(Survey!$AK149)),0,1)</f>
        <v>0</v>
      </c>
      <c r="BB149" s="165">
        <f>IF(ISBLANK(Survey!$AL149),1,0)</f>
        <v>1</v>
      </c>
      <c r="BC149" s="147" t="str" cm="1">
        <f t="array" ref="BC149">IF(OR(IF(OR($BE149+$BF149 = 2, $BG149=1), FALSE, TRUE), AND($BD149:$BD149 = 0)),"Pass","Fail")</f>
        <v>Pass</v>
      </c>
      <c r="BD149" s="143">
        <f>COUNTBLANK(Survey!$AM149:$AO149)</f>
        <v>3</v>
      </c>
      <c r="BE149" s="143">
        <f>IF(Survey!$I149="Yes",1,0)</f>
        <v>0</v>
      </c>
      <c r="BF149" s="143">
        <f>IF(OR(Survey!$M149="Mutual fund",Survey!$M149="Alternative mutual fund",Survey!$M149="Money market"),1,0)</f>
        <v>0</v>
      </c>
      <c r="BG149" s="148">
        <f>IF(OR(Survey!$M149="ETF",Survey!$M149="ETF, alternative mutual fund"),1,0)</f>
        <v>0</v>
      </c>
      <c r="BH149" s="16" t="str">
        <f t="shared" si="109"/>
        <v>Pass</v>
      </c>
      <c r="BI149" s="38" t="b">
        <f>OR(ISNUMBER(SEARCH("Yes",Survey!$AO149)),ISBLANK(Survey!$AO149))</f>
        <v>1</v>
      </c>
      <c r="BJ149" s="67" t="b">
        <f>NOT(ISBLANK(Survey!$AP149))</f>
        <v>0</v>
      </c>
      <c r="BK149" s="16" t="str">
        <f t="shared" si="110"/>
        <v>Pass</v>
      </c>
      <c r="BL149" s="143">
        <f>IF(Survey!$AW149=0, 0,1)</f>
        <v>0</v>
      </c>
      <c r="BM149" s="67">
        <f>Survey!$AQ149</f>
        <v>0</v>
      </c>
      <c r="BN149" s="67">
        <f>IFERROR((Survey!$AX149-ABS(Survey!$AY149)-ABS(Survey!$BD149))/Survey!$AW149,0)</f>
        <v>0</v>
      </c>
      <c r="BO149" s="67">
        <f>IF(AND($BM149&gt;$BN149-0.2,$BM149&lt;$BN149+0.2,ISBLANK(Survey!$AQ149)=FALSE),0,1)</f>
        <v>1</v>
      </c>
      <c r="BP149" s="165">
        <f>IF(ISBLANK(Survey!$AR149),1,0)</f>
        <v>1</v>
      </c>
      <c r="BQ149" s="16" t="str">
        <f t="shared" si="111"/>
        <v>Pass</v>
      </c>
      <c r="BR149" s="143">
        <f>IF(Survey!$AW149=0, 0,1)</f>
        <v>0</v>
      </c>
      <c r="BS149" s="67">
        <f>IF(AND(Survey!$AS149&gt;=0,Survey!$AS149&lt;=0.2,Survey!$AS149&lt;&gt;""),0,1)</f>
        <v>1</v>
      </c>
      <c r="BT149" s="143">
        <f>IF(ISBLANK(Survey!$AT149),1,0)</f>
        <v>1</v>
      </c>
      <c r="BU149" s="16" t="str">
        <f t="shared" si="112"/>
        <v>Fail</v>
      </c>
      <c r="BV149" s="165">
        <f>Survey!$AU149</f>
        <v>0</v>
      </c>
      <c r="BW149" s="16" t="str">
        <f t="shared" si="113"/>
        <v>Pass</v>
      </c>
      <c r="BX149" s="36">
        <f>Survey!$AV149</f>
        <v>0</v>
      </c>
      <c r="BY149" s="176">
        <f>Survey!$AW149+Survey!$AX149-ABS(Survey!$AY149)+ABS(Survey!$AZ149)-ABS(Survey!$BA149)+ABS(Survey!$BB149)-ABS(Survey!$BC149)-ABS(Survey!$BD149)+Survey!$BE149</f>
        <v>0</v>
      </c>
      <c r="BZ149" s="35">
        <f t="shared" si="114"/>
        <v>0</v>
      </c>
      <c r="CA149" s="17">
        <f t="shared" si="115"/>
        <v>0</v>
      </c>
      <c r="CB149" s="16" t="str">
        <f t="shared" si="116"/>
        <v>Pass</v>
      </c>
      <c r="CC149" s="38" t="b">
        <f>IF(ABS(Survey!$BE149)=0,TRUE,FALSE)</f>
        <v>1</v>
      </c>
      <c r="CD149" s="37" t="b">
        <f>NOT(ISBLANK(Survey!$BF149))</f>
        <v>0</v>
      </c>
      <c r="CE149" t="str">
        <f t="shared" si="117"/>
        <v>Fail</v>
      </c>
      <c r="CF149" s="29">
        <f>Survey!$AV149</f>
        <v>0</v>
      </c>
      <c r="CG149" s="29" cm="1">
        <f t="array" ref="CG149">SUM(SUMIF(Survey!BH149:BO149,{"&gt;0","&lt;0"})*{1,-1})-SUM(SUMIF(Survey!BQ149:BX149,{"&gt;0","&lt;0"})*{1,-1})</f>
        <v>0</v>
      </c>
      <c r="CH149" s="35" t="str">
        <f t="shared" si="118"/>
        <v>No holdings</v>
      </c>
      <c r="CI149">
        <f t="shared" si="119"/>
        <v>0</v>
      </c>
      <c r="CJ149" s="16" t="str">
        <f t="shared" si="120"/>
        <v>Fail</v>
      </c>
      <c r="CK149" s="36">
        <f>Survey!$AV149</f>
        <v>0</v>
      </c>
      <c r="CL149" s="36" cm="1">
        <f t="array" ref="CL149">SUM(SUMIF(Survey!BZ149:CS149,{"&gt;0","&lt;0"})*{1,-1})-SUM(SUMIF(Survey!CU149:DN149,{"&gt;0","&lt;0"})*{1,-1})</f>
        <v>0</v>
      </c>
      <c r="CM149" s="35" t="str">
        <f t="shared" si="121"/>
        <v>No holdings</v>
      </c>
      <c r="CN149" s="17">
        <f t="shared" si="122"/>
        <v>0</v>
      </c>
      <c r="CO149" s="16" t="str">
        <f t="shared" si="123"/>
        <v>Pass</v>
      </c>
      <c r="CP149" s="38" t="b">
        <f>IF(ABS(Survey!$CS149)=0,TRUE,FALSE)</f>
        <v>1</v>
      </c>
      <c r="CQ149" s="37" t="b">
        <f>NOT(ISBLANK(Survey!$CT149))</f>
        <v>0</v>
      </c>
      <c r="CR149" s="16" t="str">
        <f t="shared" si="124"/>
        <v>Pass</v>
      </c>
      <c r="CS149" s="38" t="b">
        <f>IF(ABS(Survey!$DN149)=0,TRUE,FALSE)</f>
        <v>1</v>
      </c>
      <c r="CT149" s="37" t="b">
        <f>NOT(ISBLANK(Survey!$DO149))</f>
        <v>0</v>
      </c>
      <c r="CU149" t="str">
        <f t="shared" si="125"/>
        <v>Pass</v>
      </c>
      <c r="CV149" s="29" cm="1">
        <f t="array" ref="CV149">SUM(SUMIF(Survey!CO149,{"&gt;0","&lt;0"})*{1,-1})+SUM(SUMIF(Survey!DJ149,{"&gt;0","&lt;0"})*{1,-1})</f>
        <v>0</v>
      </c>
      <c r="CW149" s="29">
        <f>SUM(SUMIF(Survey!DQ149:DW149,{"&gt;0","&lt;0"})*{1,-1})+SUM(SUMIF(Survey!DY149:EE149,{"&gt;0","&lt;0"})*{1,-1})</f>
        <v>0</v>
      </c>
      <c r="CX149">
        <f t="shared" si="126"/>
        <v>0</v>
      </c>
      <c r="CY149">
        <f t="shared" si="127"/>
        <v>0</v>
      </c>
      <c r="CZ149" s="16" t="str">
        <f t="shared" si="128"/>
        <v>Pass</v>
      </c>
      <c r="DA149" s="38" t="b">
        <f>IF(ABS(Survey!$DW149)=0,TRUE,FALSE)</f>
        <v>1</v>
      </c>
      <c r="DB149" s="37" t="b">
        <f>NOT(ISBLANK(Survey!DX149))</f>
        <v>0</v>
      </c>
      <c r="DC149" s="16" t="str">
        <f t="shared" si="129"/>
        <v>Pass</v>
      </c>
      <c r="DD149" s="38" t="b">
        <f>IF(ABS(Survey!$EE149)=0,TRUE,FALSE)</f>
        <v>1</v>
      </c>
      <c r="DE149" s="37" t="b">
        <f>NOT(ISBLANK(Survey!$EF149))</f>
        <v>0</v>
      </c>
      <c r="DF149" s="16" t="str">
        <f t="shared" si="130"/>
        <v>Fail</v>
      </c>
      <c r="DG149" s="36">
        <f>SUM(SUMIF(Survey!EL149:EN149,{"&gt;0","&lt;0"})*{1,-1})</f>
        <v>0</v>
      </c>
      <c r="DH149">
        <f t="shared" si="131"/>
        <v>0</v>
      </c>
      <c r="DI149">
        <f t="shared" si="132"/>
        <v>100</v>
      </c>
      <c r="DJ149" s="35" t="b">
        <f>IF(OR(Survey!$M149="ETF",Survey!$M149="ETF, alternative mutual fund",Survey!$M149="Closed-end", Survey!$M149="Split share corp"),TRUE,FALSE)</f>
        <v>0</v>
      </c>
      <c r="DK149" s="16" t="str">
        <f t="shared" si="133"/>
        <v>Fail</v>
      </c>
      <c r="DL149" s="36">
        <f>SUM(SUMIF(Survey!EP149:EV149,{"&gt;0","&lt;0"})*{1,-1})</f>
        <v>0</v>
      </c>
      <c r="DM149">
        <f t="shared" si="134"/>
        <v>0</v>
      </c>
      <c r="DN149" s="17">
        <f t="shared" si="135"/>
        <v>100</v>
      </c>
      <c r="DO149" s="16" t="str">
        <f t="shared" si="136"/>
        <v>Fail</v>
      </c>
      <c r="DP149" s="36">
        <f>SUM(SUMIF(Survey!EX149:FD149,{"&gt;0","&lt;0"})*{1,-1})</f>
        <v>0</v>
      </c>
      <c r="DQ149">
        <f t="shared" si="137"/>
        <v>0</v>
      </c>
      <c r="DR149" s="17">
        <f t="shared" si="138"/>
        <v>100</v>
      </c>
    </row>
    <row r="150" spans="1:122">
      <c r="A150">
        <v>150</v>
      </c>
      <c r="B150" t="str">
        <f t="shared" si="0"/>
        <v>Pass</v>
      </c>
      <c r="C150" t="str">
        <f>IF(COUNTBLANK(Survey!B150:FE150)=$C$2, "Pass", "Fail")</f>
        <v>Pass</v>
      </c>
      <c r="D150" t="str">
        <f t="shared" si="93"/>
        <v>Fail</v>
      </c>
      <c r="E150" t="str">
        <f>IF(OR(ISBLANK(Survey!AJ150),COUNTIF(G150:BB150,"Fail")),"Fail","Pass")</f>
        <v>Fail</v>
      </c>
      <c r="G150" s="16" t="str">
        <f t="shared" si="94"/>
        <v>Fail</v>
      </c>
      <c r="H150" s="177">
        <f>COUNTBLANK(Survey!B150:D150)+COUNTBLANK(Survey!G150)+COUNTBLANK(Survey!I150)+COUNTBLANK(Survey!K150:M150)+COUNTBLANK(Survey!P150)+COUNTBLANK(Survey!S150:U150)+COUNTBLANK(Survey!Y150:AA150)+COUNTBLANK(Survey!AD150:AE150)+COUNTBLANK(Survey!AI150:AI150)</f>
        <v>18</v>
      </c>
      <c r="I150" s="16" t="str">
        <f t="shared" si="95"/>
        <v>Fail</v>
      </c>
      <c r="J150" t="b">
        <f>IF(Survey!E150="No",TRUE,FALSE)</f>
        <v>0</v>
      </c>
      <c r="K150" s="34">
        <f>LEN(Survey!E150)</f>
        <v>0</v>
      </c>
      <c r="L150" s="16" t="str">
        <f t="shared" si="96"/>
        <v>Fail</v>
      </c>
      <c r="M150" t="b">
        <f>IF(Survey!F150="No",TRUE,FALSE)</f>
        <v>0</v>
      </c>
      <c r="N150" s="33">
        <f>LEN(Survey!F150)</f>
        <v>0</v>
      </c>
      <c r="O150" s="16" t="str">
        <f t="shared" si="97"/>
        <v>Pass</v>
      </c>
      <c r="P150" s="34">
        <f>MOD((LEN(Survey!H150)+2),11)</f>
        <v>2</v>
      </c>
      <c r="Q150" s="33" t="str">
        <f>IF(Survey!$L150="Prospectus fund", "Yes", "No")</f>
        <v>No</v>
      </c>
      <c r="R150" s="16" t="str">
        <f t="shared" si="98"/>
        <v>Pass</v>
      </c>
      <c r="S150" s="34">
        <f>MOD((LEN(Survey!J150)+2),11)</f>
        <v>2</v>
      </c>
      <c r="T150" s="35" t="b">
        <f>IF(OR(Survey!$M150="ETF",Survey!$M150="ETF, alternative mutual fund",Survey!$M150="Closed-end", Survey!$M150="Split share corp", Survey!$I150="Yes"),TRUE,FALSE)</f>
        <v>0</v>
      </c>
      <c r="U150" s="16" t="str">
        <f>IFERROR(IF(AND(OR(X150=Y150,Y150 = "Either"),NOT(ISBLANK(Survey!K150))),"Pass","Fail"),"Pass")</f>
        <v>Fail</v>
      </c>
      <c r="V150" s="36" cm="1">
        <f t="array" ref="V150">SUM(SUMIF(Survey!BZ150:CS150,{"&gt;0","&lt;0"})*{1,-1})</f>
        <v>0</v>
      </c>
      <c r="W150" s="38" cm="1">
        <f t="array" ref="W150">SUM(SUMIF(Survey!CC150,{"&gt;0","&lt;0"})*{1,-1})+SUM(SUMIF(Survey!CM150,{"&gt;0","&lt;0"})*{1,-1})</f>
        <v>0</v>
      </c>
      <c r="X150" s="38">
        <f>Survey!K150</f>
        <v>0</v>
      </c>
      <c r="Y150" s="37" t="str">
        <f t="shared" si="99"/>
        <v>Either</v>
      </c>
      <c r="Z150" s="16" t="str">
        <f t="shared" si="100"/>
        <v>Fail</v>
      </c>
      <c r="AA150" s="67" cm="1">
        <f t="array" ref="AA150">SUM(SUMIF(Survey!BZ150:CS150,{"&gt;0","&lt;0"})*{1,-1})+SUM(SUMIF(Survey!CU150:DN150,{"&gt;0","&lt;0"})*{1,-1})</f>
        <v>0</v>
      </c>
      <c r="AB150" s="67">
        <f>IFERROR(AA150/(Survey!$AV150),0)</f>
        <v>0</v>
      </c>
      <c r="AC150" s="128" t="b">
        <f>IF(OR(Survey!$M150="Alternative strategy or hedge",Survey!$M150="Other, illiquid",Survey!$L150="Prospectus fund"),TRUE,FALSE)</f>
        <v>0</v>
      </c>
      <c r="AD150" s="128" t="b">
        <f>NOT(ISBLANK(Survey!$M150))</f>
        <v>0</v>
      </c>
      <c r="AE150" s="16" t="str">
        <f t="shared" si="101"/>
        <v>Pass</v>
      </c>
      <c r="AF150" s="38" t="b">
        <f>NOT(ISNUMBER(SEARCH("Other",Survey!$P150)))</f>
        <v>1</v>
      </c>
      <c r="AG150" s="37" t="b">
        <f>NOT(ISBLANK(Survey!$Q150))</f>
        <v>0</v>
      </c>
      <c r="AH150" s="16" t="str">
        <f t="shared" si="102"/>
        <v>Pass</v>
      </c>
      <c r="AI150" s="143">
        <f>COUNTBLANK(Survey!$W150)</f>
        <v>1</v>
      </c>
      <c r="AJ150" s="67">
        <f>IF(AND(Survey!L150&lt;&gt;"Exempt fund",OR(Survey!$M150="ETF",Survey!$M150="ETF, alternative mutual fund",Survey!$M150="Mutual fund",Survey!$M150="Alternative mutual fund",Survey!$M150="Money market")),1,0)</f>
        <v>0</v>
      </c>
      <c r="AK150" s="16" t="str">
        <f t="shared" si="103"/>
        <v>Pass</v>
      </c>
      <c r="AL150" s="38" t="b">
        <f>NOT(ISNUMBER(SEARCH("Yes",Survey!$AA150)))</f>
        <v>1</v>
      </c>
      <c r="AM150" s="37" t="b">
        <f>IF(COUNTBLANK(Survey!$AB150:$AC150)=0,TRUE, FALSE)</f>
        <v>0</v>
      </c>
      <c r="AN150" s="16" t="str">
        <f t="shared" si="104"/>
        <v>Pass</v>
      </c>
      <c r="AO150" s="38" t="b">
        <f>NOT(ISNUMBER(SEARCH("Yes",Survey!$AD150)))</f>
        <v>1</v>
      </c>
      <c r="AP150" s="37" t="b">
        <f>NOT(ISBLANK(Survey!$AF150))</f>
        <v>0</v>
      </c>
      <c r="AQ150" s="16" t="str">
        <f t="shared" si="105"/>
        <v>Pass</v>
      </c>
      <c r="AR150" s="38" t="b">
        <f>NOT(OR(ISNUMBER(SEARCH("Other",Survey!$AF150)),ISNUMBER(SEARCH("Multiple",Survey!$AF150))))</f>
        <v>1</v>
      </c>
      <c r="AS150" s="37" t="b">
        <f>NOT(ISBLANK(Survey!$AG150))</f>
        <v>0</v>
      </c>
      <c r="AT150" s="16" t="str">
        <f t="shared" si="106"/>
        <v>Fail</v>
      </c>
      <c r="AU150" s="143">
        <f>IF(ABS(Survey!$AV150)&gt;0, 1,0)</f>
        <v>0</v>
      </c>
      <c r="AV150" s="143">
        <f>IF(COUNTBLANK(Survey!$AJ150)=0,1,0)</f>
        <v>0</v>
      </c>
      <c r="AW150" s="16" t="str">
        <f t="shared" si="107"/>
        <v>Pass</v>
      </c>
      <c r="AX150" s="143">
        <f>IF(ISBLANK(Survey!$AJ150),0,1)</f>
        <v>0</v>
      </c>
      <c r="AY150" s="165">
        <f>COUNTBLANK(Survey!$AK150)</f>
        <v>1</v>
      </c>
      <c r="AZ150" s="16" t="str">
        <f t="shared" si="108"/>
        <v>Pass</v>
      </c>
      <c r="BA150" s="143">
        <f>IF(OR(Survey!$AK150="Closed",ISBLANK(Survey!$AK150)),0,1)</f>
        <v>0</v>
      </c>
      <c r="BB150" s="165">
        <f>IF(ISBLANK(Survey!$AL150),1,0)</f>
        <v>1</v>
      </c>
      <c r="BC150" s="147" t="str" cm="1">
        <f t="array" ref="BC150">IF(OR(IF(OR($BE150+$BF150 = 2, $BG150=1), FALSE, TRUE), AND($BD150:$BD150 = 0)),"Pass","Fail")</f>
        <v>Pass</v>
      </c>
      <c r="BD150" s="143">
        <f>COUNTBLANK(Survey!$AM150:$AO150)</f>
        <v>3</v>
      </c>
      <c r="BE150" s="143">
        <f>IF(Survey!$I150="Yes",1,0)</f>
        <v>0</v>
      </c>
      <c r="BF150" s="143">
        <f>IF(OR(Survey!$M150="Mutual fund",Survey!$M150="Alternative mutual fund",Survey!$M150="Money market"),1,0)</f>
        <v>0</v>
      </c>
      <c r="BG150" s="148">
        <f>IF(OR(Survey!$M150="ETF",Survey!$M150="ETF, alternative mutual fund"),1,0)</f>
        <v>0</v>
      </c>
      <c r="BH150" s="16" t="str">
        <f t="shared" si="109"/>
        <v>Pass</v>
      </c>
      <c r="BI150" s="38" t="b">
        <f>OR(ISNUMBER(SEARCH("Yes",Survey!$AO150)),ISBLANK(Survey!$AO150))</f>
        <v>1</v>
      </c>
      <c r="BJ150" s="67" t="b">
        <f>NOT(ISBLANK(Survey!$AP150))</f>
        <v>0</v>
      </c>
      <c r="BK150" s="16" t="str">
        <f t="shared" si="110"/>
        <v>Pass</v>
      </c>
      <c r="BL150" s="143">
        <f>IF(Survey!$AW150=0, 0,1)</f>
        <v>0</v>
      </c>
      <c r="BM150" s="67">
        <f>Survey!$AQ150</f>
        <v>0</v>
      </c>
      <c r="BN150" s="67">
        <f>IFERROR((Survey!$AX150-ABS(Survey!$AY150)-ABS(Survey!$BD150))/Survey!$AW150,0)</f>
        <v>0</v>
      </c>
      <c r="BO150" s="67">
        <f>IF(AND($BM150&gt;$BN150-0.2,$BM150&lt;$BN150+0.2,ISBLANK(Survey!$AQ150)=FALSE),0,1)</f>
        <v>1</v>
      </c>
      <c r="BP150" s="165">
        <f>IF(ISBLANK(Survey!$AR150),1,0)</f>
        <v>1</v>
      </c>
      <c r="BQ150" s="16" t="str">
        <f t="shared" si="111"/>
        <v>Pass</v>
      </c>
      <c r="BR150" s="143">
        <f>IF(Survey!$AW150=0, 0,1)</f>
        <v>0</v>
      </c>
      <c r="BS150" s="67">
        <f>IF(AND(Survey!$AS150&gt;=0,Survey!$AS150&lt;=0.2,Survey!$AS150&lt;&gt;""),0,1)</f>
        <v>1</v>
      </c>
      <c r="BT150" s="143">
        <f>IF(ISBLANK(Survey!$AT150),1,0)</f>
        <v>1</v>
      </c>
      <c r="BU150" s="16" t="str">
        <f t="shared" si="112"/>
        <v>Fail</v>
      </c>
      <c r="BV150" s="165">
        <f>Survey!$AU150</f>
        <v>0</v>
      </c>
      <c r="BW150" s="16" t="str">
        <f t="shared" si="113"/>
        <v>Pass</v>
      </c>
      <c r="BX150" s="36">
        <f>Survey!$AV150</f>
        <v>0</v>
      </c>
      <c r="BY150" s="176">
        <f>Survey!$AW150+Survey!$AX150-ABS(Survey!$AY150)+ABS(Survey!$AZ150)-ABS(Survey!$BA150)+ABS(Survey!$BB150)-ABS(Survey!$BC150)-ABS(Survey!$BD150)+Survey!$BE150</f>
        <v>0</v>
      </c>
      <c r="BZ150" s="35">
        <f t="shared" si="114"/>
        <v>0</v>
      </c>
      <c r="CA150" s="17">
        <f t="shared" si="115"/>
        <v>0</v>
      </c>
      <c r="CB150" s="16" t="str">
        <f t="shared" si="116"/>
        <v>Pass</v>
      </c>
      <c r="CC150" s="38" t="b">
        <f>IF(ABS(Survey!$BE150)=0,TRUE,FALSE)</f>
        <v>1</v>
      </c>
      <c r="CD150" s="37" t="b">
        <f>NOT(ISBLANK(Survey!$BF150))</f>
        <v>0</v>
      </c>
      <c r="CE150" t="str">
        <f t="shared" si="117"/>
        <v>Fail</v>
      </c>
      <c r="CF150" s="29">
        <f>Survey!$AV150</f>
        <v>0</v>
      </c>
      <c r="CG150" s="29" cm="1">
        <f t="array" ref="CG150">SUM(SUMIF(Survey!BH150:BO150,{"&gt;0","&lt;0"})*{1,-1})-SUM(SUMIF(Survey!BQ150:BX150,{"&gt;0","&lt;0"})*{1,-1})</f>
        <v>0</v>
      </c>
      <c r="CH150" s="35" t="str">
        <f t="shared" si="118"/>
        <v>No holdings</v>
      </c>
      <c r="CI150">
        <f t="shared" si="119"/>
        <v>0</v>
      </c>
      <c r="CJ150" s="16" t="str">
        <f t="shared" si="120"/>
        <v>Fail</v>
      </c>
      <c r="CK150" s="36">
        <f>Survey!$AV150</f>
        <v>0</v>
      </c>
      <c r="CL150" s="36" cm="1">
        <f t="array" ref="CL150">SUM(SUMIF(Survey!BZ150:CS150,{"&gt;0","&lt;0"})*{1,-1})-SUM(SUMIF(Survey!CU150:DN150,{"&gt;0","&lt;0"})*{1,-1})</f>
        <v>0</v>
      </c>
      <c r="CM150" s="35" t="str">
        <f t="shared" si="121"/>
        <v>No holdings</v>
      </c>
      <c r="CN150" s="17">
        <f t="shared" si="122"/>
        <v>0</v>
      </c>
      <c r="CO150" s="16" t="str">
        <f t="shared" si="123"/>
        <v>Pass</v>
      </c>
      <c r="CP150" s="38" t="b">
        <f>IF(ABS(Survey!$CS150)=0,TRUE,FALSE)</f>
        <v>1</v>
      </c>
      <c r="CQ150" s="37" t="b">
        <f>NOT(ISBLANK(Survey!$CT150))</f>
        <v>0</v>
      </c>
      <c r="CR150" s="16" t="str">
        <f t="shared" si="124"/>
        <v>Pass</v>
      </c>
      <c r="CS150" s="38" t="b">
        <f>IF(ABS(Survey!$DN150)=0,TRUE,FALSE)</f>
        <v>1</v>
      </c>
      <c r="CT150" s="37" t="b">
        <f>NOT(ISBLANK(Survey!$DO150))</f>
        <v>0</v>
      </c>
      <c r="CU150" t="str">
        <f t="shared" si="125"/>
        <v>Pass</v>
      </c>
      <c r="CV150" s="29" cm="1">
        <f t="array" ref="CV150">SUM(SUMIF(Survey!CO150,{"&gt;0","&lt;0"})*{1,-1})+SUM(SUMIF(Survey!DJ150,{"&gt;0","&lt;0"})*{1,-1})</f>
        <v>0</v>
      </c>
      <c r="CW150" s="29">
        <f>SUM(SUMIF(Survey!DQ150:DW150,{"&gt;0","&lt;0"})*{1,-1})+SUM(SUMIF(Survey!DY150:EE150,{"&gt;0","&lt;0"})*{1,-1})</f>
        <v>0</v>
      </c>
      <c r="CX150">
        <f t="shared" si="126"/>
        <v>0</v>
      </c>
      <c r="CY150">
        <f t="shared" si="127"/>
        <v>0</v>
      </c>
      <c r="CZ150" s="16" t="str">
        <f t="shared" si="128"/>
        <v>Pass</v>
      </c>
      <c r="DA150" s="38" t="b">
        <f>IF(ABS(Survey!$DW150)=0,TRUE,FALSE)</f>
        <v>1</v>
      </c>
      <c r="DB150" s="37" t="b">
        <f>NOT(ISBLANK(Survey!DX150))</f>
        <v>0</v>
      </c>
      <c r="DC150" s="16" t="str">
        <f t="shared" si="129"/>
        <v>Pass</v>
      </c>
      <c r="DD150" s="38" t="b">
        <f>IF(ABS(Survey!$EE150)=0,TRUE,FALSE)</f>
        <v>1</v>
      </c>
      <c r="DE150" s="37" t="b">
        <f>NOT(ISBLANK(Survey!$EF150))</f>
        <v>0</v>
      </c>
      <c r="DF150" s="16" t="str">
        <f t="shared" si="130"/>
        <v>Fail</v>
      </c>
      <c r="DG150" s="36">
        <f>SUM(SUMIF(Survey!EL150:EN150,{"&gt;0","&lt;0"})*{1,-1})</f>
        <v>0</v>
      </c>
      <c r="DH150">
        <f t="shared" si="131"/>
        <v>0</v>
      </c>
      <c r="DI150">
        <f t="shared" si="132"/>
        <v>100</v>
      </c>
      <c r="DJ150" s="35" t="b">
        <f>IF(OR(Survey!$M150="ETF",Survey!$M150="ETF, alternative mutual fund",Survey!$M150="Closed-end", Survey!$M150="Split share corp"),TRUE,FALSE)</f>
        <v>0</v>
      </c>
      <c r="DK150" s="16" t="str">
        <f t="shared" si="133"/>
        <v>Fail</v>
      </c>
      <c r="DL150" s="36">
        <f>SUM(SUMIF(Survey!EP150:EV150,{"&gt;0","&lt;0"})*{1,-1})</f>
        <v>0</v>
      </c>
      <c r="DM150">
        <f t="shared" si="134"/>
        <v>0</v>
      </c>
      <c r="DN150" s="17">
        <f t="shared" si="135"/>
        <v>100</v>
      </c>
      <c r="DO150" s="16" t="str">
        <f t="shared" si="136"/>
        <v>Fail</v>
      </c>
      <c r="DP150" s="36">
        <f>SUM(SUMIF(Survey!EX150:FD150,{"&gt;0","&lt;0"})*{1,-1})</f>
        <v>0</v>
      </c>
      <c r="DQ150">
        <f t="shared" si="137"/>
        <v>0</v>
      </c>
      <c r="DR150" s="17">
        <f t="shared" si="138"/>
        <v>100</v>
      </c>
    </row>
    <row r="151" spans="1:122">
      <c r="A151">
        <v>151</v>
      </c>
      <c r="B151" t="str">
        <f t="shared" si="0"/>
        <v>Pass</v>
      </c>
      <c r="C151" t="str">
        <f>IF(COUNTBLANK(Survey!B151:FE151)=$C$2, "Pass", "Fail")</f>
        <v>Pass</v>
      </c>
      <c r="D151" t="str">
        <f t="shared" si="93"/>
        <v>Fail</v>
      </c>
      <c r="E151" t="str">
        <f>IF(OR(ISBLANK(Survey!AJ151),COUNTIF(G151:BB151,"Fail")),"Fail","Pass")</f>
        <v>Fail</v>
      </c>
      <c r="G151" s="16" t="str">
        <f t="shared" si="94"/>
        <v>Fail</v>
      </c>
      <c r="H151" s="177">
        <f>COUNTBLANK(Survey!B151:D151)+COUNTBLANK(Survey!G151)+COUNTBLANK(Survey!I151)+COUNTBLANK(Survey!K151:M151)+COUNTBLANK(Survey!P151)+COUNTBLANK(Survey!S151:U151)+COUNTBLANK(Survey!Y151:AA151)+COUNTBLANK(Survey!AD151:AE151)+COUNTBLANK(Survey!AI151:AI151)</f>
        <v>18</v>
      </c>
      <c r="I151" s="16" t="str">
        <f t="shared" si="95"/>
        <v>Fail</v>
      </c>
      <c r="J151" t="b">
        <f>IF(Survey!E151="No",TRUE,FALSE)</f>
        <v>0</v>
      </c>
      <c r="K151" s="34">
        <f>LEN(Survey!E151)</f>
        <v>0</v>
      </c>
      <c r="L151" s="16" t="str">
        <f t="shared" si="96"/>
        <v>Fail</v>
      </c>
      <c r="M151" t="b">
        <f>IF(Survey!F151="No",TRUE,FALSE)</f>
        <v>0</v>
      </c>
      <c r="N151" s="33">
        <f>LEN(Survey!F151)</f>
        <v>0</v>
      </c>
      <c r="O151" s="16" t="str">
        <f t="shared" si="97"/>
        <v>Pass</v>
      </c>
      <c r="P151" s="34">
        <f>MOD((LEN(Survey!H151)+2),11)</f>
        <v>2</v>
      </c>
      <c r="Q151" s="33" t="str">
        <f>IF(Survey!$L151="Prospectus fund", "Yes", "No")</f>
        <v>No</v>
      </c>
      <c r="R151" s="16" t="str">
        <f t="shared" si="98"/>
        <v>Pass</v>
      </c>
      <c r="S151" s="34">
        <f>MOD((LEN(Survey!J151)+2),11)</f>
        <v>2</v>
      </c>
      <c r="T151" s="35" t="b">
        <f>IF(OR(Survey!$M151="ETF",Survey!$M151="ETF, alternative mutual fund",Survey!$M151="Closed-end", Survey!$M151="Split share corp", Survey!$I151="Yes"),TRUE,FALSE)</f>
        <v>0</v>
      </c>
      <c r="U151" s="16" t="str">
        <f>IFERROR(IF(AND(OR(X151=Y151,Y151 = "Either"),NOT(ISBLANK(Survey!K151))),"Pass","Fail"),"Pass")</f>
        <v>Fail</v>
      </c>
      <c r="V151" s="36" cm="1">
        <f t="array" ref="V151">SUM(SUMIF(Survey!BZ151:CS151,{"&gt;0","&lt;0"})*{1,-1})</f>
        <v>0</v>
      </c>
      <c r="W151" s="38" cm="1">
        <f t="array" ref="W151">SUM(SUMIF(Survey!CC151,{"&gt;0","&lt;0"})*{1,-1})+SUM(SUMIF(Survey!CM151,{"&gt;0","&lt;0"})*{1,-1})</f>
        <v>0</v>
      </c>
      <c r="X151" s="38">
        <f>Survey!K151</f>
        <v>0</v>
      </c>
      <c r="Y151" s="37" t="str">
        <f t="shared" si="99"/>
        <v>Either</v>
      </c>
      <c r="Z151" s="16" t="str">
        <f t="shared" si="100"/>
        <v>Fail</v>
      </c>
      <c r="AA151" s="67" cm="1">
        <f t="array" ref="AA151">SUM(SUMIF(Survey!BZ151:CS151,{"&gt;0","&lt;0"})*{1,-1})+SUM(SUMIF(Survey!CU151:DN151,{"&gt;0","&lt;0"})*{1,-1})</f>
        <v>0</v>
      </c>
      <c r="AB151" s="67">
        <f>IFERROR(AA151/(Survey!$AV151),0)</f>
        <v>0</v>
      </c>
      <c r="AC151" s="128" t="b">
        <f>IF(OR(Survey!$M151="Alternative strategy or hedge",Survey!$M151="Other, illiquid",Survey!$L151="Prospectus fund"),TRUE,FALSE)</f>
        <v>0</v>
      </c>
      <c r="AD151" s="128" t="b">
        <f>NOT(ISBLANK(Survey!$M151))</f>
        <v>0</v>
      </c>
      <c r="AE151" s="16" t="str">
        <f t="shared" si="101"/>
        <v>Pass</v>
      </c>
      <c r="AF151" s="38" t="b">
        <f>NOT(ISNUMBER(SEARCH("Other",Survey!$P151)))</f>
        <v>1</v>
      </c>
      <c r="AG151" s="37" t="b">
        <f>NOT(ISBLANK(Survey!$Q151))</f>
        <v>0</v>
      </c>
      <c r="AH151" s="16" t="str">
        <f t="shared" si="102"/>
        <v>Pass</v>
      </c>
      <c r="AI151" s="143">
        <f>COUNTBLANK(Survey!$W151)</f>
        <v>1</v>
      </c>
      <c r="AJ151" s="67">
        <f>IF(AND(Survey!L151&lt;&gt;"Exempt fund",OR(Survey!$M151="ETF",Survey!$M151="ETF, alternative mutual fund",Survey!$M151="Mutual fund",Survey!$M151="Alternative mutual fund",Survey!$M151="Money market")),1,0)</f>
        <v>0</v>
      </c>
      <c r="AK151" s="16" t="str">
        <f t="shared" si="103"/>
        <v>Pass</v>
      </c>
      <c r="AL151" s="38" t="b">
        <f>NOT(ISNUMBER(SEARCH("Yes",Survey!$AA151)))</f>
        <v>1</v>
      </c>
      <c r="AM151" s="37" t="b">
        <f>IF(COUNTBLANK(Survey!$AB151:$AC151)=0,TRUE, FALSE)</f>
        <v>0</v>
      </c>
      <c r="AN151" s="16" t="str">
        <f t="shared" si="104"/>
        <v>Pass</v>
      </c>
      <c r="AO151" s="38" t="b">
        <f>NOT(ISNUMBER(SEARCH("Yes",Survey!$AD151)))</f>
        <v>1</v>
      </c>
      <c r="AP151" s="37" t="b">
        <f>NOT(ISBLANK(Survey!$AF151))</f>
        <v>0</v>
      </c>
      <c r="AQ151" s="16" t="str">
        <f t="shared" si="105"/>
        <v>Pass</v>
      </c>
      <c r="AR151" s="38" t="b">
        <f>NOT(OR(ISNUMBER(SEARCH("Other",Survey!$AF151)),ISNUMBER(SEARCH("Multiple",Survey!$AF151))))</f>
        <v>1</v>
      </c>
      <c r="AS151" s="37" t="b">
        <f>NOT(ISBLANK(Survey!$AG151))</f>
        <v>0</v>
      </c>
      <c r="AT151" s="16" t="str">
        <f t="shared" si="106"/>
        <v>Fail</v>
      </c>
      <c r="AU151" s="143">
        <f>IF(ABS(Survey!$AV151)&gt;0, 1,0)</f>
        <v>0</v>
      </c>
      <c r="AV151" s="143">
        <f>IF(COUNTBLANK(Survey!$AJ151)=0,1,0)</f>
        <v>0</v>
      </c>
      <c r="AW151" s="16" t="str">
        <f t="shared" si="107"/>
        <v>Pass</v>
      </c>
      <c r="AX151" s="143">
        <f>IF(ISBLANK(Survey!$AJ151),0,1)</f>
        <v>0</v>
      </c>
      <c r="AY151" s="165">
        <f>COUNTBLANK(Survey!$AK151)</f>
        <v>1</v>
      </c>
      <c r="AZ151" s="16" t="str">
        <f t="shared" si="108"/>
        <v>Pass</v>
      </c>
      <c r="BA151" s="143">
        <f>IF(OR(Survey!$AK151="Closed",ISBLANK(Survey!$AK151)),0,1)</f>
        <v>0</v>
      </c>
      <c r="BB151" s="165">
        <f>IF(ISBLANK(Survey!$AL151),1,0)</f>
        <v>1</v>
      </c>
      <c r="BC151" s="147" t="str" cm="1">
        <f t="array" ref="BC151">IF(OR(IF(OR($BE151+$BF151 = 2, $BG151=1), FALSE, TRUE), AND($BD151:$BD151 = 0)),"Pass","Fail")</f>
        <v>Pass</v>
      </c>
      <c r="BD151" s="143">
        <f>COUNTBLANK(Survey!$AM151:$AO151)</f>
        <v>3</v>
      </c>
      <c r="BE151" s="143">
        <f>IF(Survey!$I151="Yes",1,0)</f>
        <v>0</v>
      </c>
      <c r="BF151" s="143">
        <f>IF(OR(Survey!$M151="Mutual fund",Survey!$M151="Alternative mutual fund",Survey!$M151="Money market"),1,0)</f>
        <v>0</v>
      </c>
      <c r="BG151" s="148">
        <f>IF(OR(Survey!$M151="ETF",Survey!$M151="ETF, alternative mutual fund"),1,0)</f>
        <v>0</v>
      </c>
      <c r="BH151" s="16" t="str">
        <f t="shared" si="109"/>
        <v>Pass</v>
      </c>
      <c r="BI151" s="38" t="b">
        <f>OR(ISNUMBER(SEARCH("Yes",Survey!$AO151)),ISBLANK(Survey!$AO151))</f>
        <v>1</v>
      </c>
      <c r="BJ151" s="67" t="b">
        <f>NOT(ISBLANK(Survey!$AP151))</f>
        <v>0</v>
      </c>
      <c r="BK151" s="16" t="str">
        <f t="shared" si="110"/>
        <v>Pass</v>
      </c>
      <c r="BL151" s="143">
        <f>IF(Survey!$AW151=0, 0,1)</f>
        <v>0</v>
      </c>
      <c r="BM151" s="67">
        <f>Survey!$AQ151</f>
        <v>0</v>
      </c>
      <c r="BN151" s="67">
        <f>IFERROR((Survey!$AX151-ABS(Survey!$AY151)-ABS(Survey!$BD151))/Survey!$AW151,0)</f>
        <v>0</v>
      </c>
      <c r="BO151" s="67">
        <f>IF(AND($BM151&gt;$BN151-0.2,$BM151&lt;$BN151+0.2,ISBLANK(Survey!$AQ151)=FALSE),0,1)</f>
        <v>1</v>
      </c>
      <c r="BP151" s="165">
        <f>IF(ISBLANK(Survey!$AR151),1,0)</f>
        <v>1</v>
      </c>
      <c r="BQ151" s="16" t="str">
        <f t="shared" si="111"/>
        <v>Pass</v>
      </c>
      <c r="BR151" s="143">
        <f>IF(Survey!$AW151=0, 0,1)</f>
        <v>0</v>
      </c>
      <c r="BS151" s="67">
        <f>IF(AND(Survey!$AS151&gt;=0,Survey!$AS151&lt;=0.2,Survey!$AS151&lt;&gt;""),0,1)</f>
        <v>1</v>
      </c>
      <c r="BT151" s="143">
        <f>IF(ISBLANK(Survey!$AT151),1,0)</f>
        <v>1</v>
      </c>
      <c r="BU151" s="16" t="str">
        <f t="shared" si="112"/>
        <v>Fail</v>
      </c>
      <c r="BV151" s="165">
        <f>Survey!$AU151</f>
        <v>0</v>
      </c>
      <c r="BW151" s="16" t="str">
        <f t="shared" si="113"/>
        <v>Pass</v>
      </c>
      <c r="BX151" s="36">
        <f>Survey!$AV151</f>
        <v>0</v>
      </c>
      <c r="BY151" s="176">
        <f>Survey!$AW151+Survey!$AX151-ABS(Survey!$AY151)+ABS(Survey!$AZ151)-ABS(Survey!$BA151)+ABS(Survey!$BB151)-ABS(Survey!$BC151)-ABS(Survey!$BD151)+Survey!$BE151</f>
        <v>0</v>
      </c>
      <c r="BZ151" s="35">
        <f t="shared" si="114"/>
        <v>0</v>
      </c>
      <c r="CA151" s="17">
        <f t="shared" si="115"/>
        <v>0</v>
      </c>
      <c r="CB151" s="16" t="str">
        <f t="shared" si="116"/>
        <v>Pass</v>
      </c>
      <c r="CC151" s="38" t="b">
        <f>IF(ABS(Survey!$BE151)=0,TRUE,FALSE)</f>
        <v>1</v>
      </c>
      <c r="CD151" s="37" t="b">
        <f>NOT(ISBLANK(Survey!$BF151))</f>
        <v>0</v>
      </c>
      <c r="CE151" t="str">
        <f t="shared" si="117"/>
        <v>Fail</v>
      </c>
      <c r="CF151" s="29">
        <f>Survey!$AV151</f>
        <v>0</v>
      </c>
      <c r="CG151" s="29" cm="1">
        <f t="array" ref="CG151">SUM(SUMIF(Survey!BH151:BO151,{"&gt;0","&lt;0"})*{1,-1})-SUM(SUMIF(Survey!BQ151:BX151,{"&gt;0","&lt;0"})*{1,-1})</f>
        <v>0</v>
      </c>
      <c r="CH151" s="35" t="str">
        <f t="shared" si="118"/>
        <v>No holdings</v>
      </c>
      <c r="CI151">
        <f t="shared" si="119"/>
        <v>0</v>
      </c>
      <c r="CJ151" s="16" t="str">
        <f t="shared" si="120"/>
        <v>Fail</v>
      </c>
      <c r="CK151" s="36">
        <f>Survey!$AV151</f>
        <v>0</v>
      </c>
      <c r="CL151" s="36" cm="1">
        <f t="array" ref="CL151">SUM(SUMIF(Survey!BZ151:CS151,{"&gt;0","&lt;0"})*{1,-1})-SUM(SUMIF(Survey!CU151:DN151,{"&gt;0","&lt;0"})*{1,-1})</f>
        <v>0</v>
      </c>
      <c r="CM151" s="35" t="str">
        <f t="shared" si="121"/>
        <v>No holdings</v>
      </c>
      <c r="CN151" s="17">
        <f t="shared" si="122"/>
        <v>0</v>
      </c>
      <c r="CO151" s="16" t="str">
        <f t="shared" si="123"/>
        <v>Pass</v>
      </c>
      <c r="CP151" s="38" t="b">
        <f>IF(ABS(Survey!$CS151)=0,TRUE,FALSE)</f>
        <v>1</v>
      </c>
      <c r="CQ151" s="37" t="b">
        <f>NOT(ISBLANK(Survey!$CT151))</f>
        <v>0</v>
      </c>
      <c r="CR151" s="16" t="str">
        <f t="shared" si="124"/>
        <v>Pass</v>
      </c>
      <c r="CS151" s="38" t="b">
        <f>IF(ABS(Survey!$DN151)=0,TRUE,FALSE)</f>
        <v>1</v>
      </c>
      <c r="CT151" s="37" t="b">
        <f>NOT(ISBLANK(Survey!$DO151))</f>
        <v>0</v>
      </c>
      <c r="CU151" t="str">
        <f t="shared" si="125"/>
        <v>Pass</v>
      </c>
      <c r="CV151" s="29" cm="1">
        <f t="array" ref="CV151">SUM(SUMIF(Survey!CO151,{"&gt;0","&lt;0"})*{1,-1})+SUM(SUMIF(Survey!DJ151,{"&gt;0","&lt;0"})*{1,-1})</f>
        <v>0</v>
      </c>
      <c r="CW151" s="29">
        <f>SUM(SUMIF(Survey!DQ151:DW151,{"&gt;0","&lt;0"})*{1,-1})+SUM(SUMIF(Survey!DY151:EE151,{"&gt;0","&lt;0"})*{1,-1})</f>
        <v>0</v>
      </c>
      <c r="CX151">
        <f t="shared" si="126"/>
        <v>0</v>
      </c>
      <c r="CY151">
        <f t="shared" si="127"/>
        <v>0</v>
      </c>
      <c r="CZ151" s="16" t="str">
        <f t="shared" si="128"/>
        <v>Pass</v>
      </c>
      <c r="DA151" s="38" t="b">
        <f>IF(ABS(Survey!$DW151)=0,TRUE,FALSE)</f>
        <v>1</v>
      </c>
      <c r="DB151" s="37" t="b">
        <f>NOT(ISBLANK(Survey!DX151))</f>
        <v>0</v>
      </c>
      <c r="DC151" s="16" t="str">
        <f t="shared" si="129"/>
        <v>Pass</v>
      </c>
      <c r="DD151" s="38" t="b">
        <f>IF(ABS(Survey!$EE151)=0,TRUE,FALSE)</f>
        <v>1</v>
      </c>
      <c r="DE151" s="37" t="b">
        <f>NOT(ISBLANK(Survey!$EF151))</f>
        <v>0</v>
      </c>
      <c r="DF151" s="16" t="str">
        <f t="shared" si="130"/>
        <v>Fail</v>
      </c>
      <c r="DG151" s="36">
        <f>SUM(SUMIF(Survey!EL151:EN151,{"&gt;0","&lt;0"})*{1,-1})</f>
        <v>0</v>
      </c>
      <c r="DH151">
        <f t="shared" si="131"/>
        <v>0</v>
      </c>
      <c r="DI151">
        <f t="shared" si="132"/>
        <v>100</v>
      </c>
      <c r="DJ151" s="35" t="b">
        <f>IF(OR(Survey!$M151="ETF",Survey!$M151="ETF, alternative mutual fund",Survey!$M151="Closed-end", Survey!$M151="Split share corp"),TRUE,FALSE)</f>
        <v>0</v>
      </c>
      <c r="DK151" s="16" t="str">
        <f t="shared" si="133"/>
        <v>Fail</v>
      </c>
      <c r="DL151" s="36">
        <f>SUM(SUMIF(Survey!EP151:EV151,{"&gt;0","&lt;0"})*{1,-1})</f>
        <v>0</v>
      </c>
      <c r="DM151">
        <f t="shared" si="134"/>
        <v>0</v>
      </c>
      <c r="DN151" s="17">
        <f t="shared" si="135"/>
        <v>100</v>
      </c>
      <c r="DO151" s="16" t="str">
        <f t="shared" si="136"/>
        <v>Fail</v>
      </c>
      <c r="DP151" s="36">
        <f>SUM(SUMIF(Survey!EX151:FD151,{"&gt;0","&lt;0"})*{1,-1})</f>
        <v>0</v>
      </c>
      <c r="DQ151">
        <f t="shared" si="137"/>
        <v>0</v>
      </c>
      <c r="DR151" s="17">
        <f t="shared" si="138"/>
        <v>100</v>
      </c>
    </row>
    <row r="152" spans="1:122">
      <c r="A152">
        <v>152</v>
      </c>
      <c r="B152" t="str">
        <f t="shared" si="0"/>
        <v>Pass</v>
      </c>
      <c r="C152" t="str">
        <f>IF(COUNTBLANK(Survey!B152:FE152)=$C$2, "Pass", "Fail")</f>
        <v>Pass</v>
      </c>
      <c r="D152" t="str">
        <f t="shared" si="93"/>
        <v>Fail</v>
      </c>
      <c r="E152" t="str">
        <f>IF(OR(ISBLANK(Survey!AJ152),COUNTIF(G152:BB152,"Fail")),"Fail","Pass")</f>
        <v>Fail</v>
      </c>
      <c r="G152" s="16" t="str">
        <f t="shared" si="94"/>
        <v>Fail</v>
      </c>
      <c r="H152" s="177">
        <f>COUNTBLANK(Survey!B152:D152)+COUNTBLANK(Survey!G152)+COUNTBLANK(Survey!I152)+COUNTBLANK(Survey!K152:M152)+COUNTBLANK(Survey!P152)+COUNTBLANK(Survey!S152:U152)+COUNTBLANK(Survey!Y152:AA152)+COUNTBLANK(Survey!AD152:AE152)+COUNTBLANK(Survey!AI152:AI152)</f>
        <v>18</v>
      </c>
      <c r="I152" s="16" t="str">
        <f t="shared" si="95"/>
        <v>Fail</v>
      </c>
      <c r="J152" t="b">
        <f>IF(Survey!E152="No",TRUE,FALSE)</f>
        <v>0</v>
      </c>
      <c r="K152" s="34">
        <f>LEN(Survey!E152)</f>
        <v>0</v>
      </c>
      <c r="L152" s="16" t="str">
        <f t="shared" si="96"/>
        <v>Fail</v>
      </c>
      <c r="M152" t="b">
        <f>IF(Survey!F152="No",TRUE,FALSE)</f>
        <v>0</v>
      </c>
      <c r="N152" s="33">
        <f>LEN(Survey!F152)</f>
        <v>0</v>
      </c>
      <c r="O152" s="16" t="str">
        <f t="shared" si="97"/>
        <v>Pass</v>
      </c>
      <c r="P152" s="34">
        <f>MOD((LEN(Survey!H152)+2),11)</f>
        <v>2</v>
      </c>
      <c r="Q152" s="33" t="str">
        <f>IF(Survey!$L152="Prospectus fund", "Yes", "No")</f>
        <v>No</v>
      </c>
      <c r="R152" s="16" t="str">
        <f t="shared" si="98"/>
        <v>Pass</v>
      </c>
      <c r="S152" s="34">
        <f>MOD((LEN(Survey!J152)+2),11)</f>
        <v>2</v>
      </c>
      <c r="T152" s="35" t="b">
        <f>IF(OR(Survey!$M152="ETF",Survey!$M152="ETF, alternative mutual fund",Survey!$M152="Closed-end", Survey!$M152="Split share corp", Survey!$I152="Yes"),TRUE,FALSE)</f>
        <v>0</v>
      </c>
      <c r="U152" s="16" t="str">
        <f>IFERROR(IF(AND(OR(X152=Y152,Y152 = "Either"),NOT(ISBLANK(Survey!K152))),"Pass","Fail"),"Pass")</f>
        <v>Fail</v>
      </c>
      <c r="V152" s="36" cm="1">
        <f t="array" ref="V152">SUM(SUMIF(Survey!BZ152:CS152,{"&gt;0","&lt;0"})*{1,-1})</f>
        <v>0</v>
      </c>
      <c r="W152" s="38" cm="1">
        <f t="array" ref="W152">SUM(SUMIF(Survey!CC152,{"&gt;0","&lt;0"})*{1,-1})+SUM(SUMIF(Survey!CM152,{"&gt;0","&lt;0"})*{1,-1})</f>
        <v>0</v>
      </c>
      <c r="X152" s="38">
        <f>Survey!K152</f>
        <v>0</v>
      </c>
      <c r="Y152" s="37" t="str">
        <f t="shared" si="99"/>
        <v>Either</v>
      </c>
      <c r="Z152" s="16" t="str">
        <f t="shared" si="100"/>
        <v>Fail</v>
      </c>
      <c r="AA152" s="67" cm="1">
        <f t="array" ref="AA152">SUM(SUMIF(Survey!BZ152:CS152,{"&gt;0","&lt;0"})*{1,-1})+SUM(SUMIF(Survey!CU152:DN152,{"&gt;0","&lt;0"})*{1,-1})</f>
        <v>0</v>
      </c>
      <c r="AB152" s="67">
        <f>IFERROR(AA152/(Survey!$AV152),0)</f>
        <v>0</v>
      </c>
      <c r="AC152" s="128" t="b">
        <f>IF(OR(Survey!$M152="Alternative strategy or hedge",Survey!$M152="Other, illiquid",Survey!$L152="Prospectus fund"),TRUE,FALSE)</f>
        <v>0</v>
      </c>
      <c r="AD152" s="128" t="b">
        <f>NOT(ISBLANK(Survey!$M152))</f>
        <v>0</v>
      </c>
      <c r="AE152" s="16" t="str">
        <f t="shared" si="101"/>
        <v>Pass</v>
      </c>
      <c r="AF152" s="38" t="b">
        <f>NOT(ISNUMBER(SEARCH("Other",Survey!$P152)))</f>
        <v>1</v>
      </c>
      <c r="AG152" s="37" t="b">
        <f>NOT(ISBLANK(Survey!$Q152))</f>
        <v>0</v>
      </c>
      <c r="AH152" s="16" t="str">
        <f t="shared" si="102"/>
        <v>Pass</v>
      </c>
      <c r="AI152" s="143">
        <f>COUNTBLANK(Survey!$W152)</f>
        <v>1</v>
      </c>
      <c r="AJ152" s="67">
        <f>IF(AND(Survey!L152&lt;&gt;"Exempt fund",OR(Survey!$M152="ETF",Survey!$M152="ETF, alternative mutual fund",Survey!$M152="Mutual fund",Survey!$M152="Alternative mutual fund",Survey!$M152="Money market")),1,0)</f>
        <v>0</v>
      </c>
      <c r="AK152" s="16" t="str">
        <f t="shared" si="103"/>
        <v>Pass</v>
      </c>
      <c r="AL152" s="38" t="b">
        <f>NOT(ISNUMBER(SEARCH("Yes",Survey!$AA152)))</f>
        <v>1</v>
      </c>
      <c r="AM152" s="37" t="b">
        <f>IF(COUNTBLANK(Survey!$AB152:$AC152)=0,TRUE, FALSE)</f>
        <v>0</v>
      </c>
      <c r="AN152" s="16" t="str">
        <f t="shared" si="104"/>
        <v>Pass</v>
      </c>
      <c r="AO152" s="38" t="b">
        <f>NOT(ISNUMBER(SEARCH("Yes",Survey!$AD152)))</f>
        <v>1</v>
      </c>
      <c r="AP152" s="37" t="b">
        <f>NOT(ISBLANK(Survey!$AF152))</f>
        <v>0</v>
      </c>
      <c r="AQ152" s="16" t="str">
        <f t="shared" si="105"/>
        <v>Pass</v>
      </c>
      <c r="AR152" s="38" t="b">
        <f>NOT(OR(ISNUMBER(SEARCH("Other",Survey!$AF152)),ISNUMBER(SEARCH("Multiple",Survey!$AF152))))</f>
        <v>1</v>
      </c>
      <c r="AS152" s="37" t="b">
        <f>NOT(ISBLANK(Survey!$AG152))</f>
        <v>0</v>
      </c>
      <c r="AT152" s="16" t="str">
        <f t="shared" si="106"/>
        <v>Fail</v>
      </c>
      <c r="AU152" s="143">
        <f>IF(ABS(Survey!$AV152)&gt;0, 1,0)</f>
        <v>0</v>
      </c>
      <c r="AV152" s="143">
        <f>IF(COUNTBLANK(Survey!$AJ152)=0,1,0)</f>
        <v>0</v>
      </c>
      <c r="AW152" s="16" t="str">
        <f t="shared" si="107"/>
        <v>Pass</v>
      </c>
      <c r="AX152" s="143">
        <f>IF(ISBLANK(Survey!$AJ152),0,1)</f>
        <v>0</v>
      </c>
      <c r="AY152" s="165">
        <f>COUNTBLANK(Survey!$AK152)</f>
        <v>1</v>
      </c>
      <c r="AZ152" s="16" t="str">
        <f t="shared" si="108"/>
        <v>Pass</v>
      </c>
      <c r="BA152" s="143">
        <f>IF(OR(Survey!$AK152="Closed",ISBLANK(Survey!$AK152)),0,1)</f>
        <v>0</v>
      </c>
      <c r="BB152" s="165">
        <f>IF(ISBLANK(Survey!$AL152),1,0)</f>
        <v>1</v>
      </c>
      <c r="BC152" s="147" t="str" cm="1">
        <f t="array" ref="BC152">IF(OR(IF(OR($BE152+$BF152 = 2, $BG152=1), FALSE, TRUE), AND($BD152:$BD152 = 0)),"Pass","Fail")</f>
        <v>Pass</v>
      </c>
      <c r="BD152" s="143">
        <f>COUNTBLANK(Survey!$AM152:$AO152)</f>
        <v>3</v>
      </c>
      <c r="BE152" s="143">
        <f>IF(Survey!$I152="Yes",1,0)</f>
        <v>0</v>
      </c>
      <c r="BF152" s="143">
        <f>IF(OR(Survey!$M152="Mutual fund",Survey!$M152="Alternative mutual fund",Survey!$M152="Money market"),1,0)</f>
        <v>0</v>
      </c>
      <c r="BG152" s="148">
        <f>IF(OR(Survey!$M152="ETF",Survey!$M152="ETF, alternative mutual fund"),1,0)</f>
        <v>0</v>
      </c>
      <c r="BH152" s="16" t="str">
        <f t="shared" si="109"/>
        <v>Pass</v>
      </c>
      <c r="BI152" s="38" t="b">
        <f>OR(ISNUMBER(SEARCH("Yes",Survey!$AO152)),ISBLANK(Survey!$AO152))</f>
        <v>1</v>
      </c>
      <c r="BJ152" s="67" t="b">
        <f>NOT(ISBLANK(Survey!$AP152))</f>
        <v>0</v>
      </c>
      <c r="BK152" s="16" t="str">
        <f t="shared" si="110"/>
        <v>Pass</v>
      </c>
      <c r="BL152" s="143">
        <f>IF(Survey!$AW152=0, 0,1)</f>
        <v>0</v>
      </c>
      <c r="BM152" s="67">
        <f>Survey!$AQ152</f>
        <v>0</v>
      </c>
      <c r="BN152" s="67">
        <f>IFERROR((Survey!$AX152-ABS(Survey!$AY152)-ABS(Survey!$BD152))/Survey!$AW152,0)</f>
        <v>0</v>
      </c>
      <c r="BO152" s="67">
        <f>IF(AND($BM152&gt;$BN152-0.2,$BM152&lt;$BN152+0.2,ISBLANK(Survey!$AQ152)=FALSE),0,1)</f>
        <v>1</v>
      </c>
      <c r="BP152" s="165">
        <f>IF(ISBLANK(Survey!$AR152),1,0)</f>
        <v>1</v>
      </c>
      <c r="BQ152" s="16" t="str">
        <f t="shared" si="111"/>
        <v>Pass</v>
      </c>
      <c r="BR152" s="143">
        <f>IF(Survey!$AW152=0, 0,1)</f>
        <v>0</v>
      </c>
      <c r="BS152" s="67">
        <f>IF(AND(Survey!$AS152&gt;=0,Survey!$AS152&lt;=0.2,Survey!$AS152&lt;&gt;""),0,1)</f>
        <v>1</v>
      </c>
      <c r="BT152" s="143">
        <f>IF(ISBLANK(Survey!$AT152),1,0)</f>
        <v>1</v>
      </c>
      <c r="BU152" s="16" t="str">
        <f t="shared" si="112"/>
        <v>Fail</v>
      </c>
      <c r="BV152" s="165">
        <f>Survey!$AU152</f>
        <v>0</v>
      </c>
      <c r="BW152" s="16" t="str">
        <f t="shared" si="113"/>
        <v>Pass</v>
      </c>
      <c r="BX152" s="36">
        <f>Survey!$AV152</f>
        <v>0</v>
      </c>
      <c r="BY152" s="176">
        <f>Survey!$AW152+Survey!$AX152-ABS(Survey!$AY152)+ABS(Survey!$AZ152)-ABS(Survey!$BA152)+ABS(Survey!$BB152)-ABS(Survey!$BC152)-ABS(Survey!$BD152)+Survey!$BE152</f>
        <v>0</v>
      </c>
      <c r="BZ152" s="35">
        <f t="shared" si="114"/>
        <v>0</v>
      </c>
      <c r="CA152" s="17">
        <f t="shared" si="115"/>
        <v>0</v>
      </c>
      <c r="CB152" s="16" t="str">
        <f t="shared" si="116"/>
        <v>Pass</v>
      </c>
      <c r="CC152" s="38" t="b">
        <f>IF(ABS(Survey!$BE152)=0,TRUE,FALSE)</f>
        <v>1</v>
      </c>
      <c r="CD152" s="37" t="b">
        <f>NOT(ISBLANK(Survey!$BF152))</f>
        <v>0</v>
      </c>
      <c r="CE152" t="str">
        <f t="shared" si="117"/>
        <v>Fail</v>
      </c>
      <c r="CF152" s="29">
        <f>Survey!$AV152</f>
        <v>0</v>
      </c>
      <c r="CG152" s="29" cm="1">
        <f t="array" ref="CG152">SUM(SUMIF(Survey!BH152:BO152,{"&gt;0","&lt;0"})*{1,-1})-SUM(SUMIF(Survey!BQ152:BX152,{"&gt;0","&lt;0"})*{1,-1})</f>
        <v>0</v>
      </c>
      <c r="CH152" s="35" t="str">
        <f t="shared" si="118"/>
        <v>No holdings</v>
      </c>
      <c r="CI152">
        <f t="shared" si="119"/>
        <v>0</v>
      </c>
      <c r="CJ152" s="16" t="str">
        <f t="shared" si="120"/>
        <v>Fail</v>
      </c>
      <c r="CK152" s="36">
        <f>Survey!$AV152</f>
        <v>0</v>
      </c>
      <c r="CL152" s="36" cm="1">
        <f t="array" ref="CL152">SUM(SUMIF(Survey!BZ152:CS152,{"&gt;0","&lt;0"})*{1,-1})-SUM(SUMIF(Survey!CU152:DN152,{"&gt;0","&lt;0"})*{1,-1})</f>
        <v>0</v>
      </c>
      <c r="CM152" s="35" t="str">
        <f t="shared" si="121"/>
        <v>No holdings</v>
      </c>
      <c r="CN152" s="17">
        <f t="shared" si="122"/>
        <v>0</v>
      </c>
      <c r="CO152" s="16" t="str">
        <f t="shared" si="123"/>
        <v>Pass</v>
      </c>
      <c r="CP152" s="38" t="b">
        <f>IF(ABS(Survey!$CS152)=0,TRUE,FALSE)</f>
        <v>1</v>
      </c>
      <c r="CQ152" s="37" t="b">
        <f>NOT(ISBLANK(Survey!$CT152))</f>
        <v>0</v>
      </c>
      <c r="CR152" s="16" t="str">
        <f t="shared" si="124"/>
        <v>Pass</v>
      </c>
      <c r="CS152" s="38" t="b">
        <f>IF(ABS(Survey!$DN152)=0,TRUE,FALSE)</f>
        <v>1</v>
      </c>
      <c r="CT152" s="37" t="b">
        <f>NOT(ISBLANK(Survey!$DO152))</f>
        <v>0</v>
      </c>
      <c r="CU152" t="str">
        <f t="shared" si="125"/>
        <v>Pass</v>
      </c>
      <c r="CV152" s="29" cm="1">
        <f t="array" ref="CV152">SUM(SUMIF(Survey!CO152,{"&gt;0","&lt;0"})*{1,-1})+SUM(SUMIF(Survey!DJ152,{"&gt;0","&lt;0"})*{1,-1})</f>
        <v>0</v>
      </c>
      <c r="CW152" s="29">
        <f>SUM(SUMIF(Survey!DQ152:DW152,{"&gt;0","&lt;0"})*{1,-1})+SUM(SUMIF(Survey!DY152:EE152,{"&gt;0","&lt;0"})*{1,-1})</f>
        <v>0</v>
      </c>
      <c r="CX152">
        <f t="shared" si="126"/>
        <v>0</v>
      </c>
      <c r="CY152">
        <f t="shared" si="127"/>
        <v>0</v>
      </c>
      <c r="CZ152" s="16" t="str">
        <f t="shared" si="128"/>
        <v>Pass</v>
      </c>
      <c r="DA152" s="38" t="b">
        <f>IF(ABS(Survey!$DW152)=0,TRUE,FALSE)</f>
        <v>1</v>
      </c>
      <c r="DB152" s="37" t="b">
        <f>NOT(ISBLANK(Survey!DX152))</f>
        <v>0</v>
      </c>
      <c r="DC152" s="16" t="str">
        <f t="shared" si="129"/>
        <v>Pass</v>
      </c>
      <c r="DD152" s="38" t="b">
        <f>IF(ABS(Survey!$EE152)=0,TRUE,FALSE)</f>
        <v>1</v>
      </c>
      <c r="DE152" s="37" t="b">
        <f>NOT(ISBLANK(Survey!$EF152))</f>
        <v>0</v>
      </c>
      <c r="DF152" s="16" t="str">
        <f t="shared" si="130"/>
        <v>Fail</v>
      </c>
      <c r="DG152" s="36">
        <f>SUM(SUMIF(Survey!EL152:EN152,{"&gt;0","&lt;0"})*{1,-1})</f>
        <v>0</v>
      </c>
      <c r="DH152">
        <f t="shared" si="131"/>
        <v>0</v>
      </c>
      <c r="DI152">
        <f t="shared" si="132"/>
        <v>100</v>
      </c>
      <c r="DJ152" s="35" t="b">
        <f>IF(OR(Survey!$M152="ETF",Survey!$M152="ETF, alternative mutual fund",Survey!$M152="Closed-end", Survey!$M152="Split share corp"),TRUE,FALSE)</f>
        <v>0</v>
      </c>
      <c r="DK152" s="16" t="str">
        <f t="shared" si="133"/>
        <v>Fail</v>
      </c>
      <c r="DL152" s="36">
        <f>SUM(SUMIF(Survey!EP152:EV152,{"&gt;0","&lt;0"})*{1,-1})</f>
        <v>0</v>
      </c>
      <c r="DM152">
        <f t="shared" si="134"/>
        <v>0</v>
      </c>
      <c r="DN152" s="17">
        <f t="shared" si="135"/>
        <v>100</v>
      </c>
      <c r="DO152" s="16" t="str">
        <f t="shared" si="136"/>
        <v>Fail</v>
      </c>
      <c r="DP152" s="36">
        <f>SUM(SUMIF(Survey!EX152:FD152,{"&gt;0","&lt;0"})*{1,-1})</f>
        <v>0</v>
      </c>
      <c r="DQ152">
        <f t="shared" si="137"/>
        <v>0</v>
      </c>
      <c r="DR152" s="17">
        <f t="shared" si="138"/>
        <v>100</v>
      </c>
    </row>
    <row r="153" spans="1:122">
      <c r="A153">
        <v>153</v>
      </c>
      <c r="B153" t="str">
        <f t="shared" si="0"/>
        <v>Pass</v>
      </c>
      <c r="C153" t="str">
        <f>IF(COUNTBLANK(Survey!B153:FE153)=$C$2, "Pass", "Fail")</f>
        <v>Pass</v>
      </c>
      <c r="D153" t="str">
        <f t="shared" si="93"/>
        <v>Fail</v>
      </c>
      <c r="E153" t="str">
        <f>IF(OR(ISBLANK(Survey!AJ153),COUNTIF(G153:BB153,"Fail")),"Fail","Pass")</f>
        <v>Fail</v>
      </c>
      <c r="G153" s="16" t="str">
        <f t="shared" si="94"/>
        <v>Fail</v>
      </c>
      <c r="H153" s="177">
        <f>COUNTBLANK(Survey!B153:D153)+COUNTBLANK(Survey!G153)+COUNTBLANK(Survey!I153)+COUNTBLANK(Survey!K153:M153)+COUNTBLANK(Survey!P153)+COUNTBLANK(Survey!S153:U153)+COUNTBLANK(Survey!Y153:AA153)+COUNTBLANK(Survey!AD153:AE153)+COUNTBLANK(Survey!AI153:AI153)</f>
        <v>18</v>
      </c>
      <c r="I153" s="16" t="str">
        <f t="shared" si="95"/>
        <v>Fail</v>
      </c>
      <c r="J153" t="b">
        <f>IF(Survey!E153="No",TRUE,FALSE)</f>
        <v>0</v>
      </c>
      <c r="K153" s="34">
        <f>LEN(Survey!E153)</f>
        <v>0</v>
      </c>
      <c r="L153" s="16" t="str">
        <f t="shared" si="96"/>
        <v>Fail</v>
      </c>
      <c r="M153" t="b">
        <f>IF(Survey!F153="No",TRUE,FALSE)</f>
        <v>0</v>
      </c>
      <c r="N153" s="33">
        <f>LEN(Survey!F153)</f>
        <v>0</v>
      </c>
      <c r="O153" s="16" t="str">
        <f t="shared" si="97"/>
        <v>Pass</v>
      </c>
      <c r="P153" s="34">
        <f>MOD((LEN(Survey!H153)+2),11)</f>
        <v>2</v>
      </c>
      <c r="Q153" s="33" t="str">
        <f>IF(Survey!$L153="Prospectus fund", "Yes", "No")</f>
        <v>No</v>
      </c>
      <c r="R153" s="16" t="str">
        <f t="shared" si="98"/>
        <v>Pass</v>
      </c>
      <c r="S153" s="34">
        <f>MOD((LEN(Survey!J153)+2),11)</f>
        <v>2</v>
      </c>
      <c r="T153" s="35" t="b">
        <f>IF(OR(Survey!$M153="ETF",Survey!$M153="ETF, alternative mutual fund",Survey!$M153="Closed-end", Survey!$M153="Split share corp", Survey!$I153="Yes"),TRUE,FALSE)</f>
        <v>0</v>
      </c>
      <c r="U153" s="16" t="str">
        <f>IFERROR(IF(AND(OR(X153=Y153,Y153 = "Either"),NOT(ISBLANK(Survey!K153))),"Pass","Fail"),"Pass")</f>
        <v>Fail</v>
      </c>
      <c r="V153" s="36" cm="1">
        <f t="array" ref="V153">SUM(SUMIF(Survey!BZ153:CS153,{"&gt;0","&lt;0"})*{1,-1})</f>
        <v>0</v>
      </c>
      <c r="W153" s="38" cm="1">
        <f t="array" ref="W153">SUM(SUMIF(Survey!CC153,{"&gt;0","&lt;0"})*{1,-1})+SUM(SUMIF(Survey!CM153,{"&gt;0","&lt;0"})*{1,-1})</f>
        <v>0</v>
      </c>
      <c r="X153" s="38">
        <f>Survey!K153</f>
        <v>0</v>
      </c>
      <c r="Y153" s="37" t="str">
        <f t="shared" si="99"/>
        <v>Either</v>
      </c>
      <c r="Z153" s="16" t="str">
        <f t="shared" si="100"/>
        <v>Fail</v>
      </c>
      <c r="AA153" s="67" cm="1">
        <f t="array" ref="AA153">SUM(SUMIF(Survey!BZ153:CS153,{"&gt;0","&lt;0"})*{1,-1})+SUM(SUMIF(Survey!CU153:DN153,{"&gt;0","&lt;0"})*{1,-1})</f>
        <v>0</v>
      </c>
      <c r="AB153" s="67">
        <f>IFERROR(AA153/(Survey!$AV153),0)</f>
        <v>0</v>
      </c>
      <c r="AC153" s="128" t="b">
        <f>IF(OR(Survey!$M153="Alternative strategy or hedge",Survey!$M153="Other, illiquid",Survey!$L153="Prospectus fund"),TRUE,FALSE)</f>
        <v>0</v>
      </c>
      <c r="AD153" s="128" t="b">
        <f>NOT(ISBLANK(Survey!$M153))</f>
        <v>0</v>
      </c>
      <c r="AE153" s="16" t="str">
        <f t="shared" si="101"/>
        <v>Pass</v>
      </c>
      <c r="AF153" s="38" t="b">
        <f>NOT(ISNUMBER(SEARCH("Other",Survey!$P153)))</f>
        <v>1</v>
      </c>
      <c r="AG153" s="37" t="b">
        <f>NOT(ISBLANK(Survey!$Q153))</f>
        <v>0</v>
      </c>
      <c r="AH153" s="16" t="str">
        <f t="shared" si="102"/>
        <v>Pass</v>
      </c>
      <c r="AI153" s="143">
        <f>COUNTBLANK(Survey!$W153)</f>
        <v>1</v>
      </c>
      <c r="AJ153" s="67">
        <f>IF(AND(Survey!L153&lt;&gt;"Exempt fund",OR(Survey!$M153="ETF",Survey!$M153="ETF, alternative mutual fund",Survey!$M153="Mutual fund",Survey!$M153="Alternative mutual fund",Survey!$M153="Money market")),1,0)</f>
        <v>0</v>
      </c>
      <c r="AK153" s="16" t="str">
        <f t="shared" si="103"/>
        <v>Pass</v>
      </c>
      <c r="AL153" s="38" t="b">
        <f>NOT(ISNUMBER(SEARCH("Yes",Survey!$AA153)))</f>
        <v>1</v>
      </c>
      <c r="AM153" s="37" t="b">
        <f>IF(COUNTBLANK(Survey!$AB153:$AC153)=0,TRUE, FALSE)</f>
        <v>0</v>
      </c>
      <c r="AN153" s="16" t="str">
        <f t="shared" si="104"/>
        <v>Pass</v>
      </c>
      <c r="AO153" s="38" t="b">
        <f>NOT(ISNUMBER(SEARCH("Yes",Survey!$AD153)))</f>
        <v>1</v>
      </c>
      <c r="AP153" s="37" t="b">
        <f>NOT(ISBLANK(Survey!$AF153))</f>
        <v>0</v>
      </c>
      <c r="AQ153" s="16" t="str">
        <f t="shared" si="105"/>
        <v>Pass</v>
      </c>
      <c r="AR153" s="38" t="b">
        <f>NOT(OR(ISNUMBER(SEARCH("Other",Survey!$AF153)),ISNUMBER(SEARCH("Multiple",Survey!$AF153))))</f>
        <v>1</v>
      </c>
      <c r="AS153" s="37" t="b">
        <f>NOT(ISBLANK(Survey!$AG153))</f>
        <v>0</v>
      </c>
      <c r="AT153" s="16" t="str">
        <f t="shared" si="106"/>
        <v>Fail</v>
      </c>
      <c r="AU153" s="143">
        <f>IF(ABS(Survey!$AV153)&gt;0, 1,0)</f>
        <v>0</v>
      </c>
      <c r="AV153" s="143">
        <f>IF(COUNTBLANK(Survey!$AJ153)=0,1,0)</f>
        <v>0</v>
      </c>
      <c r="AW153" s="16" t="str">
        <f t="shared" si="107"/>
        <v>Pass</v>
      </c>
      <c r="AX153" s="143">
        <f>IF(ISBLANK(Survey!$AJ153),0,1)</f>
        <v>0</v>
      </c>
      <c r="AY153" s="165">
        <f>COUNTBLANK(Survey!$AK153)</f>
        <v>1</v>
      </c>
      <c r="AZ153" s="16" t="str">
        <f t="shared" si="108"/>
        <v>Pass</v>
      </c>
      <c r="BA153" s="143">
        <f>IF(OR(Survey!$AK153="Closed",ISBLANK(Survey!$AK153)),0,1)</f>
        <v>0</v>
      </c>
      <c r="BB153" s="165">
        <f>IF(ISBLANK(Survey!$AL153),1,0)</f>
        <v>1</v>
      </c>
      <c r="BC153" s="147" t="str" cm="1">
        <f t="array" ref="BC153">IF(OR(IF(OR($BE153+$BF153 = 2, $BG153=1), FALSE, TRUE), AND($BD153:$BD153 = 0)),"Pass","Fail")</f>
        <v>Pass</v>
      </c>
      <c r="BD153" s="143">
        <f>COUNTBLANK(Survey!$AM153:$AO153)</f>
        <v>3</v>
      </c>
      <c r="BE153" s="143">
        <f>IF(Survey!$I153="Yes",1,0)</f>
        <v>0</v>
      </c>
      <c r="BF153" s="143">
        <f>IF(OR(Survey!$M153="Mutual fund",Survey!$M153="Alternative mutual fund",Survey!$M153="Money market"),1,0)</f>
        <v>0</v>
      </c>
      <c r="BG153" s="148">
        <f>IF(OR(Survey!$M153="ETF",Survey!$M153="ETF, alternative mutual fund"),1,0)</f>
        <v>0</v>
      </c>
      <c r="BH153" s="16" t="str">
        <f t="shared" si="109"/>
        <v>Pass</v>
      </c>
      <c r="BI153" s="38" t="b">
        <f>OR(ISNUMBER(SEARCH("Yes",Survey!$AO153)),ISBLANK(Survey!$AO153))</f>
        <v>1</v>
      </c>
      <c r="BJ153" s="67" t="b">
        <f>NOT(ISBLANK(Survey!$AP153))</f>
        <v>0</v>
      </c>
      <c r="BK153" s="16" t="str">
        <f t="shared" si="110"/>
        <v>Pass</v>
      </c>
      <c r="BL153" s="143">
        <f>IF(Survey!$AW153=0, 0,1)</f>
        <v>0</v>
      </c>
      <c r="BM153" s="67">
        <f>Survey!$AQ153</f>
        <v>0</v>
      </c>
      <c r="BN153" s="67">
        <f>IFERROR((Survey!$AX153-ABS(Survey!$AY153)-ABS(Survey!$BD153))/Survey!$AW153,0)</f>
        <v>0</v>
      </c>
      <c r="BO153" s="67">
        <f>IF(AND($BM153&gt;$BN153-0.2,$BM153&lt;$BN153+0.2,ISBLANK(Survey!$AQ153)=FALSE),0,1)</f>
        <v>1</v>
      </c>
      <c r="BP153" s="165">
        <f>IF(ISBLANK(Survey!$AR153),1,0)</f>
        <v>1</v>
      </c>
      <c r="BQ153" s="16" t="str">
        <f t="shared" si="111"/>
        <v>Pass</v>
      </c>
      <c r="BR153" s="143">
        <f>IF(Survey!$AW153=0, 0,1)</f>
        <v>0</v>
      </c>
      <c r="BS153" s="67">
        <f>IF(AND(Survey!$AS153&gt;=0,Survey!$AS153&lt;=0.2,Survey!$AS153&lt;&gt;""),0,1)</f>
        <v>1</v>
      </c>
      <c r="BT153" s="143">
        <f>IF(ISBLANK(Survey!$AT153),1,0)</f>
        <v>1</v>
      </c>
      <c r="BU153" s="16" t="str">
        <f t="shared" si="112"/>
        <v>Fail</v>
      </c>
      <c r="BV153" s="165">
        <f>Survey!$AU153</f>
        <v>0</v>
      </c>
      <c r="BW153" s="16" t="str">
        <f t="shared" si="113"/>
        <v>Pass</v>
      </c>
      <c r="BX153" s="36">
        <f>Survey!$AV153</f>
        <v>0</v>
      </c>
      <c r="BY153" s="176">
        <f>Survey!$AW153+Survey!$AX153-ABS(Survey!$AY153)+ABS(Survey!$AZ153)-ABS(Survey!$BA153)+ABS(Survey!$BB153)-ABS(Survey!$BC153)-ABS(Survey!$BD153)+Survey!$BE153</f>
        <v>0</v>
      </c>
      <c r="BZ153" s="35">
        <f t="shared" si="114"/>
        <v>0</v>
      </c>
      <c r="CA153" s="17">
        <f t="shared" si="115"/>
        <v>0</v>
      </c>
      <c r="CB153" s="16" t="str">
        <f t="shared" si="116"/>
        <v>Pass</v>
      </c>
      <c r="CC153" s="38" t="b">
        <f>IF(ABS(Survey!$BE153)=0,TRUE,FALSE)</f>
        <v>1</v>
      </c>
      <c r="CD153" s="37" t="b">
        <f>NOT(ISBLANK(Survey!$BF153))</f>
        <v>0</v>
      </c>
      <c r="CE153" t="str">
        <f t="shared" si="117"/>
        <v>Fail</v>
      </c>
      <c r="CF153" s="29">
        <f>Survey!$AV153</f>
        <v>0</v>
      </c>
      <c r="CG153" s="29" cm="1">
        <f t="array" ref="CG153">SUM(SUMIF(Survey!BH153:BO153,{"&gt;0","&lt;0"})*{1,-1})-SUM(SUMIF(Survey!BQ153:BX153,{"&gt;0","&lt;0"})*{1,-1})</f>
        <v>0</v>
      </c>
      <c r="CH153" s="35" t="str">
        <f t="shared" si="118"/>
        <v>No holdings</v>
      </c>
      <c r="CI153">
        <f t="shared" si="119"/>
        <v>0</v>
      </c>
      <c r="CJ153" s="16" t="str">
        <f t="shared" si="120"/>
        <v>Fail</v>
      </c>
      <c r="CK153" s="36">
        <f>Survey!$AV153</f>
        <v>0</v>
      </c>
      <c r="CL153" s="36" cm="1">
        <f t="array" ref="CL153">SUM(SUMIF(Survey!BZ153:CS153,{"&gt;0","&lt;0"})*{1,-1})-SUM(SUMIF(Survey!CU153:DN153,{"&gt;0","&lt;0"})*{1,-1})</f>
        <v>0</v>
      </c>
      <c r="CM153" s="35" t="str">
        <f t="shared" si="121"/>
        <v>No holdings</v>
      </c>
      <c r="CN153" s="17">
        <f t="shared" si="122"/>
        <v>0</v>
      </c>
      <c r="CO153" s="16" t="str">
        <f t="shared" si="123"/>
        <v>Pass</v>
      </c>
      <c r="CP153" s="38" t="b">
        <f>IF(ABS(Survey!$CS153)=0,TRUE,FALSE)</f>
        <v>1</v>
      </c>
      <c r="CQ153" s="37" t="b">
        <f>NOT(ISBLANK(Survey!$CT153))</f>
        <v>0</v>
      </c>
      <c r="CR153" s="16" t="str">
        <f t="shared" si="124"/>
        <v>Pass</v>
      </c>
      <c r="CS153" s="38" t="b">
        <f>IF(ABS(Survey!$DN153)=0,TRUE,FALSE)</f>
        <v>1</v>
      </c>
      <c r="CT153" s="37" t="b">
        <f>NOT(ISBLANK(Survey!$DO153))</f>
        <v>0</v>
      </c>
      <c r="CU153" t="str">
        <f t="shared" si="125"/>
        <v>Pass</v>
      </c>
      <c r="CV153" s="29" cm="1">
        <f t="array" ref="CV153">SUM(SUMIF(Survey!CO153,{"&gt;0","&lt;0"})*{1,-1})+SUM(SUMIF(Survey!DJ153,{"&gt;0","&lt;0"})*{1,-1})</f>
        <v>0</v>
      </c>
      <c r="CW153" s="29">
        <f>SUM(SUMIF(Survey!DQ153:DW153,{"&gt;0","&lt;0"})*{1,-1})+SUM(SUMIF(Survey!DY153:EE153,{"&gt;0","&lt;0"})*{1,-1})</f>
        <v>0</v>
      </c>
      <c r="CX153">
        <f t="shared" si="126"/>
        <v>0</v>
      </c>
      <c r="CY153">
        <f t="shared" si="127"/>
        <v>0</v>
      </c>
      <c r="CZ153" s="16" t="str">
        <f t="shared" si="128"/>
        <v>Pass</v>
      </c>
      <c r="DA153" s="38" t="b">
        <f>IF(ABS(Survey!$DW153)=0,TRUE,FALSE)</f>
        <v>1</v>
      </c>
      <c r="DB153" s="37" t="b">
        <f>NOT(ISBLANK(Survey!DX153))</f>
        <v>0</v>
      </c>
      <c r="DC153" s="16" t="str">
        <f t="shared" si="129"/>
        <v>Pass</v>
      </c>
      <c r="DD153" s="38" t="b">
        <f>IF(ABS(Survey!$EE153)=0,TRUE,FALSE)</f>
        <v>1</v>
      </c>
      <c r="DE153" s="37" t="b">
        <f>NOT(ISBLANK(Survey!$EF153))</f>
        <v>0</v>
      </c>
      <c r="DF153" s="16" t="str">
        <f t="shared" si="130"/>
        <v>Fail</v>
      </c>
      <c r="DG153" s="36">
        <f>SUM(SUMIF(Survey!EL153:EN153,{"&gt;0","&lt;0"})*{1,-1})</f>
        <v>0</v>
      </c>
      <c r="DH153">
        <f t="shared" si="131"/>
        <v>0</v>
      </c>
      <c r="DI153">
        <f t="shared" si="132"/>
        <v>100</v>
      </c>
      <c r="DJ153" s="35" t="b">
        <f>IF(OR(Survey!$M153="ETF",Survey!$M153="ETF, alternative mutual fund",Survey!$M153="Closed-end", Survey!$M153="Split share corp"),TRUE,FALSE)</f>
        <v>0</v>
      </c>
      <c r="DK153" s="16" t="str">
        <f t="shared" si="133"/>
        <v>Fail</v>
      </c>
      <c r="DL153" s="36">
        <f>SUM(SUMIF(Survey!EP153:EV153,{"&gt;0","&lt;0"})*{1,-1})</f>
        <v>0</v>
      </c>
      <c r="DM153">
        <f t="shared" si="134"/>
        <v>0</v>
      </c>
      <c r="DN153" s="17">
        <f t="shared" si="135"/>
        <v>100</v>
      </c>
      <c r="DO153" s="16" t="str">
        <f t="shared" si="136"/>
        <v>Fail</v>
      </c>
      <c r="DP153" s="36">
        <f>SUM(SUMIF(Survey!EX153:FD153,{"&gt;0","&lt;0"})*{1,-1})</f>
        <v>0</v>
      </c>
      <c r="DQ153">
        <f t="shared" si="137"/>
        <v>0</v>
      </c>
      <c r="DR153" s="17">
        <f t="shared" si="138"/>
        <v>100</v>
      </c>
    </row>
    <row r="154" spans="1:122">
      <c r="A154">
        <v>154</v>
      </c>
      <c r="B154" t="str">
        <f t="shared" si="0"/>
        <v>Pass</v>
      </c>
      <c r="C154" t="str">
        <f>IF(COUNTBLANK(Survey!B154:FE154)=$C$2, "Pass", "Fail")</f>
        <v>Pass</v>
      </c>
      <c r="D154" t="str">
        <f t="shared" si="93"/>
        <v>Fail</v>
      </c>
      <c r="E154" t="str">
        <f>IF(OR(ISBLANK(Survey!AJ154),COUNTIF(G154:BB154,"Fail")),"Fail","Pass")</f>
        <v>Fail</v>
      </c>
      <c r="G154" s="16" t="str">
        <f t="shared" si="94"/>
        <v>Fail</v>
      </c>
      <c r="H154" s="177">
        <f>COUNTBLANK(Survey!B154:D154)+COUNTBLANK(Survey!G154)+COUNTBLANK(Survey!I154)+COUNTBLANK(Survey!K154:M154)+COUNTBLANK(Survey!P154)+COUNTBLANK(Survey!S154:U154)+COUNTBLANK(Survey!Y154:AA154)+COUNTBLANK(Survey!AD154:AE154)+COUNTBLANK(Survey!AI154:AI154)</f>
        <v>18</v>
      </c>
      <c r="I154" s="16" t="str">
        <f t="shared" si="95"/>
        <v>Fail</v>
      </c>
      <c r="J154" t="b">
        <f>IF(Survey!E154="No",TRUE,FALSE)</f>
        <v>0</v>
      </c>
      <c r="K154" s="34">
        <f>LEN(Survey!E154)</f>
        <v>0</v>
      </c>
      <c r="L154" s="16" t="str">
        <f t="shared" si="96"/>
        <v>Fail</v>
      </c>
      <c r="M154" t="b">
        <f>IF(Survey!F154="No",TRUE,FALSE)</f>
        <v>0</v>
      </c>
      <c r="N154" s="33">
        <f>LEN(Survey!F154)</f>
        <v>0</v>
      </c>
      <c r="O154" s="16" t="str">
        <f t="shared" si="97"/>
        <v>Pass</v>
      </c>
      <c r="P154" s="34">
        <f>MOD((LEN(Survey!H154)+2),11)</f>
        <v>2</v>
      </c>
      <c r="Q154" s="33" t="str">
        <f>IF(Survey!$L154="Prospectus fund", "Yes", "No")</f>
        <v>No</v>
      </c>
      <c r="R154" s="16" t="str">
        <f t="shared" si="98"/>
        <v>Pass</v>
      </c>
      <c r="S154" s="34">
        <f>MOD((LEN(Survey!J154)+2),11)</f>
        <v>2</v>
      </c>
      <c r="T154" s="35" t="b">
        <f>IF(OR(Survey!$M154="ETF",Survey!$M154="ETF, alternative mutual fund",Survey!$M154="Closed-end", Survey!$M154="Split share corp", Survey!$I154="Yes"),TRUE,FALSE)</f>
        <v>0</v>
      </c>
      <c r="U154" s="16" t="str">
        <f>IFERROR(IF(AND(OR(X154=Y154,Y154 = "Either"),NOT(ISBLANK(Survey!K154))),"Pass","Fail"),"Pass")</f>
        <v>Fail</v>
      </c>
      <c r="V154" s="36" cm="1">
        <f t="array" ref="V154">SUM(SUMIF(Survey!BZ154:CS154,{"&gt;0","&lt;0"})*{1,-1})</f>
        <v>0</v>
      </c>
      <c r="W154" s="38" cm="1">
        <f t="array" ref="W154">SUM(SUMIF(Survey!CC154,{"&gt;0","&lt;0"})*{1,-1})+SUM(SUMIF(Survey!CM154,{"&gt;0","&lt;0"})*{1,-1})</f>
        <v>0</v>
      </c>
      <c r="X154" s="38">
        <f>Survey!K154</f>
        <v>0</v>
      </c>
      <c r="Y154" s="37" t="str">
        <f t="shared" si="99"/>
        <v>Either</v>
      </c>
      <c r="Z154" s="16" t="str">
        <f t="shared" si="100"/>
        <v>Fail</v>
      </c>
      <c r="AA154" s="67" cm="1">
        <f t="array" ref="AA154">SUM(SUMIF(Survey!BZ154:CS154,{"&gt;0","&lt;0"})*{1,-1})+SUM(SUMIF(Survey!CU154:DN154,{"&gt;0","&lt;0"})*{1,-1})</f>
        <v>0</v>
      </c>
      <c r="AB154" s="67">
        <f>IFERROR(AA154/(Survey!$AV154),0)</f>
        <v>0</v>
      </c>
      <c r="AC154" s="128" t="b">
        <f>IF(OR(Survey!$M154="Alternative strategy or hedge",Survey!$M154="Other, illiquid",Survey!$L154="Prospectus fund"),TRUE,FALSE)</f>
        <v>0</v>
      </c>
      <c r="AD154" s="128" t="b">
        <f>NOT(ISBLANK(Survey!$M154))</f>
        <v>0</v>
      </c>
      <c r="AE154" s="16" t="str">
        <f t="shared" si="101"/>
        <v>Pass</v>
      </c>
      <c r="AF154" s="38" t="b">
        <f>NOT(ISNUMBER(SEARCH("Other",Survey!$P154)))</f>
        <v>1</v>
      </c>
      <c r="AG154" s="37" t="b">
        <f>NOT(ISBLANK(Survey!$Q154))</f>
        <v>0</v>
      </c>
      <c r="AH154" s="16" t="str">
        <f t="shared" si="102"/>
        <v>Pass</v>
      </c>
      <c r="AI154" s="143">
        <f>COUNTBLANK(Survey!$W154)</f>
        <v>1</v>
      </c>
      <c r="AJ154" s="67">
        <f>IF(AND(Survey!L154&lt;&gt;"Exempt fund",OR(Survey!$M154="ETF",Survey!$M154="ETF, alternative mutual fund",Survey!$M154="Mutual fund",Survey!$M154="Alternative mutual fund",Survey!$M154="Money market")),1,0)</f>
        <v>0</v>
      </c>
      <c r="AK154" s="16" t="str">
        <f t="shared" si="103"/>
        <v>Pass</v>
      </c>
      <c r="AL154" s="38" t="b">
        <f>NOT(ISNUMBER(SEARCH("Yes",Survey!$AA154)))</f>
        <v>1</v>
      </c>
      <c r="AM154" s="37" t="b">
        <f>IF(COUNTBLANK(Survey!$AB154:$AC154)=0,TRUE, FALSE)</f>
        <v>0</v>
      </c>
      <c r="AN154" s="16" t="str">
        <f t="shared" si="104"/>
        <v>Pass</v>
      </c>
      <c r="AO154" s="38" t="b">
        <f>NOT(ISNUMBER(SEARCH("Yes",Survey!$AD154)))</f>
        <v>1</v>
      </c>
      <c r="AP154" s="37" t="b">
        <f>NOT(ISBLANK(Survey!$AF154))</f>
        <v>0</v>
      </c>
      <c r="AQ154" s="16" t="str">
        <f t="shared" si="105"/>
        <v>Pass</v>
      </c>
      <c r="AR154" s="38" t="b">
        <f>NOT(OR(ISNUMBER(SEARCH("Other",Survey!$AF154)),ISNUMBER(SEARCH("Multiple",Survey!$AF154))))</f>
        <v>1</v>
      </c>
      <c r="AS154" s="37" t="b">
        <f>NOT(ISBLANK(Survey!$AG154))</f>
        <v>0</v>
      </c>
      <c r="AT154" s="16" t="str">
        <f t="shared" si="106"/>
        <v>Fail</v>
      </c>
      <c r="AU154" s="143">
        <f>IF(ABS(Survey!$AV154)&gt;0, 1,0)</f>
        <v>0</v>
      </c>
      <c r="AV154" s="143">
        <f>IF(COUNTBLANK(Survey!$AJ154)=0,1,0)</f>
        <v>0</v>
      </c>
      <c r="AW154" s="16" t="str">
        <f t="shared" si="107"/>
        <v>Pass</v>
      </c>
      <c r="AX154" s="143">
        <f>IF(ISBLANK(Survey!$AJ154),0,1)</f>
        <v>0</v>
      </c>
      <c r="AY154" s="165">
        <f>COUNTBLANK(Survey!$AK154)</f>
        <v>1</v>
      </c>
      <c r="AZ154" s="16" t="str">
        <f t="shared" si="108"/>
        <v>Pass</v>
      </c>
      <c r="BA154" s="143">
        <f>IF(OR(Survey!$AK154="Closed",ISBLANK(Survey!$AK154)),0,1)</f>
        <v>0</v>
      </c>
      <c r="BB154" s="165">
        <f>IF(ISBLANK(Survey!$AL154),1,0)</f>
        <v>1</v>
      </c>
      <c r="BC154" s="147" t="str" cm="1">
        <f t="array" ref="BC154">IF(OR(IF(OR($BE154+$BF154 = 2, $BG154=1), FALSE, TRUE), AND($BD154:$BD154 = 0)),"Pass","Fail")</f>
        <v>Pass</v>
      </c>
      <c r="BD154" s="143">
        <f>COUNTBLANK(Survey!$AM154:$AO154)</f>
        <v>3</v>
      </c>
      <c r="BE154" s="143">
        <f>IF(Survey!$I154="Yes",1,0)</f>
        <v>0</v>
      </c>
      <c r="BF154" s="143">
        <f>IF(OR(Survey!$M154="Mutual fund",Survey!$M154="Alternative mutual fund",Survey!$M154="Money market"),1,0)</f>
        <v>0</v>
      </c>
      <c r="BG154" s="148">
        <f>IF(OR(Survey!$M154="ETF",Survey!$M154="ETF, alternative mutual fund"),1,0)</f>
        <v>0</v>
      </c>
      <c r="BH154" s="16" t="str">
        <f t="shared" si="109"/>
        <v>Pass</v>
      </c>
      <c r="BI154" s="38" t="b">
        <f>OR(ISNUMBER(SEARCH("Yes",Survey!$AO154)),ISBLANK(Survey!$AO154))</f>
        <v>1</v>
      </c>
      <c r="BJ154" s="67" t="b">
        <f>NOT(ISBLANK(Survey!$AP154))</f>
        <v>0</v>
      </c>
      <c r="BK154" s="16" t="str">
        <f t="shared" si="110"/>
        <v>Pass</v>
      </c>
      <c r="BL154" s="143">
        <f>IF(Survey!$AW154=0, 0,1)</f>
        <v>0</v>
      </c>
      <c r="BM154" s="67">
        <f>Survey!$AQ154</f>
        <v>0</v>
      </c>
      <c r="BN154" s="67">
        <f>IFERROR((Survey!$AX154-ABS(Survey!$AY154)-ABS(Survey!$BD154))/Survey!$AW154,0)</f>
        <v>0</v>
      </c>
      <c r="BO154" s="67">
        <f>IF(AND($BM154&gt;$BN154-0.2,$BM154&lt;$BN154+0.2,ISBLANK(Survey!$AQ154)=FALSE),0,1)</f>
        <v>1</v>
      </c>
      <c r="BP154" s="165">
        <f>IF(ISBLANK(Survey!$AR154),1,0)</f>
        <v>1</v>
      </c>
      <c r="BQ154" s="16" t="str">
        <f t="shared" si="111"/>
        <v>Pass</v>
      </c>
      <c r="BR154" s="143">
        <f>IF(Survey!$AW154=0, 0,1)</f>
        <v>0</v>
      </c>
      <c r="BS154" s="67">
        <f>IF(AND(Survey!$AS154&gt;=0,Survey!$AS154&lt;=0.2,Survey!$AS154&lt;&gt;""),0,1)</f>
        <v>1</v>
      </c>
      <c r="BT154" s="143">
        <f>IF(ISBLANK(Survey!$AT154),1,0)</f>
        <v>1</v>
      </c>
      <c r="BU154" s="16" t="str">
        <f t="shared" si="112"/>
        <v>Fail</v>
      </c>
      <c r="BV154" s="165">
        <f>Survey!$AU154</f>
        <v>0</v>
      </c>
      <c r="BW154" s="16" t="str">
        <f t="shared" si="113"/>
        <v>Pass</v>
      </c>
      <c r="BX154" s="36">
        <f>Survey!$AV154</f>
        <v>0</v>
      </c>
      <c r="BY154" s="176">
        <f>Survey!$AW154+Survey!$AX154-ABS(Survey!$AY154)+ABS(Survey!$AZ154)-ABS(Survey!$BA154)+ABS(Survey!$BB154)-ABS(Survey!$BC154)-ABS(Survey!$BD154)+Survey!$BE154</f>
        <v>0</v>
      </c>
      <c r="BZ154" s="35">
        <f t="shared" si="114"/>
        <v>0</v>
      </c>
      <c r="CA154" s="17">
        <f t="shared" si="115"/>
        <v>0</v>
      </c>
      <c r="CB154" s="16" t="str">
        <f t="shared" si="116"/>
        <v>Pass</v>
      </c>
      <c r="CC154" s="38" t="b">
        <f>IF(ABS(Survey!$BE154)=0,TRUE,FALSE)</f>
        <v>1</v>
      </c>
      <c r="CD154" s="37" t="b">
        <f>NOT(ISBLANK(Survey!$BF154))</f>
        <v>0</v>
      </c>
      <c r="CE154" t="str">
        <f t="shared" si="117"/>
        <v>Fail</v>
      </c>
      <c r="CF154" s="29">
        <f>Survey!$AV154</f>
        <v>0</v>
      </c>
      <c r="CG154" s="29" cm="1">
        <f t="array" ref="CG154">SUM(SUMIF(Survey!BH154:BO154,{"&gt;0","&lt;0"})*{1,-1})-SUM(SUMIF(Survey!BQ154:BX154,{"&gt;0","&lt;0"})*{1,-1})</f>
        <v>0</v>
      </c>
      <c r="CH154" s="35" t="str">
        <f t="shared" si="118"/>
        <v>No holdings</v>
      </c>
      <c r="CI154">
        <f t="shared" si="119"/>
        <v>0</v>
      </c>
      <c r="CJ154" s="16" t="str">
        <f t="shared" si="120"/>
        <v>Fail</v>
      </c>
      <c r="CK154" s="36">
        <f>Survey!$AV154</f>
        <v>0</v>
      </c>
      <c r="CL154" s="36" cm="1">
        <f t="array" ref="CL154">SUM(SUMIF(Survey!BZ154:CS154,{"&gt;0","&lt;0"})*{1,-1})-SUM(SUMIF(Survey!CU154:DN154,{"&gt;0","&lt;0"})*{1,-1})</f>
        <v>0</v>
      </c>
      <c r="CM154" s="35" t="str">
        <f t="shared" si="121"/>
        <v>No holdings</v>
      </c>
      <c r="CN154" s="17">
        <f t="shared" si="122"/>
        <v>0</v>
      </c>
      <c r="CO154" s="16" t="str">
        <f t="shared" si="123"/>
        <v>Pass</v>
      </c>
      <c r="CP154" s="38" t="b">
        <f>IF(ABS(Survey!$CS154)=0,TRUE,FALSE)</f>
        <v>1</v>
      </c>
      <c r="CQ154" s="37" t="b">
        <f>NOT(ISBLANK(Survey!$CT154))</f>
        <v>0</v>
      </c>
      <c r="CR154" s="16" t="str">
        <f t="shared" si="124"/>
        <v>Pass</v>
      </c>
      <c r="CS154" s="38" t="b">
        <f>IF(ABS(Survey!$DN154)=0,TRUE,FALSE)</f>
        <v>1</v>
      </c>
      <c r="CT154" s="37" t="b">
        <f>NOT(ISBLANK(Survey!$DO154))</f>
        <v>0</v>
      </c>
      <c r="CU154" t="str">
        <f t="shared" si="125"/>
        <v>Pass</v>
      </c>
      <c r="CV154" s="29" cm="1">
        <f t="array" ref="CV154">SUM(SUMIF(Survey!CO154,{"&gt;0","&lt;0"})*{1,-1})+SUM(SUMIF(Survey!DJ154,{"&gt;0","&lt;0"})*{1,-1})</f>
        <v>0</v>
      </c>
      <c r="CW154" s="29">
        <f>SUM(SUMIF(Survey!DQ154:DW154,{"&gt;0","&lt;0"})*{1,-1})+SUM(SUMIF(Survey!DY154:EE154,{"&gt;0","&lt;0"})*{1,-1})</f>
        <v>0</v>
      </c>
      <c r="CX154">
        <f t="shared" si="126"/>
        <v>0</v>
      </c>
      <c r="CY154">
        <f t="shared" si="127"/>
        <v>0</v>
      </c>
      <c r="CZ154" s="16" t="str">
        <f t="shared" si="128"/>
        <v>Pass</v>
      </c>
      <c r="DA154" s="38" t="b">
        <f>IF(ABS(Survey!$DW154)=0,TRUE,FALSE)</f>
        <v>1</v>
      </c>
      <c r="DB154" s="37" t="b">
        <f>NOT(ISBLANK(Survey!DX154))</f>
        <v>0</v>
      </c>
      <c r="DC154" s="16" t="str">
        <f t="shared" si="129"/>
        <v>Pass</v>
      </c>
      <c r="DD154" s="38" t="b">
        <f>IF(ABS(Survey!$EE154)=0,TRUE,FALSE)</f>
        <v>1</v>
      </c>
      <c r="DE154" s="37" t="b">
        <f>NOT(ISBLANK(Survey!$EF154))</f>
        <v>0</v>
      </c>
      <c r="DF154" s="16" t="str">
        <f t="shared" si="130"/>
        <v>Fail</v>
      </c>
      <c r="DG154" s="36">
        <f>SUM(SUMIF(Survey!EL154:EN154,{"&gt;0","&lt;0"})*{1,-1})</f>
        <v>0</v>
      </c>
      <c r="DH154">
        <f t="shared" si="131"/>
        <v>0</v>
      </c>
      <c r="DI154">
        <f t="shared" si="132"/>
        <v>100</v>
      </c>
      <c r="DJ154" s="35" t="b">
        <f>IF(OR(Survey!$M154="ETF",Survey!$M154="ETF, alternative mutual fund",Survey!$M154="Closed-end", Survey!$M154="Split share corp"),TRUE,FALSE)</f>
        <v>0</v>
      </c>
      <c r="DK154" s="16" t="str">
        <f t="shared" si="133"/>
        <v>Fail</v>
      </c>
      <c r="DL154" s="36">
        <f>SUM(SUMIF(Survey!EP154:EV154,{"&gt;0","&lt;0"})*{1,-1})</f>
        <v>0</v>
      </c>
      <c r="DM154">
        <f t="shared" si="134"/>
        <v>0</v>
      </c>
      <c r="DN154" s="17">
        <f t="shared" si="135"/>
        <v>100</v>
      </c>
      <c r="DO154" s="16" t="str">
        <f t="shared" si="136"/>
        <v>Fail</v>
      </c>
      <c r="DP154" s="36">
        <f>SUM(SUMIF(Survey!EX154:FD154,{"&gt;0","&lt;0"})*{1,-1})</f>
        <v>0</v>
      </c>
      <c r="DQ154">
        <f t="shared" si="137"/>
        <v>0</v>
      </c>
      <c r="DR154" s="17">
        <f t="shared" si="138"/>
        <v>100</v>
      </c>
    </row>
    <row r="155" spans="1:122">
      <c r="A155">
        <v>155</v>
      </c>
      <c r="B155" t="str">
        <f t="shared" si="0"/>
        <v>Pass</v>
      </c>
      <c r="C155" t="str">
        <f>IF(COUNTBLANK(Survey!B155:FE155)=$C$2, "Pass", "Fail")</f>
        <v>Pass</v>
      </c>
      <c r="D155" t="str">
        <f t="shared" si="93"/>
        <v>Fail</v>
      </c>
      <c r="E155" t="str">
        <f>IF(OR(ISBLANK(Survey!AJ155),COUNTIF(G155:BB155,"Fail")),"Fail","Pass")</f>
        <v>Fail</v>
      </c>
      <c r="G155" s="16" t="str">
        <f t="shared" si="94"/>
        <v>Fail</v>
      </c>
      <c r="H155" s="177">
        <f>COUNTBLANK(Survey!B155:D155)+COUNTBLANK(Survey!G155)+COUNTBLANK(Survey!I155)+COUNTBLANK(Survey!K155:M155)+COUNTBLANK(Survey!P155)+COUNTBLANK(Survey!S155:U155)+COUNTBLANK(Survey!Y155:AA155)+COUNTBLANK(Survey!AD155:AE155)+COUNTBLANK(Survey!AI155:AI155)</f>
        <v>18</v>
      </c>
      <c r="I155" s="16" t="str">
        <f t="shared" si="95"/>
        <v>Fail</v>
      </c>
      <c r="J155" t="b">
        <f>IF(Survey!E155="No",TRUE,FALSE)</f>
        <v>0</v>
      </c>
      <c r="K155" s="34">
        <f>LEN(Survey!E155)</f>
        <v>0</v>
      </c>
      <c r="L155" s="16" t="str">
        <f t="shared" si="96"/>
        <v>Fail</v>
      </c>
      <c r="M155" t="b">
        <f>IF(Survey!F155="No",TRUE,FALSE)</f>
        <v>0</v>
      </c>
      <c r="N155" s="33">
        <f>LEN(Survey!F155)</f>
        <v>0</v>
      </c>
      <c r="O155" s="16" t="str">
        <f t="shared" si="97"/>
        <v>Pass</v>
      </c>
      <c r="P155" s="34">
        <f>MOD((LEN(Survey!H155)+2),11)</f>
        <v>2</v>
      </c>
      <c r="Q155" s="33" t="str">
        <f>IF(Survey!$L155="Prospectus fund", "Yes", "No")</f>
        <v>No</v>
      </c>
      <c r="R155" s="16" t="str">
        <f t="shared" si="98"/>
        <v>Pass</v>
      </c>
      <c r="S155" s="34">
        <f>MOD((LEN(Survey!J155)+2),11)</f>
        <v>2</v>
      </c>
      <c r="T155" s="35" t="b">
        <f>IF(OR(Survey!$M155="ETF",Survey!$M155="ETF, alternative mutual fund",Survey!$M155="Closed-end", Survey!$M155="Split share corp", Survey!$I155="Yes"),TRUE,FALSE)</f>
        <v>0</v>
      </c>
      <c r="U155" s="16" t="str">
        <f>IFERROR(IF(AND(OR(X155=Y155,Y155 = "Either"),NOT(ISBLANK(Survey!K155))),"Pass","Fail"),"Pass")</f>
        <v>Fail</v>
      </c>
      <c r="V155" s="36" cm="1">
        <f t="array" ref="V155">SUM(SUMIF(Survey!BZ155:CS155,{"&gt;0","&lt;0"})*{1,-1})</f>
        <v>0</v>
      </c>
      <c r="W155" s="38" cm="1">
        <f t="array" ref="W155">SUM(SUMIF(Survey!CC155,{"&gt;0","&lt;0"})*{1,-1})+SUM(SUMIF(Survey!CM155,{"&gt;0","&lt;0"})*{1,-1})</f>
        <v>0</v>
      </c>
      <c r="X155" s="38">
        <f>Survey!K155</f>
        <v>0</v>
      </c>
      <c r="Y155" s="37" t="str">
        <f t="shared" si="99"/>
        <v>Either</v>
      </c>
      <c r="Z155" s="16" t="str">
        <f t="shared" si="100"/>
        <v>Fail</v>
      </c>
      <c r="AA155" s="67" cm="1">
        <f t="array" ref="AA155">SUM(SUMIF(Survey!BZ155:CS155,{"&gt;0","&lt;0"})*{1,-1})+SUM(SUMIF(Survey!CU155:DN155,{"&gt;0","&lt;0"})*{1,-1})</f>
        <v>0</v>
      </c>
      <c r="AB155" s="67">
        <f>IFERROR(AA155/(Survey!$AV155),0)</f>
        <v>0</v>
      </c>
      <c r="AC155" s="128" t="b">
        <f>IF(OR(Survey!$M155="Alternative strategy or hedge",Survey!$M155="Other, illiquid",Survey!$L155="Prospectus fund"),TRUE,FALSE)</f>
        <v>0</v>
      </c>
      <c r="AD155" s="128" t="b">
        <f>NOT(ISBLANK(Survey!$M155))</f>
        <v>0</v>
      </c>
      <c r="AE155" s="16" t="str">
        <f t="shared" si="101"/>
        <v>Pass</v>
      </c>
      <c r="AF155" s="38" t="b">
        <f>NOT(ISNUMBER(SEARCH("Other",Survey!$P155)))</f>
        <v>1</v>
      </c>
      <c r="AG155" s="37" t="b">
        <f>NOT(ISBLANK(Survey!$Q155))</f>
        <v>0</v>
      </c>
      <c r="AH155" s="16" t="str">
        <f t="shared" si="102"/>
        <v>Pass</v>
      </c>
      <c r="AI155" s="143">
        <f>COUNTBLANK(Survey!$W155)</f>
        <v>1</v>
      </c>
      <c r="AJ155" s="67">
        <f>IF(AND(Survey!L155&lt;&gt;"Exempt fund",OR(Survey!$M155="ETF",Survey!$M155="ETF, alternative mutual fund",Survey!$M155="Mutual fund",Survey!$M155="Alternative mutual fund",Survey!$M155="Money market")),1,0)</f>
        <v>0</v>
      </c>
      <c r="AK155" s="16" t="str">
        <f t="shared" si="103"/>
        <v>Pass</v>
      </c>
      <c r="AL155" s="38" t="b">
        <f>NOT(ISNUMBER(SEARCH("Yes",Survey!$AA155)))</f>
        <v>1</v>
      </c>
      <c r="AM155" s="37" t="b">
        <f>IF(COUNTBLANK(Survey!$AB155:$AC155)=0,TRUE, FALSE)</f>
        <v>0</v>
      </c>
      <c r="AN155" s="16" t="str">
        <f t="shared" si="104"/>
        <v>Pass</v>
      </c>
      <c r="AO155" s="38" t="b">
        <f>NOT(ISNUMBER(SEARCH("Yes",Survey!$AD155)))</f>
        <v>1</v>
      </c>
      <c r="AP155" s="37" t="b">
        <f>NOT(ISBLANK(Survey!$AF155))</f>
        <v>0</v>
      </c>
      <c r="AQ155" s="16" t="str">
        <f t="shared" si="105"/>
        <v>Pass</v>
      </c>
      <c r="AR155" s="38" t="b">
        <f>NOT(OR(ISNUMBER(SEARCH("Other",Survey!$AF155)),ISNUMBER(SEARCH("Multiple",Survey!$AF155))))</f>
        <v>1</v>
      </c>
      <c r="AS155" s="37" t="b">
        <f>NOT(ISBLANK(Survey!$AG155))</f>
        <v>0</v>
      </c>
      <c r="AT155" s="16" t="str">
        <f t="shared" si="106"/>
        <v>Fail</v>
      </c>
      <c r="AU155" s="143">
        <f>IF(ABS(Survey!$AV155)&gt;0, 1,0)</f>
        <v>0</v>
      </c>
      <c r="AV155" s="143">
        <f>IF(COUNTBLANK(Survey!$AJ155)=0,1,0)</f>
        <v>0</v>
      </c>
      <c r="AW155" s="16" t="str">
        <f t="shared" si="107"/>
        <v>Pass</v>
      </c>
      <c r="AX155" s="143">
        <f>IF(ISBLANK(Survey!$AJ155),0,1)</f>
        <v>0</v>
      </c>
      <c r="AY155" s="165">
        <f>COUNTBLANK(Survey!$AK155)</f>
        <v>1</v>
      </c>
      <c r="AZ155" s="16" t="str">
        <f t="shared" si="108"/>
        <v>Pass</v>
      </c>
      <c r="BA155" s="143">
        <f>IF(OR(Survey!$AK155="Closed",ISBLANK(Survey!$AK155)),0,1)</f>
        <v>0</v>
      </c>
      <c r="BB155" s="165">
        <f>IF(ISBLANK(Survey!$AL155),1,0)</f>
        <v>1</v>
      </c>
      <c r="BC155" s="147" t="str" cm="1">
        <f t="array" ref="BC155">IF(OR(IF(OR($BE155+$BF155 = 2, $BG155=1), FALSE, TRUE), AND($BD155:$BD155 = 0)),"Pass","Fail")</f>
        <v>Pass</v>
      </c>
      <c r="BD155" s="143">
        <f>COUNTBLANK(Survey!$AM155:$AO155)</f>
        <v>3</v>
      </c>
      <c r="BE155" s="143">
        <f>IF(Survey!$I155="Yes",1,0)</f>
        <v>0</v>
      </c>
      <c r="BF155" s="143">
        <f>IF(OR(Survey!$M155="Mutual fund",Survey!$M155="Alternative mutual fund",Survey!$M155="Money market"),1,0)</f>
        <v>0</v>
      </c>
      <c r="BG155" s="148">
        <f>IF(OR(Survey!$M155="ETF",Survey!$M155="ETF, alternative mutual fund"),1,0)</f>
        <v>0</v>
      </c>
      <c r="BH155" s="16" t="str">
        <f t="shared" si="109"/>
        <v>Pass</v>
      </c>
      <c r="BI155" s="38" t="b">
        <f>OR(ISNUMBER(SEARCH("Yes",Survey!$AO155)),ISBLANK(Survey!$AO155))</f>
        <v>1</v>
      </c>
      <c r="BJ155" s="67" t="b">
        <f>NOT(ISBLANK(Survey!$AP155))</f>
        <v>0</v>
      </c>
      <c r="BK155" s="16" t="str">
        <f t="shared" si="110"/>
        <v>Pass</v>
      </c>
      <c r="BL155" s="143">
        <f>IF(Survey!$AW155=0, 0,1)</f>
        <v>0</v>
      </c>
      <c r="BM155" s="67">
        <f>Survey!$AQ155</f>
        <v>0</v>
      </c>
      <c r="BN155" s="67">
        <f>IFERROR((Survey!$AX155-ABS(Survey!$AY155)-ABS(Survey!$BD155))/Survey!$AW155,0)</f>
        <v>0</v>
      </c>
      <c r="BO155" s="67">
        <f>IF(AND($BM155&gt;$BN155-0.2,$BM155&lt;$BN155+0.2,ISBLANK(Survey!$AQ155)=FALSE),0,1)</f>
        <v>1</v>
      </c>
      <c r="BP155" s="165">
        <f>IF(ISBLANK(Survey!$AR155),1,0)</f>
        <v>1</v>
      </c>
      <c r="BQ155" s="16" t="str">
        <f t="shared" si="111"/>
        <v>Pass</v>
      </c>
      <c r="BR155" s="143">
        <f>IF(Survey!$AW155=0, 0,1)</f>
        <v>0</v>
      </c>
      <c r="BS155" s="67">
        <f>IF(AND(Survey!$AS155&gt;=0,Survey!$AS155&lt;=0.2,Survey!$AS155&lt;&gt;""),0,1)</f>
        <v>1</v>
      </c>
      <c r="BT155" s="143">
        <f>IF(ISBLANK(Survey!$AT155),1,0)</f>
        <v>1</v>
      </c>
      <c r="BU155" s="16" t="str">
        <f t="shared" si="112"/>
        <v>Fail</v>
      </c>
      <c r="BV155" s="165">
        <f>Survey!$AU155</f>
        <v>0</v>
      </c>
      <c r="BW155" s="16" t="str">
        <f t="shared" si="113"/>
        <v>Pass</v>
      </c>
      <c r="BX155" s="36">
        <f>Survey!$AV155</f>
        <v>0</v>
      </c>
      <c r="BY155" s="176">
        <f>Survey!$AW155+Survey!$AX155-ABS(Survey!$AY155)+ABS(Survey!$AZ155)-ABS(Survey!$BA155)+ABS(Survey!$BB155)-ABS(Survey!$BC155)-ABS(Survey!$BD155)+Survey!$BE155</f>
        <v>0</v>
      </c>
      <c r="BZ155" s="35">
        <f t="shared" si="114"/>
        <v>0</v>
      </c>
      <c r="CA155" s="17">
        <f t="shared" si="115"/>
        <v>0</v>
      </c>
      <c r="CB155" s="16" t="str">
        <f t="shared" si="116"/>
        <v>Pass</v>
      </c>
      <c r="CC155" s="38" t="b">
        <f>IF(ABS(Survey!$BE155)=0,TRUE,FALSE)</f>
        <v>1</v>
      </c>
      <c r="CD155" s="37" t="b">
        <f>NOT(ISBLANK(Survey!$BF155))</f>
        <v>0</v>
      </c>
      <c r="CE155" t="str">
        <f t="shared" si="117"/>
        <v>Fail</v>
      </c>
      <c r="CF155" s="29">
        <f>Survey!$AV155</f>
        <v>0</v>
      </c>
      <c r="CG155" s="29" cm="1">
        <f t="array" ref="CG155">SUM(SUMIF(Survey!BH155:BO155,{"&gt;0","&lt;0"})*{1,-1})-SUM(SUMIF(Survey!BQ155:BX155,{"&gt;0","&lt;0"})*{1,-1})</f>
        <v>0</v>
      </c>
      <c r="CH155" s="35" t="str">
        <f t="shared" si="118"/>
        <v>No holdings</v>
      </c>
      <c r="CI155">
        <f t="shared" si="119"/>
        <v>0</v>
      </c>
      <c r="CJ155" s="16" t="str">
        <f t="shared" si="120"/>
        <v>Fail</v>
      </c>
      <c r="CK155" s="36">
        <f>Survey!$AV155</f>
        <v>0</v>
      </c>
      <c r="CL155" s="36" cm="1">
        <f t="array" ref="CL155">SUM(SUMIF(Survey!BZ155:CS155,{"&gt;0","&lt;0"})*{1,-1})-SUM(SUMIF(Survey!CU155:DN155,{"&gt;0","&lt;0"})*{1,-1})</f>
        <v>0</v>
      </c>
      <c r="CM155" s="35" t="str">
        <f t="shared" si="121"/>
        <v>No holdings</v>
      </c>
      <c r="CN155" s="17">
        <f t="shared" si="122"/>
        <v>0</v>
      </c>
      <c r="CO155" s="16" t="str">
        <f t="shared" si="123"/>
        <v>Pass</v>
      </c>
      <c r="CP155" s="38" t="b">
        <f>IF(ABS(Survey!$CS155)=0,TRUE,FALSE)</f>
        <v>1</v>
      </c>
      <c r="CQ155" s="37" t="b">
        <f>NOT(ISBLANK(Survey!$CT155))</f>
        <v>0</v>
      </c>
      <c r="CR155" s="16" t="str">
        <f t="shared" si="124"/>
        <v>Pass</v>
      </c>
      <c r="CS155" s="38" t="b">
        <f>IF(ABS(Survey!$DN155)=0,TRUE,FALSE)</f>
        <v>1</v>
      </c>
      <c r="CT155" s="37" t="b">
        <f>NOT(ISBLANK(Survey!$DO155))</f>
        <v>0</v>
      </c>
      <c r="CU155" t="str">
        <f t="shared" si="125"/>
        <v>Pass</v>
      </c>
      <c r="CV155" s="29" cm="1">
        <f t="array" ref="CV155">SUM(SUMIF(Survey!CO155,{"&gt;0","&lt;0"})*{1,-1})+SUM(SUMIF(Survey!DJ155,{"&gt;0","&lt;0"})*{1,-1})</f>
        <v>0</v>
      </c>
      <c r="CW155" s="29">
        <f>SUM(SUMIF(Survey!DQ155:DW155,{"&gt;0","&lt;0"})*{1,-1})+SUM(SUMIF(Survey!DY155:EE155,{"&gt;0","&lt;0"})*{1,-1})</f>
        <v>0</v>
      </c>
      <c r="CX155">
        <f t="shared" si="126"/>
        <v>0</v>
      </c>
      <c r="CY155">
        <f t="shared" si="127"/>
        <v>0</v>
      </c>
      <c r="CZ155" s="16" t="str">
        <f t="shared" si="128"/>
        <v>Pass</v>
      </c>
      <c r="DA155" s="38" t="b">
        <f>IF(ABS(Survey!$DW155)=0,TRUE,FALSE)</f>
        <v>1</v>
      </c>
      <c r="DB155" s="37" t="b">
        <f>NOT(ISBLANK(Survey!DX155))</f>
        <v>0</v>
      </c>
      <c r="DC155" s="16" t="str">
        <f t="shared" si="129"/>
        <v>Pass</v>
      </c>
      <c r="DD155" s="38" t="b">
        <f>IF(ABS(Survey!$EE155)=0,TRUE,FALSE)</f>
        <v>1</v>
      </c>
      <c r="DE155" s="37" t="b">
        <f>NOT(ISBLANK(Survey!$EF155))</f>
        <v>0</v>
      </c>
      <c r="DF155" s="16" t="str">
        <f t="shared" si="130"/>
        <v>Fail</v>
      </c>
      <c r="DG155" s="36">
        <f>SUM(SUMIF(Survey!EL155:EN155,{"&gt;0","&lt;0"})*{1,-1})</f>
        <v>0</v>
      </c>
      <c r="DH155">
        <f t="shared" si="131"/>
        <v>0</v>
      </c>
      <c r="DI155">
        <f t="shared" si="132"/>
        <v>100</v>
      </c>
      <c r="DJ155" s="35" t="b">
        <f>IF(OR(Survey!$M155="ETF",Survey!$M155="ETF, alternative mutual fund",Survey!$M155="Closed-end", Survey!$M155="Split share corp"),TRUE,FALSE)</f>
        <v>0</v>
      </c>
      <c r="DK155" s="16" t="str">
        <f t="shared" si="133"/>
        <v>Fail</v>
      </c>
      <c r="DL155" s="36">
        <f>SUM(SUMIF(Survey!EP155:EV155,{"&gt;0","&lt;0"})*{1,-1})</f>
        <v>0</v>
      </c>
      <c r="DM155">
        <f t="shared" si="134"/>
        <v>0</v>
      </c>
      <c r="DN155" s="17">
        <f t="shared" si="135"/>
        <v>100</v>
      </c>
      <c r="DO155" s="16" t="str">
        <f t="shared" si="136"/>
        <v>Fail</v>
      </c>
      <c r="DP155" s="36">
        <f>SUM(SUMIF(Survey!EX155:FD155,{"&gt;0","&lt;0"})*{1,-1})</f>
        <v>0</v>
      </c>
      <c r="DQ155">
        <f t="shared" si="137"/>
        <v>0</v>
      </c>
      <c r="DR155" s="17">
        <f t="shared" si="138"/>
        <v>100</v>
      </c>
    </row>
    <row r="156" spans="1:122">
      <c r="A156">
        <v>156</v>
      </c>
      <c r="B156" t="str">
        <f t="shared" si="0"/>
        <v>Pass</v>
      </c>
      <c r="C156" t="str">
        <f>IF(COUNTBLANK(Survey!B156:FE156)=$C$2, "Pass", "Fail")</f>
        <v>Pass</v>
      </c>
      <c r="D156" t="str">
        <f t="shared" si="93"/>
        <v>Fail</v>
      </c>
      <c r="E156" t="str">
        <f>IF(OR(ISBLANK(Survey!AJ156),COUNTIF(G156:BB156,"Fail")),"Fail","Pass")</f>
        <v>Fail</v>
      </c>
      <c r="G156" s="16" t="str">
        <f t="shared" si="94"/>
        <v>Fail</v>
      </c>
      <c r="H156" s="177">
        <f>COUNTBLANK(Survey!B156:D156)+COUNTBLANK(Survey!G156)+COUNTBLANK(Survey!I156)+COUNTBLANK(Survey!K156:M156)+COUNTBLANK(Survey!P156)+COUNTBLANK(Survey!S156:U156)+COUNTBLANK(Survey!Y156:AA156)+COUNTBLANK(Survey!AD156:AE156)+COUNTBLANK(Survey!AI156:AI156)</f>
        <v>18</v>
      </c>
      <c r="I156" s="16" t="str">
        <f t="shared" si="95"/>
        <v>Fail</v>
      </c>
      <c r="J156" t="b">
        <f>IF(Survey!E156="No",TRUE,FALSE)</f>
        <v>0</v>
      </c>
      <c r="K156" s="34">
        <f>LEN(Survey!E156)</f>
        <v>0</v>
      </c>
      <c r="L156" s="16" t="str">
        <f t="shared" si="96"/>
        <v>Fail</v>
      </c>
      <c r="M156" t="b">
        <f>IF(Survey!F156="No",TRUE,FALSE)</f>
        <v>0</v>
      </c>
      <c r="N156" s="33">
        <f>LEN(Survey!F156)</f>
        <v>0</v>
      </c>
      <c r="O156" s="16" t="str">
        <f t="shared" si="97"/>
        <v>Pass</v>
      </c>
      <c r="P156" s="34">
        <f>MOD((LEN(Survey!H156)+2),11)</f>
        <v>2</v>
      </c>
      <c r="Q156" s="33" t="str">
        <f>IF(Survey!$L156="Prospectus fund", "Yes", "No")</f>
        <v>No</v>
      </c>
      <c r="R156" s="16" t="str">
        <f t="shared" si="98"/>
        <v>Pass</v>
      </c>
      <c r="S156" s="34">
        <f>MOD((LEN(Survey!J156)+2),11)</f>
        <v>2</v>
      </c>
      <c r="T156" s="35" t="b">
        <f>IF(OR(Survey!$M156="ETF",Survey!$M156="ETF, alternative mutual fund",Survey!$M156="Closed-end", Survey!$M156="Split share corp", Survey!$I156="Yes"),TRUE,FALSE)</f>
        <v>0</v>
      </c>
      <c r="U156" s="16" t="str">
        <f>IFERROR(IF(AND(OR(X156=Y156,Y156 = "Either"),NOT(ISBLANK(Survey!K156))),"Pass","Fail"),"Pass")</f>
        <v>Fail</v>
      </c>
      <c r="V156" s="36" cm="1">
        <f t="array" ref="V156">SUM(SUMIF(Survey!BZ156:CS156,{"&gt;0","&lt;0"})*{1,-1})</f>
        <v>0</v>
      </c>
      <c r="W156" s="38" cm="1">
        <f t="array" ref="W156">SUM(SUMIF(Survey!CC156,{"&gt;0","&lt;0"})*{1,-1})+SUM(SUMIF(Survey!CM156,{"&gt;0","&lt;0"})*{1,-1})</f>
        <v>0</v>
      </c>
      <c r="X156" s="38">
        <f>Survey!K156</f>
        <v>0</v>
      </c>
      <c r="Y156" s="37" t="str">
        <f t="shared" si="99"/>
        <v>Either</v>
      </c>
      <c r="Z156" s="16" t="str">
        <f t="shared" si="100"/>
        <v>Fail</v>
      </c>
      <c r="AA156" s="67" cm="1">
        <f t="array" ref="AA156">SUM(SUMIF(Survey!BZ156:CS156,{"&gt;0","&lt;0"})*{1,-1})+SUM(SUMIF(Survey!CU156:DN156,{"&gt;0","&lt;0"})*{1,-1})</f>
        <v>0</v>
      </c>
      <c r="AB156" s="67">
        <f>IFERROR(AA156/(Survey!$AV156),0)</f>
        <v>0</v>
      </c>
      <c r="AC156" s="128" t="b">
        <f>IF(OR(Survey!$M156="Alternative strategy or hedge",Survey!$M156="Other, illiquid",Survey!$L156="Prospectus fund"),TRUE,FALSE)</f>
        <v>0</v>
      </c>
      <c r="AD156" s="128" t="b">
        <f>NOT(ISBLANK(Survey!$M156))</f>
        <v>0</v>
      </c>
      <c r="AE156" s="16" t="str">
        <f t="shared" si="101"/>
        <v>Pass</v>
      </c>
      <c r="AF156" s="38" t="b">
        <f>NOT(ISNUMBER(SEARCH("Other",Survey!$P156)))</f>
        <v>1</v>
      </c>
      <c r="AG156" s="37" t="b">
        <f>NOT(ISBLANK(Survey!$Q156))</f>
        <v>0</v>
      </c>
      <c r="AH156" s="16" t="str">
        <f t="shared" si="102"/>
        <v>Pass</v>
      </c>
      <c r="AI156" s="143">
        <f>COUNTBLANK(Survey!$W156)</f>
        <v>1</v>
      </c>
      <c r="AJ156" s="67">
        <f>IF(AND(Survey!L156&lt;&gt;"Exempt fund",OR(Survey!$M156="ETF",Survey!$M156="ETF, alternative mutual fund",Survey!$M156="Mutual fund",Survey!$M156="Alternative mutual fund",Survey!$M156="Money market")),1,0)</f>
        <v>0</v>
      </c>
      <c r="AK156" s="16" t="str">
        <f t="shared" si="103"/>
        <v>Pass</v>
      </c>
      <c r="AL156" s="38" t="b">
        <f>NOT(ISNUMBER(SEARCH("Yes",Survey!$AA156)))</f>
        <v>1</v>
      </c>
      <c r="AM156" s="37" t="b">
        <f>IF(COUNTBLANK(Survey!$AB156:$AC156)=0,TRUE, FALSE)</f>
        <v>0</v>
      </c>
      <c r="AN156" s="16" t="str">
        <f t="shared" si="104"/>
        <v>Pass</v>
      </c>
      <c r="AO156" s="38" t="b">
        <f>NOT(ISNUMBER(SEARCH("Yes",Survey!$AD156)))</f>
        <v>1</v>
      </c>
      <c r="AP156" s="37" t="b">
        <f>NOT(ISBLANK(Survey!$AF156))</f>
        <v>0</v>
      </c>
      <c r="AQ156" s="16" t="str">
        <f t="shared" si="105"/>
        <v>Pass</v>
      </c>
      <c r="AR156" s="38" t="b">
        <f>NOT(OR(ISNUMBER(SEARCH("Other",Survey!$AF156)),ISNUMBER(SEARCH("Multiple",Survey!$AF156))))</f>
        <v>1</v>
      </c>
      <c r="AS156" s="37" t="b">
        <f>NOT(ISBLANK(Survey!$AG156))</f>
        <v>0</v>
      </c>
      <c r="AT156" s="16" t="str">
        <f t="shared" si="106"/>
        <v>Fail</v>
      </c>
      <c r="AU156" s="143">
        <f>IF(ABS(Survey!$AV156)&gt;0, 1,0)</f>
        <v>0</v>
      </c>
      <c r="AV156" s="143">
        <f>IF(COUNTBLANK(Survey!$AJ156)=0,1,0)</f>
        <v>0</v>
      </c>
      <c r="AW156" s="16" t="str">
        <f t="shared" si="107"/>
        <v>Pass</v>
      </c>
      <c r="AX156" s="143">
        <f>IF(ISBLANK(Survey!$AJ156),0,1)</f>
        <v>0</v>
      </c>
      <c r="AY156" s="165">
        <f>COUNTBLANK(Survey!$AK156)</f>
        <v>1</v>
      </c>
      <c r="AZ156" s="16" t="str">
        <f t="shared" si="108"/>
        <v>Pass</v>
      </c>
      <c r="BA156" s="143">
        <f>IF(OR(Survey!$AK156="Closed",ISBLANK(Survey!$AK156)),0,1)</f>
        <v>0</v>
      </c>
      <c r="BB156" s="165">
        <f>IF(ISBLANK(Survey!$AL156),1,0)</f>
        <v>1</v>
      </c>
      <c r="BC156" s="147" t="str" cm="1">
        <f t="array" ref="BC156">IF(OR(IF(OR($BE156+$BF156 = 2, $BG156=1), FALSE, TRUE), AND($BD156:$BD156 = 0)),"Pass","Fail")</f>
        <v>Pass</v>
      </c>
      <c r="BD156" s="143">
        <f>COUNTBLANK(Survey!$AM156:$AO156)</f>
        <v>3</v>
      </c>
      <c r="BE156" s="143">
        <f>IF(Survey!$I156="Yes",1,0)</f>
        <v>0</v>
      </c>
      <c r="BF156" s="143">
        <f>IF(OR(Survey!$M156="Mutual fund",Survey!$M156="Alternative mutual fund",Survey!$M156="Money market"),1,0)</f>
        <v>0</v>
      </c>
      <c r="BG156" s="148">
        <f>IF(OR(Survey!$M156="ETF",Survey!$M156="ETF, alternative mutual fund"),1,0)</f>
        <v>0</v>
      </c>
      <c r="BH156" s="16" t="str">
        <f t="shared" si="109"/>
        <v>Pass</v>
      </c>
      <c r="BI156" s="38" t="b">
        <f>OR(ISNUMBER(SEARCH("Yes",Survey!$AO156)),ISBLANK(Survey!$AO156))</f>
        <v>1</v>
      </c>
      <c r="BJ156" s="67" t="b">
        <f>NOT(ISBLANK(Survey!$AP156))</f>
        <v>0</v>
      </c>
      <c r="BK156" s="16" t="str">
        <f t="shared" si="110"/>
        <v>Pass</v>
      </c>
      <c r="BL156" s="143">
        <f>IF(Survey!$AW156=0, 0,1)</f>
        <v>0</v>
      </c>
      <c r="BM156" s="67">
        <f>Survey!$AQ156</f>
        <v>0</v>
      </c>
      <c r="BN156" s="67">
        <f>IFERROR((Survey!$AX156-ABS(Survey!$AY156)-ABS(Survey!$BD156))/Survey!$AW156,0)</f>
        <v>0</v>
      </c>
      <c r="BO156" s="67">
        <f>IF(AND($BM156&gt;$BN156-0.2,$BM156&lt;$BN156+0.2,ISBLANK(Survey!$AQ156)=FALSE),0,1)</f>
        <v>1</v>
      </c>
      <c r="BP156" s="165">
        <f>IF(ISBLANK(Survey!$AR156),1,0)</f>
        <v>1</v>
      </c>
      <c r="BQ156" s="16" t="str">
        <f t="shared" si="111"/>
        <v>Pass</v>
      </c>
      <c r="BR156" s="143">
        <f>IF(Survey!$AW156=0, 0,1)</f>
        <v>0</v>
      </c>
      <c r="BS156" s="67">
        <f>IF(AND(Survey!$AS156&gt;=0,Survey!$AS156&lt;=0.2,Survey!$AS156&lt;&gt;""),0,1)</f>
        <v>1</v>
      </c>
      <c r="BT156" s="143">
        <f>IF(ISBLANK(Survey!$AT156),1,0)</f>
        <v>1</v>
      </c>
      <c r="BU156" s="16" t="str">
        <f t="shared" si="112"/>
        <v>Fail</v>
      </c>
      <c r="BV156" s="165">
        <f>Survey!$AU156</f>
        <v>0</v>
      </c>
      <c r="BW156" s="16" t="str">
        <f t="shared" si="113"/>
        <v>Pass</v>
      </c>
      <c r="BX156" s="36">
        <f>Survey!$AV156</f>
        <v>0</v>
      </c>
      <c r="BY156" s="176">
        <f>Survey!$AW156+Survey!$AX156-ABS(Survey!$AY156)+ABS(Survey!$AZ156)-ABS(Survey!$BA156)+ABS(Survey!$BB156)-ABS(Survey!$BC156)-ABS(Survey!$BD156)+Survey!$BE156</f>
        <v>0</v>
      </c>
      <c r="BZ156" s="35">
        <f t="shared" si="114"/>
        <v>0</v>
      </c>
      <c r="CA156" s="17">
        <f t="shared" si="115"/>
        <v>0</v>
      </c>
      <c r="CB156" s="16" t="str">
        <f t="shared" si="116"/>
        <v>Pass</v>
      </c>
      <c r="CC156" s="38" t="b">
        <f>IF(ABS(Survey!$BE156)=0,TRUE,FALSE)</f>
        <v>1</v>
      </c>
      <c r="CD156" s="37" t="b">
        <f>NOT(ISBLANK(Survey!$BF156))</f>
        <v>0</v>
      </c>
      <c r="CE156" t="str">
        <f t="shared" si="117"/>
        <v>Fail</v>
      </c>
      <c r="CF156" s="29">
        <f>Survey!$AV156</f>
        <v>0</v>
      </c>
      <c r="CG156" s="29" cm="1">
        <f t="array" ref="CG156">SUM(SUMIF(Survey!BH156:BO156,{"&gt;0","&lt;0"})*{1,-1})-SUM(SUMIF(Survey!BQ156:BX156,{"&gt;0","&lt;0"})*{1,-1})</f>
        <v>0</v>
      </c>
      <c r="CH156" s="35" t="str">
        <f t="shared" si="118"/>
        <v>No holdings</v>
      </c>
      <c r="CI156">
        <f t="shared" si="119"/>
        <v>0</v>
      </c>
      <c r="CJ156" s="16" t="str">
        <f t="shared" si="120"/>
        <v>Fail</v>
      </c>
      <c r="CK156" s="36">
        <f>Survey!$AV156</f>
        <v>0</v>
      </c>
      <c r="CL156" s="36" cm="1">
        <f t="array" ref="CL156">SUM(SUMIF(Survey!BZ156:CS156,{"&gt;0","&lt;0"})*{1,-1})-SUM(SUMIF(Survey!CU156:DN156,{"&gt;0","&lt;0"})*{1,-1})</f>
        <v>0</v>
      </c>
      <c r="CM156" s="35" t="str">
        <f t="shared" si="121"/>
        <v>No holdings</v>
      </c>
      <c r="CN156" s="17">
        <f t="shared" si="122"/>
        <v>0</v>
      </c>
      <c r="CO156" s="16" t="str">
        <f t="shared" si="123"/>
        <v>Pass</v>
      </c>
      <c r="CP156" s="38" t="b">
        <f>IF(ABS(Survey!$CS156)=0,TRUE,FALSE)</f>
        <v>1</v>
      </c>
      <c r="CQ156" s="37" t="b">
        <f>NOT(ISBLANK(Survey!$CT156))</f>
        <v>0</v>
      </c>
      <c r="CR156" s="16" t="str">
        <f t="shared" si="124"/>
        <v>Pass</v>
      </c>
      <c r="CS156" s="38" t="b">
        <f>IF(ABS(Survey!$DN156)=0,TRUE,FALSE)</f>
        <v>1</v>
      </c>
      <c r="CT156" s="37" t="b">
        <f>NOT(ISBLANK(Survey!$DO156))</f>
        <v>0</v>
      </c>
      <c r="CU156" t="str">
        <f t="shared" si="125"/>
        <v>Pass</v>
      </c>
      <c r="CV156" s="29" cm="1">
        <f t="array" ref="CV156">SUM(SUMIF(Survey!CO156,{"&gt;0","&lt;0"})*{1,-1})+SUM(SUMIF(Survey!DJ156,{"&gt;0","&lt;0"})*{1,-1})</f>
        <v>0</v>
      </c>
      <c r="CW156" s="29">
        <f>SUM(SUMIF(Survey!DQ156:DW156,{"&gt;0","&lt;0"})*{1,-1})+SUM(SUMIF(Survey!DY156:EE156,{"&gt;0","&lt;0"})*{1,-1})</f>
        <v>0</v>
      </c>
      <c r="CX156">
        <f t="shared" si="126"/>
        <v>0</v>
      </c>
      <c r="CY156">
        <f t="shared" si="127"/>
        <v>0</v>
      </c>
      <c r="CZ156" s="16" t="str">
        <f t="shared" si="128"/>
        <v>Pass</v>
      </c>
      <c r="DA156" s="38" t="b">
        <f>IF(ABS(Survey!$DW156)=0,TRUE,FALSE)</f>
        <v>1</v>
      </c>
      <c r="DB156" s="37" t="b">
        <f>NOT(ISBLANK(Survey!DX156))</f>
        <v>0</v>
      </c>
      <c r="DC156" s="16" t="str">
        <f t="shared" si="129"/>
        <v>Pass</v>
      </c>
      <c r="DD156" s="38" t="b">
        <f>IF(ABS(Survey!$EE156)=0,TRUE,FALSE)</f>
        <v>1</v>
      </c>
      <c r="DE156" s="37" t="b">
        <f>NOT(ISBLANK(Survey!$EF156))</f>
        <v>0</v>
      </c>
      <c r="DF156" s="16" t="str">
        <f t="shared" si="130"/>
        <v>Fail</v>
      </c>
      <c r="DG156" s="36">
        <f>SUM(SUMIF(Survey!EL156:EN156,{"&gt;0","&lt;0"})*{1,-1})</f>
        <v>0</v>
      </c>
      <c r="DH156">
        <f t="shared" si="131"/>
        <v>0</v>
      </c>
      <c r="DI156">
        <f t="shared" si="132"/>
        <v>100</v>
      </c>
      <c r="DJ156" s="35" t="b">
        <f>IF(OR(Survey!$M156="ETF",Survey!$M156="ETF, alternative mutual fund",Survey!$M156="Closed-end", Survey!$M156="Split share corp"),TRUE,FALSE)</f>
        <v>0</v>
      </c>
      <c r="DK156" s="16" t="str">
        <f t="shared" si="133"/>
        <v>Fail</v>
      </c>
      <c r="DL156" s="36">
        <f>SUM(SUMIF(Survey!EP156:EV156,{"&gt;0","&lt;0"})*{1,-1})</f>
        <v>0</v>
      </c>
      <c r="DM156">
        <f t="shared" si="134"/>
        <v>0</v>
      </c>
      <c r="DN156" s="17">
        <f t="shared" si="135"/>
        <v>100</v>
      </c>
      <c r="DO156" s="16" t="str">
        <f t="shared" si="136"/>
        <v>Fail</v>
      </c>
      <c r="DP156" s="36">
        <f>SUM(SUMIF(Survey!EX156:FD156,{"&gt;0","&lt;0"})*{1,-1})</f>
        <v>0</v>
      </c>
      <c r="DQ156">
        <f t="shared" si="137"/>
        <v>0</v>
      </c>
      <c r="DR156" s="17">
        <f t="shared" si="138"/>
        <v>100</v>
      </c>
    </row>
    <row r="157" spans="1:122">
      <c r="A157">
        <v>157</v>
      </c>
      <c r="B157" t="str">
        <f t="shared" si="0"/>
        <v>Pass</v>
      </c>
      <c r="C157" t="str">
        <f>IF(COUNTBLANK(Survey!B157:FE157)=$C$2, "Pass", "Fail")</f>
        <v>Pass</v>
      </c>
      <c r="D157" t="str">
        <f t="shared" si="93"/>
        <v>Fail</v>
      </c>
      <c r="E157" t="str">
        <f>IF(OR(ISBLANK(Survey!AJ157),COUNTIF(G157:BB157,"Fail")),"Fail","Pass")</f>
        <v>Fail</v>
      </c>
      <c r="G157" s="16" t="str">
        <f t="shared" si="94"/>
        <v>Fail</v>
      </c>
      <c r="H157" s="177">
        <f>COUNTBLANK(Survey!B157:D157)+COUNTBLANK(Survey!G157)+COUNTBLANK(Survey!I157)+COUNTBLANK(Survey!K157:M157)+COUNTBLANK(Survey!P157)+COUNTBLANK(Survey!S157:U157)+COUNTBLANK(Survey!Y157:AA157)+COUNTBLANK(Survey!AD157:AE157)+COUNTBLANK(Survey!AI157:AI157)</f>
        <v>18</v>
      </c>
      <c r="I157" s="16" t="str">
        <f t="shared" si="95"/>
        <v>Fail</v>
      </c>
      <c r="J157" t="b">
        <f>IF(Survey!E157="No",TRUE,FALSE)</f>
        <v>0</v>
      </c>
      <c r="K157" s="34">
        <f>LEN(Survey!E157)</f>
        <v>0</v>
      </c>
      <c r="L157" s="16" t="str">
        <f t="shared" si="96"/>
        <v>Fail</v>
      </c>
      <c r="M157" t="b">
        <f>IF(Survey!F157="No",TRUE,FALSE)</f>
        <v>0</v>
      </c>
      <c r="N157" s="33">
        <f>LEN(Survey!F157)</f>
        <v>0</v>
      </c>
      <c r="O157" s="16" t="str">
        <f t="shared" si="97"/>
        <v>Pass</v>
      </c>
      <c r="P157" s="34">
        <f>MOD((LEN(Survey!H157)+2),11)</f>
        <v>2</v>
      </c>
      <c r="Q157" s="33" t="str">
        <f>IF(Survey!$L157="Prospectus fund", "Yes", "No")</f>
        <v>No</v>
      </c>
      <c r="R157" s="16" t="str">
        <f t="shared" si="98"/>
        <v>Pass</v>
      </c>
      <c r="S157" s="34">
        <f>MOD((LEN(Survey!J157)+2),11)</f>
        <v>2</v>
      </c>
      <c r="T157" s="35" t="b">
        <f>IF(OR(Survey!$M157="ETF",Survey!$M157="ETF, alternative mutual fund",Survey!$M157="Closed-end", Survey!$M157="Split share corp", Survey!$I157="Yes"),TRUE,FALSE)</f>
        <v>0</v>
      </c>
      <c r="U157" s="16" t="str">
        <f>IFERROR(IF(AND(OR(X157=Y157,Y157 = "Either"),NOT(ISBLANK(Survey!K157))),"Pass","Fail"),"Pass")</f>
        <v>Fail</v>
      </c>
      <c r="V157" s="36" cm="1">
        <f t="array" ref="V157">SUM(SUMIF(Survey!BZ157:CS157,{"&gt;0","&lt;0"})*{1,-1})</f>
        <v>0</v>
      </c>
      <c r="W157" s="38" cm="1">
        <f t="array" ref="W157">SUM(SUMIF(Survey!CC157,{"&gt;0","&lt;0"})*{1,-1})+SUM(SUMIF(Survey!CM157,{"&gt;0","&lt;0"})*{1,-1})</f>
        <v>0</v>
      </c>
      <c r="X157" s="38">
        <f>Survey!K157</f>
        <v>0</v>
      </c>
      <c r="Y157" s="37" t="str">
        <f t="shared" si="99"/>
        <v>Either</v>
      </c>
      <c r="Z157" s="16" t="str">
        <f t="shared" si="100"/>
        <v>Fail</v>
      </c>
      <c r="AA157" s="67" cm="1">
        <f t="array" ref="AA157">SUM(SUMIF(Survey!BZ157:CS157,{"&gt;0","&lt;0"})*{1,-1})+SUM(SUMIF(Survey!CU157:DN157,{"&gt;0","&lt;0"})*{1,-1})</f>
        <v>0</v>
      </c>
      <c r="AB157" s="67">
        <f>IFERROR(AA157/(Survey!$AV157),0)</f>
        <v>0</v>
      </c>
      <c r="AC157" s="128" t="b">
        <f>IF(OR(Survey!$M157="Alternative strategy or hedge",Survey!$M157="Other, illiquid",Survey!$L157="Prospectus fund"),TRUE,FALSE)</f>
        <v>0</v>
      </c>
      <c r="AD157" s="128" t="b">
        <f>NOT(ISBLANK(Survey!$M157))</f>
        <v>0</v>
      </c>
      <c r="AE157" s="16" t="str">
        <f t="shared" si="101"/>
        <v>Pass</v>
      </c>
      <c r="AF157" s="38" t="b">
        <f>NOT(ISNUMBER(SEARCH("Other",Survey!$P157)))</f>
        <v>1</v>
      </c>
      <c r="AG157" s="37" t="b">
        <f>NOT(ISBLANK(Survey!$Q157))</f>
        <v>0</v>
      </c>
      <c r="AH157" s="16" t="str">
        <f t="shared" si="102"/>
        <v>Pass</v>
      </c>
      <c r="AI157" s="143">
        <f>COUNTBLANK(Survey!$W157)</f>
        <v>1</v>
      </c>
      <c r="AJ157" s="67">
        <f>IF(AND(Survey!L157&lt;&gt;"Exempt fund",OR(Survey!$M157="ETF",Survey!$M157="ETF, alternative mutual fund",Survey!$M157="Mutual fund",Survey!$M157="Alternative mutual fund",Survey!$M157="Money market")),1,0)</f>
        <v>0</v>
      </c>
      <c r="AK157" s="16" t="str">
        <f t="shared" si="103"/>
        <v>Pass</v>
      </c>
      <c r="AL157" s="38" t="b">
        <f>NOT(ISNUMBER(SEARCH("Yes",Survey!$AA157)))</f>
        <v>1</v>
      </c>
      <c r="AM157" s="37" t="b">
        <f>IF(COUNTBLANK(Survey!$AB157:$AC157)=0,TRUE, FALSE)</f>
        <v>0</v>
      </c>
      <c r="AN157" s="16" t="str">
        <f t="shared" si="104"/>
        <v>Pass</v>
      </c>
      <c r="AO157" s="38" t="b">
        <f>NOT(ISNUMBER(SEARCH("Yes",Survey!$AD157)))</f>
        <v>1</v>
      </c>
      <c r="AP157" s="37" t="b">
        <f>NOT(ISBLANK(Survey!$AF157))</f>
        <v>0</v>
      </c>
      <c r="AQ157" s="16" t="str">
        <f t="shared" si="105"/>
        <v>Pass</v>
      </c>
      <c r="AR157" s="38" t="b">
        <f>NOT(OR(ISNUMBER(SEARCH("Other",Survey!$AF157)),ISNUMBER(SEARCH("Multiple",Survey!$AF157))))</f>
        <v>1</v>
      </c>
      <c r="AS157" s="37" t="b">
        <f>NOT(ISBLANK(Survey!$AG157))</f>
        <v>0</v>
      </c>
      <c r="AT157" s="16" t="str">
        <f t="shared" si="106"/>
        <v>Fail</v>
      </c>
      <c r="AU157" s="143">
        <f>IF(ABS(Survey!$AV157)&gt;0, 1,0)</f>
        <v>0</v>
      </c>
      <c r="AV157" s="143">
        <f>IF(COUNTBLANK(Survey!$AJ157)=0,1,0)</f>
        <v>0</v>
      </c>
      <c r="AW157" s="16" t="str">
        <f t="shared" si="107"/>
        <v>Pass</v>
      </c>
      <c r="AX157" s="143">
        <f>IF(ISBLANK(Survey!$AJ157),0,1)</f>
        <v>0</v>
      </c>
      <c r="AY157" s="165">
        <f>COUNTBLANK(Survey!$AK157)</f>
        <v>1</v>
      </c>
      <c r="AZ157" s="16" t="str">
        <f t="shared" si="108"/>
        <v>Pass</v>
      </c>
      <c r="BA157" s="143">
        <f>IF(OR(Survey!$AK157="Closed",ISBLANK(Survey!$AK157)),0,1)</f>
        <v>0</v>
      </c>
      <c r="BB157" s="165">
        <f>IF(ISBLANK(Survey!$AL157),1,0)</f>
        <v>1</v>
      </c>
      <c r="BC157" s="147" t="str" cm="1">
        <f t="array" ref="BC157">IF(OR(IF(OR($BE157+$BF157 = 2, $BG157=1), FALSE, TRUE), AND($BD157:$BD157 = 0)),"Pass","Fail")</f>
        <v>Pass</v>
      </c>
      <c r="BD157" s="143">
        <f>COUNTBLANK(Survey!$AM157:$AO157)</f>
        <v>3</v>
      </c>
      <c r="BE157" s="143">
        <f>IF(Survey!$I157="Yes",1,0)</f>
        <v>0</v>
      </c>
      <c r="BF157" s="143">
        <f>IF(OR(Survey!$M157="Mutual fund",Survey!$M157="Alternative mutual fund",Survey!$M157="Money market"),1,0)</f>
        <v>0</v>
      </c>
      <c r="BG157" s="148">
        <f>IF(OR(Survey!$M157="ETF",Survey!$M157="ETF, alternative mutual fund"),1,0)</f>
        <v>0</v>
      </c>
      <c r="BH157" s="16" t="str">
        <f t="shared" si="109"/>
        <v>Pass</v>
      </c>
      <c r="BI157" s="38" t="b">
        <f>OR(ISNUMBER(SEARCH("Yes",Survey!$AO157)),ISBLANK(Survey!$AO157))</f>
        <v>1</v>
      </c>
      <c r="BJ157" s="67" t="b">
        <f>NOT(ISBLANK(Survey!$AP157))</f>
        <v>0</v>
      </c>
      <c r="BK157" s="16" t="str">
        <f t="shared" si="110"/>
        <v>Pass</v>
      </c>
      <c r="BL157" s="143">
        <f>IF(Survey!$AW157=0, 0,1)</f>
        <v>0</v>
      </c>
      <c r="BM157" s="67">
        <f>Survey!$AQ157</f>
        <v>0</v>
      </c>
      <c r="BN157" s="67">
        <f>IFERROR((Survey!$AX157-ABS(Survey!$AY157)-ABS(Survey!$BD157))/Survey!$AW157,0)</f>
        <v>0</v>
      </c>
      <c r="BO157" s="67">
        <f>IF(AND($BM157&gt;$BN157-0.2,$BM157&lt;$BN157+0.2,ISBLANK(Survey!$AQ157)=FALSE),0,1)</f>
        <v>1</v>
      </c>
      <c r="BP157" s="165">
        <f>IF(ISBLANK(Survey!$AR157),1,0)</f>
        <v>1</v>
      </c>
      <c r="BQ157" s="16" t="str">
        <f t="shared" si="111"/>
        <v>Pass</v>
      </c>
      <c r="BR157" s="143">
        <f>IF(Survey!$AW157=0, 0,1)</f>
        <v>0</v>
      </c>
      <c r="BS157" s="67">
        <f>IF(AND(Survey!$AS157&gt;=0,Survey!$AS157&lt;=0.2,Survey!$AS157&lt;&gt;""),0,1)</f>
        <v>1</v>
      </c>
      <c r="BT157" s="143">
        <f>IF(ISBLANK(Survey!$AT157),1,0)</f>
        <v>1</v>
      </c>
      <c r="BU157" s="16" t="str">
        <f t="shared" si="112"/>
        <v>Fail</v>
      </c>
      <c r="BV157" s="165">
        <f>Survey!$AU157</f>
        <v>0</v>
      </c>
      <c r="BW157" s="16" t="str">
        <f t="shared" si="113"/>
        <v>Pass</v>
      </c>
      <c r="BX157" s="36">
        <f>Survey!$AV157</f>
        <v>0</v>
      </c>
      <c r="BY157" s="176">
        <f>Survey!$AW157+Survey!$AX157-ABS(Survey!$AY157)+ABS(Survey!$AZ157)-ABS(Survey!$BA157)+ABS(Survey!$BB157)-ABS(Survey!$BC157)-ABS(Survey!$BD157)+Survey!$BE157</f>
        <v>0</v>
      </c>
      <c r="BZ157" s="35">
        <f t="shared" si="114"/>
        <v>0</v>
      </c>
      <c r="CA157" s="17">
        <f t="shared" si="115"/>
        <v>0</v>
      </c>
      <c r="CB157" s="16" t="str">
        <f t="shared" si="116"/>
        <v>Pass</v>
      </c>
      <c r="CC157" s="38" t="b">
        <f>IF(ABS(Survey!$BE157)=0,TRUE,FALSE)</f>
        <v>1</v>
      </c>
      <c r="CD157" s="37" t="b">
        <f>NOT(ISBLANK(Survey!$BF157))</f>
        <v>0</v>
      </c>
      <c r="CE157" t="str">
        <f t="shared" si="117"/>
        <v>Fail</v>
      </c>
      <c r="CF157" s="29">
        <f>Survey!$AV157</f>
        <v>0</v>
      </c>
      <c r="CG157" s="29" cm="1">
        <f t="array" ref="CG157">SUM(SUMIF(Survey!BH157:BO157,{"&gt;0","&lt;0"})*{1,-1})-SUM(SUMIF(Survey!BQ157:BX157,{"&gt;0","&lt;0"})*{1,-1})</f>
        <v>0</v>
      </c>
      <c r="CH157" s="35" t="str">
        <f t="shared" si="118"/>
        <v>No holdings</v>
      </c>
      <c r="CI157">
        <f t="shared" si="119"/>
        <v>0</v>
      </c>
      <c r="CJ157" s="16" t="str">
        <f t="shared" si="120"/>
        <v>Fail</v>
      </c>
      <c r="CK157" s="36">
        <f>Survey!$AV157</f>
        <v>0</v>
      </c>
      <c r="CL157" s="36" cm="1">
        <f t="array" ref="CL157">SUM(SUMIF(Survey!BZ157:CS157,{"&gt;0","&lt;0"})*{1,-1})-SUM(SUMIF(Survey!CU157:DN157,{"&gt;0","&lt;0"})*{1,-1})</f>
        <v>0</v>
      </c>
      <c r="CM157" s="35" t="str">
        <f t="shared" si="121"/>
        <v>No holdings</v>
      </c>
      <c r="CN157" s="17">
        <f t="shared" si="122"/>
        <v>0</v>
      </c>
      <c r="CO157" s="16" t="str">
        <f t="shared" si="123"/>
        <v>Pass</v>
      </c>
      <c r="CP157" s="38" t="b">
        <f>IF(ABS(Survey!$CS157)=0,TRUE,FALSE)</f>
        <v>1</v>
      </c>
      <c r="CQ157" s="37" t="b">
        <f>NOT(ISBLANK(Survey!$CT157))</f>
        <v>0</v>
      </c>
      <c r="CR157" s="16" t="str">
        <f t="shared" si="124"/>
        <v>Pass</v>
      </c>
      <c r="CS157" s="38" t="b">
        <f>IF(ABS(Survey!$DN157)=0,TRUE,FALSE)</f>
        <v>1</v>
      </c>
      <c r="CT157" s="37" t="b">
        <f>NOT(ISBLANK(Survey!$DO157))</f>
        <v>0</v>
      </c>
      <c r="CU157" t="str">
        <f t="shared" si="125"/>
        <v>Pass</v>
      </c>
      <c r="CV157" s="29" cm="1">
        <f t="array" ref="CV157">SUM(SUMIF(Survey!CO157,{"&gt;0","&lt;0"})*{1,-1})+SUM(SUMIF(Survey!DJ157,{"&gt;0","&lt;0"})*{1,-1})</f>
        <v>0</v>
      </c>
      <c r="CW157" s="29">
        <f>SUM(SUMIF(Survey!DQ157:DW157,{"&gt;0","&lt;0"})*{1,-1})+SUM(SUMIF(Survey!DY157:EE157,{"&gt;0","&lt;0"})*{1,-1})</f>
        <v>0</v>
      </c>
      <c r="CX157">
        <f t="shared" si="126"/>
        <v>0</v>
      </c>
      <c r="CY157">
        <f t="shared" si="127"/>
        <v>0</v>
      </c>
      <c r="CZ157" s="16" t="str">
        <f t="shared" si="128"/>
        <v>Pass</v>
      </c>
      <c r="DA157" s="38" t="b">
        <f>IF(ABS(Survey!$DW157)=0,TRUE,FALSE)</f>
        <v>1</v>
      </c>
      <c r="DB157" s="37" t="b">
        <f>NOT(ISBLANK(Survey!DX157))</f>
        <v>0</v>
      </c>
      <c r="DC157" s="16" t="str">
        <f t="shared" si="129"/>
        <v>Pass</v>
      </c>
      <c r="DD157" s="38" t="b">
        <f>IF(ABS(Survey!$EE157)=0,TRUE,FALSE)</f>
        <v>1</v>
      </c>
      <c r="DE157" s="37" t="b">
        <f>NOT(ISBLANK(Survey!$EF157))</f>
        <v>0</v>
      </c>
      <c r="DF157" s="16" t="str">
        <f t="shared" si="130"/>
        <v>Fail</v>
      </c>
      <c r="DG157" s="36">
        <f>SUM(SUMIF(Survey!EL157:EN157,{"&gt;0","&lt;0"})*{1,-1})</f>
        <v>0</v>
      </c>
      <c r="DH157">
        <f t="shared" si="131"/>
        <v>0</v>
      </c>
      <c r="DI157">
        <f t="shared" si="132"/>
        <v>100</v>
      </c>
      <c r="DJ157" s="35" t="b">
        <f>IF(OR(Survey!$M157="ETF",Survey!$M157="ETF, alternative mutual fund",Survey!$M157="Closed-end", Survey!$M157="Split share corp"),TRUE,FALSE)</f>
        <v>0</v>
      </c>
      <c r="DK157" s="16" t="str">
        <f t="shared" si="133"/>
        <v>Fail</v>
      </c>
      <c r="DL157" s="36">
        <f>SUM(SUMIF(Survey!EP157:EV157,{"&gt;0","&lt;0"})*{1,-1})</f>
        <v>0</v>
      </c>
      <c r="DM157">
        <f t="shared" si="134"/>
        <v>0</v>
      </c>
      <c r="DN157" s="17">
        <f t="shared" si="135"/>
        <v>100</v>
      </c>
      <c r="DO157" s="16" t="str">
        <f t="shared" si="136"/>
        <v>Fail</v>
      </c>
      <c r="DP157" s="36">
        <f>SUM(SUMIF(Survey!EX157:FD157,{"&gt;0","&lt;0"})*{1,-1})</f>
        <v>0</v>
      </c>
      <c r="DQ157">
        <f t="shared" si="137"/>
        <v>0</v>
      </c>
      <c r="DR157" s="17">
        <f t="shared" si="138"/>
        <v>100</v>
      </c>
    </row>
    <row r="158" spans="1:122">
      <c r="A158">
        <v>158</v>
      </c>
      <c r="B158" t="str">
        <f t="shared" si="0"/>
        <v>Pass</v>
      </c>
      <c r="C158" t="str">
        <f>IF(COUNTBLANK(Survey!B158:FE158)=$C$2, "Pass", "Fail")</f>
        <v>Pass</v>
      </c>
      <c r="D158" t="str">
        <f t="shared" si="93"/>
        <v>Fail</v>
      </c>
      <c r="E158" t="str">
        <f>IF(OR(ISBLANK(Survey!AJ158),COUNTIF(G158:BB158,"Fail")),"Fail","Pass")</f>
        <v>Fail</v>
      </c>
      <c r="G158" s="16" t="str">
        <f t="shared" si="94"/>
        <v>Fail</v>
      </c>
      <c r="H158" s="177">
        <f>COUNTBLANK(Survey!B158:D158)+COUNTBLANK(Survey!G158)+COUNTBLANK(Survey!I158)+COUNTBLANK(Survey!K158:M158)+COUNTBLANK(Survey!P158)+COUNTBLANK(Survey!S158:U158)+COUNTBLANK(Survey!Y158:AA158)+COUNTBLANK(Survey!AD158:AE158)+COUNTBLANK(Survey!AI158:AI158)</f>
        <v>18</v>
      </c>
      <c r="I158" s="16" t="str">
        <f t="shared" si="95"/>
        <v>Fail</v>
      </c>
      <c r="J158" t="b">
        <f>IF(Survey!E158="No",TRUE,FALSE)</f>
        <v>0</v>
      </c>
      <c r="K158" s="34">
        <f>LEN(Survey!E158)</f>
        <v>0</v>
      </c>
      <c r="L158" s="16" t="str">
        <f t="shared" si="96"/>
        <v>Fail</v>
      </c>
      <c r="M158" t="b">
        <f>IF(Survey!F158="No",TRUE,FALSE)</f>
        <v>0</v>
      </c>
      <c r="N158" s="33">
        <f>LEN(Survey!F158)</f>
        <v>0</v>
      </c>
      <c r="O158" s="16" t="str">
        <f t="shared" si="97"/>
        <v>Pass</v>
      </c>
      <c r="P158" s="34">
        <f>MOD((LEN(Survey!H158)+2),11)</f>
        <v>2</v>
      </c>
      <c r="Q158" s="33" t="str">
        <f>IF(Survey!$L158="Prospectus fund", "Yes", "No")</f>
        <v>No</v>
      </c>
      <c r="R158" s="16" t="str">
        <f t="shared" si="98"/>
        <v>Pass</v>
      </c>
      <c r="S158" s="34">
        <f>MOD((LEN(Survey!J158)+2),11)</f>
        <v>2</v>
      </c>
      <c r="T158" s="35" t="b">
        <f>IF(OR(Survey!$M158="ETF",Survey!$M158="ETF, alternative mutual fund",Survey!$M158="Closed-end", Survey!$M158="Split share corp", Survey!$I158="Yes"),TRUE,FALSE)</f>
        <v>0</v>
      </c>
      <c r="U158" s="16" t="str">
        <f>IFERROR(IF(AND(OR(X158=Y158,Y158 = "Either"),NOT(ISBLANK(Survey!K158))),"Pass","Fail"),"Pass")</f>
        <v>Fail</v>
      </c>
      <c r="V158" s="36" cm="1">
        <f t="array" ref="V158">SUM(SUMIF(Survey!BZ158:CS158,{"&gt;0","&lt;0"})*{1,-1})</f>
        <v>0</v>
      </c>
      <c r="W158" s="38" cm="1">
        <f t="array" ref="W158">SUM(SUMIF(Survey!CC158,{"&gt;0","&lt;0"})*{1,-1})+SUM(SUMIF(Survey!CM158,{"&gt;0","&lt;0"})*{1,-1})</f>
        <v>0</v>
      </c>
      <c r="X158" s="38">
        <f>Survey!K158</f>
        <v>0</v>
      </c>
      <c r="Y158" s="37" t="str">
        <f t="shared" si="99"/>
        <v>Either</v>
      </c>
      <c r="Z158" s="16" t="str">
        <f t="shared" si="100"/>
        <v>Fail</v>
      </c>
      <c r="AA158" s="67" cm="1">
        <f t="array" ref="AA158">SUM(SUMIF(Survey!BZ158:CS158,{"&gt;0","&lt;0"})*{1,-1})+SUM(SUMIF(Survey!CU158:DN158,{"&gt;0","&lt;0"})*{1,-1})</f>
        <v>0</v>
      </c>
      <c r="AB158" s="67">
        <f>IFERROR(AA158/(Survey!$AV158),0)</f>
        <v>0</v>
      </c>
      <c r="AC158" s="128" t="b">
        <f>IF(OR(Survey!$M158="Alternative strategy or hedge",Survey!$M158="Other, illiquid",Survey!$L158="Prospectus fund"),TRUE,FALSE)</f>
        <v>0</v>
      </c>
      <c r="AD158" s="128" t="b">
        <f>NOT(ISBLANK(Survey!$M158))</f>
        <v>0</v>
      </c>
      <c r="AE158" s="16" t="str">
        <f t="shared" si="101"/>
        <v>Pass</v>
      </c>
      <c r="AF158" s="38" t="b">
        <f>NOT(ISNUMBER(SEARCH("Other",Survey!$P158)))</f>
        <v>1</v>
      </c>
      <c r="AG158" s="37" t="b">
        <f>NOT(ISBLANK(Survey!$Q158))</f>
        <v>0</v>
      </c>
      <c r="AH158" s="16" t="str">
        <f t="shared" si="102"/>
        <v>Pass</v>
      </c>
      <c r="AI158" s="143">
        <f>COUNTBLANK(Survey!$W158)</f>
        <v>1</v>
      </c>
      <c r="AJ158" s="67">
        <f>IF(AND(Survey!L158&lt;&gt;"Exempt fund",OR(Survey!$M158="ETF",Survey!$M158="ETF, alternative mutual fund",Survey!$M158="Mutual fund",Survey!$M158="Alternative mutual fund",Survey!$M158="Money market")),1,0)</f>
        <v>0</v>
      </c>
      <c r="AK158" s="16" t="str">
        <f t="shared" si="103"/>
        <v>Pass</v>
      </c>
      <c r="AL158" s="38" t="b">
        <f>NOT(ISNUMBER(SEARCH("Yes",Survey!$AA158)))</f>
        <v>1</v>
      </c>
      <c r="AM158" s="37" t="b">
        <f>IF(COUNTBLANK(Survey!$AB158:$AC158)=0,TRUE, FALSE)</f>
        <v>0</v>
      </c>
      <c r="AN158" s="16" t="str">
        <f t="shared" si="104"/>
        <v>Pass</v>
      </c>
      <c r="AO158" s="38" t="b">
        <f>NOT(ISNUMBER(SEARCH("Yes",Survey!$AD158)))</f>
        <v>1</v>
      </c>
      <c r="AP158" s="37" t="b">
        <f>NOT(ISBLANK(Survey!$AF158))</f>
        <v>0</v>
      </c>
      <c r="AQ158" s="16" t="str">
        <f t="shared" si="105"/>
        <v>Pass</v>
      </c>
      <c r="AR158" s="38" t="b">
        <f>NOT(OR(ISNUMBER(SEARCH("Other",Survey!$AF158)),ISNUMBER(SEARCH("Multiple",Survey!$AF158))))</f>
        <v>1</v>
      </c>
      <c r="AS158" s="37" t="b">
        <f>NOT(ISBLANK(Survey!$AG158))</f>
        <v>0</v>
      </c>
      <c r="AT158" s="16" t="str">
        <f t="shared" si="106"/>
        <v>Fail</v>
      </c>
      <c r="AU158" s="143">
        <f>IF(ABS(Survey!$AV158)&gt;0, 1,0)</f>
        <v>0</v>
      </c>
      <c r="AV158" s="143">
        <f>IF(COUNTBLANK(Survey!$AJ158)=0,1,0)</f>
        <v>0</v>
      </c>
      <c r="AW158" s="16" t="str">
        <f t="shared" si="107"/>
        <v>Pass</v>
      </c>
      <c r="AX158" s="143">
        <f>IF(ISBLANK(Survey!$AJ158),0,1)</f>
        <v>0</v>
      </c>
      <c r="AY158" s="165">
        <f>COUNTBLANK(Survey!$AK158)</f>
        <v>1</v>
      </c>
      <c r="AZ158" s="16" t="str">
        <f t="shared" si="108"/>
        <v>Pass</v>
      </c>
      <c r="BA158" s="143">
        <f>IF(OR(Survey!$AK158="Closed",ISBLANK(Survey!$AK158)),0,1)</f>
        <v>0</v>
      </c>
      <c r="BB158" s="165">
        <f>IF(ISBLANK(Survey!$AL158),1,0)</f>
        <v>1</v>
      </c>
      <c r="BC158" s="147" t="str" cm="1">
        <f t="array" ref="BC158">IF(OR(IF(OR($BE158+$BF158 = 2, $BG158=1), FALSE, TRUE), AND($BD158:$BD158 = 0)),"Pass","Fail")</f>
        <v>Pass</v>
      </c>
      <c r="BD158" s="143">
        <f>COUNTBLANK(Survey!$AM158:$AO158)</f>
        <v>3</v>
      </c>
      <c r="BE158" s="143">
        <f>IF(Survey!$I158="Yes",1,0)</f>
        <v>0</v>
      </c>
      <c r="BF158" s="143">
        <f>IF(OR(Survey!$M158="Mutual fund",Survey!$M158="Alternative mutual fund",Survey!$M158="Money market"),1,0)</f>
        <v>0</v>
      </c>
      <c r="BG158" s="148">
        <f>IF(OR(Survey!$M158="ETF",Survey!$M158="ETF, alternative mutual fund"),1,0)</f>
        <v>0</v>
      </c>
      <c r="BH158" s="16" t="str">
        <f t="shared" si="109"/>
        <v>Pass</v>
      </c>
      <c r="BI158" s="38" t="b">
        <f>OR(ISNUMBER(SEARCH("Yes",Survey!$AO158)),ISBLANK(Survey!$AO158))</f>
        <v>1</v>
      </c>
      <c r="BJ158" s="67" t="b">
        <f>NOT(ISBLANK(Survey!$AP158))</f>
        <v>0</v>
      </c>
      <c r="BK158" s="16" t="str">
        <f t="shared" si="110"/>
        <v>Pass</v>
      </c>
      <c r="BL158" s="143">
        <f>IF(Survey!$AW158=0, 0,1)</f>
        <v>0</v>
      </c>
      <c r="BM158" s="67">
        <f>Survey!$AQ158</f>
        <v>0</v>
      </c>
      <c r="BN158" s="67">
        <f>IFERROR((Survey!$AX158-ABS(Survey!$AY158)-ABS(Survey!$BD158))/Survey!$AW158,0)</f>
        <v>0</v>
      </c>
      <c r="BO158" s="67">
        <f>IF(AND($BM158&gt;$BN158-0.2,$BM158&lt;$BN158+0.2,ISBLANK(Survey!$AQ158)=FALSE),0,1)</f>
        <v>1</v>
      </c>
      <c r="BP158" s="165">
        <f>IF(ISBLANK(Survey!$AR158),1,0)</f>
        <v>1</v>
      </c>
      <c r="BQ158" s="16" t="str">
        <f t="shared" si="111"/>
        <v>Pass</v>
      </c>
      <c r="BR158" s="143">
        <f>IF(Survey!$AW158=0, 0,1)</f>
        <v>0</v>
      </c>
      <c r="BS158" s="67">
        <f>IF(AND(Survey!$AS158&gt;=0,Survey!$AS158&lt;=0.2,Survey!$AS158&lt;&gt;""),0,1)</f>
        <v>1</v>
      </c>
      <c r="BT158" s="143">
        <f>IF(ISBLANK(Survey!$AT158),1,0)</f>
        <v>1</v>
      </c>
      <c r="BU158" s="16" t="str">
        <f t="shared" si="112"/>
        <v>Fail</v>
      </c>
      <c r="BV158" s="165">
        <f>Survey!$AU158</f>
        <v>0</v>
      </c>
      <c r="BW158" s="16" t="str">
        <f t="shared" si="113"/>
        <v>Pass</v>
      </c>
      <c r="BX158" s="36">
        <f>Survey!$AV158</f>
        <v>0</v>
      </c>
      <c r="BY158" s="176">
        <f>Survey!$AW158+Survey!$AX158-ABS(Survey!$AY158)+ABS(Survey!$AZ158)-ABS(Survey!$BA158)+ABS(Survey!$BB158)-ABS(Survey!$BC158)-ABS(Survey!$BD158)+Survey!$BE158</f>
        <v>0</v>
      </c>
      <c r="BZ158" s="35">
        <f t="shared" si="114"/>
        <v>0</v>
      </c>
      <c r="CA158" s="17">
        <f t="shared" si="115"/>
        <v>0</v>
      </c>
      <c r="CB158" s="16" t="str">
        <f t="shared" si="116"/>
        <v>Pass</v>
      </c>
      <c r="CC158" s="38" t="b">
        <f>IF(ABS(Survey!$BE158)=0,TRUE,FALSE)</f>
        <v>1</v>
      </c>
      <c r="CD158" s="37" t="b">
        <f>NOT(ISBLANK(Survey!$BF158))</f>
        <v>0</v>
      </c>
      <c r="CE158" t="str">
        <f t="shared" si="117"/>
        <v>Fail</v>
      </c>
      <c r="CF158" s="29">
        <f>Survey!$AV158</f>
        <v>0</v>
      </c>
      <c r="CG158" s="29" cm="1">
        <f t="array" ref="CG158">SUM(SUMIF(Survey!BH158:BO158,{"&gt;0","&lt;0"})*{1,-1})-SUM(SUMIF(Survey!BQ158:BX158,{"&gt;0","&lt;0"})*{1,-1})</f>
        <v>0</v>
      </c>
      <c r="CH158" s="35" t="str">
        <f t="shared" si="118"/>
        <v>No holdings</v>
      </c>
      <c r="CI158">
        <f t="shared" si="119"/>
        <v>0</v>
      </c>
      <c r="CJ158" s="16" t="str">
        <f t="shared" si="120"/>
        <v>Fail</v>
      </c>
      <c r="CK158" s="36">
        <f>Survey!$AV158</f>
        <v>0</v>
      </c>
      <c r="CL158" s="36" cm="1">
        <f t="array" ref="CL158">SUM(SUMIF(Survey!BZ158:CS158,{"&gt;0","&lt;0"})*{1,-1})-SUM(SUMIF(Survey!CU158:DN158,{"&gt;0","&lt;0"})*{1,-1})</f>
        <v>0</v>
      </c>
      <c r="CM158" s="35" t="str">
        <f t="shared" si="121"/>
        <v>No holdings</v>
      </c>
      <c r="CN158" s="17">
        <f t="shared" si="122"/>
        <v>0</v>
      </c>
      <c r="CO158" s="16" t="str">
        <f t="shared" si="123"/>
        <v>Pass</v>
      </c>
      <c r="CP158" s="38" t="b">
        <f>IF(ABS(Survey!$CS158)=0,TRUE,FALSE)</f>
        <v>1</v>
      </c>
      <c r="CQ158" s="37" t="b">
        <f>NOT(ISBLANK(Survey!$CT158))</f>
        <v>0</v>
      </c>
      <c r="CR158" s="16" t="str">
        <f t="shared" si="124"/>
        <v>Pass</v>
      </c>
      <c r="CS158" s="38" t="b">
        <f>IF(ABS(Survey!$DN158)=0,TRUE,FALSE)</f>
        <v>1</v>
      </c>
      <c r="CT158" s="37" t="b">
        <f>NOT(ISBLANK(Survey!$DO158))</f>
        <v>0</v>
      </c>
      <c r="CU158" t="str">
        <f t="shared" si="125"/>
        <v>Pass</v>
      </c>
      <c r="CV158" s="29" cm="1">
        <f t="array" ref="CV158">SUM(SUMIF(Survey!CO158,{"&gt;0","&lt;0"})*{1,-1})+SUM(SUMIF(Survey!DJ158,{"&gt;0","&lt;0"})*{1,-1})</f>
        <v>0</v>
      </c>
      <c r="CW158" s="29">
        <f>SUM(SUMIF(Survey!DQ158:DW158,{"&gt;0","&lt;0"})*{1,-1})+SUM(SUMIF(Survey!DY158:EE158,{"&gt;0","&lt;0"})*{1,-1})</f>
        <v>0</v>
      </c>
      <c r="CX158">
        <f t="shared" si="126"/>
        <v>0</v>
      </c>
      <c r="CY158">
        <f t="shared" si="127"/>
        <v>0</v>
      </c>
      <c r="CZ158" s="16" t="str">
        <f t="shared" si="128"/>
        <v>Pass</v>
      </c>
      <c r="DA158" s="38" t="b">
        <f>IF(ABS(Survey!$DW158)=0,TRUE,FALSE)</f>
        <v>1</v>
      </c>
      <c r="DB158" s="37" t="b">
        <f>NOT(ISBLANK(Survey!DX158))</f>
        <v>0</v>
      </c>
      <c r="DC158" s="16" t="str">
        <f t="shared" si="129"/>
        <v>Pass</v>
      </c>
      <c r="DD158" s="38" t="b">
        <f>IF(ABS(Survey!$EE158)=0,TRUE,FALSE)</f>
        <v>1</v>
      </c>
      <c r="DE158" s="37" t="b">
        <f>NOT(ISBLANK(Survey!$EF158))</f>
        <v>0</v>
      </c>
      <c r="DF158" s="16" t="str">
        <f t="shared" si="130"/>
        <v>Fail</v>
      </c>
      <c r="DG158" s="36">
        <f>SUM(SUMIF(Survey!EL158:EN158,{"&gt;0","&lt;0"})*{1,-1})</f>
        <v>0</v>
      </c>
      <c r="DH158">
        <f t="shared" si="131"/>
        <v>0</v>
      </c>
      <c r="DI158">
        <f t="shared" si="132"/>
        <v>100</v>
      </c>
      <c r="DJ158" s="35" t="b">
        <f>IF(OR(Survey!$M158="ETF",Survey!$M158="ETF, alternative mutual fund",Survey!$M158="Closed-end", Survey!$M158="Split share corp"),TRUE,FALSE)</f>
        <v>0</v>
      </c>
      <c r="DK158" s="16" t="str">
        <f t="shared" si="133"/>
        <v>Fail</v>
      </c>
      <c r="DL158" s="36">
        <f>SUM(SUMIF(Survey!EP158:EV158,{"&gt;0","&lt;0"})*{1,-1})</f>
        <v>0</v>
      </c>
      <c r="DM158">
        <f t="shared" si="134"/>
        <v>0</v>
      </c>
      <c r="DN158" s="17">
        <f t="shared" si="135"/>
        <v>100</v>
      </c>
      <c r="DO158" s="16" t="str">
        <f t="shared" si="136"/>
        <v>Fail</v>
      </c>
      <c r="DP158" s="36">
        <f>SUM(SUMIF(Survey!EX158:FD158,{"&gt;0","&lt;0"})*{1,-1})</f>
        <v>0</v>
      </c>
      <c r="DQ158">
        <f t="shared" si="137"/>
        <v>0</v>
      </c>
      <c r="DR158" s="17">
        <f t="shared" si="138"/>
        <v>100</v>
      </c>
    </row>
    <row r="159" spans="1:122">
      <c r="A159">
        <v>159</v>
      </c>
      <c r="B159" t="str">
        <f t="shared" si="0"/>
        <v>Pass</v>
      </c>
      <c r="C159" t="str">
        <f>IF(COUNTBLANK(Survey!B159:FE159)=$C$2, "Pass", "Fail")</f>
        <v>Pass</v>
      </c>
      <c r="D159" t="str">
        <f t="shared" si="93"/>
        <v>Fail</v>
      </c>
      <c r="E159" t="str">
        <f>IF(OR(ISBLANK(Survey!AJ159),COUNTIF(G159:BB159,"Fail")),"Fail","Pass")</f>
        <v>Fail</v>
      </c>
      <c r="G159" s="16" t="str">
        <f t="shared" si="94"/>
        <v>Fail</v>
      </c>
      <c r="H159" s="177">
        <f>COUNTBLANK(Survey!B159:D159)+COUNTBLANK(Survey!G159)+COUNTBLANK(Survey!I159)+COUNTBLANK(Survey!K159:M159)+COUNTBLANK(Survey!P159)+COUNTBLANK(Survey!S159:U159)+COUNTBLANK(Survey!Y159:AA159)+COUNTBLANK(Survey!AD159:AE159)+COUNTBLANK(Survey!AI159:AI159)</f>
        <v>18</v>
      </c>
      <c r="I159" s="16" t="str">
        <f t="shared" si="95"/>
        <v>Fail</v>
      </c>
      <c r="J159" t="b">
        <f>IF(Survey!E159="No",TRUE,FALSE)</f>
        <v>0</v>
      </c>
      <c r="K159" s="34">
        <f>LEN(Survey!E159)</f>
        <v>0</v>
      </c>
      <c r="L159" s="16" t="str">
        <f t="shared" si="96"/>
        <v>Fail</v>
      </c>
      <c r="M159" t="b">
        <f>IF(Survey!F159="No",TRUE,FALSE)</f>
        <v>0</v>
      </c>
      <c r="N159" s="33">
        <f>LEN(Survey!F159)</f>
        <v>0</v>
      </c>
      <c r="O159" s="16" t="str">
        <f t="shared" si="97"/>
        <v>Pass</v>
      </c>
      <c r="P159" s="34">
        <f>MOD((LEN(Survey!H159)+2),11)</f>
        <v>2</v>
      </c>
      <c r="Q159" s="33" t="str">
        <f>IF(Survey!$L159="Prospectus fund", "Yes", "No")</f>
        <v>No</v>
      </c>
      <c r="R159" s="16" t="str">
        <f t="shared" si="98"/>
        <v>Pass</v>
      </c>
      <c r="S159" s="34">
        <f>MOD((LEN(Survey!J159)+2),11)</f>
        <v>2</v>
      </c>
      <c r="T159" s="35" t="b">
        <f>IF(OR(Survey!$M159="ETF",Survey!$M159="ETF, alternative mutual fund",Survey!$M159="Closed-end", Survey!$M159="Split share corp", Survey!$I159="Yes"),TRUE,FALSE)</f>
        <v>0</v>
      </c>
      <c r="U159" s="16" t="str">
        <f>IFERROR(IF(AND(OR(X159=Y159,Y159 = "Either"),NOT(ISBLANK(Survey!K159))),"Pass","Fail"),"Pass")</f>
        <v>Fail</v>
      </c>
      <c r="V159" s="36" cm="1">
        <f t="array" ref="V159">SUM(SUMIF(Survey!BZ159:CS159,{"&gt;0","&lt;0"})*{1,-1})</f>
        <v>0</v>
      </c>
      <c r="W159" s="38" cm="1">
        <f t="array" ref="W159">SUM(SUMIF(Survey!CC159,{"&gt;0","&lt;0"})*{1,-1})+SUM(SUMIF(Survey!CM159,{"&gt;0","&lt;0"})*{1,-1})</f>
        <v>0</v>
      </c>
      <c r="X159" s="38">
        <f>Survey!K159</f>
        <v>0</v>
      </c>
      <c r="Y159" s="37" t="str">
        <f t="shared" si="99"/>
        <v>Either</v>
      </c>
      <c r="Z159" s="16" t="str">
        <f t="shared" si="100"/>
        <v>Fail</v>
      </c>
      <c r="AA159" s="67" cm="1">
        <f t="array" ref="AA159">SUM(SUMIF(Survey!BZ159:CS159,{"&gt;0","&lt;0"})*{1,-1})+SUM(SUMIF(Survey!CU159:DN159,{"&gt;0","&lt;0"})*{1,-1})</f>
        <v>0</v>
      </c>
      <c r="AB159" s="67">
        <f>IFERROR(AA159/(Survey!$AV159),0)</f>
        <v>0</v>
      </c>
      <c r="AC159" s="128" t="b">
        <f>IF(OR(Survey!$M159="Alternative strategy or hedge",Survey!$M159="Other, illiquid",Survey!$L159="Prospectus fund"),TRUE,FALSE)</f>
        <v>0</v>
      </c>
      <c r="AD159" s="128" t="b">
        <f>NOT(ISBLANK(Survey!$M159))</f>
        <v>0</v>
      </c>
      <c r="AE159" s="16" t="str">
        <f t="shared" si="101"/>
        <v>Pass</v>
      </c>
      <c r="AF159" s="38" t="b">
        <f>NOT(ISNUMBER(SEARCH("Other",Survey!$P159)))</f>
        <v>1</v>
      </c>
      <c r="AG159" s="37" t="b">
        <f>NOT(ISBLANK(Survey!$Q159))</f>
        <v>0</v>
      </c>
      <c r="AH159" s="16" t="str">
        <f t="shared" si="102"/>
        <v>Pass</v>
      </c>
      <c r="AI159" s="143">
        <f>COUNTBLANK(Survey!$W159)</f>
        <v>1</v>
      </c>
      <c r="AJ159" s="67">
        <f>IF(AND(Survey!L159&lt;&gt;"Exempt fund",OR(Survey!$M159="ETF",Survey!$M159="ETF, alternative mutual fund",Survey!$M159="Mutual fund",Survey!$M159="Alternative mutual fund",Survey!$M159="Money market")),1,0)</f>
        <v>0</v>
      </c>
      <c r="AK159" s="16" t="str">
        <f t="shared" si="103"/>
        <v>Pass</v>
      </c>
      <c r="AL159" s="38" t="b">
        <f>NOT(ISNUMBER(SEARCH("Yes",Survey!$AA159)))</f>
        <v>1</v>
      </c>
      <c r="AM159" s="37" t="b">
        <f>IF(COUNTBLANK(Survey!$AB159:$AC159)=0,TRUE, FALSE)</f>
        <v>0</v>
      </c>
      <c r="AN159" s="16" t="str">
        <f t="shared" si="104"/>
        <v>Pass</v>
      </c>
      <c r="AO159" s="38" t="b">
        <f>NOT(ISNUMBER(SEARCH("Yes",Survey!$AD159)))</f>
        <v>1</v>
      </c>
      <c r="AP159" s="37" t="b">
        <f>NOT(ISBLANK(Survey!$AF159))</f>
        <v>0</v>
      </c>
      <c r="AQ159" s="16" t="str">
        <f t="shared" si="105"/>
        <v>Pass</v>
      </c>
      <c r="AR159" s="38" t="b">
        <f>NOT(OR(ISNUMBER(SEARCH("Other",Survey!$AF159)),ISNUMBER(SEARCH("Multiple",Survey!$AF159))))</f>
        <v>1</v>
      </c>
      <c r="AS159" s="37" t="b">
        <f>NOT(ISBLANK(Survey!$AG159))</f>
        <v>0</v>
      </c>
      <c r="AT159" s="16" t="str">
        <f t="shared" si="106"/>
        <v>Fail</v>
      </c>
      <c r="AU159" s="143">
        <f>IF(ABS(Survey!$AV159)&gt;0, 1,0)</f>
        <v>0</v>
      </c>
      <c r="AV159" s="143">
        <f>IF(COUNTBLANK(Survey!$AJ159)=0,1,0)</f>
        <v>0</v>
      </c>
      <c r="AW159" s="16" t="str">
        <f t="shared" si="107"/>
        <v>Pass</v>
      </c>
      <c r="AX159" s="143">
        <f>IF(ISBLANK(Survey!$AJ159),0,1)</f>
        <v>0</v>
      </c>
      <c r="AY159" s="165">
        <f>COUNTBLANK(Survey!$AK159)</f>
        <v>1</v>
      </c>
      <c r="AZ159" s="16" t="str">
        <f t="shared" si="108"/>
        <v>Pass</v>
      </c>
      <c r="BA159" s="143">
        <f>IF(OR(Survey!$AK159="Closed",ISBLANK(Survey!$AK159)),0,1)</f>
        <v>0</v>
      </c>
      <c r="BB159" s="165">
        <f>IF(ISBLANK(Survey!$AL159),1,0)</f>
        <v>1</v>
      </c>
      <c r="BC159" s="147" t="str" cm="1">
        <f t="array" ref="BC159">IF(OR(IF(OR($BE159+$BF159 = 2, $BG159=1), FALSE, TRUE), AND($BD159:$BD159 = 0)),"Pass","Fail")</f>
        <v>Pass</v>
      </c>
      <c r="BD159" s="143">
        <f>COUNTBLANK(Survey!$AM159:$AO159)</f>
        <v>3</v>
      </c>
      <c r="BE159" s="143">
        <f>IF(Survey!$I159="Yes",1,0)</f>
        <v>0</v>
      </c>
      <c r="BF159" s="143">
        <f>IF(OR(Survey!$M159="Mutual fund",Survey!$M159="Alternative mutual fund",Survey!$M159="Money market"),1,0)</f>
        <v>0</v>
      </c>
      <c r="BG159" s="148">
        <f>IF(OR(Survey!$M159="ETF",Survey!$M159="ETF, alternative mutual fund"),1,0)</f>
        <v>0</v>
      </c>
      <c r="BH159" s="16" t="str">
        <f t="shared" si="109"/>
        <v>Pass</v>
      </c>
      <c r="BI159" s="38" t="b">
        <f>OR(ISNUMBER(SEARCH("Yes",Survey!$AO159)),ISBLANK(Survey!$AO159))</f>
        <v>1</v>
      </c>
      <c r="BJ159" s="67" t="b">
        <f>NOT(ISBLANK(Survey!$AP159))</f>
        <v>0</v>
      </c>
      <c r="BK159" s="16" t="str">
        <f t="shared" si="110"/>
        <v>Pass</v>
      </c>
      <c r="BL159" s="143">
        <f>IF(Survey!$AW159=0, 0,1)</f>
        <v>0</v>
      </c>
      <c r="BM159" s="67">
        <f>Survey!$AQ159</f>
        <v>0</v>
      </c>
      <c r="BN159" s="67">
        <f>IFERROR((Survey!$AX159-ABS(Survey!$AY159)-ABS(Survey!$BD159))/Survey!$AW159,0)</f>
        <v>0</v>
      </c>
      <c r="BO159" s="67">
        <f>IF(AND($BM159&gt;$BN159-0.2,$BM159&lt;$BN159+0.2,ISBLANK(Survey!$AQ159)=FALSE),0,1)</f>
        <v>1</v>
      </c>
      <c r="BP159" s="165">
        <f>IF(ISBLANK(Survey!$AR159),1,0)</f>
        <v>1</v>
      </c>
      <c r="BQ159" s="16" t="str">
        <f t="shared" si="111"/>
        <v>Pass</v>
      </c>
      <c r="BR159" s="143">
        <f>IF(Survey!$AW159=0, 0,1)</f>
        <v>0</v>
      </c>
      <c r="BS159" s="67">
        <f>IF(AND(Survey!$AS159&gt;=0,Survey!$AS159&lt;=0.2,Survey!$AS159&lt;&gt;""),0,1)</f>
        <v>1</v>
      </c>
      <c r="BT159" s="143">
        <f>IF(ISBLANK(Survey!$AT159),1,0)</f>
        <v>1</v>
      </c>
      <c r="BU159" s="16" t="str">
        <f t="shared" si="112"/>
        <v>Fail</v>
      </c>
      <c r="BV159" s="165">
        <f>Survey!$AU159</f>
        <v>0</v>
      </c>
      <c r="BW159" s="16" t="str">
        <f t="shared" si="113"/>
        <v>Pass</v>
      </c>
      <c r="BX159" s="36">
        <f>Survey!$AV159</f>
        <v>0</v>
      </c>
      <c r="BY159" s="176">
        <f>Survey!$AW159+Survey!$AX159-ABS(Survey!$AY159)+ABS(Survey!$AZ159)-ABS(Survey!$BA159)+ABS(Survey!$BB159)-ABS(Survey!$BC159)-ABS(Survey!$BD159)+Survey!$BE159</f>
        <v>0</v>
      </c>
      <c r="BZ159" s="35">
        <f t="shared" si="114"/>
        <v>0</v>
      </c>
      <c r="CA159" s="17">
        <f t="shared" si="115"/>
        <v>0</v>
      </c>
      <c r="CB159" s="16" t="str">
        <f t="shared" si="116"/>
        <v>Pass</v>
      </c>
      <c r="CC159" s="38" t="b">
        <f>IF(ABS(Survey!$BE159)=0,TRUE,FALSE)</f>
        <v>1</v>
      </c>
      <c r="CD159" s="37" t="b">
        <f>NOT(ISBLANK(Survey!$BF159))</f>
        <v>0</v>
      </c>
      <c r="CE159" t="str">
        <f t="shared" si="117"/>
        <v>Fail</v>
      </c>
      <c r="CF159" s="29">
        <f>Survey!$AV159</f>
        <v>0</v>
      </c>
      <c r="CG159" s="29" cm="1">
        <f t="array" ref="CG159">SUM(SUMIF(Survey!BH159:BO159,{"&gt;0","&lt;0"})*{1,-1})-SUM(SUMIF(Survey!BQ159:BX159,{"&gt;0","&lt;0"})*{1,-1})</f>
        <v>0</v>
      </c>
      <c r="CH159" s="35" t="str">
        <f t="shared" si="118"/>
        <v>No holdings</v>
      </c>
      <c r="CI159">
        <f t="shared" si="119"/>
        <v>0</v>
      </c>
      <c r="CJ159" s="16" t="str">
        <f t="shared" si="120"/>
        <v>Fail</v>
      </c>
      <c r="CK159" s="36">
        <f>Survey!$AV159</f>
        <v>0</v>
      </c>
      <c r="CL159" s="36" cm="1">
        <f t="array" ref="CL159">SUM(SUMIF(Survey!BZ159:CS159,{"&gt;0","&lt;0"})*{1,-1})-SUM(SUMIF(Survey!CU159:DN159,{"&gt;0","&lt;0"})*{1,-1})</f>
        <v>0</v>
      </c>
      <c r="CM159" s="35" t="str">
        <f t="shared" si="121"/>
        <v>No holdings</v>
      </c>
      <c r="CN159" s="17">
        <f t="shared" si="122"/>
        <v>0</v>
      </c>
      <c r="CO159" s="16" t="str">
        <f t="shared" si="123"/>
        <v>Pass</v>
      </c>
      <c r="CP159" s="38" t="b">
        <f>IF(ABS(Survey!$CS159)=0,TRUE,FALSE)</f>
        <v>1</v>
      </c>
      <c r="CQ159" s="37" t="b">
        <f>NOT(ISBLANK(Survey!$CT159))</f>
        <v>0</v>
      </c>
      <c r="CR159" s="16" t="str">
        <f t="shared" si="124"/>
        <v>Pass</v>
      </c>
      <c r="CS159" s="38" t="b">
        <f>IF(ABS(Survey!$DN159)=0,TRUE,FALSE)</f>
        <v>1</v>
      </c>
      <c r="CT159" s="37" t="b">
        <f>NOT(ISBLANK(Survey!$DO159))</f>
        <v>0</v>
      </c>
      <c r="CU159" t="str">
        <f t="shared" si="125"/>
        <v>Pass</v>
      </c>
      <c r="CV159" s="29" cm="1">
        <f t="array" ref="CV159">SUM(SUMIF(Survey!CO159,{"&gt;0","&lt;0"})*{1,-1})+SUM(SUMIF(Survey!DJ159,{"&gt;0","&lt;0"})*{1,-1})</f>
        <v>0</v>
      </c>
      <c r="CW159" s="29">
        <f>SUM(SUMIF(Survey!DQ159:DW159,{"&gt;0","&lt;0"})*{1,-1})+SUM(SUMIF(Survey!DY159:EE159,{"&gt;0","&lt;0"})*{1,-1})</f>
        <v>0</v>
      </c>
      <c r="CX159">
        <f t="shared" si="126"/>
        <v>0</v>
      </c>
      <c r="CY159">
        <f t="shared" si="127"/>
        <v>0</v>
      </c>
      <c r="CZ159" s="16" t="str">
        <f t="shared" si="128"/>
        <v>Pass</v>
      </c>
      <c r="DA159" s="38" t="b">
        <f>IF(ABS(Survey!$DW159)=0,TRUE,FALSE)</f>
        <v>1</v>
      </c>
      <c r="DB159" s="37" t="b">
        <f>NOT(ISBLANK(Survey!DX159))</f>
        <v>0</v>
      </c>
      <c r="DC159" s="16" t="str">
        <f t="shared" si="129"/>
        <v>Pass</v>
      </c>
      <c r="DD159" s="38" t="b">
        <f>IF(ABS(Survey!$EE159)=0,TRUE,FALSE)</f>
        <v>1</v>
      </c>
      <c r="DE159" s="37" t="b">
        <f>NOT(ISBLANK(Survey!$EF159))</f>
        <v>0</v>
      </c>
      <c r="DF159" s="16" t="str">
        <f t="shared" si="130"/>
        <v>Fail</v>
      </c>
      <c r="DG159" s="36">
        <f>SUM(SUMIF(Survey!EL159:EN159,{"&gt;0","&lt;0"})*{1,-1})</f>
        <v>0</v>
      </c>
      <c r="DH159">
        <f t="shared" si="131"/>
        <v>0</v>
      </c>
      <c r="DI159">
        <f t="shared" si="132"/>
        <v>100</v>
      </c>
      <c r="DJ159" s="35" t="b">
        <f>IF(OR(Survey!$M159="ETF",Survey!$M159="ETF, alternative mutual fund",Survey!$M159="Closed-end", Survey!$M159="Split share corp"),TRUE,FALSE)</f>
        <v>0</v>
      </c>
      <c r="DK159" s="16" t="str">
        <f t="shared" si="133"/>
        <v>Fail</v>
      </c>
      <c r="DL159" s="36">
        <f>SUM(SUMIF(Survey!EP159:EV159,{"&gt;0","&lt;0"})*{1,-1})</f>
        <v>0</v>
      </c>
      <c r="DM159">
        <f t="shared" si="134"/>
        <v>0</v>
      </c>
      <c r="DN159" s="17">
        <f t="shared" si="135"/>
        <v>100</v>
      </c>
      <c r="DO159" s="16" t="str">
        <f t="shared" si="136"/>
        <v>Fail</v>
      </c>
      <c r="DP159" s="36">
        <f>SUM(SUMIF(Survey!EX159:FD159,{"&gt;0","&lt;0"})*{1,-1})</f>
        <v>0</v>
      </c>
      <c r="DQ159">
        <f t="shared" si="137"/>
        <v>0</v>
      </c>
      <c r="DR159" s="17">
        <f t="shared" si="138"/>
        <v>100</v>
      </c>
    </row>
    <row r="160" spans="1:122">
      <c r="A160">
        <v>160</v>
      </c>
      <c r="B160" t="str">
        <f t="shared" si="0"/>
        <v>Pass</v>
      </c>
      <c r="C160" t="str">
        <f>IF(COUNTBLANK(Survey!B160:FE160)=$C$2, "Pass", "Fail")</f>
        <v>Pass</v>
      </c>
      <c r="D160" t="str">
        <f t="shared" si="93"/>
        <v>Fail</v>
      </c>
      <c r="E160" t="str">
        <f>IF(OR(ISBLANK(Survey!AJ160),COUNTIF(G160:BB160,"Fail")),"Fail","Pass")</f>
        <v>Fail</v>
      </c>
      <c r="G160" s="16" t="str">
        <f t="shared" si="94"/>
        <v>Fail</v>
      </c>
      <c r="H160" s="177">
        <f>COUNTBLANK(Survey!B160:D160)+COUNTBLANK(Survey!G160)+COUNTBLANK(Survey!I160)+COUNTBLANK(Survey!K160:M160)+COUNTBLANK(Survey!P160)+COUNTBLANK(Survey!S160:U160)+COUNTBLANK(Survey!Y160:AA160)+COUNTBLANK(Survey!AD160:AE160)+COUNTBLANK(Survey!AI160:AI160)</f>
        <v>18</v>
      </c>
      <c r="I160" s="16" t="str">
        <f t="shared" si="95"/>
        <v>Fail</v>
      </c>
      <c r="J160" t="b">
        <f>IF(Survey!E160="No",TRUE,FALSE)</f>
        <v>0</v>
      </c>
      <c r="K160" s="34">
        <f>LEN(Survey!E160)</f>
        <v>0</v>
      </c>
      <c r="L160" s="16" t="str">
        <f t="shared" si="96"/>
        <v>Fail</v>
      </c>
      <c r="M160" t="b">
        <f>IF(Survey!F160="No",TRUE,FALSE)</f>
        <v>0</v>
      </c>
      <c r="N160" s="33">
        <f>LEN(Survey!F160)</f>
        <v>0</v>
      </c>
      <c r="O160" s="16" t="str">
        <f t="shared" si="97"/>
        <v>Pass</v>
      </c>
      <c r="P160" s="34">
        <f>MOD((LEN(Survey!H160)+2),11)</f>
        <v>2</v>
      </c>
      <c r="Q160" s="33" t="str">
        <f>IF(Survey!$L160="Prospectus fund", "Yes", "No")</f>
        <v>No</v>
      </c>
      <c r="R160" s="16" t="str">
        <f t="shared" si="98"/>
        <v>Pass</v>
      </c>
      <c r="S160" s="34">
        <f>MOD((LEN(Survey!J160)+2),11)</f>
        <v>2</v>
      </c>
      <c r="T160" s="35" t="b">
        <f>IF(OR(Survey!$M160="ETF",Survey!$M160="ETF, alternative mutual fund",Survey!$M160="Closed-end", Survey!$M160="Split share corp", Survey!$I160="Yes"),TRUE,FALSE)</f>
        <v>0</v>
      </c>
      <c r="U160" s="16" t="str">
        <f>IFERROR(IF(AND(OR(X160=Y160,Y160 = "Either"),NOT(ISBLANK(Survey!K160))),"Pass","Fail"),"Pass")</f>
        <v>Fail</v>
      </c>
      <c r="V160" s="36" cm="1">
        <f t="array" ref="V160">SUM(SUMIF(Survey!BZ160:CS160,{"&gt;0","&lt;0"})*{1,-1})</f>
        <v>0</v>
      </c>
      <c r="W160" s="38" cm="1">
        <f t="array" ref="W160">SUM(SUMIF(Survey!CC160,{"&gt;0","&lt;0"})*{1,-1})+SUM(SUMIF(Survey!CM160,{"&gt;0","&lt;0"})*{1,-1})</f>
        <v>0</v>
      </c>
      <c r="X160" s="38">
        <f>Survey!K160</f>
        <v>0</v>
      </c>
      <c r="Y160" s="37" t="str">
        <f t="shared" si="99"/>
        <v>Either</v>
      </c>
      <c r="Z160" s="16" t="str">
        <f t="shared" si="100"/>
        <v>Fail</v>
      </c>
      <c r="AA160" s="67" cm="1">
        <f t="array" ref="AA160">SUM(SUMIF(Survey!BZ160:CS160,{"&gt;0","&lt;0"})*{1,-1})+SUM(SUMIF(Survey!CU160:DN160,{"&gt;0","&lt;0"})*{1,-1})</f>
        <v>0</v>
      </c>
      <c r="AB160" s="67">
        <f>IFERROR(AA160/(Survey!$AV160),0)</f>
        <v>0</v>
      </c>
      <c r="AC160" s="128" t="b">
        <f>IF(OR(Survey!$M160="Alternative strategy or hedge",Survey!$M160="Other, illiquid",Survey!$L160="Prospectus fund"),TRUE,FALSE)</f>
        <v>0</v>
      </c>
      <c r="AD160" s="128" t="b">
        <f>NOT(ISBLANK(Survey!$M160))</f>
        <v>0</v>
      </c>
      <c r="AE160" s="16" t="str">
        <f t="shared" si="101"/>
        <v>Pass</v>
      </c>
      <c r="AF160" s="38" t="b">
        <f>NOT(ISNUMBER(SEARCH("Other",Survey!$P160)))</f>
        <v>1</v>
      </c>
      <c r="AG160" s="37" t="b">
        <f>NOT(ISBLANK(Survey!$Q160))</f>
        <v>0</v>
      </c>
      <c r="AH160" s="16" t="str">
        <f t="shared" si="102"/>
        <v>Pass</v>
      </c>
      <c r="AI160" s="143">
        <f>COUNTBLANK(Survey!$W160)</f>
        <v>1</v>
      </c>
      <c r="AJ160" s="67">
        <f>IF(AND(Survey!L160&lt;&gt;"Exempt fund",OR(Survey!$M160="ETF",Survey!$M160="ETF, alternative mutual fund",Survey!$M160="Mutual fund",Survey!$M160="Alternative mutual fund",Survey!$M160="Money market")),1,0)</f>
        <v>0</v>
      </c>
      <c r="AK160" s="16" t="str">
        <f t="shared" si="103"/>
        <v>Pass</v>
      </c>
      <c r="AL160" s="38" t="b">
        <f>NOT(ISNUMBER(SEARCH("Yes",Survey!$AA160)))</f>
        <v>1</v>
      </c>
      <c r="AM160" s="37" t="b">
        <f>IF(COUNTBLANK(Survey!$AB160:$AC160)=0,TRUE, FALSE)</f>
        <v>0</v>
      </c>
      <c r="AN160" s="16" t="str">
        <f t="shared" si="104"/>
        <v>Pass</v>
      </c>
      <c r="AO160" s="38" t="b">
        <f>NOT(ISNUMBER(SEARCH("Yes",Survey!$AD160)))</f>
        <v>1</v>
      </c>
      <c r="AP160" s="37" t="b">
        <f>NOT(ISBLANK(Survey!$AF160))</f>
        <v>0</v>
      </c>
      <c r="AQ160" s="16" t="str">
        <f t="shared" si="105"/>
        <v>Pass</v>
      </c>
      <c r="AR160" s="38" t="b">
        <f>NOT(OR(ISNUMBER(SEARCH("Other",Survey!$AF160)),ISNUMBER(SEARCH("Multiple",Survey!$AF160))))</f>
        <v>1</v>
      </c>
      <c r="AS160" s="37" t="b">
        <f>NOT(ISBLANK(Survey!$AG160))</f>
        <v>0</v>
      </c>
      <c r="AT160" s="16" t="str">
        <f t="shared" si="106"/>
        <v>Fail</v>
      </c>
      <c r="AU160" s="143">
        <f>IF(ABS(Survey!$AV160)&gt;0, 1,0)</f>
        <v>0</v>
      </c>
      <c r="AV160" s="143">
        <f>IF(COUNTBLANK(Survey!$AJ160)=0,1,0)</f>
        <v>0</v>
      </c>
      <c r="AW160" s="16" t="str">
        <f t="shared" si="107"/>
        <v>Pass</v>
      </c>
      <c r="AX160" s="143">
        <f>IF(ISBLANK(Survey!$AJ160),0,1)</f>
        <v>0</v>
      </c>
      <c r="AY160" s="165">
        <f>COUNTBLANK(Survey!$AK160)</f>
        <v>1</v>
      </c>
      <c r="AZ160" s="16" t="str">
        <f t="shared" si="108"/>
        <v>Pass</v>
      </c>
      <c r="BA160" s="143">
        <f>IF(OR(Survey!$AK160="Closed",ISBLANK(Survey!$AK160)),0,1)</f>
        <v>0</v>
      </c>
      <c r="BB160" s="165">
        <f>IF(ISBLANK(Survey!$AL160),1,0)</f>
        <v>1</v>
      </c>
      <c r="BC160" s="147" t="str" cm="1">
        <f t="array" ref="BC160">IF(OR(IF(OR($BE160+$BF160 = 2, $BG160=1), FALSE, TRUE), AND($BD160:$BD160 = 0)),"Pass","Fail")</f>
        <v>Pass</v>
      </c>
      <c r="BD160" s="143">
        <f>COUNTBLANK(Survey!$AM160:$AO160)</f>
        <v>3</v>
      </c>
      <c r="BE160" s="143">
        <f>IF(Survey!$I160="Yes",1,0)</f>
        <v>0</v>
      </c>
      <c r="BF160" s="143">
        <f>IF(OR(Survey!$M160="Mutual fund",Survey!$M160="Alternative mutual fund",Survey!$M160="Money market"),1,0)</f>
        <v>0</v>
      </c>
      <c r="BG160" s="148">
        <f>IF(OR(Survey!$M160="ETF",Survey!$M160="ETF, alternative mutual fund"),1,0)</f>
        <v>0</v>
      </c>
      <c r="BH160" s="16" t="str">
        <f t="shared" si="109"/>
        <v>Pass</v>
      </c>
      <c r="BI160" s="38" t="b">
        <f>OR(ISNUMBER(SEARCH("Yes",Survey!$AO160)),ISBLANK(Survey!$AO160))</f>
        <v>1</v>
      </c>
      <c r="BJ160" s="67" t="b">
        <f>NOT(ISBLANK(Survey!$AP160))</f>
        <v>0</v>
      </c>
      <c r="BK160" s="16" t="str">
        <f t="shared" si="110"/>
        <v>Pass</v>
      </c>
      <c r="BL160" s="143">
        <f>IF(Survey!$AW160=0, 0,1)</f>
        <v>0</v>
      </c>
      <c r="BM160" s="67">
        <f>Survey!$AQ160</f>
        <v>0</v>
      </c>
      <c r="BN160" s="67">
        <f>IFERROR((Survey!$AX160-ABS(Survey!$AY160)-ABS(Survey!$BD160))/Survey!$AW160,0)</f>
        <v>0</v>
      </c>
      <c r="BO160" s="67">
        <f>IF(AND($BM160&gt;$BN160-0.2,$BM160&lt;$BN160+0.2,ISBLANK(Survey!$AQ160)=FALSE),0,1)</f>
        <v>1</v>
      </c>
      <c r="BP160" s="165">
        <f>IF(ISBLANK(Survey!$AR160),1,0)</f>
        <v>1</v>
      </c>
      <c r="BQ160" s="16" t="str">
        <f t="shared" si="111"/>
        <v>Pass</v>
      </c>
      <c r="BR160" s="143">
        <f>IF(Survey!$AW160=0, 0,1)</f>
        <v>0</v>
      </c>
      <c r="BS160" s="67">
        <f>IF(AND(Survey!$AS160&gt;=0,Survey!$AS160&lt;=0.2,Survey!$AS160&lt;&gt;""),0,1)</f>
        <v>1</v>
      </c>
      <c r="BT160" s="143">
        <f>IF(ISBLANK(Survey!$AT160),1,0)</f>
        <v>1</v>
      </c>
      <c r="BU160" s="16" t="str">
        <f t="shared" si="112"/>
        <v>Fail</v>
      </c>
      <c r="BV160" s="165">
        <f>Survey!$AU160</f>
        <v>0</v>
      </c>
      <c r="BW160" s="16" t="str">
        <f t="shared" si="113"/>
        <v>Pass</v>
      </c>
      <c r="BX160" s="36">
        <f>Survey!$AV160</f>
        <v>0</v>
      </c>
      <c r="BY160" s="176">
        <f>Survey!$AW160+Survey!$AX160-ABS(Survey!$AY160)+ABS(Survey!$AZ160)-ABS(Survey!$BA160)+ABS(Survey!$BB160)-ABS(Survey!$BC160)-ABS(Survey!$BD160)+Survey!$BE160</f>
        <v>0</v>
      </c>
      <c r="BZ160" s="35">
        <f t="shared" si="114"/>
        <v>0</v>
      </c>
      <c r="CA160" s="17">
        <f t="shared" si="115"/>
        <v>0</v>
      </c>
      <c r="CB160" s="16" t="str">
        <f t="shared" si="116"/>
        <v>Pass</v>
      </c>
      <c r="CC160" s="38" t="b">
        <f>IF(ABS(Survey!$BE160)=0,TRUE,FALSE)</f>
        <v>1</v>
      </c>
      <c r="CD160" s="37" t="b">
        <f>NOT(ISBLANK(Survey!$BF160))</f>
        <v>0</v>
      </c>
      <c r="CE160" t="str">
        <f t="shared" si="117"/>
        <v>Fail</v>
      </c>
      <c r="CF160" s="29">
        <f>Survey!$AV160</f>
        <v>0</v>
      </c>
      <c r="CG160" s="29" cm="1">
        <f t="array" ref="CG160">SUM(SUMIF(Survey!BH160:BO160,{"&gt;0","&lt;0"})*{1,-1})-SUM(SUMIF(Survey!BQ160:BX160,{"&gt;0","&lt;0"})*{1,-1})</f>
        <v>0</v>
      </c>
      <c r="CH160" s="35" t="str">
        <f t="shared" si="118"/>
        <v>No holdings</v>
      </c>
      <c r="CI160">
        <f t="shared" si="119"/>
        <v>0</v>
      </c>
      <c r="CJ160" s="16" t="str">
        <f t="shared" si="120"/>
        <v>Fail</v>
      </c>
      <c r="CK160" s="36">
        <f>Survey!$AV160</f>
        <v>0</v>
      </c>
      <c r="CL160" s="36" cm="1">
        <f t="array" ref="CL160">SUM(SUMIF(Survey!BZ160:CS160,{"&gt;0","&lt;0"})*{1,-1})-SUM(SUMIF(Survey!CU160:DN160,{"&gt;0","&lt;0"})*{1,-1})</f>
        <v>0</v>
      </c>
      <c r="CM160" s="35" t="str">
        <f t="shared" si="121"/>
        <v>No holdings</v>
      </c>
      <c r="CN160" s="17">
        <f t="shared" si="122"/>
        <v>0</v>
      </c>
      <c r="CO160" s="16" t="str">
        <f t="shared" si="123"/>
        <v>Pass</v>
      </c>
      <c r="CP160" s="38" t="b">
        <f>IF(ABS(Survey!$CS160)=0,TRUE,FALSE)</f>
        <v>1</v>
      </c>
      <c r="CQ160" s="37" t="b">
        <f>NOT(ISBLANK(Survey!$CT160))</f>
        <v>0</v>
      </c>
      <c r="CR160" s="16" t="str">
        <f t="shared" si="124"/>
        <v>Pass</v>
      </c>
      <c r="CS160" s="38" t="b">
        <f>IF(ABS(Survey!$DN160)=0,TRUE,FALSE)</f>
        <v>1</v>
      </c>
      <c r="CT160" s="37" t="b">
        <f>NOT(ISBLANK(Survey!$DO160))</f>
        <v>0</v>
      </c>
      <c r="CU160" t="str">
        <f t="shared" si="125"/>
        <v>Pass</v>
      </c>
      <c r="CV160" s="29" cm="1">
        <f t="array" ref="CV160">SUM(SUMIF(Survey!CO160,{"&gt;0","&lt;0"})*{1,-1})+SUM(SUMIF(Survey!DJ160,{"&gt;0","&lt;0"})*{1,-1})</f>
        <v>0</v>
      </c>
      <c r="CW160" s="29">
        <f>SUM(SUMIF(Survey!DQ160:DW160,{"&gt;0","&lt;0"})*{1,-1})+SUM(SUMIF(Survey!DY160:EE160,{"&gt;0","&lt;0"})*{1,-1})</f>
        <v>0</v>
      </c>
      <c r="CX160">
        <f t="shared" si="126"/>
        <v>0</v>
      </c>
      <c r="CY160">
        <f t="shared" si="127"/>
        <v>0</v>
      </c>
      <c r="CZ160" s="16" t="str">
        <f t="shared" si="128"/>
        <v>Pass</v>
      </c>
      <c r="DA160" s="38" t="b">
        <f>IF(ABS(Survey!$DW160)=0,TRUE,FALSE)</f>
        <v>1</v>
      </c>
      <c r="DB160" s="37" t="b">
        <f>NOT(ISBLANK(Survey!DX160))</f>
        <v>0</v>
      </c>
      <c r="DC160" s="16" t="str">
        <f t="shared" si="129"/>
        <v>Pass</v>
      </c>
      <c r="DD160" s="38" t="b">
        <f>IF(ABS(Survey!$EE160)=0,TRUE,FALSE)</f>
        <v>1</v>
      </c>
      <c r="DE160" s="37" t="b">
        <f>NOT(ISBLANK(Survey!$EF160))</f>
        <v>0</v>
      </c>
      <c r="DF160" s="16" t="str">
        <f t="shared" si="130"/>
        <v>Fail</v>
      </c>
      <c r="DG160" s="36">
        <f>SUM(SUMIF(Survey!EL160:EN160,{"&gt;0","&lt;0"})*{1,-1})</f>
        <v>0</v>
      </c>
      <c r="DH160">
        <f t="shared" si="131"/>
        <v>0</v>
      </c>
      <c r="DI160">
        <f t="shared" si="132"/>
        <v>100</v>
      </c>
      <c r="DJ160" s="35" t="b">
        <f>IF(OR(Survey!$M160="ETF",Survey!$M160="ETF, alternative mutual fund",Survey!$M160="Closed-end", Survey!$M160="Split share corp"),TRUE,FALSE)</f>
        <v>0</v>
      </c>
      <c r="DK160" s="16" t="str">
        <f t="shared" si="133"/>
        <v>Fail</v>
      </c>
      <c r="DL160" s="36">
        <f>SUM(SUMIF(Survey!EP160:EV160,{"&gt;0","&lt;0"})*{1,-1})</f>
        <v>0</v>
      </c>
      <c r="DM160">
        <f t="shared" si="134"/>
        <v>0</v>
      </c>
      <c r="DN160" s="17">
        <f t="shared" si="135"/>
        <v>100</v>
      </c>
      <c r="DO160" s="16" t="str">
        <f t="shared" si="136"/>
        <v>Fail</v>
      </c>
      <c r="DP160" s="36">
        <f>SUM(SUMIF(Survey!EX160:FD160,{"&gt;0","&lt;0"})*{1,-1})</f>
        <v>0</v>
      </c>
      <c r="DQ160">
        <f t="shared" si="137"/>
        <v>0</v>
      </c>
      <c r="DR160" s="17">
        <f t="shared" si="138"/>
        <v>100</v>
      </c>
    </row>
    <row r="161" spans="1:122">
      <c r="A161">
        <v>161</v>
      </c>
      <c r="B161" t="str">
        <f t="shared" si="0"/>
        <v>Pass</v>
      </c>
      <c r="C161" t="str">
        <f>IF(COUNTBLANK(Survey!B161:FE161)=$C$2, "Pass", "Fail")</f>
        <v>Pass</v>
      </c>
      <c r="D161" t="str">
        <f t="shared" si="93"/>
        <v>Fail</v>
      </c>
      <c r="E161" t="str">
        <f>IF(OR(ISBLANK(Survey!AJ161),COUNTIF(G161:BB161,"Fail")),"Fail","Pass")</f>
        <v>Fail</v>
      </c>
      <c r="G161" s="16" t="str">
        <f t="shared" si="94"/>
        <v>Fail</v>
      </c>
      <c r="H161" s="177">
        <f>COUNTBLANK(Survey!B161:D161)+COUNTBLANK(Survey!G161)+COUNTBLANK(Survey!I161)+COUNTBLANK(Survey!K161:M161)+COUNTBLANK(Survey!P161)+COUNTBLANK(Survey!S161:U161)+COUNTBLANK(Survey!Y161:AA161)+COUNTBLANK(Survey!AD161:AE161)+COUNTBLANK(Survey!AI161:AI161)</f>
        <v>18</v>
      </c>
      <c r="I161" s="16" t="str">
        <f t="shared" si="95"/>
        <v>Fail</v>
      </c>
      <c r="J161" t="b">
        <f>IF(Survey!E161="No",TRUE,FALSE)</f>
        <v>0</v>
      </c>
      <c r="K161" s="34">
        <f>LEN(Survey!E161)</f>
        <v>0</v>
      </c>
      <c r="L161" s="16" t="str">
        <f t="shared" si="96"/>
        <v>Fail</v>
      </c>
      <c r="M161" t="b">
        <f>IF(Survey!F161="No",TRUE,FALSE)</f>
        <v>0</v>
      </c>
      <c r="N161" s="33">
        <f>LEN(Survey!F161)</f>
        <v>0</v>
      </c>
      <c r="O161" s="16" t="str">
        <f t="shared" si="97"/>
        <v>Pass</v>
      </c>
      <c r="P161" s="34">
        <f>MOD((LEN(Survey!H161)+2),11)</f>
        <v>2</v>
      </c>
      <c r="Q161" s="33" t="str">
        <f>IF(Survey!$L161="Prospectus fund", "Yes", "No")</f>
        <v>No</v>
      </c>
      <c r="R161" s="16" t="str">
        <f t="shared" si="98"/>
        <v>Pass</v>
      </c>
      <c r="S161" s="34">
        <f>MOD((LEN(Survey!J161)+2),11)</f>
        <v>2</v>
      </c>
      <c r="T161" s="35" t="b">
        <f>IF(OR(Survey!$M161="ETF",Survey!$M161="ETF, alternative mutual fund",Survey!$M161="Closed-end", Survey!$M161="Split share corp", Survey!$I161="Yes"),TRUE,FALSE)</f>
        <v>0</v>
      </c>
      <c r="U161" s="16" t="str">
        <f>IFERROR(IF(AND(OR(X161=Y161,Y161 = "Either"),NOT(ISBLANK(Survey!K161))),"Pass","Fail"),"Pass")</f>
        <v>Fail</v>
      </c>
      <c r="V161" s="36" cm="1">
        <f t="array" ref="V161">SUM(SUMIF(Survey!BZ161:CS161,{"&gt;0","&lt;0"})*{1,-1})</f>
        <v>0</v>
      </c>
      <c r="W161" s="38" cm="1">
        <f t="array" ref="W161">SUM(SUMIF(Survey!CC161,{"&gt;0","&lt;0"})*{1,-1})+SUM(SUMIF(Survey!CM161,{"&gt;0","&lt;0"})*{1,-1})</f>
        <v>0</v>
      </c>
      <c r="X161" s="38">
        <f>Survey!K161</f>
        <v>0</v>
      </c>
      <c r="Y161" s="37" t="str">
        <f t="shared" si="99"/>
        <v>Either</v>
      </c>
      <c r="Z161" s="16" t="str">
        <f t="shared" si="100"/>
        <v>Fail</v>
      </c>
      <c r="AA161" s="67" cm="1">
        <f t="array" ref="AA161">SUM(SUMIF(Survey!BZ161:CS161,{"&gt;0","&lt;0"})*{1,-1})+SUM(SUMIF(Survey!CU161:DN161,{"&gt;0","&lt;0"})*{1,-1})</f>
        <v>0</v>
      </c>
      <c r="AB161" s="67">
        <f>IFERROR(AA161/(Survey!$AV161),0)</f>
        <v>0</v>
      </c>
      <c r="AC161" s="128" t="b">
        <f>IF(OR(Survey!$M161="Alternative strategy or hedge",Survey!$M161="Other, illiquid",Survey!$L161="Prospectus fund"),TRUE,FALSE)</f>
        <v>0</v>
      </c>
      <c r="AD161" s="128" t="b">
        <f>NOT(ISBLANK(Survey!$M161))</f>
        <v>0</v>
      </c>
      <c r="AE161" s="16" t="str">
        <f t="shared" si="101"/>
        <v>Pass</v>
      </c>
      <c r="AF161" s="38" t="b">
        <f>NOT(ISNUMBER(SEARCH("Other",Survey!$P161)))</f>
        <v>1</v>
      </c>
      <c r="AG161" s="37" t="b">
        <f>NOT(ISBLANK(Survey!$Q161))</f>
        <v>0</v>
      </c>
      <c r="AH161" s="16" t="str">
        <f t="shared" si="102"/>
        <v>Pass</v>
      </c>
      <c r="AI161" s="143">
        <f>COUNTBLANK(Survey!$W161)</f>
        <v>1</v>
      </c>
      <c r="AJ161" s="67">
        <f>IF(AND(Survey!L161&lt;&gt;"Exempt fund",OR(Survey!$M161="ETF",Survey!$M161="ETF, alternative mutual fund",Survey!$M161="Mutual fund",Survey!$M161="Alternative mutual fund",Survey!$M161="Money market")),1,0)</f>
        <v>0</v>
      </c>
      <c r="AK161" s="16" t="str">
        <f t="shared" si="103"/>
        <v>Pass</v>
      </c>
      <c r="AL161" s="38" t="b">
        <f>NOT(ISNUMBER(SEARCH("Yes",Survey!$AA161)))</f>
        <v>1</v>
      </c>
      <c r="AM161" s="37" t="b">
        <f>IF(COUNTBLANK(Survey!$AB161:$AC161)=0,TRUE, FALSE)</f>
        <v>0</v>
      </c>
      <c r="AN161" s="16" t="str">
        <f t="shared" si="104"/>
        <v>Pass</v>
      </c>
      <c r="AO161" s="38" t="b">
        <f>NOT(ISNUMBER(SEARCH("Yes",Survey!$AD161)))</f>
        <v>1</v>
      </c>
      <c r="AP161" s="37" t="b">
        <f>NOT(ISBLANK(Survey!$AF161))</f>
        <v>0</v>
      </c>
      <c r="AQ161" s="16" t="str">
        <f t="shared" si="105"/>
        <v>Pass</v>
      </c>
      <c r="AR161" s="38" t="b">
        <f>NOT(OR(ISNUMBER(SEARCH("Other",Survey!$AF161)),ISNUMBER(SEARCH("Multiple",Survey!$AF161))))</f>
        <v>1</v>
      </c>
      <c r="AS161" s="37" t="b">
        <f>NOT(ISBLANK(Survey!$AG161))</f>
        <v>0</v>
      </c>
      <c r="AT161" s="16" t="str">
        <f t="shared" si="106"/>
        <v>Fail</v>
      </c>
      <c r="AU161" s="143">
        <f>IF(ABS(Survey!$AV161)&gt;0, 1,0)</f>
        <v>0</v>
      </c>
      <c r="AV161" s="143">
        <f>IF(COUNTBLANK(Survey!$AJ161)=0,1,0)</f>
        <v>0</v>
      </c>
      <c r="AW161" s="16" t="str">
        <f t="shared" si="107"/>
        <v>Pass</v>
      </c>
      <c r="AX161" s="143">
        <f>IF(ISBLANK(Survey!$AJ161),0,1)</f>
        <v>0</v>
      </c>
      <c r="AY161" s="165">
        <f>COUNTBLANK(Survey!$AK161)</f>
        <v>1</v>
      </c>
      <c r="AZ161" s="16" t="str">
        <f t="shared" si="108"/>
        <v>Pass</v>
      </c>
      <c r="BA161" s="143">
        <f>IF(OR(Survey!$AK161="Closed",ISBLANK(Survey!$AK161)),0,1)</f>
        <v>0</v>
      </c>
      <c r="BB161" s="165">
        <f>IF(ISBLANK(Survey!$AL161),1,0)</f>
        <v>1</v>
      </c>
      <c r="BC161" s="147" t="str" cm="1">
        <f t="array" ref="BC161">IF(OR(IF(OR($BE161+$BF161 = 2, $BG161=1), FALSE, TRUE), AND($BD161:$BD161 = 0)),"Pass","Fail")</f>
        <v>Pass</v>
      </c>
      <c r="BD161" s="143">
        <f>COUNTBLANK(Survey!$AM161:$AO161)</f>
        <v>3</v>
      </c>
      <c r="BE161" s="143">
        <f>IF(Survey!$I161="Yes",1,0)</f>
        <v>0</v>
      </c>
      <c r="BF161" s="143">
        <f>IF(OR(Survey!$M161="Mutual fund",Survey!$M161="Alternative mutual fund",Survey!$M161="Money market"),1,0)</f>
        <v>0</v>
      </c>
      <c r="BG161" s="148">
        <f>IF(OR(Survey!$M161="ETF",Survey!$M161="ETF, alternative mutual fund"),1,0)</f>
        <v>0</v>
      </c>
      <c r="BH161" s="16" t="str">
        <f t="shared" si="109"/>
        <v>Pass</v>
      </c>
      <c r="BI161" s="38" t="b">
        <f>OR(ISNUMBER(SEARCH("Yes",Survey!$AO161)),ISBLANK(Survey!$AO161))</f>
        <v>1</v>
      </c>
      <c r="BJ161" s="67" t="b">
        <f>NOT(ISBLANK(Survey!$AP161))</f>
        <v>0</v>
      </c>
      <c r="BK161" s="16" t="str">
        <f t="shared" si="110"/>
        <v>Pass</v>
      </c>
      <c r="BL161" s="143">
        <f>IF(Survey!$AW161=0, 0,1)</f>
        <v>0</v>
      </c>
      <c r="BM161" s="67">
        <f>Survey!$AQ161</f>
        <v>0</v>
      </c>
      <c r="BN161" s="67">
        <f>IFERROR((Survey!$AX161-ABS(Survey!$AY161)-ABS(Survey!$BD161))/Survey!$AW161,0)</f>
        <v>0</v>
      </c>
      <c r="BO161" s="67">
        <f>IF(AND($BM161&gt;$BN161-0.2,$BM161&lt;$BN161+0.2,ISBLANK(Survey!$AQ161)=FALSE),0,1)</f>
        <v>1</v>
      </c>
      <c r="BP161" s="165">
        <f>IF(ISBLANK(Survey!$AR161),1,0)</f>
        <v>1</v>
      </c>
      <c r="BQ161" s="16" t="str">
        <f t="shared" si="111"/>
        <v>Pass</v>
      </c>
      <c r="BR161" s="143">
        <f>IF(Survey!$AW161=0, 0,1)</f>
        <v>0</v>
      </c>
      <c r="BS161" s="67">
        <f>IF(AND(Survey!$AS161&gt;=0,Survey!$AS161&lt;=0.2,Survey!$AS161&lt;&gt;""),0,1)</f>
        <v>1</v>
      </c>
      <c r="BT161" s="143">
        <f>IF(ISBLANK(Survey!$AT161),1,0)</f>
        <v>1</v>
      </c>
      <c r="BU161" s="16" t="str">
        <f t="shared" si="112"/>
        <v>Fail</v>
      </c>
      <c r="BV161" s="165">
        <f>Survey!$AU161</f>
        <v>0</v>
      </c>
      <c r="BW161" s="16" t="str">
        <f t="shared" si="113"/>
        <v>Pass</v>
      </c>
      <c r="BX161" s="36">
        <f>Survey!$AV161</f>
        <v>0</v>
      </c>
      <c r="BY161" s="176">
        <f>Survey!$AW161+Survey!$AX161-ABS(Survey!$AY161)+ABS(Survey!$AZ161)-ABS(Survey!$BA161)+ABS(Survey!$BB161)-ABS(Survey!$BC161)-ABS(Survey!$BD161)+Survey!$BE161</f>
        <v>0</v>
      </c>
      <c r="BZ161" s="35">
        <f t="shared" si="114"/>
        <v>0</v>
      </c>
      <c r="CA161" s="17">
        <f t="shared" si="115"/>
        <v>0</v>
      </c>
      <c r="CB161" s="16" t="str">
        <f t="shared" si="116"/>
        <v>Pass</v>
      </c>
      <c r="CC161" s="38" t="b">
        <f>IF(ABS(Survey!$BE161)=0,TRUE,FALSE)</f>
        <v>1</v>
      </c>
      <c r="CD161" s="37" t="b">
        <f>NOT(ISBLANK(Survey!$BF161))</f>
        <v>0</v>
      </c>
      <c r="CE161" t="str">
        <f t="shared" si="117"/>
        <v>Fail</v>
      </c>
      <c r="CF161" s="29">
        <f>Survey!$AV161</f>
        <v>0</v>
      </c>
      <c r="CG161" s="29" cm="1">
        <f t="array" ref="CG161">SUM(SUMIF(Survey!BH161:BO161,{"&gt;0","&lt;0"})*{1,-1})-SUM(SUMIF(Survey!BQ161:BX161,{"&gt;0","&lt;0"})*{1,-1})</f>
        <v>0</v>
      </c>
      <c r="CH161" s="35" t="str">
        <f t="shared" si="118"/>
        <v>No holdings</v>
      </c>
      <c r="CI161">
        <f t="shared" si="119"/>
        <v>0</v>
      </c>
      <c r="CJ161" s="16" t="str">
        <f t="shared" si="120"/>
        <v>Fail</v>
      </c>
      <c r="CK161" s="36">
        <f>Survey!$AV161</f>
        <v>0</v>
      </c>
      <c r="CL161" s="36" cm="1">
        <f t="array" ref="CL161">SUM(SUMIF(Survey!BZ161:CS161,{"&gt;0","&lt;0"})*{1,-1})-SUM(SUMIF(Survey!CU161:DN161,{"&gt;0","&lt;0"})*{1,-1})</f>
        <v>0</v>
      </c>
      <c r="CM161" s="35" t="str">
        <f t="shared" si="121"/>
        <v>No holdings</v>
      </c>
      <c r="CN161" s="17">
        <f t="shared" si="122"/>
        <v>0</v>
      </c>
      <c r="CO161" s="16" t="str">
        <f t="shared" si="123"/>
        <v>Pass</v>
      </c>
      <c r="CP161" s="38" t="b">
        <f>IF(ABS(Survey!$CS161)=0,TRUE,FALSE)</f>
        <v>1</v>
      </c>
      <c r="CQ161" s="37" t="b">
        <f>NOT(ISBLANK(Survey!$CT161))</f>
        <v>0</v>
      </c>
      <c r="CR161" s="16" t="str">
        <f t="shared" si="124"/>
        <v>Pass</v>
      </c>
      <c r="CS161" s="38" t="b">
        <f>IF(ABS(Survey!$DN161)=0,TRUE,FALSE)</f>
        <v>1</v>
      </c>
      <c r="CT161" s="37" t="b">
        <f>NOT(ISBLANK(Survey!$DO161))</f>
        <v>0</v>
      </c>
      <c r="CU161" t="str">
        <f t="shared" si="125"/>
        <v>Pass</v>
      </c>
      <c r="CV161" s="29" cm="1">
        <f t="array" ref="CV161">SUM(SUMIF(Survey!CO161,{"&gt;0","&lt;0"})*{1,-1})+SUM(SUMIF(Survey!DJ161,{"&gt;0","&lt;0"})*{1,-1})</f>
        <v>0</v>
      </c>
      <c r="CW161" s="29">
        <f>SUM(SUMIF(Survey!DQ161:DW161,{"&gt;0","&lt;0"})*{1,-1})+SUM(SUMIF(Survey!DY161:EE161,{"&gt;0","&lt;0"})*{1,-1})</f>
        <v>0</v>
      </c>
      <c r="CX161">
        <f t="shared" si="126"/>
        <v>0</v>
      </c>
      <c r="CY161">
        <f t="shared" si="127"/>
        <v>0</v>
      </c>
      <c r="CZ161" s="16" t="str">
        <f t="shared" si="128"/>
        <v>Pass</v>
      </c>
      <c r="DA161" s="38" t="b">
        <f>IF(ABS(Survey!$DW161)=0,TRUE,FALSE)</f>
        <v>1</v>
      </c>
      <c r="DB161" s="37" t="b">
        <f>NOT(ISBLANK(Survey!DX161))</f>
        <v>0</v>
      </c>
      <c r="DC161" s="16" t="str">
        <f t="shared" si="129"/>
        <v>Pass</v>
      </c>
      <c r="DD161" s="38" t="b">
        <f>IF(ABS(Survey!$EE161)=0,TRUE,FALSE)</f>
        <v>1</v>
      </c>
      <c r="DE161" s="37" t="b">
        <f>NOT(ISBLANK(Survey!$EF161))</f>
        <v>0</v>
      </c>
      <c r="DF161" s="16" t="str">
        <f t="shared" si="130"/>
        <v>Fail</v>
      </c>
      <c r="DG161" s="36">
        <f>SUM(SUMIF(Survey!EL161:EN161,{"&gt;0","&lt;0"})*{1,-1})</f>
        <v>0</v>
      </c>
      <c r="DH161">
        <f t="shared" si="131"/>
        <v>0</v>
      </c>
      <c r="DI161">
        <f t="shared" si="132"/>
        <v>100</v>
      </c>
      <c r="DJ161" s="35" t="b">
        <f>IF(OR(Survey!$M161="ETF",Survey!$M161="ETF, alternative mutual fund",Survey!$M161="Closed-end", Survey!$M161="Split share corp"),TRUE,FALSE)</f>
        <v>0</v>
      </c>
      <c r="DK161" s="16" t="str">
        <f t="shared" si="133"/>
        <v>Fail</v>
      </c>
      <c r="DL161" s="36">
        <f>SUM(SUMIF(Survey!EP161:EV161,{"&gt;0","&lt;0"})*{1,-1})</f>
        <v>0</v>
      </c>
      <c r="DM161">
        <f t="shared" si="134"/>
        <v>0</v>
      </c>
      <c r="DN161" s="17">
        <f t="shared" si="135"/>
        <v>100</v>
      </c>
      <c r="DO161" s="16" t="str">
        <f t="shared" si="136"/>
        <v>Fail</v>
      </c>
      <c r="DP161" s="36">
        <f>SUM(SUMIF(Survey!EX161:FD161,{"&gt;0","&lt;0"})*{1,-1})</f>
        <v>0</v>
      </c>
      <c r="DQ161">
        <f t="shared" si="137"/>
        <v>0</v>
      </c>
      <c r="DR161" s="17">
        <f t="shared" si="138"/>
        <v>100</v>
      </c>
    </row>
    <row r="162" spans="1:122">
      <c r="A162">
        <v>162</v>
      </c>
      <c r="B162" t="str">
        <f t="shared" si="0"/>
        <v>Pass</v>
      </c>
      <c r="C162" t="str">
        <f>IF(COUNTBLANK(Survey!B162:FE162)=$C$2, "Pass", "Fail")</f>
        <v>Pass</v>
      </c>
      <c r="D162" t="str">
        <f t="shared" si="93"/>
        <v>Fail</v>
      </c>
      <c r="E162" t="str">
        <f>IF(OR(ISBLANK(Survey!AJ162),COUNTIF(G162:BB162,"Fail")),"Fail","Pass")</f>
        <v>Fail</v>
      </c>
      <c r="G162" s="16" t="str">
        <f t="shared" si="94"/>
        <v>Fail</v>
      </c>
      <c r="H162" s="177">
        <f>COUNTBLANK(Survey!B162:D162)+COUNTBLANK(Survey!G162)+COUNTBLANK(Survey!I162)+COUNTBLANK(Survey!K162:M162)+COUNTBLANK(Survey!P162)+COUNTBLANK(Survey!S162:U162)+COUNTBLANK(Survey!Y162:AA162)+COUNTBLANK(Survey!AD162:AE162)+COUNTBLANK(Survey!AI162:AI162)</f>
        <v>18</v>
      </c>
      <c r="I162" s="16" t="str">
        <f t="shared" si="95"/>
        <v>Fail</v>
      </c>
      <c r="J162" t="b">
        <f>IF(Survey!E162="No",TRUE,FALSE)</f>
        <v>0</v>
      </c>
      <c r="K162" s="34">
        <f>LEN(Survey!E162)</f>
        <v>0</v>
      </c>
      <c r="L162" s="16" t="str">
        <f t="shared" si="96"/>
        <v>Fail</v>
      </c>
      <c r="M162" t="b">
        <f>IF(Survey!F162="No",TRUE,FALSE)</f>
        <v>0</v>
      </c>
      <c r="N162" s="33">
        <f>LEN(Survey!F162)</f>
        <v>0</v>
      </c>
      <c r="O162" s="16" t="str">
        <f t="shared" si="97"/>
        <v>Pass</v>
      </c>
      <c r="P162" s="34">
        <f>MOD((LEN(Survey!H162)+2),11)</f>
        <v>2</v>
      </c>
      <c r="Q162" s="33" t="str">
        <f>IF(Survey!$L162="Prospectus fund", "Yes", "No")</f>
        <v>No</v>
      </c>
      <c r="R162" s="16" t="str">
        <f t="shared" si="98"/>
        <v>Pass</v>
      </c>
      <c r="S162" s="34">
        <f>MOD((LEN(Survey!J162)+2),11)</f>
        <v>2</v>
      </c>
      <c r="T162" s="35" t="b">
        <f>IF(OR(Survey!$M162="ETF",Survey!$M162="ETF, alternative mutual fund",Survey!$M162="Closed-end", Survey!$M162="Split share corp", Survey!$I162="Yes"),TRUE,FALSE)</f>
        <v>0</v>
      </c>
      <c r="U162" s="16" t="str">
        <f>IFERROR(IF(AND(OR(X162=Y162,Y162 = "Either"),NOT(ISBLANK(Survey!K162))),"Pass","Fail"),"Pass")</f>
        <v>Fail</v>
      </c>
      <c r="V162" s="36" cm="1">
        <f t="array" ref="V162">SUM(SUMIF(Survey!BZ162:CS162,{"&gt;0","&lt;0"})*{1,-1})</f>
        <v>0</v>
      </c>
      <c r="W162" s="38" cm="1">
        <f t="array" ref="W162">SUM(SUMIF(Survey!CC162,{"&gt;0","&lt;0"})*{1,-1})+SUM(SUMIF(Survey!CM162,{"&gt;0","&lt;0"})*{1,-1})</f>
        <v>0</v>
      </c>
      <c r="X162" s="38">
        <f>Survey!K162</f>
        <v>0</v>
      </c>
      <c r="Y162" s="37" t="str">
        <f t="shared" si="99"/>
        <v>Either</v>
      </c>
      <c r="Z162" s="16" t="str">
        <f t="shared" si="100"/>
        <v>Fail</v>
      </c>
      <c r="AA162" s="67" cm="1">
        <f t="array" ref="AA162">SUM(SUMIF(Survey!BZ162:CS162,{"&gt;0","&lt;0"})*{1,-1})+SUM(SUMIF(Survey!CU162:DN162,{"&gt;0","&lt;0"})*{1,-1})</f>
        <v>0</v>
      </c>
      <c r="AB162" s="67">
        <f>IFERROR(AA162/(Survey!$AV162),0)</f>
        <v>0</v>
      </c>
      <c r="AC162" s="128" t="b">
        <f>IF(OR(Survey!$M162="Alternative strategy or hedge",Survey!$M162="Other, illiquid",Survey!$L162="Prospectus fund"),TRUE,FALSE)</f>
        <v>0</v>
      </c>
      <c r="AD162" s="128" t="b">
        <f>NOT(ISBLANK(Survey!$M162))</f>
        <v>0</v>
      </c>
      <c r="AE162" s="16" t="str">
        <f t="shared" si="101"/>
        <v>Pass</v>
      </c>
      <c r="AF162" s="38" t="b">
        <f>NOT(ISNUMBER(SEARCH("Other",Survey!$P162)))</f>
        <v>1</v>
      </c>
      <c r="AG162" s="37" t="b">
        <f>NOT(ISBLANK(Survey!$Q162))</f>
        <v>0</v>
      </c>
      <c r="AH162" s="16" t="str">
        <f t="shared" si="102"/>
        <v>Pass</v>
      </c>
      <c r="AI162" s="143">
        <f>COUNTBLANK(Survey!$W162)</f>
        <v>1</v>
      </c>
      <c r="AJ162" s="67">
        <f>IF(AND(Survey!L162&lt;&gt;"Exempt fund",OR(Survey!$M162="ETF",Survey!$M162="ETF, alternative mutual fund",Survey!$M162="Mutual fund",Survey!$M162="Alternative mutual fund",Survey!$M162="Money market")),1,0)</f>
        <v>0</v>
      </c>
      <c r="AK162" s="16" t="str">
        <f t="shared" si="103"/>
        <v>Pass</v>
      </c>
      <c r="AL162" s="38" t="b">
        <f>NOT(ISNUMBER(SEARCH("Yes",Survey!$AA162)))</f>
        <v>1</v>
      </c>
      <c r="AM162" s="37" t="b">
        <f>IF(COUNTBLANK(Survey!$AB162:$AC162)=0,TRUE, FALSE)</f>
        <v>0</v>
      </c>
      <c r="AN162" s="16" t="str">
        <f t="shared" si="104"/>
        <v>Pass</v>
      </c>
      <c r="AO162" s="38" t="b">
        <f>NOT(ISNUMBER(SEARCH("Yes",Survey!$AD162)))</f>
        <v>1</v>
      </c>
      <c r="AP162" s="37" t="b">
        <f>NOT(ISBLANK(Survey!$AF162))</f>
        <v>0</v>
      </c>
      <c r="AQ162" s="16" t="str">
        <f t="shared" si="105"/>
        <v>Pass</v>
      </c>
      <c r="AR162" s="38" t="b">
        <f>NOT(OR(ISNUMBER(SEARCH("Other",Survey!$AF162)),ISNUMBER(SEARCH("Multiple",Survey!$AF162))))</f>
        <v>1</v>
      </c>
      <c r="AS162" s="37" t="b">
        <f>NOT(ISBLANK(Survey!$AG162))</f>
        <v>0</v>
      </c>
      <c r="AT162" s="16" t="str">
        <f t="shared" si="106"/>
        <v>Fail</v>
      </c>
      <c r="AU162" s="143">
        <f>IF(ABS(Survey!$AV162)&gt;0, 1,0)</f>
        <v>0</v>
      </c>
      <c r="AV162" s="143">
        <f>IF(COUNTBLANK(Survey!$AJ162)=0,1,0)</f>
        <v>0</v>
      </c>
      <c r="AW162" s="16" t="str">
        <f t="shared" si="107"/>
        <v>Pass</v>
      </c>
      <c r="AX162" s="143">
        <f>IF(ISBLANK(Survey!$AJ162),0,1)</f>
        <v>0</v>
      </c>
      <c r="AY162" s="165">
        <f>COUNTBLANK(Survey!$AK162)</f>
        <v>1</v>
      </c>
      <c r="AZ162" s="16" t="str">
        <f t="shared" si="108"/>
        <v>Pass</v>
      </c>
      <c r="BA162" s="143">
        <f>IF(OR(Survey!$AK162="Closed",ISBLANK(Survey!$AK162)),0,1)</f>
        <v>0</v>
      </c>
      <c r="BB162" s="165">
        <f>IF(ISBLANK(Survey!$AL162),1,0)</f>
        <v>1</v>
      </c>
      <c r="BC162" s="147" t="str" cm="1">
        <f t="array" ref="BC162">IF(OR(IF(OR($BE162+$BF162 = 2, $BG162=1), FALSE, TRUE), AND($BD162:$BD162 = 0)),"Pass","Fail")</f>
        <v>Pass</v>
      </c>
      <c r="BD162" s="143">
        <f>COUNTBLANK(Survey!$AM162:$AO162)</f>
        <v>3</v>
      </c>
      <c r="BE162" s="143">
        <f>IF(Survey!$I162="Yes",1,0)</f>
        <v>0</v>
      </c>
      <c r="BF162" s="143">
        <f>IF(OR(Survey!$M162="Mutual fund",Survey!$M162="Alternative mutual fund",Survey!$M162="Money market"),1,0)</f>
        <v>0</v>
      </c>
      <c r="BG162" s="148">
        <f>IF(OR(Survey!$M162="ETF",Survey!$M162="ETF, alternative mutual fund"),1,0)</f>
        <v>0</v>
      </c>
      <c r="BH162" s="16" t="str">
        <f t="shared" si="109"/>
        <v>Pass</v>
      </c>
      <c r="BI162" s="38" t="b">
        <f>OR(ISNUMBER(SEARCH("Yes",Survey!$AO162)),ISBLANK(Survey!$AO162))</f>
        <v>1</v>
      </c>
      <c r="BJ162" s="67" t="b">
        <f>NOT(ISBLANK(Survey!$AP162))</f>
        <v>0</v>
      </c>
      <c r="BK162" s="16" t="str">
        <f t="shared" si="110"/>
        <v>Pass</v>
      </c>
      <c r="BL162" s="143">
        <f>IF(Survey!$AW162=0, 0,1)</f>
        <v>0</v>
      </c>
      <c r="BM162" s="67">
        <f>Survey!$AQ162</f>
        <v>0</v>
      </c>
      <c r="BN162" s="67">
        <f>IFERROR((Survey!$AX162-ABS(Survey!$AY162)-ABS(Survey!$BD162))/Survey!$AW162,0)</f>
        <v>0</v>
      </c>
      <c r="BO162" s="67">
        <f>IF(AND($BM162&gt;$BN162-0.2,$BM162&lt;$BN162+0.2,ISBLANK(Survey!$AQ162)=FALSE),0,1)</f>
        <v>1</v>
      </c>
      <c r="BP162" s="165">
        <f>IF(ISBLANK(Survey!$AR162),1,0)</f>
        <v>1</v>
      </c>
      <c r="BQ162" s="16" t="str">
        <f t="shared" si="111"/>
        <v>Pass</v>
      </c>
      <c r="BR162" s="143">
        <f>IF(Survey!$AW162=0, 0,1)</f>
        <v>0</v>
      </c>
      <c r="BS162" s="67">
        <f>IF(AND(Survey!$AS162&gt;=0,Survey!$AS162&lt;=0.2,Survey!$AS162&lt;&gt;""),0,1)</f>
        <v>1</v>
      </c>
      <c r="BT162" s="143">
        <f>IF(ISBLANK(Survey!$AT162),1,0)</f>
        <v>1</v>
      </c>
      <c r="BU162" s="16" t="str">
        <f t="shared" si="112"/>
        <v>Fail</v>
      </c>
      <c r="BV162" s="165">
        <f>Survey!$AU162</f>
        <v>0</v>
      </c>
      <c r="BW162" s="16" t="str">
        <f t="shared" si="113"/>
        <v>Pass</v>
      </c>
      <c r="BX162" s="36">
        <f>Survey!$AV162</f>
        <v>0</v>
      </c>
      <c r="BY162" s="176">
        <f>Survey!$AW162+Survey!$AX162-ABS(Survey!$AY162)+ABS(Survey!$AZ162)-ABS(Survey!$BA162)+ABS(Survey!$BB162)-ABS(Survey!$BC162)-ABS(Survey!$BD162)+Survey!$BE162</f>
        <v>0</v>
      </c>
      <c r="BZ162" s="35">
        <f t="shared" si="114"/>
        <v>0</v>
      </c>
      <c r="CA162" s="17">
        <f t="shared" si="115"/>
        <v>0</v>
      </c>
      <c r="CB162" s="16" t="str">
        <f t="shared" si="116"/>
        <v>Pass</v>
      </c>
      <c r="CC162" s="38" t="b">
        <f>IF(ABS(Survey!$BE162)=0,TRUE,FALSE)</f>
        <v>1</v>
      </c>
      <c r="CD162" s="37" t="b">
        <f>NOT(ISBLANK(Survey!$BF162))</f>
        <v>0</v>
      </c>
      <c r="CE162" t="str">
        <f t="shared" si="117"/>
        <v>Fail</v>
      </c>
      <c r="CF162" s="29">
        <f>Survey!$AV162</f>
        <v>0</v>
      </c>
      <c r="CG162" s="29" cm="1">
        <f t="array" ref="CG162">SUM(SUMIF(Survey!BH162:BO162,{"&gt;0","&lt;0"})*{1,-1})-SUM(SUMIF(Survey!BQ162:BX162,{"&gt;0","&lt;0"})*{1,-1})</f>
        <v>0</v>
      </c>
      <c r="CH162" s="35" t="str">
        <f t="shared" si="118"/>
        <v>No holdings</v>
      </c>
      <c r="CI162">
        <f t="shared" si="119"/>
        <v>0</v>
      </c>
      <c r="CJ162" s="16" t="str">
        <f t="shared" si="120"/>
        <v>Fail</v>
      </c>
      <c r="CK162" s="36">
        <f>Survey!$AV162</f>
        <v>0</v>
      </c>
      <c r="CL162" s="36" cm="1">
        <f t="array" ref="CL162">SUM(SUMIF(Survey!BZ162:CS162,{"&gt;0","&lt;0"})*{1,-1})-SUM(SUMIF(Survey!CU162:DN162,{"&gt;0","&lt;0"})*{1,-1})</f>
        <v>0</v>
      </c>
      <c r="CM162" s="35" t="str">
        <f t="shared" si="121"/>
        <v>No holdings</v>
      </c>
      <c r="CN162" s="17">
        <f t="shared" si="122"/>
        <v>0</v>
      </c>
      <c r="CO162" s="16" t="str">
        <f t="shared" si="123"/>
        <v>Pass</v>
      </c>
      <c r="CP162" s="38" t="b">
        <f>IF(ABS(Survey!$CS162)=0,TRUE,FALSE)</f>
        <v>1</v>
      </c>
      <c r="CQ162" s="37" t="b">
        <f>NOT(ISBLANK(Survey!$CT162))</f>
        <v>0</v>
      </c>
      <c r="CR162" s="16" t="str">
        <f t="shared" si="124"/>
        <v>Pass</v>
      </c>
      <c r="CS162" s="38" t="b">
        <f>IF(ABS(Survey!$DN162)=0,TRUE,FALSE)</f>
        <v>1</v>
      </c>
      <c r="CT162" s="37" t="b">
        <f>NOT(ISBLANK(Survey!$DO162))</f>
        <v>0</v>
      </c>
      <c r="CU162" t="str">
        <f t="shared" si="125"/>
        <v>Pass</v>
      </c>
      <c r="CV162" s="29" cm="1">
        <f t="array" ref="CV162">SUM(SUMIF(Survey!CO162,{"&gt;0","&lt;0"})*{1,-1})+SUM(SUMIF(Survey!DJ162,{"&gt;0","&lt;0"})*{1,-1})</f>
        <v>0</v>
      </c>
      <c r="CW162" s="29">
        <f>SUM(SUMIF(Survey!DQ162:DW162,{"&gt;0","&lt;0"})*{1,-1})+SUM(SUMIF(Survey!DY162:EE162,{"&gt;0","&lt;0"})*{1,-1})</f>
        <v>0</v>
      </c>
      <c r="CX162">
        <f t="shared" si="126"/>
        <v>0</v>
      </c>
      <c r="CY162">
        <f t="shared" si="127"/>
        <v>0</v>
      </c>
      <c r="CZ162" s="16" t="str">
        <f t="shared" si="128"/>
        <v>Pass</v>
      </c>
      <c r="DA162" s="38" t="b">
        <f>IF(ABS(Survey!$DW162)=0,TRUE,FALSE)</f>
        <v>1</v>
      </c>
      <c r="DB162" s="37" t="b">
        <f>NOT(ISBLANK(Survey!DX162))</f>
        <v>0</v>
      </c>
      <c r="DC162" s="16" t="str">
        <f t="shared" si="129"/>
        <v>Pass</v>
      </c>
      <c r="DD162" s="38" t="b">
        <f>IF(ABS(Survey!$EE162)=0,TRUE,FALSE)</f>
        <v>1</v>
      </c>
      <c r="DE162" s="37" t="b">
        <f>NOT(ISBLANK(Survey!$EF162))</f>
        <v>0</v>
      </c>
      <c r="DF162" s="16" t="str">
        <f t="shared" si="130"/>
        <v>Fail</v>
      </c>
      <c r="DG162" s="36">
        <f>SUM(SUMIF(Survey!EL162:EN162,{"&gt;0","&lt;0"})*{1,-1})</f>
        <v>0</v>
      </c>
      <c r="DH162">
        <f t="shared" si="131"/>
        <v>0</v>
      </c>
      <c r="DI162">
        <f t="shared" si="132"/>
        <v>100</v>
      </c>
      <c r="DJ162" s="35" t="b">
        <f>IF(OR(Survey!$M162="ETF",Survey!$M162="ETF, alternative mutual fund",Survey!$M162="Closed-end", Survey!$M162="Split share corp"),TRUE,FALSE)</f>
        <v>0</v>
      </c>
      <c r="DK162" s="16" t="str">
        <f t="shared" si="133"/>
        <v>Fail</v>
      </c>
      <c r="DL162" s="36">
        <f>SUM(SUMIF(Survey!EP162:EV162,{"&gt;0","&lt;0"})*{1,-1})</f>
        <v>0</v>
      </c>
      <c r="DM162">
        <f t="shared" si="134"/>
        <v>0</v>
      </c>
      <c r="DN162" s="17">
        <f t="shared" si="135"/>
        <v>100</v>
      </c>
      <c r="DO162" s="16" t="str">
        <f t="shared" si="136"/>
        <v>Fail</v>
      </c>
      <c r="DP162" s="36">
        <f>SUM(SUMIF(Survey!EX162:FD162,{"&gt;0","&lt;0"})*{1,-1})</f>
        <v>0</v>
      </c>
      <c r="DQ162">
        <f t="shared" si="137"/>
        <v>0</v>
      </c>
      <c r="DR162" s="17">
        <f t="shared" si="138"/>
        <v>100</v>
      </c>
    </row>
    <row r="163" spans="1:122">
      <c r="A163">
        <v>163</v>
      </c>
      <c r="B163" t="str">
        <f t="shared" si="0"/>
        <v>Pass</v>
      </c>
      <c r="C163" t="str">
        <f>IF(COUNTBLANK(Survey!B163:FE163)=$C$2, "Pass", "Fail")</f>
        <v>Pass</v>
      </c>
      <c r="D163" t="str">
        <f t="shared" si="93"/>
        <v>Fail</v>
      </c>
      <c r="E163" t="str">
        <f>IF(OR(ISBLANK(Survey!AJ163),COUNTIF(G163:BB163,"Fail")),"Fail","Pass")</f>
        <v>Fail</v>
      </c>
      <c r="G163" s="16" t="str">
        <f t="shared" si="94"/>
        <v>Fail</v>
      </c>
      <c r="H163" s="177">
        <f>COUNTBLANK(Survey!B163:D163)+COUNTBLANK(Survey!G163)+COUNTBLANK(Survey!I163)+COUNTBLANK(Survey!K163:M163)+COUNTBLANK(Survey!P163)+COUNTBLANK(Survey!S163:U163)+COUNTBLANK(Survey!Y163:AA163)+COUNTBLANK(Survey!AD163:AE163)+COUNTBLANK(Survey!AI163:AI163)</f>
        <v>18</v>
      </c>
      <c r="I163" s="16" t="str">
        <f t="shared" si="95"/>
        <v>Fail</v>
      </c>
      <c r="J163" t="b">
        <f>IF(Survey!E163="No",TRUE,FALSE)</f>
        <v>0</v>
      </c>
      <c r="K163" s="34">
        <f>LEN(Survey!E163)</f>
        <v>0</v>
      </c>
      <c r="L163" s="16" t="str">
        <f t="shared" si="96"/>
        <v>Fail</v>
      </c>
      <c r="M163" t="b">
        <f>IF(Survey!F163="No",TRUE,FALSE)</f>
        <v>0</v>
      </c>
      <c r="N163" s="33">
        <f>LEN(Survey!F163)</f>
        <v>0</v>
      </c>
      <c r="O163" s="16" t="str">
        <f t="shared" si="97"/>
        <v>Pass</v>
      </c>
      <c r="P163" s="34">
        <f>MOD((LEN(Survey!H163)+2),11)</f>
        <v>2</v>
      </c>
      <c r="Q163" s="33" t="str">
        <f>IF(Survey!$L163="Prospectus fund", "Yes", "No")</f>
        <v>No</v>
      </c>
      <c r="R163" s="16" t="str">
        <f t="shared" si="98"/>
        <v>Pass</v>
      </c>
      <c r="S163" s="34">
        <f>MOD((LEN(Survey!J163)+2),11)</f>
        <v>2</v>
      </c>
      <c r="T163" s="35" t="b">
        <f>IF(OR(Survey!$M163="ETF",Survey!$M163="ETF, alternative mutual fund",Survey!$M163="Closed-end", Survey!$M163="Split share corp", Survey!$I163="Yes"),TRUE,FALSE)</f>
        <v>0</v>
      </c>
      <c r="U163" s="16" t="str">
        <f>IFERROR(IF(AND(OR(X163=Y163,Y163 = "Either"),NOT(ISBLANK(Survey!K163))),"Pass","Fail"),"Pass")</f>
        <v>Fail</v>
      </c>
      <c r="V163" s="36" cm="1">
        <f t="array" ref="V163">SUM(SUMIF(Survey!BZ163:CS163,{"&gt;0","&lt;0"})*{1,-1})</f>
        <v>0</v>
      </c>
      <c r="W163" s="38" cm="1">
        <f t="array" ref="W163">SUM(SUMIF(Survey!CC163,{"&gt;0","&lt;0"})*{1,-1})+SUM(SUMIF(Survey!CM163,{"&gt;0","&lt;0"})*{1,-1})</f>
        <v>0</v>
      </c>
      <c r="X163" s="38">
        <f>Survey!K163</f>
        <v>0</v>
      </c>
      <c r="Y163" s="37" t="str">
        <f t="shared" si="99"/>
        <v>Either</v>
      </c>
      <c r="Z163" s="16" t="str">
        <f t="shared" si="100"/>
        <v>Fail</v>
      </c>
      <c r="AA163" s="67" cm="1">
        <f t="array" ref="AA163">SUM(SUMIF(Survey!BZ163:CS163,{"&gt;0","&lt;0"})*{1,-1})+SUM(SUMIF(Survey!CU163:DN163,{"&gt;0","&lt;0"})*{1,-1})</f>
        <v>0</v>
      </c>
      <c r="AB163" s="67">
        <f>IFERROR(AA163/(Survey!$AV163),0)</f>
        <v>0</v>
      </c>
      <c r="AC163" s="128" t="b">
        <f>IF(OR(Survey!$M163="Alternative strategy or hedge",Survey!$M163="Other, illiquid",Survey!$L163="Prospectus fund"),TRUE,FALSE)</f>
        <v>0</v>
      </c>
      <c r="AD163" s="128" t="b">
        <f>NOT(ISBLANK(Survey!$M163))</f>
        <v>0</v>
      </c>
      <c r="AE163" s="16" t="str">
        <f t="shared" si="101"/>
        <v>Pass</v>
      </c>
      <c r="AF163" s="38" t="b">
        <f>NOT(ISNUMBER(SEARCH("Other",Survey!$P163)))</f>
        <v>1</v>
      </c>
      <c r="AG163" s="37" t="b">
        <f>NOT(ISBLANK(Survey!$Q163))</f>
        <v>0</v>
      </c>
      <c r="AH163" s="16" t="str">
        <f t="shared" si="102"/>
        <v>Pass</v>
      </c>
      <c r="AI163" s="143">
        <f>COUNTBLANK(Survey!$W163)</f>
        <v>1</v>
      </c>
      <c r="AJ163" s="67">
        <f>IF(AND(Survey!L163&lt;&gt;"Exempt fund",OR(Survey!$M163="ETF",Survey!$M163="ETF, alternative mutual fund",Survey!$M163="Mutual fund",Survey!$M163="Alternative mutual fund",Survey!$M163="Money market")),1,0)</f>
        <v>0</v>
      </c>
      <c r="AK163" s="16" t="str">
        <f t="shared" si="103"/>
        <v>Pass</v>
      </c>
      <c r="AL163" s="38" t="b">
        <f>NOT(ISNUMBER(SEARCH("Yes",Survey!$AA163)))</f>
        <v>1</v>
      </c>
      <c r="AM163" s="37" t="b">
        <f>IF(COUNTBLANK(Survey!$AB163:$AC163)=0,TRUE, FALSE)</f>
        <v>0</v>
      </c>
      <c r="AN163" s="16" t="str">
        <f t="shared" si="104"/>
        <v>Pass</v>
      </c>
      <c r="AO163" s="38" t="b">
        <f>NOT(ISNUMBER(SEARCH("Yes",Survey!$AD163)))</f>
        <v>1</v>
      </c>
      <c r="AP163" s="37" t="b">
        <f>NOT(ISBLANK(Survey!$AF163))</f>
        <v>0</v>
      </c>
      <c r="AQ163" s="16" t="str">
        <f t="shared" si="105"/>
        <v>Pass</v>
      </c>
      <c r="AR163" s="38" t="b">
        <f>NOT(OR(ISNUMBER(SEARCH("Other",Survey!$AF163)),ISNUMBER(SEARCH("Multiple",Survey!$AF163))))</f>
        <v>1</v>
      </c>
      <c r="AS163" s="37" t="b">
        <f>NOT(ISBLANK(Survey!$AG163))</f>
        <v>0</v>
      </c>
      <c r="AT163" s="16" t="str">
        <f t="shared" si="106"/>
        <v>Fail</v>
      </c>
      <c r="AU163" s="143">
        <f>IF(ABS(Survey!$AV163)&gt;0, 1,0)</f>
        <v>0</v>
      </c>
      <c r="AV163" s="143">
        <f>IF(COUNTBLANK(Survey!$AJ163)=0,1,0)</f>
        <v>0</v>
      </c>
      <c r="AW163" s="16" t="str">
        <f t="shared" si="107"/>
        <v>Pass</v>
      </c>
      <c r="AX163" s="143">
        <f>IF(ISBLANK(Survey!$AJ163),0,1)</f>
        <v>0</v>
      </c>
      <c r="AY163" s="165">
        <f>COUNTBLANK(Survey!$AK163)</f>
        <v>1</v>
      </c>
      <c r="AZ163" s="16" t="str">
        <f t="shared" si="108"/>
        <v>Pass</v>
      </c>
      <c r="BA163" s="143">
        <f>IF(OR(Survey!$AK163="Closed",ISBLANK(Survey!$AK163)),0,1)</f>
        <v>0</v>
      </c>
      <c r="BB163" s="165">
        <f>IF(ISBLANK(Survey!$AL163),1,0)</f>
        <v>1</v>
      </c>
      <c r="BC163" s="147" t="str" cm="1">
        <f t="array" ref="BC163">IF(OR(IF(OR($BE163+$BF163 = 2, $BG163=1), FALSE, TRUE), AND($BD163:$BD163 = 0)),"Pass","Fail")</f>
        <v>Pass</v>
      </c>
      <c r="BD163" s="143">
        <f>COUNTBLANK(Survey!$AM163:$AO163)</f>
        <v>3</v>
      </c>
      <c r="BE163" s="143">
        <f>IF(Survey!$I163="Yes",1,0)</f>
        <v>0</v>
      </c>
      <c r="BF163" s="143">
        <f>IF(OR(Survey!$M163="Mutual fund",Survey!$M163="Alternative mutual fund",Survey!$M163="Money market"),1,0)</f>
        <v>0</v>
      </c>
      <c r="BG163" s="148">
        <f>IF(OR(Survey!$M163="ETF",Survey!$M163="ETF, alternative mutual fund"),1,0)</f>
        <v>0</v>
      </c>
      <c r="BH163" s="16" t="str">
        <f t="shared" si="109"/>
        <v>Pass</v>
      </c>
      <c r="BI163" s="38" t="b">
        <f>OR(ISNUMBER(SEARCH("Yes",Survey!$AO163)),ISBLANK(Survey!$AO163))</f>
        <v>1</v>
      </c>
      <c r="BJ163" s="67" t="b">
        <f>NOT(ISBLANK(Survey!$AP163))</f>
        <v>0</v>
      </c>
      <c r="BK163" s="16" t="str">
        <f t="shared" si="110"/>
        <v>Pass</v>
      </c>
      <c r="BL163" s="143">
        <f>IF(Survey!$AW163=0, 0,1)</f>
        <v>0</v>
      </c>
      <c r="BM163" s="67">
        <f>Survey!$AQ163</f>
        <v>0</v>
      </c>
      <c r="BN163" s="67">
        <f>IFERROR((Survey!$AX163-ABS(Survey!$AY163)-ABS(Survey!$BD163))/Survey!$AW163,0)</f>
        <v>0</v>
      </c>
      <c r="BO163" s="67">
        <f>IF(AND($BM163&gt;$BN163-0.2,$BM163&lt;$BN163+0.2,ISBLANK(Survey!$AQ163)=FALSE),0,1)</f>
        <v>1</v>
      </c>
      <c r="BP163" s="165">
        <f>IF(ISBLANK(Survey!$AR163),1,0)</f>
        <v>1</v>
      </c>
      <c r="BQ163" s="16" t="str">
        <f t="shared" si="111"/>
        <v>Pass</v>
      </c>
      <c r="BR163" s="143">
        <f>IF(Survey!$AW163=0, 0,1)</f>
        <v>0</v>
      </c>
      <c r="BS163" s="67">
        <f>IF(AND(Survey!$AS163&gt;=0,Survey!$AS163&lt;=0.2,Survey!$AS163&lt;&gt;""),0,1)</f>
        <v>1</v>
      </c>
      <c r="BT163" s="143">
        <f>IF(ISBLANK(Survey!$AT163),1,0)</f>
        <v>1</v>
      </c>
      <c r="BU163" s="16" t="str">
        <f t="shared" si="112"/>
        <v>Fail</v>
      </c>
      <c r="BV163" s="165">
        <f>Survey!$AU163</f>
        <v>0</v>
      </c>
      <c r="BW163" s="16" t="str">
        <f t="shared" si="113"/>
        <v>Pass</v>
      </c>
      <c r="BX163" s="36">
        <f>Survey!$AV163</f>
        <v>0</v>
      </c>
      <c r="BY163" s="176">
        <f>Survey!$AW163+Survey!$AX163-ABS(Survey!$AY163)+ABS(Survey!$AZ163)-ABS(Survey!$BA163)+ABS(Survey!$BB163)-ABS(Survey!$BC163)-ABS(Survey!$BD163)+Survey!$BE163</f>
        <v>0</v>
      </c>
      <c r="BZ163" s="35">
        <f t="shared" si="114"/>
        <v>0</v>
      </c>
      <c r="CA163" s="17">
        <f t="shared" si="115"/>
        <v>0</v>
      </c>
      <c r="CB163" s="16" t="str">
        <f t="shared" si="116"/>
        <v>Pass</v>
      </c>
      <c r="CC163" s="38" t="b">
        <f>IF(ABS(Survey!$BE163)=0,TRUE,FALSE)</f>
        <v>1</v>
      </c>
      <c r="CD163" s="37" t="b">
        <f>NOT(ISBLANK(Survey!$BF163))</f>
        <v>0</v>
      </c>
      <c r="CE163" t="str">
        <f t="shared" si="117"/>
        <v>Fail</v>
      </c>
      <c r="CF163" s="29">
        <f>Survey!$AV163</f>
        <v>0</v>
      </c>
      <c r="CG163" s="29" cm="1">
        <f t="array" ref="CG163">SUM(SUMIF(Survey!BH163:BO163,{"&gt;0","&lt;0"})*{1,-1})-SUM(SUMIF(Survey!BQ163:BX163,{"&gt;0","&lt;0"})*{1,-1})</f>
        <v>0</v>
      </c>
      <c r="CH163" s="35" t="str">
        <f t="shared" si="118"/>
        <v>No holdings</v>
      </c>
      <c r="CI163">
        <f t="shared" si="119"/>
        <v>0</v>
      </c>
      <c r="CJ163" s="16" t="str">
        <f t="shared" si="120"/>
        <v>Fail</v>
      </c>
      <c r="CK163" s="36">
        <f>Survey!$AV163</f>
        <v>0</v>
      </c>
      <c r="CL163" s="36" cm="1">
        <f t="array" ref="CL163">SUM(SUMIF(Survey!BZ163:CS163,{"&gt;0","&lt;0"})*{1,-1})-SUM(SUMIF(Survey!CU163:DN163,{"&gt;0","&lt;0"})*{1,-1})</f>
        <v>0</v>
      </c>
      <c r="CM163" s="35" t="str">
        <f t="shared" si="121"/>
        <v>No holdings</v>
      </c>
      <c r="CN163" s="17">
        <f t="shared" si="122"/>
        <v>0</v>
      </c>
      <c r="CO163" s="16" t="str">
        <f t="shared" si="123"/>
        <v>Pass</v>
      </c>
      <c r="CP163" s="38" t="b">
        <f>IF(ABS(Survey!$CS163)=0,TRUE,FALSE)</f>
        <v>1</v>
      </c>
      <c r="CQ163" s="37" t="b">
        <f>NOT(ISBLANK(Survey!$CT163))</f>
        <v>0</v>
      </c>
      <c r="CR163" s="16" t="str">
        <f t="shared" si="124"/>
        <v>Pass</v>
      </c>
      <c r="CS163" s="38" t="b">
        <f>IF(ABS(Survey!$DN163)=0,TRUE,FALSE)</f>
        <v>1</v>
      </c>
      <c r="CT163" s="37" t="b">
        <f>NOT(ISBLANK(Survey!$DO163))</f>
        <v>0</v>
      </c>
      <c r="CU163" t="str">
        <f t="shared" si="125"/>
        <v>Pass</v>
      </c>
      <c r="CV163" s="29" cm="1">
        <f t="array" ref="CV163">SUM(SUMIF(Survey!CO163,{"&gt;0","&lt;0"})*{1,-1})+SUM(SUMIF(Survey!DJ163,{"&gt;0","&lt;0"})*{1,-1})</f>
        <v>0</v>
      </c>
      <c r="CW163" s="29">
        <f>SUM(SUMIF(Survey!DQ163:DW163,{"&gt;0","&lt;0"})*{1,-1})+SUM(SUMIF(Survey!DY163:EE163,{"&gt;0","&lt;0"})*{1,-1})</f>
        <v>0</v>
      </c>
      <c r="CX163">
        <f t="shared" si="126"/>
        <v>0</v>
      </c>
      <c r="CY163">
        <f t="shared" si="127"/>
        <v>0</v>
      </c>
      <c r="CZ163" s="16" t="str">
        <f t="shared" si="128"/>
        <v>Pass</v>
      </c>
      <c r="DA163" s="38" t="b">
        <f>IF(ABS(Survey!$DW163)=0,TRUE,FALSE)</f>
        <v>1</v>
      </c>
      <c r="DB163" s="37" t="b">
        <f>NOT(ISBLANK(Survey!DX163))</f>
        <v>0</v>
      </c>
      <c r="DC163" s="16" t="str">
        <f t="shared" si="129"/>
        <v>Pass</v>
      </c>
      <c r="DD163" s="38" t="b">
        <f>IF(ABS(Survey!$EE163)=0,TRUE,FALSE)</f>
        <v>1</v>
      </c>
      <c r="DE163" s="37" t="b">
        <f>NOT(ISBLANK(Survey!$EF163))</f>
        <v>0</v>
      </c>
      <c r="DF163" s="16" t="str">
        <f t="shared" si="130"/>
        <v>Fail</v>
      </c>
      <c r="DG163" s="36">
        <f>SUM(SUMIF(Survey!EL163:EN163,{"&gt;0","&lt;0"})*{1,-1})</f>
        <v>0</v>
      </c>
      <c r="DH163">
        <f t="shared" si="131"/>
        <v>0</v>
      </c>
      <c r="DI163">
        <f t="shared" si="132"/>
        <v>100</v>
      </c>
      <c r="DJ163" s="35" t="b">
        <f>IF(OR(Survey!$M163="ETF",Survey!$M163="ETF, alternative mutual fund",Survey!$M163="Closed-end", Survey!$M163="Split share corp"),TRUE,FALSE)</f>
        <v>0</v>
      </c>
      <c r="DK163" s="16" t="str">
        <f t="shared" si="133"/>
        <v>Fail</v>
      </c>
      <c r="DL163" s="36">
        <f>SUM(SUMIF(Survey!EP163:EV163,{"&gt;0","&lt;0"})*{1,-1})</f>
        <v>0</v>
      </c>
      <c r="DM163">
        <f t="shared" si="134"/>
        <v>0</v>
      </c>
      <c r="DN163" s="17">
        <f t="shared" si="135"/>
        <v>100</v>
      </c>
      <c r="DO163" s="16" t="str">
        <f t="shared" si="136"/>
        <v>Fail</v>
      </c>
      <c r="DP163" s="36">
        <f>SUM(SUMIF(Survey!EX163:FD163,{"&gt;0","&lt;0"})*{1,-1})</f>
        <v>0</v>
      </c>
      <c r="DQ163">
        <f t="shared" si="137"/>
        <v>0</v>
      </c>
      <c r="DR163" s="17">
        <f t="shared" si="138"/>
        <v>100</v>
      </c>
    </row>
    <row r="164" spans="1:122">
      <c r="A164">
        <v>164</v>
      </c>
      <c r="B164" t="str">
        <f t="shared" si="0"/>
        <v>Pass</v>
      </c>
      <c r="C164" t="str">
        <f>IF(COUNTBLANK(Survey!B164:FE164)=$C$2, "Pass", "Fail")</f>
        <v>Pass</v>
      </c>
      <c r="D164" t="str">
        <f t="shared" si="93"/>
        <v>Fail</v>
      </c>
      <c r="E164" t="str">
        <f>IF(OR(ISBLANK(Survey!AJ164),COUNTIF(G164:BB164,"Fail")),"Fail","Pass")</f>
        <v>Fail</v>
      </c>
      <c r="G164" s="16" t="str">
        <f t="shared" si="94"/>
        <v>Fail</v>
      </c>
      <c r="H164" s="177">
        <f>COUNTBLANK(Survey!B164:D164)+COUNTBLANK(Survey!G164)+COUNTBLANK(Survey!I164)+COUNTBLANK(Survey!K164:M164)+COUNTBLANK(Survey!P164)+COUNTBLANK(Survey!S164:U164)+COUNTBLANK(Survey!Y164:AA164)+COUNTBLANK(Survey!AD164:AE164)+COUNTBLANK(Survey!AI164:AI164)</f>
        <v>18</v>
      </c>
      <c r="I164" s="16" t="str">
        <f t="shared" si="95"/>
        <v>Fail</v>
      </c>
      <c r="J164" t="b">
        <f>IF(Survey!E164="No",TRUE,FALSE)</f>
        <v>0</v>
      </c>
      <c r="K164" s="34">
        <f>LEN(Survey!E164)</f>
        <v>0</v>
      </c>
      <c r="L164" s="16" t="str">
        <f t="shared" si="96"/>
        <v>Fail</v>
      </c>
      <c r="M164" t="b">
        <f>IF(Survey!F164="No",TRUE,FALSE)</f>
        <v>0</v>
      </c>
      <c r="N164" s="33">
        <f>LEN(Survey!F164)</f>
        <v>0</v>
      </c>
      <c r="O164" s="16" t="str">
        <f t="shared" si="97"/>
        <v>Pass</v>
      </c>
      <c r="P164" s="34">
        <f>MOD((LEN(Survey!H164)+2),11)</f>
        <v>2</v>
      </c>
      <c r="Q164" s="33" t="str">
        <f>IF(Survey!$L164="Prospectus fund", "Yes", "No")</f>
        <v>No</v>
      </c>
      <c r="R164" s="16" t="str">
        <f t="shared" si="98"/>
        <v>Pass</v>
      </c>
      <c r="S164" s="34">
        <f>MOD((LEN(Survey!J164)+2),11)</f>
        <v>2</v>
      </c>
      <c r="T164" s="35" t="b">
        <f>IF(OR(Survey!$M164="ETF",Survey!$M164="ETF, alternative mutual fund",Survey!$M164="Closed-end", Survey!$M164="Split share corp", Survey!$I164="Yes"),TRUE,FALSE)</f>
        <v>0</v>
      </c>
      <c r="U164" s="16" t="str">
        <f>IFERROR(IF(AND(OR(X164=Y164,Y164 = "Either"),NOT(ISBLANK(Survey!K164))),"Pass","Fail"),"Pass")</f>
        <v>Fail</v>
      </c>
      <c r="V164" s="36" cm="1">
        <f t="array" ref="V164">SUM(SUMIF(Survey!BZ164:CS164,{"&gt;0","&lt;0"})*{1,-1})</f>
        <v>0</v>
      </c>
      <c r="W164" s="38" cm="1">
        <f t="array" ref="W164">SUM(SUMIF(Survey!CC164,{"&gt;0","&lt;0"})*{1,-1})+SUM(SUMIF(Survey!CM164,{"&gt;0","&lt;0"})*{1,-1})</f>
        <v>0</v>
      </c>
      <c r="X164" s="38">
        <f>Survey!K164</f>
        <v>0</v>
      </c>
      <c r="Y164" s="37" t="str">
        <f t="shared" si="99"/>
        <v>Either</v>
      </c>
      <c r="Z164" s="16" t="str">
        <f t="shared" si="100"/>
        <v>Fail</v>
      </c>
      <c r="AA164" s="67" cm="1">
        <f t="array" ref="AA164">SUM(SUMIF(Survey!BZ164:CS164,{"&gt;0","&lt;0"})*{1,-1})+SUM(SUMIF(Survey!CU164:DN164,{"&gt;0","&lt;0"})*{1,-1})</f>
        <v>0</v>
      </c>
      <c r="AB164" s="67">
        <f>IFERROR(AA164/(Survey!$AV164),0)</f>
        <v>0</v>
      </c>
      <c r="AC164" s="128" t="b">
        <f>IF(OR(Survey!$M164="Alternative strategy or hedge",Survey!$M164="Other, illiquid",Survey!$L164="Prospectus fund"),TRUE,FALSE)</f>
        <v>0</v>
      </c>
      <c r="AD164" s="128" t="b">
        <f>NOT(ISBLANK(Survey!$M164))</f>
        <v>0</v>
      </c>
      <c r="AE164" s="16" t="str">
        <f t="shared" si="101"/>
        <v>Pass</v>
      </c>
      <c r="AF164" s="38" t="b">
        <f>NOT(ISNUMBER(SEARCH("Other",Survey!$P164)))</f>
        <v>1</v>
      </c>
      <c r="AG164" s="37" t="b">
        <f>NOT(ISBLANK(Survey!$Q164))</f>
        <v>0</v>
      </c>
      <c r="AH164" s="16" t="str">
        <f t="shared" si="102"/>
        <v>Pass</v>
      </c>
      <c r="AI164" s="143">
        <f>COUNTBLANK(Survey!$W164)</f>
        <v>1</v>
      </c>
      <c r="AJ164" s="67">
        <f>IF(AND(Survey!L164&lt;&gt;"Exempt fund",OR(Survey!$M164="ETF",Survey!$M164="ETF, alternative mutual fund",Survey!$M164="Mutual fund",Survey!$M164="Alternative mutual fund",Survey!$M164="Money market")),1,0)</f>
        <v>0</v>
      </c>
      <c r="AK164" s="16" t="str">
        <f t="shared" si="103"/>
        <v>Pass</v>
      </c>
      <c r="AL164" s="38" t="b">
        <f>NOT(ISNUMBER(SEARCH("Yes",Survey!$AA164)))</f>
        <v>1</v>
      </c>
      <c r="AM164" s="37" t="b">
        <f>IF(COUNTBLANK(Survey!$AB164:$AC164)=0,TRUE, FALSE)</f>
        <v>0</v>
      </c>
      <c r="AN164" s="16" t="str">
        <f t="shared" si="104"/>
        <v>Pass</v>
      </c>
      <c r="AO164" s="38" t="b">
        <f>NOT(ISNUMBER(SEARCH("Yes",Survey!$AD164)))</f>
        <v>1</v>
      </c>
      <c r="AP164" s="37" t="b">
        <f>NOT(ISBLANK(Survey!$AF164))</f>
        <v>0</v>
      </c>
      <c r="AQ164" s="16" t="str">
        <f t="shared" si="105"/>
        <v>Pass</v>
      </c>
      <c r="AR164" s="38" t="b">
        <f>NOT(OR(ISNUMBER(SEARCH("Other",Survey!$AF164)),ISNUMBER(SEARCH("Multiple",Survey!$AF164))))</f>
        <v>1</v>
      </c>
      <c r="AS164" s="37" t="b">
        <f>NOT(ISBLANK(Survey!$AG164))</f>
        <v>0</v>
      </c>
      <c r="AT164" s="16" t="str">
        <f t="shared" si="106"/>
        <v>Fail</v>
      </c>
      <c r="AU164" s="143">
        <f>IF(ABS(Survey!$AV164)&gt;0, 1,0)</f>
        <v>0</v>
      </c>
      <c r="AV164" s="143">
        <f>IF(COUNTBLANK(Survey!$AJ164)=0,1,0)</f>
        <v>0</v>
      </c>
      <c r="AW164" s="16" t="str">
        <f t="shared" si="107"/>
        <v>Pass</v>
      </c>
      <c r="AX164" s="143">
        <f>IF(ISBLANK(Survey!$AJ164),0,1)</f>
        <v>0</v>
      </c>
      <c r="AY164" s="165">
        <f>COUNTBLANK(Survey!$AK164)</f>
        <v>1</v>
      </c>
      <c r="AZ164" s="16" t="str">
        <f t="shared" si="108"/>
        <v>Pass</v>
      </c>
      <c r="BA164" s="143">
        <f>IF(OR(Survey!$AK164="Closed",ISBLANK(Survey!$AK164)),0,1)</f>
        <v>0</v>
      </c>
      <c r="BB164" s="165">
        <f>IF(ISBLANK(Survey!$AL164),1,0)</f>
        <v>1</v>
      </c>
      <c r="BC164" s="147" t="str" cm="1">
        <f t="array" ref="BC164">IF(OR(IF(OR($BE164+$BF164 = 2, $BG164=1), FALSE, TRUE), AND($BD164:$BD164 = 0)),"Pass","Fail")</f>
        <v>Pass</v>
      </c>
      <c r="BD164" s="143">
        <f>COUNTBLANK(Survey!$AM164:$AO164)</f>
        <v>3</v>
      </c>
      <c r="BE164" s="143">
        <f>IF(Survey!$I164="Yes",1,0)</f>
        <v>0</v>
      </c>
      <c r="BF164" s="143">
        <f>IF(OR(Survey!$M164="Mutual fund",Survey!$M164="Alternative mutual fund",Survey!$M164="Money market"),1,0)</f>
        <v>0</v>
      </c>
      <c r="BG164" s="148">
        <f>IF(OR(Survey!$M164="ETF",Survey!$M164="ETF, alternative mutual fund"),1,0)</f>
        <v>0</v>
      </c>
      <c r="BH164" s="16" t="str">
        <f t="shared" si="109"/>
        <v>Pass</v>
      </c>
      <c r="BI164" s="38" t="b">
        <f>OR(ISNUMBER(SEARCH("Yes",Survey!$AO164)),ISBLANK(Survey!$AO164))</f>
        <v>1</v>
      </c>
      <c r="BJ164" s="67" t="b">
        <f>NOT(ISBLANK(Survey!$AP164))</f>
        <v>0</v>
      </c>
      <c r="BK164" s="16" t="str">
        <f t="shared" si="110"/>
        <v>Pass</v>
      </c>
      <c r="BL164" s="143">
        <f>IF(Survey!$AW164=0, 0,1)</f>
        <v>0</v>
      </c>
      <c r="BM164" s="67">
        <f>Survey!$AQ164</f>
        <v>0</v>
      </c>
      <c r="BN164" s="67">
        <f>IFERROR((Survey!$AX164-ABS(Survey!$AY164)-ABS(Survey!$BD164))/Survey!$AW164,0)</f>
        <v>0</v>
      </c>
      <c r="BO164" s="67">
        <f>IF(AND($BM164&gt;$BN164-0.2,$BM164&lt;$BN164+0.2,ISBLANK(Survey!$AQ164)=FALSE),0,1)</f>
        <v>1</v>
      </c>
      <c r="BP164" s="165">
        <f>IF(ISBLANK(Survey!$AR164),1,0)</f>
        <v>1</v>
      </c>
      <c r="BQ164" s="16" t="str">
        <f t="shared" si="111"/>
        <v>Pass</v>
      </c>
      <c r="BR164" s="143">
        <f>IF(Survey!$AW164=0, 0,1)</f>
        <v>0</v>
      </c>
      <c r="BS164" s="67">
        <f>IF(AND(Survey!$AS164&gt;=0,Survey!$AS164&lt;=0.2,Survey!$AS164&lt;&gt;""),0,1)</f>
        <v>1</v>
      </c>
      <c r="BT164" s="143">
        <f>IF(ISBLANK(Survey!$AT164),1,0)</f>
        <v>1</v>
      </c>
      <c r="BU164" s="16" t="str">
        <f t="shared" si="112"/>
        <v>Fail</v>
      </c>
      <c r="BV164" s="165">
        <f>Survey!$AU164</f>
        <v>0</v>
      </c>
      <c r="BW164" s="16" t="str">
        <f t="shared" si="113"/>
        <v>Pass</v>
      </c>
      <c r="BX164" s="36">
        <f>Survey!$AV164</f>
        <v>0</v>
      </c>
      <c r="BY164" s="176">
        <f>Survey!$AW164+Survey!$AX164-ABS(Survey!$AY164)+ABS(Survey!$AZ164)-ABS(Survey!$BA164)+ABS(Survey!$BB164)-ABS(Survey!$BC164)-ABS(Survey!$BD164)+Survey!$BE164</f>
        <v>0</v>
      </c>
      <c r="BZ164" s="35">
        <f t="shared" si="114"/>
        <v>0</v>
      </c>
      <c r="CA164" s="17">
        <f t="shared" si="115"/>
        <v>0</v>
      </c>
      <c r="CB164" s="16" t="str">
        <f t="shared" si="116"/>
        <v>Pass</v>
      </c>
      <c r="CC164" s="38" t="b">
        <f>IF(ABS(Survey!$BE164)=0,TRUE,FALSE)</f>
        <v>1</v>
      </c>
      <c r="CD164" s="37" t="b">
        <f>NOT(ISBLANK(Survey!$BF164))</f>
        <v>0</v>
      </c>
      <c r="CE164" t="str">
        <f t="shared" si="117"/>
        <v>Fail</v>
      </c>
      <c r="CF164" s="29">
        <f>Survey!$AV164</f>
        <v>0</v>
      </c>
      <c r="CG164" s="29" cm="1">
        <f t="array" ref="CG164">SUM(SUMIF(Survey!BH164:BO164,{"&gt;0","&lt;0"})*{1,-1})-SUM(SUMIF(Survey!BQ164:BX164,{"&gt;0","&lt;0"})*{1,-1})</f>
        <v>0</v>
      </c>
      <c r="CH164" s="35" t="str">
        <f t="shared" si="118"/>
        <v>No holdings</v>
      </c>
      <c r="CI164">
        <f t="shared" si="119"/>
        <v>0</v>
      </c>
      <c r="CJ164" s="16" t="str">
        <f t="shared" si="120"/>
        <v>Fail</v>
      </c>
      <c r="CK164" s="36">
        <f>Survey!$AV164</f>
        <v>0</v>
      </c>
      <c r="CL164" s="36" cm="1">
        <f t="array" ref="CL164">SUM(SUMIF(Survey!BZ164:CS164,{"&gt;0","&lt;0"})*{1,-1})-SUM(SUMIF(Survey!CU164:DN164,{"&gt;0","&lt;0"})*{1,-1})</f>
        <v>0</v>
      </c>
      <c r="CM164" s="35" t="str">
        <f t="shared" si="121"/>
        <v>No holdings</v>
      </c>
      <c r="CN164" s="17">
        <f t="shared" si="122"/>
        <v>0</v>
      </c>
      <c r="CO164" s="16" t="str">
        <f t="shared" si="123"/>
        <v>Pass</v>
      </c>
      <c r="CP164" s="38" t="b">
        <f>IF(ABS(Survey!$CS164)=0,TRUE,FALSE)</f>
        <v>1</v>
      </c>
      <c r="CQ164" s="37" t="b">
        <f>NOT(ISBLANK(Survey!$CT164))</f>
        <v>0</v>
      </c>
      <c r="CR164" s="16" t="str">
        <f t="shared" si="124"/>
        <v>Pass</v>
      </c>
      <c r="CS164" s="38" t="b">
        <f>IF(ABS(Survey!$DN164)=0,TRUE,FALSE)</f>
        <v>1</v>
      </c>
      <c r="CT164" s="37" t="b">
        <f>NOT(ISBLANK(Survey!$DO164))</f>
        <v>0</v>
      </c>
      <c r="CU164" t="str">
        <f t="shared" si="125"/>
        <v>Pass</v>
      </c>
      <c r="CV164" s="29" cm="1">
        <f t="array" ref="CV164">SUM(SUMIF(Survey!CO164,{"&gt;0","&lt;0"})*{1,-1})+SUM(SUMIF(Survey!DJ164,{"&gt;0","&lt;0"})*{1,-1})</f>
        <v>0</v>
      </c>
      <c r="CW164" s="29">
        <f>SUM(SUMIF(Survey!DQ164:DW164,{"&gt;0","&lt;0"})*{1,-1})+SUM(SUMIF(Survey!DY164:EE164,{"&gt;0","&lt;0"})*{1,-1})</f>
        <v>0</v>
      </c>
      <c r="CX164">
        <f t="shared" si="126"/>
        <v>0</v>
      </c>
      <c r="CY164">
        <f t="shared" si="127"/>
        <v>0</v>
      </c>
      <c r="CZ164" s="16" t="str">
        <f t="shared" si="128"/>
        <v>Pass</v>
      </c>
      <c r="DA164" s="38" t="b">
        <f>IF(ABS(Survey!$DW164)=0,TRUE,FALSE)</f>
        <v>1</v>
      </c>
      <c r="DB164" s="37" t="b">
        <f>NOT(ISBLANK(Survey!DX164))</f>
        <v>0</v>
      </c>
      <c r="DC164" s="16" t="str">
        <f t="shared" si="129"/>
        <v>Pass</v>
      </c>
      <c r="DD164" s="38" t="b">
        <f>IF(ABS(Survey!$EE164)=0,TRUE,FALSE)</f>
        <v>1</v>
      </c>
      <c r="DE164" s="37" t="b">
        <f>NOT(ISBLANK(Survey!$EF164))</f>
        <v>0</v>
      </c>
      <c r="DF164" s="16" t="str">
        <f t="shared" si="130"/>
        <v>Fail</v>
      </c>
      <c r="DG164" s="36">
        <f>SUM(SUMIF(Survey!EL164:EN164,{"&gt;0","&lt;0"})*{1,-1})</f>
        <v>0</v>
      </c>
      <c r="DH164">
        <f t="shared" si="131"/>
        <v>0</v>
      </c>
      <c r="DI164">
        <f t="shared" si="132"/>
        <v>100</v>
      </c>
      <c r="DJ164" s="35" t="b">
        <f>IF(OR(Survey!$M164="ETF",Survey!$M164="ETF, alternative mutual fund",Survey!$M164="Closed-end", Survey!$M164="Split share corp"),TRUE,FALSE)</f>
        <v>0</v>
      </c>
      <c r="DK164" s="16" t="str">
        <f t="shared" si="133"/>
        <v>Fail</v>
      </c>
      <c r="DL164" s="36">
        <f>SUM(SUMIF(Survey!EP164:EV164,{"&gt;0","&lt;0"})*{1,-1})</f>
        <v>0</v>
      </c>
      <c r="DM164">
        <f t="shared" si="134"/>
        <v>0</v>
      </c>
      <c r="DN164" s="17">
        <f t="shared" si="135"/>
        <v>100</v>
      </c>
      <c r="DO164" s="16" t="str">
        <f t="shared" si="136"/>
        <v>Fail</v>
      </c>
      <c r="DP164" s="36">
        <f>SUM(SUMIF(Survey!EX164:FD164,{"&gt;0","&lt;0"})*{1,-1})</f>
        <v>0</v>
      </c>
      <c r="DQ164">
        <f t="shared" si="137"/>
        <v>0</v>
      </c>
      <c r="DR164" s="17">
        <f t="shared" si="138"/>
        <v>100</v>
      </c>
    </row>
    <row r="165" spans="1:122">
      <c r="A165">
        <v>165</v>
      </c>
      <c r="B165" t="str">
        <f t="shared" si="0"/>
        <v>Pass</v>
      </c>
      <c r="C165" t="str">
        <f>IF(COUNTBLANK(Survey!B165:FE165)=$C$2, "Pass", "Fail")</f>
        <v>Pass</v>
      </c>
      <c r="D165" t="str">
        <f t="shared" si="93"/>
        <v>Fail</v>
      </c>
      <c r="E165" t="str">
        <f>IF(OR(ISBLANK(Survey!AJ165),COUNTIF(G165:BB165,"Fail")),"Fail","Pass")</f>
        <v>Fail</v>
      </c>
      <c r="G165" s="16" t="str">
        <f t="shared" si="94"/>
        <v>Fail</v>
      </c>
      <c r="H165" s="177">
        <f>COUNTBLANK(Survey!B165:D165)+COUNTBLANK(Survey!G165)+COUNTBLANK(Survey!I165)+COUNTBLANK(Survey!K165:M165)+COUNTBLANK(Survey!P165)+COUNTBLANK(Survey!S165:U165)+COUNTBLANK(Survey!Y165:AA165)+COUNTBLANK(Survey!AD165:AE165)+COUNTBLANK(Survey!AI165:AI165)</f>
        <v>18</v>
      </c>
      <c r="I165" s="16" t="str">
        <f t="shared" si="95"/>
        <v>Fail</v>
      </c>
      <c r="J165" t="b">
        <f>IF(Survey!E165="No",TRUE,FALSE)</f>
        <v>0</v>
      </c>
      <c r="K165" s="34">
        <f>LEN(Survey!E165)</f>
        <v>0</v>
      </c>
      <c r="L165" s="16" t="str">
        <f t="shared" si="96"/>
        <v>Fail</v>
      </c>
      <c r="M165" t="b">
        <f>IF(Survey!F165="No",TRUE,FALSE)</f>
        <v>0</v>
      </c>
      <c r="N165" s="33">
        <f>LEN(Survey!F165)</f>
        <v>0</v>
      </c>
      <c r="O165" s="16" t="str">
        <f t="shared" si="97"/>
        <v>Pass</v>
      </c>
      <c r="P165" s="34">
        <f>MOD((LEN(Survey!H165)+2),11)</f>
        <v>2</v>
      </c>
      <c r="Q165" s="33" t="str">
        <f>IF(Survey!$L165="Prospectus fund", "Yes", "No")</f>
        <v>No</v>
      </c>
      <c r="R165" s="16" t="str">
        <f t="shared" si="98"/>
        <v>Pass</v>
      </c>
      <c r="S165" s="34">
        <f>MOD((LEN(Survey!J165)+2),11)</f>
        <v>2</v>
      </c>
      <c r="T165" s="35" t="b">
        <f>IF(OR(Survey!$M165="ETF",Survey!$M165="ETF, alternative mutual fund",Survey!$M165="Closed-end", Survey!$M165="Split share corp", Survey!$I165="Yes"),TRUE,FALSE)</f>
        <v>0</v>
      </c>
      <c r="U165" s="16" t="str">
        <f>IFERROR(IF(AND(OR(X165=Y165,Y165 = "Either"),NOT(ISBLANK(Survey!K165))),"Pass","Fail"),"Pass")</f>
        <v>Fail</v>
      </c>
      <c r="V165" s="36" cm="1">
        <f t="array" ref="V165">SUM(SUMIF(Survey!BZ165:CS165,{"&gt;0","&lt;0"})*{1,-1})</f>
        <v>0</v>
      </c>
      <c r="W165" s="38" cm="1">
        <f t="array" ref="W165">SUM(SUMIF(Survey!CC165,{"&gt;0","&lt;0"})*{1,-1})+SUM(SUMIF(Survey!CM165,{"&gt;0","&lt;0"})*{1,-1})</f>
        <v>0</v>
      </c>
      <c r="X165" s="38">
        <f>Survey!K165</f>
        <v>0</v>
      </c>
      <c r="Y165" s="37" t="str">
        <f t="shared" si="99"/>
        <v>Either</v>
      </c>
      <c r="Z165" s="16" t="str">
        <f t="shared" si="100"/>
        <v>Fail</v>
      </c>
      <c r="AA165" s="67" cm="1">
        <f t="array" ref="AA165">SUM(SUMIF(Survey!BZ165:CS165,{"&gt;0","&lt;0"})*{1,-1})+SUM(SUMIF(Survey!CU165:DN165,{"&gt;0","&lt;0"})*{1,-1})</f>
        <v>0</v>
      </c>
      <c r="AB165" s="67">
        <f>IFERROR(AA165/(Survey!$AV165),0)</f>
        <v>0</v>
      </c>
      <c r="AC165" s="128" t="b">
        <f>IF(OR(Survey!$M165="Alternative strategy or hedge",Survey!$M165="Other, illiquid",Survey!$L165="Prospectus fund"),TRUE,FALSE)</f>
        <v>0</v>
      </c>
      <c r="AD165" s="128" t="b">
        <f>NOT(ISBLANK(Survey!$M165))</f>
        <v>0</v>
      </c>
      <c r="AE165" s="16" t="str">
        <f t="shared" si="101"/>
        <v>Pass</v>
      </c>
      <c r="AF165" s="38" t="b">
        <f>NOT(ISNUMBER(SEARCH("Other",Survey!$P165)))</f>
        <v>1</v>
      </c>
      <c r="AG165" s="37" t="b">
        <f>NOT(ISBLANK(Survey!$Q165))</f>
        <v>0</v>
      </c>
      <c r="AH165" s="16" t="str">
        <f t="shared" si="102"/>
        <v>Pass</v>
      </c>
      <c r="AI165" s="143">
        <f>COUNTBLANK(Survey!$W165)</f>
        <v>1</v>
      </c>
      <c r="AJ165" s="67">
        <f>IF(AND(Survey!L165&lt;&gt;"Exempt fund",OR(Survey!$M165="ETF",Survey!$M165="ETF, alternative mutual fund",Survey!$M165="Mutual fund",Survey!$M165="Alternative mutual fund",Survey!$M165="Money market")),1,0)</f>
        <v>0</v>
      </c>
      <c r="AK165" s="16" t="str">
        <f t="shared" si="103"/>
        <v>Pass</v>
      </c>
      <c r="AL165" s="38" t="b">
        <f>NOT(ISNUMBER(SEARCH("Yes",Survey!$AA165)))</f>
        <v>1</v>
      </c>
      <c r="AM165" s="37" t="b">
        <f>IF(COUNTBLANK(Survey!$AB165:$AC165)=0,TRUE, FALSE)</f>
        <v>0</v>
      </c>
      <c r="AN165" s="16" t="str">
        <f t="shared" si="104"/>
        <v>Pass</v>
      </c>
      <c r="AO165" s="38" t="b">
        <f>NOT(ISNUMBER(SEARCH("Yes",Survey!$AD165)))</f>
        <v>1</v>
      </c>
      <c r="AP165" s="37" t="b">
        <f>NOT(ISBLANK(Survey!$AF165))</f>
        <v>0</v>
      </c>
      <c r="AQ165" s="16" t="str">
        <f t="shared" si="105"/>
        <v>Pass</v>
      </c>
      <c r="AR165" s="38" t="b">
        <f>NOT(OR(ISNUMBER(SEARCH("Other",Survey!$AF165)),ISNUMBER(SEARCH("Multiple",Survey!$AF165))))</f>
        <v>1</v>
      </c>
      <c r="AS165" s="37" t="b">
        <f>NOT(ISBLANK(Survey!$AG165))</f>
        <v>0</v>
      </c>
      <c r="AT165" s="16" t="str">
        <f t="shared" si="106"/>
        <v>Fail</v>
      </c>
      <c r="AU165" s="143">
        <f>IF(ABS(Survey!$AV165)&gt;0, 1,0)</f>
        <v>0</v>
      </c>
      <c r="AV165" s="143">
        <f>IF(COUNTBLANK(Survey!$AJ165)=0,1,0)</f>
        <v>0</v>
      </c>
      <c r="AW165" s="16" t="str">
        <f t="shared" si="107"/>
        <v>Pass</v>
      </c>
      <c r="AX165" s="143">
        <f>IF(ISBLANK(Survey!$AJ165),0,1)</f>
        <v>0</v>
      </c>
      <c r="AY165" s="165">
        <f>COUNTBLANK(Survey!$AK165)</f>
        <v>1</v>
      </c>
      <c r="AZ165" s="16" t="str">
        <f t="shared" si="108"/>
        <v>Pass</v>
      </c>
      <c r="BA165" s="143">
        <f>IF(OR(Survey!$AK165="Closed",ISBLANK(Survey!$AK165)),0,1)</f>
        <v>0</v>
      </c>
      <c r="BB165" s="165">
        <f>IF(ISBLANK(Survey!$AL165),1,0)</f>
        <v>1</v>
      </c>
      <c r="BC165" s="147" t="str" cm="1">
        <f t="array" ref="BC165">IF(OR(IF(OR($BE165+$BF165 = 2, $BG165=1), FALSE, TRUE), AND($BD165:$BD165 = 0)),"Pass","Fail")</f>
        <v>Pass</v>
      </c>
      <c r="BD165" s="143">
        <f>COUNTBLANK(Survey!$AM165:$AO165)</f>
        <v>3</v>
      </c>
      <c r="BE165" s="143">
        <f>IF(Survey!$I165="Yes",1,0)</f>
        <v>0</v>
      </c>
      <c r="BF165" s="143">
        <f>IF(OR(Survey!$M165="Mutual fund",Survey!$M165="Alternative mutual fund",Survey!$M165="Money market"),1,0)</f>
        <v>0</v>
      </c>
      <c r="BG165" s="148">
        <f>IF(OR(Survey!$M165="ETF",Survey!$M165="ETF, alternative mutual fund"),1,0)</f>
        <v>0</v>
      </c>
      <c r="BH165" s="16" t="str">
        <f t="shared" si="109"/>
        <v>Pass</v>
      </c>
      <c r="BI165" s="38" t="b">
        <f>OR(ISNUMBER(SEARCH("Yes",Survey!$AO165)),ISBLANK(Survey!$AO165))</f>
        <v>1</v>
      </c>
      <c r="BJ165" s="67" t="b">
        <f>NOT(ISBLANK(Survey!$AP165))</f>
        <v>0</v>
      </c>
      <c r="BK165" s="16" t="str">
        <f t="shared" si="110"/>
        <v>Pass</v>
      </c>
      <c r="BL165" s="143">
        <f>IF(Survey!$AW165=0, 0,1)</f>
        <v>0</v>
      </c>
      <c r="BM165" s="67">
        <f>Survey!$AQ165</f>
        <v>0</v>
      </c>
      <c r="BN165" s="67">
        <f>IFERROR((Survey!$AX165-ABS(Survey!$AY165)-ABS(Survey!$BD165))/Survey!$AW165,0)</f>
        <v>0</v>
      </c>
      <c r="BO165" s="67">
        <f>IF(AND($BM165&gt;$BN165-0.2,$BM165&lt;$BN165+0.2,ISBLANK(Survey!$AQ165)=FALSE),0,1)</f>
        <v>1</v>
      </c>
      <c r="BP165" s="165">
        <f>IF(ISBLANK(Survey!$AR165),1,0)</f>
        <v>1</v>
      </c>
      <c r="BQ165" s="16" t="str">
        <f t="shared" si="111"/>
        <v>Pass</v>
      </c>
      <c r="BR165" s="143">
        <f>IF(Survey!$AW165=0, 0,1)</f>
        <v>0</v>
      </c>
      <c r="BS165" s="67">
        <f>IF(AND(Survey!$AS165&gt;=0,Survey!$AS165&lt;=0.2,Survey!$AS165&lt;&gt;""),0,1)</f>
        <v>1</v>
      </c>
      <c r="BT165" s="143">
        <f>IF(ISBLANK(Survey!$AT165),1,0)</f>
        <v>1</v>
      </c>
      <c r="BU165" s="16" t="str">
        <f t="shared" si="112"/>
        <v>Fail</v>
      </c>
      <c r="BV165" s="165">
        <f>Survey!$AU165</f>
        <v>0</v>
      </c>
      <c r="BW165" s="16" t="str">
        <f t="shared" si="113"/>
        <v>Pass</v>
      </c>
      <c r="BX165" s="36">
        <f>Survey!$AV165</f>
        <v>0</v>
      </c>
      <c r="BY165" s="176">
        <f>Survey!$AW165+Survey!$AX165-ABS(Survey!$AY165)+ABS(Survey!$AZ165)-ABS(Survey!$BA165)+ABS(Survey!$BB165)-ABS(Survey!$BC165)-ABS(Survey!$BD165)+Survey!$BE165</f>
        <v>0</v>
      </c>
      <c r="BZ165" s="35">
        <f t="shared" si="114"/>
        <v>0</v>
      </c>
      <c r="CA165" s="17">
        <f t="shared" si="115"/>
        <v>0</v>
      </c>
      <c r="CB165" s="16" t="str">
        <f t="shared" si="116"/>
        <v>Pass</v>
      </c>
      <c r="CC165" s="38" t="b">
        <f>IF(ABS(Survey!$BE165)=0,TRUE,FALSE)</f>
        <v>1</v>
      </c>
      <c r="CD165" s="37" t="b">
        <f>NOT(ISBLANK(Survey!$BF165))</f>
        <v>0</v>
      </c>
      <c r="CE165" t="str">
        <f t="shared" si="117"/>
        <v>Fail</v>
      </c>
      <c r="CF165" s="29">
        <f>Survey!$AV165</f>
        <v>0</v>
      </c>
      <c r="CG165" s="29" cm="1">
        <f t="array" ref="CG165">SUM(SUMIF(Survey!BH165:BO165,{"&gt;0","&lt;0"})*{1,-1})-SUM(SUMIF(Survey!BQ165:BX165,{"&gt;0","&lt;0"})*{1,-1})</f>
        <v>0</v>
      </c>
      <c r="CH165" s="35" t="str">
        <f t="shared" si="118"/>
        <v>No holdings</v>
      </c>
      <c r="CI165">
        <f t="shared" si="119"/>
        <v>0</v>
      </c>
      <c r="CJ165" s="16" t="str">
        <f t="shared" si="120"/>
        <v>Fail</v>
      </c>
      <c r="CK165" s="36">
        <f>Survey!$AV165</f>
        <v>0</v>
      </c>
      <c r="CL165" s="36" cm="1">
        <f t="array" ref="CL165">SUM(SUMIF(Survey!BZ165:CS165,{"&gt;0","&lt;0"})*{1,-1})-SUM(SUMIF(Survey!CU165:DN165,{"&gt;0","&lt;0"})*{1,-1})</f>
        <v>0</v>
      </c>
      <c r="CM165" s="35" t="str">
        <f t="shared" si="121"/>
        <v>No holdings</v>
      </c>
      <c r="CN165" s="17">
        <f t="shared" si="122"/>
        <v>0</v>
      </c>
      <c r="CO165" s="16" t="str">
        <f t="shared" si="123"/>
        <v>Pass</v>
      </c>
      <c r="CP165" s="38" t="b">
        <f>IF(ABS(Survey!$CS165)=0,TRUE,FALSE)</f>
        <v>1</v>
      </c>
      <c r="CQ165" s="37" t="b">
        <f>NOT(ISBLANK(Survey!$CT165))</f>
        <v>0</v>
      </c>
      <c r="CR165" s="16" t="str">
        <f t="shared" si="124"/>
        <v>Pass</v>
      </c>
      <c r="CS165" s="38" t="b">
        <f>IF(ABS(Survey!$DN165)=0,TRUE,FALSE)</f>
        <v>1</v>
      </c>
      <c r="CT165" s="37" t="b">
        <f>NOT(ISBLANK(Survey!$DO165))</f>
        <v>0</v>
      </c>
      <c r="CU165" t="str">
        <f t="shared" si="125"/>
        <v>Pass</v>
      </c>
      <c r="CV165" s="29" cm="1">
        <f t="array" ref="CV165">SUM(SUMIF(Survey!CO165,{"&gt;0","&lt;0"})*{1,-1})+SUM(SUMIF(Survey!DJ165,{"&gt;0","&lt;0"})*{1,-1})</f>
        <v>0</v>
      </c>
      <c r="CW165" s="29">
        <f>SUM(SUMIF(Survey!DQ165:DW165,{"&gt;0","&lt;0"})*{1,-1})+SUM(SUMIF(Survey!DY165:EE165,{"&gt;0","&lt;0"})*{1,-1})</f>
        <v>0</v>
      </c>
      <c r="CX165">
        <f t="shared" si="126"/>
        <v>0</v>
      </c>
      <c r="CY165">
        <f t="shared" si="127"/>
        <v>0</v>
      </c>
      <c r="CZ165" s="16" t="str">
        <f t="shared" si="128"/>
        <v>Pass</v>
      </c>
      <c r="DA165" s="38" t="b">
        <f>IF(ABS(Survey!$DW165)=0,TRUE,FALSE)</f>
        <v>1</v>
      </c>
      <c r="DB165" s="37" t="b">
        <f>NOT(ISBLANK(Survey!DX165))</f>
        <v>0</v>
      </c>
      <c r="DC165" s="16" t="str">
        <f t="shared" si="129"/>
        <v>Pass</v>
      </c>
      <c r="DD165" s="38" t="b">
        <f>IF(ABS(Survey!$EE165)=0,TRUE,FALSE)</f>
        <v>1</v>
      </c>
      <c r="DE165" s="37" t="b">
        <f>NOT(ISBLANK(Survey!$EF165))</f>
        <v>0</v>
      </c>
      <c r="DF165" s="16" t="str">
        <f t="shared" si="130"/>
        <v>Fail</v>
      </c>
      <c r="DG165" s="36">
        <f>SUM(SUMIF(Survey!EL165:EN165,{"&gt;0","&lt;0"})*{1,-1})</f>
        <v>0</v>
      </c>
      <c r="DH165">
        <f t="shared" si="131"/>
        <v>0</v>
      </c>
      <c r="DI165">
        <f t="shared" si="132"/>
        <v>100</v>
      </c>
      <c r="DJ165" s="35" t="b">
        <f>IF(OR(Survey!$M165="ETF",Survey!$M165="ETF, alternative mutual fund",Survey!$M165="Closed-end", Survey!$M165="Split share corp"),TRUE,FALSE)</f>
        <v>0</v>
      </c>
      <c r="DK165" s="16" t="str">
        <f t="shared" si="133"/>
        <v>Fail</v>
      </c>
      <c r="DL165" s="36">
        <f>SUM(SUMIF(Survey!EP165:EV165,{"&gt;0","&lt;0"})*{1,-1})</f>
        <v>0</v>
      </c>
      <c r="DM165">
        <f t="shared" si="134"/>
        <v>0</v>
      </c>
      <c r="DN165" s="17">
        <f t="shared" si="135"/>
        <v>100</v>
      </c>
      <c r="DO165" s="16" t="str">
        <f t="shared" si="136"/>
        <v>Fail</v>
      </c>
      <c r="DP165" s="36">
        <f>SUM(SUMIF(Survey!EX165:FD165,{"&gt;0","&lt;0"})*{1,-1})</f>
        <v>0</v>
      </c>
      <c r="DQ165">
        <f t="shared" si="137"/>
        <v>0</v>
      </c>
      <c r="DR165" s="17">
        <f t="shared" si="138"/>
        <v>100</v>
      </c>
    </row>
    <row r="166" spans="1:122">
      <c r="A166">
        <v>166</v>
      </c>
      <c r="B166" t="str">
        <f t="shared" si="0"/>
        <v>Pass</v>
      </c>
      <c r="C166" t="str">
        <f>IF(COUNTBLANK(Survey!B166:FE166)=$C$2, "Pass", "Fail")</f>
        <v>Pass</v>
      </c>
      <c r="D166" t="str">
        <f t="shared" si="93"/>
        <v>Fail</v>
      </c>
      <c r="E166" t="str">
        <f>IF(OR(ISBLANK(Survey!AJ166),COUNTIF(G166:BB166,"Fail")),"Fail","Pass")</f>
        <v>Fail</v>
      </c>
      <c r="G166" s="16" t="str">
        <f t="shared" si="94"/>
        <v>Fail</v>
      </c>
      <c r="H166" s="177">
        <f>COUNTBLANK(Survey!B166:D166)+COUNTBLANK(Survey!G166)+COUNTBLANK(Survey!I166)+COUNTBLANK(Survey!K166:M166)+COUNTBLANK(Survey!P166)+COUNTBLANK(Survey!S166:U166)+COUNTBLANK(Survey!Y166:AA166)+COUNTBLANK(Survey!AD166:AE166)+COUNTBLANK(Survey!AI166:AI166)</f>
        <v>18</v>
      </c>
      <c r="I166" s="16" t="str">
        <f t="shared" si="95"/>
        <v>Fail</v>
      </c>
      <c r="J166" t="b">
        <f>IF(Survey!E166="No",TRUE,FALSE)</f>
        <v>0</v>
      </c>
      <c r="K166" s="34">
        <f>LEN(Survey!E166)</f>
        <v>0</v>
      </c>
      <c r="L166" s="16" t="str">
        <f t="shared" si="96"/>
        <v>Fail</v>
      </c>
      <c r="M166" t="b">
        <f>IF(Survey!F166="No",TRUE,FALSE)</f>
        <v>0</v>
      </c>
      <c r="N166" s="33">
        <f>LEN(Survey!F166)</f>
        <v>0</v>
      </c>
      <c r="O166" s="16" t="str">
        <f t="shared" si="97"/>
        <v>Pass</v>
      </c>
      <c r="P166" s="34">
        <f>MOD((LEN(Survey!H166)+2),11)</f>
        <v>2</v>
      </c>
      <c r="Q166" s="33" t="str">
        <f>IF(Survey!$L166="Prospectus fund", "Yes", "No")</f>
        <v>No</v>
      </c>
      <c r="R166" s="16" t="str">
        <f t="shared" si="98"/>
        <v>Pass</v>
      </c>
      <c r="S166" s="34">
        <f>MOD((LEN(Survey!J166)+2),11)</f>
        <v>2</v>
      </c>
      <c r="T166" s="35" t="b">
        <f>IF(OR(Survey!$M166="ETF",Survey!$M166="ETF, alternative mutual fund",Survey!$M166="Closed-end", Survey!$M166="Split share corp", Survey!$I166="Yes"),TRUE,FALSE)</f>
        <v>0</v>
      </c>
      <c r="U166" s="16" t="str">
        <f>IFERROR(IF(AND(OR(X166=Y166,Y166 = "Either"),NOT(ISBLANK(Survey!K166))),"Pass","Fail"),"Pass")</f>
        <v>Fail</v>
      </c>
      <c r="V166" s="36" cm="1">
        <f t="array" ref="V166">SUM(SUMIF(Survey!BZ166:CS166,{"&gt;0","&lt;0"})*{1,-1})</f>
        <v>0</v>
      </c>
      <c r="W166" s="38" cm="1">
        <f t="array" ref="W166">SUM(SUMIF(Survey!CC166,{"&gt;0","&lt;0"})*{1,-1})+SUM(SUMIF(Survey!CM166,{"&gt;0","&lt;0"})*{1,-1})</f>
        <v>0</v>
      </c>
      <c r="X166" s="38">
        <f>Survey!K166</f>
        <v>0</v>
      </c>
      <c r="Y166" s="37" t="str">
        <f t="shared" si="99"/>
        <v>Either</v>
      </c>
      <c r="Z166" s="16" t="str">
        <f t="shared" si="100"/>
        <v>Fail</v>
      </c>
      <c r="AA166" s="67" cm="1">
        <f t="array" ref="AA166">SUM(SUMIF(Survey!BZ166:CS166,{"&gt;0","&lt;0"})*{1,-1})+SUM(SUMIF(Survey!CU166:DN166,{"&gt;0","&lt;0"})*{1,-1})</f>
        <v>0</v>
      </c>
      <c r="AB166" s="67">
        <f>IFERROR(AA166/(Survey!$AV166),0)</f>
        <v>0</v>
      </c>
      <c r="AC166" s="128" t="b">
        <f>IF(OR(Survey!$M166="Alternative strategy or hedge",Survey!$M166="Other, illiquid",Survey!$L166="Prospectus fund"),TRUE,FALSE)</f>
        <v>0</v>
      </c>
      <c r="AD166" s="128" t="b">
        <f>NOT(ISBLANK(Survey!$M166))</f>
        <v>0</v>
      </c>
      <c r="AE166" s="16" t="str">
        <f t="shared" si="101"/>
        <v>Pass</v>
      </c>
      <c r="AF166" s="38" t="b">
        <f>NOT(ISNUMBER(SEARCH("Other",Survey!$P166)))</f>
        <v>1</v>
      </c>
      <c r="AG166" s="37" t="b">
        <f>NOT(ISBLANK(Survey!$Q166))</f>
        <v>0</v>
      </c>
      <c r="AH166" s="16" t="str">
        <f t="shared" si="102"/>
        <v>Pass</v>
      </c>
      <c r="AI166" s="143">
        <f>COUNTBLANK(Survey!$W166)</f>
        <v>1</v>
      </c>
      <c r="AJ166" s="67">
        <f>IF(AND(Survey!L166&lt;&gt;"Exempt fund",OR(Survey!$M166="ETF",Survey!$M166="ETF, alternative mutual fund",Survey!$M166="Mutual fund",Survey!$M166="Alternative mutual fund",Survey!$M166="Money market")),1,0)</f>
        <v>0</v>
      </c>
      <c r="AK166" s="16" t="str">
        <f t="shared" si="103"/>
        <v>Pass</v>
      </c>
      <c r="AL166" s="38" t="b">
        <f>NOT(ISNUMBER(SEARCH("Yes",Survey!$AA166)))</f>
        <v>1</v>
      </c>
      <c r="AM166" s="37" t="b">
        <f>IF(COUNTBLANK(Survey!$AB166:$AC166)=0,TRUE, FALSE)</f>
        <v>0</v>
      </c>
      <c r="AN166" s="16" t="str">
        <f t="shared" si="104"/>
        <v>Pass</v>
      </c>
      <c r="AO166" s="38" t="b">
        <f>NOT(ISNUMBER(SEARCH("Yes",Survey!$AD166)))</f>
        <v>1</v>
      </c>
      <c r="AP166" s="37" t="b">
        <f>NOT(ISBLANK(Survey!$AF166))</f>
        <v>0</v>
      </c>
      <c r="AQ166" s="16" t="str">
        <f t="shared" si="105"/>
        <v>Pass</v>
      </c>
      <c r="AR166" s="38" t="b">
        <f>NOT(OR(ISNUMBER(SEARCH("Other",Survey!$AF166)),ISNUMBER(SEARCH("Multiple",Survey!$AF166))))</f>
        <v>1</v>
      </c>
      <c r="AS166" s="37" t="b">
        <f>NOT(ISBLANK(Survey!$AG166))</f>
        <v>0</v>
      </c>
      <c r="AT166" s="16" t="str">
        <f t="shared" si="106"/>
        <v>Fail</v>
      </c>
      <c r="AU166" s="143">
        <f>IF(ABS(Survey!$AV166)&gt;0, 1,0)</f>
        <v>0</v>
      </c>
      <c r="AV166" s="143">
        <f>IF(COUNTBLANK(Survey!$AJ166)=0,1,0)</f>
        <v>0</v>
      </c>
      <c r="AW166" s="16" t="str">
        <f t="shared" si="107"/>
        <v>Pass</v>
      </c>
      <c r="AX166" s="143">
        <f>IF(ISBLANK(Survey!$AJ166),0,1)</f>
        <v>0</v>
      </c>
      <c r="AY166" s="165">
        <f>COUNTBLANK(Survey!$AK166)</f>
        <v>1</v>
      </c>
      <c r="AZ166" s="16" t="str">
        <f t="shared" si="108"/>
        <v>Pass</v>
      </c>
      <c r="BA166" s="143">
        <f>IF(OR(Survey!$AK166="Closed",ISBLANK(Survey!$AK166)),0,1)</f>
        <v>0</v>
      </c>
      <c r="BB166" s="165">
        <f>IF(ISBLANK(Survey!$AL166),1,0)</f>
        <v>1</v>
      </c>
      <c r="BC166" s="147" t="str" cm="1">
        <f t="array" ref="BC166">IF(OR(IF(OR($BE166+$BF166 = 2, $BG166=1), FALSE, TRUE), AND($BD166:$BD166 = 0)),"Pass","Fail")</f>
        <v>Pass</v>
      </c>
      <c r="BD166" s="143">
        <f>COUNTBLANK(Survey!$AM166:$AO166)</f>
        <v>3</v>
      </c>
      <c r="BE166" s="143">
        <f>IF(Survey!$I166="Yes",1,0)</f>
        <v>0</v>
      </c>
      <c r="BF166" s="143">
        <f>IF(OR(Survey!$M166="Mutual fund",Survey!$M166="Alternative mutual fund",Survey!$M166="Money market"),1,0)</f>
        <v>0</v>
      </c>
      <c r="BG166" s="148">
        <f>IF(OR(Survey!$M166="ETF",Survey!$M166="ETF, alternative mutual fund"),1,0)</f>
        <v>0</v>
      </c>
      <c r="BH166" s="16" t="str">
        <f t="shared" si="109"/>
        <v>Pass</v>
      </c>
      <c r="BI166" s="38" t="b">
        <f>OR(ISNUMBER(SEARCH("Yes",Survey!$AO166)),ISBLANK(Survey!$AO166))</f>
        <v>1</v>
      </c>
      <c r="BJ166" s="67" t="b">
        <f>NOT(ISBLANK(Survey!$AP166))</f>
        <v>0</v>
      </c>
      <c r="BK166" s="16" t="str">
        <f t="shared" si="110"/>
        <v>Pass</v>
      </c>
      <c r="BL166" s="143">
        <f>IF(Survey!$AW166=0, 0,1)</f>
        <v>0</v>
      </c>
      <c r="BM166" s="67">
        <f>Survey!$AQ166</f>
        <v>0</v>
      </c>
      <c r="BN166" s="67">
        <f>IFERROR((Survey!$AX166-ABS(Survey!$AY166)-ABS(Survey!$BD166))/Survey!$AW166,0)</f>
        <v>0</v>
      </c>
      <c r="BO166" s="67">
        <f>IF(AND($BM166&gt;$BN166-0.2,$BM166&lt;$BN166+0.2,ISBLANK(Survey!$AQ166)=FALSE),0,1)</f>
        <v>1</v>
      </c>
      <c r="BP166" s="165">
        <f>IF(ISBLANK(Survey!$AR166),1,0)</f>
        <v>1</v>
      </c>
      <c r="BQ166" s="16" t="str">
        <f t="shared" si="111"/>
        <v>Pass</v>
      </c>
      <c r="BR166" s="143">
        <f>IF(Survey!$AW166=0, 0,1)</f>
        <v>0</v>
      </c>
      <c r="BS166" s="67">
        <f>IF(AND(Survey!$AS166&gt;=0,Survey!$AS166&lt;=0.2,Survey!$AS166&lt;&gt;""),0,1)</f>
        <v>1</v>
      </c>
      <c r="BT166" s="143">
        <f>IF(ISBLANK(Survey!$AT166),1,0)</f>
        <v>1</v>
      </c>
      <c r="BU166" s="16" t="str">
        <f t="shared" si="112"/>
        <v>Fail</v>
      </c>
      <c r="BV166" s="165">
        <f>Survey!$AU166</f>
        <v>0</v>
      </c>
      <c r="BW166" s="16" t="str">
        <f t="shared" si="113"/>
        <v>Pass</v>
      </c>
      <c r="BX166" s="36">
        <f>Survey!$AV166</f>
        <v>0</v>
      </c>
      <c r="BY166" s="176">
        <f>Survey!$AW166+Survey!$AX166-ABS(Survey!$AY166)+ABS(Survey!$AZ166)-ABS(Survey!$BA166)+ABS(Survey!$BB166)-ABS(Survey!$BC166)-ABS(Survey!$BD166)+Survey!$BE166</f>
        <v>0</v>
      </c>
      <c r="BZ166" s="35">
        <f t="shared" si="114"/>
        <v>0</v>
      </c>
      <c r="CA166" s="17">
        <f t="shared" si="115"/>
        <v>0</v>
      </c>
      <c r="CB166" s="16" t="str">
        <f t="shared" si="116"/>
        <v>Pass</v>
      </c>
      <c r="CC166" s="38" t="b">
        <f>IF(ABS(Survey!$BE166)=0,TRUE,FALSE)</f>
        <v>1</v>
      </c>
      <c r="CD166" s="37" t="b">
        <f>NOT(ISBLANK(Survey!$BF166))</f>
        <v>0</v>
      </c>
      <c r="CE166" t="str">
        <f t="shared" si="117"/>
        <v>Fail</v>
      </c>
      <c r="CF166" s="29">
        <f>Survey!$AV166</f>
        <v>0</v>
      </c>
      <c r="CG166" s="29" cm="1">
        <f t="array" ref="CG166">SUM(SUMIF(Survey!BH166:BO166,{"&gt;0","&lt;0"})*{1,-1})-SUM(SUMIF(Survey!BQ166:BX166,{"&gt;0","&lt;0"})*{1,-1})</f>
        <v>0</v>
      </c>
      <c r="CH166" s="35" t="str">
        <f t="shared" si="118"/>
        <v>No holdings</v>
      </c>
      <c r="CI166">
        <f t="shared" si="119"/>
        <v>0</v>
      </c>
      <c r="CJ166" s="16" t="str">
        <f t="shared" si="120"/>
        <v>Fail</v>
      </c>
      <c r="CK166" s="36">
        <f>Survey!$AV166</f>
        <v>0</v>
      </c>
      <c r="CL166" s="36" cm="1">
        <f t="array" ref="CL166">SUM(SUMIF(Survey!BZ166:CS166,{"&gt;0","&lt;0"})*{1,-1})-SUM(SUMIF(Survey!CU166:DN166,{"&gt;0","&lt;0"})*{1,-1})</f>
        <v>0</v>
      </c>
      <c r="CM166" s="35" t="str">
        <f t="shared" si="121"/>
        <v>No holdings</v>
      </c>
      <c r="CN166" s="17">
        <f t="shared" si="122"/>
        <v>0</v>
      </c>
      <c r="CO166" s="16" t="str">
        <f t="shared" si="123"/>
        <v>Pass</v>
      </c>
      <c r="CP166" s="38" t="b">
        <f>IF(ABS(Survey!$CS166)=0,TRUE,FALSE)</f>
        <v>1</v>
      </c>
      <c r="CQ166" s="37" t="b">
        <f>NOT(ISBLANK(Survey!$CT166))</f>
        <v>0</v>
      </c>
      <c r="CR166" s="16" t="str">
        <f t="shared" si="124"/>
        <v>Pass</v>
      </c>
      <c r="CS166" s="38" t="b">
        <f>IF(ABS(Survey!$DN166)=0,TRUE,FALSE)</f>
        <v>1</v>
      </c>
      <c r="CT166" s="37" t="b">
        <f>NOT(ISBLANK(Survey!$DO166))</f>
        <v>0</v>
      </c>
      <c r="CU166" t="str">
        <f t="shared" si="125"/>
        <v>Pass</v>
      </c>
      <c r="CV166" s="29" cm="1">
        <f t="array" ref="CV166">SUM(SUMIF(Survey!CO166,{"&gt;0","&lt;0"})*{1,-1})+SUM(SUMIF(Survey!DJ166,{"&gt;0","&lt;0"})*{1,-1})</f>
        <v>0</v>
      </c>
      <c r="CW166" s="29">
        <f>SUM(SUMIF(Survey!DQ166:DW166,{"&gt;0","&lt;0"})*{1,-1})+SUM(SUMIF(Survey!DY166:EE166,{"&gt;0","&lt;0"})*{1,-1})</f>
        <v>0</v>
      </c>
      <c r="CX166">
        <f t="shared" si="126"/>
        <v>0</v>
      </c>
      <c r="CY166">
        <f t="shared" si="127"/>
        <v>0</v>
      </c>
      <c r="CZ166" s="16" t="str">
        <f t="shared" si="128"/>
        <v>Pass</v>
      </c>
      <c r="DA166" s="38" t="b">
        <f>IF(ABS(Survey!$DW166)=0,TRUE,FALSE)</f>
        <v>1</v>
      </c>
      <c r="DB166" s="37" t="b">
        <f>NOT(ISBLANK(Survey!DX166))</f>
        <v>0</v>
      </c>
      <c r="DC166" s="16" t="str">
        <f t="shared" si="129"/>
        <v>Pass</v>
      </c>
      <c r="DD166" s="38" t="b">
        <f>IF(ABS(Survey!$EE166)=0,TRUE,FALSE)</f>
        <v>1</v>
      </c>
      <c r="DE166" s="37" t="b">
        <f>NOT(ISBLANK(Survey!$EF166))</f>
        <v>0</v>
      </c>
      <c r="DF166" s="16" t="str">
        <f t="shared" si="130"/>
        <v>Fail</v>
      </c>
      <c r="DG166" s="36">
        <f>SUM(SUMIF(Survey!EL166:EN166,{"&gt;0","&lt;0"})*{1,-1})</f>
        <v>0</v>
      </c>
      <c r="DH166">
        <f t="shared" si="131"/>
        <v>0</v>
      </c>
      <c r="DI166">
        <f t="shared" si="132"/>
        <v>100</v>
      </c>
      <c r="DJ166" s="35" t="b">
        <f>IF(OR(Survey!$M166="ETF",Survey!$M166="ETF, alternative mutual fund",Survey!$M166="Closed-end", Survey!$M166="Split share corp"),TRUE,FALSE)</f>
        <v>0</v>
      </c>
      <c r="DK166" s="16" t="str">
        <f t="shared" si="133"/>
        <v>Fail</v>
      </c>
      <c r="DL166" s="36">
        <f>SUM(SUMIF(Survey!EP166:EV166,{"&gt;0","&lt;0"})*{1,-1})</f>
        <v>0</v>
      </c>
      <c r="DM166">
        <f t="shared" si="134"/>
        <v>0</v>
      </c>
      <c r="DN166" s="17">
        <f t="shared" si="135"/>
        <v>100</v>
      </c>
      <c r="DO166" s="16" t="str">
        <f t="shared" si="136"/>
        <v>Fail</v>
      </c>
      <c r="DP166" s="36">
        <f>SUM(SUMIF(Survey!EX166:FD166,{"&gt;0","&lt;0"})*{1,-1})</f>
        <v>0</v>
      </c>
      <c r="DQ166">
        <f t="shared" si="137"/>
        <v>0</v>
      </c>
      <c r="DR166" s="17">
        <f t="shared" si="138"/>
        <v>100</v>
      </c>
    </row>
    <row r="167" spans="1:122">
      <c r="A167">
        <v>167</v>
      </c>
      <c r="B167" t="str">
        <f t="shared" si="0"/>
        <v>Pass</v>
      </c>
      <c r="C167" t="str">
        <f>IF(COUNTBLANK(Survey!B167:FE167)=$C$2, "Pass", "Fail")</f>
        <v>Pass</v>
      </c>
      <c r="D167" t="str">
        <f t="shared" si="93"/>
        <v>Fail</v>
      </c>
      <c r="E167" t="str">
        <f>IF(OR(ISBLANK(Survey!AJ167),COUNTIF(G167:BB167,"Fail")),"Fail","Pass")</f>
        <v>Fail</v>
      </c>
      <c r="G167" s="16" t="str">
        <f t="shared" si="94"/>
        <v>Fail</v>
      </c>
      <c r="H167" s="177">
        <f>COUNTBLANK(Survey!B167:D167)+COUNTBLANK(Survey!G167)+COUNTBLANK(Survey!I167)+COUNTBLANK(Survey!K167:M167)+COUNTBLANK(Survey!P167)+COUNTBLANK(Survey!S167:U167)+COUNTBLANK(Survey!Y167:AA167)+COUNTBLANK(Survey!AD167:AE167)+COUNTBLANK(Survey!AI167:AI167)</f>
        <v>18</v>
      </c>
      <c r="I167" s="16" t="str">
        <f t="shared" si="95"/>
        <v>Fail</v>
      </c>
      <c r="J167" t="b">
        <f>IF(Survey!E167="No",TRUE,FALSE)</f>
        <v>0</v>
      </c>
      <c r="K167" s="34">
        <f>LEN(Survey!E167)</f>
        <v>0</v>
      </c>
      <c r="L167" s="16" t="str">
        <f t="shared" si="96"/>
        <v>Fail</v>
      </c>
      <c r="M167" t="b">
        <f>IF(Survey!F167="No",TRUE,FALSE)</f>
        <v>0</v>
      </c>
      <c r="N167" s="33">
        <f>LEN(Survey!F167)</f>
        <v>0</v>
      </c>
      <c r="O167" s="16" t="str">
        <f t="shared" si="97"/>
        <v>Pass</v>
      </c>
      <c r="P167" s="34">
        <f>MOD((LEN(Survey!H167)+2),11)</f>
        <v>2</v>
      </c>
      <c r="Q167" s="33" t="str">
        <f>IF(Survey!$L167="Prospectus fund", "Yes", "No")</f>
        <v>No</v>
      </c>
      <c r="R167" s="16" t="str">
        <f t="shared" si="98"/>
        <v>Pass</v>
      </c>
      <c r="S167" s="34">
        <f>MOD((LEN(Survey!J167)+2),11)</f>
        <v>2</v>
      </c>
      <c r="T167" s="35" t="b">
        <f>IF(OR(Survey!$M167="ETF",Survey!$M167="ETF, alternative mutual fund",Survey!$M167="Closed-end", Survey!$M167="Split share corp", Survey!$I167="Yes"),TRUE,FALSE)</f>
        <v>0</v>
      </c>
      <c r="U167" s="16" t="str">
        <f>IFERROR(IF(AND(OR(X167=Y167,Y167 = "Either"),NOT(ISBLANK(Survey!K167))),"Pass","Fail"),"Pass")</f>
        <v>Fail</v>
      </c>
      <c r="V167" s="36" cm="1">
        <f t="array" ref="V167">SUM(SUMIF(Survey!BZ167:CS167,{"&gt;0","&lt;0"})*{1,-1})</f>
        <v>0</v>
      </c>
      <c r="W167" s="38" cm="1">
        <f t="array" ref="W167">SUM(SUMIF(Survey!CC167,{"&gt;0","&lt;0"})*{1,-1})+SUM(SUMIF(Survey!CM167,{"&gt;0","&lt;0"})*{1,-1})</f>
        <v>0</v>
      </c>
      <c r="X167" s="38">
        <f>Survey!K167</f>
        <v>0</v>
      </c>
      <c r="Y167" s="37" t="str">
        <f t="shared" si="99"/>
        <v>Either</v>
      </c>
      <c r="Z167" s="16" t="str">
        <f t="shared" si="100"/>
        <v>Fail</v>
      </c>
      <c r="AA167" s="67" cm="1">
        <f t="array" ref="AA167">SUM(SUMIF(Survey!BZ167:CS167,{"&gt;0","&lt;0"})*{1,-1})+SUM(SUMIF(Survey!CU167:DN167,{"&gt;0","&lt;0"})*{1,-1})</f>
        <v>0</v>
      </c>
      <c r="AB167" s="67">
        <f>IFERROR(AA167/(Survey!$AV167),0)</f>
        <v>0</v>
      </c>
      <c r="AC167" s="128" t="b">
        <f>IF(OR(Survey!$M167="Alternative strategy or hedge",Survey!$M167="Other, illiquid",Survey!$L167="Prospectus fund"),TRUE,FALSE)</f>
        <v>0</v>
      </c>
      <c r="AD167" s="128" t="b">
        <f>NOT(ISBLANK(Survey!$M167))</f>
        <v>0</v>
      </c>
      <c r="AE167" s="16" t="str">
        <f t="shared" si="101"/>
        <v>Pass</v>
      </c>
      <c r="AF167" s="38" t="b">
        <f>NOT(ISNUMBER(SEARCH("Other",Survey!$P167)))</f>
        <v>1</v>
      </c>
      <c r="AG167" s="37" t="b">
        <f>NOT(ISBLANK(Survey!$Q167))</f>
        <v>0</v>
      </c>
      <c r="AH167" s="16" t="str">
        <f t="shared" si="102"/>
        <v>Pass</v>
      </c>
      <c r="AI167" s="143">
        <f>COUNTBLANK(Survey!$W167)</f>
        <v>1</v>
      </c>
      <c r="AJ167" s="67">
        <f>IF(AND(Survey!L167&lt;&gt;"Exempt fund",OR(Survey!$M167="ETF",Survey!$M167="ETF, alternative mutual fund",Survey!$M167="Mutual fund",Survey!$M167="Alternative mutual fund",Survey!$M167="Money market")),1,0)</f>
        <v>0</v>
      </c>
      <c r="AK167" s="16" t="str">
        <f t="shared" si="103"/>
        <v>Pass</v>
      </c>
      <c r="AL167" s="38" t="b">
        <f>NOT(ISNUMBER(SEARCH("Yes",Survey!$AA167)))</f>
        <v>1</v>
      </c>
      <c r="AM167" s="37" t="b">
        <f>IF(COUNTBLANK(Survey!$AB167:$AC167)=0,TRUE, FALSE)</f>
        <v>0</v>
      </c>
      <c r="AN167" s="16" t="str">
        <f t="shared" si="104"/>
        <v>Pass</v>
      </c>
      <c r="AO167" s="38" t="b">
        <f>NOT(ISNUMBER(SEARCH("Yes",Survey!$AD167)))</f>
        <v>1</v>
      </c>
      <c r="AP167" s="37" t="b">
        <f>NOT(ISBLANK(Survey!$AF167))</f>
        <v>0</v>
      </c>
      <c r="AQ167" s="16" t="str">
        <f t="shared" si="105"/>
        <v>Pass</v>
      </c>
      <c r="AR167" s="38" t="b">
        <f>NOT(OR(ISNUMBER(SEARCH("Other",Survey!$AF167)),ISNUMBER(SEARCH("Multiple",Survey!$AF167))))</f>
        <v>1</v>
      </c>
      <c r="AS167" s="37" t="b">
        <f>NOT(ISBLANK(Survey!$AG167))</f>
        <v>0</v>
      </c>
      <c r="AT167" s="16" t="str">
        <f t="shared" si="106"/>
        <v>Fail</v>
      </c>
      <c r="AU167" s="143">
        <f>IF(ABS(Survey!$AV167)&gt;0, 1,0)</f>
        <v>0</v>
      </c>
      <c r="AV167" s="143">
        <f>IF(COUNTBLANK(Survey!$AJ167)=0,1,0)</f>
        <v>0</v>
      </c>
      <c r="AW167" s="16" t="str">
        <f t="shared" si="107"/>
        <v>Pass</v>
      </c>
      <c r="AX167" s="143">
        <f>IF(ISBLANK(Survey!$AJ167),0,1)</f>
        <v>0</v>
      </c>
      <c r="AY167" s="165">
        <f>COUNTBLANK(Survey!$AK167)</f>
        <v>1</v>
      </c>
      <c r="AZ167" s="16" t="str">
        <f t="shared" si="108"/>
        <v>Pass</v>
      </c>
      <c r="BA167" s="143">
        <f>IF(OR(Survey!$AK167="Closed",ISBLANK(Survey!$AK167)),0,1)</f>
        <v>0</v>
      </c>
      <c r="BB167" s="165">
        <f>IF(ISBLANK(Survey!$AL167),1,0)</f>
        <v>1</v>
      </c>
      <c r="BC167" s="147" t="str" cm="1">
        <f t="array" ref="BC167">IF(OR(IF(OR($BE167+$BF167 = 2, $BG167=1), FALSE, TRUE), AND($BD167:$BD167 = 0)),"Pass","Fail")</f>
        <v>Pass</v>
      </c>
      <c r="BD167" s="143">
        <f>COUNTBLANK(Survey!$AM167:$AO167)</f>
        <v>3</v>
      </c>
      <c r="BE167" s="143">
        <f>IF(Survey!$I167="Yes",1,0)</f>
        <v>0</v>
      </c>
      <c r="BF167" s="143">
        <f>IF(OR(Survey!$M167="Mutual fund",Survey!$M167="Alternative mutual fund",Survey!$M167="Money market"),1,0)</f>
        <v>0</v>
      </c>
      <c r="BG167" s="148">
        <f>IF(OR(Survey!$M167="ETF",Survey!$M167="ETF, alternative mutual fund"),1,0)</f>
        <v>0</v>
      </c>
      <c r="BH167" s="16" t="str">
        <f t="shared" si="109"/>
        <v>Pass</v>
      </c>
      <c r="BI167" s="38" t="b">
        <f>OR(ISNUMBER(SEARCH("Yes",Survey!$AO167)),ISBLANK(Survey!$AO167))</f>
        <v>1</v>
      </c>
      <c r="BJ167" s="67" t="b">
        <f>NOT(ISBLANK(Survey!$AP167))</f>
        <v>0</v>
      </c>
      <c r="BK167" s="16" t="str">
        <f t="shared" si="110"/>
        <v>Pass</v>
      </c>
      <c r="BL167" s="143">
        <f>IF(Survey!$AW167=0, 0,1)</f>
        <v>0</v>
      </c>
      <c r="BM167" s="67">
        <f>Survey!$AQ167</f>
        <v>0</v>
      </c>
      <c r="BN167" s="67">
        <f>IFERROR((Survey!$AX167-ABS(Survey!$AY167)-ABS(Survey!$BD167))/Survey!$AW167,0)</f>
        <v>0</v>
      </c>
      <c r="BO167" s="67">
        <f>IF(AND($BM167&gt;$BN167-0.2,$BM167&lt;$BN167+0.2,ISBLANK(Survey!$AQ167)=FALSE),0,1)</f>
        <v>1</v>
      </c>
      <c r="BP167" s="165">
        <f>IF(ISBLANK(Survey!$AR167),1,0)</f>
        <v>1</v>
      </c>
      <c r="BQ167" s="16" t="str">
        <f t="shared" si="111"/>
        <v>Pass</v>
      </c>
      <c r="BR167" s="143">
        <f>IF(Survey!$AW167=0, 0,1)</f>
        <v>0</v>
      </c>
      <c r="BS167" s="67">
        <f>IF(AND(Survey!$AS167&gt;=0,Survey!$AS167&lt;=0.2,Survey!$AS167&lt;&gt;""),0,1)</f>
        <v>1</v>
      </c>
      <c r="BT167" s="143">
        <f>IF(ISBLANK(Survey!$AT167),1,0)</f>
        <v>1</v>
      </c>
      <c r="BU167" s="16" t="str">
        <f t="shared" si="112"/>
        <v>Fail</v>
      </c>
      <c r="BV167" s="165">
        <f>Survey!$AU167</f>
        <v>0</v>
      </c>
      <c r="BW167" s="16" t="str">
        <f t="shared" si="113"/>
        <v>Pass</v>
      </c>
      <c r="BX167" s="36">
        <f>Survey!$AV167</f>
        <v>0</v>
      </c>
      <c r="BY167" s="176">
        <f>Survey!$AW167+Survey!$AX167-ABS(Survey!$AY167)+ABS(Survey!$AZ167)-ABS(Survey!$BA167)+ABS(Survey!$BB167)-ABS(Survey!$BC167)-ABS(Survey!$BD167)+Survey!$BE167</f>
        <v>0</v>
      </c>
      <c r="BZ167" s="35">
        <f t="shared" si="114"/>
        <v>0</v>
      </c>
      <c r="CA167" s="17">
        <f t="shared" si="115"/>
        <v>0</v>
      </c>
      <c r="CB167" s="16" t="str">
        <f t="shared" si="116"/>
        <v>Pass</v>
      </c>
      <c r="CC167" s="38" t="b">
        <f>IF(ABS(Survey!$BE167)=0,TRUE,FALSE)</f>
        <v>1</v>
      </c>
      <c r="CD167" s="37" t="b">
        <f>NOT(ISBLANK(Survey!$BF167))</f>
        <v>0</v>
      </c>
      <c r="CE167" t="str">
        <f t="shared" si="117"/>
        <v>Fail</v>
      </c>
      <c r="CF167" s="29">
        <f>Survey!$AV167</f>
        <v>0</v>
      </c>
      <c r="CG167" s="29" cm="1">
        <f t="array" ref="CG167">SUM(SUMIF(Survey!BH167:BO167,{"&gt;0","&lt;0"})*{1,-1})-SUM(SUMIF(Survey!BQ167:BX167,{"&gt;0","&lt;0"})*{1,-1})</f>
        <v>0</v>
      </c>
      <c r="CH167" s="35" t="str">
        <f t="shared" si="118"/>
        <v>No holdings</v>
      </c>
      <c r="CI167">
        <f t="shared" si="119"/>
        <v>0</v>
      </c>
      <c r="CJ167" s="16" t="str">
        <f t="shared" si="120"/>
        <v>Fail</v>
      </c>
      <c r="CK167" s="36">
        <f>Survey!$AV167</f>
        <v>0</v>
      </c>
      <c r="CL167" s="36" cm="1">
        <f t="array" ref="CL167">SUM(SUMIF(Survey!BZ167:CS167,{"&gt;0","&lt;0"})*{1,-1})-SUM(SUMIF(Survey!CU167:DN167,{"&gt;0","&lt;0"})*{1,-1})</f>
        <v>0</v>
      </c>
      <c r="CM167" s="35" t="str">
        <f t="shared" si="121"/>
        <v>No holdings</v>
      </c>
      <c r="CN167" s="17">
        <f t="shared" si="122"/>
        <v>0</v>
      </c>
      <c r="CO167" s="16" t="str">
        <f t="shared" si="123"/>
        <v>Pass</v>
      </c>
      <c r="CP167" s="38" t="b">
        <f>IF(ABS(Survey!$CS167)=0,TRUE,FALSE)</f>
        <v>1</v>
      </c>
      <c r="CQ167" s="37" t="b">
        <f>NOT(ISBLANK(Survey!$CT167))</f>
        <v>0</v>
      </c>
      <c r="CR167" s="16" t="str">
        <f t="shared" si="124"/>
        <v>Pass</v>
      </c>
      <c r="CS167" s="38" t="b">
        <f>IF(ABS(Survey!$DN167)=0,TRUE,FALSE)</f>
        <v>1</v>
      </c>
      <c r="CT167" s="37" t="b">
        <f>NOT(ISBLANK(Survey!$DO167))</f>
        <v>0</v>
      </c>
      <c r="CU167" t="str">
        <f t="shared" si="125"/>
        <v>Pass</v>
      </c>
      <c r="CV167" s="29" cm="1">
        <f t="array" ref="CV167">SUM(SUMIF(Survey!CO167,{"&gt;0","&lt;0"})*{1,-1})+SUM(SUMIF(Survey!DJ167,{"&gt;0","&lt;0"})*{1,-1})</f>
        <v>0</v>
      </c>
      <c r="CW167" s="29">
        <f>SUM(SUMIF(Survey!DQ167:DW167,{"&gt;0","&lt;0"})*{1,-1})+SUM(SUMIF(Survey!DY167:EE167,{"&gt;0","&lt;0"})*{1,-1})</f>
        <v>0</v>
      </c>
      <c r="CX167">
        <f t="shared" si="126"/>
        <v>0</v>
      </c>
      <c r="CY167">
        <f t="shared" si="127"/>
        <v>0</v>
      </c>
      <c r="CZ167" s="16" t="str">
        <f t="shared" si="128"/>
        <v>Pass</v>
      </c>
      <c r="DA167" s="38" t="b">
        <f>IF(ABS(Survey!$DW167)=0,TRUE,FALSE)</f>
        <v>1</v>
      </c>
      <c r="DB167" s="37" t="b">
        <f>NOT(ISBLANK(Survey!DX167))</f>
        <v>0</v>
      </c>
      <c r="DC167" s="16" t="str">
        <f t="shared" si="129"/>
        <v>Pass</v>
      </c>
      <c r="DD167" s="38" t="b">
        <f>IF(ABS(Survey!$EE167)=0,TRUE,FALSE)</f>
        <v>1</v>
      </c>
      <c r="DE167" s="37" t="b">
        <f>NOT(ISBLANK(Survey!$EF167))</f>
        <v>0</v>
      </c>
      <c r="DF167" s="16" t="str">
        <f t="shared" si="130"/>
        <v>Fail</v>
      </c>
      <c r="DG167" s="36">
        <f>SUM(SUMIF(Survey!EL167:EN167,{"&gt;0","&lt;0"})*{1,-1})</f>
        <v>0</v>
      </c>
      <c r="DH167">
        <f t="shared" si="131"/>
        <v>0</v>
      </c>
      <c r="DI167">
        <f t="shared" si="132"/>
        <v>100</v>
      </c>
      <c r="DJ167" s="35" t="b">
        <f>IF(OR(Survey!$M167="ETF",Survey!$M167="ETF, alternative mutual fund",Survey!$M167="Closed-end", Survey!$M167="Split share corp"),TRUE,FALSE)</f>
        <v>0</v>
      </c>
      <c r="DK167" s="16" t="str">
        <f t="shared" si="133"/>
        <v>Fail</v>
      </c>
      <c r="DL167" s="36">
        <f>SUM(SUMIF(Survey!EP167:EV167,{"&gt;0","&lt;0"})*{1,-1})</f>
        <v>0</v>
      </c>
      <c r="DM167">
        <f t="shared" si="134"/>
        <v>0</v>
      </c>
      <c r="DN167" s="17">
        <f t="shared" si="135"/>
        <v>100</v>
      </c>
      <c r="DO167" s="16" t="str">
        <f t="shared" si="136"/>
        <v>Fail</v>
      </c>
      <c r="DP167" s="36">
        <f>SUM(SUMIF(Survey!EX167:FD167,{"&gt;0","&lt;0"})*{1,-1})</f>
        <v>0</v>
      </c>
      <c r="DQ167">
        <f t="shared" si="137"/>
        <v>0</v>
      </c>
      <c r="DR167" s="17">
        <f t="shared" si="138"/>
        <v>100</v>
      </c>
    </row>
    <row r="168" spans="1:122">
      <c r="A168">
        <v>168</v>
      </c>
      <c r="B168" t="str">
        <f t="shared" si="0"/>
        <v>Pass</v>
      </c>
      <c r="C168" t="str">
        <f>IF(COUNTBLANK(Survey!B168:FE168)=$C$2, "Pass", "Fail")</f>
        <v>Pass</v>
      </c>
      <c r="D168" t="str">
        <f t="shared" si="93"/>
        <v>Fail</v>
      </c>
      <c r="E168" t="str">
        <f>IF(OR(ISBLANK(Survey!AJ168),COUNTIF(G168:BB168,"Fail")),"Fail","Pass")</f>
        <v>Fail</v>
      </c>
      <c r="G168" s="16" t="str">
        <f t="shared" si="94"/>
        <v>Fail</v>
      </c>
      <c r="H168" s="177">
        <f>COUNTBLANK(Survey!B168:D168)+COUNTBLANK(Survey!G168)+COUNTBLANK(Survey!I168)+COUNTBLANK(Survey!K168:M168)+COUNTBLANK(Survey!P168)+COUNTBLANK(Survey!S168:U168)+COUNTBLANK(Survey!Y168:AA168)+COUNTBLANK(Survey!AD168:AE168)+COUNTBLANK(Survey!AI168:AI168)</f>
        <v>18</v>
      </c>
      <c r="I168" s="16" t="str">
        <f t="shared" si="95"/>
        <v>Fail</v>
      </c>
      <c r="J168" t="b">
        <f>IF(Survey!E168="No",TRUE,FALSE)</f>
        <v>0</v>
      </c>
      <c r="K168" s="34">
        <f>LEN(Survey!E168)</f>
        <v>0</v>
      </c>
      <c r="L168" s="16" t="str">
        <f t="shared" si="96"/>
        <v>Fail</v>
      </c>
      <c r="M168" t="b">
        <f>IF(Survey!F168="No",TRUE,FALSE)</f>
        <v>0</v>
      </c>
      <c r="N168" s="33">
        <f>LEN(Survey!F168)</f>
        <v>0</v>
      </c>
      <c r="O168" s="16" t="str">
        <f t="shared" si="97"/>
        <v>Pass</v>
      </c>
      <c r="P168" s="34">
        <f>MOD((LEN(Survey!H168)+2),11)</f>
        <v>2</v>
      </c>
      <c r="Q168" s="33" t="str">
        <f>IF(Survey!$L168="Prospectus fund", "Yes", "No")</f>
        <v>No</v>
      </c>
      <c r="R168" s="16" t="str">
        <f t="shared" si="98"/>
        <v>Pass</v>
      </c>
      <c r="S168" s="34">
        <f>MOD((LEN(Survey!J168)+2),11)</f>
        <v>2</v>
      </c>
      <c r="T168" s="35" t="b">
        <f>IF(OR(Survey!$M168="ETF",Survey!$M168="ETF, alternative mutual fund",Survey!$M168="Closed-end", Survey!$M168="Split share corp", Survey!$I168="Yes"),TRUE,FALSE)</f>
        <v>0</v>
      </c>
      <c r="U168" s="16" t="str">
        <f>IFERROR(IF(AND(OR(X168=Y168,Y168 = "Either"),NOT(ISBLANK(Survey!K168))),"Pass","Fail"),"Pass")</f>
        <v>Fail</v>
      </c>
      <c r="V168" s="36" cm="1">
        <f t="array" ref="V168">SUM(SUMIF(Survey!BZ168:CS168,{"&gt;0","&lt;0"})*{1,-1})</f>
        <v>0</v>
      </c>
      <c r="W168" s="38" cm="1">
        <f t="array" ref="W168">SUM(SUMIF(Survey!CC168,{"&gt;0","&lt;0"})*{1,-1})+SUM(SUMIF(Survey!CM168,{"&gt;0","&lt;0"})*{1,-1})</f>
        <v>0</v>
      </c>
      <c r="X168" s="38">
        <f>Survey!K168</f>
        <v>0</v>
      </c>
      <c r="Y168" s="37" t="str">
        <f t="shared" si="99"/>
        <v>Either</v>
      </c>
      <c r="Z168" s="16" t="str">
        <f t="shared" si="100"/>
        <v>Fail</v>
      </c>
      <c r="AA168" s="67" cm="1">
        <f t="array" ref="AA168">SUM(SUMIF(Survey!BZ168:CS168,{"&gt;0","&lt;0"})*{1,-1})+SUM(SUMIF(Survey!CU168:DN168,{"&gt;0","&lt;0"})*{1,-1})</f>
        <v>0</v>
      </c>
      <c r="AB168" s="67">
        <f>IFERROR(AA168/(Survey!$AV168),0)</f>
        <v>0</v>
      </c>
      <c r="AC168" s="128" t="b">
        <f>IF(OR(Survey!$M168="Alternative strategy or hedge",Survey!$M168="Other, illiquid",Survey!$L168="Prospectus fund"),TRUE,FALSE)</f>
        <v>0</v>
      </c>
      <c r="AD168" s="128" t="b">
        <f>NOT(ISBLANK(Survey!$M168))</f>
        <v>0</v>
      </c>
      <c r="AE168" s="16" t="str">
        <f t="shared" si="101"/>
        <v>Pass</v>
      </c>
      <c r="AF168" s="38" t="b">
        <f>NOT(ISNUMBER(SEARCH("Other",Survey!$P168)))</f>
        <v>1</v>
      </c>
      <c r="AG168" s="37" t="b">
        <f>NOT(ISBLANK(Survey!$Q168))</f>
        <v>0</v>
      </c>
      <c r="AH168" s="16" t="str">
        <f t="shared" si="102"/>
        <v>Pass</v>
      </c>
      <c r="AI168" s="143">
        <f>COUNTBLANK(Survey!$W168)</f>
        <v>1</v>
      </c>
      <c r="AJ168" s="67">
        <f>IF(AND(Survey!L168&lt;&gt;"Exempt fund",OR(Survey!$M168="ETF",Survey!$M168="ETF, alternative mutual fund",Survey!$M168="Mutual fund",Survey!$M168="Alternative mutual fund",Survey!$M168="Money market")),1,0)</f>
        <v>0</v>
      </c>
      <c r="AK168" s="16" t="str">
        <f t="shared" si="103"/>
        <v>Pass</v>
      </c>
      <c r="AL168" s="38" t="b">
        <f>NOT(ISNUMBER(SEARCH("Yes",Survey!$AA168)))</f>
        <v>1</v>
      </c>
      <c r="AM168" s="37" t="b">
        <f>IF(COUNTBLANK(Survey!$AB168:$AC168)=0,TRUE, FALSE)</f>
        <v>0</v>
      </c>
      <c r="AN168" s="16" t="str">
        <f t="shared" si="104"/>
        <v>Pass</v>
      </c>
      <c r="AO168" s="38" t="b">
        <f>NOT(ISNUMBER(SEARCH("Yes",Survey!$AD168)))</f>
        <v>1</v>
      </c>
      <c r="AP168" s="37" t="b">
        <f>NOT(ISBLANK(Survey!$AF168))</f>
        <v>0</v>
      </c>
      <c r="AQ168" s="16" t="str">
        <f t="shared" si="105"/>
        <v>Pass</v>
      </c>
      <c r="AR168" s="38" t="b">
        <f>NOT(OR(ISNUMBER(SEARCH("Other",Survey!$AF168)),ISNUMBER(SEARCH("Multiple",Survey!$AF168))))</f>
        <v>1</v>
      </c>
      <c r="AS168" s="37" t="b">
        <f>NOT(ISBLANK(Survey!$AG168))</f>
        <v>0</v>
      </c>
      <c r="AT168" s="16" t="str">
        <f t="shared" si="106"/>
        <v>Fail</v>
      </c>
      <c r="AU168" s="143">
        <f>IF(ABS(Survey!$AV168)&gt;0, 1,0)</f>
        <v>0</v>
      </c>
      <c r="AV168" s="143">
        <f>IF(COUNTBLANK(Survey!$AJ168)=0,1,0)</f>
        <v>0</v>
      </c>
      <c r="AW168" s="16" t="str">
        <f t="shared" si="107"/>
        <v>Pass</v>
      </c>
      <c r="AX168" s="143">
        <f>IF(ISBLANK(Survey!$AJ168),0,1)</f>
        <v>0</v>
      </c>
      <c r="AY168" s="165">
        <f>COUNTBLANK(Survey!$AK168)</f>
        <v>1</v>
      </c>
      <c r="AZ168" s="16" t="str">
        <f t="shared" si="108"/>
        <v>Pass</v>
      </c>
      <c r="BA168" s="143">
        <f>IF(OR(Survey!$AK168="Closed",ISBLANK(Survey!$AK168)),0,1)</f>
        <v>0</v>
      </c>
      <c r="BB168" s="165">
        <f>IF(ISBLANK(Survey!$AL168),1,0)</f>
        <v>1</v>
      </c>
      <c r="BC168" s="147" t="str" cm="1">
        <f t="array" ref="BC168">IF(OR(IF(OR($BE168+$BF168 = 2, $BG168=1), FALSE, TRUE), AND($BD168:$BD168 = 0)),"Pass","Fail")</f>
        <v>Pass</v>
      </c>
      <c r="BD168" s="143">
        <f>COUNTBLANK(Survey!$AM168:$AO168)</f>
        <v>3</v>
      </c>
      <c r="BE168" s="143">
        <f>IF(Survey!$I168="Yes",1,0)</f>
        <v>0</v>
      </c>
      <c r="BF168" s="143">
        <f>IF(OR(Survey!$M168="Mutual fund",Survey!$M168="Alternative mutual fund",Survey!$M168="Money market"),1,0)</f>
        <v>0</v>
      </c>
      <c r="BG168" s="148">
        <f>IF(OR(Survey!$M168="ETF",Survey!$M168="ETF, alternative mutual fund"),1,0)</f>
        <v>0</v>
      </c>
      <c r="BH168" s="16" t="str">
        <f t="shared" si="109"/>
        <v>Pass</v>
      </c>
      <c r="BI168" s="38" t="b">
        <f>OR(ISNUMBER(SEARCH("Yes",Survey!$AO168)),ISBLANK(Survey!$AO168))</f>
        <v>1</v>
      </c>
      <c r="BJ168" s="67" t="b">
        <f>NOT(ISBLANK(Survey!$AP168))</f>
        <v>0</v>
      </c>
      <c r="BK168" s="16" t="str">
        <f t="shared" si="110"/>
        <v>Pass</v>
      </c>
      <c r="BL168" s="143">
        <f>IF(Survey!$AW168=0, 0,1)</f>
        <v>0</v>
      </c>
      <c r="BM168" s="67">
        <f>Survey!$AQ168</f>
        <v>0</v>
      </c>
      <c r="BN168" s="67">
        <f>IFERROR((Survey!$AX168-ABS(Survey!$AY168)-ABS(Survey!$BD168))/Survey!$AW168,0)</f>
        <v>0</v>
      </c>
      <c r="BO168" s="67">
        <f>IF(AND($BM168&gt;$BN168-0.2,$BM168&lt;$BN168+0.2,ISBLANK(Survey!$AQ168)=FALSE),0,1)</f>
        <v>1</v>
      </c>
      <c r="BP168" s="165">
        <f>IF(ISBLANK(Survey!$AR168),1,0)</f>
        <v>1</v>
      </c>
      <c r="BQ168" s="16" t="str">
        <f t="shared" si="111"/>
        <v>Pass</v>
      </c>
      <c r="BR168" s="143">
        <f>IF(Survey!$AW168=0, 0,1)</f>
        <v>0</v>
      </c>
      <c r="BS168" s="67">
        <f>IF(AND(Survey!$AS168&gt;=0,Survey!$AS168&lt;=0.2,Survey!$AS168&lt;&gt;""),0,1)</f>
        <v>1</v>
      </c>
      <c r="BT168" s="143">
        <f>IF(ISBLANK(Survey!$AT168),1,0)</f>
        <v>1</v>
      </c>
      <c r="BU168" s="16" t="str">
        <f t="shared" si="112"/>
        <v>Fail</v>
      </c>
      <c r="BV168" s="165">
        <f>Survey!$AU168</f>
        <v>0</v>
      </c>
      <c r="BW168" s="16" t="str">
        <f t="shared" si="113"/>
        <v>Pass</v>
      </c>
      <c r="BX168" s="36">
        <f>Survey!$AV168</f>
        <v>0</v>
      </c>
      <c r="BY168" s="176">
        <f>Survey!$AW168+Survey!$AX168-ABS(Survey!$AY168)+ABS(Survey!$AZ168)-ABS(Survey!$BA168)+ABS(Survey!$BB168)-ABS(Survey!$BC168)-ABS(Survey!$BD168)+Survey!$BE168</f>
        <v>0</v>
      </c>
      <c r="BZ168" s="35">
        <f t="shared" si="114"/>
        <v>0</v>
      </c>
      <c r="CA168" s="17">
        <f t="shared" si="115"/>
        <v>0</v>
      </c>
      <c r="CB168" s="16" t="str">
        <f t="shared" si="116"/>
        <v>Pass</v>
      </c>
      <c r="CC168" s="38" t="b">
        <f>IF(ABS(Survey!$BE168)=0,TRUE,FALSE)</f>
        <v>1</v>
      </c>
      <c r="CD168" s="37" t="b">
        <f>NOT(ISBLANK(Survey!$BF168))</f>
        <v>0</v>
      </c>
      <c r="CE168" t="str">
        <f t="shared" si="117"/>
        <v>Fail</v>
      </c>
      <c r="CF168" s="29">
        <f>Survey!$AV168</f>
        <v>0</v>
      </c>
      <c r="CG168" s="29" cm="1">
        <f t="array" ref="CG168">SUM(SUMIF(Survey!BH168:BO168,{"&gt;0","&lt;0"})*{1,-1})-SUM(SUMIF(Survey!BQ168:BX168,{"&gt;0","&lt;0"})*{1,-1})</f>
        <v>0</v>
      </c>
      <c r="CH168" s="35" t="str">
        <f t="shared" si="118"/>
        <v>No holdings</v>
      </c>
      <c r="CI168">
        <f t="shared" si="119"/>
        <v>0</v>
      </c>
      <c r="CJ168" s="16" t="str">
        <f t="shared" si="120"/>
        <v>Fail</v>
      </c>
      <c r="CK168" s="36">
        <f>Survey!$AV168</f>
        <v>0</v>
      </c>
      <c r="CL168" s="36" cm="1">
        <f t="array" ref="CL168">SUM(SUMIF(Survey!BZ168:CS168,{"&gt;0","&lt;0"})*{1,-1})-SUM(SUMIF(Survey!CU168:DN168,{"&gt;0","&lt;0"})*{1,-1})</f>
        <v>0</v>
      </c>
      <c r="CM168" s="35" t="str">
        <f t="shared" si="121"/>
        <v>No holdings</v>
      </c>
      <c r="CN168" s="17">
        <f t="shared" si="122"/>
        <v>0</v>
      </c>
      <c r="CO168" s="16" t="str">
        <f t="shared" si="123"/>
        <v>Pass</v>
      </c>
      <c r="CP168" s="38" t="b">
        <f>IF(ABS(Survey!$CS168)=0,TRUE,FALSE)</f>
        <v>1</v>
      </c>
      <c r="CQ168" s="37" t="b">
        <f>NOT(ISBLANK(Survey!$CT168))</f>
        <v>0</v>
      </c>
      <c r="CR168" s="16" t="str">
        <f t="shared" si="124"/>
        <v>Pass</v>
      </c>
      <c r="CS168" s="38" t="b">
        <f>IF(ABS(Survey!$DN168)=0,TRUE,FALSE)</f>
        <v>1</v>
      </c>
      <c r="CT168" s="37" t="b">
        <f>NOT(ISBLANK(Survey!$DO168))</f>
        <v>0</v>
      </c>
      <c r="CU168" t="str">
        <f t="shared" si="125"/>
        <v>Pass</v>
      </c>
      <c r="CV168" s="29" cm="1">
        <f t="array" ref="CV168">SUM(SUMIF(Survey!CO168,{"&gt;0","&lt;0"})*{1,-1})+SUM(SUMIF(Survey!DJ168,{"&gt;0","&lt;0"})*{1,-1})</f>
        <v>0</v>
      </c>
      <c r="CW168" s="29">
        <f>SUM(SUMIF(Survey!DQ168:DW168,{"&gt;0","&lt;0"})*{1,-1})+SUM(SUMIF(Survey!DY168:EE168,{"&gt;0","&lt;0"})*{1,-1})</f>
        <v>0</v>
      </c>
      <c r="CX168">
        <f t="shared" si="126"/>
        <v>0</v>
      </c>
      <c r="CY168">
        <f t="shared" si="127"/>
        <v>0</v>
      </c>
      <c r="CZ168" s="16" t="str">
        <f t="shared" si="128"/>
        <v>Pass</v>
      </c>
      <c r="DA168" s="38" t="b">
        <f>IF(ABS(Survey!$DW168)=0,TRUE,FALSE)</f>
        <v>1</v>
      </c>
      <c r="DB168" s="37" t="b">
        <f>NOT(ISBLANK(Survey!DX168))</f>
        <v>0</v>
      </c>
      <c r="DC168" s="16" t="str">
        <f t="shared" si="129"/>
        <v>Pass</v>
      </c>
      <c r="DD168" s="38" t="b">
        <f>IF(ABS(Survey!$EE168)=0,TRUE,FALSE)</f>
        <v>1</v>
      </c>
      <c r="DE168" s="37" t="b">
        <f>NOT(ISBLANK(Survey!$EF168))</f>
        <v>0</v>
      </c>
      <c r="DF168" s="16" t="str">
        <f t="shared" si="130"/>
        <v>Fail</v>
      </c>
      <c r="DG168" s="36">
        <f>SUM(SUMIF(Survey!EL168:EN168,{"&gt;0","&lt;0"})*{1,-1})</f>
        <v>0</v>
      </c>
      <c r="DH168">
        <f t="shared" si="131"/>
        <v>0</v>
      </c>
      <c r="DI168">
        <f t="shared" si="132"/>
        <v>100</v>
      </c>
      <c r="DJ168" s="35" t="b">
        <f>IF(OR(Survey!$M168="ETF",Survey!$M168="ETF, alternative mutual fund",Survey!$M168="Closed-end", Survey!$M168="Split share corp"),TRUE,FALSE)</f>
        <v>0</v>
      </c>
      <c r="DK168" s="16" t="str">
        <f t="shared" si="133"/>
        <v>Fail</v>
      </c>
      <c r="DL168" s="36">
        <f>SUM(SUMIF(Survey!EP168:EV168,{"&gt;0","&lt;0"})*{1,-1})</f>
        <v>0</v>
      </c>
      <c r="DM168">
        <f t="shared" si="134"/>
        <v>0</v>
      </c>
      <c r="DN168" s="17">
        <f t="shared" si="135"/>
        <v>100</v>
      </c>
      <c r="DO168" s="16" t="str">
        <f t="shared" si="136"/>
        <v>Fail</v>
      </c>
      <c r="DP168" s="36">
        <f>SUM(SUMIF(Survey!EX168:FD168,{"&gt;0","&lt;0"})*{1,-1})</f>
        <v>0</v>
      </c>
      <c r="DQ168">
        <f t="shared" si="137"/>
        <v>0</v>
      </c>
      <c r="DR168" s="17">
        <f t="shared" si="138"/>
        <v>100</v>
      </c>
    </row>
    <row r="169" spans="1:122">
      <c r="A169">
        <v>169</v>
      </c>
      <c r="B169" t="str">
        <f t="shared" si="0"/>
        <v>Pass</v>
      </c>
      <c r="C169" t="str">
        <f>IF(COUNTBLANK(Survey!B169:FE169)=$C$2, "Pass", "Fail")</f>
        <v>Pass</v>
      </c>
      <c r="D169" t="str">
        <f t="shared" si="93"/>
        <v>Fail</v>
      </c>
      <c r="E169" t="str">
        <f>IF(OR(ISBLANK(Survey!AJ169),COUNTIF(G169:BB169,"Fail")),"Fail","Pass")</f>
        <v>Fail</v>
      </c>
      <c r="G169" s="16" t="str">
        <f t="shared" si="94"/>
        <v>Fail</v>
      </c>
      <c r="H169" s="177">
        <f>COUNTBLANK(Survey!B169:D169)+COUNTBLANK(Survey!G169)+COUNTBLANK(Survey!I169)+COUNTBLANK(Survey!K169:M169)+COUNTBLANK(Survey!P169)+COUNTBLANK(Survey!S169:U169)+COUNTBLANK(Survey!Y169:AA169)+COUNTBLANK(Survey!AD169:AE169)+COUNTBLANK(Survey!AI169:AI169)</f>
        <v>18</v>
      </c>
      <c r="I169" s="16" t="str">
        <f t="shared" si="95"/>
        <v>Fail</v>
      </c>
      <c r="J169" t="b">
        <f>IF(Survey!E169="No",TRUE,FALSE)</f>
        <v>0</v>
      </c>
      <c r="K169" s="34">
        <f>LEN(Survey!E169)</f>
        <v>0</v>
      </c>
      <c r="L169" s="16" t="str">
        <f t="shared" si="96"/>
        <v>Fail</v>
      </c>
      <c r="M169" t="b">
        <f>IF(Survey!F169="No",TRUE,FALSE)</f>
        <v>0</v>
      </c>
      <c r="N169" s="33">
        <f>LEN(Survey!F169)</f>
        <v>0</v>
      </c>
      <c r="O169" s="16" t="str">
        <f t="shared" si="97"/>
        <v>Pass</v>
      </c>
      <c r="P169" s="34">
        <f>MOD((LEN(Survey!H169)+2),11)</f>
        <v>2</v>
      </c>
      <c r="Q169" s="33" t="str">
        <f>IF(Survey!$L169="Prospectus fund", "Yes", "No")</f>
        <v>No</v>
      </c>
      <c r="R169" s="16" t="str">
        <f t="shared" si="98"/>
        <v>Pass</v>
      </c>
      <c r="S169" s="34">
        <f>MOD((LEN(Survey!J169)+2),11)</f>
        <v>2</v>
      </c>
      <c r="T169" s="35" t="b">
        <f>IF(OR(Survey!$M169="ETF",Survey!$M169="ETF, alternative mutual fund",Survey!$M169="Closed-end", Survey!$M169="Split share corp", Survey!$I169="Yes"),TRUE,FALSE)</f>
        <v>0</v>
      </c>
      <c r="U169" s="16" t="str">
        <f>IFERROR(IF(AND(OR(X169=Y169,Y169 = "Either"),NOT(ISBLANK(Survey!K169))),"Pass","Fail"),"Pass")</f>
        <v>Fail</v>
      </c>
      <c r="V169" s="36" cm="1">
        <f t="array" ref="V169">SUM(SUMIF(Survey!BZ169:CS169,{"&gt;0","&lt;0"})*{1,-1})</f>
        <v>0</v>
      </c>
      <c r="W169" s="38" cm="1">
        <f t="array" ref="W169">SUM(SUMIF(Survey!CC169,{"&gt;0","&lt;0"})*{1,-1})+SUM(SUMIF(Survey!CM169,{"&gt;0","&lt;0"})*{1,-1})</f>
        <v>0</v>
      </c>
      <c r="X169" s="38">
        <f>Survey!K169</f>
        <v>0</v>
      </c>
      <c r="Y169" s="37" t="str">
        <f t="shared" si="99"/>
        <v>Either</v>
      </c>
      <c r="Z169" s="16" t="str">
        <f t="shared" si="100"/>
        <v>Fail</v>
      </c>
      <c r="AA169" s="67" cm="1">
        <f t="array" ref="AA169">SUM(SUMIF(Survey!BZ169:CS169,{"&gt;0","&lt;0"})*{1,-1})+SUM(SUMIF(Survey!CU169:DN169,{"&gt;0","&lt;0"})*{1,-1})</f>
        <v>0</v>
      </c>
      <c r="AB169" s="67">
        <f>IFERROR(AA169/(Survey!$AV169),0)</f>
        <v>0</v>
      </c>
      <c r="AC169" s="128" t="b">
        <f>IF(OR(Survey!$M169="Alternative strategy or hedge",Survey!$M169="Other, illiquid",Survey!$L169="Prospectus fund"),TRUE,FALSE)</f>
        <v>0</v>
      </c>
      <c r="AD169" s="128" t="b">
        <f>NOT(ISBLANK(Survey!$M169))</f>
        <v>0</v>
      </c>
      <c r="AE169" s="16" t="str">
        <f t="shared" si="101"/>
        <v>Pass</v>
      </c>
      <c r="AF169" s="38" t="b">
        <f>NOT(ISNUMBER(SEARCH("Other",Survey!$P169)))</f>
        <v>1</v>
      </c>
      <c r="AG169" s="37" t="b">
        <f>NOT(ISBLANK(Survey!$Q169))</f>
        <v>0</v>
      </c>
      <c r="AH169" s="16" t="str">
        <f t="shared" si="102"/>
        <v>Pass</v>
      </c>
      <c r="AI169" s="143">
        <f>COUNTBLANK(Survey!$W169)</f>
        <v>1</v>
      </c>
      <c r="AJ169" s="67">
        <f>IF(AND(Survey!L169&lt;&gt;"Exempt fund",OR(Survey!$M169="ETF",Survey!$M169="ETF, alternative mutual fund",Survey!$M169="Mutual fund",Survey!$M169="Alternative mutual fund",Survey!$M169="Money market")),1,0)</f>
        <v>0</v>
      </c>
      <c r="AK169" s="16" t="str">
        <f t="shared" si="103"/>
        <v>Pass</v>
      </c>
      <c r="AL169" s="38" t="b">
        <f>NOT(ISNUMBER(SEARCH("Yes",Survey!$AA169)))</f>
        <v>1</v>
      </c>
      <c r="AM169" s="37" t="b">
        <f>IF(COUNTBLANK(Survey!$AB169:$AC169)=0,TRUE, FALSE)</f>
        <v>0</v>
      </c>
      <c r="AN169" s="16" t="str">
        <f t="shared" si="104"/>
        <v>Pass</v>
      </c>
      <c r="AO169" s="38" t="b">
        <f>NOT(ISNUMBER(SEARCH("Yes",Survey!$AD169)))</f>
        <v>1</v>
      </c>
      <c r="AP169" s="37" t="b">
        <f>NOT(ISBLANK(Survey!$AF169))</f>
        <v>0</v>
      </c>
      <c r="AQ169" s="16" t="str">
        <f t="shared" si="105"/>
        <v>Pass</v>
      </c>
      <c r="AR169" s="38" t="b">
        <f>NOT(OR(ISNUMBER(SEARCH("Other",Survey!$AF169)),ISNUMBER(SEARCH("Multiple",Survey!$AF169))))</f>
        <v>1</v>
      </c>
      <c r="AS169" s="37" t="b">
        <f>NOT(ISBLANK(Survey!$AG169))</f>
        <v>0</v>
      </c>
      <c r="AT169" s="16" t="str">
        <f t="shared" si="106"/>
        <v>Fail</v>
      </c>
      <c r="AU169" s="143">
        <f>IF(ABS(Survey!$AV169)&gt;0, 1,0)</f>
        <v>0</v>
      </c>
      <c r="AV169" s="143">
        <f>IF(COUNTBLANK(Survey!$AJ169)=0,1,0)</f>
        <v>0</v>
      </c>
      <c r="AW169" s="16" t="str">
        <f t="shared" si="107"/>
        <v>Pass</v>
      </c>
      <c r="AX169" s="143">
        <f>IF(ISBLANK(Survey!$AJ169),0,1)</f>
        <v>0</v>
      </c>
      <c r="AY169" s="165">
        <f>COUNTBLANK(Survey!$AK169)</f>
        <v>1</v>
      </c>
      <c r="AZ169" s="16" t="str">
        <f t="shared" si="108"/>
        <v>Pass</v>
      </c>
      <c r="BA169" s="143">
        <f>IF(OR(Survey!$AK169="Closed",ISBLANK(Survey!$AK169)),0,1)</f>
        <v>0</v>
      </c>
      <c r="BB169" s="165">
        <f>IF(ISBLANK(Survey!$AL169),1,0)</f>
        <v>1</v>
      </c>
      <c r="BC169" s="147" t="str" cm="1">
        <f t="array" ref="BC169">IF(OR(IF(OR($BE169+$BF169 = 2, $BG169=1), FALSE, TRUE), AND($BD169:$BD169 = 0)),"Pass","Fail")</f>
        <v>Pass</v>
      </c>
      <c r="BD169" s="143">
        <f>COUNTBLANK(Survey!$AM169:$AO169)</f>
        <v>3</v>
      </c>
      <c r="BE169" s="143">
        <f>IF(Survey!$I169="Yes",1,0)</f>
        <v>0</v>
      </c>
      <c r="BF169" s="143">
        <f>IF(OR(Survey!$M169="Mutual fund",Survey!$M169="Alternative mutual fund",Survey!$M169="Money market"),1,0)</f>
        <v>0</v>
      </c>
      <c r="BG169" s="148">
        <f>IF(OR(Survey!$M169="ETF",Survey!$M169="ETF, alternative mutual fund"),1,0)</f>
        <v>0</v>
      </c>
      <c r="BH169" s="16" t="str">
        <f t="shared" si="109"/>
        <v>Pass</v>
      </c>
      <c r="BI169" s="38" t="b">
        <f>OR(ISNUMBER(SEARCH("Yes",Survey!$AO169)),ISBLANK(Survey!$AO169))</f>
        <v>1</v>
      </c>
      <c r="BJ169" s="67" t="b">
        <f>NOT(ISBLANK(Survey!$AP169))</f>
        <v>0</v>
      </c>
      <c r="BK169" s="16" t="str">
        <f t="shared" si="110"/>
        <v>Pass</v>
      </c>
      <c r="BL169" s="143">
        <f>IF(Survey!$AW169=0, 0,1)</f>
        <v>0</v>
      </c>
      <c r="BM169" s="67">
        <f>Survey!$AQ169</f>
        <v>0</v>
      </c>
      <c r="BN169" s="67">
        <f>IFERROR((Survey!$AX169-ABS(Survey!$AY169)-ABS(Survey!$BD169))/Survey!$AW169,0)</f>
        <v>0</v>
      </c>
      <c r="BO169" s="67">
        <f>IF(AND($BM169&gt;$BN169-0.2,$BM169&lt;$BN169+0.2,ISBLANK(Survey!$AQ169)=FALSE),0,1)</f>
        <v>1</v>
      </c>
      <c r="BP169" s="165">
        <f>IF(ISBLANK(Survey!$AR169),1,0)</f>
        <v>1</v>
      </c>
      <c r="BQ169" s="16" t="str">
        <f t="shared" si="111"/>
        <v>Pass</v>
      </c>
      <c r="BR169" s="143">
        <f>IF(Survey!$AW169=0, 0,1)</f>
        <v>0</v>
      </c>
      <c r="BS169" s="67">
        <f>IF(AND(Survey!$AS169&gt;=0,Survey!$AS169&lt;=0.2,Survey!$AS169&lt;&gt;""),0,1)</f>
        <v>1</v>
      </c>
      <c r="BT169" s="143">
        <f>IF(ISBLANK(Survey!$AT169),1,0)</f>
        <v>1</v>
      </c>
      <c r="BU169" s="16" t="str">
        <f t="shared" si="112"/>
        <v>Fail</v>
      </c>
      <c r="BV169" s="165">
        <f>Survey!$AU169</f>
        <v>0</v>
      </c>
      <c r="BW169" s="16" t="str">
        <f t="shared" si="113"/>
        <v>Pass</v>
      </c>
      <c r="BX169" s="36">
        <f>Survey!$AV169</f>
        <v>0</v>
      </c>
      <c r="BY169" s="176">
        <f>Survey!$AW169+Survey!$AX169-ABS(Survey!$AY169)+ABS(Survey!$AZ169)-ABS(Survey!$BA169)+ABS(Survey!$BB169)-ABS(Survey!$BC169)-ABS(Survey!$BD169)+Survey!$BE169</f>
        <v>0</v>
      </c>
      <c r="BZ169" s="35">
        <f t="shared" si="114"/>
        <v>0</v>
      </c>
      <c r="CA169" s="17">
        <f t="shared" si="115"/>
        <v>0</v>
      </c>
      <c r="CB169" s="16" t="str">
        <f t="shared" si="116"/>
        <v>Pass</v>
      </c>
      <c r="CC169" s="38" t="b">
        <f>IF(ABS(Survey!$BE169)=0,TRUE,FALSE)</f>
        <v>1</v>
      </c>
      <c r="CD169" s="37" t="b">
        <f>NOT(ISBLANK(Survey!$BF169))</f>
        <v>0</v>
      </c>
      <c r="CE169" t="str">
        <f t="shared" si="117"/>
        <v>Fail</v>
      </c>
      <c r="CF169" s="29">
        <f>Survey!$AV169</f>
        <v>0</v>
      </c>
      <c r="CG169" s="29" cm="1">
        <f t="array" ref="CG169">SUM(SUMIF(Survey!BH169:BO169,{"&gt;0","&lt;0"})*{1,-1})-SUM(SUMIF(Survey!BQ169:BX169,{"&gt;0","&lt;0"})*{1,-1})</f>
        <v>0</v>
      </c>
      <c r="CH169" s="35" t="str">
        <f t="shared" si="118"/>
        <v>No holdings</v>
      </c>
      <c r="CI169">
        <f t="shared" si="119"/>
        <v>0</v>
      </c>
      <c r="CJ169" s="16" t="str">
        <f t="shared" si="120"/>
        <v>Fail</v>
      </c>
      <c r="CK169" s="36">
        <f>Survey!$AV169</f>
        <v>0</v>
      </c>
      <c r="CL169" s="36" cm="1">
        <f t="array" ref="CL169">SUM(SUMIF(Survey!BZ169:CS169,{"&gt;0","&lt;0"})*{1,-1})-SUM(SUMIF(Survey!CU169:DN169,{"&gt;0","&lt;0"})*{1,-1})</f>
        <v>0</v>
      </c>
      <c r="CM169" s="35" t="str">
        <f t="shared" si="121"/>
        <v>No holdings</v>
      </c>
      <c r="CN169" s="17">
        <f t="shared" si="122"/>
        <v>0</v>
      </c>
      <c r="CO169" s="16" t="str">
        <f t="shared" si="123"/>
        <v>Pass</v>
      </c>
      <c r="CP169" s="38" t="b">
        <f>IF(ABS(Survey!$CS169)=0,TRUE,FALSE)</f>
        <v>1</v>
      </c>
      <c r="CQ169" s="37" t="b">
        <f>NOT(ISBLANK(Survey!$CT169))</f>
        <v>0</v>
      </c>
      <c r="CR169" s="16" t="str">
        <f t="shared" si="124"/>
        <v>Pass</v>
      </c>
      <c r="CS169" s="38" t="b">
        <f>IF(ABS(Survey!$DN169)=0,TRUE,FALSE)</f>
        <v>1</v>
      </c>
      <c r="CT169" s="37" t="b">
        <f>NOT(ISBLANK(Survey!$DO169))</f>
        <v>0</v>
      </c>
      <c r="CU169" t="str">
        <f t="shared" si="125"/>
        <v>Pass</v>
      </c>
      <c r="CV169" s="29" cm="1">
        <f t="array" ref="CV169">SUM(SUMIF(Survey!CO169,{"&gt;0","&lt;0"})*{1,-1})+SUM(SUMIF(Survey!DJ169,{"&gt;0","&lt;0"})*{1,-1})</f>
        <v>0</v>
      </c>
      <c r="CW169" s="29">
        <f>SUM(SUMIF(Survey!DQ169:DW169,{"&gt;0","&lt;0"})*{1,-1})+SUM(SUMIF(Survey!DY169:EE169,{"&gt;0","&lt;0"})*{1,-1})</f>
        <v>0</v>
      </c>
      <c r="CX169">
        <f t="shared" si="126"/>
        <v>0</v>
      </c>
      <c r="CY169">
        <f t="shared" si="127"/>
        <v>0</v>
      </c>
      <c r="CZ169" s="16" t="str">
        <f t="shared" si="128"/>
        <v>Pass</v>
      </c>
      <c r="DA169" s="38" t="b">
        <f>IF(ABS(Survey!$DW169)=0,TRUE,FALSE)</f>
        <v>1</v>
      </c>
      <c r="DB169" s="37" t="b">
        <f>NOT(ISBLANK(Survey!DX169))</f>
        <v>0</v>
      </c>
      <c r="DC169" s="16" t="str">
        <f t="shared" si="129"/>
        <v>Pass</v>
      </c>
      <c r="DD169" s="38" t="b">
        <f>IF(ABS(Survey!$EE169)=0,TRUE,FALSE)</f>
        <v>1</v>
      </c>
      <c r="DE169" s="37" t="b">
        <f>NOT(ISBLANK(Survey!$EF169))</f>
        <v>0</v>
      </c>
      <c r="DF169" s="16" t="str">
        <f t="shared" si="130"/>
        <v>Fail</v>
      </c>
      <c r="DG169" s="36">
        <f>SUM(SUMIF(Survey!EL169:EN169,{"&gt;0","&lt;0"})*{1,-1})</f>
        <v>0</v>
      </c>
      <c r="DH169">
        <f t="shared" si="131"/>
        <v>0</v>
      </c>
      <c r="DI169">
        <f t="shared" si="132"/>
        <v>100</v>
      </c>
      <c r="DJ169" s="35" t="b">
        <f>IF(OR(Survey!$M169="ETF",Survey!$M169="ETF, alternative mutual fund",Survey!$M169="Closed-end", Survey!$M169="Split share corp"),TRUE,FALSE)</f>
        <v>0</v>
      </c>
      <c r="DK169" s="16" t="str">
        <f t="shared" si="133"/>
        <v>Fail</v>
      </c>
      <c r="DL169" s="36">
        <f>SUM(SUMIF(Survey!EP169:EV169,{"&gt;0","&lt;0"})*{1,-1})</f>
        <v>0</v>
      </c>
      <c r="DM169">
        <f t="shared" si="134"/>
        <v>0</v>
      </c>
      <c r="DN169" s="17">
        <f t="shared" si="135"/>
        <v>100</v>
      </c>
      <c r="DO169" s="16" t="str">
        <f t="shared" si="136"/>
        <v>Fail</v>
      </c>
      <c r="DP169" s="36">
        <f>SUM(SUMIF(Survey!EX169:FD169,{"&gt;0","&lt;0"})*{1,-1})</f>
        <v>0</v>
      </c>
      <c r="DQ169">
        <f t="shared" si="137"/>
        <v>0</v>
      </c>
      <c r="DR169" s="17">
        <f t="shared" si="138"/>
        <v>100</v>
      </c>
    </row>
    <row r="170" spans="1:122">
      <c r="A170">
        <v>170</v>
      </c>
      <c r="B170" t="str">
        <f t="shared" si="0"/>
        <v>Pass</v>
      </c>
      <c r="C170" t="str">
        <f>IF(COUNTBLANK(Survey!B170:FE170)=$C$2, "Pass", "Fail")</f>
        <v>Pass</v>
      </c>
      <c r="D170" t="str">
        <f t="shared" si="93"/>
        <v>Fail</v>
      </c>
      <c r="E170" t="str">
        <f>IF(OR(ISBLANK(Survey!AJ170),COUNTIF(G170:BB170,"Fail")),"Fail","Pass")</f>
        <v>Fail</v>
      </c>
      <c r="G170" s="16" t="str">
        <f t="shared" si="94"/>
        <v>Fail</v>
      </c>
      <c r="H170" s="177">
        <f>COUNTBLANK(Survey!B170:D170)+COUNTBLANK(Survey!G170)+COUNTBLANK(Survey!I170)+COUNTBLANK(Survey!K170:M170)+COUNTBLANK(Survey!P170)+COUNTBLANK(Survey!S170:U170)+COUNTBLANK(Survey!Y170:AA170)+COUNTBLANK(Survey!AD170:AE170)+COUNTBLANK(Survey!AI170:AI170)</f>
        <v>18</v>
      </c>
      <c r="I170" s="16" t="str">
        <f t="shared" si="95"/>
        <v>Fail</v>
      </c>
      <c r="J170" t="b">
        <f>IF(Survey!E170="No",TRUE,FALSE)</f>
        <v>0</v>
      </c>
      <c r="K170" s="34">
        <f>LEN(Survey!E170)</f>
        <v>0</v>
      </c>
      <c r="L170" s="16" t="str">
        <f t="shared" si="96"/>
        <v>Fail</v>
      </c>
      <c r="M170" t="b">
        <f>IF(Survey!F170="No",TRUE,FALSE)</f>
        <v>0</v>
      </c>
      <c r="N170" s="33">
        <f>LEN(Survey!F170)</f>
        <v>0</v>
      </c>
      <c r="O170" s="16" t="str">
        <f t="shared" si="97"/>
        <v>Pass</v>
      </c>
      <c r="P170" s="34">
        <f>MOD((LEN(Survey!H170)+2),11)</f>
        <v>2</v>
      </c>
      <c r="Q170" s="33" t="str">
        <f>IF(Survey!$L170="Prospectus fund", "Yes", "No")</f>
        <v>No</v>
      </c>
      <c r="R170" s="16" t="str">
        <f t="shared" si="98"/>
        <v>Pass</v>
      </c>
      <c r="S170" s="34">
        <f>MOD((LEN(Survey!J170)+2),11)</f>
        <v>2</v>
      </c>
      <c r="T170" s="35" t="b">
        <f>IF(OR(Survey!$M170="ETF",Survey!$M170="ETF, alternative mutual fund",Survey!$M170="Closed-end", Survey!$M170="Split share corp", Survey!$I170="Yes"),TRUE,FALSE)</f>
        <v>0</v>
      </c>
      <c r="U170" s="16" t="str">
        <f>IFERROR(IF(AND(OR(X170=Y170,Y170 = "Either"),NOT(ISBLANK(Survey!K170))),"Pass","Fail"),"Pass")</f>
        <v>Fail</v>
      </c>
      <c r="V170" s="36" cm="1">
        <f t="array" ref="V170">SUM(SUMIF(Survey!BZ170:CS170,{"&gt;0","&lt;0"})*{1,-1})</f>
        <v>0</v>
      </c>
      <c r="W170" s="38" cm="1">
        <f t="array" ref="W170">SUM(SUMIF(Survey!CC170,{"&gt;0","&lt;0"})*{1,-1})+SUM(SUMIF(Survey!CM170,{"&gt;0","&lt;0"})*{1,-1})</f>
        <v>0</v>
      </c>
      <c r="X170" s="38">
        <f>Survey!K170</f>
        <v>0</v>
      </c>
      <c r="Y170" s="37" t="str">
        <f t="shared" si="99"/>
        <v>Either</v>
      </c>
      <c r="Z170" s="16" t="str">
        <f t="shared" si="100"/>
        <v>Fail</v>
      </c>
      <c r="AA170" s="67" cm="1">
        <f t="array" ref="AA170">SUM(SUMIF(Survey!BZ170:CS170,{"&gt;0","&lt;0"})*{1,-1})+SUM(SUMIF(Survey!CU170:DN170,{"&gt;0","&lt;0"})*{1,-1})</f>
        <v>0</v>
      </c>
      <c r="AB170" s="67">
        <f>IFERROR(AA170/(Survey!$AV170),0)</f>
        <v>0</v>
      </c>
      <c r="AC170" s="128" t="b">
        <f>IF(OR(Survey!$M170="Alternative strategy or hedge",Survey!$M170="Other, illiquid",Survey!$L170="Prospectus fund"),TRUE,FALSE)</f>
        <v>0</v>
      </c>
      <c r="AD170" s="128" t="b">
        <f>NOT(ISBLANK(Survey!$M170))</f>
        <v>0</v>
      </c>
      <c r="AE170" s="16" t="str">
        <f t="shared" si="101"/>
        <v>Pass</v>
      </c>
      <c r="AF170" s="38" t="b">
        <f>NOT(ISNUMBER(SEARCH("Other",Survey!$P170)))</f>
        <v>1</v>
      </c>
      <c r="AG170" s="37" t="b">
        <f>NOT(ISBLANK(Survey!$Q170))</f>
        <v>0</v>
      </c>
      <c r="AH170" s="16" t="str">
        <f t="shared" si="102"/>
        <v>Pass</v>
      </c>
      <c r="AI170" s="143">
        <f>COUNTBLANK(Survey!$W170)</f>
        <v>1</v>
      </c>
      <c r="AJ170" s="67">
        <f>IF(AND(Survey!L170&lt;&gt;"Exempt fund",OR(Survey!$M170="ETF",Survey!$M170="ETF, alternative mutual fund",Survey!$M170="Mutual fund",Survey!$M170="Alternative mutual fund",Survey!$M170="Money market")),1,0)</f>
        <v>0</v>
      </c>
      <c r="AK170" s="16" t="str">
        <f t="shared" si="103"/>
        <v>Pass</v>
      </c>
      <c r="AL170" s="38" t="b">
        <f>NOT(ISNUMBER(SEARCH("Yes",Survey!$AA170)))</f>
        <v>1</v>
      </c>
      <c r="AM170" s="37" t="b">
        <f>IF(COUNTBLANK(Survey!$AB170:$AC170)=0,TRUE, FALSE)</f>
        <v>0</v>
      </c>
      <c r="AN170" s="16" t="str">
        <f t="shared" si="104"/>
        <v>Pass</v>
      </c>
      <c r="AO170" s="38" t="b">
        <f>NOT(ISNUMBER(SEARCH("Yes",Survey!$AD170)))</f>
        <v>1</v>
      </c>
      <c r="AP170" s="37" t="b">
        <f>NOT(ISBLANK(Survey!$AF170))</f>
        <v>0</v>
      </c>
      <c r="AQ170" s="16" t="str">
        <f t="shared" si="105"/>
        <v>Pass</v>
      </c>
      <c r="AR170" s="38" t="b">
        <f>NOT(OR(ISNUMBER(SEARCH("Other",Survey!$AF170)),ISNUMBER(SEARCH("Multiple",Survey!$AF170))))</f>
        <v>1</v>
      </c>
      <c r="AS170" s="37" t="b">
        <f>NOT(ISBLANK(Survey!$AG170))</f>
        <v>0</v>
      </c>
      <c r="AT170" s="16" t="str">
        <f t="shared" si="106"/>
        <v>Fail</v>
      </c>
      <c r="AU170" s="143">
        <f>IF(ABS(Survey!$AV170)&gt;0, 1,0)</f>
        <v>0</v>
      </c>
      <c r="AV170" s="143">
        <f>IF(COUNTBLANK(Survey!$AJ170)=0,1,0)</f>
        <v>0</v>
      </c>
      <c r="AW170" s="16" t="str">
        <f t="shared" si="107"/>
        <v>Pass</v>
      </c>
      <c r="AX170" s="143">
        <f>IF(ISBLANK(Survey!$AJ170),0,1)</f>
        <v>0</v>
      </c>
      <c r="AY170" s="165">
        <f>COUNTBLANK(Survey!$AK170)</f>
        <v>1</v>
      </c>
      <c r="AZ170" s="16" t="str">
        <f t="shared" si="108"/>
        <v>Pass</v>
      </c>
      <c r="BA170" s="143">
        <f>IF(OR(Survey!$AK170="Closed",ISBLANK(Survey!$AK170)),0,1)</f>
        <v>0</v>
      </c>
      <c r="BB170" s="165">
        <f>IF(ISBLANK(Survey!$AL170),1,0)</f>
        <v>1</v>
      </c>
      <c r="BC170" s="147" t="str" cm="1">
        <f t="array" ref="BC170">IF(OR(IF(OR($BE170+$BF170 = 2, $BG170=1), FALSE, TRUE), AND($BD170:$BD170 = 0)),"Pass","Fail")</f>
        <v>Pass</v>
      </c>
      <c r="BD170" s="143">
        <f>COUNTBLANK(Survey!$AM170:$AO170)</f>
        <v>3</v>
      </c>
      <c r="BE170" s="143">
        <f>IF(Survey!$I170="Yes",1,0)</f>
        <v>0</v>
      </c>
      <c r="BF170" s="143">
        <f>IF(OR(Survey!$M170="Mutual fund",Survey!$M170="Alternative mutual fund",Survey!$M170="Money market"),1,0)</f>
        <v>0</v>
      </c>
      <c r="BG170" s="148">
        <f>IF(OR(Survey!$M170="ETF",Survey!$M170="ETF, alternative mutual fund"),1,0)</f>
        <v>0</v>
      </c>
      <c r="BH170" s="16" t="str">
        <f t="shared" si="109"/>
        <v>Pass</v>
      </c>
      <c r="BI170" s="38" t="b">
        <f>OR(ISNUMBER(SEARCH("Yes",Survey!$AO170)),ISBLANK(Survey!$AO170))</f>
        <v>1</v>
      </c>
      <c r="BJ170" s="67" t="b">
        <f>NOT(ISBLANK(Survey!$AP170))</f>
        <v>0</v>
      </c>
      <c r="BK170" s="16" t="str">
        <f t="shared" si="110"/>
        <v>Pass</v>
      </c>
      <c r="BL170" s="143">
        <f>IF(Survey!$AW170=0, 0,1)</f>
        <v>0</v>
      </c>
      <c r="BM170" s="67">
        <f>Survey!$AQ170</f>
        <v>0</v>
      </c>
      <c r="BN170" s="67">
        <f>IFERROR((Survey!$AX170-ABS(Survey!$AY170)-ABS(Survey!$BD170))/Survey!$AW170,0)</f>
        <v>0</v>
      </c>
      <c r="BO170" s="67">
        <f>IF(AND($BM170&gt;$BN170-0.2,$BM170&lt;$BN170+0.2,ISBLANK(Survey!$AQ170)=FALSE),0,1)</f>
        <v>1</v>
      </c>
      <c r="BP170" s="165">
        <f>IF(ISBLANK(Survey!$AR170),1,0)</f>
        <v>1</v>
      </c>
      <c r="BQ170" s="16" t="str">
        <f t="shared" si="111"/>
        <v>Pass</v>
      </c>
      <c r="BR170" s="143">
        <f>IF(Survey!$AW170=0, 0,1)</f>
        <v>0</v>
      </c>
      <c r="BS170" s="67">
        <f>IF(AND(Survey!$AS170&gt;=0,Survey!$AS170&lt;=0.2,Survey!$AS170&lt;&gt;""),0,1)</f>
        <v>1</v>
      </c>
      <c r="BT170" s="143">
        <f>IF(ISBLANK(Survey!$AT170),1,0)</f>
        <v>1</v>
      </c>
      <c r="BU170" s="16" t="str">
        <f t="shared" si="112"/>
        <v>Fail</v>
      </c>
      <c r="BV170" s="165">
        <f>Survey!$AU170</f>
        <v>0</v>
      </c>
      <c r="BW170" s="16" t="str">
        <f t="shared" si="113"/>
        <v>Pass</v>
      </c>
      <c r="BX170" s="36">
        <f>Survey!$AV170</f>
        <v>0</v>
      </c>
      <c r="BY170" s="176">
        <f>Survey!$AW170+Survey!$AX170-ABS(Survey!$AY170)+ABS(Survey!$AZ170)-ABS(Survey!$BA170)+ABS(Survey!$BB170)-ABS(Survey!$BC170)-ABS(Survey!$BD170)+Survey!$BE170</f>
        <v>0</v>
      </c>
      <c r="BZ170" s="35">
        <f t="shared" si="114"/>
        <v>0</v>
      </c>
      <c r="CA170" s="17">
        <f t="shared" si="115"/>
        <v>0</v>
      </c>
      <c r="CB170" s="16" t="str">
        <f t="shared" si="116"/>
        <v>Pass</v>
      </c>
      <c r="CC170" s="38" t="b">
        <f>IF(ABS(Survey!$BE170)=0,TRUE,FALSE)</f>
        <v>1</v>
      </c>
      <c r="CD170" s="37" t="b">
        <f>NOT(ISBLANK(Survey!$BF170))</f>
        <v>0</v>
      </c>
      <c r="CE170" t="str">
        <f t="shared" si="117"/>
        <v>Fail</v>
      </c>
      <c r="CF170" s="29">
        <f>Survey!$AV170</f>
        <v>0</v>
      </c>
      <c r="CG170" s="29" cm="1">
        <f t="array" ref="CG170">SUM(SUMIF(Survey!BH170:BO170,{"&gt;0","&lt;0"})*{1,-1})-SUM(SUMIF(Survey!BQ170:BX170,{"&gt;0","&lt;0"})*{1,-1})</f>
        <v>0</v>
      </c>
      <c r="CH170" s="35" t="str">
        <f t="shared" si="118"/>
        <v>No holdings</v>
      </c>
      <c r="CI170">
        <f t="shared" si="119"/>
        <v>0</v>
      </c>
      <c r="CJ170" s="16" t="str">
        <f t="shared" si="120"/>
        <v>Fail</v>
      </c>
      <c r="CK170" s="36">
        <f>Survey!$AV170</f>
        <v>0</v>
      </c>
      <c r="CL170" s="36" cm="1">
        <f t="array" ref="CL170">SUM(SUMIF(Survey!BZ170:CS170,{"&gt;0","&lt;0"})*{1,-1})-SUM(SUMIF(Survey!CU170:DN170,{"&gt;0","&lt;0"})*{1,-1})</f>
        <v>0</v>
      </c>
      <c r="CM170" s="35" t="str">
        <f t="shared" si="121"/>
        <v>No holdings</v>
      </c>
      <c r="CN170" s="17">
        <f t="shared" si="122"/>
        <v>0</v>
      </c>
      <c r="CO170" s="16" t="str">
        <f t="shared" si="123"/>
        <v>Pass</v>
      </c>
      <c r="CP170" s="38" t="b">
        <f>IF(ABS(Survey!$CS170)=0,TRUE,FALSE)</f>
        <v>1</v>
      </c>
      <c r="CQ170" s="37" t="b">
        <f>NOT(ISBLANK(Survey!$CT170))</f>
        <v>0</v>
      </c>
      <c r="CR170" s="16" t="str">
        <f t="shared" si="124"/>
        <v>Pass</v>
      </c>
      <c r="CS170" s="38" t="b">
        <f>IF(ABS(Survey!$DN170)=0,TRUE,FALSE)</f>
        <v>1</v>
      </c>
      <c r="CT170" s="37" t="b">
        <f>NOT(ISBLANK(Survey!$DO170))</f>
        <v>0</v>
      </c>
      <c r="CU170" t="str">
        <f t="shared" si="125"/>
        <v>Pass</v>
      </c>
      <c r="CV170" s="29" cm="1">
        <f t="array" ref="CV170">SUM(SUMIF(Survey!CO170,{"&gt;0","&lt;0"})*{1,-1})+SUM(SUMIF(Survey!DJ170,{"&gt;0","&lt;0"})*{1,-1})</f>
        <v>0</v>
      </c>
      <c r="CW170" s="29">
        <f>SUM(SUMIF(Survey!DQ170:DW170,{"&gt;0","&lt;0"})*{1,-1})+SUM(SUMIF(Survey!DY170:EE170,{"&gt;0","&lt;0"})*{1,-1})</f>
        <v>0</v>
      </c>
      <c r="CX170">
        <f t="shared" si="126"/>
        <v>0</v>
      </c>
      <c r="CY170">
        <f t="shared" si="127"/>
        <v>0</v>
      </c>
      <c r="CZ170" s="16" t="str">
        <f t="shared" si="128"/>
        <v>Pass</v>
      </c>
      <c r="DA170" s="38" t="b">
        <f>IF(ABS(Survey!$DW170)=0,TRUE,FALSE)</f>
        <v>1</v>
      </c>
      <c r="DB170" s="37" t="b">
        <f>NOT(ISBLANK(Survey!DX170))</f>
        <v>0</v>
      </c>
      <c r="DC170" s="16" t="str">
        <f t="shared" si="129"/>
        <v>Pass</v>
      </c>
      <c r="DD170" s="38" t="b">
        <f>IF(ABS(Survey!$EE170)=0,TRUE,FALSE)</f>
        <v>1</v>
      </c>
      <c r="DE170" s="37" t="b">
        <f>NOT(ISBLANK(Survey!$EF170))</f>
        <v>0</v>
      </c>
      <c r="DF170" s="16" t="str">
        <f t="shared" si="130"/>
        <v>Fail</v>
      </c>
      <c r="DG170" s="36">
        <f>SUM(SUMIF(Survey!EL170:EN170,{"&gt;0","&lt;0"})*{1,-1})</f>
        <v>0</v>
      </c>
      <c r="DH170">
        <f t="shared" si="131"/>
        <v>0</v>
      </c>
      <c r="DI170">
        <f t="shared" si="132"/>
        <v>100</v>
      </c>
      <c r="DJ170" s="35" t="b">
        <f>IF(OR(Survey!$M170="ETF",Survey!$M170="ETF, alternative mutual fund",Survey!$M170="Closed-end", Survey!$M170="Split share corp"),TRUE,FALSE)</f>
        <v>0</v>
      </c>
      <c r="DK170" s="16" t="str">
        <f t="shared" si="133"/>
        <v>Fail</v>
      </c>
      <c r="DL170" s="36">
        <f>SUM(SUMIF(Survey!EP170:EV170,{"&gt;0","&lt;0"})*{1,-1})</f>
        <v>0</v>
      </c>
      <c r="DM170">
        <f t="shared" si="134"/>
        <v>0</v>
      </c>
      <c r="DN170" s="17">
        <f t="shared" si="135"/>
        <v>100</v>
      </c>
      <c r="DO170" s="16" t="str">
        <f t="shared" si="136"/>
        <v>Fail</v>
      </c>
      <c r="DP170" s="36">
        <f>SUM(SUMIF(Survey!EX170:FD170,{"&gt;0","&lt;0"})*{1,-1})</f>
        <v>0</v>
      </c>
      <c r="DQ170">
        <f t="shared" si="137"/>
        <v>0</v>
      </c>
      <c r="DR170" s="17">
        <f t="shared" si="138"/>
        <v>100</v>
      </c>
    </row>
    <row r="171" spans="1:122">
      <c r="A171">
        <v>171</v>
      </c>
      <c r="B171" t="str">
        <f t="shared" si="0"/>
        <v>Pass</v>
      </c>
      <c r="C171" t="str">
        <f>IF(COUNTBLANK(Survey!B171:FE171)=$C$2, "Pass", "Fail")</f>
        <v>Pass</v>
      </c>
      <c r="D171" t="str">
        <f t="shared" si="93"/>
        <v>Fail</v>
      </c>
      <c r="E171" t="str">
        <f>IF(OR(ISBLANK(Survey!AJ171),COUNTIF(G171:BB171,"Fail")),"Fail","Pass")</f>
        <v>Fail</v>
      </c>
      <c r="G171" s="16" t="str">
        <f t="shared" si="94"/>
        <v>Fail</v>
      </c>
      <c r="H171" s="177">
        <f>COUNTBLANK(Survey!B171:D171)+COUNTBLANK(Survey!G171)+COUNTBLANK(Survey!I171)+COUNTBLANK(Survey!K171:M171)+COUNTBLANK(Survey!P171)+COUNTBLANK(Survey!S171:U171)+COUNTBLANK(Survey!Y171:AA171)+COUNTBLANK(Survey!AD171:AE171)+COUNTBLANK(Survey!AI171:AI171)</f>
        <v>18</v>
      </c>
      <c r="I171" s="16" t="str">
        <f t="shared" si="95"/>
        <v>Fail</v>
      </c>
      <c r="J171" t="b">
        <f>IF(Survey!E171="No",TRUE,FALSE)</f>
        <v>0</v>
      </c>
      <c r="K171" s="34">
        <f>LEN(Survey!E171)</f>
        <v>0</v>
      </c>
      <c r="L171" s="16" t="str">
        <f t="shared" si="96"/>
        <v>Fail</v>
      </c>
      <c r="M171" t="b">
        <f>IF(Survey!F171="No",TRUE,FALSE)</f>
        <v>0</v>
      </c>
      <c r="N171" s="33">
        <f>LEN(Survey!F171)</f>
        <v>0</v>
      </c>
      <c r="O171" s="16" t="str">
        <f t="shared" si="97"/>
        <v>Pass</v>
      </c>
      <c r="P171" s="34">
        <f>MOD((LEN(Survey!H171)+2),11)</f>
        <v>2</v>
      </c>
      <c r="Q171" s="33" t="str">
        <f>IF(Survey!$L171="Prospectus fund", "Yes", "No")</f>
        <v>No</v>
      </c>
      <c r="R171" s="16" t="str">
        <f t="shared" si="98"/>
        <v>Pass</v>
      </c>
      <c r="S171" s="34">
        <f>MOD((LEN(Survey!J171)+2),11)</f>
        <v>2</v>
      </c>
      <c r="T171" s="35" t="b">
        <f>IF(OR(Survey!$M171="ETF",Survey!$M171="ETF, alternative mutual fund",Survey!$M171="Closed-end", Survey!$M171="Split share corp", Survey!$I171="Yes"),TRUE,FALSE)</f>
        <v>0</v>
      </c>
      <c r="U171" s="16" t="str">
        <f>IFERROR(IF(AND(OR(X171=Y171,Y171 = "Either"),NOT(ISBLANK(Survey!K171))),"Pass","Fail"),"Pass")</f>
        <v>Fail</v>
      </c>
      <c r="V171" s="36" cm="1">
        <f t="array" ref="V171">SUM(SUMIF(Survey!BZ171:CS171,{"&gt;0","&lt;0"})*{1,-1})</f>
        <v>0</v>
      </c>
      <c r="W171" s="38" cm="1">
        <f t="array" ref="W171">SUM(SUMIF(Survey!CC171,{"&gt;0","&lt;0"})*{1,-1})+SUM(SUMIF(Survey!CM171,{"&gt;0","&lt;0"})*{1,-1})</f>
        <v>0</v>
      </c>
      <c r="X171" s="38">
        <f>Survey!K171</f>
        <v>0</v>
      </c>
      <c r="Y171" s="37" t="str">
        <f t="shared" si="99"/>
        <v>Either</v>
      </c>
      <c r="Z171" s="16" t="str">
        <f t="shared" si="100"/>
        <v>Fail</v>
      </c>
      <c r="AA171" s="67" cm="1">
        <f t="array" ref="AA171">SUM(SUMIF(Survey!BZ171:CS171,{"&gt;0","&lt;0"})*{1,-1})+SUM(SUMIF(Survey!CU171:DN171,{"&gt;0","&lt;0"})*{1,-1})</f>
        <v>0</v>
      </c>
      <c r="AB171" s="67">
        <f>IFERROR(AA171/(Survey!$AV171),0)</f>
        <v>0</v>
      </c>
      <c r="AC171" s="128" t="b">
        <f>IF(OR(Survey!$M171="Alternative strategy or hedge",Survey!$M171="Other, illiquid",Survey!$L171="Prospectus fund"),TRUE,FALSE)</f>
        <v>0</v>
      </c>
      <c r="AD171" s="128" t="b">
        <f>NOT(ISBLANK(Survey!$M171))</f>
        <v>0</v>
      </c>
      <c r="AE171" s="16" t="str">
        <f t="shared" si="101"/>
        <v>Pass</v>
      </c>
      <c r="AF171" s="38" t="b">
        <f>NOT(ISNUMBER(SEARCH("Other",Survey!$P171)))</f>
        <v>1</v>
      </c>
      <c r="AG171" s="37" t="b">
        <f>NOT(ISBLANK(Survey!$Q171))</f>
        <v>0</v>
      </c>
      <c r="AH171" s="16" t="str">
        <f t="shared" si="102"/>
        <v>Pass</v>
      </c>
      <c r="AI171" s="143">
        <f>COUNTBLANK(Survey!$W171)</f>
        <v>1</v>
      </c>
      <c r="AJ171" s="67">
        <f>IF(AND(Survey!L171&lt;&gt;"Exempt fund",OR(Survey!$M171="ETF",Survey!$M171="ETF, alternative mutual fund",Survey!$M171="Mutual fund",Survey!$M171="Alternative mutual fund",Survey!$M171="Money market")),1,0)</f>
        <v>0</v>
      </c>
      <c r="AK171" s="16" t="str">
        <f t="shared" si="103"/>
        <v>Pass</v>
      </c>
      <c r="AL171" s="38" t="b">
        <f>NOT(ISNUMBER(SEARCH("Yes",Survey!$AA171)))</f>
        <v>1</v>
      </c>
      <c r="AM171" s="37" t="b">
        <f>IF(COUNTBLANK(Survey!$AB171:$AC171)=0,TRUE, FALSE)</f>
        <v>0</v>
      </c>
      <c r="AN171" s="16" t="str">
        <f t="shared" si="104"/>
        <v>Pass</v>
      </c>
      <c r="AO171" s="38" t="b">
        <f>NOT(ISNUMBER(SEARCH("Yes",Survey!$AD171)))</f>
        <v>1</v>
      </c>
      <c r="AP171" s="37" t="b">
        <f>NOT(ISBLANK(Survey!$AF171))</f>
        <v>0</v>
      </c>
      <c r="AQ171" s="16" t="str">
        <f t="shared" si="105"/>
        <v>Pass</v>
      </c>
      <c r="AR171" s="38" t="b">
        <f>NOT(OR(ISNUMBER(SEARCH("Other",Survey!$AF171)),ISNUMBER(SEARCH("Multiple",Survey!$AF171))))</f>
        <v>1</v>
      </c>
      <c r="AS171" s="37" t="b">
        <f>NOT(ISBLANK(Survey!$AG171))</f>
        <v>0</v>
      </c>
      <c r="AT171" s="16" t="str">
        <f t="shared" si="106"/>
        <v>Fail</v>
      </c>
      <c r="AU171" s="143">
        <f>IF(ABS(Survey!$AV171)&gt;0, 1,0)</f>
        <v>0</v>
      </c>
      <c r="AV171" s="143">
        <f>IF(COUNTBLANK(Survey!$AJ171)=0,1,0)</f>
        <v>0</v>
      </c>
      <c r="AW171" s="16" t="str">
        <f t="shared" si="107"/>
        <v>Pass</v>
      </c>
      <c r="AX171" s="143">
        <f>IF(ISBLANK(Survey!$AJ171),0,1)</f>
        <v>0</v>
      </c>
      <c r="AY171" s="165">
        <f>COUNTBLANK(Survey!$AK171)</f>
        <v>1</v>
      </c>
      <c r="AZ171" s="16" t="str">
        <f t="shared" si="108"/>
        <v>Pass</v>
      </c>
      <c r="BA171" s="143">
        <f>IF(OR(Survey!$AK171="Closed",ISBLANK(Survey!$AK171)),0,1)</f>
        <v>0</v>
      </c>
      <c r="BB171" s="165">
        <f>IF(ISBLANK(Survey!$AL171),1,0)</f>
        <v>1</v>
      </c>
      <c r="BC171" s="147" t="str" cm="1">
        <f t="array" ref="BC171">IF(OR(IF(OR($BE171+$BF171 = 2, $BG171=1), FALSE, TRUE), AND($BD171:$BD171 = 0)),"Pass","Fail")</f>
        <v>Pass</v>
      </c>
      <c r="BD171" s="143">
        <f>COUNTBLANK(Survey!$AM171:$AO171)</f>
        <v>3</v>
      </c>
      <c r="BE171" s="143">
        <f>IF(Survey!$I171="Yes",1,0)</f>
        <v>0</v>
      </c>
      <c r="BF171" s="143">
        <f>IF(OR(Survey!$M171="Mutual fund",Survey!$M171="Alternative mutual fund",Survey!$M171="Money market"),1,0)</f>
        <v>0</v>
      </c>
      <c r="BG171" s="148">
        <f>IF(OR(Survey!$M171="ETF",Survey!$M171="ETF, alternative mutual fund"),1,0)</f>
        <v>0</v>
      </c>
      <c r="BH171" s="16" t="str">
        <f t="shared" si="109"/>
        <v>Pass</v>
      </c>
      <c r="BI171" s="38" t="b">
        <f>OR(ISNUMBER(SEARCH("Yes",Survey!$AO171)),ISBLANK(Survey!$AO171))</f>
        <v>1</v>
      </c>
      <c r="BJ171" s="67" t="b">
        <f>NOT(ISBLANK(Survey!$AP171))</f>
        <v>0</v>
      </c>
      <c r="BK171" s="16" t="str">
        <f t="shared" si="110"/>
        <v>Pass</v>
      </c>
      <c r="BL171" s="143">
        <f>IF(Survey!$AW171=0, 0,1)</f>
        <v>0</v>
      </c>
      <c r="BM171" s="67">
        <f>Survey!$AQ171</f>
        <v>0</v>
      </c>
      <c r="BN171" s="67">
        <f>IFERROR((Survey!$AX171-ABS(Survey!$AY171)-ABS(Survey!$BD171))/Survey!$AW171,0)</f>
        <v>0</v>
      </c>
      <c r="BO171" s="67">
        <f>IF(AND($BM171&gt;$BN171-0.2,$BM171&lt;$BN171+0.2,ISBLANK(Survey!$AQ171)=FALSE),0,1)</f>
        <v>1</v>
      </c>
      <c r="BP171" s="165">
        <f>IF(ISBLANK(Survey!$AR171),1,0)</f>
        <v>1</v>
      </c>
      <c r="BQ171" s="16" t="str">
        <f t="shared" si="111"/>
        <v>Pass</v>
      </c>
      <c r="BR171" s="143">
        <f>IF(Survey!$AW171=0, 0,1)</f>
        <v>0</v>
      </c>
      <c r="BS171" s="67">
        <f>IF(AND(Survey!$AS171&gt;=0,Survey!$AS171&lt;=0.2,Survey!$AS171&lt;&gt;""),0,1)</f>
        <v>1</v>
      </c>
      <c r="BT171" s="143">
        <f>IF(ISBLANK(Survey!$AT171),1,0)</f>
        <v>1</v>
      </c>
      <c r="BU171" s="16" t="str">
        <f t="shared" si="112"/>
        <v>Fail</v>
      </c>
      <c r="BV171" s="165">
        <f>Survey!$AU171</f>
        <v>0</v>
      </c>
      <c r="BW171" s="16" t="str">
        <f t="shared" si="113"/>
        <v>Pass</v>
      </c>
      <c r="BX171" s="36">
        <f>Survey!$AV171</f>
        <v>0</v>
      </c>
      <c r="BY171" s="176">
        <f>Survey!$AW171+Survey!$AX171-ABS(Survey!$AY171)+ABS(Survey!$AZ171)-ABS(Survey!$BA171)+ABS(Survey!$BB171)-ABS(Survey!$BC171)-ABS(Survey!$BD171)+Survey!$BE171</f>
        <v>0</v>
      </c>
      <c r="BZ171" s="35">
        <f t="shared" si="114"/>
        <v>0</v>
      </c>
      <c r="CA171" s="17">
        <f t="shared" si="115"/>
        <v>0</v>
      </c>
      <c r="CB171" s="16" t="str">
        <f t="shared" si="116"/>
        <v>Pass</v>
      </c>
      <c r="CC171" s="38" t="b">
        <f>IF(ABS(Survey!$BE171)=0,TRUE,FALSE)</f>
        <v>1</v>
      </c>
      <c r="CD171" s="37" t="b">
        <f>NOT(ISBLANK(Survey!$BF171))</f>
        <v>0</v>
      </c>
      <c r="CE171" t="str">
        <f t="shared" si="117"/>
        <v>Fail</v>
      </c>
      <c r="CF171" s="29">
        <f>Survey!$AV171</f>
        <v>0</v>
      </c>
      <c r="CG171" s="29" cm="1">
        <f t="array" ref="CG171">SUM(SUMIF(Survey!BH171:BO171,{"&gt;0","&lt;0"})*{1,-1})-SUM(SUMIF(Survey!BQ171:BX171,{"&gt;0","&lt;0"})*{1,-1})</f>
        <v>0</v>
      </c>
      <c r="CH171" s="35" t="str">
        <f t="shared" si="118"/>
        <v>No holdings</v>
      </c>
      <c r="CI171">
        <f t="shared" si="119"/>
        <v>0</v>
      </c>
      <c r="CJ171" s="16" t="str">
        <f t="shared" si="120"/>
        <v>Fail</v>
      </c>
      <c r="CK171" s="36">
        <f>Survey!$AV171</f>
        <v>0</v>
      </c>
      <c r="CL171" s="36" cm="1">
        <f t="array" ref="CL171">SUM(SUMIF(Survey!BZ171:CS171,{"&gt;0","&lt;0"})*{1,-1})-SUM(SUMIF(Survey!CU171:DN171,{"&gt;0","&lt;0"})*{1,-1})</f>
        <v>0</v>
      </c>
      <c r="CM171" s="35" t="str">
        <f t="shared" si="121"/>
        <v>No holdings</v>
      </c>
      <c r="CN171" s="17">
        <f t="shared" si="122"/>
        <v>0</v>
      </c>
      <c r="CO171" s="16" t="str">
        <f t="shared" si="123"/>
        <v>Pass</v>
      </c>
      <c r="CP171" s="38" t="b">
        <f>IF(ABS(Survey!$CS171)=0,TRUE,FALSE)</f>
        <v>1</v>
      </c>
      <c r="CQ171" s="37" t="b">
        <f>NOT(ISBLANK(Survey!$CT171))</f>
        <v>0</v>
      </c>
      <c r="CR171" s="16" t="str">
        <f t="shared" si="124"/>
        <v>Pass</v>
      </c>
      <c r="CS171" s="38" t="b">
        <f>IF(ABS(Survey!$DN171)=0,TRUE,FALSE)</f>
        <v>1</v>
      </c>
      <c r="CT171" s="37" t="b">
        <f>NOT(ISBLANK(Survey!$DO171))</f>
        <v>0</v>
      </c>
      <c r="CU171" t="str">
        <f t="shared" si="125"/>
        <v>Pass</v>
      </c>
      <c r="CV171" s="29" cm="1">
        <f t="array" ref="CV171">SUM(SUMIF(Survey!CO171,{"&gt;0","&lt;0"})*{1,-1})+SUM(SUMIF(Survey!DJ171,{"&gt;0","&lt;0"})*{1,-1})</f>
        <v>0</v>
      </c>
      <c r="CW171" s="29">
        <f>SUM(SUMIF(Survey!DQ171:DW171,{"&gt;0","&lt;0"})*{1,-1})+SUM(SUMIF(Survey!DY171:EE171,{"&gt;0","&lt;0"})*{1,-1})</f>
        <v>0</v>
      </c>
      <c r="CX171">
        <f t="shared" si="126"/>
        <v>0</v>
      </c>
      <c r="CY171">
        <f t="shared" si="127"/>
        <v>0</v>
      </c>
      <c r="CZ171" s="16" t="str">
        <f t="shared" si="128"/>
        <v>Pass</v>
      </c>
      <c r="DA171" s="38" t="b">
        <f>IF(ABS(Survey!$DW171)=0,TRUE,FALSE)</f>
        <v>1</v>
      </c>
      <c r="DB171" s="37" t="b">
        <f>NOT(ISBLANK(Survey!DX171))</f>
        <v>0</v>
      </c>
      <c r="DC171" s="16" t="str">
        <f t="shared" si="129"/>
        <v>Pass</v>
      </c>
      <c r="DD171" s="38" t="b">
        <f>IF(ABS(Survey!$EE171)=0,TRUE,FALSE)</f>
        <v>1</v>
      </c>
      <c r="DE171" s="37" t="b">
        <f>NOT(ISBLANK(Survey!$EF171))</f>
        <v>0</v>
      </c>
      <c r="DF171" s="16" t="str">
        <f t="shared" si="130"/>
        <v>Fail</v>
      </c>
      <c r="DG171" s="36">
        <f>SUM(SUMIF(Survey!EL171:EN171,{"&gt;0","&lt;0"})*{1,-1})</f>
        <v>0</v>
      </c>
      <c r="DH171">
        <f t="shared" si="131"/>
        <v>0</v>
      </c>
      <c r="DI171">
        <f t="shared" si="132"/>
        <v>100</v>
      </c>
      <c r="DJ171" s="35" t="b">
        <f>IF(OR(Survey!$M171="ETF",Survey!$M171="ETF, alternative mutual fund",Survey!$M171="Closed-end", Survey!$M171="Split share corp"),TRUE,FALSE)</f>
        <v>0</v>
      </c>
      <c r="DK171" s="16" t="str">
        <f t="shared" si="133"/>
        <v>Fail</v>
      </c>
      <c r="DL171" s="36">
        <f>SUM(SUMIF(Survey!EP171:EV171,{"&gt;0","&lt;0"})*{1,-1})</f>
        <v>0</v>
      </c>
      <c r="DM171">
        <f t="shared" si="134"/>
        <v>0</v>
      </c>
      <c r="DN171" s="17">
        <f t="shared" si="135"/>
        <v>100</v>
      </c>
      <c r="DO171" s="16" t="str">
        <f t="shared" si="136"/>
        <v>Fail</v>
      </c>
      <c r="DP171" s="36">
        <f>SUM(SUMIF(Survey!EX171:FD171,{"&gt;0","&lt;0"})*{1,-1})</f>
        <v>0</v>
      </c>
      <c r="DQ171">
        <f t="shared" si="137"/>
        <v>0</v>
      </c>
      <c r="DR171" s="17">
        <f t="shared" si="138"/>
        <v>100</v>
      </c>
    </row>
    <row r="172" spans="1:122">
      <c r="A172">
        <v>172</v>
      </c>
      <c r="B172" t="str">
        <f t="shared" si="0"/>
        <v>Pass</v>
      </c>
      <c r="C172" t="str">
        <f>IF(COUNTBLANK(Survey!B172:FE172)=$C$2, "Pass", "Fail")</f>
        <v>Pass</v>
      </c>
      <c r="D172" t="str">
        <f t="shared" si="93"/>
        <v>Fail</v>
      </c>
      <c r="E172" t="str">
        <f>IF(OR(ISBLANK(Survey!AJ172),COUNTIF(G172:BB172,"Fail")),"Fail","Pass")</f>
        <v>Fail</v>
      </c>
      <c r="G172" s="16" t="str">
        <f t="shared" si="94"/>
        <v>Fail</v>
      </c>
      <c r="H172" s="177">
        <f>COUNTBLANK(Survey!B172:D172)+COUNTBLANK(Survey!G172)+COUNTBLANK(Survey!I172)+COUNTBLANK(Survey!K172:M172)+COUNTBLANK(Survey!P172)+COUNTBLANK(Survey!S172:U172)+COUNTBLANK(Survey!Y172:AA172)+COUNTBLANK(Survey!AD172:AE172)+COUNTBLANK(Survey!AI172:AI172)</f>
        <v>18</v>
      </c>
      <c r="I172" s="16" t="str">
        <f t="shared" si="95"/>
        <v>Fail</v>
      </c>
      <c r="J172" t="b">
        <f>IF(Survey!E172="No",TRUE,FALSE)</f>
        <v>0</v>
      </c>
      <c r="K172" s="34">
        <f>LEN(Survey!E172)</f>
        <v>0</v>
      </c>
      <c r="L172" s="16" t="str">
        <f t="shared" si="96"/>
        <v>Fail</v>
      </c>
      <c r="M172" t="b">
        <f>IF(Survey!F172="No",TRUE,FALSE)</f>
        <v>0</v>
      </c>
      <c r="N172" s="33">
        <f>LEN(Survey!F172)</f>
        <v>0</v>
      </c>
      <c r="O172" s="16" t="str">
        <f t="shared" si="97"/>
        <v>Pass</v>
      </c>
      <c r="P172" s="34">
        <f>MOD((LEN(Survey!H172)+2),11)</f>
        <v>2</v>
      </c>
      <c r="Q172" s="33" t="str">
        <f>IF(Survey!$L172="Prospectus fund", "Yes", "No")</f>
        <v>No</v>
      </c>
      <c r="R172" s="16" t="str">
        <f t="shared" si="98"/>
        <v>Pass</v>
      </c>
      <c r="S172" s="34">
        <f>MOD((LEN(Survey!J172)+2),11)</f>
        <v>2</v>
      </c>
      <c r="T172" s="35" t="b">
        <f>IF(OR(Survey!$M172="ETF",Survey!$M172="ETF, alternative mutual fund",Survey!$M172="Closed-end", Survey!$M172="Split share corp", Survey!$I172="Yes"),TRUE,FALSE)</f>
        <v>0</v>
      </c>
      <c r="U172" s="16" t="str">
        <f>IFERROR(IF(AND(OR(X172=Y172,Y172 = "Either"),NOT(ISBLANK(Survey!K172))),"Pass","Fail"),"Pass")</f>
        <v>Fail</v>
      </c>
      <c r="V172" s="36" cm="1">
        <f t="array" ref="V172">SUM(SUMIF(Survey!BZ172:CS172,{"&gt;0","&lt;0"})*{1,-1})</f>
        <v>0</v>
      </c>
      <c r="W172" s="38" cm="1">
        <f t="array" ref="W172">SUM(SUMIF(Survey!CC172,{"&gt;0","&lt;0"})*{1,-1})+SUM(SUMIF(Survey!CM172,{"&gt;0","&lt;0"})*{1,-1})</f>
        <v>0</v>
      </c>
      <c r="X172" s="38">
        <f>Survey!K172</f>
        <v>0</v>
      </c>
      <c r="Y172" s="37" t="str">
        <f t="shared" si="99"/>
        <v>Either</v>
      </c>
      <c r="Z172" s="16" t="str">
        <f t="shared" si="100"/>
        <v>Fail</v>
      </c>
      <c r="AA172" s="67" cm="1">
        <f t="array" ref="AA172">SUM(SUMIF(Survey!BZ172:CS172,{"&gt;0","&lt;0"})*{1,-1})+SUM(SUMIF(Survey!CU172:DN172,{"&gt;0","&lt;0"})*{1,-1})</f>
        <v>0</v>
      </c>
      <c r="AB172" s="67">
        <f>IFERROR(AA172/(Survey!$AV172),0)</f>
        <v>0</v>
      </c>
      <c r="AC172" s="128" t="b">
        <f>IF(OR(Survey!$M172="Alternative strategy or hedge",Survey!$M172="Other, illiquid",Survey!$L172="Prospectus fund"),TRUE,FALSE)</f>
        <v>0</v>
      </c>
      <c r="AD172" s="128" t="b">
        <f>NOT(ISBLANK(Survey!$M172))</f>
        <v>0</v>
      </c>
      <c r="AE172" s="16" t="str">
        <f t="shared" si="101"/>
        <v>Pass</v>
      </c>
      <c r="AF172" s="38" t="b">
        <f>NOT(ISNUMBER(SEARCH("Other",Survey!$P172)))</f>
        <v>1</v>
      </c>
      <c r="AG172" s="37" t="b">
        <f>NOT(ISBLANK(Survey!$Q172))</f>
        <v>0</v>
      </c>
      <c r="AH172" s="16" t="str">
        <f t="shared" si="102"/>
        <v>Pass</v>
      </c>
      <c r="AI172" s="143">
        <f>COUNTBLANK(Survey!$W172)</f>
        <v>1</v>
      </c>
      <c r="AJ172" s="67">
        <f>IF(AND(Survey!L172&lt;&gt;"Exempt fund",OR(Survey!$M172="ETF",Survey!$M172="ETF, alternative mutual fund",Survey!$M172="Mutual fund",Survey!$M172="Alternative mutual fund",Survey!$M172="Money market")),1,0)</f>
        <v>0</v>
      </c>
      <c r="AK172" s="16" t="str">
        <f t="shared" si="103"/>
        <v>Pass</v>
      </c>
      <c r="AL172" s="38" t="b">
        <f>NOT(ISNUMBER(SEARCH("Yes",Survey!$AA172)))</f>
        <v>1</v>
      </c>
      <c r="AM172" s="37" t="b">
        <f>IF(COUNTBLANK(Survey!$AB172:$AC172)=0,TRUE, FALSE)</f>
        <v>0</v>
      </c>
      <c r="AN172" s="16" t="str">
        <f t="shared" si="104"/>
        <v>Pass</v>
      </c>
      <c r="AO172" s="38" t="b">
        <f>NOT(ISNUMBER(SEARCH("Yes",Survey!$AD172)))</f>
        <v>1</v>
      </c>
      <c r="AP172" s="37" t="b">
        <f>NOT(ISBLANK(Survey!$AF172))</f>
        <v>0</v>
      </c>
      <c r="AQ172" s="16" t="str">
        <f t="shared" si="105"/>
        <v>Pass</v>
      </c>
      <c r="AR172" s="38" t="b">
        <f>NOT(OR(ISNUMBER(SEARCH("Other",Survey!$AF172)),ISNUMBER(SEARCH("Multiple",Survey!$AF172))))</f>
        <v>1</v>
      </c>
      <c r="AS172" s="37" t="b">
        <f>NOT(ISBLANK(Survey!$AG172))</f>
        <v>0</v>
      </c>
      <c r="AT172" s="16" t="str">
        <f t="shared" si="106"/>
        <v>Fail</v>
      </c>
      <c r="AU172" s="143">
        <f>IF(ABS(Survey!$AV172)&gt;0, 1,0)</f>
        <v>0</v>
      </c>
      <c r="AV172" s="143">
        <f>IF(COUNTBLANK(Survey!$AJ172)=0,1,0)</f>
        <v>0</v>
      </c>
      <c r="AW172" s="16" t="str">
        <f t="shared" si="107"/>
        <v>Pass</v>
      </c>
      <c r="AX172" s="143">
        <f>IF(ISBLANK(Survey!$AJ172),0,1)</f>
        <v>0</v>
      </c>
      <c r="AY172" s="165">
        <f>COUNTBLANK(Survey!$AK172)</f>
        <v>1</v>
      </c>
      <c r="AZ172" s="16" t="str">
        <f t="shared" si="108"/>
        <v>Pass</v>
      </c>
      <c r="BA172" s="143">
        <f>IF(OR(Survey!$AK172="Closed",ISBLANK(Survey!$AK172)),0,1)</f>
        <v>0</v>
      </c>
      <c r="BB172" s="165">
        <f>IF(ISBLANK(Survey!$AL172),1,0)</f>
        <v>1</v>
      </c>
      <c r="BC172" s="147" t="str" cm="1">
        <f t="array" ref="BC172">IF(OR(IF(OR($BE172+$BF172 = 2, $BG172=1), FALSE, TRUE), AND($BD172:$BD172 = 0)),"Pass","Fail")</f>
        <v>Pass</v>
      </c>
      <c r="BD172" s="143">
        <f>COUNTBLANK(Survey!$AM172:$AO172)</f>
        <v>3</v>
      </c>
      <c r="BE172" s="143">
        <f>IF(Survey!$I172="Yes",1,0)</f>
        <v>0</v>
      </c>
      <c r="BF172" s="143">
        <f>IF(OR(Survey!$M172="Mutual fund",Survey!$M172="Alternative mutual fund",Survey!$M172="Money market"),1,0)</f>
        <v>0</v>
      </c>
      <c r="BG172" s="148">
        <f>IF(OR(Survey!$M172="ETF",Survey!$M172="ETF, alternative mutual fund"),1,0)</f>
        <v>0</v>
      </c>
      <c r="BH172" s="16" t="str">
        <f t="shared" si="109"/>
        <v>Pass</v>
      </c>
      <c r="BI172" s="38" t="b">
        <f>OR(ISNUMBER(SEARCH("Yes",Survey!$AO172)),ISBLANK(Survey!$AO172))</f>
        <v>1</v>
      </c>
      <c r="BJ172" s="67" t="b">
        <f>NOT(ISBLANK(Survey!$AP172))</f>
        <v>0</v>
      </c>
      <c r="BK172" s="16" t="str">
        <f t="shared" si="110"/>
        <v>Pass</v>
      </c>
      <c r="BL172" s="143">
        <f>IF(Survey!$AW172=0, 0,1)</f>
        <v>0</v>
      </c>
      <c r="BM172" s="67">
        <f>Survey!$AQ172</f>
        <v>0</v>
      </c>
      <c r="BN172" s="67">
        <f>IFERROR((Survey!$AX172-ABS(Survey!$AY172)-ABS(Survey!$BD172))/Survey!$AW172,0)</f>
        <v>0</v>
      </c>
      <c r="BO172" s="67">
        <f>IF(AND($BM172&gt;$BN172-0.2,$BM172&lt;$BN172+0.2,ISBLANK(Survey!$AQ172)=FALSE),0,1)</f>
        <v>1</v>
      </c>
      <c r="BP172" s="165">
        <f>IF(ISBLANK(Survey!$AR172),1,0)</f>
        <v>1</v>
      </c>
      <c r="BQ172" s="16" t="str">
        <f t="shared" si="111"/>
        <v>Pass</v>
      </c>
      <c r="BR172" s="143">
        <f>IF(Survey!$AW172=0, 0,1)</f>
        <v>0</v>
      </c>
      <c r="BS172" s="67">
        <f>IF(AND(Survey!$AS172&gt;=0,Survey!$AS172&lt;=0.2,Survey!$AS172&lt;&gt;""),0,1)</f>
        <v>1</v>
      </c>
      <c r="BT172" s="143">
        <f>IF(ISBLANK(Survey!$AT172),1,0)</f>
        <v>1</v>
      </c>
      <c r="BU172" s="16" t="str">
        <f t="shared" si="112"/>
        <v>Fail</v>
      </c>
      <c r="BV172" s="165">
        <f>Survey!$AU172</f>
        <v>0</v>
      </c>
      <c r="BW172" s="16" t="str">
        <f t="shared" si="113"/>
        <v>Pass</v>
      </c>
      <c r="BX172" s="36">
        <f>Survey!$AV172</f>
        <v>0</v>
      </c>
      <c r="BY172" s="176">
        <f>Survey!$AW172+Survey!$AX172-ABS(Survey!$AY172)+ABS(Survey!$AZ172)-ABS(Survey!$BA172)+ABS(Survey!$BB172)-ABS(Survey!$BC172)-ABS(Survey!$BD172)+Survey!$BE172</f>
        <v>0</v>
      </c>
      <c r="BZ172" s="35">
        <f t="shared" si="114"/>
        <v>0</v>
      </c>
      <c r="CA172" s="17">
        <f t="shared" si="115"/>
        <v>0</v>
      </c>
      <c r="CB172" s="16" t="str">
        <f t="shared" si="116"/>
        <v>Pass</v>
      </c>
      <c r="CC172" s="38" t="b">
        <f>IF(ABS(Survey!$BE172)=0,TRUE,FALSE)</f>
        <v>1</v>
      </c>
      <c r="CD172" s="37" t="b">
        <f>NOT(ISBLANK(Survey!$BF172))</f>
        <v>0</v>
      </c>
      <c r="CE172" t="str">
        <f t="shared" si="117"/>
        <v>Fail</v>
      </c>
      <c r="CF172" s="29">
        <f>Survey!$AV172</f>
        <v>0</v>
      </c>
      <c r="CG172" s="29" cm="1">
        <f t="array" ref="CG172">SUM(SUMIF(Survey!BH172:BO172,{"&gt;0","&lt;0"})*{1,-1})-SUM(SUMIF(Survey!BQ172:BX172,{"&gt;0","&lt;0"})*{1,-1})</f>
        <v>0</v>
      </c>
      <c r="CH172" s="35" t="str">
        <f t="shared" si="118"/>
        <v>No holdings</v>
      </c>
      <c r="CI172">
        <f t="shared" si="119"/>
        <v>0</v>
      </c>
      <c r="CJ172" s="16" t="str">
        <f t="shared" si="120"/>
        <v>Fail</v>
      </c>
      <c r="CK172" s="36">
        <f>Survey!$AV172</f>
        <v>0</v>
      </c>
      <c r="CL172" s="36" cm="1">
        <f t="array" ref="CL172">SUM(SUMIF(Survey!BZ172:CS172,{"&gt;0","&lt;0"})*{1,-1})-SUM(SUMIF(Survey!CU172:DN172,{"&gt;0","&lt;0"})*{1,-1})</f>
        <v>0</v>
      </c>
      <c r="CM172" s="35" t="str">
        <f t="shared" si="121"/>
        <v>No holdings</v>
      </c>
      <c r="CN172" s="17">
        <f t="shared" si="122"/>
        <v>0</v>
      </c>
      <c r="CO172" s="16" t="str">
        <f t="shared" si="123"/>
        <v>Pass</v>
      </c>
      <c r="CP172" s="38" t="b">
        <f>IF(ABS(Survey!$CS172)=0,TRUE,FALSE)</f>
        <v>1</v>
      </c>
      <c r="CQ172" s="37" t="b">
        <f>NOT(ISBLANK(Survey!$CT172))</f>
        <v>0</v>
      </c>
      <c r="CR172" s="16" t="str">
        <f t="shared" si="124"/>
        <v>Pass</v>
      </c>
      <c r="CS172" s="38" t="b">
        <f>IF(ABS(Survey!$DN172)=0,TRUE,FALSE)</f>
        <v>1</v>
      </c>
      <c r="CT172" s="37" t="b">
        <f>NOT(ISBLANK(Survey!$DO172))</f>
        <v>0</v>
      </c>
      <c r="CU172" t="str">
        <f t="shared" si="125"/>
        <v>Pass</v>
      </c>
      <c r="CV172" s="29" cm="1">
        <f t="array" ref="CV172">SUM(SUMIF(Survey!CO172,{"&gt;0","&lt;0"})*{1,-1})+SUM(SUMIF(Survey!DJ172,{"&gt;0","&lt;0"})*{1,-1})</f>
        <v>0</v>
      </c>
      <c r="CW172" s="29">
        <f>SUM(SUMIF(Survey!DQ172:DW172,{"&gt;0","&lt;0"})*{1,-1})+SUM(SUMIF(Survey!DY172:EE172,{"&gt;0","&lt;0"})*{1,-1})</f>
        <v>0</v>
      </c>
      <c r="CX172">
        <f t="shared" si="126"/>
        <v>0</v>
      </c>
      <c r="CY172">
        <f t="shared" si="127"/>
        <v>0</v>
      </c>
      <c r="CZ172" s="16" t="str">
        <f t="shared" si="128"/>
        <v>Pass</v>
      </c>
      <c r="DA172" s="38" t="b">
        <f>IF(ABS(Survey!$DW172)=0,TRUE,FALSE)</f>
        <v>1</v>
      </c>
      <c r="DB172" s="37" t="b">
        <f>NOT(ISBLANK(Survey!DX172))</f>
        <v>0</v>
      </c>
      <c r="DC172" s="16" t="str">
        <f t="shared" si="129"/>
        <v>Pass</v>
      </c>
      <c r="DD172" s="38" t="b">
        <f>IF(ABS(Survey!$EE172)=0,TRUE,FALSE)</f>
        <v>1</v>
      </c>
      <c r="DE172" s="37" t="b">
        <f>NOT(ISBLANK(Survey!$EF172))</f>
        <v>0</v>
      </c>
      <c r="DF172" s="16" t="str">
        <f t="shared" si="130"/>
        <v>Fail</v>
      </c>
      <c r="DG172" s="36">
        <f>SUM(SUMIF(Survey!EL172:EN172,{"&gt;0","&lt;0"})*{1,-1})</f>
        <v>0</v>
      </c>
      <c r="DH172">
        <f t="shared" si="131"/>
        <v>0</v>
      </c>
      <c r="DI172">
        <f t="shared" si="132"/>
        <v>100</v>
      </c>
      <c r="DJ172" s="35" t="b">
        <f>IF(OR(Survey!$M172="ETF",Survey!$M172="ETF, alternative mutual fund",Survey!$M172="Closed-end", Survey!$M172="Split share corp"),TRUE,FALSE)</f>
        <v>0</v>
      </c>
      <c r="DK172" s="16" t="str">
        <f t="shared" si="133"/>
        <v>Fail</v>
      </c>
      <c r="DL172" s="36">
        <f>SUM(SUMIF(Survey!EP172:EV172,{"&gt;0","&lt;0"})*{1,-1})</f>
        <v>0</v>
      </c>
      <c r="DM172">
        <f t="shared" si="134"/>
        <v>0</v>
      </c>
      <c r="DN172" s="17">
        <f t="shared" si="135"/>
        <v>100</v>
      </c>
      <c r="DO172" s="16" t="str">
        <f t="shared" si="136"/>
        <v>Fail</v>
      </c>
      <c r="DP172" s="36">
        <f>SUM(SUMIF(Survey!EX172:FD172,{"&gt;0","&lt;0"})*{1,-1})</f>
        <v>0</v>
      </c>
      <c r="DQ172">
        <f t="shared" si="137"/>
        <v>0</v>
      </c>
      <c r="DR172" s="17">
        <f t="shared" si="138"/>
        <v>100</v>
      </c>
    </row>
    <row r="173" spans="1:122">
      <c r="A173">
        <v>173</v>
      </c>
      <c r="B173" t="str">
        <f t="shared" si="0"/>
        <v>Pass</v>
      </c>
      <c r="C173" t="str">
        <f>IF(COUNTBLANK(Survey!B173:FE173)=$C$2, "Pass", "Fail")</f>
        <v>Pass</v>
      </c>
      <c r="D173" t="str">
        <f t="shared" si="93"/>
        <v>Fail</v>
      </c>
      <c r="E173" t="str">
        <f>IF(OR(ISBLANK(Survey!AJ173),COUNTIF(G173:BB173,"Fail")),"Fail","Pass")</f>
        <v>Fail</v>
      </c>
      <c r="G173" s="16" t="str">
        <f t="shared" si="94"/>
        <v>Fail</v>
      </c>
      <c r="H173" s="177">
        <f>COUNTBLANK(Survey!B173:D173)+COUNTBLANK(Survey!G173)+COUNTBLANK(Survey!I173)+COUNTBLANK(Survey!K173:M173)+COUNTBLANK(Survey!P173)+COUNTBLANK(Survey!S173:U173)+COUNTBLANK(Survey!Y173:AA173)+COUNTBLANK(Survey!AD173:AE173)+COUNTBLANK(Survey!AI173:AI173)</f>
        <v>18</v>
      </c>
      <c r="I173" s="16" t="str">
        <f t="shared" si="95"/>
        <v>Fail</v>
      </c>
      <c r="J173" t="b">
        <f>IF(Survey!E173="No",TRUE,FALSE)</f>
        <v>0</v>
      </c>
      <c r="K173" s="34">
        <f>LEN(Survey!E173)</f>
        <v>0</v>
      </c>
      <c r="L173" s="16" t="str">
        <f t="shared" si="96"/>
        <v>Fail</v>
      </c>
      <c r="M173" t="b">
        <f>IF(Survey!F173="No",TRUE,FALSE)</f>
        <v>0</v>
      </c>
      <c r="N173" s="33">
        <f>LEN(Survey!F173)</f>
        <v>0</v>
      </c>
      <c r="O173" s="16" t="str">
        <f t="shared" si="97"/>
        <v>Pass</v>
      </c>
      <c r="P173" s="34">
        <f>MOD((LEN(Survey!H173)+2),11)</f>
        <v>2</v>
      </c>
      <c r="Q173" s="33" t="str">
        <f>IF(Survey!$L173="Prospectus fund", "Yes", "No")</f>
        <v>No</v>
      </c>
      <c r="R173" s="16" t="str">
        <f t="shared" si="98"/>
        <v>Pass</v>
      </c>
      <c r="S173" s="34">
        <f>MOD((LEN(Survey!J173)+2),11)</f>
        <v>2</v>
      </c>
      <c r="T173" s="35" t="b">
        <f>IF(OR(Survey!$M173="ETF",Survey!$M173="ETF, alternative mutual fund",Survey!$M173="Closed-end", Survey!$M173="Split share corp", Survey!$I173="Yes"),TRUE,FALSE)</f>
        <v>0</v>
      </c>
      <c r="U173" s="16" t="str">
        <f>IFERROR(IF(AND(OR(X173=Y173,Y173 = "Either"),NOT(ISBLANK(Survey!K173))),"Pass","Fail"),"Pass")</f>
        <v>Fail</v>
      </c>
      <c r="V173" s="36" cm="1">
        <f t="array" ref="V173">SUM(SUMIF(Survey!BZ173:CS173,{"&gt;0","&lt;0"})*{1,-1})</f>
        <v>0</v>
      </c>
      <c r="W173" s="38" cm="1">
        <f t="array" ref="W173">SUM(SUMIF(Survey!CC173,{"&gt;0","&lt;0"})*{1,-1})+SUM(SUMIF(Survey!CM173,{"&gt;0","&lt;0"})*{1,-1})</f>
        <v>0</v>
      </c>
      <c r="X173" s="38">
        <f>Survey!K173</f>
        <v>0</v>
      </c>
      <c r="Y173" s="37" t="str">
        <f t="shared" si="99"/>
        <v>Either</v>
      </c>
      <c r="Z173" s="16" t="str">
        <f t="shared" si="100"/>
        <v>Fail</v>
      </c>
      <c r="AA173" s="67" cm="1">
        <f t="array" ref="AA173">SUM(SUMIF(Survey!BZ173:CS173,{"&gt;0","&lt;0"})*{1,-1})+SUM(SUMIF(Survey!CU173:DN173,{"&gt;0","&lt;0"})*{1,-1})</f>
        <v>0</v>
      </c>
      <c r="AB173" s="67">
        <f>IFERROR(AA173/(Survey!$AV173),0)</f>
        <v>0</v>
      </c>
      <c r="AC173" s="128" t="b">
        <f>IF(OR(Survey!$M173="Alternative strategy or hedge",Survey!$M173="Other, illiquid",Survey!$L173="Prospectus fund"),TRUE,FALSE)</f>
        <v>0</v>
      </c>
      <c r="AD173" s="128" t="b">
        <f>NOT(ISBLANK(Survey!$M173))</f>
        <v>0</v>
      </c>
      <c r="AE173" s="16" t="str">
        <f t="shared" si="101"/>
        <v>Pass</v>
      </c>
      <c r="AF173" s="38" t="b">
        <f>NOT(ISNUMBER(SEARCH("Other",Survey!$P173)))</f>
        <v>1</v>
      </c>
      <c r="AG173" s="37" t="b">
        <f>NOT(ISBLANK(Survey!$Q173))</f>
        <v>0</v>
      </c>
      <c r="AH173" s="16" t="str">
        <f t="shared" si="102"/>
        <v>Pass</v>
      </c>
      <c r="AI173" s="143">
        <f>COUNTBLANK(Survey!$W173)</f>
        <v>1</v>
      </c>
      <c r="AJ173" s="67">
        <f>IF(AND(Survey!L173&lt;&gt;"Exempt fund",OR(Survey!$M173="ETF",Survey!$M173="ETF, alternative mutual fund",Survey!$M173="Mutual fund",Survey!$M173="Alternative mutual fund",Survey!$M173="Money market")),1,0)</f>
        <v>0</v>
      </c>
      <c r="AK173" s="16" t="str">
        <f t="shared" si="103"/>
        <v>Pass</v>
      </c>
      <c r="AL173" s="38" t="b">
        <f>NOT(ISNUMBER(SEARCH("Yes",Survey!$AA173)))</f>
        <v>1</v>
      </c>
      <c r="AM173" s="37" t="b">
        <f>IF(COUNTBLANK(Survey!$AB173:$AC173)=0,TRUE, FALSE)</f>
        <v>0</v>
      </c>
      <c r="AN173" s="16" t="str">
        <f t="shared" si="104"/>
        <v>Pass</v>
      </c>
      <c r="AO173" s="38" t="b">
        <f>NOT(ISNUMBER(SEARCH("Yes",Survey!$AD173)))</f>
        <v>1</v>
      </c>
      <c r="AP173" s="37" t="b">
        <f>NOT(ISBLANK(Survey!$AF173))</f>
        <v>0</v>
      </c>
      <c r="AQ173" s="16" t="str">
        <f t="shared" si="105"/>
        <v>Pass</v>
      </c>
      <c r="AR173" s="38" t="b">
        <f>NOT(OR(ISNUMBER(SEARCH("Other",Survey!$AF173)),ISNUMBER(SEARCH("Multiple",Survey!$AF173))))</f>
        <v>1</v>
      </c>
      <c r="AS173" s="37" t="b">
        <f>NOT(ISBLANK(Survey!$AG173))</f>
        <v>0</v>
      </c>
      <c r="AT173" s="16" t="str">
        <f t="shared" si="106"/>
        <v>Fail</v>
      </c>
      <c r="AU173" s="143">
        <f>IF(ABS(Survey!$AV173)&gt;0, 1,0)</f>
        <v>0</v>
      </c>
      <c r="AV173" s="143">
        <f>IF(COUNTBLANK(Survey!$AJ173)=0,1,0)</f>
        <v>0</v>
      </c>
      <c r="AW173" s="16" t="str">
        <f t="shared" si="107"/>
        <v>Pass</v>
      </c>
      <c r="AX173" s="143">
        <f>IF(ISBLANK(Survey!$AJ173),0,1)</f>
        <v>0</v>
      </c>
      <c r="AY173" s="165">
        <f>COUNTBLANK(Survey!$AK173)</f>
        <v>1</v>
      </c>
      <c r="AZ173" s="16" t="str">
        <f t="shared" si="108"/>
        <v>Pass</v>
      </c>
      <c r="BA173" s="143">
        <f>IF(OR(Survey!$AK173="Closed",ISBLANK(Survey!$AK173)),0,1)</f>
        <v>0</v>
      </c>
      <c r="BB173" s="165">
        <f>IF(ISBLANK(Survey!$AL173),1,0)</f>
        <v>1</v>
      </c>
      <c r="BC173" s="147" t="str" cm="1">
        <f t="array" ref="BC173">IF(OR(IF(OR($BE173+$BF173 = 2, $BG173=1), FALSE, TRUE), AND($BD173:$BD173 = 0)),"Pass","Fail")</f>
        <v>Pass</v>
      </c>
      <c r="BD173" s="143">
        <f>COUNTBLANK(Survey!$AM173:$AO173)</f>
        <v>3</v>
      </c>
      <c r="BE173" s="143">
        <f>IF(Survey!$I173="Yes",1,0)</f>
        <v>0</v>
      </c>
      <c r="BF173" s="143">
        <f>IF(OR(Survey!$M173="Mutual fund",Survey!$M173="Alternative mutual fund",Survey!$M173="Money market"),1,0)</f>
        <v>0</v>
      </c>
      <c r="BG173" s="148">
        <f>IF(OR(Survey!$M173="ETF",Survey!$M173="ETF, alternative mutual fund"),1,0)</f>
        <v>0</v>
      </c>
      <c r="BH173" s="16" t="str">
        <f t="shared" si="109"/>
        <v>Pass</v>
      </c>
      <c r="BI173" s="38" t="b">
        <f>OR(ISNUMBER(SEARCH("Yes",Survey!$AO173)),ISBLANK(Survey!$AO173))</f>
        <v>1</v>
      </c>
      <c r="BJ173" s="67" t="b">
        <f>NOT(ISBLANK(Survey!$AP173))</f>
        <v>0</v>
      </c>
      <c r="BK173" s="16" t="str">
        <f t="shared" si="110"/>
        <v>Pass</v>
      </c>
      <c r="BL173" s="143">
        <f>IF(Survey!$AW173=0, 0,1)</f>
        <v>0</v>
      </c>
      <c r="BM173" s="67">
        <f>Survey!$AQ173</f>
        <v>0</v>
      </c>
      <c r="BN173" s="67">
        <f>IFERROR((Survey!$AX173-ABS(Survey!$AY173)-ABS(Survey!$BD173))/Survey!$AW173,0)</f>
        <v>0</v>
      </c>
      <c r="BO173" s="67">
        <f>IF(AND($BM173&gt;$BN173-0.2,$BM173&lt;$BN173+0.2,ISBLANK(Survey!$AQ173)=FALSE),0,1)</f>
        <v>1</v>
      </c>
      <c r="BP173" s="165">
        <f>IF(ISBLANK(Survey!$AR173),1,0)</f>
        <v>1</v>
      </c>
      <c r="BQ173" s="16" t="str">
        <f t="shared" si="111"/>
        <v>Pass</v>
      </c>
      <c r="BR173" s="143">
        <f>IF(Survey!$AW173=0, 0,1)</f>
        <v>0</v>
      </c>
      <c r="BS173" s="67">
        <f>IF(AND(Survey!$AS173&gt;=0,Survey!$AS173&lt;=0.2,Survey!$AS173&lt;&gt;""),0,1)</f>
        <v>1</v>
      </c>
      <c r="BT173" s="143">
        <f>IF(ISBLANK(Survey!$AT173),1,0)</f>
        <v>1</v>
      </c>
      <c r="BU173" s="16" t="str">
        <f t="shared" si="112"/>
        <v>Fail</v>
      </c>
      <c r="BV173" s="165">
        <f>Survey!$AU173</f>
        <v>0</v>
      </c>
      <c r="BW173" s="16" t="str">
        <f t="shared" si="113"/>
        <v>Pass</v>
      </c>
      <c r="BX173" s="36">
        <f>Survey!$AV173</f>
        <v>0</v>
      </c>
      <c r="BY173" s="176">
        <f>Survey!$AW173+Survey!$AX173-ABS(Survey!$AY173)+ABS(Survey!$AZ173)-ABS(Survey!$BA173)+ABS(Survey!$BB173)-ABS(Survey!$BC173)-ABS(Survey!$BD173)+Survey!$BE173</f>
        <v>0</v>
      </c>
      <c r="BZ173" s="35">
        <f t="shared" si="114"/>
        <v>0</v>
      </c>
      <c r="CA173" s="17">
        <f t="shared" si="115"/>
        <v>0</v>
      </c>
      <c r="CB173" s="16" t="str">
        <f t="shared" si="116"/>
        <v>Pass</v>
      </c>
      <c r="CC173" s="38" t="b">
        <f>IF(ABS(Survey!$BE173)=0,TRUE,FALSE)</f>
        <v>1</v>
      </c>
      <c r="CD173" s="37" t="b">
        <f>NOT(ISBLANK(Survey!$BF173))</f>
        <v>0</v>
      </c>
      <c r="CE173" t="str">
        <f t="shared" si="117"/>
        <v>Fail</v>
      </c>
      <c r="CF173" s="29">
        <f>Survey!$AV173</f>
        <v>0</v>
      </c>
      <c r="CG173" s="29" cm="1">
        <f t="array" ref="CG173">SUM(SUMIF(Survey!BH173:BO173,{"&gt;0","&lt;0"})*{1,-1})-SUM(SUMIF(Survey!BQ173:BX173,{"&gt;0","&lt;0"})*{1,-1})</f>
        <v>0</v>
      </c>
      <c r="CH173" s="35" t="str">
        <f t="shared" si="118"/>
        <v>No holdings</v>
      </c>
      <c r="CI173">
        <f t="shared" si="119"/>
        <v>0</v>
      </c>
      <c r="CJ173" s="16" t="str">
        <f t="shared" si="120"/>
        <v>Fail</v>
      </c>
      <c r="CK173" s="36">
        <f>Survey!$AV173</f>
        <v>0</v>
      </c>
      <c r="CL173" s="36" cm="1">
        <f t="array" ref="CL173">SUM(SUMIF(Survey!BZ173:CS173,{"&gt;0","&lt;0"})*{1,-1})-SUM(SUMIF(Survey!CU173:DN173,{"&gt;0","&lt;0"})*{1,-1})</f>
        <v>0</v>
      </c>
      <c r="CM173" s="35" t="str">
        <f t="shared" si="121"/>
        <v>No holdings</v>
      </c>
      <c r="CN173" s="17">
        <f t="shared" si="122"/>
        <v>0</v>
      </c>
      <c r="CO173" s="16" t="str">
        <f t="shared" si="123"/>
        <v>Pass</v>
      </c>
      <c r="CP173" s="38" t="b">
        <f>IF(ABS(Survey!$CS173)=0,TRUE,FALSE)</f>
        <v>1</v>
      </c>
      <c r="CQ173" s="37" t="b">
        <f>NOT(ISBLANK(Survey!$CT173))</f>
        <v>0</v>
      </c>
      <c r="CR173" s="16" t="str">
        <f t="shared" si="124"/>
        <v>Pass</v>
      </c>
      <c r="CS173" s="38" t="b">
        <f>IF(ABS(Survey!$DN173)=0,TRUE,FALSE)</f>
        <v>1</v>
      </c>
      <c r="CT173" s="37" t="b">
        <f>NOT(ISBLANK(Survey!$DO173))</f>
        <v>0</v>
      </c>
      <c r="CU173" t="str">
        <f t="shared" si="125"/>
        <v>Pass</v>
      </c>
      <c r="CV173" s="29" cm="1">
        <f t="array" ref="CV173">SUM(SUMIF(Survey!CO173,{"&gt;0","&lt;0"})*{1,-1})+SUM(SUMIF(Survey!DJ173,{"&gt;0","&lt;0"})*{1,-1})</f>
        <v>0</v>
      </c>
      <c r="CW173" s="29">
        <f>SUM(SUMIF(Survey!DQ173:DW173,{"&gt;0","&lt;0"})*{1,-1})+SUM(SUMIF(Survey!DY173:EE173,{"&gt;0","&lt;0"})*{1,-1})</f>
        <v>0</v>
      </c>
      <c r="CX173">
        <f t="shared" si="126"/>
        <v>0</v>
      </c>
      <c r="CY173">
        <f t="shared" si="127"/>
        <v>0</v>
      </c>
      <c r="CZ173" s="16" t="str">
        <f t="shared" si="128"/>
        <v>Pass</v>
      </c>
      <c r="DA173" s="38" t="b">
        <f>IF(ABS(Survey!$DW173)=0,TRUE,FALSE)</f>
        <v>1</v>
      </c>
      <c r="DB173" s="37" t="b">
        <f>NOT(ISBLANK(Survey!DX173))</f>
        <v>0</v>
      </c>
      <c r="DC173" s="16" t="str">
        <f t="shared" si="129"/>
        <v>Pass</v>
      </c>
      <c r="DD173" s="38" t="b">
        <f>IF(ABS(Survey!$EE173)=0,TRUE,FALSE)</f>
        <v>1</v>
      </c>
      <c r="DE173" s="37" t="b">
        <f>NOT(ISBLANK(Survey!$EF173))</f>
        <v>0</v>
      </c>
      <c r="DF173" s="16" t="str">
        <f t="shared" si="130"/>
        <v>Fail</v>
      </c>
      <c r="DG173" s="36">
        <f>SUM(SUMIF(Survey!EL173:EN173,{"&gt;0","&lt;0"})*{1,-1})</f>
        <v>0</v>
      </c>
      <c r="DH173">
        <f t="shared" si="131"/>
        <v>0</v>
      </c>
      <c r="DI173">
        <f t="shared" si="132"/>
        <v>100</v>
      </c>
      <c r="DJ173" s="35" t="b">
        <f>IF(OR(Survey!$M173="ETF",Survey!$M173="ETF, alternative mutual fund",Survey!$M173="Closed-end", Survey!$M173="Split share corp"),TRUE,FALSE)</f>
        <v>0</v>
      </c>
      <c r="DK173" s="16" t="str">
        <f t="shared" si="133"/>
        <v>Fail</v>
      </c>
      <c r="DL173" s="36">
        <f>SUM(SUMIF(Survey!EP173:EV173,{"&gt;0","&lt;0"})*{1,-1})</f>
        <v>0</v>
      </c>
      <c r="DM173">
        <f t="shared" si="134"/>
        <v>0</v>
      </c>
      <c r="DN173" s="17">
        <f t="shared" si="135"/>
        <v>100</v>
      </c>
      <c r="DO173" s="16" t="str">
        <f t="shared" si="136"/>
        <v>Fail</v>
      </c>
      <c r="DP173" s="36">
        <f>SUM(SUMIF(Survey!EX173:FD173,{"&gt;0","&lt;0"})*{1,-1})</f>
        <v>0</v>
      </c>
      <c r="DQ173">
        <f t="shared" si="137"/>
        <v>0</v>
      </c>
      <c r="DR173" s="17">
        <f t="shared" si="138"/>
        <v>100</v>
      </c>
    </row>
    <row r="174" spans="1:122">
      <c r="A174">
        <v>174</v>
      </c>
      <c r="B174" t="str">
        <f t="shared" si="0"/>
        <v>Pass</v>
      </c>
      <c r="C174" t="str">
        <f>IF(COUNTBLANK(Survey!B174:FE174)=$C$2, "Pass", "Fail")</f>
        <v>Pass</v>
      </c>
      <c r="D174" t="str">
        <f t="shared" si="93"/>
        <v>Fail</v>
      </c>
      <c r="E174" t="str">
        <f>IF(OR(ISBLANK(Survey!AJ174),COUNTIF(G174:BB174,"Fail")),"Fail","Pass")</f>
        <v>Fail</v>
      </c>
      <c r="G174" s="16" t="str">
        <f t="shared" si="94"/>
        <v>Fail</v>
      </c>
      <c r="H174" s="177">
        <f>COUNTBLANK(Survey!B174:D174)+COUNTBLANK(Survey!G174)+COUNTBLANK(Survey!I174)+COUNTBLANK(Survey!K174:M174)+COUNTBLANK(Survey!P174)+COUNTBLANK(Survey!S174:U174)+COUNTBLANK(Survey!Y174:AA174)+COUNTBLANK(Survey!AD174:AE174)+COUNTBLANK(Survey!AI174:AI174)</f>
        <v>18</v>
      </c>
      <c r="I174" s="16" t="str">
        <f t="shared" si="95"/>
        <v>Fail</v>
      </c>
      <c r="J174" t="b">
        <f>IF(Survey!E174="No",TRUE,FALSE)</f>
        <v>0</v>
      </c>
      <c r="K174" s="34">
        <f>LEN(Survey!E174)</f>
        <v>0</v>
      </c>
      <c r="L174" s="16" t="str">
        <f t="shared" si="96"/>
        <v>Fail</v>
      </c>
      <c r="M174" t="b">
        <f>IF(Survey!F174="No",TRUE,FALSE)</f>
        <v>0</v>
      </c>
      <c r="N174" s="33">
        <f>LEN(Survey!F174)</f>
        <v>0</v>
      </c>
      <c r="O174" s="16" t="str">
        <f t="shared" si="97"/>
        <v>Pass</v>
      </c>
      <c r="P174" s="34">
        <f>MOD((LEN(Survey!H174)+2),11)</f>
        <v>2</v>
      </c>
      <c r="Q174" s="33" t="str">
        <f>IF(Survey!$L174="Prospectus fund", "Yes", "No")</f>
        <v>No</v>
      </c>
      <c r="R174" s="16" t="str">
        <f t="shared" si="98"/>
        <v>Pass</v>
      </c>
      <c r="S174" s="34">
        <f>MOD((LEN(Survey!J174)+2),11)</f>
        <v>2</v>
      </c>
      <c r="T174" s="35" t="b">
        <f>IF(OR(Survey!$M174="ETF",Survey!$M174="ETF, alternative mutual fund",Survey!$M174="Closed-end", Survey!$M174="Split share corp", Survey!$I174="Yes"),TRUE,FALSE)</f>
        <v>0</v>
      </c>
      <c r="U174" s="16" t="str">
        <f>IFERROR(IF(AND(OR(X174=Y174,Y174 = "Either"),NOT(ISBLANK(Survey!K174))),"Pass","Fail"),"Pass")</f>
        <v>Fail</v>
      </c>
      <c r="V174" s="36" cm="1">
        <f t="array" ref="V174">SUM(SUMIF(Survey!BZ174:CS174,{"&gt;0","&lt;0"})*{1,-1})</f>
        <v>0</v>
      </c>
      <c r="W174" s="38" cm="1">
        <f t="array" ref="W174">SUM(SUMIF(Survey!CC174,{"&gt;0","&lt;0"})*{1,-1})+SUM(SUMIF(Survey!CM174,{"&gt;0","&lt;0"})*{1,-1})</f>
        <v>0</v>
      </c>
      <c r="X174" s="38">
        <f>Survey!K174</f>
        <v>0</v>
      </c>
      <c r="Y174" s="37" t="str">
        <f t="shared" si="99"/>
        <v>Either</v>
      </c>
      <c r="Z174" s="16" t="str">
        <f t="shared" si="100"/>
        <v>Fail</v>
      </c>
      <c r="AA174" s="67" cm="1">
        <f t="array" ref="AA174">SUM(SUMIF(Survey!BZ174:CS174,{"&gt;0","&lt;0"})*{1,-1})+SUM(SUMIF(Survey!CU174:DN174,{"&gt;0","&lt;0"})*{1,-1})</f>
        <v>0</v>
      </c>
      <c r="AB174" s="67">
        <f>IFERROR(AA174/(Survey!$AV174),0)</f>
        <v>0</v>
      </c>
      <c r="AC174" s="128" t="b">
        <f>IF(OR(Survey!$M174="Alternative strategy or hedge",Survey!$M174="Other, illiquid",Survey!$L174="Prospectus fund"),TRUE,FALSE)</f>
        <v>0</v>
      </c>
      <c r="AD174" s="128" t="b">
        <f>NOT(ISBLANK(Survey!$M174))</f>
        <v>0</v>
      </c>
      <c r="AE174" s="16" t="str">
        <f t="shared" si="101"/>
        <v>Pass</v>
      </c>
      <c r="AF174" s="38" t="b">
        <f>NOT(ISNUMBER(SEARCH("Other",Survey!$P174)))</f>
        <v>1</v>
      </c>
      <c r="AG174" s="37" t="b">
        <f>NOT(ISBLANK(Survey!$Q174))</f>
        <v>0</v>
      </c>
      <c r="AH174" s="16" t="str">
        <f t="shared" si="102"/>
        <v>Pass</v>
      </c>
      <c r="AI174" s="143">
        <f>COUNTBLANK(Survey!$W174)</f>
        <v>1</v>
      </c>
      <c r="AJ174" s="67">
        <f>IF(AND(Survey!L174&lt;&gt;"Exempt fund",OR(Survey!$M174="ETF",Survey!$M174="ETF, alternative mutual fund",Survey!$M174="Mutual fund",Survey!$M174="Alternative mutual fund",Survey!$M174="Money market")),1,0)</f>
        <v>0</v>
      </c>
      <c r="AK174" s="16" t="str">
        <f t="shared" si="103"/>
        <v>Pass</v>
      </c>
      <c r="AL174" s="38" t="b">
        <f>NOT(ISNUMBER(SEARCH("Yes",Survey!$AA174)))</f>
        <v>1</v>
      </c>
      <c r="AM174" s="37" t="b">
        <f>IF(COUNTBLANK(Survey!$AB174:$AC174)=0,TRUE, FALSE)</f>
        <v>0</v>
      </c>
      <c r="AN174" s="16" t="str">
        <f t="shared" si="104"/>
        <v>Pass</v>
      </c>
      <c r="AO174" s="38" t="b">
        <f>NOT(ISNUMBER(SEARCH("Yes",Survey!$AD174)))</f>
        <v>1</v>
      </c>
      <c r="AP174" s="37" t="b">
        <f>NOT(ISBLANK(Survey!$AF174))</f>
        <v>0</v>
      </c>
      <c r="AQ174" s="16" t="str">
        <f t="shared" si="105"/>
        <v>Pass</v>
      </c>
      <c r="AR174" s="38" t="b">
        <f>NOT(OR(ISNUMBER(SEARCH("Other",Survey!$AF174)),ISNUMBER(SEARCH("Multiple",Survey!$AF174))))</f>
        <v>1</v>
      </c>
      <c r="AS174" s="37" t="b">
        <f>NOT(ISBLANK(Survey!$AG174))</f>
        <v>0</v>
      </c>
      <c r="AT174" s="16" t="str">
        <f t="shared" si="106"/>
        <v>Fail</v>
      </c>
      <c r="AU174" s="143">
        <f>IF(ABS(Survey!$AV174)&gt;0, 1,0)</f>
        <v>0</v>
      </c>
      <c r="AV174" s="143">
        <f>IF(COUNTBLANK(Survey!$AJ174)=0,1,0)</f>
        <v>0</v>
      </c>
      <c r="AW174" s="16" t="str">
        <f t="shared" si="107"/>
        <v>Pass</v>
      </c>
      <c r="AX174" s="143">
        <f>IF(ISBLANK(Survey!$AJ174),0,1)</f>
        <v>0</v>
      </c>
      <c r="AY174" s="165">
        <f>COUNTBLANK(Survey!$AK174)</f>
        <v>1</v>
      </c>
      <c r="AZ174" s="16" t="str">
        <f t="shared" si="108"/>
        <v>Pass</v>
      </c>
      <c r="BA174" s="143">
        <f>IF(OR(Survey!$AK174="Closed",ISBLANK(Survey!$AK174)),0,1)</f>
        <v>0</v>
      </c>
      <c r="BB174" s="165">
        <f>IF(ISBLANK(Survey!$AL174),1,0)</f>
        <v>1</v>
      </c>
      <c r="BC174" s="147" t="str" cm="1">
        <f t="array" ref="BC174">IF(OR(IF(OR($BE174+$BF174 = 2, $BG174=1), FALSE, TRUE), AND($BD174:$BD174 = 0)),"Pass","Fail")</f>
        <v>Pass</v>
      </c>
      <c r="BD174" s="143">
        <f>COUNTBLANK(Survey!$AM174:$AO174)</f>
        <v>3</v>
      </c>
      <c r="BE174" s="143">
        <f>IF(Survey!$I174="Yes",1,0)</f>
        <v>0</v>
      </c>
      <c r="BF174" s="143">
        <f>IF(OR(Survey!$M174="Mutual fund",Survey!$M174="Alternative mutual fund",Survey!$M174="Money market"),1,0)</f>
        <v>0</v>
      </c>
      <c r="BG174" s="148">
        <f>IF(OR(Survey!$M174="ETF",Survey!$M174="ETF, alternative mutual fund"),1,0)</f>
        <v>0</v>
      </c>
      <c r="BH174" s="16" t="str">
        <f t="shared" si="109"/>
        <v>Pass</v>
      </c>
      <c r="BI174" s="38" t="b">
        <f>OR(ISNUMBER(SEARCH("Yes",Survey!$AO174)),ISBLANK(Survey!$AO174))</f>
        <v>1</v>
      </c>
      <c r="BJ174" s="67" t="b">
        <f>NOT(ISBLANK(Survey!$AP174))</f>
        <v>0</v>
      </c>
      <c r="BK174" s="16" t="str">
        <f t="shared" si="110"/>
        <v>Pass</v>
      </c>
      <c r="BL174" s="143">
        <f>IF(Survey!$AW174=0, 0,1)</f>
        <v>0</v>
      </c>
      <c r="BM174" s="67">
        <f>Survey!$AQ174</f>
        <v>0</v>
      </c>
      <c r="BN174" s="67">
        <f>IFERROR((Survey!$AX174-ABS(Survey!$AY174)-ABS(Survey!$BD174))/Survey!$AW174,0)</f>
        <v>0</v>
      </c>
      <c r="BO174" s="67">
        <f>IF(AND($BM174&gt;$BN174-0.2,$BM174&lt;$BN174+0.2,ISBLANK(Survey!$AQ174)=FALSE),0,1)</f>
        <v>1</v>
      </c>
      <c r="BP174" s="165">
        <f>IF(ISBLANK(Survey!$AR174),1,0)</f>
        <v>1</v>
      </c>
      <c r="BQ174" s="16" t="str">
        <f t="shared" si="111"/>
        <v>Pass</v>
      </c>
      <c r="BR174" s="143">
        <f>IF(Survey!$AW174=0, 0,1)</f>
        <v>0</v>
      </c>
      <c r="BS174" s="67">
        <f>IF(AND(Survey!$AS174&gt;=0,Survey!$AS174&lt;=0.2,Survey!$AS174&lt;&gt;""),0,1)</f>
        <v>1</v>
      </c>
      <c r="BT174" s="143">
        <f>IF(ISBLANK(Survey!$AT174),1,0)</f>
        <v>1</v>
      </c>
      <c r="BU174" s="16" t="str">
        <f t="shared" si="112"/>
        <v>Fail</v>
      </c>
      <c r="BV174" s="165">
        <f>Survey!$AU174</f>
        <v>0</v>
      </c>
      <c r="BW174" s="16" t="str">
        <f t="shared" si="113"/>
        <v>Pass</v>
      </c>
      <c r="BX174" s="36">
        <f>Survey!$AV174</f>
        <v>0</v>
      </c>
      <c r="BY174" s="176">
        <f>Survey!$AW174+Survey!$AX174-ABS(Survey!$AY174)+ABS(Survey!$AZ174)-ABS(Survey!$BA174)+ABS(Survey!$BB174)-ABS(Survey!$BC174)-ABS(Survey!$BD174)+Survey!$BE174</f>
        <v>0</v>
      </c>
      <c r="BZ174" s="35">
        <f t="shared" si="114"/>
        <v>0</v>
      </c>
      <c r="CA174" s="17">
        <f t="shared" si="115"/>
        <v>0</v>
      </c>
      <c r="CB174" s="16" t="str">
        <f t="shared" si="116"/>
        <v>Pass</v>
      </c>
      <c r="CC174" s="38" t="b">
        <f>IF(ABS(Survey!$BE174)=0,TRUE,FALSE)</f>
        <v>1</v>
      </c>
      <c r="CD174" s="37" t="b">
        <f>NOT(ISBLANK(Survey!$BF174))</f>
        <v>0</v>
      </c>
      <c r="CE174" t="str">
        <f t="shared" si="117"/>
        <v>Fail</v>
      </c>
      <c r="CF174" s="29">
        <f>Survey!$AV174</f>
        <v>0</v>
      </c>
      <c r="CG174" s="29" cm="1">
        <f t="array" ref="CG174">SUM(SUMIF(Survey!BH174:BO174,{"&gt;0","&lt;0"})*{1,-1})-SUM(SUMIF(Survey!BQ174:BX174,{"&gt;0","&lt;0"})*{1,-1})</f>
        <v>0</v>
      </c>
      <c r="CH174" s="35" t="str">
        <f t="shared" si="118"/>
        <v>No holdings</v>
      </c>
      <c r="CI174">
        <f t="shared" si="119"/>
        <v>0</v>
      </c>
      <c r="CJ174" s="16" t="str">
        <f t="shared" si="120"/>
        <v>Fail</v>
      </c>
      <c r="CK174" s="36">
        <f>Survey!$AV174</f>
        <v>0</v>
      </c>
      <c r="CL174" s="36" cm="1">
        <f t="array" ref="CL174">SUM(SUMIF(Survey!BZ174:CS174,{"&gt;0","&lt;0"})*{1,-1})-SUM(SUMIF(Survey!CU174:DN174,{"&gt;0","&lt;0"})*{1,-1})</f>
        <v>0</v>
      </c>
      <c r="CM174" s="35" t="str">
        <f t="shared" si="121"/>
        <v>No holdings</v>
      </c>
      <c r="CN174" s="17">
        <f t="shared" si="122"/>
        <v>0</v>
      </c>
      <c r="CO174" s="16" t="str">
        <f t="shared" si="123"/>
        <v>Pass</v>
      </c>
      <c r="CP174" s="38" t="b">
        <f>IF(ABS(Survey!$CS174)=0,TRUE,FALSE)</f>
        <v>1</v>
      </c>
      <c r="CQ174" s="37" t="b">
        <f>NOT(ISBLANK(Survey!$CT174))</f>
        <v>0</v>
      </c>
      <c r="CR174" s="16" t="str">
        <f t="shared" si="124"/>
        <v>Pass</v>
      </c>
      <c r="CS174" s="38" t="b">
        <f>IF(ABS(Survey!$DN174)=0,TRUE,FALSE)</f>
        <v>1</v>
      </c>
      <c r="CT174" s="37" t="b">
        <f>NOT(ISBLANK(Survey!$DO174))</f>
        <v>0</v>
      </c>
      <c r="CU174" t="str">
        <f t="shared" si="125"/>
        <v>Pass</v>
      </c>
      <c r="CV174" s="29" cm="1">
        <f t="array" ref="CV174">SUM(SUMIF(Survey!CO174,{"&gt;0","&lt;0"})*{1,-1})+SUM(SUMIF(Survey!DJ174,{"&gt;0","&lt;0"})*{1,-1})</f>
        <v>0</v>
      </c>
      <c r="CW174" s="29">
        <f>SUM(SUMIF(Survey!DQ174:DW174,{"&gt;0","&lt;0"})*{1,-1})+SUM(SUMIF(Survey!DY174:EE174,{"&gt;0","&lt;0"})*{1,-1})</f>
        <v>0</v>
      </c>
      <c r="CX174">
        <f t="shared" si="126"/>
        <v>0</v>
      </c>
      <c r="CY174">
        <f t="shared" si="127"/>
        <v>0</v>
      </c>
      <c r="CZ174" s="16" t="str">
        <f t="shared" si="128"/>
        <v>Pass</v>
      </c>
      <c r="DA174" s="38" t="b">
        <f>IF(ABS(Survey!$DW174)=0,TRUE,FALSE)</f>
        <v>1</v>
      </c>
      <c r="DB174" s="37" t="b">
        <f>NOT(ISBLANK(Survey!DX174))</f>
        <v>0</v>
      </c>
      <c r="DC174" s="16" t="str">
        <f t="shared" si="129"/>
        <v>Pass</v>
      </c>
      <c r="DD174" s="38" t="b">
        <f>IF(ABS(Survey!$EE174)=0,TRUE,FALSE)</f>
        <v>1</v>
      </c>
      <c r="DE174" s="37" t="b">
        <f>NOT(ISBLANK(Survey!$EF174))</f>
        <v>0</v>
      </c>
      <c r="DF174" s="16" t="str">
        <f t="shared" si="130"/>
        <v>Fail</v>
      </c>
      <c r="DG174" s="36">
        <f>SUM(SUMIF(Survey!EL174:EN174,{"&gt;0","&lt;0"})*{1,-1})</f>
        <v>0</v>
      </c>
      <c r="DH174">
        <f t="shared" si="131"/>
        <v>0</v>
      </c>
      <c r="DI174">
        <f t="shared" si="132"/>
        <v>100</v>
      </c>
      <c r="DJ174" s="35" t="b">
        <f>IF(OR(Survey!$M174="ETF",Survey!$M174="ETF, alternative mutual fund",Survey!$M174="Closed-end", Survey!$M174="Split share corp"),TRUE,FALSE)</f>
        <v>0</v>
      </c>
      <c r="DK174" s="16" t="str">
        <f t="shared" si="133"/>
        <v>Fail</v>
      </c>
      <c r="DL174" s="36">
        <f>SUM(SUMIF(Survey!EP174:EV174,{"&gt;0","&lt;0"})*{1,-1})</f>
        <v>0</v>
      </c>
      <c r="DM174">
        <f t="shared" si="134"/>
        <v>0</v>
      </c>
      <c r="DN174" s="17">
        <f t="shared" si="135"/>
        <v>100</v>
      </c>
      <c r="DO174" s="16" t="str">
        <f t="shared" si="136"/>
        <v>Fail</v>
      </c>
      <c r="DP174" s="36">
        <f>SUM(SUMIF(Survey!EX174:FD174,{"&gt;0","&lt;0"})*{1,-1})</f>
        <v>0</v>
      </c>
      <c r="DQ174">
        <f t="shared" si="137"/>
        <v>0</v>
      </c>
      <c r="DR174" s="17">
        <f t="shared" si="138"/>
        <v>100</v>
      </c>
    </row>
    <row r="175" spans="1:122">
      <c r="A175">
        <v>175</v>
      </c>
      <c r="B175" t="str">
        <f t="shared" si="0"/>
        <v>Pass</v>
      </c>
      <c r="C175" t="str">
        <f>IF(COUNTBLANK(Survey!B175:FE175)=$C$2, "Pass", "Fail")</f>
        <v>Pass</v>
      </c>
      <c r="D175" t="str">
        <f t="shared" si="93"/>
        <v>Fail</v>
      </c>
      <c r="E175" t="str">
        <f>IF(OR(ISBLANK(Survey!AJ175),COUNTIF(G175:BB175,"Fail")),"Fail","Pass")</f>
        <v>Fail</v>
      </c>
      <c r="G175" s="16" t="str">
        <f t="shared" si="94"/>
        <v>Fail</v>
      </c>
      <c r="H175" s="177">
        <f>COUNTBLANK(Survey!B175:D175)+COUNTBLANK(Survey!G175)+COUNTBLANK(Survey!I175)+COUNTBLANK(Survey!K175:M175)+COUNTBLANK(Survey!P175)+COUNTBLANK(Survey!S175:U175)+COUNTBLANK(Survey!Y175:AA175)+COUNTBLANK(Survey!AD175:AE175)+COUNTBLANK(Survey!AI175:AI175)</f>
        <v>18</v>
      </c>
      <c r="I175" s="16" t="str">
        <f t="shared" si="95"/>
        <v>Fail</v>
      </c>
      <c r="J175" t="b">
        <f>IF(Survey!E175="No",TRUE,FALSE)</f>
        <v>0</v>
      </c>
      <c r="K175" s="34">
        <f>LEN(Survey!E175)</f>
        <v>0</v>
      </c>
      <c r="L175" s="16" t="str">
        <f t="shared" si="96"/>
        <v>Fail</v>
      </c>
      <c r="M175" t="b">
        <f>IF(Survey!F175="No",TRUE,FALSE)</f>
        <v>0</v>
      </c>
      <c r="N175" s="33">
        <f>LEN(Survey!F175)</f>
        <v>0</v>
      </c>
      <c r="O175" s="16" t="str">
        <f t="shared" si="97"/>
        <v>Pass</v>
      </c>
      <c r="P175" s="34">
        <f>MOD((LEN(Survey!H175)+2),11)</f>
        <v>2</v>
      </c>
      <c r="Q175" s="33" t="str">
        <f>IF(Survey!$L175="Prospectus fund", "Yes", "No")</f>
        <v>No</v>
      </c>
      <c r="R175" s="16" t="str">
        <f t="shared" si="98"/>
        <v>Pass</v>
      </c>
      <c r="S175" s="34">
        <f>MOD((LEN(Survey!J175)+2),11)</f>
        <v>2</v>
      </c>
      <c r="T175" s="35" t="b">
        <f>IF(OR(Survey!$M175="ETF",Survey!$M175="ETF, alternative mutual fund",Survey!$M175="Closed-end", Survey!$M175="Split share corp", Survey!$I175="Yes"),TRUE,FALSE)</f>
        <v>0</v>
      </c>
      <c r="U175" s="16" t="str">
        <f>IFERROR(IF(AND(OR(X175=Y175,Y175 = "Either"),NOT(ISBLANK(Survey!K175))),"Pass","Fail"),"Pass")</f>
        <v>Fail</v>
      </c>
      <c r="V175" s="36" cm="1">
        <f t="array" ref="V175">SUM(SUMIF(Survey!BZ175:CS175,{"&gt;0","&lt;0"})*{1,-1})</f>
        <v>0</v>
      </c>
      <c r="W175" s="38" cm="1">
        <f t="array" ref="W175">SUM(SUMIF(Survey!CC175,{"&gt;0","&lt;0"})*{1,-1})+SUM(SUMIF(Survey!CM175,{"&gt;0","&lt;0"})*{1,-1})</f>
        <v>0</v>
      </c>
      <c r="X175" s="38">
        <f>Survey!K175</f>
        <v>0</v>
      </c>
      <c r="Y175" s="37" t="str">
        <f t="shared" si="99"/>
        <v>Either</v>
      </c>
      <c r="Z175" s="16" t="str">
        <f t="shared" si="100"/>
        <v>Fail</v>
      </c>
      <c r="AA175" s="67" cm="1">
        <f t="array" ref="AA175">SUM(SUMIF(Survey!BZ175:CS175,{"&gt;0","&lt;0"})*{1,-1})+SUM(SUMIF(Survey!CU175:DN175,{"&gt;0","&lt;0"})*{1,-1})</f>
        <v>0</v>
      </c>
      <c r="AB175" s="67">
        <f>IFERROR(AA175/(Survey!$AV175),0)</f>
        <v>0</v>
      </c>
      <c r="AC175" s="128" t="b">
        <f>IF(OR(Survey!$M175="Alternative strategy or hedge",Survey!$M175="Other, illiquid",Survey!$L175="Prospectus fund"),TRUE,FALSE)</f>
        <v>0</v>
      </c>
      <c r="AD175" s="128" t="b">
        <f>NOT(ISBLANK(Survey!$M175))</f>
        <v>0</v>
      </c>
      <c r="AE175" s="16" t="str">
        <f t="shared" si="101"/>
        <v>Pass</v>
      </c>
      <c r="AF175" s="38" t="b">
        <f>NOT(ISNUMBER(SEARCH("Other",Survey!$P175)))</f>
        <v>1</v>
      </c>
      <c r="AG175" s="37" t="b">
        <f>NOT(ISBLANK(Survey!$Q175))</f>
        <v>0</v>
      </c>
      <c r="AH175" s="16" t="str">
        <f t="shared" si="102"/>
        <v>Pass</v>
      </c>
      <c r="AI175" s="143">
        <f>COUNTBLANK(Survey!$W175)</f>
        <v>1</v>
      </c>
      <c r="AJ175" s="67">
        <f>IF(AND(Survey!L175&lt;&gt;"Exempt fund",OR(Survey!$M175="ETF",Survey!$M175="ETF, alternative mutual fund",Survey!$M175="Mutual fund",Survey!$M175="Alternative mutual fund",Survey!$M175="Money market")),1,0)</f>
        <v>0</v>
      </c>
      <c r="AK175" s="16" t="str">
        <f t="shared" si="103"/>
        <v>Pass</v>
      </c>
      <c r="AL175" s="38" t="b">
        <f>NOT(ISNUMBER(SEARCH("Yes",Survey!$AA175)))</f>
        <v>1</v>
      </c>
      <c r="AM175" s="37" t="b">
        <f>IF(COUNTBLANK(Survey!$AB175:$AC175)=0,TRUE, FALSE)</f>
        <v>0</v>
      </c>
      <c r="AN175" s="16" t="str">
        <f t="shared" si="104"/>
        <v>Pass</v>
      </c>
      <c r="AO175" s="38" t="b">
        <f>NOT(ISNUMBER(SEARCH("Yes",Survey!$AD175)))</f>
        <v>1</v>
      </c>
      <c r="AP175" s="37" t="b">
        <f>NOT(ISBLANK(Survey!$AF175))</f>
        <v>0</v>
      </c>
      <c r="AQ175" s="16" t="str">
        <f t="shared" si="105"/>
        <v>Pass</v>
      </c>
      <c r="AR175" s="38" t="b">
        <f>NOT(OR(ISNUMBER(SEARCH("Other",Survey!$AF175)),ISNUMBER(SEARCH("Multiple",Survey!$AF175))))</f>
        <v>1</v>
      </c>
      <c r="AS175" s="37" t="b">
        <f>NOT(ISBLANK(Survey!$AG175))</f>
        <v>0</v>
      </c>
      <c r="AT175" s="16" t="str">
        <f t="shared" si="106"/>
        <v>Fail</v>
      </c>
      <c r="AU175" s="143">
        <f>IF(ABS(Survey!$AV175)&gt;0, 1,0)</f>
        <v>0</v>
      </c>
      <c r="AV175" s="143">
        <f>IF(COUNTBLANK(Survey!$AJ175)=0,1,0)</f>
        <v>0</v>
      </c>
      <c r="AW175" s="16" t="str">
        <f t="shared" si="107"/>
        <v>Pass</v>
      </c>
      <c r="AX175" s="143">
        <f>IF(ISBLANK(Survey!$AJ175),0,1)</f>
        <v>0</v>
      </c>
      <c r="AY175" s="165">
        <f>COUNTBLANK(Survey!$AK175)</f>
        <v>1</v>
      </c>
      <c r="AZ175" s="16" t="str">
        <f t="shared" si="108"/>
        <v>Pass</v>
      </c>
      <c r="BA175" s="143">
        <f>IF(OR(Survey!$AK175="Closed",ISBLANK(Survey!$AK175)),0,1)</f>
        <v>0</v>
      </c>
      <c r="BB175" s="165">
        <f>IF(ISBLANK(Survey!$AL175),1,0)</f>
        <v>1</v>
      </c>
      <c r="BC175" s="147" t="str" cm="1">
        <f t="array" ref="BC175">IF(OR(IF(OR($BE175+$BF175 = 2, $BG175=1), FALSE, TRUE), AND($BD175:$BD175 = 0)),"Pass","Fail")</f>
        <v>Pass</v>
      </c>
      <c r="BD175" s="143">
        <f>COUNTBLANK(Survey!$AM175:$AO175)</f>
        <v>3</v>
      </c>
      <c r="BE175" s="143">
        <f>IF(Survey!$I175="Yes",1,0)</f>
        <v>0</v>
      </c>
      <c r="BF175" s="143">
        <f>IF(OR(Survey!$M175="Mutual fund",Survey!$M175="Alternative mutual fund",Survey!$M175="Money market"),1,0)</f>
        <v>0</v>
      </c>
      <c r="BG175" s="148">
        <f>IF(OR(Survey!$M175="ETF",Survey!$M175="ETF, alternative mutual fund"),1,0)</f>
        <v>0</v>
      </c>
      <c r="BH175" s="16" t="str">
        <f t="shared" si="109"/>
        <v>Pass</v>
      </c>
      <c r="BI175" s="38" t="b">
        <f>OR(ISNUMBER(SEARCH("Yes",Survey!$AO175)),ISBLANK(Survey!$AO175))</f>
        <v>1</v>
      </c>
      <c r="BJ175" s="67" t="b">
        <f>NOT(ISBLANK(Survey!$AP175))</f>
        <v>0</v>
      </c>
      <c r="BK175" s="16" t="str">
        <f t="shared" si="110"/>
        <v>Pass</v>
      </c>
      <c r="BL175" s="143">
        <f>IF(Survey!$AW175=0, 0,1)</f>
        <v>0</v>
      </c>
      <c r="BM175" s="67">
        <f>Survey!$AQ175</f>
        <v>0</v>
      </c>
      <c r="BN175" s="67">
        <f>IFERROR((Survey!$AX175-ABS(Survey!$AY175)-ABS(Survey!$BD175))/Survey!$AW175,0)</f>
        <v>0</v>
      </c>
      <c r="BO175" s="67">
        <f>IF(AND($BM175&gt;$BN175-0.2,$BM175&lt;$BN175+0.2,ISBLANK(Survey!$AQ175)=FALSE),0,1)</f>
        <v>1</v>
      </c>
      <c r="BP175" s="165">
        <f>IF(ISBLANK(Survey!$AR175),1,0)</f>
        <v>1</v>
      </c>
      <c r="BQ175" s="16" t="str">
        <f t="shared" si="111"/>
        <v>Pass</v>
      </c>
      <c r="BR175" s="143">
        <f>IF(Survey!$AW175=0, 0,1)</f>
        <v>0</v>
      </c>
      <c r="BS175" s="67">
        <f>IF(AND(Survey!$AS175&gt;=0,Survey!$AS175&lt;=0.2,Survey!$AS175&lt;&gt;""),0,1)</f>
        <v>1</v>
      </c>
      <c r="BT175" s="143">
        <f>IF(ISBLANK(Survey!$AT175),1,0)</f>
        <v>1</v>
      </c>
      <c r="BU175" s="16" t="str">
        <f t="shared" si="112"/>
        <v>Fail</v>
      </c>
      <c r="BV175" s="165">
        <f>Survey!$AU175</f>
        <v>0</v>
      </c>
      <c r="BW175" s="16" t="str">
        <f t="shared" si="113"/>
        <v>Pass</v>
      </c>
      <c r="BX175" s="36">
        <f>Survey!$AV175</f>
        <v>0</v>
      </c>
      <c r="BY175" s="176">
        <f>Survey!$AW175+Survey!$AX175-ABS(Survey!$AY175)+ABS(Survey!$AZ175)-ABS(Survey!$BA175)+ABS(Survey!$BB175)-ABS(Survey!$BC175)-ABS(Survey!$BD175)+Survey!$BE175</f>
        <v>0</v>
      </c>
      <c r="BZ175" s="35">
        <f t="shared" si="114"/>
        <v>0</v>
      </c>
      <c r="CA175" s="17">
        <f t="shared" si="115"/>
        <v>0</v>
      </c>
      <c r="CB175" s="16" t="str">
        <f t="shared" si="116"/>
        <v>Pass</v>
      </c>
      <c r="CC175" s="38" t="b">
        <f>IF(ABS(Survey!$BE175)=0,TRUE,FALSE)</f>
        <v>1</v>
      </c>
      <c r="CD175" s="37" t="b">
        <f>NOT(ISBLANK(Survey!$BF175))</f>
        <v>0</v>
      </c>
      <c r="CE175" t="str">
        <f t="shared" si="117"/>
        <v>Fail</v>
      </c>
      <c r="CF175" s="29">
        <f>Survey!$AV175</f>
        <v>0</v>
      </c>
      <c r="CG175" s="29" cm="1">
        <f t="array" ref="CG175">SUM(SUMIF(Survey!BH175:BO175,{"&gt;0","&lt;0"})*{1,-1})-SUM(SUMIF(Survey!BQ175:BX175,{"&gt;0","&lt;0"})*{1,-1})</f>
        <v>0</v>
      </c>
      <c r="CH175" s="35" t="str">
        <f t="shared" si="118"/>
        <v>No holdings</v>
      </c>
      <c r="CI175">
        <f t="shared" si="119"/>
        <v>0</v>
      </c>
      <c r="CJ175" s="16" t="str">
        <f t="shared" si="120"/>
        <v>Fail</v>
      </c>
      <c r="CK175" s="36">
        <f>Survey!$AV175</f>
        <v>0</v>
      </c>
      <c r="CL175" s="36" cm="1">
        <f t="array" ref="CL175">SUM(SUMIF(Survey!BZ175:CS175,{"&gt;0","&lt;0"})*{1,-1})-SUM(SUMIF(Survey!CU175:DN175,{"&gt;0","&lt;0"})*{1,-1})</f>
        <v>0</v>
      </c>
      <c r="CM175" s="35" t="str">
        <f t="shared" si="121"/>
        <v>No holdings</v>
      </c>
      <c r="CN175" s="17">
        <f t="shared" si="122"/>
        <v>0</v>
      </c>
      <c r="CO175" s="16" t="str">
        <f t="shared" si="123"/>
        <v>Pass</v>
      </c>
      <c r="CP175" s="38" t="b">
        <f>IF(ABS(Survey!$CS175)=0,TRUE,FALSE)</f>
        <v>1</v>
      </c>
      <c r="CQ175" s="37" t="b">
        <f>NOT(ISBLANK(Survey!$CT175))</f>
        <v>0</v>
      </c>
      <c r="CR175" s="16" t="str">
        <f t="shared" si="124"/>
        <v>Pass</v>
      </c>
      <c r="CS175" s="38" t="b">
        <f>IF(ABS(Survey!$DN175)=0,TRUE,FALSE)</f>
        <v>1</v>
      </c>
      <c r="CT175" s="37" t="b">
        <f>NOT(ISBLANK(Survey!$DO175))</f>
        <v>0</v>
      </c>
      <c r="CU175" t="str">
        <f t="shared" si="125"/>
        <v>Pass</v>
      </c>
      <c r="CV175" s="29" cm="1">
        <f t="array" ref="CV175">SUM(SUMIF(Survey!CO175,{"&gt;0","&lt;0"})*{1,-1})+SUM(SUMIF(Survey!DJ175,{"&gt;0","&lt;0"})*{1,-1})</f>
        <v>0</v>
      </c>
      <c r="CW175" s="29">
        <f>SUM(SUMIF(Survey!DQ175:DW175,{"&gt;0","&lt;0"})*{1,-1})+SUM(SUMIF(Survey!DY175:EE175,{"&gt;0","&lt;0"})*{1,-1})</f>
        <v>0</v>
      </c>
      <c r="CX175">
        <f t="shared" si="126"/>
        <v>0</v>
      </c>
      <c r="CY175">
        <f t="shared" si="127"/>
        <v>0</v>
      </c>
      <c r="CZ175" s="16" t="str">
        <f t="shared" si="128"/>
        <v>Pass</v>
      </c>
      <c r="DA175" s="38" t="b">
        <f>IF(ABS(Survey!$DW175)=0,TRUE,FALSE)</f>
        <v>1</v>
      </c>
      <c r="DB175" s="37" t="b">
        <f>NOT(ISBLANK(Survey!DX175))</f>
        <v>0</v>
      </c>
      <c r="DC175" s="16" t="str">
        <f t="shared" si="129"/>
        <v>Pass</v>
      </c>
      <c r="DD175" s="38" t="b">
        <f>IF(ABS(Survey!$EE175)=0,TRUE,FALSE)</f>
        <v>1</v>
      </c>
      <c r="DE175" s="37" t="b">
        <f>NOT(ISBLANK(Survey!$EF175))</f>
        <v>0</v>
      </c>
      <c r="DF175" s="16" t="str">
        <f t="shared" si="130"/>
        <v>Fail</v>
      </c>
      <c r="DG175" s="36">
        <f>SUM(SUMIF(Survey!EL175:EN175,{"&gt;0","&lt;0"})*{1,-1})</f>
        <v>0</v>
      </c>
      <c r="DH175">
        <f t="shared" si="131"/>
        <v>0</v>
      </c>
      <c r="DI175">
        <f t="shared" si="132"/>
        <v>100</v>
      </c>
      <c r="DJ175" s="35" t="b">
        <f>IF(OR(Survey!$M175="ETF",Survey!$M175="ETF, alternative mutual fund",Survey!$M175="Closed-end", Survey!$M175="Split share corp"),TRUE,FALSE)</f>
        <v>0</v>
      </c>
      <c r="DK175" s="16" t="str">
        <f t="shared" si="133"/>
        <v>Fail</v>
      </c>
      <c r="DL175" s="36">
        <f>SUM(SUMIF(Survey!EP175:EV175,{"&gt;0","&lt;0"})*{1,-1})</f>
        <v>0</v>
      </c>
      <c r="DM175">
        <f t="shared" si="134"/>
        <v>0</v>
      </c>
      <c r="DN175" s="17">
        <f t="shared" si="135"/>
        <v>100</v>
      </c>
      <c r="DO175" s="16" t="str">
        <f t="shared" si="136"/>
        <v>Fail</v>
      </c>
      <c r="DP175" s="36">
        <f>SUM(SUMIF(Survey!EX175:FD175,{"&gt;0","&lt;0"})*{1,-1})</f>
        <v>0</v>
      </c>
      <c r="DQ175">
        <f t="shared" si="137"/>
        <v>0</v>
      </c>
      <c r="DR175" s="17">
        <f t="shared" si="138"/>
        <v>100</v>
      </c>
    </row>
    <row r="176" spans="1:122">
      <c r="A176">
        <v>176</v>
      </c>
      <c r="B176" t="str">
        <f t="shared" si="0"/>
        <v>Pass</v>
      </c>
      <c r="C176" t="str">
        <f>IF(COUNTBLANK(Survey!B176:FE176)=$C$2, "Pass", "Fail")</f>
        <v>Pass</v>
      </c>
      <c r="D176" t="str">
        <f t="shared" si="93"/>
        <v>Fail</v>
      </c>
      <c r="E176" t="str">
        <f>IF(OR(ISBLANK(Survey!AJ176),COUNTIF(G176:BB176,"Fail")),"Fail","Pass")</f>
        <v>Fail</v>
      </c>
      <c r="G176" s="16" t="str">
        <f t="shared" si="94"/>
        <v>Fail</v>
      </c>
      <c r="H176" s="177">
        <f>COUNTBLANK(Survey!B176:D176)+COUNTBLANK(Survey!G176)+COUNTBLANK(Survey!I176)+COUNTBLANK(Survey!K176:M176)+COUNTBLANK(Survey!P176)+COUNTBLANK(Survey!S176:U176)+COUNTBLANK(Survey!Y176:AA176)+COUNTBLANK(Survey!AD176:AE176)+COUNTBLANK(Survey!AI176:AI176)</f>
        <v>18</v>
      </c>
      <c r="I176" s="16" t="str">
        <f t="shared" si="95"/>
        <v>Fail</v>
      </c>
      <c r="J176" t="b">
        <f>IF(Survey!E176="No",TRUE,FALSE)</f>
        <v>0</v>
      </c>
      <c r="K176" s="34">
        <f>LEN(Survey!E176)</f>
        <v>0</v>
      </c>
      <c r="L176" s="16" t="str">
        <f t="shared" si="96"/>
        <v>Fail</v>
      </c>
      <c r="M176" t="b">
        <f>IF(Survey!F176="No",TRUE,FALSE)</f>
        <v>0</v>
      </c>
      <c r="N176" s="33">
        <f>LEN(Survey!F176)</f>
        <v>0</v>
      </c>
      <c r="O176" s="16" t="str">
        <f t="shared" si="97"/>
        <v>Pass</v>
      </c>
      <c r="P176" s="34">
        <f>MOD((LEN(Survey!H176)+2),11)</f>
        <v>2</v>
      </c>
      <c r="Q176" s="33" t="str">
        <f>IF(Survey!$L176="Prospectus fund", "Yes", "No")</f>
        <v>No</v>
      </c>
      <c r="R176" s="16" t="str">
        <f t="shared" si="98"/>
        <v>Pass</v>
      </c>
      <c r="S176" s="34">
        <f>MOD((LEN(Survey!J176)+2),11)</f>
        <v>2</v>
      </c>
      <c r="T176" s="35" t="b">
        <f>IF(OR(Survey!$M176="ETF",Survey!$M176="ETF, alternative mutual fund",Survey!$M176="Closed-end", Survey!$M176="Split share corp", Survey!$I176="Yes"),TRUE,FALSE)</f>
        <v>0</v>
      </c>
      <c r="U176" s="16" t="str">
        <f>IFERROR(IF(AND(OR(X176=Y176,Y176 = "Either"),NOT(ISBLANK(Survey!K176))),"Pass","Fail"),"Pass")</f>
        <v>Fail</v>
      </c>
      <c r="V176" s="36" cm="1">
        <f t="array" ref="V176">SUM(SUMIF(Survey!BZ176:CS176,{"&gt;0","&lt;0"})*{1,-1})</f>
        <v>0</v>
      </c>
      <c r="W176" s="38" cm="1">
        <f t="array" ref="W176">SUM(SUMIF(Survey!CC176,{"&gt;0","&lt;0"})*{1,-1})+SUM(SUMIF(Survey!CM176,{"&gt;0","&lt;0"})*{1,-1})</f>
        <v>0</v>
      </c>
      <c r="X176" s="38">
        <f>Survey!K176</f>
        <v>0</v>
      </c>
      <c r="Y176" s="37" t="str">
        <f t="shared" si="99"/>
        <v>Either</v>
      </c>
      <c r="Z176" s="16" t="str">
        <f t="shared" si="100"/>
        <v>Fail</v>
      </c>
      <c r="AA176" s="67" cm="1">
        <f t="array" ref="AA176">SUM(SUMIF(Survey!BZ176:CS176,{"&gt;0","&lt;0"})*{1,-1})+SUM(SUMIF(Survey!CU176:DN176,{"&gt;0","&lt;0"})*{1,-1})</f>
        <v>0</v>
      </c>
      <c r="AB176" s="67">
        <f>IFERROR(AA176/(Survey!$AV176),0)</f>
        <v>0</v>
      </c>
      <c r="AC176" s="128" t="b">
        <f>IF(OR(Survey!$M176="Alternative strategy or hedge",Survey!$M176="Other, illiquid",Survey!$L176="Prospectus fund"),TRUE,FALSE)</f>
        <v>0</v>
      </c>
      <c r="AD176" s="128" t="b">
        <f>NOT(ISBLANK(Survey!$M176))</f>
        <v>0</v>
      </c>
      <c r="AE176" s="16" t="str">
        <f t="shared" si="101"/>
        <v>Pass</v>
      </c>
      <c r="AF176" s="38" t="b">
        <f>NOT(ISNUMBER(SEARCH("Other",Survey!$P176)))</f>
        <v>1</v>
      </c>
      <c r="AG176" s="37" t="b">
        <f>NOT(ISBLANK(Survey!$Q176))</f>
        <v>0</v>
      </c>
      <c r="AH176" s="16" t="str">
        <f t="shared" si="102"/>
        <v>Pass</v>
      </c>
      <c r="AI176" s="143">
        <f>COUNTBLANK(Survey!$W176)</f>
        <v>1</v>
      </c>
      <c r="AJ176" s="67">
        <f>IF(AND(Survey!L176&lt;&gt;"Exempt fund",OR(Survey!$M176="ETF",Survey!$M176="ETF, alternative mutual fund",Survey!$M176="Mutual fund",Survey!$M176="Alternative mutual fund",Survey!$M176="Money market")),1,0)</f>
        <v>0</v>
      </c>
      <c r="AK176" s="16" t="str">
        <f t="shared" si="103"/>
        <v>Pass</v>
      </c>
      <c r="AL176" s="38" t="b">
        <f>NOT(ISNUMBER(SEARCH("Yes",Survey!$AA176)))</f>
        <v>1</v>
      </c>
      <c r="AM176" s="37" t="b">
        <f>IF(COUNTBLANK(Survey!$AB176:$AC176)=0,TRUE, FALSE)</f>
        <v>0</v>
      </c>
      <c r="AN176" s="16" t="str">
        <f t="shared" si="104"/>
        <v>Pass</v>
      </c>
      <c r="AO176" s="38" t="b">
        <f>NOT(ISNUMBER(SEARCH("Yes",Survey!$AD176)))</f>
        <v>1</v>
      </c>
      <c r="AP176" s="37" t="b">
        <f>NOT(ISBLANK(Survey!$AF176))</f>
        <v>0</v>
      </c>
      <c r="AQ176" s="16" t="str">
        <f t="shared" si="105"/>
        <v>Pass</v>
      </c>
      <c r="AR176" s="38" t="b">
        <f>NOT(OR(ISNUMBER(SEARCH("Other",Survey!$AF176)),ISNUMBER(SEARCH("Multiple",Survey!$AF176))))</f>
        <v>1</v>
      </c>
      <c r="AS176" s="37" t="b">
        <f>NOT(ISBLANK(Survey!$AG176))</f>
        <v>0</v>
      </c>
      <c r="AT176" s="16" t="str">
        <f t="shared" si="106"/>
        <v>Fail</v>
      </c>
      <c r="AU176" s="143">
        <f>IF(ABS(Survey!$AV176)&gt;0, 1,0)</f>
        <v>0</v>
      </c>
      <c r="AV176" s="143">
        <f>IF(COUNTBLANK(Survey!$AJ176)=0,1,0)</f>
        <v>0</v>
      </c>
      <c r="AW176" s="16" t="str">
        <f t="shared" si="107"/>
        <v>Pass</v>
      </c>
      <c r="AX176" s="143">
        <f>IF(ISBLANK(Survey!$AJ176),0,1)</f>
        <v>0</v>
      </c>
      <c r="AY176" s="165">
        <f>COUNTBLANK(Survey!$AK176)</f>
        <v>1</v>
      </c>
      <c r="AZ176" s="16" t="str">
        <f t="shared" si="108"/>
        <v>Pass</v>
      </c>
      <c r="BA176" s="143">
        <f>IF(OR(Survey!$AK176="Closed",ISBLANK(Survey!$AK176)),0,1)</f>
        <v>0</v>
      </c>
      <c r="BB176" s="165">
        <f>IF(ISBLANK(Survey!$AL176),1,0)</f>
        <v>1</v>
      </c>
      <c r="BC176" s="147" t="str" cm="1">
        <f t="array" ref="BC176">IF(OR(IF(OR($BE176+$BF176 = 2, $BG176=1), FALSE, TRUE), AND($BD176:$BD176 = 0)),"Pass","Fail")</f>
        <v>Pass</v>
      </c>
      <c r="BD176" s="143">
        <f>COUNTBLANK(Survey!$AM176:$AO176)</f>
        <v>3</v>
      </c>
      <c r="BE176" s="143">
        <f>IF(Survey!$I176="Yes",1,0)</f>
        <v>0</v>
      </c>
      <c r="BF176" s="143">
        <f>IF(OR(Survey!$M176="Mutual fund",Survey!$M176="Alternative mutual fund",Survey!$M176="Money market"),1,0)</f>
        <v>0</v>
      </c>
      <c r="BG176" s="148">
        <f>IF(OR(Survey!$M176="ETF",Survey!$M176="ETF, alternative mutual fund"),1,0)</f>
        <v>0</v>
      </c>
      <c r="BH176" s="16" t="str">
        <f t="shared" si="109"/>
        <v>Pass</v>
      </c>
      <c r="BI176" s="38" t="b">
        <f>OR(ISNUMBER(SEARCH("Yes",Survey!$AO176)),ISBLANK(Survey!$AO176))</f>
        <v>1</v>
      </c>
      <c r="BJ176" s="67" t="b">
        <f>NOT(ISBLANK(Survey!$AP176))</f>
        <v>0</v>
      </c>
      <c r="BK176" s="16" t="str">
        <f t="shared" si="110"/>
        <v>Pass</v>
      </c>
      <c r="BL176" s="143">
        <f>IF(Survey!$AW176=0, 0,1)</f>
        <v>0</v>
      </c>
      <c r="BM176" s="67">
        <f>Survey!$AQ176</f>
        <v>0</v>
      </c>
      <c r="BN176" s="67">
        <f>IFERROR((Survey!$AX176-ABS(Survey!$AY176)-ABS(Survey!$BD176))/Survey!$AW176,0)</f>
        <v>0</v>
      </c>
      <c r="BO176" s="67">
        <f>IF(AND($BM176&gt;$BN176-0.2,$BM176&lt;$BN176+0.2,ISBLANK(Survey!$AQ176)=FALSE),0,1)</f>
        <v>1</v>
      </c>
      <c r="BP176" s="165">
        <f>IF(ISBLANK(Survey!$AR176),1,0)</f>
        <v>1</v>
      </c>
      <c r="BQ176" s="16" t="str">
        <f t="shared" si="111"/>
        <v>Pass</v>
      </c>
      <c r="BR176" s="143">
        <f>IF(Survey!$AW176=0, 0,1)</f>
        <v>0</v>
      </c>
      <c r="BS176" s="67">
        <f>IF(AND(Survey!$AS176&gt;=0,Survey!$AS176&lt;=0.2,Survey!$AS176&lt;&gt;""),0,1)</f>
        <v>1</v>
      </c>
      <c r="BT176" s="143">
        <f>IF(ISBLANK(Survey!$AT176),1,0)</f>
        <v>1</v>
      </c>
      <c r="BU176" s="16" t="str">
        <f t="shared" si="112"/>
        <v>Fail</v>
      </c>
      <c r="BV176" s="165">
        <f>Survey!$AU176</f>
        <v>0</v>
      </c>
      <c r="BW176" s="16" t="str">
        <f t="shared" si="113"/>
        <v>Pass</v>
      </c>
      <c r="BX176" s="36">
        <f>Survey!$AV176</f>
        <v>0</v>
      </c>
      <c r="BY176" s="176">
        <f>Survey!$AW176+Survey!$AX176-ABS(Survey!$AY176)+ABS(Survey!$AZ176)-ABS(Survey!$BA176)+ABS(Survey!$BB176)-ABS(Survey!$BC176)-ABS(Survey!$BD176)+Survey!$BE176</f>
        <v>0</v>
      </c>
      <c r="BZ176" s="35">
        <f t="shared" si="114"/>
        <v>0</v>
      </c>
      <c r="CA176" s="17">
        <f t="shared" si="115"/>
        <v>0</v>
      </c>
      <c r="CB176" s="16" t="str">
        <f t="shared" si="116"/>
        <v>Pass</v>
      </c>
      <c r="CC176" s="38" t="b">
        <f>IF(ABS(Survey!$BE176)=0,TRUE,FALSE)</f>
        <v>1</v>
      </c>
      <c r="CD176" s="37" t="b">
        <f>NOT(ISBLANK(Survey!$BF176))</f>
        <v>0</v>
      </c>
      <c r="CE176" t="str">
        <f t="shared" si="117"/>
        <v>Fail</v>
      </c>
      <c r="CF176" s="29">
        <f>Survey!$AV176</f>
        <v>0</v>
      </c>
      <c r="CG176" s="29" cm="1">
        <f t="array" ref="CG176">SUM(SUMIF(Survey!BH176:BO176,{"&gt;0","&lt;0"})*{1,-1})-SUM(SUMIF(Survey!BQ176:BX176,{"&gt;0","&lt;0"})*{1,-1})</f>
        <v>0</v>
      </c>
      <c r="CH176" s="35" t="str">
        <f t="shared" si="118"/>
        <v>No holdings</v>
      </c>
      <c r="CI176">
        <f t="shared" si="119"/>
        <v>0</v>
      </c>
      <c r="CJ176" s="16" t="str">
        <f t="shared" si="120"/>
        <v>Fail</v>
      </c>
      <c r="CK176" s="36">
        <f>Survey!$AV176</f>
        <v>0</v>
      </c>
      <c r="CL176" s="36" cm="1">
        <f t="array" ref="CL176">SUM(SUMIF(Survey!BZ176:CS176,{"&gt;0","&lt;0"})*{1,-1})-SUM(SUMIF(Survey!CU176:DN176,{"&gt;0","&lt;0"})*{1,-1})</f>
        <v>0</v>
      </c>
      <c r="CM176" s="35" t="str">
        <f t="shared" si="121"/>
        <v>No holdings</v>
      </c>
      <c r="CN176" s="17">
        <f t="shared" si="122"/>
        <v>0</v>
      </c>
      <c r="CO176" s="16" t="str">
        <f t="shared" si="123"/>
        <v>Pass</v>
      </c>
      <c r="CP176" s="38" t="b">
        <f>IF(ABS(Survey!$CS176)=0,TRUE,FALSE)</f>
        <v>1</v>
      </c>
      <c r="CQ176" s="37" t="b">
        <f>NOT(ISBLANK(Survey!$CT176))</f>
        <v>0</v>
      </c>
      <c r="CR176" s="16" t="str">
        <f t="shared" si="124"/>
        <v>Pass</v>
      </c>
      <c r="CS176" s="38" t="b">
        <f>IF(ABS(Survey!$DN176)=0,TRUE,FALSE)</f>
        <v>1</v>
      </c>
      <c r="CT176" s="37" t="b">
        <f>NOT(ISBLANK(Survey!$DO176))</f>
        <v>0</v>
      </c>
      <c r="CU176" t="str">
        <f t="shared" si="125"/>
        <v>Pass</v>
      </c>
      <c r="CV176" s="29" cm="1">
        <f t="array" ref="CV176">SUM(SUMIF(Survey!CO176,{"&gt;0","&lt;0"})*{1,-1})+SUM(SUMIF(Survey!DJ176,{"&gt;0","&lt;0"})*{1,-1})</f>
        <v>0</v>
      </c>
      <c r="CW176" s="29">
        <f>SUM(SUMIF(Survey!DQ176:DW176,{"&gt;0","&lt;0"})*{1,-1})+SUM(SUMIF(Survey!DY176:EE176,{"&gt;0","&lt;0"})*{1,-1})</f>
        <v>0</v>
      </c>
      <c r="CX176">
        <f t="shared" si="126"/>
        <v>0</v>
      </c>
      <c r="CY176">
        <f t="shared" si="127"/>
        <v>0</v>
      </c>
      <c r="CZ176" s="16" t="str">
        <f t="shared" si="128"/>
        <v>Pass</v>
      </c>
      <c r="DA176" s="38" t="b">
        <f>IF(ABS(Survey!$DW176)=0,TRUE,FALSE)</f>
        <v>1</v>
      </c>
      <c r="DB176" s="37" t="b">
        <f>NOT(ISBLANK(Survey!DX176))</f>
        <v>0</v>
      </c>
      <c r="DC176" s="16" t="str">
        <f t="shared" si="129"/>
        <v>Pass</v>
      </c>
      <c r="DD176" s="38" t="b">
        <f>IF(ABS(Survey!$EE176)=0,TRUE,FALSE)</f>
        <v>1</v>
      </c>
      <c r="DE176" s="37" t="b">
        <f>NOT(ISBLANK(Survey!$EF176))</f>
        <v>0</v>
      </c>
      <c r="DF176" s="16" t="str">
        <f t="shared" si="130"/>
        <v>Fail</v>
      </c>
      <c r="DG176" s="36">
        <f>SUM(SUMIF(Survey!EL176:EN176,{"&gt;0","&lt;0"})*{1,-1})</f>
        <v>0</v>
      </c>
      <c r="DH176">
        <f t="shared" si="131"/>
        <v>0</v>
      </c>
      <c r="DI176">
        <f t="shared" si="132"/>
        <v>100</v>
      </c>
      <c r="DJ176" s="35" t="b">
        <f>IF(OR(Survey!$M176="ETF",Survey!$M176="ETF, alternative mutual fund",Survey!$M176="Closed-end", Survey!$M176="Split share corp"),TRUE,FALSE)</f>
        <v>0</v>
      </c>
      <c r="DK176" s="16" t="str">
        <f t="shared" si="133"/>
        <v>Fail</v>
      </c>
      <c r="DL176" s="36">
        <f>SUM(SUMIF(Survey!EP176:EV176,{"&gt;0","&lt;0"})*{1,-1})</f>
        <v>0</v>
      </c>
      <c r="DM176">
        <f t="shared" si="134"/>
        <v>0</v>
      </c>
      <c r="DN176" s="17">
        <f t="shared" si="135"/>
        <v>100</v>
      </c>
      <c r="DO176" s="16" t="str">
        <f t="shared" si="136"/>
        <v>Fail</v>
      </c>
      <c r="DP176" s="36">
        <f>SUM(SUMIF(Survey!EX176:FD176,{"&gt;0","&lt;0"})*{1,-1})</f>
        <v>0</v>
      </c>
      <c r="DQ176">
        <f t="shared" si="137"/>
        <v>0</v>
      </c>
      <c r="DR176" s="17">
        <f t="shared" si="138"/>
        <v>100</v>
      </c>
    </row>
    <row r="177" spans="1:122">
      <c r="A177">
        <v>177</v>
      </c>
      <c r="B177" t="str">
        <f t="shared" si="0"/>
        <v>Pass</v>
      </c>
      <c r="C177" t="str">
        <f>IF(COUNTBLANK(Survey!B177:FE177)=$C$2, "Pass", "Fail")</f>
        <v>Pass</v>
      </c>
      <c r="D177" t="str">
        <f t="shared" si="93"/>
        <v>Fail</v>
      </c>
      <c r="E177" t="str">
        <f>IF(OR(ISBLANK(Survey!AJ177),COUNTIF(G177:BB177,"Fail")),"Fail","Pass")</f>
        <v>Fail</v>
      </c>
      <c r="G177" s="16" t="str">
        <f t="shared" si="94"/>
        <v>Fail</v>
      </c>
      <c r="H177" s="177">
        <f>COUNTBLANK(Survey!B177:D177)+COUNTBLANK(Survey!G177)+COUNTBLANK(Survey!I177)+COUNTBLANK(Survey!K177:M177)+COUNTBLANK(Survey!P177)+COUNTBLANK(Survey!S177:U177)+COUNTBLANK(Survey!Y177:AA177)+COUNTBLANK(Survey!AD177:AE177)+COUNTBLANK(Survey!AI177:AI177)</f>
        <v>18</v>
      </c>
      <c r="I177" s="16" t="str">
        <f t="shared" si="95"/>
        <v>Fail</v>
      </c>
      <c r="J177" t="b">
        <f>IF(Survey!E177="No",TRUE,FALSE)</f>
        <v>0</v>
      </c>
      <c r="K177" s="34">
        <f>LEN(Survey!E177)</f>
        <v>0</v>
      </c>
      <c r="L177" s="16" t="str">
        <f t="shared" si="96"/>
        <v>Fail</v>
      </c>
      <c r="M177" t="b">
        <f>IF(Survey!F177="No",TRUE,FALSE)</f>
        <v>0</v>
      </c>
      <c r="N177" s="33">
        <f>LEN(Survey!F177)</f>
        <v>0</v>
      </c>
      <c r="O177" s="16" t="str">
        <f t="shared" si="97"/>
        <v>Pass</v>
      </c>
      <c r="P177" s="34">
        <f>MOD((LEN(Survey!H177)+2),11)</f>
        <v>2</v>
      </c>
      <c r="Q177" s="33" t="str">
        <f>IF(Survey!$L177="Prospectus fund", "Yes", "No")</f>
        <v>No</v>
      </c>
      <c r="R177" s="16" t="str">
        <f t="shared" si="98"/>
        <v>Pass</v>
      </c>
      <c r="S177" s="34">
        <f>MOD((LEN(Survey!J177)+2),11)</f>
        <v>2</v>
      </c>
      <c r="T177" s="35" t="b">
        <f>IF(OR(Survey!$M177="ETF",Survey!$M177="ETF, alternative mutual fund",Survey!$M177="Closed-end", Survey!$M177="Split share corp", Survey!$I177="Yes"),TRUE,FALSE)</f>
        <v>0</v>
      </c>
      <c r="U177" s="16" t="str">
        <f>IFERROR(IF(AND(OR(X177=Y177,Y177 = "Either"),NOT(ISBLANK(Survey!K177))),"Pass","Fail"),"Pass")</f>
        <v>Fail</v>
      </c>
      <c r="V177" s="36" cm="1">
        <f t="array" ref="V177">SUM(SUMIF(Survey!BZ177:CS177,{"&gt;0","&lt;0"})*{1,-1})</f>
        <v>0</v>
      </c>
      <c r="W177" s="38" cm="1">
        <f t="array" ref="W177">SUM(SUMIF(Survey!CC177,{"&gt;0","&lt;0"})*{1,-1})+SUM(SUMIF(Survey!CM177,{"&gt;0","&lt;0"})*{1,-1})</f>
        <v>0</v>
      </c>
      <c r="X177" s="38">
        <f>Survey!K177</f>
        <v>0</v>
      </c>
      <c r="Y177" s="37" t="str">
        <f t="shared" si="99"/>
        <v>Either</v>
      </c>
      <c r="Z177" s="16" t="str">
        <f t="shared" si="100"/>
        <v>Fail</v>
      </c>
      <c r="AA177" s="67" cm="1">
        <f t="array" ref="AA177">SUM(SUMIF(Survey!BZ177:CS177,{"&gt;0","&lt;0"})*{1,-1})+SUM(SUMIF(Survey!CU177:DN177,{"&gt;0","&lt;0"})*{1,-1})</f>
        <v>0</v>
      </c>
      <c r="AB177" s="67">
        <f>IFERROR(AA177/(Survey!$AV177),0)</f>
        <v>0</v>
      </c>
      <c r="AC177" s="128" t="b">
        <f>IF(OR(Survey!$M177="Alternative strategy or hedge",Survey!$M177="Other, illiquid",Survey!$L177="Prospectus fund"),TRUE,FALSE)</f>
        <v>0</v>
      </c>
      <c r="AD177" s="128" t="b">
        <f>NOT(ISBLANK(Survey!$M177))</f>
        <v>0</v>
      </c>
      <c r="AE177" s="16" t="str">
        <f t="shared" si="101"/>
        <v>Pass</v>
      </c>
      <c r="AF177" s="38" t="b">
        <f>NOT(ISNUMBER(SEARCH("Other",Survey!$P177)))</f>
        <v>1</v>
      </c>
      <c r="AG177" s="37" t="b">
        <f>NOT(ISBLANK(Survey!$Q177))</f>
        <v>0</v>
      </c>
      <c r="AH177" s="16" t="str">
        <f t="shared" si="102"/>
        <v>Pass</v>
      </c>
      <c r="AI177" s="143">
        <f>COUNTBLANK(Survey!$W177)</f>
        <v>1</v>
      </c>
      <c r="AJ177" s="67">
        <f>IF(AND(Survey!L177&lt;&gt;"Exempt fund",OR(Survey!$M177="ETF",Survey!$M177="ETF, alternative mutual fund",Survey!$M177="Mutual fund",Survey!$M177="Alternative mutual fund",Survey!$M177="Money market")),1,0)</f>
        <v>0</v>
      </c>
      <c r="AK177" s="16" t="str">
        <f t="shared" si="103"/>
        <v>Pass</v>
      </c>
      <c r="AL177" s="38" t="b">
        <f>NOT(ISNUMBER(SEARCH("Yes",Survey!$AA177)))</f>
        <v>1</v>
      </c>
      <c r="AM177" s="37" t="b">
        <f>IF(COUNTBLANK(Survey!$AB177:$AC177)=0,TRUE, FALSE)</f>
        <v>0</v>
      </c>
      <c r="AN177" s="16" t="str">
        <f t="shared" si="104"/>
        <v>Pass</v>
      </c>
      <c r="AO177" s="38" t="b">
        <f>NOT(ISNUMBER(SEARCH("Yes",Survey!$AD177)))</f>
        <v>1</v>
      </c>
      <c r="AP177" s="37" t="b">
        <f>NOT(ISBLANK(Survey!$AF177))</f>
        <v>0</v>
      </c>
      <c r="AQ177" s="16" t="str">
        <f t="shared" si="105"/>
        <v>Pass</v>
      </c>
      <c r="AR177" s="38" t="b">
        <f>NOT(OR(ISNUMBER(SEARCH("Other",Survey!$AF177)),ISNUMBER(SEARCH("Multiple",Survey!$AF177))))</f>
        <v>1</v>
      </c>
      <c r="AS177" s="37" t="b">
        <f>NOT(ISBLANK(Survey!$AG177))</f>
        <v>0</v>
      </c>
      <c r="AT177" s="16" t="str">
        <f t="shared" si="106"/>
        <v>Fail</v>
      </c>
      <c r="AU177" s="143">
        <f>IF(ABS(Survey!$AV177)&gt;0, 1,0)</f>
        <v>0</v>
      </c>
      <c r="AV177" s="143">
        <f>IF(COUNTBLANK(Survey!$AJ177)=0,1,0)</f>
        <v>0</v>
      </c>
      <c r="AW177" s="16" t="str">
        <f t="shared" si="107"/>
        <v>Pass</v>
      </c>
      <c r="AX177" s="143">
        <f>IF(ISBLANK(Survey!$AJ177),0,1)</f>
        <v>0</v>
      </c>
      <c r="AY177" s="165">
        <f>COUNTBLANK(Survey!$AK177)</f>
        <v>1</v>
      </c>
      <c r="AZ177" s="16" t="str">
        <f t="shared" si="108"/>
        <v>Pass</v>
      </c>
      <c r="BA177" s="143">
        <f>IF(OR(Survey!$AK177="Closed",ISBLANK(Survey!$AK177)),0,1)</f>
        <v>0</v>
      </c>
      <c r="BB177" s="165">
        <f>IF(ISBLANK(Survey!$AL177),1,0)</f>
        <v>1</v>
      </c>
      <c r="BC177" s="147" t="str" cm="1">
        <f t="array" ref="BC177">IF(OR(IF(OR($BE177+$BF177 = 2, $BG177=1), FALSE, TRUE), AND($BD177:$BD177 = 0)),"Pass","Fail")</f>
        <v>Pass</v>
      </c>
      <c r="BD177" s="143">
        <f>COUNTBLANK(Survey!$AM177:$AO177)</f>
        <v>3</v>
      </c>
      <c r="BE177" s="143">
        <f>IF(Survey!$I177="Yes",1,0)</f>
        <v>0</v>
      </c>
      <c r="BF177" s="143">
        <f>IF(OR(Survey!$M177="Mutual fund",Survey!$M177="Alternative mutual fund",Survey!$M177="Money market"),1,0)</f>
        <v>0</v>
      </c>
      <c r="BG177" s="148">
        <f>IF(OR(Survey!$M177="ETF",Survey!$M177="ETF, alternative mutual fund"),1,0)</f>
        <v>0</v>
      </c>
      <c r="BH177" s="16" t="str">
        <f t="shared" si="109"/>
        <v>Pass</v>
      </c>
      <c r="BI177" s="38" t="b">
        <f>OR(ISNUMBER(SEARCH("Yes",Survey!$AO177)),ISBLANK(Survey!$AO177))</f>
        <v>1</v>
      </c>
      <c r="BJ177" s="67" t="b">
        <f>NOT(ISBLANK(Survey!$AP177))</f>
        <v>0</v>
      </c>
      <c r="BK177" s="16" t="str">
        <f t="shared" si="110"/>
        <v>Pass</v>
      </c>
      <c r="BL177" s="143">
        <f>IF(Survey!$AW177=0, 0,1)</f>
        <v>0</v>
      </c>
      <c r="BM177" s="67">
        <f>Survey!$AQ177</f>
        <v>0</v>
      </c>
      <c r="BN177" s="67">
        <f>IFERROR((Survey!$AX177-ABS(Survey!$AY177)-ABS(Survey!$BD177))/Survey!$AW177,0)</f>
        <v>0</v>
      </c>
      <c r="BO177" s="67">
        <f>IF(AND($BM177&gt;$BN177-0.2,$BM177&lt;$BN177+0.2,ISBLANK(Survey!$AQ177)=FALSE),0,1)</f>
        <v>1</v>
      </c>
      <c r="BP177" s="165">
        <f>IF(ISBLANK(Survey!$AR177),1,0)</f>
        <v>1</v>
      </c>
      <c r="BQ177" s="16" t="str">
        <f t="shared" si="111"/>
        <v>Pass</v>
      </c>
      <c r="BR177" s="143">
        <f>IF(Survey!$AW177=0, 0,1)</f>
        <v>0</v>
      </c>
      <c r="BS177" s="67">
        <f>IF(AND(Survey!$AS177&gt;=0,Survey!$AS177&lt;=0.2,Survey!$AS177&lt;&gt;""),0,1)</f>
        <v>1</v>
      </c>
      <c r="BT177" s="143">
        <f>IF(ISBLANK(Survey!$AT177),1,0)</f>
        <v>1</v>
      </c>
      <c r="BU177" s="16" t="str">
        <f t="shared" si="112"/>
        <v>Fail</v>
      </c>
      <c r="BV177" s="165">
        <f>Survey!$AU177</f>
        <v>0</v>
      </c>
      <c r="BW177" s="16" t="str">
        <f t="shared" si="113"/>
        <v>Pass</v>
      </c>
      <c r="BX177" s="36">
        <f>Survey!$AV177</f>
        <v>0</v>
      </c>
      <c r="BY177" s="176">
        <f>Survey!$AW177+Survey!$AX177-ABS(Survey!$AY177)+ABS(Survey!$AZ177)-ABS(Survey!$BA177)+ABS(Survey!$BB177)-ABS(Survey!$BC177)-ABS(Survey!$BD177)+Survey!$BE177</f>
        <v>0</v>
      </c>
      <c r="BZ177" s="35">
        <f t="shared" si="114"/>
        <v>0</v>
      </c>
      <c r="CA177" s="17">
        <f t="shared" si="115"/>
        <v>0</v>
      </c>
      <c r="CB177" s="16" t="str">
        <f t="shared" si="116"/>
        <v>Pass</v>
      </c>
      <c r="CC177" s="38" t="b">
        <f>IF(ABS(Survey!$BE177)=0,TRUE,FALSE)</f>
        <v>1</v>
      </c>
      <c r="CD177" s="37" t="b">
        <f>NOT(ISBLANK(Survey!$BF177))</f>
        <v>0</v>
      </c>
      <c r="CE177" t="str">
        <f t="shared" si="117"/>
        <v>Fail</v>
      </c>
      <c r="CF177" s="29">
        <f>Survey!$AV177</f>
        <v>0</v>
      </c>
      <c r="CG177" s="29" cm="1">
        <f t="array" ref="CG177">SUM(SUMIF(Survey!BH177:BO177,{"&gt;0","&lt;0"})*{1,-1})-SUM(SUMIF(Survey!BQ177:BX177,{"&gt;0","&lt;0"})*{1,-1})</f>
        <v>0</v>
      </c>
      <c r="CH177" s="35" t="str">
        <f t="shared" si="118"/>
        <v>No holdings</v>
      </c>
      <c r="CI177">
        <f t="shared" si="119"/>
        <v>0</v>
      </c>
      <c r="CJ177" s="16" t="str">
        <f t="shared" si="120"/>
        <v>Fail</v>
      </c>
      <c r="CK177" s="36">
        <f>Survey!$AV177</f>
        <v>0</v>
      </c>
      <c r="CL177" s="36" cm="1">
        <f t="array" ref="CL177">SUM(SUMIF(Survey!BZ177:CS177,{"&gt;0","&lt;0"})*{1,-1})-SUM(SUMIF(Survey!CU177:DN177,{"&gt;0","&lt;0"})*{1,-1})</f>
        <v>0</v>
      </c>
      <c r="CM177" s="35" t="str">
        <f t="shared" si="121"/>
        <v>No holdings</v>
      </c>
      <c r="CN177" s="17">
        <f t="shared" si="122"/>
        <v>0</v>
      </c>
      <c r="CO177" s="16" t="str">
        <f t="shared" si="123"/>
        <v>Pass</v>
      </c>
      <c r="CP177" s="38" t="b">
        <f>IF(ABS(Survey!$CS177)=0,TRUE,FALSE)</f>
        <v>1</v>
      </c>
      <c r="CQ177" s="37" t="b">
        <f>NOT(ISBLANK(Survey!$CT177))</f>
        <v>0</v>
      </c>
      <c r="CR177" s="16" t="str">
        <f t="shared" si="124"/>
        <v>Pass</v>
      </c>
      <c r="CS177" s="38" t="b">
        <f>IF(ABS(Survey!$DN177)=0,TRUE,FALSE)</f>
        <v>1</v>
      </c>
      <c r="CT177" s="37" t="b">
        <f>NOT(ISBLANK(Survey!$DO177))</f>
        <v>0</v>
      </c>
      <c r="CU177" t="str">
        <f t="shared" si="125"/>
        <v>Pass</v>
      </c>
      <c r="CV177" s="29" cm="1">
        <f t="array" ref="CV177">SUM(SUMIF(Survey!CO177,{"&gt;0","&lt;0"})*{1,-1})+SUM(SUMIF(Survey!DJ177,{"&gt;0","&lt;0"})*{1,-1})</f>
        <v>0</v>
      </c>
      <c r="CW177" s="29">
        <f>SUM(SUMIF(Survey!DQ177:DW177,{"&gt;0","&lt;0"})*{1,-1})+SUM(SUMIF(Survey!DY177:EE177,{"&gt;0","&lt;0"})*{1,-1})</f>
        <v>0</v>
      </c>
      <c r="CX177">
        <f t="shared" si="126"/>
        <v>0</v>
      </c>
      <c r="CY177">
        <f t="shared" si="127"/>
        <v>0</v>
      </c>
      <c r="CZ177" s="16" t="str">
        <f t="shared" si="128"/>
        <v>Pass</v>
      </c>
      <c r="DA177" s="38" t="b">
        <f>IF(ABS(Survey!$DW177)=0,TRUE,FALSE)</f>
        <v>1</v>
      </c>
      <c r="DB177" s="37" t="b">
        <f>NOT(ISBLANK(Survey!DX177))</f>
        <v>0</v>
      </c>
      <c r="DC177" s="16" t="str">
        <f t="shared" si="129"/>
        <v>Pass</v>
      </c>
      <c r="DD177" s="38" t="b">
        <f>IF(ABS(Survey!$EE177)=0,TRUE,FALSE)</f>
        <v>1</v>
      </c>
      <c r="DE177" s="37" t="b">
        <f>NOT(ISBLANK(Survey!$EF177))</f>
        <v>0</v>
      </c>
      <c r="DF177" s="16" t="str">
        <f t="shared" si="130"/>
        <v>Fail</v>
      </c>
      <c r="DG177" s="36">
        <f>SUM(SUMIF(Survey!EL177:EN177,{"&gt;0","&lt;0"})*{1,-1})</f>
        <v>0</v>
      </c>
      <c r="DH177">
        <f t="shared" si="131"/>
        <v>0</v>
      </c>
      <c r="DI177">
        <f t="shared" si="132"/>
        <v>100</v>
      </c>
      <c r="DJ177" s="35" t="b">
        <f>IF(OR(Survey!$M177="ETF",Survey!$M177="ETF, alternative mutual fund",Survey!$M177="Closed-end", Survey!$M177="Split share corp"),TRUE,FALSE)</f>
        <v>0</v>
      </c>
      <c r="DK177" s="16" t="str">
        <f t="shared" si="133"/>
        <v>Fail</v>
      </c>
      <c r="DL177" s="36">
        <f>SUM(SUMIF(Survey!EP177:EV177,{"&gt;0","&lt;0"})*{1,-1})</f>
        <v>0</v>
      </c>
      <c r="DM177">
        <f t="shared" si="134"/>
        <v>0</v>
      </c>
      <c r="DN177" s="17">
        <f t="shared" si="135"/>
        <v>100</v>
      </c>
      <c r="DO177" s="16" t="str">
        <f t="shared" si="136"/>
        <v>Fail</v>
      </c>
      <c r="DP177" s="36">
        <f>SUM(SUMIF(Survey!EX177:FD177,{"&gt;0","&lt;0"})*{1,-1})</f>
        <v>0</v>
      </c>
      <c r="DQ177">
        <f t="shared" si="137"/>
        <v>0</v>
      </c>
      <c r="DR177" s="17">
        <f t="shared" si="138"/>
        <v>100</v>
      </c>
    </row>
    <row r="178" spans="1:122">
      <c r="A178">
        <v>178</v>
      </c>
      <c r="B178" t="str">
        <f t="shared" si="0"/>
        <v>Pass</v>
      </c>
      <c r="C178" t="str">
        <f>IF(COUNTBLANK(Survey!B178:FE178)=$C$2, "Pass", "Fail")</f>
        <v>Pass</v>
      </c>
      <c r="D178" t="str">
        <f t="shared" si="93"/>
        <v>Fail</v>
      </c>
      <c r="E178" t="str">
        <f>IF(OR(ISBLANK(Survey!AJ178),COUNTIF(G178:BB178,"Fail")),"Fail","Pass")</f>
        <v>Fail</v>
      </c>
      <c r="G178" s="16" t="str">
        <f t="shared" si="94"/>
        <v>Fail</v>
      </c>
      <c r="H178" s="177">
        <f>COUNTBLANK(Survey!B178:D178)+COUNTBLANK(Survey!G178)+COUNTBLANK(Survey!I178)+COUNTBLANK(Survey!K178:M178)+COUNTBLANK(Survey!P178)+COUNTBLANK(Survey!S178:U178)+COUNTBLANK(Survey!Y178:AA178)+COUNTBLANK(Survey!AD178:AE178)+COUNTBLANK(Survey!AI178:AI178)</f>
        <v>18</v>
      </c>
      <c r="I178" s="16" t="str">
        <f t="shared" si="95"/>
        <v>Fail</v>
      </c>
      <c r="J178" t="b">
        <f>IF(Survey!E178="No",TRUE,FALSE)</f>
        <v>0</v>
      </c>
      <c r="K178" s="34">
        <f>LEN(Survey!E178)</f>
        <v>0</v>
      </c>
      <c r="L178" s="16" t="str">
        <f t="shared" si="96"/>
        <v>Fail</v>
      </c>
      <c r="M178" t="b">
        <f>IF(Survey!F178="No",TRUE,FALSE)</f>
        <v>0</v>
      </c>
      <c r="N178" s="33">
        <f>LEN(Survey!F178)</f>
        <v>0</v>
      </c>
      <c r="O178" s="16" t="str">
        <f t="shared" si="97"/>
        <v>Pass</v>
      </c>
      <c r="P178" s="34">
        <f>MOD((LEN(Survey!H178)+2),11)</f>
        <v>2</v>
      </c>
      <c r="Q178" s="33" t="str">
        <f>IF(Survey!$L178="Prospectus fund", "Yes", "No")</f>
        <v>No</v>
      </c>
      <c r="R178" s="16" t="str">
        <f t="shared" si="98"/>
        <v>Pass</v>
      </c>
      <c r="S178" s="34">
        <f>MOD((LEN(Survey!J178)+2),11)</f>
        <v>2</v>
      </c>
      <c r="T178" s="35" t="b">
        <f>IF(OR(Survey!$M178="ETF",Survey!$M178="ETF, alternative mutual fund",Survey!$M178="Closed-end", Survey!$M178="Split share corp", Survey!$I178="Yes"),TRUE,FALSE)</f>
        <v>0</v>
      </c>
      <c r="U178" s="16" t="str">
        <f>IFERROR(IF(AND(OR(X178=Y178,Y178 = "Either"),NOT(ISBLANK(Survey!K178))),"Pass","Fail"),"Pass")</f>
        <v>Fail</v>
      </c>
      <c r="V178" s="36" cm="1">
        <f t="array" ref="V178">SUM(SUMIF(Survey!BZ178:CS178,{"&gt;0","&lt;0"})*{1,-1})</f>
        <v>0</v>
      </c>
      <c r="W178" s="38" cm="1">
        <f t="array" ref="W178">SUM(SUMIF(Survey!CC178,{"&gt;0","&lt;0"})*{1,-1})+SUM(SUMIF(Survey!CM178,{"&gt;0","&lt;0"})*{1,-1})</f>
        <v>0</v>
      </c>
      <c r="X178" s="38">
        <f>Survey!K178</f>
        <v>0</v>
      </c>
      <c r="Y178" s="37" t="str">
        <f t="shared" si="99"/>
        <v>Either</v>
      </c>
      <c r="Z178" s="16" t="str">
        <f t="shared" si="100"/>
        <v>Fail</v>
      </c>
      <c r="AA178" s="67" cm="1">
        <f t="array" ref="AA178">SUM(SUMIF(Survey!BZ178:CS178,{"&gt;0","&lt;0"})*{1,-1})+SUM(SUMIF(Survey!CU178:DN178,{"&gt;0","&lt;0"})*{1,-1})</f>
        <v>0</v>
      </c>
      <c r="AB178" s="67">
        <f>IFERROR(AA178/(Survey!$AV178),0)</f>
        <v>0</v>
      </c>
      <c r="AC178" s="128" t="b">
        <f>IF(OR(Survey!$M178="Alternative strategy or hedge",Survey!$M178="Other, illiquid",Survey!$L178="Prospectus fund"),TRUE,FALSE)</f>
        <v>0</v>
      </c>
      <c r="AD178" s="128" t="b">
        <f>NOT(ISBLANK(Survey!$M178))</f>
        <v>0</v>
      </c>
      <c r="AE178" s="16" t="str">
        <f t="shared" si="101"/>
        <v>Pass</v>
      </c>
      <c r="AF178" s="38" t="b">
        <f>NOT(ISNUMBER(SEARCH("Other",Survey!$P178)))</f>
        <v>1</v>
      </c>
      <c r="AG178" s="37" t="b">
        <f>NOT(ISBLANK(Survey!$Q178))</f>
        <v>0</v>
      </c>
      <c r="AH178" s="16" t="str">
        <f t="shared" si="102"/>
        <v>Pass</v>
      </c>
      <c r="AI178" s="143">
        <f>COUNTBLANK(Survey!$W178)</f>
        <v>1</v>
      </c>
      <c r="AJ178" s="67">
        <f>IF(AND(Survey!L178&lt;&gt;"Exempt fund",OR(Survey!$M178="ETF",Survey!$M178="ETF, alternative mutual fund",Survey!$M178="Mutual fund",Survey!$M178="Alternative mutual fund",Survey!$M178="Money market")),1,0)</f>
        <v>0</v>
      </c>
      <c r="AK178" s="16" t="str">
        <f t="shared" si="103"/>
        <v>Pass</v>
      </c>
      <c r="AL178" s="38" t="b">
        <f>NOT(ISNUMBER(SEARCH("Yes",Survey!$AA178)))</f>
        <v>1</v>
      </c>
      <c r="AM178" s="37" t="b">
        <f>IF(COUNTBLANK(Survey!$AB178:$AC178)=0,TRUE, FALSE)</f>
        <v>0</v>
      </c>
      <c r="AN178" s="16" t="str">
        <f t="shared" si="104"/>
        <v>Pass</v>
      </c>
      <c r="AO178" s="38" t="b">
        <f>NOT(ISNUMBER(SEARCH("Yes",Survey!$AD178)))</f>
        <v>1</v>
      </c>
      <c r="AP178" s="37" t="b">
        <f>NOT(ISBLANK(Survey!$AF178))</f>
        <v>0</v>
      </c>
      <c r="AQ178" s="16" t="str">
        <f t="shared" si="105"/>
        <v>Pass</v>
      </c>
      <c r="AR178" s="38" t="b">
        <f>NOT(OR(ISNUMBER(SEARCH("Other",Survey!$AF178)),ISNUMBER(SEARCH("Multiple",Survey!$AF178))))</f>
        <v>1</v>
      </c>
      <c r="AS178" s="37" t="b">
        <f>NOT(ISBLANK(Survey!$AG178))</f>
        <v>0</v>
      </c>
      <c r="AT178" s="16" t="str">
        <f t="shared" si="106"/>
        <v>Fail</v>
      </c>
      <c r="AU178" s="143">
        <f>IF(ABS(Survey!$AV178)&gt;0, 1,0)</f>
        <v>0</v>
      </c>
      <c r="AV178" s="143">
        <f>IF(COUNTBLANK(Survey!$AJ178)=0,1,0)</f>
        <v>0</v>
      </c>
      <c r="AW178" s="16" t="str">
        <f t="shared" si="107"/>
        <v>Pass</v>
      </c>
      <c r="AX178" s="143">
        <f>IF(ISBLANK(Survey!$AJ178),0,1)</f>
        <v>0</v>
      </c>
      <c r="AY178" s="165">
        <f>COUNTBLANK(Survey!$AK178)</f>
        <v>1</v>
      </c>
      <c r="AZ178" s="16" t="str">
        <f t="shared" si="108"/>
        <v>Pass</v>
      </c>
      <c r="BA178" s="143">
        <f>IF(OR(Survey!$AK178="Closed",ISBLANK(Survey!$AK178)),0,1)</f>
        <v>0</v>
      </c>
      <c r="BB178" s="165">
        <f>IF(ISBLANK(Survey!$AL178),1,0)</f>
        <v>1</v>
      </c>
      <c r="BC178" s="147" t="str" cm="1">
        <f t="array" ref="BC178">IF(OR(IF(OR($BE178+$BF178 = 2, $BG178=1), FALSE, TRUE), AND($BD178:$BD178 = 0)),"Pass","Fail")</f>
        <v>Pass</v>
      </c>
      <c r="BD178" s="143">
        <f>COUNTBLANK(Survey!$AM178:$AO178)</f>
        <v>3</v>
      </c>
      <c r="BE178" s="143">
        <f>IF(Survey!$I178="Yes",1,0)</f>
        <v>0</v>
      </c>
      <c r="BF178" s="143">
        <f>IF(OR(Survey!$M178="Mutual fund",Survey!$M178="Alternative mutual fund",Survey!$M178="Money market"),1,0)</f>
        <v>0</v>
      </c>
      <c r="BG178" s="148">
        <f>IF(OR(Survey!$M178="ETF",Survey!$M178="ETF, alternative mutual fund"),1,0)</f>
        <v>0</v>
      </c>
      <c r="BH178" s="16" t="str">
        <f t="shared" si="109"/>
        <v>Pass</v>
      </c>
      <c r="BI178" s="38" t="b">
        <f>OR(ISNUMBER(SEARCH("Yes",Survey!$AO178)),ISBLANK(Survey!$AO178))</f>
        <v>1</v>
      </c>
      <c r="BJ178" s="67" t="b">
        <f>NOT(ISBLANK(Survey!$AP178))</f>
        <v>0</v>
      </c>
      <c r="BK178" s="16" t="str">
        <f t="shared" si="110"/>
        <v>Pass</v>
      </c>
      <c r="BL178" s="143">
        <f>IF(Survey!$AW178=0, 0,1)</f>
        <v>0</v>
      </c>
      <c r="BM178" s="67">
        <f>Survey!$AQ178</f>
        <v>0</v>
      </c>
      <c r="BN178" s="67">
        <f>IFERROR((Survey!$AX178-ABS(Survey!$AY178)-ABS(Survey!$BD178))/Survey!$AW178,0)</f>
        <v>0</v>
      </c>
      <c r="BO178" s="67">
        <f>IF(AND($BM178&gt;$BN178-0.2,$BM178&lt;$BN178+0.2,ISBLANK(Survey!$AQ178)=FALSE),0,1)</f>
        <v>1</v>
      </c>
      <c r="BP178" s="165">
        <f>IF(ISBLANK(Survey!$AR178),1,0)</f>
        <v>1</v>
      </c>
      <c r="BQ178" s="16" t="str">
        <f t="shared" si="111"/>
        <v>Pass</v>
      </c>
      <c r="BR178" s="143">
        <f>IF(Survey!$AW178=0, 0,1)</f>
        <v>0</v>
      </c>
      <c r="BS178" s="67">
        <f>IF(AND(Survey!$AS178&gt;=0,Survey!$AS178&lt;=0.2,Survey!$AS178&lt;&gt;""),0,1)</f>
        <v>1</v>
      </c>
      <c r="BT178" s="143">
        <f>IF(ISBLANK(Survey!$AT178),1,0)</f>
        <v>1</v>
      </c>
      <c r="BU178" s="16" t="str">
        <f t="shared" si="112"/>
        <v>Fail</v>
      </c>
      <c r="BV178" s="165">
        <f>Survey!$AU178</f>
        <v>0</v>
      </c>
      <c r="BW178" s="16" t="str">
        <f t="shared" si="113"/>
        <v>Pass</v>
      </c>
      <c r="BX178" s="36">
        <f>Survey!$AV178</f>
        <v>0</v>
      </c>
      <c r="BY178" s="176">
        <f>Survey!$AW178+Survey!$AX178-ABS(Survey!$AY178)+ABS(Survey!$AZ178)-ABS(Survey!$BA178)+ABS(Survey!$BB178)-ABS(Survey!$BC178)-ABS(Survey!$BD178)+Survey!$BE178</f>
        <v>0</v>
      </c>
      <c r="BZ178" s="35">
        <f t="shared" si="114"/>
        <v>0</v>
      </c>
      <c r="CA178" s="17">
        <f t="shared" si="115"/>
        <v>0</v>
      </c>
      <c r="CB178" s="16" t="str">
        <f t="shared" si="116"/>
        <v>Pass</v>
      </c>
      <c r="CC178" s="38" t="b">
        <f>IF(ABS(Survey!$BE178)=0,TRUE,FALSE)</f>
        <v>1</v>
      </c>
      <c r="CD178" s="37" t="b">
        <f>NOT(ISBLANK(Survey!$BF178))</f>
        <v>0</v>
      </c>
      <c r="CE178" t="str">
        <f t="shared" si="117"/>
        <v>Fail</v>
      </c>
      <c r="CF178" s="29">
        <f>Survey!$AV178</f>
        <v>0</v>
      </c>
      <c r="CG178" s="29" cm="1">
        <f t="array" ref="CG178">SUM(SUMIF(Survey!BH178:BO178,{"&gt;0","&lt;0"})*{1,-1})-SUM(SUMIF(Survey!BQ178:BX178,{"&gt;0","&lt;0"})*{1,-1})</f>
        <v>0</v>
      </c>
      <c r="CH178" s="35" t="str">
        <f t="shared" si="118"/>
        <v>No holdings</v>
      </c>
      <c r="CI178">
        <f t="shared" si="119"/>
        <v>0</v>
      </c>
      <c r="CJ178" s="16" t="str">
        <f t="shared" si="120"/>
        <v>Fail</v>
      </c>
      <c r="CK178" s="36">
        <f>Survey!$AV178</f>
        <v>0</v>
      </c>
      <c r="CL178" s="36" cm="1">
        <f t="array" ref="CL178">SUM(SUMIF(Survey!BZ178:CS178,{"&gt;0","&lt;0"})*{1,-1})-SUM(SUMIF(Survey!CU178:DN178,{"&gt;0","&lt;0"})*{1,-1})</f>
        <v>0</v>
      </c>
      <c r="CM178" s="35" t="str">
        <f t="shared" si="121"/>
        <v>No holdings</v>
      </c>
      <c r="CN178" s="17">
        <f t="shared" si="122"/>
        <v>0</v>
      </c>
      <c r="CO178" s="16" t="str">
        <f t="shared" si="123"/>
        <v>Pass</v>
      </c>
      <c r="CP178" s="38" t="b">
        <f>IF(ABS(Survey!$CS178)=0,TRUE,FALSE)</f>
        <v>1</v>
      </c>
      <c r="CQ178" s="37" t="b">
        <f>NOT(ISBLANK(Survey!$CT178))</f>
        <v>0</v>
      </c>
      <c r="CR178" s="16" t="str">
        <f t="shared" si="124"/>
        <v>Pass</v>
      </c>
      <c r="CS178" s="38" t="b">
        <f>IF(ABS(Survey!$DN178)=0,TRUE,FALSE)</f>
        <v>1</v>
      </c>
      <c r="CT178" s="37" t="b">
        <f>NOT(ISBLANK(Survey!$DO178))</f>
        <v>0</v>
      </c>
      <c r="CU178" t="str">
        <f t="shared" si="125"/>
        <v>Pass</v>
      </c>
      <c r="CV178" s="29" cm="1">
        <f t="array" ref="CV178">SUM(SUMIF(Survey!CO178,{"&gt;0","&lt;0"})*{1,-1})+SUM(SUMIF(Survey!DJ178,{"&gt;0","&lt;0"})*{1,-1})</f>
        <v>0</v>
      </c>
      <c r="CW178" s="29">
        <f>SUM(SUMIF(Survey!DQ178:DW178,{"&gt;0","&lt;0"})*{1,-1})+SUM(SUMIF(Survey!DY178:EE178,{"&gt;0","&lt;0"})*{1,-1})</f>
        <v>0</v>
      </c>
      <c r="CX178">
        <f t="shared" si="126"/>
        <v>0</v>
      </c>
      <c r="CY178">
        <f t="shared" si="127"/>
        <v>0</v>
      </c>
      <c r="CZ178" s="16" t="str">
        <f t="shared" si="128"/>
        <v>Pass</v>
      </c>
      <c r="DA178" s="38" t="b">
        <f>IF(ABS(Survey!$DW178)=0,TRUE,FALSE)</f>
        <v>1</v>
      </c>
      <c r="DB178" s="37" t="b">
        <f>NOT(ISBLANK(Survey!DX178))</f>
        <v>0</v>
      </c>
      <c r="DC178" s="16" t="str">
        <f t="shared" si="129"/>
        <v>Pass</v>
      </c>
      <c r="DD178" s="38" t="b">
        <f>IF(ABS(Survey!$EE178)=0,TRUE,FALSE)</f>
        <v>1</v>
      </c>
      <c r="DE178" s="37" t="b">
        <f>NOT(ISBLANK(Survey!$EF178))</f>
        <v>0</v>
      </c>
      <c r="DF178" s="16" t="str">
        <f t="shared" si="130"/>
        <v>Fail</v>
      </c>
      <c r="DG178" s="36">
        <f>SUM(SUMIF(Survey!EL178:EN178,{"&gt;0","&lt;0"})*{1,-1})</f>
        <v>0</v>
      </c>
      <c r="DH178">
        <f t="shared" si="131"/>
        <v>0</v>
      </c>
      <c r="DI178">
        <f t="shared" si="132"/>
        <v>100</v>
      </c>
      <c r="DJ178" s="35" t="b">
        <f>IF(OR(Survey!$M178="ETF",Survey!$M178="ETF, alternative mutual fund",Survey!$M178="Closed-end", Survey!$M178="Split share corp"),TRUE,FALSE)</f>
        <v>0</v>
      </c>
      <c r="DK178" s="16" t="str">
        <f t="shared" si="133"/>
        <v>Fail</v>
      </c>
      <c r="DL178" s="36">
        <f>SUM(SUMIF(Survey!EP178:EV178,{"&gt;0","&lt;0"})*{1,-1})</f>
        <v>0</v>
      </c>
      <c r="DM178">
        <f t="shared" si="134"/>
        <v>0</v>
      </c>
      <c r="DN178" s="17">
        <f t="shared" si="135"/>
        <v>100</v>
      </c>
      <c r="DO178" s="16" t="str">
        <f t="shared" si="136"/>
        <v>Fail</v>
      </c>
      <c r="DP178" s="36">
        <f>SUM(SUMIF(Survey!EX178:FD178,{"&gt;0","&lt;0"})*{1,-1})</f>
        <v>0</v>
      </c>
      <c r="DQ178">
        <f t="shared" si="137"/>
        <v>0</v>
      </c>
      <c r="DR178" s="17">
        <f t="shared" si="138"/>
        <v>100</v>
      </c>
    </row>
    <row r="179" spans="1:122">
      <c r="A179">
        <v>179</v>
      </c>
      <c r="B179" t="str">
        <f t="shared" si="0"/>
        <v>Pass</v>
      </c>
      <c r="C179" t="str">
        <f>IF(COUNTBLANK(Survey!B179:FE179)=$C$2, "Pass", "Fail")</f>
        <v>Pass</v>
      </c>
      <c r="D179" t="str">
        <f t="shared" si="93"/>
        <v>Fail</v>
      </c>
      <c r="E179" t="str">
        <f>IF(OR(ISBLANK(Survey!AJ179),COUNTIF(G179:BB179,"Fail")),"Fail","Pass")</f>
        <v>Fail</v>
      </c>
      <c r="G179" s="16" t="str">
        <f t="shared" si="94"/>
        <v>Fail</v>
      </c>
      <c r="H179" s="177">
        <f>COUNTBLANK(Survey!B179:D179)+COUNTBLANK(Survey!G179)+COUNTBLANK(Survey!I179)+COUNTBLANK(Survey!K179:M179)+COUNTBLANK(Survey!P179)+COUNTBLANK(Survey!S179:U179)+COUNTBLANK(Survey!Y179:AA179)+COUNTBLANK(Survey!AD179:AE179)+COUNTBLANK(Survey!AI179:AI179)</f>
        <v>18</v>
      </c>
      <c r="I179" s="16" t="str">
        <f t="shared" si="95"/>
        <v>Fail</v>
      </c>
      <c r="J179" t="b">
        <f>IF(Survey!E179="No",TRUE,FALSE)</f>
        <v>0</v>
      </c>
      <c r="K179" s="34">
        <f>LEN(Survey!E179)</f>
        <v>0</v>
      </c>
      <c r="L179" s="16" t="str">
        <f t="shared" si="96"/>
        <v>Fail</v>
      </c>
      <c r="M179" t="b">
        <f>IF(Survey!F179="No",TRUE,FALSE)</f>
        <v>0</v>
      </c>
      <c r="N179" s="33">
        <f>LEN(Survey!F179)</f>
        <v>0</v>
      </c>
      <c r="O179" s="16" t="str">
        <f t="shared" si="97"/>
        <v>Pass</v>
      </c>
      <c r="P179" s="34">
        <f>MOD((LEN(Survey!H179)+2),11)</f>
        <v>2</v>
      </c>
      <c r="Q179" s="33" t="str">
        <f>IF(Survey!$L179="Prospectus fund", "Yes", "No")</f>
        <v>No</v>
      </c>
      <c r="R179" s="16" t="str">
        <f t="shared" si="98"/>
        <v>Pass</v>
      </c>
      <c r="S179" s="34">
        <f>MOD((LEN(Survey!J179)+2),11)</f>
        <v>2</v>
      </c>
      <c r="T179" s="35" t="b">
        <f>IF(OR(Survey!$M179="ETF",Survey!$M179="ETF, alternative mutual fund",Survey!$M179="Closed-end", Survey!$M179="Split share corp", Survey!$I179="Yes"),TRUE,FALSE)</f>
        <v>0</v>
      </c>
      <c r="U179" s="16" t="str">
        <f>IFERROR(IF(AND(OR(X179=Y179,Y179 = "Either"),NOT(ISBLANK(Survey!K179))),"Pass","Fail"),"Pass")</f>
        <v>Fail</v>
      </c>
      <c r="V179" s="36" cm="1">
        <f t="array" ref="V179">SUM(SUMIF(Survey!BZ179:CS179,{"&gt;0","&lt;0"})*{1,-1})</f>
        <v>0</v>
      </c>
      <c r="W179" s="38" cm="1">
        <f t="array" ref="W179">SUM(SUMIF(Survey!CC179,{"&gt;0","&lt;0"})*{1,-1})+SUM(SUMIF(Survey!CM179,{"&gt;0","&lt;0"})*{1,-1})</f>
        <v>0</v>
      </c>
      <c r="X179" s="38">
        <f>Survey!K179</f>
        <v>0</v>
      </c>
      <c r="Y179" s="37" t="str">
        <f t="shared" si="99"/>
        <v>Either</v>
      </c>
      <c r="Z179" s="16" t="str">
        <f t="shared" si="100"/>
        <v>Fail</v>
      </c>
      <c r="AA179" s="67" cm="1">
        <f t="array" ref="AA179">SUM(SUMIF(Survey!BZ179:CS179,{"&gt;0","&lt;0"})*{1,-1})+SUM(SUMIF(Survey!CU179:DN179,{"&gt;0","&lt;0"})*{1,-1})</f>
        <v>0</v>
      </c>
      <c r="AB179" s="67">
        <f>IFERROR(AA179/(Survey!$AV179),0)</f>
        <v>0</v>
      </c>
      <c r="AC179" s="128" t="b">
        <f>IF(OR(Survey!$M179="Alternative strategy or hedge",Survey!$M179="Other, illiquid",Survey!$L179="Prospectus fund"),TRUE,FALSE)</f>
        <v>0</v>
      </c>
      <c r="AD179" s="128" t="b">
        <f>NOT(ISBLANK(Survey!$M179))</f>
        <v>0</v>
      </c>
      <c r="AE179" s="16" t="str">
        <f t="shared" si="101"/>
        <v>Pass</v>
      </c>
      <c r="AF179" s="38" t="b">
        <f>NOT(ISNUMBER(SEARCH("Other",Survey!$P179)))</f>
        <v>1</v>
      </c>
      <c r="AG179" s="37" t="b">
        <f>NOT(ISBLANK(Survey!$Q179))</f>
        <v>0</v>
      </c>
      <c r="AH179" s="16" t="str">
        <f t="shared" si="102"/>
        <v>Pass</v>
      </c>
      <c r="AI179" s="143">
        <f>COUNTBLANK(Survey!$W179)</f>
        <v>1</v>
      </c>
      <c r="AJ179" s="67">
        <f>IF(AND(Survey!L179&lt;&gt;"Exempt fund",OR(Survey!$M179="ETF",Survey!$M179="ETF, alternative mutual fund",Survey!$M179="Mutual fund",Survey!$M179="Alternative mutual fund",Survey!$M179="Money market")),1,0)</f>
        <v>0</v>
      </c>
      <c r="AK179" s="16" t="str">
        <f t="shared" si="103"/>
        <v>Pass</v>
      </c>
      <c r="AL179" s="38" t="b">
        <f>NOT(ISNUMBER(SEARCH("Yes",Survey!$AA179)))</f>
        <v>1</v>
      </c>
      <c r="AM179" s="37" t="b">
        <f>IF(COUNTBLANK(Survey!$AB179:$AC179)=0,TRUE, FALSE)</f>
        <v>0</v>
      </c>
      <c r="AN179" s="16" t="str">
        <f t="shared" si="104"/>
        <v>Pass</v>
      </c>
      <c r="AO179" s="38" t="b">
        <f>NOT(ISNUMBER(SEARCH("Yes",Survey!$AD179)))</f>
        <v>1</v>
      </c>
      <c r="AP179" s="37" t="b">
        <f>NOT(ISBLANK(Survey!$AF179))</f>
        <v>0</v>
      </c>
      <c r="AQ179" s="16" t="str">
        <f t="shared" si="105"/>
        <v>Pass</v>
      </c>
      <c r="AR179" s="38" t="b">
        <f>NOT(OR(ISNUMBER(SEARCH("Other",Survey!$AF179)),ISNUMBER(SEARCH("Multiple",Survey!$AF179))))</f>
        <v>1</v>
      </c>
      <c r="AS179" s="37" t="b">
        <f>NOT(ISBLANK(Survey!$AG179))</f>
        <v>0</v>
      </c>
      <c r="AT179" s="16" t="str">
        <f t="shared" si="106"/>
        <v>Fail</v>
      </c>
      <c r="AU179" s="143">
        <f>IF(ABS(Survey!$AV179)&gt;0, 1,0)</f>
        <v>0</v>
      </c>
      <c r="AV179" s="143">
        <f>IF(COUNTBLANK(Survey!$AJ179)=0,1,0)</f>
        <v>0</v>
      </c>
      <c r="AW179" s="16" t="str">
        <f t="shared" si="107"/>
        <v>Pass</v>
      </c>
      <c r="AX179" s="143">
        <f>IF(ISBLANK(Survey!$AJ179),0,1)</f>
        <v>0</v>
      </c>
      <c r="AY179" s="165">
        <f>COUNTBLANK(Survey!$AK179)</f>
        <v>1</v>
      </c>
      <c r="AZ179" s="16" t="str">
        <f t="shared" si="108"/>
        <v>Pass</v>
      </c>
      <c r="BA179" s="143">
        <f>IF(OR(Survey!$AK179="Closed",ISBLANK(Survey!$AK179)),0,1)</f>
        <v>0</v>
      </c>
      <c r="BB179" s="165">
        <f>IF(ISBLANK(Survey!$AL179),1,0)</f>
        <v>1</v>
      </c>
      <c r="BC179" s="147" t="str" cm="1">
        <f t="array" ref="BC179">IF(OR(IF(OR($BE179+$BF179 = 2, $BG179=1), FALSE, TRUE), AND($BD179:$BD179 = 0)),"Pass","Fail")</f>
        <v>Pass</v>
      </c>
      <c r="BD179" s="143">
        <f>COUNTBLANK(Survey!$AM179:$AO179)</f>
        <v>3</v>
      </c>
      <c r="BE179" s="143">
        <f>IF(Survey!$I179="Yes",1,0)</f>
        <v>0</v>
      </c>
      <c r="BF179" s="143">
        <f>IF(OR(Survey!$M179="Mutual fund",Survey!$M179="Alternative mutual fund",Survey!$M179="Money market"),1,0)</f>
        <v>0</v>
      </c>
      <c r="BG179" s="148">
        <f>IF(OR(Survey!$M179="ETF",Survey!$M179="ETF, alternative mutual fund"),1,0)</f>
        <v>0</v>
      </c>
      <c r="BH179" s="16" t="str">
        <f t="shared" si="109"/>
        <v>Pass</v>
      </c>
      <c r="BI179" s="38" t="b">
        <f>OR(ISNUMBER(SEARCH("Yes",Survey!$AO179)),ISBLANK(Survey!$AO179))</f>
        <v>1</v>
      </c>
      <c r="BJ179" s="67" t="b">
        <f>NOT(ISBLANK(Survey!$AP179))</f>
        <v>0</v>
      </c>
      <c r="BK179" s="16" t="str">
        <f t="shared" si="110"/>
        <v>Pass</v>
      </c>
      <c r="BL179" s="143">
        <f>IF(Survey!$AW179=0, 0,1)</f>
        <v>0</v>
      </c>
      <c r="BM179" s="67">
        <f>Survey!$AQ179</f>
        <v>0</v>
      </c>
      <c r="BN179" s="67">
        <f>IFERROR((Survey!$AX179-ABS(Survey!$AY179)-ABS(Survey!$BD179))/Survey!$AW179,0)</f>
        <v>0</v>
      </c>
      <c r="BO179" s="67">
        <f>IF(AND($BM179&gt;$BN179-0.2,$BM179&lt;$BN179+0.2,ISBLANK(Survey!$AQ179)=FALSE),0,1)</f>
        <v>1</v>
      </c>
      <c r="BP179" s="165">
        <f>IF(ISBLANK(Survey!$AR179),1,0)</f>
        <v>1</v>
      </c>
      <c r="BQ179" s="16" t="str">
        <f t="shared" si="111"/>
        <v>Pass</v>
      </c>
      <c r="BR179" s="143">
        <f>IF(Survey!$AW179=0, 0,1)</f>
        <v>0</v>
      </c>
      <c r="BS179" s="67">
        <f>IF(AND(Survey!$AS179&gt;=0,Survey!$AS179&lt;=0.2,Survey!$AS179&lt;&gt;""),0,1)</f>
        <v>1</v>
      </c>
      <c r="BT179" s="143">
        <f>IF(ISBLANK(Survey!$AT179),1,0)</f>
        <v>1</v>
      </c>
      <c r="BU179" s="16" t="str">
        <f t="shared" si="112"/>
        <v>Fail</v>
      </c>
      <c r="BV179" s="165">
        <f>Survey!$AU179</f>
        <v>0</v>
      </c>
      <c r="BW179" s="16" t="str">
        <f t="shared" si="113"/>
        <v>Pass</v>
      </c>
      <c r="BX179" s="36">
        <f>Survey!$AV179</f>
        <v>0</v>
      </c>
      <c r="BY179" s="176">
        <f>Survey!$AW179+Survey!$AX179-ABS(Survey!$AY179)+ABS(Survey!$AZ179)-ABS(Survey!$BA179)+ABS(Survey!$BB179)-ABS(Survey!$BC179)-ABS(Survey!$BD179)+Survey!$BE179</f>
        <v>0</v>
      </c>
      <c r="BZ179" s="35">
        <f t="shared" si="114"/>
        <v>0</v>
      </c>
      <c r="CA179" s="17">
        <f t="shared" si="115"/>
        <v>0</v>
      </c>
      <c r="CB179" s="16" t="str">
        <f t="shared" si="116"/>
        <v>Pass</v>
      </c>
      <c r="CC179" s="38" t="b">
        <f>IF(ABS(Survey!$BE179)=0,TRUE,FALSE)</f>
        <v>1</v>
      </c>
      <c r="CD179" s="37" t="b">
        <f>NOT(ISBLANK(Survey!$BF179))</f>
        <v>0</v>
      </c>
      <c r="CE179" t="str">
        <f t="shared" si="117"/>
        <v>Fail</v>
      </c>
      <c r="CF179" s="29">
        <f>Survey!$AV179</f>
        <v>0</v>
      </c>
      <c r="CG179" s="29" cm="1">
        <f t="array" ref="CG179">SUM(SUMIF(Survey!BH179:BO179,{"&gt;0","&lt;0"})*{1,-1})-SUM(SUMIF(Survey!BQ179:BX179,{"&gt;0","&lt;0"})*{1,-1})</f>
        <v>0</v>
      </c>
      <c r="CH179" s="35" t="str">
        <f t="shared" si="118"/>
        <v>No holdings</v>
      </c>
      <c r="CI179">
        <f t="shared" si="119"/>
        <v>0</v>
      </c>
      <c r="CJ179" s="16" t="str">
        <f t="shared" si="120"/>
        <v>Fail</v>
      </c>
      <c r="CK179" s="36">
        <f>Survey!$AV179</f>
        <v>0</v>
      </c>
      <c r="CL179" s="36" cm="1">
        <f t="array" ref="CL179">SUM(SUMIF(Survey!BZ179:CS179,{"&gt;0","&lt;0"})*{1,-1})-SUM(SUMIF(Survey!CU179:DN179,{"&gt;0","&lt;0"})*{1,-1})</f>
        <v>0</v>
      </c>
      <c r="CM179" s="35" t="str">
        <f t="shared" si="121"/>
        <v>No holdings</v>
      </c>
      <c r="CN179" s="17">
        <f t="shared" si="122"/>
        <v>0</v>
      </c>
      <c r="CO179" s="16" t="str">
        <f t="shared" si="123"/>
        <v>Pass</v>
      </c>
      <c r="CP179" s="38" t="b">
        <f>IF(ABS(Survey!$CS179)=0,TRUE,FALSE)</f>
        <v>1</v>
      </c>
      <c r="CQ179" s="37" t="b">
        <f>NOT(ISBLANK(Survey!$CT179))</f>
        <v>0</v>
      </c>
      <c r="CR179" s="16" t="str">
        <f t="shared" si="124"/>
        <v>Pass</v>
      </c>
      <c r="CS179" s="38" t="b">
        <f>IF(ABS(Survey!$DN179)=0,TRUE,FALSE)</f>
        <v>1</v>
      </c>
      <c r="CT179" s="37" t="b">
        <f>NOT(ISBLANK(Survey!$DO179))</f>
        <v>0</v>
      </c>
      <c r="CU179" t="str">
        <f t="shared" si="125"/>
        <v>Pass</v>
      </c>
      <c r="CV179" s="29" cm="1">
        <f t="array" ref="CV179">SUM(SUMIF(Survey!CO179,{"&gt;0","&lt;0"})*{1,-1})+SUM(SUMIF(Survey!DJ179,{"&gt;0","&lt;0"})*{1,-1})</f>
        <v>0</v>
      </c>
      <c r="CW179" s="29">
        <f>SUM(SUMIF(Survey!DQ179:DW179,{"&gt;0","&lt;0"})*{1,-1})+SUM(SUMIF(Survey!DY179:EE179,{"&gt;0","&lt;0"})*{1,-1})</f>
        <v>0</v>
      </c>
      <c r="CX179">
        <f t="shared" si="126"/>
        <v>0</v>
      </c>
      <c r="CY179">
        <f t="shared" si="127"/>
        <v>0</v>
      </c>
      <c r="CZ179" s="16" t="str">
        <f t="shared" si="128"/>
        <v>Pass</v>
      </c>
      <c r="DA179" s="38" t="b">
        <f>IF(ABS(Survey!$DW179)=0,TRUE,FALSE)</f>
        <v>1</v>
      </c>
      <c r="DB179" s="37" t="b">
        <f>NOT(ISBLANK(Survey!DX179))</f>
        <v>0</v>
      </c>
      <c r="DC179" s="16" t="str">
        <f t="shared" si="129"/>
        <v>Pass</v>
      </c>
      <c r="DD179" s="38" t="b">
        <f>IF(ABS(Survey!$EE179)=0,TRUE,FALSE)</f>
        <v>1</v>
      </c>
      <c r="DE179" s="37" t="b">
        <f>NOT(ISBLANK(Survey!$EF179))</f>
        <v>0</v>
      </c>
      <c r="DF179" s="16" t="str">
        <f t="shared" si="130"/>
        <v>Fail</v>
      </c>
      <c r="DG179" s="36">
        <f>SUM(SUMIF(Survey!EL179:EN179,{"&gt;0","&lt;0"})*{1,-1})</f>
        <v>0</v>
      </c>
      <c r="DH179">
        <f t="shared" si="131"/>
        <v>0</v>
      </c>
      <c r="DI179">
        <f t="shared" si="132"/>
        <v>100</v>
      </c>
      <c r="DJ179" s="35" t="b">
        <f>IF(OR(Survey!$M179="ETF",Survey!$M179="ETF, alternative mutual fund",Survey!$M179="Closed-end", Survey!$M179="Split share corp"),TRUE,FALSE)</f>
        <v>0</v>
      </c>
      <c r="DK179" s="16" t="str">
        <f t="shared" si="133"/>
        <v>Fail</v>
      </c>
      <c r="DL179" s="36">
        <f>SUM(SUMIF(Survey!EP179:EV179,{"&gt;0","&lt;0"})*{1,-1})</f>
        <v>0</v>
      </c>
      <c r="DM179">
        <f t="shared" si="134"/>
        <v>0</v>
      </c>
      <c r="DN179" s="17">
        <f t="shared" si="135"/>
        <v>100</v>
      </c>
      <c r="DO179" s="16" t="str">
        <f t="shared" si="136"/>
        <v>Fail</v>
      </c>
      <c r="DP179" s="36">
        <f>SUM(SUMIF(Survey!EX179:FD179,{"&gt;0","&lt;0"})*{1,-1})</f>
        <v>0</v>
      </c>
      <c r="DQ179">
        <f t="shared" si="137"/>
        <v>0</v>
      </c>
      <c r="DR179" s="17">
        <f t="shared" si="138"/>
        <v>100</v>
      </c>
    </row>
    <row r="180" spans="1:122">
      <c r="A180">
        <v>180</v>
      </c>
      <c r="B180" t="str">
        <f t="shared" si="0"/>
        <v>Pass</v>
      </c>
      <c r="C180" t="str">
        <f>IF(COUNTBLANK(Survey!B180:FE180)=$C$2, "Pass", "Fail")</f>
        <v>Pass</v>
      </c>
      <c r="D180" t="str">
        <f t="shared" si="93"/>
        <v>Fail</v>
      </c>
      <c r="E180" t="str">
        <f>IF(OR(ISBLANK(Survey!AJ180),COUNTIF(G180:BB180,"Fail")),"Fail","Pass")</f>
        <v>Fail</v>
      </c>
      <c r="G180" s="16" t="str">
        <f t="shared" si="94"/>
        <v>Fail</v>
      </c>
      <c r="H180" s="177">
        <f>COUNTBLANK(Survey!B180:D180)+COUNTBLANK(Survey!G180)+COUNTBLANK(Survey!I180)+COUNTBLANK(Survey!K180:M180)+COUNTBLANK(Survey!P180)+COUNTBLANK(Survey!S180:U180)+COUNTBLANK(Survey!Y180:AA180)+COUNTBLANK(Survey!AD180:AE180)+COUNTBLANK(Survey!AI180:AI180)</f>
        <v>18</v>
      </c>
      <c r="I180" s="16" t="str">
        <f t="shared" si="95"/>
        <v>Fail</v>
      </c>
      <c r="J180" t="b">
        <f>IF(Survey!E180="No",TRUE,FALSE)</f>
        <v>0</v>
      </c>
      <c r="K180" s="34">
        <f>LEN(Survey!E180)</f>
        <v>0</v>
      </c>
      <c r="L180" s="16" t="str">
        <f t="shared" si="96"/>
        <v>Fail</v>
      </c>
      <c r="M180" t="b">
        <f>IF(Survey!F180="No",TRUE,FALSE)</f>
        <v>0</v>
      </c>
      <c r="N180" s="33">
        <f>LEN(Survey!F180)</f>
        <v>0</v>
      </c>
      <c r="O180" s="16" t="str">
        <f t="shared" si="97"/>
        <v>Pass</v>
      </c>
      <c r="P180" s="34">
        <f>MOD((LEN(Survey!H180)+2),11)</f>
        <v>2</v>
      </c>
      <c r="Q180" s="33" t="str">
        <f>IF(Survey!$L180="Prospectus fund", "Yes", "No")</f>
        <v>No</v>
      </c>
      <c r="R180" s="16" t="str">
        <f t="shared" si="98"/>
        <v>Pass</v>
      </c>
      <c r="S180" s="34">
        <f>MOD((LEN(Survey!J180)+2),11)</f>
        <v>2</v>
      </c>
      <c r="T180" s="35" t="b">
        <f>IF(OR(Survey!$M180="ETF",Survey!$M180="ETF, alternative mutual fund",Survey!$M180="Closed-end", Survey!$M180="Split share corp", Survey!$I180="Yes"),TRUE,FALSE)</f>
        <v>0</v>
      </c>
      <c r="U180" s="16" t="str">
        <f>IFERROR(IF(AND(OR(X180=Y180,Y180 = "Either"),NOT(ISBLANK(Survey!K180))),"Pass","Fail"),"Pass")</f>
        <v>Fail</v>
      </c>
      <c r="V180" s="36" cm="1">
        <f t="array" ref="V180">SUM(SUMIF(Survey!BZ180:CS180,{"&gt;0","&lt;0"})*{1,-1})</f>
        <v>0</v>
      </c>
      <c r="W180" s="38" cm="1">
        <f t="array" ref="W180">SUM(SUMIF(Survey!CC180,{"&gt;0","&lt;0"})*{1,-1})+SUM(SUMIF(Survey!CM180,{"&gt;0","&lt;0"})*{1,-1})</f>
        <v>0</v>
      </c>
      <c r="X180" s="38">
        <f>Survey!K180</f>
        <v>0</v>
      </c>
      <c r="Y180" s="37" t="str">
        <f t="shared" si="99"/>
        <v>Either</v>
      </c>
      <c r="Z180" s="16" t="str">
        <f t="shared" si="100"/>
        <v>Fail</v>
      </c>
      <c r="AA180" s="67" cm="1">
        <f t="array" ref="AA180">SUM(SUMIF(Survey!BZ180:CS180,{"&gt;0","&lt;0"})*{1,-1})+SUM(SUMIF(Survey!CU180:DN180,{"&gt;0","&lt;0"})*{1,-1})</f>
        <v>0</v>
      </c>
      <c r="AB180" s="67">
        <f>IFERROR(AA180/(Survey!$AV180),0)</f>
        <v>0</v>
      </c>
      <c r="AC180" s="128" t="b">
        <f>IF(OR(Survey!$M180="Alternative strategy or hedge",Survey!$M180="Other, illiquid",Survey!$L180="Prospectus fund"),TRUE,FALSE)</f>
        <v>0</v>
      </c>
      <c r="AD180" s="128" t="b">
        <f>NOT(ISBLANK(Survey!$M180))</f>
        <v>0</v>
      </c>
      <c r="AE180" s="16" t="str">
        <f t="shared" si="101"/>
        <v>Pass</v>
      </c>
      <c r="AF180" s="38" t="b">
        <f>NOT(ISNUMBER(SEARCH("Other",Survey!$P180)))</f>
        <v>1</v>
      </c>
      <c r="AG180" s="37" t="b">
        <f>NOT(ISBLANK(Survey!$Q180))</f>
        <v>0</v>
      </c>
      <c r="AH180" s="16" t="str">
        <f t="shared" si="102"/>
        <v>Pass</v>
      </c>
      <c r="AI180" s="143">
        <f>COUNTBLANK(Survey!$W180)</f>
        <v>1</v>
      </c>
      <c r="AJ180" s="67">
        <f>IF(AND(Survey!L180&lt;&gt;"Exempt fund",OR(Survey!$M180="ETF",Survey!$M180="ETF, alternative mutual fund",Survey!$M180="Mutual fund",Survey!$M180="Alternative mutual fund",Survey!$M180="Money market")),1,0)</f>
        <v>0</v>
      </c>
      <c r="AK180" s="16" t="str">
        <f t="shared" si="103"/>
        <v>Pass</v>
      </c>
      <c r="AL180" s="38" t="b">
        <f>NOT(ISNUMBER(SEARCH("Yes",Survey!$AA180)))</f>
        <v>1</v>
      </c>
      <c r="AM180" s="37" t="b">
        <f>IF(COUNTBLANK(Survey!$AB180:$AC180)=0,TRUE, FALSE)</f>
        <v>0</v>
      </c>
      <c r="AN180" s="16" t="str">
        <f t="shared" si="104"/>
        <v>Pass</v>
      </c>
      <c r="AO180" s="38" t="b">
        <f>NOT(ISNUMBER(SEARCH("Yes",Survey!$AD180)))</f>
        <v>1</v>
      </c>
      <c r="AP180" s="37" t="b">
        <f>NOT(ISBLANK(Survey!$AF180))</f>
        <v>0</v>
      </c>
      <c r="AQ180" s="16" t="str">
        <f t="shared" si="105"/>
        <v>Pass</v>
      </c>
      <c r="AR180" s="38" t="b">
        <f>NOT(OR(ISNUMBER(SEARCH("Other",Survey!$AF180)),ISNUMBER(SEARCH("Multiple",Survey!$AF180))))</f>
        <v>1</v>
      </c>
      <c r="AS180" s="37" t="b">
        <f>NOT(ISBLANK(Survey!$AG180))</f>
        <v>0</v>
      </c>
      <c r="AT180" s="16" t="str">
        <f t="shared" si="106"/>
        <v>Fail</v>
      </c>
      <c r="AU180" s="143">
        <f>IF(ABS(Survey!$AV180)&gt;0, 1,0)</f>
        <v>0</v>
      </c>
      <c r="AV180" s="143">
        <f>IF(COUNTBLANK(Survey!$AJ180)=0,1,0)</f>
        <v>0</v>
      </c>
      <c r="AW180" s="16" t="str">
        <f t="shared" si="107"/>
        <v>Pass</v>
      </c>
      <c r="AX180" s="143">
        <f>IF(ISBLANK(Survey!$AJ180),0,1)</f>
        <v>0</v>
      </c>
      <c r="AY180" s="165">
        <f>COUNTBLANK(Survey!$AK180)</f>
        <v>1</v>
      </c>
      <c r="AZ180" s="16" t="str">
        <f t="shared" si="108"/>
        <v>Pass</v>
      </c>
      <c r="BA180" s="143">
        <f>IF(OR(Survey!$AK180="Closed",ISBLANK(Survey!$AK180)),0,1)</f>
        <v>0</v>
      </c>
      <c r="BB180" s="165">
        <f>IF(ISBLANK(Survey!$AL180),1,0)</f>
        <v>1</v>
      </c>
      <c r="BC180" s="147" t="str" cm="1">
        <f t="array" ref="BC180">IF(OR(IF(OR($BE180+$BF180 = 2, $BG180=1), FALSE, TRUE), AND($BD180:$BD180 = 0)),"Pass","Fail")</f>
        <v>Pass</v>
      </c>
      <c r="BD180" s="143">
        <f>COUNTBLANK(Survey!$AM180:$AO180)</f>
        <v>3</v>
      </c>
      <c r="BE180" s="143">
        <f>IF(Survey!$I180="Yes",1,0)</f>
        <v>0</v>
      </c>
      <c r="BF180" s="143">
        <f>IF(OR(Survey!$M180="Mutual fund",Survey!$M180="Alternative mutual fund",Survey!$M180="Money market"),1,0)</f>
        <v>0</v>
      </c>
      <c r="BG180" s="148">
        <f>IF(OR(Survey!$M180="ETF",Survey!$M180="ETF, alternative mutual fund"),1,0)</f>
        <v>0</v>
      </c>
      <c r="BH180" s="16" t="str">
        <f t="shared" si="109"/>
        <v>Pass</v>
      </c>
      <c r="BI180" s="38" t="b">
        <f>OR(ISNUMBER(SEARCH("Yes",Survey!$AO180)),ISBLANK(Survey!$AO180))</f>
        <v>1</v>
      </c>
      <c r="BJ180" s="67" t="b">
        <f>NOT(ISBLANK(Survey!$AP180))</f>
        <v>0</v>
      </c>
      <c r="BK180" s="16" t="str">
        <f t="shared" si="110"/>
        <v>Pass</v>
      </c>
      <c r="BL180" s="143">
        <f>IF(Survey!$AW180=0, 0,1)</f>
        <v>0</v>
      </c>
      <c r="BM180" s="67">
        <f>Survey!$AQ180</f>
        <v>0</v>
      </c>
      <c r="BN180" s="67">
        <f>IFERROR((Survey!$AX180-ABS(Survey!$AY180)-ABS(Survey!$BD180))/Survey!$AW180,0)</f>
        <v>0</v>
      </c>
      <c r="BO180" s="67">
        <f>IF(AND($BM180&gt;$BN180-0.2,$BM180&lt;$BN180+0.2,ISBLANK(Survey!$AQ180)=FALSE),0,1)</f>
        <v>1</v>
      </c>
      <c r="BP180" s="165">
        <f>IF(ISBLANK(Survey!$AR180),1,0)</f>
        <v>1</v>
      </c>
      <c r="BQ180" s="16" t="str">
        <f t="shared" si="111"/>
        <v>Pass</v>
      </c>
      <c r="BR180" s="143">
        <f>IF(Survey!$AW180=0, 0,1)</f>
        <v>0</v>
      </c>
      <c r="BS180" s="67">
        <f>IF(AND(Survey!$AS180&gt;=0,Survey!$AS180&lt;=0.2,Survey!$AS180&lt;&gt;""),0,1)</f>
        <v>1</v>
      </c>
      <c r="BT180" s="143">
        <f>IF(ISBLANK(Survey!$AT180),1,0)</f>
        <v>1</v>
      </c>
      <c r="BU180" s="16" t="str">
        <f t="shared" si="112"/>
        <v>Fail</v>
      </c>
      <c r="BV180" s="165">
        <f>Survey!$AU180</f>
        <v>0</v>
      </c>
      <c r="BW180" s="16" t="str">
        <f t="shared" si="113"/>
        <v>Pass</v>
      </c>
      <c r="BX180" s="36">
        <f>Survey!$AV180</f>
        <v>0</v>
      </c>
      <c r="BY180" s="176">
        <f>Survey!$AW180+Survey!$AX180-ABS(Survey!$AY180)+ABS(Survey!$AZ180)-ABS(Survey!$BA180)+ABS(Survey!$BB180)-ABS(Survey!$BC180)-ABS(Survey!$BD180)+Survey!$BE180</f>
        <v>0</v>
      </c>
      <c r="BZ180" s="35">
        <f t="shared" si="114"/>
        <v>0</v>
      </c>
      <c r="CA180" s="17">
        <f t="shared" si="115"/>
        <v>0</v>
      </c>
      <c r="CB180" s="16" t="str">
        <f t="shared" si="116"/>
        <v>Pass</v>
      </c>
      <c r="CC180" s="38" t="b">
        <f>IF(ABS(Survey!$BE180)=0,TRUE,FALSE)</f>
        <v>1</v>
      </c>
      <c r="CD180" s="37" t="b">
        <f>NOT(ISBLANK(Survey!$BF180))</f>
        <v>0</v>
      </c>
      <c r="CE180" t="str">
        <f t="shared" si="117"/>
        <v>Fail</v>
      </c>
      <c r="CF180" s="29">
        <f>Survey!$AV180</f>
        <v>0</v>
      </c>
      <c r="CG180" s="29" cm="1">
        <f t="array" ref="CG180">SUM(SUMIF(Survey!BH180:BO180,{"&gt;0","&lt;0"})*{1,-1})-SUM(SUMIF(Survey!BQ180:BX180,{"&gt;0","&lt;0"})*{1,-1})</f>
        <v>0</v>
      </c>
      <c r="CH180" s="35" t="str">
        <f t="shared" si="118"/>
        <v>No holdings</v>
      </c>
      <c r="CI180">
        <f t="shared" si="119"/>
        <v>0</v>
      </c>
      <c r="CJ180" s="16" t="str">
        <f t="shared" si="120"/>
        <v>Fail</v>
      </c>
      <c r="CK180" s="36">
        <f>Survey!$AV180</f>
        <v>0</v>
      </c>
      <c r="CL180" s="36" cm="1">
        <f t="array" ref="CL180">SUM(SUMIF(Survey!BZ180:CS180,{"&gt;0","&lt;0"})*{1,-1})-SUM(SUMIF(Survey!CU180:DN180,{"&gt;0","&lt;0"})*{1,-1})</f>
        <v>0</v>
      </c>
      <c r="CM180" s="35" t="str">
        <f t="shared" si="121"/>
        <v>No holdings</v>
      </c>
      <c r="CN180" s="17">
        <f t="shared" si="122"/>
        <v>0</v>
      </c>
      <c r="CO180" s="16" t="str">
        <f t="shared" si="123"/>
        <v>Pass</v>
      </c>
      <c r="CP180" s="38" t="b">
        <f>IF(ABS(Survey!$CS180)=0,TRUE,FALSE)</f>
        <v>1</v>
      </c>
      <c r="CQ180" s="37" t="b">
        <f>NOT(ISBLANK(Survey!$CT180))</f>
        <v>0</v>
      </c>
      <c r="CR180" s="16" t="str">
        <f t="shared" si="124"/>
        <v>Pass</v>
      </c>
      <c r="CS180" s="38" t="b">
        <f>IF(ABS(Survey!$DN180)=0,TRUE,FALSE)</f>
        <v>1</v>
      </c>
      <c r="CT180" s="37" t="b">
        <f>NOT(ISBLANK(Survey!$DO180))</f>
        <v>0</v>
      </c>
      <c r="CU180" t="str">
        <f t="shared" si="125"/>
        <v>Pass</v>
      </c>
      <c r="CV180" s="29" cm="1">
        <f t="array" ref="CV180">SUM(SUMIF(Survey!CO180,{"&gt;0","&lt;0"})*{1,-1})+SUM(SUMIF(Survey!DJ180,{"&gt;0","&lt;0"})*{1,-1})</f>
        <v>0</v>
      </c>
      <c r="CW180" s="29">
        <f>SUM(SUMIF(Survey!DQ180:DW180,{"&gt;0","&lt;0"})*{1,-1})+SUM(SUMIF(Survey!DY180:EE180,{"&gt;0","&lt;0"})*{1,-1})</f>
        <v>0</v>
      </c>
      <c r="CX180">
        <f t="shared" si="126"/>
        <v>0</v>
      </c>
      <c r="CY180">
        <f t="shared" si="127"/>
        <v>0</v>
      </c>
      <c r="CZ180" s="16" t="str">
        <f t="shared" si="128"/>
        <v>Pass</v>
      </c>
      <c r="DA180" s="38" t="b">
        <f>IF(ABS(Survey!$DW180)=0,TRUE,FALSE)</f>
        <v>1</v>
      </c>
      <c r="DB180" s="37" t="b">
        <f>NOT(ISBLANK(Survey!DX180))</f>
        <v>0</v>
      </c>
      <c r="DC180" s="16" t="str">
        <f t="shared" si="129"/>
        <v>Pass</v>
      </c>
      <c r="DD180" s="38" t="b">
        <f>IF(ABS(Survey!$EE180)=0,TRUE,FALSE)</f>
        <v>1</v>
      </c>
      <c r="DE180" s="37" t="b">
        <f>NOT(ISBLANK(Survey!$EF180))</f>
        <v>0</v>
      </c>
      <c r="DF180" s="16" t="str">
        <f t="shared" si="130"/>
        <v>Fail</v>
      </c>
      <c r="DG180" s="36">
        <f>SUM(SUMIF(Survey!EL180:EN180,{"&gt;0","&lt;0"})*{1,-1})</f>
        <v>0</v>
      </c>
      <c r="DH180">
        <f t="shared" si="131"/>
        <v>0</v>
      </c>
      <c r="DI180">
        <f t="shared" si="132"/>
        <v>100</v>
      </c>
      <c r="DJ180" s="35" t="b">
        <f>IF(OR(Survey!$M180="ETF",Survey!$M180="ETF, alternative mutual fund",Survey!$M180="Closed-end", Survey!$M180="Split share corp"),TRUE,FALSE)</f>
        <v>0</v>
      </c>
      <c r="DK180" s="16" t="str">
        <f t="shared" si="133"/>
        <v>Fail</v>
      </c>
      <c r="DL180" s="36">
        <f>SUM(SUMIF(Survey!EP180:EV180,{"&gt;0","&lt;0"})*{1,-1})</f>
        <v>0</v>
      </c>
      <c r="DM180">
        <f t="shared" si="134"/>
        <v>0</v>
      </c>
      <c r="DN180" s="17">
        <f t="shared" si="135"/>
        <v>100</v>
      </c>
      <c r="DO180" s="16" t="str">
        <f t="shared" si="136"/>
        <v>Fail</v>
      </c>
      <c r="DP180" s="36">
        <f>SUM(SUMIF(Survey!EX180:FD180,{"&gt;0","&lt;0"})*{1,-1})</f>
        <v>0</v>
      </c>
      <c r="DQ180">
        <f t="shared" si="137"/>
        <v>0</v>
      </c>
      <c r="DR180" s="17">
        <f t="shared" si="138"/>
        <v>100</v>
      </c>
    </row>
    <row r="181" spans="1:122">
      <c r="A181">
        <v>181</v>
      </c>
      <c r="B181" t="str">
        <f t="shared" si="0"/>
        <v>Pass</v>
      </c>
      <c r="C181" t="str">
        <f>IF(COUNTBLANK(Survey!B181:FE181)=$C$2, "Pass", "Fail")</f>
        <v>Pass</v>
      </c>
      <c r="D181" t="str">
        <f t="shared" si="93"/>
        <v>Fail</v>
      </c>
      <c r="E181" t="str">
        <f>IF(OR(ISBLANK(Survey!AJ181),COUNTIF(G181:BB181,"Fail")),"Fail","Pass")</f>
        <v>Fail</v>
      </c>
      <c r="G181" s="16" t="str">
        <f t="shared" si="94"/>
        <v>Fail</v>
      </c>
      <c r="H181" s="177">
        <f>COUNTBLANK(Survey!B181:D181)+COUNTBLANK(Survey!G181)+COUNTBLANK(Survey!I181)+COUNTBLANK(Survey!K181:M181)+COUNTBLANK(Survey!P181)+COUNTBLANK(Survey!S181:U181)+COUNTBLANK(Survey!Y181:AA181)+COUNTBLANK(Survey!AD181:AE181)+COUNTBLANK(Survey!AI181:AI181)</f>
        <v>18</v>
      </c>
      <c r="I181" s="16" t="str">
        <f t="shared" si="95"/>
        <v>Fail</v>
      </c>
      <c r="J181" t="b">
        <f>IF(Survey!E181="No",TRUE,FALSE)</f>
        <v>0</v>
      </c>
      <c r="K181" s="34">
        <f>LEN(Survey!E181)</f>
        <v>0</v>
      </c>
      <c r="L181" s="16" t="str">
        <f t="shared" si="96"/>
        <v>Fail</v>
      </c>
      <c r="M181" t="b">
        <f>IF(Survey!F181="No",TRUE,FALSE)</f>
        <v>0</v>
      </c>
      <c r="N181" s="33">
        <f>LEN(Survey!F181)</f>
        <v>0</v>
      </c>
      <c r="O181" s="16" t="str">
        <f t="shared" si="97"/>
        <v>Pass</v>
      </c>
      <c r="P181" s="34">
        <f>MOD((LEN(Survey!H181)+2),11)</f>
        <v>2</v>
      </c>
      <c r="Q181" s="33" t="str">
        <f>IF(Survey!$L181="Prospectus fund", "Yes", "No")</f>
        <v>No</v>
      </c>
      <c r="R181" s="16" t="str">
        <f t="shared" si="98"/>
        <v>Pass</v>
      </c>
      <c r="S181" s="34">
        <f>MOD((LEN(Survey!J181)+2),11)</f>
        <v>2</v>
      </c>
      <c r="T181" s="35" t="b">
        <f>IF(OR(Survey!$M181="ETF",Survey!$M181="ETF, alternative mutual fund",Survey!$M181="Closed-end", Survey!$M181="Split share corp", Survey!$I181="Yes"),TRUE,FALSE)</f>
        <v>0</v>
      </c>
      <c r="U181" s="16" t="str">
        <f>IFERROR(IF(AND(OR(X181=Y181,Y181 = "Either"),NOT(ISBLANK(Survey!K181))),"Pass","Fail"),"Pass")</f>
        <v>Fail</v>
      </c>
      <c r="V181" s="36" cm="1">
        <f t="array" ref="V181">SUM(SUMIF(Survey!BZ181:CS181,{"&gt;0","&lt;0"})*{1,-1})</f>
        <v>0</v>
      </c>
      <c r="W181" s="38" cm="1">
        <f t="array" ref="W181">SUM(SUMIF(Survey!CC181,{"&gt;0","&lt;0"})*{1,-1})+SUM(SUMIF(Survey!CM181,{"&gt;0","&lt;0"})*{1,-1})</f>
        <v>0</v>
      </c>
      <c r="X181" s="38">
        <f>Survey!K181</f>
        <v>0</v>
      </c>
      <c r="Y181" s="37" t="str">
        <f t="shared" si="99"/>
        <v>Either</v>
      </c>
      <c r="Z181" s="16" t="str">
        <f t="shared" si="100"/>
        <v>Fail</v>
      </c>
      <c r="AA181" s="67" cm="1">
        <f t="array" ref="AA181">SUM(SUMIF(Survey!BZ181:CS181,{"&gt;0","&lt;0"})*{1,-1})+SUM(SUMIF(Survey!CU181:DN181,{"&gt;0","&lt;0"})*{1,-1})</f>
        <v>0</v>
      </c>
      <c r="AB181" s="67">
        <f>IFERROR(AA181/(Survey!$AV181),0)</f>
        <v>0</v>
      </c>
      <c r="AC181" s="128" t="b">
        <f>IF(OR(Survey!$M181="Alternative strategy or hedge",Survey!$M181="Other, illiquid",Survey!$L181="Prospectus fund"),TRUE,FALSE)</f>
        <v>0</v>
      </c>
      <c r="AD181" s="128" t="b">
        <f>NOT(ISBLANK(Survey!$M181))</f>
        <v>0</v>
      </c>
      <c r="AE181" s="16" t="str">
        <f t="shared" si="101"/>
        <v>Pass</v>
      </c>
      <c r="AF181" s="38" t="b">
        <f>NOT(ISNUMBER(SEARCH("Other",Survey!$P181)))</f>
        <v>1</v>
      </c>
      <c r="AG181" s="37" t="b">
        <f>NOT(ISBLANK(Survey!$Q181))</f>
        <v>0</v>
      </c>
      <c r="AH181" s="16" t="str">
        <f t="shared" si="102"/>
        <v>Pass</v>
      </c>
      <c r="AI181" s="143">
        <f>COUNTBLANK(Survey!$W181)</f>
        <v>1</v>
      </c>
      <c r="AJ181" s="67">
        <f>IF(AND(Survey!L181&lt;&gt;"Exempt fund",OR(Survey!$M181="ETF",Survey!$M181="ETF, alternative mutual fund",Survey!$M181="Mutual fund",Survey!$M181="Alternative mutual fund",Survey!$M181="Money market")),1,0)</f>
        <v>0</v>
      </c>
      <c r="AK181" s="16" t="str">
        <f t="shared" si="103"/>
        <v>Pass</v>
      </c>
      <c r="AL181" s="38" t="b">
        <f>NOT(ISNUMBER(SEARCH("Yes",Survey!$AA181)))</f>
        <v>1</v>
      </c>
      <c r="AM181" s="37" t="b">
        <f>IF(COUNTBLANK(Survey!$AB181:$AC181)=0,TRUE, FALSE)</f>
        <v>0</v>
      </c>
      <c r="AN181" s="16" t="str">
        <f t="shared" si="104"/>
        <v>Pass</v>
      </c>
      <c r="AO181" s="38" t="b">
        <f>NOT(ISNUMBER(SEARCH("Yes",Survey!$AD181)))</f>
        <v>1</v>
      </c>
      <c r="AP181" s="37" t="b">
        <f>NOT(ISBLANK(Survey!$AF181))</f>
        <v>0</v>
      </c>
      <c r="AQ181" s="16" t="str">
        <f t="shared" si="105"/>
        <v>Pass</v>
      </c>
      <c r="AR181" s="38" t="b">
        <f>NOT(OR(ISNUMBER(SEARCH("Other",Survey!$AF181)),ISNUMBER(SEARCH("Multiple",Survey!$AF181))))</f>
        <v>1</v>
      </c>
      <c r="AS181" s="37" t="b">
        <f>NOT(ISBLANK(Survey!$AG181))</f>
        <v>0</v>
      </c>
      <c r="AT181" s="16" t="str">
        <f t="shared" si="106"/>
        <v>Fail</v>
      </c>
      <c r="AU181" s="143">
        <f>IF(ABS(Survey!$AV181)&gt;0, 1,0)</f>
        <v>0</v>
      </c>
      <c r="AV181" s="143">
        <f>IF(COUNTBLANK(Survey!$AJ181)=0,1,0)</f>
        <v>0</v>
      </c>
      <c r="AW181" s="16" t="str">
        <f t="shared" si="107"/>
        <v>Pass</v>
      </c>
      <c r="AX181" s="143">
        <f>IF(ISBLANK(Survey!$AJ181),0,1)</f>
        <v>0</v>
      </c>
      <c r="AY181" s="165">
        <f>COUNTBLANK(Survey!$AK181)</f>
        <v>1</v>
      </c>
      <c r="AZ181" s="16" t="str">
        <f t="shared" si="108"/>
        <v>Pass</v>
      </c>
      <c r="BA181" s="143">
        <f>IF(OR(Survey!$AK181="Closed",ISBLANK(Survey!$AK181)),0,1)</f>
        <v>0</v>
      </c>
      <c r="BB181" s="165">
        <f>IF(ISBLANK(Survey!$AL181),1,0)</f>
        <v>1</v>
      </c>
      <c r="BC181" s="147" t="str" cm="1">
        <f t="array" ref="BC181">IF(OR(IF(OR($BE181+$BF181 = 2, $BG181=1), FALSE, TRUE), AND($BD181:$BD181 = 0)),"Pass","Fail")</f>
        <v>Pass</v>
      </c>
      <c r="BD181" s="143">
        <f>COUNTBLANK(Survey!$AM181:$AO181)</f>
        <v>3</v>
      </c>
      <c r="BE181" s="143">
        <f>IF(Survey!$I181="Yes",1,0)</f>
        <v>0</v>
      </c>
      <c r="BF181" s="143">
        <f>IF(OR(Survey!$M181="Mutual fund",Survey!$M181="Alternative mutual fund",Survey!$M181="Money market"),1,0)</f>
        <v>0</v>
      </c>
      <c r="BG181" s="148">
        <f>IF(OR(Survey!$M181="ETF",Survey!$M181="ETF, alternative mutual fund"),1,0)</f>
        <v>0</v>
      </c>
      <c r="BH181" s="16" t="str">
        <f t="shared" si="109"/>
        <v>Pass</v>
      </c>
      <c r="BI181" s="38" t="b">
        <f>OR(ISNUMBER(SEARCH("Yes",Survey!$AO181)),ISBLANK(Survey!$AO181))</f>
        <v>1</v>
      </c>
      <c r="BJ181" s="67" t="b">
        <f>NOT(ISBLANK(Survey!$AP181))</f>
        <v>0</v>
      </c>
      <c r="BK181" s="16" t="str">
        <f t="shared" si="110"/>
        <v>Pass</v>
      </c>
      <c r="BL181" s="143">
        <f>IF(Survey!$AW181=0, 0,1)</f>
        <v>0</v>
      </c>
      <c r="BM181" s="67">
        <f>Survey!$AQ181</f>
        <v>0</v>
      </c>
      <c r="BN181" s="67">
        <f>IFERROR((Survey!$AX181-ABS(Survey!$AY181)-ABS(Survey!$BD181))/Survey!$AW181,0)</f>
        <v>0</v>
      </c>
      <c r="BO181" s="67">
        <f>IF(AND($BM181&gt;$BN181-0.2,$BM181&lt;$BN181+0.2,ISBLANK(Survey!$AQ181)=FALSE),0,1)</f>
        <v>1</v>
      </c>
      <c r="BP181" s="165">
        <f>IF(ISBLANK(Survey!$AR181),1,0)</f>
        <v>1</v>
      </c>
      <c r="BQ181" s="16" t="str">
        <f t="shared" si="111"/>
        <v>Pass</v>
      </c>
      <c r="BR181" s="143">
        <f>IF(Survey!$AW181=0, 0,1)</f>
        <v>0</v>
      </c>
      <c r="BS181" s="67">
        <f>IF(AND(Survey!$AS181&gt;=0,Survey!$AS181&lt;=0.2,Survey!$AS181&lt;&gt;""),0,1)</f>
        <v>1</v>
      </c>
      <c r="BT181" s="143">
        <f>IF(ISBLANK(Survey!$AT181),1,0)</f>
        <v>1</v>
      </c>
      <c r="BU181" s="16" t="str">
        <f t="shared" si="112"/>
        <v>Fail</v>
      </c>
      <c r="BV181" s="165">
        <f>Survey!$AU181</f>
        <v>0</v>
      </c>
      <c r="BW181" s="16" t="str">
        <f t="shared" si="113"/>
        <v>Pass</v>
      </c>
      <c r="BX181" s="36">
        <f>Survey!$AV181</f>
        <v>0</v>
      </c>
      <c r="BY181" s="176">
        <f>Survey!$AW181+Survey!$AX181-ABS(Survey!$AY181)+ABS(Survey!$AZ181)-ABS(Survey!$BA181)+ABS(Survey!$BB181)-ABS(Survey!$BC181)-ABS(Survey!$BD181)+Survey!$BE181</f>
        <v>0</v>
      </c>
      <c r="BZ181" s="35">
        <f t="shared" si="114"/>
        <v>0</v>
      </c>
      <c r="CA181" s="17">
        <f t="shared" si="115"/>
        <v>0</v>
      </c>
      <c r="CB181" s="16" t="str">
        <f t="shared" si="116"/>
        <v>Pass</v>
      </c>
      <c r="CC181" s="38" t="b">
        <f>IF(ABS(Survey!$BE181)=0,TRUE,FALSE)</f>
        <v>1</v>
      </c>
      <c r="CD181" s="37" t="b">
        <f>NOT(ISBLANK(Survey!$BF181))</f>
        <v>0</v>
      </c>
      <c r="CE181" t="str">
        <f t="shared" si="117"/>
        <v>Fail</v>
      </c>
      <c r="CF181" s="29">
        <f>Survey!$AV181</f>
        <v>0</v>
      </c>
      <c r="CG181" s="29" cm="1">
        <f t="array" ref="CG181">SUM(SUMIF(Survey!BH181:BO181,{"&gt;0","&lt;0"})*{1,-1})-SUM(SUMIF(Survey!BQ181:BX181,{"&gt;0","&lt;0"})*{1,-1})</f>
        <v>0</v>
      </c>
      <c r="CH181" s="35" t="str">
        <f t="shared" si="118"/>
        <v>No holdings</v>
      </c>
      <c r="CI181">
        <f t="shared" si="119"/>
        <v>0</v>
      </c>
      <c r="CJ181" s="16" t="str">
        <f t="shared" si="120"/>
        <v>Fail</v>
      </c>
      <c r="CK181" s="36">
        <f>Survey!$AV181</f>
        <v>0</v>
      </c>
      <c r="CL181" s="36" cm="1">
        <f t="array" ref="CL181">SUM(SUMIF(Survey!BZ181:CS181,{"&gt;0","&lt;0"})*{1,-1})-SUM(SUMIF(Survey!CU181:DN181,{"&gt;0","&lt;0"})*{1,-1})</f>
        <v>0</v>
      </c>
      <c r="CM181" s="35" t="str">
        <f t="shared" si="121"/>
        <v>No holdings</v>
      </c>
      <c r="CN181" s="17">
        <f t="shared" si="122"/>
        <v>0</v>
      </c>
      <c r="CO181" s="16" t="str">
        <f t="shared" si="123"/>
        <v>Pass</v>
      </c>
      <c r="CP181" s="38" t="b">
        <f>IF(ABS(Survey!$CS181)=0,TRUE,FALSE)</f>
        <v>1</v>
      </c>
      <c r="CQ181" s="37" t="b">
        <f>NOT(ISBLANK(Survey!$CT181))</f>
        <v>0</v>
      </c>
      <c r="CR181" s="16" t="str">
        <f t="shared" si="124"/>
        <v>Pass</v>
      </c>
      <c r="CS181" s="38" t="b">
        <f>IF(ABS(Survey!$DN181)=0,TRUE,FALSE)</f>
        <v>1</v>
      </c>
      <c r="CT181" s="37" t="b">
        <f>NOT(ISBLANK(Survey!$DO181))</f>
        <v>0</v>
      </c>
      <c r="CU181" t="str">
        <f t="shared" si="125"/>
        <v>Pass</v>
      </c>
      <c r="CV181" s="29" cm="1">
        <f t="array" ref="CV181">SUM(SUMIF(Survey!CO181,{"&gt;0","&lt;0"})*{1,-1})+SUM(SUMIF(Survey!DJ181,{"&gt;0","&lt;0"})*{1,-1})</f>
        <v>0</v>
      </c>
      <c r="CW181" s="29">
        <f>SUM(SUMIF(Survey!DQ181:DW181,{"&gt;0","&lt;0"})*{1,-1})+SUM(SUMIF(Survey!DY181:EE181,{"&gt;0","&lt;0"})*{1,-1})</f>
        <v>0</v>
      </c>
      <c r="CX181">
        <f t="shared" si="126"/>
        <v>0</v>
      </c>
      <c r="CY181">
        <f t="shared" si="127"/>
        <v>0</v>
      </c>
      <c r="CZ181" s="16" t="str">
        <f t="shared" si="128"/>
        <v>Pass</v>
      </c>
      <c r="DA181" s="38" t="b">
        <f>IF(ABS(Survey!$DW181)=0,TRUE,FALSE)</f>
        <v>1</v>
      </c>
      <c r="DB181" s="37" t="b">
        <f>NOT(ISBLANK(Survey!DX181))</f>
        <v>0</v>
      </c>
      <c r="DC181" s="16" t="str">
        <f t="shared" si="129"/>
        <v>Pass</v>
      </c>
      <c r="DD181" s="38" t="b">
        <f>IF(ABS(Survey!$EE181)=0,TRUE,FALSE)</f>
        <v>1</v>
      </c>
      <c r="DE181" s="37" t="b">
        <f>NOT(ISBLANK(Survey!$EF181))</f>
        <v>0</v>
      </c>
      <c r="DF181" s="16" t="str">
        <f t="shared" si="130"/>
        <v>Fail</v>
      </c>
      <c r="DG181" s="36">
        <f>SUM(SUMIF(Survey!EL181:EN181,{"&gt;0","&lt;0"})*{1,-1})</f>
        <v>0</v>
      </c>
      <c r="DH181">
        <f t="shared" si="131"/>
        <v>0</v>
      </c>
      <c r="DI181">
        <f t="shared" si="132"/>
        <v>100</v>
      </c>
      <c r="DJ181" s="35" t="b">
        <f>IF(OR(Survey!$M181="ETF",Survey!$M181="ETF, alternative mutual fund",Survey!$M181="Closed-end", Survey!$M181="Split share corp"),TRUE,FALSE)</f>
        <v>0</v>
      </c>
      <c r="DK181" s="16" t="str">
        <f t="shared" si="133"/>
        <v>Fail</v>
      </c>
      <c r="DL181" s="36">
        <f>SUM(SUMIF(Survey!EP181:EV181,{"&gt;0","&lt;0"})*{1,-1})</f>
        <v>0</v>
      </c>
      <c r="DM181">
        <f t="shared" si="134"/>
        <v>0</v>
      </c>
      <c r="DN181" s="17">
        <f t="shared" si="135"/>
        <v>100</v>
      </c>
      <c r="DO181" s="16" t="str">
        <f t="shared" si="136"/>
        <v>Fail</v>
      </c>
      <c r="DP181" s="36">
        <f>SUM(SUMIF(Survey!EX181:FD181,{"&gt;0","&lt;0"})*{1,-1})</f>
        <v>0</v>
      </c>
      <c r="DQ181">
        <f t="shared" si="137"/>
        <v>0</v>
      </c>
      <c r="DR181" s="17">
        <f t="shared" si="138"/>
        <v>100</v>
      </c>
    </row>
    <row r="182" spans="1:122">
      <c r="A182">
        <v>182</v>
      </c>
      <c r="B182" t="str">
        <f t="shared" si="0"/>
        <v>Pass</v>
      </c>
      <c r="C182" t="str">
        <f>IF(COUNTBLANK(Survey!B182:FE182)=$C$2, "Pass", "Fail")</f>
        <v>Pass</v>
      </c>
      <c r="D182" t="str">
        <f t="shared" si="93"/>
        <v>Fail</v>
      </c>
      <c r="E182" t="str">
        <f>IF(OR(ISBLANK(Survey!AJ182),COUNTIF(G182:BB182,"Fail")),"Fail","Pass")</f>
        <v>Fail</v>
      </c>
      <c r="G182" s="16" t="str">
        <f t="shared" si="94"/>
        <v>Fail</v>
      </c>
      <c r="H182" s="177">
        <f>COUNTBLANK(Survey!B182:D182)+COUNTBLANK(Survey!G182)+COUNTBLANK(Survey!I182)+COUNTBLANK(Survey!K182:M182)+COUNTBLANK(Survey!P182)+COUNTBLANK(Survey!S182:U182)+COUNTBLANK(Survey!Y182:AA182)+COUNTBLANK(Survey!AD182:AE182)+COUNTBLANK(Survey!AI182:AI182)</f>
        <v>18</v>
      </c>
      <c r="I182" s="16" t="str">
        <f t="shared" si="95"/>
        <v>Fail</v>
      </c>
      <c r="J182" t="b">
        <f>IF(Survey!E182="No",TRUE,FALSE)</f>
        <v>0</v>
      </c>
      <c r="K182" s="34">
        <f>LEN(Survey!E182)</f>
        <v>0</v>
      </c>
      <c r="L182" s="16" t="str">
        <f t="shared" si="96"/>
        <v>Fail</v>
      </c>
      <c r="M182" t="b">
        <f>IF(Survey!F182="No",TRUE,FALSE)</f>
        <v>0</v>
      </c>
      <c r="N182" s="33">
        <f>LEN(Survey!F182)</f>
        <v>0</v>
      </c>
      <c r="O182" s="16" t="str">
        <f t="shared" si="97"/>
        <v>Pass</v>
      </c>
      <c r="P182" s="34">
        <f>MOD((LEN(Survey!H182)+2),11)</f>
        <v>2</v>
      </c>
      <c r="Q182" s="33" t="str">
        <f>IF(Survey!$L182="Prospectus fund", "Yes", "No")</f>
        <v>No</v>
      </c>
      <c r="R182" s="16" t="str">
        <f t="shared" si="98"/>
        <v>Pass</v>
      </c>
      <c r="S182" s="34">
        <f>MOD((LEN(Survey!J182)+2),11)</f>
        <v>2</v>
      </c>
      <c r="T182" s="35" t="b">
        <f>IF(OR(Survey!$M182="ETF",Survey!$M182="ETF, alternative mutual fund",Survey!$M182="Closed-end", Survey!$M182="Split share corp", Survey!$I182="Yes"),TRUE,FALSE)</f>
        <v>0</v>
      </c>
      <c r="U182" s="16" t="str">
        <f>IFERROR(IF(AND(OR(X182=Y182,Y182 = "Either"),NOT(ISBLANK(Survey!K182))),"Pass","Fail"),"Pass")</f>
        <v>Fail</v>
      </c>
      <c r="V182" s="36" cm="1">
        <f t="array" ref="V182">SUM(SUMIF(Survey!BZ182:CS182,{"&gt;0","&lt;0"})*{1,-1})</f>
        <v>0</v>
      </c>
      <c r="W182" s="38" cm="1">
        <f t="array" ref="W182">SUM(SUMIF(Survey!CC182,{"&gt;0","&lt;0"})*{1,-1})+SUM(SUMIF(Survey!CM182,{"&gt;0","&lt;0"})*{1,-1})</f>
        <v>0</v>
      </c>
      <c r="X182" s="38">
        <f>Survey!K182</f>
        <v>0</v>
      </c>
      <c r="Y182" s="37" t="str">
        <f t="shared" si="99"/>
        <v>Either</v>
      </c>
      <c r="Z182" s="16" t="str">
        <f t="shared" si="100"/>
        <v>Fail</v>
      </c>
      <c r="AA182" s="67" cm="1">
        <f t="array" ref="AA182">SUM(SUMIF(Survey!BZ182:CS182,{"&gt;0","&lt;0"})*{1,-1})+SUM(SUMIF(Survey!CU182:DN182,{"&gt;0","&lt;0"})*{1,-1})</f>
        <v>0</v>
      </c>
      <c r="AB182" s="67">
        <f>IFERROR(AA182/(Survey!$AV182),0)</f>
        <v>0</v>
      </c>
      <c r="AC182" s="128" t="b">
        <f>IF(OR(Survey!$M182="Alternative strategy or hedge",Survey!$M182="Other, illiquid",Survey!$L182="Prospectus fund"),TRUE,FALSE)</f>
        <v>0</v>
      </c>
      <c r="AD182" s="128" t="b">
        <f>NOT(ISBLANK(Survey!$M182))</f>
        <v>0</v>
      </c>
      <c r="AE182" s="16" t="str">
        <f t="shared" si="101"/>
        <v>Pass</v>
      </c>
      <c r="AF182" s="38" t="b">
        <f>NOT(ISNUMBER(SEARCH("Other",Survey!$P182)))</f>
        <v>1</v>
      </c>
      <c r="AG182" s="37" t="b">
        <f>NOT(ISBLANK(Survey!$Q182))</f>
        <v>0</v>
      </c>
      <c r="AH182" s="16" t="str">
        <f t="shared" si="102"/>
        <v>Pass</v>
      </c>
      <c r="AI182" s="143">
        <f>COUNTBLANK(Survey!$W182)</f>
        <v>1</v>
      </c>
      <c r="AJ182" s="67">
        <f>IF(AND(Survey!L182&lt;&gt;"Exempt fund",OR(Survey!$M182="ETF",Survey!$M182="ETF, alternative mutual fund",Survey!$M182="Mutual fund",Survey!$M182="Alternative mutual fund",Survey!$M182="Money market")),1,0)</f>
        <v>0</v>
      </c>
      <c r="AK182" s="16" t="str">
        <f t="shared" si="103"/>
        <v>Pass</v>
      </c>
      <c r="AL182" s="38" t="b">
        <f>NOT(ISNUMBER(SEARCH("Yes",Survey!$AA182)))</f>
        <v>1</v>
      </c>
      <c r="AM182" s="37" t="b">
        <f>IF(COUNTBLANK(Survey!$AB182:$AC182)=0,TRUE, FALSE)</f>
        <v>0</v>
      </c>
      <c r="AN182" s="16" t="str">
        <f t="shared" si="104"/>
        <v>Pass</v>
      </c>
      <c r="AO182" s="38" t="b">
        <f>NOT(ISNUMBER(SEARCH("Yes",Survey!$AD182)))</f>
        <v>1</v>
      </c>
      <c r="AP182" s="37" t="b">
        <f>NOT(ISBLANK(Survey!$AF182))</f>
        <v>0</v>
      </c>
      <c r="AQ182" s="16" t="str">
        <f t="shared" si="105"/>
        <v>Pass</v>
      </c>
      <c r="AR182" s="38" t="b">
        <f>NOT(OR(ISNUMBER(SEARCH("Other",Survey!$AF182)),ISNUMBER(SEARCH("Multiple",Survey!$AF182))))</f>
        <v>1</v>
      </c>
      <c r="AS182" s="37" t="b">
        <f>NOT(ISBLANK(Survey!$AG182))</f>
        <v>0</v>
      </c>
      <c r="AT182" s="16" t="str">
        <f t="shared" si="106"/>
        <v>Fail</v>
      </c>
      <c r="AU182" s="143">
        <f>IF(ABS(Survey!$AV182)&gt;0, 1,0)</f>
        <v>0</v>
      </c>
      <c r="AV182" s="143">
        <f>IF(COUNTBLANK(Survey!$AJ182)=0,1,0)</f>
        <v>0</v>
      </c>
      <c r="AW182" s="16" t="str">
        <f t="shared" si="107"/>
        <v>Pass</v>
      </c>
      <c r="AX182" s="143">
        <f>IF(ISBLANK(Survey!$AJ182),0,1)</f>
        <v>0</v>
      </c>
      <c r="AY182" s="165">
        <f>COUNTBLANK(Survey!$AK182)</f>
        <v>1</v>
      </c>
      <c r="AZ182" s="16" t="str">
        <f t="shared" si="108"/>
        <v>Pass</v>
      </c>
      <c r="BA182" s="143">
        <f>IF(OR(Survey!$AK182="Closed",ISBLANK(Survey!$AK182)),0,1)</f>
        <v>0</v>
      </c>
      <c r="BB182" s="165">
        <f>IF(ISBLANK(Survey!$AL182),1,0)</f>
        <v>1</v>
      </c>
      <c r="BC182" s="147" t="str" cm="1">
        <f t="array" ref="BC182">IF(OR(IF(OR($BE182+$BF182 = 2, $BG182=1), FALSE, TRUE), AND($BD182:$BD182 = 0)),"Pass","Fail")</f>
        <v>Pass</v>
      </c>
      <c r="BD182" s="143">
        <f>COUNTBLANK(Survey!$AM182:$AO182)</f>
        <v>3</v>
      </c>
      <c r="BE182" s="143">
        <f>IF(Survey!$I182="Yes",1,0)</f>
        <v>0</v>
      </c>
      <c r="BF182" s="143">
        <f>IF(OR(Survey!$M182="Mutual fund",Survey!$M182="Alternative mutual fund",Survey!$M182="Money market"),1,0)</f>
        <v>0</v>
      </c>
      <c r="BG182" s="148">
        <f>IF(OR(Survey!$M182="ETF",Survey!$M182="ETF, alternative mutual fund"),1,0)</f>
        <v>0</v>
      </c>
      <c r="BH182" s="16" t="str">
        <f t="shared" si="109"/>
        <v>Pass</v>
      </c>
      <c r="BI182" s="38" t="b">
        <f>OR(ISNUMBER(SEARCH("Yes",Survey!$AO182)),ISBLANK(Survey!$AO182))</f>
        <v>1</v>
      </c>
      <c r="BJ182" s="67" t="b">
        <f>NOT(ISBLANK(Survey!$AP182))</f>
        <v>0</v>
      </c>
      <c r="BK182" s="16" t="str">
        <f t="shared" si="110"/>
        <v>Pass</v>
      </c>
      <c r="BL182" s="143">
        <f>IF(Survey!$AW182=0, 0,1)</f>
        <v>0</v>
      </c>
      <c r="BM182" s="67">
        <f>Survey!$AQ182</f>
        <v>0</v>
      </c>
      <c r="BN182" s="67">
        <f>IFERROR((Survey!$AX182-ABS(Survey!$AY182)-ABS(Survey!$BD182))/Survey!$AW182,0)</f>
        <v>0</v>
      </c>
      <c r="BO182" s="67">
        <f>IF(AND($BM182&gt;$BN182-0.2,$BM182&lt;$BN182+0.2,ISBLANK(Survey!$AQ182)=FALSE),0,1)</f>
        <v>1</v>
      </c>
      <c r="BP182" s="165">
        <f>IF(ISBLANK(Survey!$AR182),1,0)</f>
        <v>1</v>
      </c>
      <c r="BQ182" s="16" t="str">
        <f t="shared" si="111"/>
        <v>Pass</v>
      </c>
      <c r="BR182" s="143">
        <f>IF(Survey!$AW182=0, 0,1)</f>
        <v>0</v>
      </c>
      <c r="BS182" s="67">
        <f>IF(AND(Survey!$AS182&gt;=0,Survey!$AS182&lt;=0.2,Survey!$AS182&lt;&gt;""),0,1)</f>
        <v>1</v>
      </c>
      <c r="BT182" s="143">
        <f>IF(ISBLANK(Survey!$AT182),1,0)</f>
        <v>1</v>
      </c>
      <c r="BU182" s="16" t="str">
        <f t="shared" si="112"/>
        <v>Fail</v>
      </c>
      <c r="BV182" s="165">
        <f>Survey!$AU182</f>
        <v>0</v>
      </c>
      <c r="BW182" s="16" t="str">
        <f t="shared" si="113"/>
        <v>Pass</v>
      </c>
      <c r="BX182" s="36">
        <f>Survey!$AV182</f>
        <v>0</v>
      </c>
      <c r="BY182" s="176">
        <f>Survey!$AW182+Survey!$AX182-ABS(Survey!$AY182)+ABS(Survey!$AZ182)-ABS(Survey!$BA182)+ABS(Survey!$BB182)-ABS(Survey!$BC182)-ABS(Survey!$BD182)+Survey!$BE182</f>
        <v>0</v>
      </c>
      <c r="BZ182" s="35">
        <f t="shared" si="114"/>
        <v>0</v>
      </c>
      <c r="CA182" s="17">
        <f t="shared" si="115"/>
        <v>0</v>
      </c>
      <c r="CB182" s="16" t="str">
        <f t="shared" si="116"/>
        <v>Pass</v>
      </c>
      <c r="CC182" s="38" t="b">
        <f>IF(ABS(Survey!$BE182)=0,TRUE,FALSE)</f>
        <v>1</v>
      </c>
      <c r="CD182" s="37" t="b">
        <f>NOT(ISBLANK(Survey!$BF182))</f>
        <v>0</v>
      </c>
      <c r="CE182" t="str">
        <f t="shared" si="117"/>
        <v>Fail</v>
      </c>
      <c r="CF182" s="29">
        <f>Survey!$AV182</f>
        <v>0</v>
      </c>
      <c r="CG182" s="29" cm="1">
        <f t="array" ref="CG182">SUM(SUMIF(Survey!BH182:BO182,{"&gt;0","&lt;0"})*{1,-1})-SUM(SUMIF(Survey!BQ182:BX182,{"&gt;0","&lt;0"})*{1,-1})</f>
        <v>0</v>
      </c>
      <c r="CH182" s="35" t="str">
        <f t="shared" si="118"/>
        <v>No holdings</v>
      </c>
      <c r="CI182">
        <f t="shared" si="119"/>
        <v>0</v>
      </c>
      <c r="CJ182" s="16" t="str">
        <f t="shared" si="120"/>
        <v>Fail</v>
      </c>
      <c r="CK182" s="36">
        <f>Survey!$AV182</f>
        <v>0</v>
      </c>
      <c r="CL182" s="36" cm="1">
        <f t="array" ref="CL182">SUM(SUMIF(Survey!BZ182:CS182,{"&gt;0","&lt;0"})*{1,-1})-SUM(SUMIF(Survey!CU182:DN182,{"&gt;0","&lt;0"})*{1,-1})</f>
        <v>0</v>
      </c>
      <c r="CM182" s="35" t="str">
        <f t="shared" si="121"/>
        <v>No holdings</v>
      </c>
      <c r="CN182" s="17">
        <f t="shared" si="122"/>
        <v>0</v>
      </c>
      <c r="CO182" s="16" t="str">
        <f t="shared" si="123"/>
        <v>Pass</v>
      </c>
      <c r="CP182" s="38" t="b">
        <f>IF(ABS(Survey!$CS182)=0,TRUE,FALSE)</f>
        <v>1</v>
      </c>
      <c r="CQ182" s="37" t="b">
        <f>NOT(ISBLANK(Survey!$CT182))</f>
        <v>0</v>
      </c>
      <c r="CR182" s="16" t="str">
        <f t="shared" si="124"/>
        <v>Pass</v>
      </c>
      <c r="CS182" s="38" t="b">
        <f>IF(ABS(Survey!$DN182)=0,TRUE,FALSE)</f>
        <v>1</v>
      </c>
      <c r="CT182" s="37" t="b">
        <f>NOT(ISBLANK(Survey!$DO182))</f>
        <v>0</v>
      </c>
      <c r="CU182" t="str">
        <f t="shared" si="125"/>
        <v>Pass</v>
      </c>
      <c r="CV182" s="29" cm="1">
        <f t="array" ref="CV182">SUM(SUMIF(Survey!CO182,{"&gt;0","&lt;0"})*{1,-1})+SUM(SUMIF(Survey!DJ182,{"&gt;0","&lt;0"})*{1,-1})</f>
        <v>0</v>
      </c>
      <c r="CW182" s="29">
        <f>SUM(SUMIF(Survey!DQ182:DW182,{"&gt;0","&lt;0"})*{1,-1})+SUM(SUMIF(Survey!DY182:EE182,{"&gt;0","&lt;0"})*{1,-1})</f>
        <v>0</v>
      </c>
      <c r="CX182">
        <f t="shared" si="126"/>
        <v>0</v>
      </c>
      <c r="CY182">
        <f t="shared" si="127"/>
        <v>0</v>
      </c>
      <c r="CZ182" s="16" t="str">
        <f t="shared" si="128"/>
        <v>Pass</v>
      </c>
      <c r="DA182" s="38" t="b">
        <f>IF(ABS(Survey!$DW182)=0,TRUE,FALSE)</f>
        <v>1</v>
      </c>
      <c r="DB182" s="37" t="b">
        <f>NOT(ISBLANK(Survey!DX182))</f>
        <v>0</v>
      </c>
      <c r="DC182" s="16" t="str">
        <f t="shared" si="129"/>
        <v>Pass</v>
      </c>
      <c r="DD182" s="38" t="b">
        <f>IF(ABS(Survey!$EE182)=0,TRUE,FALSE)</f>
        <v>1</v>
      </c>
      <c r="DE182" s="37" t="b">
        <f>NOT(ISBLANK(Survey!$EF182))</f>
        <v>0</v>
      </c>
      <c r="DF182" s="16" t="str">
        <f t="shared" si="130"/>
        <v>Fail</v>
      </c>
      <c r="DG182" s="36">
        <f>SUM(SUMIF(Survey!EL182:EN182,{"&gt;0","&lt;0"})*{1,-1})</f>
        <v>0</v>
      </c>
      <c r="DH182">
        <f t="shared" si="131"/>
        <v>0</v>
      </c>
      <c r="DI182">
        <f t="shared" si="132"/>
        <v>100</v>
      </c>
      <c r="DJ182" s="35" t="b">
        <f>IF(OR(Survey!$M182="ETF",Survey!$M182="ETF, alternative mutual fund",Survey!$M182="Closed-end", Survey!$M182="Split share corp"),TRUE,FALSE)</f>
        <v>0</v>
      </c>
      <c r="DK182" s="16" t="str">
        <f t="shared" si="133"/>
        <v>Fail</v>
      </c>
      <c r="DL182" s="36">
        <f>SUM(SUMIF(Survey!EP182:EV182,{"&gt;0","&lt;0"})*{1,-1})</f>
        <v>0</v>
      </c>
      <c r="DM182">
        <f t="shared" si="134"/>
        <v>0</v>
      </c>
      <c r="DN182" s="17">
        <f t="shared" si="135"/>
        <v>100</v>
      </c>
      <c r="DO182" s="16" t="str">
        <f t="shared" si="136"/>
        <v>Fail</v>
      </c>
      <c r="DP182" s="36">
        <f>SUM(SUMIF(Survey!EX182:FD182,{"&gt;0","&lt;0"})*{1,-1})</f>
        <v>0</v>
      </c>
      <c r="DQ182">
        <f t="shared" si="137"/>
        <v>0</v>
      </c>
      <c r="DR182" s="17">
        <f t="shared" si="138"/>
        <v>100</v>
      </c>
    </row>
    <row r="183" spans="1:122">
      <c r="A183">
        <v>183</v>
      </c>
      <c r="B183" t="str">
        <f t="shared" si="0"/>
        <v>Pass</v>
      </c>
      <c r="C183" t="str">
        <f>IF(COUNTBLANK(Survey!B183:FE183)=$C$2, "Pass", "Fail")</f>
        <v>Pass</v>
      </c>
      <c r="D183" t="str">
        <f t="shared" si="93"/>
        <v>Fail</v>
      </c>
      <c r="E183" t="str">
        <f>IF(OR(ISBLANK(Survey!AJ183),COUNTIF(G183:BB183,"Fail")),"Fail","Pass")</f>
        <v>Fail</v>
      </c>
      <c r="G183" s="16" t="str">
        <f t="shared" si="94"/>
        <v>Fail</v>
      </c>
      <c r="H183" s="177">
        <f>COUNTBLANK(Survey!B183:D183)+COUNTBLANK(Survey!G183)+COUNTBLANK(Survey!I183)+COUNTBLANK(Survey!K183:M183)+COUNTBLANK(Survey!P183)+COUNTBLANK(Survey!S183:U183)+COUNTBLANK(Survey!Y183:AA183)+COUNTBLANK(Survey!AD183:AE183)+COUNTBLANK(Survey!AI183:AI183)</f>
        <v>18</v>
      </c>
      <c r="I183" s="16" t="str">
        <f t="shared" si="95"/>
        <v>Fail</v>
      </c>
      <c r="J183" t="b">
        <f>IF(Survey!E183="No",TRUE,FALSE)</f>
        <v>0</v>
      </c>
      <c r="K183" s="34">
        <f>LEN(Survey!E183)</f>
        <v>0</v>
      </c>
      <c r="L183" s="16" t="str">
        <f t="shared" si="96"/>
        <v>Fail</v>
      </c>
      <c r="M183" t="b">
        <f>IF(Survey!F183="No",TRUE,FALSE)</f>
        <v>0</v>
      </c>
      <c r="N183" s="33">
        <f>LEN(Survey!F183)</f>
        <v>0</v>
      </c>
      <c r="O183" s="16" t="str">
        <f t="shared" si="97"/>
        <v>Pass</v>
      </c>
      <c r="P183" s="34">
        <f>MOD((LEN(Survey!H183)+2),11)</f>
        <v>2</v>
      </c>
      <c r="Q183" s="33" t="str">
        <f>IF(Survey!$L183="Prospectus fund", "Yes", "No")</f>
        <v>No</v>
      </c>
      <c r="R183" s="16" t="str">
        <f t="shared" si="98"/>
        <v>Pass</v>
      </c>
      <c r="S183" s="34">
        <f>MOD((LEN(Survey!J183)+2),11)</f>
        <v>2</v>
      </c>
      <c r="T183" s="35" t="b">
        <f>IF(OR(Survey!$M183="ETF",Survey!$M183="ETF, alternative mutual fund",Survey!$M183="Closed-end", Survey!$M183="Split share corp", Survey!$I183="Yes"),TRUE,FALSE)</f>
        <v>0</v>
      </c>
      <c r="U183" s="16" t="str">
        <f>IFERROR(IF(AND(OR(X183=Y183,Y183 = "Either"),NOT(ISBLANK(Survey!K183))),"Pass","Fail"),"Pass")</f>
        <v>Fail</v>
      </c>
      <c r="V183" s="36" cm="1">
        <f t="array" ref="V183">SUM(SUMIF(Survey!BZ183:CS183,{"&gt;0","&lt;0"})*{1,-1})</f>
        <v>0</v>
      </c>
      <c r="W183" s="38" cm="1">
        <f t="array" ref="W183">SUM(SUMIF(Survey!CC183,{"&gt;0","&lt;0"})*{1,-1})+SUM(SUMIF(Survey!CM183,{"&gt;0","&lt;0"})*{1,-1})</f>
        <v>0</v>
      </c>
      <c r="X183" s="38">
        <f>Survey!K183</f>
        <v>0</v>
      </c>
      <c r="Y183" s="37" t="str">
        <f t="shared" si="99"/>
        <v>Either</v>
      </c>
      <c r="Z183" s="16" t="str">
        <f t="shared" si="100"/>
        <v>Fail</v>
      </c>
      <c r="AA183" s="67" cm="1">
        <f t="array" ref="AA183">SUM(SUMIF(Survey!BZ183:CS183,{"&gt;0","&lt;0"})*{1,-1})+SUM(SUMIF(Survey!CU183:DN183,{"&gt;0","&lt;0"})*{1,-1})</f>
        <v>0</v>
      </c>
      <c r="AB183" s="67">
        <f>IFERROR(AA183/(Survey!$AV183),0)</f>
        <v>0</v>
      </c>
      <c r="AC183" s="128" t="b">
        <f>IF(OR(Survey!$M183="Alternative strategy or hedge",Survey!$M183="Other, illiquid",Survey!$L183="Prospectus fund"),TRUE,FALSE)</f>
        <v>0</v>
      </c>
      <c r="AD183" s="128" t="b">
        <f>NOT(ISBLANK(Survey!$M183))</f>
        <v>0</v>
      </c>
      <c r="AE183" s="16" t="str">
        <f t="shared" si="101"/>
        <v>Pass</v>
      </c>
      <c r="AF183" s="38" t="b">
        <f>NOT(ISNUMBER(SEARCH("Other",Survey!$P183)))</f>
        <v>1</v>
      </c>
      <c r="AG183" s="37" t="b">
        <f>NOT(ISBLANK(Survey!$Q183))</f>
        <v>0</v>
      </c>
      <c r="AH183" s="16" t="str">
        <f t="shared" si="102"/>
        <v>Pass</v>
      </c>
      <c r="AI183" s="143">
        <f>COUNTBLANK(Survey!$W183)</f>
        <v>1</v>
      </c>
      <c r="AJ183" s="67">
        <f>IF(AND(Survey!L183&lt;&gt;"Exempt fund",OR(Survey!$M183="ETF",Survey!$M183="ETF, alternative mutual fund",Survey!$M183="Mutual fund",Survey!$M183="Alternative mutual fund",Survey!$M183="Money market")),1,0)</f>
        <v>0</v>
      </c>
      <c r="AK183" s="16" t="str">
        <f t="shared" si="103"/>
        <v>Pass</v>
      </c>
      <c r="AL183" s="38" t="b">
        <f>NOT(ISNUMBER(SEARCH("Yes",Survey!$AA183)))</f>
        <v>1</v>
      </c>
      <c r="AM183" s="37" t="b">
        <f>IF(COUNTBLANK(Survey!$AB183:$AC183)=0,TRUE, FALSE)</f>
        <v>0</v>
      </c>
      <c r="AN183" s="16" t="str">
        <f t="shared" si="104"/>
        <v>Pass</v>
      </c>
      <c r="AO183" s="38" t="b">
        <f>NOT(ISNUMBER(SEARCH("Yes",Survey!$AD183)))</f>
        <v>1</v>
      </c>
      <c r="AP183" s="37" t="b">
        <f>NOT(ISBLANK(Survey!$AF183))</f>
        <v>0</v>
      </c>
      <c r="AQ183" s="16" t="str">
        <f t="shared" si="105"/>
        <v>Pass</v>
      </c>
      <c r="AR183" s="38" t="b">
        <f>NOT(OR(ISNUMBER(SEARCH("Other",Survey!$AF183)),ISNUMBER(SEARCH("Multiple",Survey!$AF183))))</f>
        <v>1</v>
      </c>
      <c r="AS183" s="37" t="b">
        <f>NOT(ISBLANK(Survey!$AG183))</f>
        <v>0</v>
      </c>
      <c r="AT183" s="16" t="str">
        <f t="shared" si="106"/>
        <v>Fail</v>
      </c>
      <c r="AU183" s="143">
        <f>IF(ABS(Survey!$AV183)&gt;0, 1,0)</f>
        <v>0</v>
      </c>
      <c r="AV183" s="143">
        <f>IF(COUNTBLANK(Survey!$AJ183)=0,1,0)</f>
        <v>0</v>
      </c>
      <c r="AW183" s="16" t="str">
        <f t="shared" si="107"/>
        <v>Pass</v>
      </c>
      <c r="AX183" s="143">
        <f>IF(ISBLANK(Survey!$AJ183),0,1)</f>
        <v>0</v>
      </c>
      <c r="AY183" s="165">
        <f>COUNTBLANK(Survey!$AK183)</f>
        <v>1</v>
      </c>
      <c r="AZ183" s="16" t="str">
        <f t="shared" si="108"/>
        <v>Pass</v>
      </c>
      <c r="BA183" s="143">
        <f>IF(OR(Survey!$AK183="Closed",ISBLANK(Survey!$AK183)),0,1)</f>
        <v>0</v>
      </c>
      <c r="BB183" s="165">
        <f>IF(ISBLANK(Survey!$AL183),1,0)</f>
        <v>1</v>
      </c>
      <c r="BC183" s="147" t="str" cm="1">
        <f t="array" ref="BC183">IF(OR(IF(OR($BE183+$BF183 = 2, $BG183=1), FALSE, TRUE), AND($BD183:$BD183 = 0)),"Pass","Fail")</f>
        <v>Pass</v>
      </c>
      <c r="BD183" s="143">
        <f>COUNTBLANK(Survey!$AM183:$AO183)</f>
        <v>3</v>
      </c>
      <c r="BE183" s="143">
        <f>IF(Survey!$I183="Yes",1,0)</f>
        <v>0</v>
      </c>
      <c r="BF183" s="143">
        <f>IF(OR(Survey!$M183="Mutual fund",Survey!$M183="Alternative mutual fund",Survey!$M183="Money market"),1,0)</f>
        <v>0</v>
      </c>
      <c r="BG183" s="148">
        <f>IF(OR(Survey!$M183="ETF",Survey!$M183="ETF, alternative mutual fund"),1,0)</f>
        <v>0</v>
      </c>
      <c r="BH183" s="16" t="str">
        <f t="shared" si="109"/>
        <v>Pass</v>
      </c>
      <c r="BI183" s="38" t="b">
        <f>OR(ISNUMBER(SEARCH("Yes",Survey!$AO183)),ISBLANK(Survey!$AO183))</f>
        <v>1</v>
      </c>
      <c r="BJ183" s="67" t="b">
        <f>NOT(ISBLANK(Survey!$AP183))</f>
        <v>0</v>
      </c>
      <c r="BK183" s="16" t="str">
        <f t="shared" si="110"/>
        <v>Pass</v>
      </c>
      <c r="BL183" s="143">
        <f>IF(Survey!$AW183=0, 0,1)</f>
        <v>0</v>
      </c>
      <c r="BM183" s="67">
        <f>Survey!$AQ183</f>
        <v>0</v>
      </c>
      <c r="BN183" s="67">
        <f>IFERROR((Survey!$AX183-ABS(Survey!$AY183)-ABS(Survey!$BD183))/Survey!$AW183,0)</f>
        <v>0</v>
      </c>
      <c r="BO183" s="67">
        <f>IF(AND($BM183&gt;$BN183-0.2,$BM183&lt;$BN183+0.2,ISBLANK(Survey!$AQ183)=FALSE),0,1)</f>
        <v>1</v>
      </c>
      <c r="BP183" s="165">
        <f>IF(ISBLANK(Survey!$AR183),1,0)</f>
        <v>1</v>
      </c>
      <c r="BQ183" s="16" t="str">
        <f t="shared" si="111"/>
        <v>Pass</v>
      </c>
      <c r="BR183" s="143">
        <f>IF(Survey!$AW183=0, 0,1)</f>
        <v>0</v>
      </c>
      <c r="BS183" s="67">
        <f>IF(AND(Survey!$AS183&gt;=0,Survey!$AS183&lt;=0.2,Survey!$AS183&lt;&gt;""),0,1)</f>
        <v>1</v>
      </c>
      <c r="BT183" s="143">
        <f>IF(ISBLANK(Survey!$AT183),1,0)</f>
        <v>1</v>
      </c>
      <c r="BU183" s="16" t="str">
        <f t="shared" si="112"/>
        <v>Fail</v>
      </c>
      <c r="BV183" s="165">
        <f>Survey!$AU183</f>
        <v>0</v>
      </c>
      <c r="BW183" s="16" t="str">
        <f t="shared" si="113"/>
        <v>Pass</v>
      </c>
      <c r="BX183" s="36">
        <f>Survey!$AV183</f>
        <v>0</v>
      </c>
      <c r="BY183" s="176">
        <f>Survey!$AW183+Survey!$AX183-ABS(Survey!$AY183)+ABS(Survey!$AZ183)-ABS(Survey!$BA183)+ABS(Survey!$BB183)-ABS(Survey!$BC183)-ABS(Survey!$BD183)+Survey!$BE183</f>
        <v>0</v>
      </c>
      <c r="BZ183" s="35">
        <f t="shared" si="114"/>
        <v>0</v>
      </c>
      <c r="CA183" s="17">
        <f t="shared" si="115"/>
        <v>0</v>
      </c>
      <c r="CB183" s="16" t="str">
        <f t="shared" si="116"/>
        <v>Pass</v>
      </c>
      <c r="CC183" s="38" t="b">
        <f>IF(ABS(Survey!$BE183)=0,TRUE,FALSE)</f>
        <v>1</v>
      </c>
      <c r="CD183" s="37" t="b">
        <f>NOT(ISBLANK(Survey!$BF183))</f>
        <v>0</v>
      </c>
      <c r="CE183" t="str">
        <f t="shared" si="117"/>
        <v>Fail</v>
      </c>
      <c r="CF183" s="29">
        <f>Survey!$AV183</f>
        <v>0</v>
      </c>
      <c r="CG183" s="29" cm="1">
        <f t="array" ref="CG183">SUM(SUMIF(Survey!BH183:BO183,{"&gt;0","&lt;0"})*{1,-1})-SUM(SUMIF(Survey!BQ183:BX183,{"&gt;0","&lt;0"})*{1,-1})</f>
        <v>0</v>
      </c>
      <c r="CH183" s="35" t="str">
        <f t="shared" si="118"/>
        <v>No holdings</v>
      </c>
      <c r="CI183">
        <f t="shared" si="119"/>
        <v>0</v>
      </c>
      <c r="CJ183" s="16" t="str">
        <f t="shared" si="120"/>
        <v>Fail</v>
      </c>
      <c r="CK183" s="36">
        <f>Survey!$AV183</f>
        <v>0</v>
      </c>
      <c r="CL183" s="36" cm="1">
        <f t="array" ref="CL183">SUM(SUMIF(Survey!BZ183:CS183,{"&gt;0","&lt;0"})*{1,-1})-SUM(SUMIF(Survey!CU183:DN183,{"&gt;0","&lt;0"})*{1,-1})</f>
        <v>0</v>
      </c>
      <c r="CM183" s="35" t="str">
        <f t="shared" si="121"/>
        <v>No holdings</v>
      </c>
      <c r="CN183" s="17">
        <f t="shared" si="122"/>
        <v>0</v>
      </c>
      <c r="CO183" s="16" t="str">
        <f t="shared" si="123"/>
        <v>Pass</v>
      </c>
      <c r="CP183" s="38" t="b">
        <f>IF(ABS(Survey!$CS183)=0,TRUE,FALSE)</f>
        <v>1</v>
      </c>
      <c r="CQ183" s="37" t="b">
        <f>NOT(ISBLANK(Survey!$CT183))</f>
        <v>0</v>
      </c>
      <c r="CR183" s="16" t="str">
        <f t="shared" si="124"/>
        <v>Pass</v>
      </c>
      <c r="CS183" s="38" t="b">
        <f>IF(ABS(Survey!$DN183)=0,TRUE,FALSE)</f>
        <v>1</v>
      </c>
      <c r="CT183" s="37" t="b">
        <f>NOT(ISBLANK(Survey!$DO183))</f>
        <v>0</v>
      </c>
      <c r="CU183" t="str">
        <f t="shared" si="125"/>
        <v>Pass</v>
      </c>
      <c r="CV183" s="29" cm="1">
        <f t="array" ref="CV183">SUM(SUMIF(Survey!CO183,{"&gt;0","&lt;0"})*{1,-1})+SUM(SUMIF(Survey!DJ183,{"&gt;0","&lt;0"})*{1,-1})</f>
        <v>0</v>
      </c>
      <c r="CW183" s="29">
        <f>SUM(SUMIF(Survey!DQ183:DW183,{"&gt;0","&lt;0"})*{1,-1})+SUM(SUMIF(Survey!DY183:EE183,{"&gt;0","&lt;0"})*{1,-1})</f>
        <v>0</v>
      </c>
      <c r="CX183">
        <f t="shared" si="126"/>
        <v>0</v>
      </c>
      <c r="CY183">
        <f t="shared" si="127"/>
        <v>0</v>
      </c>
      <c r="CZ183" s="16" t="str">
        <f t="shared" si="128"/>
        <v>Pass</v>
      </c>
      <c r="DA183" s="38" t="b">
        <f>IF(ABS(Survey!$DW183)=0,TRUE,FALSE)</f>
        <v>1</v>
      </c>
      <c r="DB183" s="37" t="b">
        <f>NOT(ISBLANK(Survey!DX183))</f>
        <v>0</v>
      </c>
      <c r="DC183" s="16" t="str">
        <f t="shared" si="129"/>
        <v>Pass</v>
      </c>
      <c r="DD183" s="38" t="b">
        <f>IF(ABS(Survey!$EE183)=0,TRUE,FALSE)</f>
        <v>1</v>
      </c>
      <c r="DE183" s="37" t="b">
        <f>NOT(ISBLANK(Survey!$EF183))</f>
        <v>0</v>
      </c>
      <c r="DF183" s="16" t="str">
        <f t="shared" si="130"/>
        <v>Fail</v>
      </c>
      <c r="DG183" s="36">
        <f>SUM(SUMIF(Survey!EL183:EN183,{"&gt;0","&lt;0"})*{1,-1})</f>
        <v>0</v>
      </c>
      <c r="DH183">
        <f t="shared" si="131"/>
        <v>0</v>
      </c>
      <c r="DI183">
        <f t="shared" si="132"/>
        <v>100</v>
      </c>
      <c r="DJ183" s="35" t="b">
        <f>IF(OR(Survey!$M183="ETF",Survey!$M183="ETF, alternative mutual fund",Survey!$M183="Closed-end", Survey!$M183="Split share corp"),TRUE,FALSE)</f>
        <v>0</v>
      </c>
      <c r="DK183" s="16" t="str">
        <f t="shared" si="133"/>
        <v>Fail</v>
      </c>
      <c r="DL183" s="36">
        <f>SUM(SUMIF(Survey!EP183:EV183,{"&gt;0","&lt;0"})*{1,-1})</f>
        <v>0</v>
      </c>
      <c r="DM183">
        <f t="shared" si="134"/>
        <v>0</v>
      </c>
      <c r="DN183" s="17">
        <f t="shared" si="135"/>
        <v>100</v>
      </c>
      <c r="DO183" s="16" t="str">
        <f t="shared" si="136"/>
        <v>Fail</v>
      </c>
      <c r="DP183" s="36">
        <f>SUM(SUMIF(Survey!EX183:FD183,{"&gt;0","&lt;0"})*{1,-1})</f>
        <v>0</v>
      </c>
      <c r="DQ183">
        <f t="shared" si="137"/>
        <v>0</v>
      </c>
      <c r="DR183" s="17">
        <f t="shared" si="138"/>
        <v>100</v>
      </c>
    </row>
    <row r="184" spans="1:122">
      <c r="A184">
        <v>184</v>
      </c>
      <c r="B184" t="str">
        <f t="shared" si="0"/>
        <v>Pass</v>
      </c>
      <c r="C184" t="str">
        <f>IF(COUNTBLANK(Survey!B184:FE184)=$C$2, "Pass", "Fail")</f>
        <v>Pass</v>
      </c>
      <c r="D184" t="str">
        <f t="shared" si="93"/>
        <v>Fail</v>
      </c>
      <c r="E184" t="str">
        <f>IF(OR(ISBLANK(Survey!AJ184),COUNTIF(G184:BB184,"Fail")),"Fail","Pass")</f>
        <v>Fail</v>
      </c>
      <c r="G184" s="16" t="str">
        <f t="shared" si="94"/>
        <v>Fail</v>
      </c>
      <c r="H184" s="177">
        <f>COUNTBLANK(Survey!B184:D184)+COUNTBLANK(Survey!G184)+COUNTBLANK(Survey!I184)+COUNTBLANK(Survey!K184:M184)+COUNTBLANK(Survey!P184)+COUNTBLANK(Survey!S184:U184)+COUNTBLANK(Survey!Y184:AA184)+COUNTBLANK(Survey!AD184:AE184)+COUNTBLANK(Survey!AI184:AI184)</f>
        <v>18</v>
      </c>
      <c r="I184" s="16" t="str">
        <f t="shared" si="95"/>
        <v>Fail</v>
      </c>
      <c r="J184" t="b">
        <f>IF(Survey!E184="No",TRUE,FALSE)</f>
        <v>0</v>
      </c>
      <c r="K184" s="34">
        <f>LEN(Survey!E184)</f>
        <v>0</v>
      </c>
      <c r="L184" s="16" t="str">
        <f t="shared" si="96"/>
        <v>Fail</v>
      </c>
      <c r="M184" t="b">
        <f>IF(Survey!F184="No",TRUE,FALSE)</f>
        <v>0</v>
      </c>
      <c r="N184" s="33">
        <f>LEN(Survey!F184)</f>
        <v>0</v>
      </c>
      <c r="O184" s="16" t="str">
        <f t="shared" si="97"/>
        <v>Pass</v>
      </c>
      <c r="P184" s="34">
        <f>MOD((LEN(Survey!H184)+2),11)</f>
        <v>2</v>
      </c>
      <c r="Q184" s="33" t="str">
        <f>IF(Survey!$L184="Prospectus fund", "Yes", "No")</f>
        <v>No</v>
      </c>
      <c r="R184" s="16" t="str">
        <f t="shared" si="98"/>
        <v>Pass</v>
      </c>
      <c r="S184" s="34">
        <f>MOD((LEN(Survey!J184)+2),11)</f>
        <v>2</v>
      </c>
      <c r="T184" s="35" t="b">
        <f>IF(OR(Survey!$M184="ETF",Survey!$M184="ETF, alternative mutual fund",Survey!$M184="Closed-end", Survey!$M184="Split share corp", Survey!$I184="Yes"),TRUE,FALSE)</f>
        <v>0</v>
      </c>
      <c r="U184" s="16" t="str">
        <f>IFERROR(IF(AND(OR(X184=Y184,Y184 = "Either"),NOT(ISBLANK(Survey!K184))),"Pass","Fail"),"Pass")</f>
        <v>Fail</v>
      </c>
      <c r="V184" s="36" cm="1">
        <f t="array" ref="V184">SUM(SUMIF(Survey!BZ184:CS184,{"&gt;0","&lt;0"})*{1,-1})</f>
        <v>0</v>
      </c>
      <c r="W184" s="38" cm="1">
        <f t="array" ref="W184">SUM(SUMIF(Survey!CC184,{"&gt;0","&lt;0"})*{1,-1})+SUM(SUMIF(Survey!CM184,{"&gt;0","&lt;0"})*{1,-1})</f>
        <v>0</v>
      </c>
      <c r="X184" s="38">
        <f>Survey!K184</f>
        <v>0</v>
      </c>
      <c r="Y184" s="37" t="str">
        <f t="shared" si="99"/>
        <v>Either</v>
      </c>
      <c r="Z184" s="16" t="str">
        <f t="shared" si="100"/>
        <v>Fail</v>
      </c>
      <c r="AA184" s="67" cm="1">
        <f t="array" ref="AA184">SUM(SUMIF(Survey!BZ184:CS184,{"&gt;0","&lt;0"})*{1,-1})+SUM(SUMIF(Survey!CU184:DN184,{"&gt;0","&lt;0"})*{1,-1})</f>
        <v>0</v>
      </c>
      <c r="AB184" s="67">
        <f>IFERROR(AA184/(Survey!$AV184),0)</f>
        <v>0</v>
      </c>
      <c r="AC184" s="128" t="b">
        <f>IF(OR(Survey!$M184="Alternative strategy or hedge",Survey!$M184="Other, illiquid",Survey!$L184="Prospectus fund"),TRUE,FALSE)</f>
        <v>0</v>
      </c>
      <c r="AD184" s="128" t="b">
        <f>NOT(ISBLANK(Survey!$M184))</f>
        <v>0</v>
      </c>
      <c r="AE184" s="16" t="str">
        <f t="shared" si="101"/>
        <v>Pass</v>
      </c>
      <c r="AF184" s="38" t="b">
        <f>NOT(ISNUMBER(SEARCH("Other",Survey!$P184)))</f>
        <v>1</v>
      </c>
      <c r="AG184" s="37" t="b">
        <f>NOT(ISBLANK(Survey!$Q184))</f>
        <v>0</v>
      </c>
      <c r="AH184" s="16" t="str">
        <f t="shared" si="102"/>
        <v>Pass</v>
      </c>
      <c r="AI184" s="143">
        <f>COUNTBLANK(Survey!$W184)</f>
        <v>1</v>
      </c>
      <c r="AJ184" s="67">
        <f>IF(AND(Survey!L184&lt;&gt;"Exempt fund",OR(Survey!$M184="ETF",Survey!$M184="ETF, alternative mutual fund",Survey!$M184="Mutual fund",Survey!$M184="Alternative mutual fund",Survey!$M184="Money market")),1,0)</f>
        <v>0</v>
      </c>
      <c r="AK184" s="16" t="str">
        <f t="shared" si="103"/>
        <v>Pass</v>
      </c>
      <c r="AL184" s="38" t="b">
        <f>NOT(ISNUMBER(SEARCH("Yes",Survey!$AA184)))</f>
        <v>1</v>
      </c>
      <c r="AM184" s="37" t="b">
        <f>IF(COUNTBLANK(Survey!$AB184:$AC184)=0,TRUE, FALSE)</f>
        <v>0</v>
      </c>
      <c r="AN184" s="16" t="str">
        <f t="shared" si="104"/>
        <v>Pass</v>
      </c>
      <c r="AO184" s="38" t="b">
        <f>NOT(ISNUMBER(SEARCH("Yes",Survey!$AD184)))</f>
        <v>1</v>
      </c>
      <c r="AP184" s="37" t="b">
        <f>NOT(ISBLANK(Survey!$AF184))</f>
        <v>0</v>
      </c>
      <c r="AQ184" s="16" t="str">
        <f t="shared" si="105"/>
        <v>Pass</v>
      </c>
      <c r="AR184" s="38" t="b">
        <f>NOT(OR(ISNUMBER(SEARCH("Other",Survey!$AF184)),ISNUMBER(SEARCH("Multiple",Survey!$AF184))))</f>
        <v>1</v>
      </c>
      <c r="AS184" s="37" t="b">
        <f>NOT(ISBLANK(Survey!$AG184))</f>
        <v>0</v>
      </c>
      <c r="AT184" s="16" t="str">
        <f t="shared" si="106"/>
        <v>Fail</v>
      </c>
      <c r="AU184" s="143">
        <f>IF(ABS(Survey!$AV184)&gt;0, 1,0)</f>
        <v>0</v>
      </c>
      <c r="AV184" s="143">
        <f>IF(COUNTBLANK(Survey!$AJ184)=0,1,0)</f>
        <v>0</v>
      </c>
      <c r="AW184" s="16" t="str">
        <f t="shared" si="107"/>
        <v>Pass</v>
      </c>
      <c r="AX184" s="143">
        <f>IF(ISBLANK(Survey!$AJ184),0,1)</f>
        <v>0</v>
      </c>
      <c r="AY184" s="165">
        <f>COUNTBLANK(Survey!$AK184)</f>
        <v>1</v>
      </c>
      <c r="AZ184" s="16" t="str">
        <f t="shared" si="108"/>
        <v>Pass</v>
      </c>
      <c r="BA184" s="143">
        <f>IF(OR(Survey!$AK184="Closed",ISBLANK(Survey!$AK184)),0,1)</f>
        <v>0</v>
      </c>
      <c r="BB184" s="165">
        <f>IF(ISBLANK(Survey!$AL184),1,0)</f>
        <v>1</v>
      </c>
      <c r="BC184" s="147" t="str" cm="1">
        <f t="array" ref="BC184">IF(OR(IF(OR($BE184+$BF184 = 2, $BG184=1), FALSE, TRUE), AND($BD184:$BD184 = 0)),"Pass","Fail")</f>
        <v>Pass</v>
      </c>
      <c r="BD184" s="143">
        <f>COUNTBLANK(Survey!$AM184:$AO184)</f>
        <v>3</v>
      </c>
      <c r="BE184" s="143">
        <f>IF(Survey!$I184="Yes",1,0)</f>
        <v>0</v>
      </c>
      <c r="BF184" s="143">
        <f>IF(OR(Survey!$M184="Mutual fund",Survey!$M184="Alternative mutual fund",Survey!$M184="Money market"),1,0)</f>
        <v>0</v>
      </c>
      <c r="BG184" s="148">
        <f>IF(OR(Survey!$M184="ETF",Survey!$M184="ETF, alternative mutual fund"),1,0)</f>
        <v>0</v>
      </c>
      <c r="BH184" s="16" t="str">
        <f t="shared" si="109"/>
        <v>Pass</v>
      </c>
      <c r="BI184" s="38" t="b">
        <f>OR(ISNUMBER(SEARCH("Yes",Survey!$AO184)),ISBLANK(Survey!$AO184))</f>
        <v>1</v>
      </c>
      <c r="BJ184" s="67" t="b">
        <f>NOT(ISBLANK(Survey!$AP184))</f>
        <v>0</v>
      </c>
      <c r="BK184" s="16" t="str">
        <f t="shared" si="110"/>
        <v>Pass</v>
      </c>
      <c r="BL184" s="143">
        <f>IF(Survey!$AW184=0, 0,1)</f>
        <v>0</v>
      </c>
      <c r="BM184" s="67">
        <f>Survey!$AQ184</f>
        <v>0</v>
      </c>
      <c r="BN184" s="67">
        <f>IFERROR((Survey!$AX184-ABS(Survey!$AY184)-ABS(Survey!$BD184))/Survey!$AW184,0)</f>
        <v>0</v>
      </c>
      <c r="BO184" s="67">
        <f>IF(AND($BM184&gt;$BN184-0.2,$BM184&lt;$BN184+0.2,ISBLANK(Survey!$AQ184)=FALSE),0,1)</f>
        <v>1</v>
      </c>
      <c r="BP184" s="165">
        <f>IF(ISBLANK(Survey!$AR184),1,0)</f>
        <v>1</v>
      </c>
      <c r="BQ184" s="16" t="str">
        <f t="shared" si="111"/>
        <v>Pass</v>
      </c>
      <c r="BR184" s="143">
        <f>IF(Survey!$AW184=0, 0,1)</f>
        <v>0</v>
      </c>
      <c r="BS184" s="67">
        <f>IF(AND(Survey!$AS184&gt;=0,Survey!$AS184&lt;=0.2,Survey!$AS184&lt;&gt;""),0,1)</f>
        <v>1</v>
      </c>
      <c r="BT184" s="143">
        <f>IF(ISBLANK(Survey!$AT184),1,0)</f>
        <v>1</v>
      </c>
      <c r="BU184" s="16" t="str">
        <f t="shared" si="112"/>
        <v>Fail</v>
      </c>
      <c r="BV184" s="165">
        <f>Survey!$AU184</f>
        <v>0</v>
      </c>
      <c r="BW184" s="16" t="str">
        <f t="shared" si="113"/>
        <v>Pass</v>
      </c>
      <c r="BX184" s="36">
        <f>Survey!$AV184</f>
        <v>0</v>
      </c>
      <c r="BY184" s="176">
        <f>Survey!$AW184+Survey!$AX184-ABS(Survey!$AY184)+ABS(Survey!$AZ184)-ABS(Survey!$BA184)+ABS(Survey!$BB184)-ABS(Survey!$BC184)-ABS(Survey!$BD184)+Survey!$BE184</f>
        <v>0</v>
      </c>
      <c r="BZ184" s="35">
        <f t="shared" si="114"/>
        <v>0</v>
      </c>
      <c r="CA184" s="17">
        <f t="shared" si="115"/>
        <v>0</v>
      </c>
      <c r="CB184" s="16" t="str">
        <f t="shared" si="116"/>
        <v>Pass</v>
      </c>
      <c r="CC184" s="38" t="b">
        <f>IF(ABS(Survey!$BE184)=0,TRUE,FALSE)</f>
        <v>1</v>
      </c>
      <c r="CD184" s="37" t="b">
        <f>NOT(ISBLANK(Survey!$BF184))</f>
        <v>0</v>
      </c>
      <c r="CE184" t="str">
        <f t="shared" si="117"/>
        <v>Fail</v>
      </c>
      <c r="CF184" s="29">
        <f>Survey!$AV184</f>
        <v>0</v>
      </c>
      <c r="CG184" s="29" cm="1">
        <f t="array" ref="CG184">SUM(SUMIF(Survey!BH184:BO184,{"&gt;0","&lt;0"})*{1,-1})-SUM(SUMIF(Survey!BQ184:BX184,{"&gt;0","&lt;0"})*{1,-1})</f>
        <v>0</v>
      </c>
      <c r="CH184" s="35" t="str">
        <f t="shared" si="118"/>
        <v>No holdings</v>
      </c>
      <c r="CI184">
        <f t="shared" si="119"/>
        <v>0</v>
      </c>
      <c r="CJ184" s="16" t="str">
        <f t="shared" si="120"/>
        <v>Fail</v>
      </c>
      <c r="CK184" s="36">
        <f>Survey!$AV184</f>
        <v>0</v>
      </c>
      <c r="CL184" s="36" cm="1">
        <f t="array" ref="CL184">SUM(SUMIF(Survey!BZ184:CS184,{"&gt;0","&lt;0"})*{1,-1})-SUM(SUMIF(Survey!CU184:DN184,{"&gt;0","&lt;0"})*{1,-1})</f>
        <v>0</v>
      </c>
      <c r="CM184" s="35" t="str">
        <f t="shared" si="121"/>
        <v>No holdings</v>
      </c>
      <c r="CN184" s="17">
        <f t="shared" si="122"/>
        <v>0</v>
      </c>
      <c r="CO184" s="16" t="str">
        <f t="shared" si="123"/>
        <v>Pass</v>
      </c>
      <c r="CP184" s="38" t="b">
        <f>IF(ABS(Survey!$CS184)=0,TRUE,FALSE)</f>
        <v>1</v>
      </c>
      <c r="CQ184" s="37" t="b">
        <f>NOT(ISBLANK(Survey!$CT184))</f>
        <v>0</v>
      </c>
      <c r="CR184" s="16" t="str">
        <f t="shared" si="124"/>
        <v>Pass</v>
      </c>
      <c r="CS184" s="38" t="b">
        <f>IF(ABS(Survey!$DN184)=0,TRUE,FALSE)</f>
        <v>1</v>
      </c>
      <c r="CT184" s="37" t="b">
        <f>NOT(ISBLANK(Survey!$DO184))</f>
        <v>0</v>
      </c>
      <c r="CU184" t="str">
        <f t="shared" si="125"/>
        <v>Pass</v>
      </c>
      <c r="CV184" s="29" cm="1">
        <f t="array" ref="CV184">SUM(SUMIF(Survey!CO184,{"&gt;0","&lt;0"})*{1,-1})+SUM(SUMIF(Survey!DJ184,{"&gt;0","&lt;0"})*{1,-1})</f>
        <v>0</v>
      </c>
      <c r="CW184" s="29">
        <f>SUM(SUMIF(Survey!DQ184:DW184,{"&gt;0","&lt;0"})*{1,-1})+SUM(SUMIF(Survey!DY184:EE184,{"&gt;0","&lt;0"})*{1,-1})</f>
        <v>0</v>
      </c>
      <c r="CX184">
        <f t="shared" si="126"/>
        <v>0</v>
      </c>
      <c r="CY184">
        <f t="shared" si="127"/>
        <v>0</v>
      </c>
      <c r="CZ184" s="16" t="str">
        <f t="shared" si="128"/>
        <v>Pass</v>
      </c>
      <c r="DA184" s="38" t="b">
        <f>IF(ABS(Survey!$DW184)=0,TRUE,FALSE)</f>
        <v>1</v>
      </c>
      <c r="DB184" s="37" t="b">
        <f>NOT(ISBLANK(Survey!DX184))</f>
        <v>0</v>
      </c>
      <c r="DC184" s="16" t="str">
        <f t="shared" si="129"/>
        <v>Pass</v>
      </c>
      <c r="DD184" s="38" t="b">
        <f>IF(ABS(Survey!$EE184)=0,TRUE,FALSE)</f>
        <v>1</v>
      </c>
      <c r="DE184" s="37" t="b">
        <f>NOT(ISBLANK(Survey!$EF184))</f>
        <v>0</v>
      </c>
      <c r="DF184" s="16" t="str">
        <f t="shared" si="130"/>
        <v>Fail</v>
      </c>
      <c r="DG184" s="36">
        <f>SUM(SUMIF(Survey!EL184:EN184,{"&gt;0","&lt;0"})*{1,-1})</f>
        <v>0</v>
      </c>
      <c r="DH184">
        <f t="shared" si="131"/>
        <v>0</v>
      </c>
      <c r="DI184">
        <f t="shared" si="132"/>
        <v>100</v>
      </c>
      <c r="DJ184" s="35" t="b">
        <f>IF(OR(Survey!$M184="ETF",Survey!$M184="ETF, alternative mutual fund",Survey!$M184="Closed-end", Survey!$M184="Split share corp"),TRUE,FALSE)</f>
        <v>0</v>
      </c>
      <c r="DK184" s="16" t="str">
        <f t="shared" si="133"/>
        <v>Fail</v>
      </c>
      <c r="DL184" s="36">
        <f>SUM(SUMIF(Survey!EP184:EV184,{"&gt;0","&lt;0"})*{1,-1})</f>
        <v>0</v>
      </c>
      <c r="DM184">
        <f t="shared" si="134"/>
        <v>0</v>
      </c>
      <c r="DN184" s="17">
        <f t="shared" si="135"/>
        <v>100</v>
      </c>
      <c r="DO184" s="16" t="str">
        <f t="shared" si="136"/>
        <v>Fail</v>
      </c>
      <c r="DP184" s="36">
        <f>SUM(SUMIF(Survey!EX184:FD184,{"&gt;0","&lt;0"})*{1,-1})</f>
        <v>0</v>
      </c>
      <c r="DQ184">
        <f t="shared" si="137"/>
        <v>0</v>
      </c>
      <c r="DR184" s="17">
        <f t="shared" si="138"/>
        <v>100</v>
      </c>
    </row>
    <row r="185" spans="1:122">
      <c r="A185">
        <v>185</v>
      </c>
      <c r="B185" t="str">
        <f t="shared" si="0"/>
        <v>Pass</v>
      </c>
      <c r="C185" t="str">
        <f>IF(COUNTBLANK(Survey!B185:FE185)=$C$2, "Pass", "Fail")</f>
        <v>Pass</v>
      </c>
      <c r="D185" t="str">
        <f t="shared" si="93"/>
        <v>Fail</v>
      </c>
      <c r="E185" t="str">
        <f>IF(OR(ISBLANK(Survey!AJ185),COUNTIF(G185:BB185,"Fail")),"Fail","Pass")</f>
        <v>Fail</v>
      </c>
      <c r="G185" s="16" t="str">
        <f t="shared" si="94"/>
        <v>Fail</v>
      </c>
      <c r="H185" s="177">
        <f>COUNTBLANK(Survey!B185:D185)+COUNTBLANK(Survey!G185)+COUNTBLANK(Survey!I185)+COUNTBLANK(Survey!K185:M185)+COUNTBLANK(Survey!P185)+COUNTBLANK(Survey!S185:U185)+COUNTBLANK(Survey!Y185:AA185)+COUNTBLANK(Survey!AD185:AE185)+COUNTBLANK(Survey!AI185:AI185)</f>
        <v>18</v>
      </c>
      <c r="I185" s="16" t="str">
        <f t="shared" si="95"/>
        <v>Fail</v>
      </c>
      <c r="J185" t="b">
        <f>IF(Survey!E185="No",TRUE,FALSE)</f>
        <v>0</v>
      </c>
      <c r="K185" s="34">
        <f>LEN(Survey!E185)</f>
        <v>0</v>
      </c>
      <c r="L185" s="16" t="str">
        <f t="shared" si="96"/>
        <v>Fail</v>
      </c>
      <c r="M185" t="b">
        <f>IF(Survey!F185="No",TRUE,FALSE)</f>
        <v>0</v>
      </c>
      <c r="N185" s="33">
        <f>LEN(Survey!F185)</f>
        <v>0</v>
      </c>
      <c r="O185" s="16" t="str">
        <f t="shared" si="97"/>
        <v>Pass</v>
      </c>
      <c r="P185" s="34">
        <f>MOD((LEN(Survey!H185)+2),11)</f>
        <v>2</v>
      </c>
      <c r="Q185" s="33" t="str">
        <f>IF(Survey!$L185="Prospectus fund", "Yes", "No")</f>
        <v>No</v>
      </c>
      <c r="R185" s="16" t="str">
        <f t="shared" si="98"/>
        <v>Pass</v>
      </c>
      <c r="S185" s="34">
        <f>MOD((LEN(Survey!J185)+2),11)</f>
        <v>2</v>
      </c>
      <c r="T185" s="35" t="b">
        <f>IF(OR(Survey!$M185="ETF",Survey!$M185="ETF, alternative mutual fund",Survey!$M185="Closed-end", Survey!$M185="Split share corp", Survey!$I185="Yes"),TRUE,FALSE)</f>
        <v>0</v>
      </c>
      <c r="U185" s="16" t="str">
        <f>IFERROR(IF(AND(OR(X185=Y185,Y185 = "Either"),NOT(ISBLANK(Survey!K185))),"Pass","Fail"),"Pass")</f>
        <v>Fail</v>
      </c>
      <c r="V185" s="36" cm="1">
        <f t="array" ref="V185">SUM(SUMIF(Survey!BZ185:CS185,{"&gt;0","&lt;0"})*{1,-1})</f>
        <v>0</v>
      </c>
      <c r="W185" s="38" cm="1">
        <f t="array" ref="W185">SUM(SUMIF(Survey!CC185,{"&gt;0","&lt;0"})*{1,-1})+SUM(SUMIF(Survey!CM185,{"&gt;0","&lt;0"})*{1,-1})</f>
        <v>0</v>
      </c>
      <c r="X185" s="38">
        <f>Survey!K185</f>
        <v>0</v>
      </c>
      <c r="Y185" s="37" t="str">
        <f t="shared" si="99"/>
        <v>Either</v>
      </c>
      <c r="Z185" s="16" t="str">
        <f t="shared" si="100"/>
        <v>Fail</v>
      </c>
      <c r="AA185" s="67" cm="1">
        <f t="array" ref="AA185">SUM(SUMIF(Survey!BZ185:CS185,{"&gt;0","&lt;0"})*{1,-1})+SUM(SUMIF(Survey!CU185:DN185,{"&gt;0","&lt;0"})*{1,-1})</f>
        <v>0</v>
      </c>
      <c r="AB185" s="67">
        <f>IFERROR(AA185/(Survey!$AV185),0)</f>
        <v>0</v>
      </c>
      <c r="AC185" s="128" t="b">
        <f>IF(OR(Survey!$M185="Alternative strategy or hedge",Survey!$M185="Other, illiquid",Survey!$L185="Prospectus fund"),TRUE,FALSE)</f>
        <v>0</v>
      </c>
      <c r="AD185" s="128" t="b">
        <f>NOT(ISBLANK(Survey!$M185))</f>
        <v>0</v>
      </c>
      <c r="AE185" s="16" t="str">
        <f t="shared" si="101"/>
        <v>Pass</v>
      </c>
      <c r="AF185" s="38" t="b">
        <f>NOT(ISNUMBER(SEARCH("Other",Survey!$P185)))</f>
        <v>1</v>
      </c>
      <c r="AG185" s="37" t="b">
        <f>NOT(ISBLANK(Survey!$Q185))</f>
        <v>0</v>
      </c>
      <c r="AH185" s="16" t="str">
        <f t="shared" si="102"/>
        <v>Pass</v>
      </c>
      <c r="AI185" s="143">
        <f>COUNTBLANK(Survey!$W185)</f>
        <v>1</v>
      </c>
      <c r="AJ185" s="67">
        <f>IF(AND(Survey!L185&lt;&gt;"Exempt fund",OR(Survey!$M185="ETF",Survey!$M185="ETF, alternative mutual fund",Survey!$M185="Mutual fund",Survey!$M185="Alternative mutual fund",Survey!$M185="Money market")),1,0)</f>
        <v>0</v>
      </c>
      <c r="AK185" s="16" t="str">
        <f t="shared" si="103"/>
        <v>Pass</v>
      </c>
      <c r="AL185" s="38" t="b">
        <f>NOT(ISNUMBER(SEARCH("Yes",Survey!$AA185)))</f>
        <v>1</v>
      </c>
      <c r="AM185" s="37" t="b">
        <f>IF(COUNTBLANK(Survey!$AB185:$AC185)=0,TRUE, FALSE)</f>
        <v>0</v>
      </c>
      <c r="AN185" s="16" t="str">
        <f t="shared" si="104"/>
        <v>Pass</v>
      </c>
      <c r="AO185" s="38" t="b">
        <f>NOT(ISNUMBER(SEARCH("Yes",Survey!$AD185)))</f>
        <v>1</v>
      </c>
      <c r="AP185" s="37" t="b">
        <f>NOT(ISBLANK(Survey!$AF185))</f>
        <v>0</v>
      </c>
      <c r="AQ185" s="16" t="str">
        <f t="shared" si="105"/>
        <v>Pass</v>
      </c>
      <c r="AR185" s="38" t="b">
        <f>NOT(OR(ISNUMBER(SEARCH("Other",Survey!$AF185)),ISNUMBER(SEARCH("Multiple",Survey!$AF185))))</f>
        <v>1</v>
      </c>
      <c r="AS185" s="37" t="b">
        <f>NOT(ISBLANK(Survey!$AG185))</f>
        <v>0</v>
      </c>
      <c r="AT185" s="16" t="str">
        <f t="shared" si="106"/>
        <v>Fail</v>
      </c>
      <c r="AU185" s="143">
        <f>IF(ABS(Survey!$AV185)&gt;0, 1,0)</f>
        <v>0</v>
      </c>
      <c r="AV185" s="143">
        <f>IF(COUNTBLANK(Survey!$AJ185)=0,1,0)</f>
        <v>0</v>
      </c>
      <c r="AW185" s="16" t="str">
        <f t="shared" si="107"/>
        <v>Pass</v>
      </c>
      <c r="AX185" s="143">
        <f>IF(ISBLANK(Survey!$AJ185),0,1)</f>
        <v>0</v>
      </c>
      <c r="AY185" s="165">
        <f>COUNTBLANK(Survey!$AK185)</f>
        <v>1</v>
      </c>
      <c r="AZ185" s="16" t="str">
        <f t="shared" si="108"/>
        <v>Pass</v>
      </c>
      <c r="BA185" s="143">
        <f>IF(OR(Survey!$AK185="Closed",ISBLANK(Survey!$AK185)),0,1)</f>
        <v>0</v>
      </c>
      <c r="BB185" s="165">
        <f>IF(ISBLANK(Survey!$AL185),1,0)</f>
        <v>1</v>
      </c>
      <c r="BC185" s="147" t="str" cm="1">
        <f t="array" ref="BC185">IF(OR(IF(OR($BE185+$BF185 = 2, $BG185=1), FALSE, TRUE), AND($BD185:$BD185 = 0)),"Pass","Fail")</f>
        <v>Pass</v>
      </c>
      <c r="BD185" s="143">
        <f>COUNTBLANK(Survey!$AM185:$AO185)</f>
        <v>3</v>
      </c>
      <c r="BE185" s="143">
        <f>IF(Survey!$I185="Yes",1,0)</f>
        <v>0</v>
      </c>
      <c r="BF185" s="143">
        <f>IF(OR(Survey!$M185="Mutual fund",Survey!$M185="Alternative mutual fund",Survey!$M185="Money market"),1,0)</f>
        <v>0</v>
      </c>
      <c r="BG185" s="148">
        <f>IF(OR(Survey!$M185="ETF",Survey!$M185="ETF, alternative mutual fund"),1,0)</f>
        <v>0</v>
      </c>
      <c r="BH185" s="16" t="str">
        <f t="shared" si="109"/>
        <v>Pass</v>
      </c>
      <c r="BI185" s="38" t="b">
        <f>OR(ISNUMBER(SEARCH("Yes",Survey!$AO185)),ISBLANK(Survey!$AO185))</f>
        <v>1</v>
      </c>
      <c r="BJ185" s="67" t="b">
        <f>NOT(ISBLANK(Survey!$AP185))</f>
        <v>0</v>
      </c>
      <c r="BK185" s="16" t="str">
        <f t="shared" si="110"/>
        <v>Pass</v>
      </c>
      <c r="BL185" s="143">
        <f>IF(Survey!$AW185=0, 0,1)</f>
        <v>0</v>
      </c>
      <c r="BM185" s="67">
        <f>Survey!$AQ185</f>
        <v>0</v>
      </c>
      <c r="BN185" s="67">
        <f>IFERROR((Survey!$AX185-ABS(Survey!$AY185)-ABS(Survey!$BD185))/Survey!$AW185,0)</f>
        <v>0</v>
      </c>
      <c r="BO185" s="67">
        <f>IF(AND($BM185&gt;$BN185-0.2,$BM185&lt;$BN185+0.2,ISBLANK(Survey!$AQ185)=FALSE),0,1)</f>
        <v>1</v>
      </c>
      <c r="BP185" s="165">
        <f>IF(ISBLANK(Survey!$AR185),1,0)</f>
        <v>1</v>
      </c>
      <c r="BQ185" s="16" t="str">
        <f t="shared" si="111"/>
        <v>Pass</v>
      </c>
      <c r="BR185" s="143">
        <f>IF(Survey!$AW185=0, 0,1)</f>
        <v>0</v>
      </c>
      <c r="BS185" s="67">
        <f>IF(AND(Survey!$AS185&gt;=0,Survey!$AS185&lt;=0.2,Survey!$AS185&lt;&gt;""),0,1)</f>
        <v>1</v>
      </c>
      <c r="BT185" s="143">
        <f>IF(ISBLANK(Survey!$AT185),1,0)</f>
        <v>1</v>
      </c>
      <c r="BU185" s="16" t="str">
        <f t="shared" si="112"/>
        <v>Fail</v>
      </c>
      <c r="BV185" s="165">
        <f>Survey!$AU185</f>
        <v>0</v>
      </c>
      <c r="BW185" s="16" t="str">
        <f t="shared" si="113"/>
        <v>Pass</v>
      </c>
      <c r="BX185" s="36">
        <f>Survey!$AV185</f>
        <v>0</v>
      </c>
      <c r="BY185" s="176">
        <f>Survey!$AW185+Survey!$AX185-ABS(Survey!$AY185)+ABS(Survey!$AZ185)-ABS(Survey!$BA185)+ABS(Survey!$BB185)-ABS(Survey!$BC185)-ABS(Survey!$BD185)+Survey!$BE185</f>
        <v>0</v>
      </c>
      <c r="BZ185" s="35">
        <f t="shared" si="114"/>
        <v>0</v>
      </c>
      <c r="CA185" s="17">
        <f t="shared" si="115"/>
        <v>0</v>
      </c>
      <c r="CB185" s="16" t="str">
        <f t="shared" si="116"/>
        <v>Pass</v>
      </c>
      <c r="CC185" s="38" t="b">
        <f>IF(ABS(Survey!$BE185)=0,TRUE,FALSE)</f>
        <v>1</v>
      </c>
      <c r="CD185" s="37" t="b">
        <f>NOT(ISBLANK(Survey!$BF185))</f>
        <v>0</v>
      </c>
      <c r="CE185" t="str">
        <f t="shared" si="117"/>
        <v>Fail</v>
      </c>
      <c r="CF185" s="29">
        <f>Survey!$AV185</f>
        <v>0</v>
      </c>
      <c r="CG185" s="29" cm="1">
        <f t="array" ref="CG185">SUM(SUMIF(Survey!BH185:BO185,{"&gt;0","&lt;0"})*{1,-1})-SUM(SUMIF(Survey!BQ185:BX185,{"&gt;0","&lt;0"})*{1,-1})</f>
        <v>0</v>
      </c>
      <c r="CH185" s="35" t="str">
        <f t="shared" si="118"/>
        <v>No holdings</v>
      </c>
      <c r="CI185">
        <f t="shared" si="119"/>
        <v>0</v>
      </c>
      <c r="CJ185" s="16" t="str">
        <f t="shared" si="120"/>
        <v>Fail</v>
      </c>
      <c r="CK185" s="36">
        <f>Survey!$AV185</f>
        <v>0</v>
      </c>
      <c r="CL185" s="36" cm="1">
        <f t="array" ref="CL185">SUM(SUMIF(Survey!BZ185:CS185,{"&gt;0","&lt;0"})*{1,-1})-SUM(SUMIF(Survey!CU185:DN185,{"&gt;0","&lt;0"})*{1,-1})</f>
        <v>0</v>
      </c>
      <c r="CM185" s="35" t="str">
        <f t="shared" si="121"/>
        <v>No holdings</v>
      </c>
      <c r="CN185" s="17">
        <f t="shared" si="122"/>
        <v>0</v>
      </c>
      <c r="CO185" s="16" t="str">
        <f t="shared" si="123"/>
        <v>Pass</v>
      </c>
      <c r="CP185" s="38" t="b">
        <f>IF(ABS(Survey!$CS185)=0,TRUE,FALSE)</f>
        <v>1</v>
      </c>
      <c r="CQ185" s="37" t="b">
        <f>NOT(ISBLANK(Survey!$CT185))</f>
        <v>0</v>
      </c>
      <c r="CR185" s="16" t="str">
        <f t="shared" si="124"/>
        <v>Pass</v>
      </c>
      <c r="CS185" s="38" t="b">
        <f>IF(ABS(Survey!$DN185)=0,TRUE,FALSE)</f>
        <v>1</v>
      </c>
      <c r="CT185" s="37" t="b">
        <f>NOT(ISBLANK(Survey!$DO185))</f>
        <v>0</v>
      </c>
      <c r="CU185" t="str">
        <f t="shared" si="125"/>
        <v>Pass</v>
      </c>
      <c r="CV185" s="29" cm="1">
        <f t="array" ref="CV185">SUM(SUMIF(Survey!CO185,{"&gt;0","&lt;0"})*{1,-1})+SUM(SUMIF(Survey!DJ185,{"&gt;0","&lt;0"})*{1,-1})</f>
        <v>0</v>
      </c>
      <c r="CW185" s="29">
        <f>SUM(SUMIF(Survey!DQ185:DW185,{"&gt;0","&lt;0"})*{1,-1})+SUM(SUMIF(Survey!DY185:EE185,{"&gt;0","&lt;0"})*{1,-1})</f>
        <v>0</v>
      </c>
      <c r="CX185">
        <f t="shared" si="126"/>
        <v>0</v>
      </c>
      <c r="CY185">
        <f t="shared" si="127"/>
        <v>0</v>
      </c>
      <c r="CZ185" s="16" t="str">
        <f t="shared" si="128"/>
        <v>Pass</v>
      </c>
      <c r="DA185" s="38" t="b">
        <f>IF(ABS(Survey!$DW185)=0,TRUE,FALSE)</f>
        <v>1</v>
      </c>
      <c r="DB185" s="37" t="b">
        <f>NOT(ISBLANK(Survey!DX185))</f>
        <v>0</v>
      </c>
      <c r="DC185" s="16" t="str">
        <f t="shared" si="129"/>
        <v>Pass</v>
      </c>
      <c r="DD185" s="38" t="b">
        <f>IF(ABS(Survey!$EE185)=0,TRUE,FALSE)</f>
        <v>1</v>
      </c>
      <c r="DE185" s="37" t="b">
        <f>NOT(ISBLANK(Survey!$EF185))</f>
        <v>0</v>
      </c>
      <c r="DF185" s="16" t="str">
        <f t="shared" si="130"/>
        <v>Fail</v>
      </c>
      <c r="DG185" s="36">
        <f>SUM(SUMIF(Survey!EL185:EN185,{"&gt;0","&lt;0"})*{1,-1})</f>
        <v>0</v>
      </c>
      <c r="DH185">
        <f t="shared" si="131"/>
        <v>0</v>
      </c>
      <c r="DI185">
        <f t="shared" si="132"/>
        <v>100</v>
      </c>
      <c r="DJ185" s="35" t="b">
        <f>IF(OR(Survey!$M185="ETF",Survey!$M185="ETF, alternative mutual fund",Survey!$M185="Closed-end", Survey!$M185="Split share corp"),TRUE,FALSE)</f>
        <v>0</v>
      </c>
      <c r="DK185" s="16" t="str">
        <f t="shared" si="133"/>
        <v>Fail</v>
      </c>
      <c r="DL185" s="36">
        <f>SUM(SUMIF(Survey!EP185:EV185,{"&gt;0","&lt;0"})*{1,-1})</f>
        <v>0</v>
      </c>
      <c r="DM185">
        <f t="shared" si="134"/>
        <v>0</v>
      </c>
      <c r="DN185" s="17">
        <f t="shared" si="135"/>
        <v>100</v>
      </c>
      <c r="DO185" s="16" t="str">
        <f t="shared" si="136"/>
        <v>Fail</v>
      </c>
      <c r="DP185" s="36">
        <f>SUM(SUMIF(Survey!EX185:FD185,{"&gt;0","&lt;0"})*{1,-1})</f>
        <v>0</v>
      </c>
      <c r="DQ185">
        <f t="shared" si="137"/>
        <v>0</v>
      </c>
      <c r="DR185" s="17">
        <f t="shared" si="138"/>
        <v>100</v>
      </c>
    </row>
    <row r="186" spans="1:122">
      <c r="A186">
        <v>186</v>
      </c>
      <c r="B186" t="str">
        <f t="shared" si="0"/>
        <v>Pass</v>
      </c>
      <c r="C186" t="str">
        <f>IF(COUNTBLANK(Survey!B186:FE186)=$C$2, "Pass", "Fail")</f>
        <v>Pass</v>
      </c>
      <c r="D186" t="str">
        <f t="shared" si="93"/>
        <v>Fail</v>
      </c>
      <c r="E186" t="str">
        <f>IF(OR(ISBLANK(Survey!AJ186),COUNTIF(G186:BB186,"Fail")),"Fail","Pass")</f>
        <v>Fail</v>
      </c>
      <c r="G186" s="16" t="str">
        <f t="shared" si="94"/>
        <v>Fail</v>
      </c>
      <c r="H186" s="177">
        <f>COUNTBLANK(Survey!B186:D186)+COUNTBLANK(Survey!G186)+COUNTBLANK(Survey!I186)+COUNTBLANK(Survey!K186:M186)+COUNTBLANK(Survey!P186)+COUNTBLANK(Survey!S186:U186)+COUNTBLANK(Survey!Y186:AA186)+COUNTBLANK(Survey!AD186:AE186)+COUNTBLANK(Survey!AI186:AI186)</f>
        <v>18</v>
      </c>
      <c r="I186" s="16" t="str">
        <f t="shared" si="95"/>
        <v>Fail</v>
      </c>
      <c r="J186" t="b">
        <f>IF(Survey!E186="No",TRUE,FALSE)</f>
        <v>0</v>
      </c>
      <c r="K186" s="34">
        <f>LEN(Survey!E186)</f>
        <v>0</v>
      </c>
      <c r="L186" s="16" t="str">
        <f t="shared" si="96"/>
        <v>Fail</v>
      </c>
      <c r="M186" t="b">
        <f>IF(Survey!F186="No",TRUE,FALSE)</f>
        <v>0</v>
      </c>
      <c r="N186" s="33">
        <f>LEN(Survey!F186)</f>
        <v>0</v>
      </c>
      <c r="O186" s="16" t="str">
        <f t="shared" si="97"/>
        <v>Pass</v>
      </c>
      <c r="P186" s="34">
        <f>MOD((LEN(Survey!H186)+2),11)</f>
        <v>2</v>
      </c>
      <c r="Q186" s="33" t="str">
        <f>IF(Survey!$L186="Prospectus fund", "Yes", "No")</f>
        <v>No</v>
      </c>
      <c r="R186" s="16" t="str">
        <f t="shared" si="98"/>
        <v>Pass</v>
      </c>
      <c r="S186" s="34">
        <f>MOD((LEN(Survey!J186)+2),11)</f>
        <v>2</v>
      </c>
      <c r="T186" s="35" t="b">
        <f>IF(OR(Survey!$M186="ETF",Survey!$M186="ETF, alternative mutual fund",Survey!$M186="Closed-end", Survey!$M186="Split share corp", Survey!$I186="Yes"),TRUE,FALSE)</f>
        <v>0</v>
      </c>
      <c r="U186" s="16" t="str">
        <f>IFERROR(IF(AND(OR(X186=Y186,Y186 = "Either"),NOT(ISBLANK(Survey!K186))),"Pass","Fail"),"Pass")</f>
        <v>Fail</v>
      </c>
      <c r="V186" s="36" cm="1">
        <f t="array" ref="V186">SUM(SUMIF(Survey!BZ186:CS186,{"&gt;0","&lt;0"})*{1,-1})</f>
        <v>0</v>
      </c>
      <c r="W186" s="38" cm="1">
        <f t="array" ref="W186">SUM(SUMIF(Survey!CC186,{"&gt;0","&lt;0"})*{1,-1})+SUM(SUMIF(Survey!CM186,{"&gt;0","&lt;0"})*{1,-1})</f>
        <v>0</v>
      </c>
      <c r="X186" s="38">
        <f>Survey!K186</f>
        <v>0</v>
      </c>
      <c r="Y186" s="37" t="str">
        <f t="shared" si="99"/>
        <v>Either</v>
      </c>
      <c r="Z186" s="16" t="str">
        <f t="shared" si="100"/>
        <v>Fail</v>
      </c>
      <c r="AA186" s="67" cm="1">
        <f t="array" ref="AA186">SUM(SUMIF(Survey!BZ186:CS186,{"&gt;0","&lt;0"})*{1,-1})+SUM(SUMIF(Survey!CU186:DN186,{"&gt;0","&lt;0"})*{1,-1})</f>
        <v>0</v>
      </c>
      <c r="AB186" s="67">
        <f>IFERROR(AA186/(Survey!$AV186),0)</f>
        <v>0</v>
      </c>
      <c r="AC186" s="128" t="b">
        <f>IF(OR(Survey!$M186="Alternative strategy or hedge",Survey!$M186="Other, illiquid",Survey!$L186="Prospectus fund"),TRUE,FALSE)</f>
        <v>0</v>
      </c>
      <c r="AD186" s="128" t="b">
        <f>NOT(ISBLANK(Survey!$M186))</f>
        <v>0</v>
      </c>
      <c r="AE186" s="16" t="str">
        <f t="shared" si="101"/>
        <v>Pass</v>
      </c>
      <c r="AF186" s="38" t="b">
        <f>NOT(ISNUMBER(SEARCH("Other",Survey!$P186)))</f>
        <v>1</v>
      </c>
      <c r="AG186" s="37" t="b">
        <f>NOT(ISBLANK(Survey!$Q186))</f>
        <v>0</v>
      </c>
      <c r="AH186" s="16" t="str">
        <f t="shared" si="102"/>
        <v>Pass</v>
      </c>
      <c r="AI186" s="143">
        <f>COUNTBLANK(Survey!$W186)</f>
        <v>1</v>
      </c>
      <c r="AJ186" s="67">
        <f>IF(AND(Survey!L186&lt;&gt;"Exempt fund",OR(Survey!$M186="ETF",Survey!$M186="ETF, alternative mutual fund",Survey!$M186="Mutual fund",Survey!$M186="Alternative mutual fund",Survey!$M186="Money market")),1,0)</f>
        <v>0</v>
      </c>
      <c r="AK186" s="16" t="str">
        <f t="shared" si="103"/>
        <v>Pass</v>
      </c>
      <c r="AL186" s="38" t="b">
        <f>NOT(ISNUMBER(SEARCH("Yes",Survey!$AA186)))</f>
        <v>1</v>
      </c>
      <c r="AM186" s="37" t="b">
        <f>IF(COUNTBLANK(Survey!$AB186:$AC186)=0,TRUE, FALSE)</f>
        <v>0</v>
      </c>
      <c r="AN186" s="16" t="str">
        <f t="shared" si="104"/>
        <v>Pass</v>
      </c>
      <c r="AO186" s="38" t="b">
        <f>NOT(ISNUMBER(SEARCH("Yes",Survey!$AD186)))</f>
        <v>1</v>
      </c>
      <c r="AP186" s="37" t="b">
        <f>NOT(ISBLANK(Survey!$AF186))</f>
        <v>0</v>
      </c>
      <c r="AQ186" s="16" t="str">
        <f t="shared" si="105"/>
        <v>Pass</v>
      </c>
      <c r="AR186" s="38" t="b">
        <f>NOT(OR(ISNUMBER(SEARCH("Other",Survey!$AF186)),ISNUMBER(SEARCH("Multiple",Survey!$AF186))))</f>
        <v>1</v>
      </c>
      <c r="AS186" s="37" t="b">
        <f>NOT(ISBLANK(Survey!$AG186))</f>
        <v>0</v>
      </c>
      <c r="AT186" s="16" t="str">
        <f t="shared" si="106"/>
        <v>Fail</v>
      </c>
      <c r="AU186" s="143">
        <f>IF(ABS(Survey!$AV186)&gt;0, 1,0)</f>
        <v>0</v>
      </c>
      <c r="AV186" s="143">
        <f>IF(COUNTBLANK(Survey!$AJ186)=0,1,0)</f>
        <v>0</v>
      </c>
      <c r="AW186" s="16" t="str">
        <f t="shared" si="107"/>
        <v>Pass</v>
      </c>
      <c r="AX186" s="143">
        <f>IF(ISBLANK(Survey!$AJ186),0,1)</f>
        <v>0</v>
      </c>
      <c r="AY186" s="165">
        <f>COUNTBLANK(Survey!$AK186)</f>
        <v>1</v>
      </c>
      <c r="AZ186" s="16" t="str">
        <f t="shared" si="108"/>
        <v>Pass</v>
      </c>
      <c r="BA186" s="143">
        <f>IF(OR(Survey!$AK186="Closed",ISBLANK(Survey!$AK186)),0,1)</f>
        <v>0</v>
      </c>
      <c r="BB186" s="165">
        <f>IF(ISBLANK(Survey!$AL186),1,0)</f>
        <v>1</v>
      </c>
      <c r="BC186" s="147" t="str" cm="1">
        <f t="array" ref="BC186">IF(OR(IF(OR($BE186+$BF186 = 2, $BG186=1), FALSE, TRUE), AND($BD186:$BD186 = 0)),"Pass","Fail")</f>
        <v>Pass</v>
      </c>
      <c r="BD186" s="143">
        <f>COUNTBLANK(Survey!$AM186:$AO186)</f>
        <v>3</v>
      </c>
      <c r="BE186" s="143">
        <f>IF(Survey!$I186="Yes",1,0)</f>
        <v>0</v>
      </c>
      <c r="BF186" s="143">
        <f>IF(OR(Survey!$M186="Mutual fund",Survey!$M186="Alternative mutual fund",Survey!$M186="Money market"),1,0)</f>
        <v>0</v>
      </c>
      <c r="BG186" s="148">
        <f>IF(OR(Survey!$M186="ETF",Survey!$M186="ETF, alternative mutual fund"),1,0)</f>
        <v>0</v>
      </c>
      <c r="BH186" s="16" t="str">
        <f t="shared" si="109"/>
        <v>Pass</v>
      </c>
      <c r="BI186" s="38" t="b">
        <f>OR(ISNUMBER(SEARCH("Yes",Survey!$AO186)),ISBLANK(Survey!$AO186))</f>
        <v>1</v>
      </c>
      <c r="BJ186" s="67" t="b">
        <f>NOT(ISBLANK(Survey!$AP186))</f>
        <v>0</v>
      </c>
      <c r="BK186" s="16" t="str">
        <f t="shared" si="110"/>
        <v>Pass</v>
      </c>
      <c r="BL186" s="143">
        <f>IF(Survey!$AW186=0, 0,1)</f>
        <v>0</v>
      </c>
      <c r="BM186" s="67">
        <f>Survey!$AQ186</f>
        <v>0</v>
      </c>
      <c r="BN186" s="67">
        <f>IFERROR((Survey!$AX186-ABS(Survey!$AY186)-ABS(Survey!$BD186))/Survey!$AW186,0)</f>
        <v>0</v>
      </c>
      <c r="BO186" s="67">
        <f>IF(AND($BM186&gt;$BN186-0.2,$BM186&lt;$BN186+0.2,ISBLANK(Survey!$AQ186)=FALSE),0,1)</f>
        <v>1</v>
      </c>
      <c r="BP186" s="165">
        <f>IF(ISBLANK(Survey!$AR186),1,0)</f>
        <v>1</v>
      </c>
      <c r="BQ186" s="16" t="str">
        <f t="shared" si="111"/>
        <v>Pass</v>
      </c>
      <c r="BR186" s="143">
        <f>IF(Survey!$AW186=0, 0,1)</f>
        <v>0</v>
      </c>
      <c r="BS186" s="67">
        <f>IF(AND(Survey!$AS186&gt;=0,Survey!$AS186&lt;=0.2,Survey!$AS186&lt;&gt;""),0,1)</f>
        <v>1</v>
      </c>
      <c r="BT186" s="143">
        <f>IF(ISBLANK(Survey!$AT186),1,0)</f>
        <v>1</v>
      </c>
      <c r="BU186" s="16" t="str">
        <f t="shared" si="112"/>
        <v>Fail</v>
      </c>
      <c r="BV186" s="165">
        <f>Survey!$AU186</f>
        <v>0</v>
      </c>
      <c r="BW186" s="16" t="str">
        <f t="shared" si="113"/>
        <v>Pass</v>
      </c>
      <c r="BX186" s="36">
        <f>Survey!$AV186</f>
        <v>0</v>
      </c>
      <c r="BY186" s="176">
        <f>Survey!$AW186+Survey!$AX186-ABS(Survey!$AY186)+ABS(Survey!$AZ186)-ABS(Survey!$BA186)+ABS(Survey!$BB186)-ABS(Survey!$BC186)-ABS(Survey!$BD186)+Survey!$BE186</f>
        <v>0</v>
      </c>
      <c r="BZ186" s="35">
        <f t="shared" si="114"/>
        <v>0</v>
      </c>
      <c r="CA186" s="17">
        <f t="shared" si="115"/>
        <v>0</v>
      </c>
      <c r="CB186" s="16" t="str">
        <f t="shared" si="116"/>
        <v>Pass</v>
      </c>
      <c r="CC186" s="38" t="b">
        <f>IF(ABS(Survey!$BE186)=0,TRUE,FALSE)</f>
        <v>1</v>
      </c>
      <c r="CD186" s="37" t="b">
        <f>NOT(ISBLANK(Survey!$BF186))</f>
        <v>0</v>
      </c>
      <c r="CE186" t="str">
        <f t="shared" si="117"/>
        <v>Fail</v>
      </c>
      <c r="CF186" s="29">
        <f>Survey!$AV186</f>
        <v>0</v>
      </c>
      <c r="CG186" s="29" cm="1">
        <f t="array" ref="CG186">SUM(SUMIF(Survey!BH186:BO186,{"&gt;0","&lt;0"})*{1,-1})-SUM(SUMIF(Survey!BQ186:BX186,{"&gt;0","&lt;0"})*{1,-1})</f>
        <v>0</v>
      </c>
      <c r="CH186" s="35" t="str">
        <f t="shared" si="118"/>
        <v>No holdings</v>
      </c>
      <c r="CI186">
        <f t="shared" si="119"/>
        <v>0</v>
      </c>
      <c r="CJ186" s="16" t="str">
        <f t="shared" si="120"/>
        <v>Fail</v>
      </c>
      <c r="CK186" s="36">
        <f>Survey!$AV186</f>
        <v>0</v>
      </c>
      <c r="CL186" s="36" cm="1">
        <f t="array" ref="CL186">SUM(SUMIF(Survey!BZ186:CS186,{"&gt;0","&lt;0"})*{1,-1})-SUM(SUMIF(Survey!CU186:DN186,{"&gt;0","&lt;0"})*{1,-1})</f>
        <v>0</v>
      </c>
      <c r="CM186" s="35" t="str">
        <f t="shared" si="121"/>
        <v>No holdings</v>
      </c>
      <c r="CN186" s="17">
        <f t="shared" si="122"/>
        <v>0</v>
      </c>
      <c r="CO186" s="16" t="str">
        <f t="shared" si="123"/>
        <v>Pass</v>
      </c>
      <c r="CP186" s="38" t="b">
        <f>IF(ABS(Survey!$CS186)=0,TRUE,FALSE)</f>
        <v>1</v>
      </c>
      <c r="CQ186" s="37" t="b">
        <f>NOT(ISBLANK(Survey!$CT186))</f>
        <v>0</v>
      </c>
      <c r="CR186" s="16" t="str">
        <f t="shared" si="124"/>
        <v>Pass</v>
      </c>
      <c r="CS186" s="38" t="b">
        <f>IF(ABS(Survey!$DN186)=0,TRUE,FALSE)</f>
        <v>1</v>
      </c>
      <c r="CT186" s="37" t="b">
        <f>NOT(ISBLANK(Survey!$DO186))</f>
        <v>0</v>
      </c>
      <c r="CU186" t="str">
        <f t="shared" si="125"/>
        <v>Pass</v>
      </c>
      <c r="CV186" s="29" cm="1">
        <f t="array" ref="CV186">SUM(SUMIF(Survey!CO186,{"&gt;0","&lt;0"})*{1,-1})+SUM(SUMIF(Survey!DJ186,{"&gt;0","&lt;0"})*{1,-1})</f>
        <v>0</v>
      </c>
      <c r="CW186" s="29">
        <f>SUM(SUMIF(Survey!DQ186:DW186,{"&gt;0","&lt;0"})*{1,-1})+SUM(SUMIF(Survey!DY186:EE186,{"&gt;0","&lt;0"})*{1,-1})</f>
        <v>0</v>
      </c>
      <c r="CX186">
        <f t="shared" si="126"/>
        <v>0</v>
      </c>
      <c r="CY186">
        <f t="shared" si="127"/>
        <v>0</v>
      </c>
      <c r="CZ186" s="16" t="str">
        <f t="shared" si="128"/>
        <v>Pass</v>
      </c>
      <c r="DA186" s="38" t="b">
        <f>IF(ABS(Survey!$DW186)=0,TRUE,FALSE)</f>
        <v>1</v>
      </c>
      <c r="DB186" s="37" t="b">
        <f>NOT(ISBLANK(Survey!DX186))</f>
        <v>0</v>
      </c>
      <c r="DC186" s="16" t="str">
        <f t="shared" si="129"/>
        <v>Pass</v>
      </c>
      <c r="DD186" s="38" t="b">
        <f>IF(ABS(Survey!$EE186)=0,TRUE,FALSE)</f>
        <v>1</v>
      </c>
      <c r="DE186" s="37" t="b">
        <f>NOT(ISBLANK(Survey!$EF186))</f>
        <v>0</v>
      </c>
      <c r="DF186" s="16" t="str">
        <f t="shared" si="130"/>
        <v>Fail</v>
      </c>
      <c r="DG186" s="36">
        <f>SUM(SUMIF(Survey!EL186:EN186,{"&gt;0","&lt;0"})*{1,-1})</f>
        <v>0</v>
      </c>
      <c r="DH186">
        <f t="shared" si="131"/>
        <v>0</v>
      </c>
      <c r="DI186">
        <f t="shared" si="132"/>
        <v>100</v>
      </c>
      <c r="DJ186" s="35" t="b">
        <f>IF(OR(Survey!$M186="ETF",Survey!$M186="ETF, alternative mutual fund",Survey!$M186="Closed-end", Survey!$M186="Split share corp"),TRUE,FALSE)</f>
        <v>0</v>
      </c>
      <c r="DK186" s="16" t="str">
        <f t="shared" si="133"/>
        <v>Fail</v>
      </c>
      <c r="DL186" s="36">
        <f>SUM(SUMIF(Survey!EP186:EV186,{"&gt;0","&lt;0"})*{1,-1})</f>
        <v>0</v>
      </c>
      <c r="DM186">
        <f t="shared" si="134"/>
        <v>0</v>
      </c>
      <c r="DN186" s="17">
        <f t="shared" si="135"/>
        <v>100</v>
      </c>
      <c r="DO186" s="16" t="str">
        <f t="shared" si="136"/>
        <v>Fail</v>
      </c>
      <c r="DP186" s="36">
        <f>SUM(SUMIF(Survey!EX186:FD186,{"&gt;0","&lt;0"})*{1,-1})</f>
        <v>0</v>
      </c>
      <c r="DQ186">
        <f t="shared" si="137"/>
        <v>0</v>
      </c>
      <c r="DR186" s="17">
        <f t="shared" si="138"/>
        <v>100</v>
      </c>
    </row>
    <row r="187" spans="1:122">
      <c r="A187">
        <v>187</v>
      </c>
      <c r="B187" t="str">
        <f t="shared" si="0"/>
        <v>Pass</v>
      </c>
      <c r="C187" t="str">
        <f>IF(COUNTBLANK(Survey!B187:FE187)=$C$2, "Pass", "Fail")</f>
        <v>Pass</v>
      </c>
      <c r="D187" t="str">
        <f t="shared" si="93"/>
        <v>Fail</v>
      </c>
      <c r="E187" t="str">
        <f>IF(OR(ISBLANK(Survey!AJ187),COUNTIF(G187:BB187,"Fail")),"Fail","Pass")</f>
        <v>Fail</v>
      </c>
      <c r="G187" s="16" t="str">
        <f t="shared" si="94"/>
        <v>Fail</v>
      </c>
      <c r="H187" s="177">
        <f>COUNTBLANK(Survey!B187:D187)+COUNTBLANK(Survey!G187)+COUNTBLANK(Survey!I187)+COUNTBLANK(Survey!K187:M187)+COUNTBLANK(Survey!P187)+COUNTBLANK(Survey!S187:U187)+COUNTBLANK(Survey!Y187:AA187)+COUNTBLANK(Survey!AD187:AE187)+COUNTBLANK(Survey!AI187:AI187)</f>
        <v>18</v>
      </c>
      <c r="I187" s="16" t="str">
        <f t="shared" si="95"/>
        <v>Fail</v>
      </c>
      <c r="J187" t="b">
        <f>IF(Survey!E187="No",TRUE,FALSE)</f>
        <v>0</v>
      </c>
      <c r="K187" s="34">
        <f>LEN(Survey!E187)</f>
        <v>0</v>
      </c>
      <c r="L187" s="16" t="str">
        <f t="shared" si="96"/>
        <v>Fail</v>
      </c>
      <c r="M187" t="b">
        <f>IF(Survey!F187="No",TRUE,FALSE)</f>
        <v>0</v>
      </c>
      <c r="N187" s="33">
        <f>LEN(Survey!F187)</f>
        <v>0</v>
      </c>
      <c r="O187" s="16" t="str">
        <f t="shared" si="97"/>
        <v>Pass</v>
      </c>
      <c r="P187" s="34">
        <f>MOD((LEN(Survey!H187)+2),11)</f>
        <v>2</v>
      </c>
      <c r="Q187" s="33" t="str">
        <f>IF(Survey!$L187="Prospectus fund", "Yes", "No")</f>
        <v>No</v>
      </c>
      <c r="R187" s="16" t="str">
        <f t="shared" si="98"/>
        <v>Pass</v>
      </c>
      <c r="S187" s="34">
        <f>MOD((LEN(Survey!J187)+2),11)</f>
        <v>2</v>
      </c>
      <c r="T187" s="35" t="b">
        <f>IF(OR(Survey!$M187="ETF",Survey!$M187="ETF, alternative mutual fund",Survey!$M187="Closed-end", Survey!$M187="Split share corp", Survey!$I187="Yes"),TRUE,FALSE)</f>
        <v>0</v>
      </c>
      <c r="U187" s="16" t="str">
        <f>IFERROR(IF(AND(OR(X187=Y187,Y187 = "Either"),NOT(ISBLANK(Survey!K187))),"Pass","Fail"),"Pass")</f>
        <v>Fail</v>
      </c>
      <c r="V187" s="36" cm="1">
        <f t="array" ref="V187">SUM(SUMIF(Survey!BZ187:CS187,{"&gt;0","&lt;0"})*{1,-1})</f>
        <v>0</v>
      </c>
      <c r="W187" s="38" cm="1">
        <f t="array" ref="W187">SUM(SUMIF(Survey!CC187,{"&gt;0","&lt;0"})*{1,-1})+SUM(SUMIF(Survey!CM187,{"&gt;0","&lt;0"})*{1,-1})</f>
        <v>0</v>
      </c>
      <c r="X187" s="38">
        <f>Survey!K187</f>
        <v>0</v>
      </c>
      <c r="Y187" s="37" t="str">
        <f t="shared" si="99"/>
        <v>Either</v>
      </c>
      <c r="Z187" s="16" t="str">
        <f t="shared" si="100"/>
        <v>Fail</v>
      </c>
      <c r="AA187" s="67" cm="1">
        <f t="array" ref="AA187">SUM(SUMIF(Survey!BZ187:CS187,{"&gt;0","&lt;0"})*{1,-1})+SUM(SUMIF(Survey!CU187:DN187,{"&gt;0","&lt;0"})*{1,-1})</f>
        <v>0</v>
      </c>
      <c r="AB187" s="67">
        <f>IFERROR(AA187/(Survey!$AV187),0)</f>
        <v>0</v>
      </c>
      <c r="AC187" s="128" t="b">
        <f>IF(OR(Survey!$M187="Alternative strategy or hedge",Survey!$M187="Other, illiquid",Survey!$L187="Prospectus fund"),TRUE,FALSE)</f>
        <v>0</v>
      </c>
      <c r="AD187" s="128" t="b">
        <f>NOT(ISBLANK(Survey!$M187))</f>
        <v>0</v>
      </c>
      <c r="AE187" s="16" t="str">
        <f t="shared" si="101"/>
        <v>Pass</v>
      </c>
      <c r="AF187" s="38" t="b">
        <f>NOT(ISNUMBER(SEARCH("Other",Survey!$P187)))</f>
        <v>1</v>
      </c>
      <c r="AG187" s="37" t="b">
        <f>NOT(ISBLANK(Survey!$Q187))</f>
        <v>0</v>
      </c>
      <c r="AH187" s="16" t="str">
        <f t="shared" si="102"/>
        <v>Pass</v>
      </c>
      <c r="AI187" s="143">
        <f>COUNTBLANK(Survey!$W187)</f>
        <v>1</v>
      </c>
      <c r="AJ187" s="67">
        <f>IF(AND(Survey!L187&lt;&gt;"Exempt fund",OR(Survey!$M187="ETF",Survey!$M187="ETF, alternative mutual fund",Survey!$M187="Mutual fund",Survey!$M187="Alternative mutual fund",Survey!$M187="Money market")),1,0)</f>
        <v>0</v>
      </c>
      <c r="AK187" s="16" t="str">
        <f t="shared" si="103"/>
        <v>Pass</v>
      </c>
      <c r="AL187" s="38" t="b">
        <f>NOT(ISNUMBER(SEARCH("Yes",Survey!$AA187)))</f>
        <v>1</v>
      </c>
      <c r="AM187" s="37" t="b">
        <f>IF(COUNTBLANK(Survey!$AB187:$AC187)=0,TRUE, FALSE)</f>
        <v>0</v>
      </c>
      <c r="AN187" s="16" t="str">
        <f t="shared" si="104"/>
        <v>Pass</v>
      </c>
      <c r="AO187" s="38" t="b">
        <f>NOT(ISNUMBER(SEARCH("Yes",Survey!$AD187)))</f>
        <v>1</v>
      </c>
      <c r="AP187" s="37" t="b">
        <f>NOT(ISBLANK(Survey!$AF187))</f>
        <v>0</v>
      </c>
      <c r="AQ187" s="16" t="str">
        <f t="shared" si="105"/>
        <v>Pass</v>
      </c>
      <c r="AR187" s="38" t="b">
        <f>NOT(OR(ISNUMBER(SEARCH("Other",Survey!$AF187)),ISNUMBER(SEARCH("Multiple",Survey!$AF187))))</f>
        <v>1</v>
      </c>
      <c r="AS187" s="37" t="b">
        <f>NOT(ISBLANK(Survey!$AG187))</f>
        <v>0</v>
      </c>
      <c r="AT187" s="16" t="str">
        <f t="shared" si="106"/>
        <v>Fail</v>
      </c>
      <c r="AU187" s="143">
        <f>IF(ABS(Survey!$AV187)&gt;0, 1,0)</f>
        <v>0</v>
      </c>
      <c r="AV187" s="143">
        <f>IF(COUNTBLANK(Survey!$AJ187)=0,1,0)</f>
        <v>0</v>
      </c>
      <c r="AW187" s="16" t="str">
        <f t="shared" si="107"/>
        <v>Pass</v>
      </c>
      <c r="AX187" s="143">
        <f>IF(ISBLANK(Survey!$AJ187),0,1)</f>
        <v>0</v>
      </c>
      <c r="AY187" s="165">
        <f>COUNTBLANK(Survey!$AK187)</f>
        <v>1</v>
      </c>
      <c r="AZ187" s="16" t="str">
        <f t="shared" si="108"/>
        <v>Pass</v>
      </c>
      <c r="BA187" s="143">
        <f>IF(OR(Survey!$AK187="Closed",ISBLANK(Survey!$AK187)),0,1)</f>
        <v>0</v>
      </c>
      <c r="BB187" s="165">
        <f>IF(ISBLANK(Survey!$AL187),1,0)</f>
        <v>1</v>
      </c>
      <c r="BC187" s="147" t="str" cm="1">
        <f t="array" ref="BC187">IF(OR(IF(OR($BE187+$BF187 = 2, $BG187=1), FALSE, TRUE), AND($BD187:$BD187 = 0)),"Pass","Fail")</f>
        <v>Pass</v>
      </c>
      <c r="BD187" s="143">
        <f>COUNTBLANK(Survey!$AM187:$AO187)</f>
        <v>3</v>
      </c>
      <c r="BE187" s="143">
        <f>IF(Survey!$I187="Yes",1,0)</f>
        <v>0</v>
      </c>
      <c r="BF187" s="143">
        <f>IF(OR(Survey!$M187="Mutual fund",Survey!$M187="Alternative mutual fund",Survey!$M187="Money market"),1,0)</f>
        <v>0</v>
      </c>
      <c r="BG187" s="148">
        <f>IF(OR(Survey!$M187="ETF",Survey!$M187="ETF, alternative mutual fund"),1,0)</f>
        <v>0</v>
      </c>
      <c r="BH187" s="16" t="str">
        <f t="shared" si="109"/>
        <v>Pass</v>
      </c>
      <c r="BI187" s="38" t="b">
        <f>OR(ISNUMBER(SEARCH("Yes",Survey!$AO187)),ISBLANK(Survey!$AO187))</f>
        <v>1</v>
      </c>
      <c r="BJ187" s="67" t="b">
        <f>NOT(ISBLANK(Survey!$AP187))</f>
        <v>0</v>
      </c>
      <c r="BK187" s="16" t="str">
        <f t="shared" si="110"/>
        <v>Pass</v>
      </c>
      <c r="BL187" s="143">
        <f>IF(Survey!$AW187=0, 0,1)</f>
        <v>0</v>
      </c>
      <c r="BM187" s="67">
        <f>Survey!$AQ187</f>
        <v>0</v>
      </c>
      <c r="BN187" s="67">
        <f>IFERROR((Survey!$AX187-ABS(Survey!$AY187)-ABS(Survey!$BD187))/Survey!$AW187,0)</f>
        <v>0</v>
      </c>
      <c r="BO187" s="67">
        <f>IF(AND($BM187&gt;$BN187-0.2,$BM187&lt;$BN187+0.2,ISBLANK(Survey!$AQ187)=FALSE),0,1)</f>
        <v>1</v>
      </c>
      <c r="BP187" s="165">
        <f>IF(ISBLANK(Survey!$AR187),1,0)</f>
        <v>1</v>
      </c>
      <c r="BQ187" s="16" t="str">
        <f t="shared" si="111"/>
        <v>Pass</v>
      </c>
      <c r="BR187" s="143">
        <f>IF(Survey!$AW187=0, 0,1)</f>
        <v>0</v>
      </c>
      <c r="BS187" s="67">
        <f>IF(AND(Survey!$AS187&gt;=0,Survey!$AS187&lt;=0.2,Survey!$AS187&lt;&gt;""),0,1)</f>
        <v>1</v>
      </c>
      <c r="BT187" s="143">
        <f>IF(ISBLANK(Survey!$AT187),1,0)</f>
        <v>1</v>
      </c>
      <c r="BU187" s="16" t="str">
        <f t="shared" si="112"/>
        <v>Fail</v>
      </c>
      <c r="BV187" s="165">
        <f>Survey!$AU187</f>
        <v>0</v>
      </c>
      <c r="BW187" s="16" t="str">
        <f t="shared" si="113"/>
        <v>Pass</v>
      </c>
      <c r="BX187" s="36">
        <f>Survey!$AV187</f>
        <v>0</v>
      </c>
      <c r="BY187" s="176">
        <f>Survey!$AW187+Survey!$AX187-ABS(Survey!$AY187)+ABS(Survey!$AZ187)-ABS(Survey!$BA187)+ABS(Survey!$BB187)-ABS(Survey!$BC187)-ABS(Survey!$BD187)+Survey!$BE187</f>
        <v>0</v>
      </c>
      <c r="BZ187" s="35">
        <f t="shared" si="114"/>
        <v>0</v>
      </c>
      <c r="CA187" s="17">
        <f t="shared" si="115"/>
        <v>0</v>
      </c>
      <c r="CB187" s="16" t="str">
        <f t="shared" si="116"/>
        <v>Pass</v>
      </c>
      <c r="CC187" s="38" t="b">
        <f>IF(ABS(Survey!$BE187)=0,TRUE,FALSE)</f>
        <v>1</v>
      </c>
      <c r="CD187" s="37" t="b">
        <f>NOT(ISBLANK(Survey!$BF187))</f>
        <v>0</v>
      </c>
      <c r="CE187" t="str">
        <f t="shared" si="117"/>
        <v>Fail</v>
      </c>
      <c r="CF187" s="29">
        <f>Survey!$AV187</f>
        <v>0</v>
      </c>
      <c r="CG187" s="29" cm="1">
        <f t="array" ref="CG187">SUM(SUMIF(Survey!BH187:BO187,{"&gt;0","&lt;0"})*{1,-1})-SUM(SUMIF(Survey!BQ187:BX187,{"&gt;0","&lt;0"})*{1,-1})</f>
        <v>0</v>
      </c>
      <c r="CH187" s="35" t="str">
        <f t="shared" si="118"/>
        <v>No holdings</v>
      </c>
      <c r="CI187">
        <f t="shared" si="119"/>
        <v>0</v>
      </c>
      <c r="CJ187" s="16" t="str">
        <f t="shared" si="120"/>
        <v>Fail</v>
      </c>
      <c r="CK187" s="36">
        <f>Survey!$AV187</f>
        <v>0</v>
      </c>
      <c r="CL187" s="36" cm="1">
        <f t="array" ref="CL187">SUM(SUMIF(Survey!BZ187:CS187,{"&gt;0","&lt;0"})*{1,-1})-SUM(SUMIF(Survey!CU187:DN187,{"&gt;0","&lt;0"})*{1,-1})</f>
        <v>0</v>
      </c>
      <c r="CM187" s="35" t="str">
        <f t="shared" si="121"/>
        <v>No holdings</v>
      </c>
      <c r="CN187" s="17">
        <f t="shared" si="122"/>
        <v>0</v>
      </c>
      <c r="CO187" s="16" t="str">
        <f t="shared" si="123"/>
        <v>Pass</v>
      </c>
      <c r="CP187" s="38" t="b">
        <f>IF(ABS(Survey!$CS187)=0,TRUE,FALSE)</f>
        <v>1</v>
      </c>
      <c r="CQ187" s="37" t="b">
        <f>NOT(ISBLANK(Survey!$CT187))</f>
        <v>0</v>
      </c>
      <c r="CR187" s="16" t="str">
        <f t="shared" si="124"/>
        <v>Pass</v>
      </c>
      <c r="CS187" s="38" t="b">
        <f>IF(ABS(Survey!$DN187)=0,TRUE,FALSE)</f>
        <v>1</v>
      </c>
      <c r="CT187" s="37" t="b">
        <f>NOT(ISBLANK(Survey!$DO187))</f>
        <v>0</v>
      </c>
      <c r="CU187" t="str">
        <f t="shared" si="125"/>
        <v>Pass</v>
      </c>
      <c r="CV187" s="29" cm="1">
        <f t="array" ref="CV187">SUM(SUMIF(Survey!CO187,{"&gt;0","&lt;0"})*{1,-1})+SUM(SUMIF(Survey!DJ187,{"&gt;0","&lt;0"})*{1,-1})</f>
        <v>0</v>
      </c>
      <c r="CW187" s="29">
        <f>SUM(SUMIF(Survey!DQ187:DW187,{"&gt;0","&lt;0"})*{1,-1})+SUM(SUMIF(Survey!DY187:EE187,{"&gt;0","&lt;0"})*{1,-1})</f>
        <v>0</v>
      </c>
      <c r="CX187">
        <f t="shared" si="126"/>
        <v>0</v>
      </c>
      <c r="CY187">
        <f t="shared" si="127"/>
        <v>0</v>
      </c>
      <c r="CZ187" s="16" t="str">
        <f t="shared" si="128"/>
        <v>Pass</v>
      </c>
      <c r="DA187" s="38" t="b">
        <f>IF(ABS(Survey!$DW187)=0,TRUE,FALSE)</f>
        <v>1</v>
      </c>
      <c r="DB187" s="37" t="b">
        <f>NOT(ISBLANK(Survey!DX187))</f>
        <v>0</v>
      </c>
      <c r="DC187" s="16" t="str">
        <f t="shared" si="129"/>
        <v>Pass</v>
      </c>
      <c r="DD187" s="38" t="b">
        <f>IF(ABS(Survey!$EE187)=0,TRUE,FALSE)</f>
        <v>1</v>
      </c>
      <c r="DE187" s="37" t="b">
        <f>NOT(ISBLANK(Survey!$EF187))</f>
        <v>0</v>
      </c>
      <c r="DF187" s="16" t="str">
        <f t="shared" si="130"/>
        <v>Fail</v>
      </c>
      <c r="DG187" s="36">
        <f>SUM(SUMIF(Survey!EL187:EN187,{"&gt;0","&lt;0"})*{1,-1})</f>
        <v>0</v>
      </c>
      <c r="DH187">
        <f t="shared" si="131"/>
        <v>0</v>
      </c>
      <c r="DI187">
        <f t="shared" si="132"/>
        <v>100</v>
      </c>
      <c r="DJ187" s="35" t="b">
        <f>IF(OR(Survey!$M187="ETF",Survey!$M187="ETF, alternative mutual fund",Survey!$M187="Closed-end", Survey!$M187="Split share corp"),TRUE,FALSE)</f>
        <v>0</v>
      </c>
      <c r="DK187" s="16" t="str">
        <f t="shared" si="133"/>
        <v>Fail</v>
      </c>
      <c r="DL187" s="36">
        <f>SUM(SUMIF(Survey!EP187:EV187,{"&gt;0","&lt;0"})*{1,-1})</f>
        <v>0</v>
      </c>
      <c r="DM187">
        <f t="shared" si="134"/>
        <v>0</v>
      </c>
      <c r="DN187" s="17">
        <f t="shared" si="135"/>
        <v>100</v>
      </c>
      <c r="DO187" s="16" t="str">
        <f t="shared" si="136"/>
        <v>Fail</v>
      </c>
      <c r="DP187" s="36">
        <f>SUM(SUMIF(Survey!EX187:FD187,{"&gt;0","&lt;0"})*{1,-1})</f>
        <v>0</v>
      </c>
      <c r="DQ187">
        <f t="shared" si="137"/>
        <v>0</v>
      </c>
      <c r="DR187" s="17">
        <f t="shared" si="138"/>
        <v>100</v>
      </c>
    </row>
    <row r="188" spans="1:122">
      <c r="A188">
        <v>188</v>
      </c>
      <c r="B188" t="str">
        <f t="shared" si="0"/>
        <v>Pass</v>
      </c>
      <c r="C188" t="str">
        <f>IF(COUNTBLANK(Survey!B188:FE188)=$C$2, "Pass", "Fail")</f>
        <v>Pass</v>
      </c>
      <c r="D188" t="str">
        <f t="shared" si="93"/>
        <v>Fail</v>
      </c>
      <c r="E188" t="str">
        <f>IF(OR(ISBLANK(Survey!AJ188),COUNTIF(G188:BB188,"Fail")),"Fail","Pass")</f>
        <v>Fail</v>
      </c>
      <c r="G188" s="16" t="str">
        <f t="shared" si="94"/>
        <v>Fail</v>
      </c>
      <c r="H188" s="177">
        <f>COUNTBLANK(Survey!B188:D188)+COUNTBLANK(Survey!G188)+COUNTBLANK(Survey!I188)+COUNTBLANK(Survey!K188:M188)+COUNTBLANK(Survey!P188)+COUNTBLANK(Survey!S188:U188)+COUNTBLANK(Survey!Y188:AA188)+COUNTBLANK(Survey!AD188:AE188)+COUNTBLANK(Survey!AI188:AI188)</f>
        <v>18</v>
      </c>
      <c r="I188" s="16" t="str">
        <f t="shared" si="95"/>
        <v>Fail</v>
      </c>
      <c r="J188" t="b">
        <f>IF(Survey!E188="No",TRUE,FALSE)</f>
        <v>0</v>
      </c>
      <c r="K188" s="34">
        <f>LEN(Survey!E188)</f>
        <v>0</v>
      </c>
      <c r="L188" s="16" t="str">
        <f t="shared" si="96"/>
        <v>Fail</v>
      </c>
      <c r="M188" t="b">
        <f>IF(Survey!F188="No",TRUE,FALSE)</f>
        <v>0</v>
      </c>
      <c r="N188" s="33">
        <f>LEN(Survey!F188)</f>
        <v>0</v>
      </c>
      <c r="O188" s="16" t="str">
        <f t="shared" si="97"/>
        <v>Pass</v>
      </c>
      <c r="P188" s="34">
        <f>MOD((LEN(Survey!H188)+2),11)</f>
        <v>2</v>
      </c>
      <c r="Q188" s="33" t="str">
        <f>IF(Survey!$L188="Prospectus fund", "Yes", "No")</f>
        <v>No</v>
      </c>
      <c r="R188" s="16" t="str">
        <f t="shared" si="98"/>
        <v>Pass</v>
      </c>
      <c r="S188" s="34">
        <f>MOD((LEN(Survey!J188)+2),11)</f>
        <v>2</v>
      </c>
      <c r="T188" s="35" t="b">
        <f>IF(OR(Survey!$M188="ETF",Survey!$M188="ETF, alternative mutual fund",Survey!$M188="Closed-end", Survey!$M188="Split share corp", Survey!$I188="Yes"),TRUE,FALSE)</f>
        <v>0</v>
      </c>
      <c r="U188" s="16" t="str">
        <f>IFERROR(IF(AND(OR(X188=Y188,Y188 = "Either"),NOT(ISBLANK(Survey!K188))),"Pass","Fail"),"Pass")</f>
        <v>Fail</v>
      </c>
      <c r="V188" s="36" cm="1">
        <f t="array" ref="V188">SUM(SUMIF(Survey!BZ188:CS188,{"&gt;0","&lt;0"})*{1,-1})</f>
        <v>0</v>
      </c>
      <c r="W188" s="38" cm="1">
        <f t="array" ref="W188">SUM(SUMIF(Survey!CC188,{"&gt;0","&lt;0"})*{1,-1})+SUM(SUMIF(Survey!CM188,{"&gt;0","&lt;0"})*{1,-1})</f>
        <v>0</v>
      </c>
      <c r="X188" s="38">
        <f>Survey!K188</f>
        <v>0</v>
      </c>
      <c r="Y188" s="37" t="str">
        <f t="shared" si="99"/>
        <v>Either</v>
      </c>
      <c r="Z188" s="16" t="str">
        <f t="shared" si="100"/>
        <v>Fail</v>
      </c>
      <c r="AA188" s="67" cm="1">
        <f t="array" ref="AA188">SUM(SUMIF(Survey!BZ188:CS188,{"&gt;0","&lt;0"})*{1,-1})+SUM(SUMIF(Survey!CU188:DN188,{"&gt;0","&lt;0"})*{1,-1})</f>
        <v>0</v>
      </c>
      <c r="AB188" s="67">
        <f>IFERROR(AA188/(Survey!$AV188),0)</f>
        <v>0</v>
      </c>
      <c r="AC188" s="128" t="b">
        <f>IF(OR(Survey!$M188="Alternative strategy or hedge",Survey!$M188="Other, illiquid",Survey!$L188="Prospectus fund"),TRUE,FALSE)</f>
        <v>0</v>
      </c>
      <c r="AD188" s="128" t="b">
        <f>NOT(ISBLANK(Survey!$M188))</f>
        <v>0</v>
      </c>
      <c r="AE188" s="16" t="str">
        <f t="shared" si="101"/>
        <v>Pass</v>
      </c>
      <c r="AF188" s="38" t="b">
        <f>NOT(ISNUMBER(SEARCH("Other",Survey!$P188)))</f>
        <v>1</v>
      </c>
      <c r="AG188" s="37" t="b">
        <f>NOT(ISBLANK(Survey!$Q188))</f>
        <v>0</v>
      </c>
      <c r="AH188" s="16" t="str">
        <f t="shared" si="102"/>
        <v>Pass</v>
      </c>
      <c r="AI188" s="143">
        <f>COUNTBLANK(Survey!$W188)</f>
        <v>1</v>
      </c>
      <c r="AJ188" s="67">
        <f>IF(AND(Survey!L188&lt;&gt;"Exempt fund",OR(Survey!$M188="ETF",Survey!$M188="ETF, alternative mutual fund",Survey!$M188="Mutual fund",Survey!$M188="Alternative mutual fund",Survey!$M188="Money market")),1,0)</f>
        <v>0</v>
      </c>
      <c r="AK188" s="16" t="str">
        <f t="shared" si="103"/>
        <v>Pass</v>
      </c>
      <c r="AL188" s="38" t="b">
        <f>NOT(ISNUMBER(SEARCH("Yes",Survey!$AA188)))</f>
        <v>1</v>
      </c>
      <c r="AM188" s="37" t="b">
        <f>IF(COUNTBLANK(Survey!$AB188:$AC188)=0,TRUE, FALSE)</f>
        <v>0</v>
      </c>
      <c r="AN188" s="16" t="str">
        <f t="shared" si="104"/>
        <v>Pass</v>
      </c>
      <c r="AO188" s="38" t="b">
        <f>NOT(ISNUMBER(SEARCH("Yes",Survey!$AD188)))</f>
        <v>1</v>
      </c>
      <c r="AP188" s="37" t="b">
        <f>NOT(ISBLANK(Survey!$AF188))</f>
        <v>0</v>
      </c>
      <c r="AQ188" s="16" t="str">
        <f t="shared" si="105"/>
        <v>Pass</v>
      </c>
      <c r="AR188" s="38" t="b">
        <f>NOT(OR(ISNUMBER(SEARCH("Other",Survey!$AF188)),ISNUMBER(SEARCH("Multiple",Survey!$AF188))))</f>
        <v>1</v>
      </c>
      <c r="AS188" s="37" t="b">
        <f>NOT(ISBLANK(Survey!$AG188))</f>
        <v>0</v>
      </c>
      <c r="AT188" s="16" t="str">
        <f t="shared" si="106"/>
        <v>Fail</v>
      </c>
      <c r="AU188" s="143">
        <f>IF(ABS(Survey!$AV188)&gt;0, 1,0)</f>
        <v>0</v>
      </c>
      <c r="AV188" s="143">
        <f>IF(COUNTBLANK(Survey!$AJ188)=0,1,0)</f>
        <v>0</v>
      </c>
      <c r="AW188" s="16" t="str">
        <f t="shared" si="107"/>
        <v>Pass</v>
      </c>
      <c r="AX188" s="143">
        <f>IF(ISBLANK(Survey!$AJ188),0,1)</f>
        <v>0</v>
      </c>
      <c r="AY188" s="165">
        <f>COUNTBLANK(Survey!$AK188)</f>
        <v>1</v>
      </c>
      <c r="AZ188" s="16" t="str">
        <f t="shared" si="108"/>
        <v>Pass</v>
      </c>
      <c r="BA188" s="143">
        <f>IF(OR(Survey!$AK188="Closed",ISBLANK(Survey!$AK188)),0,1)</f>
        <v>0</v>
      </c>
      <c r="BB188" s="165">
        <f>IF(ISBLANK(Survey!$AL188),1,0)</f>
        <v>1</v>
      </c>
      <c r="BC188" s="147" t="str" cm="1">
        <f t="array" ref="BC188">IF(OR(IF(OR($BE188+$BF188 = 2, $BG188=1), FALSE, TRUE), AND($BD188:$BD188 = 0)),"Pass","Fail")</f>
        <v>Pass</v>
      </c>
      <c r="BD188" s="143">
        <f>COUNTBLANK(Survey!$AM188:$AO188)</f>
        <v>3</v>
      </c>
      <c r="BE188" s="143">
        <f>IF(Survey!$I188="Yes",1,0)</f>
        <v>0</v>
      </c>
      <c r="BF188" s="143">
        <f>IF(OR(Survey!$M188="Mutual fund",Survey!$M188="Alternative mutual fund",Survey!$M188="Money market"),1,0)</f>
        <v>0</v>
      </c>
      <c r="BG188" s="148">
        <f>IF(OR(Survey!$M188="ETF",Survey!$M188="ETF, alternative mutual fund"),1,0)</f>
        <v>0</v>
      </c>
      <c r="BH188" s="16" t="str">
        <f t="shared" si="109"/>
        <v>Pass</v>
      </c>
      <c r="BI188" s="38" t="b">
        <f>OR(ISNUMBER(SEARCH("Yes",Survey!$AO188)),ISBLANK(Survey!$AO188))</f>
        <v>1</v>
      </c>
      <c r="BJ188" s="67" t="b">
        <f>NOT(ISBLANK(Survey!$AP188))</f>
        <v>0</v>
      </c>
      <c r="BK188" s="16" t="str">
        <f t="shared" si="110"/>
        <v>Pass</v>
      </c>
      <c r="BL188" s="143">
        <f>IF(Survey!$AW188=0, 0,1)</f>
        <v>0</v>
      </c>
      <c r="BM188" s="67">
        <f>Survey!$AQ188</f>
        <v>0</v>
      </c>
      <c r="BN188" s="67">
        <f>IFERROR((Survey!$AX188-ABS(Survey!$AY188)-ABS(Survey!$BD188))/Survey!$AW188,0)</f>
        <v>0</v>
      </c>
      <c r="BO188" s="67">
        <f>IF(AND($BM188&gt;$BN188-0.2,$BM188&lt;$BN188+0.2,ISBLANK(Survey!$AQ188)=FALSE),0,1)</f>
        <v>1</v>
      </c>
      <c r="BP188" s="165">
        <f>IF(ISBLANK(Survey!$AR188),1,0)</f>
        <v>1</v>
      </c>
      <c r="BQ188" s="16" t="str">
        <f t="shared" si="111"/>
        <v>Pass</v>
      </c>
      <c r="BR188" s="143">
        <f>IF(Survey!$AW188=0, 0,1)</f>
        <v>0</v>
      </c>
      <c r="BS188" s="67">
        <f>IF(AND(Survey!$AS188&gt;=0,Survey!$AS188&lt;=0.2,Survey!$AS188&lt;&gt;""),0,1)</f>
        <v>1</v>
      </c>
      <c r="BT188" s="143">
        <f>IF(ISBLANK(Survey!$AT188),1,0)</f>
        <v>1</v>
      </c>
      <c r="BU188" s="16" t="str">
        <f t="shared" si="112"/>
        <v>Fail</v>
      </c>
      <c r="BV188" s="165">
        <f>Survey!$AU188</f>
        <v>0</v>
      </c>
      <c r="BW188" s="16" t="str">
        <f t="shared" si="113"/>
        <v>Pass</v>
      </c>
      <c r="BX188" s="36">
        <f>Survey!$AV188</f>
        <v>0</v>
      </c>
      <c r="BY188" s="176">
        <f>Survey!$AW188+Survey!$AX188-ABS(Survey!$AY188)+ABS(Survey!$AZ188)-ABS(Survey!$BA188)+ABS(Survey!$BB188)-ABS(Survey!$BC188)-ABS(Survey!$BD188)+Survey!$BE188</f>
        <v>0</v>
      </c>
      <c r="BZ188" s="35">
        <f t="shared" si="114"/>
        <v>0</v>
      </c>
      <c r="CA188" s="17">
        <f t="shared" si="115"/>
        <v>0</v>
      </c>
      <c r="CB188" s="16" t="str">
        <f t="shared" si="116"/>
        <v>Pass</v>
      </c>
      <c r="CC188" s="38" t="b">
        <f>IF(ABS(Survey!$BE188)=0,TRUE,FALSE)</f>
        <v>1</v>
      </c>
      <c r="CD188" s="37" t="b">
        <f>NOT(ISBLANK(Survey!$BF188))</f>
        <v>0</v>
      </c>
      <c r="CE188" t="str">
        <f t="shared" si="117"/>
        <v>Fail</v>
      </c>
      <c r="CF188" s="29">
        <f>Survey!$AV188</f>
        <v>0</v>
      </c>
      <c r="CG188" s="29" cm="1">
        <f t="array" ref="CG188">SUM(SUMIF(Survey!BH188:BO188,{"&gt;0","&lt;0"})*{1,-1})-SUM(SUMIF(Survey!BQ188:BX188,{"&gt;0","&lt;0"})*{1,-1})</f>
        <v>0</v>
      </c>
      <c r="CH188" s="35" t="str">
        <f t="shared" si="118"/>
        <v>No holdings</v>
      </c>
      <c r="CI188">
        <f t="shared" si="119"/>
        <v>0</v>
      </c>
      <c r="CJ188" s="16" t="str">
        <f t="shared" si="120"/>
        <v>Fail</v>
      </c>
      <c r="CK188" s="36">
        <f>Survey!$AV188</f>
        <v>0</v>
      </c>
      <c r="CL188" s="36" cm="1">
        <f t="array" ref="CL188">SUM(SUMIF(Survey!BZ188:CS188,{"&gt;0","&lt;0"})*{1,-1})-SUM(SUMIF(Survey!CU188:DN188,{"&gt;0","&lt;0"})*{1,-1})</f>
        <v>0</v>
      </c>
      <c r="CM188" s="35" t="str">
        <f t="shared" si="121"/>
        <v>No holdings</v>
      </c>
      <c r="CN188" s="17">
        <f t="shared" si="122"/>
        <v>0</v>
      </c>
      <c r="CO188" s="16" t="str">
        <f t="shared" si="123"/>
        <v>Pass</v>
      </c>
      <c r="CP188" s="38" t="b">
        <f>IF(ABS(Survey!$CS188)=0,TRUE,FALSE)</f>
        <v>1</v>
      </c>
      <c r="CQ188" s="37" t="b">
        <f>NOT(ISBLANK(Survey!$CT188))</f>
        <v>0</v>
      </c>
      <c r="CR188" s="16" t="str">
        <f t="shared" si="124"/>
        <v>Pass</v>
      </c>
      <c r="CS188" s="38" t="b">
        <f>IF(ABS(Survey!$DN188)=0,TRUE,FALSE)</f>
        <v>1</v>
      </c>
      <c r="CT188" s="37" t="b">
        <f>NOT(ISBLANK(Survey!$DO188))</f>
        <v>0</v>
      </c>
      <c r="CU188" t="str">
        <f t="shared" si="125"/>
        <v>Pass</v>
      </c>
      <c r="CV188" s="29" cm="1">
        <f t="array" ref="CV188">SUM(SUMIF(Survey!CO188,{"&gt;0","&lt;0"})*{1,-1})+SUM(SUMIF(Survey!DJ188,{"&gt;0","&lt;0"})*{1,-1})</f>
        <v>0</v>
      </c>
      <c r="CW188" s="29">
        <f>SUM(SUMIF(Survey!DQ188:DW188,{"&gt;0","&lt;0"})*{1,-1})+SUM(SUMIF(Survey!DY188:EE188,{"&gt;0","&lt;0"})*{1,-1})</f>
        <v>0</v>
      </c>
      <c r="CX188">
        <f t="shared" si="126"/>
        <v>0</v>
      </c>
      <c r="CY188">
        <f t="shared" si="127"/>
        <v>0</v>
      </c>
      <c r="CZ188" s="16" t="str">
        <f t="shared" si="128"/>
        <v>Pass</v>
      </c>
      <c r="DA188" s="38" t="b">
        <f>IF(ABS(Survey!$DW188)=0,TRUE,FALSE)</f>
        <v>1</v>
      </c>
      <c r="DB188" s="37" t="b">
        <f>NOT(ISBLANK(Survey!DX188))</f>
        <v>0</v>
      </c>
      <c r="DC188" s="16" t="str">
        <f t="shared" si="129"/>
        <v>Pass</v>
      </c>
      <c r="DD188" s="38" t="b">
        <f>IF(ABS(Survey!$EE188)=0,TRUE,FALSE)</f>
        <v>1</v>
      </c>
      <c r="DE188" s="37" t="b">
        <f>NOT(ISBLANK(Survey!$EF188))</f>
        <v>0</v>
      </c>
      <c r="DF188" s="16" t="str">
        <f t="shared" si="130"/>
        <v>Fail</v>
      </c>
      <c r="DG188" s="36">
        <f>SUM(SUMIF(Survey!EL188:EN188,{"&gt;0","&lt;0"})*{1,-1})</f>
        <v>0</v>
      </c>
      <c r="DH188">
        <f t="shared" si="131"/>
        <v>0</v>
      </c>
      <c r="DI188">
        <f t="shared" si="132"/>
        <v>100</v>
      </c>
      <c r="DJ188" s="35" t="b">
        <f>IF(OR(Survey!$M188="ETF",Survey!$M188="ETF, alternative mutual fund",Survey!$M188="Closed-end", Survey!$M188="Split share corp"),TRUE,FALSE)</f>
        <v>0</v>
      </c>
      <c r="DK188" s="16" t="str">
        <f t="shared" si="133"/>
        <v>Fail</v>
      </c>
      <c r="DL188" s="36">
        <f>SUM(SUMIF(Survey!EP188:EV188,{"&gt;0","&lt;0"})*{1,-1})</f>
        <v>0</v>
      </c>
      <c r="DM188">
        <f t="shared" si="134"/>
        <v>0</v>
      </c>
      <c r="DN188" s="17">
        <f t="shared" si="135"/>
        <v>100</v>
      </c>
      <c r="DO188" s="16" t="str">
        <f t="shared" si="136"/>
        <v>Fail</v>
      </c>
      <c r="DP188" s="36">
        <f>SUM(SUMIF(Survey!EX188:FD188,{"&gt;0","&lt;0"})*{1,-1})</f>
        <v>0</v>
      </c>
      <c r="DQ188">
        <f t="shared" si="137"/>
        <v>0</v>
      </c>
      <c r="DR188" s="17">
        <f t="shared" si="138"/>
        <v>100</v>
      </c>
    </row>
    <row r="189" spans="1:122">
      <c r="A189">
        <v>189</v>
      </c>
      <c r="B189" t="str">
        <f t="shared" si="0"/>
        <v>Pass</v>
      </c>
      <c r="C189" t="str">
        <f>IF(COUNTBLANK(Survey!B189:FE189)=$C$2, "Pass", "Fail")</f>
        <v>Pass</v>
      </c>
      <c r="D189" t="str">
        <f t="shared" si="93"/>
        <v>Fail</v>
      </c>
      <c r="E189" t="str">
        <f>IF(OR(ISBLANK(Survey!AJ189),COUNTIF(G189:BB189,"Fail")),"Fail","Pass")</f>
        <v>Fail</v>
      </c>
      <c r="G189" s="16" t="str">
        <f t="shared" si="94"/>
        <v>Fail</v>
      </c>
      <c r="H189" s="177">
        <f>COUNTBLANK(Survey!B189:D189)+COUNTBLANK(Survey!G189)+COUNTBLANK(Survey!I189)+COUNTBLANK(Survey!K189:M189)+COUNTBLANK(Survey!P189)+COUNTBLANK(Survey!S189:U189)+COUNTBLANK(Survey!Y189:AA189)+COUNTBLANK(Survey!AD189:AE189)+COUNTBLANK(Survey!AI189:AI189)</f>
        <v>18</v>
      </c>
      <c r="I189" s="16" t="str">
        <f t="shared" si="95"/>
        <v>Fail</v>
      </c>
      <c r="J189" t="b">
        <f>IF(Survey!E189="No",TRUE,FALSE)</f>
        <v>0</v>
      </c>
      <c r="K189" s="34">
        <f>LEN(Survey!E189)</f>
        <v>0</v>
      </c>
      <c r="L189" s="16" t="str">
        <f t="shared" si="96"/>
        <v>Fail</v>
      </c>
      <c r="M189" t="b">
        <f>IF(Survey!F189="No",TRUE,FALSE)</f>
        <v>0</v>
      </c>
      <c r="N189" s="33">
        <f>LEN(Survey!F189)</f>
        <v>0</v>
      </c>
      <c r="O189" s="16" t="str">
        <f t="shared" si="97"/>
        <v>Pass</v>
      </c>
      <c r="P189" s="34">
        <f>MOD((LEN(Survey!H189)+2),11)</f>
        <v>2</v>
      </c>
      <c r="Q189" s="33" t="str">
        <f>IF(Survey!$L189="Prospectus fund", "Yes", "No")</f>
        <v>No</v>
      </c>
      <c r="R189" s="16" t="str">
        <f t="shared" si="98"/>
        <v>Pass</v>
      </c>
      <c r="S189" s="34">
        <f>MOD((LEN(Survey!J189)+2),11)</f>
        <v>2</v>
      </c>
      <c r="T189" s="35" t="b">
        <f>IF(OR(Survey!$M189="ETF",Survey!$M189="ETF, alternative mutual fund",Survey!$M189="Closed-end", Survey!$M189="Split share corp", Survey!$I189="Yes"),TRUE,FALSE)</f>
        <v>0</v>
      </c>
      <c r="U189" s="16" t="str">
        <f>IFERROR(IF(AND(OR(X189=Y189,Y189 = "Either"),NOT(ISBLANK(Survey!K189))),"Pass","Fail"),"Pass")</f>
        <v>Fail</v>
      </c>
      <c r="V189" s="36" cm="1">
        <f t="array" ref="V189">SUM(SUMIF(Survey!BZ189:CS189,{"&gt;0","&lt;0"})*{1,-1})</f>
        <v>0</v>
      </c>
      <c r="W189" s="38" cm="1">
        <f t="array" ref="W189">SUM(SUMIF(Survey!CC189,{"&gt;0","&lt;0"})*{1,-1})+SUM(SUMIF(Survey!CM189,{"&gt;0","&lt;0"})*{1,-1})</f>
        <v>0</v>
      </c>
      <c r="X189" s="38">
        <f>Survey!K189</f>
        <v>0</v>
      </c>
      <c r="Y189" s="37" t="str">
        <f t="shared" si="99"/>
        <v>Either</v>
      </c>
      <c r="Z189" s="16" t="str">
        <f t="shared" si="100"/>
        <v>Fail</v>
      </c>
      <c r="AA189" s="67" cm="1">
        <f t="array" ref="AA189">SUM(SUMIF(Survey!BZ189:CS189,{"&gt;0","&lt;0"})*{1,-1})+SUM(SUMIF(Survey!CU189:DN189,{"&gt;0","&lt;0"})*{1,-1})</f>
        <v>0</v>
      </c>
      <c r="AB189" s="67">
        <f>IFERROR(AA189/(Survey!$AV189),0)</f>
        <v>0</v>
      </c>
      <c r="AC189" s="128" t="b">
        <f>IF(OR(Survey!$M189="Alternative strategy or hedge",Survey!$M189="Other, illiquid",Survey!$L189="Prospectus fund"),TRUE,FALSE)</f>
        <v>0</v>
      </c>
      <c r="AD189" s="128" t="b">
        <f>NOT(ISBLANK(Survey!$M189))</f>
        <v>0</v>
      </c>
      <c r="AE189" s="16" t="str">
        <f t="shared" si="101"/>
        <v>Pass</v>
      </c>
      <c r="AF189" s="38" t="b">
        <f>NOT(ISNUMBER(SEARCH("Other",Survey!$P189)))</f>
        <v>1</v>
      </c>
      <c r="AG189" s="37" t="b">
        <f>NOT(ISBLANK(Survey!$Q189))</f>
        <v>0</v>
      </c>
      <c r="AH189" s="16" t="str">
        <f t="shared" si="102"/>
        <v>Pass</v>
      </c>
      <c r="AI189" s="143">
        <f>COUNTBLANK(Survey!$W189)</f>
        <v>1</v>
      </c>
      <c r="AJ189" s="67">
        <f>IF(AND(Survey!L189&lt;&gt;"Exempt fund",OR(Survey!$M189="ETF",Survey!$M189="ETF, alternative mutual fund",Survey!$M189="Mutual fund",Survey!$M189="Alternative mutual fund",Survey!$M189="Money market")),1,0)</f>
        <v>0</v>
      </c>
      <c r="AK189" s="16" t="str">
        <f t="shared" si="103"/>
        <v>Pass</v>
      </c>
      <c r="AL189" s="38" t="b">
        <f>NOT(ISNUMBER(SEARCH("Yes",Survey!$AA189)))</f>
        <v>1</v>
      </c>
      <c r="AM189" s="37" t="b">
        <f>IF(COUNTBLANK(Survey!$AB189:$AC189)=0,TRUE, FALSE)</f>
        <v>0</v>
      </c>
      <c r="AN189" s="16" t="str">
        <f t="shared" si="104"/>
        <v>Pass</v>
      </c>
      <c r="AO189" s="38" t="b">
        <f>NOT(ISNUMBER(SEARCH("Yes",Survey!$AD189)))</f>
        <v>1</v>
      </c>
      <c r="AP189" s="37" t="b">
        <f>NOT(ISBLANK(Survey!$AF189))</f>
        <v>0</v>
      </c>
      <c r="AQ189" s="16" t="str">
        <f t="shared" si="105"/>
        <v>Pass</v>
      </c>
      <c r="AR189" s="38" t="b">
        <f>NOT(OR(ISNUMBER(SEARCH("Other",Survey!$AF189)),ISNUMBER(SEARCH("Multiple",Survey!$AF189))))</f>
        <v>1</v>
      </c>
      <c r="AS189" s="37" t="b">
        <f>NOT(ISBLANK(Survey!$AG189))</f>
        <v>0</v>
      </c>
      <c r="AT189" s="16" t="str">
        <f t="shared" si="106"/>
        <v>Fail</v>
      </c>
      <c r="AU189" s="143">
        <f>IF(ABS(Survey!$AV189)&gt;0, 1,0)</f>
        <v>0</v>
      </c>
      <c r="AV189" s="143">
        <f>IF(COUNTBLANK(Survey!$AJ189)=0,1,0)</f>
        <v>0</v>
      </c>
      <c r="AW189" s="16" t="str">
        <f t="shared" si="107"/>
        <v>Pass</v>
      </c>
      <c r="AX189" s="143">
        <f>IF(ISBLANK(Survey!$AJ189),0,1)</f>
        <v>0</v>
      </c>
      <c r="AY189" s="165">
        <f>COUNTBLANK(Survey!$AK189)</f>
        <v>1</v>
      </c>
      <c r="AZ189" s="16" t="str">
        <f t="shared" si="108"/>
        <v>Pass</v>
      </c>
      <c r="BA189" s="143">
        <f>IF(OR(Survey!$AK189="Closed",ISBLANK(Survey!$AK189)),0,1)</f>
        <v>0</v>
      </c>
      <c r="BB189" s="165">
        <f>IF(ISBLANK(Survey!$AL189),1,0)</f>
        <v>1</v>
      </c>
      <c r="BC189" s="147" t="str" cm="1">
        <f t="array" ref="BC189">IF(OR(IF(OR($BE189+$BF189 = 2, $BG189=1), FALSE, TRUE), AND($BD189:$BD189 = 0)),"Pass","Fail")</f>
        <v>Pass</v>
      </c>
      <c r="BD189" s="143">
        <f>COUNTBLANK(Survey!$AM189:$AO189)</f>
        <v>3</v>
      </c>
      <c r="BE189" s="143">
        <f>IF(Survey!$I189="Yes",1,0)</f>
        <v>0</v>
      </c>
      <c r="BF189" s="143">
        <f>IF(OR(Survey!$M189="Mutual fund",Survey!$M189="Alternative mutual fund",Survey!$M189="Money market"),1,0)</f>
        <v>0</v>
      </c>
      <c r="BG189" s="148">
        <f>IF(OR(Survey!$M189="ETF",Survey!$M189="ETF, alternative mutual fund"),1,0)</f>
        <v>0</v>
      </c>
      <c r="BH189" s="16" t="str">
        <f t="shared" si="109"/>
        <v>Pass</v>
      </c>
      <c r="BI189" s="38" t="b">
        <f>OR(ISNUMBER(SEARCH("Yes",Survey!$AO189)),ISBLANK(Survey!$AO189))</f>
        <v>1</v>
      </c>
      <c r="BJ189" s="67" t="b">
        <f>NOT(ISBLANK(Survey!$AP189))</f>
        <v>0</v>
      </c>
      <c r="BK189" s="16" t="str">
        <f t="shared" si="110"/>
        <v>Pass</v>
      </c>
      <c r="BL189" s="143">
        <f>IF(Survey!$AW189=0, 0,1)</f>
        <v>0</v>
      </c>
      <c r="BM189" s="67">
        <f>Survey!$AQ189</f>
        <v>0</v>
      </c>
      <c r="BN189" s="67">
        <f>IFERROR((Survey!$AX189-ABS(Survey!$AY189)-ABS(Survey!$BD189))/Survey!$AW189,0)</f>
        <v>0</v>
      </c>
      <c r="BO189" s="67">
        <f>IF(AND($BM189&gt;$BN189-0.2,$BM189&lt;$BN189+0.2,ISBLANK(Survey!$AQ189)=FALSE),0,1)</f>
        <v>1</v>
      </c>
      <c r="BP189" s="165">
        <f>IF(ISBLANK(Survey!$AR189),1,0)</f>
        <v>1</v>
      </c>
      <c r="BQ189" s="16" t="str">
        <f t="shared" si="111"/>
        <v>Pass</v>
      </c>
      <c r="BR189" s="143">
        <f>IF(Survey!$AW189=0, 0,1)</f>
        <v>0</v>
      </c>
      <c r="BS189" s="67">
        <f>IF(AND(Survey!$AS189&gt;=0,Survey!$AS189&lt;=0.2,Survey!$AS189&lt;&gt;""),0,1)</f>
        <v>1</v>
      </c>
      <c r="BT189" s="143">
        <f>IF(ISBLANK(Survey!$AT189),1,0)</f>
        <v>1</v>
      </c>
      <c r="BU189" s="16" t="str">
        <f t="shared" si="112"/>
        <v>Fail</v>
      </c>
      <c r="BV189" s="165">
        <f>Survey!$AU189</f>
        <v>0</v>
      </c>
      <c r="BW189" s="16" t="str">
        <f t="shared" si="113"/>
        <v>Pass</v>
      </c>
      <c r="BX189" s="36">
        <f>Survey!$AV189</f>
        <v>0</v>
      </c>
      <c r="BY189" s="176">
        <f>Survey!$AW189+Survey!$AX189-ABS(Survey!$AY189)+ABS(Survey!$AZ189)-ABS(Survey!$BA189)+ABS(Survey!$BB189)-ABS(Survey!$BC189)-ABS(Survey!$BD189)+Survey!$BE189</f>
        <v>0</v>
      </c>
      <c r="BZ189" s="35">
        <f t="shared" si="114"/>
        <v>0</v>
      </c>
      <c r="CA189" s="17">
        <f t="shared" si="115"/>
        <v>0</v>
      </c>
      <c r="CB189" s="16" t="str">
        <f t="shared" si="116"/>
        <v>Pass</v>
      </c>
      <c r="CC189" s="38" t="b">
        <f>IF(ABS(Survey!$BE189)=0,TRUE,FALSE)</f>
        <v>1</v>
      </c>
      <c r="CD189" s="37" t="b">
        <f>NOT(ISBLANK(Survey!$BF189))</f>
        <v>0</v>
      </c>
      <c r="CE189" t="str">
        <f t="shared" si="117"/>
        <v>Fail</v>
      </c>
      <c r="CF189" s="29">
        <f>Survey!$AV189</f>
        <v>0</v>
      </c>
      <c r="CG189" s="29" cm="1">
        <f t="array" ref="CG189">SUM(SUMIF(Survey!BH189:BO189,{"&gt;0","&lt;0"})*{1,-1})-SUM(SUMIF(Survey!BQ189:BX189,{"&gt;0","&lt;0"})*{1,-1})</f>
        <v>0</v>
      </c>
      <c r="CH189" s="35" t="str">
        <f t="shared" si="118"/>
        <v>No holdings</v>
      </c>
      <c r="CI189">
        <f t="shared" si="119"/>
        <v>0</v>
      </c>
      <c r="CJ189" s="16" t="str">
        <f t="shared" si="120"/>
        <v>Fail</v>
      </c>
      <c r="CK189" s="36">
        <f>Survey!$AV189</f>
        <v>0</v>
      </c>
      <c r="CL189" s="36" cm="1">
        <f t="array" ref="CL189">SUM(SUMIF(Survey!BZ189:CS189,{"&gt;0","&lt;0"})*{1,-1})-SUM(SUMIF(Survey!CU189:DN189,{"&gt;0","&lt;0"})*{1,-1})</f>
        <v>0</v>
      </c>
      <c r="CM189" s="35" t="str">
        <f t="shared" si="121"/>
        <v>No holdings</v>
      </c>
      <c r="CN189" s="17">
        <f t="shared" si="122"/>
        <v>0</v>
      </c>
      <c r="CO189" s="16" t="str">
        <f t="shared" si="123"/>
        <v>Pass</v>
      </c>
      <c r="CP189" s="38" t="b">
        <f>IF(ABS(Survey!$CS189)=0,TRUE,FALSE)</f>
        <v>1</v>
      </c>
      <c r="CQ189" s="37" t="b">
        <f>NOT(ISBLANK(Survey!$CT189))</f>
        <v>0</v>
      </c>
      <c r="CR189" s="16" t="str">
        <f t="shared" si="124"/>
        <v>Pass</v>
      </c>
      <c r="CS189" s="38" t="b">
        <f>IF(ABS(Survey!$DN189)=0,TRUE,FALSE)</f>
        <v>1</v>
      </c>
      <c r="CT189" s="37" t="b">
        <f>NOT(ISBLANK(Survey!$DO189))</f>
        <v>0</v>
      </c>
      <c r="CU189" t="str">
        <f t="shared" si="125"/>
        <v>Pass</v>
      </c>
      <c r="CV189" s="29" cm="1">
        <f t="array" ref="CV189">SUM(SUMIF(Survey!CO189,{"&gt;0","&lt;0"})*{1,-1})+SUM(SUMIF(Survey!DJ189,{"&gt;0","&lt;0"})*{1,-1})</f>
        <v>0</v>
      </c>
      <c r="CW189" s="29">
        <f>SUM(SUMIF(Survey!DQ189:DW189,{"&gt;0","&lt;0"})*{1,-1})+SUM(SUMIF(Survey!DY189:EE189,{"&gt;0","&lt;0"})*{1,-1})</f>
        <v>0</v>
      </c>
      <c r="CX189">
        <f t="shared" si="126"/>
        <v>0</v>
      </c>
      <c r="CY189">
        <f t="shared" si="127"/>
        <v>0</v>
      </c>
      <c r="CZ189" s="16" t="str">
        <f t="shared" si="128"/>
        <v>Pass</v>
      </c>
      <c r="DA189" s="38" t="b">
        <f>IF(ABS(Survey!$DW189)=0,TRUE,FALSE)</f>
        <v>1</v>
      </c>
      <c r="DB189" s="37" t="b">
        <f>NOT(ISBLANK(Survey!DX189))</f>
        <v>0</v>
      </c>
      <c r="DC189" s="16" t="str">
        <f t="shared" si="129"/>
        <v>Pass</v>
      </c>
      <c r="DD189" s="38" t="b">
        <f>IF(ABS(Survey!$EE189)=0,TRUE,FALSE)</f>
        <v>1</v>
      </c>
      <c r="DE189" s="37" t="b">
        <f>NOT(ISBLANK(Survey!$EF189))</f>
        <v>0</v>
      </c>
      <c r="DF189" s="16" t="str">
        <f t="shared" si="130"/>
        <v>Fail</v>
      </c>
      <c r="DG189" s="36">
        <f>SUM(SUMIF(Survey!EL189:EN189,{"&gt;0","&lt;0"})*{1,-1})</f>
        <v>0</v>
      </c>
      <c r="DH189">
        <f t="shared" si="131"/>
        <v>0</v>
      </c>
      <c r="DI189">
        <f t="shared" si="132"/>
        <v>100</v>
      </c>
      <c r="DJ189" s="35" t="b">
        <f>IF(OR(Survey!$M189="ETF",Survey!$M189="ETF, alternative mutual fund",Survey!$M189="Closed-end", Survey!$M189="Split share corp"),TRUE,FALSE)</f>
        <v>0</v>
      </c>
      <c r="DK189" s="16" t="str">
        <f t="shared" si="133"/>
        <v>Fail</v>
      </c>
      <c r="DL189" s="36">
        <f>SUM(SUMIF(Survey!EP189:EV189,{"&gt;0","&lt;0"})*{1,-1})</f>
        <v>0</v>
      </c>
      <c r="DM189">
        <f t="shared" si="134"/>
        <v>0</v>
      </c>
      <c r="DN189" s="17">
        <f t="shared" si="135"/>
        <v>100</v>
      </c>
      <c r="DO189" s="16" t="str">
        <f t="shared" si="136"/>
        <v>Fail</v>
      </c>
      <c r="DP189" s="36">
        <f>SUM(SUMIF(Survey!EX189:FD189,{"&gt;0","&lt;0"})*{1,-1})</f>
        <v>0</v>
      </c>
      <c r="DQ189">
        <f t="shared" si="137"/>
        <v>0</v>
      </c>
      <c r="DR189" s="17">
        <f t="shared" si="138"/>
        <v>100</v>
      </c>
    </row>
    <row r="190" spans="1:122">
      <c r="A190">
        <v>190</v>
      </c>
      <c r="B190" t="str">
        <f t="shared" si="0"/>
        <v>Pass</v>
      </c>
      <c r="C190" t="str">
        <f>IF(COUNTBLANK(Survey!B190:FE190)=$C$2, "Pass", "Fail")</f>
        <v>Pass</v>
      </c>
      <c r="D190" t="str">
        <f t="shared" si="93"/>
        <v>Fail</v>
      </c>
      <c r="E190" t="str">
        <f>IF(OR(ISBLANK(Survey!AJ190),COUNTIF(G190:BB190,"Fail")),"Fail","Pass")</f>
        <v>Fail</v>
      </c>
      <c r="G190" s="16" t="str">
        <f t="shared" si="94"/>
        <v>Fail</v>
      </c>
      <c r="H190" s="177">
        <f>COUNTBLANK(Survey!B190:D190)+COUNTBLANK(Survey!G190)+COUNTBLANK(Survey!I190)+COUNTBLANK(Survey!K190:M190)+COUNTBLANK(Survey!P190)+COUNTBLANK(Survey!S190:U190)+COUNTBLANK(Survey!Y190:AA190)+COUNTBLANK(Survey!AD190:AE190)+COUNTBLANK(Survey!AI190:AI190)</f>
        <v>18</v>
      </c>
      <c r="I190" s="16" t="str">
        <f t="shared" si="95"/>
        <v>Fail</v>
      </c>
      <c r="J190" t="b">
        <f>IF(Survey!E190="No",TRUE,FALSE)</f>
        <v>0</v>
      </c>
      <c r="K190" s="34">
        <f>LEN(Survey!E190)</f>
        <v>0</v>
      </c>
      <c r="L190" s="16" t="str">
        <f t="shared" si="96"/>
        <v>Fail</v>
      </c>
      <c r="M190" t="b">
        <f>IF(Survey!F190="No",TRUE,FALSE)</f>
        <v>0</v>
      </c>
      <c r="N190" s="33">
        <f>LEN(Survey!F190)</f>
        <v>0</v>
      </c>
      <c r="O190" s="16" t="str">
        <f t="shared" si="97"/>
        <v>Pass</v>
      </c>
      <c r="P190" s="34">
        <f>MOD((LEN(Survey!H190)+2),11)</f>
        <v>2</v>
      </c>
      <c r="Q190" s="33" t="str">
        <f>IF(Survey!$L190="Prospectus fund", "Yes", "No")</f>
        <v>No</v>
      </c>
      <c r="R190" s="16" t="str">
        <f t="shared" si="98"/>
        <v>Pass</v>
      </c>
      <c r="S190" s="34">
        <f>MOD((LEN(Survey!J190)+2),11)</f>
        <v>2</v>
      </c>
      <c r="T190" s="35" t="b">
        <f>IF(OR(Survey!$M190="ETF",Survey!$M190="ETF, alternative mutual fund",Survey!$M190="Closed-end", Survey!$M190="Split share corp", Survey!$I190="Yes"),TRUE,FALSE)</f>
        <v>0</v>
      </c>
      <c r="U190" s="16" t="str">
        <f>IFERROR(IF(AND(OR(X190=Y190,Y190 = "Either"),NOT(ISBLANK(Survey!K190))),"Pass","Fail"),"Pass")</f>
        <v>Fail</v>
      </c>
      <c r="V190" s="36" cm="1">
        <f t="array" ref="V190">SUM(SUMIF(Survey!BZ190:CS190,{"&gt;0","&lt;0"})*{1,-1})</f>
        <v>0</v>
      </c>
      <c r="W190" s="38" cm="1">
        <f t="array" ref="W190">SUM(SUMIF(Survey!CC190,{"&gt;0","&lt;0"})*{1,-1})+SUM(SUMIF(Survey!CM190,{"&gt;0","&lt;0"})*{1,-1})</f>
        <v>0</v>
      </c>
      <c r="X190" s="38">
        <f>Survey!K190</f>
        <v>0</v>
      </c>
      <c r="Y190" s="37" t="str">
        <f t="shared" si="99"/>
        <v>Either</v>
      </c>
      <c r="Z190" s="16" t="str">
        <f t="shared" si="100"/>
        <v>Fail</v>
      </c>
      <c r="AA190" s="67" cm="1">
        <f t="array" ref="AA190">SUM(SUMIF(Survey!BZ190:CS190,{"&gt;0","&lt;0"})*{1,-1})+SUM(SUMIF(Survey!CU190:DN190,{"&gt;0","&lt;0"})*{1,-1})</f>
        <v>0</v>
      </c>
      <c r="AB190" s="67">
        <f>IFERROR(AA190/(Survey!$AV190),0)</f>
        <v>0</v>
      </c>
      <c r="AC190" s="128" t="b">
        <f>IF(OR(Survey!$M190="Alternative strategy or hedge",Survey!$M190="Other, illiquid",Survey!$L190="Prospectus fund"),TRUE,FALSE)</f>
        <v>0</v>
      </c>
      <c r="AD190" s="128" t="b">
        <f>NOT(ISBLANK(Survey!$M190))</f>
        <v>0</v>
      </c>
      <c r="AE190" s="16" t="str">
        <f t="shared" si="101"/>
        <v>Pass</v>
      </c>
      <c r="AF190" s="38" t="b">
        <f>NOT(ISNUMBER(SEARCH("Other",Survey!$P190)))</f>
        <v>1</v>
      </c>
      <c r="AG190" s="37" t="b">
        <f>NOT(ISBLANK(Survey!$Q190))</f>
        <v>0</v>
      </c>
      <c r="AH190" s="16" t="str">
        <f t="shared" si="102"/>
        <v>Pass</v>
      </c>
      <c r="AI190" s="143">
        <f>COUNTBLANK(Survey!$W190)</f>
        <v>1</v>
      </c>
      <c r="AJ190" s="67">
        <f>IF(AND(Survey!L190&lt;&gt;"Exempt fund",OR(Survey!$M190="ETF",Survey!$M190="ETF, alternative mutual fund",Survey!$M190="Mutual fund",Survey!$M190="Alternative mutual fund",Survey!$M190="Money market")),1,0)</f>
        <v>0</v>
      </c>
      <c r="AK190" s="16" t="str">
        <f t="shared" si="103"/>
        <v>Pass</v>
      </c>
      <c r="AL190" s="38" t="b">
        <f>NOT(ISNUMBER(SEARCH("Yes",Survey!$AA190)))</f>
        <v>1</v>
      </c>
      <c r="AM190" s="37" t="b">
        <f>IF(COUNTBLANK(Survey!$AB190:$AC190)=0,TRUE, FALSE)</f>
        <v>0</v>
      </c>
      <c r="AN190" s="16" t="str">
        <f t="shared" si="104"/>
        <v>Pass</v>
      </c>
      <c r="AO190" s="38" t="b">
        <f>NOT(ISNUMBER(SEARCH("Yes",Survey!$AD190)))</f>
        <v>1</v>
      </c>
      <c r="AP190" s="37" t="b">
        <f>NOT(ISBLANK(Survey!$AF190))</f>
        <v>0</v>
      </c>
      <c r="AQ190" s="16" t="str">
        <f t="shared" si="105"/>
        <v>Pass</v>
      </c>
      <c r="AR190" s="38" t="b">
        <f>NOT(OR(ISNUMBER(SEARCH("Other",Survey!$AF190)),ISNUMBER(SEARCH("Multiple",Survey!$AF190))))</f>
        <v>1</v>
      </c>
      <c r="AS190" s="37" t="b">
        <f>NOT(ISBLANK(Survey!$AG190))</f>
        <v>0</v>
      </c>
      <c r="AT190" s="16" t="str">
        <f t="shared" si="106"/>
        <v>Fail</v>
      </c>
      <c r="AU190" s="143">
        <f>IF(ABS(Survey!$AV190)&gt;0, 1,0)</f>
        <v>0</v>
      </c>
      <c r="AV190" s="143">
        <f>IF(COUNTBLANK(Survey!$AJ190)=0,1,0)</f>
        <v>0</v>
      </c>
      <c r="AW190" s="16" t="str">
        <f t="shared" si="107"/>
        <v>Pass</v>
      </c>
      <c r="AX190" s="143">
        <f>IF(ISBLANK(Survey!$AJ190),0,1)</f>
        <v>0</v>
      </c>
      <c r="AY190" s="165">
        <f>COUNTBLANK(Survey!$AK190)</f>
        <v>1</v>
      </c>
      <c r="AZ190" s="16" t="str">
        <f t="shared" si="108"/>
        <v>Pass</v>
      </c>
      <c r="BA190" s="143">
        <f>IF(OR(Survey!$AK190="Closed",ISBLANK(Survey!$AK190)),0,1)</f>
        <v>0</v>
      </c>
      <c r="BB190" s="165">
        <f>IF(ISBLANK(Survey!$AL190),1,0)</f>
        <v>1</v>
      </c>
      <c r="BC190" s="147" t="str" cm="1">
        <f t="array" ref="BC190">IF(OR(IF(OR($BE190+$BF190 = 2, $BG190=1), FALSE, TRUE), AND($BD190:$BD190 = 0)),"Pass","Fail")</f>
        <v>Pass</v>
      </c>
      <c r="BD190" s="143">
        <f>COUNTBLANK(Survey!$AM190:$AO190)</f>
        <v>3</v>
      </c>
      <c r="BE190" s="143">
        <f>IF(Survey!$I190="Yes",1,0)</f>
        <v>0</v>
      </c>
      <c r="BF190" s="143">
        <f>IF(OR(Survey!$M190="Mutual fund",Survey!$M190="Alternative mutual fund",Survey!$M190="Money market"),1,0)</f>
        <v>0</v>
      </c>
      <c r="BG190" s="148">
        <f>IF(OR(Survey!$M190="ETF",Survey!$M190="ETF, alternative mutual fund"),1,0)</f>
        <v>0</v>
      </c>
      <c r="BH190" s="16" t="str">
        <f t="shared" si="109"/>
        <v>Pass</v>
      </c>
      <c r="BI190" s="38" t="b">
        <f>OR(ISNUMBER(SEARCH("Yes",Survey!$AO190)),ISBLANK(Survey!$AO190))</f>
        <v>1</v>
      </c>
      <c r="BJ190" s="67" t="b">
        <f>NOT(ISBLANK(Survey!$AP190))</f>
        <v>0</v>
      </c>
      <c r="BK190" s="16" t="str">
        <f t="shared" si="110"/>
        <v>Pass</v>
      </c>
      <c r="BL190" s="143">
        <f>IF(Survey!$AW190=0, 0,1)</f>
        <v>0</v>
      </c>
      <c r="BM190" s="67">
        <f>Survey!$AQ190</f>
        <v>0</v>
      </c>
      <c r="BN190" s="67">
        <f>IFERROR((Survey!$AX190-ABS(Survey!$AY190)-ABS(Survey!$BD190))/Survey!$AW190,0)</f>
        <v>0</v>
      </c>
      <c r="BO190" s="67">
        <f>IF(AND($BM190&gt;$BN190-0.2,$BM190&lt;$BN190+0.2,ISBLANK(Survey!$AQ190)=FALSE),0,1)</f>
        <v>1</v>
      </c>
      <c r="BP190" s="165">
        <f>IF(ISBLANK(Survey!$AR190),1,0)</f>
        <v>1</v>
      </c>
      <c r="BQ190" s="16" t="str">
        <f t="shared" si="111"/>
        <v>Pass</v>
      </c>
      <c r="BR190" s="143">
        <f>IF(Survey!$AW190=0, 0,1)</f>
        <v>0</v>
      </c>
      <c r="BS190" s="67">
        <f>IF(AND(Survey!$AS190&gt;=0,Survey!$AS190&lt;=0.2,Survey!$AS190&lt;&gt;""),0,1)</f>
        <v>1</v>
      </c>
      <c r="BT190" s="143">
        <f>IF(ISBLANK(Survey!$AT190),1,0)</f>
        <v>1</v>
      </c>
      <c r="BU190" s="16" t="str">
        <f t="shared" si="112"/>
        <v>Fail</v>
      </c>
      <c r="BV190" s="165">
        <f>Survey!$AU190</f>
        <v>0</v>
      </c>
      <c r="BW190" s="16" t="str">
        <f t="shared" si="113"/>
        <v>Pass</v>
      </c>
      <c r="BX190" s="36">
        <f>Survey!$AV190</f>
        <v>0</v>
      </c>
      <c r="BY190" s="176">
        <f>Survey!$AW190+Survey!$AX190-ABS(Survey!$AY190)+ABS(Survey!$AZ190)-ABS(Survey!$BA190)+ABS(Survey!$BB190)-ABS(Survey!$BC190)-ABS(Survey!$BD190)+Survey!$BE190</f>
        <v>0</v>
      </c>
      <c r="BZ190" s="35">
        <f t="shared" si="114"/>
        <v>0</v>
      </c>
      <c r="CA190" s="17">
        <f t="shared" si="115"/>
        <v>0</v>
      </c>
      <c r="CB190" s="16" t="str">
        <f t="shared" si="116"/>
        <v>Pass</v>
      </c>
      <c r="CC190" s="38" t="b">
        <f>IF(ABS(Survey!$BE190)=0,TRUE,FALSE)</f>
        <v>1</v>
      </c>
      <c r="CD190" s="37" t="b">
        <f>NOT(ISBLANK(Survey!$BF190))</f>
        <v>0</v>
      </c>
      <c r="CE190" t="str">
        <f t="shared" si="117"/>
        <v>Fail</v>
      </c>
      <c r="CF190" s="29">
        <f>Survey!$AV190</f>
        <v>0</v>
      </c>
      <c r="CG190" s="29" cm="1">
        <f t="array" ref="CG190">SUM(SUMIF(Survey!BH190:BO190,{"&gt;0","&lt;0"})*{1,-1})-SUM(SUMIF(Survey!BQ190:BX190,{"&gt;0","&lt;0"})*{1,-1})</f>
        <v>0</v>
      </c>
      <c r="CH190" s="35" t="str">
        <f t="shared" si="118"/>
        <v>No holdings</v>
      </c>
      <c r="CI190">
        <f t="shared" si="119"/>
        <v>0</v>
      </c>
      <c r="CJ190" s="16" t="str">
        <f t="shared" si="120"/>
        <v>Fail</v>
      </c>
      <c r="CK190" s="36">
        <f>Survey!$AV190</f>
        <v>0</v>
      </c>
      <c r="CL190" s="36" cm="1">
        <f t="array" ref="CL190">SUM(SUMIF(Survey!BZ190:CS190,{"&gt;0","&lt;0"})*{1,-1})-SUM(SUMIF(Survey!CU190:DN190,{"&gt;0","&lt;0"})*{1,-1})</f>
        <v>0</v>
      </c>
      <c r="CM190" s="35" t="str">
        <f t="shared" si="121"/>
        <v>No holdings</v>
      </c>
      <c r="CN190" s="17">
        <f t="shared" si="122"/>
        <v>0</v>
      </c>
      <c r="CO190" s="16" t="str">
        <f t="shared" si="123"/>
        <v>Pass</v>
      </c>
      <c r="CP190" s="38" t="b">
        <f>IF(ABS(Survey!$CS190)=0,TRUE,FALSE)</f>
        <v>1</v>
      </c>
      <c r="CQ190" s="37" t="b">
        <f>NOT(ISBLANK(Survey!$CT190))</f>
        <v>0</v>
      </c>
      <c r="CR190" s="16" t="str">
        <f t="shared" si="124"/>
        <v>Pass</v>
      </c>
      <c r="CS190" s="38" t="b">
        <f>IF(ABS(Survey!$DN190)=0,TRUE,FALSE)</f>
        <v>1</v>
      </c>
      <c r="CT190" s="37" t="b">
        <f>NOT(ISBLANK(Survey!$DO190))</f>
        <v>0</v>
      </c>
      <c r="CU190" t="str">
        <f t="shared" si="125"/>
        <v>Pass</v>
      </c>
      <c r="CV190" s="29" cm="1">
        <f t="array" ref="CV190">SUM(SUMIF(Survey!CO190,{"&gt;0","&lt;0"})*{1,-1})+SUM(SUMIF(Survey!DJ190,{"&gt;0","&lt;0"})*{1,-1})</f>
        <v>0</v>
      </c>
      <c r="CW190" s="29">
        <f>SUM(SUMIF(Survey!DQ190:DW190,{"&gt;0","&lt;0"})*{1,-1})+SUM(SUMIF(Survey!DY190:EE190,{"&gt;0","&lt;0"})*{1,-1})</f>
        <v>0</v>
      </c>
      <c r="CX190">
        <f t="shared" si="126"/>
        <v>0</v>
      </c>
      <c r="CY190">
        <f t="shared" si="127"/>
        <v>0</v>
      </c>
      <c r="CZ190" s="16" t="str">
        <f t="shared" si="128"/>
        <v>Pass</v>
      </c>
      <c r="DA190" s="38" t="b">
        <f>IF(ABS(Survey!$DW190)=0,TRUE,FALSE)</f>
        <v>1</v>
      </c>
      <c r="DB190" s="37" t="b">
        <f>NOT(ISBLANK(Survey!DX190))</f>
        <v>0</v>
      </c>
      <c r="DC190" s="16" t="str">
        <f t="shared" si="129"/>
        <v>Pass</v>
      </c>
      <c r="DD190" s="38" t="b">
        <f>IF(ABS(Survey!$EE190)=0,TRUE,FALSE)</f>
        <v>1</v>
      </c>
      <c r="DE190" s="37" t="b">
        <f>NOT(ISBLANK(Survey!$EF190))</f>
        <v>0</v>
      </c>
      <c r="DF190" s="16" t="str">
        <f t="shared" si="130"/>
        <v>Fail</v>
      </c>
      <c r="DG190" s="36">
        <f>SUM(SUMIF(Survey!EL190:EN190,{"&gt;0","&lt;0"})*{1,-1})</f>
        <v>0</v>
      </c>
      <c r="DH190">
        <f t="shared" si="131"/>
        <v>0</v>
      </c>
      <c r="DI190">
        <f t="shared" si="132"/>
        <v>100</v>
      </c>
      <c r="DJ190" s="35" t="b">
        <f>IF(OR(Survey!$M190="ETF",Survey!$M190="ETF, alternative mutual fund",Survey!$M190="Closed-end", Survey!$M190="Split share corp"),TRUE,FALSE)</f>
        <v>0</v>
      </c>
      <c r="DK190" s="16" t="str">
        <f t="shared" si="133"/>
        <v>Fail</v>
      </c>
      <c r="DL190" s="36">
        <f>SUM(SUMIF(Survey!EP190:EV190,{"&gt;0","&lt;0"})*{1,-1})</f>
        <v>0</v>
      </c>
      <c r="DM190">
        <f t="shared" si="134"/>
        <v>0</v>
      </c>
      <c r="DN190" s="17">
        <f t="shared" si="135"/>
        <v>100</v>
      </c>
      <c r="DO190" s="16" t="str">
        <f t="shared" si="136"/>
        <v>Fail</v>
      </c>
      <c r="DP190" s="36">
        <f>SUM(SUMIF(Survey!EX190:FD190,{"&gt;0","&lt;0"})*{1,-1})</f>
        <v>0</v>
      </c>
      <c r="DQ190">
        <f t="shared" si="137"/>
        <v>0</v>
      </c>
      <c r="DR190" s="17">
        <f t="shared" si="138"/>
        <v>100</v>
      </c>
    </row>
    <row r="191" spans="1:122">
      <c r="A191">
        <v>191</v>
      </c>
      <c r="B191" t="str">
        <f t="shared" si="0"/>
        <v>Pass</v>
      </c>
      <c r="C191" t="str">
        <f>IF(COUNTBLANK(Survey!B191:FE191)=$C$2, "Pass", "Fail")</f>
        <v>Pass</v>
      </c>
      <c r="D191" t="str">
        <f t="shared" si="93"/>
        <v>Fail</v>
      </c>
      <c r="E191" t="str">
        <f>IF(OR(ISBLANK(Survey!AJ191),COUNTIF(G191:BB191,"Fail")),"Fail","Pass")</f>
        <v>Fail</v>
      </c>
      <c r="G191" s="16" t="str">
        <f t="shared" si="94"/>
        <v>Fail</v>
      </c>
      <c r="H191" s="177">
        <f>COUNTBLANK(Survey!B191:D191)+COUNTBLANK(Survey!G191)+COUNTBLANK(Survey!I191)+COUNTBLANK(Survey!K191:M191)+COUNTBLANK(Survey!P191)+COUNTBLANK(Survey!S191:U191)+COUNTBLANK(Survey!Y191:AA191)+COUNTBLANK(Survey!AD191:AE191)+COUNTBLANK(Survey!AI191:AI191)</f>
        <v>18</v>
      </c>
      <c r="I191" s="16" t="str">
        <f t="shared" si="95"/>
        <v>Fail</v>
      </c>
      <c r="J191" t="b">
        <f>IF(Survey!E191="No",TRUE,FALSE)</f>
        <v>0</v>
      </c>
      <c r="K191" s="34">
        <f>LEN(Survey!E191)</f>
        <v>0</v>
      </c>
      <c r="L191" s="16" t="str">
        <f t="shared" si="96"/>
        <v>Fail</v>
      </c>
      <c r="M191" t="b">
        <f>IF(Survey!F191="No",TRUE,FALSE)</f>
        <v>0</v>
      </c>
      <c r="N191" s="33">
        <f>LEN(Survey!F191)</f>
        <v>0</v>
      </c>
      <c r="O191" s="16" t="str">
        <f t="shared" si="97"/>
        <v>Pass</v>
      </c>
      <c r="P191" s="34">
        <f>MOD((LEN(Survey!H191)+2),11)</f>
        <v>2</v>
      </c>
      <c r="Q191" s="33" t="str">
        <f>IF(Survey!$L191="Prospectus fund", "Yes", "No")</f>
        <v>No</v>
      </c>
      <c r="R191" s="16" t="str">
        <f t="shared" si="98"/>
        <v>Pass</v>
      </c>
      <c r="S191" s="34">
        <f>MOD((LEN(Survey!J191)+2),11)</f>
        <v>2</v>
      </c>
      <c r="T191" s="35" t="b">
        <f>IF(OR(Survey!$M191="ETF",Survey!$M191="ETF, alternative mutual fund",Survey!$M191="Closed-end", Survey!$M191="Split share corp", Survey!$I191="Yes"),TRUE,FALSE)</f>
        <v>0</v>
      </c>
      <c r="U191" s="16" t="str">
        <f>IFERROR(IF(AND(OR(X191=Y191,Y191 = "Either"),NOT(ISBLANK(Survey!K191))),"Pass","Fail"),"Pass")</f>
        <v>Fail</v>
      </c>
      <c r="V191" s="36" cm="1">
        <f t="array" ref="V191">SUM(SUMIF(Survey!BZ191:CS191,{"&gt;0","&lt;0"})*{1,-1})</f>
        <v>0</v>
      </c>
      <c r="W191" s="38" cm="1">
        <f t="array" ref="W191">SUM(SUMIF(Survey!CC191,{"&gt;0","&lt;0"})*{1,-1})+SUM(SUMIF(Survey!CM191,{"&gt;0","&lt;0"})*{1,-1})</f>
        <v>0</v>
      </c>
      <c r="X191" s="38">
        <f>Survey!K191</f>
        <v>0</v>
      </c>
      <c r="Y191" s="37" t="str">
        <f t="shared" si="99"/>
        <v>Either</v>
      </c>
      <c r="Z191" s="16" t="str">
        <f t="shared" si="100"/>
        <v>Fail</v>
      </c>
      <c r="AA191" s="67" cm="1">
        <f t="array" ref="AA191">SUM(SUMIF(Survey!BZ191:CS191,{"&gt;0","&lt;0"})*{1,-1})+SUM(SUMIF(Survey!CU191:DN191,{"&gt;0","&lt;0"})*{1,-1})</f>
        <v>0</v>
      </c>
      <c r="AB191" s="67">
        <f>IFERROR(AA191/(Survey!$AV191),0)</f>
        <v>0</v>
      </c>
      <c r="AC191" s="128" t="b">
        <f>IF(OR(Survey!$M191="Alternative strategy or hedge",Survey!$M191="Other, illiquid",Survey!$L191="Prospectus fund"),TRUE,FALSE)</f>
        <v>0</v>
      </c>
      <c r="AD191" s="128" t="b">
        <f>NOT(ISBLANK(Survey!$M191))</f>
        <v>0</v>
      </c>
      <c r="AE191" s="16" t="str">
        <f t="shared" si="101"/>
        <v>Pass</v>
      </c>
      <c r="AF191" s="38" t="b">
        <f>NOT(ISNUMBER(SEARCH("Other",Survey!$P191)))</f>
        <v>1</v>
      </c>
      <c r="AG191" s="37" t="b">
        <f>NOT(ISBLANK(Survey!$Q191))</f>
        <v>0</v>
      </c>
      <c r="AH191" s="16" t="str">
        <f t="shared" si="102"/>
        <v>Pass</v>
      </c>
      <c r="AI191" s="143">
        <f>COUNTBLANK(Survey!$W191)</f>
        <v>1</v>
      </c>
      <c r="AJ191" s="67">
        <f>IF(AND(Survey!L191&lt;&gt;"Exempt fund",OR(Survey!$M191="ETF",Survey!$M191="ETF, alternative mutual fund",Survey!$M191="Mutual fund",Survey!$M191="Alternative mutual fund",Survey!$M191="Money market")),1,0)</f>
        <v>0</v>
      </c>
      <c r="AK191" s="16" t="str">
        <f t="shared" si="103"/>
        <v>Pass</v>
      </c>
      <c r="AL191" s="38" t="b">
        <f>NOT(ISNUMBER(SEARCH("Yes",Survey!$AA191)))</f>
        <v>1</v>
      </c>
      <c r="AM191" s="37" t="b">
        <f>IF(COUNTBLANK(Survey!$AB191:$AC191)=0,TRUE, FALSE)</f>
        <v>0</v>
      </c>
      <c r="AN191" s="16" t="str">
        <f t="shared" si="104"/>
        <v>Pass</v>
      </c>
      <c r="AO191" s="38" t="b">
        <f>NOT(ISNUMBER(SEARCH("Yes",Survey!$AD191)))</f>
        <v>1</v>
      </c>
      <c r="AP191" s="37" t="b">
        <f>NOT(ISBLANK(Survey!$AF191))</f>
        <v>0</v>
      </c>
      <c r="AQ191" s="16" t="str">
        <f t="shared" si="105"/>
        <v>Pass</v>
      </c>
      <c r="AR191" s="38" t="b">
        <f>NOT(OR(ISNUMBER(SEARCH("Other",Survey!$AF191)),ISNUMBER(SEARCH("Multiple",Survey!$AF191))))</f>
        <v>1</v>
      </c>
      <c r="AS191" s="37" t="b">
        <f>NOT(ISBLANK(Survey!$AG191))</f>
        <v>0</v>
      </c>
      <c r="AT191" s="16" t="str">
        <f t="shared" si="106"/>
        <v>Fail</v>
      </c>
      <c r="AU191" s="143">
        <f>IF(ABS(Survey!$AV191)&gt;0, 1,0)</f>
        <v>0</v>
      </c>
      <c r="AV191" s="143">
        <f>IF(COUNTBLANK(Survey!$AJ191)=0,1,0)</f>
        <v>0</v>
      </c>
      <c r="AW191" s="16" t="str">
        <f t="shared" si="107"/>
        <v>Pass</v>
      </c>
      <c r="AX191" s="143">
        <f>IF(ISBLANK(Survey!$AJ191),0,1)</f>
        <v>0</v>
      </c>
      <c r="AY191" s="165">
        <f>COUNTBLANK(Survey!$AK191)</f>
        <v>1</v>
      </c>
      <c r="AZ191" s="16" t="str">
        <f t="shared" si="108"/>
        <v>Pass</v>
      </c>
      <c r="BA191" s="143">
        <f>IF(OR(Survey!$AK191="Closed",ISBLANK(Survey!$AK191)),0,1)</f>
        <v>0</v>
      </c>
      <c r="BB191" s="165">
        <f>IF(ISBLANK(Survey!$AL191),1,0)</f>
        <v>1</v>
      </c>
      <c r="BC191" s="147" t="str" cm="1">
        <f t="array" ref="BC191">IF(OR(IF(OR($BE191+$BF191 = 2, $BG191=1), FALSE, TRUE), AND($BD191:$BD191 = 0)),"Pass","Fail")</f>
        <v>Pass</v>
      </c>
      <c r="BD191" s="143">
        <f>COUNTBLANK(Survey!$AM191:$AO191)</f>
        <v>3</v>
      </c>
      <c r="BE191" s="143">
        <f>IF(Survey!$I191="Yes",1,0)</f>
        <v>0</v>
      </c>
      <c r="BF191" s="143">
        <f>IF(OR(Survey!$M191="Mutual fund",Survey!$M191="Alternative mutual fund",Survey!$M191="Money market"),1,0)</f>
        <v>0</v>
      </c>
      <c r="BG191" s="148">
        <f>IF(OR(Survey!$M191="ETF",Survey!$M191="ETF, alternative mutual fund"),1,0)</f>
        <v>0</v>
      </c>
      <c r="BH191" s="16" t="str">
        <f t="shared" si="109"/>
        <v>Pass</v>
      </c>
      <c r="BI191" s="38" t="b">
        <f>OR(ISNUMBER(SEARCH("Yes",Survey!$AO191)),ISBLANK(Survey!$AO191))</f>
        <v>1</v>
      </c>
      <c r="BJ191" s="67" t="b">
        <f>NOT(ISBLANK(Survey!$AP191))</f>
        <v>0</v>
      </c>
      <c r="BK191" s="16" t="str">
        <f t="shared" si="110"/>
        <v>Pass</v>
      </c>
      <c r="BL191" s="143">
        <f>IF(Survey!$AW191=0, 0,1)</f>
        <v>0</v>
      </c>
      <c r="BM191" s="67">
        <f>Survey!$AQ191</f>
        <v>0</v>
      </c>
      <c r="BN191" s="67">
        <f>IFERROR((Survey!$AX191-ABS(Survey!$AY191)-ABS(Survey!$BD191))/Survey!$AW191,0)</f>
        <v>0</v>
      </c>
      <c r="BO191" s="67">
        <f>IF(AND($BM191&gt;$BN191-0.2,$BM191&lt;$BN191+0.2,ISBLANK(Survey!$AQ191)=FALSE),0,1)</f>
        <v>1</v>
      </c>
      <c r="BP191" s="165">
        <f>IF(ISBLANK(Survey!$AR191),1,0)</f>
        <v>1</v>
      </c>
      <c r="BQ191" s="16" t="str">
        <f t="shared" si="111"/>
        <v>Pass</v>
      </c>
      <c r="BR191" s="143">
        <f>IF(Survey!$AW191=0, 0,1)</f>
        <v>0</v>
      </c>
      <c r="BS191" s="67">
        <f>IF(AND(Survey!$AS191&gt;=0,Survey!$AS191&lt;=0.2,Survey!$AS191&lt;&gt;""),0,1)</f>
        <v>1</v>
      </c>
      <c r="BT191" s="143">
        <f>IF(ISBLANK(Survey!$AT191),1,0)</f>
        <v>1</v>
      </c>
      <c r="BU191" s="16" t="str">
        <f t="shared" si="112"/>
        <v>Fail</v>
      </c>
      <c r="BV191" s="165">
        <f>Survey!$AU191</f>
        <v>0</v>
      </c>
      <c r="BW191" s="16" t="str">
        <f t="shared" si="113"/>
        <v>Pass</v>
      </c>
      <c r="BX191" s="36">
        <f>Survey!$AV191</f>
        <v>0</v>
      </c>
      <c r="BY191" s="176">
        <f>Survey!$AW191+Survey!$AX191-ABS(Survey!$AY191)+ABS(Survey!$AZ191)-ABS(Survey!$BA191)+ABS(Survey!$BB191)-ABS(Survey!$BC191)-ABS(Survey!$BD191)+Survey!$BE191</f>
        <v>0</v>
      </c>
      <c r="BZ191" s="35">
        <f t="shared" si="114"/>
        <v>0</v>
      </c>
      <c r="CA191" s="17">
        <f t="shared" si="115"/>
        <v>0</v>
      </c>
      <c r="CB191" s="16" t="str">
        <f t="shared" si="116"/>
        <v>Pass</v>
      </c>
      <c r="CC191" s="38" t="b">
        <f>IF(ABS(Survey!$BE191)=0,TRUE,FALSE)</f>
        <v>1</v>
      </c>
      <c r="CD191" s="37" t="b">
        <f>NOT(ISBLANK(Survey!$BF191))</f>
        <v>0</v>
      </c>
      <c r="CE191" t="str">
        <f t="shared" si="117"/>
        <v>Fail</v>
      </c>
      <c r="CF191" s="29">
        <f>Survey!$AV191</f>
        <v>0</v>
      </c>
      <c r="CG191" s="29" cm="1">
        <f t="array" ref="CG191">SUM(SUMIF(Survey!BH191:BO191,{"&gt;0","&lt;0"})*{1,-1})-SUM(SUMIF(Survey!BQ191:BX191,{"&gt;0","&lt;0"})*{1,-1})</f>
        <v>0</v>
      </c>
      <c r="CH191" s="35" t="str">
        <f t="shared" si="118"/>
        <v>No holdings</v>
      </c>
      <c r="CI191">
        <f t="shared" si="119"/>
        <v>0</v>
      </c>
      <c r="CJ191" s="16" t="str">
        <f t="shared" si="120"/>
        <v>Fail</v>
      </c>
      <c r="CK191" s="36">
        <f>Survey!$AV191</f>
        <v>0</v>
      </c>
      <c r="CL191" s="36" cm="1">
        <f t="array" ref="CL191">SUM(SUMIF(Survey!BZ191:CS191,{"&gt;0","&lt;0"})*{1,-1})-SUM(SUMIF(Survey!CU191:DN191,{"&gt;0","&lt;0"})*{1,-1})</f>
        <v>0</v>
      </c>
      <c r="CM191" s="35" t="str">
        <f t="shared" si="121"/>
        <v>No holdings</v>
      </c>
      <c r="CN191" s="17">
        <f t="shared" si="122"/>
        <v>0</v>
      </c>
      <c r="CO191" s="16" t="str">
        <f t="shared" si="123"/>
        <v>Pass</v>
      </c>
      <c r="CP191" s="38" t="b">
        <f>IF(ABS(Survey!$CS191)=0,TRUE,FALSE)</f>
        <v>1</v>
      </c>
      <c r="CQ191" s="37" t="b">
        <f>NOT(ISBLANK(Survey!$CT191))</f>
        <v>0</v>
      </c>
      <c r="CR191" s="16" t="str">
        <f t="shared" si="124"/>
        <v>Pass</v>
      </c>
      <c r="CS191" s="38" t="b">
        <f>IF(ABS(Survey!$DN191)=0,TRUE,FALSE)</f>
        <v>1</v>
      </c>
      <c r="CT191" s="37" t="b">
        <f>NOT(ISBLANK(Survey!$DO191))</f>
        <v>0</v>
      </c>
      <c r="CU191" t="str">
        <f t="shared" si="125"/>
        <v>Pass</v>
      </c>
      <c r="CV191" s="29" cm="1">
        <f t="array" ref="CV191">SUM(SUMIF(Survey!CO191,{"&gt;0","&lt;0"})*{1,-1})+SUM(SUMIF(Survey!DJ191,{"&gt;0","&lt;0"})*{1,-1})</f>
        <v>0</v>
      </c>
      <c r="CW191" s="29">
        <f>SUM(SUMIF(Survey!DQ191:DW191,{"&gt;0","&lt;0"})*{1,-1})+SUM(SUMIF(Survey!DY191:EE191,{"&gt;0","&lt;0"})*{1,-1})</f>
        <v>0</v>
      </c>
      <c r="CX191">
        <f t="shared" si="126"/>
        <v>0</v>
      </c>
      <c r="CY191">
        <f t="shared" si="127"/>
        <v>0</v>
      </c>
      <c r="CZ191" s="16" t="str">
        <f t="shared" si="128"/>
        <v>Pass</v>
      </c>
      <c r="DA191" s="38" t="b">
        <f>IF(ABS(Survey!$DW191)=0,TRUE,FALSE)</f>
        <v>1</v>
      </c>
      <c r="DB191" s="37" t="b">
        <f>NOT(ISBLANK(Survey!DX191))</f>
        <v>0</v>
      </c>
      <c r="DC191" s="16" t="str">
        <f t="shared" si="129"/>
        <v>Pass</v>
      </c>
      <c r="DD191" s="38" t="b">
        <f>IF(ABS(Survey!$EE191)=0,TRUE,FALSE)</f>
        <v>1</v>
      </c>
      <c r="DE191" s="37" t="b">
        <f>NOT(ISBLANK(Survey!$EF191))</f>
        <v>0</v>
      </c>
      <c r="DF191" s="16" t="str">
        <f t="shared" si="130"/>
        <v>Fail</v>
      </c>
      <c r="DG191" s="36">
        <f>SUM(SUMIF(Survey!EL191:EN191,{"&gt;0","&lt;0"})*{1,-1})</f>
        <v>0</v>
      </c>
      <c r="DH191">
        <f t="shared" si="131"/>
        <v>0</v>
      </c>
      <c r="DI191">
        <f t="shared" si="132"/>
        <v>100</v>
      </c>
      <c r="DJ191" s="35" t="b">
        <f>IF(OR(Survey!$M191="ETF",Survey!$M191="ETF, alternative mutual fund",Survey!$M191="Closed-end", Survey!$M191="Split share corp"),TRUE,FALSE)</f>
        <v>0</v>
      </c>
      <c r="DK191" s="16" t="str">
        <f t="shared" si="133"/>
        <v>Fail</v>
      </c>
      <c r="DL191" s="36">
        <f>SUM(SUMIF(Survey!EP191:EV191,{"&gt;0","&lt;0"})*{1,-1})</f>
        <v>0</v>
      </c>
      <c r="DM191">
        <f t="shared" si="134"/>
        <v>0</v>
      </c>
      <c r="DN191" s="17">
        <f t="shared" si="135"/>
        <v>100</v>
      </c>
      <c r="DO191" s="16" t="str">
        <f t="shared" si="136"/>
        <v>Fail</v>
      </c>
      <c r="DP191" s="36">
        <f>SUM(SUMIF(Survey!EX191:FD191,{"&gt;0","&lt;0"})*{1,-1})</f>
        <v>0</v>
      </c>
      <c r="DQ191">
        <f t="shared" si="137"/>
        <v>0</v>
      </c>
      <c r="DR191" s="17">
        <f t="shared" si="138"/>
        <v>100</v>
      </c>
    </row>
    <row r="192" spans="1:122">
      <c r="A192">
        <v>192</v>
      </c>
      <c r="B192" t="str">
        <f t="shared" si="0"/>
        <v>Pass</v>
      </c>
      <c r="C192" t="str">
        <f>IF(COUNTBLANK(Survey!B192:FE192)=$C$2, "Pass", "Fail")</f>
        <v>Pass</v>
      </c>
      <c r="D192" t="str">
        <f t="shared" si="93"/>
        <v>Fail</v>
      </c>
      <c r="E192" t="str">
        <f>IF(OR(ISBLANK(Survey!AJ192),COUNTIF(G192:BB192,"Fail")),"Fail","Pass")</f>
        <v>Fail</v>
      </c>
      <c r="G192" s="16" t="str">
        <f t="shared" si="94"/>
        <v>Fail</v>
      </c>
      <c r="H192" s="177">
        <f>COUNTBLANK(Survey!B192:D192)+COUNTBLANK(Survey!G192)+COUNTBLANK(Survey!I192)+COUNTBLANK(Survey!K192:M192)+COUNTBLANK(Survey!P192)+COUNTBLANK(Survey!S192:U192)+COUNTBLANK(Survey!Y192:AA192)+COUNTBLANK(Survey!AD192:AE192)+COUNTBLANK(Survey!AI192:AI192)</f>
        <v>18</v>
      </c>
      <c r="I192" s="16" t="str">
        <f t="shared" si="95"/>
        <v>Fail</v>
      </c>
      <c r="J192" t="b">
        <f>IF(Survey!E192="No",TRUE,FALSE)</f>
        <v>0</v>
      </c>
      <c r="K192" s="34">
        <f>LEN(Survey!E192)</f>
        <v>0</v>
      </c>
      <c r="L192" s="16" t="str">
        <f t="shared" si="96"/>
        <v>Fail</v>
      </c>
      <c r="M192" t="b">
        <f>IF(Survey!F192="No",TRUE,FALSE)</f>
        <v>0</v>
      </c>
      <c r="N192" s="33">
        <f>LEN(Survey!F192)</f>
        <v>0</v>
      </c>
      <c r="O192" s="16" t="str">
        <f t="shared" si="97"/>
        <v>Pass</v>
      </c>
      <c r="P192" s="34">
        <f>MOD((LEN(Survey!H192)+2),11)</f>
        <v>2</v>
      </c>
      <c r="Q192" s="33" t="str">
        <f>IF(Survey!$L192="Prospectus fund", "Yes", "No")</f>
        <v>No</v>
      </c>
      <c r="R192" s="16" t="str">
        <f t="shared" si="98"/>
        <v>Pass</v>
      </c>
      <c r="S192" s="34">
        <f>MOD((LEN(Survey!J192)+2),11)</f>
        <v>2</v>
      </c>
      <c r="T192" s="35" t="b">
        <f>IF(OR(Survey!$M192="ETF",Survey!$M192="ETF, alternative mutual fund",Survey!$M192="Closed-end", Survey!$M192="Split share corp", Survey!$I192="Yes"),TRUE,FALSE)</f>
        <v>0</v>
      </c>
      <c r="U192" s="16" t="str">
        <f>IFERROR(IF(AND(OR(X192=Y192,Y192 = "Either"),NOT(ISBLANK(Survey!K192))),"Pass","Fail"),"Pass")</f>
        <v>Fail</v>
      </c>
      <c r="V192" s="36" cm="1">
        <f t="array" ref="V192">SUM(SUMIF(Survey!BZ192:CS192,{"&gt;0","&lt;0"})*{1,-1})</f>
        <v>0</v>
      </c>
      <c r="W192" s="38" cm="1">
        <f t="array" ref="W192">SUM(SUMIF(Survey!CC192,{"&gt;0","&lt;0"})*{1,-1})+SUM(SUMIF(Survey!CM192,{"&gt;0","&lt;0"})*{1,-1})</f>
        <v>0</v>
      </c>
      <c r="X192" s="38">
        <f>Survey!K192</f>
        <v>0</v>
      </c>
      <c r="Y192" s="37" t="str">
        <f t="shared" si="99"/>
        <v>Either</v>
      </c>
      <c r="Z192" s="16" t="str">
        <f t="shared" si="100"/>
        <v>Fail</v>
      </c>
      <c r="AA192" s="67" cm="1">
        <f t="array" ref="AA192">SUM(SUMIF(Survey!BZ192:CS192,{"&gt;0","&lt;0"})*{1,-1})+SUM(SUMIF(Survey!CU192:DN192,{"&gt;0","&lt;0"})*{1,-1})</f>
        <v>0</v>
      </c>
      <c r="AB192" s="67">
        <f>IFERROR(AA192/(Survey!$AV192),0)</f>
        <v>0</v>
      </c>
      <c r="AC192" s="128" t="b">
        <f>IF(OR(Survey!$M192="Alternative strategy or hedge",Survey!$M192="Other, illiquid",Survey!$L192="Prospectus fund"),TRUE,FALSE)</f>
        <v>0</v>
      </c>
      <c r="AD192" s="128" t="b">
        <f>NOT(ISBLANK(Survey!$M192))</f>
        <v>0</v>
      </c>
      <c r="AE192" s="16" t="str">
        <f t="shared" si="101"/>
        <v>Pass</v>
      </c>
      <c r="AF192" s="38" t="b">
        <f>NOT(ISNUMBER(SEARCH("Other",Survey!$P192)))</f>
        <v>1</v>
      </c>
      <c r="AG192" s="37" t="b">
        <f>NOT(ISBLANK(Survey!$Q192))</f>
        <v>0</v>
      </c>
      <c r="AH192" s="16" t="str">
        <f t="shared" si="102"/>
        <v>Pass</v>
      </c>
      <c r="AI192" s="143">
        <f>COUNTBLANK(Survey!$W192)</f>
        <v>1</v>
      </c>
      <c r="AJ192" s="67">
        <f>IF(AND(Survey!L192&lt;&gt;"Exempt fund",OR(Survey!$M192="ETF",Survey!$M192="ETF, alternative mutual fund",Survey!$M192="Mutual fund",Survey!$M192="Alternative mutual fund",Survey!$M192="Money market")),1,0)</f>
        <v>0</v>
      </c>
      <c r="AK192" s="16" t="str">
        <f t="shared" si="103"/>
        <v>Pass</v>
      </c>
      <c r="AL192" s="38" t="b">
        <f>NOT(ISNUMBER(SEARCH("Yes",Survey!$AA192)))</f>
        <v>1</v>
      </c>
      <c r="AM192" s="37" t="b">
        <f>IF(COUNTBLANK(Survey!$AB192:$AC192)=0,TRUE, FALSE)</f>
        <v>0</v>
      </c>
      <c r="AN192" s="16" t="str">
        <f t="shared" si="104"/>
        <v>Pass</v>
      </c>
      <c r="AO192" s="38" t="b">
        <f>NOT(ISNUMBER(SEARCH("Yes",Survey!$AD192)))</f>
        <v>1</v>
      </c>
      <c r="AP192" s="37" t="b">
        <f>NOT(ISBLANK(Survey!$AF192))</f>
        <v>0</v>
      </c>
      <c r="AQ192" s="16" t="str">
        <f t="shared" si="105"/>
        <v>Pass</v>
      </c>
      <c r="AR192" s="38" t="b">
        <f>NOT(OR(ISNUMBER(SEARCH("Other",Survey!$AF192)),ISNUMBER(SEARCH("Multiple",Survey!$AF192))))</f>
        <v>1</v>
      </c>
      <c r="AS192" s="37" t="b">
        <f>NOT(ISBLANK(Survey!$AG192))</f>
        <v>0</v>
      </c>
      <c r="AT192" s="16" t="str">
        <f t="shared" si="106"/>
        <v>Fail</v>
      </c>
      <c r="AU192" s="143">
        <f>IF(ABS(Survey!$AV192)&gt;0, 1,0)</f>
        <v>0</v>
      </c>
      <c r="AV192" s="143">
        <f>IF(COUNTBLANK(Survey!$AJ192)=0,1,0)</f>
        <v>0</v>
      </c>
      <c r="AW192" s="16" t="str">
        <f t="shared" si="107"/>
        <v>Pass</v>
      </c>
      <c r="AX192" s="143">
        <f>IF(ISBLANK(Survey!$AJ192),0,1)</f>
        <v>0</v>
      </c>
      <c r="AY192" s="165">
        <f>COUNTBLANK(Survey!$AK192)</f>
        <v>1</v>
      </c>
      <c r="AZ192" s="16" t="str">
        <f t="shared" si="108"/>
        <v>Pass</v>
      </c>
      <c r="BA192" s="143">
        <f>IF(OR(Survey!$AK192="Closed",ISBLANK(Survey!$AK192)),0,1)</f>
        <v>0</v>
      </c>
      <c r="BB192" s="165">
        <f>IF(ISBLANK(Survey!$AL192),1,0)</f>
        <v>1</v>
      </c>
      <c r="BC192" s="147" t="str" cm="1">
        <f t="array" ref="BC192">IF(OR(IF(OR($BE192+$BF192 = 2, $BG192=1), FALSE, TRUE), AND($BD192:$BD192 = 0)),"Pass","Fail")</f>
        <v>Pass</v>
      </c>
      <c r="BD192" s="143">
        <f>COUNTBLANK(Survey!$AM192:$AO192)</f>
        <v>3</v>
      </c>
      <c r="BE192" s="143">
        <f>IF(Survey!$I192="Yes",1,0)</f>
        <v>0</v>
      </c>
      <c r="BF192" s="143">
        <f>IF(OR(Survey!$M192="Mutual fund",Survey!$M192="Alternative mutual fund",Survey!$M192="Money market"),1,0)</f>
        <v>0</v>
      </c>
      <c r="BG192" s="148">
        <f>IF(OR(Survey!$M192="ETF",Survey!$M192="ETF, alternative mutual fund"),1,0)</f>
        <v>0</v>
      </c>
      <c r="BH192" s="16" t="str">
        <f t="shared" si="109"/>
        <v>Pass</v>
      </c>
      <c r="BI192" s="38" t="b">
        <f>OR(ISNUMBER(SEARCH("Yes",Survey!$AO192)),ISBLANK(Survey!$AO192))</f>
        <v>1</v>
      </c>
      <c r="BJ192" s="67" t="b">
        <f>NOT(ISBLANK(Survey!$AP192))</f>
        <v>0</v>
      </c>
      <c r="BK192" s="16" t="str">
        <f t="shared" si="110"/>
        <v>Pass</v>
      </c>
      <c r="BL192" s="143">
        <f>IF(Survey!$AW192=0, 0,1)</f>
        <v>0</v>
      </c>
      <c r="BM192" s="67">
        <f>Survey!$AQ192</f>
        <v>0</v>
      </c>
      <c r="BN192" s="67">
        <f>IFERROR((Survey!$AX192-ABS(Survey!$AY192)-ABS(Survey!$BD192))/Survey!$AW192,0)</f>
        <v>0</v>
      </c>
      <c r="BO192" s="67">
        <f>IF(AND($BM192&gt;$BN192-0.2,$BM192&lt;$BN192+0.2,ISBLANK(Survey!$AQ192)=FALSE),0,1)</f>
        <v>1</v>
      </c>
      <c r="BP192" s="165">
        <f>IF(ISBLANK(Survey!$AR192),1,0)</f>
        <v>1</v>
      </c>
      <c r="BQ192" s="16" t="str">
        <f t="shared" si="111"/>
        <v>Pass</v>
      </c>
      <c r="BR192" s="143">
        <f>IF(Survey!$AW192=0, 0,1)</f>
        <v>0</v>
      </c>
      <c r="BS192" s="67">
        <f>IF(AND(Survey!$AS192&gt;=0,Survey!$AS192&lt;=0.2,Survey!$AS192&lt;&gt;""),0,1)</f>
        <v>1</v>
      </c>
      <c r="BT192" s="143">
        <f>IF(ISBLANK(Survey!$AT192),1,0)</f>
        <v>1</v>
      </c>
      <c r="BU192" s="16" t="str">
        <f t="shared" si="112"/>
        <v>Fail</v>
      </c>
      <c r="BV192" s="165">
        <f>Survey!$AU192</f>
        <v>0</v>
      </c>
      <c r="BW192" s="16" t="str">
        <f t="shared" si="113"/>
        <v>Pass</v>
      </c>
      <c r="BX192" s="36">
        <f>Survey!$AV192</f>
        <v>0</v>
      </c>
      <c r="BY192" s="176">
        <f>Survey!$AW192+Survey!$AX192-ABS(Survey!$AY192)+ABS(Survey!$AZ192)-ABS(Survey!$BA192)+ABS(Survey!$BB192)-ABS(Survey!$BC192)-ABS(Survey!$BD192)+Survey!$BE192</f>
        <v>0</v>
      </c>
      <c r="BZ192" s="35">
        <f t="shared" si="114"/>
        <v>0</v>
      </c>
      <c r="CA192" s="17">
        <f t="shared" si="115"/>
        <v>0</v>
      </c>
      <c r="CB192" s="16" t="str">
        <f t="shared" si="116"/>
        <v>Pass</v>
      </c>
      <c r="CC192" s="38" t="b">
        <f>IF(ABS(Survey!$BE192)=0,TRUE,FALSE)</f>
        <v>1</v>
      </c>
      <c r="CD192" s="37" t="b">
        <f>NOT(ISBLANK(Survey!$BF192))</f>
        <v>0</v>
      </c>
      <c r="CE192" t="str">
        <f t="shared" si="117"/>
        <v>Fail</v>
      </c>
      <c r="CF192" s="29">
        <f>Survey!$AV192</f>
        <v>0</v>
      </c>
      <c r="CG192" s="29" cm="1">
        <f t="array" ref="CG192">SUM(SUMIF(Survey!BH192:BO192,{"&gt;0","&lt;0"})*{1,-1})-SUM(SUMIF(Survey!BQ192:BX192,{"&gt;0","&lt;0"})*{1,-1})</f>
        <v>0</v>
      </c>
      <c r="CH192" s="35" t="str">
        <f t="shared" si="118"/>
        <v>No holdings</v>
      </c>
      <c r="CI192">
        <f t="shared" si="119"/>
        <v>0</v>
      </c>
      <c r="CJ192" s="16" t="str">
        <f t="shared" si="120"/>
        <v>Fail</v>
      </c>
      <c r="CK192" s="36">
        <f>Survey!$AV192</f>
        <v>0</v>
      </c>
      <c r="CL192" s="36" cm="1">
        <f t="array" ref="CL192">SUM(SUMIF(Survey!BZ192:CS192,{"&gt;0","&lt;0"})*{1,-1})-SUM(SUMIF(Survey!CU192:DN192,{"&gt;0","&lt;0"})*{1,-1})</f>
        <v>0</v>
      </c>
      <c r="CM192" s="35" t="str">
        <f t="shared" si="121"/>
        <v>No holdings</v>
      </c>
      <c r="CN192" s="17">
        <f t="shared" si="122"/>
        <v>0</v>
      </c>
      <c r="CO192" s="16" t="str">
        <f t="shared" si="123"/>
        <v>Pass</v>
      </c>
      <c r="CP192" s="38" t="b">
        <f>IF(ABS(Survey!$CS192)=0,TRUE,FALSE)</f>
        <v>1</v>
      </c>
      <c r="CQ192" s="37" t="b">
        <f>NOT(ISBLANK(Survey!$CT192))</f>
        <v>0</v>
      </c>
      <c r="CR192" s="16" t="str">
        <f t="shared" si="124"/>
        <v>Pass</v>
      </c>
      <c r="CS192" s="38" t="b">
        <f>IF(ABS(Survey!$DN192)=0,TRUE,FALSE)</f>
        <v>1</v>
      </c>
      <c r="CT192" s="37" t="b">
        <f>NOT(ISBLANK(Survey!$DO192))</f>
        <v>0</v>
      </c>
      <c r="CU192" t="str">
        <f t="shared" si="125"/>
        <v>Pass</v>
      </c>
      <c r="CV192" s="29" cm="1">
        <f t="array" ref="CV192">SUM(SUMIF(Survey!CO192,{"&gt;0","&lt;0"})*{1,-1})+SUM(SUMIF(Survey!DJ192,{"&gt;0","&lt;0"})*{1,-1})</f>
        <v>0</v>
      </c>
      <c r="CW192" s="29">
        <f>SUM(SUMIF(Survey!DQ192:DW192,{"&gt;0","&lt;0"})*{1,-1})+SUM(SUMIF(Survey!DY192:EE192,{"&gt;0","&lt;0"})*{1,-1})</f>
        <v>0</v>
      </c>
      <c r="CX192">
        <f t="shared" si="126"/>
        <v>0</v>
      </c>
      <c r="CY192">
        <f t="shared" si="127"/>
        <v>0</v>
      </c>
      <c r="CZ192" s="16" t="str">
        <f t="shared" si="128"/>
        <v>Pass</v>
      </c>
      <c r="DA192" s="38" t="b">
        <f>IF(ABS(Survey!$DW192)=0,TRUE,FALSE)</f>
        <v>1</v>
      </c>
      <c r="DB192" s="37" t="b">
        <f>NOT(ISBLANK(Survey!DX192))</f>
        <v>0</v>
      </c>
      <c r="DC192" s="16" t="str">
        <f t="shared" si="129"/>
        <v>Pass</v>
      </c>
      <c r="DD192" s="38" t="b">
        <f>IF(ABS(Survey!$EE192)=0,TRUE,FALSE)</f>
        <v>1</v>
      </c>
      <c r="DE192" s="37" t="b">
        <f>NOT(ISBLANK(Survey!$EF192))</f>
        <v>0</v>
      </c>
      <c r="DF192" s="16" t="str">
        <f t="shared" si="130"/>
        <v>Fail</v>
      </c>
      <c r="DG192" s="36">
        <f>SUM(SUMIF(Survey!EL192:EN192,{"&gt;0","&lt;0"})*{1,-1})</f>
        <v>0</v>
      </c>
      <c r="DH192">
        <f t="shared" si="131"/>
        <v>0</v>
      </c>
      <c r="DI192">
        <f t="shared" si="132"/>
        <v>100</v>
      </c>
      <c r="DJ192" s="35" t="b">
        <f>IF(OR(Survey!$M192="ETF",Survey!$M192="ETF, alternative mutual fund",Survey!$M192="Closed-end", Survey!$M192="Split share corp"),TRUE,FALSE)</f>
        <v>0</v>
      </c>
      <c r="DK192" s="16" t="str">
        <f t="shared" si="133"/>
        <v>Fail</v>
      </c>
      <c r="DL192" s="36">
        <f>SUM(SUMIF(Survey!EP192:EV192,{"&gt;0","&lt;0"})*{1,-1})</f>
        <v>0</v>
      </c>
      <c r="DM192">
        <f t="shared" si="134"/>
        <v>0</v>
      </c>
      <c r="DN192" s="17">
        <f t="shared" si="135"/>
        <v>100</v>
      </c>
      <c r="DO192" s="16" t="str">
        <f t="shared" si="136"/>
        <v>Fail</v>
      </c>
      <c r="DP192" s="36">
        <f>SUM(SUMIF(Survey!EX192:FD192,{"&gt;0","&lt;0"})*{1,-1})</f>
        <v>0</v>
      </c>
      <c r="DQ192">
        <f t="shared" si="137"/>
        <v>0</v>
      </c>
      <c r="DR192" s="17">
        <f t="shared" si="138"/>
        <v>100</v>
      </c>
    </row>
    <row r="193" spans="1:122">
      <c r="A193">
        <v>193</v>
      </c>
      <c r="B193" t="str">
        <f t="shared" si="0"/>
        <v>Pass</v>
      </c>
      <c r="C193" t="str">
        <f>IF(COUNTBLANK(Survey!B193:FE193)=$C$2, "Pass", "Fail")</f>
        <v>Pass</v>
      </c>
      <c r="D193" t="str">
        <f t="shared" si="93"/>
        <v>Fail</v>
      </c>
      <c r="E193" t="str">
        <f>IF(OR(ISBLANK(Survey!AJ193),COUNTIF(G193:BB193,"Fail")),"Fail","Pass")</f>
        <v>Fail</v>
      </c>
      <c r="G193" s="16" t="str">
        <f t="shared" si="94"/>
        <v>Fail</v>
      </c>
      <c r="H193" s="177">
        <f>COUNTBLANK(Survey!B193:D193)+COUNTBLANK(Survey!G193)+COUNTBLANK(Survey!I193)+COUNTBLANK(Survey!K193:M193)+COUNTBLANK(Survey!P193)+COUNTBLANK(Survey!S193:U193)+COUNTBLANK(Survey!Y193:AA193)+COUNTBLANK(Survey!AD193:AE193)+COUNTBLANK(Survey!AI193:AI193)</f>
        <v>18</v>
      </c>
      <c r="I193" s="16" t="str">
        <f t="shared" si="95"/>
        <v>Fail</v>
      </c>
      <c r="J193" t="b">
        <f>IF(Survey!E193="No",TRUE,FALSE)</f>
        <v>0</v>
      </c>
      <c r="K193" s="34">
        <f>LEN(Survey!E193)</f>
        <v>0</v>
      </c>
      <c r="L193" s="16" t="str">
        <f t="shared" si="96"/>
        <v>Fail</v>
      </c>
      <c r="M193" t="b">
        <f>IF(Survey!F193="No",TRUE,FALSE)</f>
        <v>0</v>
      </c>
      <c r="N193" s="33">
        <f>LEN(Survey!F193)</f>
        <v>0</v>
      </c>
      <c r="O193" s="16" t="str">
        <f t="shared" si="97"/>
        <v>Pass</v>
      </c>
      <c r="P193" s="34">
        <f>MOD((LEN(Survey!H193)+2),11)</f>
        <v>2</v>
      </c>
      <c r="Q193" s="33" t="str">
        <f>IF(Survey!$L193="Prospectus fund", "Yes", "No")</f>
        <v>No</v>
      </c>
      <c r="R193" s="16" t="str">
        <f t="shared" si="98"/>
        <v>Pass</v>
      </c>
      <c r="S193" s="34">
        <f>MOD((LEN(Survey!J193)+2),11)</f>
        <v>2</v>
      </c>
      <c r="T193" s="35" t="b">
        <f>IF(OR(Survey!$M193="ETF",Survey!$M193="ETF, alternative mutual fund",Survey!$M193="Closed-end", Survey!$M193="Split share corp", Survey!$I193="Yes"),TRUE,FALSE)</f>
        <v>0</v>
      </c>
      <c r="U193" s="16" t="str">
        <f>IFERROR(IF(AND(OR(X193=Y193,Y193 = "Either"),NOT(ISBLANK(Survey!K193))),"Pass","Fail"),"Pass")</f>
        <v>Fail</v>
      </c>
      <c r="V193" s="36" cm="1">
        <f t="array" ref="V193">SUM(SUMIF(Survey!BZ193:CS193,{"&gt;0","&lt;0"})*{1,-1})</f>
        <v>0</v>
      </c>
      <c r="W193" s="38" cm="1">
        <f t="array" ref="W193">SUM(SUMIF(Survey!CC193,{"&gt;0","&lt;0"})*{1,-1})+SUM(SUMIF(Survey!CM193,{"&gt;0","&lt;0"})*{1,-1})</f>
        <v>0</v>
      </c>
      <c r="X193" s="38">
        <f>Survey!K193</f>
        <v>0</v>
      </c>
      <c r="Y193" s="37" t="str">
        <f t="shared" si="99"/>
        <v>Either</v>
      </c>
      <c r="Z193" s="16" t="str">
        <f t="shared" si="100"/>
        <v>Fail</v>
      </c>
      <c r="AA193" s="67" cm="1">
        <f t="array" ref="AA193">SUM(SUMIF(Survey!BZ193:CS193,{"&gt;0","&lt;0"})*{1,-1})+SUM(SUMIF(Survey!CU193:DN193,{"&gt;0","&lt;0"})*{1,-1})</f>
        <v>0</v>
      </c>
      <c r="AB193" s="67">
        <f>IFERROR(AA193/(Survey!$AV193),0)</f>
        <v>0</v>
      </c>
      <c r="AC193" s="128" t="b">
        <f>IF(OR(Survey!$M193="Alternative strategy or hedge",Survey!$M193="Other, illiquid",Survey!$L193="Prospectus fund"),TRUE,FALSE)</f>
        <v>0</v>
      </c>
      <c r="AD193" s="128" t="b">
        <f>NOT(ISBLANK(Survey!$M193))</f>
        <v>0</v>
      </c>
      <c r="AE193" s="16" t="str">
        <f t="shared" si="101"/>
        <v>Pass</v>
      </c>
      <c r="AF193" s="38" t="b">
        <f>NOT(ISNUMBER(SEARCH("Other",Survey!$P193)))</f>
        <v>1</v>
      </c>
      <c r="AG193" s="37" t="b">
        <f>NOT(ISBLANK(Survey!$Q193))</f>
        <v>0</v>
      </c>
      <c r="AH193" s="16" t="str">
        <f t="shared" si="102"/>
        <v>Pass</v>
      </c>
      <c r="AI193" s="143">
        <f>COUNTBLANK(Survey!$W193)</f>
        <v>1</v>
      </c>
      <c r="AJ193" s="67">
        <f>IF(AND(Survey!L193&lt;&gt;"Exempt fund",OR(Survey!$M193="ETF",Survey!$M193="ETF, alternative mutual fund",Survey!$M193="Mutual fund",Survey!$M193="Alternative mutual fund",Survey!$M193="Money market")),1,0)</f>
        <v>0</v>
      </c>
      <c r="AK193" s="16" t="str">
        <f t="shared" si="103"/>
        <v>Pass</v>
      </c>
      <c r="AL193" s="38" t="b">
        <f>NOT(ISNUMBER(SEARCH("Yes",Survey!$AA193)))</f>
        <v>1</v>
      </c>
      <c r="AM193" s="37" t="b">
        <f>IF(COUNTBLANK(Survey!$AB193:$AC193)=0,TRUE, FALSE)</f>
        <v>0</v>
      </c>
      <c r="AN193" s="16" t="str">
        <f t="shared" si="104"/>
        <v>Pass</v>
      </c>
      <c r="AO193" s="38" t="b">
        <f>NOT(ISNUMBER(SEARCH("Yes",Survey!$AD193)))</f>
        <v>1</v>
      </c>
      <c r="AP193" s="37" t="b">
        <f>NOT(ISBLANK(Survey!$AF193))</f>
        <v>0</v>
      </c>
      <c r="AQ193" s="16" t="str">
        <f t="shared" si="105"/>
        <v>Pass</v>
      </c>
      <c r="AR193" s="38" t="b">
        <f>NOT(OR(ISNUMBER(SEARCH("Other",Survey!$AF193)),ISNUMBER(SEARCH("Multiple",Survey!$AF193))))</f>
        <v>1</v>
      </c>
      <c r="AS193" s="37" t="b">
        <f>NOT(ISBLANK(Survey!$AG193))</f>
        <v>0</v>
      </c>
      <c r="AT193" s="16" t="str">
        <f t="shared" si="106"/>
        <v>Fail</v>
      </c>
      <c r="AU193" s="143">
        <f>IF(ABS(Survey!$AV193)&gt;0, 1,0)</f>
        <v>0</v>
      </c>
      <c r="AV193" s="143">
        <f>IF(COUNTBLANK(Survey!$AJ193)=0,1,0)</f>
        <v>0</v>
      </c>
      <c r="AW193" s="16" t="str">
        <f t="shared" si="107"/>
        <v>Pass</v>
      </c>
      <c r="AX193" s="143">
        <f>IF(ISBLANK(Survey!$AJ193),0,1)</f>
        <v>0</v>
      </c>
      <c r="AY193" s="165">
        <f>COUNTBLANK(Survey!$AK193)</f>
        <v>1</v>
      </c>
      <c r="AZ193" s="16" t="str">
        <f t="shared" si="108"/>
        <v>Pass</v>
      </c>
      <c r="BA193" s="143">
        <f>IF(OR(Survey!$AK193="Closed",ISBLANK(Survey!$AK193)),0,1)</f>
        <v>0</v>
      </c>
      <c r="BB193" s="165">
        <f>IF(ISBLANK(Survey!$AL193),1,0)</f>
        <v>1</v>
      </c>
      <c r="BC193" s="147" t="str" cm="1">
        <f t="array" ref="BC193">IF(OR(IF(OR($BE193+$BF193 = 2, $BG193=1), FALSE, TRUE), AND($BD193:$BD193 = 0)),"Pass","Fail")</f>
        <v>Pass</v>
      </c>
      <c r="BD193" s="143">
        <f>COUNTBLANK(Survey!$AM193:$AO193)</f>
        <v>3</v>
      </c>
      <c r="BE193" s="143">
        <f>IF(Survey!$I193="Yes",1,0)</f>
        <v>0</v>
      </c>
      <c r="BF193" s="143">
        <f>IF(OR(Survey!$M193="Mutual fund",Survey!$M193="Alternative mutual fund",Survey!$M193="Money market"),1,0)</f>
        <v>0</v>
      </c>
      <c r="BG193" s="148">
        <f>IF(OR(Survey!$M193="ETF",Survey!$M193="ETF, alternative mutual fund"),1,0)</f>
        <v>0</v>
      </c>
      <c r="BH193" s="16" t="str">
        <f t="shared" si="109"/>
        <v>Pass</v>
      </c>
      <c r="BI193" s="38" t="b">
        <f>OR(ISNUMBER(SEARCH("Yes",Survey!$AO193)),ISBLANK(Survey!$AO193))</f>
        <v>1</v>
      </c>
      <c r="BJ193" s="67" t="b">
        <f>NOT(ISBLANK(Survey!$AP193))</f>
        <v>0</v>
      </c>
      <c r="BK193" s="16" t="str">
        <f t="shared" si="110"/>
        <v>Pass</v>
      </c>
      <c r="BL193" s="143">
        <f>IF(Survey!$AW193=0, 0,1)</f>
        <v>0</v>
      </c>
      <c r="BM193" s="67">
        <f>Survey!$AQ193</f>
        <v>0</v>
      </c>
      <c r="BN193" s="67">
        <f>IFERROR((Survey!$AX193-ABS(Survey!$AY193)-ABS(Survey!$BD193))/Survey!$AW193,0)</f>
        <v>0</v>
      </c>
      <c r="BO193" s="67">
        <f>IF(AND($BM193&gt;$BN193-0.2,$BM193&lt;$BN193+0.2,ISBLANK(Survey!$AQ193)=FALSE),0,1)</f>
        <v>1</v>
      </c>
      <c r="BP193" s="165">
        <f>IF(ISBLANK(Survey!$AR193),1,0)</f>
        <v>1</v>
      </c>
      <c r="BQ193" s="16" t="str">
        <f t="shared" si="111"/>
        <v>Pass</v>
      </c>
      <c r="BR193" s="143">
        <f>IF(Survey!$AW193=0, 0,1)</f>
        <v>0</v>
      </c>
      <c r="BS193" s="67">
        <f>IF(AND(Survey!$AS193&gt;=0,Survey!$AS193&lt;=0.2,Survey!$AS193&lt;&gt;""),0,1)</f>
        <v>1</v>
      </c>
      <c r="BT193" s="143">
        <f>IF(ISBLANK(Survey!$AT193),1,0)</f>
        <v>1</v>
      </c>
      <c r="BU193" s="16" t="str">
        <f t="shared" si="112"/>
        <v>Fail</v>
      </c>
      <c r="BV193" s="165">
        <f>Survey!$AU193</f>
        <v>0</v>
      </c>
      <c r="BW193" s="16" t="str">
        <f t="shared" si="113"/>
        <v>Pass</v>
      </c>
      <c r="BX193" s="36">
        <f>Survey!$AV193</f>
        <v>0</v>
      </c>
      <c r="BY193" s="176">
        <f>Survey!$AW193+Survey!$AX193-ABS(Survey!$AY193)+ABS(Survey!$AZ193)-ABS(Survey!$BA193)+ABS(Survey!$BB193)-ABS(Survey!$BC193)-ABS(Survey!$BD193)+Survey!$BE193</f>
        <v>0</v>
      </c>
      <c r="BZ193" s="35">
        <f t="shared" si="114"/>
        <v>0</v>
      </c>
      <c r="CA193" s="17">
        <f t="shared" si="115"/>
        <v>0</v>
      </c>
      <c r="CB193" s="16" t="str">
        <f t="shared" si="116"/>
        <v>Pass</v>
      </c>
      <c r="CC193" s="38" t="b">
        <f>IF(ABS(Survey!$BE193)=0,TRUE,FALSE)</f>
        <v>1</v>
      </c>
      <c r="CD193" s="37" t="b">
        <f>NOT(ISBLANK(Survey!$BF193))</f>
        <v>0</v>
      </c>
      <c r="CE193" t="str">
        <f t="shared" si="117"/>
        <v>Fail</v>
      </c>
      <c r="CF193" s="29">
        <f>Survey!$AV193</f>
        <v>0</v>
      </c>
      <c r="CG193" s="29" cm="1">
        <f t="array" ref="CG193">SUM(SUMIF(Survey!BH193:BO193,{"&gt;0","&lt;0"})*{1,-1})-SUM(SUMIF(Survey!BQ193:BX193,{"&gt;0","&lt;0"})*{1,-1})</f>
        <v>0</v>
      </c>
      <c r="CH193" s="35" t="str">
        <f t="shared" si="118"/>
        <v>No holdings</v>
      </c>
      <c r="CI193">
        <f t="shared" si="119"/>
        <v>0</v>
      </c>
      <c r="CJ193" s="16" t="str">
        <f t="shared" si="120"/>
        <v>Fail</v>
      </c>
      <c r="CK193" s="36">
        <f>Survey!$AV193</f>
        <v>0</v>
      </c>
      <c r="CL193" s="36" cm="1">
        <f t="array" ref="CL193">SUM(SUMIF(Survey!BZ193:CS193,{"&gt;0","&lt;0"})*{1,-1})-SUM(SUMIF(Survey!CU193:DN193,{"&gt;0","&lt;0"})*{1,-1})</f>
        <v>0</v>
      </c>
      <c r="CM193" s="35" t="str">
        <f t="shared" si="121"/>
        <v>No holdings</v>
      </c>
      <c r="CN193" s="17">
        <f t="shared" si="122"/>
        <v>0</v>
      </c>
      <c r="CO193" s="16" t="str">
        <f t="shared" si="123"/>
        <v>Pass</v>
      </c>
      <c r="CP193" s="38" t="b">
        <f>IF(ABS(Survey!$CS193)=0,TRUE,FALSE)</f>
        <v>1</v>
      </c>
      <c r="CQ193" s="37" t="b">
        <f>NOT(ISBLANK(Survey!$CT193))</f>
        <v>0</v>
      </c>
      <c r="CR193" s="16" t="str">
        <f t="shared" si="124"/>
        <v>Pass</v>
      </c>
      <c r="CS193" s="38" t="b">
        <f>IF(ABS(Survey!$DN193)=0,TRUE,FALSE)</f>
        <v>1</v>
      </c>
      <c r="CT193" s="37" t="b">
        <f>NOT(ISBLANK(Survey!$DO193))</f>
        <v>0</v>
      </c>
      <c r="CU193" t="str">
        <f t="shared" si="125"/>
        <v>Pass</v>
      </c>
      <c r="CV193" s="29" cm="1">
        <f t="array" ref="CV193">SUM(SUMIF(Survey!CO193,{"&gt;0","&lt;0"})*{1,-1})+SUM(SUMIF(Survey!DJ193,{"&gt;0","&lt;0"})*{1,-1})</f>
        <v>0</v>
      </c>
      <c r="CW193" s="29">
        <f>SUM(SUMIF(Survey!DQ193:DW193,{"&gt;0","&lt;0"})*{1,-1})+SUM(SUMIF(Survey!DY193:EE193,{"&gt;0","&lt;0"})*{1,-1})</f>
        <v>0</v>
      </c>
      <c r="CX193">
        <f t="shared" si="126"/>
        <v>0</v>
      </c>
      <c r="CY193">
        <f t="shared" si="127"/>
        <v>0</v>
      </c>
      <c r="CZ193" s="16" t="str">
        <f t="shared" si="128"/>
        <v>Pass</v>
      </c>
      <c r="DA193" s="38" t="b">
        <f>IF(ABS(Survey!$DW193)=0,TRUE,FALSE)</f>
        <v>1</v>
      </c>
      <c r="DB193" s="37" t="b">
        <f>NOT(ISBLANK(Survey!DX193))</f>
        <v>0</v>
      </c>
      <c r="DC193" s="16" t="str">
        <f t="shared" si="129"/>
        <v>Pass</v>
      </c>
      <c r="DD193" s="38" t="b">
        <f>IF(ABS(Survey!$EE193)=0,TRUE,FALSE)</f>
        <v>1</v>
      </c>
      <c r="DE193" s="37" t="b">
        <f>NOT(ISBLANK(Survey!$EF193))</f>
        <v>0</v>
      </c>
      <c r="DF193" s="16" t="str">
        <f t="shared" si="130"/>
        <v>Fail</v>
      </c>
      <c r="DG193" s="36">
        <f>SUM(SUMIF(Survey!EL193:EN193,{"&gt;0","&lt;0"})*{1,-1})</f>
        <v>0</v>
      </c>
      <c r="DH193">
        <f t="shared" si="131"/>
        <v>0</v>
      </c>
      <c r="DI193">
        <f t="shared" si="132"/>
        <v>100</v>
      </c>
      <c r="DJ193" s="35" t="b">
        <f>IF(OR(Survey!$M193="ETF",Survey!$M193="ETF, alternative mutual fund",Survey!$M193="Closed-end", Survey!$M193="Split share corp"),TRUE,FALSE)</f>
        <v>0</v>
      </c>
      <c r="DK193" s="16" t="str">
        <f t="shared" si="133"/>
        <v>Fail</v>
      </c>
      <c r="DL193" s="36">
        <f>SUM(SUMIF(Survey!EP193:EV193,{"&gt;0","&lt;0"})*{1,-1})</f>
        <v>0</v>
      </c>
      <c r="DM193">
        <f t="shared" si="134"/>
        <v>0</v>
      </c>
      <c r="DN193" s="17">
        <f t="shared" si="135"/>
        <v>100</v>
      </c>
      <c r="DO193" s="16" t="str">
        <f t="shared" si="136"/>
        <v>Fail</v>
      </c>
      <c r="DP193" s="36">
        <f>SUM(SUMIF(Survey!EX193:FD193,{"&gt;0","&lt;0"})*{1,-1})</f>
        <v>0</v>
      </c>
      <c r="DQ193">
        <f t="shared" si="137"/>
        <v>0</v>
      </c>
      <c r="DR193" s="17">
        <f t="shared" si="138"/>
        <v>100</v>
      </c>
    </row>
    <row r="194" spans="1:122">
      <c r="A194">
        <v>194</v>
      </c>
      <c r="B194" t="str">
        <f t="shared" si="0"/>
        <v>Pass</v>
      </c>
      <c r="C194" t="str">
        <f>IF(COUNTBLANK(Survey!B194:FE194)=$C$2, "Pass", "Fail")</f>
        <v>Pass</v>
      </c>
      <c r="D194" t="str">
        <f t="shared" si="93"/>
        <v>Fail</v>
      </c>
      <c r="E194" t="str">
        <f>IF(OR(ISBLANK(Survey!AJ194),COUNTIF(G194:BB194,"Fail")),"Fail","Pass")</f>
        <v>Fail</v>
      </c>
      <c r="G194" s="16" t="str">
        <f t="shared" si="94"/>
        <v>Fail</v>
      </c>
      <c r="H194" s="177">
        <f>COUNTBLANK(Survey!B194:D194)+COUNTBLANK(Survey!G194)+COUNTBLANK(Survey!I194)+COUNTBLANK(Survey!K194:M194)+COUNTBLANK(Survey!P194)+COUNTBLANK(Survey!S194:U194)+COUNTBLANK(Survey!Y194:AA194)+COUNTBLANK(Survey!AD194:AE194)+COUNTBLANK(Survey!AI194:AI194)</f>
        <v>18</v>
      </c>
      <c r="I194" s="16" t="str">
        <f t="shared" si="95"/>
        <v>Fail</v>
      </c>
      <c r="J194" t="b">
        <f>IF(Survey!E194="No",TRUE,FALSE)</f>
        <v>0</v>
      </c>
      <c r="K194" s="34">
        <f>LEN(Survey!E194)</f>
        <v>0</v>
      </c>
      <c r="L194" s="16" t="str">
        <f t="shared" si="96"/>
        <v>Fail</v>
      </c>
      <c r="M194" t="b">
        <f>IF(Survey!F194="No",TRUE,FALSE)</f>
        <v>0</v>
      </c>
      <c r="N194" s="33">
        <f>LEN(Survey!F194)</f>
        <v>0</v>
      </c>
      <c r="O194" s="16" t="str">
        <f t="shared" si="97"/>
        <v>Pass</v>
      </c>
      <c r="P194" s="34">
        <f>MOD((LEN(Survey!H194)+2),11)</f>
        <v>2</v>
      </c>
      <c r="Q194" s="33" t="str">
        <f>IF(Survey!$L194="Prospectus fund", "Yes", "No")</f>
        <v>No</v>
      </c>
      <c r="R194" s="16" t="str">
        <f t="shared" si="98"/>
        <v>Pass</v>
      </c>
      <c r="S194" s="34">
        <f>MOD((LEN(Survey!J194)+2),11)</f>
        <v>2</v>
      </c>
      <c r="T194" s="35" t="b">
        <f>IF(OR(Survey!$M194="ETF",Survey!$M194="ETF, alternative mutual fund",Survey!$M194="Closed-end", Survey!$M194="Split share corp", Survey!$I194="Yes"),TRUE,FALSE)</f>
        <v>0</v>
      </c>
      <c r="U194" s="16" t="str">
        <f>IFERROR(IF(AND(OR(X194=Y194,Y194 = "Either"),NOT(ISBLANK(Survey!K194))),"Pass","Fail"),"Pass")</f>
        <v>Fail</v>
      </c>
      <c r="V194" s="36" cm="1">
        <f t="array" ref="V194">SUM(SUMIF(Survey!BZ194:CS194,{"&gt;0","&lt;0"})*{1,-1})</f>
        <v>0</v>
      </c>
      <c r="W194" s="38" cm="1">
        <f t="array" ref="W194">SUM(SUMIF(Survey!CC194,{"&gt;0","&lt;0"})*{1,-1})+SUM(SUMIF(Survey!CM194,{"&gt;0","&lt;0"})*{1,-1})</f>
        <v>0</v>
      </c>
      <c r="X194" s="38">
        <f>Survey!K194</f>
        <v>0</v>
      </c>
      <c r="Y194" s="37" t="str">
        <f t="shared" si="99"/>
        <v>Either</v>
      </c>
      <c r="Z194" s="16" t="str">
        <f t="shared" si="100"/>
        <v>Fail</v>
      </c>
      <c r="AA194" s="67" cm="1">
        <f t="array" ref="AA194">SUM(SUMIF(Survey!BZ194:CS194,{"&gt;0","&lt;0"})*{1,-1})+SUM(SUMIF(Survey!CU194:DN194,{"&gt;0","&lt;0"})*{1,-1})</f>
        <v>0</v>
      </c>
      <c r="AB194" s="67">
        <f>IFERROR(AA194/(Survey!$AV194),0)</f>
        <v>0</v>
      </c>
      <c r="AC194" s="128" t="b">
        <f>IF(OR(Survey!$M194="Alternative strategy or hedge",Survey!$M194="Other, illiquid",Survey!$L194="Prospectus fund"),TRUE,FALSE)</f>
        <v>0</v>
      </c>
      <c r="AD194" s="128" t="b">
        <f>NOT(ISBLANK(Survey!$M194))</f>
        <v>0</v>
      </c>
      <c r="AE194" s="16" t="str">
        <f t="shared" si="101"/>
        <v>Pass</v>
      </c>
      <c r="AF194" s="38" t="b">
        <f>NOT(ISNUMBER(SEARCH("Other",Survey!$P194)))</f>
        <v>1</v>
      </c>
      <c r="AG194" s="37" t="b">
        <f>NOT(ISBLANK(Survey!$Q194))</f>
        <v>0</v>
      </c>
      <c r="AH194" s="16" t="str">
        <f t="shared" si="102"/>
        <v>Pass</v>
      </c>
      <c r="AI194" s="143">
        <f>COUNTBLANK(Survey!$W194)</f>
        <v>1</v>
      </c>
      <c r="AJ194" s="67">
        <f>IF(AND(Survey!L194&lt;&gt;"Exempt fund",OR(Survey!$M194="ETF",Survey!$M194="ETF, alternative mutual fund",Survey!$M194="Mutual fund",Survey!$M194="Alternative mutual fund",Survey!$M194="Money market")),1,0)</f>
        <v>0</v>
      </c>
      <c r="AK194" s="16" t="str">
        <f t="shared" si="103"/>
        <v>Pass</v>
      </c>
      <c r="AL194" s="38" t="b">
        <f>NOT(ISNUMBER(SEARCH("Yes",Survey!$AA194)))</f>
        <v>1</v>
      </c>
      <c r="AM194" s="37" t="b">
        <f>IF(COUNTBLANK(Survey!$AB194:$AC194)=0,TRUE, FALSE)</f>
        <v>0</v>
      </c>
      <c r="AN194" s="16" t="str">
        <f t="shared" si="104"/>
        <v>Pass</v>
      </c>
      <c r="AO194" s="38" t="b">
        <f>NOT(ISNUMBER(SEARCH("Yes",Survey!$AD194)))</f>
        <v>1</v>
      </c>
      <c r="AP194" s="37" t="b">
        <f>NOT(ISBLANK(Survey!$AF194))</f>
        <v>0</v>
      </c>
      <c r="AQ194" s="16" t="str">
        <f t="shared" si="105"/>
        <v>Pass</v>
      </c>
      <c r="AR194" s="38" t="b">
        <f>NOT(OR(ISNUMBER(SEARCH("Other",Survey!$AF194)),ISNUMBER(SEARCH("Multiple",Survey!$AF194))))</f>
        <v>1</v>
      </c>
      <c r="AS194" s="37" t="b">
        <f>NOT(ISBLANK(Survey!$AG194))</f>
        <v>0</v>
      </c>
      <c r="AT194" s="16" t="str">
        <f t="shared" si="106"/>
        <v>Fail</v>
      </c>
      <c r="AU194" s="143">
        <f>IF(ABS(Survey!$AV194)&gt;0, 1,0)</f>
        <v>0</v>
      </c>
      <c r="AV194" s="143">
        <f>IF(COUNTBLANK(Survey!$AJ194)=0,1,0)</f>
        <v>0</v>
      </c>
      <c r="AW194" s="16" t="str">
        <f t="shared" si="107"/>
        <v>Pass</v>
      </c>
      <c r="AX194" s="143">
        <f>IF(ISBLANK(Survey!$AJ194),0,1)</f>
        <v>0</v>
      </c>
      <c r="AY194" s="165">
        <f>COUNTBLANK(Survey!$AK194)</f>
        <v>1</v>
      </c>
      <c r="AZ194" s="16" t="str">
        <f t="shared" si="108"/>
        <v>Pass</v>
      </c>
      <c r="BA194" s="143">
        <f>IF(OR(Survey!$AK194="Closed",ISBLANK(Survey!$AK194)),0,1)</f>
        <v>0</v>
      </c>
      <c r="BB194" s="165">
        <f>IF(ISBLANK(Survey!$AL194),1,0)</f>
        <v>1</v>
      </c>
      <c r="BC194" s="147" t="str" cm="1">
        <f t="array" ref="BC194">IF(OR(IF(OR($BE194+$BF194 = 2, $BG194=1), FALSE, TRUE), AND($BD194:$BD194 = 0)),"Pass","Fail")</f>
        <v>Pass</v>
      </c>
      <c r="BD194" s="143">
        <f>COUNTBLANK(Survey!$AM194:$AO194)</f>
        <v>3</v>
      </c>
      <c r="BE194" s="143">
        <f>IF(Survey!$I194="Yes",1,0)</f>
        <v>0</v>
      </c>
      <c r="BF194" s="143">
        <f>IF(OR(Survey!$M194="Mutual fund",Survey!$M194="Alternative mutual fund",Survey!$M194="Money market"),1,0)</f>
        <v>0</v>
      </c>
      <c r="BG194" s="148">
        <f>IF(OR(Survey!$M194="ETF",Survey!$M194="ETF, alternative mutual fund"),1,0)</f>
        <v>0</v>
      </c>
      <c r="BH194" s="16" t="str">
        <f t="shared" si="109"/>
        <v>Pass</v>
      </c>
      <c r="BI194" s="38" t="b">
        <f>OR(ISNUMBER(SEARCH("Yes",Survey!$AO194)),ISBLANK(Survey!$AO194))</f>
        <v>1</v>
      </c>
      <c r="BJ194" s="67" t="b">
        <f>NOT(ISBLANK(Survey!$AP194))</f>
        <v>0</v>
      </c>
      <c r="BK194" s="16" t="str">
        <f t="shared" si="110"/>
        <v>Pass</v>
      </c>
      <c r="BL194" s="143">
        <f>IF(Survey!$AW194=0, 0,1)</f>
        <v>0</v>
      </c>
      <c r="BM194" s="67">
        <f>Survey!$AQ194</f>
        <v>0</v>
      </c>
      <c r="BN194" s="67">
        <f>IFERROR((Survey!$AX194-ABS(Survey!$AY194)-ABS(Survey!$BD194))/Survey!$AW194,0)</f>
        <v>0</v>
      </c>
      <c r="BO194" s="67">
        <f>IF(AND($BM194&gt;$BN194-0.2,$BM194&lt;$BN194+0.2,ISBLANK(Survey!$AQ194)=FALSE),0,1)</f>
        <v>1</v>
      </c>
      <c r="BP194" s="165">
        <f>IF(ISBLANK(Survey!$AR194),1,0)</f>
        <v>1</v>
      </c>
      <c r="BQ194" s="16" t="str">
        <f t="shared" si="111"/>
        <v>Pass</v>
      </c>
      <c r="BR194" s="143">
        <f>IF(Survey!$AW194=0, 0,1)</f>
        <v>0</v>
      </c>
      <c r="BS194" s="67">
        <f>IF(AND(Survey!$AS194&gt;=0,Survey!$AS194&lt;=0.2,Survey!$AS194&lt;&gt;""),0,1)</f>
        <v>1</v>
      </c>
      <c r="BT194" s="143">
        <f>IF(ISBLANK(Survey!$AT194),1,0)</f>
        <v>1</v>
      </c>
      <c r="BU194" s="16" t="str">
        <f t="shared" si="112"/>
        <v>Fail</v>
      </c>
      <c r="BV194" s="165">
        <f>Survey!$AU194</f>
        <v>0</v>
      </c>
      <c r="BW194" s="16" t="str">
        <f t="shared" si="113"/>
        <v>Pass</v>
      </c>
      <c r="BX194" s="36">
        <f>Survey!$AV194</f>
        <v>0</v>
      </c>
      <c r="BY194" s="176">
        <f>Survey!$AW194+Survey!$AX194-ABS(Survey!$AY194)+ABS(Survey!$AZ194)-ABS(Survey!$BA194)+ABS(Survey!$BB194)-ABS(Survey!$BC194)-ABS(Survey!$BD194)+Survey!$BE194</f>
        <v>0</v>
      </c>
      <c r="BZ194" s="35">
        <f t="shared" si="114"/>
        <v>0</v>
      </c>
      <c r="CA194" s="17">
        <f t="shared" si="115"/>
        <v>0</v>
      </c>
      <c r="CB194" s="16" t="str">
        <f t="shared" si="116"/>
        <v>Pass</v>
      </c>
      <c r="CC194" s="38" t="b">
        <f>IF(ABS(Survey!$BE194)=0,TRUE,FALSE)</f>
        <v>1</v>
      </c>
      <c r="CD194" s="37" t="b">
        <f>NOT(ISBLANK(Survey!$BF194))</f>
        <v>0</v>
      </c>
      <c r="CE194" t="str">
        <f t="shared" si="117"/>
        <v>Fail</v>
      </c>
      <c r="CF194" s="29">
        <f>Survey!$AV194</f>
        <v>0</v>
      </c>
      <c r="CG194" s="29" cm="1">
        <f t="array" ref="CG194">SUM(SUMIF(Survey!BH194:BO194,{"&gt;0","&lt;0"})*{1,-1})-SUM(SUMIF(Survey!BQ194:BX194,{"&gt;0","&lt;0"})*{1,-1})</f>
        <v>0</v>
      </c>
      <c r="CH194" s="35" t="str">
        <f t="shared" si="118"/>
        <v>No holdings</v>
      </c>
      <c r="CI194">
        <f t="shared" si="119"/>
        <v>0</v>
      </c>
      <c r="CJ194" s="16" t="str">
        <f t="shared" si="120"/>
        <v>Fail</v>
      </c>
      <c r="CK194" s="36">
        <f>Survey!$AV194</f>
        <v>0</v>
      </c>
      <c r="CL194" s="36" cm="1">
        <f t="array" ref="CL194">SUM(SUMIF(Survey!BZ194:CS194,{"&gt;0","&lt;0"})*{1,-1})-SUM(SUMIF(Survey!CU194:DN194,{"&gt;0","&lt;0"})*{1,-1})</f>
        <v>0</v>
      </c>
      <c r="CM194" s="35" t="str">
        <f t="shared" si="121"/>
        <v>No holdings</v>
      </c>
      <c r="CN194" s="17">
        <f t="shared" si="122"/>
        <v>0</v>
      </c>
      <c r="CO194" s="16" t="str">
        <f t="shared" si="123"/>
        <v>Pass</v>
      </c>
      <c r="CP194" s="38" t="b">
        <f>IF(ABS(Survey!$CS194)=0,TRUE,FALSE)</f>
        <v>1</v>
      </c>
      <c r="CQ194" s="37" t="b">
        <f>NOT(ISBLANK(Survey!$CT194))</f>
        <v>0</v>
      </c>
      <c r="CR194" s="16" t="str">
        <f t="shared" si="124"/>
        <v>Pass</v>
      </c>
      <c r="CS194" s="38" t="b">
        <f>IF(ABS(Survey!$DN194)=0,TRUE,FALSE)</f>
        <v>1</v>
      </c>
      <c r="CT194" s="37" t="b">
        <f>NOT(ISBLANK(Survey!$DO194))</f>
        <v>0</v>
      </c>
      <c r="CU194" t="str">
        <f t="shared" si="125"/>
        <v>Pass</v>
      </c>
      <c r="CV194" s="29" cm="1">
        <f t="array" ref="CV194">SUM(SUMIF(Survey!CO194,{"&gt;0","&lt;0"})*{1,-1})+SUM(SUMIF(Survey!DJ194,{"&gt;0","&lt;0"})*{1,-1})</f>
        <v>0</v>
      </c>
      <c r="CW194" s="29">
        <f>SUM(SUMIF(Survey!DQ194:DW194,{"&gt;0","&lt;0"})*{1,-1})+SUM(SUMIF(Survey!DY194:EE194,{"&gt;0","&lt;0"})*{1,-1})</f>
        <v>0</v>
      </c>
      <c r="CX194">
        <f t="shared" si="126"/>
        <v>0</v>
      </c>
      <c r="CY194">
        <f t="shared" si="127"/>
        <v>0</v>
      </c>
      <c r="CZ194" s="16" t="str">
        <f t="shared" si="128"/>
        <v>Pass</v>
      </c>
      <c r="DA194" s="38" t="b">
        <f>IF(ABS(Survey!$DW194)=0,TRUE,FALSE)</f>
        <v>1</v>
      </c>
      <c r="DB194" s="37" t="b">
        <f>NOT(ISBLANK(Survey!DX194))</f>
        <v>0</v>
      </c>
      <c r="DC194" s="16" t="str">
        <f t="shared" si="129"/>
        <v>Pass</v>
      </c>
      <c r="DD194" s="38" t="b">
        <f>IF(ABS(Survey!$EE194)=0,TRUE,FALSE)</f>
        <v>1</v>
      </c>
      <c r="DE194" s="37" t="b">
        <f>NOT(ISBLANK(Survey!$EF194))</f>
        <v>0</v>
      </c>
      <c r="DF194" s="16" t="str">
        <f t="shared" si="130"/>
        <v>Fail</v>
      </c>
      <c r="DG194" s="36">
        <f>SUM(SUMIF(Survey!EL194:EN194,{"&gt;0","&lt;0"})*{1,-1})</f>
        <v>0</v>
      </c>
      <c r="DH194">
        <f t="shared" si="131"/>
        <v>0</v>
      </c>
      <c r="DI194">
        <f t="shared" si="132"/>
        <v>100</v>
      </c>
      <c r="DJ194" s="35" t="b">
        <f>IF(OR(Survey!$M194="ETF",Survey!$M194="ETF, alternative mutual fund",Survey!$M194="Closed-end", Survey!$M194="Split share corp"),TRUE,FALSE)</f>
        <v>0</v>
      </c>
      <c r="DK194" s="16" t="str">
        <f t="shared" si="133"/>
        <v>Fail</v>
      </c>
      <c r="DL194" s="36">
        <f>SUM(SUMIF(Survey!EP194:EV194,{"&gt;0","&lt;0"})*{1,-1})</f>
        <v>0</v>
      </c>
      <c r="DM194">
        <f t="shared" si="134"/>
        <v>0</v>
      </c>
      <c r="DN194" s="17">
        <f t="shared" si="135"/>
        <v>100</v>
      </c>
      <c r="DO194" s="16" t="str">
        <f t="shared" si="136"/>
        <v>Fail</v>
      </c>
      <c r="DP194" s="36">
        <f>SUM(SUMIF(Survey!EX194:FD194,{"&gt;0","&lt;0"})*{1,-1})</f>
        <v>0</v>
      </c>
      <c r="DQ194">
        <f t="shared" si="137"/>
        <v>0</v>
      </c>
      <c r="DR194" s="17">
        <f t="shared" si="138"/>
        <v>100</v>
      </c>
    </row>
    <row r="195" spans="1:122">
      <c r="A195">
        <v>195</v>
      </c>
      <c r="B195" t="str">
        <f t="shared" si="0"/>
        <v>Pass</v>
      </c>
      <c r="C195" t="str">
        <f>IF(COUNTBLANK(Survey!B195:FE195)=$C$2, "Pass", "Fail")</f>
        <v>Pass</v>
      </c>
      <c r="D195" t="str">
        <f t="shared" si="93"/>
        <v>Fail</v>
      </c>
      <c r="E195" t="str">
        <f>IF(OR(ISBLANK(Survey!AJ195),COUNTIF(G195:BB195,"Fail")),"Fail","Pass")</f>
        <v>Fail</v>
      </c>
      <c r="G195" s="16" t="str">
        <f t="shared" si="94"/>
        <v>Fail</v>
      </c>
      <c r="H195" s="177">
        <f>COUNTBLANK(Survey!B195:D195)+COUNTBLANK(Survey!G195)+COUNTBLANK(Survey!I195)+COUNTBLANK(Survey!K195:M195)+COUNTBLANK(Survey!P195)+COUNTBLANK(Survey!S195:U195)+COUNTBLANK(Survey!Y195:AA195)+COUNTBLANK(Survey!AD195:AE195)+COUNTBLANK(Survey!AI195:AI195)</f>
        <v>18</v>
      </c>
      <c r="I195" s="16" t="str">
        <f t="shared" si="95"/>
        <v>Fail</v>
      </c>
      <c r="J195" t="b">
        <f>IF(Survey!E195="No",TRUE,FALSE)</f>
        <v>0</v>
      </c>
      <c r="K195" s="34">
        <f>LEN(Survey!E195)</f>
        <v>0</v>
      </c>
      <c r="L195" s="16" t="str">
        <f t="shared" si="96"/>
        <v>Fail</v>
      </c>
      <c r="M195" t="b">
        <f>IF(Survey!F195="No",TRUE,FALSE)</f>
        <v>0</v>
      </c>
      <c r="N195" s="33">
        <f>LEN(Survey!F195)</f>
        <v>0</v>
      </c>
      <c r="O195" s="16" t="str">
        <f t="shared" si="97"/>
        <v>Pass</v>
      </c>
      <c r="P195" s="34">
        <f>MOD((LEN(Survey!H195)+2),11)</f>
        <v>2</v>
      </c>
      <c r="Q195" s="33" t="str">
        <f>IF(Survey!$L195="Prospectus fund", "Yes", "No")</f>
        <v>No</v>
      </c>
      <c r="R195" s="16" t="str">
        <f t="shared" si="98"/>
        <v>Pass</v>
      </c>
      <c r="S195" s="34">
        <f>MOD((LEN(Survey!J195)+2),11)</f>
        <v>2</v>
      </c>
      <c r="T195" s="35" t="b">
        <f>IF(OR(Survey!$M195="ETF",Survey!$M195="ETF, alternative mutual fund",Survey!$M195="Closed-end", Survey!$M195="Split share corp", Survey!$I195="Yes"),TRUE,FALSE)</f>
        <v>0</v>
      </c>
      <c r="U195" s="16" t="str">
        <f>IFERROR(IF(AND(OR(X195=Y195,Y195 = "Either"),NOT(ISBLANK(Survey!K195))),"Pass","Fail"),"Pass")</f>
        <v>Fail</v>
      </c>
      <c r="V195" s="36" cm="1">
        <f t="array" ref="V195">SUM(SUMIF(Survey!BZ195:CS195,{"&gt;0","&lt;0"})*{1,-1})</f>
        <v>0</v>
      </c>
      <c r="W195" s="38" cm="1">
        <f t="array" ref="W195">SUM(SUMIF(Survey!CC195,{"&gt;0","&lt;0"})*{1,-1})+SUM(SUMIF(Survey!CM195,{"&gt;0","&lt;0"})*{1,-1})</f>
        <v>0</v>
      </c>
      <c r="X195" s="38">
        <f>Survey!K195</f>
        <v>0</v>
      </c>
      <c r="Y195" s="37" t="str">
        <f t="shared" si="99"/>
        <v>Either</v>
      </c>
      <c r="Z195" s="16" t="str">
        <f t="shared" si="100"/>
        <v>Fail</v>
      </c>
      <c r="AA195" s="67" cm="1">
        <f t="array" ref="AA195">SUM(SUMIF(Survey!BZ195:CS195,{"&gt;0","&lt;0"})*{1,-1})+SUM(SUMIF(Survey!CU195:DN195,{"&gt;0","&lt;0"})*{1,-1})</f>
        <v>0</v>
      </c>
      <c r="AB195" s="67">
        <f>IFERROR(AA195/(Survey!$AV195),0)</f>
        <v>0</v>
      </c>
      <c r="AC195" s="128" t="b">
        <f>IF(OR(Survey!$M195="Alternative strategy or hedge",Survey!$M195="Other, illiquid",Survey!$L195="Prospectus fund"),TRUE,FALSE)</f>
        <v>0</v>
      </c>
      <c r="AD195" s="128" t="b">
        <f>NOT(ISBLANK(Survey!$M195))</f>
        <v>0</v>
      </c>
      <c r="AE195" s="16" t="str">
        <f t="shared" si="101"/>
        <v>Pass</v>
      </c>
      <c r="AF195" s="38" t="b">
        <f>NOT(ISNUMBER(SEARCH("Other",Survey!$P195)))</f>
        <v>1</v>
      </c>
      <c r="AG195" s="37" t="b">
        <f>NOT(ISBLANK(Survey!$Q195))</f>
        <v>0</v>
      </c>
      <c r="AH195" s="16" t="str">
        <f t="shared" si="102"/>
        <v>Pass</v>
      </c>
      <c r="AI195" s="143">
        <f>COUNTBLANK(Survey!$W195)</f>
        <v>1</v>
      </c>
      <c r="AJ195" s="67">
        <f>IF(AND(Survey!L195&lt;&gt;"Exempt fund",OR(Survey!$M195="ETF",Survey!$M195="ETF, alternative mutual fund",Survey!$M195="Mutual fund",Survey!$M195="Alternative mutual fund",Survey!$M195="Money market")),1,0)</f>
        <v>0</v>
      </c>
      <c r="AK195" s="16" t="str">
        <f t="shared" si="103"/>
        <v>Pass</v>
      </c>
      <c r="AL195" s="38" t="b">
        <f>NOT(ISNUMBER(SEARCH("Yes",Survey!$AA195)))</f>
        <v>1</v>
      </c>
      <c r="AM195" s="37" t="b">
        <f>IF(COUNTBLANK(Survey!$AB195:$AC195)=0,TRUE, FALSE)</f>
        <v>0</v>
      </c>
      <c r="AN195" s="16" t="str">
        <f t="shared" si="104"/>
        <v>Pass</v>
      </c>
      <c r="AO195" s="38" t="b">
        <f>NOT(ISNUMBER(SEARCH("Yes",Survey!$AD195)))</f>
        <v>1</v>
      </c>
      <c r="AP195" s="37" t="b">
        <f>NOT(ISBLANK(Survey!$AF195))</f>
        <v>0</v>
      </c>
      <c r="AQ195" s="16" t="str">
        <f t="shared" si="105"/>
        <v>Pass</v>
      </c>
      <c r="AR195" s="38" t="b">
        <f>NOT(OR(ISNUMBER(SEARCH("Other",Survey!$AF195)),ISNUMBER(SEARCH("Multiple",Survey!$AF195))))</f>
        <v>1</v>
      </c>
      <c r="AS195" s="37" t="b">
        <f>NOT(ISBLANK(Survey!$AG195))</f>
        <v>0</v>
      </c>
      <c r="AT195" s="16" t="str">
        <f t="shared" si="106"/>
        <v>Fail</v>
      </c>
      <c r="AU195" s="143">
        <f>IF(ABS(Survey!$AV195)&gt;0, 1,0)</f>
        <v>0</v>
      </c>
      <c r="AV195" s="143">
        <f>IF(COUNTBLANK(Survey!$AJ195)=0,1,0)</f>
        <v>0</v>
      </c>
      <c r="AW195" s="16" t="str">
        <f t="shared" si="107"/>
        <v>Pass</v>
      </c>
      <c r="AX195" s="143">
        <f>IF(ISBLANK(Survey!$AJ195),0,1)</f>
        <v>0</v>
      </c>
      <c r="AY195" s="165">
        <f>COUNTBLANK(Survey!$AK195)</f>
        <v>1</v>
      </c>
      <c r="AZ195" s="16" t="str">
        <f t="shared" si="108"/>
        <v>Pass</v>
      </c>
      <c r="BA195" s="143">
        <f>IF(OR(Survey!$AK195="Closed",ISBLANK(Survey!$AK195)),0,1)</f>
        <v>0</v>
      </c>
      <c r="BB195" s="165">
        <f>IF(ISBLANK(Survey!$AL195),1,0)</f>
        <v>1</v>
      </c>
      <c r="BC195" s="147" t="str" cm="1">
        <f t="array" ref="BC195">IF(OR(IF(OR($BE195+$BF195 = 2, $BG195=1), FALSE, TRUE), AND($BD195:$BD195 = 0)),"Pass","Fail")</f>
        <v>Pass</v>
      </c>
      <c r="BD195" s="143">
        <f>COUNTBLANK(Survey!$AM195:$AO195)</f>
        <v>3</v>
      </c>
      <c r="BE195" s="143">
        <f>IF(Survey!$I195="Yes",1,0)</f>
        <v>0</v>
      </c>
      <c r="BF195" s="143">
        <f>IF(OR(Survey!$M195="Mutual fund",Survey!$M195="Alternative mutual fund",Survey!$M195="Money market"),1,0)</f>
        <v>0</v>
      </c>
      <c r="BG195" s="148">
        <f>IF(OR(Survey!$M195="ETF",Survey!$M195="ETF, alternative mutual fund"),1,0)</f>
        <v>0</v>
      </c>
      <c r="BH195" s="16" t="str">
        <f t="shared" si="109"/>
        <v>Pass</v>
      </c>
      <c r="BI195" s="38" t="b">
        <f>OR(ISNUMBER(SEARCH("Yes",Survey!$AO195)),ISBLANK(Survey!$AO195))</f>
        <v>1</v>
      </c>
      <c r="BJ195" s="67" t="b">
        <f>NOT(ISBLANK(Survey!$AP195))</f>
        <v>0</v>
      </c>
      <c r="BK195" s="16" t="str">
        <f t="shared" si="110"/>
        <v>Pass</v>
      </c>
      <c r="BL195" s="143">
        <f>IF(Survey!$AW195=0, 0,1)</f>
        <v>0</v>
      </c>
      <c r="BM195" s="67">
        <f>Survey!$AQ195</f>
        <v>0</v>
      </c>
      <c r="BN195" s="67">
        <f>IFERROR((Survey!$AX195-ABS(Survey!$AY195)-ABS(Survey!$BD195))/Survey!$AW195,0)</f>
        <v>0</v>
      </c>
      <c r="BO195" s="67">
        <f>IF(AND($BM195&gt;$BN195-0.2,$BM195&lt;$BN195+0.2,ISBLANK(Survey!$AQ195)=FALSE),0,1)</f>
        <v>1</v>
      </c>
      <c r="BP195" s="165">
        <f>IF(ISBLANK(Survey!$AR195),1,0)</f>
        <v>1</v>
      </c>
      <c r="BQ195" s="16" t="str">
        <f t="shared" si="111"/>
        <v>Pass</v>
      </c>
      <c r="BR195" s="143">
        <f>IF(Survey!$AW195=0, 0,1)</f>
        <v>0</v>
      </c>
      <c r="BS195" s="67">
        <f>IF(AND(Survey!$AS195&gt;=0,Survey!$AS195&lt;=0.2,Survey!$AS195&lt;&gt;""),0,1)</f>
        <v>1</v>
      </c>
      <c r="BT195" s="143">
        <f>IF(ISBLANK(Survey!$AT195),1,0)</f>
        <v>1</v>
      </c>
      <c r="BU195" s="16" t="str">
        <f t="shared" si="112"/>
        <v>Fail</v>
      </c>
      <c r="BV195" s="165">
        <f>Survey!$AU195</f>
        <v>0</v>
      </c>
      <c r="BW195" s="16" t="str">
        <f t="shared" si="113"/>
        <v>Pass</v>
      </c>
      <c r="BX195" s="36">
        <f>Survey!$AV195</f>
        <v>0</v>
      </c>
      <c r="BY195" s="176">
        <f>Survey!$AW195+Survey!$AX195-ABS(Survey!$AY195)+ABS(Survey!$AZ195)-ABS(Survey!$BA195)+ABS(Survey!$BB195)-ABS(Survey!$BC195)-ABS(Survey!$BD195)+Survey!$BE195</f>
        <v>0</v>
      </c>
      <c r="BZ195" s="35">
        <f t="shared" si="114"/>
        <v>0</v>
      </c>
      <c r="CA195" s="17">
        <f t="shared" si="115"/>
        <v>0</v>
      </c>
      <c r="CB195" s="16" t="str">
        <f t="shared" si="116"/>
        <v>Pass</v>
      </c>
      <c r="CC195" s="38" t="b">
        <f>IF(ABS(Survey!$BE195)=0,TRUE,FALSE)</f>
        <v>1</v>
      </c>
      <c r="CD195" s="37" t="b">
        <f>NOT(ISBLANK(Survey!$BF195))</f>
        <v>0</v>
      </c>
      <c r="CE195" t="str">
        <f t="shared" si="117"/>
        <v>Fail</v>
      </c>
      <c r="CF195" s="29">
        <f>Survey!$AV195</f>
        <v>0</v>
      </c>
      <c r="CG195" s="29" cm="1">
        <f t="array" ref="CG195">SUM(SUMIF(Survey!BH195:BO195,{"&gt;0","&lt;0"})*{1,-1})-SUM(SUMIF(Survey!BQ195:BX195,{"&gt;0","&lt;0"})*{1,-1})</f>
        <v>0</v>
      </c>
      <c r="CH195" s="35" t="str">
        <f t="shared" si="118"/>
        <v>No holdings</v>
      </c>
      <c r="CI195">
        <f t="shared" si="119"/>
        <v>0</v>
      </c>
      <c r="CJ195" s="16" t="str">
        <f t="shared" si="120"/>
        <v>Fail</v>
      </c>
      <c r="CK195" s="36">
        <f>Survey!$AV195</f>
        <v>0</v>
      </c>
      <c r="CL195" s="36" cm="1">
        <f t="array" ref="CL195">SUM(SUMIF(Survey!BZ195:CS195,{"&gt;0","&lt;0"})*{1,-1})-SUM(SUMIF(Survey!CU195:DN195,{"&gt;0","&lt;0"})*{1,-1})</f>
        <v>0</v>
      </c>
      <c r="CM195" s="35" t="str">
        <f t="shared" si="121"/>
        <v>No holdings</v>
      </c>
      <c r="CN195" s="17">
        <f t="shared" si="122"/>
        <v>0</v>
      </c>
      <c r="CO195" s="16" t="str">
        <f t="shared" si="123"/>
        <v>Pass</v>
      </c>
      <c r="CP195" s="38" t="b">
        <f>IF(ABS(Survey!$CS195)=0,TRUE,FALSE)</f>
        <v>1</v>
      </c>
      <c r="CQ195" s="37" t="b">
        <f>NOT(ISBLANK(Survey!$CT195))</f>
        <v>0</v>
      </c>
      <c r="CR195" s="16" t="str">
        <f t="shared" si="124"/>
        <v>Pass</v>
      </c>
      <c r="CS195" s="38" t="b">
        <f>IF(ABS(Survey!$DN195)=0,TRUE,FALSE)</f>
        <v>1</v>
      </c>
      <c r="CT195" s="37" t="b">
        <f>NOT(ISBLANK(Survey!$DO195))</f>
        <v>0</v>
      </c>
      <c r="CU195" t="str">
        <f t="shared" si="125"/>
        <v>Pass</v>
      </c>
      <c r="CV195" s="29" cm="1">
        <f t="array" ref="CV195">SUM(SUMIF(Survey!CO195,{"&gt;0","&lt;0"})*{1,-1})+SUM(SUMIF(Survey!DJ195,{"&gt;0","&lt;0"})*{1,-1})</f>
        <v>0</v>
      </c>
      <c r="CW195" s="29">
        <f>SUM(SUMIF(Survey!DQ195:DW195,{"&gt;0","&lt;0"})*{1,-1})+SUM(SUMIF(Survey!DY195:EE195,{"&gt;0","&lt;0"})*{1,-1})</f>
        <v>0</v>
      </c>
      <c r="CX195">
        <f t="shared" si="126"/>
        <v>0</v>
      </c>
      <c r="CY195">
        <f t="shared" si="127"/>
        <v>0</v>
      </c>
      <c r="CZ195" s="16" t="str">
        <f t="shared" si="128"/>
        <v>Pass</v>
      </c>
      <c r="DA195" s="38" t="b">
        <f>IF(ABS(Survey!$DW195)=0,TRUE,FALSE)</f>
        <v>1</v>
      </c>
      <c r="DB195" s="37" t="b">
        <f>NOT(ISBLANK(Survey!DX195))</f>
        <v>0</v>
      </c>
      <c r="DC195" s="16" t="str">
        <f t="shared" si="129"/>
        <v>Pass</v>
      </c>
      <c r="DD195" s="38" t="b">
        <f>IF(ABS(Survey!$EE195)=0,TRUE,FALSE)</f>
        <v>1</v>
      </c>
      <c r="DE195" s="37" t="b">
        <f>NOT(ISBLANK(Survey!$EF195))</f>
        <v>0</v>
      </c>
      <c r="DF195" s="16" t="str">
        <f t="shared" si="130"/>
        <v>Fail</v>
      </c>
      <c r="DG195" s="36">
        <f>SUM(SUMIF(Survey!EL195:EN195,{"&gt;0","&lt;0"})*{1,-1})</f>
        <v>0</v>
      </c>
      <c r="DH195">
        <f t="shared" si="131"/>
        <v>0</v>
      </c>
      <c r="DI195">
        <f t="shared" si="132"/>
        <v>100</v>
      </c>
      <c r="DJ195" s="35" t="b">
        <f>IF(OR(Survey!$M195="ETF",Survey!$M195="ETF, alternative mutual fund",Survey!$M195="Closed-end", Survey!$M195="Split share corp"),TRUE,FALSE)</f>
        <v>0</v>
      </c>
      <c r="DK195" s="16" t="str">
        <f t="shared" si="133"/>
        <v>Fail</v>
      </c>
      <c r="DL195" s="36">
        <f>SUM(SUMIF(Survey!EP195:EV195,{"&gt;0","&lt;0"})*{1,-1})</f>
        <v>0</v>
      </c>
      <c r="DM195">
        <f t="shared" si="134"/>
        <v>0</v>
      </c>
      <c r="DN195" s="17">
        <f t="shared" si="135"/>
        <v>100</v>
      </c>
      <c r="DO195" s="16" t="str">
        <f t="shared" si="136"/>
        <v>Fail</v>
      </c>
      <c r="DP195" s="36">
        <f>SUM(SUMIF(Survey!EX195:FD195,{"&gt;0","&lt;0"})*{1,-1})</f>
        <v>0</v>
      </c>
      <c r="DQ195">
        <f t="shared" si="137"/>
        <v>0</v>
      </c>
      <c r="DR195" s="17">
        <f t="shared" si="138"/>
        <v>100</v>
      </c>
    </row>
    <row r="196" spans="1:122">
      <c r="A196">
        <v>196</v>
      </c>
      <c r="B196" t="str">
        <f t="shared" si="0"/>
        <v>Pass</v>
      </c>
      <c r="C196" t="str">
        <f>IF(COUNTBLANK(Survey!B196:FE196)=$C$2, "Pass", "Fail")</f>
        <v>Pass</v>
      </c>
      <c r="D196" t="str">
        <f t="shared" si="93"/>
        <v>Fail</v>
      </c>
      <c r="E196" t="str">
        <f>IF(OR(ISBLANK(Survey!AJ196),COUNTIF(G196:BB196,"Fail")),"Fail","Pass")</f>
        <v>Fail</v>
      </c>
      <c r="G196" s="16" t="str">
        <f t="shared" si="94"/>
        <v>Fail</v>
      </c>
      <c r="H196" s="177">
        <f>COUNTBLANK(Survey!B196:D196)+COUNTBLANK(Survey!G196)+COUNTBLANK(Survey!I196)+COUNTBLANK(Survey!K196:M196)+COUNTBLANK(Survey!P196)+COUNTBLANK(Survey!S196:U196)+COUNTBLANK(Survey!Y196:AA196)+COUNTBLANK(Survey!AD196:AE196)+COUNTBLANK(Survey!AI196:AI196)</f>
        <v>18</v>
      </c>
      <c r="I196" s="16" t="str">
        <f t="shared" si="95"/>
        <v>Fail</v>
      </c>
      <c r="J196" t="b">
        <f>IF(Survey!E196="No",TRUE,FALSE)</f>
        <v>0</v>
      </c>
      <c r="K196" s="34">
        <f>LEN(Survey!E196)</f>
        <v>0</v>
      </c>
      <c r="L196" s="16" t="str">
        <f t="shared" si="96"/>
        <v>Fail</v>
      </c>
      <c r="M196" t="b">
        <f>IF(Survey!F196="No",TRUE,FALSE)</f>
        <v>0</v>
      </c>
      <c r="N196" s="33">
        <f>LEN(Survey!F196)</f>
        <v>0</v>
      </c>
      <c r="O196" s="16" t="str">
        <f t="shared" si="97"/>
        <v>Pass</v>
      </c>
      <c r="P196" s="34">
        <f>MOD((LEN(Survey!H196)+2),11)</f>
        <v>2</v>
      </c>
      <c r="Q196" s="33" t="str">
        <f>IF(Survey!$L196="Prospectus fund", "Yes", "No")</f>
        <v>No</v>
      </c>
      <c r="R196" s="16" t="str">
        <f t="shared" si="98"/>
        <v>Pass</v>
      </c>
      <c r="S196" s="34">
        <f>MOD((LEN(Survey!J196)+2),11)</f>
        <v>2</v>
      </c>
      <c r="T196" s="35" t="b">
        <f>IF(OR(Survey!$M196="ETF",Survey!$M196="ETF, alternative mutual fund",Survey!$M196="Closed-end", Survey!$M196="Split share corp", Survey!$I196="Yes"),TRUE,FALSE)</f>
        <v>0</v>
      </c>
      <c r="U196" s="16" t="str">
        <f>IFERROR(IF(AND(OR(X196=Y196,Y196 = "Either"),NOT(ISBLANK(Survey!K196))),"Pass","Fail"),"Pass")</f>
        <v>Fail</v>
      </c>
      <c r="V196" s="36" cm="1">
        <f t="array" ref="V196">SUM(SUMIF(Survey!BZ196:CS196,{"&gt;0","&lt;0"})*{1,-1})</f>
        <v>0</v>
      </c>
      <c r="W196" s="38" cm="1">
        <f t="array" ref="W196">SUM(SUMIF(Survey!CC196,{"&gt;0","&lt;0"})*{1,-1})+SUM(SUMIF(Survey!CM196,{"&gt;0","&lt;0"})*{1,-1})</f>
        <v>0</v>
      </c>
      <c r="X196" s="38">
        <f>Survey!K196</f>
        <v>0</v>
      </c>
      <c r="Y196" s="37" t="str">
        <f t="shared" si="99"/>
        <v>Either</v>
      </c>
      <c r="Z196" s="16" t="str">
        <f t="shared" si="100"/>
        <v>Fail</v>
      </c>
      <c r="AA196" s="67" cm="1">
        <f t="array" ref="AA196">SUM(SUMIF(Survey!BZ196:CS196,{"&gt;0","&lt;0"})*{1,-1})+SUM(SUMIF(Survey!CU196:DN196,{"&gt;0","&lt;0"})*{1,-1})</f>
        <v>0</v>
      </c>
      <c r="AB196" s="67">
        <f>IFERROR(AA196/(Survey!$AV196),0)</f>
        <v>0</v>
      </c>
      <c r="AC196" s="128" t="b">
        <f>IF(OR(Survey!$M196="Alternative strategy or hedge",Survey!$M196="Other, illiquid",Survey!$L196="Prospectus fund"),TRUE,FALSE)</f>
        <v>0</v>
      </c>
      <c r="AD196" s="128" t="b">
        <f>NOT(ISBLANK(Survey!$M196))</f>
        <v>0</v>
      </c>
      <c r="AE196" s="16" t="str">
        <f t="shared" si="101"/>
        <v>Pass</v>
      </c>
      <c r="AF196" s="38" t="b">
        <f>NOT(ISNUMBER(SEARCH("Other",Survey!$P196)))</f>
        <v>1</v>
      </c>
      <c r="AG196" s="37" t="b">
        <f>NOT(ISBLANK(Survey!$Q196))</f>
        <v>0</v>
      </c>
      <c r="AH196" s="16" t="str">
        <f t="shared" si="102"/>
        <v>Pass</v>
      </c>
      <c r="AI196" s="143">
        <f>COUNTBLANK(Survey!$W196)</f>
        <v>1</v>
      </c>
      <c r="AJ196" s="67">
        <f>IF(AND(Survey!L196&lt;&gt;"Exempt fund",OR(Survey!$M196="ETF",Survey!$M196="ETF, alternative mutual fund",Survey!$M196="Mutual fund",Survey!$M196="Alternative mutual fund",Survey!$M196="Money market")),1,0)</f>
        <v>0</v>
      </c>
      <c r="AK196" s="16" t="str">
        <f t="shared" si="103"/>
        <v>Pass</v>
      </c>
      <c r="AL196" s="38" t="b">
        <f>NOT(ISNUMBER(SEARCH("Yes",Survey!$AA196)))</f>
        <v>1</v>
      </c>
      <c r="AM196" s="37" t="b">
        <f>IF(COUNTBLANK(Survey!$AB196:$AC196)=0,TRUE, FALSE)</f>
        <v>0</v>
      </c>
      <c r="AN196" s="16" t="str">
        <f t="shared" si="104"/>
        <v>Pass</v>
      </c>
      <c r="AO196" s="38" t="b">
        <f>NOT(ISNUMBER(SEARCH("Yes",Survey!$AD196)))</f>
        <v>1</v>
      </c>
      <c r="AP196" s="37" t="b">
        <f>NOT(ISBLANK(Survey!$AF196))</f>
        <v>0</v>
      </c>
      <c r="AQ196" s="16" t="str">
        <f t="shared" si="105"/>
        <v>Pass</v>
      </c>
      <c r="AR196" s="38" t="b">
        <f>NOT(OR(ISNUMBER(SEARCH("Other",Survey!$AF196)),ISNUMBER(SEARCH("Multiple",Survey!$AF196))))</f>
        <v>1</v>
      </c>
      <c r="AS196" s="37" t="b">
        <f>NOT(ISBLANK(Survey!$AG196))</f>
        <v>0</v>
      </c>
      <c r="AT196" s="16" t="str">
        <f t="shared" si="106"/>
        <v>Fail</v>
      </c>
      <c r="AU196" s="143">
        <f>IF(ABS(Survey!$AV196)&gt;0, 1,0)</f>
        <v>0</v>
      </c>
      <c r="AV196" s="143">
        <f>IF(COUNTBLANK(Survey!$AJ196)=0,1,0)</f>
        <v>0</v>
      </c>
      <c r="AW196" s="16" t="str">
        <f t="shared" si="107"/>
        <v>Pass</v>
      </c>
      <c r="AX196" s="143">
        <f>IF(ISBLANK(Survey!$AJ196),0,1)</f>
        <v>0</v>
      </c>
      <c r="AY196" s="165">
        <f>COUNTBLANK(Survey!$AK196)</f>
        <v>1</v>
      </c>
      <c r="AZ196" s="16" t="str">
        <f t="shared" si="108"/>
        <v>Pass</v>
      </c>
      <c r="BA196" s="143">
        <f>IF(OR(Survey!$AK196="Closed",ISBLANK(Survey!$AK196)),0,1)</f>
        <v>0</v>
      </c>
      <c r="BB196" s="165">
        <f>IF(ISBLANK(Survey!$AL196),1,0)</f>
        <v>1</v>
      </c>
      <c r="BC196" s="147" t="str" cm="1">
        <f t="array" ref="BC196">IF(OR(IF(OR($BE196+$BF196 = 2, $BG196=1), FALSE, TRUE), AND($BD196:$BD196 = 0)),"Pass","Fail")</f>
        <v>Pass</v>
      </c>
      <c r="BD196" s="143">
        <f>COUNTBLANK(Survey!$AM196:$AO196)</f>
        <v>3</v>
      </c>
      <c r="BE196" s="143">
        <f>IF(Survey!$I196="Yes",1,0)</f>
        <v>0</v>
      </c>
      <c r="BF196" s="143">
        <f>IF(OR(Survey!$M196="Mutual fund",Survey!$M196="Alternative mutual fund",Survey!$M196="Money market"),1,0)</f>
        <v>0</v>
      </c>
      <c r="BG196" s="148">
        <f>IF(OR(Survey!$M196="ETF",Survey!$M196="ETF, alternative mutual fund"),1,0)</f>
        <v>0</v>
      </c>
      <c r="BH196" s="16" t="str">
        <f t="shared" si="109"/>
        <v>Pass</v>
      </c>
      <c r="BI196" s="38" t="b">
        <f>OR(ISNUMBER(SEARCH("Yes",Survey!$AO196)),ISBLANK(Survey!$AO196))</f>
        <v>1</v>
      </c>
      <c r="BJ196" s="67" t="b">
        <f>NOT(ISBLANK(Survey!$AP196))</f>
        <v>0</v>
      </c>
      <c r="BK196" s="16" t="str">
        <f t="shared" si="110"/>
        <v>Pass</v>
      </c>
      <c r="BL196" s="143">
        <f>IF(Survey!$AW196=0, 0,1)</f>
        <v>0</v>
      </c>
      <c r="BM196" s="67">
        <f>Survey!$AQ196</f>
        <v>0</v>
      </c>
      <c r="BN196" s="67">
        <f>IFERROR((Survey!$AX196-ABS(Survey!$AY196)-ABS(Survey!$BD196))/Survey!$AW196,0)</f>
        <v>0</v>
      </c>
      <c r="BO196" s="67">
        <f>IF(AND($BM196&gt;$BN196-0.2,$BM196&lt;$BN196+0.2,ISBLANK(Survey!$AQ196)=FALSE),0,1)</f>
        <v>1</v>
      </c>
      <c r="BP196" s="165">
        <f>IF(ISBLANK(Survey!$AR196),1,0)</f>
        <v>1</v>
      </c>
      <c r="BQ196" s="16" t="str">
        <f t="shared" si="111"/>
        <v>Pass</v>
      </c>
      <c r="BR196" s="143">
        <f>IF(Survey!$AW196=0, 0,1)</f>
        <v>0</v>
      </c>
      <c r="BS196" s="67">
        <f>IF(AND(Survey!$AS196&gt;=0,Survey!$AS196&lt;=0.2,Survey!$AS196&lt;&gt;""),0,1)</f>
        <v>1</v>
      </c>
      <c r="BT196" s="143">
        <f>IF(ISBLANK(Survey!$AT196),1,0)</f>
        <v>1</v>
      </c>
      <c r="BU196" s="16" t="str">
        <f t="shared" si="112"/>
        <v>Fail</v>
      </c>
      <c r="BV196" s="165">
        <f>Survey!$AU196</f>
        <v>0</v>
      </c>
      <c r="BW196" s="16" t="str">
        <f t="shared" si="113"/>
        <v>Pass</v>
      </c>
      <c r="BX196" s="36">
        <f>Survey!$AV196</f>
        <v>0</v>
      </c>
      <c r="BY196" s="176">
        <f>Survey!$AW196+Survey!$AX196-ABS(Survey!$AY196)+ABS(Survey!$AZ196)-ABS(Survey!$BA196)+ABS(Survey!$BB196)-ABS(Survey!$BC196)-ABS(Survey!$BD196)+Survey!$BE196</f>
        <v>0</v>
      </c>
      <c r="BZ196" s="35">
        <f t="shared" si="114"/>
        <v>0</v>
      </c>
      <c r="CA196" s="17">
        <f t="shared" si="115"/>
        <v>0</v>
      </c>
      <c r="CB196" s="16" t="str">
        <f t="shared" si="116"/>
        <v>Pass</v>
      </c>
      <c r="CC196" s="38" t="b">
        <f>IF(ABS(Survey!$BE196)=0,TRUE,FALSE)</f>
        <v>1</v>
      </c>
      <c r="CD196" s="37" t="b">
        <f>NOT(ISBLANK(Survey!$BF196))</f>
        <v>0</v>
      </c>
      <c r="CE196" t="str">
        <f t="shared" si="117"/>
        <v>Fail</v>
      </c>
      <c r="CF196" s="29">
        <f>Survey!$AV196</f>
        <v>0</v>
      </c>
      <c r="CG196" s="29" cm="1">
        <f t="array" ref="CG196">SUM(SUMIF(Survey!BH196:BO196,{"&gt;0","&lt;0"})*{1,-1})-SUM(SUMIF(Survey!BQ196:BX196,{"&gt;0","&lt;0"})*{1,-1})</f>
        <v>0</v>
      </c>
      <c r="CH196" s="35" t="str">
        <f t="shared" si="118"/>
        <v>No holdings</v>
      </c>
      <c r="CI196">
        <f t="shared" si="119"/>
        <v>0</v>
      </c>
      <c r="CJ196" s="16" t="str">
        <f t="shared" si="120"/>
        <v>Fail</v>
      </c>
      <c r="CK196" s="36">
        <f>Survey!$AV196</f>
        <v>0</v>
      </c>
      <c r="CL196" s="36" cm="1">
        <f t="array" ref="CL196">SUM(SUMIF(Survey!BZ196:CS196,{"&gt;0","&lt;0"})*{1,-1})-SUM(SUMIF(Survey!CU196:DN196,{"&gt;0","&lt;0"})*{1,-1})</f>
        <v>0</v>
      </c>
      <c r="CM196" s="35" t="str">
        <f t="shared" si="121"/>
        <v>No holdings</v>
      </c>
      <c r="CN196" s="17">
        <f t="shared" si="122"/>
        <v>0</v>
      </c>
      <c r="CO196" s="16" t="str">
        <f t="shared" si="123"/>
        <v>Pass</v>
      </c>
      <c r="CP196" s="38" t="b">
        <f>IF(ABS(Survey!$CS196)=0,TRUE,FALSE)</f>
        <v>1</v>
      </c>
      <c r="CQ196" s="37" t="b">
        <f>NOT(ISBLANK(Survey!$CT196))</f>
        <v>0</v>
      </c>
      <c r="CR196" s="16" t="str">
        <f t="shared" si="124"/>
        <v>Pass</v>
      </c>
      <c r="CS196" s="38" t="b">
        <f>IF(ABS(Survey!$DN196)=0,TRUE,FALSE)</f>
        <v>1</v>
      </c>
      <c r="CT196" s="37" t="b">
        <f>NOT(ISBLANK(Survey!$DO196))</f>
        <v>0</v>
      </c>
      <c r="CU196" t="str">
        <f t="shared" si="125"/>
        <v>Pass</v>
      </c>
      <c r="CV196" s="29" cm="1">
        <f t="array" ref="CV196">SUM(SUMIF(Survey!CO196,{"&gt;0","&lt;0"})*{1,-1})+SUM(SUMIF(Survey!DJ196,{"&gt;0","&lt;0"})*{1,-1})</f>
        <v>0</v>
      </c>
      <c r="CW196" s="29">
        <f>SUM(SUMIF(Survey!DQ196:DW196,{"&gt;0","&lt;0"})*{1,-1})+SUM(SUMIF(Survey!DY196:EE196,{"&gt;0","&lt;0"})*{1,-1})</f>
        <v>0</v>
      </c>
      <c r="CX196">
        <f t="shared" si="126"/>
        <v>0</v>
      </c>
      <c r="CY196">
        <f t="shared" si="127"/>
        <v>0</v>
      </c>
      <c r="CZ196" s="16" t="str">
        <f t="shared" si="128"/>
        <v>Pass</v>
      </c>
      <c r="DA196" s="38" t="b">
        <f>IF(ABS(Survey!$DW196)=0,TRUE,FALSE)</f>
        <v>1</v>
      </c>
      <c r="DB196" s="37" t="b">
        <f>NOT(ISBLANK(Survey!DX196))</f>
        <v>0</v>
      </c>
      <c r="DC196" s="16" t="str">
        <f t="shared" si="129"/>
        <v>Pass</v>
      </c>
      <c r="DD196" s="38" t="b">
        <f>IF(ABS(Survey!$EE196)=0,TRUE,FALSE)</f>
        <v>1</v>
      </c>
      <c r="DE196" s="37" t="b">
        <f>NOT(ISBLANK(Survey!$EF196))</f>
        <v>0</v>
      </c>
      <c r="DF196" s="16" t="str">
        <f t="shared" si="130"/>
        <v>Fail</v>
      </c>
      <c r="DG196" s="36">
        <f>SUM(SUMIF(Survey!EL196:EN196,{"&gt;0","&lt;0"})*{1,-1})</f>
        <v>0</v>
      </c>
      <c r="DH196">
        <f t="shared" si="131"/>
        <v>0</v>
      </c>
      <c r="DI196">
        <f t="shared" si="132"/>
        <v>100</v>
      </c>
      <c r="DJ196" s="35" t="b">
        <f>IF(OR(Survey!$M196="ETF",Survey!$M196="ETF, alternative mutual fund",Survey!$M196="Closed-end", Survey!$M196="Split share corp"),TRUE,FALSE)</f>
        <v>0</v>
      </c>
      <c r="DK196" s="16" t="str">
        <f t="shared" si="133"/>
        <v>Fail</v>
      </c>
      <c r="DL196" s="36">
        <f>SUM(SUMIF(Survey!EP196:EV196,{"&gt;0","&lt;0"})*{1,-1})</f>
        <v>0</v>
      </c>
      <c r="DM196">
        <f t="shared" si="134"/>
        <v>0</v>
      </c>
      <c r="DN196" s="17">
        <f t="shared" si="135"/>
        <v>100</v>
      </c>
      <c r="DO196" s="16" t="str">
        <f t="shared" si="136"/>
        <v>Fail</v>
      </c>
      <c r="DP196" s="36">
        <f>SUM(SUMIF(Survey!EX196:FD196,{"&gt;0","&lt;0"})*{1,-1})</f>
        <v>0</v>
      </c>
      <c r="DQ196">
        <f t="shared" si="137"/>
        <v>0</v>
      </c>
      <c r="DR196" s="17">
        <f t="shared" si="138"/>
        <v>100</v>
      </c>
    </row>
    <row r="197" spans="1:122">
      <c r="A197">
        <v>197</v>
      </c>
      <c r="B197" t="str">
        <f t="shared" si="0"/>
        <v>Pass</v>
      </c>
      <c r="C197" t="str">
        <f>IF(COUNTBLANK(Survey!B197:FE197)=$C$2, "Pass", "Fail")</f>
        <v>Pass</v>
      </c>
      <c r="D197" t="str">
        <f t="shared" ref="D197:D260" si="139">IF(COUNTIF(G197:DR197,"Fail"),"Fail","Pass")</f>
        <v>Fail</v>
      </c>
      <c r="E197" t="str">
        <f>IF(OR(ISBLANK(Survey!AJ197),COUNTIF(G197:BB197,"Fail")),"Fail","Pass")</f>
        <v>Fail</v>
      </c>
      <c r="G197" s="16" t="str">
        <f t="shared" ref="G197:G260" si="140">IF(H197=0,"Pass","Fail")</f>
        <v>Fail</v>
      </c>
      <c r="H197" s="177">
        <f>COUNTBLANK(Survey!B197:D197)+COUNTBLANK(Survey!G197)+COUNTBLANK(Survey!I197)+COUNTBLANK(Survey!K197:M197)+COUNTBLANK(Survey!P197)+COUNTBLANK(Survey!S197:U197)+COUNTBLANK(Survey!Y197:AA197)+COUNTBLANK(Survey!AD197:AE197)+COUNTBLANK(Survey!AI197:AI197)</f>
        <v>18</v>
      </c>
      <c r="I197" s="16" t="str">
        <f t="shared" ref="I197:I260" si="141">IF(OR(K197=20, J197=TRUE),"Pass","Fail")</f>
        <v>Fail</v>
      </c>
      <c r="J197" t="b">
        <f>IF(Survey!E197="No",TRUE,FALSE)</f>
        <v>0</v>
      </c>
      <c r="K197" s="34">
        <f>LEN(Survey!E197)</f>
        <v>0</v>
      </c>
      <c r="L197" s="16" t="str">
        <f t="shared" ref="L197:L260" si="142">IF(OR(N197=20, M197=TRUE),"Pass","Fail")</f>
        <v>Fail</v>
      </c>
      <c r="M197" t="b">
        <f>IF(Survey!F197="No",TRUE,FALSE)</f>
        <v>0</v>
      </c>
      <c r="N197" s="33">
        <f>LEN(Survey!F197)</f>
        <v>0</v>
      </c>
      <c r="O197" s="16" t="str">
        <f t="shared" ref="O197:O260" si="143">IF(OR(P197=0, Q197="No"),"Pass","Fail")</f>
        <v>Pass</v>
      </c>
      <c r="P197" s="34">
        <f>MOD((LEN(Survey!H197)+2),11)</f>
        <v>2</v>
      </c>
      <c r="Q197" s="33" t="str">
        <f>IF(Survey!$L197="Prospectus fund", "Yes", "No")</f>
        <v>No</v>
      </c>
      <c r="R197" s="16" t="str">
        <f t="shared" ref="R197:R260" si="144">IFERROR(IF(OR(S197=0, T197=FALSE),"Pass","Fail"),"Pass")</f>
        <v>Pass</v>
      </c>
      <c r="S197" s="34">
        <f>MOD((LEN(Survey!J197)+2),11)</f>
        <v>2</v>
      </c>
      <c r="T197" s="35" t="b">
        <f>IF(OR(Survey!$M197="ETF",Survey!$M197="ETF, alternative mutual fund",Survey!$M197="Closed-end", Survey!$M197="Split share corp", Survey!$I197="Yes"),TRUE,FALSE)</f>
        <v>0</v>
      </c>
      <c r="U197" s="16" t="str">
        <f>IFERROR(IF(AND(OR(X197=Y197,Y197 = "Either"),NOT(ISBLANK(Survey!K197))),"Pass","Fail"),"Pass")</f>
        <v>Fail</v>
      </c>
      <c r="V197" s="36" cm="1">
        <f t="array" ref="V197">SUM(SUMIF(Survey!BZ197:CS197,{"&gt;0","&lt;0"})*{1,-1})</f>
        <v>0</v>
      </c>
      <c r="W197" s="38" cm="1">
        <f t="array" ref="W197">SUM(SUMIF(Survey!CC197,{"&gt;0","&lt;0"})*{1,-1})+SUM(SUMIF(Survey!CM197,{"&gt;0","&lt;0"})*{1,-1})</f>
        <v>0</v>
      </c>
      <c r="X197" s="38">
        <f>Survey!K197</f>
        <v>0</v>
      </c>
      <c r="Y197" s="37" t="str">
        <f t="shared" ref="Y197:Y260" si="145">IFERROR(IF(W197/V197 &gt; 0.65, "Fund of funds", IF(W197/V197 &lt; 0.35,"Stand-alone","Either")),"Either")</f>
        <v>Either</v>
      </c>
      <c r="Z197" s="16" t="str">
        <f t="shared" ref="Z197:Z260" si="146">IF(AND(AD197=TRUE,OR(AB197&lt;=2, AC197=TRUE)),"Pass","Fail")</f>
        <v>Fail</v>
      </c>
      <c r="AA197" s="67" cm="1">
        <f t="array" ref="AA197">SUM(SUMIF(Survey!BZ197:CS197,{"&gt;0","&lt;0"})*{1,-1})+SUM(SUMIF(Survey!CU197:DN197,{"&gt;0","&lt;0"})*{1,-1})</f>
        <v>0</v>
      </c>
      <c r="AB197" s="67">
        <f>IFERROR(AA197/(Survey!$AV197),0)</f>
        <v>0</v>
      </c>
      <c r="AC197" s="128" t="b">
        <f>IF(OR(Survey!$M197="Alternative strategy or hedge",Survey!$M197="Other, illiquid",Survey!$L197="Prospectus fund"),TRUE,FALSE)</f>
        <v>0</v>
      </c>
      <c r="AD197" s="128" t="b">
        <f>NOT(ISBLANK(Survey!$M197))</f>
        <v>0</v>
      </c>
      <c r="AE197" s="16" t="str">
        <f t="shared" ref="AE197:AE260" si="147">IF(OR(AF197=TRUE, AG197=TRUE),"Pass","Fail")</f>
        <v>Pass</v>
      </c>
      <c r="AF197" s="38" t="b">
        <f>NOT(ISNUMBER(SEARCH("Other",Survey!$P197)))</f>
        <v>1</v>
      </c>
      <c r="AG197" s="37" t="b">
        <f>NOT(ISBLANK(Survey!$Q197))</f>
        <v>0</v>
      </c>
      <c r="AH197" s="16" t="str">
        <f t="shared" ref="AH197:AH260" si="148">IF(OR(AI197=0, AJ197=0),"Pass","Fail")</f>
        <v>Pass</v>
      </c>
      <c r="AI197" s="143">
        <f>COUNTBLANK(Survey!$W197)</f>
        <v>1</v>
      </c>
      <c r="AJ197" s="67">
        <f>IF(AND(Survey!L197&lt;&gt;"Exempt fund",OR(Survey!$M197="ETF",Survey!$M197="ETF, alternative mutual fund",Survey!$M197="Mutual fund",Survey!$M197="Alternative mutual fund",Survey!$M197="Money market")),1,0)</f>
        <v>0</v>
      </c>
      <c r="AK197" s="16" t="str">
        <f t="shared" ref="AK197:AK260" si="149">IF(OR(AL197=TRUE, AM197=TRUE),"Pass","Fail")</f>
        <v>Pass</v>
      </c>
      <c r="AL197" s="38" t="b">
        <f>NOT(ISNUMBER(SEARCH("Yes",Survey!$AA197)))</f>
        <v>1</v>
      </c>
      <c r="AM197" s="37" t="b">
        <f>IF(COUNTBLANK(Survey!$AB197:$AC197)=0,TRUE, FALSE)</f>
        <v>0</v>
      </c>
      <c r="AN197" s="16" t="str">
        <f t="shared" ref="AN197:AN260" si="150">IF(OR(AO197=TRUE, AP197=TRUE),"Pass","Fail")</f>
        <v>Pass</v>
      </c>
      <c r="AO197" s="38" t="b">
        <f>NOT(ISNUMBER(SEARCH("Yes",Survey!$AD197)))</f>
        <v>1</v>
      </c>
      <c r="AP197" s="37" t="b">
        <f>NOT(ISBLANK(Survey!$AF197))</f>
        <v>0</v>
      </c>
      <c r="AQ197" s="16" t="str">
        <f t="shared" ref="AQ197:AQ260" si="151">IF(OR(AR197=TRUE, AS197=TRUE),"Pass","Fail")</f>
        <v>Pass</v>
      </c>
      <c r="AR197" s="38" t="b">
        <f>NOT(OR(ISNUMBER(SEARCH("Other",Survey!$AF197)),ISNUMBER(SEARCH("Multiple",Survey!$AF197))))</f>
        <v>1</v>
      </c>
      <c r="AS197" s="37" t="b">
        <f>NOT(ISBLANK(Survey!$AG197))</f>
        <v>0</v>
      </c>
      <c r="AT197" s="16" t="str">
        <f t="shared" ref="AT197:AT260" si="152">IF(OR(AND(AU197=1, AV197=0), AND(AU197=0, AV197=1)),"Pass","Fail")</f>
        <v>Fail</v>
      </c>
      <c r="AU197" s="143">
        <f>IF(ABS(Survey!$AV197)&gt;0, 1,0)</f>
        <v>0</v>
      </c>
      <c r="AV197" s="143">
        <f>IF(COUNTBLANK(Survey!$AJ197)=0,1,0)</f>
        <v>0</v>
      </c>
      <c r="AW197" s="16" t="str">
        <f t="shared" ref="AW197:AW260" si="153">IF(OR(AX197=0, AY197=0),"Pass","Fail")</f>
        <v>Pass</v>
      </c>
      <c r="AX197" s="143">
        <f>IF(ISBLANK(Survey!$AJ197),0,1)</f>
        <v>0</v>
      </c>
      <c r="AY197" s="165">
        <f>COUNTBLANK(Survey!$AK197)</f>
        <v>1</v>
      </c>
      <c r="AZ197" s="16" t="str">
        <f t="shared" ref="AZ197:AZ260" si="154">IF(OR(BA197=0, BB197=0),"Pass","Fail")</f>
        <v>Pass</v>
      </c>
      <c r="BA197" s="143">
        <f>IF(OR(Survey!$AK197="Closed",ISBLANK(Survey!$AK197)),0,1)</f>
        <v>0</v>
      </c>
      <c r="BB197" s="165">
        <f>IF(ISBLANK(Survey!$AL197),1,0)</f>
        <v>1</v>
      </c>
      <c r="BC197" s="147" t="str" cm="1">
        <f t="array" ref="BC197">IF(OR(IF(OR($BE197+$BF197 = 2, $BG197=1), FALSE, TRUE), AND($BD197:$BD197 = 0)),"Pass","Fail")</f>
        <v>Pass</v>
      </c>
      <c r="BD197" s="143">
        <f>COUNTBLANK(Survey!$AM197:$AO197)</f>
        <v>3</v>
      </c>
      <c r="BE197" s="143">
        <f>IF(Survey!$I197="Yes",1,0)</f>
        <v>0</v>
      </c>
      <c r="BF197" s="143">
        <f>IF(OR(Survey!$M197="Mutual fund",Survey!$M197="Alternative mutual fund",Survey!$M197="Money market"),1,0)</f>
        <v>0</v>
      </c>
      <c r="BG197" s="148">
        <f>IF(OR(Survey!$M197="ETF",Survey!$M197="ETF, alternative mutual fund"),1,0)</f>
        <v>0</v>
      </c>
      <c r="BH197" s="16" t="str">
        <f t="shared" ref="BH197:BH260" si="155">IF(OR(BI197=TRUE, BJ197=TRUE),"Pass","Fail")</f>
        <v>Pass</v>
      </c>
      <c r="BI197" s="38" t="b">
        <f>OR(ISNUMBER(SEARCH("Yes",Survey!$AO197)),ISBLANK(Survey!$AO197))</f>
        <v>1</v>
      </c>
      <c r="BJ197" s="67" t="b">
        <f>NOT(ISBLANK(Survey!$AP197))</f>
        <v>0</v>
      </c>
      <c r="BK197" s="16" t="str">
        <f t="shared" ref="BK197:BK260" si="156">IF(OR(BL197=0, BO197=0, BP197=0),"Pass","Fail")</f>
        <v>Pass</v>
      </c>
      <c r="BL197" s="143">
        <f>IF(Survey!$AW197=0, 0,1)</f>
        <v>0</v>
      </c>
      <c r="BM197" s="67">
        <f>Survey!$AQ197</f>
        <v>0</v>
      </c>
      <c r="BN197" s="67">
        <f>IFERROR((Survey!$AX197-ABS(Survey!$AY197)-ABS(Survey!$BD197))/Survey!$AW197,0)</f>
        <v>0</v>
      </c>
      <c r="BO197" s="67">
        <f>IF(AND($BM197&gt;$BN197-0.2,$BM197&lt;$BN197+0.2,ISBLANK(Survey!$AQ197)=FALSE),0,1)</f>
        <v>1</v>
      </c>
      <c r="BP197" s="165">
        <f>IF(ISBLANK(Survey!$AR197),1,0)</f>
        <v>1</v>
      </c>
      <c r="BQ197" s="16" t="str">
        <f t="shared" ref="BQ197:BQ260" si="157">IF(OR($BR197=0, $BS197=0,$BT197=0),"Pass","Fail")</f>
        <v>Pass</v>
      </c>
      <c r="BR197" s="143">
        <f>IF(Survey!$AW197=0, 0,1)</f>
        <v>0</v>
      </c>
      <c r="BS197" s="67">
        <f>IF(AND(Survey!$AS197&gt;=0,Survey!$AS197&lt;=0.2,Survey!$AS197&lt;&gt;""),0,1)</f>
        <v>1</v>
      </c>
      <c r="BT197" s="143">
        <f>IF(ISBLANK(Survey!$AT197),1,0)</f>
        <v>1</v>
      </c>
      <c r="BU197" s="16" t="str">
        <f t="shared" ref="BU197:BU260" si="158">IF(OR(BV197="CAD",BV197="USD"),"Pass","Fail")</f>
        <v>Fail</v>
      </c>
      <c r="BV197" s="165">
        <f>Survey!$AU197</f>
        <v>0</v>
      </c>
      <c r="BW197" s="16" t="str">
        <f t="shared" ref="BW197:BW260" si="159">IF(OR(CA197=0,AND(BZ197&gt;=0.99,BZ197&lt;=1.01)),"Pass","Fail")</f>
        <v>Pass</v>
      </c>
      <c r="BX197" s="36">
        <f>Survey!$AV197</f>
        <v>0</v>
      </c>
      <c r="BY197" s="176">
        <f>Survey!$AW197+Survey!$AX197-ABS(Survey!$AY197)+ABS(Survey!$AZ197)-ABS(Survey!$BA197)+ABS(Survey!$BB197)-ABS(Survey!$BC197)-ABS(Survey!$BD197)+Survey!$BE197</f>
        <v>0</v>
      </c>
      <c r="BZ197" s="35">
        <f t="shared" ref="BZ197:BZ260" si="160">IFERROR(BX197/BY197,0)</f>
        <v>0</v>
      </c>
      <c r="CA197" s="17">
        <f t="shared" ref="CA197:CA260" si="161">BX197-BY197</f>
        <v>0</v>
      </c>
      <c r="CB197" s="16" t="str">
        <f t="shared" ref="CB197:CB260" si="162">IF(OR(CC197=TRUE, CD197=TRUE),"Pass","Fail")</f>
        <v>Pass</v>
      </c>
      <c r="CC197" s="38" t="b">
        <f>IF(ABS(Survey!$BE197)=0,TRUE,FALSE)</f>
        <v>1</v>
      </c>
      <c r="CD197" s="37" t="b">
        <f>NOT(ISBLANK(Survey!$BF197))</f>
        <v>0</v>
      </c>
      <c r="CE197" t="str">
        <f t="shared" ref="CE197:CE260" si="163">IF(AND(CH197&gt;=0.99,CH197&lt;=1.01),"Pass","Fail")</f>
        <v>Fail</v>
      </c>
      <c r="CF197" s="29">
        <f>Survey!$AV197</f>
        <v>0</v>
      </c>
      <c r="CG197" s="29" cm="1">
        <f t="array" ref="CG197">SUM(SUMIF(Survey!BH197:BO197,{"&gt;0","&lt;0"})*{1,-1})-SUM(SUMIF(Survey!BQ197:BX197,{"&gt;0","&lt;0"})*{1,-1})</f>
        <v>0</v>
      </c>
      <c r="CH197" s="35" t="str">
        <f t="shared" ref="CH197:CH260" si="164">IF(CG197=0,"No holdings",CF197/CG197)</f>
        <v>No holdings</v>
      </c>
      <c r="CI197">
        <f t="shared" ref="CI197:CI260" si="165">CF197-CG197</f>
        <v>0</v>
      </c>
      <c r="CJ197" s="16" t="str">
        <f t="shared" ref="CJ197:CJ260" si="166">IF(AND(CM197&gt;=0.99,CM197&lt;=1.01),"Pass","Fail")</f>
        <v>Fail</v>
      </c>
      <c r="CK197" s="36">
        <f>Survey!$AV197</f>
        <v>0</v>
      </c>
      <c r="CL197" s="36" cm="1">
        <f t="array" ref="CL197">SUM(SUMIF(Survey!BZ197:CS197,{"&gt;0","&lt;0"})*{1,-1})-SUM(SUMIF(Survey!CU197:DN197,{"&gt;0","&lt;0"})*{1,-1})</f>
        <v>0</v>
      </c>
      <c r="CM197" s="35" t="str">
        <f t="shared" ref="CM197:CM260" si="167">IF(CL197=0,"No holdings",CK197/CL197)</f>
        <v>No holdings</v>
      </c>
      <c r="CN197" s="17">
        <f t="shared" ref="CN197:CN260" si="168">CK197-CL197</f>
        <v>0</v>
      </c>
      <c r="CO197" s="16" t="str">
        <f t="shared" ref="CO197:CO260" si="169">IF(OR(CP197=TRUE, CQ197=TRUE),"Pass","Fail")</f>
        <v>Pass</v>
      </c>
      <c r="CP197" s="38" t="b">
        <f>IF(ABS(Survey!$CS197)=0,TRUE,FALSE)</f>
        <v>1</v>
      </c>
      <c r="CQ197" s="37" t="b">
        <f>NOT(ISBLANK(Survey!$CT197))</f>
        <v>0</v>
      </c>
      <c r="CR197" s="16" t="str">
        <f t="shared" ref="CR197:CR260" si="170">IF(OR(CS197=TRUE, CT197=TRUE),"Pass","Fail")</f>
        <v>Pass</v>
      </c>
      <c r="CS197" s="38" t="b">
        <f>IF(ABS(Survey!$DN197)=0,TRUE,FALSE)</f>
        <v>1</v>
      </c>
      <c r="CT197" s="37" t="b">
        <f>NOT(ISBLANK(Survey!$DO197))</f>
        <v>0</v>
      </c>
      <c r="CU197" t="str">
        <f t="shared" ref="CU197:CU260" si="171">IF(CX197&lt;1,"Pass","Fail")</f>
        <v>Pass</v>
      </c>
      <c r="CV197" s="29" cm="1">
        <f t="array" ref="CV197">SUM(SUMIF(Survey!CO197,{"&gt;0","&lt;0"})*{1,-1})+SUM(SUMIF(Survey!DJ197,{"&gt;0","&lt;0"})*{1,-1})</f>
        <v>0</v>
      </c>
      <c r="CW197" s="29">
        <f>SUM(SUMIF(Survey!DQ197:DW197,{"&gt;0","&lt;0"})*{1,-1})+SUM(SUMIF(Survey!DY197:EE197,{"&gt;0","&lt;0"})*{1,-1})</f>
        <v>0</v>
      </c>
      <c r="CX197">
        <f t="shared" ref="CX197:CX260" si="172">IFERROR(IF(AND(CW197=0,CV197&gt;0),"No Gross Notional",CV197/CW197),0)</f>
        <v>0</v>
      </c>
      <c r="CY197">
        <f t="shared" ref="CY197:CY260" si="173">IF(CV197-CW197 &lt; 0, 0, CV197-CW197)</f>
        <v>0</v>
      </c>
      <c r="CZ197" s="16" t="str">
        <f t="shared" ref="CZ197:CZ260" si="174">IF(OR(DA197=TRUE, DB197=TRUE),"Pass","Fail")</f>
        <v>Pass</v>
      </c>
      <c r="DA197" s="38" t="b">
        <f>IF(ABS(Survey!$DW197)=0,TRUE,FALSE)</f>
        <v>1</v>
      </c>
      <c r="DB197" s="37" t="b">
        <f>NOT(ISBLANK(Survey!DX197))</f>
        <v>0</v>
      </c>
      <c r="DC197" s="16" t="str">
        <f t="shared" ref="DC197:DC260" si="175">IF(OR(DD197=TRUE, DE197=TRUE),"Pass","Fail")</f>
        <v>Pass</v>
      </c>
      <c r="DD197" s="38" t="b">
        <f>IF(ABS(Survey!$EE197)=0,TRUE,FALSE)</f>
        <v>1</v>
      </c>
      <c r="DE197" s="37" t="b">
        <f>NOT(ISBLANK(Survey!$EF197))</f>
        <v>0</v>
      </c>
      <c r="DF197" s="16" t="str">
        <f t="shared" ref="DF197:DF260" si="176">IF(DJ197=TRUE,"Pass",IF(OR(AND(DG197&gt;=0.99,DG197&lt;=1.01),AND(DG197&gt;=99,DG197&lt;=101)),"Pass","Fail"))</f>
        <v>Fail</v>
      </c>
      <c r="DG197" s="36">
        <f>SUM(SUMIF(Survey!EL197:EN197,{"&gt;0","&lt;0"})*{1,-1})</f>
        <v>0</v>
      </c>
      <c r="DH197">
        <f t="shared" ref="DH197:DH260" si="177">IF(DG197=0,0,100/DG197)</f>
        <v>0</v>
      </c>
      <c r="DI197">
        <f t="shared" ref="DI197:DI260" si="178">100-DG197</f>
        <v>100</v>
      </c>
      <c r="DJ197" s="35" t="b">
        <f>IF(OR(Survey!$M197="ETF",Survey!$M197="ETF, alternative mutual fund",Survey!$M197="Closed-end", Survey!$M197="Split share corp"),TRUE,FALSE)</f>
        <v>0</v>
      </c>
      <c r="DK197" s="16" t="str">
        <f t="shared" ref="DK197:DK260" si="179">IF(OR(AND(DL197&gt;=0.99,DL197&lt;=1.01),AND(DL197&gt;=99,DL197&lt;=101)),"Pass","Fail")</f>
        <v>Fail</v>
      </c>
      <c r="DL197" s="36">
        <f>SUM(SUMIF(Survey!EP197:EV197,{"&gt;0","&lt;0"})*{1,-1})</f>
        <v>0</v>
      </c>
      <c r="DM197">
        <f t="shared" ref="DM197:DM260" si="180">IF(DL197=0,0,100/DL197)</f>
        <v>0</v>
      </c>
      <c r="DN197" s="17">
        <f t="shared" ref="DN197:DN260" si="181">100-DL197</f>
        <v>100</v>
      </c>
      <c r="DO197" s="16" t="str">
        <f t="shared" ref="DO197:DO260" si="182">IF(OR(AND(DP197&gt;=0.99,DP197&lt;=1.01),AND(DP197&gt;=99,DP197&lt;=101)),"Pass","Fail")</f>
        <v>Fail</v>
      </c>
      <c r="DP197" s="36">
        <f>SUM(SUMIF(Survey!EX197:FD197,{"&gt;0","&lt;0"})*{1,-1})</f>
        <v>0</v>
      </c>
      <c r="DQ197">
        <f t="shared" ref="DQ197:DQ260" si="183">IF(DP197=0,0,100/DP197)</f>
        <v>0</v>
      </c>
      <c r="DR197" s="17">
        <f t="shared" ref="DR197:DR260" si="184">100-DP197</f>
        <v>100</v>
      </c>
    </row>
    <row r="198" spans="1:122">
      <c r="A198">
        <v>198</v>
      </c>
      <c r="B198" t="str">
        <f t="shared" si="0"/>
        <v>Pass</v>
      </c>
      <c r="C198" t="str">
        <f>IF(COUNTBLANK(Survey!B198:FE198)=$C$2, "Pass", "Fail")</f>
        <v>Pass</v>
      </c>
      <c r="D198" t="str">
        <f t="shared" si="139"/>
        <v>Fail</v>
      </c>
      <c r="E198" t="str">
        <f>IF(OR(ISBLANK(Survey!AJ198),COUNTIF(G198:BB198,"Fail")),"Fail","Pass")</f>
        <v>Fail</v>
      </c>
      <c r="G198" s="16" t="str">
        <f t="shared" si="140"/>
        <v>Fail</v>
      </c>
      <c r="H198" s="177">
        <f>COUNTBLANK(Survey!B198:D198)+COUNTBLANK(Survey!G198)+COUNTBLANK(Survey!I198)+COUNTBLANK(Survey!K198:M198)+COUNTBLANK(Survey!P198)+COUNTBLANK(Survey!S198:U198)+COUNTBLANK(Survey!Y198:AA198)+COUNTBLANK(Survey!AD198:AE198)+COUNTBLANK(Survey!AI198:AI198)</f>
        <v>18</v>
      </c>
      <c r="I198" s="16" t="str">
        <f t="shared" si="141"/>
        <v>Fail</v>
      </c>
      <c r="J198" t="b">
        <f>IF(Survey!E198="No",TRUE,FALSE)</f>
        <v>0</v>
      </c>
      <c r="K198" s="34">
        <f>LEN(Survey!E198)</f>
        <v>0</v>
      </c>
      <c r="L198" s="16" t="str">
        <f t="shared" si="142"/>
        <v>Fail</v>
      </c>
      <c r="M198" t="b">
        <f>IF(Survey!F198="No",TRUE,FALSE)</f>
        <v>0</v>
      </c>
      <c r="N198" s="33">
        <f>LEN(Survey!F198)</f>
        <v>0</v>
      </c>
      <c r="O198" s="16" t="str">
        <f t="shared" si="143"/>
        <v>Pass</v>
      </c>
      <c r="P198" s="34">
        <f>MOD((LEN(Survey!H198)+2),11)</f>
        <v>2</v>
      </c>
      <c r="Q198" s="33" t="str">
        <f>IF(Survey!$L198="Prospectus fund", "Yes", "No")</f>
        <v>No</v>
      </c>
      <c r="R198" s="16" t="str">
        <f t="shared" si="144"/>
        <v>Pass</v>
      </c>
      <c r="S198" s="34">
        <f>MOD((LEN(Survey!J198)+2),11)</f>
        <v>2</v>
      </c>
      <c r="T198" s="35" t="b">
        <f>IF(OR(Survey!$M198="ETF",Survey!$M198="ETF, alternative mutual fund",Survey!$M198="Closed-end", Survey!$M198="Split share corp", Survey!$I198="Yes"),TRUE,FALSE)</f>
        <v>0</v>
      </c>
      <c r="U198" s="16" t="str">
        <f>IFERROR(IF(AND(OR(X198=Y198,Y198 = "Either"),NOT(ISBLANK(Survey!K198))),"Pass","Fail"),"Pass")</f>
        <v>Fail</v>
      </c>
      <c r="V198" s="36" cm="1">
        <f t="array" ref="V198">SUM(SUMIF(Survey!BZ198:CS198,{"&gt;0","&lt;0"})*{1,-1})</f>
        <v>0</v>
      </c>
      <c r="W198" s="38" cm="1">
        <f t="array" ref="W198">SUM(SUMIF(Survey!CC198,{"&gt;0","&lt;0"})*{1,-1})+SUM(SUMIF(Survey!CM198,{"&gt;0","&lt;0"})*{1,-1})</f>
        <v>0</v>
      </c>
      <c r="X198" s="38">
        <f>Survey!K198</f>
        <v>0</v>
      </c>
      <c r="Y198" s="37" t="str">
        <f t="shared" si="145"/>
        <v>Either</v>
      </c>
      <c r="Z198" s="16" t="str">
        <f t="shared" si="146"/>
        <v>Fail</v>
      </c>
      <c r="AA198" s="67" cm="1">
        <f t="array" ref="AA198">SUM(SUMIF(Survey!BZ198:CS198,{"&gt;0","&lt;0"})*{1,-1})+SUM(SUMIF(Survey!CU198:DN198,{"&gt;0","&lt;0"})*{1,-1})</f>
        <v>0</v>
      </c>
      <c r="AB198" s="67">
        <f>IFERROR(AA198/(Survey!$AV198),0)</f>
        <v>0</v>
      </c>
      <c r="AC198" s="128" t="b">
        <f>IF(OR(Survey!$M198="Alternative strategy or hedge",Survey!$M198="Other, illiquid",Survey!$L198="Prospectus fund"),TRUE,FALSE)</f>
        <v>0</v>
      </c>
      <c r="AD198" s="128" t="b">
        <f>NOT(ISBLANK(Survey!$M198))</f>
        <v>0</v>
      </c>
      <c r="AE198" s="16" t="str">
        <f t="shared" si="147"/>
        <v>Pass</v>
      </c>
      <c r="AF198" s="38" t="b">
        <f>NOT(ISNUMBER(SEARCH("Other",Survey!$P198)))</f>
        <v>1</v>
      </c>
      <c r="AG198" s="37" t="b">
        <f>NOT(ISBLANK(Survey!$Q198))</f>
        <v>0</v>
      </c>
      <c r="AH198" s="16" t="str">
        <f t="shared" si="148"/>
        <v>Pass</v>
      </c>
      <c r="AI198" s="143">
        <f>COUNTBLANK(Survey!$W198)</f>
        <v>1</v>
      </c>
      <c r="AJ198" s="67">
        <f>IF(AND(Survey!L198&lt;&gt;"Exempt fund",OR(Survey!$M198="ETF",Survey!$M198="ETF, alternative mutual fund",Survey!$M198="Mutual fund",Survey!$M198="Alternative mutual fund",Survey!$M198="Money market")),1,0)</f>
        <v>0</v>
      </c>
      <c r="AK198" s="16" t="str">
        <f t="shared" si="149"/>
        <v>Pass</v>
      </c>
      <c r="AL198" s="38" t="b">
        <f>NOT(ISNUMBER(SEARCH("Yes",Survey!$AA198)))</f>
        <v>1</v>
      </c>
      <c r="AM198" s="37" t="b">
        <f>IF(COUNTBLANK(Survey!$AB198:$AC198)=0,TRUE, FALSE)</f>
        <v>0</v>
      </c>
      <c r="AN198" s="16" t="str">
        <f t="shared" si="150"/>
        <v>Pass</v>
      </c>
      <c r="AO198" s="38" t="b">
        <f>NOT(ISNUMBER(SEARCH("Yes",Survey!$AD198)))</f>
        <v>1</v>
      </c>
      <c r="AP198" s="37" t="b">
        <f>NOT(ISBLANK(Survey!$AF198))</f>
        <v>0</v>
      </c>
      <c r="AQ198" s="16" t="str">
        <f t="shared" si="151"/>
        <v>Pass</v>
      </c>
      <c r="AR198" s="38" t="b">
        <f>NOT(OR(ISNUMBER(SEARCH("Other",Survey!$AF198)),ISNUMBER(SEARCH("Multiple",Survey!$AF198))))</f>
        <v>1</v>
      </c>
      <c r="AS198" s="37" t="b">
        <f>NOT(ISBLANK(Survey!$AG198))</f>
        <v>0</v>
      </c>
      <c r="AT198" s="16" t="str">
        <f t="shared" si="152"/>
        <v>Fail</v>
      </c>
      <c r="AU198" s="143">
        <f>IF(ABS(Survey!$AV198)&gt;0, 1,0)</f>
        <v>0</v>
      </c>
      <c r="AV198" s="143">
        <f>IF(COUNTBLANK(Survey!$AJ198)=0,1,0)</f>
        <v>0</v>
      </c>
      <c r="AW198" s="16" t="str">
        <f t="shared" si="153"/>
        <v>Pass</v>
      </c>
      <c r="AX198" s="143">
        <f>IF(ISBLANK(Survey!$AJ198),0,1)</f>
        <v>0</v>
      </c>
      <c r="AY198" s="165">
        <f>COUNTBLANK(Survey!$AK198)</f>
        <v>1</v>
      </c>
      <c r="AZ198" s="16" t="str">
        <f t="shared" si="154"/>
        <v>Pass</v>
      </c>
      <c r="BA198" s="143">
        <f>IF(OR(Survey!$AK198="Closed",ISBLANK(Survey!$AK198)),0,1)</f>
        <v>0</v>
      </c>
      <c r="BB198" s="165">
        <f>IF(ISBLANK(Survey!$AL198),1,0)</f>
        <v>1</v>
      </c>
      <c r="BC198" s="147" t="str" cm="1">
        <f t="array" ref="BC198">IF(OR(IF(OR($BE198+$BF198 = 2, $BG198=1), FALSE, TRUE), AND($BD198:$BD198 = 0)),"Pass","Fail")</f>
        <v>Pass</v>
      </c>
      <c r="BD198" s="143">
        <f>COUNTBLANK(Survey!$AM198:$AO198)</f>
        <v>3</v>
      </c>
      <c r="BE198" s="143">
        <f>IF(Survey!$I198="Yes",1,0)</f>
        <v>0</v>
      </c>
      <c r="BF198" s="143">
        <f>IF(OR(Survey!$M198="Mutual fund",Survey!$M198="Alternative mutual fund",Survey!$M198="Money market"),1,0)</f>
        <v>0</v>
      </c>
      <c r="BG198" s="148">
        <f>IF(OR(Survey!$M198="ETF",Survey!$M198="ETF, alternative mutual fund"),1,0)</f>
        <v>0</v>
      </c>
      <c r="BH198" s="16" t="str">
        <f t="shared" si="155"/>
        <v>Pass</v>
      </c>
      <c r="BI198" s="38" t="b">
        <f>OR(ISNUMBER(SEARCH("Yes",Survey!$AO198)),ISBLANK(Survey!$AO198))</f>
        <v>1</v>
      </c>
      <c r="BJ198" s="67" t="b">
        <f>NOT(ISBLANK(Survey!$AP198))</f>
        <v>0</v>
      </c>
      <c r="BK198" s="16" t="str">
        <f t="shared" si="156"/>
        <v>Pass</v>
      </c>
      <c r="BL198" s="143">
        <f>IF(Survey!$AW198=0, 0,1)</f>
        <v>0</v>
      </c>
      <c r="BM198" s="67">
        <f>Survey!$AQ198</f>
        <v>0</v>
      </c>
      <c r="BN198" s="67">
        <f>IFERROR((Survey!$AX198-ABS(Survey!$AY198)-ABS(Survey!$BD198))/Survey!$AW198,0)</f>
        <v>0</v>
      </c>
      <c r="BO198" s="67">
        <f>IF(AND($BM198&gt;$BN198-0.2,$BM198&lt;$BN198+0.2,ISBLANK(Survey!$AQ198)=FALSE),0,1)</f>
        <v>1</v>
      </c>
      <c r="BP198" s="165">
        <f>IF(ISBLANK(Survey!$AR198),1,0)</f>
        <v>1</v>
      </c>
      <c r="BQ198" s="16" t="str">
        <f t="shared" si="157"/>
        <v>Pass</v>
      </c>
      <c r="BR198" s="143">
        <f>IF(Survey!$AW198=0, 0,1)</f>
        <v>0</v>
      </c>
      <c r="BS198" s="67">
        <f>IF(AND(Survey!$AS198&gt;=0,Survey!$AS198&lt;=0.2,Survey!$AS198&lt;&gt;""),0,1)</f>
        <v>1</v>
      </c>
      <c r="BT198" s="143">
        <f>IF(ISBLANK(Survey!$AT198),1,0)</f>
        <v>1</v>
      </c>
      <c r="BU198" s="16" t="str">
        <f t="shared" si="158"/>
        <v>Fail</v>
      </c>
      <c r="BV198" s="165">
        <f>Survey!$AU198</f>
        <v>0</v>
      </c>
      <c r="BW198" s="16" t="str">
        <f t="shared" si="159"/>
        <v>Pass</v>
      </c>
      <c r="BX198" s="36">
        <f>Survey!$AV198</f>
        <v>0</v>
      </c>
      <c r="BY198" s="176">
        <f>Survey!$AW198+Survey!$AX198-ABS(Survey!$AY198)+ABS(Survey!$AZ198)-ABS(Survey!$BA198)+ABS(Survey!$BB198)-ABS(Survey!$BC198)-ABS(Survey!$BD198)+Survey!$BE198</f>
        <v>0</v>
      </c>
      <c r="BZ198" s="35">
        <f t="shared" si="160"/>
        <v>0</v>
      </c>
      <c r="CA198" s="17">
        <f t="shared" si="161"/>
        <v>0</v>
      </c>
      <c r="CB198" s="16" t="str">
        <f t="shared" si="162"/>
        <v>Pass</v>
      </c>
      <c r="CC198" s="38" t="b">
        <f>IF(ABS(Survey!$BE198)=0,TRUE,FALSE)</f>
        <v>1</v>
      </c>
      <c r="CD198" s="37" t="b">
        <f>NOT(ISBLANK(Survey!$BF198))</f>
        <v>0</v>
      </c>
      <c r="CE198" t="str">
        <f t="shared" si="163"/>
        <v>Fail</v>
      </c>
      <c r="CF198" s="29">
        <f>Survey!$AV198</f>
        <v>0</v>
      </c>
      <c r="CG198" s="29" cm="1">
        <f t="array" ref="CG198">SUM(SUMIF(Survey!BH198:BO198,{"&gt;0","&lt;0"})*{1,-1})-SUM(SUMIF(Survey!BQ198:BX198,{"&gt;0","&lt;0"})*{1,-1})</f>
        <v>0</v>
      </c>
      <c r="CH198" s="35" t="str">
        <f t="shared" si="164"/>
        <v>No holdings</v>
      </c>
      <c r="CI198">
        <f t="shared" si="165"/>
        <v>0</v>
      </c>
      <c r="CJ198" s="16" t="str">
        <f t="shared" si="166"/>
        <v>Fail</v>
      </c>
      <c r="CK198" s="36">
        <f>Survey!$AV198</f>
        <v>0</v>
      </c>
      <c r="CL198" s="36" cm="1">
        <f t="array" ref="CL198">SUM(SUMIF(Survey!BZ198:CS198,{"&gt;0","&lt;0"})*{1,-1})-SUM(SUMIF(Survey!CU198:DN198,{"&gt;0","&lt;0"})*{1,-1})</f>
        <v>0</v>
      </c>
      <c r="CM198" s="35" t="str">
        <f t="shared" si="167"/>
        <v>No holdings</v>
      </c>
      <c r="CN198" s="17">
        <f t="shared" si="168"/>
        <v>0</v>
      </c>
      <c r="CO198" s="16" t="str">
        <f t="shared" si="169"/>
        <v>Pass</v>
      </c>
      <c r="CP198" s="38" t="b">
        <f>IF(ABS(Survey!$CS198)=0,TRUE,FALSE)</f>
        <v>1</v>
      </c>
      <c r="CQ198" s="37" t="b">
        <f>NOT(ISBLANK(Survey!$CT198))</f>
        <v>0</v>
      </c>
      <c r="CR198" s="16" t="str">
        <f t="shared" si="170"/>
        <v>Pass</v>
      </c>
      <c r="CS198" s="38" t="b">
        <f>IF(ABS(Survey!$DN198)=0,TRUE,FALSE)</f>
        <v>1</v>
      </c>
      <c r="CT198" s="37" t="b">
        <f>NOT(ISBLANK(Survey!$DO198))</f>
        <v>0</v>
      </c>
      <c r="CU198" t="str">
        <f t="shared" si="171"/>
        <v>Pass</v>
      </c>
      <c r="CV198" s="29" cm="1">
        <f t="array" ref="CV198">SUM(SUMIF(Survey!CO198,{"&gt;0","&lt;0"})*{1,-1})+SUM(SUMIF(Survey!DJ198,{"&gt;0","&lt;0"})*{1,-1})</f>
        <v>0</v>
      </c>
      <c r="CW198" s="29">
        <f>SUM(SUMIF(Survey!DQ198:DW198,{"&gt;0","&lt;0"})*{1,-1})+SUM(SUMIF(Survey!DY198:EE198,{"&gt;0","&lt;0"})*{1,-1})</f>
        <v>0</v>
      </c>
      <c r="CX198">
        <f t="shared" si="172"/>
        <v>0</v>
      </c>
      <c r="CY198">
        <f t="shared" si="173"/>
        <v>0</v>
      </c>
      <c r="CZ198" s="16" t="str">
        <f t="shared" si="174"/>
        <v>Pass</v>
      </c>
      <c r="DA198" s="38" t="b">
        <f>IF(ABS(Survey!$DW198)=0,TRUE,FALSE)</f>
        <v>1</v>
      </c>
      <c r="DB198" s="37" t="b">
        <f>NOT(ISBLANK(Survey!DX198))</f>
        <v>0</v>
      </c>
      <c r="DC198" s="16" t="str">
        <f t="shared" si="175"/>
        <v>Pass</v>
      </c>
      <c r="DD198" s="38" t="b">
        <f>IF(ABS(Survey!$EE198)=0,TRUE,FALSE)</f>
        <v>1</v>
      </c>
      <c r="DE198" s="37" t="b">
        <f>NOT(ISBLANK(Survey!$EF198))</f>
        <v>0</v>
      </c>
      <c r="DF198" s="16" t="str">
        <f t="shared" si="176"/>
        <v>Fail</v>
      </c>
      <c r="DG198" s="36">
        <f>SUM(SUMIF(Survey!EL198:EN198,{"&gt;0","&lt;0"})*{1,-1})</f>
        <v>0</v>
      </c>
      <c r="DH198">
        <f t="shared" si="177"/>
        <v>0</v>
      </c>
      <c r="DI198">
        <f t="shared" si="178"/>
        <v>100</v>
      </c>
      <c r="DJ198" s="35" t="b">
        <f>IF(OR(Survey!$M198="ETF",Survey!$M198="ETF, alternative mutual fund",Survey!$M198="Closed-end", Survey!$M198="Split share corp"),TRUE,FALSE)</f>
        <v>0</v>
      </c>
      <c r="DK198" s="16" t="str">
        <f t="shared" si="179"/>
        <v>Fail</v>
      </c>
      <c r="DL198" s="36">
        <f>SUM(SUMIF(Survey!EP198:EV198,{"&gt;0","&lt;0"})*{1,-1})</f>
        <v>0</v>
      </c>
      <c r="DM198">
        <f t="shared" si="180"/>
        <v>0</v>
      </c>
      <c r="DN198" s="17">
        <f t="shared" si="181"/>
        <v>100</v>
      </c>
      <c r="DO198" s="16" t="str">
        <f t="shared" si="182"/>
        <v>Fail</v>
      </c>
      <c r="DP198" s="36">
        <f>SUM(SUMIF(Survey!EX198:FD198,{"&gt;0","&lt;0"})*{1,-1})</f>
        <v>0</v>
      </c>
      <c r="DQ198">
        <f t="shared" si="183"/>
        <v>0</v>
      </c>
      <c r="DR198" s="17">
        <f t="shared" si="184"/>
        <v>100</v>
      </c>
    </row>
    <row r="199" spans="1:122">
      <c r="A199">
        <v>199</v>
      </c>
      <c r="B199" t="str">
        <f t="shared" si="0"/>
        <v>Pass</v>
      </c>
      <c r="C199" t="str">
        <f>IF(COUNTBLANK(Survey!B199:FE199)=$C$2, "Pass", "Fail")</f>
        <v>Pass</v>
      </c>
      <c r="D199" t="str">
        <f t="shared" si="139"/>
        <v>Fail</v>
      </c>
      <c r="E199" t="str">
        <f>IF(OR(ISBLANK(Survey!AJ199),COUNTIF(G199:BB199,"Fail")),"Fail","Pass")</f>
        <v>Fail</v>
      </c>
      <c r="G199" s="16" t="str">
        <f t="shared" si="140"/>
        <v>Fail</v>
      </c>
      <c r="H199" s="177">
        <f>COUNTBLANK(Survey!B199:D199)+COUNTBLANK(Survey!G199)+COUNTBLANK(Survey!I199)+COUNTBLANK(Survey!K199:M199)+COUNTBLANK(Survey!P199)+COUNTBLANK(Survey!S199:U199)+COUNTBLANK(Survey!Y199:AA199)+COUNTBLANK(Survey!AD199:AE199)+COUNTBLANK(Survey!AI199:AI199)</f>
        <v>18</v>
      </c>
      <c r="I199" s="16" t="str">
        <f t="shared" si="141"/>
        <v>Fail</v>
      </c>
      <c r="J199" t="b">
        <f>IF(Survey!E199="No",TRUE,FALSE)</f>
        <v>0</v>
      </c>
      <c r="K199" s="34">
        <f>LEN(Survey!E199)</f>
        <v>0</v>
      </c>
      <c r="L199" s="16" t="str">
        <f t="shared" si="142"/>
        <v>Fail</v>
      </c>
      <c r="M199" t="b">
        <f>IF(Survey!F199="No",TRUE,FALSE)</f>
        <v>0</v>
      </c>
      <c r="N199" s="33">
        <f>LEN(Survey!F199)</f>
        <v>0</v>
      </c>
      <c r="O199" s="16" t="str">
        <f t="shared" si="143"/>
        <v>Pass</v>
      </c>
      <c r="P199" s="34">
        <f>MOD((LEN(Survey!H199)+2),11)</f>
        <v>2</v>
      </c>
      <c r="Q199" s="33" t="str">
        <f>IF(Survey!$L199="Prospectus fund", "Yes", "No")</f>
        <v>No</v>
      </c>
      <c r="R199" s="16" t="str">
        <f t="shared" si="144"/>
        <v>Pass</v>
      </c>
      <c r="S199" s="34">
        <f>MOD((LEN(Survey!J199)+2),11)</f>
        <v>2</v>
      </c>
      <c r="T199" s="35" t="b">
        <f>IF(OR(Survey!$M199="ETF",Survey!$M199="ETF, alternative mutual fund",Survey!$M199="Closed-end", Survey!$M199="Split share corp", Survey!$I199="Yes"),TRUE,FALSE)</f>
        <v>0</v>
      </c>
      <c r="U199" s="16" t="str">
        <f>IFERROR(IF(AND(OR(X199=Y199,Y199 = "Either"),NOT(ISBLANK(Survey!K199))),"Pass","Fail"),"Pass")</f>
        <v>Fail</v>
      </c>
      <c r="V199" s="36" cm="1">
        <f t="array" ref="V199">SUM(SUMIF(Survey!BZ199:CS199,{"&gt;0","&lt;0"})*{1,-1})</f>
        <v>0</v>
      </c>
      <c r="W199" s="38" cm="1">
        <f t="array" ref="W199">SUM(SUMIF(Survey!CC199,{"&gt;0","&lt;0"})*{1,-1})+SUM(SUMIF(Survey!CM199,{"&gt;0","&lt;0"})*{1,-1})</f>
        <v>0</v>
      </c>
      <c r="X199" s="38">
        <f>Survey!K199</f>
        <v>0</v>
      </c>
      <c r="Y199" s="37" t="str">
        <f t="shared" si="145"/>
        <v>Either</v>
      </c>
      <c r="Z199" s="16" t="str">
        <f t="shared" si="146"/>
        <v>Fail</v>
      </c>
      <c r="AA199" s="67" cm="1">
        <f t="array" ref="AA199">SUM(SUMIF(Survey!BZ199:CS199,{"&gt;0","&lt;0"})*{1,-1})+SUM(SUMIF(Survey!CU199:DN199,{"&gt;0","&lt;0"})*{1,-1})</f>
        <v>0</v>
      </c>
      <c r="AB199" s="67">
        <f>IFERROR(AA199/(Survey!$AV199),0)</f>
        <v>0</v>
      </c>
      <c r="AC199" s="128" t="b">
        <f>IF(OR(Survey!$M199="Alternative strategy or hedge",Survey!$M199="Other, illiquid",Survey!$L199="Prospectus fund"),TRUE,FALSE)</f>
        <v>0</v>
      </c>
      <c r="AD199" s="128" t="b">
        <f>NOT(ISBLANK(Survey!$M199))</f>
        <v>0</v>
      </c>
      <c r="AE199" s="16" t="str">
        <f t="shared" si="147"/>
        <v>Pass</v>
      </c>
      <c r="AF199" s="38" t="b">
        <f>NOT(ISNUMBER(SEARCH("Other",Survey!$P199)))</f>
        <v>1</v>
      </c>
      <c r="AG199" s="37" t="b">
        <f>NOT(ISBLANK(Survey!$Q199))</f>
        <v>0</v>
      </c>
      <c r="AH199" s="16" t="str">
        <f t="shared" si="148"/>
        <v>Pass</v>
      </c>
      <c r="AI199" s="143">
        <f>COUNTBLANK(Survey!$W199)</f>
        <v>1</v>
      </c>
      <c r="AJ199" s="67">
        <f>IF(AND(Survey!L199&lt;&gt;"Exempt fund",OR(Survey!$M199="ETF",Survey!$M199="ETF, alternative mutual fund",Survey!$M199="Mutual fund",Survey!$M199="Alternative mutual fund",Survey!$M199="Money market")),1,0)</f>
        <v>0</v>
      </c>
      <c r="AK199" s="16" t="str">
        <f t="shared" si="149"/>
        <v>Pass</v>
      </c>
      <c r="AL199" s="38" t="b">
        <f>NOT(ISNUMBER(SEARCH("Yes",Survey!$AA199)))</f>
        <v>1</v>
      </c>
      <c r="AM199" s="37" t="b">
        <f>IF(COUNTBLANK(Survey!$AB199:$AC199)=0,TRUE, FALSE)</f>
        <v>0</v>
      </c>
      <c r="AN199" s="16" t="str">
        <f t="shared" si="150"/>
        <v>Pass</v>
      </c>
      <c r="AO199" s="38" t="b">
        <f>NOT(ISNUMBER(SEARCH("Yes",Survey!$AD199)))</f>
        <v>1</v>
      </c>
      <c r="AP199" s="37" t="b">
        <f>NOT(ISBLANK(Survey!$AF199))</f>
        <v>0</v>
      </c>
      <c r="AQ199" s="16" t="str">
        <f t="shared" si="151"/>
        <v>Pass</v>
      </c>
      <c r="AR199" s="38" t="b">
        <f>NOT(OR(ISNUMBER(SEARCH("Other",Survey!$AF199)),ISNUMBER(SEARCH("Multiple",Survey!$AF199))))</f>
        <v>1</v>
      </c>
      <c r="AS199" s="37" t="b">
        <f>NOT(ISBLANK(Survey!$AG199))</f>
        <v>0</v>
      </c>
      <c r="AT199" s="16" t="str">
        <f t="shared" si="152"/>
        <v>Fail</v>
      </c>
      <c r="AU199" s="143">
        <f>IF(ABS(Survey!$AV199)&gt;0, 1,0)</f>
        <v>0</v>
      </c>
      <c r="AV199" s="143">
        <f>IF(COUNTBLANK(Survey!$AJ199)=0,1,0)</f>
        <v>0</v>
      </c>
      <c r="AW199" s="16" t="str">
        <f t="shared" si="153"/>
        <v>Pass</v>
      </c>
      <c r="AX199" s="143">
        <f>IF(ISBLANK(Survey!$AJ199),0,1)</f>
        <v>0</v>
      </c>
      <c r="AY199" s="165">
        <f>COUNTBLANK(Survey!$AK199)</f>
        <v>1</v>
      </c>
      <c r="AZ199" s="16" t="str">
        <f t="shared" si="154"/>
        <v>Pass</v>
      </c>
      <c r="BA199" s="143">
        <f>IF(OR(Survey!$AK199="Closed",ISBLANK(Survey!$AK199)),0,1)</f>
        <v>0</v>
      </c>
      <c r="BB199" s="165">
        <f>IF(ISBLANK(Survey!$AL199),1,0)</f>
        <v>1</v>
      </c>
      <c r="BC199" s="147" t="str" cm="1">
        <f t="array" ref="BC199">IF(OR(IF(OR($BE199+$BF199 = 2, $BG199=1), FALSE, TRUE), AND($BD199:$BD199 = 0)),"Pass","Fail")</f>
        <v>Pass</v>
      </c>
      <c r="BD199" s="143">
        <f>COUNTBLANK(Survey!$AM199:$AO199)</f>
        <v>3</v>
      </c>
      <c r="BE199" s="143">
        <f>IF(Survey!$I199="Yes",1,0)</f>
        <v>0</v>
      </c>
      <c r="BF199" s="143">
        <f>IF(OR(Survey!$M199="Mutual fund",Survey!$M199="Alternative mutual fund",Survey!$M199="Money market"),1,0)</f>
        <v>0</v>
      </c>
      <c r="BG199" s="148">
        <f>IF(OR(Survey!$M199="ETF",Survey!$M199="ETF, alternative mutual fund"),1,0)</f>
        <v>0</v>
      </c>
      <c r="BH199" s="16" t="str">
        <f t="shared" si="155"/>
        <v>Pass</v>
      </c>
      <c r="BI199" s="38" t="b">
        <f>OR(ISNUMBER(SEARCH("Yes",Survey!$AO199)),ISBLANK(Survey!$AO199))</f>
        <v>1</v>
      </c>
      <c r="BJ199" s="67" t="b">
        <f>NOT(ISBLANK(Survey!$AP199))</f>
        <v>0</v>
      </c>
      <c r="BK199" s="16" t="str">
        <f t="shared" si="156"/>
        <v>Pass</v>
      </c>
      <c r="BL199" s="143">
        <f>IF(Survey!$AW199=0, 0,1)</f>
        <v>0</v>
      </c>
      <c r="BM199" s="67">
        <f>Survey!$AQ199</f>
        <v>0</v>
      </c>
      <c r="BN199" s="67">
        <f>IFERROR((Survey!$AX199-ABS(Survey!$AY199)-ABS(Survey!$BD199))/Survey!$AW199,0)</f>
        <v>0</v>
      </c>
      <c r="BO199" s="67">
        <f>IF(AND($BM199&gt;$BN199-0.2,$BM199&lt;$BN199+0.2,ISBLANK(Survey!$AQ199)=FALSE),0,1)</f>
        <v>1</v>
      </c>
      <c r="BP199" s="165">
        <f>IF(ISBLANK(Survey!$AR199),1,0)</f>
        <v>1</v>
      </c>
      <c r="BQ199" s="16" t="str">
        <f t="shared" si="157"/>
        <v>Pass</v>
      </c>
      <c r="BR199" s="143">
        <f>IF(Survey!$AW199=0, 0,1)</f>
        <v>0</v>
      </c>
      <c r="BS199" s="67">
        <f>IF(AND(Survey!$AS199&gt;=0,Survey!$AS199&lt;=0.2,Survey!$AS199&lt;&gt;""),0,1)</f>
        <v>1</v>
      </c>
      <c r="BT199" s="143">
        <f>IF(ISBLANK(Survey!$AT199),1,0)</f>
        <v>1</v>
      </c>
      <c r="BU199" s="16" t="str">
        <f t="shared" si="158"/>
        <v>Fail</v>
      </c>
      <c r="BV199" s="165">
        <f>Survey!$AU199</f>
        <v>0</v>
      </c>
      <c r="BW199" s="16" t="str">
        <f t="shared" si="159"/>
        <v>Pass</v>
      </c>
      <c r="BX199" s="36">
        <f>Survey!$AV199</f>
        <v>0</v>
      </c>
      <c r="BY199" s="176">
        <f>Survey!$AW199+Survey!$AX199-ABS(Survey!$AY199)+ABS(Survey!$AZ199)-ABS(Survey!$BA199)+ABS(Survey!$BB199)-ABS(Survey!$BC199)-ABS(Survey!$BD199)+Survey!$BE199</f>
        <v>0</v>
      </c>
      <c r="BZ199" s="35">
        <f t="shared" si="160"/>
        <v>0</v>
      </c>
      <c r="CA199" s="17">
        <f t="shared" si="161"/>
        <v>0</v>
      </c>
      <c r="CB199" s="16" t="str">
        <f t="shared" si="162"/>
        <v>Pass</v>
      </c>
      <c r="CC199" s="38" t="b">
        <f>IF(ABS(Survey!$BE199)=0,TRUE,FALSE)</f>
        <v>1</v>
      </c>
      <c r="CD199" s="37" t="b">
        <f>NOT(ISBLANK(Survey!$BF199))</f>
        <v>0</v>
      </c>
      <c r="CE199" t="str">
        <f t="shared" si="163"/>
        <v>Fail</v>
      </c>
      <c r="CF199" s="29">
        <f>Survey!$AV199</f>
        <v>0</v>
      </c>
      <c r="CG199" s="29" cm="1">
        <f t="array" ref="CG199">SUM(SUMIF(Survey!BH199:BO199,{"&gt;0","&lt;0"})*{1,-1})-SUM(SUMIF(Survey!BQ199:BX199,{"&gt;0","&lt;0"})*{1,-1})</f>
        <v>0</v>
      </c>
      <c r="CH199" s="35" t="str">
        <f t="shared" si="164"/>
        <v>No holdings</v>
      </c>
      <c r="CI199">
        <f t="shared" si="165"/>
        <v>0</v>
      </c>
      <c r="CJ199" s="16" t="str">
        <f t="shared" si="166"/>
        <v>Fail</v>
      </c>
      <c r="CK199" s="36">
        <f>Survey!$AV199</f>
        <v>0</v>
      </c>
      <c r="CL199" s="36" cm="1">
        <f t="array" ref="CL199">SUM(SUMIF(Survey!BZ199:CS199,{"&gt;0","&lt;0"})*{1,-1})-SUM(SUMIF(Survey!CU199:DN199,{"&gt;0","&lt;0"})*{1,-1})</f>
        <v>0</v>
      </c>
      <c r="CM199" s="35" t="str">
        <f t="shared" si="167"/>
        <v>No holdings</v>
      </c>
      <c r="CN199" s="17">
        <f t="shared" si="168"/>
        <v>0</v>
      </c>
      <c r="CO199" s="16" t="str">
        <f t="shared" si="169"/>
        <v>Pass</v>
      </c>
      <c r="CP199" s="38" t="b">
        <f>IF(ABS(Survey!$CS199)=0,TRUE,FALSE)</f>
        <v>1</v>
      </c>
      <c r="CQ199" s="37" t="b">
        <f>NOT(ISBLANK(Survey!$CT199))</f>
        <v>0</v>
      </c>
      <c r="CR199" s="16" t="str">
        <f t="shared" si="170"/>
        <v>Pass</v>
      </c>
      <c r="CS199" s="38" t="b">
        <f>IF(ABS(Survey!$DN199)=0,TRUE,FALSE)</f>
        <v>1</v>
      </c>
      <c r="CT199" s="37" t="b">
        <f>NOT(ISBLANK(Survey!$DO199))</f>
        <v>0</v>
      </c>
      <c r="CU199" t="str">
        <f t="shared" si="171"/>
        <v>Pass</v>
      </c>
      <c r="CV199" s="29" cm="1">
        <f t="array" ref="CV199">SUM(SUMIF(Survey!CO199,{"&gt;0","&lt;0"})*{1,-1})+SUM(SUMIF(Survey!DJ199,{"&gt;0","&lt;0"})*{1,-1})</f>
        <v>0</v>
      </c>
      <c r="CW199" s="29">
        <f>SUM(SUMIF(Survey!DQ199:DW199,{"&gt;0","&lt;0"})*{1,-1})+SUM(SUMIF(Survey!DY199:EE199,{"&gt;0","&lt;0"})*{1,-1})</f>
        <v>0</v>
      </c>
      <c r="CX199">
        <f t="shared" si="172"/>
        <v>0</v>
      </c>
      <c r="CY199">
        <f t="shared" si="173"/>
        <v>0</v>
      </c>
      <c r="CZ199" s="16" t="str">
        <f t="shared" si="174"/>
        <v>Pass</v>
      </c>
      <c r="DA199" s="38" t="b">
        <f>IF(ABS(Survey!$DW199)=0,TRUE,FALSE)</f>
        <v>1</v>
      </c>
      <c r="DB199" s="37" t="b">
        <f>NOT(ISBLANK(Survey!DX199))</f>
        <v>0</v>
      </c>
      <c r="DC199" s="16" t="str">
        <f t="shared" si="175"/>
        <v>Pass</v>
      </c>
      <c r="DD199" s="38" t="b">
        <f>IF(ABS(Survey!$EE199)=0,TRUE,FALSE)</f>
        <v>1</v>
      </c>
      <c r="DE199" s="37" t="b">
        <f>NOT(ISBLANK(Survey!$EF199))</f>
        <v>0</v>
      </c>
      <c r="DF199" s="16" t="str">
        <f t="shared" si="176"/>
        <v>Fail</v>
      </c>
      <c r="DG199" s="36">
        <f>SUM(SUMIF(Survey!EL199:EN199,{"&gt;0","&lt;0"})*{1,-1})</f>
        <v>0</v>
      </c>
      <c r="DH199">
        <f t="shared" si="177"/>
        <v>0</v>
      </c>
      <c r="DI199">
        <f t="shared" si="178"/>
        <v>100</v>
      </c>
      <c r="DJ199" s="35" t="b">
        <f>IF(OR(Survey!$M199="ETF",Survey!$M199="ETF, alternative mutual fund",Survey!$M199="Closed-end", Survey!$M199="Split share corp"),TRUE,FALSE)</f>
        <v>0</v>
      </c>
      <c r="DK199" s="16" t="str">
        <f t="shared" si="179"/>
        <v>Fail</v>
      </c>
      <c r="DL199" s="36">
        <f>SUM(SUMIF(Survey!EP199:EV199,{"&gt;0","&lt;0"})*{1,-1})</f>
        <v>0</v>
      </c>
      <c r="DM199">
        <f t="shared" si="180"/>
        <v>0</v>
      </c>
      <c r="DN199" s="17">
        <f t="shared" si="181"/>
        <v>100</v>
      </c>
      <c r="DO199" s="16" t="str">
        <f t="shared" si="182"/>
        <v>Fail</v>
      </c>
      <c r="DP199" s="36">
        <f>SUM(SUMIF(Survey!EX199:FD199,{"&gt;0","&lt;0"})*{1,-1})</f>
        <v>0</v>
      </c>
      <c r="DQ199">
        <f t="shared" si="183"/>
        <v>0</v>
      </c>
      <c r="DR199" s="17">
        <f t="shared" si="184"/>
        <v>100</v>
      </c>
    </row>
    <row r="200" spans="1:122">
      <c r="A200">
        <v>200</v>
      </c>
      <c r="B200" t="str">
        <f t="shared" si="0"/>
        <v>Pass</v>
      </c>
      <c r="C200" t="str">
        <f>IF(COUNTBLANK(Survey!B200:FE200)=$C$2, "Pass", "Fail")</f>
        <v>Pass</v>
      </c>
      <c r="D200" t="str">
        <f t="shared" si="139"/>
        <v>Fail</v>
      </c>
      <c r="E200" t="str">
        <f>IF(OR(ISBLANK(Survey!AJ200),COUNTIF(G200:BB200,"Fail")),"Fail","Pass")</f>
        <v>Fail</v>
      </c>
      <c r="G200" s="16" t="str">
        <f t="shared" si="140"/>
        <v>Fail</v>
      </c>
      <c r="H200" s="177">
        <f>COUNTBLANK(Survey!B200:D200)+COUNTBLANK(Survey!G200)+COUNTBLANK(Survey!I200)+COUNTBLANK(Survey!K200:M200)+COUNTBLANK(Survey!P200)+COUNTBLANK(Survey!S200:U200)+COUNTBLANK(Survey!Y200:AA200)+COUNTBLANK(Survey!AD200:AE200)+COUNTBLANK(Survey!AI200:AI200)</f>
        <v>18</v>
      </c>
      <c r="I200" s="16" t="str">
        <f t="shared" si="141"/>
        <v>Fail</v>
      </c>
      <c r="J200" t="b">
        <f>IF(Survey!E200="No",TRUE,FALSE)</f>
        <v>0</v>
      </c>
      <c r="K200" s="34">
        <f>LEN(Survey!E200)</f>
        <v>0</v>
      </c>
      <c r="L200" s="16" t="str">
        <f t="shared" si="142"/>
        <v>Fail</v>
      </c>
      <c r="M200" t="b">
        <f>IF(Survey!F200="No",TRUE,FALSE)</f>
        <v>0</v>
      </c>
      <c r="N200" s="33">
        <f>LEN(Survey!F200)</f>
        <v>0</v>
      </c>
      <c r="O200" s="16" t="str">
        <f t="shared" si="143"/>
        <v>Pass</v>
      </c>
      <c r="P200" s="34">
        <f>MOD((LEN(Survey!H200)+2),11)</f>
        <v>2</v>
      </c>
      <c r="Q200" s="33" t="str">
        <f>IF(Survey!$L200="Prospectus fund", "Yes", "No")</f>
        <v>No</v>
      </c>
      <c r="R200" s="16" t="str">
        <f t="shared" si="144"/>
        <v>Pass</v>
      </c>
      <c r="S200" s="34">
        <f>MOD((LEN(Survey!J200)+2),11)</f>
        <v>2</v>
      </c>
      <c r="T200" s="35" t="b">
        <f>IF(OR(Survey!$M200="ETF",Survey!$M200="ETF, alternative mutual fund",Survey!$M200="Closed-end", Survey!$M200="Split share corp", Survey!$I200="Yes"),TRUE,FALSE)</f>
        <v>0</v>
      </c>
      <c r="U200" s="16" t="str">
        <f>IFERROR(IF(AND(OR(X200=Y200,Y200 = "Either"),NOT(ISBLANK(Survey!K200))),"Pass","Fail"),"Pass")</f>
        <v>Fail</v>
      </c>
      <c r="V200" s="36" cm="1">
        <f t="array" ref="V200">SUM(SUMIF(Survey!BZ200:CS200,{"&gt;0","&lt;0"})*{1,-1})</f>
        <v>0</v>
      </c>
      <c r="W200" s="38" cm="1">
        <f t="array" ref="W200">SUM(SUMIF(Survey!CC200,{"&gt;0","&lt;0"})*{1,-1})+SUM(SUMIF(Survey!CM200,{"&gt;0","&lt;0"})*{1,-1})</f>
        <v>0</v>
      </c>
      <c r="X200" s="38">
        <f>Survey!K200</f>
        <v>0</v>
      </c>
      <c r="Y200" s="37" t="str">
        <f t="shared" si="145"/>
        <v>Either</v>
      </c>
      <c r="Z200" s="16" t="str">
        <f t="shared" si="146"/>
        <v>Fail</v>
      </c>
      <c r="AA200" s="67" cm="1">
        <f t="array" ref="AA200">SUM(SUMIF(Survey!BZ200:CS200,{"&gt;0","&lt;0"})*{1,-1})+SUM(SUMIF(Survey!CU200:DN200,{"&gt;0","&lt;0"})*{1,-1})</f>
        <v>0</v>
      </c>
      <c r="AB200" s="67">
        <f>IFERROR(AA200/(Survey!$AV200),0)</f>
        <v>0</v>
      </c>
      <c r="AC200" s="128" t="b">
        <f>IF(OR(Survey!$M200="Alternative strategy or hedge",Survey!$M200="Other, illiquid",Survey!$L200="Prospectus fund"),TRUE,FALSE)</f>
        <v>0</v>
      </c>
      <c r="AD200" s="128" t="b">
        <f>NOT(ISBLANK(Survey!$M200))</f>
        <v>0</v>
      </c>
      <c r="AE200" s="16" t="str">
        <f t="shared" si="147"/>
        <v>Pass</v>
      </c>
      <c r="AF200" s="38" t="b">
        <f>NOT(ISNUMBER(SEARCH("Other",Survey!$P200)))</f>
        <v>1</v>
      </c>
      <c r="AG200" s="37" t="b">
        <f>NOT(ISBLANK(Survey!$Q200))</f>
        <v>0</v>
      </c>
      <c r="AH200" s="16" t="str">
        <f t="shared" si="148"/>
        <v>Pass</v>
      </c>
      <c r="AI200" s="143">
        <f>COUNTBLANK(Survey!$W200)</f>
        <v>1</v>
      </c>
      <c r="AJ200" s="67">
        <f>IF(AND(Survey!L200&lt;&gt;"Exempt fund",OR(Survey!$M200="ETF",Survey!$M200="ETF, alternative mutual fund",Survey!$M200="Mutual fund",Survey!$M200="Alternative mutual fund",Survey!$M200="Money market")),1,0)</f>
        <v>0</v>
      </c>
      <c r="AK200" s="16" t="str">
        <f t="shared" si="149"/>
        <v>Pass</v>
      </c>
      <c r="AL200" s="38" t="b">
        <f>NOT(ISNUMBER(SEARCH("Yes",Survey!$AA200)))</f>
        <v>1</v>
      </c>
      <c r="AM200" s="37" t="b">
        <f>IF(COUNTBLANK(Survey!$AB200:$AC200)=0,TRUE, FALSE)</f>
        <v>0</v>
      </c>
      <c r="AN200" s="16" t="str">
        <f t="shared" si="150"/>
        <v>Pass</v>
      </c>
      <c r="AO200" s="38" t="b">
        <f>NOT(ISNUMBER(SEARCH("Yes",Survey!$AD200)))</f>
        <v>1</v>
      </c>
      <c r="AP200" s="37" t="b">
        <f>NOT(ISBLANK(Survey!$AF200))</f>
        <v>0</v>
      </c>
      <c r="AQ200" s="16" t="str">
        <f t="shared" si="151"/>
        <v>Pass</v>
      </c>
      <c r="AR200" s="38" t="b">
        <f>NOT(OR(ISNUMBER(SEARCH("Other",Survey!$AF200)),ISNUMBER(SEARCH("Multiple",Survey!$AF200))))</f>
        <v>1</v>
      </c>
      <c r="AS200" s="37" t="b">
        <f>NOT(ISBLANK(Survey!$AG200))</f>
        <v>0</v>
      </c>
      <c r="AT200" s="16" t="str">
        <f t="shared" si="152"/>
        <v>Fail</v>
      </c>
      <c r="AU200" s="143">
        <f>IF(ABS(Survey!$AV200)&gt;0, 1,0)</f>
        <v>0</v>
      </c>
      <c r="AV200" s="143">
        <f>IF(COUNTBLANK(Survey!$AJ200)=0,1,0)</f>
        <v>0</v>
      </c>
      <c r="AW200" s="16" t="str">
        <f t="shared" si="153"/>
        <v>Pass</v>
      </c>
      <c r="AX200" s="143">
        <f>IF(ISBLANK(Survey!$AJ200),0,1)</f>
        <v>0</v>
      </c>
      <c r="AY200" s="165">
        <f>COUNTBLANK(Survey!$AK200)</f>
        <v>1</v>
      </c>
      <c r="AZ200" s="16" t="str">
        <f t="shared" si="154"/>
        <v>Pass</v>
      </c>
      <c r="BA200" s="143">
        <f>IF(OR(Survey!$AK200="Closed",ISBLANK(Survey!$AK200)),0,1)</f>
        <v>0</v>
      </c>
      <c r="BB200" s="165">
        <f>IF(ISBLANK(Survey!$AL200),1,0)</f>
        <v>1</v>
      </c>
      <c r="BC200" s="147" t="str" cm="1">
        <f t="array" ref="BC200">IF(OR(IF(OR($BE200+$BF200 = 2, $BG200=1), FALSE, TRUE), AND($BD200:$BD200 = 0)),"Pass","Fail")</f>
        <v>Pass</v>
      </c>
      <c r="BD200" s="143">
        <f>COUNTBLANK(Survey!$AM200:$AO200)</f>
        <v>3</v>
      </c>
      <c r="BE200" s="143">
        <f>IF(Survey!$I200="Yes",1,0)</f>
        <v>0</v>
      </c>
      <c r="BF200" s="143">
        <f>IF(OR(Survey!$M200="Mutual fund",Survey!$M200="Alternative mutual fund",Survey!$M200="Money market"),1,0)</f>
        <v>0</v>
      </c>
      <c r="BG200" s="148">
        <f>IF(OR(Survey!$M200="ETF",Survey!$M200="ETF, alternative mutual fund"),1,0)</f>
        <v>0</v>
      </c>
      <c r="BH200" s="16" t="str">
        <f t="shared" si="155"/>
        <v>Pass</v>
      </c>
      <c r="BI200" s="38" t="b">
        <f>OR(ISNUMBER(SEARCH("Yes",Survey!$AO200)),ISBLANK(Survey!$AO200))</f>
        <v>1</v>
      </c>
      <c r="BJ200" s="67" t="b">
        <f>NOT(ISBLANK(Survey!$AP200))</f>
        <v>0</v>
      </c>
      <c r="BK200" s="16" t="str">
        <f t="shared" si="156"/>
        <v>Pass</v>
      </c>
      <c r="BL200" s="143">
        <f>IF(Survey!$AW200=0, 0,1)</f>
        <v>0</v>
      </c>
      <c r="BM200" s="67">
        <f>Survey!$AQ200</f>
        <v>0</v>
      </c>
      <c r="BN200" s="67">
        <f>IFERROR((Survey!$AX200-ABS(Survey!$AY200)-ABS(Survey!$BD200))/Survey!$AW200,0)</f>
        <v>0</v>
      </c>
      <c r="BO200" s="67">
        <f>IF(AND($BM200&gt;$BN200-0.2,$BM200&lt;$BN200+0.2,ISBLANK(Survey!$AQ200)=FALSE),0,1)</f>
        <v>1</v>
      </c>
      <c r="BP200" s="165">
        <f>IF(ISBLANK(Survey!$AR200),1,0)</f>
        <v>1</v>
      </c>
      <c r="BQ200" s="16" t="str">
        <f t="shared" si="157"/>
        <v>Pass</v>
      </c>
      <c r="BR200" s="143">
        <f>IF(Survey!$AW200=0, 0,1)</f>
        <v>0</v>
      </c>
      <c r="BS200" s="67">
        <f>IF(AND(Survey!$AS200&gt;=0,Survey!$AS200&lt;=0.2,Survey!$AS200&lt;&gt;""),0,1)</f>
        <v>1</v>
      </c>
      <c r="BT200" s="143">
        <f>IF(ISBLANK(Survey!$AT200),1,0)</f>
        <v>1</v>
      </c>
      <c r="BU200" s="16" t="str">
        <f t="shared" si="158"/>
        <v>Fail</v>
      </c>
      <c r="BV200" s="165">
        <f>Survey!$AU200</f>
        <v>0</v>
      </c>
      <c r="BW200" s="16" t="str">
        <f t="shared" si="159"/>
        <v>Pass</v>
      </c>
      <c r="BX200" s="36">
        <f>Survey!$AV200</f>
        <v>0</v>
      </c>
      <c r="BY200" s="176">
        <f>Survey!$AW200+Survey!$AX200-ABS(Survey!$AY200)+ABS(Survey!$AZ200)-ABS(Survey!$BA200)+ABS(Survey!$BB200)-ABS(Survey!$BC200)-ABS(Survey!$BD200)+Survey!$BE200</f>
        <v>0</v>
      </c>
      <c r="BZ200" s="35">
        <f t="shared" si="160"/>
        <v>0</v>
      </c>
      <c r="CA200" s="17">
        <f t="shared" si="161"/>
        <v>0</v>
      </c>
      <c r="CB200" s="16" t="str">
        <f t="shared" si="162"/>
        <v>Pass</v>
      </c>
      <c r="CC200" s="38" t="b">
        <f>IF(ABS(Survey!$BE200)=0,TRUE,FALSE)</f>
        <v>1</v>
      </c>
      <c r="CD200" s="37" t="b">
        <f>NOT(ISBLANK(Survey!$BF200))</f>
        <v>0</v>
      </c>
      <c r="CE200" t="str">
        <f t="shared" si="163"/>
        <v>Fail</v>
      </c>
      <c r="CF200" s="29">
        <f>Survey!$AV200</f>
        <v>0</v>
      </c>
      <c r="CG200" s="29" cm="1">
        <f t="array" ref="CG200">SUM(SUMIF(Survey!BH200:BO200,{"&gt;0","&lt;0"})*{1,-1})-SUM(SUMIF(Survey!BQ200:BX200,{"&gt;0","&lt;0"})*{1,-1})</f>
        <v>0</v>
      </c>
      <c r="CH200" s="35" t="str">
        <f t="shared" si="164"/>
        <v>No holdings</v>
      </c>
      <c r="CI200">
        <f t="shared" si="165"/>
        <v>0</v>
      </c>
      <c r="CJ200" s="16" t="str">
        <f t="shared" si="166"/>
        <v>Fail</v>
      </c>
      <c r="CK200" s="36">
        <f>Survey!$AV200</f>
        <v>0</v>
      </c>
      <c r="CL200" s="36" cm="1">
        <f t="array" ref="CL200">SUM(SUMIF(Survey!BZ200:CS200,{"&gt;0","&lt;0"})*{1,-1})-SUM(SUMIF(Survey!CU200:DN200,{"&gt;0","&lt;0"})*{1,-1})</f>
        <v>0</v>
      </c>
      <c r="CM200" s="35" t="str">
        <f t="shared" si="167"/>
        <v>No holdings</v>
      </c>
      <c r="CN200" s="17">
        <f t="shared" si="168"/>
        <v>0</v>
      </c>
      <c r="CO200" s="16" t="str">
        <f t="shared" si="169"/>
        <v>Pass</v>
      </c>
      <c r="CP200" s="38" t="b">
        <f>IF(ABS(Survey!$CS200)=0,TRUE,FALSE)</f>
        <v>1</v>
      </c>
      <c r="CQ200" s="37" t="b">
        <f>NOT(ISBLANK(Survey!$CT200))</f>
        <v>0</v>
      </c>
      <c r="CR200" s="16" t="str">
        <f t="shared" si="170"/>
        <v>Pass</v>
      </c>
      <c r="CS200" s="38" t="b">
        <f>IF(ABS(Survey!$DN200)=0,TRUE,FALSE)</f>
        <v>1</v>
      </c>
      <c r="CT200" s="37" t="b">
        <f>NOT(ISBLANK(Survey!$DO200))</f>
        <v>0</v>
      </c>
      <c r="CU200" t="str">
        <f t="shared" si="171"/>
        <v>Pass</v>
      </c>
      <c r="CV200" s="29" cm="1">
        <f t="array" ref="CV200">SUM(SUMIF(Survey!CO200,{"&gt;0","&lt;0"})*{1,-1})+SUM(SUMIF(Survey!DJ200,{"&gt;0","&lt;0"})*{1,-1})</f>
        <v>0</v>
      </c>
      <c r="CW200" s="29">
        <f>SUM(SUMIF(Survey!DQ200:DW200,{"&gt;0","&lt;0"})*{1,-1})+SUM(SUMIF(Survey!DY200:EE200,{"&gt;0","&lt;0"})*{1,-1})</f>
        <v>0</v>
      </c>
      <c r="CX200">
        <f t="shared" si="172"/>
        <v>0</v>
      </c>
      <c r="CY200">
        <f t="shared" si="173"/>
        <v>0</v>
      </c>
      <c r="CZ200" s="16" t="str">
        <f t="shared" si="174"/>
        <v>Pass</v>
      </c>
      <c r="DA200" s="38" t="b">
        <f>IF(ABS(Survey!$DW200)=0,TRUE,FALSE)</f>
        <v>1</v>
      </c>
      <c r="DB200" s="37" t="b">
        <f>NOT(ISBLANK(Survey!DX200))</f>
        <v>0</v>
      </c>
      <c r="DC200" s="16" t="str">
        <f t="shared" si="175"/>
        <v>Pass</v>
      </c>
      <c r="DD200" s="38" t="b">
        <f>IF(ABS(Survey!$EE200)=0,TRUE,FALSE)</f>
        <v>1</v>
      </c>
      <c r="DE200" s="37" t="b">
        <f>NOT(ISBLANK(Survey!$EF200))</f>
        <v>0</v>
      </c>
      <c r="DF200" s="16" t="str">
        <f t="shared" si="176"/>
        <v>Fail</v>
      </c>
      <c r="DG200" s="36">
        <f>SUM(SUMIF(Survey!EL200:EN200,{"&gt;0","&lt;0"})*{1,-1})</f>
        <v>0</v>
      </c>
      <c r="DH200">
        <f t="shared" si="177"/>
        <v>0</v>
      </c>
      <c r="DI200">
        <f t="shared" si="178"/>
        <v>100</v>
      </c>
      <c r="DJ200" s="35" t="b">
        <f>IF(OR(Survey!$M200="ETF",Survey!$M200="ETF, alternative mutual fund",Survey!$M200="Closed-end", Survey!$M200="Split share corp"),TRUE,FALSE)</f>
        <v>0</v>
      </c>
      <c r="DK200" s="16" t="str">
        <f t="shared" si="179"/>
        <v>Fail</v>
      </c>
      <c r="DL200" s="36">
        <f>SUM(SUMIF(Survey!EP200:EV200,{"&gt;0","&lt;0"})*{1,-1})</f>
        <v>0</v>
      </c>
      <c r="DM200">
        <f t="shared" si="180"/>
        <v>0</v>
      </c>
      <c r="DN200" s="17">
        <f t="shared" si="181"/>
        <v>100</v>
      </c>
      <c r="DO200" s="16" t="str">
        <f t="shared" si="182"/>
        <v>Fail</v>
      </c>
      <c r="DP200" s="36">
        <f>SUM(SUMIF(Survey!EX200:FD200,{"&gt;0","&lt;0"})*{1,-1})</f>
        <v>0</v>
      </c>
      <c r="DQ200">
        <f t="shared" si="183"/>
        <v>0</v>
      </c>
      <c r="DR200" s="17">
        <f t="shared" si="184"/>
        <v>100</v>
      </c>
    </row>
    <row r="201" spans="1:122">
      <c r="A201">
        <v>201</v>
      </c>
      <c r="B201" t="str">
        <f t="shared" si="0"/>
        <v>Pass</v>
      </c>
      <c r="C201" t="str">
        <f>IF(COUNTBLANK(Survey!B201:FE201)=$C$2, "Pass", "Fail")</f>
        <v>Pass</v>
      </c>
      <c r="D201" t="str">
        <f t="shared" si="139"/>
        <v>Fail</v>
      </c>
      <c r="E201" t="str">
        <f>IF(OR(ISBLANK(Survey!AJ201),COUNTIF(G201:BB201,"Fail")),"Fail","Pass")</f>
        <v>Fail</v>
      </c>
      <c r="G201" s="16" t="str">
        <f t="shared" si="140"/>
        <v>Fail</v>
      </c>
      <c r="H201" s="177">
        <f>COUNTBLANK(Survey!B201:D201)+COUNTBLANK(Survey!G201)+COUNTBLANK(Survey!I201)+COUNTBLANK(Survey!K201:M201)+COUNTBLANK(Survey!P201)+COUNTBLANK(Survey!S201:U201)+COUNTBLANK(Survey!Y201:AA201)+COUNTBLANK(Survey!AD201:AE201)+COUNTBLANK(Survey!AI201:AI201)</f>
        <v>18</v>
      </c>
      <c r="I201" s="16" t="str">
        <f t="shared" si="141"/>
        <v>Fail</v>
      </c>
      <c r="J201" t="b">
        <f>IF(Survey!E201="No",TRUE,FALSE)</f>
        <v>0</v>
      </c>
      <c r="K201" s="34">
        <f>LEN(Survey!E201)</f>
        <v>0</v>
      </c>
      <c r="L201" s="16" t="str">
        <f t="shared" si="142"/>
        <v>Fail</v>
      </c>
      <c r="M201" t="b">
        <f>IF(Survey!F201="No",TRUE,FALSE)</f>
        <v>0</v>
      </c>
      <c r="N201" s="33">
        <f>LEN(Survey!F201)</f>
        <v>0</v>
      </c>
      <c r="O201" s="16" t="str">
        <f t="shared" si="143"/>
        <v>Pass</v>
      </c>
      <c r="P201" s="34">
        <f>MOD((LEN(Survey!H201)+2),11)</f>
        <v>2</v>
      </c>
      <c r="Q201" s="33" t="str">
        <f>IF(Survey!$L201="Prospectus fund", "Yes", "No")</f>
        <v>No</v>
      </c>
      <c r="R201" s="16" t="str">
        <f t="shared" si="144"/>
        <v>Pass</v>
      </c>
      <c r="S201" s="34">
        <f>MOD((LEN(Survey!J201)+2),11)</f>
        <v>2</v>
      </c>
      <c r="T201" s="35" t="b">
        <f>IF(OR(Survey!$M201="ETF",Survey!$M201="ETF, alternative mutual fund",Survey!$M201="Closed-end", Survey!$M201="Split share corp", Survey!$I201="Yes"),TRUE,FALSE)</f>
        <v>0</v>
      </c>
      <c r="U201" s="16" t="str">
        <f>IFERROR(IF(AND(OR(X201=Y201,Y201 = "Either"),NOT(ISBLANK(Survey!K201))),"Pass","Fail"),"Pass")</f>
        <v>Fail</v>
      </c>
      <c r="V201" s="36" cm="1">
        <f t="array" ref="V201">SUM(SUMIF(Survey!BZ201:CS201,{"&gt;0","&lt;0"})*{1,-1})</f>
        <v>0</v>
      </c>
      <c r="W201" s="38" cm="1">
        <f t="array" ref="W201">SUM(SUMIF(Survey!CC201,{"&gt;0","&lt;0"})*{1,-1})+SUM(SUMIF(Survey!CM201,{"&gt;0","&lt;0"})*{1,-1})</f>
        <v>0</v>
      </c>
      <c r="X201" s="38">
        <f>Survey!K201</f>
        <v>0</v>
      </c>
      <c r="Y201" s="37" t="str">
        <f t="shared" si="145"/>
        <v>Either</v>
      </c>
      <c r="Z201" s="16" t="str">
        <f t="shared" si="146"/>
        <v>Fail</v>
      </c>
      <c r="AA201" s="67" cm="1">
        <f t="array" ref="AA201">SUM(SUMIF(Survey!BZ201:CS201,{"&gt;0","&lt;0"})*{1,-1})+SUM(SUMIF(Survey!CU201:DN201,{"&gt;0","&lt;0"})*{1,-1})</f>
        <v>0</v>
      </c>
      <c r="AB201" s="67">
        <f>IFERROR(AA201/(Survey!$AV201),0)</f>
        <v>0</v>
      </c>
      <c r="AC201" s="128" t="b">
        <f>IF(OR(Survey!$M201="Alternative strategy or hedge",Survey!$M201="Other, illiquid",Survey!$L201="Prospectus fund"),TRUE,FALSE)</f>
        <v>0</v>
      </c>
      <c r="AD201" s="128" t="b">
        <f>NOT(ISBLANK(Survey!$M201))</f>
        <v>0</v>
      </c>
      <c r="AE201" s="16" t="str">
        <f t="shared" si="147"/>
        <v>Pass</v>
      </c>
      <c r="AF201" s="38" t="b">
        <f>NOT(ISNUMBER(SEARCH("Other",Survey!$P201)))</f>
        <v>1</v>
      </c>
      <c r="AG201" s="37" t="b">
        <f>NOT(ISBLANK(Survey!$Q201))</f>
        <v>0</v>
      </c>
      <c r="AH201" s="16" t="str">
        <f t="shared" si="148"/>
        <v>Pass</v>
      </c>
      <c r="AI201" s="143">
        <f>COUNTBLANK(Survey!$W201)</f>
        <v>1</v>
      </c>
      <c r="AJ201" s="67">
        <f>IF(AND(Survey!L201&lt;&gt;"Exempt fund",OR(Survey!$M201="ETF",Survey!$M201="ETF, alternative mutual fund",Survey!$M201="Mutual fund",Survey!$M201="Alternative mutual fund",Survey!$M201="Money market")),1,0)</f>
        <v>0</v>
      </c>
      <c r="AK201" s="16" t="str">
        <f t="shared" si="149"/>
        <v>Pass</v>
      </c>
      <c r="AL201" s="38" t="b">
        <f>NOT(ISNUMBER(SEARCH("Yes",Survey!$AA201)))</f>
        <v>1</v>
      </c>
      <c r="AM201" s="37" t="b">
        <f>IF(COUNTBLANK(Survey!$AB201:$AC201)=0,TRUE, FALSE)</f>
        <v>0</v>
      </c>
      <c r="AN201" s="16" t="str">
        <f t="shared" si="150"/>
        <v>Pass</v>
      </c>
      <c r="AO201" s="38" t="b">
        <f>NOT(ISNUMBER(SEARCH("Yes",Survey!$AD201)))</f>
        <v>1</v>
      </c>
      <c r="AP201" s="37" t="b">
        <f>NOT(ISBLANK(Survey!$AF201))</f>
        <v>0</v>
      </c>
      <c r="AQ201" s="16" t="str">
        <f t="shared" si="151"/>
        <v>Pass</v>
      </c>
      <c r="AR201" s="38" t="b">
        <f>NOT(OR(ISNUMBER(SEARCH("Other",Survey!$AF201)),ISNUMBER(SEARCH("Multiple",Survey!$AF201))))</f>
        <v>1</v>
      </c>
      <c r="AS201" s="37" t="b">
        <f>NOT(ISBLANK(Survey!$AG201))</f>
        <v>0</v>
      </c>
      <c r="AT201" s="16" t="str">
        <f t="shared" si="152"/>
        <v>Fail</v>
      </c>
      <c r="AU201" s="143">
        <f>IF(ABS(Survey!$AV201)&gt;0, 1,0)</f>
        <v>0</v>
      </c>
      <c r="AV201" s="143">
        <f>IF(COUNTBLANK(Survey!$AJ201)=0,1,0)</f>
        <v>0</v>
      </c>
      <c r="AW201" s="16" t="str">
        <f t="shared" si="153"/>
        <v>Pass</v>
      </c>
      <c r="AX201" s="143">
        <f>IF(ISBLANK(Survey!$AJ201),0,1)</f>
        <v>0</v>
      </c>
      <c r="AY201" s="165">
        <f>COUNTBLANK(Survey!$AK201)</f>
        <v>1</v>
      </c>
      <c r="AZ201" s="16" t="str">
        <f t="shared" si="154"/>
        <v>Pass</v>
      </c>
      <c r="BA201" s="143">
        <f>IF(OR(Survey!$AK201="Closed",ISBLANK(Survey!$AK201)),0,1)</f>
        <v>0</v>
      </c>
      <c r="BB201" s="165">
        <f>IF(ISBLANK(Survey!$AL201),1,0)</f>
        <v>1</v>
      </c>
      <c r="BC201" s="147" t="str" cm="1">
        <f t="array" ref="BC201">IF(OR(IF(OR($BE201+$BF201 = 2, $BG201=1), FALSE, TRUE), AND($BD201:$BD201 = 0)),"Pass","Fail")</f>
        <v>Pass</v>
      </c>
      <c r="BD201" s="143">
        <f>COUNTBLANK(Survey!$AM201:$AO201)</f>
        <v>3</v>
      </c>
      <c r="BE201" s="143">
        <f>IF(Survey!$I201="Yes",1,0)</f>
        <v>0</v>
      </c>
      <c r="BF201" s="143">
        <f>IF(OR(Survey!$M201="Mutual fund",Survey!$M201="Alternative mutual fund",Survey!$M201="Money market"),1,0)</f>
        <v>0</v>
      </c>
      <c r="BG201" s="148">
        <f>IF(OR(Survey!$M201="ETF",Survey!$M201="ETF, alternative mutual fund"),1,0)</f>
        <v>0</v>
      </c>
      <c r="BH201" s="16" t="str">
        <f t="shared" si="155"/>
        <v>Pass</v>
      </c>
      <c r="BI201" s="38" t="b">
        <f>OR(ISNUMBER(SEARCH("Yes",Survey!$AO201)),ISBLANK(Survey!$AO201))</f>
        <v>1</v>
      </c>
      <c r="BJ201" s="67" t="b">
        <f>NOT(ISBLANK(Survey!$AP201))</f>
        <v>0</v>
      </c>
      <c r="BK201" s="16" t="str">
        <f t="shared" si="156"/>
        <v>Pass</v>
      </c>
      <c r="BL201" s="143">
        <f>IF(Survey!$AW201=0, 0,1)</f>
        <v>0</v>
      </c>
      <c r="BM201" s="67">
        <f>Survey!$AQ201</f>
        <v>0</v>
      </c>
      <c r="BN201" s="67">
        <f>IFERROR((Survey!$AX201-ABS(Survey!$AY201)-ABS(Survey!$BD201))/Survey!$AW201,0)</f>
        <v>0</v>
      </c>
      <c r="BO201" s="67">
        <f>IF(AND($BM201&gt;$BN201-0.2,$BM201&lt;$BN201+0.2,ISBLANK(Survey!$AQ201)=FALSE),0,1)</f>
        <v>1</v>
      </c>
      <c r="BP201" s="165">
        <f>IF(ISBLANK(Survey!$AR201),1,0)</f>
        <v>1</v>
      </c>
      <c r="BQ201" s="16" t="str">
        <f t="shared" si="157"/>
        <v>Pass</v>
      </c>
      <c r="BR201" s="143">
        <f>IF(Survey!$AW201=0, 0,1)</f>
        <v>0</v>
      </c>
      <c r="BS201" s="67">
        <f>IF(AND(Survey!$AS201&gt;=0,Survey!$AS201&lt;=0.2,Survey!$AS201&lt;&gt;""),0,1)</f>
        <v>1</v>
      </c>
      <c r="BT201" s="143">
        <f>IF(ISBLANK(Survey!$AT201),1,0)</f>
        <v>1</v>
      </c>
      <c r="BU201" s="16" t="str">
        <f t="shared" si="158"/>
        <v>Fail</v>
      </c>
      <c r="BV201" s="165">
        <f>Survey!$AU201</f>
        <v>0</v>
      </c>
      <c r="BW201" s="16" t="str">
        <f t="shared" si="159"/>
        <v>Pass</v>
      </c>
      <c r="BX201" s="36">
        <f>Survey!$AV201</f>
        <v>0</v>
      </c>
      <c r="BY201" s="176">
        <f>Survey!$AW201+Survey!$AX201-ABS(Survey!$AY201)+ABS(Survey!$AZ201)-ABS(Survey!$BA201)+ABS(Survey!$BB201)-ABS(Survey!$BC201)-ABS(Survey!$BD201)+Survey!$BE201</f>
        <v>0</v>
      </c>
      <c r="BZ201" s="35">
        <f t="shared" si="160"/>
        <v>0</v>
      </c>
      <c r="CA201" s="17">
        <f t="shared" si="161"/>
        <v>0</v>
      </c>
      <c r="CB201" s="16" t="str">
        <f t="shared" si="162"/>
        <v>Pass</v>
      </c>
      <c r="CC201" s="38" t="b">
        <f>IF(ABS(Survey!$BE201)=0,TRUE,FALSE)</f>
        <v>1</v>
      </c>
      <c r="CD201" s="37" t="b">
        <f>NOT(ISBLANK(Survey!$BF201))</f>
        <v>0</v>
      </c>
      <c r="CE201" t="str">
        <f t="shared" si="163"/>
        <v>Fail</v>
      </c>
      <c r="CF201" s="29">
        <f>Survey!$AV201</f>
        <v>0</v>
      </c>
      <c r="CG201" s="29" cm="1">
        <f t="array" ref="CG201">SUM(SUMIF(Survey!BH201:BO201,{"&gt;0","&lt;0"})*{1,-1})-SUM(SUMIF(Survey!BQ201:BX201,{"&gt;0","&lt;0"})*{1,-1})</f>
        <v>0</v>
      </c>
      <c r="CH201" s="35" t="str">
        <f t="shared" si="164"/>
        <v>No holdings</v>
      </c>
      <c r="CI201">
        <f t="shared" si="165"/>
        <v>0</v>
      </c>
      <c r="CJ201" s="16" t="str">
        <f t="shared" si="166"/>
        <v>Fail</v>
      </c>
      <c r="CK201" s="36">
        <f>Survey!$AV201</f>
        <v>0</v>
      </c>
      <c r="CL201" s="36" cm="1">
        <f t="array" ref="CL201">SUM(SUMIF(Survey!BZ201:CS201,{"&gt;0","&lt;0"})*{1,-1})-SUM(SUMIF(Survey!CU201:DN201,{"&gt;0","&lt;0"})*{1,-1})</f>
        <v>0</v>
      </c>
      <c r="CM201" s="35" t="str">
        <f t="shared" si="167"/>
        <v>No holdings</v>
      </c>
      <c r="CN201" s="17">
        <f t="shared" si="168"/>
        <v>0</v>
      </c>
      <c r="CO201" s="16" t="str">
        <f t="shared" si="169"/>
        <v>Pass</v>
      </c>
      <c r="CP201" s="38" t="b">
        <f>IF(ABS(Survey!$CS201)=0,TRUE,FALSE)</f>
        <v>1</v>
      </c>
      <c r="CQ201" s="37" t="b">
        <f>NOT(ISBLANK(Survey!$CT201))</f>
        <v>0</v>
      </c>
      <c r="CR201" s="16" t="str">
        <f t="shared" si="170"/>
        <v>Pass</v>
      </c>
      <c r="CS201" s="38" t="b">
        <f>IF(ABS(Survey!$DN201)=0,TRUE,FALSE)</f>
        <v>1</v>
      </c>
      <c r="CT201" s="37" t="b">
        <f>NOT(ISBLANK(Survey!$DO201))</f>
        <v>0</v>
      </c>
      <c r="CU201" t="str">
        <f t="shared" si="171"/>
        <v>Pass</v>
      </c>
      <c r="CV201" s="29" cm="1">
        <f t="array" ref="CV201">SUM(SUMIF(Survey!CO201,{"&gt;0","&lt;0"})*{1,-1})+SUM(SUMIF(Survey!DJ201,{"&gt;0","&lt;0"})*{1,-1})</f>
        <v>0</v>
      </c>
      <c r="CW201" s="29">
        <f>SUM(SUMIF(Survey!DQ201:DW201,{"&gt;0","&lt;0"})*{1,-1})+SUM(SUMIF(Survey!DY201:EE201,{"&gt;0","&lt;0"})*{1,-1})</f>
        <v>0</v>
      </c>
      <c r="CX201">
        <f t="shared" si="172"/>
        <v>0</v>
      </c>
      <c r="CY201">
        <f t="shared" si="173"/>
        <v>0</v>
      </c>
      <c r="CZ201" s="16" t="str">
        <f t="shared" si="174"/>
        <v>Pass</v>
      </c>
      <c r="DA201" s="38" t="b">
        <f>IF(ABS(Survey!$DW201)=0,TRUE,FALSE)</f>
        <v>1</v>
      </c>
      <c r="DB201" s="37" t="b">
        <f>NOT(ISBLANK(Survey!DX201))</f>
        <v>0</v>
      </c>
      <c r="DC201" s="16" t="str">
        <f t="shared" si="175"/>
        <v>Pass</v>
      </c>
      <c r="DD201" s="38" t="b">
        <f>IF(ABS(Survey!$EE201)=0,TRUE,FALSE)</f>
        <v>1</v>
      </c>
      <c r="DE201" s="37" t="b">
        <f>NOT(ISBLANK(Survey!$EF201))</f>
        <v>0</v>
      </c>
      <c r="DF201" s="16" t="str">
        <f t="shared" si="176"/>
        <v>Fail</v>
      </c>
      <c r="DG201" s="36">
        <f>SUM(SUMIF(Survey!EL201:EN201,{"&gt;0","&lt;0"})*{1,-1})</f>
        <v>0</v>
      </c>
      <c r="DH201">
        <f t="shared" si="177"/>
        <v>0</v>
      </c>
      <c r="DI201">
        <f t="shared" si="178"/>
        <v>100</v>
      </c>
      <c r="DJ201" s="35" t="b">
        <f>IF(OR(Survey!$M201="ETF",Survey!$M201="ETF, alternative mutual fund",Survey!$M201="Closed-end", Survey!$M201="Split share corp"),TRUE,FALSE)</f>
        <v>0</v>
      </c>
      <c r="DK201" s="16" t="str">
        <f t="shared" si="179"/>
        <v>Fail</v>
      </c>
      <c r="DL201" s="36">
        <f>SUM(SUMIF(Survey!EP201:EV201,{"&gt;0","&lt;0"})*{1,-1})</f>
        <v>0</v>
      </c>
      <c r="DM201">
        <f t="shared" si="180"/>
        <v>0</v>
      </c>
      <c r="DN201" s="17">
        <f t="shared" si="181"/>
        <v>100</v>
      </c>
      <c r="DO201" s="16" t="str">
        <f t="shared" si="182"/>
        <v>Fail</v>
      </c>
      <c r="DP201" s="36">
        <f>SUM(SUMIF(Survey!EX201:FD201,{"&gt;0","&lt;0"})*{1,-1})</f>
        <v>0</v>
      </c>
      <c r="DQ201">
        <f t="shared" si="183"/>
        <v>0</v>
      </c>
      <c r="DR201" s="17">
        <f t="shared" si="184"/>
        <v>100</v>
      </c>
    </row>
    <row r="202" spans="1:122">
      <c r="A202">
        <v>202</v>
      </c>
      <c r="B202" t="str">
        <f t="shared" si="0"/>
        <v>Pass</v>
      </c>
      <c r="C202" t="str">
        <f>IF(COUNTBLANK(Survey!B202:FE202)=$C$2, "Pass", "Fail")</f>
        <v>Pass</v>
      </c>
      <c r="D202" t="str">
        <f t="shared" si="139"/>
        <v>Fail</v>
      </c>
      <c r="E202" t="str">
        <f>IF(OR(ISBLANK(Survey!AJ202),COUNTIF(G202:BB202,"Fail")),"Fail","Pass")</f>
        <v>Fail</v>
      </c>
      <c r="G202" s="16" t="str">
        <f t="shared" si="140"/>
        <v>Fail</v>
      </c>
      <c r="H202" s="177">
        <f>COUNTBLANK(Survey!B202:D202)+COUNTBLANK(Survey!G202)+COUNTBLANK(Survey!I202)+COUNTBLANK(Survey!K202:M202)+COUNTBLANK(Survey!P202)+COUNTBLANK(Survey!S202:U202)+COUNTBLANK(Survey!Y202:AA202)+COUNTBLANK(Survey!AD202:AE202)+COUNTBLANK(Survey!AI202:AI202)</f>
        <v>18</v>
      </c>
      <c r="I202" s="16" t="str">
        <f t="shared" si="141"/>
        <v>Fail</v>
      </c>
      <c r="J202" t="b">
        <f>IF(Survey!E202="No",TRUE,FALSE)</f>
        <v>0</v>
      </c>
      <c r="K202" s="34">
        <f>LEN(Survey!E202)</f>
        <v>0</v>
      </c>
      <c r="L202" s="16" t="str">
        <f t="shared" si="142"/>
        <v>Fail</v>
      </c>
      <c r="M202" t="b">
        <f>IF(Survey!F202="No",TRUE,FALSE)</f>
        <v>0</v>
      </c>
      <c r="N202" s="33">
        <f>LEN(Survey!F202)</f>
        <v>0</v>
      </c>
      <c r="O202" s="16" t="str">
        <f t="shared" si="143"/>
        <v>Pass</v>
      </c>
      <c r="P202" s="34">
        <f>MOD((LEN(Survey!H202)+2),11)</f>
        <v>2</v>
      </c>
      <c r="Q202" s="33" t="str">
        <f>IF(Survey!$L202="Prospectus fund", "Yes", "No")</f>
        <v>No</v>
      </c>
      <c r="R202" s="16" t="str">
        <f t="shared" si="144"/>
        <v>Pass</v>
      </c>
      <c r="S202" s="34">
        <f>MOD((LEN(Survey!J202)+2),11)</f>
        <v>2</v>
      </c>
      <c r="T202" s="35" t="b">
        <f>IF(OR(Survey!$M202="ETF",Survey!$M202="ETF, alternative mutual fund",Survey!$M202="Closed-end", Survey!$M202="Split share corp", Survey!$I202="Yes"),TRUE,FALSE)</f>
        <v>0</v>
      </c>
      <c r="U202" s="16" t="str">
        <f>IFERROR(IF(AND(OR(X202=Y202,Y202 = "Either"),NOT(ISBLANK(Survey!K202))),"Pass","Fail"),"Pass")</f>
        <v>Fail</v>
      </c>
      <c r="V202" s="36" cm="1">
        <f t="array" ref="V202">SUM(SUMIF(Survey!BZ202:CS202,{"&gt;0","&lt;0"})*{1,-1})</f>
        <v>0</v>
      </c>
      <c r="W202" s="38" cm="1">
        <f t="array" ref="W202">SUM(SUMIF(Survey!CC202,{"&gt;0","&lt;0"})*{1,-1})+SUM(SUMIF(Survey!CM202,{"&gt;0","&lt;0"})*{1,-1})</f>
        <v>0</v>
      </c>
      <c r="X202" s="38">
        <f>Survey!K202</f>
        <v>0</v>
      </c>
      <c r="Y202" s="37" t="str">
        <f t="shared" si="145"/>
        <v>Either</v>
      </c>
      <c r="Z202" s="16" t="str">
        <f t="shared" si="146"/>
        <v>Fail</v>
      </c>
      <c r="AA202" s="67" cm="1">
        <f t="array" ref="AA202">SUM(SUMIF(Survey!BZ202:CS202,{"&gt;0","&lt;0"})*{1,-1})+SUM(SUMIF(Survey!CU202:DN202,{"&gt;0","&lt;0"})*{1,-1})</f>
        <v>0</v>
      </c>
      <c r="AB202" s="67">
        <f>IFERROR(AA202/(Survey!$AV202),0)</f>
        <v>0</v>
      </c>
      <c r="AC202" s="128" t="b">
        <f>IF(OR(Survey!$M202="Alternative strategy or hedge",Survey!$M202="Other, illiquid",Survey!$L202="Prospectus fund"),TRUE,FALSE)</f>
        <v>0</v>
      </c>
      <c r="AD202" s="128" t="b">
        <f>NOT(ISBLANK(Survey!$M202))</f>
        <v>0</v>
      </c>
      <c r="AE202" s="16" t="str">
        <f t="shared" si="147"/>
        <v>Pass</v>
      </c>
      <c r="AF202" s="38" t="b">
        <f>NOT(ISNUMBER(SEARCH("Other",Survey!$P202)))</f>
        <v>1</v>
      </c>
      <c r="AG202" s="37" t="b">
        <f>NOT(ISBLANK(Survey!$Q202))</f>
        <v>0</v>
      </c>
      <c r="AH202" s="16" t="str">
        <f t="shared" si="148"/>
        <v>Pass</v>
      </c>
      <c r="AI202" s="143">
        <f>COUNTBLANK(Survey!$W202)</f>
        <v>1</v>
      </c>
      <c r="AJ202" s="67">
        <f>IF(AND(Survey!L202&lt;&gt;"Exempt fund",OR(Survey!$M202="ETF",Survey!$M202="ETF, alternative mutual fund",Survey!$M202="Mutual fund",Survey!$M202="Alternative mutual fund",Survey!$M202="Money market")),1,0)</f>
        <v>0</v>
      </c>
      <c r="AK202" s="16" t="str">
        <f t="shared" si="149"/>
        <v>Pass</v>
      </c>
      <c r="AL202" s="38" t="b">
        <f>NOT(ISNUMBER(SEARCH("Yes",Survey!$AA202)))</f>
        <v>1</v>
      </c>
      <c r="AM202" s="37" t="b">
        <f>IF(COUNTBLANK(Survey!$AB202:$AC202)=0,TRUE, FALSE)</f>
        <v>0</v>
      </c>
      <c r="AN202" s="16" t="str">
        <f t="shared" si="150"/>
        <v>Pass</v>
      </c>
      <c r="AO202" s="38" t="b">
        <f>NOT(ISNUMBER(SEARCH("Yes",Survey!$AD202)))</f>
        <v>1</v>
      </c>
      <c r="AP202" s="37" t="b">
        <f>NOT(ISBLANK(Survey!$AF202))</f>
        <v>0</v>
      </c>
      <c r="AQ202" s="16" t="str">
        <f t="shared" si="151"/>
        <v>Pass</v>
      </c>
      <c r="AR202" s="38" t="b">
        <f>NOT(OR(ISNUMBER(SEARCH("Other",Survey!$AF202)),ISNUMBER(SEARCH("Multiple",Survey!$AF202))))</f>
        <v>1</v>
      </c>
      <c r="AS202" s="37" t="b">
        <f>NOT(ISBLANK(Survey!$AG202))</f>
        <v>0</v>
      </c>
      <c r="AT202" s="16" t="str">
        <f t="shared" si="152"/>
        <v>Fail</v>
      </c>
      <c r="AU202" s="143">
        <f>IF(ABS(Survey!$AV202)&gt;0, 1,0)</f>
        <v>0</v>
      </c>
      <c r="AV202" s="143">
        <f>IF(COUNTBLANK(Survey!$AJ202)=0,1,0)</f>
        <v>0</v>
      </c>
      <c r="AW202" s="16" t="str">
        <f t="shared" si="153"/>
        <v>Pass</v>
      </c>
      <c r="AX202" s="143">
        <f>IF(ISBLANK(Survey!$AJ202),0,1)</f>
        <v>0</v>
      </c>
      <c r="AY202" s="165">
        <f>COUNTBLANK(Survey!$AK202)</f>
        <v>1</v>
      </c>
      <c r="AZ202" s="16" t="str">
        <f t="shared" si="154"/>
        <v>Pass</v>
      </c>
      <c r="BA202" s="143">
        <f>IF(OR(Survey!$AK202="Closed",ISBLANK(Survey!$AK202)),0,1)</f>
        <v>0</v>
      </c>
      <c r="BB202" s="165">
        <f>IF(ISBLANK(Survey!$AL202),1,0)</f>
        <v>1</v>
      </c>
      <c r="BC202" s="147" t="str" cm="1">
        <f t="array" ref="BC202">IF(OR(IF(OR($BE202+$BF202 = 2, $BG202=1), FALSE, TRUE), AND($BD202:$BD202 = 0)),"Pass","Fail")</f>
        <v>Pass</v>
      </c>
      <c r="BD202" s="143">
        <f>COUNTBLANK(Survey!$AM202:$AO202)</f>
        <v>3</v>
      </c>
      <c r="BE202" s="143">
        <f>IF(Survey!$I202="Yes",1,0)</f>
        <v>0</v>
      </c>
      <c r="BF202" s="143">
        <f>IF(OR(Survey!$M202="Mutual fund",Survey!$M202="Alternative mutual fund",Survey!$M202="Money market"),1,0)</f>
        <v>0</v>
      </c>
      <c r="BG202" s="148">
        <f>IF(OR(Survey!$M202="ETF",Survey!$M202="ETF, alternative mutual fund"),1,0)</f>
        <v>0</v>
      </c>
      <c r="BH202" s="16" t="str">
        <f t="shared" si="155"/>
        <v>Pass</v>
      </c>
      <c r="BI202" s="38" t="b">
        <f>OR(ISNUMBER(SEARCH("Yes",Survey!$AO202)),ISBLANK(Survey!$AO202))</f>
        <v>1</v>
      </c>
      <c r="BJ202" s="67" t="b">
        <f>NOT(ISBLANK(Survey!$AP202))</f>
        <v>0</v>
      </c>
      <c r="BK202" s="16" t="str">
        <f t="shared" si="156"/>
        <v>Pass</v>
      </c>
      <c r="BL202" s="143">
        <f>IF(Survey!$AW202=0, 0,1)</f>
        <v>0</v>
      </c>
      <c r="BM202" s="67">
        <f>Survey!$AQ202</f>
        <v>0</v>
      </c>
      <c r="BN202" s="67">
        <f>IFERROR((Survey!$AX202-ABS(Survey!$AY202)-ABS(Survey!$BD202))/Survey!$AW202,0)</f>
        <v>0</v>
      </c>
      <c r="BO202" s="67">
        <f>IF(AND($BM202&gt;$BN202-0.2,$BM202&lt;$BN202+0.2,ISBLANK(Survey!$AQ202)=FALSE),0,1)</f>
        <v>1</v>
      </c>
      <c r="BP202" s="165">
        <f>IF(ISBLANK(Survey!$AR202),1,0)</f>
        <v>1</v>
      </c>
      <c r="BQ202" s="16" t="str">
        <f t="shared" si="157"/>
        <v>Pass</v>
      </c>
      <c r="BR202" s="143">
        <f>IF(Survey!$AW202=0, 0,1)</f>
        <v>0</v>
      </c>
      <c r="BS202" s="67">
        <f>IF(AND(Survey!$AS202&gt;=0,Survey!$AS202&lt;=0.2,Survey!$AS202&lt;&gt;""),0,1)</f>
        <v>1</v>
      </c>
      <c r="BT202" s="143">
        <f>IF(ISBLANK(Survey!$AT202),1,0)</f>
        <v>1</v>
      </c>
      <c r="BU202" s="16" t="str">
        <f t="shared" si="158"/>
        <v>Fail</v>
      </c>
      <c r="BV202" s="165">
        <f>Survey!$AU202</f>
        <v>0</v>
      </c>
      <c r="BW202" s="16" t="str">
        <f t="shared" si="159"/>
        <v>Pass</v>
      </c>
      <c r="BX202" s="36">
        <f>Survey!$AV202</f>
        <v>0</v>
      </c>
      <c r="BY202" s="176">
        <f>Survey!$AW202+Survey!$AX202-ABS(Survey!$AY202)+ABS(Survey!$AZ202)-ABS(Survey!$BA202)+ABS(Survey!$BB202)-ABS(Survey!$BC202)-ABS(Survey!$BD202)+Survey!$BE202</f>
        <v>0</v>
      </c>
      <c r="BZ202" s="35">
        <f t="shared" si="160"/>
        <v>0</v>
      </c>
      <c r="CA202" s="17">
        <f t="shared" si="161"/>
        <v>0</v>
      </c>
      <c r="CB202" s="16" t="str">
        <f t="shared" si="162"/>
        <v>Pass</v>
      </c>
      <c r="CC202" s="38" t="b">
        <f>IF(ABS(Survey!$BE202)=0,TRUE,FALSE)</f>
        <v>1</v>
      </c>
      <c r="CD202" s="37" t="b">
        <f>NOT(ISBLANK(Survey!$BF202))</f>
        <v>0</v>
      </c>
      <c r="CE202" t="str">
        <f t="shared" si="163"/>
        <v>Fail</v>
      </c>
      <c r="CF202" s="29">
        <f>Survey!$AV202</f>
        <v>0</v>
      </c>
      <c r="CG202" s="29" cm="1">
        <f t="array" ref="CG202">SUM(SUMIF(Survey!BH202:BO202,{"&gt;0","&lt;0"})*{1,-1})-SUM(SUMIF(Survey!BQ202:BX202,{"&gt;0","&lt;0"})*{1,-1})</f>
        <v>0</v>
      </c>
      <c r="CH202" s="35" t="str">
        <f t="shared" si="164"/>
        <v>No holdings</v>
      </c>
      <c r="CI202">
        <f t="shared" si="165"/>
        <v>0</v>
      </c>
      <c r="CJ202" s="16" t="str">
        <f t="shared" si="166"/>
        <v>Fail</v>
      </c>
      <c r="CK202" s="36">
        <f>Survey!$AV202</f>
        <v>0</v>
      </c>
      <c r="CL202" s="36" cm="1">
        <f t="array" ref="CL202">SUM(SUMIF(Survey!BZ202:CS202,{"&gt;0","&lt;0"})*{1,-1})-SUM(SUMIF(Survey!CU202:DN202,{"&gt;0","&lt;0"})*{1,-1})</f>
        <v>0</v>
      </c>
      <c r="CM202" s="35" t="str">
        <f t="shared" si="167"/>
        <v>No holdings</v>
      </c>
      <c r="CN202" s="17">
        <f t="shared" si="168"/>
        <v>0</v>
      </c>
      <c r="CO202" s="16" t="str">
        <f t="shared" si="169"/>
        <v>Pass</v>
      </c>
      <c r="CP202" s="38" t="b">
        <f>IF(ABS(Survey!$CS202)=0,TRUE,FALSE)</f>
        <v>1</v>
      </c>
      <c r="CQ202" s="37" t="b">
        <f>NOT(ISBLANK(Survey!$CT202))</f>
        <v>0</v>
      </c>
      <c r="CR202" s="16" t="str">
        <f t="shared" si="170"/>
        <v>Pass</v>
      </c>
      <c r="CS202" s="38" t="b">
        <f>IF(ABS(Survey!$DN202)=0,TRUE,FALSE)</f>
        <v>1</v>
      </c>
      <c r="CT202" s="37" t="b">
        <f>NOT(ISBLANK(Survey!$DO202))</f>
        <v>0</v>
      </c>
      <c r="CU202" t="str">
        <f t="shared" si="171"/>
        <v>Pass</v>
      </c>
      <c r="CV202" s="29" cm="1">
        <f t="array" ref="CV202">SUM(SUMIF(Survey!CO202,{"&gt;0","&lt;0"})*{1,-1})+SUM(SUMIF(Survey!DJ202,{"&gt;0","&lt;0"})*{1,-1})</f>
        <v>0</v>
      </c>
      <c r="CW202" s="29">
        <f>SUM(SUMIF(Survey!DQ202:DW202,{"&gt;0","&lt;0"})*{1,-1})+SUM(SUMIF(Survey!DY202:EE202,{"&gt;0","&lt;0"})*{1,-1})</f>
        <v>0</v>
      </c>
      <c r="CX202">
        <f t="shared" si="172"/>
        <v>0</v>
      </c>
      <c r="CY202">
        <f t="shared" si="173"/>
        <v>0</v>
      </c>
      <c r="CZ202" s="16" t="str">
        <f t="shared" si="174"/>
        <v>Pass</v>
      </c>
      <c r="DA202" s="38" t="b">
        <f>IF(ABS(Survey!$DW202)=0,TRUE,FALSE)</f>
        <v>1</v>
      </c>
      <c r="DB202" s="37" t="b">
        <f>NOT(ISBLANK(Survey!DX202))</f>
        <v>0</v>
      </c>
      <c r="DC202" s="16" t="str">
        <f t="shared" si="175"/>
        <v>Pass</v>
      </c>
      <c r="DD202" s="38" t="b">
        <f>IF(ABS(Survey!$EE202)=0,TRUE,FALSE)</f>
        <v>1</v>
      </c>
      <c r="DE202" s="37" t="b">
        <f>NOT(ISBLANK(Survey!$EF202))</f>
        <v>0</v>
      </c>
      <c r="DF202" s="16" t="str">
        <f t="shared" si="176"/>
        <v>Fail</v>
      </c>
      <c r="DG202" s="36">
        <f>SUM(SUMIF(Survey!EL202:EN202,{"&gt;0","&lt;0"})*{1,-1})</f>
        <v>0</v>
      </c>
      <c r="DH202">
        <f t="shared" si="177"/>
        <v>0</v>
      </c>
      <c r="DI202">
        <f t="shared" si="178"/>
        <v>100</v>
      </c>
      <c r="DJ202" s="35" t="b">
        <f>IF(OR(Survey!$M202="ETF",Survey!$M202="ETF, alternative mutual fund",Survey!$M202="Closed-end", Survey!$M202="Split share corp"),TRUE,FALSE)</f>
        <v>0</v>
      </c>
      <c r="DK202" s="16" t="str">
        <f t="shared" si="179"/>
        <v>Fail</v>
      </c>
      <c r="DL202" s="36">
        <f>SUM(SUMIF(Survey!EP202:EV202,{"&gt;0","&lt;0"})*{1,-1})</f>
        <v>0</v>
      </c>
      <c r="DM202">
        <f t="shared" si="180"/>
        <v>0</v>
      </c>
      <c r="DN202" s="17">
        <f t="shared" si="181"/>
        <v>100</v>
      </c>
      <c r="DO202" s="16" t="str">
        <f t="shared" si="182"/>
        <v>Fail</v>
      </c>
      <c r="DP202" s="36">
        <f>SUM(SUMIF(Survey!EX202:FD202,{"&gt;0","&lt;0"})*{1,-1})</f>
        <v>0</v>
      </c>
      <c r="DQ202">
        <f t="shared" si="183"/>
        <v>0</v>
      </c>
      <c r="DR202" s="17">
        <f t="shared" si="184"/>
        <v>100</v>
      </c>
    </row>
    <row r="203" spans="1:122">
      <c r="A203">
        <v>203</v>
      </c>
      <c r="B203" t="str">
        <f t="shared" si="0"/>
        <v>Pass</v>
      </c>
      <c r="C203" t="str">
        <f>IF(COUNTBLANK(Survey!B203:FE203)=$C$2, "Pass", "Fail")</f>
        <v>Pass</v>
      </c>
      <c r="D203" t="str">
        <f t="shared" si="139"/>
        <v>Fail</v>
      </c>
      <c r="E203" t="str">
        <f>IF(OR(ISBLANK(Survey!AJ203),COUNTIF(G203:BB203,"Fail")),"Fail","Pass")</f>
        <v>Fail</v>
      </c>
      <c r="G203" s="16" t="str">
        <f t="shared" si="140"/>
        <v>Fail</v>
      </c>
      <c r="H203" s="177">
        <f>COUNTBLANK(Survey!B203:D203)+COUNTBLANK(Survey!G203)+COUNTBLANK(Survey!I203)+COUNTBLANK(Survey!K203:M203)+COUNTBLANK(Survey!P203)+COUNTBLANK(Survey!S203:U203)+COUNTBLANK(Survey!Y203:AA203)+COUNTBLANK(Survey!AD203:AE203)+COUNTBLANK(Survey!AI203:AI203)</f>
        <v>18</v>
      </c>
      <c r="I203" s="16" t="str">
        <f t="shared" si="141"/>
        <v>Fail</v>
      </c>
      <c r="J203" t="b">
        <f>IF(Survey!E203="No",TRUE,FALSE)</f>
        <v>0</v>
      </c>
      <c r="K203" s="34">
        <f>LEN(Survey!E203)</f>
        <v>0</v>
      </c>
      <c r="L203" s="16" t="str">
        <f t="shared" si="142"/>
        <v>Fail</v>
      </c>
      <c r="M203" t="b">
        <f>IF(Survey!F203="No",TRUE,FALSE)</f>
        <v>0</v>
      </c>
      <c r="N203" s="33">
        <f>LEN(Survey!F203)</f>
        <v>0</v>
      </c>
      <c r="O203" s="16" t="str">
        <f t="shared" si="143"/>
        <v>Pass</v>
      </c>
      <c r="P203" s="34">
        <f>MOD((LEN(Survey!H203)+2),11)</f>
        <v>2</v>
      </c>
      <c r="Q203" s="33" t="str">
        <f>IF(Survey!$L203="Prospectus fund", "Yes", "No")</f>
        <v>No</v>
      </c>
      <c r="R203" s="16" t="str">
        <f t="shared" si="144"/>
        <v>Pass</v>
      </c>
      <c r="S203" s="34">
        <f>MOD((LEN(Survey!J203)+2),11)</f>
        <v>2</v>
      </c>
      <c r="T203" s="35" t="b">
        <f>IF(OR(Survey!$M203="ETF",Survey!$M203="ETF, alternative mutual fund",Survey!$M203="Closed-end", Survey!$M203="Split share corp", Survey!$I203="Yes"),TRUE,FALSE)</f>
        <v>0</v>
      </c>
      <c r="U203" s="16" t="str">
        <f>IFERROR(IF(AND(OR(X203=Y203,Y203 = "Either"),NOT(ISBLANK(Survey!K203))),"Pass","Fail"),"Pass")</f>
        <v>Fail</v>
      </c>
      <c r="V203" s="36" cm="1">
        <f t="array" ref="V203">SUM(SUMIF(Survey!BZ203:CS203,{"&gt;0","&lt;0"})*{1,-1})</f>
        <v>0</v>
      </c>
      <c r="W203" s="38" cm="1">
        <f t="array" ref="W203">SUM(SUMIF(Survey!CC203,{"&gt;0","&lt;0"})*{1,-1})+SUM(SUMIF(Survey!CM203,{"&gt;0","&lt;0"})*{1,-1})</f>
        <v>0</v>
      </c>
      <c r="X203" s="38">
        <f>Survey!K203</f>
        <v>0</v>
      </c>
      <c r="Y203" s="37" t="str">
        <f t="shared" si="145"/>
        <v>Either</v>
      </c>
      <c r="Z203" s="16" t="str">
        <f t="shared" si="146"/>
        <v>Fail</v>
      </c>
      <c r="AA203" s="67" cm="1">
        <f t="array" ref="AA203">SUM(SUMIF(Survey!BZ203:CS203,{"&gt;0","&lt;0"})*{1,-1})+SUM(SUMIF(Survey!CU203:DN203,{"&gt;0","&lt;0"})*{1,-1})</f>
        <v>0</v>
      </c>
      <c r="AB203" s="67">
        <f>IFERROR(AA203/(Survey!$AV203),0)</f>
        <v>0</v>
      </c>
      <c r="AC203" s="128" t="b">
        <f>IF(OR(Survey!$M203="Alternative strategy or hedge",Survey!$M203="Other, illiquid",Survey!$L203="Prospectus fund"),TRUE,FALSE)</f>
        <v>0</v>
      </c>
      <c r="AD203" s="128" t="b">
        <f>NOT(ISBLANK(Survey!$M203))</f>
        <v>0</v>
      </c>
      <c r="AE203" s="16" t="str">
        <f t="shared" si="147"/>
        <v>Pass</v>
      </c>
      <c r="AF203" s="38" t="b">
        <f>NOT(ISNUMBER(SEARCH("Other",Survey!$P203)))</f>
        <v>1</v>
      </c>
      <c r="AG203" s="37" t="b">
        <f>NOT(ISBLANK(Survey!$Q203))</f>
        <v>0</v>
      </c>
      <c r="AH203" s="16" t="str">
        <f t="shared" si="148"/>
        <v>Pass</v>
      </c>
      <c r="AI203" s="143">
        <f>COUNTBLANK(Survey!$W203)</f>
        <v>1</v>
      </c>
      <c r="AJ203" s="67">
        <f>IF(AND(Survey!L203&lt;&gt;"Exempt fund",OR(Survey!$M203="ETF",Survey!$M203="ETF, alternative mutual fund",Survey!$M203="Mutual fund",Survey!$M203="Alternative mutual fund",Survey!$M203="Money market")),1,0)</f>
        <v>0</v>
      </c>
      <c r="AK203" s="16" t="str">
        <f t="shared" si="149"/>
        <v>Pass</v>
      </c>
      <c r="AL203" s="38" t="b">
        <f>NOT(ISNUMBER(SEARCH("Yes",Survey!$AA203)))</f>
        <v>1</v>
      </c>
      <c r="AM203" s="37" t="b">
        <f>IF(COUNTBLANK(Survey!$AB203:$AC203)=0,TRUE, FALSE)</f>
        <v>0</v>
      </c>
      <c r="AN203" s="16" t="str">
        <f t="shared" si="150"/>
        <v>Pass</v>
      </c>
      <c r="AO203" s="38" t="b">
        <f>NOT(ISNUMBER(SEARCH("Yes",Survey!$AD203)))</f>
        <v>1</v>
      </c>
      <c r="AP203" s="37" t="b">
        <f>NOT(ISBLANK(Survey!$AF203))</f>
        <v>0</v>
      </c>
      <c r="AQ203" s="16" t="str">
        <f t="shared" si="151"/>
        <v>Pass</v>
      </c>
      <c r="AR203" s="38" t="b">
        <f>NOT(OR(ISNUMBER(SEARCH("Other",Survey!$AF203)),ISNUMBER(SEARCH("Multiple",Survey!$AF203))))</f>
        <v>1</v>
      </c>
      <c r="AS203" s="37" t="b">
        <f>NOT(ISBLANK(Survey!$AG203))</f>
        <v>0</v>
      </c>
      <c r="AT203" s="16" t="str">
        <f t="shared" si="152"/>
        <v>Fail</v>
      </c>
      <c r="AU203" s="143">
        <f>IF(ABS(Survey!$AV203)&gt;0, 1,0)</f>
        <v>0</v>
      </c>
      <c r="AV203" s="143">
        <f>IF(COUNTBLANK(Survey!$AJ203)=0,1,0)</f>
        <v>0</v>
      </c>
      <c r="AW203" s="16" t="str">
        <f t="shared" si="153"/>
        <v>Pass</v>
      </c>
      <c r="AX203" s="143">
        <f>IF(ISBLANK(Survey!$AJ203),0,1)</f>
        <v>0</v>
      </c>
      <c r="AY203" s="165">
        <f>COUNTBLANK(Survey!$AK203)</f>
        <v>1</v>
      </c>
      <c r="AZ203" s="16" t="str">
        <f t="shared" si="154"/>
        <v>Pass</v>
      </c>
      <c r="BA203" s="143">
        <f>IF(OR(Survey!$AK203="Closed",ISBLANK(Survey!$AK203)),0,1)</f>
        <v>0</v>
      </c>
      <c r="BB203" s="165">
        <f>IF(ISBLANK(Survey!$AL203),1,0)</f>
        <v>1</v>
      </c>
      <c r="BC203" s="147" t="str" cm="1">
        <f t="array" ref="BC203">IF(OR(IF(OR($BE203+$BF203 = 2, $BG203=1), FALSE, TRUE), AND($BD203:$BD203 = 0)),"Pass","Fail")</f>
        <v>Pass</v>
      </c>
      <c r="BD203" s="143">
        <f>COUNTBLANK(Survey!$AM203:$AO203)</f>
        <v>3</v>
      </c>
      <c r="BE203" s="143">
        <f>IF(Survey!$I203="Yes",1,0)</f>
        <v>0</v>
      </c>
      <c r="BF203" s="143">
        <f>IF(OR(Survey!$M203="Mutual fund",Survey!$M203="Alternative mutual fund",Survey!$M203="Money market"),1,0)</f>
        <v>0</v>
      </c>
      <c r="BG203" s="148">
        <f>IF(OR(Survey!$M203="ETF",Survey!$M203="ETF, alternative mutual fund"),1,0)</f>
        <v>0</v>
      </c>
      <c r="BH203" s="16" t="str">
        <f t="shared" si="155"/>
        <v>Pass</v>
      </c>
      <c r="BI203" s="38" t="b">
        <f>OR(ISNUMBER(SEARCH("Yes",Survey!$AO203)),ISBLANK(Survey!$AO203))</f>
        <v>1</v>
      </c>
      <c r="BJ203" s="67" t="b">
        <f>NOT(ISBLANK(Survey!$AP203))</f>
        <v>0</v>
      </c>
      <c r="BK203" s="16" t="str">
        <f t="shared" si="156"/>
        <v>Pass</v>
      </c>
      <c r="BL203" s="143">
        <f>IF(Survey!$AW203=0, 0,1)</f>
        <v>0</v>
      </c>
      <c r="BM203" s="67">
        <f>Survey!$AQ203</f>
        <v>0</v>
      </c>
      <c r="BN203" s="67">
        <f>IFERROR((Survey!$AX203-ABS(Survey!$AY203)-ABS(Survey!$BD203))/Survey!$AW203,0)</f>
        <v>0</v>
      </c>
      <c r="BO203" s="67">
        <f>IF(AND($BM203&gt;$BN203-0.2,$BM203&lt;$BN203+0.2,ISBLANK(Survey!$AQ203)=FALSE),0,1)</f>
        <v>1</v>
      </c>
      <c r="BP203" s="165">
        <f>IF(ISBLANK(Survey!$AR203),1,0)</f>
        <v>1</v>
      </c>
      <c r="BQ203" s="16" t="str">
        <f t="shared" si="157"/>
        <v>Pass</v>
      </c>
      <c r="BR203" s="143">
        <f>IF(Survey!$AW203=0, 0,1)</f>
        <v>0</v>
      </c>
      <c r="BS203" s="67">
        <f>IF(AND(Survey!$AS203&gt;=0,Survey!$AS203&lt;=0.2,Survey!$AS203&lt;&gt;""),0,1)</f>
        <v>1</v>
      </c>
      <c r="BT203" s="143">
        <f>IF(ISBLANK(Survey!$AT203),1,0)</f>
        <v>1</v>
      </c>
      <c r="BU203" s="16" t="str">
        <f t="shared" si="158"/>
        <v>Fail</v>
      </c>
      <c r="BV203" s="165">
        <f>Survey!$AU203</f>
        <v>0</v>
      </c>
      <c r="BW203" s="16" t="str">
        <f t="shared" si="159"/>
        <v>Pass</v>
      </c>
      <c r="BX203" s="36">
        <f>Survey!$AV203</f>
        <v>0</v>
      </c>
      <c r="BY203" s="176">
        <f>Survey!$AW203+Survey!$AX203-ABS(Survey!$AY203)+ABS(Survey!$AZ203)-ABS(Survey!$BA203)+ABS(Survey!$BB203)-ABS(Survey!$BC203)-ABS(Survey!$BD203)+Survey!$BE203</f>
        <v>0</v>
      </c>
      <c r="BZ203" s="35">
        <f t="shared" si="160"/>
        <v>0</v>
      </c>
      <c r="CA203" s="17">
        <f t="shared" si="161"/>
        <v>0</v>
      </c>
      <c r="CB203" s="16" t="str">
        <f t="shared" si="162"/>
        <v>Pass</v>
      </c>
      <c r="CC203" s="38" t="b">
        <f>IF(ABS(Survey!$BE203)=0,TRUE,FALSE)</f>
        <v>1</v>
      </c>
      <c r="CD203" s="37" t="b">
        <f>NOT(ISBLANK(Survey!$BF203))</f>
        <v>0</v>
      </c>
      <c r="CE203" t="str">
        <f t="shared" si="163"/>
        <v>Fail</v>
      </c>
      <c r="CF203" s="29">
        <f>Survey!$AV203</f>
        <v>0</v>
      </c>
      <c r="CG203" s="29" cm="1">
        <f t="array" ref="CG203">SUM(SUMIF(Survey!BH203:BO203,{"&gt;0","&lt;0"})*{1,-1})-SUM(SUMIF(Survey!BQ203:BX203,{"&gt;0","&lt;0"})*{1,-1})</f>
        <v>0</v>
      </c>
      <c r="CH203" s="35" t="str">
        <f t="shared" si="164"/>
        <v>No holdings</v>
      </c>
      <c r="CI203">
        <f t="shared" si="165"/>
        <v>0</v>
      </c>
      <c r="CJ203" s="16" t="str">
        <f t="shared" si="166"/>
        <v>Fail</v>
      </c>
      <c r="CK203" s="36">
        <f>Survey!$AV203</f>
        <v>0</v>
      </c>
      <c r="CL203" s="36" cm="1">
        <f t="array" ref="CL203">SUM(SUMIF(Survey!BZ203:CS203,{"&gt;0","&lt;0"})*{1,-1})-SUM(SUMIF(Survey!CU203:DN203,{"&gt;0","&lt;0"})*{1,-1})</f>
        <v>0</v>
      </c>
      <c r="CM203" s="35" t="str">
        <f t="shared" si="167"/>
        <v>No holdings</v>
      </c>
      <c r="CN203" s="17">
        <f t="shared" si="168"/>
        <v>0</v>
      </c>
      <c r="CO203" s="16" t="str">
        <f t="shared" si="169"/>
        <v>Pass</v>
      </c>
      <c r="CP203" s="38" t="b">
        <f>IF(ABS(Survey!$CS203)=0,TRUE,FALSE)</f>
        <v>1</v>
      </c>
      <c r="CQ203" s="37" t="b">
        <f>NOT(ISBLANK(Survey!$CT203))</f>
        <v>0</v>
      </c>
      <c r="CR203" s="16" t="str">
        <f t="shared" si="170"/>
        <v>Pass</v>
      </c>
      <c r="CS203" s="38" t="b">
        <f>IF(ABS(Survey!$DN203)=0,TRUE,FALSE)</f>
        <v>1</v>
      </c>
      <c r="CT203" s="37" t="b">
        <f>NOT(ISBLANK(Survey!$DO203))</f>
        <v>0</v>
      </c>
      <c r="CU203" t="str">
        <f t="shared" si="171"/>
        <v>Pass</v>
      </c>
      <c r="CV203" s="29" cm="1">
        <f t="array" ref="CV203">SUM(SUMIF(Survey!CO203,{"&gt;0","&lt;0"})*{1,-1})+SUM(SUMIF(Survey!DJ203,{"&gt;0","&lt;0"})*{1,-1})</f>
        <v>0</v>
      </c>
      <c r="CW203" s="29">
        <f>SUM(SUMIF(Survey!DQ203:DW203,{"&gt;0","&lt;0"})*{1,-1})+SUM(SUMIF(Survey!DY203:EE203,{"&gt;0","&lt;0"})*{1,-1})</f>
        <v>0</v>
      </c>
      <c r="CX203">
        <f t="shared" si="172"/>
        <v>0</v>
      </c>
      <c r="CY203">
        <f t="shared" si="173"/>
        <v>0</v>
      </c>
      <c r="CZ203" s="16" t="str">
        <f t="shared" si="174"/>
        <v>Pass</v>
      </c>
      <c r="DA203" s="38" t="b">
        <f>IF(ABS(Survey!$DW203)=0,TRUE,FALSE)</f>
        <v>1</v>
      </c>
      <c r="DB203" s="37" t="b">
        <f>NOT(ISBLANK(Survey!DX203))</f>
        <v>0</v>
      </c>
      <c r="DC203" s="16" t="str">
        <f t="shared" si="175"/>
        <v>Pass</v>
      </c>
      <c r="DD203" s="38" t="b">
        <f>IF(ABS(Survey!$EE203)=0,TRUE,FALSE)</f>
        <v>1</v>
      </c>
      <c r="DE203" s="37" t="b">
        <f>NOT(ISBLANK(Survey!$EF203))</f>
        <v>0</v>
      </c>
      <c r="DF203" s="16" t="str">
        <f t="shared" si="176"/>
        <v>Fail</v>
      </c>
      <c r="DG203" s="36">
        <f>SUM(SUMIF(Survey!EL203:EN203,{"&gt;0","&lt;0"})*{1,-1})</f>
        <v>0</v>
      </c>
      <c r="DH203">
        <f t="shared" si="177"/>
        <v>0</v>
      </c>
      <c r="DI203">
        <f t="shared" si="178"/>
        <v>100</v>
      </c>
      <c r="DJ203" s="35" t="b">
        <f>IF(OR(Survey!$M203="ETF",Survey!$M203="ETF, alternative mutual fund",Survey!$M203="Closed-end", Survey!$M203="Split share corp"),TRUE,FALSE)</f>
        <v>0</v>
      </c>
      <c r="DK203" s="16" t="str">
        <f t="shared" si="179"/>
        <v>Fail</v>
      </c>
      <c r="DL203" s="36">
        <f>SUM(SUMIF(Survey!EP203:EV203,{"&gt;0","&lt;0"})*{1,-1})</f>
        <v>0</v>
      </c>
      <c r="DM203">
        <f t="shared" si="180"/>
        <v>0</v>
      </c>
      <c r="DN203" s="17">
        <f t="shared" si="181"/>
        <v>100</v>
      </c>
      <c r="DO203" s="16" t="str">
        <f t="shared" si="182"/>
        <v>Fail</v>
      </c>
      <c r="DP203" s="36">
        <f>SUM(SUMIF(Survey!EX203:FD203,{"&gt;0","&lt;0"})*{1,-1})</f>
        <v>0</v>
      </c>
      <c r="DQ203">
        <f t="shared" si="183"/>
        <v>0</v>
      </c>
      <c r="DR203" s="17">
        <f t="shared" si="184"/>
        <v>100</v>
      </c>
    </row>
    <row r="204" spans="1:122">
      <c r="A204">
        <v>204</v>
      </c>
      <c r="B204" t="str">
        <f t="shared" si="0"/>
        <v>Pass</v>
      </c>
      <c r="C204" t="str">
        <f>IF(COUNTBLANK(Survey!B204:FE204)=$C$2, "Pass", "Fail")</f>
        <v>Pass</v>
      </c>
      <c r="D204" t="str">
        <f t="shared" si="139"/>
        <v>Fail</v>
      </c>
      <c r="E204" t="str">
        <f>IF(OR(ISBLANK(Survey!AJ204),COUNTIF(G204:BB204,"Fail")),"Fail","Pass")</f>
        <v>Fail</v>
      </c>
      <c r="G204" s="16" t="str">
        <f t="shared" si="140"/>
        <v>Fail</v>
      </c>
      <c r="H204" s="177">
        <f>COUNTBLANK(Survey!B204:D204)+COUNTBLANK(Survey!G204)+COUNTBLANK(Survey!I204)+COUNTBLANK(Survey!K204:M204)+COUNTBLANK(Survey!P204)+COUNTBLANK(Survey!S204:U204)+COUNTBLANK(Survey!Y204:AA204)+COUNTBLANK(Survey!AD204:AE204)+COUNTBLANK(Survey!AI204:AI204)</f>
        <v>18</v>
      </c>
      <c r="I204" s="16" t="str">
        <f t="shared" si="141"/>
        <v>Fail</v>
      </c>
      <c r="J204" t="b">
        <f>IF(Survey!E204="No",TRUE,FALSE)</f>
        <v>0</v>
      </c>
      <c r="K204" s="34">
        <f>LEN(Survey!E204)</f>
        <v>0</v>
      </c>
      <c r="L204" s="16" t="str">
        <f t="shared" si="142"/>
        <v>Fail</v>
      </c>
      <c r="M204" t="b">
        <f>IF(Survey!F204="No",TRUE,FALSE)</f>
        <v>0</v>
      </c>
      <c r="N204" s="33">
        <f>LEN(Survey!F204)</f>
        <v>0</v>
      </c>
      <c r="O204" s="16" t="str">
        <f t="shared" si="143"/>
        <v>Pass</v>
      </c>
      <c r="P204" s="34">
        <f>MOD((LEN(Survey!H204)+2),11)</f>
        <v>2</v>
      </c>
      <c r="Q204" s="33" t="str">
        <f>IF(Survey!$L204="Prospectus fund", "Yes", "No")</f>
        <v>No</v>
      </c>
      <c r="R204" s="16" t="str">
        <f t="shared" si="144"/>
        <v>Pass</v>
      </c>
      <c r="S204" s="34">
        <f>MOD((LEN(Survey!J204)+2),11)</f>
        <v>2</v>
      </c>
      <c r="T204" s="35" t="b">
        <f>IF(OR(Survey!$M204="ETF",Survey!$M204="ETF, alternative mutual fund",Survey!$M204="Closed-end", Survey!$M204="Split share corp", Survey!$I204="Yes"),TRUE,FALSE)</f>
        <v>0</v>
      </c>
      <c r="U204" s="16" t="str">
        <f>IFERROR(IF(AND(OR(X204=Y204,Y204 = "Either"),NOT(ISBLANK(Survey!K204))),"Pass","Fail"),"Pass")</f>
        <v>Fail</v>
      </c>
      <c r="V204" s="36" cm="1">
        <f t="array" ref="V204">SUM(SUMIF(Survey!BZ204:CS204,{"&gt;0","&lt;0"})*{1,-1})</f>
        <v>0</v>
      </c>
      <c r="W204" s="38" cm="1">
        <f t="array" ref="W204">SUM(SUMIF(Survey!CC204,{"&gt;0","&lt;0"})*{1,-1})+SUM(SUMIF(Survey!CM204,{"&gt;0","&lt;0"})*{1,-1})</f>
        <v>0</v>
      </c>
      <c r="X204" s="38">
        <f>Survey!K204</f>
        <v>0</v>
      </c>
      <c r="Y204" s="37" t="str">
        <f t="shared" si="145"/>
        <v>Either</v>
      </c>
      <c r="Z204" s="16" t="str">
        <f t="shared" si="146"/>
        <v>Fail</v>
      </c>
      <c r="AA204" s="67" cm="1">
        <f t="array" ref="AA204">SUM(SUMIF(Survey!BZ204:CS204,{"&gt;0","&lt;0"})*{1,-1})+SUM(SUMIF(Survey!CU204:DN204,{"&gt;0","&lt;0"})*{1,-1})</f>
        <v>0</v>
      </c>
      <c r="AB204" s="67">
        <f>IFERROR(AA204/(Survey!$AV204),0)</f>
        <v>0</v>
      </c>
      <c r="AC204" s="128" t="b">
        <f>IF(OR(Survey!$M204="Alternative strategy or hedge",Survey!$M204="Other, illiquid",Survey!$L204="Prospectus fund"),TRUE,FALSE)</f>
        <v>0</v>
      </c>
      <c r="AD204" s="128" t="b">
        <f>NOT(ISBLANK(Survey!$M204))</f>
        <v>0</v>
      </c>
      <c r="AE204" s="16" t="str">
        <f t="shared" si="147"/>
        <v>Pass</v>
      </c>
      <c r="AF204" s="38" t="b">
        <f>NOT(ISNUMBER(SEARCH("Other",Survey!$P204)))</f>
        <v>1</v>
      </c>
      <c r="AG204" s="37" t="b">
        <f>NOT(ISBLANK(Survey!$Q204))</f>
        <v>0</v>
      </c>
      <c r="AH204" s="16" t="str">
        <f t="shared" si="148"/>
        <v>Pass</v>
      </c>
      <c r="AI204" s="143">
        <f>COUNTBLANK(Survey!$W204)</f>
        <v>1</v>
      </c>
      <c r="AJ204" s="67">
        <f>IF(AND(Survey!L204&lt;&gt;"Exempt fund",OR(Survey!$M204="ETF",Survey!$M204="ETF, alternative mutual fund",Survey!$M204="Mutual fund",Survey!$M204="Alternative mutual fund",Survey!$M204="Money market")),1,0)</f>
        <v>0</v>
      </c>
      <c r="AK204" s="16" t="str">
        <f t="shared" si="149"/>
        <v>Pass</v>
      </c>
      <c r="AL204" s="38" t="b">
        <f>NOT(ISNUMBER(SEARCH("Yes",Survey!$AA204)))</f>
        <v>1</v>
      </c>
      <c r="AM204" s="37" t="b">
        <f>IF(COUNTBLANK(Survey!$AB204:$AC204)=0,TRUE, FALSE)</f>
        <v>0</v>
      </c>
      <c r="AN204" s="16" t="str">
        <f t="shared" si="150"/>
        <v>Pass</v>
      </c>
      <c r="AO204" s="38" t="b">
        <f>NOT(ISNUMBER(SEARCH("Yes",Survey!$AD204)))</f>
        <v>1</v>
      </c>
      <c r="AP204" s="37" t="b">
        <f>NOT(ISBLANK(Survey!$AF204))</f>
        <v>0</v>
      </c>
      <c r="AQ204" s="16" t="str">
        <f t="shared" si="151"/>
        <v>Pass</v>
      </c>
      <c r="AR204" s="38" t="b">
        <f>NOT(OR(ISNUMBER(SEARCH("Other",Survey!$AF204)),ISNUMBER(SEARCH("Multiple",Survey!$AF204))))</f>
        <v>1</v>
      </c>
      <c r="AS204" s="37" t="b">
        <f>NOT(ISBLANK(Survey!$AG204))</f>
        <v>0</v>
      </c>
      <c r="AT204" s="16" t="str">
        <f t="shared" si="152"/>
        <v>Fail</v>
      </c>
      <c r="AU204" s="143">
        <f>IF(ABS(Survey!$AV204)&gt;0, 1,0)</f>
        <v>0</v>
      </c>
      <c r="AV204" s="143">
        <f>IF(COUNTBLANK(Survey!$AJ204)=0,1,0)</f>
        <v>0</v>
      </c>
      <c r="AW204" s="16" t="str">
        <f t="shared" si="153"/>
        <v>Pass</v>
      </c>
      <c r="AX204" s="143">
        <f>IF(ISBLANK(Survey!$AJ204),0,1)</f>
        <v>0</v>
      </c>
      <c r="AY204" s="165">
        <f>COUNTBLANK(Survey!$AK204)</f>
        <v>1</v>
      </c>
      <c r="AZ204" s="16" t="str">
        <f t="shared" si="154"/>
        <v>Pass</v>
      </c>
      <c r="BA204" s="143">
        <f>IF(OR(Survey!$AK204="Closed",ISBLANK(Survey!$AK204)),0,1)</f>
        <v>0</v>
      </c>
      <c r="BB204" s="165">
        <f>IF(ISBLANK(Survey!$AL204),1,0)</f>
        <v>1</v>
      </c>
      <c r="BC204" s="147" t="str" cm="1">
        <f t="array" ref="BC204">IF(OR(IF(OR($BE204+$BF204 = 2, $BG204=1), FALSE, TRUE), AND($BD204:$BD204 = 0)),"Pass","Fail")</f>
        <v>Pass</v>
      </c>
      <c r="BD204" s="143">
        <f>COUNTBLANK(Survey!$AM204:$AO204)</f>
        <v>3</v>
      </c>
      <c r="BE204" s="143">
        <f>IF(Survey!$I204="Yes",1,0)</f>
        <v>0</v>
      </c>
      <c r="BF204" s="143">
        <f>IF(OR(Survey!$M204="Mutual fund",Survey!$M204="Alternative mutual fund",Survey!$M204="Money market"),1,0)</f>
        <v>0</v>
      </c>
      <c r="BG204" s="148">
        <f>IF(OR(Survey!$M204="ETF",Survey!$M204="ETF, alternative mutual fund"),1,0)</f>
        <v>0</v>
      </c>
      <c r="BH204" s="16" t="str">
        <f t="shared" si="155"/>
        <v>Pass</v>
      </c>
      <c r="BI204" s="38" t="b">
        <f>OR(ISNUMBER(SEARCH("Yes",Survey!$AO204)),ISBLANK(Survey!$AO204))</f>
        <v>1</v>
      </c>
      <c r="BJ204" s="67" t="b">
        <f>NOT(ISBLANK(Survey!$AP204))</f>
        <v>0</v>
      </c>
      <c r="BK204" s="16" t="str">
        <f t="shared" si="156"/>
        <v>Pass</v>
      </c>
      <c r="BL204" s="143">
        <f>IF(Survey!$AW204=0, 0,1)</f>
        <v>0</v>
      </c>
      <c r="BM204" s="67">
        <f>Survey!$AQ204</f>
        <v>0</v>
      </c>
      <c r="BN204" s="67">
        <f>IFERROR((Survey!$AX204-ABS(Survey!$AY204)-ABS(Survey!$BD204))/Survey!$AW204,0)</f>
        <v>0</v>
      </c>
      <c r="BO204" s="67">
        <f>IF(AND($BM204&gt;$BN204-0.2,$BM204&lt;$BN204+0.2,ISBLANK(Survey!$AQ204)=FALSE),0,1)</f>
        <v>1</v>
      </c>
      <c r="BP204" s="165">
        <f>IF(ISBLANK(Survey!$AR204),1,0)</f>
        <v>1</v>
      </c>
      <c r="BQ204" s="16" t="str">
        <f t="shared" si="157"/>
        <v>Pass</v>
      </c>
      <c r="BR204" s="143">
        <f>IF(Survey!$AW204=0, 0,1)</f>
        <v>0</v>
      </c>
      <c r="BS204" s="67">
        <f>IF(AND(Survey!$AS204&gt;=0,Survey!$AS204&lt;=0.2,Survey!$AS204&lt;&gt;""),0,1)</f>
        <v>1</v>
      </c>
      <c r="BT204" s="143">
        <f>IF(ISBLANK(Survey!$AT204),1,0)</f>
        <v>1</v>
      </c>
      <c r="BU204" s="16" t="str">
        <f t="shared" si="158"/>
        <v>Fail</v>
      </c>
      <c r="BV204" s="165">
        <f>Survey!$AU204</f>
        <v>0</v>
      </c>
      <c r="BW204" s="16" t="str">
        <f t="shared" si="159"/>
        <v>Pass</v>
      </c>
      <c r="BX204" s="36">
        <f>Survey!$AV204</f>
        <v>0</v>
      </c>
      <c r="BY204" s="176">
        <f>Survey!$AW204+Survey!$AX204-ABS(Survey!$AY204)+ABS(Survey!$AZ204)-ABS(Survey!$BA204)+ABS(Survey!$BB204)-ABS(Survey!$BC204)-ABS(Survey!$BD204)+Survey!$BE204</f>
        <v>0</v>
      </c>
      <c r="BZ204" s="35">
        <f t="shared" si="160"/>
        <v>0</v>
      </c>
      <c r="CA204" s="17">
        <f t="shared" si="161"/>
        <v>0</v>
      </c>
      <c r="CB204" s="16" t="str">
        <f t="shared" si="162"/>
        <v>Pass</v>
      </c>
      <c r="CC204" s="38" t="b">
        <f>IF(ABS(Survey!$BE204)=0,TRUE,FALSE)</f>
        <v>1</v>
      </c>
      <c r="CD204" s="37" t="b">
        <f>NOT(ISBLANK(Survey!$BF204))</f>
        <v>0</v>
      </c>
      <c r="CE204" t="str">
        <f t="shared" si="163"/>
        <v>Fail</v>
      </c>
      <c r="CF204" s="29">
        <f>Survey!$AV204</f>
        <v>0</v>
      </c>
      <c r="CG204" s="29" cm="1">
        <f t="array" ref="CG204">SUM(SUMIF(Survey!BH204:BO204,{"&gt;0","&lt;0"})*{1,-1})-SUM(SUMIF(Survey!BQ204:BX204,{"&gt;0","&lt;0"})*{1,-1})</f>
        <v>0</v>
      </c>
      <c r="CH204" s="35" t="str">
        <f t="shared" si="164"/>
        <v>No holdings</v>
      </c>
      <c r="CI204">
        <f t="shared" si="165"/>
        <v>0</v>
      </c>
      <c r="CJ204" s="16" t="str">
        <f t="shared" si="166"/>
        <v>Fail</v>
      </c>
      <c r="CK204" s="36">
        <f>Survey!$AV204</f>
        <v>0</v>
      </c>
      <c r="CL204" s="36" cm="1">
        <f t="array" ref="CL204">SUM(SUMIF(Survey!BZ204:CS204,{"&gt;0","&lt;0"})*{1,-1})-SUM(SUMIF(Survey!CU204:DN204,{"&gt;0","&lt;0"})*{1,-1})</f>
        <v>0</v>
      </c>
      <c r="CM204" s="35" t="str">
        <f t="shared" si="167"/>
        <v>No holdings</v>
      </c>
      <c r="CN204" s="17">
        <f t="shared" si="168"/>
        <v>0</v>
      </c>
      <c r="CO204" s="16" t="str">
        <f t="shared" si="169"/>
        <v>Pass</v>
      </c>
      <c r="CP204" s="38" t="b">
        <f>IF(ABS(Survey!$CS204)=0,TRUE,FALSE)</f>
        <v>1</v>
      </c>
      <c r="CQ204" s="37" t="b">
        <f>NOT(ISBLANK(Survey!$CT204))</f>
        <v>0</v>
      </c>
      <c r="CR204" s="16" t="str">
        <f t="shared" si="170"/>
        <v>Pass</v>
      </c>
      <c r="CS204" s="38" t="b">
        <f>IF(ABS(Survey!$DN204)=0,TRUE,FALSE)</f>
        <v>1</v>
      </c>
      <c r="CT204" s="37" t="b">
        <f>NOT(ISBLANK(Survey!$DO204))</f>
        <v>0</v>
      </c>
      <c r="CU204" t="str">
        <f t="shared" si="171"/>
        <v>Pass</v>
      </c>
      <c r="CV204" s="29" cm="1">
        <f t="array" ref="CV204">SUM(SUMIF(Survey!CO204,{"&gt;0","&lt;0"})*{1,-1})+SUM(SUMIF(Survey!DJ204,{"&gt;0","&lt;0"})*{1,-1})</f>
        <v>0</v>
      </c>
      <c r="CW204" s="29">
        <f>SUM(SUMIF(Survey!DQ204:DW204,{"&gt;0","&lt;0"})*{1,-1})+SUM(SUMIF(Survey!DY204:EE204,{"&gt;0","&lt;0"})*{1,-1})</f>
        <v>0</v>
      </c>
      <c r="CX204">
        <f t="shared" si="172"/>
        <v>0</v>
      </c>
      <c r="CY204">
        <f t="shared" si="173"/>
        <v>0</v>
      </c>
      <c r="CZ204" s="16" t="str">
        <f t="shared" si="174"/>
        <v>Pass</v>
      </c>
      <c r="DA204" s="38" t="b">
        <f>IF(ABS(Survey!$DW204)=0,TRUE,FALSE)</f>
        <v>1</v>
      </c>
      <c r="DB204" s="37" t="b">
        <f>NOT(ISBLANK(Survey!DX204))</f>
        <v>0</v>
      </c>
      <c r="DC204" s="16" t="str">
        <f t="shared" si="175"/>
        <v>Pass</v>
      </c>
      <c r="DD204" s="38" t="b">
        <f>IF(ABS(Survey!$EE204)=0,TRUE,FALSE)</f>
        <v>1</v>
      </c>
      <c r="DE204" s="37" t="b">
        <f>NOT(ISBLANK(Survey!$EF204))</f>
        <v>0</v>
      </c>
      <c r="DF204" s="16" t="str">
        <f t="shared" si="176"/>
        <v>Fail</v>
      </c>
      <c r="DG204" s="36">
        <f>SUM(SUMIF(Survey!EL204:EN204,{"&gt;0","&lt;0"})*{1,-1})</f>
        <v>0</v>
      </c>
      <c r="DH204">
        <f t="shared" si="177"/>
        <v>0</v>
      </c>
      <c r="DI204">
        <f t="shared" si="178"/>
        <v>100</v>
      </c>
      <c r="DJ204" s="35" t="b">
        <f>IF(OR(Survey!$M204="ETF",Survey!$M204="ETF, alternative mutual fund",Survey!$M204="Closed-end", Survey!$M204="Split share corp"),TRUE,FALSE)</f>
        <v>0</v>
      </c>
      <c r="DK204" s="16" t="str">
        <f t="shared" si="179"/>
        <v>Fail</v>
      </c>
      <c r="DL204" s="36">
        <f>SUM(SUMIF(Survey!EP204:EV204,{"&gt;0","&lt;0"})*{1,-1})</f>
        <v>0</v>
      </c>
      <c r="DM204">
        <f t="shared" si="180"/>
        <v>0</v>
      </c>
      <c r="DN204" s="17">
        <f t="shared" si="181"/>
        <v>100</v>
      </c>
      <c r="DO204" s="16" t="str">
        <f t="shared" si="182"/>
        <v>Fail</v>
      </c>
      <c r="DP204" s="36">
        <f>SUM(SUMIF(Survey!EX204:FD204,{"&gt;0","&lt;0"})*{1,-1})</f>
        <v>0</v>
      </c>
      <c r="DQ204">
        <f t="shared" si="183"/>
        <v>0</v>
      </c>
      <c r="DR204" s="17">
        <f t="shared" si="184"/>
        <v>100</v>
      </c>
    </row>
    <row r="205" spans="1:122">
      <c r="A205">
        <v>205</v>
      </c>
      <c r="B205" t="str">
        <f t="shared" si="0"/>
        <v>Pass</v>
      </c>
      <c r="C205" t="str">
        <f>IF(COUNTBLANK(Survey!B205:FE205)=$C$2, "Pass", "Fail")</f>
        <v>Pass</v>
      </c>
      <c r="D205" t="str">
        <f t="shared" si="139"/>
        <v>Fail</v>
      </c>
      <c r="E205" t="str">
        <f>IF(OR(ISBLANK(Survey!AJ205),COUNTIF(G205:BB205,"Fail")),"Fail","Pass")</f>
        <v>Fail</v>
      </c>
      <c r="G205" s="16" t="str">
        <f t="shared" si="140"/>
        <v>Fail</v>
      </c>
      <c r="H205" s="177">
        <f>COUNTBLANK(Survey!B205:D205)+COUNTBLANK(Survey!G205)+COUNTBLANK(Survey!I205)+COUNTBLANK(Survey!K205:M205)+COUNTBLANK(Survey!P205)+COUNTBLANK(Survey!S205:U205)+COUNTBLANK(Survey!Y205:AA205)+COUNTBLANK(Survey!AD205:AE205)+COUNTBLANK(Survey!AI205:AI205)</f>
        <v>18</v>
      </c>
      <c r="I205" s="16" t="str">
        <f t="shared" si="141"/>
        <v>Fail</v>
      </c>
      <c r="J205" t="b">
        <f>IF(Survey!E205="No",TRUE,FALSE)</f>
        <v>0</v>
      </c>
      <c r="K205" s="34">
        <f>LEN(Survey!E205)</f>
        <v>0</v>
      </c>
      <c r="L205" s="16" t="str">
        <f t="shared" si="142"/>
        <v>Fail</v>
      </c>
      <c r="M205" t="b">
        <f>IF(Survey!F205="No",TRUE,FALSE)</f>
        <v>0</v>
      </c>
      <c r="N205" s="33">
        <f>LEN(Survey!F205)</f>
        <v>0</v>
      </c>
      <c r="O205" s="16" t="str">
        <f t="shared" si="143"/>
        <v>Pass</v>
      </c>
      <c r="P205" s="34">
        <f>MOD((LEN(Survey!H205)+2),11)</f>
        <v>2</v>
      </c>
      <c r="Q205" s="33" t="str">
        <f>IF(Survey!$L205="Prospectus fund", "Yes", "No")</f>
        <v>No</v>
      </c>
      <c r="R205" s="16" t="str">
        <f t="shared" si="144"/>
        <v>Pass</v>
      </c>
      <c r="S205" s="34">
        <f>MOD((LEN(Survey!J205)+2),11)</f>
        <v>2</v>
      </c>
      <c r="T205" s="35" t="b">
        <f>IF(OR(Survey!$M205="ETF",Survey!$M205="ETF, alternative mutual fund",Survey!$M205="Closed-end", Survey!$M205="Split share corp", Survey!$I205="Yes"),TRUE,FALSE)</f>
        <v>0</v>
      </c>
      <c r="U205" s="16" t="str">
        <f>IFERROR(IF(AND(OR(X205=Y205,Y205 = "Either"),NOT(ISBLANK(Survey!K205))),"Pass","Fail"),"Pass")</f>
        <v>Fail</v>
      </c>
      <c r="V205" s="36" cm="1">
        <f t="array" ref="V205">SUM(SUMIF(Survey!BZ205:CS205,{"&gt;0","&lt;0"})*{1,-1})</f>
        <v>0</v>
      </c>
      <c r="W205" s="38" cm="1">
        <f t="array" ref="W205">SUM(SUMIF(Survey!CC205,{"&gt;0","&lt;0"})*{1,-1})+SUM(SUMIF(Survey!CM205,{"&gt;0","&lt;0"})*{1,-1})</f>
        <v>0</v>
      </c>
      <c r="X205" s="38">
        <f>Survey!K205</f>
        <v>0</v>
      </c>
      <c r="Y205" s="37" t="str">
        <f t="shared" si="145"/>
        <v>Either</v>
      </c>
      <c r="Z205" s="16" t="str">
        <f t="shared" si="146"/>
        <v>Fail</v>
      </c>
      <c r="AA205" s="67" cm="1">
        <f t="array" ref="AA205">SUM(SUMIF(Survey!BZ205:CS205,{"&gt;0","&lt;0"})*{1,-1})+SUM(SUMIF(Survey!CU205:DN205,{"&gt;0","&lt;0"})*{1,-1})</f>
        <v>0</v>
      </c>
      <c r="AB205" s="67">
        <f>IFERROR(AA205/(Survey!$AV205),0)</f>
        <v>0</v>
      </c>
      <c r="AC205" s="128" t="b">
        <f>IF(OR(Survey!$M205="Alternative strategy or hedge",Survey!$M205="Other, illiquid",Survey!$L205="Prospectus fund"),TRUE,FALSE)</f>
        <v>0</v>
      </c>
      <c r="AD205" s="128" t="b">
        <f>NOT(ISBLANK(Survey!$M205))</f>
        <v>0</v>
      </c>
      <c r="AE205" s="16" t="str">
        <f t="shared" si="147"/>
        <v>Pass</v>
      </c>
      <c r="AF205" s="38" t="b">
        <f>NOT(ISNUMBER(SEARCH("Other",Survey!$P205)))</f>
        <v>1</v>
      </c>
      <c r="AG205" s="37" t="b">
        <f>NOT(ISBLANK(Survey!$Q205))</f>
        <v>0</v>
      </c>
      <c r="AH205" s="16" t="str">
        <f t="shared" si="148"/>
        <v>Pass</v>
      </c>
      <c r="AI205" s="143">
        <f>COUNTBLANK(Survey!$W205)</f>
        <v>1</v>
      </c>
      <c r="AJ205" s="67">
        <f>IF(AND(Survey!L205&lt;&gt;"Exempt fund",OR(Survey!$M205="ETF",Survey!$M205="ETF, alternative mutual fund",Survey!$M205="Mutual fund",Survey!$M205="Alternative mutual fund",Survey!$M205="Money market")),1,0)</f>
        <v>0</v>
      </c>
      <c r="AK205" s="16" t="str">
        <f t="shared" si="149"/>
        <v>Pass</v>
      </c>
      <c r="AL205" s="38" t="b">
        <f>NOT(ISNUMBER(SEARCH("Yes",Survey!$AA205)))</f>
        <v>1</v>
      </c>
      <c r="AM205" s="37" t="b">
        <f>IF(COUNTBLANK(Survey!$AB205:$AC205)=0,TRUE, FALSE)</f>
        <v>0</v>
      </c>
      <c r="AN205" s="16" t="str">
        <f t="shared" si="150"/>
        <v>Pass</v>
      </c>
      <c r="AO205" s="38" t="b">
        <f>NOT(ISNUMBER(SEARCH("Yes",Survey!$AD205)))</f>
        <v>1</v>
      </c>
      <c r="AP205" s="37" t="b">
        <f>NOT(ISBLANK(Survey!$AF205))</f>
        <v>0</v>
      </c>
      <c r="AQ205" s="16" t="str">
        <f t="shared" si="151"/>
        <v>Pass</v>
      </c>
      <c r="AR205" s="38" t="b">
        <f>NOT(OR(ISNUMBER(SEARCH("Other",Survey!$AF205)),ISNUMBER(SEARCH("Multiple",Survey!$AF205))))</f>
        <v>1</v>
      </c>
      <c r="AS205" s="37" t="b">
        <f>NOT(ISBLANK(Survey!$AG205))</f>
        <v>0</v>
      </c>
      <c r="AT205" s="16" t="str">
        <f t="shared" si="152"/>
        <v>Fail</v>
      </c>
      <c r="AU205" s="143">
        <f>IF(ABS(Survey!$AV205)&gt;0, 1,0)</f>
        <v>0</v>
      </c>
      <c r="AV205" s="143">
        <f>IF(COUNTBLANK(Survey!$AJ205)=0,1,0)</f>
        <v>0</v>
      </c>
      <c r="AW205" s="16" t="str">
        <f t="shared" si="153"/>
        <v>Pass</v>
      </c>
      <c r="AX205" s="143">
        <f>IF(ISBLANK(Survey!$AJ205),0,1)</f>
        <v>0</v>
      </c>
      <c r="AY205" s="165">
        <f>COUNTBLANK(Survey!$AK205)</f>
        <v>1</v>
      </c>
      <c r="AZ205" s="16" t="str">
        <f t="shared" si="154"/>
        <v>Pass</v>
      </c>
      <c r="BA205" s="143">
        <f>IF(OR(Survey!$AK205="Closed",ISBLANK(Survey!$AK205)),0,1)</f>
        <v>0</v>
      </c>
      <c r="BB205" s="165">
        <f>IF(ISBLANK(Survey!$AL205),1,0)</f>
        <v>1</v>
      </c>
      <c r="BC205" s="147" t="str" cm="1">
        <f t="array" ref="BC205">IF(OR(IF(OR($BE205+$BF205 = 2, $BG205=1), FALSE, TRUE), AND($BD205:$BD205 = 0)),"Pass","Fail")</f>
        <v>Pass</v>
      </c>
      <c r="BD205" s="143">
        <f>COUNTBLANK(Survey!$AM205:$AO205)</f>
        <v>3</v>
      </c>
      <c r="BE205" s="143">
        <f>IF(Survey!$I205="Yes",1,0)</f>
        <v>0</v>
      </c>
      <c r="BF205" s="143">
        <f>IF(OR(Survey!$M205="Mutual fund",Survey!$M205="Alternative mutual fund",Survey!$M205="Money market"),1,0)</f>
        <v>0</v>
      </c>
      <c r="BG205" s="148">
        <f>IF(OR(Survey!$M205="ETF",Survey!$M205="ETF, alternative mutual fund"),1,0)</f>
        <v>0</v>
      </c>
      <c r="BH205" s="16" t="str">
        <f t="shared" si="155"/>
        <v>Pass</v>
      </c>
      <c r="BI205" s="38" t="b">
        <f>OR(ISNUMBER(SEARCH("Yes",Survey!$AO205)),ISBLANK(Survey!$AO205))</f>
        <v>1</v>
      </c>
      <c r="BJ205" s="67" t="b">
        <f>NOT(ISBLANK(Survey!$AP205))</f>
        <v>0</v>
      </c>
      <c r="BK205" s="16" t="str">
        <f t="shared" si="156"/>
        <v>Pass</v>
      </c>
      <c r="BL205" s="143">
        <f>IF(Survey!$AW205=0, 0,1)</f>
        <v>0</v>
      </c>
      <c r="BM205" s="67">
        <f>Survey!$AQ205</f>
        <v>0</v>
      </c>
      <c r="BN205" s="67">
        <f>IFERROR((Survey!$AX205-ABS(Survey!$AY205)-ABS(Survey!$BD205))/Survey!$AW205,0)</f>
        <v>0</v>
      </c>
      <c r="BO205" s="67">
        <f>IF(AND($BM205&gt;$BN205-0.2,$BM205&lt;$BN205+0.2,ISBLANK(Survey!$AQ205)=FALSE),0,1)</f>
        <v>1</v>
      </c>
      <c r="BP205" s="165">
        <f>IF(ISBLANK(Survey!$AR205),1,0)</f>
        <v>1</v>
      </c>
      <c r="BQ205" s="16" t="str">
        <f t="shared" si="157"/>
        <v>Pass</v>
      </c>
      <c r="BR205" s="143">
        <f>IF(Survey!$AW205=0, 0,1)</f>
        <v>0</v>
      </c>
      <c r="BS205" s="67">
        <f>IF(AND(Survey!$AS205&gt;=0,Survey!$AS205&lt;=0.2,Survey!$AS205&lt;&gt;""),0,1)</f>
        <v>1</v>
      </c>
      <c r="BT205" s="143">
        <f>IF(ISBLANK(Survey!$AT205),1,0)</f>
        <v>1</v>
      </c>
      <c r="BU205" s="16" t="str">
        <f t="shared" si="158"/>
        <v>Fail</v>
      </c>
      <c r="BV205" s="165">
        <f>Survey!$AU205</f>
        <v>0</v>
      </c>
      <c r="BW205" s="16" t="str">
        <f t="shared" si="159"/>
        <v>Pass</v>
      </c>
      <c r="BX205" s="36">
        <f>Survey!$AV205</f>
        <v>0</v>
      </c>
      <c r="BY205" s="176">
        <f>Survey!$AW205+Survey!$AX205-ABS(Survey!$AY205)+ABS(Survey!$AZ205)-ABS(Survey!$BA205)+ABS(Survey!$BB205)-ABS(Survey!$BC205)-ABS(Survey!$BD205)+Survey!$BE205</f>
        <v>0</v>
      </c>
      <c r="BZ205" s="35">
        <f t="shared" si="160"/>
        <v>0</v>
      </c>
      <c r="CA205" s="17">
        <f t="shared" si="161"/>
        <v>0</v>
      </c>
      <c r="CB205" s="16" t="str">
        <f t="shared" si="162"/>
        <v>Pass</v>
      </c>
      <c r="CC205" s="38" t="b">
        <f>IF(ABS(Survey!$BE205)=0,TRUE,FALSE)</f>
        <v>1</v>
      </c>
      <c r="CD205" s="37" t="b">
        <f>NOT(ISBLANK(Survey!$BF205))</f>
        <v>0</v>
      </c>
      <c r="CE205" t="str">
        <f t="shared" si="163"/>
        <v>Fail</v>
      </c>
      <c r="CF205" s="29">
        <f>Survey!$AV205</f>
        <v>0</v>
      </c>
      <c r="CG205" s="29" cm="1">
        <f t="array" ref="CG205">SUM(SUMIF(Survey!BH205:BO205,{"&gt;0","&lt;0"})*{1,-1})-SUM(SUMIF(Survey!BQ205:BX205,{"&gt;0","&lt;0"})*{1,-1})</f>
        <v>0</v>
      </c>
      <c r="CH205" s="35" t="str">
        <f t="shared" si="164"/>
        <v>No holdings</v>
      </c>
      <c r="CI205">
        <f t="shared" si="165"/>
        <v>0</v>
      </c>
      <c r="CJ205" s="16" t="str">
        <f t="shared" si="166"/>
        <v>Fail</v>
      </c>
      <c r="CK205" s="36">
        <f>Survey!$AV205</f>
        <v>0</v>
      </c>
      <c r="CL205" s="36" cm="1">
        <f t="array" ref="CL205">SUM(SUMIF(Survey!BZ205:CS205,{"&gt;0","&lt;0"})*{1,-1})-SUM(SUMIF(Survey!CU205:DN205,{"&gt;0","&lt;0"})*{1,-1})</f>
        <v>0</v>
      </c>
      <c r="CM205" s="35" t="str">
        <f t="shared" si="167"/>
        <v>No holdings</v>
      </c>
      <c r="CN205" s="17">
        <f t="shared" si="168"/>
        <v>0</v>
      </c>
      <c r="CO205" s="16" t="str">
        <f t="shared" si="169"/>
        <v>Pass</v>
      </c>
      <c r="CP205" s="38" t="b">
        <f>IF(ABS(Survey!$CS205)=0,TRUE,FALSE)</f>
        <v>1</v>
      </c>
      <c r="CQ205" s="37" t="b">
        <f>NOT(ISBLANK(Survey!$CT205))</f>
        <v>0</v>
      </c>
      <c r="CR205" s="16" t="str">
        <f t="shared" si="170"/>
        <v>Pass</v>
      </c>
      <c r="CS205" s="38" t="b">
        <f>IF(ABS(Survey!$DN205)=0,TRUE,FALSE)</f>
        <v>1</v>
      </c>
      <c r="CT205" s="37" t="b">
        <f>NOT(ISBLANK(Survey!$DO205))</f>
        <v>0</v>
      </c>
      <c r="CU205" t="str">
        <f t="shared" si="171"/>
        <v>Pass</v>
      </c>
      <c r="CV205" s="29" cm="1">
        <f t="array" ref="CV205">SUM(SUMIF(Survey!CO205,{"&gt;0","&lt;0"})*{1,-1})+SUM(SUMIF(Survey!DJ205,{"&gt;0","&lt;0"})*{1,-1})</f>
        <v>0</v>
      </c>
      <c r="CW205" s="29">
        <f>SUM(SUMIF(Survey!DQ205:DW205,{"&gt;0","&lt;0"})*{1,-1})+SUM(SUMIF(Survey!DY205:EE205,{"&gt;0","&lt;0"})*{1,-1})</f>
        <v>0</v>
      </c>
      <c r="CX205">
        <f t="shared" si="172"/>
        <v>0</v>
      </c>
      <c r="CY205">
        <f t="shared" si="173"/>
        <v>0</v>
      </c>
      <c r="CZ205" s="16" t="str">
        <f t="shared" si="174"/>
        <v>Pass</v>
      </c>
      <c r="DA205" s="38" t="b">
        <f>IF(ABS(Survey!$DW205)=0,TRUE,FALSE)</f>
        <v>1</v>
      </c>
      <c r="DB205" s="37" t="b">
        <f>NOT(ISBLANK(Survey!DX205))</f>
        <v>0</v>
      </c>
      <c r="DC205" s="16" t="str">
        <f t="shared" si="175"/>
        <v>Pass</v>
      </c>
      <c r="DD205" s="38" t="b">
        <f>IF(ABS(Survey!$EE205)=0,TRUE,FALSE)</f>
        <v>1</v>
      </c>
      <c r="DE205" s="37" t="b">
        <f>NOT(ISBLANK(Survey!$EF205))</f>
        <v>0</v>
      </c>
      <c r="DF205" s="16" t="str">
        <f t="shared" si="176"/>
        <v>Fail</v>
      </c>
      <c r="DG205" s="36">
        <f>SUM(SUMIF(Survey!EL205:EN205,{"&gt;0","&lt;0"})*{1,-1})</f>
        <v>0</v>
      </c>
      <c r="DH205">
        <f t="shared" si="177"/>
        <v>0</v>
      </c>
      <c r="DI205">
        <f t="shared" si="178"/>
        <v>100</v>
      </c>
      <c r="DJ205" s="35" t="b">
        <f>IF(OR(Survey!$M205="ETF",Survey!$M205="ETF, alternative mutual fund",Survey!$M205="Closed-end", Survey!$M205="Split share corp"),TRUE,FALSE)</f>
        <v>0</v>
      </c>
      <c r="DK205" s="16" t="str">
        <f t="shared" si="179"/>
        <v>Fail</v>
      </c>
      <c r="DL205" s="36">
        <f>SUM(SUMIF(Survey!EP205:EV205,{"&gt;0","&lt;0"})*{1,-1})</f>
        <v>0</v>
      </c>
      <c r="DM205">
        <f t="shared" si="180"/>
        <v>0</v>
      </c>
      <c r="DN205" s="17">
        <f t="shared" si="181"/>
        <v>100</v>
      </c>
      <c r="DO205" s="16" t="str">
        <f t="shared" si="182"/>
        <v>Fail</v>
      </c>
      <c r="DP205" s="36">
        <f>SUM(SUMIF(Survey!EX205:FD205,{"&gt;0","&lt;0"})*{1,-1})</f>
        <v>0</v>
      </c>
      <c r="DQ205">
        <f t="shared" si="183"/>
        <v>0</v>
      </c>
      <c r="DR205" s="17">
        <f t="shared" si="184"/>
        <v>100</v>
      </c>
    </row>
    <row r="206" spans="1:122">
      <c r="A206">
        <v>206</v>
      </c>
      <c r="B206" t="str">
        <f t="shared" si="0"/>
        <v>Pass</v>
      </c>
      <c r="C206" t="str">
        <f>IF(COUNTBLANK(Survey!B206:FE206)=$C$2, "Pass", "Fail")</f>
        <v>Pass</v>
      </c>
      <c r="D206" t="str">
        <f t="shared" si="139"/>
        <v>Fail</v>
      </c>
      <c r="E206" t="str">
        <f>IF(OR(ISBLANK(Survey!AJ206),COUNTIF(G206:BB206,"Fail")),"Fail","Pass")</f>
        <v>Fail</v>
      </c>
      <c r="G206" s="16" t="str">
        <f t="shared" si="140"/>
        <v>Fail</v>
      </c>
      <c r="H206" s="177">
        <f>COUNTBLANK(Survey!B206:D206)+COUNTBLANK(Survey!G206)+COUNTBLANK(Survey!I206)+COUNTBLANK(Survey!K206:M206)+COUNTBLANK(Survey!P206)+COUNTBLANK(Survey!S206:U206)+COUNTBLANK(Survey!Y206:AA206)+COUNTBLANK(Survey!AD206:AE206)+COUNTBLANK(Survey!AI206:AI206)</f>
        <v>18</v>
      </c>
      <c r="I206" s="16" t="str">
        <f t="shared" si="141"/>
        <v>Fail</v>
      </c>
      <c r="J206" t="b">
        <f>IF(Survey!E206="No",TRUE,FALSE)</f>
        <v>0</v>
      </c>
      <c r="K206" s="34">
        <f>LEN(Survey!E206)</f>
        <v>0</v>
      </c>
      <c r="L206" s="16" t="str">
        <f t="shared" si="142"/>
        <v>Fail</v>
      </c>
      <c r="M206" t="b">
        <f>IF(Survey!F206="No",TRUE,FALSE)</f>
        <v>0</v>
      </c>
      <c r="N206" s="33">
        <f>LEN(Survey!F206)</f>
        <v>0</v>
      </c>
      <c r="O206" s="16" t="str">
        <f t="shared" si="143"/>
        <v>Pass</v>
      </c>
      <c r="P206" s="34">
        <f>MOD((LEN(Survey!H206)+2),11)</f>
        <v>2</v>
      </c>
      <c r="Q206" s="33" t="str">
        <f>IF(Survey!$L206="Prospectus fund", "Yes", "No")</f>
        <v>No</v>
      </c>
      <c r="R206" s="16" t="str">
        <f t="shared" si="144"/>
        <v>Pass</v>
      </c>
      <c r="S206" s="34">
        <f>MOD((LEN(Survey!J206)+2),11)</f>
        <v>2</v>
      </c>
      <c r="T206" s="35" t="b">
        <f>IF(OR(Survey!$M206="ETF",Survey!$M206="ETF, alternative mutual fund",Survey!$M206="Closed-end", Survey!$M206="Split share corp", Survey!$I206="Yes"),TRUE,FALSE)</f>
        <v>0</v>
      </c>
      <c r="U206" s="16" t="str">
        <f>IFERROR(IF(AND(OR(X206=Y206,Y206 = "Either"),NOT(ISBLANK(Survey!K206))),"Pass","Fail"),"Pass")</f>
        <v>Fail</v>
      </c>
      <c r="V206" s="36" cm="1">
        <f t="array" ref="V206">SUM(SUMIF(Survey!BZ206:CS206,{"&gt;0","&lt;0"})*{1,-1})</f>
        <v>0</v>
      </c>
      <c r="W206" s="38" cm="1">
        <f t="array" ref="W206">SUM(SUMIF(Survey!CC206,{"&gt;0","&lt;0"})*{1,-1})+SUM(SUMIF(Survey!CM206,{"&gt;0","&lt;0"})*{1,-1})</f>
        <v>0</v>
      </c>
      <c r="X206" s="38">
        <f>Survey!K206</f>
        <v>0</v>
      </c>
      <c r="Y206" s="37" t="str">
        <f t="shared" si="145"/>
        <v>Either</v>
      </c>
      <c r="Z206" s="16" t="str">
        <f t="shared" si="146"/>
        <v>Fail</v>
      </c>
      <c r="AA206" s="67" cm="1">
        <f t="array" ref="AA206">SUM(SUMIF(Survey!BZ206:CS206,{"&gt;0","&lt;0"})*{1,-1})+SUM(SUMIF(Survey!CU206:DN206,{"&gt;0","&lt;0"})*{1,-1})</f>
        <v>0</v>
      </c>
      <c r="AB206" s="67">
        <f>IFERROR(AA206/(Survey!$AV206),0)</f>
        <v>0</v>
      </c>
      <c r="AC206" s="128" t="b">
        <f>IF(OR(Survey!$M206="Alternative strategy or hedge",Survey!$M206="Other, illiquid",Survey!$L206="Prospectus fund"),TRUE,FALSE)</f>
        <v>0</v>
      </c>
      <c r="AD206" s="128" t="b">
        <f>NOT(ISBLANK(Survey!$M206))</f>
        <v>0</v>
      </c>
      <c r="AE206" s="16" t="str">
        <f t="shared" si="147"/>
        <v>Pass</v>
      </c>
      <c r="AF206" s="38" t="b">
        <f>NOT(ISNUMBER(SEARCH("Other",Survey!$P206)))</f>
        <v>1</v>
      </c>
      <c r="AG206" s="37" t="b">
        <f>NOT(ISBLANK(Survey!$Q206))</f>
        <v>0</v>
      </c>
      <c r="AH206" s="16" t="str">
        <f t="shared" si="148"/>
        <v>Pass</v>
      </c>
      <c r="AI206" s="143">
        <f>COUNTBLANK(Survey!$W206)</f>
        <v>1</v>
      </c>
      <c r="AJ206" s="67">
        <f>IF(AND(Survey!L206&lt;&gt;"Exempt fund",OR(Survey!$M206="ETF",Survey!$M206="ETF, alternative mutual fund",Survey!$M206="Mutual fund",Survey!$M206="Alternative mutual fund",Survey!$M206="Money market")),1,0)</f>
        <v>0</v>
      </c>
      <c r="AK206" s="16" t="str">
        <f t="shared" si="149"/>
        <v>Pass</v>
      </c>
      <c r="AL206" s="38" t="b">
        <f>NOT(ISNUMBER(SEARCH("Yes",Survey!$AA206)))</f>
        <v>1</v>
      </c>
      <c r="AM206" s="37" t="b">
        <f>IF(COUNTBLANK(Survey!$AB206:$AC206)=0,TRUE, FALSE)</f>
        <v>0</v>
      </c>
      <c r="AN206" s="16" t="str">
        <f t="shared" si="150"/>
        <v>Pass</v>
      </c>
      <c r="AO206" s="38" t="b">
        <f>NOT(ISNUMBER(SEARCH("Yes",Survey!$AD206)))</f>
        <v>1</v>
      </c>
      <c r="AP206" s="37" t="b">
        <f>NOT(ISBLANK(Survey!$AF206))</f>
        <v>0</v>
      </c>
      <c r="AQ206" s="16" t="str">
        <f t="shared" si="151"/>
        <v>Pass</v>
      </c>
      <c r="AR206" s="38" t="b">
        <f>NOT(OR(ISNUMBER(SEARCH("Other",Survey!$AF206)),ISNUMBER(SEARCH("Multiple",Survey!$AF206))))</f>
        <v>1</v>
      </c>
      <c r="AS206" s="37" t="b">
        <f>NOT(ISBLANK(Survey!$AG206))</f>
        <v>0</v>
      </c>
      <c r="AT206" s="16" t="str">
        <f t="shared" si="152"/>
        <v>Fail</v>
      </c>
      <c r="AU206" s="143">
        <f>IF(ABS(Survey!$AV206)&gt;0, 1,0)</f>
        <v>0</v>
      </c>
      <c r="AV206" s="143">
        <f>IF(COUNTBLANK(Survey!$AJ206)=0,1,0)</f>
        <v>0</v>
      </c>
      <c r="AW206" s="16" t="str">
        <f t="shared" si="153"/>
        <v>Pass</v>
      </c>
      <c r="AX206" s="143">
        <f>IF(ISBLANK(Survey!$AJ206),0,1)</f>
        <v>0</v>
      </c>
      <c r="AY206" s="165">
        <f>COUNTBLANK(Survey!$AK206)</f>
        <v>1</v>
      </c>
      <c r="AZ206" s="16" t="str">
        <f t="shared" si="154"/>
        <v>Pass</v>
      </c>
      <c r="BA206" s="143">
        <f>IF(OR(Survey!$AK206="Closed",ISBLANK(Survey!$AK206)),0,1)</f>
        <v>0</v>
      </c>
      <c r="BB206" s="165">
        <f>IF(ISBLANK(Survey!$AL206),1,0)</f>
        <v>1</v>
      </c>
      <c r="BC206" s="147" t="str" cm="1">
        <f t="array" ref="BC206">IF(OR(IF(OR($BE206+$BF206 = 2, $BG206=1), FALSE, TRUE), AND($BD206:$BD206 = 0)),"Pass","Fail")</f>
        <v>Pass</v>
      </c>
      <c r="BD206" s="143">
        <f>COUNTBLANK(Survey!$AM206:$AO206)</f>
        <v>3</v>
      </c>
      <c r="BE206" s="143">
        <f>IF(Survey!$I206="Yes",1,0)</f>
        <v>0</v>
      </c>
      <c r="BF206" s="143">
        <f>IF(OR(Survey!$M206="Mutual fund",Survey!$M206="Alternative mutual fund",Survey!$M206="Money market"),1,0)</f>
        <v>0</v>
      </c>
      <c r="BG206" s="148">
        <f>IF(OR(Survey!$M206="ETF",Survey!$M206="ETF, alternative mutual fund"),1,0)</f>
        <v>0</v>
      </c>
      <c r="BH206" s="16" t="str">
        <f t="shared" si="155"/>
        <v>Pass</v>
      </c>
      <c r="BI206" s="38" t="b">
        <f>OR(ISNUMBER(SEARCH("Yes",Survey!$AO206)),ISBLANK(Survey!$AO206))</f>
        <v>1</v>
      </c>
      <c r="BJ206" s="67" t="b">
        <f>NOT(ISBLANK(Survey!$AP206))</f>
        <v>0</v>
      </c>
      <c r="BK206" s="16" t="str">
        <f t="shared" si="156"/>
        <v>Pass</v>
      </c>
      <c r="BL206" s="143">
        <f>IF(Survey!$AW206=0, 0,1)</f>
        <v>0</v>
      </c>
      <c r="BM206" s="67">
        <f>Survey!$AQ206</f>
        <v>0</v>
      </c>
      <c r="BN206" s="67">
        <f>IFERROR((Survey!$AX206-ABS(Survey!$AY206)-ABS(Survey!$BD206))/Survey!$AW206,0)</f>
        <v>0</v>
      </c>
      <c r="BO206" s="67">
        <f>IF(AND($BM206&gt;$BN206-0.2,$BM206&lt;$BN206+0.2,ISBLANK(Survey!$AQ206)=FALSE),0,1)</f>
        <v>1</v>
      </c>
      <c r="BP206" s="165">
        <f>IF(ISBLANK(Survey!$AR206),1,0)</f>
        <v>1</v>
      </c>
      <c r="BQ206" s="16" t="str">
        <f t="shared" si="157"/>
        <v>Pass</v>
      </c>
      <c r="BR206" s="143">
        <f>IF(Survey!$AW206=0, 0,1)</f>
        <v>0</v>
      </c>
      <c r="BS206" s="67">
        <f>IF(AND(Survey!$AS206&gt;=0,Survey!$AS206&lt;=0.2,Survey!$AS206&lt;&gt;""),0,1)</f>
        <v>1</v>
      </c>
      <c r="BT206" s="143">
        <f>IF(ISBLANK(Survey!$AT206),1,0)</f>
        <v>1</v>
      </c>
      <c r="BU206" s="16" t="str">
        <f t="shared" si="158"/>
        <v>Fail</v>
      </c>
      <c r="BV206" s="165">
        <f>Survey!$AU206</f>
        <v>0</v>
      </c>
      <c r="BW206" s="16" t="str">
        <f t="shared" si="159"/>
        <v>Pass</v>
      </c>
      <c r="BX206" s="36">
        <f>Survey!$AV206</f>
        <v>0</v>
      </c>
      <c r="BY206" s="176">
        <f>Survey!$AW206+Survey!$AX206-ABS(Survey!$AY206)+ABS(Survey!$AZ206)-ABS(Survey!$BA206)+ABS(Survey!$BB206)-ABS(Survey!$BC206)-ABS(Survey!$BD206)+Survey!$BE206</f>
        <v>0</v>
      </c>
      <c r="BZ206" s="35">
        <f t="shared" si="160"/>
        <v>0</v>
      </c>
      <c r="CA206" s="17">
        <f t="shared" si="161"/>
        <v>0</v>
      </c>
      <c r="CB206" s="16" t="str">
        <f t="shared" si="162"/>
        <v>Pass</v>
      </c>
      <c r="CC206" s="38" t="b">
        <f>IF(ABS(Survey!$BE206)=0,TRUE,FALSE)</f>
        <v>1</v>
      </c>
      <c r="CD206" s="37" t="b">
        <f>NOT(ISBLANK(Survey!$BF206))</f>
        <v>0</v>
      </c>
      <c r="CE206" t="str">
        <f t="shared" si="163"/>
        <v>Fail</v>
      </c>
      <c r="CF206" s="29">
        <f>Survey!$AV206</f>
        <v>0</v>
      </c>
      <c r="CG206" s="29" cm="1">
        <f t="array" ref="CG206">SUM(SUMIF(Survey!BH206:BO206,{"&gt;0","&lt;0"})*{1,-1})-SUM(SUMIF(Survey!BQ206:BX206,{"&gt;0","&lt;0"})*{1,-1})</f>
        <v>0</v>
      </c>
      <c r="CH206" s="35" t="str">
        <f t="shared" si="164"/>
        <v>No holdings</v>
      </c>
      <c r="CI206">
        <f t="shared" si="165"/>
        <v>0</v>
      </c>
      <c r="CJ206" s="16" t="str">
        <f t="shared" si="166"/>
        <v>Fail</v>
      </c>
      <c r="CK206" s="36">
        <f>Survey!$AV206</f>
        <v>0</v>
      </c>
      <c r="CL206" s="36" cm="1">
        <f t="array" ref="CL206">SUM(SUMIF(Survey!BZ206:CS206,{"&gt;0","&lt;0"})*{1,-1})-SUM(SUMIF(Survey!CU206:DN206,{"&gt;0","&lt;0"})*{1,-1})</f>
        <v>0</v>
      </c>
      <c r="CM206" s="35" t="str">
        <f t="shared" si="167"/>
        <v>No holdings</v>
      </c>
      <c r="CN206" s="17">
        <f t="shared" si="168"/>
        <v>0</v>
      </c>
      <c r="CO206" s="16" t="str">
        <f t="shared" si="169"/>
        <v>Pass</v>
      </c>
      <c r="CP206" s="38" t="b">
        <f>IF(ABS(Survey!$CS206)=0,TRUE,FALSE)</f>
        <v>1</v>
      </c>
      <c r="CQ206" s="37" t="b">
        <f>NOT(ISBLANK(Survey!$CT206))</f>
        <v>0</v>
      </c>
      <c r="CR206" s="16" t="str">
        <f t="shared" si="170"/>
        <v>Pass</v>
      </c>
      <c r="CS206" s="38" t="b">
        <f>IF(ABS(Survey!$DN206)=0,TRUE,FALSE)</f>
        <v>1</v>
      </c>
      <c r="CT206" s="37" t="b">
        <f>NOT(ISBLANK(Survey!$DO206))</f>
        <v>0</v>
      </c>
      <c r="CU206" t="str">
        <f t="shared" si="171"/>
        <v>Pass</v>
      </c>
      <c r="CV206" s="29" cm="1">
        <f t="array" ref="CV206">SUM(SUMIF(Survey!CO206,{"&gt;0","&lt;0"})*{1,-1})+SUM(SUMIF(Survey!DJ206,{"&gt;0","&lt;0"})*{1,-1})</f>
        <v>0</v>
      </c>
      <c r="CW206" s="29">
        <f>SUM(SUMIF(Survey!DQ206:DW206,{"&gt;0","&lt;0"})*{1,-1})+SUM(SUMIF(Survey!DY206:EE206,{"&gt;0","&lt;0"})*{1,-1})</f>
        <v>0</v>
      </c>
      <c r="CX206">
        <f t="shared" si="172"/>
        <v>0</v>
      </c>
      <c r="CY206">
        <f t="shared" si="173"/>
        <v>0</v>
      </c>
      <c r="CZ206" s="16" t="str">
        <f t="shared" si="174"/>
        <v>Pass</v>
      </c>
      <c r="DA206" s="38" t="b">
        <f>IF(ABS(Survey!$DW206)=0,TRUE,FALSE)</f>
        <v>1</v>
      </c>
      <c r="DB206" s="37" t="b">
        <f>NOT(ISBLANK(Survey!DX206))</f>
        <v>0</v>
      </c>
      <c r="DC206" s="16" t="str">
        <f t="shared" si="175"/>
        <v>Pass</v>
      </c>
      <c r="DD206" s="38" t="b">
        <f>IF(ABS(Survey!$EE206)=0,TRUE,FALSE)</f>
        <v>1</v>
      </c>
      <c r="DE206" s="37" t="b">
        <f>NOT(ISBLANK(Survey!$EF206))</f>
        <v>0</v>
      </c>
      <c r="DF206" s="16" t="str">
        <f t="shared" si="176"/>
        <v>Fail</v>
      </c>
      <c r="DG206" s="36">
        <f>SUM(SUMIF(Survey!EL206:EN206,{"&gt;0","&lt;0"})*{1,-1})</f>
        <v>0</v>
      </c>
      <c r="DH206">
        <f t="shared" si="177"/>
        <v>0</v>
      </c>
      <c r="DI206">
        <f t="shared" si="178"/>
        <v>100</v>
      </c>
      <c r="DJ206" s="35" t="b">
        <f>IF(OR(Survey!$M206="ETF",Survey!$M206="ETF, alternative mutual fund",Survey!$M206="Closed-end", Survey!$M206="Split share corp"),TRUE,FALSE)</f>
        <v>0</v>
      </c>
      <c r="DK206" s="16" t="str">
        <f t="shared" si="179"/>
        <v>Fail</v>
      </c>
      <c r="DL206" s="36">
        <f>SUM(SUMIF(Survey!EP206:EV206,{"&gt;0","&lt;0"})*{1,-1})</f>
        <v>0</v>
      </c>
      <c r="DM206">
        <f t="shared" si="180"/>
        <v>0</v>
      </c>
      <c r="DN206" s="17">
        <f t="shared" si="181"/>
        <v>100</v>
      </c>
      <c r="DO206" s="16" t="str">
        <f t="shared" si="182"/>
        <v>Fail</v>
      </c>
      <c r="DP206" s="36">
        <f>SUM(SUMIF(Survey!EX206:FD206,{"&gt;0","&lt;0"})*{1,-1})</f>
        <v>0</v>
      </c>
      <c r="DQ206">
        <f t="shared" si="183"/>
        <v>0</v>
      </c>
      <c r="DR206" s="17">
        <f t="shared" si="184"/>
        <v>100</v>
      </c>
    </row>
    <row r="207" spans="1:122">
      <c r="A207">
        <v>207</v>
      </c>
      <c r="B207" t="str">
        <f t="shared" si="0"/>
        <v>Pass</v>
      </c>
      <c r="C207" t="str">
        <f>IF(COUNTBLANK(Survey!B207:FE207)=$C$2, "Pass", "Fail")</f>
        <v>Pass</v>
      </c>
      <c r="D207" t="str">
        <f t="shared" si="139"/>
        <v>Fail</v>
      </c>
      <c r="E207" t="str">
        <f>IF(OR(ISBLANK(Survey!AJ207),COUNTIF(G207:BB207,"Fail")),"Fail","Pass")</f>
        <v>Fail</v>
      </c>
      <c r="G207" s="16" t="str">
        <f t="shared" si="140"/>
        <v>Fail</v>
      </c>
      <c r="H207" s="177">
        <f>COUNTBLANK(Survey!B207:D207)+COUNTBLANK(Survey!G207)+COUNTBLANK(Survey!I207)+COUNTBLANK(Survey!K207:M207)+COUNTBLANK(Survey!P207)+COUNTBLANK(Survey!S207:U207)+COUNTBLANK(Survey!Y207:AA207)+COUNTBLANK(Survey!AD207:AE207)+COUNTBLANK(Survey!AI207:AI207)</f>
        <v>18</v>
      </c>
      <c r="I207" s="16" t="str">
        <f t="shared" si="141"/>
        <v>Fail</v>
      </c>
      <c r="J207" t="b">
        <f>IF(Survey!E207="No",TRUE,FALSE)</f>
        <v>0</v>
      </c>
      <c r="K207" s="34">
        <f>LEN(Survey!E207)</f>
        <v>0</v>
      </c>
      <c r="L207" s="16" t="str">
        <f t="shared" si="142"/>
        <v>Fail</v>
      </c>
      <c r="M207" t="b">
        <f>IF(Survey!F207="No",TRUE,FALSE)</f>
        <v>0</v>
      </c>
      <c r="N207" s="33">
        <f>LEN(Survey!F207)</f>
        <v>0</v>
      </c>
      <c r="O207" s="16" t="str">
        <f t="shared" si="143"/>
        <v>Pass</v>
      </c>
      <c r="P207" s="34">
        <f>MOD((LEN(Survey!H207)+2),11)</f>
        <v>2</v>
      </c>
      <c r="Q207" s="33" t="str">
        <f>IF(Survey!$L207="Prospectus fund", "Yes", "No")</f>
        <v>No</v>
      </c>
      <c r="R207" s="16" t="str">
        <f t="shared" si="144"/>
        <v>Pass</v>
      </c>
      <c r="S207" s="34">
        <f>MOD((LEN(Survey!J207)+2),11)</f>
        <v>2</v>
      </c>
      <c r="T207" s="35" t="b">
        <f>IF(OR(Survey!$M207="ETF",Survey!$M207="ETF, alternative mutual fund",Survey!$M207="Closed-end", Survey!$M207="Split share corp", Survey!$I207="Yes"),TRUE,FALSE)</f>
        <v>0</v>
      </c>
      <c r="U207" s="16" t="str">
        <f>IFERROR(IF(AND(OR(X207=Y207,Y207 = "Either"),NOT(ISBLANK(Survey!K207))),"Pass","Fail"),"Pass")</f>
        <v>Fail</v>
      </c>
      <c r="V207" s="36" cm="1">
        <f t="array" ref="V207">SUM(SUMIF(Survey!BZ207:CS207,{"&gt;0","&lt;0"})*{1,-1})</f>
        <v>0</v>
      </c>
      <c r="W207" s="38" cm="1">
        <f t="array" ref="W207">SUM(SUMIF(Survey!CC207,{"&gt;0","&lt;0"})*{1,-1})+SUM(SUMIF(Survey!CM207,{"&gt;0","&lt;0"})*{1,-1})</f>
        <v>0</v>
      </c>
      <c r="X207" s="38">
        <f>Survey!K207</f>
        <v>0</v>
      </c>
      <c r="Y207" s="37" t="str">
        <f t="shared" si="145"/>
        <v>Either</v>
      </c>
      <c r="Z207" s="16" t="str">
        <f t="shared" si="146"/>
        <v>Fail</v>
      </c>
      <c r="AA207" s="67" cm="1">
        <f t="array" ref="AA207">SUM(SUMIF(Survey!BZ207:CS207,{"&gt;0","&lt;0"})*{1,-1})+SUM(SUMIF(Survey!CU207:DN207,{"&gt;0","&lt;0"})*{1,-1})</f>
        <v>0</v>
      </c>
      <c r="AB207" s="67">
        <f>IFERROR(AA207/(Survey!$AV207),0)</f>
        <v>0</v>
      </c>
      <c r="AC207" s="128" t="b">
        <f>IF(OR(Survey!$M207="Alternative strategy or hedge",Survey!$M207="Other, illiquid",Survey!$L207="Prospectus fund"),TRUE,FALSE)</f>
        <v>0</v>
      </c>
      <c r="AD207" s="128" t="b">
        <f>NOT(ISBLANK(Survey!$M207))</f>
        <v>0</v>
      </c>
      <c r="AE207" s="16" t="str">
        <f t="shared" si="147"/>
        <v>Pass</v>
      </c>
      <c r="AF207" s="38" t="b">
        <f>NOT(ISNUMBER(SEARCH("Other",Survey!$P207)))</f>
        <v>1</v>
      </c>
      <c r="AG207" s="37" t="b">
        <f>NOT(ISBLANK(Survey!$Q207))</f>
        <v>0</v>
      </c>
      <c r="AH207" s="16" t="str">
        <f t="shared" si="148"/>
        <v>Pass</v>
      </c>
      <c r="AI207" s="143">
        <f>COUNTBLANK(Survey!$W207)</f>
        <v>1</v>
      </c>
      <c r="AJ207" s="67">
        <f>IF(AND(Survey!L207&lt;&gt;"Exempt fund",OR(Survey!$M207="ETF",Survey!$M207="ETF, alternative mutual fund",Survey!$M207="Mutual fund",Survey!$M207="Alternative mutual fund",Survey!$M207="Money market")),1,0)</f>
        <v>0</v>
      </c>
      <c r="AK207" s="16" t="str">
        <f t="shared" si="149"/>
        <v>Pass</v>
      </c>
      <c r="AL207" s="38" t="b">
        <f>NOT(ISNUMBER(SEARCH("Yes",Survey!$AA207)))</f>
        <v>1</v>
      </c>
      <c r="AM207" s="37" t="b">
        <f>IF(COUNTBLANK(Survey!$AB207:$AC207)=0,TRUE, FALSE)</f>
        <v>0</v>
      </c>
      <c r="AN207" s="16" t="str">
        <f t="shared" si="150"/>
        <v>Pass</v>
      </c>
      <c r="AO207" s="38" t="b">
        <f>NOT(ISNUMBER(SEARCH("Yes",Survey!$AD207)))</f>
        <v>1</v>
      </c>
      <c r="AP207" s="37" t="b">
        <f>NOT(ISBLANK(Survey!$AF207))</f>
        <v>0</v>
      </c>
      <c r="AQ207" s="16" t="str">
        <f t="shared" si="151"/>
        <v>Pass</v>
      </c>
      <c r="AR207" s="38" t="b">
        <f>NOT(OR(ISNUMBER(SEARCH("Other",Survey!$AF207)),ISNUMBER(SEARCH("Multiple",Survey!$AF207))))</f>
        <v>1</v>
      </c>
      <c r="AS207" s="37" t="b">
        <f>NOT(ISBLANK(Survey!$AG207))</f>
        <v>0</v>
      </c>
      <c r="AT207" s="16" t="str">
        <f t="shared" si="152"/>
        <v>Fail</v>
      </c>
      <c r="AU207" s="143">
        <f>IF(ABS(Survey!$AV207)&gt;0, 1,0)</f>
        <v>0</v>
      </c>
      <c r="AV207" s="143">
        <f>IF(COUNTBLANK(Survey!$AJ207)=0,1,0)</f>
        <v>0</v>
      </c>
      <c r="AW207" s="16" t="str">
        <f t="shared" si="153"/>
        <v>Pass</v>
      </c>
      <c r="AX207" s="143">
        <f>IF(ISBLANK(Survey!$AJ207),0,1)</f>
        <v>0</v>
      </c>
      <c r="AY207" s="165">
        <f>COUNTBLANK(Survey!$AK207)</f>
        <v>1</v>
      </c>
      <c r="AZ207" s="16" t="str">
        <f t="shared" si="154"/>
        <v>Pass</v>
      </c>
      <c r="BA207" s="143">
        <f>IF(OR(Survey!$AK207="Closed",ISBLANK(Survey!$AK207)),0,1)</f>
        <v>0</v>
      </c>
      <c r="BB207" s="165">
        <f>IF(ISBLANK(Survey!$AL207),1,0)</f>
        <v>1</v>
      </c>
      <c r="BC207" s="147" t="str" cm="1">
        <f t="array" ref="BC207">IF(OR(IF(OR($BE207+$BF207 = 2, $BG207=1), FALSE, TRUE), AND($BD207:$BD207 = 0)),"Pass","Fail")</f>
        <v>Pass</v>
      </c>
      <c r="BD207" s="143">
        <f>COUNTBLANK(Survey!$AM207:$AO207)</f>
        <v>3</v>
      </c>
      <c r="BE207" s="143">
        <f>IF(Survey!$I207="Yes",1,0)</f>
        <v>0</v>
      </c>
      <c r="BF207" s="143">
        <f>IF(OR(Survey!$M207="Mutual fund",Survey!$M207="Alternative mutual fund",Survey!$M207="Money market"),1,0)</f>
        <v>0</v>
      </c>
      <c r="BG207" s="148">
        <f>IF(OR(Survey!$M207="ETF",Survey!$M207="ETF, alternative mutual fund"),1,0)</f>
        <v>0</v>
      </c>
      <c r="BH207" s="16" t="str">
        <f t="shared" si="155"/>
        <v>Pass</v>
      </c>
      <c r="BI207" s="38" t="b">
        <f>OR(ISNUMBER(SEARCH("Yes",Survey!$AO207)),ISBLANK(Survey!$AO207))</f>
        <v>1</v>
      </c>
      <c r="BJ207" s="67" t="b">
        <f>NOT(ISBLANK(Survey!$AP207))</f>
        <v>0</v>
      </c>
      <c r="BK207" s="16" t="str">
        <f t="shared" si="156"/>
        <v>Pass</v>
      </c>
      <c r="BL207" s="143">
        <f>IF(Survey!$AW207=0, 0,1)</f>
        <v>0</v>
      </c>
      <c r="BM207" s="67">
        <f>Survey!$AQ207</f>
        <v>0</v>
      </c>
      <c r="BN207" s="67">
        <f>IFERROR((Survey!$AX207-ABS(Survey!$AY207)-ABS(Survey!$BD207))/Survey!$AW207,0)</f>
        <v>0</v>
      </c>
      <c r="BO207" s="67">
        <f>IF(AND($BM207&gt;$BN207-0.2,$BM207&lt;$BN207+0.2,ISBLANK(Survey!$AQ207)=FALSE),0,1)</f>
        <v>1</v>
      </c>
      <c r="BP207" s="165">
        <f>IF(ISBLANK(Survey!$AR207),1,0)</f>
        <v>1</v>
      </c>
      <c r="BQ207" s="16" t="str">
        <f t="shared" si="157"/>
        <v>Pass</v>
      </c>
      <c r="BR207" s="143">
        <f>IF(Survey!$AW207=0, 0,1)</f>
        <v>0</v>
      </c>
      <c r="BS207" s="67">
        <f>IF(AND(Survey!$AS207&gt;=0,Survey!$AS207&lt;=0.2,Survey!$AS207&lt;&gt;""),0,1)</f>
        <v>1</v>
      </c>
      <c r="BT207" s="143">
        <f>IF(ISBLANK(Survey!$AT207),1,0)</f>
        <v>1</v>
      </c>
      <c r="BU207" s="16" t="str">
        <f t="shared" si="158"/>
        <v>Fail</v>
      </c>
      <c r="BV207" s="165">
        <f>Survey!$AU207</f>
        <v>0</v>
      </c>
      <c r="BW207" s="16" t="str">
        <f t="shared" si="159"/>
        <v>Pass</v>
      </c>
      <c r="BX207" s="36">
        <f>Survey!$AV207</f>
        <v>0</v>
      </c>
      <c r="BY207" s="176">
        <f>Survey!$AW207+Survey!$AX207-ABS(Survey!$AY207)+ABS(Survey!$AZ207)-ABS(Survey!$BA207)+ABS(Survey!$BB207)-ABS(Survey!$BC207)-ABS(Survey!$BD207)+Survey!$BE207</f>
        <v>0</v>
      </c>
      <c r="BZ207" s="35">
        <f t="shared" si="160"/>
        <v>0</v>
      </c>
      <c r="CA207" s="17">
        <f t="shared" si="161"/>
        <v>0</v>
      </c>
      <c r="CB207" s="16" t="str">
        <f t="shared" si="162"/>
        <v>Pass</v>
      </c>
      <c r="CC207" s="38" t="b">
        <f>IF(ABS(Survey!$BE207)=0,TRUE,FALSE)</f>
        <v>1</v>
      </c>
      <c r="CD207" s="37" t="b">
        <f>NOT(ISBLANK(Survey!$BF207))</f>
        <v>0</v>
      </c>
      <c r="CE207" t="str">
        <f t="shared" si="163"/>
        <v>Fail</v>
      </c>
      <c r="CF207" s="29">
        <f>Survey!$AV207</f>
        <v>0</v>
      </c>
      <c r="CG207" s="29" cm="1">
        <f t="array" ref="CG207">SUM(SUMIF(Survey!BH207:BO207,{"&gt;0","&lt;0"})*{1,-1})-SUM(SUMIF(Survey!BQ207:BX207,{"&gt;0","&lt;0"})*{1,-1})</f>
        <v>0</v>
      </c>
      <c r="CH207" s="35" t="str">
        <f t="shared" si="164"/>
        <v>No holdings</v>
      </c>
      <c r="CI207">
        <f t="shared" si="165"/>
        <v>0</v>
      </c>
      <c r="CJ207" s="16" t="str">
        <f t="shared" si="166"/>
        <v>Fail</v>
      </c>
      <c r="CK207" s="36">
        <f>Survey!$AV207</f>
        <v>0</v>
      </c>
      <c r="CL207" s="36" cm="1">
        <f t="array" ref="CL207">SUM(SUMIF(Survey!BZ207:CS207,{"&gt;0","&lt;0"})*{1,-1})-SUM(SUMIF(Survey!CU207:DN207,{"&gt;0","&lt;0"})*{1,-1})</f>
        <v>0</v>
      </c>
      <c r="CM207" s="35" t="str">
        <f t="shared" si="167"/>
        <v>No holdings</v>
      </c>
      <c r="CN207" s="17">
        <f t="shared" si="168"/>
        <v>0</v>
      </c>
      <c r="CO207" s="16" t="str">
        <f t="shared" si="169"/>
        <v>Pass</v>
      </c>
      <c r="CP207" s="38" t="b">
        <f>IF(ABS(Survey!$CS207)=0,TRUE,FALSE)</f>
        <v>1</v>
      </c>
      <c r="CQ207" s="37" t="b">
        <f>NOT(ISBLANK(Survey!$CT207))</f>
        <v>0</v>
      </c>
      <c r="CR207" s="16" t="str">
        <f t="shared" si="170"/>
        <v>Pass</v>
      </c>
      <c r="CS207" s="38" t="b">
        <f>IF(ABS(Survey!$DN207)=0,TRUE,FALSE)</f>
        <v>1</v>
      </c>
      <c r="CT207" s="37" t="b">
        <f>NOT(ISBLANK(Survey!$DO207))</f>
        <v>0</v>
      </c>
      <c r="CU207" t="str">
        <f t="shared" si="171"/>
        <v>Pass</v>
      </c>
      <c r="CV207" s="29" cm="1">
        <f t="array" ref="CV207">SUM(SUMIF(Survey!CO207,{"&gt;0","&lt;0"})*{1,-1})+SUM(SUMIF(Survey!DJ207,{"&gt;0","&lt;0"})*{1,-1})</f>
        <v>0</v>
      </c>
      <c r="CW207" s="29">
        <f>SUM(SUMIF(Survey!DQ207:DW207,{"&gt;0","&lt;0"})*{1,-1})+SUM(SUMIF(Survey!DY207:EE207,{"&gt;0","&lt;0"})*{1,-1})</f>
        <v>0</v>
      </c>
      <c r="CX207">
        <f t="shared" si="172"/>
        <v>0</v>
      </c>
      <c r="CY207">
        <f t="shared" si="173"/>
        <v>0</v>
      </c>
      <c r="CZ207" s="16" t="str">
        <f t="shared" si="174"/>
        <v>Pass</v>
      </c>
      <c r="DA207" s="38" t="b">
        <f>IF(ABS(Survey!$DW207)=0,TRUE,FALSE)</f>
        <v>1</v>
      </c>
      <c r="DB207" s="37" t="b">
        <f>NOT(ISBLANK(Survey!DX207))</f>
        <v>0</v>
      </c>
      <c r="DC207" s="16" t="str">
        <f t="shared" si="175"/>
        <v>Pass</v>
      </c>
      <c r="DD207" s="38" t="b">
        <f>IF(ABS(Survey!$EE207)=0,TRUE,FALSE)</f>
        <v>1</v>
      </c>
      <c r="DE207" s="37" t="b">
        <f>NOT(ISBLANK(Survey!$EF207))</f>
        <v>0</v>
      </c>
      <c r="DF207" s="16" t="str">
        <f t="shared" si="176"/>
        <v>Fail</v>
      </c>
      <c r="DG207" s="36">
        <f>SUM(SUMIF(Survey!EL207:EN207,{"&gt;0","&lt;0"})*{1,-1})</f>
        <v>0</v>
      </c>
      <c r="DH207">
        <f t="shared" si="177"/>
        <v>0</v>
      </c>
      <c r="DI207">
        <f t="shared" si="178"/>
        <v>100</v>
      </c>
      <c r="DJ207" s="35" t="b">
        <f>IF(OR(Survey!$M207="ETF",Survey!$M207="ETF, alternative mutual fund",Survey!$M207="Closed-end", Survey!$M207="Split share corp"),TRUE,FALSE)</f>
        <v>0</v>
      </c>
      <c r="DK207" s="16" t="str">
        <f t="shared" si="179"/>
        <v>Fail</v>
      </c>
      <c r="DL207" s="36">
        <f>SUM(SUMIF(Survey!EP207:EV207,{"&gt;0","&lt;0"})*{1,-1})</f>
        <v>0</v>
      </c>
      <c r="DM207">
        <f t="shared" si="180"/>
        <v>0</v>
      </c>
      <c r="DN207" s="17">
        <f t="shared" si="181"/>
        <v>100</v>
      </c>
      <c r="DO207" s="16" t="str">
        <f t="shared" si="182"/>
        <v>Fail</v>
      </c>
      <c r="DP207" s="36">
        <f>SUM(SUMIF(Survey!EX207:FD207,{"&gt;0","&lt;0"})*{1,-1})</f>
        <v>0</v>
      </c>
      <c r="DQ207">
        <f t="shared" si="183"/>
        <v>0</v>
      </c>
      <c r="DR207" s="17">
        <f t="shared" si="184"/>
        <v>100</v>
      </c>
    </row>
    <row r="208" spans="1:122">
      <c r="A208">
        <v>208</v>
      </c>
      <c r="B208" t="str">
        <f t="shared" si="0"/>
        <v>Pass</v>
      </c>
      <c r="C208" t="str">
        <f>IF(COUNTBLANK(Survey!B208:FE208)=$C$2, "Pass", "Fail")</f>
        <v>Pass</v>
      </c>
      <c r="D208" t="str">
        <f t="shared" si="139"/>
        <v>Fail</v>
      </c>
      <c r="E208" t="str">
        <f>IF(OR(ISBLANK(Survey!AJ208),COUNTIF(G208:BB208,"Fail")),"Fail","Pass")</f>
        <v>Fail</v>
      </c>
      <c r="G208" s="16" t="str">
        <f t="shared" si="140"/>
        <v>Fail</v>
      </c>
      <c r="H208" s="177">
        <f>COUNTBLANK(Survey!B208:D208)+COUNTBLANK(Survey!G208)+COUNTBLANK(Survey!I208)+COUNTBLANK(Survey!K208:M208)+COUNTBLANK(Survey!P208)+COUNTBLANK(Survey!S208:U208)+COUNTBLANK(Survey!Y208:AA208)+COUNTBLANK(Survey!AD208:AE208)+COUNTBLANK(Survey!AI208:AI208)</f>
        <v>18</v>
      </c>
      <c r="I208" s="16" t="str">
        <f t="shared" si="141"/>
        <v>Fail</v>
      </c>
      <c r="J208" t="b">
        <f>IF(Survey!E208="No",TRUE,FALSE)</f>
        <v>0</v>
      </c>
      <c r="K208" s="34">
        <f>LEN(Survey!E208)</f>
        <v>0</v>
      </c>
      <c r="L208" s="16" t="str">
        <f t="shared" si="142"/>
        <v>Fail</v>
      </c>
      <c r="M208" t="b">
        <f>IF(Survey!F208="No",TRUE,FALSE)</f>
        <v>0</v>
      </c>
      <c r="N208" s="33">
        <f>LEN(Survey!F208)</f>
        <v>0</v>
      </c>
      <c r="O208" s="16" t="str">
        <f t="shared" si="143"/>
        <v>Pass</v>
      </c>
      <c r="P208" s="34">
        <f>MOD((LEN(Survey!H208)+2),11)</f>
        <v>2</v>
      </c>
      <c r="Q208" s="33" t="str">
        <f>IF(Survey!$L208="Prospectus fund", "Yes", "No")</f>
        <v>No</v>
      </c>
      <c r="R208" s="16" t="str">
        <f t="shared" si="144"/>
        <v>Pass</v>
      </c>
      <c r="S208" s="34">
        <f>MOD((LEN(Survey!J208)+2),11)</f>
        <v>2</v>
      </c>
      <c r="T208" s="35" t="b">
        <f>IF(OR(Survey!$M208="ETF",Survey!$M208="ETF, alternative mutual fund",Survey!$M208="Closed-end", Survey!$M208="Split share corp", Survey!$I208="Yes"),TRUE,FALSE)</f>
        <v>0</v>
      </c>
      <c r="U208" s="16" t="str">
        <f>IFERROR(IF(AND(OR(X208=Y208,Y208 = "Either"),NOT(ISBLANK(Survey!K208))),"Pass","Fail"),"Pass")</f>
        <v>Fail</v>
      </c>
      <c r="V208" s="36" cm="1">
        <f t="array" ref="V208">SUM(SUMIF(Survey!BZ208:CS208,{"&gt;0","&lt;0"})*{1,-1})</f>
        <v>0</v>
      </c>
      <c r="W208" s="38" cm="1">
        <f t="array" ref="W208">SUM(SUMIF(Survey!CC208,{"&gt;0","&lt;0"})*{1,-1})+SUM(SUMIF(Survey!CM208,{"&gt;0","&lt;0"})*{1,-1})</f>
        <v>0</v>
      </c>
      <c r="X208" s="38">
        <f>Survey!K208</f>
        <v>0</v>
      </c>
      <c r="Y208" s="37" t="str">
        <f t="shared" si="145"/>
        <v>Either</v>
      </c>
      <c r="Z208" s="16" t="str">
        <f t="shared" si="146"/>
        <v>Fail</v>
      </c>
      <c r="AA208" s="67" cm="1">
        <f t="array" ref="AA208">SUM(SUMIF(Survey!BZ208:CS208,{"&gt;0","&lt;0"})*{1,-1})+SUM(SUMIF(Survey!CU208:DN208,{"&gt;0","&lt;0"})*{1,-1})</f>
        <v>0</v>
      </c>
      <c r="AB208" s="67">
        <f>IFERROR(AA208/(Survey!$AV208),0)</f>
        <v>0</v>
      </c>
      <c r="AC208" s="128" t="b">
        <f>IF(OR(Survey!$M208="Alternative strategy or hedge",Survey!$M208="Other, illiquid",Survey!$L208="Prospectus fund"),TRUE,FALSE)</f>
        <v>0</v>
      </c>
      <c r="AD208" s="128" t="b">
        <f>NOT(ISBLANK(Survey!$M208))</f>
        <v>0</v>
      </c>
      <c r="AE208" s="16" t="str">
        <f t="shared" si="147"/>
        <v>Pass</v>
      </c>
      <c r="AF208" s="38" t="b">
        <f>NOT(ISNUMBER(SEARCH("Other",Survey!$P208)))</f>
        <v>1</v>
      </c>
      <c r="AG208" s="37" t="b">
        <f>NOT(ISBLANK(Survey!$Q208))</f>
        <v>0</v>
      </c>
      <c r="AH208" s="16" t="str">
        <f t="shared" si="148"/>
        <v>Pass</v>
      </c>
      <c r="AI208" s="143">
        <f>COUNTBLANK(Survey!$W208)</f>
        <v>1</v>
      </c>
      <c r="AJ208" s="67">
        <f>IF(AND(Survey!L208&lt;&gt;"Exempt fund",OR(Survey!$M208="ETF",Survey!$M208="ETF, alternative mutual fund",Survey!$M208="Mutual fund",Survey!$M208="Alternative mutual fund",Survey!$M208="Money market")),1,0)</f>
        <v>0</v>
      </c>
      <c r="AK208" s="16" t="str">
        <f t="shared" si="149"/>
        <v>Pass</v>
      </c>
      <c r="AL208" s="38" t="b">
        <f>NOT(ISNUMBER(SEARCH("Yes",Survey!$AA208)))</f>
        <v>1</v>
      </c>
      <c r="AM208" s="37" t="b">
        <f>IF(COUNTBLANK(Survey!$AB208:$AC208)=0,TRUE, FALSE)</f>
        <v>0</v>
      </c>
      <c r="AN208" s="16" t="str">
        <f t="shared" si="150"/>
        <v>Pass</v>
      </c>
      <c r="AO208" s="38" t="b">
        <f>NOT(ISNUMBER(SEARCH("Yes",Survey!$AD208)))</f>
        <v>1</v>
      </c>
      <c r="AP208" s="37" t="b">
        <f>NOT(ISBLANK(Survey!$AF208))</f>
        <v>0</v>
      </c>
      <c r="AQ208" s="16" t="str">
        <f t="shared" si="151"/>
        <v>Pass</v>
      </c>
      <c r="AR208" s="38" t="b">
        <f>NOT(OR(ISNUMBER(SEARCH("Other",Survey!$AF208)),ISNUMBER(SEARCH("Multiple",Survey!$AF208))))</f>
        <v>1</v>
      </c>
      <c r="AS208" s="37" t="b">
        <f>NOT(ISBLANK(Survey!$AG208))</f>
        <v>0</v>
      </c>
      <c r="AT208" s="16" t="str">
        <f t="shared" si="152"/>
        <v>Fail</v>
      </c>
      <c r="AU208" s="143">
        <f>IF(ABS(Survey!$AV208)&gt;0, 1,0)</f>
        <v>0</v>
      </c>
      <c r="AV208" s="143">
        <f>IF(COUNTBLANK(Survey!$AJ208)=0,1,0)</f>
        <v>0</v>
      </c>
      <c r="AW208" s="16" t="str">
        <f t="shared" si="153"/>
        <v>Pass</v>
      </c>
      <c r="AX208" s="143">
        <f>IF(ISBLANK(Survey!$AJ208),0,1)</f>
        <v>0</v>
      </c>
      <c r="AY208" s="165">
        <f>COUNTBLANK(Survey!$AK208)</f>
        <v>1</v>
      </c>
      <c r="AZ208" s="16" t="str">
        <f t="shared" si="154"/>
        <v>Pass</v>
      </c>
      <c r="BA208" s="143">
        <f>IF(OR(Survey!$AK208="Closed",ISBLANK(Survey!$AK208)),0,1)</f>
        <v>0</v>
      </c>
      <c r="BB208" s="165">
        <f>IF(ISBLANK(Survey!$AL208),1,0)</f>
        <v>1</v>
      </c>
      <c r="BC208" s="147" t="str" cm="1">
        <f t="array" ref="BC208">IF(OR(IF(OR($BE208+$BF208 = 2, $BG208=1), FALSE, TRUE), AND($BD208:$BD208 = 0)),"Pass","Fail")</f>
        <v>Pass</v>
      </c>
      <c r="BD208" s="143">
        <f>COUNTBLANK(Survey!$AM208:$AO208)</f>
        <v>3</v>
      </c>
      <c r="BE208" s="143">
        <f>IF(Survey!$I208="Yes",1,0)</f>
        <v>0</v>
      </c>
      <c r="BF208" s="143">
        <f>IF(OR(Survey!$M208="Mutual fund",Survey!$M208="Alternative mutual fund",Survey!$M208="Money market"),1,0)</f>
        <v>0</v>
      </c>
      <c r="BG208" s="148">
        <f>IF(OR(Survey!$M208="ETF",Survey!$M208="ETF, alternative mutual fund"),1,0)</f>
        <v>0</v>
      </c>
      <c r="BH208" s="16" t="str">
        <f t="shared" si="155"/>
        <v>Pass</v>
      </c>
      <c r="BI208" s="38" t="b">
        <f>OR(ISNUMBER(SEARCH("Yes",Survey!$AO208)),ISBLANK(Survey!$AO208))</f>
        <v>1</v>
      </c>
      <c r="BJ208" s="67" t="b">
        <f>NOT(ISBLANK(Survey!$AP208))</f>
        <v>0</v>
      </c>
      <c r="BK208" s="16" t="str">
        <f t="shared" si="156"/>
        <v>Pass</v>
      </c>
      <c r="BL208" s="143">
        <f>IF(Survey!$AW208=0, 0,1)</f>
        <v>0</v>
      </c>
      <c r="BM208" s="67">
        <f>Survey!$AQ208</f>
        <v>0</v>
      </c>
      <c r="BN208" s="67">
        <f>IFERROR((Survey!$AX208-ABS(Survey!$AY208)-ABS(Survey!$BD208))/Survey!$AW208,0)</f>
        <v>0</v>
      </c>
      <c r="BO208" s="67">
        <f>IF(AND($BM208&gt;$BN208-0.2,$BM208&lt;$BN208+0.2,ISBLANK(Survey!$AQ208)=FALSE),0,1)</f>
        <v>1</v>
      </c>
      <c r="BP208" s="165">
        <f>IF(ISBLANK(Survey!$AR208),1,0)</f>
        <v>1</v>
      </c>
      <c r="BQ208" s="16" t="str">
        <f t="shared" si="157"/>
        <v>Pass</v>
      </c>
      <c r="BR208" s="143">
        <f>IF(Survey!$AW208=0, 0,1)</f>
        <v>0</v>
      </c>
      <c r="BS208" s="67">
        <f>IF(AND(Survey!$AS208&gt;=0,Survey!$AS208&lt;=0.2,Survey!$AS208&lt;&gt;""),0,1)</f>
        <v>1</v>
      </c>
      <c r="BT208" s="143">
        <f>IF(ISBLANK(Survey!$AT208),1,0)</f>
        <v>1</v>
      </c>
      <c r="BU208" s="16" t="str">
        <f t="shared" si="158"/>
        <v>Fail</v>
      </c>
      <c r="BV208" s="165">
        <f>Survey!$AU208</f>
        <v>0</v>
      </c>
      <c r="BW208" s="16" t="str">
        <f t="shared" si="159"/>
        <v>Pass</v>
      </c>
      <c r="BX208" s="36">
        <f>Survey!$AV208</f>
        <v>0</v>
      </c>
      <c r="BY208" s="176">
        <f>Survey!$AW208+Survey!$AX208-ABS(Survey!$AY208)+ABS(Survey!$AZ208)-ABS(Survey!$BA208)+ABS(Survey!$BB208)-ABS(Survey!$BC208)-ABS(Survey!$BD208)+Survey!$BE208</f>
        <v>0</v>
      </c>
      <c r="BZ208" s="35">
        <f t="shared" si="160"/>
        <v>0</v>
      </c>
      <c r="CA208" s="17">
        <f t="shared" si="161"/>
        <v>0</v>
      </c>
      <c r="CB208" s="16" t="str">
        <f t="shared" si="162"/>
        <v>Pass</v>
      </c>
      <c r="CC208" s="38" t="b">
        <f>IF(ABS(Survey!$BE208)=0,TRUE,FALSE)</f>
        <v>1</v>
      </c>
      <c r="CD208" s="37" t="b">
        <f>NOT(ISBLANK(Survey!$BF208))</f>
        <v>0</v>
      </c>
      <c r="CE208" t="str">
        <f t="shared" si="163"/>
        <v>Fail</v>
      </c>
      <c r="CF208" s="29">
        <f>Survey!$AV208</f>
        <v>0</v>
      </c>
      <c r="CG208" s="29" cm="1">
        <f t="array" ref="CG208">SUM(SUMIF(Survey!BH208:BO208,{"&gt;0","&lt;0"})*{1,-1})-SUM(SUMIF(Survey!BQ208:BX208,{"&gt;0","&lt;0"})*{1,-1})</f>
        <v>0</v>
      </c>
      <c r="CH208" s="35" t="str">
        <f t="shared" si="164"/>
        <v>No holdings</v>
      </c>
      <c r="CI208">
        <f t="shared" si="165"/>
        <v>0</v>
      </c>
      <c r="CJ208" s="16" t="str">
        <f t="shared" si="166"/>
        <v>Fail</v>
      </c>
      <c r="CK208" s="36">
        <f>Survey!$AV208</f>
        <v>0</v>
      </c>
      <c r="CL208" s="36" cm="1">
        <f t="array" ref="CL208">SUM(SUMIF(Survey!BZ208:CS208,{"&gt;0","&lt;0"})*{1,-1})-SUM(SUMIF(Survey!CU208:DN208,{"&gt;0","&lt;0"})*{1,-1})</f>
        <v>0</v>
      </c>
      <c r="CM208" s="35" t="str">
        <f t="shared" si="167"/>
        <v>No holdings</v>
      </c>
      <c r="CN208" s="17">
        <f t="shared" si="168"/>
        <v>0</v>
      </c>
      <c r="CO208" s="16" t="str">
        <f t="shared" si="169"/>
        <v>Pass</v>
      </c>
      <c r="CP208" s="38" t="b">
        <f>IF(ABS(Survey!$CS208)=0,TRUE,FALSE)</f>
        <v>1</v>
      </c>
      <c r="CQ208" s="37" t="b">
        <f>NOT(ISBLANK(Survey!$CT208))</f>
        <v>0</v>
      </c>
      <c r="CR208" s="16" t="str">
        <f t="shared" si="170"/>
        <v>Pass</v>
      </c>
      <c r="CS208" s="38" t="b">
        <f>IF(ABS(Survey!$DN208)=0,TRUE,FALSE)</f>
        <v>1</v>
      </c>
      <c r="CT208" s="37" t="b">
        <f>NOT(ISBLANK(Survey!$DO208))</f>
        <v>0</v>
      </c>
      <c r="CU208" t="str">
        <f t="shared" si="171"/>
        <v>Pass</v>
      </c>
      <c r="CV208" s="29" cm="1">
        <f t="array" ref="CV208">SUM(SUMIF(Survey!CO208,{"&gt;0","&lt;0"})*{1,-1})+SUM(SUMIF(Survey!DJ208,{"&gt;0","&lt;0"})*{1,-1})</f>
        <v>0</v>
      </c>
      <c r="CW208" s="29">
        <f>SUM(SUMIF(Survey!DQ208:DW208,{"&gt;0","&lt;0"})*{1,-1})+SUM(SUMIF(Survey!DY208:EE208,{"&gt;0","&lt;0"})*{1,-1})</f>
        <v>0</v>
      </c>
      <c r="CX208">
        <f t="shared" si="172"/>
        <v>0</v>
      </c>
      <c r="CY208">
        <f t="shared" si="173"/>
        <v>0</v>
      </c>
      <c r="CZ208" s="16" t="str">
        <f t="shared" si="174"/>
        <v>Pass</v>
      </c>
      <c r="DA208" s="38" t="b">
        <f>IF(ABS(Survey!$DW208)=0,TRUE,FALSE)</f>
        <v>1</v>
      </c>
      <c r="DB208" s="37" t="b">
        <f>NOT(ISBLANK(Survey!DX208))</f>
        <v>0</v>
      </c>
      <c r="DC208" s="16" t="str">
        <f t="shared" si="175"/>
        <v>Pass</v>
      </c>
      <c r="DD208" s="38" t="b">
        <f>IF(ABS(Survey!$EE208)=0,TRUE,FALSE)</f>
        <v>1</v>
      </c>
      <c r="DE208" s="37" t="b">
        <f>NOT(ISBLANK(Survey!$EF208))</f>
        <v>0</v>
      </c>
      <c r="DF208" s="16" t="str">
        <f t="shared" si="176"/>
        <v>Fail</v>
      </c>
      <c r="DG208" s="36">
        <f>SUM(SUMIF(Survey!EL208:EN208,{"&gt;0","&lt;0"})*{1,-1})</f>
        <v>0</v>
      </c>
      <c r="DH208">
        <f t="shared" si="177"/>
        <v>0</v>
      </c>
      <c r="DI208">
        <f t="shared" si="178"/>
        <v>100</v>
      </c>
      <c r="DJ208" s="35" t="b">
        <f>IF(OR(Survey!$M208="ETF",Survey!$M208="ETF, alternative mutual fund",Survey!$M208="Closed-end", Survey!$M208="Split share corp"),TRUE,FALSE)</f>
        <v>0</v>
      </c>
      <c r="DK208" s="16" t="str">
        <f t="shared" si="179"/>
        <v>Fail</v>
      </c>
      <c r="DL208" s="36">
        <f>SUM(SUMIF(Survey!EP208:EV208,{"&gt;0","&lt;0"})*{1,-1})</f>
        <v>0</v>
      </c>
      <c r="DM208">
        <f t="shared" si="180"/>
        <v>0</v>
      </c>
      <c r="DN208" s="17">
        <f t="shared" si="181"/>
        <v>100</v>
      </c>
      <c r="DO208" s="16" t="str">
        <f t="shared" si="182"/>
        <v>Fail</v>
      </c>
      <c r="DP208" s="36">
        <f>SUM(SUMIF(Survey!EX208:FD208,{"&gt;0","&lt;0"})*{1,-1})</f>
        <v>0</v>
      </c>
      <c r="DQ208">
        <f t="shared" si="183"/>
        <v>0</v>
      </c>
      <c r="DR208" s="17">
        <f t="shared" si="184"/>
        <v>100</v>
      </c>
    </row>
    <row r="209" spans="1:122">
      <c r="A209">
        <v>209</v>
      </c>
      <c r="B209" t="str">
        <f t="shared" si="0"/>
        <v>Pass</v>
      </c>
      <c r="C209" t="str">
        <f>IF(COUNTBLANK(Survey!B209:FE209)=$C$2, "Pass", "Fail")</f>
        <v>Pass</v>
      </c>
      <c r="D209" t="str">
        <f t="shared" si="139"/>
        <v>Fail</v>
      </c>
      <c r="E209" t="str">
        <f>IF(OR(ISBLANK(Survey!AJ209),COUNTIF(G209:BB209,"Fail")),"Fail","Pass")</f>
        <v>Fail</v>
      </c>
      <c r="G209" s="16" t="str">
        <f t="shared" si="140"/>
        <v>Fail</v>
      </c>
      <c r="H209" s="177">
        <f>COUNTBLANK(Survey!B209:D209)+COUNTBLANK(Survey!G209)+COUNTBLANK(Survey!I209)+COUNTBLANK(Survey!K209:M209)+COUNTBLANK(Survey!P209)+COUNTBLANK(Survey!S209:U209)+COUNTBLANK(Survey!Y209:AA209)+COUNTBLANK(Survey!AD209:AE209)+COUNTBLANK(Survey!AI209:AI209)</f>
        <v>18</v>
      </c>
      <c r="I209" s="16" t="str">
        <f t="shared" si="141"/>
        <v>Fail</v>
      </c>
      <c r="J209" t="b">
        <f>IF(Survey!E209="No",TRUE,FALSE)</f>
        <v>0</v>
      </c>
      <c r="K209" s="34">
        <f>LEN(Survey!E209)</f>
        <v>0</v>
      </c>
      <c r="L209" s="16" t="str">
        <f t="shared" si="142"/>
        <v>Fail</v>
      </c>
      <c r="M209" t="b">
        <f>IF(Survey!F209="No",TRUE,FALSE)</f>
        <v>0</v>
      </c>
      <c r="N209" s="33">
        <f>LEN(Survey!F209)</f>
        <v>0</v>
      </c>
      <c r="O209" s="16" t="str">
        <f t="shared" si="143"/>
        <v>Pass</v>
      </c>
      <c r="P209" s="34">
        <f>MOD((LEN(Survey!H209)+2),11)</f>
        <v>2</v>
      </c>
      <c r="Q209" s="33" t="str">
        <f>IF(Survey!$L209="Prospectus fund", "Yes", "No")</f>
        <v>No</v>
      </c>
      <c r="R209" s="16" t="str">
        <f t="shared" si="144"/>
        <v>Pass</v>
      </c>
      <c r="S209" s="34">
        <f>MOD((LEN(Survey!J209)+2),11)</f>
        <v>2</v>
      </c>
      <c r="T209" s="35" t="b">
        <f>IF(OR(Survey!$M209="ETF",Survey!$M209="ETF, alternative mutual fund",Survey!$M209="Closed-end", Survey!$M209="Split share corp", Survey!$I209="Yes"),TRUE,FALSE)</f>
        <v>0</v>
      </c>
      <c r="U209" s="16" t="str">
        <f>IFERROR(IF(AND(OR(X209=Y209,Y209 = "Either"),NOT(ISBLANK(Survey!K209))),"Pass","Fail"),"Pass")</f>
        <v>Fail</v>
      </c>
      <c r="V209" s="36" cm="1">
        <f t="array" ref="V209">SUM(SUMIF(Survey!BZ209:CS209,{"&gt;0","&lt;0"})*{1,-1})</f>
        <v>0</v>
      </c>
      <c r="W209" s="38" cm="1">
        <f t="array" ref="W209">SUM(SUMIF(Survey!CC209,{"&gt;0","&lt;0"})*{1,-1})+SUM(SUMIF(Survey!CM209,{"&gt;0","&lt;0"})*{1,-1})</f>
        <v>0</v>
      </c>
      <c r="X209" s="38">
        <f>Survey!K209</f>
        <v>0</v>
      </c>
      <c r="Y209" s="37" t="str">
        <f t="shared" si="145"/>
        <v>Either</v>
      </c>
      <c r="Z209" s="16" t="str">
        <f t="shared" si="146"/>
        <v>Fail</v>
      </c>
      <c r="AA209" s="67" cm="1">
        <f t="array" ref="AA209">SUM(SUMIF(Survey!BZ209:CS209,{"&gt;0","&lt;0"})*{1,-1})+SUM(SUMIF(Survey!CU209:DN209,{"&gt;0","&lt;0"})*{1,-1})</f>
        <v>0</v>
      </c>
      <c r="AB209" s="67">
        <f>IFERROR(AA209/(Survey!$AV209),0)</f>
        <v>0</v>
      </c>
      <c r="AC209" s="128" t="b">
        <f>IF(OR(Survey!$M209="Alternative strategy or hedge",Survey!$M209="Other, illiquid",Survey!$L209="Prospectus fund"),TRUE,FALSE)</f>
        <v>0</v>
      </c>
      <c r="AD209" s="128" t="b">
        <f>NOT(ISBLANK(Survey!$M209))</f>
        <v>0</v>
      </c>
      <c r="AE209" s="16" t="str">
        <f t="shared" si="147"/>
        <v>Pass</v>
      </c>
      <c r="AF209" s="38" t="b">
        <f>NOT(ISNUMBER(SEARCH("Other",Survey!$P209)))</f>
        <v>1</v>
      </c>
      <c r="AG209" s="37" t="b">
        <f>NOT(ISBLANK(Survey!$Q209))</f>
        <v>0</v>
      </c>
      <c r="AH209" s="16" t="str">
        <f t="shared" si="148"/>
        <v>Pass</v>
      </c>
      <c r="AI209" s="143">
        <f>COUNTBLANK(Survey!$W209)</f>
        <v>1</v>
      </c>
      <c r="AJ209" s="67">
        <f>IF(AND(Survey!L209&lt;&gt;"Exempt fund",OR(Survey!$M209="ETF",Survey!$M209="ETF, alternative mutual fund",Survey!$M209="Mutual fund",Survey!$M209="Alternative mutual fund",Survey!$M209="Money market")),1,0)</f>
        <v>0</v>
      </c>
      <c r="AK209" s="16" t="str">
        <f t="shared" si="149"/>
        <v>Pass</v>
      </c>
      <c r="AL209" s="38" t="b">
        <f>NOT(ISNUMBER(SEARCH("Yes",Survey!$AA209)))</f>
        <v>1</v>
      </c>
      <c r="AM209" s="37" t="b">
        <f>IF(COUNTBLANK(Survey!$AB209:$AC209)=0,TRUE, FALSE)</f>
        <v>0</v>
      </c>
      <c r="AN209" s="16" t="str">
        <f t="shared" si="150"/>
        <v>Pass</v>
      </c>
      <c r="AO209" s="38" t="b">
        <f>NOT(ISNUMBER(SEARCH("Yes",Survey!$AD209)))</f>
        <v>1</v>
      </c>
      <c r="AP209" s="37" t="b">
        <f>NOT(ISBLANK(Survey!$AF209))</f>
        <v>0</v>
      </c>
      <c r="AQ209" s="16" t="str">
        <f t="shared" si="151"/>
        <v>Pass</v>
      </c>
      <c r="AR209" s="38" t="b">
        <f>NOT(OR(ISNUMBER(SEARCH("Other",Survey!$AF209)),ISNUMBER(SEARCH("Multiple",Survey!$AF209))))</f>
        <v>1</v>
      </c>
      <c r="AS209" s="37" t="b">
        <f>NOT(ISBLANK(Survey!$AG209))</f>
        <v>0</v>
      </c>
      <c r="AT209" s="16" t="str">
        <f t="shared" si="152"/>
        <v>Fail</v>
      </c>
      <c r="AU209" s="143">
        <f>IF(ABS(Survey!$AV209)&gt;0, 1,0)</f>
        <v>0</v>
      </c>
      <c r="AV209" s="143">
        <f>IF(COUNTBLANK(Survey!$AJ209)=0,1,0)</f>
        <v>0</v>
      </c>
      <c r="AW209" s="16" t="str">
        <f t="shared" si="153"/>
        <v>Pass</v>
      </c>
      <c r="AX209" s="143">
        <f>IF(ISBLANK(Survey!$AJ209),0,1)</f>
        <v>0</v>
      </c>
      <c r="AY209" s="165">
        <f>COUNTBLANK(Survey!$AK209)</f>
        <v>1</v>
      </c>
      <c r="AZ209" s="16" t="str">
        <f t="shared" si="154"/>
        <v>Pass</v>
      </c>
      <c r="BA209" s="143">
        <f>IF(OR(Survey!$AK209="Closed",ISBLANK(Survey!$AK209)),0,1)</f>
        <v>0</v>
      </c>
      <c r="BB209" s="165">
        <f>IF(ISBLANK(Survey!$AL209),1,0)</f>
        <v>1</v>
      </c>
      <c r="BC209" s="147" t="str" cm="1">
        <f t="array" ref="BC209">IF(OR(IF(OR($BE209+$BF209 = 2, $BG209=1), FALSE, TRUE), AND($BD209:$BD209 = 0)),"Pass","Fail")</f>
        <v>Pass</v>
      </c>
      <c r="BD209" s="143">
        <f>COUNTBLANK(Survey!$AM209:$AO209)</f>
        <v>3</v>
      </c>
      <c r="BE209" s="143">
        <f>IF(Survey!$I209="Yes",1,0)</f>
        <v>0</v>
      </c>
      <c r="BF209" s="143">
        <f>IF(OR(Survey!$M209="Mutual fund",Survey!$M209="Alternative mutual fund",Survey!$M209="Money market"),1,0)</f>
        <v>0</v>
      </c>
      <c r="BG209" s="148">
        <f>IF(OR(Survey!$M209="ETF",Survey!$M209="ETF, alternative mutual fund"),1,0)</f>
        <v>0</v>
      </c>
      <c r="BH209" s="16" t="str">
        <f t="shared" si="155"/>
        <v>Pass</v>
      </c>
      <c r="BI209" s="38" t="b">
        <f>OR(ISNUMBER(SEARCH("Yes",Survey!$AO209)),ISBLANK(Survey!$AO209))</f>
        <v>1</v>
      </c>
      <c r="BJ209" s="67" t="b">
        <f>NOT(ISBLANK(Survey!$AP209))</f>
        <v>0</v>
      </c>
      <c r="BK209" s="16" t="str">
        <f t="shared" si="156"/>
        <v>Pass</v>
      </c>
      <c r="BL209" s="143">
        <f>IF(Survey!$AW209=0, 0,1)</f>
        <v>0</v>
      </c>
      <c r="BM209" s="67">
        <f>Survey!$AQ209</f>
        <v>0</v>
      </c>
      <c r="BN209" s="67">
        <f>IFERROR((Survey!$AX209-ABS(Survey!$AY209)-ABS(Survey!$BD209))/Survey!$AW209,0)</f>
        <v>0</v>
      </c>
      <c r="BO209" s="67">
        <f>IF(AND($BM209&gt;$BN209-0.2,$BM209&lt;$BN209+0.2,ISBLANK(Survey!$AQ209)=FALSE),0,1)</f>
        <v>1</v>
      </c>
      <c r="BP209" s="165">
        <f>IF(ISBLANK(Survey!$AR209),1,0)</f>
        <v>1</v>
      </c>
      <c r="BQ209" s="16" t="str">
        <f t="shared" si="157"/>
        <v>Pass</v>
      </c>
      <c r="BR209" s="143">
        <f>IF(Survey!$AW209=0, 0,1)</f>
        <v>0</v>
      </c>
      <c r="BS209" s="67">
        <f>IF(AND(Survey!$AS209&gt;=0,Survey!$AS209&lt;=0.2,Survey!$AS209&lt;&gt;""),0,1)</f>
        <v>1</v>
      </c>
      <c r="BT209" s="143">
        <f>IF(ISBLANK(Survey!$AT209),1,0)</f>
        <v>1</v>
      </c>
      <c r="BU209" s="16" t="str">
        <f t="shared" si="158"/>
        <v>Fail</v>
      </c>
      <c r="BV209" s="165">
        <f>Survey!$AU209</f>
        <v>0</v>
      </c>
      <c r="BW209" s="16" t="str">
        <f t="shared" si="159"/>
        <v>Pass</v>
      </c>
      <c r="BX209" s="36">
        <f>Survey!$AV209</f>
        <v>0</v>
      </c>
      <c r="BY209" s="176">
        <f>Survey!$AW209+Survey!$AX209-ABS(Survey!$AY209)+ABS(Survey!$AZ209)-ABS(Survey!$BA209)+ABS(Survey!$BB209)-ABS(Survey!$BC209)-ABS(Survey!$BD209)+Survey!$BE209</f>
        <v>0</v>
      </c>
      <c r="BZ209" s="35">
        <f t="shared" si="160"/>
        <v>0</v>
      </c>
      <c r="CA209" s="17">
        <f t="shared" si="161"/>
        <v>0</v>
      </c>
      <c r="CB209" s="16" t="str">
        <f t="shared" si="162"/>
        <v>Pass</v>
      </c>
      <c r="CC209" s="38" t="b">
        <f>IF(ABS(Survey!$BE209)=0,TRUE,FALSE)</f>
        <v>1</v>
      </c>
      <c r="CD209" s="37" t="b">
        <f>NOT(ISBLANK(Survey!$BF209))</f>
        <v>0</v>
      </c>
      <c r="CE209" t="str">
        <f t="shared" si="163"/>
        <v>Fail</v>
      </c>
      <c r="CF209" s="29">
        <f>Survey!$AV209</f>
        <v>0</v>
      </c>
      <c r="CG209" s="29" cm="1">
        <f t="array" ref="CG209">SUM(SUMIF(Survey!BH209:BO209,{"&gt;0","&lt;0"})*{1,-1})-SUM(SUMIF(Survey!BQ209:BX209,{"&gt;0","&lt;0"})*{1,-1})</f>
        <v>0</v>
      </c>
      <c r="CH209" s="35" t="str">
        <f t="shared" si="164"/>
        <v>No holdings</v>
      </c>
      <c r="CI209">
        <f t="shared" si="165"/>
        <v>0</v>
      </c>
      <c r="CJ209" s="16" t="str">
        <f t="shared" si="166"/>
        <v>Fail</v>
      </c>
      <c r="CK209" s="36">
        <f>Survey!$AV209</f>
        <v>0</v>
      </c>
      <c r="CL209" s="36" cm="1">
        <f t="array" ref="CL209">SUM(SUMIF(Survey!BZ209:CS209,{"&gt;0","&lt;0"})*{1,-1})-SUM(SUMIF(Survey!CU209:DN209,{"&gt;0","&lt;0"})*{1,-1})</f>
        <v>0</v>
      </c>
      <c r="CM209" s="35" t="str">
        <f t="shared" si="167"/>
        <v>No holdings</v>
      </c>
      <c r="CN209" s="17">
        <f t="shared" si="168"/>
        <v>0</v>
      </c>
      <c r="CO209" s="16" t="str">
        <f t="shared" si="169"/>
        <v>Pass</v>
      </c>
      <c r="CP209" s="38" t="b">
        <f>IF(ABS(Survey!$CS209)=0,TRUE,FALSE)</f>
        <v>1</v>
      </c>
      <c r="CQ209" s="37" t="b">
        <f>NOT(ISBLANK(Survey!$CT209))</f>
        <v>0</v>
      </c>
      <c r="CR209" s="16" t="str">
        <f t="shared" si="170"/>
        <v>Pass</v>
      </c>
      <c r="CS209" s="38" t="b">
        <f>IF(ABS(Survey!$DN209)=0,TRUE,FALSE)</f>
        <v>1</v>
      </c>
      <c r="CT209" s="37" t="b">
        <f>NOT(ISBLANK(Survey!$DO209))</f>
        <v>0</v>
      </c>
      <c r="CU209" t="str">
        <f t="shared" si="171"/>
        <v>Pass</v>
      </c>
      <c r="CV209" s="29" cm="1">
        <f t="array" ref="CV209">SUM(SUMIF(Survey!CO209,{"&gt;0","&lt;0"})*{1,-1})+SUM(SUMIF(Survey!DJ209,{"&gt;0","&lt;0"})*{1,-1})</f>
        <v>0</v>
      </c>
      <c r="CW209" s="29">
        <f>SUM(SUMIF(Survey!DQ209:DW209,{"&gt;0","&lt;0"})*{1,-1})+SUM(SUMIF(Survey!DY209:EE209,{"&gt;0","&lt;0"})*{1,-1})</f>
        <v>0</v>
      </c>
      <c r="CX209">
        <f t="shared" si="172"/>
        <v>0</v>
      </c>
      <c r="CY209">
        <f t="shared" si="173"/>
        <v>0</v>
      </c>
      <c r="CZ209" s="16" t="str">
        <f t="shared" si="174"/>
        <v>Pass</v>
      </c>
      <c r="DA209" s="38" t="b">
        <f>IF(ABS(Survey!$DW209)=0,TRUE,FALSE)</f>
        <v>1</v>
      </c>
      <c r="DB209" s="37" t="b">
        <f>NOT(ISBLANK(Survey!DX209))</f>
        <v>0</v>
      </c>
      <c r="DC209" s="16" t="str">
        <f t="shared" si="175"/>
        <v>Pass</v>
      </c>
      <c r="DD209" s="38" t="b">
        <f>IF(ABS(Survey!$EE209)=0,TRUE,FALSE)</f>
        <v>1</v>
      </c>
      <c r="DE209" s="37" t="b">
        <f>NOT(ISBLANK(Survey!$EF209))</f>
        <v>0</v>
      </c>
      <c r="DF209" s="16" t="str">
        <f t="shared" si="176"/>
        <v>Fail</v>
      </c>
      <c r="DG209" s="36">
        <f>SUM(SUMIF(Survey!EL209:EN209,{"&gt;0","&lt;0"})*{1,-1})</f>
        <v>0</v>
      </c>
      <c r="DH209">
        <f t="shared" si="177"/>
        <v>0</v>
      </c>
      <c r="DI209">
        <f t="shared" si="178"/>
        <v>100</v>
      </c>
      <c r="DJ209" s="35" t="b">
        <f>IF(OR(Survey!$M209="ETF",Survey!$M209="ETF, alternative mutual fund",Survey!$M209="Closed-end", Survey!$M209="Split share corp"),TRUE,FALSE)</f>
        <v>0</v>
      </c>
      <c r="DK209" s="16" t="str">
        <f t="shared" si="179"/>
        <v>Fail</v>
      </c>
      <c r="DL209" s="36">
        <f>SUM(SUMIF(Survey!EP209:EV209,{"&gt;0","&lt;0"})*{1,-1})</f>
        <v>0</v>
      </c>
      <c r="DM209">
        <f t="shared" si="180"/>
        <v>0</v>
      </c>
      <c r="DN209" s="17">
        <f t="shared" si="181"/>
        <v>100</v>
      </c>
      <c r="DO209" s="16" t="str">
        <f t="shared" si="182"/>
        <v>Fail</v>
      </c>
      <c r="DP209" s="36">
        <f>SUM(SUMIF(Survey!EX209:FD209,{"&gt;0","&lt;0"})*{1,-1})</f>
        <v>0</v>
      </c>
      <c r="DQ209">
        <f t="shared" si="183"/>
        <v>0</v>
      </c>
      <c r="DR209" s="17">
        <f t="shared" si="184"/>
        <v>100</v>
      </c>
    </row>
    <row r="210" spans="1:122">
      <c r="A210">
        <v>210</v>
      </c>
      <c r="B210" t="str">
        <f t="shared" si="0"/>
        <v>Pass</v>
      </c>
      <c r="C210" t="str">
        <f>IF(COUNTBLANK(Survey!B210:FE210)=$C$2, "Pass", "Fail")</f>
        <v>Pass</v>
      </c>
      <c r="D210" t="str">
        <f t="shared" si="139"/>
        <v>Fail</v>
      </c>
      <c r="E210" t="str">
        <f>IF(OR(ISBLANK(Survey!AJ210),COUNTIF(G210:BB210,"Fail")),"Fail","Pass")</f>
        <v>Fail</v>
      </c>
      <c r="G210" s="16" t="str">
        <f t="shared" si="140"/>
        <v>Fail</v>
      </c>
      <c r="H210" s="177">
        <f>COUNTBLANK(Survey!B210:D210)+COUNTBLANK(Survey!G210)+COUNTBLANK(Survey!I210)+COUNTBLANK(Survey!K210:M210)+COUNTBLANK(Survey!P210)+COUNTBLANK(Survey!S210:U210)+COUNTBLANK(Survey!Y210:AA210)+COUNTBLANK(Survey!AD210:AE210)+COUNTBLANK(Survey!AI210:AI210)</f>
        <v>18</v>
      </c>
      <c r="I210" s="16" t="str">
        <f t="shared" si="141"/>
        <v>Fail</v>
      </c>
      <c r="J210" t="b">
        <f>IF(Survey!E210="No",TRUE,FALSE)</f>
        <v>0</v>
      </c>
      <c r="K210" s="34">
        <f>LEN(Survey!E210)</f>
        <v>0</v>
      </c>
      <c r="L210" s="16" t="str">
        <f t="shared" si="142"/>
        <v>Fail</v>
      </c>
      <c r="M210" t="b">
        <f>IF(Survey!F210="No",TRUE,FALSE)</f>
        <v>0</v>
      </c>
      <c r="N210" s="33">
        <f>LEN(Survey!F210)</f>
        <v>0</v>
      </c>
      <c r="O210" s="16" t="str">
        <f t="shared" si="143"/>
        <v>Pass</v>
      </c>
      <c r="P210" s="34">
        <f>MOD((LEN(Survey!H210)+2),11)</f>
        <v>2</v>
      </c>
      <c r="Q210" s="33" t="str">
        <f>IF(Survey!$L210="Prospectus fund", "Yes", "No")</f>
        <v>No</v>
      </c>
      <c r="R210" s="16" t="str">
        <f t="shared" si="144"/>
        <v>Pass</v>
      </c>
      <c r="S210" s="34">
        <f>MOD((LEN(Survey!J210)+2),11)</f>
        <v>2</v>
      </c>
      <c r="T210" s="35" t="b">
        <f>IF(OR(Survey!$M210="ETF",Survey!$M210="ETF, alternative mutual fund",Survey!$M210="Closed-end", Survey!$M210="Split share corp", Survey!$I210="Yes"),TRUE,FALSE)</f>
        <v>0</v>
      </c>
      <c r="U210" s="16" t="str">
        <f>IFERROR(IF(AND(OR(X210=Y210,Y210 = "Either"),NOT(ISBLANK(Survey!K210))),"Pass","Fail"),"Pass")</f>
        <v>Fail</v>
      </c>
      <c r="V210" s="36" cm="1">
        <f t="array" ref="V210">SUM(SUMIF(Survey!BZ210:CS210,{"&gt;0","&lt;0"})*{1,-1})</f>
        <v>0</v>
      </c>
      <c r="W210" s="38" cm="1">
        <f t="array" ref="W210">SUM(SUMIF(Survey!CC210,{"&gt;0","&lt;0"})*{1,-1})+SUM(SUMIF(Survey!CM210,{"&gt;0","&lt;0"})*{1,-1})</f>
        <v>0</v>
      </c>
      <c r="X210" s="38">
        <f>Survey!K210</f>
        <v>0</v>
      </c>
      <c r="Y210" s="37" t="str">
        <f t="shared" si="145"/>
        <v>Either</v>
      </c>
      <c r="Z210" s="16" t="str">
        <f t="shared" si="146"/>
        <v>Fail</v>
      </c>
      <c r="AA210" s="67" cm="1">
        <f t="array" ref="AA210">SUM(SUMIF(Survey!BZ210:CS210,{"&gt;0","&lt;0"})*{1,-1})+SUM(SUMIF(Survey!CU210:DN210,{"&gt;0","&lt;0"})*{1,-1})</f>
        <v>0</v>
      </c>
      <c r="AB210" s="67">
        <f>IFERROR(AA210/(Survey!$AV210),0)</f>
        <v>0</v>
      </c>
      <c r="AC210" s="128" t="b">
        <f>IF(OR(Survey!$M210="Alternative strategy or hedge",Survey!$M210="Other, illiquid",Survey!$L210="Prospectus fund"),TRUE,FALSE)</f>
        <v>0</v>
      </c>
      <c r="AD210" s="128" t="b">
        <f>NOT(ISBLANK(Survey!$M210))</f>
        <v>0</v>
      </c>
      <c r="AE210" s="16" t="str">
        <f t="shared" si="147"/>
        <v>Pass</v>
      </c>
      <c r="AF210" s="38" t="b">
        <f>NOT(ISNUMBER(SEARCH("Other",Survey!$P210)))</f>
        <v>1</v>
      </c>
      <c r="AG210" s="37" t="b">
        <f>NOT(ISBLANK(Survey!$Q210))</f>
        <v>0</v>
      </c>
      <c r="AH210" s="16" t="str">
        <f t="shared" si="148"/>
        <v>Pass</v>
      </c>
      <c r="AI210" s="143">
        <f>COUNTBLANK(Survey!$W210)</f>
        <v>1</v>
      </c>
      <c r="AJ210" s="67">
        <f>IF(AND(Survey!L210&lt;&gt;"Exempt fund",OR(Survey!$M210="ETF",Survey!$M210="ETF, alternative mutual fund",Survey!$M210="Mutual fund",Survey!$M210="Alternative mutual fund",Survey!$M210="Money market")),1,0)</f>
        <v>0</v>
      </c>
      <c r="AK210" s="16" t="str">
        <f t="shared" si="149"/>
        <v>Pass</v>
      </c>
      <c r="AL210" s="38" t="b">
        <f>NOT(ISNUMBER(SEARCH("Yes",Survey!$AA210)))</f>
        <v>1</v>
      </c>
      <c r="AM210" s="37" t="b">
        <f>IF(COUNTBLANK(Survey!$AB210:$AC210)=0,TRUE, FALSE)</f>
        <v>0</v>
      </c>
      <c r="AN210" s="16" t="str">
        <f t="shared" si="150"/>
        <v>Pass</v>
      </c>
      <c r="AO210" s="38" t="b">
        <f>NOT(ISNUMBER(SEARCH("Yes",Survey!$AD210)))</f>
        <v>1</v>
      </c>
      <c r="AP210" s="37" t="b">
        <f>NOT(ISBLANK(Survey!$AF210))</f>
        <v>0</v>
      </c>
      <c r="AQ210" s="16" t="str">
        <f t="shared" si="151"/>
        <v>Pass</v>
      </c>
      <c r="AR210" s="38" t="b">
        <f>NOT(OR(ISNUMBER(SEARCH("Other",Survey!$AF210)),ISNUMBER(SEARCH("Multiple",Survey!$AF210))))</f>
        <v>1</v>
      </c>
      <c r="AS210" s="37" t="b">
        <f>NOT(ISBLANK(Survey!$AG210))</f>
        <v>0</v>
      </c>
      <c r="AT210" s="16" t="str">
        <f t="shared" si="152"/>
        <v>Fail</v>
      </c>
      <c r="AU210" s="143">
        <f>IF(ABS(Survey!$AV210)&gt;0, 1,0)</f>
        <v>0</v>
      </c>
      <c r="AV210" s="143">
        <f>IF(COUNTBLANK(Survey!$AJ210)=0,1,0)</f>
        <v>0</v>
      </c>
      <c r="AW210" s="16" t="str">
        <f t="shared" si="153"/>
        <v>Pass</v>
      </c>
      <c r="AX210" s="143">
        <f>IF(ISBLANK(Survey!$AJ210),0,1)</f>
        <v>0</v>
      </c>
      <c r="AY210" s="165">
        <f>COUNTBLANK(Survey!$AK210)</f>
        <v>1</v>
      </c>
      <c r="AZ210" s="16" t="str">
        <f t="shared" si="154"/>
        <v>Pass</v>
      </c>
      <c r="BA210" s="143">
        <f>IF(OR(Survey!$AK210="Closed",ISBLANK(Survey!$AK210)),0,1)</f>
        <v>0</v>
      </c>
      <c r="BB210" s="165">
        <f>IF(ISBLANK(Survey!$AL210),1,0)</f>
        <v>1</v>
      </c>
      <c r="BC210" s="147" t="str" cm="1">
        <f t="array" ref="BC210">IF(OR(IF(OR($BE210+$BF210 = 2, $BG210=1), FALSE, TRUE), AND($BD210:$BD210 = 0)),"Pass","Fail")</f>
        <v>Pass</v>
      </c>
      <c r="BD210" s="143">
        <f>COUNTBLANK(Survey!$AM210:$AO210)</f>
        <v>3</v>
      </c>
      <c r="BE210" s="143">
        <f>IF(Survey!$I210="Yes",1,0)</f>
        <v>0</v>
      </c>
      <c r="BF210" s="143">
        <f>IF(OR(Survey!$M210="Mutual fund",Survey!$M210="Alternative mutual fund",Survey!$M210="Money market"),1,0)</f>
        <v>0</v>
      </c>
      <c r="BG210" s="148">
        <f>IF(OR(Survey!$M210="ETF",Survey!$M210="ETF, alternative mutual fund"),1,0)</f>
        <v>0</v>
      </c>
      <c r="BH210" s="16" t="str">
        <f t="shared" si="155"/>
        <v>Pass</v>
      </c>
      <c r="BI210" s="38" t="b">
        <f>OR(ISNUMBER(SEARCH("Yes",Survey!$AO210)),ISBLANK(Survey!$AO210))</f>
        <v>1</v>
      </c>
      <c r="BJ210" s="67" t="b">
        <f>NOT(ISBLANK(Survey!$AP210))</f>
        <v>0</v>
      </c>
      <c r="BK210" s="16" t="str">
        <f t="shared" si="156"/>
        <v>Pass</v>
      </c>
      <c r="BL210" s="143">
        <f>IF(Survey!$AW210=0, 0,1)</f>
        <v>0</v>
      </c>
      <c r="BM210" s="67">
        <f>Survey!$AQ210</f>
        <v>0</v>
      </c>
      <c r="BN210" s="67">
        <f>IFERROR((Survey!$AX210-ABS(Survey!$AY210)-ABS(Survey!$BD210))/Survey!$AW210,0)</f>
        <v>0</v>
      </c>
      <c r="BO210" s="67">
        <f>IF(AND($BM210&gt;$BN210-0.2,$BM210&lt;$BN210+0.2,ISBLANK(Survey!$AQ210)=FALSE),0,1)</f>
        <v>1</v>
      </c>
      <c r="BP210" s="165">
        <f>IF(ISBLANK(Survey!$AR210),1,0)</f>
        <v>1</v>
      </c>
      <c r="BQ210" s="16" t="str">
        <f t="shared" si="157"/>
        <v>Pass</v>
      </c>
      <c r="BR210" s="143">
        <f>IF(Survey!$AW210=0, 0,1)</f>
        <v>0</v>
      </c>
      <c r="BS210" s="67">
        <f>IF(AND(Survey!$AS210&gt;=0,Survey!$AS210&lt;=0.2,Survey!$AS210&lt;&gt;""),0,1)</f>
        <v>1</v>
      </c>
      <c r="BT210" s="143">
        <f>IF(ISBLANK(Survey!$AT210),1,0)</f>
        <v>1</v>
      </c>
      <c r="BU210" s="16" t="str">
        <f t="shared" si="158"/>
        <v>Fail</v>
      </c>
      <c r="BV210" s="165">
        <f>Survey!$AU210</f>
        <v>0</v>
      </c>
      <c r="BW210" s="16" t="str">
        <f t="shared" si="159"/>
        <v>Pass</v>
      </c>
      <c r="BX210" s="36">
        <f>Survey!$AV210</f>
        <v>0</v>
      </c>
      <c r="BY210" s="176">
        <f>Survey!$AW210+Survey!$AX210-ABS(Survey!$AY210)+ABS(Survey!$AZ210)-ABS(Survey!$BA210)+ABS(Survey!$BB210)-ABS(Survey!$BC210)-ABS(Survey!$BD210)+Survey!$BE210</f>
        <v>0</v>
      </c>
      <c r="BZ210" s="35">
        <f t="shared" si="160"/>
        <v>0</v>
      </c>
      <c r="CA210" s="17">
        <f t="shared" si="161"/>
        <v>0</v>
      </c>
      <c r="CB210" s="16" t="str">
        <f t="shared" si="162"/>
        <v>Pass</v>
      </c>
      <c r="CC210" s="38" t="b">
        <f>IF(ABS(Survey!$BE210)=0,TRUE,FALSE)</f>
        <v>1</v>
      </c>
      <c r="CD210" s="37" t="b">
        <f>NOT(ISBLANK(Survey!$BF210))</f>
        <v>0</v>
      </c>
      <c r="CE210" t="str">
        <f t="shared" si="163"/>
        <v>Fail</v>
      </c>
      <c r="CF210" s="29">
        <f>Survey!$AV210</f>
        <v>0</v>
      </c>
      <c r="CG210" s="29" cm="1">
        <f t="array" ref="CG210">SUM(SUMIF(Survey!BH210:BO210,{"&gt;0","&lt;0"})*{1,-1})-SUM(SUMIF(Survey!BQ210:BX210,{"&gt;0","&lt;0"})*{1,-1})</f>
        <v>0</v>
      </c>
      <c r="CH210" s="35" t="str">
        <f t="shared" si="164"/>
        <v>No holdings</v>
      </c>
      <c r="CI210">
        <f t="shared" si="165"/>
        <v>0</v>
      </c>
      <c r="CJ210" s="16" t="str">
        <f t="shared" si="166"/>
        <v>Fail</v>
      </c>
      <c r="CK210" s="36">
        <f>Survey!$AV210</f>
        <v>0</v>
      </c>
      <c r="CL210" s="36" cm="1">
        <f t="array" ref="CL210">SUM(SUMIF(Survey!BZ210:CS210,{"&gt;0","&lt;0"})*{1,-1})-SUM(SUMIF(Survey!CU210:DN210,{"&gt;0","&lt;0"})*{1,-1})</f>
        <v>0</v>
      </c>
      <c r="CM210" s="35" t="str">
        <f t="shared" si="167"/>
        <v>No holdings</v>
      </c>
      <c r="CN210" s="17">
        <f t="shared" si="168"/>
        <v>0</v>
      </c>
      <c r="CO210" s="16" t="str">
        <f t="shared" si="169"/>
        <v>Pass</v>
      </c>
      <c r="CP210" s="38" t="b">
        <f>IF(ABS(Survey!$CS210)=0,TRUE,FALSE)</f>
        <v>1</v>
      </c>
      <c r="CQ210" s="37" t="b">
        <f>NOT(ISBLANK(Survey!$CT210))</f>
        <v>0</v>
      </c>
      <c r="CR210" s="16" t="str">
        <f t="shared" si="170"/>
        <v>Pass</v>
      </c>
      <c r="CS210" s="38" t="b">
        <f>IF(ABS(Survey!$DN210)=0,TRUE,FALSE)</f>
        <v>1</v>
      </c>
      <c r="CT210" s="37" t="b">
        <f>NOT(ISBLANK(Survey!$DO210))</f>
        <v>0</v>
      </c>
      <c r="CU210" t="str">
        <f t="shared" si="171"/>
        <v>Pass</v>
      </c>
      <c r="CV210" s="29" cm="1">
        <f t="array" ref="CV210">SUM(SUMIF(Survey!CO210,{"&gt;0","&lt;0"})*{1,-1})+SUM(SUMIF(Survey!DJ210,{"&gt;0","&lt;0"})*{1,-1})</f>
        <v>0</v>
      </c>
      <c r="CW210" s="29">
        <f>SUM(SUMIF(Survey!DQ210:DW210,{"&gt;0","&lt;0"})*{1,-1})+SUM(SUMIF(Survey!DY210:EE210,{"&gt;0","&lt;0"})*{1,-1})</f>
        <v>0</v>
      </c>
      <c r="CX210">
        <f t="shared" si="172"/>
        <v>0</v>
      </c>
      <c r="CY210">
        <f t="shared" si="173"/>
        <v>0</v>
      </c>
      <c r="CZ210" s="16" t="str">
        <f t="shared" si="174"/>
        <v>Pass</v>
      </c>
      <c r="DA210" s="38" t="b">
        <f>IF(ABS(Survey!$DW210)=0,TRUE,FALSE)</f>
        <v>1</v>
      </c>
      <c r="DB210" s="37" t="b">
        <f>NOT(ISBLANK(Survey!DX210))</f>
        <v>0</v>
      </c>
      <c r="DC210" s="16" t="str">
        <f t="shared" si="175"/>
        <v>Pass</v>
      </c>
      <c r="DD210" s="38" t="b">
        <f>IF(ABS(Survey!$EE210)=0,TRUE,FALSE)</f>
        <v>1</v>
      </c>
      <c r="DE210" s="37" t="b">
        <f>NOT(ISBLANK(Survey!$EF210))</f>
        <v>0</v>
      </c>
      <c r="DF210" s="16" t="str">
        <f t="shared" si="176"/>
        <v>Fail</v>
      </c>
      <c r="DG210" s="36">
        <f>SUM(SUMIF(Survey!EL210:EN210,{"&gt;0","&lt;0"})*{1,-1})</f>
        <v>0</v>
      </c>
      <c r="DH210">
        <f t="shared" si="177"/>
        <v>0</v>
      </c>
      <c r="DI210">
        <f t="shared" si="178"/>
        <v>100</v>
      </c>
      <c r="DJ210" s="35" t="b">
        <f>IF(OR(Survey!$M210="ETF",Survey!$M210="ETF, alternative mutual fund",Survey!$M210="Closed-end", Survey!$M210="Split share corp"),TRUE,FALSE)</f>
        <v>0</v>
      </c>
      <c r="DK210" s="16" t="str">
        <f t="shared" si="179"/>
        <v>Fail</v>
      </c>
      <c r="DL210" s="36">
        <f>SUM(SUMIF(Survey!EP210:EV210,{"&gt;0","&lt;0"})*{1,-1})</f>
        <v>0</v>
      </c>
      <c r="DM210">
        <f t="shared" si="180"/>
        <v>0</v>
      </c>
      <c r="DN210" s="17">
        <f t="shared" si="181"/>
        <v>100</v>
      </c>
      <c r="DO210" s="16" t="str">
        <f t="shared" si="182"/>
        <v>Fail</v>
      </c>
      <c r="DP210" s="36">
        <f>SUM(SUMIF(Survey!EX210:FD210,{"&gt;0","&lt;0"})*{1,-1})</f>
        <v>0</v>
      </c>
      <c r="DQ210">
        <f t="shared" si="183"/>
        <v>0</v>
      </c>
      <c r="DR210" s="17">
        <f t="shared" si="184"/>
        <v>100</v>
      </c>
    </row>
    <row r="211" spans="1:122">
      <c r="A211">
        <v>211</v>
      </c>
      <c r="B211" t="str">
        <f t="shared" si="0"/>
        <v>Pass</v>
      </c>
      <c r="C211" t="str">
        <f>IF(COUNTBLANK(Survey!B211:FE211)=$C$2, "Pass", "Fail")</f>
        <v>Pass</v>
      </c>
      <c r="D211" t="str">
        <f t="shared" si="139"/>
        <v>Fail</v>
      </c>
      <c r="E211" t="str">
        <f>IF(OR(ISBLANK(Survey!AJ211),COUNTIF(G211:BB211,"Fail")),"Fail","Pass")</f>
        <v>Fail</v>
      </c>
      <c r="G211" s="16" t="str">
        <f t="shared" si="140"/>
        <v>Fail</v>
      </c>
      <c r="H211" s="177">
        <f>COUNTBLANK(Survey!B211:D211)+COUNTBLANK(Survey!G211)+COUNTBLANK(Survey!I211)+COUNTBLANK(Survey!K211:M211)+COUNTBLANK(Survey!P211)+COUNTBLANK(Survey!S211:U211)+COUNTBLANK(Survey!Y211:AA211)+COUNTBLANK(Survey!AD211:AE211)+COUNTBLANK(Survey!AI211:AI211)</f>
        <v>18</v>
      </c>
      <c r="I211" s="16" t="str">
        <f t="shared" si="141"/>
        <v>Fail</v>
      </c>
      <c r="J211" t="b">
        <f>IF(Survey!E211="No",TRUE,FALSE)</f>
        <v>0</v>
      </c>
      <c r="K211" s="34">
        <f>LEN(Survey!E211)</f>
        <v>0</v>
      </c>
      <c r="L211" s="16" t="str">
        <f t="shared" si="142"/>
        <v>Fail</v>
      </c>
      <c r="M211" t="b">
        <f>IF(Survey!F211="No",TRUE,FALSE)</f>
        <v>0</v>
      </c>
      <c r="N211" s="33">
        <f>LEN(Survey!F211)</f>
        <v>0</v>
      </c>
      <c r="O211" s="16" t="str">
        <f t="shared" si="143"/>
        <v>Pass</v>
      </c>
      <c r="P211" s="34">
        <f>MOD((LEN(Survey!H211)+2),11)</f>
        <v>2</v>
      </c>
      <c r="Q211" s="33" t="str">
        <f>IF(Survey!$L211="Prospectus fund", "Yes", "No")</f>
        <v>No</v>
      </c>
      <c r="R211" s="16" t="str">
        <f t="shared" si="144"/>
        <v>Pass</v>
      </c>
      <c r="S211" s="34">
        <f>MOD((LEN(Survey!J211)+2),11)</f>
        <v>2</v>
      </c>
      <c r="T211" s="35" t="b">
        <f>IF(OR(Survey!$M211="ETF",Survey!$M211="ETF, alternative mutual fund",Survey!$M211="Closed-end", Survey!$M211="Split share corp", Survey!$I211="Yes"),TRUE,FALSE)</f>
        <v>0</v>
      </c>
      <c r="U211" s="16" t="str">
        <f>IFERROR(IF(AND(OR(X211=Y211,Y211 = "Either"),NOT(ISBLANK(Survey!K211))),"Pass","Fail"),"Pass")</f>
        <v>Fail</v>
      </c>
      <c r="V211" s="36" cm="1">
        <f t="array" ref="V211">SUM(SUMIF(Survey!BZ211:CS211,{"&gt;0","&lt;0"})*{1,-1})</f>
        <v>0</v>
      </c>
      <c r="W211" s="38" cm="1">
        <f t="array" ref="W211">SUM(SUMIF(Survey!CC211,{"&gt;0","&lt;0"})*{1,-1})+SUM(SUMIF(Survey!CM211,{"&gt;0","&lt;0"})*{1,-1})</f>
        <v>0</v>
      </c>
      <c r="X211" s="38">
        <f>Survey!K211</f>
        <v>0</v>
      </c>
      <c r="Y211" s="37" t="str">
        <f t="shared" si="145"/>
        <v>Either</v>
      </c>
      <c r="Z211" s="16" t="str">
        <f t="shared" si="146"/>
        <v>Fail</v>
      </c>
      <c r="AA211" s="67" cm="1">
        <f t="array" ref="AA211">SUM(SUMIF(Survey!BZ211:CS211,{"&gt;0","&lt;0"})*{1,-1})+SUM(SUMIF(Survey!CU211:DN211,{"&gt;0","&lt;0"})*{1,-1})</f>
        <v>0</v>
      </c>
      <c r="AB211" s="67">
        <f>IFERROR(AA211/(Survey!$AV211),0)</f>
        <v>0</v>
      </c>
      <c r="AC211" s="128" t="b">
        <f>IF(OR(Survey!$M211="Alternative strategy or hedge",Survey!$M211="Other, illiquid",Survey!$L211="Prospectus fund"),TRUE,FALSE)</f>
        <v>0</v>
      </c>
      <c r="AD211" s="128" t="b">
        <f>NOT(ISBLANK(Survey!$M211))</f>
        <v>0</v>
      </c>
      <c r="AE211" s="16" t="str">
        <f t="shared" si="147"/>
        <v>Pass</v>
      </c>
      <c r="AF211" s="38" t="b">
        <f>NOT(ISNUMBER(SEARCH("Other",Survey!$P211)))</f>
        <v>1</v>
      </c>
      <c r="AG211" s="37" t="b">
        <f>NOT(ISBLANK(Survey!$Q211))</f>
        <v>0</v>
      </c>
      <c r="AH211" s="16" t="str">
        <f t="shared" si="148"/>
        <v>Pass</v>
      </c>
      <c r="AI211" s="143">
        <f>COUNTBLANK(Survey!$W211)</f>
        <v>1</v>
      </c>
      <c r="AJ211" s="67">
        <f>IF(AND(Survey!L211&lt;&gt;"Exempt fund",OR(Survey!$M211="ETF",Survey!$M211="ETF, alternative mutual fund",Survey!$M211="Mutual fund",Survey!$M211="Alternative mutual fund",Survey!$M211="Money market")),1,0)</f>
        <v>0</v>
      </c>
      <c r="AK211" s="16" t="str">
        <f t="shared" si="149"/>
        <v>Pass</v>
      </c>
      <c r="AL211" s="38" t="b">
        <f>NOT(ISNUMBER(SEARCH("Yes",Survey!$AA211)))</f>
        <v>1</v>
      </c>
      <c r="AM211" s="37" t="b">
        <f>IF(COUNTBLANK(Survey!$AB211:$AC211)=0,TRUE, FALSE)</f>
        <v>0</v>
      </c>
      <c r="AN211" s="16" t="str">
        <f t="shared" si="150"/>
        <v>Pass</v>
      </c>
      <c r="AO211" s="38" t="b">
        <f>NOT(ISNUMBER(SEARCH("Yes",Survey!$AD211)))</f>
        <v>1</v>
      </c>
      <c r="AP211" s="37" t="b">
        <f>NOT(ISBLANK(Survey!$AF211))</f>
        <v>0</v>
      </c>
      <c r="AQ211" s="16" t="str">
        <f t="shared" si="151"/>
        <v>Pass</v>
      </c>
      <c r="AR211" s="38" t="b">
        <f>NOT(OR(ISNUMBER(SEARCH("Other",Survey!$AF211)),ISNUMBER(SEARCH("Multiple",Survey!$AF211))))</f>
        <v>1</v>
      </c>
      <c r="AS211" s="37" t="b">
        <f>NOT(ISBLANK(Survey!$AG211))</f>
        <v>0</v>
      </c>
      <c r="AT211" s="16" t="str">
        <f t="shared" si="152"/>
        <v>Fail</v>
      </c>
      <c r="AU211" s="143">
        <f>IF(ABS(Survey!$AV211)&gt;0, 1,0)</f>
        <v>0</v>
      </c>
      <c r="AV211" s="143">
        <f>IF(COUNTBLANK(Survey!$AJ211)=0,1,0)</f>
        <v>0</v>
      </c>
      <c r="AW211" s="16" t="str">
        <f t="shared" si="153"/>
        <v>Pass</v>
      </c>
      <c r="AX211" s="143">
        <f>IF(ISBLANK(Survey!$AJ211),0,1)</f>
        <v>0</v>
      </c>
      <c r="AY211" s="165">
        <f>COUNTBLANK(Survey!$AK211)</f>
        <v>1</v>
      </c>
      <c r="AZ211" s="16" t="str">
        <f t="shared" si="154"/>
        <v>Pass</v>
      </c>
      <c r="BA211" s="143">
        <f>IF(OR(Survey!$AK211="Closed",ISBLANK(Survey!$AK211)),0,1)</f>
        <v>0</v>
      </c>
      <c r="BB211" s="165">
        <f>IF(ISBLANK(Survey!$AL211),1,0)</f>
        <v>1</v>
      </c>
      <c r="BC211" s="147" t="str" cm="1">
        <f t="array" ref="BC211">IF(OR(IF(OR($BE211+$BF211 = 2, $BG211=1), FALSE, TRUE), AND($BD211:$BD211 = 0)),"Pass","Fail")</f>
        <v>Pass</v>
      </c>
      <c r="BD211" s="143">
        <f>COUNTBLANK(Survey!$AM211:$AO211)</f>
        <v>3</v>
      </c>
      <c r="BE211" s="143">
        <f>IF(Survey!$I211="Yes",1,0)</f>
        <v>0</v>
      </c>
      <c r="BF211" s="143">
        <f>IF(OR(Survey!$M211="Mutual fund",Survey!$M211="Alternative mutual fund",Survey!$M211="Money market"),1,0)</f>
        <v>0</v>
      </c>
      <c r="BG211" s="148">
        <f>IF(OR(Survey!$M211="ETF",Survey!$M211="ETF, alternative mutual fund"),1,0)</f>
        <v>0</v>
      </c>
      <c r="BH211" s="16" t="str">
        <f t="shared" si="155"/>
        <v>Pass</v>
      </c>
      <c r="BI211" s="38" t="b">
        <f>OR(ISNUMBER(SEARCH("Yes",Survey!$AO211)),ISBLANK(Survey!$AO211))</f>
        <v>1</v>
      </c>
      <c r="BJ211" s="67" t="b">
        <f>NOT(ISBLANK(Survey!$AP211))</f>
        <v>0</v>
      </c>
      <c r="BK211" s="16" t="str">
        <f t="shared" si="156"/>
        <v>Pass</v>
      </c>
      <c r="BL211" s="143">
        <f>IF(Survey!$AW211=0, 0,1)</f>
        <v>0</v>
      </c>
      <c r="BM211" s="67">
        <f>Survey!$AQ211</f>
        <v>0</v>
      </c>
      <c r="BN211" s="67">
        <f>IFERROR((Survey!$AX211-ABS(Survey!$AY211)-ABS(Survey!$BD211))/Survey!$AW211,0)</f>
        <v>0</v>
      </c>
      <c r="BO211" s="67">
        <f>IF(AND($BM211&gt;$BN211-0.2,$BM211&lt;$BN211+0.2,ISBLANK(Survey!$AQ211)=FALSE),0,1)</f>
        <v>1</v>
      </c>
      <c r="BP211" s="165">
        <f>IF(ISBLANK(Survey!$AR211),1,0)</f>
        <v>1</v>
      </c>
      <c r="BQ211" s="16" t="str">
        <f t="shared" si="157"/>
        <v>Pass</v>
      </c>
      <c r="BR211" s="143">
        <f>IF(Survey!$AW211=0, 0,1)</f>
        <v>0</v>
      </c>
      <c r="BS211" s="67">
        <f>IF(AND(Survey!$AS211&gt;=0,Survey!$AS211&lt;=0.2,Survey!$AS211&lt;&gt;""),0,1)</f>
        <v>1</v>
      </c>
      <c r="BT211" s="143">
        <f>IF(ISBLANK(Survey!$AT211),1,0)</f>
        <v>1</v>
      </c>
      <c r="BU211" s="16" t="str">
        <f t="shared" si="158"/>
        <v>Fail</v>
      </c>
      <c r="BV211" s="165">
        <f>Survey!$AU211</f>
        <v>0</v>
      </c>
      <c r="BW211" s="16" t="str">
        <f t="shared" si="159"/>
        <v>Pass</v>
      </c>
      <c r="BX211" s="36">
        <f>Survey!$AV211</f>
        <v>0</v>
      </c>
      <c r="BY211" s="176">
        <f>Survey!$AW211+Survey!$AX211-ABS(Survey!$AY211)+ABS(Survey!$AZ211)-ABS(Survey!$BA211)+ABS(Survey!$BB211)-ABS(Survey!$BC211)-ABS(Survey!$BD211)+Survey!$BE211</f>
        <v>0</v>
      </c>
      <c r="BZ211" s="35">
        <f t="shared" si="160"/>
        <v>0</v>
      </c>
      <c r="CA211" s="17">
        <f t="shared" si="161"/>
        <v>0</v>
      </c>
      <c r="CB211" s="16" t="str">
        <f t="shared" si="162"/>
        <v>Pass</v>
      </c>
      <c r="CC211" s="38" t="b">
        <f>IF(ABS(Survey!$BE211)=0,TRUE,FALSE)</f>
        <v>1</v>
      </c>
      <c r="CD211" s="37" t="b">
        <f>NOT(ISBLANK(Survey!$BF211))</f>
        <v>0</v>
      </c>
      <c r="CE211" t="str">
        <f t="shared" si="163"/>
        <v>Fail</v>
      </c>
      <c r="CF211" s="29">
        <f>Survey!$AV211</f>
        <v>0</v>
      </c>
      <c r="CG211" s="29" cm="1">
        <f t="array" ref="CG211">SUM(SUMIF(Survey!BH211:BO211,{"&gt;0","&lt;0"})*{1,-1})-SUM(SUMIF(Survey!BQ211:BX211,{"&gt;0","&lt;0"})*{1,-1})</f>
        <v>0</v>
      </c>
      <c r="CH211" s="35" t="str">
        <f t="shared" si="164"/>
        <v>No holdings</v>
      </c>
      <c r="CI211">
        <f t="shared" si="165"/>
        <v>0</v>
      </c>
      <c r="CJ211" s="16" t="str">
        <f t="shared" si="166"/>
        <v>Fail</v>
      </c>
      <c r="CK211" s="36">
        <f>Survey!$AV211</f>
        <v>0</v>
      </c>
      <c r="CL211" s="36" cm="1">
        <f t="array" ref="CL211">SUM(SUMIF(Survey!BZ211:CS211,{"&gt;0","&lt;0"})*{1,-1})-SUM(SUMIF(Survey!CU211:DN211,{"&gt;0","&lt;0"})*{1,-1})</f>
        <v>0</v>
      </c>
      <c r="CM211" s="35" t="str">
        <f t="shared" si="167"/>
        <v>No holdings</v>
      </c>
      <c r="CN211" s="17">
        <f t="shared" si="168"/>
        <v>0</v>
      </c>
      <c r="CO211" s="16" t="str">
        <f t="shared" si="169"/>
        <v>Pass</v>
      </c>
      <c r="CP211" s="38" t="b">
        <f>IF(ABS(Survey!$CS211)=0,TRUE,FALSE)</f>
        <v>1</v>
      </c>
      <c r="CQ211" s="37" t="b">
        <f>NOT(ISBLANK(Survey!$CT211))</f>
        <v>0</v>
      </c>
      <c r="CR211" s="16" t="str">
        <f t="shared" si="170"/>
        <v>Pass</v>
      </c>
      <c r="CS211" s="38" t="b">
        <f>IF(ABS(Survey!$DN211)=0,TRUE,FALSE)</f>
        <v>1</v>
      </c>
      <c r="CT211" s="37" t="b">
        <f>NOT(ISBLANK(Survey!$DO211))</f>
        <v>0</v>
      </c>
      <c r="CU211" t="str">
        <f t="shared" si="171"/>
        <v>Pass</v>
      </c>
      <c r="CV211" s="29" cm="1">
        <f t="array" ref="CV211">SUM(SUMIF(Survey!CO211,{"&gt;0","&lt;0"})*{1,-1})+SUM(SUMIF(Survey!DJ211,{"&gt;0","&lt;0"})*{1,-1})</f>
        <v>0</v>
      </c>
      <c r="CW211" s="29">
        <f>SUM(SUMIF(Survey!DQ211:DW211,{"&gt;0","&lt;0"})*{1,-1})+SUM(SUMIF(Survey!DY211:EE211,{"&gt;0","&lt;0"})*{1,-1})</f>
        <v>0</v>
      </c>
      <c r="CX211">
        <f t="shared" si="172"/>
        <v>0</v>
      </c>
      <c r="CY211">
        <f t="shared" si="173"/>
        <v>0</v>
      </c>
      <c r="CZ211" s="16" t="str">
        <f t="shared" si="174"/>
        <v>Pass</v>
      </c>
      <c r="DA211" s="38" t="b">
        <f>IF(ABS(Survey!$DW211)=0,TRUE,FALSE)</f>
        <v>1</v>
      </c>
      <c r="DB211" s="37" t="b">
        <f>NOT(ISBLANK(Survey!DX211))</f>
        <v>0</v>
      </c>
      <c r="DC211" s="16" t="str">
        <f t="shared" si="175"/>
        <v>Pass</v>
      </c>
      <c r="DD211" s="38" t="b">
        <f>IF(ABS(Survey!$EE211)=0,TRUE,FALSE)</f>
        <v>1</v>
      </c>
      <c r="DE211" s="37" t="b">
        <f>NOT(ISBLANK(Survey!$EF211))</f>
        <v>0</v>
      </c>
      <c r="DF211" s="16" t="str">
        <f t="shared" si="176"/>
        <v>Fail</v>
      </c>
      <c r="DG211" s="36">
        <f>SUM(SUMIF(Survey!EL211:EN211,{"&gt;0","&lt;0"})*{1,-1})</f>
        <v>0</v>
      </c>
      <c r="DH211">
        <f t="shared" si="177"/>
        <v>0</v>
      </c>
      <c r="DI211">
        <f t="shared" si="178"/>
        <v>100</v>
      </c>
      <c r="DJ211" s="35" t="b">
        <f>IF(OR(Survey!$M211="ETF",Survey!$M211="ETF, alternative mutual fund",Survey!$M211="Closed-end", Survey!$M211="Split share corp"),TRUE,FALSE)</f>
        <v>0</v>
      </c>
      <c r="DK211" s="16" t="str">
        <f t="shared" si="179"/>
        <v>Fail</v>
      </c>
      <c r="DL211" s="36">
        <f>SUM(SUMIF(Survey!EP211:EV211,{"&gt;0","&lt;0"})*{1,-1})</f>
        <v>0</v>
      </c>
      <c r="DM211">
        <f t="shared" si="180"/>
        <v>0</v>
      </c>
      <c r="DN211" s="17">
        <f t="shared" si="181"/>
        <v>100</v>
      </c>
      <c r="DO211" s="16" t="str">
        <f t="shared" si="182"/>
        <v>Fail</v>
      </c>
      <c r="DP211" s="36">
        <f>SUM(SUMIF(Survey!EX211:FD211,{"&gt;0","&lt;0"})*{1,-1})</f>
        <v>0</v>
      </c>
      <c r="DQ211">
        <f t="shared" si="183"/>
        <v>0</v>
      </c>
      <c r="DR211" s="17">
        <f t="shared" si="184"/>
        <v>100</v>
      </c>
    </row>
    <row r="212" spans="1:122">
      <c r="A212">
        <v>212</v>
      </c>
      <c r="B212" t="str">
        <f t="shared" si="0"/>
        <v>Pass</v>
      </c>
      <c r="C212" t="str">
        <f>IF(COUNTBLANK(Survey!B212:FE212)=$C$2, "Pass", "Fail")</f>
        <v>Pass</v>
      </c>
      <c r="D212" t="str">
        <f t="shared" si="139"/>
        <v>Fail</v>
      </c>
      <c r="E212" t="str">
        <f>IF(OR(ISBLANK(Survey!AJ212),COUNTIF(G212:BB212,"Fail")),"Fail","Pass")</f>
        <v>Fail</v>
      </c>
      <c r="G212" s="16" t="str">
        <f t="shared" si="140"/>
        <v>Fail</v>
      </c>
      <c r="H212" s="177">
        <f>COUNTBLANK(Survey!B212:D212)+COUNTBLANK(Survey!G212)+COUNTBLANK(Survey!I212)+COUNTBLANK(Survey!K212:M212)+COUNTBLANK(Survey!P212)+COUNTBLANK(Survey!S212:U212)+COUNTBLANK(Survey!Y212:AA212)+COUNTBLANK(Survey!AD212:AE212)+COUNTBLANK(Survey!AI212:AI212)</f>
        <v>18</v>
      </c>
      <c r="I212" s="16" t="str">
        <f t="shared" si="141"/>
        <v>Fail</v>
      </c>
      <c r="J212" t="b">
        <f>IF(Survey!E212="No",TRUE,FALSE)</f>
        <v>0</v>
      </c>
      <c r="K212" s="34">
        <f>LEN(Survey!E212)</f>
        <v>0</v>
      </c>
      <c r="L212" s="16" t="str">
        <f t="shared" si="142"/>
        <v>Fail</v>
      </c>
      <c r="M212" t="b">
        <f>IF(Survey!F212="No",TRUE,FALSE)</f>
        <v>0</v>
      </c>
      <c r="N212" s="33">
        <f>LEN(Survey!F212)</f>
        <v>0</v>
      </c>
      <c r="O212" s="16" t="str">
        <f t="shared" si="143"/>
        <v>Pass</v>
      </c>
      <c r="P212" s="34">
        <f>MOD((LEN(Survey!H212)+2),11)</f>
        <v>2</v>
      </c>
      <c r="Q212" s="33" t="str">
        <f>IF(Survey!$L212="Prospectus fund", "Yes", "No")</f>
        <v>No</v>
      </c>
      <c r="R212" s="16" t="str">
        <f t="shared" si="144"/>
        <v>Pass</v>
      </c>
      <c r="S212" s="34">
        <f>MOD((LEN(Survey!J212)+2),11)</f>
        <v>2</v>
      </c>
      <c r="T212" s="35" t="b">
        <f>IF(OR(Survey!$M212="ETF",Survey!$M212="ETF, alternative mutual fund",Survey!$M212="Closed-end", Survey!$M212="Split share corp", Survey!$I212="Yes"),TRUE,FALSE)</f>
        <v>0</v>
      </c>
      <c r="U212" s="16" t="str">
        <f>IFERROR(IF(AND(OR(X212=Y212,Y212 = "Either"),NOT(ISBLANK(Survey!K212))),"Pass","Fail"),"Pass")</f>
        <v>Fail</v>
      </c>
      <c r="V212" s="36" cm="1">
        <f t="array" ref="V212">SUM(SUMIF(Survey!BZ212:CS212,{"&gt;0","&lt;0"})*{1,-1})</f>
        <v>0</v>
      </c>
      <c r="W212" s="38" cm="1">
        <f t="array" ref="W212">SUM(SUMIF(Survey!CC212,{"&gt;0","&lt;0"})*{1,-1})+SUM(SUMIF(Survey!CM212,{"&gt;0","&lt;0"})*{1,-1})</f>
        <v>0</v>
      </c>
      <c r="X212" s="38">
        <f>Survey!K212</f>
        <v>0</v>
      </c>
      <c r="Y212" s="37" t="str">
        <f t="shared" si="145"/>
        <v>Either</v>
      </c>
      <c r="Z212" s="16" t="str">
        <f t="shared" si="146"/>
        <v>Fail</v>
      </c>
      <c r="AA212" s="67" cm="1">
        <f t="array" ref="AA212">SUM(SUMIF(Survey!BZ212:CS212,{"&gt;0","&lt;0"})*{1,-1})+SUM(SUMIF(Survey!CU212:DN212,{"&gt;0","&lt;0"})*{1,-1})</f>
        <v>0</v>
      </c>
      <c r="AB212" s="67">
        <f>IFERROR(AA212/(Survey!$AV212),0)</f>
        <v>0</v>
      </c>
      <c r="AC212" s="128" t="b">
        <f>IF(OR(Survey!$M212="Alternative strategy or hedge",Survey!$M212="Other, illiquid",Survey!$L212="Prospectus fund"),TRUE,FALSE)</f>
        <v>0</v>
      </c>
      <c r="AD212" s="128" t="b">
        <f>NOT(ISBLANK(Survey!$M212))</f>
        <v>0</v>
      </c>
      <c r="AE212" s="16" t="str">
        <f t="shared" si="147"/>
        <v>Pass</v>
      </c>
      <c r="AF212" s="38" t="b">
        <f>NOT(ISNUMBER(SEARCH("Other",Survey!$P212)))</f>
        <v>1</v>
      </c>
      <c r="AG212" s="37" t="b">
        <f>NOT(ISBLANK(Survey!$Q212))</f>
        <v>0</v>
      </c>
      <c r="AH212" s="16" t="str">
        <f t="shared" si="148"/>
        <v>Pass</v>
      </c>
      <c r="AI212" s="143">
        <f>COUNTBLANK(Survey!$W212)</f>
        <v>1</v>
      </c>
      <c r="AJ212" s="67">
        <f>IF(AND(Survey!L212&lt;&gt;"Exempt fund",OR(Survey!$M212="ETF",Survey!$M212="ETF, alternative mutual fund",Survey!$M212="Mutual fund",Survey!$M212="Alternative mutual fund",Survey!$M212="Money market")),1,0)</f>
        <v>0</v>
      </c>
      <c r="AK212" s="16" t="str">
        <f t="shared" si="149"/>
        <v>Pass</v>
      </c>
      <c r="AL212" s="38" t="b">
        <f>NOT(ISNUMBER(SEARCH("Yes",Survey!$AA212)))</f>
        <v>1</v>
      </c>
      <c r="AM212" s="37" t="b">
        <f>IF(COUNTBLANK(Survey!$AB212:$AC212)=0,TRUE, FALSE)</f>
        <v>0</v>
      </c>
      <c r="AN212" s="16" t="str">
        <f t="shared" si="150"/>
        <v>Pass</v>
      </c>
      <c r="AO212" s="38" t="b">
        <f>NOT(ISNUMBER(SEARCH("Yes",Survey!$AD212)))</f>
        <v>1</v>
      </c>
      <c r="AP212" s="37" t="b">
        <f>NOT(ISBLANK(Survey!$AF212))</f>
        <v>0</v>
      </c>
      <c r="AQ212" s="16" t="str">
        <f t="shared" si="151"/>
        <v>Pass</v>
      </c>
      <c r="AR212" s="38" t="b">
        <f>NOT(OR(ISNUMBER(SEARCH("Other",Survey!$AF212)),ISNUMBER(SEARCH("Multiple",Survey!$AF212))))</f>
        <v>1</v>
      </c>
      <c r="AS212" s="37" t="b">
        <f>NOT(ISBLANK(Survey!$AG212))</f>
        <v>0</v>
      </c>
      <c r="AT212" s="16" t="str">
        <f t="shared" si="152"/>
        <v>Fail</v>
      </c>
      <c r="AU212" s="143">
        <f>IF(ABS(Survey!$AV212)&gt;0, 1,0)</f>
        <v>0</v>
      </c>
      <c r="AV212" s="143">
        <f>IF(COUNTBLANK(Survey!$AJ212)=0,1,0)</f>
        <v>0</v>
      </c>
      <c r="AW212" s="16" t="str">
        <f t="shared" si="153"/>
        <v>Pass</v>
      </c>
      <c r="AX212" s="143">
        <f>IF(ISBLANK(Survey!$AJ212),0,1)</f>
        <v>0</v>
      </c>
      <c r="AY212" s="165">
        <f>COUNTBLANK(Survey!$AK212)</f>
        <v>1</v>
      </c>
      <c r="AZ212" s="16" t="str">
        <f t="shared" si="154"/>
        <v>Pass</v>
      </c>
      <c r="BA212" s="143">
        <f>IF(OR(Survey!$AK212="Closed",ISBLANK(Survey!$AK212)),0,1)</f>
        <v>0</v>
      </c>
      <c r="BB212" s="165">
        <f>IF(ISBLANK(Survey!$AL212),1,0)</f>
        <v>1</v>
      </c>
      <c r="BC212" s="147" t="str" cm="1">
        <f t="array" ref="BC212">IF(OR(IF(OR($BE212+$BF212 = 2, $BG212=1), FALSE, TRUE), AND($BD212:$BD212 = 0)),"Pass","Fail")</f>
        <v>Pass</v>
      </c>
      <c r="BD212" s="143">
        <f>COUNTBLANK(Survey!$AM212:$AO212)</f>
        <v>3</v>
      </c>
      <c r="BE212" s="143">
        <f>IF(Survey!$I212="Yes",1,0)</f>
        <v>0</v>
      </c>
      <c r="BF212" s="143">
        <f>IF(OR(Survey!$M212="Mutual fund",Survey!$M212="Alternative mutual fund",Survey!$M212="Money market"),1,0)</f>
        <v>0</v>
      </c>
      <c r="BG212" s="148">
        <f>IF(OR(Survey!$M212="ETF",Survey!$M212="ETF, alternative mutual fund"),1,0)</f>
        <v>0</v>
      </c>
      <c r="BH212" s="16" t="str">
        <f t="shared" si="155"/>
        <v>Pass</v>
      </c>
      <c r="BI212" s="38" t="b">
        <f>OR(ISNUMBER(SEARCH("Yes",Survey!$AO212)),ISBLANK(Survey!$AO212))</f>
        <v>1</v>
      </c>
      <c r="BJ212" s="67" t="b">
        <f>NOT(ISBLANK(Survey!$AP212))</f>
        <v>0</v>
      </c>
      <c r="BK212" s="16" t="str">
        <f t="shared" si="156"/>
        <v>Pass</v>
      </c>
      <c r="BL212" s="143">
        <f>IF(Survey!$AW212=0, 0,1)</f>
        <v>0</v>
      </c>
      <c r="BM212" s="67">
        <f>Survey!$AQ212</f>
        <v>0</v>
      </c>
      <c r="BN212" s="67">
        <f>IFERROR((Survey!$AX212-ABS(Survey!$AY212)-ABS(Survey!$BD212))/Survey!$AW212,0)</f>
        <v>0</v>
      </c>
      <c r="BO212" s="67">
        <f>IF(AND($BM212&gt;$BN212-0.2,$BM212&lt;$BN212+0.2,ISBLANK(Survey!$AQ212)=FALSE),0,1)</f>
        <v>1</v>
      </c>
      <c r="BP212" s="165">
        <f>IF(ISBLANK(Survey!$AR212),1,0)</f>
        <v>1</v>
      </c>
      <c r="BQ212" s="16" t="str">
        <f t="shared" si="157"/>
        <v>Pass</v>
      </c>
      <c r="BR212" s="143">
        <f>IF(Survey!$AW212=0, 0,1)</f>
        <v>0</v>
      </c>
      <c r="BS212" s="67">
        <f>IF(AND(Survey!$AS212&gt;=0,Survey!$AS212&lt;=0.2,Survey!$AS212&lt;&gt;""),0,1)</f>
        <v>1</v>
      </c>
      <c r="BT212" s="143">
        <f>IF(ISBLANK(Survey!$AT212),1,0)</f>
        <v>1</v>
      </c>
      <c r="BU212" s="16" t="str">
        <f t="shared" si="158"/>
        <v>Fail</v>
      </c>
      <c r="BV212" s="165">
        <f>Survey!$AU212</f>
        <v>0</v>
      </c>
      <c r="BW212" s="16" t="str">
        <f t="shared" si="159"/>
        <v>Pass</v>
      </c>
      <c r="BX212" s="36">
        <f>Survey!$AV212</f>
        <v>0</v>
      </c>
      <c r="BY212" s="176">
        <f>Survey!$AW212+Survey!$AX212-ABS(Survey!$AY212)+ABS(Survey!$AZ212)-ABS(Survey!$BA212)+ABS(Survey!$BB212)-ABS(Survey!$BC212)-ABS(Survey!$BD212)+Survey!$BE212</f>
        <v>0</v>
      </c>
      <c r="BZ212" s="35">
        <f t="shared" si="160"/>
        <v>0</v>
      </c>
      <c r="CA212" s="17">
        <f t="shared" si="161"/>
        <v>0</v>
      </c>
      <c r="CB212" s="16" t="str">
        <f t="shared" si="162"/>
        <v>Pass</v>
      </c>
      <c r="CC212" s="38" t="b">
        <f>IF(ABS(Survey!$BE212)=0,TRUE,FALSE)</f>
        <v>1</v>
      </c>
      <c r="CD212" s="37" t="b">
        <f>NOT(ISBLANK(Survey!$BF212))</f>
        <v>0</v>
      </c>
      <c r="CE212" t="str">
        <f t="shared" si="163"/>
        <v>Fail</v>
      </c>
      <c r="CF212" s="29">
        <f>Survey!$AV212</f>
        <v>0</v>
      </c>
      <c r="CG212" s="29" cm="1">
        <f t="array" ref="CG212">SUM(SUMIF(Survey!BH212:BO212,{"&gt;0","&lt;0"})*{1,-1})-SUM(SUMIF(Survey!BQ212:BX212,{"&gt;0","&lt;0"})*{1,-1})</f>
        <v>0</v>
      </c>
      <c r="CH212" s="35" t="str">
        <f t="shared" si="164"/>
        <v>No holdings</v>
      </c>
      <c r="CI212">
        <f t="shared" si="165"/>
        <v>0</v>
      </c>
      <c r="CJ212" s="16" t="str">
        <f t="shared" si="166"/>
        <v>Fail</v>
      </c>
      <c r="CK212" s="36">
        <f>Survey!$AV212</f>
        <v>0</v>
      </c>
      <c r="CL212" s="36" cm="1">
        <f t="array" ref="CL212">SUM(SUMIF(Survey!BZ212:CS212,{"&gt;0","&lt;0"})*{1,-1})-SUM(SUMIF(Survey!CU212:DN212,{"&gt;0","&lt;0"})*{1,-1})</f>
        <v>0</v>
      </c>
      <c r="CM212" s="35" t="str">
        <f t="shared" si="167"/>
        <v>No holdings</v>
      </c>
      <c r="CN212" s="17">
        <f t="shared" si="168"/>
        <v>0</v>
      </c>
      <c r="CO212" s="16" t="str">
        <f t="shared" si="169"/>
        <v>Pass</v>
      </c>
      <c r="CP212" s="38" t="b">
        <f>IF(ABS(Survey!$CS212)=0,TRUE,FALSE)</f>
        <v>1</v>
      </c>
      <c r="CQ212" s="37" t="b">
        <f>NOT(ISBLANK(Survey!$CT212))</f>
        <v>0</v>
      </c>
      <c r="CR212" s="16" t="str">
        <f t="shared" si="170"/>
        <v>Pass</v>
      </c>
      <c r="CS212" s="38" t="b">
        <f>IF(ABS(Survey!$DN212)=0,TRUE,FALSE)</f>
        <v>1</v>
      </c>
      <c r="CT212" s="37" t="b">
        <f>NOT(ISBLANK(Survey!$DO212))</f>
        <v>0</v>
      </c>
      <c r="CU212" t="str">
        <f t="shared" si="171"/>
        <v>Pass</v>
      </c>
      <c r="CV212" s="29" cm="1">
        <f t="array" ref="CV212">SUM(SUMIF(Survey!CO212,{"&gt;0","&lt;0"})*{1,-1})+SUM(SUMIF(Survey!DJ212,{"&gt;0","&lt;0"})*{1,-1})</f>
        <v>0</v>
      </c>
      <c r="CW212" s="29">
        <f>SUM(SUMIF(Survey!DQ212:DW212,{"&gt;0","&lt;0"})*{1,-1})+SUM(SUMIF(Survey!DY212:EE212,{"&gt;0","&lt;0"})*{1,-1})</f>
        <v>0</v>
      </c>
      <c r="CX212">
        <f t="shared" si="172"/>
        <v>0</v>
      </c>
      <c r="CY212">
        <f t="shared" si="173"/>
        <v>0</v>
      </c>
      <c r="CZ212" s="16" t="str">
        <f t="shared" si="174"/>
        <v>Pass</v>
      </c>
      <c r="DA212" s="38" t="b">
        <f>IF(ABS(Survey!$DW212)=0,TRUE,FALSE)</f>
        <v>1</v>
      </c>
      <c r="DB212" s="37" t="b">
        <f>NOT(ISBLANK(Survey!DX212))</f>
        <v>0</v>
      </c>
      <c r="DC212" s="16" t="str">
        <f t="shared" si="175"/>
        <v>Pass</v>
      </c>
      <c r="DD212" s="38" t="b">
        <f>IF(ABS(Survey!$EE212)=0,TRUE,FALSE)</f>
        <v>1</v>
      </c>
      <c r="DE212" s="37" t="b">
        <f>NOT(ISBLANK(Survey!$EF212))</f>
        <v>0</v>
      </c>
      <c r="DF212" s="16" t="str">
        <f t="shared" si="176"/>
        <v>Fail</v>
      </c>
      <c r="DG212" s="36">
        <f>SUM(SUMIF(Survey!EL212:EN212,{"&gt;0","&lt;0"})*{1,-1})</f>
        <v>0</v>
      </c>
      <c r="DH212">
        <f t="shared" si="177"/>
        <v>0</v>
      </c>
      <c r="DI212">
        <f t="shared" si="178"/>
        <v>100</v>
      </c>
      <c r="DJ212" s="35" t="b">
        <f>IF(OR(Survey!$M212="ETF",Survey!$M212="ETF, alternative mutual fund",Survey!$M212="Closed-end", Survey!$M212="Split share corp"),TRUE,FALSE)</f>
        <v>0</v>
      </c>
      <c r="DK212" s="16" t="str">
        <f t="shared" si="179"/>
        <v>Fail</v>
      </c>
      <c r="DL212" s="36">
        <f>SUM(SUMIF(Survey!EP212:EV212,{"&gt;0","&lt;0"})*{1,-1})</f>
        <v>0</v>
      </c>
      <c r="DM212">
        <f t="shared" si="180"/>
        <v>0</v>
      </c>
      <c r="DN212" s="17">
        <f t="shared" si="181"/>
        <v>100</v>
      </c>
      <c r="DO212" s="16" t="str">
        <f t="shared" si="182"/>
        <v>Fail</v>
      </c>
      <c r="DP212" s="36">
        <f>SUM(SUMIF(Survey!EX212:FD212,{"&gt;0","&lt;0"})*{1,-1})</f>
        <v>0</v>
      </c>
      <c r="DQ212">
        <f t="shared" si="183"/>
        <v>0</v>
      </c>
      <c r="DR212" s="17">
        <f t="shared" si="184"/>
        <v>100</v>
      </c>
    </row>
    <row r="213" spans="1:122">
      <c r="A213">
        <v>213</v>
      </c>
      <c r="B213" t="str">
        <f t="shared" si="0"/>
        <v>Pass</v>
      </c>
      <c r="C213" t="str">
        <f>IF(COUNTBLANK(Survey!B213:FE213)=$C$2, "Pass", "Fail")</f>
        <v>Pass</v>
      </c>
      <c r="D213" t="str">
        <f t="shared" si="139"/>
        <v>Fail</v>
      </c>
      <c r="E213" t="str">
        <f>IF(OR(ISBLANK(Survey!AJ213),COUNTIF(G213:BB213,"Fail")),"Fail","Pass")</f>
        <v>Fail</v>
      </c>
      <c r="G213" s="16" t="str">
        <f t="shared" si="140"/>
        <v>Fail</v>
      </c>
      <c r="H213" s="177">
        <f>COUNTBLANK(Survey!B213:D213)+COUNTBLANK(Survey!G213)+COUNTBLANK(Survey!I213)+COUNTBLANK(Survey!K213:M213)+COUNTBLANK(Survey!P213)+COUNTBLANK(Survey!S213:U213)+COUNTBLANK(Survey!Y213:AA213)+COUNTBLANK(Survey!AD213:AE213)+COUNTBLANK(Survey!AI213:AI213)</f>
        <v>18</v>
      </c>
      <c r="I213" s="16" t="str">
        <f t="shared" si="141"/>
        <v>Fail</v>
      </c>
      <c r="J213" t="b">
        <f>IF(Survey!E213="No",TRUE,FALSE)</f>
        <v>0</v>
      </c>
      <c r="K213" s="34">
        <f>LEN(Survey!E213)</f>
        <v>0</v>
      </c>
      <c r="L213" s="16" t="str">
        <f t="shared" si="142"/>
        <v>Fail</v>
      </c>
      <c r="M213" t="b">
        <f>IF(Survey!F213="No",TRUE,FALSE)</f>
        <v>0</v>
      </c>
      <c r="N213" s="33">
        <f>LEN(Survey!F213)</f>
        <v>0</v>
      </c>
      <c r="O213" s="16" t="str">
        <f t="shared" si="143"/>
        <v>Pass</v>
      </c>
      <c r="P213" s="34">
        <f>MOD((LEN(Survey!H213)+2),11)</f>
        <v>2</v>
      </c>
      <c r="Q213" s="33" t="str">
        <f>IF(Survey!$L213="Prospectus fund", "Yes", "No")</f>
        <v>No</v>
      </c>
      <c r="R213" s="16" t="str">
        <f t="shared" si="144"/>
        <v>Pass</v>
      </c>
      <c r="S213" s="34">
        <f>MOD((LEN(Survey!J213)+2),11)</f>
        <v>2</v>
      </c>
      <c r="T213" s="35" t="b">
        <f>IF(OR(Survey!$M213="ETF",Survey!$M213="ETF, alternative mutual fund",Survey!$M213="Closed-end", Survey!$M213="Split share corp", Survey!$I213="Yes"),TRUE,FALSE)</f>
        <v>0</v>
      </c>
      <c r="U213" s="16" t="str">
        <f>IFERROR(IF(AND(OR(X213=Y213,Y213 = "Either"),NOT(ISBLANK(Survey!K213))),"Pass","Fail"),"Pass")</f>
        <v>Fail</v>
      </c>
      <c r="V213" s="36" cm="1">
        <f t="array" ref="V213">SUM(SUMIF(Survey!BZ213:CS213,{"&gt;0","&lt;0"})*{1,-1})</f>
        <v>0</v>
      </c>
      <c r="W213" s="38" cm="1">
        <f t="array" ref="W213">SUM(SUMIF(Survey!CC213,{"&gt;0","&lt;0"})*{1,-1})+SUM(SUMIF(Survey!CM213,{"&gt;0","&lt;0"})*{1,-1})</f>
        <v>0</v>
      </c>
      <c r="X213" s="38">
        <f>Survey!K213</f>
        <v>0</v>
      </c>
      <c r="Y213" s="37" t="str">
        <f t="shared" si="145"/>
        <v>Either</v>
      </c>
      <c r="Z213" s="16" t="str">
        <f t="shared" si="146"/>
        <v>Fail</v>
      </c>
      <c r="AA213" s="67" cm="1">
        <f t="array" ref="AA213">SUM(SUMIF(Survey!BZ213:CS213,{"&gt;0","&lt;0"})*{1,-1})+SUM(SUMIF(Survey!CU213:DN213,{"&gt;0","&lt;0"})*{1,-1})</f>
        <v>0</v>
      </c>
      <c r="AB213" s="67">
        <f>IFERROR(AA213/(Survey!$AV213),0)</f>
        <v>0</v>
      </c>
      <c r="AC213" s="128" t="b">
        <f>IF(OR(Survey!$M213="Alternative strategy or hedge",Survey!$M213="Other, illiquid",Survey!$L213="Prospectus fund"),TRUE,FALSE)</f>
        <v>0</v>
      </c>
      <c r="AD213" s="128" t="b">
        <f>NOT(ISBLANK(Survey!$M213))</f>
        <v>0</v>
      </c>
      <c r="AE213" s="16" t="str">
        <f t="shared" si="147"/>
        <v>Pass</v>
      </c>
      <c r="AF213" s="38" t="b">
        <f>NOT(ISNUMBER(SEARCH("Other",Survey!$P213)))</f>
        <v>1</v>
      </c>
      <c r="AG213" s="37" t="b">
        <f>NOT(ISBLANK(Survey!$Q213))</f>
        <v>0</v>
      </c>
      <c r="AH213" s="16" t="str">
        <f t="shared" si="148"/>
        <v>Pass</v>
      </c>
      <c r="AI213" s="143">
        <f>COUNTBLANK(Survey!$W213)</f>
        <v>1</v>
      </c>
      <c r="AJ213" s="67">
        <f>IF(AND(Survey!L213&lt;&gt;"Exempt fund",OR(Survey!$M213="ETF",Survey!$M213="ETF, alternative mutual fund",Survey!$M213="Mutual fund",Survey!$M213="Alternative mutual fund",Survey!$M213="Money market")),1,0)</f>
        <v>0</v>
      </c>
      <c r="AK213" s="16" t="str">
        <f t="shared" si="149"/>
        <v>Pass</v>
      </c>
      <c r="AL213" s="38" t="b">
        <f>NOT(ISNUMBER(SEARCH("Yes",Survey!$AA213)))</f>
        <v>1</v>
      </c>
      <c r="AM213" s="37" t="b">
        <f>IF(COUNTBLANK(Survey!$AB213:$AC213)=0,TRUE, FALSE)</f>
        <v>0</v>
      </c>
      <c r="AN213" s="16" t="str">
        <f t="shared" si="150"/>
        <v>Pass</v>
      </c>
      <c r="AO213" s="38" t="b">
        <f>NOT(ISNUMBER(SEARCH("Yes",Survey!$AD213)))</f>
        <v>1</v>
      </c>
      <c r="AP213" s="37" t="b">
        <f>NOT(ISBLANK(Survey!$AF213))</f>
        <v>0</v>
      </c>
      <c r="AQ213" s="16" t="str">
        <f t="shared" si="151"/>
        <v>Pass</v>
      </c>
      <c r="AR213" s="38" t="b">
        <f>NOT(OR(ISNUMBER(SEARCH("Other",Survey!$AF213)),ISNUMBER(SEARCH("Multiple",Survey!$AF213))))</f>
        <v>1</v>
      </c>
      <c r="AS213" s="37" t="b">
        <f>NOT(ISBLANK(Survey!$AG213))</f>
        <v>0</v>
      </c>
      <c r="AT213" s="16" t="str">
        <f t="shared" si="152"/>
        <v>Fail</v>
      </c>
      <c r="AU213" s="143">
        <f>IF(ABS(Survey!$AV213)&gt;0, 1,0)</f>
        <v>0</v>
      </c>
      <c r="AV213" s="143">
        <f>IF(COUNTBLANK(Survey!$AJ213)=0,1,0)</f>
        <v>0</v>
      </c>
      <c r="AW213" s="16" t="str">
        <f t="shared" si="153"/>
        <v>Pass</v>
      </c>
      <c r="AX213" s="143">
        <f>IF(ISBLANK(Survey!$AJ213),0,1)</f>
        <v>0</v>
      </c>
      <c r="AY213" s="165">
        <f>COUNTBLANK(Survey!$AK213)</f>
        <v>1</v>
      </c>
      <c r="AZ213" s="16" t="str">
        <f t="shared" si="154"/>
        <v>Pass</v>
      </c>
      <c r="BA213" s="143">
        <f>IF(OR(Survey!$AK213="Closed",ISBLANK(Survey!$AK213)),0,1)</f>
        <v>0</v>
      </c>
      <c r="BB213" s="165">
        <f>IF(ISBLANK(Survey!$AL213),1,0)</f>
        <v>1</v>
      </c>
      <c r="BC213" s="147" t="str" cm="1">
        <f t="array" ref="BC213">IF(OR(IF(OR($BE213+$BF213 = 2, $BG213=1), FALSE, TRUE), AND($BD213:$BD213 = 0)),"Pass","Fail")</f>
        <v>Pass</v>
      </c>
      <c r="BD213" s="143">
        <f>COUNTBLANK(Survey!$AM213:$AO213)</f>
        <v>3</v>
      </c>
      <c r="BE213" s="143">
        <f>IF(Survey!$I213="Yes",1,0)</f>
        <v>0</v>
      </c>
      <c r="BF213" s="143">
        <f>IF(OR(Survey!$M213="Mutual fund",Survey!$M213="Alternative mutual fund",Survey!$M213="Money market"),1,0)</f>
        <v>0</v>
      </c>
      <c r="BG213" s="148">
        <f>IF(OR(Survey!$M213="ETF",Survey!$M213="ETF, alternative mutual fund"),1,0)</f>
        <v>0</v>
      </c>
      <c r="BH213" s="16" t="str">
        <f t="shared" si="155"/>
        <v>Pass</v>
      </c>
      <c r="BI213" s="38" t="b">
        <f>OR(ISNUMBER(SEARCH("Yes",Survey!$AO213)),ISBLANK(Survey!$AO213))</f>
        <v>1</v>
      </c>
      <c r="BJ213" s="67" t="b">
        <f>NOT(ISBLANK(Survey!$AP213))</f>
        <v>0</v>
      </c>
      <c r="BK213" s="16" t="str">
        <f t="shared" si="156"/>
        <v>Pass</v>
      </c>
      <c r="BL213" s="143">
        <f>IF(Survey!$AW213=0, 0,1)</f>
        <v>0</v>
      </c>
      <c r="BM213" s="67">
        <f>Survey!$AQ213</f>
        <v>0</v>
      </c>
      <c r="BN213" s="67">
        <f>IFERROR((Survey!$AX213-ABS(Survey!$AY213)-ABS(Survey!$BD213))/Survey!$AW213,0)</f>
        <v>0</v>
      </c>
      <c r="BO213" s="67">
        <f>IF(AND($BM213&gt;$BN213-0.2,$BM213&lt;$BN213+0.2,ISBLANK(Survey!$AQ213)=FALSE),0,1)</f>
        <v>1</v>
      </c>
      <c r="BP213" s="165">
        <f>IF(ISBLANK(Survey!$AR213),1,0)</f>
        <v>1</v>
      </c>
      <c r="BQ213" s="16" t="str">
        <f t="shared" si="157"/>
        <v>Pass</v>
      </c>
      <c r="BR213" s="143">
        <f>IF(Survey!$AW213=0, 0,1)</f>
        <v>0</v>
      </c>
      <c r="BS213" s="67">
        <f>IF(AND(Survey!$AS213&gt;=0,Survey!$AS213&lt;=0.2,Survey!$AS213&lt;&gt;""),0,1)</f>
        <v>1</v>
      </c>
      <c r="BT213" s="143">
        <f>IF(ISBLANK(Survey!$AT213),1,0)</f>
        <v>1</v>
      </c>
      <c r="BU213" s="16" t="str">
        <f t="shared" si="158"/>
        <v>Fail</v>
      </c>
      <c r="BV213" s="165">
        <f>Survey!$AU213</f>
        <v>0</v>
      </c>
      <c r="BW213" s="16" t="str">
        <f t="shared" si="159"/>
        <v>Pass</v>
      </c>
      <c r="BX213" s="36">
        <f>Survey!$AV213</f>
        <v>0</v>
      </c>
      <c r="BY213" s="176">
        <f>Survey!$AW213+Survey!$AX213-ABS(Survey!$AY213)+ABS(Survey!$AZ213)-ABS(Survey!$BA213)+ABS(Survey!$BB213)-ABS(Survey!$BC213)-ABS(Survey!$BD213)+Survey!$BE213</f>
        <v>0</v>
      </c>
      <c r="BZ213" s="35">
        <f t="shared" si="160"/>
        <v>0</v>
      </c>
      <c r="CA213" s="17">
        <f t="shared" si="161"/>
        <v>0</v>
      </c>
      <c r="CB213" s="16" t="str">
        <f t="shared" si="162"/>
        <v>Pass</v>
      </c>
      <c r="CC213" s="38" t="b">
        <f>IF(ABS(Survey!$BE213)=0,TRUE,FALSE)</f>
        <v>1</v>
      </c>
      <c r="CD213" s="37" t="b">
        <f>NOT(ISBLANK(Survey!$BF213))</f>
        <v>0</v>
      </c>
      <c r="CE213" t="str">
        <f t="shared" si="163"/>
        <v>Fail</v>
      </c>
      <c r="CF213" s="29">
        <f>Survey!$AV213</f>
        <v>0</v>
      </c>
      <c r="CG213" s="29" cm="1">
        <f t="array" ref="CG213">SUM(SUMIF(Survey!BH213:BO213,{"&gt;0","&lt;0"})*{1,-1})-SUM(SUMIF(Survey!BQ213:BX213,{"&gt;0","&lt;0"})*{1,-1})</f>
        <v>0</v>
      </c>
      <c r="CH213" s="35" t="str">
        <f t="shared" si="164"/>
        <v>No holdings</v>
      </c>
      <c r="CI213">
        <f t="shared" si="165"/>
        <v>0</v>
      </c>
      <c r="CJ213" s="16" t="str">
        <f t="shared" si="166"/>
        <v>Fail</v>
      </c>
      <c r="CK213" s="36">
        <f>Survey!$AV213</f>
        <v>0</v>
      </c>
      <c r="CL213" s="36" cm="1">
        <f t="array" ref="CL213">SUM(SUMIF(Survey!BZ213:CS213,{"&gt;0","&lt;0"})*{1,-1})-SUM(SUMIF(Survey!CU213:DN213,{"&gt;0","&lt;0"})*{1,-1})</f>
        <v>0</v>
      </c>
      <c r="CM213" s="35" t="str">
        <f t="shared" si="167"/>
        <v>No holdings</v>
      </c>
      <c r="CN213" s="17">
        <f t="shared" si="168"/>
        <v>0</v>
      </c>
      <c r="CO213" s="16" t="str">
        <f t="shared" si="169"/>
        <v>Pass</v>
      </c>
      <c r="CP213" s="38" t="b">
        <f>IF(ABS(Survey!$CS213)=0,TRUE,FALSE)</f>
        <v>1</v>
      </c>
      <c r="CQ213" s="37" t="b">
        <f>NOT(ISBLANK(Survey!$CT213))</f>
        <v>0</v>
      </c>
      <c r="CR213" s="16" t="str">
        <f t="shared" si="170"/>
        <v>Pass</v>
      </c>
      <c r="CS213" s="38" t="b">
        <f>IF(ABS(Survey!$DN213)=0,TRUE,FALSE)</f>
        <v>1</v>
      </c>
      <c r="CT213" s="37" t="b">
        <f>NOT(ISBLANK(Survey!$DO213))</f>
        <v>0</v>
      </c>
      <c r="CU213" t="str">
        <f t="shared" si="171"/>
        <v>Pass</v>
      </c>
      <c r="CV213" s="29" cm="1">
        <f t="array" ref="CV213">SUM(SUMIF(Survey!CO213,{"&gt;0","&lt;0"})*{1,-1})+SUM(SUMIF(Survey!DJ213,{"&gt;0","&lt;0"})*{1,-1})</f>
        <v>0</v>
      </c>
      <c r="CW213" s="29">
        <f>SUM(SUMIF(Survey!DQ213:DW213,{"&gt;0","&lt;0"})*{1,-1})+SUM(SUMIF(Survey!DY213:EE213,{"&gt;0","&lt;0"})*{1,-1})</f>
        <v>0</v>
      </c>
      <c r="CX213">
        <f t="shared" si="172"/>
        <v>0</v>
      </c>
      <c r="CY213">
        <f t="shared" si="173"/>
        <v>0</v>
      </c>
      <c r="CZ213" s="16" t="str">
        <f t="shared" si="174"/>
        <v>Pass</v>
      </c>
      <c r="DA213" s="38" t="b">
        <f>IF(ABS(Survey!$DW213)=0,TRUE,FALSE)</f>
        <v>1</v>
      </c>
      <c r="DB213" s="37" t="b">
        <f>NOT(ISBLANK(Survey!DX213))</f>
        <v>0</v>
      </c>
      <c r="DC213" s="16" t="str">
        <f t="shared" si="175"/>
        <v>Pass</v>
      </c>
      <c r="DD213" s="38" t="b">
        <f>IF(ABS(Survey!$EE213)=0,TRUE,FALSE)</f>
        <v>1</v>
      </c>
      <c r="DE213" s="37" t="b">
        <f>NOT(ISBLANK(Survey!$EF213))</f>
        <v>0</v>
      </c>
      <c r="DF213" s="16" t="str">
        <f t="shared" si="176"/>
        <v>Fail</v>
      </c>
      <c r="DG213" s="36">
        <f>SUM(SUMIF(Survey!EL213:EN213,{"&gt;0","&lt;0"})*{1,-1})</f>
        <v>0</v>
      </c>
      <c r="DH213">
        <f t="shared" si="177"/>
        <v>0</v>
      </c>
      <c r="DI213">
        <f t="shared" si="178"/>
        <v>100</v>
      </c>
      <c r="DJ213" s="35" t="b">
        <f>IF(OR(Survey!$M213="ETF",Survey!$M213="ETF, alternative mutual fund",Survey!$M213="Closed-end", Survey!$M213="Split share corp"),TRUE,FALSE)</f>
        <v>0</v>
      </c>
      <c r="DK213" s="16" t="str">
        <f t="shared" si="179"/>
        <v>Fail</v>
      </c>
      <c r="DL213" s="36">
        <f>SUM(SUMIF(Survey!EP213:EV213,{"&gt;0","&lt;0"})*{1,-1})</f>
        <v>0</v>
      </c>
      <c r="DM213">
        <f t="shared" si="180"/>
        <v>0</v>
      </c>
      <c r="DN213" s="17">
        <f t="shared" si="181"/>
        <v>100</v>
      </c>
      <c r="DO213" s="16" t="str">
        <f t="shared" si="182"/>
        <v>Fail</v>
      </c>
      <c r="DP213" s="36">
        <f>SUM(SUMIF(Survey!EX213:FD213,{"&gt;0","&lt;0"})*{1,-1})</f>
        <v>0</v>
      </c>
      <c r="DQ213">
        <f t="shared" si="183"/>
        <v>0</v>
      </c>
      <c r="DR213" s="17">
        <f t="shared" si="184"/>
        <v>100</v>
      </c>
    </row>
    <row r="214" spans="1:122">
      <c r="A214">
        <v>214</v>
      </c>
      <c r="B214" t="str">
        <f t="shared" si="0"/>
        <v>Pass</v>
      </c>
      <c r="C214" t="str">
        <f>IF(COUNTBLANK(Survey!B214:FE214)=$C$2, "Pass", "Fail")</f>
        <v>Pass</v>
      </c>
      <c r="D214" t="str">
        <f t="shared" si="139"/>
        <v>Fail</v>
      </c>
      <c r="E214" t="str">
        <f>IF(OR(ISBLANK(Survey!AJ214),COUNTIF(G214:BB214,"Fail")),"Fail","Pass")</f>
        <v>Fail</v>
      </c>
      <c r="G214" s="16" t="str">
        <f t="shared" si="140"/>
        <v>Fail</v>
      </c>
      <c r="H214" s="177">
        <f>COUNTBLANK(Survey!B214:D214)+COUNTBLANK(Survey!G214)+COUNTBLANK(Survey!I214)+COUNTBLANK(Survey!K214:M214)+COUNTBLANK(Survey!P214)+COUNTBLANK(Survey!S214:U214)+COUNTBLANK(Survey!Y214:AA214)+COUNTBLANK(Survey!AD214:AE214)+COUNTBLANK(Survey!AI214:AI214)</f>
        <v>18</v>
      </c>
      <c r="I214" s="16" t="str">
        <f t="shared" si="141"/>
        <v>Fail</v>
      </c>
      <c r="J214" t="b">
        <f>IF(Survey!E214="No",TRUE,FALSE)</f>
        <v>0</v>
      </c>
      <c r="K214" s="34">
        <f>LEN(Survey!E214)</f>
        <v>0</v>
      </c>
      <c r="L214" s="16" t="str">
        <f t="shared" si="142"/>
        <v>Fail</v>
      </c>
      <c r="M214" t="b">
        <f>IF(Survey!F214="No",TRUE,FALSE)</f>
        <v>0</v>
      </c>
      <c r="N214" s="33">
        <f>LEN(Survey!F214)</f>
        <v>0</v>
      </c>
      <c r="O214" s="16" t="str">
        <f t="shared" si="143"/>
        <v>Pass</v>
      </c>
      <c r="P214" s="34">
        <f>MOD((LEN(Survey!H214)+2),11)</f>
        <v>2</v>
      </c>
      <c r="Q214" s="33" t="str">
        <f>IF(Survey!$L214="Prospectus fund", "Yes", "No")</f>
        <v>No</v>
      </c>
      <c r="R214" s="16" t="str">
        <f t="shared" si="144"/>
        <v>Pass</v>
      </c>
      <c r="S214" s="34">
        <f>MOD((LEN(Survey!J214)+2),11)</f>
        <v>2</v>
      </c>
      <c r="T214" s="35" t="b">
        <f>IF(OR(Survey!$M214="ETF",Survey!$M214="ETF, alternative mutual fund",Survey!$M214="Closed-end", Survey!$M214="Split share corp", Survey!$I214="Yes"),TRUE,FALSE)</f>
        <v>0</v>
      </c>
      <c r="U214" s="16" t="str">
        <f>IFERROR(IF(AND(OR(X214=Y214,Y214 = "Either"),NOT(ISBLANK(Survey!K214))),"Pass","Fail"),"Pass")</f>
        <v>Fail</v>
      </c>
      <c r="V214" s="36" cm="1">
        <f t="array" ref="V214">SUM(SUMIF(Survey!BZ214:CS214,{"&gt;0","&lt;0"})*{1,-1})</f>
        <v>0</v>
      </c>
      <c r="W214" s="38" cm="1">
        <f t="array" ref="W214">SUM(SUMIF(Survey!CC214,{"&gt;0","&lt;0"})*{1,-1})+SUM(SUMIF(Survey!CM214,{"&gt;0","&lt;0"})*{1,-1})</f>
        <v>0</v>
      </c>
      <c r="X214" s="38">
        <f>Survey!K214</f>
        <v>0</v>
      </c>
      <c r="Y214" s="37" t="str">
        <f t="shared" si="145"/>
        <v>Either</v>
      </c>
      <c r="Z214" s="16" t="str">
        <f t="shared" si="146"/>
        <v>Fail</v>
      </c>
      <c r="AA214" s="67" cm="1">
        <f t="array" ref="AA214">SUM(SUMIF(Survey!BZ214:CS214,{"&gt;0","&lt;0"})*{1,-1})+SUM(SUMIF(Survey!CU214:DN214,{"&gt;0","&lt;0"})*{1,-1})</f>
        <v>0</v>
      </c>
      <c r="AB214" s="67">
        <f>IFERROR(AA214/(Survey!$AV214),0)</f>
        <v>0</v>
      </c>
      <c r="AC214" s="128" t="b">
        <f>IF(OR(Survey!$M214="Alternative strategy or hedge",Survey!$M214="Other, illiquid",Survey!$L214="Prospectus fund"),TRUE,FALSE)</f>
        <v>0</v>
      </c>
      <c r="AD214" s="128" t="b">
        <f>NOT(ISBLANK(Survey!$M214))</f>
        <v>0</v>
      </c>
      <c r="AE214" s="16" t="str">
        <f t="shared" si="147"/>
        <v>Pass</v>
      </c>
      <c r="AF214" s="38" t="b">
        <f>NOT(ISNUMBER(SEARCH("Other",Survey!$P214)))</f>
        <v>1</v>
      </c>
      <c r="AG214" s="37" t="b">
        <f>NOT(ISBLANK(Survey!$Q214))</f>
        <v>0</v>
      </c>
      <c r="AH214" s="16" t="str">
        <f t="shared" si="148"/>
        <v>Pass</v>
      </c>
      <c r="AI214" s="143">
        <f>COUNTBLANK(Survey!$W214)</f>
        <v>1</v>
      </c>
      <c r="AJ214" s="67">
        <f>IF(AND(Survey!L214&lt;&gt;"Exempt fund",OR(Survey!$M214="ETF",Survey!$M214="ETF, alternative mutual fund",Survey!$M214="Mutual fund",Survey!$M214="Alternative mutual fund",Survey!$M214="Money market")),1,0)</f>
        <v>0</v>
      </c>
      <c r="AK214" s="16" t="str">
        <f t="shared" si="149"/>
        <v>Pass</v>
      </c>
      <c r="AL214" s="38" t="b">
        <f>NOT(ISNUMBER(SEARCH("Yes",Survey!$AA214)))</f>
        <v>1</v>
      </c>
      <c r="AM214" s="37" t="b">
        <f>IF(COUNTBLANK(Survey!$AB214:$AC214)=0,TRUE, FALSE)</f>
        <v>0</v>
      </c>
      <c r="AN214" s="16" t="str">
        <f t="shared" si="150"/>
        <v>Pass</v>
      </c>
      <c r="AO214" s="38" t="b">
        <f>NOT(ISNUMBER(SEARCH("Yes",Survey!$AD214)))</f>
        <v>1</v>
      </c>
      <c r="AP214" s="37" t="b">
        <f>NOT(ISBLANK(Survey!$AF214))</f>
        <v>0</v>
      </c>
      <c r="AQ214" s="16" t="str">
        <f t="shared" si="151"/>
        <v>Pass</v>
      </c>
      <c r="AR214" s="38" t="b">
        <f>NOT(OR(ISNUMBER(SEARCH("Other",Survey!$AF214)),ISNUMBER(SEARCH("Multiple",Survey!$AF214))))</f>
        <v>1</v>
      </c>
      <c r="AS214" s="37" t="b">
        <f>NOT(ISBLANK(Survey!$AG214))</f>
        <v>0</v>
      </c>
      <c r="AT214" s="16" t="str">
        <f t="shared" si="152"/>
        <v>Fail</v>
      </c>
      <c r="AU214" s="143">
        <f>IF(ABS(Survey!$AV214)&gt;0, 1,0)</f>
        <v>0</v>
      </c>
      <c r="AV214" s="143">
        <f>IF(COUNTBLANK(Survey!$AJ214)=0,1,0)</f>
        <v>0</v>
      </c>
      <c r="AW214" s="16" t="str">
        <f t="shared" si="153"/>
        <v>Pass</v>
      </c>
      <c r="AX214" s="143">
        <f>IF(ISBLANK(Survey!$AJ214),0,1)</f>
        <v>0</v>
      </c>
      <c r="AY214" s="165">
        <f>COUNTBLANK(Survey!$AK214)</f>
        <v>1</v>
      </c>
      <c r="AZ214" s="16" t="str">
        <f t="shared" si="154"/>
        <v>Pass</v>
      </c>
      <c r="BA214" s="143">
        <f>IF(OR(Survey!$AK214="Closed",ISBLANK(Survey!$AK214)),0,1)</f>
        <v>0</v>
      </c>
      <c r="BB214" s="165">
        <f>IF(ISBLANK(Survey!$AL214),1,0)</f>
        <v>1</v>
      </c>
      <c r="BC214" s="147" t="str" cm="1">
        <f t="array" ref="BC214">IF(OR(IF(OR($BE214+$BF214 = 2, $BG214=1), FALSE, TRUE), AND($BD214:$BD214 = 0)),"Pass","Fail")</f>
        <v>Pass</v>
      </c>
      <c r="BD214" s="143">
        <f>COUNTBLANK(Survey!$AM214:$AO214)</f>
        <v>3</v>
      </c>
      <c r="BE214" s="143">
        <f>IF(Survey!$I214="Yes",1,0)</f>
        <v>0</v>
      </c>
      <c r="BF214" s="143">
        <f>IF(OR(Survey!$M214="Mutual fund",Survey!$M214="Alternative mutual fund",Survey!$M214="Money market"),1,0)</f>
        <v>0</v>
      </c>
      <c r="BG214" s="148">
        <f>IF(OR(Survey!$M214="ETF",Survey!$M214="ETF, alternative mutual fund"),1,0)</f>
        <v>0</v>
      </c>
      <c r="BH214" s="16" t="str">
        <f t="shared" si="155"/>
        <v>Pass</v>
      </c>
      <c r="BI214" s="38" t="b">
        <f>OR(ISNUMBER(SEARCH("Yes",Survey!$AO214)),ISBLANK(Survey!$AO214))</f>
        <v>1</v>
      </c>
      <c r="BJ214" s="67" t="b">
        <f>NOT(ISBLANK(Survey!$AP214))</f>
        <v>0</v>
      </c>
      <c r="BK214" s="16" t="str">
        <f t="shared" si="156"/>
        <v>Pass</v>
      </c>
      <c r="BL214" s="143">
        <f>IF(Survey!$AW214=0, 0,1)</f>
        <v>0</v>
      </c>
      <c r="BM214" s="67">
        <f>Survey!$AQ214</f>
        <v>0</v>
      </c>
      <c r="BN214" s="67">
        <f>IFERROR((Survey!$AX214-ABS(Survey!$AY214)-ABS(Survey!$BD214))/Survey!$AW214,0)</f>
        <v>0</v>
      </c>
      <c r="BO214" s="67">
        <f>IF(AND($BM214&gt;$BN214-0.2,$BM214&lt;$BN214+0.2,ISBLANK(Survey!$AQ214)=FALSE),0,1)</f>
        <v>1</v>
      </c>
      <c r="BP214" s="165">
        <f>IF(ISBLANK(Survey!$AR214),1,0)</f>
        <v>1</v>
      </c>
      <c r="BQ214" s="16" t="str">
        <f t="shared" si="157"/>
        <v>Pass</v>
      </c>
      <c r="BR214" s="143">
        <f>IF(Survey!$AW214=0, 0,1)</f>
        <v>0</v>
      </c>
      <c r="BS214" s="67">
        <f>IF(AND(Survey!$AS214&gt;=0,Survey!$AS214&lt;=0.2,Survey!$AS214&lt;&gt;""),0,1)</f>
        <v>1</v>
      </c>
      <c r="BT214" s="143">
        <f>IF(ISBLANK(Survey!$AT214),1,0)</f>
        <v>1</v>
      </c>
      <c r="BU214" s="16" t="str">
        <f t="shared" si="158"/>
        <v>Fail</v>
      </c>
      <c r="BV214" s="165">
        <f>Survey!$AU214</f>
        <v>0</v>
      </c>
      <c r="BW214" s="16" t="str">
        <f t="shared" si="159"/>
        <v>Pass</v>
      </c>
      <c r="BX214" s="36">
        <f>Survey!$AV214</f>
        <v>0</v>
      </c>
      <c r="BY214" s="176">
        <f>Survey!$AW214+Survey!$AX214-ABS(Survey!$AY214)+ABS(Survey!$AZ214)-ABS(Survey!$BA214)+ABS(Survey!$BB214)-ABS(Survey!$BC214)-ABS(Survey!$BD214)+Survey!$BE214</f>
        <v>0</v>
      </c>
      <c r="BZ214" s="35">
        <f t="shared" si="160"/>
        <v>0</v>
      </c>
      <c r="CA214" s="17">
        <f t="shared" si="161"/>
        <v>0</v>
      </c>
      <c r="CB214" s="16" t="str">
        <f t="shared" si="162"/>
        <v>Pass</v>
      </c>
      <c r="CC214" s="38" t="b">
        <f>IF(ABS(Survey!$BE214)=0,TRUE,FALSE)</f>
        <v>1</v>
      </c>
      <c r="CD214" s="37" t="b">
        <f>NOT(ISBLANK(Survey!$BF214))</f>
        <v>0</v>
      </c>
      <c r="CE214" t="str">
        <f t="shared" si="163"/>
        <v>Fail</v>
      </c>
      <c r="CF214" s="29">
        <f>Survey!$AV214</f>
        <v>0</v>
      </c>
      <c r="CG214" s="29" cm="1">
        <f t="array" ref="CG214">SUM(SUMIF(Survey!BH214:BO214,{"&gt;0","&lt;0"})*{1,-1})-SUM(SUMIF(Survey!BQ214:BX214,{"&gt;0","&lt;0"})*{1,-1})</f>
        <v>0</v>
      </c>
      <c r="CH214" s="35" t="str">
        <f t="shared" si="164"/>
        <v>No holdings</v>
      </c>
      <c r="CI214">
        <f t="shared" si="165"/>
        <v>0</v>
      </c>
      <c r="CJ214" s="16" t="str">
        <f t="shared" si="166"/>
        <v>Fail</v>
      </c>
      <c r="CK214" s="36">
        <f>Survey!$AV214</f>
        <v>0</v>
      </c>
      <c r="CL214" s="36" cm="1">
        <f t="array" ref="CL214">SUM(SUMIF(Survey!BZ214:CS214,{"&gt;0","&lt;0"})*{1,-1})-SUM(SUMIF(Survey!CU214:DN214,{"&gt;0","&lt;0"})*{1,-1})</f>
        <v>0</v>
      </c>
      <c r="CM214" s="35" t="str">
        <f t="shared" si="167"/>
        <v>No holdings</v>
      </c>
      <c r="CN214" s="17">
        <f t="shared" si="168"/>
        <v>0</v>
      </c>
      <c r="CO214" s="16" t="str">
        <f t="shared" si="169"/>
        <v>Pass</v>
      </c>
      <c r="CP214" s="38" t="b">
        <f>IF(ABS(Survey!$CS214)=0,TRUE,FALSE)</f>
        <v>1</v>
      </c>
      <c r="CQ214" s="37" t="b">
        <f>NOT(ISBLANK(Survey!$CT214))</f>
        <v>0</v>
      </c>
      <c r="CR214" s="16" t="str">
        <f t="shared" si="170"/>
        <v>Pass</v>
      </c>
      <c r="CS214" s="38" t="b">
        <f>IF(ABS(Survey!$DN214)=0,TRUE,FALSE)</f>
        <v>1</v>
      </c>
      <c r="CT214" s="37" t="b">
        <f>NOT(ISBLANK(Survey!$DO214))</f>
        <v>0</v>
      </c>
      <c r="CU214" t="str">
        <f t="shared" si="171"/>
        <v>Pass</v>
      </c>
      <c r="CV214" s="29" cm="1">
        <f t="array" ref="CV214">SUM(SUMIF(Survey!CO214,{"&gt;0","&lt;0"})*{1,-1})+SUM(SUMIF(Survey!DJ214,{"&gt;0","&lt;0"})*{1,-1})</f>
        <v>0</v>
      </c>
      <c r="CW214" s="29">
        <f>SUM(SUMIF(Survey!DQ214:DW214,{"&gt;0","&lt;0"})*{1,-1})+SUM(SUMIF(Survey!DY214:EE214,{"&gt;0","&lt;0"})*{1,-1})</f>
        <v>0</v>
      </c>
      <c r="CX214">
        <f t="shared" si="172"/>
        <v>0</v>
      </c>
      <c r="CY214">
        <f t="shared" si="173"/>
        <v>0</v>
      </c>
      <c r="CZ214" s="16" t="str">
        <f t="shared" si="174"/>
        <v>Pass</v>
      </c>
      <c r="DA214" s="38" t="b">
        <f>IF(ABS(Survey!$DW214)=0,TRUE,FALSE)</f>
        <v>1</v>
      </c>
      <c r="DB214" s="37" t="b">
        <f>NOT(ISBLANK(Survey!DX214))</f>
        <v>0</v>
      </c>
      <c r="DC214" s="16" t="str">
        <f t="shared" si="175"/>
        <v>Pass</v>
      </c>
      <c r="DD214" s="38" t="b">
        <f>IF(ABS(Survey!$EE214)=0,TRUE,FALSE)</f>
        <v>1</v>
      </c>
      <c r="DE214" s="37" t="b">
        <f>NOT(ISBLANK(Survey!$EF214))</f>
        <v>0</v>
      </c>
      <c r="DF214" s="16" t="str">
        <f t="shared" si="176"/>
        <v>Fail</v>
      </c>
      <c r="DG214" s="36">
        <f>SUM(SUMIF(Survey!EL214:EN214,{"&gt;0","&lt;0"})*{1,-1})</f>
        <v>0</v>
      </c>
      <c r="DH214">
        <f t="shared" si="177"/>
        <v>0</v>
      </c>
      <c r="DI214">
        <f t="shared" si="178"/>
        <v>100</v>
      </c>
      <c r="DJ214" s="35" t="b">
        <f>IF(OR(Survey!$M214="ETF",Survey!$M214="ETF, alternative mutual fund",Survey!$M214="Closed-end", Survey!$M214="Split share corp"),TRUE,FALSE)</f>
        <v>0</v>
      </c>
      <c r="DK214" s="16" t="str">
        <f t="shared" si="179"/>
        <v>Fail</v>
      </c>
      <c r="DL214" s="36">
        <f>SUM(SUMIF(Survey!EP214:EV214,{"&gt;0","&lt;0"})*{1,-1})</f>
        <v>0</v>
      </c>
      <c r="DM214">
        <f t="shared" si="180"/>
        <v>0</v>
      </c>
      <c r="DN214" s="17">
        <f t="shared" si="181"/>
        <v>100</v>
      </c>
      <c r="DO214" s="16" t="str">
        <f t="shared" si="182"/>
        <v>Fail</v>
      </c>
      <c r="DP214" s="36">
        <f>SUM(SUMIF(Survey!EX214:FD214,{"&gt;0","&lt;0"})*{1,-1})</f>
        <v>0</v>
      </c>
      <c r="DQ214">
        <f t="shared" si="183"/>
        <v>0</v>
      </c>
      <c r="DR214" s="17">
        <f t="shared" si="184"/>
        <v>100</v>
      </c>
    </row>
    <row r="215" spans="1:122">
      <c r="A215">
        <v>215</v>
      </c>
      <c r="B215" t="str">
        <f t="shared" si="0"/>
        <v>Pass</v>
      </c>
      <c r="C215" t="str">
        <f>IF(COUNTBLANK(Survey!B215:FE215)=$C$2, "Pass", "Fail")</f>
        <v>Pass</v>
      </c>
      <c r="D215" t="str">
        <f t="shared" si="139"/>
        <v>Fail</v>
      </c>
      <c r="E215" t="str">
        <f>IF(OR(ISBLANK(Survey!AJ215),COUNTIF(G215:BB215,"Fail")),"Fail","Pass")</f>
        <v>Fail</v>
      </c>
      <c r="G215" s="16" t="str">
        <f t="shared" si="140"/>
        <v>Fail</v>
      </c>
      <c r="H215" s="177">
        <f>COUNTBLANK(Survey!B215:D215)+COUNTBLANK(Survey!G215)+COUNTBLANK(Survey!I215)+COUNTBLANK(Survey!K215:M215)+COUNTBLANK(Survey!P215)+COUNTBLANK(Survey!S215:U215)+COUNTBLANK(Survey!Y215:AA215)+COUNTBLANK(Survey!AD215:AE215)+COUNTBLANK(Survey!AI215:AI215)</f>
        <v>18</v>
      </c>
      <c r="I215" s="16" t="str">
        <f t="shared" si="141"/>
        <v>Fail</v>
      </c>
      <c r="J215" t="b">
        <f>IF(Survey!E215="No",TRUE,FALSE)</f>
        <v>0</v>
      </c>
      <c r="K215" s="34">
        <f>LEN(Survey!E215)</f>
        <v>0</v>
      </c>
      <c r="L215" s="16" t="str">
        <f t="shared" si="142"/>
        <v>Fail</v>
      </c>
      <c r="M215" t="b">
        <f>IF(Survey!F215="No",TRUE,FALSE)</f>
        <v>0</v>
      </c>
      <c r="N215" s="33">
        <f>LEN(Survey!F215)</f>
        <v>0</v>
      </c>
      <c r="O215" s="16" t="str">
        <f t="shared" si="143"/>
        <v>Pass</v>
      </c>
      <c r="P215" s="34">
        <f>MOD((LEN(Survey!H215)+2),11)</f>
        <v>2</v>
      </c>
      <c r="Q215" s="33" t="str">
        <f>IF(Survey!$L215="Prospectus fund", "Yes", "No")</f>
        <v>No</v>
      </c>
      <c r="R215" s="16" t="str">
        <f t="shared" si="144"/>
        <v>Pass</v>
      </c>
      <c r="S215" s="34">
        <f>MOD((LEN(Survey!J215)+2),11)</f>
        <v>2</v>
      </c>
      <c r="T215" s="35" t="b">
        <f>IF(OR(Survey!$M215="ETF",Survey!$M215="ETF, alternative mutual fund",Survey!$M215="Closed-end", Survey!$M215="Split share corp", Survey!$I215="Yes"),TRUE,FALSE)</f>
        <v>0</v>
      </c>
      <c r="U215" s="16" t="str">
        <f>IFERROR(IF(AND(OR(X215=Y215,Y215 = "Either"),NOT(ISBLANK(Survey!K215))),"Pass","Fail"),"Pass")</f>
        <v>Fail</v>
      </c>
      <c r="V215" s="36" cm="1">
        <f t="array" ref="V215">SUM(SUMIF(Survey!BZ215:CS215,{"&gt;0","&lt;0"})*{1,-1})</f>
        <v>0</v>
      </c>
      <c r="W215" s="38" cm="1">
        <f t="array" ref="W215">SUM(SUMIF(Survey!CC215,{"&gt;0","&lt;0"})*{1,-1})+SUM(SUMIF(Survey!CM215,{"&gt;0","&lt;0"})*{1,-1})</f>
        <v>0</v>
      </c>
      <c r="X215" s="38">
        <f>Survey!K215</f>
        <v>0</v>
      </c>
      <c r="Y215" s="37" t="str">
        <f t="shared" si="145"/>
        <v>Either</v>
      </c>
      <c r="Z215" s="16" t="str">
        <f t="shared" si="146"/>
        <v>Fail</v>
      </c>
      <c r="AA215" s="67" cm="1">
        <f t="array" ref="AA215">SUM(SUMIF(Survey!BZ215:CS215,{"&gt;0","&lt;0"})*{1,-1})+SUM(SUMIF(Survey!CU215:DN215,{"&gt;0","&lt;0"})*{1,-1})</f>
        <v>0</v>
      </c>
      <c r="AB215" s="67">
        <f>IFERROR(AA215/(Survey!$AV215),0)</f>
        <v>0</v>
      </c>
      <c r="AC215" s="128" t="b">
        <f>IF(OR(Survey!$M215="Alternative strategy or hedge",Survey!$M215="Other, illiquid",Survey!$L215="Prospectus fund"),TRUE,FALSE)</f>
        <v>0</v>
      </c>
      <c r="AD215" s="128" t="b">
        <f>NOT(ISBLANK(Survey!$M215))</f>
        <v>0</v>
      </c>
      <c r="AE215" s="16" t="str">
        <f t="shared" si="147"/>
        <v>Pass</v>
      </c>
      <c r="AF215" s="38" t="b">
        <f>NOT(ISNUMBER(SEARCH("Other",Survey!$P215)))</f>
        <v>1</v>
      </c>
      <c r="AG215" s="37" t="b">
        <f>NOT(ISBLANK(Survey!$Q215))</f>
        <v>0</v>
      </c>
      <c r="AH215" s="16" t="str">
        <f t="shared" si="148"/>
        <v>Pass</v>
      </c>
      <c r="AI215" s="143">
        <f>COUNTBLANK(Survey!$W215)</f>
        <v>1</v>
      </c>
      <c r="AJ215" s="67">
        <f>IF(AND(Survey!L215&lt;&gt;"Exempt fund",OR(Survey!$M215="ETF",Survey!$M215="ETF, alternative mutual fund",Survey!$M215="Mutual fund",Survey!$M215="Alternative mutual fund",Survey!$M215="Money market")),1,0)</f>
        <v>0</v>
      </c>
      <c r="AK215" s="16" t="str">
        <f t="shared" si="149"/>
        <v>Pass</v>
      </c>
      <c r="AL215" s="38" t="b">
        <f>NOT(ISNUMBER(SEARCH("Yes",Survey!$AA215)))</f>
        <v>1</v>
      </c>
      <c r="AM215" s="37" t="b">
        <f>IF(COUNTBLANK(Survey!$AB215:$AC215)=0,TRUE, FALSE)</f>
        <v>0</v>
      </c>
      <c r="AN215" s="16" t="str">
        <f t="shared" si="150"/>
        <v>Pass</v>
      </c>
      <c r="AO215" s="38" t="b">
        <f>NOT(ISNUMBER(SEARCH("Yes",Survey!$AD215)))</f>
        <v>1</v>
      </c>
      <c r="AP215" s="37" t="b">
        <f>NOT(ISBLANK(Survey!$AF215))</f>
        <v>0</v>
      </c>
      <c r="AQ215" s="16" t="str">
        <f t="shared" si="151"/>
        <v>Pass</v>
      </c>
      <c r="AR215" s="38" t="b">
        <f>NOT(OR(ISNUMBER(SEARCH("Other",Survey!$AF215)),ISNUMBER(SEARCH("Multiple",Survey!$AF215))))</f>
        <v>1</v>
      </c>
      <c r="AS215" s="37" t="b">
        <f>NOT(ISBLANK(Survey!$AG215))</f>
        <v>0</v>
      </c>
      <c r="AT215" s="16" t="str">
        <f t="shared" si="152"/>
        <v>Fail</v>
      </c>
      <c r="AU215" s="143">
        <f>IF(ABS(Survey!$AV215)&gt;0, 1,0)</f>
        <v>0</v>
      </c>
      <c r="AV215" s="143">
        <f>IF(COUNTBLANK(Survey!$AJ215)=0,1,0)</f>
        <v>0</v>
      </c>
      <c r="AW215" s="16" t="str">
        <f t="shared" si="153"/>
        <v>Pass</v>
      </c>
      <c r="AX215" s="143">
        <f>IF(ISBLANK(Survey!$AJ215),0,1)</f>
        <v>0</v>
      </c>
      <c r="AY215" s="165">
        <f>COUNTBLANK(Survey!$AK215)</f>
        <v>1</v>
      </c>
      <c r="AZ215" s="16" t="str">
        <f t="shared" si="154"/>
        <v>Pass</v>
      </c>
      <c r="BA215" s="143">
        <f>IF(OR(Survey!$AK215="Closed",ISBLANK(Survey!$AK215)),0,1)</f>
        <v>0</v>
      </c>
      <c r="BB215" s="165">
        <f>IF(ISBLANK(Survey!$AL215),1,0)</f>
        <v>1</v>
      </c>
      <c r="BC215" s="147" t="str" cm="1">
        <f t="array" ref="BC215">IF(OR(IF(OR($BE215+$BF215 = 2, $BG215=1), FALSE, TRUE), AND($BD215:$BD215 = 0)),"Pass","Fail")</f>
        <v>Pass</v>
      </c>
      <c r="BD215" s="143">
        <f>COUNTBLANK(Survey!$AM215:$AO215)</f>
        <v>3</v>
      </c>
      <c r="BE215" s="143">
        <f>IF(Survey!$I215="Yes",1,0)</f>
        <v>0</v>
      </c>
      <c r="BF215" s="143">
        <f>IF(OR(Survey!$M215="Mutual fund",Survey!$M215="Alternative mutual fund",Survey!$M215="Money market"),1,0)</f>
        <v>0</v>
      </c>
      <c r="BG215" s="148">
        <f>IF(OR(Survey!$M215="ETF",Survey!$M215="ETF, alternative mutual fund"),1,0)</f>
        <v>0</v>
      </c>
      <c r="BH215" s="16" t="str">
        <f t="shared" si="155"/>
        <v>Pass</v>
      </c>
      <c r="BI215" s="38" t="b">
        <f>OR(ISNUMBER(SEARCH("Yes",Survey!$AO215)),ISBLANK(Survey!$AO215))</f>
        <v>1</v>
      </c>
      <c r="BJ215" s="67" t="b">
        <f>NOT(ISBLANK(Survey!$AP215))</f>
        <v>0</v>
      </c>
      <c r="BK215" s="16" t="str">
        <f t="shared" si="156"/>
        <v>Pass</v>
      </c>
      <c r="BL215" s="143">
        <f>IF(Survey!$AW215=0, 0,1)</f>
        <v>0</v>
      </c>
      <c r="BM215" s="67">
        <f>Survey!$AQ215</f>
        <v>0</v>
      </c>
      <c r="BN215" s="67">
        <f>IFERROR((Survey!$AX215-ABS(Survey!$AY215)-ABS(Survey!$BD215))/Survey!$AW215,0)</f>
        <v>0</v>
      </c>
      <c r="BO215" s="67">
        <f>IF(AND($BM215&gt;$BN215-0.2,$BM215&lt;$BN215+0.2,ISBLANK(Survey!$AQ215)=FALSE),0,1)</f>
        <v>1</v>
      </c>
      <c r="BP215" s="165">
        <f>IF(ISBLANK(Survey!$AR215),1,0)</f>
        <v>1</v>
      </c>
      <c r="BQ215" s="16" t="str">
        <f t="shared" si="157"/>
        <v>Pass</v>
      </c>
      <c r="BR215" s="143">
        <f>IF(Survey!$AW215=0, 0,1)</f>
        <v>0</v>
      </c>
      <c r="BS215" s="67">
        <f>IF(AND(Survey!$AS215&gt;=0,Survey!$AS215&lt;=0.2,Survey!$AS215&lt;&gt;""),0,1)</f>
        <v>1</v>
      </c>
      <c r="BT215" s="143">
        <f>IF(ISBLANK(Survey!$AT215),1,0)</f>
        <v>1</v>
      </c>
      <c r="BU215" s="16" t="str">
        <f t="shared" si="158"/>
        <v>Fail</v>
      </c>
      <c r="BV215" s="165">
        <f>Survey!$AU215</f>
        <v>0</v>
      </c>
      <c r="BW215" s="16" t="str">
        <f t="shared" si="159"/>
        <v>Pass</v>
      </c>
      <c r="BX215" s="36">
        <f>Survey!$AV215</f>
        <v>0</v>
      </c>
      <c r="BY215" s="176">
        <f>Survey!$AW215+Survey!$AX215-ABS(Survey!$AY215)+ABS(Survey!$AZ215)-ABS(Survey!$BA215)+ABS(Survey!$BB215)-ABS(Survey!$BC215)-ABS(Survey!$BD215)+Survey!$BE215</f>
        <v>0</v>
      </c>
      <c r="BZ215" s="35">
        <f t="shared" si="160"/>
        <v>0</v>
      </c>
      <c r="CA215" s="17">
        <f t="shared" si="161"/>
        <v>0</v>
      </c>
      <c r="CB215" s="16" t="str">
        <f t="shared" si="162"/>
        <v>Pass</v>
      </c>
      <c r="CC215" s="38" t="b">
        <f>IF(ABS(Survey!$BE215)=0,TRUE,FALSE)</f>
        <v>1</v>
      </c>
      <c r="CD215" s="37" t="b">
        <f>NOT(ISBLANK(Survey!$BF215))</f>
        <v>0</v>
      </c>
      <c r="CE215" t="str">
        <f t="shared" si="163"/>
        <v>Fail</v>
      </c>
      <c r="CF215" s="29">
        <f>Survey!$AV215</f>
        <v>0</v>
      </c>
      <c r="CG215" s="29" cm="1">
        <f t="array" ref="CG215">SUM(SUMIF(Survey!BH215:BO215,{"&gt;0","&lt;0"})*{1,-1})-SUM(SUMIF(Survey!BQ215:BX215,{"&gt;0","&lt;0"})*{1,-1})</f>
        <v>0</v>
      </c>
      <c r="CH215" s="35" t="str">
        <f t="shared" si="164"/>
        <v>No holdings</v>
      </c>
      <c r="CI215">
        <f t="shared" si="165"/>
        <v>0</v>
      </c>
      <c r="CJ215" s="16" t="str">
        <f t="shared" si="166"/>
        <v>Fail</v>
      </c>
      <c r="CK215" s="36">
        <f>Survey!$AV215</f>
        <v>0</v>
      </c>
      <c r="CL215" s="36" cm="1">
        <f t="array" ref="CL215">SUM(SUMIF(Survey!BZ215:CS215,{"&gt;0","&lt;0"})*{1,-1})-SUM(SUMIF(Survey!CU215:DN215,{"&gt;0","&lt;0"})*{1,-1})</f>
        <v>0</v>
      </c>
      <c r="CM215" s="35" t="str">
        <f t="shared" si="167"/>
        <v>No holdings</v>
      </c>
      <c r="CN215" s="17">
        <f t="shared" si="168"/>
        <v>0</v>
      </c>
      <c r="CO215" s="16" t="str">
        <f t="shared" si="169"/>
        <v>Pass</v>
      </c>
      <c r="CP215" s="38" t="b">
        <f>IF(ABS(Survey!$CS215)=0,TRUE,FALSE)</f>
        <v>1</v>
      </c>
      <c r="CQ215" s="37" t="b">
        <f>NOT(ISBLANK(Survey!$CT215))</f>
        <v>0</v>
      </c>
      <c r="CR215" s="16" t="str">
        <f t="shared" si="170"/>
        <v>Pass</v>
      </c>
      <c r="CS215" s="38" t="b">
        <f>IF(ABS(Survey!$DN215)=0,TRUE,FALSE)</f>
        <v>1</v>
      </c>
      <c r="CT215" s="37" t="b">
        <f>NOT(ISBLANK(Survey!$DO215))</f>
        <v>0</v>
      </c>
      <c r="CU215" t="str">
        <f t="shared" si="171"/>
        <v>Pass</v>
      </c>
      <c r="CV215" s="29" cm="1">
        <f t="array" ref="CV215">SUM(SUMIF(Survey!CO215,{"&gt;0","&lt;0"})*{1,-1})+SUM(SUMIF(Survey!DJ215,{"&gt;0","&lt;0"})*{1,-1})</f>
        <v>0</v>
      </c>
      <c r="CW215" s="29">
        <f>SUM(SUMIF(Survey!DQ215:DW215,{"&gt;0","&lt;0"})*{1,-1})+SUM(SUMIF(Survey!DY215:EE215,{"&gt;0","&lt;0"})*{1,-1})</f>
        <v>0</v>
      </c>
      <c r="CX215">
        <f t="shared" si="172"/>
        <v>0</v>
      </c>
      <c r="CY215">
        <f t="shared" si="173"/>
        <v>0</v>
      </c>
      <c r="CZ215" s="16" t="str">
        <f t="shared" si="174"/>
        <v>Pass</v>
      </c>
      <c r="DA215" s="38" t="b">
        <f>IF(ABS(Survey!$DW215)=0,TRUE,FALSE)</f>
        <v>1</v>
      </c>
      <c r="DB215" s="37" t="b">
        <f>NOT(ISBLANK(Survey!DX215))</f>
        <v>0</v>
      </c>
      <c r="DC215" s="16" t="str">
        <f t="shared" si="175"/>
        <v>Pass</v>
      </c>
      <c r="DD215" s="38" t="b">
        <f>IF(ABS(Survey!$EE215)=0,TRUE,FALSE)</f>
        <v>1</v>
      </c>
      <c r="DE215" s="37" t="b">
        <f>NOT(ISBLANK(Survey!$EF215))</f>
        <v>0</v>
      </c>
      <c r="DF215" s="16" t="str">
        <f t="shared" si="176"/>
        <v>Fail</v>
      </c>
      <c r="DG215" s="36">
        <f>SUM(SUMIF(Survey!EL215:EN215,{"&gt;0","&lt;0"})*{1,-1})</f>
        <v>0</v>
      </c>
      <c r="DH215">
        <f t="shared" si="177"/>
        <v>0</v>
      </c>
      <c r="DI215">
        <f t="shared" si="178"/>
        <v>100</v>
      </c>
      <c r="DJ215" s="35" t="b">
        <f>IF(OR(Survey!$M215="ETF",Survey!$M215="ETF, alternative mutual fund",Survey!$M215="Closed-end", Survey!$M215="Split share corp"),TRUE,FALSE)</f>
        <v>0</v>
      </c>
      <c r="DK215" s="16" t="str">
        <f t="shared" si="179"/>
        <v>Fail</v>
      </c>
      <c r="DL215" s="36">
        <f>SUM(SUMIF(Survey!EP215:EV215,{"&gt;0","&lt;0"})*{1,-1})</f>
        <v>0</v>
      </c>
      <c r="DM215">
        <f t="shared" si="180"/>
        <v>0</v>
      </c>
      <c r="DN215" s="17">
        <f t="shared" si="181"/>
        <v>100</v>
      </c>
      <c r="DO215" s="16" t="str">
        <f t="shared" si="182"/>
        <v>Fail</v>
      </c>
      <c r="DP215" s="36">
        <f>SUM(SUMIF(Survey!EX215:FD215,{"&gt;0","&lt;0"})*{1,-1})</f>
        <v>0</v>
      </c>
      <c r="DQ215">
        <f t="shared" si="183"/>
        <v>0</v>
      </c>
      <c r="DR215" s="17">
        <f t="shared" si="184"/>
        <v>100</v>
      </c>
    </row>
    <row r="216" spans="1:122">
      <c r="A216">
        <v>216</v>
      </c>
      <c r="B216" t="str">
        <f t="shared" si="0"/>
        <v>Pass</v>
      </c>
      <c r="C216" t="str">
        <f>IF(COUNTBLANK(Survey!B216:FE216)=$C$2, "Pass", "Fail")</f>
        <v>Pass</v>
      </c>
      <c r="D216" t="str">
        <f t="shared" si="139"/>
        <v>Fail</v>
      </c>
      <c r="E216" t="str">
        <f>IF(OR(ISBLANK(Survey!AJ216),COUNTIF(G216:BB216,"Fail")),"Fail","Pass")</f>
        <v>Fail</v>
      </c>
      <c r="G216" s="16" t="str">
        <f t="shared" si="140"/>
        <v>Fail</v>
      </c>
      <c r="H216" s="177">
        <f>COUNTBLANK(Survey!B216:D216)+COUNTBLANK(Survey!G216)+COUNTBLANK(Survey!I216)+COUNTBLANK(Survey!K216:M216)+COUNTBLANK(Survey!P216)+COUNTBLANK(Survey!S216:U216)+COUNTBLANK(Survey!Y216:AA216)+COUNTBLANK(Survey!AD216:AE216)+COUNTBLANK(Survey!AI216:AI216)</f>
        <v>18</v>
      </c>
      <c r="I216" s="16" t="str">
        <f t="shared" si="141"/>
        <v>Fail</v>
      </c>
      <c r="J216" t="b">
        <f>IF(Survey!E216="No",TRUE,FALSE)</f>
        <v>0</v>
      </c>
      <c r="K216" s="34">
        <f>LEN(Survey!E216)</f>
        <v>0</v>
      </c>
      <c r="L216" s="16" t="str">
        <f t="shared" si="142"/>
        <v>Fail</v>
      </c>
      <c r="M216" t="b">
        <f>IF(Survey!F216="No",TRUE,FALSE)</f>
        <v>0</v>
      </c>
      <c r="N216" s="33">
        <f>LEN(Survey!F216)</f>
        <v>0</v>
      </c>
      <c r="O216" s="16" t="str">
        <f t="shared" si="143"/>
        <v>Pass</v>
      </c>
      <c r="P216" s="34">
        <f>MOD((LEN(Survey!H216)+2),11)</f>
        <v>2</v>
      </c>
      <c r="Q216" s="33" t="str">
        <f>IF(Survey!$L216="Prospectus fund", "Yes", "No")</f>
        <v>No</v>
      </c>
      <c r="R216" s="16" t="str">
        <f t="shared" si="144"/>
        <v>Pass</v>
      </c>
      <c r="S216" s="34">
        <f>MOD((LEN(Survey!J216)+2),11)</f>
        <v>2</v>
      </c>
      <c r="T216" s="35" t="b">
        <f>IF(OR(Survey!$M216="ETF",Survey!$M216="ETF, alternative mutual fund",Survey!$M216="Closed-end", Survey!$M216="Split share corp", Survey!$I216="Yes"),TRUE,FALSE)</f>
        <v>0</v>
      </c>
      <c r="U216" s="16" t="str">
        <f>IFERROR(IF(AND(OR(X216=Y216,Y216 = "Either"),NOT(ISBLANK(Survey!K216))),"Pass","Fail"),"Pass")</f>
        <v>Fail</v>
      </c>
      <c r="V216" s="36" cm="1">
        <f t="array" ref="V216">SUM(SUMIF(Survey!BZ216:CS216,{"&gt;0","&lt;0"})*{1,-1})</f>
        <v>0</v>
      </c>
      <c r="W216" s="38" cm="1">
        <f t="array" ref="W216">SUM(SUMIF(Survey!CC216,{"&gt;0","&lt;0"})*{1,-1})+SUM(SUMIF(Survey!CM216,{"&gt;0","&lt;0"})*{1,-1})</f>
        <v>0</v>
      </c>
      <c r="X216" s="38">
        <f>Survey!K216</f>
        <v>0</v>
      </c>
      <c r="Y216" s="37" t="str">
        <f t="shared" si="145"/>
        <v>Either</v>
      </c>
      <c r="Z216" s="16" t="str">
        <f t="shared" si="146"/>
        <v>Fail</v>
      </c>
      <c r="AA216" s="67" cm="1">
        <f t="array" ref="AA216">SUM(SUMIF(Survey!BZ216:CS216,{"&gt;0","&lt;0"})*{1,-1})+SUM(SUMIF(Survey!CU216:DN216,{"&gt;0","&lt;0"})*{1,-1})</f>
        <v>0</v>
      </c>
      <c r="AB216" s="67">
        <f>IFERROR(AA216/(Survey!$AV216),0)</f>
        <v>0</v>
      </c>
      <c r="AC216" s="128" t="b">
        <f>IF(OR(Survey!$M216="Alternative strategy or hedge",Survey!$M216="Other, illiquid",Survey!$L216="Prospectus fund"),TRUE,FALSE)</f>
        <v>0</v>
      </c>
      <c r="AD216" s="128" t="b">
        <f>NOT(ISBLANK(Survey!$M216))</f>
        <v>0</v>
      </c>
      <c r="AE216" s="16" t="str">
        <f t="shared" si="147"/>
        <v>Pass</v>
      </c>
      <c r="AF216" s="38" t="b">
        <f>NOT(ISNUMBER(SEARCH("Other",Survey!$P216)))</f>
        <v>1</v>
      </c>
      <c r="AG216" s="37" t="b">
        <f>NOT(ISBLANK(Survey!$Q216))</f>
        <v>0</v>
      </c>
      <c r="AH216" s="16" t="str">
        <f t="shared" si="148"/>
        <v>Pass</v>
      </c>
      <c r="AI216" s="143">
        <f>COUNTBLANK(Survey!$W216)</f>
        <v>1</v>
      </c>
      <c r="AJ216" s="67">
        <f>IF(AND(Survey!L216&lt;&gt;"Exempt fund",OR(Survey!$M216="ETF",Survey!$M216="ETF, alternative mutual fund",Survey!$M216="Mutual fund",Survey!$M216="Alternative mutual fund",Survey!$M216="Money market")),1,0)</f>
        <v>0</v>
      </c>
      <c r="AK216" s="16" t="str">
        <f t="shared" si="149"/>
        <v>Pass</v>
      </c>
      <c r="AL216" s="38" t="b">
        <f>NOT(ISNUMBER(SEARCH("Yes",Survey!$AA216)))</f>
        <v>1</v>
      </c>
      <c r="AM216" s="37" t="b">
        <f>IF(COUNTBLANK(Survey!$AB216:$AC216)=0,TRUE, FALSE)</f>
        <v>0</v>
      </c>
      <c r="AN216" s="16" t="str">
        <f t="shared" si="150"/>
        <v>Pass</v>
      </c>
      <c r="AO216" s="38" t="b">
        <f>NOT(ISNUMBER(SEARCH("Yes",Survey!$AD216)))</f>
        <v>1</v>
      </c>
      <c r="AP216" s="37" t="b">
        <f>NOT(ISBLANK(Survey!$AF216))</f>
        <v>0</v>
      </c>
      <c r="AQ216" s="16" t="str">
        <f t="shared" si="151"/>
        <v>Pass</v>
      </c>
      <c r="AR216" s="38" t="b">
        <f>NOT(OR(ISNUMBER(SEARCH("Other",Survey!$AF216)),ISNUMBER(SEARCH("Multiple",Survey!$AF216))))</f>
        <v>1</v>
      </c>
      <c r="AS216" s="37" t="b">
        <f>NOT(ISBLANK(Survey!$AG216))</f>
        <v>0</v>
      </c>
      <c r="AT216" s="16" t="str">
        <f t="shared" si="152"/>
        <v>Fail</v>
      </c>
      <c r="AU216" s="143">
        <f>IF(ABS(Survey!$AV216)&gt;0, 1,0)</f>
        <v>0</v>
      </c>
      <c r="AV216" s="143">
        <f>IF(COUNTBLANK(Survey!$AJ216)=0,1,0)</f>
        <v>0</v>
      </c>
      <c r="AW216" s="16" t="str">
        <f t="shared" si="153"/>
        <v>Pass</v>
      </c>
      <c r="AX216" s="143">
        <f>IF(ISBLANK(Survey!$AJ216),0,1)</f>
        <v>0</v>
      </c>
      <c r="AY216" s="165">
        <f>COUNTBLANK(Survey!$AK216)</f>
        <v>1</v>
      </c>
      <c r="AZ216" s="16" t="str">
        <f t="shared" si="154"/>
        <v>Pass</v>
      </c>
      <c r="BA216" s="143">
        <f>IF(OR(Survey!$AK216="Closed",ISBLANK(Survey!$AK216)),0,1)</f>
        <v>0</v>
      </c>
      <c r="BB216" s="165">
        <f>IF(ISBLANK(Survey!$AL216),1,0)</f>
        <v>1</v>
      </c>
      <c r="BC216" s="147" t="str" cm="1">
        <f t="array" ref="BC216">IF(OR(IF(OR($BE216+$BF216 = 2, $BG216=1), FALSE, TRUE), AND($BD216:$BD216 = 0)),"Pass","Fail")</f>
        <v>Pass</v>
      </c>
      <c r="BD216" s="143">
        <f>COUNTBLANK(Survey!$AM216:$AO216)</f>
        <v>3</v>
      </c>
      <c r="BE216" s="143">
        <f>IF(Survey!$I216="Yes",1,0)</f>
        <v>0</v>
      </c>
      <c r="BF216" s="143">
        <f>IF(OR(Survey!$M216="Mutual fund",Survey!$M216="Alternative mutual fund",Survey!$M216="Money market"),1,0)</f>
        <v>0</v>
      </c>
      <c r="BG216" s="148">
        <f>IF(OR(Survey!$M216="ETF",Survey!$M216="ETF, alternative mutual fund"),1,0)</f>
        <v>0</v>
      </c>
      <c r="BH216" s="16" t="str">
        <f t="shared" si="155"/>
        <v>Pass</v>
      </c>
      <c r="BI216" s="38" t="b">
        <f>OR(ISNUMBER(SEARCH("Yes",Survey!$AO216)),ISBLANK(Survey!$AO216))</f>
        <v>1</v>
      </c>
      <c r="BJ216" s="67" t="b">
        <f>NOT(ISBLANK(Survey!$AP216))</f>
        <v>0</v>
      </c>
      <c r="BK216" s="16" t="str">
        <f t="shared" si="156"/>
        <v>Pass</v>
      </c>
      <c r="BL216" s="143">
        <f>IF(Survey!$AW216=0, 0,1)</f>
        <v>0</v>
      </c>
      <c r="BM216" s="67">
        <f>Survey!$AQ216</f>
        <v>0</v>
      </c>
      <c r="BN216" s="67">
        <f>IFERROR((Survey!$AX216-ABS(Survey!$AY216)-ABS(Survey!$BD216))/Survey!$AW216,0)</f>
        <v>0</v>
      </c>
      <c r="BO216" s="67">
        <f>IF(AND($BM216&gt;$BN216-0.2,$BM216&lt;$BN216+0.2,ISBLANK(Survey!$AQ216)=FALSE),0,1)</f>
        <v>1</v>
      </c>
      <c r="BP216" s="165">
        <f>IF(ISBLANK(Survey!$AR216),1,0)</f>
        <v>1</v>
      </c>
      <c r="BQ216" s="16" t="str">
        <f t="shared" si="157"/>
        <v>Pass</v>
      </c>
      <c r="BR216" s="143">
        <f>IF(Survey!$AW216=0, 0,1)</f>
        <v>0</v>
      </c>
      <c r="BS216" s="67">
        <f>IF(AND(Survey!$AS216&gt;=0,Survey!$AS216&lt;=0.2,Survey!$AS216&lt;&gt;""),0,1)</f>
        <v>1</v>
      </c>
      <c r="BT216" s="143">
        <f>IF(ISBLANK(Survey!$AT216),1,0)</f>
        <v>1</v>
      </c>
      <c r="BU216" s="16" t="str">
        <f t="shared" si="158"/>
        <v>Fail</v>
      </c>
      <c r="BV216" s="165">
        <f>Survey!$AU216</f>
        <v>0</v>
      </c>
      <c r="BW216" s="16" t="str">
        <f t="shared" si="159"/>
        <v>Pass</v>
      </c>
      <c r="BX216" s="36">
        <f>Survey!$AV216</f>
        <v>0</v>
      </c>
      <c r="BY216" s="176">
        <f>Survey!$AW216+Survey!$AX216-ABS(Survey!$AY216)+ABS(Survey!$AZ216)-ABS(Survey!$BA216)+ABS(Survey!$BB216)-ABS(Survey!$BC216)-ABS(Survey!$BD216)+Survey!$BE216</f>
        <v>0</v>
      </c>
      <c r="BZ216" s="35">
        <f t="shared" si="160"/>
        <v>0</v>
      </c>
      <c r="CA216" s="17">
        <f t="shared" si="161"/>
        <v>0</v>
      </c>
      <c r="CB216" s="16" t="str">
        <f t="shared" si="162"/>
        <v>Pass</v>
      </c>
      <c r="CC216" s="38" t="b">
        <f>IF(ABS(Survey!$BE216)=0,TRUE,FALSE)</f>
        <v>1</v>
      </c>
      <c r="CD216" s="37" t="b">
        <f>NOT(ISBLANK(Survey!$BF216))</f>
        <v>0</v>
      </c>
      <c r="CE216" t="str">
        <f t="shared" si="163"/>
        <v>Fail</v>
      </c>
      <c r="CF216" s="29">
        <f>Survey!$AV216</f>
        <v>0</v>
      </c>
      <c r="CG216" s="29" cm="1">
        <f t="array" ref="CG216">SUM(SUMIF(Survey!BH216:BO216,{"&gt;0","&lt;0"})*{1,-1})-SUM(SUMIF(Survey!BQ216:BX216,{"&gt;0","&lt;0"})*{1,-1})</f>
        <v>0</v>
      </c>
      <c r="CH216" s="35" t="str">
        <f t="shared" si="164"/>
        <v>No holdings</v>
      </c>
      <c r="CI216">
        <f t="shared" si="165"/>
        <v>0</v>
      </c>
      <c r="CJ216" s="16" t="str">
        <f t="shared" si="166"/>
        <v>Fail</v>
      </c>
      <c r="CK216" s="36">
        <f>Survey!$AV216</f>
        <v>0</v>
      </c>
      <c r="CL216" s="36" cm="1">
        <f t="array" ref="CL216">SUM(SUMIF(Survey!BZ216:CS216,{"&gt;0","&lt;0"})*{1,-1})-SUM(SUMIF(Survey!CU216:DN216,{"&gt;0","&lt;0"})*{1,-1})</f>
        <v>0</v>
      </c>
      <c r="CM216" s="35" t="str">
        <f t="shared" si="167"/>
        <v>No holdings</v>
      </c>
      <c r="CN216" s="17">
        <f t="shared" si="168"/>
        <v>0</v>
      </c>
      <c r="CO216" s="16" t="str">
        <f t="shared" si="169"/>
        <v>Pass</v>
      </c>
      <c r="CP216" s="38" t="b">
        <f>IF(ABS(Survey!$CS216)=0,TRUE,FALSE)</f>
        <v>1</v>
      </c>
      <c r="CQ216" s="37" t="b">
        <f>NOT(ISBLANK(Survey!$CT216))</f>
        <v>0</v>
      </c>
      <c r="CR216" s="16" t="str">
        <f t="shared" si="170"/>
        <v>Pass</v>
      </c>
      <c r="CS216" s="38" t="b">
        <f>IF(ABS(Survey!$DN216)=0,TRUE,FALSE)</f>
        <v>1</v>
      </c>
      <c r="CT216" s="37" t="b">
        <f>NOT(ISBLANK(Survey!$DO216))</f>
        <v>0</v>
      </c>
      <c r="CU216" t="str">
        <f t="shared" si="171"/>
        <v>Pass</v>
      </c>
      <c r="CV216" s="29" cm="1">
        <f t="array" ref="CV216">SUM(SUMIF(Survey!CO216,{"&gt;0","&lt;0"})*{1,-1})+SUM(SUMIF(Survey!DJ216,{"&gt;0","&lt;0"})*{1,-1})</f>
        <v>0</v>
      </c>
      <c r="CW216" s="29">
        <f>SUM(SUMIF(Survey!DQ216:DW216,{"&gt;0","&lt;0"})*{1,-1})+SUM(SUMIF(Survey!DY216:EE216,{"&gt;0","&lt;0"})*{1,-1})</f>
        <v>0</v>
      </c>
      <c r="CX216">
        <f t="shared" si="172"/>
        <v>0</v>
      </c>
      <c r="CY216">
        <f t="shared" si="173"/>
        <v>0</v>
      </c>
      <c r="CZ216" s="16" t="str">
        <f t="shared" si="174"/>
        <v>Pass</v>
      </c>
      <c r="DA216" s="38" t="b">
        <f>IF(ABS(Survey!$DW216)=0,TRUE,FALSE)</f>
        <v>1</v>
      </c>
      <c r="DB216" s="37" t="b">
        <f>NOT(ISBLANK(Survey!DX216))</f>
        <v>0</v>
      </c>
      <c r="DC216" s="16" t="str">
        <f t="shared" si="175"/>
        <v>Pass</v>
      </c>
      <c r="DD216" s="38" t="b">
        <f>IF(ABS(Survey!$EE216)=0,TRUE,FALSE)</f>
        <v>1</v>
      </c>
      <c r="DE216" s="37" t="b">
        <f>NOT(ISBLANK(Survey!$EF216))</f>
        <v>0</v>
      </c>
      <c r="DF216" s="16" t="str">
        <f t="shared" si="176"/>
        <v>Fail</v>
      </c>
      <c r="DG216" s="36">
        <f>SUM(SUMIF(Survey!EL216:EN216,{"&gt;0","&lt;0"})*{1,-1})</f>
        <v>0</v>
      </c>
      <c r="DH216">
        <f t="shared" si="177"/>
        <v>0</v>
      </c>
      <c r="DI216">
        <f t="shared" si="178"/>
        <v>100</v>
      </c>
      <c r="DJ216" s="35" t="b">
        <f>IF(OR(Survey!$M216="ETF",Survey!$M216="ETF, alternative mutual fund",Survey!$M216="Closed-end", Survey!$M216="Split share corp"),TRUE,FALSE)</f>
        <v>0</v>
      </c>
      <c r="DK216" s="16" t="str">
        <f t="shared" si="179"/>
        <v>Fail</v>
      </c>
      <c r="DL216" s="36">
        <f>SUM(SUMIF(Survey!EP216:EV216,{"&gt;0","&lt;0"})*{1,-1})</f>
        <v>0</v>
      </c>
      <c r="DM216">
        <f t="shared" si="180"/>
        <v>0</v>
      </c>
      <c r="DN216" s="17">
        <f t="shared" si="181"/>
        <v>100</v>
      </c>
      <c r="DO216" s="16" t="str">
        <f t="shared" si="182"/>
        <v>Fail</v>
      </c>
      <c r="DP216" s="36">
        <f>SUM(SUMIF(Survey!EX216:FD216,{"&gt;0","&lt;0"})*{1,-1})</f>
        <v>0</v>
      </c>
      <c r="DQ216">
        <f t="shared" si="183"/>
        <v>0</v>
      </c>
      <c r="DR216" s="17">
        <f t="shared" si="184"/>
        <v>100</v>
      </c>
    </row>
    <row r="217" spans="1:122">
      <c r="A217">
        <v>217</v>
      </c>
      <c r="B217" t="str">
        <f t="shared" si="0"/>
        <v>Pass</v>
      </c>
      <c r="C217" t="str">
        <f>IF(COUNTBLANK(Survey!B217:FE217)=$C$2, "Pass", "Fail")</f>
        <v>Pass</v>
      </c>
      <c r="D217" t="str">
        <f t="shared" si="139"/>
        <v>Fail</v>
      </c>
      <c r="E217" t="str">
        <f>IF(OR(ISBLANK(Survey!AJ217),COUNTIF(G217:BB217,"Fail")),"Fail","Pass")</f>
        <v>Fail</v>
      </c>
      <c r="G217" s="16" t="str">
        <f t="shared" si="140"/>
        <v>Fail</v>
      </c>
      <c r="H217" s="177">
        <f>COUNTBLANK(Survey!B217:D217)+COUNTBLANK(Survey!G217)+COUNTBLANK(Survey!I217)+COUNTBLANK(Survey!K217:M217)+COUNTBLANK(Survey!P217)+COUNTBLANK(Survey!S217:U217)+COUNTBLANK(Survey!Y217:AA217)+COUNTBLANK(Survey!AD217:AE217)+COUNTBLANK(Survey!AI217:AI217)</f>
        <v>18</v>
      </c>
      <c r="I217" s="16" t="str">
        <f t="shared" si="141"/>
        <v>Fail</v>
      </c>
      <c r="J217" t="b">
        <f>IF(Survey!E217="No",TRUE,FALSE)</f>
        <v>0</v>
      </c>
      <c r="K217" s="34">
        <f>LEN(Survey!E217)</f>
        <v>0</v>
      </c>
      <c r="L217" s="16" t="str">
        <f t="shared" si="142"/>
        <v>Fail</v>
      </c>
      <c r="M217" t="b">
        <f>IF(Survey!F217="No",TRUE,FALSE)</f>
        <v>0</v>
      </c>
      <c r="N217" s="33">
        <f>LEN(Survey!F217)</f>
        <v>0</v>
      </c>
      <c r="O217" s="16" t="str">
        <f t="shared" si="143"/>
        <v>Pass</v>
      </c>
      <c r="P217" s="34">
        <f>MOD((LEN(Survey!H217)+2),11)</f>
        <v>2</v>
      </c>
      <c r="Q217" s="33" t="str">
        <f>IF(Survey!$L217="Prospectus fund", "Yes", "No")</f>
        <v>No</v>
      </c>
      <c r="R217" s="16" t="str">
        <f t="shared" si="144"/>
        <v>Pass</v>
      </c>
      <c r="S217" s="34">
        <f>MOD((LEN(Survey!J217)+2),11)</f>
        <v>2</v>
      </c>
      <c r="T217" s="35" t="b">
        <f>IF(OR(Survey!$M217="ETF",Survey!$M217="ETF, alternative mutual fund",Survey!$M217="Closed-end", Survey!$M217="Split share corp", Survey!$I217="Yes"),TRUE,FALSE)</f>
        <v>0</v>
      </c>
      <c r="U217" s="16" t="str">
        <f>IFERROR(IF(AND(OR(X217=Y217,Y217 = "Either"),NOT(ISBLANK(Survey!K217))),"Pass","Fail"),"Pass")</f>
        <v>Fail</v>
      </c>
      <c r="V217" s="36" cm="1">
        <f t="array" ref="V217">SUM(SUMIF(Survey!BZ217:CS217,{"&gt;0","&lt;0"})*{1,-1})</f>
        <v>0</v>
      </c>
      <c r="W217" s="38" cm="1">
        <f t="array" ref="W217">SUM(SUMIF(Survey!CC217,{"&gt;0","&lt;0"})*{1,-1})+SUM(SUMIF(Survey!CM217,{"&gt;0","&lt;0"})*{1,-1})</f>
        <v>0</v>
      </c>
      <c r="X217" s="38">
        <f>Survey!K217</f>
        <v>0</v>
      </c>
      <c r="Y217" s="37" t="str">
        <f t="shared" si="145"/>
        <v>Either</v>
      </c>
      <c r="Z217" s="16" t="str">
        <f t="shared" si="146"/>
        <v>Fail</v>
      </c>
      <c r="AA217" s="67" cm="1">
        <f t="array" ref="AA217">SUM(SUMIF(Survey!BZ217:CS217,{"&gt;0","&lt;0"})*{1,-1})+SUM(SUMIF(Survey!CU217:DN217,{"&gt;0","&lt;0"})*{1,-1})</f>
        <v>0</v>
      </c>
      <c r="AB217" s="67">
        <f>IFERROR(AA217/(Survey!$AV217),0)</f>
        <v>0</v>
      </c>
      <c r="AC217" s="128" t="b">
        <f>IF(OR(Survey!$M217="Alternative strategy or hedge",Survey!$M217="Other, illiquid",Survey!$L217="Prospectus fund"),TRUE,FALSE)</f>
        <v>0</v>
      </c>
      <c r="AD217" s="128" t="b">
        <f>NOT(ISBLANK(Survey!$M217))</f>
        <v>0</v>
      </c>
      <c r="AE217" s="16" t="str">
        <f t="shared" si="147"/>
        <v>Pass</v>
      </c>
      <c r="AF217" s="38" t="b">
        <f>NOT(ISNUMBER(SEARCH("Other",Survey!$P217)))</f>
        <v>1</v>
      </c>
      <c r="AG217" s="37" t="b">
        <f>NOT(ISBLANK(Survey!$Q217))</f>
        <v>0</v>
      </c>
      <c r="AH217" s="16" t="str">
        <f t="shared" si="148"/>
        <v>Pass</v>
      </c>
      <c r="AI217" s="143">
        <f>COUNTBLANK(Survey!$W217)</f>
        <v>1</v>
      </c>
      <c r="AJ217" s="67">
        <f>IF(AND(Survey!L217&lt;&gt;"Exempt fund",OR(Survey!$M217="ETF",Survey!$M217="ETF, alternative mutual fund",Survey!$M217="Mutual fund",Survey!$M217="Alternative mutual fund",Survey!$M217="Money market")),1,0)</f>
        <v>0</v>
      </c>
      <c r="AK217" s="16" t="str">
        <f t="shared" si="149"/>
        <v>Pass</v>
      </c>
      <c r="AL217" s="38" t="b">
        <f>NOT(ISNUMBER(SEARCH("Yes",Survey!$AA217)))</f>
        <v>1</v>
      </c>
      <c r="AM217" s="37" t="b">
        <f>IF(COUNTBLANK(Survey!$AB217:$AC217)=0,TRUE, FALSE)</f>
        <v>0</v>
      </c>
      <c r="AN217" s="16" t="str">
        <f t="shared" si="150"/>
        <v>Pass</v>
      </c>
      <c r="AO217" s="38" t="b">
        <f>NOT(ISNUMBER(SEARCH("Yes",Survey!$AD217)))</f>
        <v>1</v>
      </c>
      <c r="AP217" s="37" t="b">
        <f>NOT(ISBLANK(Survey!$AF217))</f>
        <v>0</v>
      </c>
      <c r="AQ217" s="16" t="str">
        <f t="shared" si="151"/>
        <v>Pass</v>
      </c>
      <c r="AR217" s="38" t="b">
        <f>NOT(OR(ISNUMBER(SEARCH("Other",Survey!$AF217)),ISNUMBER(SEARCH("Multiple",Survey!$AF217))))</f>
        <v>1</v>
      </c>
      <c r="AS217" s="37" t="b">
        <f>NOT(ISBLANK(Survey!$AG217))</f>
        <v>0</v>
      </c>
      <c r="AT217" s="16" t="str">
        <f t="shared" si="152"/>
        <v>Fail</v>
      </c>
      <c r="AU217" s="143">
        <f>IF(ABS(Survey!$AV217)&gt;0, 1,0)</f>
        <v>0</v>
      </c>
      <c r="AV217" s="143">
        <f>IF(COUNTBLANK(Survey!$AJ217)=0,1,0)</f>
        <v>0</v>
      </c>
      <c r="AW217" s="16" t="str">
        <f t="shared" si="153"/>
        <v>Pass</v>
      </c>
      <c r="AX217" s="143">
        <f>IF(ISBLANK(Survey!$AJ217),0,1)</f>
        <v>0</v>
      </c>
      <c r="AY217" s="165">
        <f>COUNTBLANK(Survey!$AK217)</f>
        <v>1</v>
      </c>
      <c r="AZ217" s="16" t="str">
        <f t="shared" si="154"/>
        <v>Pass</v>
      </c>
      <c r="BA217" s="143">
        <f>IF(OR(Survey!$AK217="Closed",ISBLANK(Survey!$AK217)),0,1)</f>
        <v>0</v>
      </c>
      <c r="BB217" s="165">
        <f>IF(ISBLANK(Survey!$AL217),1,0)</f>
        <v>1</v>
      </c>
      <c r="BC217" s="147" t="str" cm="1">
        <f t="array" ref="BC217">IF(OR(IF(OR($BE217+$BF217 = 2, $BG217=1), FALSE, TRUE), AND($BD217:$BD217 = 0)),"Pass","Fail")</f>
        <v>Pass</v>
      </c>
      <c r="BD217" s="143">
        <f>COUNTBLANK(Survey!$AM217:$AO217)</f>
        <v>3</v>
      </c>
      <c r="BE217" s="143">
        <f>IF(Survey!$I217="Yes",1,0)</f>
        <v>0</v>
      </c>
      <c r="BF217" s="143">
        <f>IF(OR(Survey!$M217="Mutual fund",Survey!$M217="Alternative mutual fund",Survey!$M217="Money market"),1,0)</f>
        <v>0</v>
      </c>
      <c r="BG217" s="148">
        <f>IF(OR(Survey!$M217="ETF",Survey!$M217="ETF, alternative mutual fund"),1,0)</f>
        <v>0</v>
      </c>
      <c r="BH217" s="16" t="str">
        <f t="shared" si="155"/>
        <v>Pass</v>
      </c>
      <c r="BI217" s="38" t="b">
        <f>OR(ISNUMBER(SEARCH("Yes",Survey!$AO217)),ISBLANK(Survey!$AO217))</f>
        <v>1</v>
      </c>
      <c r="BJ217" s="67" t="b">
        <f>NOT(ISBLANK(Survey!$AP217))</f>
        <v>0</v>
      </c>
      <c r="BK217" s="16" t="str">
        <f t="shared" si="156"/>
        <v>Pass</v>
      </c>
      <c r="BL217" s="143">
        <f>IF(Survey!$AW217=0, 0,1)</f>
        <v>0</v>
      </c>
      <c r="BM217" s="67">
        <f>Survey!$AQ217</f>
        <v>0</v>
      </c>
      <c r="BN217" s="67">
        <f>IFERROR((Survey!$AX217-ABS(Survey!$AY217)-ABS(Survey!$BD217))/Survey!$AW217,0)</f>
        <v>0</v>
      </c>
      <c r="BO217" s="67">
        <f>IF(AND($BM217&gt;$BN217-0.2,$BM217&lt;$BN217+0.2,ISBLANK(Survey!$AQ217)=FALSE),0,1)</f>
        <v>1</v>
      </c>
      <c r="BP217" s="165">
        <f>IF(ISBLANK(Survey!$AR217),1,0)</f>
        <v>1</v>
      </c>
      <c r="BQ217" s="16" t="str">
        <f t="shared" si="157"/>
        <v>Pass</v>
      </c>
      <c r="BR217" s="143">
        <f>IF(Survey!$AW217=0, 0,1)</f>
        <v>0</v>
      </c>
      <c r="BS217" s="67">
        <f>IF(AND(Survey!$AS217&gt;=0,Survey!$AS217&lt;=0.2,Survey!$AS217&lt;&gt;""),0,1)</f>
        <v>1</v>
      </c>
      <c r="BT217" s="143">
        <f>IF(ISBLANK(Survey!$AT217),1,0)</f>
        <v>1</v>
      </c>
      <c r="BU217" s="16" t="str">
        <f t="shared" si="158"/>
        <v>Fail</v>
      </c>
      <c r="BV217" s="165">
        <f>Survey!$AU217</f>
        <v>0</v>
      </c>
      <c r="BW217" s="16" t="str">
        <f t="shared" si="159"/>
        <v>Pass</v>
      </c>
      <c r="BX217" s="36">
        <f>Survey!$AV217</f>
        <v>0</v>
      </c>
      <c r="BY217" s="176">
        <f>Survey!$AW217+Survey!$AX217-ABS(Survey!$AY217)+ABS(Survey!$AZ217)-ABS(Survey!$BA217)+ABS(Survey!$BB217)-ABS(Survey!$BC217)-ABS(Survey!$BD217)+Survey!$BE217</f>
        <v>0</v>
      </c>
      <c r="BZ217" s="35">
        <f t="shared" si="160"/>
        <v>0</v>
      </c>
      <c r="CA217" s="17">
        <f t="shared" si="161"/>
        <v>0</v>
      </c>
      <c r="CB217" s="16" t="str">
        <f t="shared" si="162"/>
        <v>Pass</v>
      </c>
      <c r="CC217" s="38" t="b">
        <f>IF(ABS(Survey!$BE217)=0,TRUE,FALSE)</f>
        <v>1</v>
      </c>
      <c r="CD217" s="37" t="b">
        <f>NOT(ISBLANK(Survey!$BF217))</f>
        <v>0</v>
      </c>
      <c r="CE217" t="str">
        <f t="shared" si="163"/>
        <v>Fail</v>
      </c>
      <c r="CF217" s="29">
        <f>Survey!$AV217</f>
        <v>0</v>
      </c>
      <c r="CG217" s="29" cm="1">
        <f t="array" ref="CG217">SUM(SUMIF(Survey!BH217:BO217,{"&gt;0","&lt;0"})*{1,-1})-SUM(SUMIF(Survey!BQ217:BX217,{"&gt;0","&lt;0"})*{1,-1})</f>
        <v>0</v>
      </c>
      <c r="CH217" s="35" t="str">
        <f t="shared" si="164"/>
        <v>No holdings</v>
      </c>
      <c r="CI217">
        <f t="shared" si="165"/>
        <v>0</v>
      </c>
      <c r="CJ217" s="16" t="str">
        <f t="shared" si="166"/>
        <v>Fail</v>
      </c>
      <c r="CK217" s="36">
        <f>Survey!$AV217</f>
        <v>0</v>
      </c>
      <c r="CL217" s="36" cm="1">
        <f t="array" ref="CL217">SUM(SUMIF(Survey!BZ217:CS217,{"&gt;0","&lt;0"})*{1,-1})-SUM(SUMIF(Survey!CU217:DN217,{"&gt;0","&lt;0"})*{1,-1})</f>
        <v>0</v>
      </c>
      <c r="CM217" s="35" t="str">
        <f t="shared" si="167"/>
        <v>No holdings</v>
      </c>
      <c r="CN217" s="17">
        <f t="shared" si="168"/>
        <v>0</v>
      </c>
      <c r="CO217" s="16" t="str">
        <f t="shared" si="169"/>
        <v>Pass</v>
      </c>
      <c r="CP217" s="38" t="b">
        <f>IF(ABS(Survey!$CS217)=0,TRUE,FALSE)</f>
        <v>1</v>
      </c>
      <c r="CQ217" s="37" t="b">
        <f>NOT(ISBLANK(Survey!$CT217))</f>
        <v>0</v>
      </c>
      <c r="CR217" s="16" t="str">
        <f t="shared" si="170"/>
        <v>Pass</v>
      </c>
      <c r="CS217" s="38" t="b">
        <f>IF(ABS(Survey!$DN217)=0,TRUE,FALSE)</f>
        <v>1</v>
      </c>
      <c r="CT217" s="37" t="b">
        <f>NOT(ISBLANK(Survey!$DO217))</f>
        <v>0</v>
      </c>
      <c r="CU217" t="str">
        <f t="shared" si="171"/>
        <v>Pass</v>
      </c>
      <c r="CV217" s="29" cm="1">
        <f t="array" ref="CV217">SUM(SUMIF(Survey!CO217,{"&gt;0","&lt;0"})*{1,-1})+SUM(SUMIF(Survey!DJ217,{"&gt;0","&lt;0"})*{1,-1})</f>
        <v>0</v>
      </c>
      <c r="CW217" s="29">
        <f>SUM(SUMIF(Survey!DQ217:DW217,{"&gt;0","&lt;0"})*{1,-1})+SUM(SUMIF(Survey!DY217:EE217,{"&gt;0","&lt;0"})*{1,-1})</f>
        <v>0</v>
      </c>
      <c r="CX217">
        <f t="shared" si="172"/>
        <v>0</v>
      </c>
      <c r="CY217">
        <f t="shared" si="173"/>
        <v>0</v>
      </c>
      <c r="CZ217" s="16" t="str">
        <f t="shared" si="174"/>
        <v>Pass</v>
      </c>
      <c r="DA217" s="38" t="b">
        <f>IF(ABS(Survey!$DW217)=0,TRUE,FALSE)</f>
        <v>1</v>
      </c>
      <c r="DB217" s="37" t="b">
        <f>NOT(ISBLANK(Survey!DX217))</f>
        <v>0</v>
      </c>
      <c r="DC217" s="16" t="str">
        <f t="shared" si="175"/>
        <v>Pass</v>
      </c>
      <c r="DD217" s="38" t="b">
        <f>IF(ABS(Survey!$EE217)=0,TRUE,FALSE)</f>
        <v>1</v>
      </c>
      <c r="DE217" s="37" t="b">
        <f>NOT(ISBLANK(Survey!$EF217))</f>
        <v>0</v>
      </c>
      <c r="DF217" s="16" t="str">
        <f t="shared" si="176"/>
        <v>Fail</v>
      </c>
      <c r="DG217" s="36">
        <f>SUM(SUMIF(Survey!EL217:EN217,{"&gt;0","&lt;0"})*{1,-1})</f>
        <v>0</v>
      </c>
      <c r="DH217">
        <f t="shared" si="177"/>
        <v>0</v>
      </c>
      <c r="DI217">
        <f t="shared" si="178"/>
        <v>100</v>
      </c>
      <c r="DJ217" s="35" t="b">
        <f>IF(OR(Survey!$M217="ETF",Survey!$M217="ETF, alternative mutual fund",Survey!$M217="Closed-end", Survey!$M217="Split share corp"),TRUE,FALSE)</f>
        <v>0</v>
      </c>
      <c r="DK217" s="16" t="str">
        <f t="shared" si="179"/>
        <v>Fail</v>
      </c>
      <c r="DL217" s="36">
        <f>SUM(SUMIF(Survey!EP217:EV217,{"&gt;0","&lt;0"})*{1,-1})</f>
        <v>0</v>
      </c>
      <c r="DM217">
        <f t="shared" si="180"/>
        <v>0</v>
      </c>
      <c r="DN217" s="17">
        <f t="shared" si="181"/>
        <v>100</v>
      </c>
      <c r="DO217" s="16" t="str">
        <f t="shared" si="182"/>
        <v>Fail</v>
      </c>
      <c r="DP217" s="36">
        <f>SUM(SUMIF(Survey!EX217:FD217,{"&gt;0","&lt;0"})*{1,-1})</f>
        <v>0</v>
      </c>
      <c r="DQ217">
        <f t="shared" si="183"/>
        <v>0</v>
      </c>
      <c r="DR217" s="17">
        <f t="shared" si="184"/>
        <v>100</v>
      </c>
    </row>
    <row r="218" spans="1:122">
      <c r="A218">
        <v>218</v>
      </c>
      <c r="B218" t="str">
        <f t="shared" si="0"/>
        <v>Pass</v>
      </c>
      <c r="C218" t="str">
        <f>IF(COUNTBLANK(Survey!B218:FE218)=$C$2, "Pass", "Fail")</f>
        <v>Pass</v>
      </c>
      <c r="D218" t="str">
        <f t="shared" si="139"/>
        <v>Fail</v>
      </c>
      <c r="E218" t="str">
        <f>IF(OR(ISBLANK(Survey!AJ218),COUNTIF(G218:BB218,"Fail")),"Fail","Pass")</f>
        <v>Fail</v>
      </c>
      <c r="G218" s="16" t="str">
        <f t="shared" si="140"/>
        <v>Fail</v>
      </c>
      <c r="H218" s="177">
        <f>COUNTBLANK(Survey!B218:D218)+COUNTBLANK(Survey!G218)+COUNTBLANK(Survey!I218)+COUNTBLANK(Survey!K218:M218)+COUNTBLANK(Survey!P218)+COUNTBLANK(Survey!S218:U218)+COUNTBLANK(Survey!Y218:AA218)+COUNTBLANK(Survey!AD218:AE218)+COUNTBLANK(Survey!AI218:AI218)</f>
        <v>18</v>
      </c>
      <c r="I218" s="16" t="str">
        <f t="shared" si="141"/>
        <v>Fail</v>
      </c>
      <c r="J218" t="b">
        <f>IF(Survey!E218="No",TRUE,FALSE)</f>
        <v>0</v>
      </c>
      <c r="K218" s="34">
        <f>LEN(Survey!E218)</f>
        <v>0</v>
      </c>
      <c r="L218" s="16" t="str">
        <f t="shared" si="142"/>
        <v>Fail</v>
      </c>
      <c r="M218" t="b">
        <f>IF(Survey!F218="No",TRUE,FALSE)</f>
        <v>0</v>
      </c>
      <c r="N218" s="33">
        <f>LEN(Survey!F218)</f>
        <v>0</v>
      </c>
      <c r="O218" s="16" t="str">
        <f t="shared" si="143"/>
        <v>Pass</v>
      </c>
      <c r="P218" s="34">
        <f>MOD((LEN(Survey!H218)+2),11)</f>
        <v>2</v>
      </c>
      <c r="Q218" s="33" t="str">
        <f>IF(Survey!$L218="Prospectus fund", "Yes", "No")</f>
        <v>No</v>
      </c>
      <c r="R218" s="16" t="str">
        <f t="shared" si="144"/>
        <v>Pass</v>
      </c>
      <c r="S218" s="34">
        <f>MOD((LEN(Survey!J218)+2),11)</f>
        <v>2</v>
      </c>
      <c r="T218" s="35" t="b">
        <f>IF(OR(Survey!$M218="ETF",Survey!$M218="ETF, alternative mutual fund",Survey!$M218="Closed-end", Survey!$M218="Split share corp", Survey!$I218="Yes"),TRUE,FALSE)</f>
        <v>0</v>
      </c>
      <c r="U218" s="16" t="str">
        <f>IFERROR(IF(AND(OR(X218=Y218,Y218 = "Either"),NOT(ISBLANK(Survey!K218))),"Pass","Fail"),"Pass")</f>
        <v>Fail</v>
      </c>
      <c r="V218" s="36" cm="1">
        <f t="array" ref="V218">SUM(SUMIF(Survey!BZ218:CS218,{"&gt;0","&lt;0"})*{1,-1})</f>
        <v>0</v>
      </c>
      <c r="W218" s="38" cm="1">
        <f t="array" ref="W218">SUM(SUMIF(Survey!CC218,{"&gt;0","&lt;0"})*{1,-1})+SUM(SUMIF(Survey!CM218,{"&gt;0","&lt;0"})*{1,-1})</f>
        <v>0</v>
      </c>
      <c r="X218" s="38">
        <f>Survey!K218</f>
        <v>0</v>
      </c>
      <c r="Y218" s="37" t="str">
        <f t="shared" si="145"/>
        <v>Either</v>
      </c>
      <c r="Z218" s="16" t="str">
        <f t="shared" si="146"/>
        <v>Fail</v>
      </c>
      <c r="AA218" s="67" cm="1">
        <f t="array" ref="AA218">SUM(SUMIF(Survey!BZ218:CS218,{"&gt;0","&lt;0"})*{1,-1})+SUM(SUMIF(Survey!CU218:DN218,{"&gt;0","&lt;0"})*{1,-1})</f>
        <v>0</v>
      </c>
      <c r="AB218" s="67">
        <f>IFERROR(AA218/(Survey!$AV218),0)</f>
        <v>0</v>
      </c>
      <c r="AC218" s="128" t="b">
        <f>IF(OR(Survey!$M218="Alternative strategy or hedge",Survey!$M218="Other, illiquid",Survey!$L218="Prospectus fund"),TRUE,FALSE)</f>
        <v>0</v>
      </c>
      <c r="AD218" s="128" t="b">
        <f>NOT(ISBLANK(Survey!$M218))</f>
        <v>0</v>
      </c>
      <c r="AE218" s="16" t="str">
        <f t="shared" si="147"/>
        <v>Pass</v>
      </c>
      <c r="AF218" s="38" t="b">
        <f>NOT(ISNUMBER(SEARCH("Other",Survey!$P218)))</f>
        <v>1</v>
      </c>
      <c r="AG218" s="37" t="b">
        <f>NOT(ISBLANK(Survey!$Q218))</f>
        <v>0</v>
      </c>
      <c r="AH218" s="16" t="str">
        <f t="shared" si="148"/>
        <v>Pass</v>
      </c>
      <c r="AI218" s="143">
        <f>COUNTBLANK(Survey!$W218)</f>
        <v>1</v>
      </c>
      <c r="AJ218" s="67">
        <f>IF(AND(Survey!L218&lt;&gt;"Exempt fund",OR(Survey!$M218="ETF",Survey!$M218="ETF, alternative mutual fund",Survey!$M218="Mutual fund",Survey!$M218="Alternative mutual fund",Survey!$M218="Money market")),1,0)</f>
        <v>0</v>
      </c>
      <c r="AK218" s="16" t="str">
        <f t="shared" si="149"/>
        <v>Pass</v>
      </c>
      <c r="AL218" s="38" t="b">
        <f>NOT(ISNUMBER(SEARCH("Yes",Survey!$AA218)))</f>
        <v>1</v>
      </c>
      <c r="AM218" s="37" t="b">
        <f>IF(COUNTBLANK(Survey!$AB218:$AC218)=0,TRUE, FALSE)</f>
        <v>0</v>
      </c>
      <c r="AN218" s="16" t="str">
        <f t="shared" si="150"/>
        <v>Pass</v>
      </c>
      <c r="AO218" s="38" t="b">
        <f>NOT(ISNUMBER(SEARCH("Yes",Survey!$AD218)))</f>
        <v>1</v>
      </c>
      <c r="AP218" s="37" t="b">
        <f>NOT(ISBLANK(Survey!$AF218))</f>
        <v>0</v>
      </c>
      <c r="AQ218" s="16" t="str">
        <f t="shared" si="151"/>
        <v>Pass</v>
      </c>
      <c r="AR218" s="38" t="b">
        <f>NOT(OR(ISNUMBER(SEARCH("Other",Survey!$AF218)),ISNUMBER(SEARCH("Multiple",Survey!$AF218))))</f>
        <v>1</v>
      </c>
      <c r="AS218" s="37" t="b">
        <f>NOT(ISBLANK(Survey!$AG218))</f>
        <v>0</v>
      </c>
      <c r="AT218" s="16" t="str">
        <f t="shared" si="152"/>
        <v>Fail</v>
      </c>
      <c r="AU218" s="143">
        <f>IF(ABS(Survey!$AV218)&gt;0, 1,0)</f>
        <v>0</v>
      </c>
      <c r="AV218" s="143">
        <f>IF(COUNTBLANK(Survey!$AJ218)=0,1,0)</f>
        <v>0</v>
      </c>
      <c r="AW218" s="16" t="str">
        <f t="shared" si="153"/>
        <v>Pass</v>
      </c>
      <c r="AX218" s="143">
        <f>IF(ISBLANK(Survey!$AJ218),0,1)</f>
        <v>0</v>
      </c>
      <c r="AY218" s="165">
        <f>COUNTBLANK(Survey!$AK218)</f>
        <v>1</v>
      </c>
      <c r="AZ218" s="16" t="str">
        <f t="shared" si="154"/>
        <v>Pass</v>
      </c>
      <c r="BA218" s="143">
        <f>IF(OR(Survey!$AK218="Closed",ISBLANK(Survey!$AK218)),0,1)</f>
        <v>0</v>
      </c>
      <c r="BB218" s="165">
        <f>IF(ISBLANK(Survey!$AL218),1,0)</f>
        <v>1</v>
      </c>
      <c r="BC218" s="147" t="str" cm="1">
        <f t="array" ref="BC218">IF(OR(IF(OR($BE218+$BF218 = 2, $BG218=1), FALSE, TRUE), AND($BD218:$BD218 = 0)),"Pass","Fail")</f>
        <v>Pass</v>
      </c>
      <c r="BD218" s="143">
        <f>COUNTBLANK(Survey!$AM218:$AO218)</f>
        <v>3</v>
      </c>
      <c r="BE218" s="143">
        <f>IF(Survey!$I218="Yes",1,0)</f>
        <v>0</v>
      </c>
      <c r="BF218" s="143">
        <f>IF(OR(Survey!$M218="Mutual fund",Survey!$M218="Alternative mutual fund",Survey!$M218="Money market"),1,0)</f>
        <v>0</v>
      </c>
      <c r="BG218" s="148">
        <f>IF(OR(Survey!$M218="ETF",Survey!$M218="ETF, alternative mutual fund"),1,0)</f>
        <v>0</v>
      </c>
      <c r="BH218" s="16" t="str">
        <f t="shared" si="155"/>
        <v>Pass</v>
      </c>
      <c r="BI218" s="38" t="b">
        <f>OR(ISNUMBER(SEARCH("Yes",Survey!$AO218)),ISBLANK(Survey!$AO218))</f>
        <v>1</v>
      </c>
      <c r="BJ218" s="67" t="b">
        <f>NOT(ISBLANK(Survey!$AP218))</f>
        <v>0</v>
      </c>
      <c r="BK218" s="16" t="str">
        <f t="shared" si="156"/>
        <v>Pass</v>
      </c>
      <c r="BL218" s="143">
        <f>IF(Survey!$AW218=0, 0,1)</f>
        <v>0</v>
      </c>
      <c r="BM218" s="67">
        <f>Survey!$AQ218</f>
        <v>0</v>
      </c>
      <c r="BN218" s="67">
        <f>IFERROR((Survey!$AX218-ABS(Survey!$AY218)-ABS(Survey!$BD218))/Survey!$AW218,0)</f>
        <v>0</v>
      </c>
      <c r="BO218" s="67">
        <f>IF(AND($BM218&gt;$BN218-0.2,$BM218&lt;$BN218+0.2,ISBLANK(Survey!$AQ218)=FALSE),0,1)</f>
        <v>1</v>
      </c>
      <c r="BP218" s="165">
        <f>IF(ISBLANK(Survey!$AR218),1,0)</f>
        <v>1</v>
      </c>
      <c r="BQ218" s="16" t="str">
        <f t="shared" si="157"/>
        <v>Pass</v>
      </c>
      <c r="BR218" s="143">
        <f>IF(Survey!$AW218=0, 0,1)</f>
        <v>0</v>
      </c>
      <c r="BS218" s="67">
        <f>IF(AND(Survey!$AS218&gt;=0,Survey!$AS218&lt;=0.2,Survey!$AS218&lt;&gt;""),0,1)</f>
        <v>1</v>
      </c>
      <c r="BT218" s="143">
        <f>IF(ISBLANK(Survey!$AT218),1,0)</f>
        <v>1</v>
      </c>
      <c r="BU218" s="16" t="str">
        <f t="shared" si="158"/>
        <v>Fail</v>
      </c>
      <c r="BV218" s="165">
        <f>Survey!$AU218</f>
        <v>0</v>
      </c>
      <c r="BW218" s="16" t="str">
        <f t="shared" si="159"/>
        <v>Pass</v>
      </c>
      <c r="BX218" s="36">
        <f>Survey!$AV218</f>
        <v>0</v>
      </c>
      <c r="BY218" s="176">
        <f>Survey!$AW218+Survey!$AX218-ABS(Survey!$AY218)+ABS(Survey!$AZ218)-ABS(Survey!$BA218)+ABS(Survey!$BB218)-ABS(Survey!$BC218)-ABS(Survey!$BD218)+Survey!$BE218</f>
        <v>0</v>
      </c>
      <c r="BZ218" s="35">
        <f t="shared" si="160"/>
        <v>0</v>
      </c>
      <c r="CA218" s="17">
        <f t="shared" si="161"/>
        <v>0</v>
      </c>
      <c r="CB218" s="16" t="str">
        <f t="shared" si="162"/>
        <v>Pass</v>
      </c>
      <c r="CC218" s="38" t="b">
        <f>IF(ABS(Survey!$BE218)=0,TRUE,FALSE)</f>
        <v>1</v>
      </c>
      <c r="CD218" s="37" t="b">
        <f>NOT(ISBLANK(Survey!$BF218))</f>
        <v>0</v>
      </c>
      <c r="CE218" t="str">
        <f t="shared" si="163"/>
        <v>Fail</v>
      </c>
      <c r="CF218" s="29">
        <f>Survey!$AV218</f>
        <v>0</v>
      </c>
      <c r="CG218" s="29" cm="1">
        <f t="array" ref="CG218">SUM(SUMIF(Survey!BH218:BO218,{"&gt;0","&lt;0"})*{1,-1})-SUM(SUMIF(Survey!BQ218:BX218,{"&gt;0","&lt;0"})*{1,-1})</f>
        <v>0</v>
      </c>
      <c r="CH218" s="35" t="str">
        <f t="shared" si="164"/>
        <v>No holdings</v>
      </c>
      <c r="CI218">
        <f t="shared" si="165"/>
        <v>0</v>
      </c>
      <c r="CJ218" s="16" t="str">
        <f t="shared" si="166"/>
        <v>Fail</v>
      </c>
      <c r="CK218" s="36">
        <f>Survey!$AV218</f>
        <v>0</v>
      </c>
      <c r="CL218" s="36" cm="1">
        <f t="array" ref="CL218">SUM(SUMIF(Survey!BZ218:CS218,{"&gt;0","&lt;0"})*{1,-1})-SUM(SUMIF(Survey!CU218:DN218,{"&gt;0","&lt;0"})*{1,-1})</f>
        <v>0</v>
      </c>
      <c r="CM218" s="35" t="str">
        <f t="shared" si="167"/>
        <v>No holdings</v>
      </c>
      <c r="CN218" s="17">
        <f t="shared" si="168"/>
        <v>0</v>
      </c>
      <c r="CO218" s="16" t="str">
        <f t="shared" si="169"/>
        <v>Pass</v>
      </c>
      <c r="CP218" s="38" t="b">
        <f>IF(ABS(Survey!$CS218)=0,TRUE,FALSE)</f>
        <v>1</v>
      </c>
      <c r="CQ218" s="37" t="b">
        <f>NOT(ISBLANK(Survey!$CT218))</f>
        <v>0</v>
      </c>
      <c r="CR218" s="16" t="str">
        <f t="shared" si="170"/>
        <v>Pass</v>
      </c>
      <c r="CS218" s="38" t="b">
        <f>IF(ABS(Survey!$DN218)=0,TRUE,FALSE)</f>
        <v>1</v>
      </c>
      <c r="CT218" s="37" t="b">
        <f>NOT(ISBLANK(Survey!$DO218))</f>
        <v>0</v>
      </c>
      <c r="CU218" t="str">
        <f t="shared" si="171"/>
        <v>Pass</v>
      </c>
      <c r="CV218" s="29" cm="1">
        <f t="array" ref="CV218">SUM(SUMIF(Survey!CO218,{"&gt;0","&lt;0"})*{1,-1})+SUM(SUMIF(Survey!DJ218,{"&gt;0","&lt;0"})*{1,-1})</f>
        <v>0</v>
      </c>
      <c r="CW218" s="29">
        <f>SUM(SUMIF(Survey!DQ218:DW218,{"&gt;0","&lt;0"})*{1,-1})+SUM(SUMIF(Survey!DY218:EE218,{"&gt;0","&lt;0"})*{1,-1})</f>
        <v>0</v>
      </c>
      <c r="CX218">
        <f t="shared" si="172"/>
        <v>0</v>
      </c>
      <c r="CY218">
        <f t="shared" si="173"/>
        <v>0</v>
      </c>
      <c r="CZ218" s="16" t="str">
        <f t="shared" si="174"/>
        <v>Pass</v>
      </c>
      <c r="DA218" s="38" t="b">
        <f>IF(ABS(Survey!$DW218)=0,TRUE,FALSE)</f>
        <v>1</v>
      </c>
      <c r="DB218" s="37" t="b">
        <f>NOT(ISBLANK(Survey!DX218))</f>
        <v>0</v>
      </c>
      <c r="DC218" s="16" t="str">
        <f t="shared" si="175"/>
        <v>Pass</v>
      </c>
      <c r="DD218" s="38" t="b">
        <f>IF(ABS(Survey!$EE218)=0,TRUE,FALSE)</f>
        <v>1</v>
      </c>
      <c r="DE218" s="37" t="b">
        <f>NOT(ISBLANK(Survey!$EF218))</f>
        <v>0</v>
      </c>
      <c r="DF218" s="16" t="str">
        <f t="shared" si="176"/>
        <v>Fail</v>
      </c>
      <c r="DG218" s="36">
        <f>SUM(SUMIF(Survey!EL218:EN218,{"&gt;0","&lt;0"})*{1,-1})</f>
        <v>0</v>
      </c>
      <c r="DH218">
        <f t="shared" si="177"/>
        <v>0</v>
      </c>
      <c r="DI218">
        <f t="shared" si="178"/>
        <v>100</v>
      </c>
      <c r="DJ218" s="35" t="b">
        <f>IF(OR(Survey!$M218="ETF",Survey!$M218="ETF, alternative mutual fund",Survey!$M218="Closed-end", Survey!$M218="Split share corp"),TRUE,FALSE)</f>
        <v>0</v>
      </c>
      <c r="DK218" s="16" t="str">
        <f t="shared" si="179"/>
        <v>Fail</v>
      </c>
      <c r="DL218" s="36">
        <f>SUM(SUMIF(Survey!EP218:EV218,{"&gt;0","&lt;0"})*{1,-1})</f>
        <v>0</v>
      </c>
      <c r="DM218">
        <f t="shared" si="180"/>
        <v>0</v>
      </c>
      <c r="DN218" s="17">
        <f t="shared" si="181"/>
        <v>100</v>
      </c>
      <c r="DO218" s="16" t="str">
        <f t="shared" si="182"/>
        <v>Fail</v>
      </c>
      <c r="DP218" s="36">
        <f>SUM(SUMIF(Survey!EX218:FD218,{"&gt;0","&lt;0"})*{1,-1})</f>
        <v>0</v>
      </c>
      <c r="DQ218">
        <f t="shared" si="183"/>
        <v>0</v>
      </c>
      <c r="DR218" s="17">
        <f t="shared" si="184"/>
        <v>100</v>
      </c>
    </row>
    <row r="219" spans="1:122">
      <c r="A219">
        <v>219</v>
      </c>
      <c r="B219" t="str">
        <f t="shared" si="0"/>
        <v>Pass</v>
      </c>
      <c r="C219" t="str">
        <f>IF(COUNTBLANK(Survey!B219:FE219)=$C$2, "Pass", "Fail")</f>
        <v>Pass</v>
      </c>
      <c r="D219" t="str">
        <f t="shared" si="139"/>
        <v>Fail</v>
      </c>
      <c r="E219" t="str">
        <f>IF(OR(ISBLANK(Survey!AJ219),COUNTIF(G219:BB219,"Fail")),"Fail","Pass")</f>
        <v>Fail</v>
      </c>
      <c r="G219" s="16" t="str">
        <f t="shared" si="140"/>
        <v>Fail</v>
      </c>
      <c r="H219" s="177">
        <f>COUNTBLANK(Survey!B219:D219)+COUNTBLANK(Survey!G219)+COUNTBLANK(Survey!I219)+COUNTBLANK(Survey!K219:M219)+COUNTBLANK(Survey!P219)+COUNTBLANK(Survey!S219:U219)+COUNTBLANK(Survey!Y219:AA219)+COUNTBLANK(Survey!AD219:AE219)+COUNTBLANK(Survey!AI219:AI219)</f>
        <v>18</v>
      </c>
      <c r="I219" s="16" t="str">
        <f t="shared" si="141"/>
        <v>Fail</v>
      </c>
      <c r="J219" t="b">
        <f>IF(Survey!E219="No",TRUE,FALSE)</f>
        <v>0</v>
      </c>
      <c r="K219" s="34">
        <f>LEN(Survey!E219)</f>
        <v>0</v>
      </c>
      <c r="L219" s="16" t="str">
        <f t="shared" si="142"/>
        <v>Fail</v>
      </c>
      <c r="M219" t="b">
        <f>IF(Survey!F219="No",TRUE,FALSE)</f>
        <v>0</v>
      </c>
      <c r="N219" s="33">
        <f>LEN(Survey!F219)</f>
        <v>0</v>
      </c>
      <c r="O219" s="16" t="str">
        <f t="shared" si="143"/>
        <v>Pass</v>
      </c>
      <c r="P219" s="34">
        <f>MOD((LEN(Survey!H219)+2),11)</f>
        <v>2</v>
      </c>
      <c r="Q219" s="33" t="str">
        <f>IF(Survey!$L219="Prospectus fund", "Yes", "No")</f>
        <v>No</v>
      </c>
      <c r="R219" s="16" t="str">
        <f t="shared" si="144"/>
        <v>Pass</v>
      </c>
      <c r="S219" s="34">
        <f>MOD((LEN(Survey!J219)+2),11)</f>
        <v>2</v>
      </c>
      <c r="T219" s="35" t="b">
        <f>IF(OR(Survey!$M219="ETF",Survey!$M219="ETF, alternative mutual fund",Survey!$M219="Closed-end", Survey!$M219="Split share corp", Survey!$I219="Yes"),TRUE,FALSE)</f>
        <v>0</v>
      </c>
      <c r="U219" s="16" t="str">
        <f>IFERROR(IF(AND(OR(X219=Y219,Y219 = "Either"),NOT(ISBLANK(Survey!K219))),"Pass","Fail"),"Pass")</f>
        <v>Fail</v>
      </c>
      <c r="V219" s="36" cm="1">
        <f t="array" ref="V219">SUM(SUMIF(Survey!BZ219:CS219,{"&gt;0","&lt;0"})*{1,-1})</f>
        <v>0</v>
      </c>
      <c r="W219" s="38" cm="1">
        <f t="array" ref="W219">SUM(SUMIF(Survey!CC219,{"&gt;0","&lt;0"})*{1,-1})+SUM(SUMIF(Survey!CM219,{"&gt;0","&lt;0"})*{1,-1})</f>
        <v>0</v>
      </c>
      <c r="X219" s="38">
        <f>Survey!K219</f>
        <v>0</v>
      </c>
      <c r="Y219" s="37" t="str">
        <f t="shared" si="145"/>
        <v>Either</v>
      </c>
      <c r="Z219" s="16" t="str">
        <f t="shared" si="146"/>
        <v>Fail</v>
      </c>
      <c r="AA219" s="67" cm="1">
        <f t="array" ref="AA219">SUM(SUMIF(Survey!BZ219:CS219,{"&gt;0","&lt;0"})*{1,-1})+SUM(SUMIF(Survey!CU219:DN219,{"&gt;0","&lt;0"})*{1,-1})</f>
        <v>0</v>
      </c>
      <c r="AB219" s="67">
        <f>IFERROR(AA219/(Survey!$AV219),0)</f>
        <v>0</v>
      </c>
      <c r="AC219" s="128" t="b">
        <f>IF(OR(Survey!$M219="Alternative strategy or hedge",Survey!$M219="Other, illiquid",Survey!$L219="Prospectus fund"),TRUE,FALSE)</f>
        <v>0</v>
      </c>
      <c r="AD219" s="128" t="b">
        <f>NOT(ISBLANK(Survey!$M219))</f>
        <v>0</v>
      </c>
      <c r="AE219" s="16" t="str">
        <f t="shared" si="147"/>
        <v>Pass</v>
      </c>
      <c r="AF219" s="38" t="b">
        <f>NOT(ISNUMBER(SEARCH("Other",Survey!$P219)))</f>
        <v>1</v>
      </c>
      <c r="AG219" s="37" t="b">
        <f>NOT(ISBLANK(Survey!$Q219))</f>
        <v>0</v>
      </c>
      <c r="AH219" s="16" t="str">
        <f t="shared" si="148"/>
        <v>Pass</v>
      </c>
      <c r="AI219" s="143">
        <f>COUNTBLANK(Survey!$W219)</f>
        <v>1</v>
      </c>
      <c r="AJ219" s="67">
        <f>IF(AND(Survey!L219&lt;&gt;"Exempt fund",OR(Survey!$M219="ETF",Survey!$M219="ETF, alternative mutual fund",Survey!$M219="Mutual fund",Survey!$M219="Alternative mutual fund",Survey!$M219="Money market")),1,0)</f>
        <v>0</v>
      </c>
      <c r="AK219" s="16" t="str">
        <f t="shared" si="149"/>
        <v>Pass</v>
      </c>
      <c r="AL219" s="38" t="b">
        <f>NOT(ISNUMBER(SEARCH("Yes",Survey!$AA219)))</f>
        <v>1</v>
      </c>
      <c r="AM219" s="37" t="b">
        <f>IF(COUNTBLANK(Survey!$AB219:$AC219)=0,TRUE, FALSE)</f>
        <v>0</v>
      </c>
      <c r="AN219" s="16" t="str">
        <f t="shared" si="150"/>
        <v>Pass</v>
      </c>
      <c r="AO219" s="38" t="b">
        <f>NOT(ISNUMBER(SEARCH("Yes",Survey!$AD219)))</f>
        <v>1</v>
      </c>
      <c r="AP219" s="37" t="b">
        <f>NOT(ISBLANK(Survey!$AF219))</f>
        <v>0</v>
      </c>
      <c r="AQ219" s="16" t="str">
        <f t="shared" si="151"/>
        <v>Pass</v>
      </c>
      <c r="AR219" s="38" t="b">
        <f>NOT(OR(ISNUMBER(SEARCH("Other",Survey!$AF219)),ISNUMBER(SEARCH("Multiple",Survey!$AF219))))</f>
        <v>1</v>
      </c>
      <c r="AS219" s="37" t="b">
        <f>NOT(ISBLANK(Survey!$AG219))</f>
        <v>0</v>
      </c>
      <c r="AT219" s="16" t="str">
        <f t="shared" si="152"/>
        <v>Fail</v>
      </c>
      <c r="AU219" s="143">
        <f>IF(ABS(Survey!$AV219)&gt;0, 1,0)</f>
        <v>0</v>
      </c>
      <c r="AV219" s="143">
        <f>IF(COUNTBLANK(Survey!$AJ219)=0,1,0)</f>
        <v>0</v>
      </c>
      <c r="AW219" s="16" t="str">
        <f t="shared" si="153"/>
        <v>Pass</v>
      </c>
      <c r="AX219" s="143">
        <f>IF(ISBLANK(Survey!$AJ219),0,1)</f>
        <v>0</v>
      </c>
      <c r="AY219" s="165">
        <f>COUNTBLANK(Survey!$AK219)</f>
        <v>1</v>
      </c>
      <c r="AZ219" s="16" t="str">
        <f t="shared" si="154"/>
        <v>Pass</v>
      </c>
      <c r="BA219" s="143">
        <f>IF(OR(Survey!$AK219="Closed",ISBLANK(Survey!$AK219)),0,1)</f>
        <v>0</v>
      </c>
      <c r="BB219" s="165">
        <f>IF(ISBLANK(Survey!$AL219),1,0)</f>
        <v>1</v>
      </c>
      <c r="BC219" s="147" t="str" cm="1">
        <f t="array" ref="BC219">IF(OR(IF(OR($BE219+$BF219 = 2, $BG219=1), FALSE, TRUE), AND($BD219:$BD219 = 0)),"Pass","Fail")</f>
        <v>Pass</v>
      </c>
      <c r="BD219" s="143">
        <f>COUNTBLANK(Survey!$AM219:$AO219)</f>
        <v>3</v>
      </c>
      <c r="BE219" s="143">
        <f>IF(Survey!$I219="Yes",1,0)</f>
        <v>0</v>
      </c>
      <c r="BF219" s="143">
        <f>IF(OR(Survey!$M219="Mutual fund",Survey!$M219="Alternative mutual fund",Survey!$M219="Money market"),1,0)</f>
        <v>0</v>
      </c>
      <c r="BG219" s="148">
        <f>IF(OR(Survey!$M219="ETF",Survey!$M219="ETF, alternative mutual fund"),1,0)</f>
        <v>0</v>
      </c>
      <c r="BH219" s="16" t="str">
        <f t="shared" si="155"/>
        <v>Pass</v>
      </c>
      <c r="BI219" s="38" t="b">
        <f>OR(ISNUMBER(SEARCH("Yes",Survey!$AO219)),ISBLANK(Survey!$AO219))</f>
        <v>1</v>
      </c>
      <c r="BJ219" s="67" t="b">
        <f>NOT(ISBLANK(Survey!$AP219))</f>
        <v>0</v>
      </c>
      <c r="BK219" s="16" t="str">
        <f t="shared" si="156"/>
        <v>Pass</v>
      </c>
      <c r="BL219" s="143">
        <f>IF(Survey!$AW219=0, 0,1)</f>
        <v>0</v>
      </c>
      <c r="BM219" s="67">
        <f>Survey!$AQ219</f>
        <v>0</v>
      </c>
      <c r="BN219" s="67">
        <f>IFERROR((Survey!$AX219-ABS(Survey!$AY219)-ABS(Survey!$BD219))/Survey!$AW219,0)</f>
        <v>0</v>
      </c>
      <c r="BO219" s="67">
        <f>IF(AND($BM219&gt;$BN219-0.2,$BM219&lt;$BN219+0.2,ISBLANK(Survey!$AQ219)=FALSE),0,1)</f>
        <v>1</v>
      </c>
      <c r="BP219" s="165">
        <f>IF(ISBLANK(Survey!$AR219),1,0)</f>
        <v>1</v>
      </c>
      <c r="BQ219" s="16" t="str">
        <f t="shared" si="157"/>
        <v>Pass</v>
      </c>
      <c r="BR219" s="143">
        <f>IF(Survey!$AW219=0, 0,1)</f>
        <v>0</v>
      </c>
      <c r="BS219" s="67">
        <f>IF(AND(Survey!$AS219&gt;=0,Survey!$AS219&lt;=0.2,Survey!$AS219&lt;&gt;""),0,1)</f>
        <v>1</v>
      </c>
      <c r="BT219" s="143">
        <f>IF(ISBLANK(Survey!$AT219),1,0)</f>
        <v>1</v>
      </c>
      <c r="BU219" s="16" t="str">
        <f t="shared" si="158"/>
        <v>Fail</v>
      </c>
      <c r="BV219" s="165">
        <f>Survey!$AU219</f>
        <v>0</v>
      </c>
      <c r="BW219" s="16" t="str">
        <f t="shared" si="159"/>
        <v>Pass</v>
      </c>
      <c r="BX219" s="36">
        <f>Survey!$AV219</f>
        <v>0</v>
      </c>
      <c r="BY219" s="176">
        <f>Survey!$AW219+Survey!$AX219-ABS(Survey!$AY219)+ABS(Survey!$AZ219)-ABS(Survey!$BA219)+ABS(Survey!$BB219)-ABS(Survey!$BC219)-ABS(Survey!$BD219)+Survey!$BE219</f>
        <v>0</v>
      </c>
      <c r="BZ219" s="35">
        <f t="shared" si="160"/>
        <v>0</v>
      </c>
      <c r="CA219" s="17">
        <f t="shared" si="161"/>
        <v>0</v>
      </c>
      <c r="CB219" s="16" t="str">
        <f t="shared" si="162"/>
        <v>Pass</v>
      </c>
      <c r="CC219" s="38" t="b">
        <f>IF(ABS(Survey!$BE219)=0,TRUE,FALSE)</f>
        <v>1</v>
      </c>
      <c r="CD219" s="37" t="b">
        <f>NOT(ISBLANK(Survey!$BF219))</f>
        <v>0</v>
      </c>
      <c r="CE219" t="str">
        <f t="shared" si="163"/>
        <v>Fail</v>
      </c>
      <c r="CF219" s="29">
        <f>Survey!$AV219</f>
        <v>0</v>
      </c>
      <c r="CG219" s="29" cm="1">
        <f t="array" ref="CG219">SUM(SUMIF(Survey!BH219:BO219,{"&gt;0","&lt;0"})*{1,-1})-SUM(SUMIF(Survey!BQ219:BX219,{"&gt;0","&lt;0"})*{1,-1})</f>
        <v>0</v>
      </c>
      <c r="CH219" s="35" t="str">
        <f t="shared" si="164"/>
        <v>No holdings</v>
      </c>
      <c r="CI219">
        <f t="shared" si="165"/>
        <v>0</v>
      </c>
      <c r="CJ219" s="16" t="str">
        <f t="shared" si="166"/>
        <v>Fail</v>
      </c>
      <c r="CK219" s="36">
        <f>Survey!$AV219</f>
        <v>0</v>
      </c>
      <c r="CL219" s="36" cm="1">
        <f t="array" ref="CL219">SUM(SUMIF(Survey!BZ219:CS219,{"&gt;0","&lt;0"})*{1,-1})-SUM(SUMIF(Survey!CU219:DN219,{"&gt;0","&lt;0"})*{1,-1})</f>
        <v>0</v>
      </c>
      <c r="CM219" s="35" t="str">
        <f t="shared" si="167"/>
        <v>No holdings</v>
      </c>
      <c r="CN219" s="17">
        <f t="shared" si="168"/>
        <v>0</v>
      </c>
      <c r="CO219" s="16" t="str">
        <f t="shared" si="169"/>
        <v>Pass</v>
      </c>
      <c r="CP219" s="38" t="b">
        <f>IF(ABS(Survey!$CS219)=0,TRUE,FALSE)</f>
        <v>1</v>
      </c>
      <c r="CQ219" s="37" t="b">
        <f>NOT(ISBLANK(Survey!$CT219))</f>
        <v>0</v>
      </c>
      <c r="CR219" s="16" t="str">
        <f t="shared" si="170"/>
        <v>Pass</v>
      </c>
      <c r="CS219" s="38" t="b">
        <f>IF(ABS(Survey!$DN219)=0,TRUE,FALSE)</f>
        <v>1</v>
      </c>
      <c r="CT219" s="37" t="b">
        <f>NOT(ISBLANK(Survey!$DO219))</f>
        <v>0</v>
      </c>
      <c r="CU219" t="str">
        <f t="shared" si="171"/>
        <v>Pass</v>
      </c>
      <c r="CV219" s="29" cm="1">
        <f t="array" ref="CV219">SUM(SUMIF(Survey!CO219,{"&gt;0","&lt;0"})*{1,-1})+SUM(SUMIF(Survey!DJ219,{"&gt;0","&lt;0"})*{1,-1})</f>
        <v>0</v>
      </c>
      <c r="CW219" s="29">
        <f>SUM(SUMIF(Survey!DQ219:DW219,{"&gt;0","&lt;0"})*{1,-1})+SUM(SUMIF(Survey!DY219:EE219,{"&gt;0","&lt;0"})*{1,-1})</f>
        <v>0</v>
      </c>
      <c r="CX219">
        <f t="shared" si="172"/>
        <v>0</v>
      </c>
      <c r="CY219">
        <f t="shared" si="173"/>
        <v>0</v>
      </c>
      <c r="CZ219" s="16" t="str">
        <f t="shared" si="174"/>
        <v>Pass</v>
      </c>
      <c r="DA219" s="38" t="b">
        <f>IF(ABS(Survey!$DW219)=0,TRUE,FALSE)</f>
        <v>1</v>
      </c>
      <c r="DB219" s="37" t="b">
        <f>NOT(ISBLANK(Survey!DX219))</f>
        <v>0</v>
      </c>
      <c r="DC219" s="16" t="str">
        <f t="shared" si="175"/>
        <v>Pass</v>
      </c>
      <c r="DD219" s="38" t="b">
        <f>IF(ABS(Survey!$EE219)=0,TRUE,FALSE)</f>
        <v>1</v>
      </c>
      <c r="DE219" s="37" t="b">
        <f>NOT(ISBLANK(Survey!$EF219))</f>
        <v>0</v>
      </c>
      <c r="DF219" s="16" t="str">
        <f t="shared" si="176"/>
        <v>Fail</v>
      </c>
      <c r="DG219" s="36">
        <f>SUM(SUMIF(Survey!EL219:EN219,{"&gt;0","&lt;0"})*{1,-1})</f>
        <v>0</v>
      </c>
      <c r="DH219">
        <f t="shared" si="177"/>
        <v>0</v>
      </c>
      <c r="DI219">
        <f t="shared" si="178"/>
        <v>100</v>
      </c>
      <c r="DJ219" s="35" t="b">
        <f>IF(OR(Survey!$M219="ETF",Survey!$M219="ETF, alternative mutual fund",Survey!$M219="Closed-end", Survey!$M219="Split share corp"),TRUE,FALSE)</f>
        <v>0</v>
      </c>
      <c r="DK219" s="16" t="str">
        <f t="shared" si="179"/>
        <v>Fail</v>
      </c>
      <c r="DL219" s="36">
        <f>SUM(SUMIF(Survey!EP219:EV219,{"&gt;0","&lt;0"})*{1,-1})</f>
        <v>0</v>
      </c>
      <c r="DM219">
        <f t="shared" si="180"/>
        <v>0</v>
      </c>
      <c r="DN219" s="17">
        <f t="shared" si="181"/>
        <v>100</v>
      </c>
      <c r="DO219" s="16" t="str">
        <f t="shared" si="182"/>
        <v>Fail</v>
      </c>
      <c r="DP219" s="36">
        <f>SUM(SUMIF(Survey!EX219:FD219,{"&gt;0","&lt;0"})*{1,-1})</f>
        <v>0</v>
      </c>
      <c r="DQ219">
        <f t="shared" si="183"/>
        <v>0</v>
      </c>
      <c r="DR219" s="17">
        <f t="shared" si="184"/>
        <v>100</v>
      </c>
    </row>
    <row r="220" spans="1:122">
      <c r="A220">
        <v>220</v>
      </c>
      <c r="B220" t="str">
        <f t="shared" si="0"/>
        <v>Pass</v>
      </c>
      <c r="C220" t="str">
        <f>IF(COUNTBLANK(Survey!B220:FE220)=$C$2, "Pass", "Fail")</f>
        <v>Pass</v>
      </c>
      <c r="D220" t="str">
        <f t="shared" si="139"/>
        <v>Fail</v>
      </c>
      <c r="E220" t="str">
        <f>IF(OR(ISBLANK(Survey!AJ220),COUNTIF(G220:BB220,"Fail")),"Fail","Pass")</f>
        <v>Fail</v>
      </c>
      <c r="G220" s="16" t="str">
        <f t="shared" si="140"/>
        <v>Fail</v>
      </c>
      <c r="H220" s="177">
        <f>COUNTBLANK(Survey!B220:D220)+COUNTBLANK(Survey!G220)+COUNTBLANK(Survey!I220)+COUNTBLANK(Survey!K220:M220)+COUNTBLANK(Survey!P220)+COUNTBLANK(Survey!S220:U220)+COUNTBLANK(Survey!Y220:AA220)+COUNTBLANK(Survey!AD220:AE220)+COUNTBLANK(Survey!AI220:AI220)</f>
        <v>18</v>
      </c>
      <c r="I220" s="16" t="str">
        <f t="shared" si="141"/>
        <v>Fail</v>
      </c>
      <c r="J220" t="b">
        <f>IF(Survey!E220="No",TRUE,FALSE)</f>
        <v>0</v>
      </c>
      <c r="K220" s="34">
        <f>LEN(Survey!E220)</f>
        <v>0</v>
      </c>
      <c r="L220" s="16" t="str">
        <f t="shared" si="142"/>
        <v>Fail</v>
      </c>
      <c r="M220" t="b">
        <f>IF(Survey!F220="No",TRUE,FALSE)</f>
        <v>0</v>
      </c>
      <c r="N220" s="33">
        <f>LEN(Survey!F220)</f>
        <v>0</v>
      </c>
      <c r="O220" s="16" t="str">
        <f t="shared" si="143"/>
        <v>Pass</v>
      </c>
      <c r="P220" s="34">
        <f>MOD((LEN(Survey!H220)+2),11)</f>
        <v>2</v>
      </c>
      <c r="Q220" s="33" t="str">
        <f>IF(Survey!$L220="Prospectus fund", "Yes", "No")</f>
        <v>No</v>
      </c>
      <c r="R220" s="16" t="str">
        <f t="shared" si="144"/>
        <v>Pass</v>
      </c>
      <c r="S220" s="34">
        <f>MOD((LEN(Survey!J220)+2),11)</f>
        <v>2</v>
      </c>
      <c r="T220" s="35" t="b">
        <f>IF(OR(Survey!$M220="ETF",Survey!$M220="ETF, alternative mutual fund",Survey!$M220="Closed-end", Survey!$M220="Split share corp", Survey!$I220="Yes"),TRUE,FALSE)</f>
        <v>0</v>
      </c>
      <c r="U220" s="16" t="str">
        <f>IFERROR(IF(AND(OR(X220=Y220,Y220 = "Either"),NOT(ISBLANK(Survey!K220))),"Pass","Fail"),"Pass")</f>
        <v>Fail</v>
      </c>
      <c r="V220" s="36" cm="1">
        <f t="array" ref="V220">SUM(SUMIF(Survey!BZ220:CS220,{"&gt;0","&lt;0"})*{1,-1})</f>
        <v>0</v>
      </c>
      <c r="W220" s="38" cm="1">
        <f t="array" ref="W220">SUM(SUMIF(Survey!CC220,{"&gt;0","&lt;0"})*{1,-1})+SUM(SUMIF(Survey!CM220,{"&gt;0","&lt;0"})*{1,-1})</f>
        <v>0</v>
      </c>
      <c r="X220" s="38">
        <f>Survey!K220</f>
        <v>0</v>
      </c>
      <c r="Y220" s="37" t="str">
        <f t="shared" si="145"/>
        <v>Either</v>
      </c>
      <c r="Z220" s="16" t="str">
        <f t="shared" si="146"/>
        <v>Fail</v>
      </c>
      <c r="AA220" s="67" cm="1">
        <f t="array" ref="AA220">SUM(SUMIF(Survey!BZ220:CS220,{"&gt;0","&lt;0"})*{1,-1})+SUM(SUMIF(Survey!CU220:DN220,{"&gt;0","&lt;0"})*{1,-1})</f>
        <v>0</v>
      </c>
      <c r="AB220" s="67">
        <f>IFERROR(AA220/(Survey!$AV220),0)</f>
        <v>0</v>
      </c>
      <c r="AC220" s="128" t="b">
        <f>IF(OR(Survey!$M220="Alternative strategy or hedge",Survey!$M220="Other, illiquid",Survey!$L220="Prospectus fund"),TRUE,FALSE)</f>
        <v>0</v>
      </c>
      <c r="AD220" s="128" t="b">
        <f>NOT(ISBLANK(Survey!$M220))</f>
        <v>0</v>
      </c>
      <c r="AE220" s="16" t="str">
        <f t="shared" si="147"/>
        <v>Pass</v>
      </c>
      <c r="AF220" s="38" t="b">
        <f>NOT(ISNUMBER(SEARCH("Other",Survey!$P220)))</f>
        <v>1</v>
      </c>
      <c r="AG220" s="37" t="b">
        <f>NOT(ISBLANK(Survey!$Q220))</f>
        <v>0</v>
      </c>
      <c r="AH220" s="16" t="str">
        <f t="shared" si="148"/>
        <v>Pass</v>
      </c>
      <c r="AI220" s="143">
        <f>COUNTBLANK(Survey!$W220)</f>
        <v>1</v>
      </c>
      <c r="AJ220" s="67">
        <f>IF(AND(Survey!L220&lt;&gt;"Exempt fund",OR(Survey!$M220="ETF",Survey!$M220="ETF, alternative mutual fund",Survey!$M220="Mutual fund",Survey!$M220="Alternative mutual fund",Survey!$M220="Money market")),1,0)</f>
        <v>0</v>
      </c>
      <c r="AK220" s="16" t="str">
        <f t="shared" si="149"/>
        <v>Pass</v>
      </c>
      <c r="AL220" s="38" t="b">
        <f>NOT(ISNUMBER(SEARCH("Yes",Survey!$AA220)))</f>
        <v>1</v>
      </c>
      <c r="AM220" s="37" t="b">
        <f>IF(COUNTBLANK(Survey!$AB220:$AC220)=0,TRUE, FALSE)</f>
        <v>0</v>
      </c>
      <c r="AN220" s="16" t="str">
        <f t="shared" si="150"/>
        <v>Pass</v>
      </c>
      <c r="AO220" s="38" t="b">
        <f>NOT(ISNUMBER(SEARCH("Yes",Survey!$AD220)))</f>
        <v>1</v>
      </c>
      <c r="AP220" s="37" t="b">
        <f>NOT(ISBLANK(Survey!$AF220))</f>
        <v>0</v>
      </c>
      <c r="AQ220" s="16" t="str">
        <f t="shared" si="151"/>
        <v>Pass</v>
      </c>
      <c r="AR220" s="38" t="b">
        <f>NOT(OR(ISNUMBER(SEARCH("Other",Survey!$AF220)),ISNUMBER(SEARCH("Multiple",Survey!$AF220))))</f>
        <v>1</v>
      </c>
      <c r="AS220" s="37" t="b">
        <f>NOT(ISBLANK(Survey!$AG220))</f>
        <v>0</v>
      </c>
      <c r="AT220" s="16" t="str">
        <f t="shared" si="152"/>
        <v>Fail</v>
      </c>
      <c r="AU220" s="143">
        <f>IF(ABS(Survey!$AV220)&gt;0, 1,0)</f>
        <v>0</v>
      </c>
      <c r="AV220" s="143">
        <f>IF(COUNTBLANK(Survey!$AJ220)=0,1,0)</f>
        <v>0</v>
      </c>
      <c r="AW220" s="16" t="str">
        <f t="shared" si="153"/>
        <v>Pass</v>
      </c>
      <c r="AX220" s="143">
        <f>IF(ISBLANK(Survey!$AJ220),0,1)</f>
        <v>0</v>
      </c>
      <c r="AY220" s="165">
        <f>COUNTBLANK(Survey!$AK220)</f>
        <v>1</v>
      </c>
      <c r="AZ220" s="16" t="str">
        <f t="shared" si="154"/>
        <v>Pass</v>
      </c>
      <c r="BA220" s="143">
        <f>IF(OR(Survey!$AK220="Closed",ISBLANK(Survey!$AK220)),0,1)</f>
        <v>0</v>
      </c>
      <c r="BB220" s="165">
        <f>IF(ISBLANK(Survey!$AL220),1,0)</f>
        <v>1</v>
      </c>
      <c r="BC220" s="147" t="str" cm="1">
        <f t="array" ref="BC220">IF(OR(IF(OR($BE220+$BF220 = 2, $BG220=1), FALSE, TRUE), AND($BD220:$BD220 = 0)),"Pass","Fail")</f>
        <v>Pass</v>
      </c>
      <c r="BD220" s="143">
        <f>COUNTBLANK(Survey!$AM220:$AO220)</f>
        <v>3</v>
      </c>
      <c r="BE220" s="143">
        <f>IF(Survey!$I220="Yes",1,0)</f>
        <v>0</v>
      </c>
      <c r="BF220" s="143">
        <f>IF(OR(Survey!$M220="Mutual fund",Survey!$M220="Alternative mutual fund",Survey!$M220="Money market"),1,0)</f>
        <v>0</v>
      </c>
      <c r="BG220" s="148">
        <f>IF(OR(Survey!$M220="ETF",Survey!$M220="ETF, alternative mutual fund"),1,0)</f>
        <v>0</v>
      </c>
      <c r="BH220" s="16" t="str">
        <f t="shared" si="155"/>
        <v>Pass</v>
      </c>
      <c r="BI220" s="38" t="b">
        <f>OR(ISNUMBER(SEARCH("Yes",Survey!$AO220)),ISBLANK(Survey!$AO220))</f>
        <v>1</v>
      </c>
      <c r="BJ220" s="67" t="b">
        <f>NOT(ISBLANK(Survey!$AP220))</f>
        <v>0</v>
      </c>
      <c r="BK220" s="16" t="str">
        <f t="shared" si="156"/>
        <v>Pass</v>
      </c>
      <c r="BL220" s="143">
        <f>IF(Survey!$AW220=0, 0,1)</f>
        <v>0</v>
      </c>
      <c r="BM220" s="67">
        <f>Survey!$AQ220</f>
        <v>0</v>
      </c>
      <c r="BN220" s="67">
        <f>IFERROR((Survey!$AX220-ABS(Survey!$AY220)-ABS(Survey!$BD220))/Survey!$AW220,0)</f>
        <v>0</v>
      </c>
      <c r="BO220" s="67">
        <f>IF(AND($BM220&gt;$BN220-0.2,$BM220&lt;$BN220+0.2,ISBLANK(Survey!$AQ220)=FALSE),0,1)</f>
        <v>1</v>
      </c>
      <c r="BP220" s="165">
        <f>IF(ISBLANK(Survey!$AR220),1,0)</f>
        <v>1</v>
      </c>
      <c r="BQ220" s="16" t="str">
        <f t="shared" si="157"/>
        <v>Pass</v>
      </c>
      <c r="BR220" s="143">
        <f>IF(Survey!$AW220=0, 0,1)</f>
        <v>0</v>
      </c>
      <c r="BS220" s="67">
        <f>IF(AND(Survey!$AS220&gt;=0,Survey!$AS220&lt;=0.2,Survey!$AS220&lt;&gt;""),0,1)</f>
        <v>1</v>
      </c>
      <c r="BT220" s="143">
        <f>IF(ISBLANK(Survey!$AT220),1,0)</f>
        <v>1</v>
      </c>
      <c r="BU220" s="16" t="str">
        <f t="shared" si="158"/>
        <v>Fail</v>
      </c>
      <c r="BV220" s="165">
        <f>Survey!$AU220</f>
        <v>0</v>
      </c>
      <c r="BW220" s="16" t="str">
        <f t="shared" si="159"/>
        <v>Pass</v>
      </c>
      <c r="BX220" s="36">
        <f>Survey!$AV220</f>
        <v>0</v>
      </c>
      <c r="BY220" s="176">
        <f>Survey!$AW220+Survey!$AX220-ABS(Survey!$AY220)+ABS(Survey!$AZ220)-ABS(Survey!$BA220)+ABS(Survey!$BB220)-ABS(Survey!$BC220)-ABS(Survey!$BD220)+Survey!$BE220</f>
        <v>0</v>
      </c>
      <c r="BZ220" s="35">
        <f t="shared" si="160"/>
        <v>0</v>
      </c>
      <c r="CA220" s="17">
        <f t="shared" si="161"/>
        <v>0</v>
      </c>
      <c r="CB220" s="16" t="str">
        <f t="shared" si="162"/>
        <v>Pass</v>
      </c>
      <c r="CC220" s="38" t="b">
        <f>IF(ABS(Survey!$BE220)=0,TRUE,FALSE)</f>
        <v>1</v>
      </c>
      <c r="CD220" s="37" t="b">
        <f>NOT(ISBLANK(Survey!$BF220))</f>
        <v>0</v>
      </c>
      <c r="CE220" t="str">
        <f t="shared" si="163"/>
        <v>Fail</v>
      </c>
      <c r="CF220" s="29">
        <f>Survey!$AV220</f>
        <v>0</v>
      </c>
      <c r="CG220" s="29" cm="1">
        <f t="array" ref="CG220">SUM(SUMIF(Survey!BH220:BO220,{"&gt;0","&lt;0"})*{1,-1})-SUM(SUMIF(Survey!BQ220:BX220,{"&gt;0","&lt;0"})*{1,-1})</f>
        <v>0</v>
      </c>
      <c r="CH220" s="35" t="str">
        <f t="shared" si="164"/>
        <v>No holdings</v>
      </c>
      <c r="CI220">
        <f t="shared" si="165"/>
        <v>0</v>
      </c>
      <c r="CJ220" s="16" t="str">
        <f t="shared" si="166"/>
        <v>Fail</v>
      </c>
      <c r="CK220" s="36">
        <f>Survey!$AV220</f>
        <v>0</v>
      </c>
      <c r="CL220" s="36" cm="1">
        <f t="array" ref="CL220">SUM(SUMIF(Survey!BZ220:CS220,{"&gt;0","&lt;0"})*{1,-1})-SUM(SUMIF(Survey!CU220:DN220,{"&gt;0","&lt;0"})*{1,-1})</f>
        <v>0</v>
      </c>
      <c r="CM220" s="35" t="str">
        <f t="shared" si="167"/>
        <v>No holdings</v>
      </c>
      <c r="CN220" s="17">
        <f t="shared" si="168"/>
        <v>0</v>
      </c>
      <c r="CO220" s="16" t="str">
        <f t="shared" si="169"/>
        <v>Pass</v>
      </c>
      <c r="CP220" s="38" t="b">
        <f>IF(ABS(Survey!$CS220)=0,TRUE,FALSE)</f>
        <v>1</v>
      </c>
      <c r="CQ220" s="37" t="b">
        <f>NOT(ISBLANK(Survey!$CT220))</f>
        <v>0</v>
      </c>
      <c r="CR220" s="16" t="str">
        <f t="shared" si="170"/>
        <v>Pass</v>
      </c>
      <c r="CS220" s="38" t="b">
        <f>IF(ABS(Survey!$DN220)=0,TRUE,FALSE)</f>
        <v>1</v>
      </c>
      <c r="CT220" s="37" t="b">
        <f>NOT(ISBLANK(Survey!$DO220))</f>
        <v>0</v>
      </c>
      <c r="CU220" t="str">
        <f t="shared" si="171"/>
        <v>Pass</v>
      </c>
      <c r="CV220" s="29" cm="1">
        <f t="array" ref="CV220">SUM(SUMIF(Survey!CO220,{"&gt;0","&lt;0"})*{1,-1})+SUM(SUMIF(Survey!DJ220,{"&gt;0","&lt;0"})*{1,-1})</f>
        <v>0</v>
      </c>
      <c r="CW220" s="29">
        <f>SUM(SUMIF(Survey!DQ220:DW220,{"&gt;0","&lt;0"})*{1,-1})+SUM(SUMIF(Survey!DY220:EE220,{"&gt;0","&lt;0"})*{1,-1})</f>
        <v>0</v>
      </c>
      <c r="CX220">
        <f t="shared" si="172"/>
        <v>0</v>
      </c>
      <c r="CY220">
        <f t="shared" si="173"/>
        <v>0</v>
      </c>
      <c r="CZ220" s="16" t="str">
        <f t="shared" si="174"/>
        <v>Pass</v>
      </c>
      <c r="DA220" s="38" t="b">
        <f>IF(ABS(Survey!$DW220)=0,TRUE,FALSE)</f>
        <v>1</v>
      </c>
      <c r="DB220" s="37" t="b">
        <f>NOT(ISBLANK(Survey!DX220))</f>
        <v>0</v>
      </c>
      <c r="DC220" s="16" t="str">
        <f t="shared" si="175"/>
        <v>Pass</v>
      </c>
      <c r="DD220" s="38" t="b">
        <f>IF(ABS(Survey!$EE220)=0,TRUE,FALSE)</f>
        <v>1</v>
      </c>
      <c r="DE220" s="37" t="b">
        <f>NOT(ISBLANK(Survey!$EF220))</f>
        <v>0</v>
      </c>
      <c r="DF220" s="16" t="str">
        <f t="shared" si="176"/>
        <v>Fail</v>
      </c>
      <c r="DG220" s="36">
        <f>SUM(SUMIF(Survey!EL220:EN220,{"&gt;0","&lt;0"})*{1,-1})</f>
        <v>0</v>
      </c>
      <c r="DH220">
        <f t="shared" si="177"/>
        <v>0</v>
      </c>
      <c r="DI220">
        <f t="shared" si="178"/>
        <v>100</v>
      </c>
      <c r="DJ220" s="35" t="b">
        <f>IF(OR(Survey!$M220="ETF",Survey!$M220="ETF, alternative mutual fund",Survey!$M220="Closed-end", Survey!$M220="Split share corp"),TRUE,FALSE)</f>
        <v>0</v>
      </c>
      <c r="DK220" s="16" t="str">
        <f t="shared" si="179"/>
        <v>Fail</v>
      </c>
      <c r="DL220" s="36">
        <f>SUM(SUMIF(Survey!EP220:EV220,{"&gt;0","&lt;0"})*{1,-1})</f>
        <v>0</v>
      </c>
      <c r="DM220">
        <f t="shared" si="180"/>
        <v>0</v>
      </c>
      <c r="DN220" s="17">
        <f t="shared" si="181"/>
        <v>100</v>
      </c>
      <c r="DO220" s="16" t="str">
        <f t="shared" si="182"/>
        <v>Fail</v>
      </c>
      <c r="DP220" s="36">
        <f>SUM(SUMIF(Survey!EX220:FD220,{"&gt;0","&lt;0"})*{1,-1})</f>
        <v>0</v>
      </c>
      <c r="DQ220">
        <f t="shared" si="183"/>
        <v>0</v>
      </c>
      <c r="DR220" s="17">
        <f t="shared" si="184"/>
        <v>100</v>
      </c>
    </row>
    <row r="221" spans="1:122">
      <c r="A221">
        <v>221</v>
      </c>
      <c r="B221" t="str">
        <f t="shared" si="0"/>
        <v>Pass</v>
      </c>
      <c r="C221" t="str">
        <f>IF(COUNTBLANK(Survey!B221:FE221)=$C$2, "Pass", "Fail")</f>
        <v>Pass</v>
      </c>
      <c r="D221" t="str">
        <f t="shared" si="139"/>
        <v>Fail</v>
      </c>
      <c r="E221" t="str">
        <f>IF(OR(ISBLANK(Survey!AJ221),COUNTIF(G221:BB221,"Fail")),"Fail","Pass")</f>
        <v>Fail</v>
      </c>
      <c r="G221" s="16" t="str">
        <f t="shared" si="140"/>
        <v>Fail</v>
      </c>
      <c r="H221" s="177">
        <f>COUNTBLANK(Survey!B221:D221)+COUNTBLANK(Survey!G221)+COUNTBLANK(Survey!I221)+COUNTBLANK(Survey!K221:M221)+COUNTBLANK(Survey!P221)+COUNTBLANK(Survey!S221:U221)+COUNTBLANK(Survey!Y221:AA221)+COUNTBLANK(Survey!AD221:AE221)+COUNTBLANK(Survey!AI221:AI221)</f>
        <v>18</v>
      </c>
      <c r="I221" s="16" t="str">
        <f t="shared" si="141"/>
        <v>Fail</v>
      </c>
      <c r="J221" t="b">
        <f>IF(Survey!E221="No",TRUE,FALSE)</f>
        <v>0</v>
      </c>
      <c r="K221" s="34">
        <f>LEN(Survey!E221)</f>
        <v>0</v>
      </c>
      <c r="L221" s="16" t="str">
        <f t="shared" si="142"/>
        <v>Fail</v>
      </c>
      <c r="M221" t="b">
        <f>IF(Survey!F221="No",TRUE,FALSE)</f>
        <v>0</v>
      </c>
      <c r="N221" s="33">
        <f>LEN(Survey!F221)</f>
        <v>0</v>
      </c>
      <c r="O221" s="16" t="str">
        <f t="shared" si="143"/>
        <v>Pass</v>
      </c>
      <c r="P221" s="34">
        <f>MOD((LEN(Survey!H221)+2),11)</f>
        <v>2</v>
      </c>
      <c r="Q221" s="33" t="str">
        <f>IF(Survey!$L221="Prospectus fund", "Yes", "No")</f>
        <v>No</v>
      </c>
      <c r="R221" s="16" t="str">
        <f t="shared" si="144"/>
        <v>Pass</v>
      </c>
      <c r="S221" s="34">
        <f>MOD((LEN(Survey!J221)+2),11)</f>
        <v>2</v>
      </c>
      <c r="T221" s="35" t="b">
        <f>IF(OR(Survey!$M221="ETF",Survey!$M221="ETF, alternative mutual fund",Survey!$M221="Closed-end", Survey!$M221="Split share corp", Survey!$I221="Yes"),TRUE,FALSE)</f>
        <v>0</v>
      </c>
      <c r="U221" s="16" t="str">
        <f>IFERROR(IF(AND(OR(X221=Y221,Y221 = "Either"),NOT(ISBLANK(Survey!K221))),"Pass","Fail"),"Pass")</f>
        <v>Fail</v>
      </c>
      <c r="V221" s="36" cm="1">
        <f t="array" ref="V221">SUM(SUMIF(Survey!BZ221:CS221,{"&gt;0","&lt;0"})*{1,-1})</f>
        <v>0</v>
      </c>
      <c r="W221" s="38" cm="1">
        <f t="array" ref="W221">SUM(SUMIF(Survey!CC221,{"&gt;0","&lt;0"})*{1,-1})+SUM(SUMIF(Survey!CM221,{"&gt;0","&lt;0"})*{1,-1})</f>
        <v>0</v>
      </c>
      <c r="X221" s="38">
        <f>Survey!K221</f>
        <v>0</v>
      </c>
      <c r="Y221" s="37" t="str">
        <f t="shared" si="145"/>
        <v>Either</v>
      </c>
      <c r="Z221" s="16" t="str">
        <f t="shared" si="146"/>
        <v>Fail</v>
      </c>
      <c r="AA221" s="67" cm="1">
        <f t="array" ref="AA221">SUM(SUMIF(Survey!BZ221:CS221,{"&gt;0","&lt;0"})*{1,-1})+SUM(SUMIF(Survey!CU221:DN221,{"&gt;0","&lt;0"})*{1,-1})</f>
        <v>0</v>
      </c>
      <c r="AB221" s="67">
        <f>IFERROR(AA221/(Survey!$AV221),0)</f>
        <v>0</v>
      </c>
      <c r="AC221" s="128" t="b">
        <f>IF(OR(Survey!$M221="Alternative strategy or hedge",Survey!$M221="Other, illiquid",Survey!$L221="Prospectus fund"),TRUE,FALSE)</f>
        <v>0</v>
      </c>
      <c r="AD221" s="128" t="b">
        <f>NOT(ISBLANK(Survey!$M221))</f>
        <v>0</v>
      </c>
      <c r="AE221" s="16" t="str">
        <f t="shared" si="147"/>
        <v>Pass</v>
      </c>
      <c r="AF221" s="38" t="b">
        <f>NOT(ISNUMBER(SEARCH("Other",Survey!$P221)))</f>
        <v>1</v>
      </c>
      <c r="AG221" s="37" t="b">
        <f>NOT(ISBLANK(Survey!$Q221))</f>
        <v>0</v>
      </c>
      <c r="AH221" s="16" t="str">
        <f t="shared" si="148"/>
        <v>Pass</v>
      </c>
      <c r="AI221" s="143">
        <f>COUNTBLANK(Survey!$W221)</f>
        <v>1</v>
      </c>
      <c r="AJ221" s="67">
        <f>IF(AND(Survey!L221&lt;&gt;"Exempt fund",OR(Survey!$M221="ETF",Survey!$M221="ETF, alternative mutual fund",Survey!$M221="Mutual fund",Survey!$M221="Alternative mutual fund",Survey!$M221="Money market")),1,0)</f>
        <v>0</v>
      </c>
      <c r="AK221" s="16" t="str">
        <f t="shared" si="149"/>
        <v>Pass</v>
      </c>
      <c r="AL221" s="38" t="b">
        <f>NOT(ISNUMBER(SEARCH("Yes",Survey!$AA221)))</f>
        <v>1</v>
      </c>
      <c r="AM221" s="37" t="b">
        <f>IF(COUNTBLANK(Survey!$AB221:$AC221)=0,TRUE, FALSE)</f>
        <v>0</v>
      </c>
      <c r="AN221" s="16" t="str">
        <f t="shared" si="150"/>
        <v>Pass</v>
      </c>
      <c r="AO221" s="38" t="b">
        <f>NOT(ISNUMBER(SEARCH("Yes",Survey!$AD221)))</f>
        <v>1</v>
      </c>
      <c r="AP221" s="37" t="b">
        <f>NOT(ISBLANK(Survey!$AF221))</f>
        <v>0</v>
      </c>
      <c r="AQ221" s="16" t="str">
        <f t="shared" si="151"/>
        <v>Pass</v>
      </c>
      <c r="AR221" s="38" t="b">
        <f>NOT(OR(ISNUMBER(SEARCH("Other",Survey!$AF221)),ISNUMBER(SEARCH("Multiple",Survey!$AF221))))</f>
        <v>1</v>
      </c>
      <c r="AS221" s="37" t="b">
        <f>NOT(ISBLANK(Survey!$AG221))</f>
        <v>0</v>
      </c>
      <c r="AT221" s="16" t="str">
        <f t="shared" si="152"/>
        <v>Fail</v>
      </c>
      <c r="AU221" s="143">
        <f>IF(ABS(Survey!$AV221)&gt;0, 1,0)</f>
        <v>0</v>
      </c>
      <c r="AV221" s="143">
        <f>IF(COUNTBLANK(Survey!$AJ221)=0,1,0)</f>
        <v>0</v>
      </c>
      <c r="AW221" s="16" t="str">
        <f t="shared" si="153"/>
        <v>Pass</v>
      </c>
      <c r="AX221" s="143">
        <f>IF(ISBLANK(Survey!$AJ221),0,1)</f>
        <v>0</v>
      </c>
      <c r="AY221" s="165">
        <f>COUNTBLANK(Survey!$AK221)</f>
        <v>1</v>
      </c>
      <c r="AZ221" s="16" t="str">
        <f t="shared" si="154"/>
        <v>Pass</v>
      </c>
      <c r="BA221" s="143">
        <f>IF(OR(Survey!$AK221="Closed",ISBLANK(Survey!$AK221)),0,1)</f>
        <v>0</v>
      </c>
      <c r="BB221" s="165">
        <f>IF(ISBLANK(Survey!$AL221),1,0)</f>
        <v>1</v>
      </c>
      <c r="BC221" s="147" t="str" cm="1">
        <f t="array" ref="BC221">IF(OR(IF(OR($BE221+$BF221 = 2, $BG221=1), FALSE, TRUE), AND($BD221:$BD221 = 0)),"Pass","Fail")</f>
        <v>Pass</v>
      </c>
      <c r="BD221" s="143">
        <f>COUNTBLANK(Survey!$AM221:$AO221)</f>
        <v>3</v>
      </c>
      <c r="BE221" s="143">
        <f>IF(Survey!$I221="Yes",1,0)</f>
        <v>0</v>
      </c>
      <c r="BF221" s="143">
        <f>IF(OR(Survey!$M221="Mutual fund",Survey!$M221="Alternative mutual fund",Survey!$M221="Money market"),1,0)</f>
        <v>0</v>
      </c>
      <c r="BG221" s="148">
        <f>IF(OR(Survey!$M221="ETF",Survey!$M221="ETF, alternative mutual fund"),1,0)</f>
        <v>0</v>
      </c>
      <c r="BH221" s="16" t="str">
        <f t="shared" si="155"/>
        <v>Pass</v>
      </c>
      <c r="BI221" s="38" t="b">
        <f>OR(ISNUMBER(SEARCH("Yes",Survey!$AO221)),ISBLANK(Survey!$AO221))</f>
        <v>1</v>
      </c>
      <c r="BJ221" s="67" t="b">
        <f>NOT(ISBLANK(Survey!$AP221))</f>
        <v>0</v>
      </c>
      <c r="BK221" s="16" t="str">
        <f t="shared" si="156"/>
        <v>Pass</v>
      </c>
      <c r="BL221" s="143">
        <f>IF(Survey!$AW221=0, 0,1)</f>
        <v>0</v>
      </c>
      <c r="BM221" s="67">
        <f>Survey!$AQ221</f>
        <v>0</v>
      </c>
      <c r="BN221" s="67">
        <f>IFERROR((Survey!$AX221-ABS(Survey!$AY221)-ABS(Survey!$BD221))/Survey!$AW221,0)</f>
        <v>0</v>
      </c>
      <c r="BO221" s="67">
        <f>IF(AND($BM221&gt;$BN221-0.2,$BM221&lt;$BN221+0.2,ISBLANK(Survey!$AQ221)=FALSE),0,1)</f>
        <v>1</v>
      </c>
      <c r="BP221" s="165">
        <f>IF(ISBLANK(Survey!$AR221),1,0)</f>
        <v>1</v>
      </c>
      <c r="BQ221" s="16" t="str">
        <f t="shared" si="157"/>
        <v>Pass</v>
      </c>
      <c r="BR221" s="143">
        <f>IF(Survey!$AW221=0, 0,1)</f>
        <v>0</v>
      </c>
      <c r="BS221" s="67">
        <f>IF(AND(Survey!$AS221&gt;=0,Survey!$AS221&lt;=0.2,Survey!$AS221&lt;&gt;""),0,1)</f>
        <v>1</v>
      </c>
      <c r="BT221" s="143">
        <f>IF(ISBLANK(Survey!$AT221),1,0)</f>
        <v>1</v>
      </c>
      <c r="BU221" s="16" t="str">
        <f t="shared" si="158"/>
        <v>Fail</v>
      </c>
      <c r="BV221" s="165">
        <f>Survey!$AU221</f>
        <v>0</v>
      </c>
      <c r="BW221" s="16" t="str">
        <f t="shared" si="159"/>
        <v>Pass</v>
      </c>
      <c r="BX221" s="36">
        <f>Survey!$AV221</f>
        <v>0</v>
      </c>
      <c r="BY221" s="176">
        <f>Survey!$AW221+Survey!$AX221-ABS(Survey!$AY221)+ABS(Survey!$AZ221)-ABS(Survey!$BA221)+ABS(Survey!$BB221)-ABS(Survey!$BC221)-ABS(Survey!$BD221)+Survey!$BE221</f>
        <v>0</v>
      </c>
      <c r="BZ221" s="35">
        <f t="shared" si="160"/>
        <v>0</v>
      </c>
      <c r="CA221" s="17">
        <f t="shared" si="161"/>
        <v>0</v>
      </c>
      <c r="CB221" s="16" t="str">
        <f t="shared" si="162"/>
        <v>Pass</v>
      </c>
      <c r="CC221" s="38" t="b">
        <f>IF(ABS(Survey!$BE221)=0,TRUE,FALSE)</f>
        <v>1</v>
      </c>
      <c r="CD221" s="37" t="b">
        <f>NOT(ISBLANK(Survey!$BF221))</f>
        <v>0</v>
      </c>
      <c r="CE221" t="str">
        <f t="shared" si="163"/>
        <v>Fail</v>
      </c>
      <c r="CF221" s="29">
        <f>Survey!$AV221</f>
        <v>0</v>
      </c>
      <c r="CG221" s="29" cm="1">
        <f t="array" ref="CG221">SUM(SUMIF(Survey!BH221:BO221,{"&gt;0","&lt;0"})*{1,-1})-SUM(SUMIF(Survey!BQ221:BX221,{"&gt;0","&lt;0"})*{1,-1})</f>
        <v>0</v>
      </c>
      <c r="CH221" s="35" t="str">
        <f t="shared" si="164"/>
        <v>No holdings</v>
      </c>
      <c r="CI221">
        <f t="shared" si="165"/>
        <v>0</v>
      </c>
      <c r="CJ221" s="16" t="str">
        <f t="shared" si="166"/>
        <v>Fail</v>
      </c>
      <c r="CK221" s="36">
        <f>Survey!$AV221</f>
        <v>0</v>
      </c>
      <c r="CL221" s="36" cm="1">
        <f t="array" ref="CL221">SUM(SUMIF(Survey!BZ221:CS221,{"&gt;0","&lt;0"})*{1,-1})-SUM(SUMIF(Survey!CU221:DN221,{"&gt;0","&lt;0"})*{1,-1})</f>
        <v>0</v>
      </c>
      <c r="CM221" s="35" t="str">
        <f t="shared" si="167"/>
        <v>No holdings</v>
      </c>
      <c r="CN221" s="17">
        <f t="shared" si="168"/>
        <v>0</v>
      </c>
      <c r="CO221" s="16" t="str">
        <f t="shared" si="169"/>
        <v>Pass</v>
      </c>
      <c r="CP221" s="38" t="b">
        <f>IF(ABS(Survey!$CS221)=0,TRUE,FALSE)</f>
        <v>1</v>
      </c>
      <c r="CQ221" s="37" t="b">
        <f>NOT(ISBLANK(Survey!$CT221))</f>
        <v>0</v>
      </c>
      <c r="CR221" s="16" t="str">
        <f t="shared" si="170"/>
        <v>Pass</v>
      </c>
      <c r="CS221" s="38" t="b">
        <f>IF(ABS(Survey!$DN221)=0,TRUE,FALSE)</f>
        <v>1</v>
      </c>
      <c r="CT221" s="37" t="b">
        <f>NOT(ISBLANK(Survey!$DO221))</f>
        <v>0</v>
      </c>
      <c r="CU221" t="str">
        <f t="shared" si="171"/>
        <v>Pass</v>
      </c>
      <c r="CV221" s="29" cm="1">
        <f t="array" ref="CV221">SUM(SUMIF(Survey!CO221,{"&gt;0","&lt;0"})*{1,-1})+SUM(SUMIF(Survey!DJ221,{"&gt;0","&lt;0"})*{1,-1})</f>
        <v>0</v>
      </c>
      <c r="CW221" s="29">
        <f>SUM(SUMIF(Survey!DQ221:DW221,{"&gt;0","&lt;0"})*{1,-1})+SUM(SUMIF(Survey!DY221:EE221,{"&gt;0","&lt;0"})*{1,-1})</f>
        <v>0</v>
      </c>
      <c r="CX221">
        <f t="shared" si="172"/>
        <v>0</v>
      </c>
      <c r="CY221">
        <f t="shared" si="173"/>
        <v>0</v>
      </c>
      <c r="CZ221" s="16" t="str">
        <f t="shared" si="174"/>
        <v>Pass</v>
      </c>
      <c r="DA221" s="38" t="b">
        <f>IF(ABS(Survey!$DW221)=0,TRUE,FALSE)</f>
        <v>1</v>
      </c>
      <c r="DB221" s="37" t="b">
        <f>NOT(ISBLANK(Survey!DX221))</f>
        <v>0</v>
      </c>
      <c r="DC221" s="16" t="str">
        <f t="shared" si="175"/>
        <v>Pass</v>
      </c>
      <c r="DD221" s="38" t="b">
        <f>IF(ABS(Survey!$EE221)=0,TRUE,FALSE)</f>
        <v>1</v>
      </c>
      <c r="DE221" s="37" t="b">
        <f>NOT(ISBLANK(Survey!$EF221))</f>
        <v>0</v>
      </c>
      <c r="DF221" s="16" t="str">
        <f t="shared" si="176"/>
        <v>Fail</v>
      </c>
      <c r="DG221" s="36">
        <f>SUM(SUMIF(Survey!EL221:EN221,{"&gt;0","&lt;0"})*{1,-1})</f>
        <v>0</v>
      </c>
      <c r="DH221">
        <f t="shared" si="177"/>
        <v>0</v>
      </c>
      <c r="DI221">
        <f t="shared" si="178"/>
        <v>100</v>
      </c>
      <c r="DJ221" s="35" t="b">
        <f>IF(OR(Survey!$M221="ETF",Survey!$M221="ETF, alternative mutual fund",Survey!$M221="Closed-end", Survey!$M221="Split share corp"),TRUE,FALSE)</f>
        <v>0</v>
      </c>
      <c r="DK221" s="16" t="str">
        <f t="shared" si="179"/>
        <v>Fail</v>
      </c>
      <c r="DL221" s="36">
        <f>SUM(SUMIF(Survey!EP221:EV221,{"&gt;0","&lt;0"})*{1,-1})</f>
        <v>0</v>
      </c>
      <c r="DM221">
        <f t="shared" si="180"/>
        <v>0</v>
      </c>
      <c r="DN221" s="17">
        <f t="shared" si="181"/>
        <v>100</v>
      </c>
      <c r="DO221" s="16" t="str">
        <f t="shared" si="182"/>
        <v>Fail</v>
      </c>
      <c r="DP221" s="36">
        <f>SUM(SUMIF(Survey!EX221:FD221,{"&gt;0","&lt;0"})*{1,-1})</f>
        <v>0</v>
      </c>
      <c r="DQ221">
        <f t="shared" si="183"/>
        <v>0</v>
      </c>
      <c r="DR221" s="17">
        <f t="shared" si="184"/>
        <v>100</v>
      </c>
    </row>
    <row r="222" spans="1:122">
      <c r="A222">
        <v>222</v>
      </c>
      <c r="B222" t="str">
        <f t="shared" si="0"/>
        <v>Pass</v>
      </c>
      <c r="C222" t="str">
        <f>IF(COUNTBLANK(Survey!B222:FE222)=$C$2, "Pass", "Fail")</f>
        <v>Pass</v>
      </c>
      <c r="D222" t="str">
        <f t="shared" si="139"/>
        <v>Fail</v>
      </c>
      <c r="E222" t="str">
        <f>IF(OR(ISBLANK(Survey!AJ222),COUNTIF(G222:BB222,"Fail")),"Fail","Pass")</f>
        <v>Fail</v>
      </c>
      <c r="G222" s="16" t="str">
        <f t="shared" si="140"/>
        <v>Fail</v>
      </c>
      <c r="H222" s="177">
        <f>COUNTBLANK(Survey!B222:D222)+COUNTBLANK(Survey!G222)+COUNTBLANK(Survey!I222)+COUNTBLANK(Survey!K222:M222)+COUNTBLANK(Survey!P222)+COUNTBLANK(Survey!S222:U222)+COUNTBLANK(Survey!Y222:AA222)+COUNTBLANK(Survey!AD222:AE222)+COUNTBLANK(Survey!AI222:AI222)</f>
        <v>18</v>
      </c>
      <c r="I222" s="16" t="str">
        <f t="shared" si="141"/>
        <v>Fail</v>
      </c>
      <c r="J222" t="b">
        <f>IF(Survey!E222="No",TRUE,FALSE)</f>
        <v>0</v>
      </c>
      <c r="K222" s="34">
        <f>LEN(Survey!E222)</f>
        <v>0</v>
      </c>
      <c r="L222" s="16" t="str">
        <f t="shared" si="142"/>
        <v>Fail</v>
      </c>
      <c r="M222" t="b">
        <f>IF(Survey!F222="No",TRUE,FALSE)</f>
        <v>0</v>
      </c>
      <c r="N222" s="33">
        <f>LEN(Survey!F222)</f>
        <v>0</v>
      </c>
      <c r="O222" s="16" t="str">
        <f t="shared" si="143"/>
        <v>Pass</v>
      </c>
      <c r="P222" s="34">
        <f>MOD((LEN(Survey!H222)+2),11)</f>
        <v>2</v>
      </c>
      <c r="Q222" s="33" t="str">
        <f>IF(Survey!$L222="Prospectus fund", "Yes", "No")</f>
        <v>No</v>
      </c>
      <c r="R222" s="16" t="str">
        <f t="shared" si="144"/>
        <v>Pass</v>
      </c>
      <c r="S222" s="34">
        <f>MOD((LEN(Survey!J222)+2),11)</f>
        <v>2</v>
      </c>
      <c r="T222" s="35" t="b">
        <f>IF(OR(Survey!$M222="ETF",Survey!$M222="ETF, alternative mutual fund",Survey!$M222="Closed-end", Survey!$M222="Split share corp", Survey!$I222="Yes"),TRUE,FALSE)</f>
        <v>0</v>
      </c>
      <c r="U222" s="16" t="str">
        <f>IFERROR(IF(AND(OR(X222=Y222,Y222 = "Either"),NOT(ISBLANK(Survey!K222))),"Pass","Fail"),"Pass")</f>
        <v>Fail</v>
      </c>
      <c r="V222" s="36" cm="1">
        <f t="array" ref="V222">SUM(SUMIF(Survey!BZ222:CS222,{"&gt;0","&lt;0"})*{1,-1})</f>
        <v>0</v>
      </c>
      <c r="W222" s="38" cm="1">
        <f t="array" ref="W222">SUM(SUMIF(Survey!CC222,{"&gt;0","&lt;0"})*{1,-1})+SUM(SUMIF(Survey!CM222,{"&gt;0","&lt;0"})*{1,-1})</f>
        <v>0</v>
      </c>
      <c r="X222" s="38">
        <f>Survey!K222</f>
        <v>0</v>
      </c>
      <c r="Y222" s="37" t="str">
        <f t="shared" si="145"/>
        <v>Either</v>
      </c>
      <c r="Z222" s="16" t="str">
        <f t="shared" si="146"/>
        <v>Fail</v>
      </c>
      <c r="AA222" s="67" cm="1">
        <f t="array" ref="AA222">SUM(SUMIF(Survey!BZ222:CS222,{"&gt;0","&lt;0"})*{1,-1})+SUM(SUMIF(Survey!CU222:DN222,{"&gt;0","&lt;0"})*{1,-1})</f>
        <v>0</v>
      </c>
      <c r="AB222" s="67">
        <f>IFERROR(AA222/(Survey!$AV222),0)</f>
        <v>0</v>
      </c>
      <c r="AC222" s="128" t="b">
        <f>IF(OR(Survey!$M222="Alternative strategy or hedge",Survey!$M222="Other, illiquid",Survey!$L222="Prospectus fund"),TRUE,FALSE)</f>
        <v>0</v>
      </c>
      <c r="AD222" s="128" t="b">
        <f>NOT(ISBLANK(Survey!$M222))</f>
        <v>0</v>
      </c>
      <c r="AE222" s="16" t="str">
        <f t="shared" si="147"/>
        <v>Pass</v>
      </c>
      <c r="AF222" s="38" t="b">
        <f>NOT(ISNUMBER(SEARCH("Other",Survey!$P222)))</f>
        <v>1</v>
      </c>
      <c r="AG222" s="37" t="b">
        <f>NOT(ISBLANK(Survey!$Q222))</f>
        <v>0</v>
      </c>
      <c r="AH222" s="16" t="str">
        <f t="shared" si="148"/>
        <v>Pass</v>
      </c>
      <c r="AI222" s="143">
        <f>COUNTBLANK(Survey!$W222)</f>
        <v>1</v>
      </c>
      <c r="AJ222" s="67">
        <f>IF(AND(Survey!L222&lt;&gt;"Exempt fund",OR(Survey!$M222="ETF",Survey!$M222="ETF, alternative mutual fund",Survey!$M222="Mutual fund",Survey!$M222="Alternative mutual fund",Survey!$M222="Money market")),1,0)</f>
        <v>0</v>
      </c>
      <c r="AK222" s="16" t="str">
        <f t="shared" si="149"/>
        <v>Pass</v>
      </c>
      <c r="AL222" s="38" t="b">
        <f>NOT(ISNUMBER(SEARCH("Yes",Survey!$AA222)))</f>
        <v>1</v>
      </c>
      <c r="AM222" s="37" t="b">
        <f>IF(COUNTBLANK(Survey!$AB222:$AC222)=0,TRUE, FALSE)</f>
        <v>0</v>
      </c>
      <c r="AN222" s="16" t="str">
        <f t="shared" si="150"/>
        <v>Pass</v>
      </c>
      <c r="AO222" s="38" t="b">
        <f>NOT(ISNUMBER(SEARCH("Yes",Survey!$AD222)))</f>
        <v>1</v>
      </c>
      <c r="AP222" s="37" t="b">
        <f>NOT(ISBLANK(Survey!$AF222))</f>
        <v>0</v>
      </c>
      <c r="AQ222" s="16" t="str">
        <f t="shared" si="151"/>
        <v>Pass</v>
      </c>
      <c r="AR222" s="38" t="b">
        <f>NOT(OR(ISNUMBER(SEARCH("Other",Survey!$AF222)),ISNUMBER(SEARCH("Multiple",Survey!$AF222))))</f>
        <v>1</v>
      </c>
      <c r="AS222" s="37" t="b">
        <f>NOT(ISBLANK(Survey!$AG222))</f>
        <v>0</v>
      </c>
      <c r="AT222" s="16" t="str">
        <f t="shared" si="152"/>
        <v>Fail</v>
      </c>
      <c r="AU222" s="143">
        <f>IF(ABS(Survey!$AV222)&gt;0, 1,0)</f>
        <v>0</v>
      </c>
      <c r="AV222" s="143">
        <f>IF(COUNTBLANK(Survey!$AJ222)=0,1,0)</f>
        <v>0</v>
      </c>
      <c r="AW222" s="16" t="str">
        <f t="shared" si="153"/>
        <v>Pass</v>
      </c>
      <c r="AX222" s="143">
        <f>IF(ISBLANK(Survey!$AJ222),0,1)</f>
        <v>0</v>
      </c>
      <c r="AY222" s="165">
        <f>COUNTBLANK(Survey!$AK222)</f>
        <v>1</v>
      </c>
      <c r="AZ222" s="16" t="str">
        <f t="shared" si="154"/>
        <v>Pass</v>
      </c>
      <c r="BA222" s="143">
        <f>IF(OR(Survey!$AK222="Closed",ISBLANK(Survey!$AK222)),0,1)</f>
        <v>0</v>
      </c>
      <c r="BB222" s="165">
        <f>IF(ISBLANK(Survey!$AL222),1,0)</f>
        <v>1</v>
      </c>
      <c r="BC222" s="147" t="str" cm="1">
        <f t="array" ref="BC222">IF(OR(IF(OR($BE222+$BF222 = 2, $BG222=1), FALSE, TRUE), AND($BD222:$BD222 = 0)),"Pass","Fail")</f>
        <v>Pass</v>
      </c>
      <c r="BD222" s="143">
        <f>COUNTBLANK(Survey!$AM222:$AO222)</f>
        <v>3</v>
      </c>
      <c r="BE222" s="143">
        <f>IF(Survey!$I222="Yes",1,0)</f>
        <v>0</v>
      </c>
      <c r="BF222" s="143">
        <f>IF(OR(Survey!$M222="Mutual fund",Survey!$M222="Alternative mutual fund",Survey!$M222="Money market"),1,0)</f>
        <v>0</v>
      </c>
      <c r="BG222" s="148">
        <f>IF(OR(Survey!$M222="ETF",Survey!$M222="ETF, alternative mutual fund"),1,0)</f>
        <v>0</v>
      </c>
      <c r="BH222" s="16" t="str">
        <f t="shared" si="155"/>
        <v>Pass</v>
      </c>
      <c r="BI222" s="38" t="b">
        <f>OR(ISNUMBER(SEARCH("Yes",Survey!$AO222)),ISBLANK(Survey!$AO222))</f>
        <v>1</v>
      </c>
      <c r="BJ222" s="67" t="b">
        <f>NOT(ISBLANK(Survey!$AP222))</f>
        <v>0</v>
      </c>
      <c r="BK222" s="16" t="str">
        <f t="shared" si="156"/>
        <v>Pass</v>
      </c>
      <c r="BL222" s="143">
        <f>IF(Survey!$AW222=0, 0,1)</f>
        <v>0</v>
      </c>
      <c r="BM222" s="67">
        <f>Survey!$AQ222</f>
        <v>0</v>
      </c>
      <c r="BN222" s="67">
        <f>IFERROR((Survey!$AX222-ABS(Survey!$AY222)-ABS(Survey!$BD222))/Survey!$AW222,0)</f>
        <v>0</v>
      </c>
      <c r="BO222" s="67">
        <f>IF(AND($BM222&gt;$BN222-0.2,$BM222&lt;$BN222+0.2,ISBLANK(Survey!$AQ222)=FALSE),0,1)</f>
        <v>1</v>
      </c>
      <c r="BP222" s="165">
        <f>IF(ISBLANK(Survey!$AR222),1,0)</f>
        <v>1</v>
      </c>
      <c r="BQ222" s="16" t="str">
        <f t="shared" si="157"/>
        <v>Pass</v>
      </c>
      <c r="BR222" s="143">
        <f>IF(Survey!$AW222=0, 0,1)</f>
        <v>0</v>
      </c>
      <c r="BS222" s="67">
        <f>IF(AND(Survey!$AS222&gt;=0,Survey!$AS222&lt;=0.2,Survey!$AS222&lt;&gt;""),0,1)</f>
        <v>1</v>
      </c>
      <c r="BT222" s="143">
        <f>IF(ISBLANK(Survey!$AT222),1,0)</f>
        <v>1</v>
      </c>
      <c r="BU222" s="16" t="str">
        <f t="shared" si="158"/>
        <v>Fail</v>
      </c>
      <c r="BV222" s="165">
        <f>Survey!$AU222</f>
        <v>0</v>
      </c>
      <c r="BW222" s="16" t="str">
        <f t="shared" si="159"/>
        <v>Pass</v>
      </c>
      <c r="BX222" s="36">
        <f>Survey!$AV222</f>
        <v>0</v>
      </c>
      <c r="BY222" s="176">
        <f>Survey!$AW222+Survey!$AX222-ABS(Survey!$AY222)+ABS(Survey!$AZ222)-ABS(Survey!$BA222)+ABS(Survey!$BB222)-ABS(Survey!$BC222)-ABS(Survey!$BD222)+Survey!$BE222</f>
        <v>0</v>
      </c>
      <c r="BZ222" s="35">
        <f t="shared" si="160"/>
        <v>0</v>
      </c>
      <c r="CA222" s="17">
        <f t="shared" si="161"/>
        <v>0</v>
      </c>
      <c r="CB222" s="16" t="str">
        <f t="shared" si="162"/>
        <v>Pass</v>
      </c>
      <c r="CC222" s="38" t="b">
        <f>IF(ABS(Survey!$BE222)=0,TRUE,FALSE)</f>
        <v>1</v>
      </c>
      <c r="CD222" s="37" t="b">
        <f>NOT(ISBLANK(Survey!$BF222))</f>
        <v>0</v>
      </c>
      <c r="CE222" t="str">
        <f t="shared" si="163"/>
        <v>Fail</v>
      </c>
      <c r="CF222" s="29">
        <f>Survey!$AV222</f>
        <v>0</v>
      </c>
      <c r="CG222" s="29" cm="1">
        <f t="array" ref="CG222">SUM(SUMIF(Survey!BH222:BO222,{"&gt;0","&lt;0"})*{1,-1})-SUM(SUMIF(Survey!BQ222:BX222,{"&gt;0","&lt;0"})*{1,-1})</f>
        <v>0</v>
      </c>
      <c r="CH222" s="35" t="str">
        <f t="shared" si="164"/>
        <v>No holdings</v>
      </c>
      <c r="CI222">
        <f t="shared" si="165"/>
        <v>0</v>
      </c>
      <c r="CJ222" s="16" t="str">
        <f t="shared" si="166"/>
        <v>Fail</v>
      </c>
      <c r="CK222" s="36">
        <f>Survey!$AV222</f>
        <v>0</v>
      </c>
      <c r="CL222" s="36" cm="1">
        <f t="array" ref="CL222">SUM(SUMIF(Survey!BZ222:CS222,{"&gt;0","&lt;0"})*{1,-1})-SUM(SUMIF(Survey!CU222:DN222,{"&gt;0","&lt;0"})*{1,-1})</f>
        <v>0</v>
      </c>
      <c r="CM222" s="35" t="str">
        <f t="shared" si="167"/>
        <v>No holdings</v>
      </c>
      <c r="CN222" s="17">
        <f t="shared" si="168"/>
        <v>0</v>
      </c>
      <c r="CO222" s="16" t="str">
        <f t="shared" si="169"/>
        <v>Pass</v>
      </c>
      <c r="CP222" s="38" t="b">
        <f>IF(ABS(Survey!$CS222)=0,TRUE,FALSE)</f>
        <v>1</v>
      </c>
      <c r="CQ222" s="37" t="b">
        <f>NOT(ISBLANK(Survey!$CT222))</f>
        <v>0</v>
      </c>
      <c r="CR222" s="16" t="str">
        <f t="shared" si="170"/>
        <v>Pass</v>
      </c>
      <c r="CS222" s="38" t="b">
        <f>IF(ABS(Survey!$DN222)=0,TRUE,FALSE)</f>
        <v>1</v>
      </c>
      <c r="CT222" s="37" t="b">
        <f>NOT(ISBLANK(Survey!$DO222))</f>
        <v>0</v>
      </c>
      <c r="CU222" t="str">
        <f t="shared" si="171"/>
        <v>Pass</v>
      </c>
      <c r="CV222" s="29" cm="1">
        <f t="array" ref="CV222">SUM(SUMIF(Survey!CO222,{"&gt;0","&lt;0"})*{1,-1})+SUM(SUMIF(Survey!DJ222,{"&gt;0","&lt;0"})*{1,-1})</f>
        <v>0</v>
      </c>
      <c r="CW222" s="29">
        <f>SUM(SUMIF(Survey!DQ222:DW222,{"&gt;0","&lt;0"})*{1,-1})+SUM(SUMIF(Survey!DY222:EE222,{"&gt;0","&lt;0"})*{1,-1})</f>
        <v>0</v>
      </c>
      <c r="CX222">
        <f t="shared" si="172"/>
        <v>0</v>
      </c>
      <c r="CY222">
        <f t="shared" si="173"/>
        <v>0</v>
      </c>
      <c r="CZ222" s="16" t="str">
        <f t="shared" si="174"/>
        <v>Pass</v>
      </c>
      <c r="DA222" s="38" t="b">
        <f>IF(ABS(Survey!$DW222)=0,TRUE,FALSE)</f>
        <v>1</v>
      </c>
      <c r="DB222" s="37" t="b">
        <f>NOT(ISBLANK(Survey!DX222))</f>
        <v>0</v>
      </c>
      <c r="DC222" s="16" t="str">
        <f t="shared" si="175"/>
        <v>Pass</v>
      </c>
      <c r="DD222" s="38" t="b">
        <f>IF(ABS(Survey!$EE222)=0,TRUE,FALSE)</f>
        <v>1</v>
      </c>
      <c r="DE222" s="37" t="b">
        <f>NOT(ISBLANK(Survey!$EF222))</f>
        <v>0</v>
      </c>
      <c r="DF222" s="16" t="str">
        <f t="shared" si="176"/>
        <v>Fail</v>
      </c>
      <c r="DG222" s="36">
        <f>SUM(SUMIF(Survey!EL222:EN222,{"&gt;0","&lt;0"})*{1,-1})</f>
        <v>0</v>
      </c>
      <c r="DH222">
        <f t="shared" si="177"/>
        <v>0</v>
      </c>
      <c r="DI222">
        <f t="shared" si="178"/>
        <v>100</v>
      </c>
      <c r="DJ222" s="35" t="b">
        <f>IF(OR(Survey!$M222="ETF",Survey!$M222="ETF, alternative mutual fund",Survey!$M222="Closed-end", Survey!$M222="Split share corp"),TRUE,FALSE)</f>
        <v>0</v>
      </c>
      <c r="DK222" s="16" t="str">
        <f t="shared" si="179"/>
        <v>Fail</v>
      </c>
      <c r="DL222" s="36">
        <f>SUM(SUMIF(Survey!EP222:EV222,{"&gt;0","&lt;0"})*{1,-1})</f>
        <v>0</v>
      </c>
      <c r="DM222">
        <f t="shared" si="180"/>
        <v>0</v>
      </c>
      <c r="DN222" s="17">
        <f t="shared" si="181"/>
        <v>100</v>
      </c>
      <c r="DO222" s="16" t="str">
        <f t="shared" si="182"/>
        <v>Fail</v>
      </c>
      <c r="DP222" s="36">
        <f>SUM(SUMIF(Survey!EX222:FD222,{"&gt;0","&lt;0"})*{1,-1})</f>
        <v>0</v>
      </c>
      <c r="DQ222">
        <f t="shared" si="183"/>
        <v>0</v>
      </c>
      <c r="DR222" s="17">
        <f t="shared" si="184"/>
        <v>100</v>
      </c>
    </row>
    <row r="223" spans="1:122">
      <c r="A223">
        <v>223</v>
      </c>
      <c r="B223" t="str">
        <f t="shared" si="0"/>
        <v>Pass</v>
      </c>
      <c r="C223" t="str">
        <f>IF(COUNTBLANK(Survey!B223:FE223)=$C$2, "Pass", "Fail")</f>
        <v>Pass</v>
      </c>
      <c r="D223" t="str">
        <f t="shared" si="139"/>
        <v>Fail</v>
      </c>
      <c r="E223" t="str">
        <f>IF(OR(ISBLANK(Survey!AJ223),COUNTIF(G223:BB223,"Fail")),"Fail","Pass")</f>
        <v>Fail</v>
      </c>
      <c r="G223" s="16" t="str">
        <f t="shared" si="140"/>
        <v>Fail</v>
      </c>
      <c r="H223" s="177">
        <f>COUNTBLANK(Survey!B223:D223)+COUNTBLANK(Survey!G223)+COUNTBLANK(Survey!I223)+COUNTBLANK(Survey!K223:M223)+COUNTBLANK(Survey!P223)+COUNTBLANK(Survey!S223:U223)+COUNTBLANK(Survey!Y223:AA223)+COUNTBLANK(Survey!AD223:AE223)+COUNTBLANK(Survey!AI223:AI223)</f>
        <v>18</v>
      </c>
      <c r="I223" s="16" t="str">
        <f t="shared" si="141"/>
        <v>Fail</v>
      </c>
      <c r="J223" t="b">
        <f>IF(Survey!E223="No",TRUE,FALSE)</f>
        <v>0</v>
      </c>
      <c r="K223" s="34">
        <f>LEN(Survey!E223)</f>
        <v>0</v>
      </c>
      <c r="L223" s="16" t="str">
        <f t="shared" si="142"/>
        <v>Fail</v>
      </c>
      <c r="M223" t="b">
        <f>IF(Survey!F223="No",TRUE,FALSE)</f>
        <v>0</v>
      </c>
      <c r="N223" s="33">
        <f>LEN(Survey!F223)</f>
        <v>0</v>
      </c>
      <c r="O223" s="16" t="str">
        <f t="shared" si="143"/>
        <v>Pass</v>
      </c>
      <c r="P223" s="34">
        <f>MOD((LEN(Survey!H223)+2),11)</f>
        <v>2</v>
      </c>
      <c r="Q223" s="33" t="str">
        <f>IF(Survey!$L223="Prospectus fund", "Yes", "No")</f>
        <v>No</v>
      </c>
      <c r="R223" s="16" t="str">
        <f t="shared" si="144"/>
        <v>Pass</v>
      </c>
      <c r="S223" s="34">
        <f>MOD((LEN(Survey!J223)+2),11)</f>
        <v>2</v>
      </c>
      <c r="T223" s="35" t="b">
        <f>IF(OR(Survey!$M223="ETF",Survey!$M223="ETF, alternative mutual fund",Survey!$M223="Closed-end", Survey!$M223="Split share corp", Survey!$I223="Yes"),TRUE,FALSE)</f>
        <v>0</v>
      </c>
      <c r="U223" s="16" t="str">
        <f>IFERROR(IF(AND(OR(X223=Y223,Y223 = "Either"),NOT(ISBLANK(Survey!K223))),"Pass","Fail"),"Pass")</f>
        <v>Fail</v>
      </c>
      <c r="V223" s="36" cm="1">
        <f t="array" ref="V223">SUM(SUMIF(Survey!BZ223:CS223,{"&gt;0","&lt;0"})*{1,-1})</f>
        <v>0</v>
      </c>
      <c r="W223" s="38" cm="1">
        <f t="array" ref="W223">SUM(SUMIF(Survey!CC223,{"&gt;0","&lt;0"})*{1,-1})+SUM(SUMIF(Survey!CM223,{"&gt;0","&lt;0"})*{1,-1})</f>
        <v>0</v>
      </c>
      <c r="X223" s="38">
        <f>Survey!K223</f>
        <v>0</v>
      </c>
      <c r="Y223" s="37" t="str">
        <f t="shared" si="145"/>
        <v>Either</v>
      </c>
      <c r="Z223" s="16" t="str">
        <f t="shared" si="146"/>
        <v>Fail</v>
      </c>
      <c r="AA223" s="67" cm="1">
        <f t="array" ref="AA223">SUM(SUMIF(Survey!BZ223:CS223,{"&gt;0","&lt;0"})*{1,-1})+SUM(SUMIF(Survey!CU223:DN223,{"&gt;0","&lt;0"})*{1,-1})</f>
        <v>0</v>
      </c>
      <c r="AB223" s="67">
        <f>IFERROR(AA223/(Survey!$AV223),0)</f>
        <v>0</v>
      </c>
      <c r="AC223" s="128" t="b">
        <f>IF(OR(Survey!$M223="Alternative strategy or hedge",Survey!$M223="Other, illiquid",Survey!$L223="Prospectus fund"),TRUE,FALSE)</f>
        <v>0</v>
      </c>
      <c r="AD223" s="128" t="b">
        <f>NOT(ISBLANK(Survey!$M223))</f>
        <v>0</v>
      </c>
      <c r="AE223" s="16" t="str">
        <f t="shared" si="147"/>
        <v>Pass</v>
      </c>
      <c r="AF223" s="38" t="b">
        <f>NOT(ISNUMBER(SEARCH("Other",Survey!$P223)))</f>
        <v>1</v>
      </c>
      <c r="AG223" s="37" t="b">
        <f>NOT(ISBLANK(Survey!$Q223))</f>
        <v>0</v>
      </c>
      <c r="AH223" s="16" t="str">
        <f t="shared" si="148"/>
        <v>Pass</v>
      </c>
      <c r="AI223" s="143">
        <f>COUNTBLANK(Survey!$W223)</f>
        <v>1</v>
      </c>
      <c r="AJ223" s="67">
        <f>IF(AND(Survey!L223&lt;&gt;"Exempt fund",OR(Survey!$M223="ETF",Survey!$M223="ETF, alternative mutual fund",Survey!$M223="Mutual fund",Survey!$M223="Alternative mutual fund",Survey!$M223="Money market")),1,0)</f>
        <v>0</v>
      </c>
      <c r="AK223" s="16" t="str">
        <f t="shared" si="149"/>
        <v>Pass</v>
      </c>
      <c r="AL223" s="38" t="b">
        <f>NOT(ISNUMBER(SEARCH("Yes",Survey!$AA223)))</f>
        <v>1</v>
      </c>
      <c r="AM223" s="37" t="b">
        <f>IF(COUNTBLANK(Survey!$AB223:$AC223)=0,TRUE, FALSE)</f>
        <v>0</v>
      </c>
      <c r="AN223" s="16" t="str">
        <f t="shared" si="150"/>
        <v>Pass</v>
      </c>
      <c r="AO223" s="38" t="b">
        <f>NOT(ISNUMBER(SEARCH("Yes",Survey!$AD223)))</f>
        <v>1</v>
      </c>
      <c r="AP223" s="37" t="b">
        <f>NOT(ISBLANK(Survey!$AF223))</f>
        <v>0</v>
      </c>
      <c r="AQ223" s="16" t="str">
        <f t="shared" si="151"/>
        <v>Pass</v>
      </c>
      <c r="AR223" s="38" t="b">
        <f>NOT(OR(ISNUMBER(SEARCH("Other",Survey!$AF223)),ISNUMBER(SEARCH("Multiple",Survey!$AF223))))</f>
        <v>1</v>
      </c>
      <c r="AS223" s="37" t="b">
        <f>NOT(ISBLANK(Survey!$AG223))</f>
        <v>0</v>
      </c>
      <c r="AT223" s="16" t="str">
        <f t="shared" si="152"/>
        <v>Fail</v>
      </c>
      <c r="AU223" s="143">
        <f>IF(ABS(Survey!$AV223)&gt;0, 1,0)</f>
        <v>0</v>
      </c>
      <c r="AV223" s="143">
        <f>IF(COUNTBLANK(Survey!$AJ223)=0,1,0)</f>
        <v>0</v>
      </c>
      <c r="AW223" s="16" t="str">
        <f t="shared" si="153"/>
        <v>Pass</v>
      </c>
      <c r="AX223" s="143">
        <f>IF(ISBLANK(Survey!$AJ223),0,1)</f>
        <v>0</v>
      </c>
      <c r="AY223" s="165">
        <f>COUNTBLANK(Survey!$AK223)</f>
        <v>1</v>
      </c>
      <c r="AZ223" s="16" t="str">
        <f t="shared" si="154"/>
        <v>Pass</v>
      </c>
      <c r="BA223" s="143">
        <f>IF(OR(Survey!$AK223="Closed",ISBLANK(Survey!$AK223)),0,1)</f>
        <v>0</v>
      </c>
      <c r="BB223" s="165">
        <f>IF(ISBLANK(Survey!$AL223),1,0)</f>
        <v>1</v>
      </c>
      <c r="BC223" s="147" t="str" cm="1">
        <f t="array" ref="BC223">IF(OR(IF(OR($BE223+$BF223 = 2, $BG223=1), FALSE, TRUE), AND($BD223:$BD223 = 0)),"Pass","Fail")</f>
        <v>Pass</v>
      </c>
      <c r="BD223" s="143">
        <f>COUNTBLANK(Survey!$AM223:$AO223)</f>
        <v>3</v>
      </c>
      <c r="BE223" s="143">
        <f>IF(Survey!$I223="Yes",1,0)</f>
        <v>0</v>
      </c>
      <c r="BF223" s="143">
        <f>IF(OR(Survey!$M223="Mutual fund",Survey!$M223="Alternative mutual fund",Survey!$M223="Money market"),1,0)</f>
        <v>0</v>
      </c>
      <c r="BG223" s="148">
        <f>IF(OR(Survey!$M223="ETF",Survey!$M223="ETF, alternative mutual fund"),1,0)</f>
        <v>0</v>
      </c>
      <c r="BH223" s="16" t="str">
        <f t="shared" si="155"/>
        <v>Pass</v>
      </c>
      <c r="BI223" s="38" t="b">
        <f>OR(ISNUMBER(SEARCH("Yes",Survey!$AO223)),ISBLANK(Survey!$AO223))</f>
        <v>1</v>
      </c>
      <c r="BJ223" s="67" t="b">
        <f>NOT(ISBLANK(Survey!$AP223))</f>
        <v>0</v>
      </c>
      <c r="BK223" s="16" t="str">
        <f t="shared" si="156"/>
        <v>Pass</v>
      </c>
      <c r="BL223" s="143">
        <f>IF(Survey!$AW223=0, 0,1)</f>
        <v>0</v>
      </c>
      <c r="BM223" s="67">
        <f>Survey!$AQ223</f>
        <v>0</v>
      </c>
      <c r="BN223" s="67">
        <f>IFERROR((Survey!$AX223-ABS(Survey!$AY223)-ABS(Survey!$BD223))/Survey!$AW223,0)</f>
        <v>0</v>
      </c>
      <c r="BO223" s="67">
        <f>IF(AND($BM223&gt;$BN223-0.2,$BM223&lt;$BN223+0.2,ISBLANK(Survey!$AQ223)=FALSE),0,1)</f>
        <v>1</v>
      </c>
      <c r="BP223" s="165">
        <f>IF(ISBLANK(Survey!$AR223),1,0)</f>
        <v>1</v>
      </c>
      <c r="BQ223" s="16" t="str">
        <f t="shared" si="157"/>
        <v>Pass</v>
      </c>
      <c r="BR223" s="143">
        <f>IF(Survey!$AW223=0, 0,1)</f>
        <v>0</v>
      </c>
      <c r="BS223" s="67">
        <f>IF(AND(Survey!$AS223&gt;=0,Survey!$AS223&lt;=0.2,Survey!$AS223&lt;&gt;""),0,1)</f>
        <v>1</v>
      </c>
      <c r="BT223" s="143">
        <f>IF(ISBLANK(Survey!$AT223),1,0)</f>
        <v>1</v>
      </c>
      <c r="BU223" s="16" t="str">
        <f t="shared" si="158"/>
        <v>Fail</v>
      </c>
      <c r="BV223" s="165">
        <f>Survey!$AU223</f>
        <v>0</v>
      </c>
      <c r="BW223" s="16" t="str">
        <f t="shared" si="159"/>
        <v>Pass</v>
      </c>
      <c r="BX223" s="36">
        <f>Survey!$AV223</f>
        <v>0</v>
      </c>
      <c r="BY223" s="176">
        <f>Survey!$AW223+Survey!$AX223-ABS(Survey!$AY223)+ABS(Survey!$AZ223)-ABS(Survey!$BA223)+ABS(Survey!$BB223)-ABS(Survey!$BC223)-ABS(Survey!$BD223)+Survey!$BE223</f>
        <v>0</v>
      </c>
      <c r="BZ223" s="35">
        <f t="shared" si="160"/>
        <v>0</v>
      </c>
      <c r="CA223" s="17">
        <f t="shared" si="161"/>
        <v>0</v>
      </c>
      <c r="CB223" s="16" t="str">
        <f t="shared" si="162"/>
        <v>Pass</v>
      </c>
      <c r="CC223" s="38" t="b">
        <f>IF(ABS(Survey!$BE223)=0,TRUE,FALSE)</f>
        <v>1</v>
      </c>
      <c r="CD223" s="37" t="b">
        <f>NOT(ISBLANK(Survey!$BF223))</f>
        <v>0</v>
      </c>
      <c r="CE223" t="str">
        <f t="shared" si="163"/>
        <v>Fail</v>
      </c>
      <c r="CF223" s="29">
        <f>Survey!$AV223</f>
        <v>0</v>
      </c>
      <c r="CG223" s="29" cm="1">
        <f t="array" ref="CG223">SUM(SUMIF(Survey!BH223:BO223,{"&gt;0","&lt;0"})*{1,-1})-SUM(SUMIF(Survey!BQ223:BX223,{"&gt;0","&lt;0"})*{1,-1})</f>
        <v>0</v>
      </c>
      <c r="CH223" s="35" t="str">
        <f t="shared" si="164"/>
        <v>No holdings</v>
      </c>
      <c r="CI223">
        <f t="shared" si="165"/>
        <v>0</v>
      </c>
      <c r="CJ223" s="16" t="str">
        <f t="shared" si="166"/>
        <v>Fail</v>
      </c>
      <c r="CK223" s="36">
        <f>Survey!$AV223</f>
        <v>0</v>
      </c>
      <c r="CL223" s="36" cm="1">
        <f t="array" ref="CL223">SUM(SUMIF(Survey!BZ223:CS223,{"&gt;0","&lt;0"})*{1,-1})-SUM(SUMIF(Survey!CU223:DN223,{"&gt;0","&lt;0"})*{1,-1})</f>
        <v>0</v>
      </c>
      <c r="CM223" s="35" t="str">
        <f t="shared" si="167"/>
        <v>No holdings</v>
      </c>
      <c r="CN223" s="17">
        <f t="shared" si="168"/>
        <v>0</v>
      </c>
      <c r="CO223" s="16" t="str">
        <f t="shared" si="169"/>
        <v>Pass</v>
      </c>
      <c r="CP223" s="38" t="b">
        <f>IF(ABS(Survey!$CS223)=0,TRUE,FALSE)</f>
        <v>1</v>
      </c>
      <c r="CQ223" s="37" t="b">
        <f>NOT(ISBLANK(Survey!$CT223))</f>
        <v>0</v>
      </c>
      <c r="CR223" s="16" t="str">
        <f t="shared" si="170"/>
        <v>Pass</v>
      </c>
      <c r="CS223" s="38" t="b">
        <f>IF(ABS(Survey!$DN223)=0,TRUE,FALSE)</f>
        <v>1</v>
      </c>
      <c r="CT223" s="37" t="b">
        <f>NOT(ISBLANK(Survey!$DO223))</f>
        <v>0</v>
      </c>
      <c r="CU223" t="str">
        <f t="shared" si="171"/>
        <v>Pass</v>
      </c>
      <c r="CV223" s="29" cm="1">
        <f t="array" ref="CV223">SUM(SUMIF(Survey!CO223,{"&gt;0","&lt;0"})*{1,-1})+SUM(SUMIF(Survey!DJ223,{"&gt;0","&lt;0"})*{1,-1})</f>
        <v>0</v>
      </c>
      <c r="CW223" s="29">
        <f>SUM(SUMIF(Survey!DQ223:DW223,{"&gt;0","&lt;0"})*{1,-1})+SUM(SUMIF(Survey!DY223:EE223,{"&gt;0","&lt;0"})*{1,-1})</f>
        <v>0</v>
      </c>
      <c r="CX223">
        <f t="shared" si="172"/>
        <v>0</v>
      </c>
      <c r="CY223">
        <f t="shared" si="173"/>
        <v>0</v>
      </c>
      <c r="CZ223" s="16" t="str">
        <f t="shared" si="174"/>
        <v>Pass</v>
      </c>
      <c r="DA223" s="38" t="b">
        <f>IF(ABS(Survey!$DW223)=0,TRUE,FALSE)</f>
        <v>1</v>
      </c>
      <c r="DB223" s="37" t="b">
        <f>NOT(ISBLANK(Survey!DX223))</f>
        <v>0</v>
      </c>
      <c r="DC223" s="16" t="str">
        <f t="shared" si="175"/>
        <v>Pass</v>
      </c>
      <c r="DD223" s="38" t="b">
        <f>IF(ABS(Survey!$EE223)=0,TRUE,FALSE)</f>
        <v>1</v>
      </c>
      <c r="DE223" s="37" t="b">
        <f>NOT(ISBLANK(Survey!$EF223))</f>
        <v>0</v>
      </c>
      <c r="DF223" s="16" t="str">
        <f t="shared" si="176"/>
        <v>Fail</v>
      </c>
      <c r="DG223" s="36">
        <f>SUM(SUMIF(Survey!EL223:EN223,{"&gt;0","&lt;0"})*{1,-1})</f>
        <v>0</v>
      </c>
      <c r="DH223">
        <f t="shared" si="177"/>
        <v>0</v>
      </c>
      <c r="DI223">
        <f t="shared" si="178"/>
        <v>100</v>
      </c>
      <c r="DJ223" s="35" t="b">
        <f>IF(OR(Survey!$M223="ETF",Survey!$M223="ETF, alternative mutual fund",Survey!$M223="Closed-end", Survey!$M223="Split share corp"),TRUE,FALSE)</f>
        <v>0</v>
      </c>
      <c r="DK223" s="16" t="str">
        <f t="shared" si="179"/>
        <v>Fail</v>
      </c>
      <c r="DL223" s="36">
        <f>SUM(SUMIF(Survey!EP223:EV223,{"&gt;0","&lt;0"})*{1,-1})</f>
        <v>0</v>
      </c>
      <c r="DM223">
        <f t="shared" si="180"/>
        <v>0</v>
      </c>
      <c r="DN223" s="17">
        <f t="shared" si="181"/>
        <v>100</v>
      </c>
      <c r="DO223" s="16" t="str">
        <f t="shared" si="182"/>
        <v>Fail</v>
      </c>
      <c r="DP223" s="36">
        <f>SUM(SUMIF(Survey!EX223:FD223,{"&gt;0","&lt;0"})*{1,-1})</f>
        <v>0</v>
      </c>
      <c r="DQ223">
        <f t="shared" si="183"/>
        <v>0</v>
      </c>
      <c r="DR223" s="17">
        <f t="shared" si="184"/>
        <v>100</v>
      </c>
    </row>
    <row r="224" spans="1:122">
      <c r="A224">
        <v>224</v>
      </c>
      <c r="B224" t="str">
        <f t="shared" si="0"/>
        <v>Pass</v>
      </c>
      <c r="C224" t="str">
        <f>IF(COUNTBLANK(Survey!B224:FE224)=$C$2, "Pass", "Fail")</f>
        <v>Pass</v>
      </c>
      <c r="D224" t="str">
        <f t="shared" si="139"/>
        <v>Fail</v>
      </c>
      <c r="E224" t="str">
        <f>IF(OR(ISBLANK(Survey!AJ224),COUNTIF(G224:BB224,"Fail")),"Fail","Pass")</f>
        <v>Fail</v>
      </c>
      <c r="G224" s="16" t="str">
        <f t="shared" si="140"/>
        <v>Fail</v>
      </c>
      <c r="H224" s="177">
        <f>COUNTBLANK(Survey!B224:D224)+COUNTBLANK(Survey!G224)+COUNTBLANK(Survey!I224)+COUNTBLANK(Survey!K224:M224)+COUNTBLANK(Survey!P224)+COUNTBLANK(Survey!S224:U224)+COUNTBLANK(Survey!Y224:AA224)+COUNTBLANK(Survey!AD224:AE224)+COUNTBLANK(Survey!AI224:AI224)</f>
        <v>18</v>
      </c>
      <c r="I224" s="16" t="str">
        <f t="shared" si="141"/>
        <v>Fail</v>
      </c>
      <c r="J224" t="b">
        <f>IF(Survey!E224="No",TRUE,FALSE)</f>
        <v>0</v>
      </c>
      <c r="K224" s="34">
        <f>LEN(Survey!E224)</f>
        <v>0</v>
      </c>
      <c r="L224" s="16" t="str">
        <f t="shared" si="142"/>
        <v>Fail</v>
      </c>
      <c r="M224" t="b">
        <f>IF(Survey!F224="No",TRUE,FALSE)</f>
        <v>0</v>
      </c>
      <c r="N224" s="33">
        <f>LEN(Survey!F224)</f>
        <v>0</v>
      </c>
      <c r="O224" s="16" t="str">
        <f t="shared" si="143"/>
        <v>Pass</v>
      </c>
      <c r="P224" s="34">
        <f>MOD((LEN(Survey!H224)+2),11)</f>
        <v>2</v>
      </c>
      <c r="Q224" s="33" t="str">
        <f>IF(Survey!$L224="Prospectus fund", "Yes", "No")</f>
        <v>No</v>
      </c>
      <c r="R224" s="16" t="str">
        <f t="shared" si="144"/>
        <v>Pass</v>
      </c>
      <c r="S224" s="34">
        <f>MOD((LEN(Survey!J224)+2),11)</f>
        <v>2</v>
      </c>
      <c r="T224" s="35" t="b">
        <f>IF(OR(Survey!$M224="ETF",Survey!$M224="ETF, alternative mutual fund",Survey!$M224="Closed-end", Survey!$M224="Split share corp", Survey!$I224="Yes"),TRUE,FALSE)</f>
        <v>0</v>
      </c>
      <c r="U224" s="16" t="str">
        <f>IFERROR(IF(AND(OR(X224=Y224,Y224 = "Either"),NOT(ISBLANK(Survey!K224))),"Pass","Fail"),"Pass")</f>
        <v>Fail</v>
      </c>
      <c r="V224" s="36" cm="1">
        <f t="array" ref="V224">SUM(SUMIF(Survey!BZ224:CS224,{"&gt;0","&lt;0"})*{1,-1})</f>
        <v>0</v>
      </c>
      <c r="W224" s="38" cm="1">
        <f t="array" ref="W224">SUM(SUMIF(Survey!CC224,{"&gt;0","&lt;0"})*{1,-1})+SUM(SUMIF(Survey!CM224,{"&gt;0","&lt;0"})*{1,-1})</f>
        <v>0</v>
      </c>
      <c r="X224" s="38">
        <f>Survey!K224</f>
        <v>0</v>
      </c>
      <c r="Y224" s="37" t="str">
        <f t="shared" si="145"/>
        <v>Either</v>
      </c>
      <c r="Z224" s="16" t="str">
        <f t="shared" si="146"/>
        <v>Fail</v>
      </c>
      <c r="AA224" s="67" cm="1">
        <f t="array" ref="AA224">SUM(SUMIF(Survey!BZ224:CS224,{"&gt;0","&lt;0"})*{1,-1})+SUM(SUMIF(Survey!CU224:DN224,{"&gt;0","&lt;0"})*{1,-1})</f>
        <v>0</v>
      </c>
      <c r="AB224" s="67">
        <f>IFERROR(AA224/(Survey!$AV224),0)</f>
        <v>0</v>
      </c>
      <c r="AC224" s="128" t="b">
        <f>IF(OR(Survey!$M224="Alternative strategy or hedge",Survey!$M224="Other, illiquid",Survey!$L224="Prospectus fund"),TRUE,FALSE)</f>
        <v>0</v>
      </c>
      <c r="AD224" s="128" t="b">
        <f>NOT(ISBLANK(Survey!$M224))</f>
        <v>0</v>
      </c>
      <c r="AE224" s="16" t="str">
        <f t="shared" si="147"/>
        <v>Pass</v>
      </c>
      <c r="AF224" s="38" t="b">
        <f>NOT(ISNUMBER(SEARCH("Other",Survey!$P224)))</f>
        <v>1</v>
      </c>
      <c r="AG224" s="37" t="b">
        <f>NOT(ISBLANK(Survey!$Q224))</f>
        <v>0</v>
      </c>
      <c r="AH224" s="16" t="str">
        <f t="shared" si="148"/>
        <v>Pass</v>
      </c>
      <c r="AI224" s="143">
        <f>COUNTBLANK(Survey!$W224)</f>
        <v>1</v>
      </c>
      <c r="AJ224" s="67">
        <f>IF(AND(Survey!L224&lt;&gt;"Exempt fund",OR(Survey!$M224="ETF",Survey!$M224="ETF, alternative mutual fund",Survey!$M224="Mutual fund",Survey!$M224="Alternative mutual fund",Survey!$M224="Money market")),1,0)</f>
        <v>0</v>
      </c>
      <c r="AK224" s="16" t="str">
        <f t="shared" si="149"/>
        <v>Pass</v>
      </c>
      <c r="AL224" s="38" t="b">
        <f>NOT(ISNUMBER(SEARCH("Yes",Survey!$AA224)))</f>
        <v>1</v>
      </c>
      <c r="AM224" s="37" t="b">
        <f>IF(COUNTBLANK(Survey!$AB224:$AC224)=0,TRUE, FALSE)</f>
        <v>0</v>
      </c>
      <c r="AN224" s="16" t="str">
        <f t="shared" si="150"/>
        <v>Pass</v>
      </c>
      <c r="AO224" s="38" t="b">
        <f>NOT(ISNUMBER(SEARCH("Yes",Survey!$AD224)))</f>
        <v>1</v>
      </c>
      <c r="AP224" s="37" t="b">
        <f>NOT(ISBLANK(Survey!$AF224))</f>
        <v>0</v>
      </c>
      <c r="AQ224" s="16" t="str">
        <f t="shared" si="151"/>
        <v>Pass</v>
      </c>
      <c r="AR224" s="38" t="b">
        <f>NOT(OR(ISNUMBER(SEARCH("Other",Survey!$AF224)),ISNUMBER(SEARCH("Multiple",Survey!$AF224))))</f>
        <v>1</v>
      </c>
      <c r="AS224" s="37" t="b">
        <f>NOT(ISBLANK(Survey!$AG224))</f>
        <v>0</v>
      </c>
      <c r="AT224" s="16" t="str">
        <f t="shared" si="152"/>
        <v>Fail</v>
      </c>
      <c r="AU224" s="143">
        <f>IF(ABS(Survey!$AV224)&gt;0, 1,0)</f>
        <v>0</v>
      </c>
      <c r="AV224" s="143">
        <f>IF(COUNTBLANK(Survey!$AJ224)=0,1,0)</f>
        <v>0</v>
      </c>
      <c r="AW224" s="16" t="str">
        <f t="shared" si="153"/>
        <v>Pass</v>
      </c>
      <c r="AX224" s="143">
        <f>IF(ISBLANK(Survey!$AJ224),0,1)</f>
        <v>0</v>
      </c>
      <c r="AY224" s="165">
        <f>COUNTBLANK(Survey!$AK224)</f>
        <v>1</v>
      </c>
      <c r="AZ224" s="16" t="str">
        <f t="shared" si="154"/>
        <v>Pass</v>
      </c>
      <c r="BA224" s="143">
        <f>IF(OR(Survey!$AK224="Closed",ISBLANK(Survey!$AK224)),0,1)</f>
        <v>0</v>
      </c>
      <c r="BB224" s="165">
        <f>IF(ISBLANK(Survey!$AL224),1,0)</f>
        <v>1</v>
      </c>
      <c r="BC224" s="147" t="str" cm="1">
        <f t="array" ref="BC224">IF(OR(IF(OR($BE224+$BF224 = 2, $BG224=1), FALSE, TRUE), AND($BD224:$BD224 = 0)),"Pass","Fail")</f>
        <v>Pass</v>
      </c>
      <c r="BD224" s="143">
        <f>COUNTBLANK(Survey!$AM224:$AO224)</f>
        <v>3</v>
      </c>
      <c r="BE224" s="143">
        <f>IF(Survey!$I224="Yes",1,0)</f>
        <v>0</v>
      </c>
      <c r="BF224" s="143">
        <f>IF(OR(Survey!$M224="Mutual fund",Survey!$M224="Alternative mutual fund",Survey!$M224="Money market"),1,0)</f>
        <v>0</v>
      </c>
      <c r="BG224" s="148">
        <f>IF(OR(Survey!$M224="ETF",Survey!$M224="ETF, alternative mutual fund"),1,0)</f>
        <v>0</v>
      </c>
      <c r="BH224" s="16" t="str">
        <f t="shared" si="155"/>
        <v>Pass</v>
      </c>
      <c r="BI224" s="38" t="b">
        <f>OR(ISNUMBER(SEARCH("Yes",Survey!$AO224)),ISBLANK(Survey!$AO224))</f>
        <v>1</v>
      </c>
      <c r="BJ224" s="67" t="b">
        <f>NOT(ISBLANK(Survey!$AP224))</f>
        <v>0</v>
      </c>
      <c r="BK224" s="16" t="str">
        <f t="shared" si="156"/>
        <v>Pass</v>
      </c>
      <c r="BL224" s="143">
        <f>IF(Survey!$AW224=0, 0,1)</f>
        <v>0</v>
      </c>
      <c r="BM224" s="67">
        <f>Survey!$AQ224</f>
        <v>0</v>
      </c>
      <c r="BN224" s="67">
        <f>IFERROR((Survey!$AX224-ABS(Survey!$AY224)-ABS(Survey!$BD224))/Survey!$AW224,0)</f>
        <v>0</v>
      </c>
      <c r="BO224" s="67">
        <f>IF(AND($BM224&gt;$BN224-0.2,$BM224&lt;$BN224+0.2,ISBLANK(Survey!$AQ224)=FALSE),0,1)</f>
        <v>1</v>
      </c>
      <c r="BP224" s="165">
        <f>IF(ISBLANK(Survey!$AR224),1,0)</f>
        <v>1</v>
      </c>
      <c r="BQ224" s="16" t="str">
        <f t="shared" si="157"/>
        <v>Pass</v>
      </c>
      <c r="BR224" s="143">
        <f>IF(Survey!$AW224=0, 0,1)</f>
        <v>0</v>
      </c>
      <c r="BS224" s="67">
        <f>IF(AND(Survey!$AS224&gt;=0,Survey!$AS224&lt;=0.2,Survey!$AS224&lt;&gt;""),0,1)</f>
        <v>1</v>
      </c>
      <c r="BT224" s="143">
        <f>IF(ISBLANK(Survey!$AT224),1,0)</f>
        <v>1</v>
      </c>
      <c r="BU224" s="16" t="str">
        <f t="shared" si="158"/>
        <v>Fail</v>
      </c>
      <c r="BV224" s="165">
        <f>Survey!$AU224</f>
        <v>0</v>
      </c>
      <c r="BW224" s="16" t="str">
        <f t="shared" si="159"/>
        <v>Pass</v>
      </c>
      <c r="BX224" s="36">
        <f>Survey!$AV224</f>
        <v>0</v>
      </c>
      <c r="BY224" s="176">
        <f>Survey!$AW224+Survey!$AX224-ABS(Survey!$AY224)+ABS(Survey!$AZ224)-ABS(Survey!$BA224)+ABS(Survey!$BB224)-ABS(Survey!$BC224)-ABS(Survey!$BD224)+Survey!$BE224</f>
        <v>0</v>
      </c>
      <c r="BZ224" s="35">
        <f t="shared" si="160"/>
        <v>0</v>
      </c>
      <c r="CA224" s="17">
        <f t="shared" si="161"/>
        <v>0</v>
      </c>
      <c r="CB224" s="16" t="str">
        <f t="shared" si="162"/>
        <v>Pass</v>
      </c>
      <c r="CC224" s="38" t="b">
        <f>IF(ABS(Survey!$BE224)=0,TRUE,FALSE)</f>
        <v>1</v>
      </c>
      <c r="CD224" s="37" t="b">
        <f>NOT(ISBLANK(Survey!$BF224))</f>
        <v>0</v>
      </c>
      <c r="CE224" t="str">
        <f t="shared" si="163"/>
        <v>Fail</v>
      </c>
      <c r="CF224" s="29">
        <f>Survey!$AV224</f>
        <v>0</v>
      </c>
      <c r="CG224" s="29" cm="1">
        <f t="array" ref="CG224">SUM(SUMIF(Survey!BH224:BO224,{"&gt;0","&lt;0"})*{1,-1})-SUM(SUMIF(Survey!BQ224:BX224,{"&gt;0","&lt;0"})*{1,-1})</f>
        <v>0</v>
      </c>
      <c r="CH224" s="35" t="str">
        <f t="shared" si="164"/>
        <v>No holdings</v>
      </c>
      <c r="CI224">
        <f t="shared" si="165"/>
        <v>0</v>
      </c>
      <c r="CJ224" s="16" t="str">
        <f t="shared" si="166"/>
        <v>Fail</v>
      </c>
      <c r="CK224" s="36">
        <f>Survey!$AV224</f>
        <v>0</v>
      </c>
      <c r="CL224" s="36" cm="1">
        <f t="array" ref="CL224">SUM(SUMIF(Survey!BZ224:CS224,{"&gt;0","&lt;0"})*{1,-1})-SUM(SUMIF(Survey!CU224:DN224,{"&gt;0","&lt;0"})*{1,-1})</f>
        <v>0</v>
      </c>
      <c r="CM224" s="35" t="str">
        <f t="shared" si="167"/>
        <v>No holdings</v>
      </c>
      <c r="CN224" s="17">
        <f t="shared" si="168"/>
        <v>0</v>
      </c>
      <c r="CO224" s="16" t="str">
        <f t="shared" si="169"/>
        <v>Pass</v>
      </c>
      <c r="CP224" s="38" t="b">
        <f>IF(ABS(Survey!$CS224)=0,TRUE,FALSE)</f>
        <v>1</v>
      </c>
      <c r="CQ224" s="37" t="b">
        <f>NOT(ISBLANK(Survey!$CT224))</f>
        <v>0</v>
      </c>
      <c r="CR224" s="16" t="str">
        <f t="shared" si="170"/>
        <v>Pass</v>
      </c>
      <c r="CS224" s="38" t="b">
        <f>IF(ABS(Survey!$DN224)=0,TRUE,FALSE)</f>
        <v>1</v>
      </c>
      <c r="CT224" s="37" t="b">
        <f>NOT(ISBLANK(Survey!$DO224))</f>
        <v>0</v>
      </c>
      <c r="CU224" t="str">
        <f t="shared" si="171"/>
        <v>Pass</v>
      </c>
      <c r="CV224" s="29" cm="1">
        <f t="array" ref="CV224">SUM(SUMIF(Survey!CO224,{"&gt;0","&lt;0"})*{1,-1})+SUM(SUMIF(Survey!DJ224,{"&gt;0","&lt;0"})*{1,-1})</f>
        <v>0</v>
      </c>
      <c r="CW224" s="29">
        <f>SUM(SUMIF(Survey!DQ224:DW224,{"&gt;0","&lt;0"})*{1,-1})+SUM(SUMIF(Survey!DY224:EE224,{"&gt;0","&lt;0"})*{1,-1})</f>
        <v>0</v>
      </c>
      <c r="CX224">
        <f t="shared" si="172"/>
        <v>0</v>
      </c>
      <c r="CY224">
        <f t="shared" si="173"/>
        <v>0</v>
      </c>
      <c r="CZ224" s="16" t="str">
        <f t="shared" si="174"/>
        <v>Pass</v>
      </c>
      <c r="DA224" s="38" t="b">
        <f>IF(ABS(Survey!$DW224)=0,TRUE,FALSE)</f>
        <v>1</v>
      </c>
      <c r="DB224" s="37" t="b">
        <f>NOT(ISBLANK(Survey!DX224))</f>
        <v>0</v>
      </c>
      <c r="DC224" s="16" t="str">
        <f t="shared" si="175"/>
        <v>Pass</v>
      </c>
      <c r="DD224" s="38" t="b">
        <f>IF(ABS(Survey!$EE224)=0,TRUE,FALSE)</f>
        <v>1</v>
      </c>
      <c r="DE224" s="37" t="b">
        <f>NOT(ISBLANK(Survey!$EF224))</f>
        <v>0</v>
      </c>
      <c r="DF224" s="16" t="str">
        <f t="shared" si="176"/>
        <v>Fail</v>
      </c>
      <c r="DG224" s="36">
        <f>SUM(SUMIF(Survey!EL224:EN224,{"&gt;0","&lt;0"})*{1,-1})</f>
        <v>0</v>
      </c>
      <c r="DH224">
        <f t="shared" si="177"/>
        <v>0</v>
      </c>
      <c r="DI224">
        <f t="shared" si="178"/>
        <v>100</v>
      </c>
      <c r="DJ224" s="35" t="b">
        <f>IF(OR(Survey!$M224="ETF",Survey!$M224="ETF, alternative mutual fund",Survey!$M224="Closed-end", Survey!$M224="Split share corp"),TRUE,FALSE)</f>
        <v>0</v>
      </c>
      <c r="DK224" s="16" t="str">
        <f t="shared" si="179"/>
        <v>Fail</v>
      </c>
      <c r="DL224" s="36">
        <f>SUM(SUMIF(Survey!EP224:EV224,{"&gt;0","&lt;0"})*{1,-1})</f>
        <v>0</v>
      </c>
      <c r="DM224">
        <f t="shared" si="180"/>
        <v>0</v>
      </c>
      <c r="DN224" s="17">
        <f t="shared" si="181"/>
        <v>100</v>
      </c>
      <c r="DO224" s="16" t="str">
        <f t="shared" si="182"/>
        <v>Fail</v>
      </c>
      <c r="DP224" s="36">
        <f>SUM(SUMIF(Survey!EX224:FD224,{"&gt;0","&lt;0"})*{1,-1})</f>
        <v>0</v>
      </c>
      <c r="DQ224">
        <f t="shared" si="183"/>
        <v>0</v>
      </c>
      <c r="DR224" s="17">
        <f t="shared" si="184"/>
        <v>100</v>
      </c>
    </row>
    <row r="225" spans="1:122">
      <c r="A225">
        <v>225</v>
      </c>
      <c r="B225" t="str">
        <f t="shared" si="0"/>
        <v>Pass</v>
      </c>
      <c r="C225" t="str">
        <f>IF(COUNTBLANK(Survey!B225:FE225)=$C$2, "Pass", "Fail")</f>
        <v>Pass</v>
      </c>
      <c r="D225" t="str">
        <f t="shared" si="139"/>
        <v>Fail</v>
      </c>
      <c r="E225" t="str">
        <f>IF(OR(ISBLANK(Survey!AJ225),COUNTIF(G225:BB225,"Fail")),"Fail","Pass")</f>
        <v>Fail</v>
      </c>
      <c r="G225" s="16" t="str">
        <f t="shared" si="140"/>
        <v>Fail</v>
      </c>
      <c r="H225" s="177">
        <f>COUNTBLANK(Survey!B225:D225)+COUNTBLANK(Survey!G225)+COUNTBLANK(Survey!I225)+COUNTBLANK(Survey!K225:M225)+COUNTBLANK(Survey!P225)+COUNTBLANK(Survey!S225:U225)+COUNTBLANK(Survey!Y225:AA225)+COUNTBLANK(Survey!AD225:AE225)+COUNTBLANK(Survey!AI225:AI225)</f>
        <v>18</v>
      </c>
      <c r="I225" s="16" t="str">
        <f t="shared" si="141"/>
        <v>Fail</v>
      </c>
      <c r="J225" t="b">
        <f>IF(Survey!E225="No",TRUE,FALSE)</f>
        <v>0</v>
      </c>
      <c r="K225" s="34">
        <f>LEN(Survey!E225)</f>
        <v>0</v>
      </c>
      <c r="L225" s="16" t="str">
        <f t="shared" si="142"/>
        <v>Fail</v>
      </c>
      <c r="M225" t="b">
        <f>IF(Survey!F225="No",TRUE,FALSE)</f>
        <v>0</v>
      </c>
      <c r="N225" s="33">
        <f>LEN(Survey!F225)</f>
        <v>0</v>
      </c>
      <c r="O225" s="16" t="str">
        <f t="shared" si="143"/>
        <v>Pass</v>
      </c>
      <c r="P225" s="34">
        <f>MOD((LEN(Survey!H225)+2),11)</f>
        <v>2</v>
      </c>
      <c r="Q225" s="33" t="str">
        <f>IF(Survey!$L225="Prospectus fund", "Yes", "No")</f>
        <v>No</v>
      </c>
      <c r="R225" s="16" t="str">
        <f t="shared" si="144"/>
        <v>Pass</v>
      </c>
      <c r="S225" s="34">
        <f>MOD((LEN(Survey!J225)+2),11)</f>
        <v>2</v>
      </c>
      <c r="T225" s="35" t="b">
        <f>IF(OR(Survey!$M225="ETF",Survey!$M225="ETF, alternative mutual fund",Survey!$M225="Closed-end", Survey!$M225="Split share corp", Survey!$I225="Yes"),TRUE,FALSE)</f>
        <v>0</v>
      </c>
      <c r="U225" s="16" t="str">
        <f>IFERROR(IF(AND(OR(X225=Y225,Y225 = "Either"),NOT(ISBLANK(Survey!K225))),"Pass","Fail"),"Pass")</f>
        <v>Fail</v>
      </c>
      <c r="V225" s="36" cm="1">
        <f t="array" ref="V225">SUM(SUMIF(Survey!BZ225:CS225,{"&gt;0","&lt;0"})*{1,-1})</f>
        <v>0</v>
      </c>
      <c r="W225" s="38" cm="1">
        <f t="array" ref="W225">SUM(SUMIF(Survey!CC225,{"&gt;0","&lt;0"})*{1,-1})+SUM(SUMIF(Survey!CM225,{"&gt;0","&lt;0"})*{1,-1})</f>
        <v>0</v>
      </c>
      <c r="X225" s="38">
        <f>Survey!K225</f>
        <v>0</v>
      </c>
      <c r="Y225" s="37" t="str">
        <f t="shared" si="145"/>
        <v>Either</v>
      </c>
      <c r="Z225" s="16" t="str">
        <f t="shared" si="146"/>
        <v>Fail</v>
      </c>
      <c r="AA225" s="67" cm="1">
        <f t="array" ref="AA225">SUM(SUMIF(Survey!BZ225:CS225,{"&gt;0","&lt;0"})*{1,-1})+SUM(SUMIF(Survey!CU225:DN225,{"&gt;0","&lt;0"})*{1,-1})</f>
        <v>0</v>
      </c>
      <c r="AB225" s="67">
        <f>IFERROR(AA225/(Survey!$AV225),0)</f>
        <v>0</v>
      </c>
      <c r="AC225" s="128" t="b">
        <f>IF(OR(Survey!$M225="Alternative strategy or hedge",Survey!$M225="Other, illiquid",Survey!$L225="Prospectus fund"),TRUE,FALSE)</f>
        <v>0</v>
      </c>
      <c r="AD225" s="128" t="b">
        <f>NOT(ISBLANK(Survey!$M225))</f>
        <v>0</v>
      </c>
      <c r="AE225" s="16" t="str">
        <f t="shared" si="147"/>
        <v>Pass</v>
      </c>
      <c r="AF225" s="38" t="b">
        <f>NOT(ISNUMBER(SEARCH("Other",Survey!$P225)))</f>
        <v>1</v>
      </c>
      <c r="AG225" s="37" t="b">
        <f>NOT(ISBLANK(Survey!$Q225))</f>
        <v>0</v>
      </c>
      <c r="AH225" s="16" t="str">
        <f t="shared" si="148"/>
        <v>Pass</v>
      </c>
      <c r="AI225" s="143">
        <f>COUNTBLANK(Survey!$W225)</f>
        <v>1</v>
      </c>
      <c r="AJ225" s="67">
        <f>IF(AND(Survey!L225&lt;&gt;"Exempt fund",OR(Survey!$M225="ETF",Survey!$M225="ETF, alternative mutual fund",Survey!$M225="Mutual fund",Survey!$M225="Alternative mutual fund",Survey!$M225="Money market")),1,0)</f>
        <v>0</v>
      </c>
      <c r="AK225" s="16" t="str">
        <f t="shared" si="149"/>
        <v>Pass</v>
      </c>
      <c r="AL225" s="38" t="b">
        <f>NOT(ISNUMBER(SEARCH("Yes",Survey!$AA225)))</f>
        <v>1</v>
      </c>
      <c r="AM225" s="37" t="b">
        <f>IF(COUNTBLANK(Survey!$AB225:$AC225)=0,TRUE, FALSE)</f>
        <v>0</v>
      </c>
      <c r="AN225" s="16" t="str">
        <f t="shared" si="150"/>
        <v>Pass</v>
      </c>
      <c r="AO225" s="38" t="b">
        <f>NOT(ISNUMBER(SEARCH("Yes",Survey!$AD225)))</f>
        <v>1</v>
      </c>
      <c r="AP225" s="37" t="b">
        <f>NOT(ISBLANK(Survey!$AF225))</f>
        <v>0</v>
      </c>
      <c r="AQ225" s="16" t="str">
        <f t="shared" si="151"/>
        <v>Pass</v>
      </c>
      <c r="AR225" s="38" t="b">
        <f>NOT(OR(ISNUMBER(SEARCH("Other",Survey!$AF225)),ISNUMBER(SEARCH("Multiple",Survey!$AF225))))</f>
        <v>1</v>
      </c>
      <c r="AS225" s="37" t="b">
        <f>NOT(ISBLANK(Survey!$AG225))</f>
        <v>0</v>
      </c>
      <c r="AT225" s="16" t="str">
        <f t="shared" si="152"/>
        <v>Fail</v>
      </c>
      <c r="AU225" s="143">
        <f>IF(ABS(Survey!$AV225)&gt;0, 1,0)</f>
        <v>0</v>
      </c>
      <c r="AV225" s="143">
        <f>IF(COUNTBLANK(Survey!$AJ225)=0,1,0)</f>
        <v>0</v>
      </c>
      <c r="AW225" s="16" t="str">
        <f t="shared" si="153"/>
        <v>Pass</v>
      </c>
      <c r="AX225" s="143">
        <f>IF(ISBLANK(Survey!$AJ225),0,1)</f>
        <v>0</v>
      </c>
      <c r="AY225" s="165">
        <f>COUNTBLANK(Survey!$AK225)</f>
        <v>1</v>
      </c>
      <c r="AZ225" s="16" t="str">
        <f t="shared" si="154"/>
        <v>Pass</v>
      </c>
      <c r="BA225" s="143">
        <f>IF(OR(Survey!$AK225="Closed",ISBLANK(Survey!$AK225)),0,1)</f>
        <v>0</v>
      </c>
      <c r="BB225" s="165">
        <f>IF(ISBLANK(Survey!$AL225),1,0)</f>
        <v>1</v>
      </c>
      <c r="BC225" s="147" t="str" cm="1">
        <f t="array" ref="BC225">IF(OR(IF(OR($BE225+$BF225 = 2, $BG225=1), FALSE, TRUE), AND($BD225:$BD225 = 0)),"Pass","Fail")</f>
        <v>Pass</v>
      </c>
      <c r="BD225" s="143">
        <f>COUNTBLANK(Survey!$AM225:$AO225)</f>
        <v>3</v>
      </c>
      <c r="BE225" s="143">
        <f>IF(Survey!$I225="Yes",1,0)</f>
        <v>0</v>
      </c>
      <c r="BF225" s="143">
        <f>IF(OR(Survey!$M225="Mutual fund",Survey!$M225="Alternative mutual fund",Survey!$M225="Money market"),1,0)</f>
        <v>0</v>
      </c>
      <c r="BG225" s="148">
        <f>IF(OR(Survey!$M225="ETF",Survey!$M225="ETF, alternative mutual fund"),1,0)</f>
        <v>0</v>
      </c>
      <c r="BH225" s="16" t="str">
        <f t="shared" si="155"/>
        <v>Pass</v>
      </c>
      <c r="BI225" s="38" t="b">
        <f>OR(ISNUMBER(SEARCH("Yes",Survey!$AO225)),ISBLANK(Survey!$AO225))</f>
        <v>1</v>
      </c>
      <c r="BJ225" s="67" t="b">
        <f>NOT(ISBLANK(Survey!$AP225))</f>
        <v>0</v>
      </c>
      <c r="BK225" s="16" t="str">
        <f t="shared" si="156"/>
        <v>Pass</v>
      </c>
      <c r="BL225" s="143">
        <f>IF(Survey!$AW225=0, 0,1)</f>
        <v>0</v>
      </c>
      <c r="BM225" s="67">
        <f>Survey!$AQ225</f>
        <v>0</v>
      </c>
      <c r="BN225" s="67">
        <f>IFERROR((Survey!$AX225-ABS(Survey!$AY225)-ABS(Survey!$BD225))/Survey!$AW225,0)</f>
        <v>0</v>
      </c>
      <c r="BO225" s="67">
        <f>IF(AND($BM225&gt;$BN225-0.2,$BM225&lt;$BN225+0.2,ISBLANK(Survey!$AQ225)=FALSE),0,1)</f>
        <v>1</v>
      </c>
      <c r="BP225" s="165">
        <f>IF(ISBLANK(Survey!$AR225),1,0)</f>
        <v>1</v>
      </c>
      <c r="BQ225" s="16" t="str">
        <f t="shared" si="157"/>
        <v>Pass</v>
      </c>
      <c r="BR225" s="143">
        <f>IF(Survey!$AW225=0, 0,1)</f>
        <v>0</v>
      </c>
      <c r="BS225" s="67">
        <f>IF(AND(Survey!$AS225&gt;=0,Survey!$AS225&lt;=0.2,Survey!$AS225&lt;&gt;""),0,1)</f>
        <v>1</v>
      </c>
      <c r="BT225" s="143">
        <f>IF(ISBLANK(Survey!$AT225),1,0)</f>
        <v>1</v>
      </c>
      <c r="BU225" s="16" t="str">
        <f t="shared" si="158"/>
        <v>Fail</v>
      </c>
      <c r="BV225" s="165">
        <f>Survey!$AU225</f>
        <v>0</v>
      </c>
      <c r="BW225" s="16" t="str">
        <f t="shared" si="159"/>
        <v>Pass</v>
      </c>
      <c r="BX225" s="36">
        <f>Survey!$AV225</f>
        <v>0</v>
      </c>
      <c r="BY225" s="176">
        <f>Survey!$AW225+Survey!$AX225-ABS(Survey!$AY225)+ABS(Survey!$AZ225)-ABS(Survey!$BA225)+ABS(Survey!$BB225)-ABS(Survey!$BC225)-ABS(Survey!$BD225)+Survey!$BE225</f>
        <v>0</v>
      </c>
      <c r="BZ225" s="35">
        <f t="shared" si="160"/>
        <v>0</v>
      </c>
      <c r="CA225" s="17">
        <f t="shared" si="161"/>
        <v>0</v>
      </c>
      <c r="CB225" s="16" t="str">
        <f t="shared" si="162"/>
        <v>Pass</v>
      </c>
      <c r="CC225" s="38" t="b">
        <f>IF(ABS(Survey!$BE225)=0,TRUE,FALSE)</f>
        <v>1</v>
      </c>
      <c r="CD225" s="37" t="b">
        <f>NOT(ISBLANK(Survey!$BF225))</f>
        <v>0</v>
      </c>
      <c r="CE225" t="str">
        <f t="shared" si="163"/>
        <v>Fail</v>
      </c>
      <c r="CF225" s="29">
        <f>Survey!$AV225</f>
        <v>0</v>
      </c>
      <c r="CG225" s="29" cm="1">
        <f t="array" ref="CG225">SUM(SUMIF(Survey!BH225:BO225,{"&gt;0","&lt;0"})*{1,-1})-SUM(SUMIF(Survey!BQ225:BX225,{"&gt;0","&lt;0"})*{1,-1})</f>
        <v>0</v>
      </c>
      <c r="CH225" s="35" t="str">
        <f t="shared" si="164"/>
        <v>No holdings</v>
      </c>
      <c r="CI225">
        <f t="shared" si="165"/>
        <v>0</v>
      </c>
      <c r="CJ225" s="16" t="str">
        <f t="shared" si="166"/>
        <v>Fail</v>
      </c>
      <c r="CK225" s="36">
        <f>Survey!$AV225</f>
        <v>0</v>
      </c>
      <c r="CL225" s="36" cm="1">
        <f t="array" ref="CL225">SUM(SUMIF(Survey!BZ225:CS225,{"&gt;0","&lt;0"})*{1,-1})-SUM(SUMIF(Survey!CU225:DN225,{"&gt;0","&lt;0"})*{1,-1})</f>
        <v>0</v>
      </c>
      <c r="CM225" s="35" t="str">
        <f t="shared" si="167"/>
        <v>No holdings</v>
      </c>
      <c r="CN225" s="17">
        <f t="shared" si="168"/>
        <v>0</v>
      </c>
      <c r="CO225" s="16" t="str">
        <f t="shared" si="169"/>
        <v>Pass</v>
      </c>
      <c r="CP225" s="38" t="b">
        <f>IF(ABS(Survey!$CS225)=0,TRUE,FALSE)</f>
        <v>1</v>
      </c>
      <c r="CQ225" s="37" t="b">
        <f>NOT(ISBLANK(Survey!$CT225))</f>
        <v>0</v>
      </c>
      <c r="CR225" s="16" t="str">
        <f t="shared" si="170"/>
        <v>Pass</v>
      </c>
      <c r="CS225" s="38" t="b">
        <f>IF(ABS(Survey!$DN225)=0,TRUE,FALSE)</f>
        <v>1</v>
      </c>
      <c r="CT225" s="37" t="b">
        <f>NOT(ISBLANK(Survey!$DO225))</f>
        <v>0</v>
      </c>
      <c r="CU225" t="str">
        <f t="shared" si="171"/>
        <v>Pass</v>
      </c>
      <c r="CV225" s="29" cm="1">
        <f t="array" ref="CV225">SUM(SUMIF(Survey!CO225,{"&gt;0","&lt;0"})*{1,-1})+SUM(SUMIF(Survey!DJ225,{"&gt;0","&lt;0"})*{1,-1})</f>
        <v>0</v>
      </c>
      <c r="CW225" s="29">
        <f>SUM(SUMIF(Survey!DQ225:DW225,{"&gt;0","&lt;0"})*{1,-1})+SUM(SUMIF(Survey!DY225:EE225,{"&gt;0","&lt;0"})*{1,-1})</f>
        <v>0</v>
      </c>
      <c r="CX225">
        <f t="shared" si="172"/>
        <v>0</v>
      </c>
      <c r="CY225">
        <f t="shared" si="173"/>
        <v>0</v>
      </c>
      <c r="CZ225" s="16" t="str">
        <f t="shared" si="174"/>
        <v>Pass</v>
      </c>
      <c r="DA225" s="38" t="b">
        <f>IF(ABS(Survey!$DW225)=0,TRUE,FALSE)</f>
        <v>1</v>
      </c>
      <c r="DB225" s="37" t="b">
        <f>NOT(ISBLANK(Survey!DX225))</f>
        <v>0</v>
      </c>
      <c r="DC225" s="16" t="str">
        <f t="shared" si="175"/>
        <v>Pass</v>
      </c>
      <c r="DD225" s="38" t="b">
        <f>IF(ABS(Survey!$EE225)=0,TRUE,FALSE)</f>
        <v>1</v>
      </c>
      <c r="DE225" s="37" t="b">
        <f>NOT(ISBLANK(Survey!$EF225))</f>
        <v>0</v>
      </c>
      <c r="DF225" s="16" t="str">
        <f t="shared" si="176"/>
        <v>Fail</v>
      </c>
      <c r="DG225" s="36">
        <f>SUM(SUMIF(Survey!EL225:EN225,{"&gt;0","&lt;0"})*{1,-1})</f>
        <v>0</v>
      </c>
      <c r="DH225">
        <f t="shared" si="177"/>
        <v>0</v>
      </c>
      <c r="DI225">
        <f t="shared" si="178"/>
        <v>100</v>
      </c>
      <c r="DJ225" s="35" t="b">
        <f>IF(OR(Survey!$M225="ETF",Survey!$M225="ETF, alternative mutual fund",Survey!$M225="Closed-end", Survey!$M225="Split share corp"),TRUE,FALSE)</f>
        <v>0</v>
      </c>
      <c r="DK225" s="16" t="str">
        <f t="shared" si="179"/>
        <v>Fail</v>
      </c>
      <c r="DL225" s="36">
        <f>SUM(SUMIF(Survey!EP225:EV225,{"&gt;0","&lt;0"})*{1,-1})</f>
        <v>0</v>
      </c>
      <c r="DM225">
        <f t="shared" si="180"/>
        <v>0</v>
      </c>
      <c r="DN225" s="17">
        <f t="shared" si="181"/>
        <v>100</v>
      </c>
      <c r="DO225" s="16" t="str">
        <f t="shared" si="182"/>
        <v>Fail</v>
      </c>
      <c r="DP225" s="36">
        <f>SUM(SUMIF(Survey!EX225:FD225,{"&gt;0","&lt;0"})*{1,-1})</f>
        <v>0</v>
      </c>
      <c r="DQ225">
        <f t="shared" si="183"/>
        <v>0</v>
      </c>
      <c r="DR225" s="17">
        <f t="shared" si="184"/>
        <v>100</v>
      </c>
    </row>
    <row r="226" spans="1:122">
      <c r="A226">
        <v>226</v>
      </c>
      <c r="B226" t="str">
        <f t="shared" si="0"/>
        <v>Pass</v>
      </c>
      <c r="C226" t="str">
        <f>IF(COUNTBLANK(Survey!B226:FE226)=$C$2, "Pass", "Fail")</f>
        <v>Pass</v>
      </c>
      <c r="D226" t="str">
        <f t="shared" si="139"/>
        <v>Fail</v>
      </c>
      <c r="E226" t="str">
        <f>IF(OR(ISBLANK(Survey!AJ226),COUNTIF(G226:BB226,"Fail")),"Fail","Pass")</f>
        <v>Fail</v>
      </c>
      <c r="G226" s="16" t="str">
        <f t="shared" si="140"/>
        <v>Fail</v>
      </c>
      <c r="H226" s="177">
        <f>COUNTBLANK(Survey!B226:D226)+COUNTBLANK(Survey!G226)+COUNTBLANK(Survey!I226)+COUNTBLANK(Survey!K226:M226)+COUNTBLANK(Survey!P226)+COUNTBLANK(Survey!S226:U226)+COUNTBLANK(Survey!Y226:AA226)+COUNTBLANK(Survey!AD226:AE226)+COUNTBLANK(Survey!AI226:AI226)</f>
        <v>18</v>
      </c>
      <c r="I226" s="16" t="str">
        <f t="shared" si="141"/>
        <v>Fail</v>
      </c>
      <c r="J226" t="b">
        <f>IF(Survey!E226="No",TRUE,FALSE)</f>
        <v>0</v>
      </c>
      <c r="K226" s="34">
        <f>LEN(Survey!E226)</f>
        <v>0</v>
      </c>
      <c r="L226" s="16" t="str">
        <f t="shared" si="142"/>
        <v>Fail</v>
      </c>
      <c r="M226" t="b">
        <f>IF(Survey!F226="No",TRUE,FALSE)</f>
        <v>0</v>
      </c>
      <c r="N226" s="33">
        <f>LEN(Survey!F226)</f>
        <v>0</v>
      </c>
      <c r="O226" s="16" t="str">
        <f t="shared" si="143"/>
        <v>Pass</v>
      </c>
      <c r="P226" s="34">
        <f>MOD((LEN(Survey!H226)+2),11)</f>
        <v>2</v>
      </c>
      <c r="Q226" s="33" t="str">
        <f>IF(Survey!$L226="Prospectus fund", "Yes", "No")</f>
        <v>No</v>
      </c>
      <c r="R226" s="16" t="str">
        <f t="shared" si="144"/>
        <v>Pass</v>
      </c>
      <c r="S226" s="34">
        <f>MOD((LEN(Survey!J226)+2),11)</f>
        <v>2</v>
      </c>
      <c r="T226" s="35" t="b">
        <f>IF(OR(Survey!$M226="ETF",Survey!$M226="ETF, alternative mutual fund",Survey!$M226="Closed-end", Survey!$M226="Split share corp", Survey!$I226="Yes"),TRUE,FALSE)</f>
        <v>0</v>
      </c>
      <c r="U226" s="16" t="str">
        <f>IFERROR(IF(AND(OR(X226=Y226,Y226 = "Either"),NOT(ISBLANK(Survey!K226))),"Pass","Fail"),"Pass")</f>
        <v>Fail</v>
      </c>
      <c r="V226" s="36" cm="1">
        <f t="array" ref="V226">SUM(SUMIF(Survey!BZ226:CS226,{"&gt;0","&lt;0"})*{1,-1})</f>
        <v>0</v>
      </c>
      <c r="W226" s="38" cm="1">
        <f t="array" ref="W226">SUM(SUMIF(Survey!CC226,{"&gt;0","&lt;0"})*{1,-1})+SUM(SUMIF(Survey!CM226,{"&gt;0","&lt;0"})*{1,-1})</f>
        <v>0</v>
      </c>
      <c r="X226" s="38">
        <f>Survey!K226</f>
        <v>0</v>
      </c>
      <c r="Y226" s="37" t="str">
        <f t="shared" si="145"/>
        <v>Either</v>
      </c>
      <c r="Z226" s="16" t="str">
        <f t="shared" si="146"/>
        <v>Fail</v>
      </c>
      <c r="AA226" s="67" cm="1">
        <f t="array" ref="AA226">SUM(SUMIF(Survey!BZ226:CS226,{"&gt;0","&lt;0"})*{1,-1})+SUM(SUMIF(Survey!CU226:DN226,{"&gt;0","&lt;0"})*{1,-1})</f>
        <v>0</v>
      </c>
      <c r="AB226" s="67">
        <f>IFERROR(AA226/(Survey!$AV226),0)</f>
        <v>0</v>
      </c>
      <c r="AC226" s="128" t="b">
        <f>IF(OR(Survey!$M226="Alternative strategy or hedge",Survey!$M226="Other, illiquid",Survey!$L226="Prospectus fund"),TRUE,FALSE)</f>
        <v>0</v>
      </c>
      <c r="AD226" s="128" t="b">
        <f>NOT(ISBLANK(Survey!$M226))</f>
        <v>0</v>
      </c>
      <c r="AE226" s="16" t="str">
        <f t="shared" si="147"/>
        <v>Pass</v>
      </c>
      <c r="AF226" s="38" t="b">
        <f>NOT(ISNUMBER(SEARCH("Other",Survey!$P226)))</f>
        <v>1</v>
      </c>
      <c r="AG226" s="37" t="b">
        <f>NOT(ISBLANK(Survey!$Q226))</f>
        <v>0</v>
      </c>
      <c r="AH226" s="16" t="str">
        <f t="shared" si="148"/>
        <v>Pass</v>
      </c>
      <c r="AI226" s="143">
        <f>COUNTBLANK(Survey!$W226)</f>
        <v>1</v>
      </c>
      <c r="AJ226" s="67">
        <f>IF(AND(Survey!L226&lt;&gt;"Exempt fund",OR(Survey!$M226="ETF",Survey!$M226="ETF, alternative mutual fund",Survey!$M226="Mutual fund",Survey!$M226="Alternative mutual fund",Survey!$M226="Money market")),1,0)</f>
        <v>0</v>
      </c>
      <c r="AK226" s="16" t="str">
        <f t="shared" si="149"/>
        <v>Pass</v>
      </c>
      <c r="AL226" s="38" t="b">
        <f>NOT(ISNUMBER(SEARCH("Yes",Survey!$AA226)))</f>
        <v>1</v>
      </c>
      <c r="AM226" s="37" t="b">
        <f>IF(COUNTBLANK(Survey!$AB226:$AC226)=0,TRUE, FALSE)</f>
        <v>0</v>
      </c>
      <c r="AN226" s="16" t="str">
        <f t="shared" si="150"/>
        <v>Pass</v>
      </c>
      <c r="AO226" s="38" t="b">
        <f>NOT(ISNUMBER(SEARCH("Yes",Survey!$AD226)))</f>
        <v>1</v>
      </c>
      <c r="AP226" s="37" t="b">
        <f>NOT(ISBLANK(Survey!$AF226))</f>
        <v>0</v>
      </c>
      <c r="AQ226" s="16" t="str">
        <f t="shared" si="151"/>
        <v>Pass</v>
      </c>
      <c r="AR226" s="38" t="b">
        <f>NOT(OR(ISNUMBER(SEARCH("Other",Survey!$AF226)),ISNUMBER(SEARCH("Multiple",Survey!$AF226))))</f>
        <v>1</v>
      </c>
      <c r="AS226" s="37" t="b">
        <f>NOT(ISBLANK(Survey!$AG226))</f>
        <v>0</v>
      </c>
      <c r="AT226" s="16" t="str">
        <f t="shared" si="152"/>
        <v>Fail</v>
      </c>
      <c r="AU226" s="143">
        <f>IF(ABS(Survey!$AV226)&gt;0, 1,0)</f>
        <v>0</v>
      </c>
      <c r="AV226" s="143">
        <f>IF(COUNTBLANK(Survey!$AJ226)=0,1,0)</f>
        <v>0</v>
      </c>
      <c r="AW226" s="16" t="str">
        <f t="shared" si="153"/>
        <v>Pass</v>
      </c>
      <c r="AX226" s="143">
        <f>IF(ISBLANK(Survey!$AJ226),0,1)</f>
        <v>0</v>
      </c>
      <c r="AY226" s="165">
        <f>COUNTBLANK(Survey!$AK226)</f>
        <v>1</v>
      </c>
      <c r="AZ226" s="16" t="str">
        <f t="shared" si="154"/>
        <v>Pass</v>
      </c>
      <c r="BA226" s="143">
        <f>IF(OR(Survey!$AK226="Closed",ISBLANK(Survey!$AK226)),0,1)</f>
        <v>0</v>
      </c>
      <c r="BB226" s="165">
        <f>IF(ISBLANK(Survey!$AL226),1,0)</f>
        <v>1</v>
      </c>
      <c r="BC226" s="147" t="str" cm="1">
        <f t="array" ref="BC226">IF(OR(IF(OR($BE226+$BF226 = 2, $BG226=1), FALSE, TRUE), AND($BD226:$BD226 = 0)),"Pass","Fail")</f>
        <v>Pass</v>
      </c>
      <c r="BD226" s="143">
        <f>COUNTBLANK(Survey!$AM226:$AO226)</f>
        <v>3</v>
      </c>
      <c r="BE226" s="143">
        <f>IF(Survey!$I226="Yes",1,0)</f>
        <v>0</v>
      </c>
      <c r="BF226" s="143">
        <f>IF(OR(Survey!$M226="Mutual fund",Survey!$M226="Alternative mutual fund",Survey!$M226="Money market"),1,0)</f>
        <v>0</v>
      </c>
      <c r="BG226" s="148">
        <f>IF(OR(Survey!$M226="ETF",Survey!$M226="ETF, alternative mutual fund"),1,0)</f>
        <v>0</v>
      </c>
      <c r="BH226" s="16" t="str">
        <f t="shared" si="155"/>
        <v>Pass</v>
      </c>
      <c r="BI226" s="38" t="b">
        <f>OR(ISNUMBER(SEARCH("Yes",Survey!$AO226)),ISBLANK(Survey!$AO226))</f>
        <v>1</v>
      </c>
      <c r="BJ226" s="67" t="b">
        <f>NOT(ISBLANK(Survey!$AP226))</f>
        <v>0</v>
      </c>
      <c r="BK226" s="16" t="str">
        <f t="shared" si="156"/>
        <v>Pass</v>
      </c>
      <c r="BL226" s="143">
        <f>IF(Survey!$AW226=0, 0,1)</f>
        <v>0</v>
      </c>
      <c r="BM226" s="67">
        <f>Survey!$AQ226</f>
        <v>0</v>
      </c>
      <c r="BN226" s="67">
        <f>IFERROR((Survey!$AX226-ABS(Survey!$AY226)-ABS(Survey!$BD226))/Survey!$AW226,0)</f>
        <v>0</v>
      </c>
      <c r="BO226" s="67">
        <f>IF(AND($BM226&gt;$BN226-0.2,$BM226&lt;$BN226+0.2,ISBLANK(Survey!$AQ226)=FALSE),0,1)</f>
        <v>1</v>
      </c>
      <c r="BP226" s="165">
        <f>IF(ISBLANK(Survey!$AR226),1,0)</f>
        <v>1</v>
      </c>
      <c r="BQ226" s="16" t="str">
        <f t="shared" si="157"/>
        <v>Pass</v>
      </c>
      <c r="BR226" s="143">
        <f>IF(Survey!$AW226=0, 0,1)</f>
        <v>0</v>
      </c>
      <c r="BS226" s="67">
        <f>IF(AND(Survey!$AS226&gt;=0,Survey!$AS226&lt;=0.2,Survey!$AS226&lt;&gt;""),0,1)</f>
        <v>1</v>
      </c>
      <c r="BT226" s="143">
        <f>IF(ISBLANK(Survey!$AT226),1,0)</f>
        <v>1</v>
      </c>
      <c r="BU226" s="16" t="str">
        <f t="shared" si="158"/>
        <v>Fail</v>
      </c>
      <c r="BV226" s="165">
        <f>Survey!$AU226</f>
        <v>0</v>
      </c>
      <c r="BW226" s="16" t="str">
        <f t="shared" si="159"/>
        <v>Pass</v>
      </c>
      <c r="BX226" s="36">
        <f>Survey!$AV226</f>
        <v>0</v>
      </c>
      <c r="BY226" s="176">
        <f>Survey!$AW226+Survey!$AX226-ABS(Survey!$AY226)+ABS(Survey!$AZ226)-ABS(Survey!$BA226)+ABS(Survey!$BB226)-ABS(Survey!$BC226)-ABS(Survey!$BD226)+Survey!$BE226</f>
        <v>0</v>
      </c>
      <c r="BZ226" s="35">
        <f t="shared" si="160"/>
        <v>0</v>
      </c>
      <c r="CA226" s="17">
        <f t="shared" si="161"/>
        <v>0</v>
      </c>
      <c r="CB226" s="16" t="str">
        <f t="shared" si="162"/>
        <v>Pass</v>
      </c>
      <c r="CC226" s="38" t="b">
        <f>IF(ABS(Survey!$BE226)=0,TRUE,FALSE)</f>
        <v>1</v>
      </c>
      <c r="CD226" s="37" t="b">
        <f>NOT(ISBLANK(Survey!$BF226))</f>
        <v>0</v>
      </c>
      <c r="CE226" t="str">
        <f t="shared" si="163"/>
        <v>Fail</v>
      </c>
      <c r="CF226" s="29">
        <f>Survey!$AV226</f>
        <v>0</v>
      </c>
      <c r="CG226" s="29" cm="1">
        <f t="array" ref="CG226">SUM(SUMIF(Survey!BH226:BO226,{"&gt;0","&lt;0"})*{1,-1})-SUM(SUMIF(Survey!BQ226:BX226,{"&gt;0","&lt;0"})*{1,-1})</f>
        <v>0</v>
      </c>
      <c r="CH226" s="35" t="str">
        <f t="shared" si="164"/>
        <v>No holdings</v>
      </c>
      <c r="CI226">
        <f t="shared" si="165"/>
        <v>0</v>
      </c>
      <c r="CJ226" s="16" t="str">
        <f t="shared" si="166"/>
        <v>Fail</v>
      </c>
      <c r="CK226" s="36">
        <f>Survey!$AV226</f>
        <v>0</v>
      </c>
      <c r="CL226" s="36" cm="1">
        <f t="array" ref="CL226">SUM(SUMIF(Survey!BZ226:CS226,{"&gt;0","&lt;0"})*{1,-1})-SUM(SUMIF(Survey!CU226:DN226,{"&gt;0","&lt;0"})*{1,-1})</f>
        <v>0</v>
      </c>
      <c r="CM226" s="35" t="str">
        <f t="shared" si="167"/>
        <v>No holdings</v>
      </c>
      <c r="CN226" s="17">
        <f t="shared" si="168"/>
        <v>0</v>
      </c>
      <c r="CO226" s="16" t="str">
        <f t="shared" si="169"/>
        <v>Pass</v>
      </c>
      <c r="CP226" s="38" t="b">
        <f>IF(ABS(Survey!$CS226)=0,TRUE,FALSE)</f>
        <v>1</v>
      </c>
      <c r="CQ226" s="37" t="b">
        <f>NOT(ISBLANK(Survey!$CT226))</f>
        <v>0</v>
      </c>
      <c r="CR226" s="16" t="str">
        <f t="shared" si="170"/>
        <v>Pass</v>
      </c>
      <c r="CS226" s="38" t="b">
        <f>IF(ABS(Survey!$DN226)=0,TRUE,FALSE)</f>
        <v>1</v>
      </c>
      <c r="CT226" s="37" t="b">
        <f>NOT(ISBLANK(Survey!$DO226))</f>
        <v>0</v>
      </c>
      <c r="CU226" t="str">
        <f t="shared" si="171"/>
        <v>Pass</v>
      </c>
      <c r="CV226" s="29" cm="1">
        <f t="array" ref="CV226">SUM(SUMIF(Survey!CO226,{"&gt;0","&lt;0"})*{1,-1})+SUM(SUMIF(Survey!DJ226,{"&gt;0","&lt;0"})*{1,-1})</f>
        <v>0</v>
      </c>
      <c r="CW226" s="29">
        <f>SUM(SUMIF(Survey!DQ226:DW226,{"&gt;0","&lt;0"})*{1,-1})+SUM(SUMIF(Survey!DY226:EE226,{"&gt;0","&lt;0"})*{1,-1})</f>
        <v>0</v>
      </c>
      <c r="CX226">
        <f t="shared" si="172"/>
        <v>0</v>
      </c>
      <c r="CY226">
        <f t="shared" si="173"/>
        <v>0</v>
      </c>
      <c r="CZ226" s="16" t="str">
        <f t="shared" si="174"/>
        <v>Pass</v>
      </c>
      <c r="DA226" s="38" t="b">
        <f>IF(ABS(Survey!$DW226)=0,TRUE,FALSE)</f>
        <v>1</v>
      </c>
      <c r="DB226" s="37" t="b">
        <f>NOT(ISBLANK(Survey!DX226))</f>
        <v>0</v>
      </c>
      <c r="DC226" s="16" t="str">
        <f t="shared" si="175"/>
        <v>Pass</v>
      </c>
      <c r="DD226" s="38" t="b">
        <f>IF(ABS(Survey!$EE226)=0,TRUE,FALSE)</f>
        <v>1</v>
      </c>
      <c r="DE226" s="37" t="b">
        <f>NOT(ISBLANK(Survey!$EF226))</f>
        <v>0</v>
      </c>
      <c r="DF226" s="16" t="str">
        <f t="shared" si="176"/>
        <v>Fail</v>
      </c>
      <c r="DG226" s="36">
        <f>SUM(SUMIF(Survey!EL226:EN226,{"&gt;0","&lt;0"})*{1,-1})</f>
        <v>0</v>
      </c>
      <c r="DH226">
        <f t="shared" si="177"/>
        <v>0</v>
      </c>
      <c r="DI226">
        <f t="shared" si="178"/>
        <v>100</v>
      </c>
      <c r="DJ226" s="35" t="b">
        <f>IF(OR(Survey!$M226="ETF",Survey!$M226="ETF, alternative mutual fund",Survey!$M226="Closed-end", Survey!$M226="Split share corp"),TRUE,FALSE)</f>
        <v>0</v>
      </c>
      <c r="DK226" s="16" t="str">
        <f t="shared" si="179"/>
        <v>Fail</v>
      </c>
      <c r="DL226" s="36">
        <f>SUM(SUMIF(Survey!EP226:EV226,{"&gt;0","&lt;0"})*{1,-1})</f>
        <v>0</v>
      </c>
      <c r="DM226">
        <f t="shared" si="180"/>
        <v>0</v>
      </c>
      <c r="DN226" s="17">
        <f t="shared" si="181"/>
        <v>100</v>
      </c>
      <c r="DO226" s="16" t="str">
        <f t="shared" si="182"/>
        <v>Fail</v>
      </c>
      <c r="DP226" s="36">
        <f>SUM(SUMIF(Survey!EX226:FD226,{"&gt;0","&lt;0"})*{1,-1})</f>
        <v>0</v>
      </c>
      <c r="DQ226">
        <f t="shared" si="183"/>
        <v>0</v>
      </c>
      <c r="DR226" s="17">
        <f t="shared" si="184"/>
        <v>100</v>
      </c>
    </row>
    <row r="227" spans="1:122">
      <c r="A227">
        <v>227</v>
      </c>
      <c r="B227" t="str">
        <f t="shared" si="0"/>
        <v>Pass</v>
      </c>
      <c r="C227" t="str">
        <f>IF(COUNTBLANK(Survey!B227:FE227)=$C$2, "Pass", "Fail")</f>
        <v>Pass</v>
      </c>
      <c r="D227" t="str">
        <f t="shared" si="139"/>
        <v>Fail</v>
      </c>
      <c r="E227" t="str">
        <f>IF(OR(ISBLANK(Survey!AJ227),COUNTIF(G227:BB227,"Fail")),"Fail","Pass")</f>
        <v>Fail</v>
      </c>
      <c r="G227" s="16" t="str">
        <f t="shared" si="140"/>
        <v>Fail</v>
      </c>
      <c r="H227" s="177">
        <f>COUNTBLANK(Survey!B227:D227)+COUNTBLANK(Survey!G227)+COUNTBLANK(Survey!I227)+COUNTBLANK(Survey!K227:M227)+COUNTBLANK(Survey!P227)+COUNTBLANK(Survey!S227:U227)+COUNTBLANK(Survey!Y227:AA227)+COUNTBLANK(Survey!AD227:AE227)+COUNTBLANK(Survey!AI227:AI227)</f>
        <v>18</v>
      </c>
      <c r="I227" s="16" t="str">
        <f t="shared" si="141"/>
        <v>Fail</v>
      </c>
      <c r="J227" t="b">
        <f>IF(Survey!E227="No",TRUE,FALSE)</f>
        <v>0</v>
      </c>
      <c r="K227" s="34">
        <f>LEN(Survey!E227)</f>
        <v>0</v>
      </c>
      <c r="L227" s="16" t="str">
        <f t="shared" si="142"/>
        <v>Fail</v>
      </c>
      <c r="M227" t="b">
        <f>IF(Survey!F227="No",TRUE,FALSE)</f>
        <v>0</v>
      </c>
      <c r="N227" s="33">
        <f>LEN(Survey!F227)</f>
        <v>0</v>
      </c>
      <c r="O227" s="16" t="str">
        <f t="shared" si="143"/>
        <v>Pass</v>
      </c>
      <c r="P227" s="34">
        <f>MOD((LEN(Survey!H227)+2),11)</f>
        <v>2</v>
      </c>
      <c r="Q227" s="33" t="str">
        <f>IF(Survey!$L227="Prospectus fund", "Yes", "No")</f>
        <v>No</v>
      </c>
      <c r="R227" s="16" t="str">
        <f t="shared" si="144"/>
        <v>Pass</v>
      </c>
      <c r="S227" s="34">
        <f>MOD((LEN(Survey!J227)+2),11)</f>
        <v>2</v>
      </c>
      <c r="T227" s="35" t="b">
        <f>IF(OR(Survey!$M227="ETF",Survey!$M227="ETF, alternative mutual fund",Survey!$M227="Closed-end", Survey!$M227="Split share corp", Survey!$I227="Yes"),TRUE,FALSE)</f>
        <v>0</v>
      </c>
      <c r="U227" s="16" t="str">
        <f>IFERROR(IF(AND(OR(X227=Y227,Y227 = "Either"),NOT(ISBLANK(Survey!K227))),"Pass","Fail"),"Pass")</f>
        <v>Fail</v>
      </c>
      <c r="V227" s="36" cm="1">
        <f t="array" ref="V227">SUM(SUMIF(Survey!BZ227:CS227,{"&gt;0","&lt;0"})*{1,-1})</f>
        <v>0</v>
      </c>
      <c r="W227" s="38" cm="1">
        <f t="array" ref="W227">SUM(SUMIF(Survey!CC227,{"&gt;0","&lt;0"})*{1,-1})+SUM(SUMIF(Survey!CM227,{"&gt;0","&lt;0"})*{1,-1})</f>
        <v>0</v>
      </c>
      <c r="X227" s="38">
        <f>Survey!K227</f>
        <v>0</v>
      </c>
      <c r="Y227" s="37" t="str">
        <f t="shared" si="145"/>
        <v>Either</v>
      </c>
      <c r="Z227" s="16" t="str">
        <f t="shared" si="146"/>
        <v>Fail</v>
      </c>
      <c r="AA227" s="67" cm="1">
        <f t="array" ref="AA227">SUM(SUMIF(Survey!BZ227:CS227,{"&gt;0","&lt;0"})*{1,-1})+SUM(SUMIF(Survey!CU227:DN227,{"&gt;0","&lt;0"})*{1,-1})</f>
        <v>0</v>
      </c>
      <c r="AB227" s="67">
        <f>IFERROR(AA227/(Survey!$AV227),0)</f>
        <v>0</v>
      </c>
      <c r="AC227" s="128" t="b">
        <f>IF(OR(Survey!$M227="Alternative strategy or hedge",Survey!$M227="Other, illiquid",Survey!$L227="Prospectus fund"),TRUE,FALSE)</f>
        <v>0</v>
      </c>
      <c r="AD227" s="128" t="b">
        <f>NOT(ISBLANK(Survey!$M227))</f>
        <v>0</v>
      </c>
      <c r="AE227" s="16" t="str">
        <f t="shared" si="147"/>
        <v>Pass</v>
      </c>
      <c r="AF227" s="38" t="b">
        <f>NOT(ISNUMBER(SEARCH("Other",Survey!$P227)))</f>
        <v>1</v>
      </c>
      <c r="AG227" s="37" t="b">
        <f>NOT(ISBLANK(Survey!$Q227))</f>
        <v>0</v>
      </c>
      <c r="AH227" s="16" t="str">
        <f t="shared" si="148"/>
        <v>Pass</v>
      </c>
      <c r="AI227" s="143">
        <f>COUNTBLANK(Survey!$W227)</f>
        <v>1</v>
      </c>
      <c r="AJ227" s="67">
        <f>IF(AND(Survey!L227&lt;&gt;"Exempt fund",OR(Survey!$M227="ETF",Survey!$M227="ETF, alternative mutual fund",Survey!$M227="Mutual fund",Survey!$M227="Alternative mutual fund",Survey!$M227="Money market")),1,0)</f>
        <v>0</v>
      </c>
      <c r="AK227" s="16" t="str">
        <f t="shared" si="149"/>
        <v>Pass</v>
      </c>
      <c r="AL227" s="38" t="b">
        <f>NOT(ISNUMBER(SEARCH("Yes",Survey!$AA227)))</f>
        <v>1</v>
      </c>
      <c r="AM227" s="37" t="b">
        <f>IF(COUNTBLANK(Survey!$AB227:$AC227)=0,TRUE, FALSE)</f>
        <v>0</v>
      </c>
      <c r="AN227" s="16" t="str">
        <f t="shared" si="150"/>
        <v>Pass</v>
      </c>
      <c r="AO227" s="38" t="b">
        <f>NOT(ISNUMBER(SEARCH("Yes",Survey!$AD227)))</f>
        <v>1</v>
      </c>
      <c r="AP227" s="37" t="b">
        <f>NOT(ISBLANK(Survey!$AF227))</f>
        <v>0</v>
      </c>
      <c r="AQ227" s="16" t="str">
        <f t="shared" si="151"/>
        <v>Pass</v>
      </c>
      <c r="AR227" s="38" t="b">
        <f>NOT(OR(ISNUMBER(SEARCH("Other",Survey!$AF227)),ISNUMBER(SEARCH("Multiple",Survey!$AF227))))</f>
        <v>1</v>
      </c>
      <c r="AS227" s="37" t="b">
        <f>NOT(ISBLANK(Survey!$AG227))</f>
        <v>0</v>
      </c>
      <c r="AT227" s="16" t="str">
        <f t="shared" si="152"/>
        <v>Fail</v>
      </c>
      <c r="AU227" s="143">
        <f>IF(ABS(Survey!$AV227)&gt;0, 1,0)</f>
        <v>0</v>
      </c>
      <c r="AV227" s="143">
        <f>IF(COUNTBLANK(Survey!$AJ227)=0,1,0)</f>
        <v>0</v>
      </c>
      <c r="AW227" s="16" t="str">
        <f t="shared" si="153"/>
        <v>Pass</v>
      </c>
      <c r="AX227" s="143">
        <f>IF(ISBLANK(Survey!$AJ227),0,1)</f>
        <v>0</v>
      </c>
      <c r="AY227" s="165">
        <f>COUNTBLANK(Survey!$AK227)</f>
        <v>1</v>
      </c>
      <c r="AZ227" s="16" t="str">
        <f t="shared" si="154"/>
        <v>Pass</v>
      </c>
      <c r="BA227" s="143">
        <f>IF(OR(Survey!$AK227="Closed",ISBLANK(Survey!$AK227)),0,1)</f>
        <v>0</v>
      </c>
      <c r="BB227" s="165">
        <f>IF(ISBLANK(Survey!$AL227),1,0)</f>
        <v>1</v>
      </c>
      <c r="BC227" s="147" t="str" cm="1">
        <f t="array" ref="BC227">IF(OR(IF(OR($BE227+$BF227 = 2, $BG227=1), FALSE, TRUE), AND($BD227:$BD227 = 0)),"Pass","Fail")</f>
        <v>Pass</v>
      </c>
      <c r="BD227" s="143">
        <f>COUNTBLANK(Survey!$AM227:$AO227)</f>
        <v>3</v>
      </c>
      <c r="BE227" s="143">
        <f>IF(Survey!$I227="Yes",1,0)</f>
        <v>0</v>
      </c>
      <c r="BF227" s="143">
        <f>IF(OR(Survey!$M227="Mutual fund",Survey!$M227="Alternative mutual fund",Survey!$M227="Money market"),1,0)</f>
        <v>0</v>
      </c>
      <c r="BG227" s="148">
        <f>IF(OR(Survey!$M227="ETF",Survey!$M227="ETF, alternative mutual fund"),1,0)</f>
        <v>0</v>
      </c>
      <c r="BH227" s="16" t="str">
        <f t="shared" si="155"/>
        <v>Pass</v>
      </c>
      <c r="BI227" s="38" t="b">
        <f>OR(ISNUMBER(SEARCH("Yes",Survey!$AO227)),ISBLANK(Survey!$AO227))</f>
        <v>1</v>
      </c>
      <c r="BJ227" s="67" t="b">
        <f>NOT(ISBLANK(Survey!$AP227))</f>
        <v>0</v>
      </c>
      <c r="BK227" s="16" t="str">
        <f t="shared" si="156"/>
        <v>Pass</v>
      </c>
      <c r="BL227" s="143">
        <f>IF(Survey!$AW227=0, 0,1)</f>
        <v>0</v>
      </c>
      <c r="BM227" s="67">
        <f>Survey!$AQ227</f>
        <v>0</v>
      </c>
      <c r="BN227" s="67">
        <f>IFERROR((Survey!$AX227-ABS(Survey!$AY227)-ABS(Survey!$BD227))/Survey!$AW227,0)</f>
        <v>0</v>
      </c>
      <c r="BO227" s="67">
        <f>IF(AND($BM227&gt;$BN227-0.2,$BM227&lt;$BN227+0.2,ISBLANK(Survey!$AQ227)=FALSE),0,1)</f>
        <v>1</v>
      </c>
      <c r="BP227" s="165">
        <f>IF(ISBLANK(Survey!$AR227),1,0)</f>
        <v>1</v>
      </c>
      <c r="BQ227" s="16" t="str">
        <f t="shared" si="157"/>
        <v>Pass</v>
      </c>
      <c r="BR227" s="143">
        <f>IF(Survey!$AW227=0, 0,1)</f>
        <v>0</v>
      </c>
      <c r="BS227" s="67">
        <f>IF(AND(Survey!$AS227&gt;=0,Survey!$AS227&lt;=0.2,Survey!$AS227&lt;&gt;""),0,1)</f>
        <v>1</v>
      </c>
      <c r="BT227" s="143">
        <f>IF(ISBLANK(Survey!$AT227),1,0)</f>
        <v>1</v>
      </c>
      <c r="BU227" s="16" t="str">
        <f t="shared" si="158"/>
        <v>Fail</v>
      </c>
      <c r="BV227" s="165">
        <f>Survey!$AU227</f>
        <v>0</v>
      </c>
      <c r="BW227" s="16" t="str">
        <f t="shared" si="159"/>
        <v>Pass</v>
      </c>
      <c r="BX227" s="36">
        <f>Survey!$AV227</f>
        <v>0</v>
      </c>
      <c r="BY227" s="176">
        <f>Survey!$AW227+Survey!$AX227-ABS(Survey!$AY227)+ABS(Survey!$AZ227)-ABS(Survey!$BA227)+ABS(Survey!$BB227)-ABS(Survey!$BC227)-ABS(Survey!$BD227)+Survey!$BE227</f>
        <v>0</v>
      </c>
      <c r="BZ227" s="35">
        <f t="shared" si="160"/>
        <v>0</v>
      </c>
      <c r="CA227" s="17">
        <f t="shared" si="161"/>
        <v>0</v>
      </c>
      <c r="CB227" s="16" t="str">
        <f t="shared" si="162"/>
        <v>Pass</v>
      </c>
      <c r="CC227" s="38" t="b">
        <f>IF(ABS(Survey!$BE227)=0,TRUE,FALSE)</f>
        <v>1</v>
      </c>
      <c r="CD227" s="37" t="b">
        <f>NOT(ISBLANK(Survey!$BF227))</f>
        <v>0</v>
      </c>
      <c r="CE227" t="str">
        <f t="shared" si="163"/>
        <v>Fail</v>
      </c>
      <c r="CF227" s="29">
        <f>Survey!$AV227</f>
        <v>0</v>
      </c>
      <c r="CG227" s="29" cm="1">
        <f t="array" ref="CG227">SUM(SUMIF(Survey!BH227:BO227,{"&gt;0","&lt;0"})*{1,-1})-SUM(SUMIF(Survey!BQ227:BX227,{"&gt;0","&lt;0"})*{1,-1})</f>
        <v>0</v>
      </c>
      <c r="CH227" s="35" t="str">
        <f t="shared" si="164"/>
        <v>No holdings</v>
      </c>
      <c r="CI227">
        <f t="shared" si="165"/>
        <v>0</v>
      </c>
      <c r="CJ227" s="16" t="str">
        <f t="shared" si="166"/>
        <v>Fail</v>
      </c>
      <c r="CK227" s="36">
        <f>Survey!$AV227</f>
        <v>0</v>
      </c>
      <c r="CL227" s="36" cm="1">
        <f t="array" ref="CL227">SUM(SUMIF(Survey!BZ227:CS227,{"&gt;0","&lt;0"})*{1,-1})-SUM(SUMIF(Survey!CU227:DN227,{"&gt;0","&lt;0"})*{1,-1})</f>
        <v>0</v>
      </c>
      <c r="CM227" s="35" t="str">
        <f t="shared" si="167"/>
        <v>No holdings</v>
      </c>
      <c r="CN227" s="17">
        <f t="shared" si="168"/>
        <v>0</v>
      </c>
      <c r="CO227" s="16" t="str">
        <f t="shared" si="169"/>
        <v>Pass</v>
      </c>
      <c r="CP227" s="38" t="b">
        <f>IF(ABS(Survey!$CS227)=0,TRUE,FALSE)</f>
        <v>1</v>
      </c>
      <c r="CQ227" s="37" t="b">
        <f>NOT(ISBLANK(Survey!$CT227))</f>
        <v>0</v>
      </c>
      <c r="CR227" s="16" t="str">
        <f t="shared" si="170"/>
        <v>Pass</v>
      </c>
      <c r="CS227" s="38" t="b">
        <f>IF(ABS(Survey!$DN227)=0,TRUE,FALSE)</f>
        <v>1</v>
      </c>
      <c r="CT227" s="37" t="b">
        <f>NOT(ISBLANK(Survey!$DO227))</f>
        <v>0</v>
      </c>
      <c r="CU227" t="str">
        <f t="shared" si="171"/>
        <v>Pass</v>
      </c>
      <c r="CV227" s="29" cm="1">
        <f t="array" ref="CV227">SUM(SUMIF(Survey!CO227,{"&gt;0","&lt;0"})*{1,-1})+SUM(SUMIF(Survey!DJ227,{"&gt;0","&lt;0"})*{1,-1})</f>
        <v>0</v>
      </c>
      <c r="CW227" s="29">
        <f>SUM(SUMIF(Survey!DQ227:DW227,{"&gt;0","&lt;0"})*{1,-1})+SUM(SUMIF(Survey!DY227:EE227,{"&gt;0","&lt;0"})*{1,-1})</f>
        <v>0</v>
      </c>
      <c r="CX227">
        <f t="shared" si="172"/>
        <v>0</v>
      </c>
      <c r="CY227">
        <f t="shared" si="173"/>
        <v>0</v>
      </c>
      <c r="CZ227" s="16" t="str">
        <f t="shared" si="174"/>
        <v>Pass</v>
      </c>
      <c r="DA227" s="38" t="b">
        <f>IF(ABS(Survey!$DW227)=0,TRUE,FALSE)</f>
        <v>1</v>
      </c>
      <c r="DB227" s="37" t="b">
        <f>NOT(ISBLANK(Survey!DX227))</f>
        <v>0</v>
      </c>
      <c r="DC227" s="16" t="str">
        <f t="shared" si="175"/>
        <v>Pass</v>
      </c>
      <c r="DD227" s="38" t="b">
        <f>IF(ABS(Survey!$EE227)=0,TRUE,FALSE)</f>
        <v>1</v>
      </c>
      <c r="DE227" s="37" t="b">
        <f>NOT(ISBLANK(Survey!$EF227))</f>
        <v>0</v>
      </c>
      <c r="DF227" s="16" t="str">
        <f t="shared" si="176"/>
        <v>Fail</v>
      </c>
      <c r="DG227" s="36">
        <f>SUM(SUMIF(Survey!EL227:EN227,{"&gt;0","&lt;0"})*{1,-1})</f>
        <v>0</v>
      </c>
      <c r="DH227">
        <f t="shared" si="177"/>
        <v>0</v>
      </c>
      <c r="DI227">
        <f t="shared" si="178"/>
        <v>100</v>
      </c>
      <c r="DJ227" s="35" t="b">
        <f>IF(OR(Survey!$M227="ETF",Survey!$M227="ETF, alternative mutual fund",Survey!$M227="Closed-end", Survey!$M227="Split share corp"),TRUE,FALSE)</f>
        <v>0</v>
      </c>
      <c r="DK227" s="16" t="str">
        <f t="shared" si="179"/>
        <v>Fail</v>
      </c>
      <c r="DL227" s="36">
        <f>SUM(SUMIF(Survey!EP227:EV227,{"&gt;0","&lt;0"})*{1,-1})</f>
        <v>0</v>
      </c>
      <c r="DM227">
        <f t="shared" si="180"/>
        <v>0</v>
      </c>
      <c r="DN227" s="17">
        <f t="shared" si="181"/>
        <v>100</v>
      </c>
      <c r="DO227" s="16" t="str">
        <f t="shared" si="182"/>
        <v>Fail</v>
      </c>
      <c r="DP227" s="36">
        <f>SUM(SUMIF(Survey!EX227:FD227,{"&gt;0","&lt;0"})*{1,-1})</f>
        <v>0</v>
      </c>
      <c r="DQ227">
        <f t="shared" si="183"/>
        <v>0</v>
      </c>
      <c r="DR227" s="17">
        <f t="shared" si="184"/>
        <v>100</v>
      </c>
    </row>
    <row r="228" spans="1:122">
      <c r="A228">
        <v>228</v>
      </c>
      <c r="B228" t="str">
        <f t="shared" si="0"/>
        <v>Pass</v>
      </c>
      <c r="C228" t="str">
        <f>IF(COUNTBLANK(Survey!B228:FE228)=$C$2, "Pass", "Fail")</f>
        <v>Pass</v>
      </c>
      <c r="D228" t="str">
        <f t="shared" si="139"/>
        <v>Fail</v>
      </c>
      <c r="E228" t="str">
        <f>IF(OR(ISBLANK(Survey!AJ228),COUNTIF(G228:BB228,"Fail")),"Fail","Pass")</f>
        <v>Fail</v>
      </c>
      <c r="G228" s="16" t="str">
        <f t="shared" si="140"/>
        <v>Fail</v>
      </c>
      <c r="H228" s="177">
        <f>COUNTBLANK(Survey!B228:D228)+COUNTBLANK(Survey!G228)+COUNTBLANK(Survey!I228)+COUNTBLANK(Survey!K228:M228)+COUNTBLANK(Survey!P228)+COUNTBLANK(Survey!S228:U228)+COUNTBLANK(Survey!Y228:AA228)+COUNTBLANK(Survey!AD228:AE228)+COUNTBLANK(Survey!AI228:AI228)</f>
        <v>18</v>
      </c>
      <c r="I228" s="16" t="str">
        <f t="shared" si="141"/>
        <v>Fail</v>
      </c>
      <c r="J228" t="b">
        <f>IF(Survey!E228="No",TRUE,FALSE)</f>
        <v>0</v>
      </c>
      <c r="K228" s="34">
        <f>LEN(Survey!E228)</f>
        <v>0</v>
      </c>
      <c r="L228" s="16" t="str">
        <f t="shared" si="142"/>
        <v>Fail</v>
      </c>
      <c r="M228" t="b">
        <f>IF(Survey!F228="No",TRUE,FALSE)</f>
        <v>0</v>
      </c>
      <c r="N228" s="33">
        <f>LEN(Survey!F228)</f>
        <v>0</v>
      </c>
      <c r="O228" s="16" t="str">
        <f t="shared" si="143"/>
        <v>Pass</v>
      </c>
      <c r="P228" s="34">
        <f>MOD((LEN(Survey!H228)+2),11)</f>
        <v>2</v>
      </c>
      <c r="Q228" s="33" t="str">
        <f>IF(Survey!$L228="Prospectus fund", "Yes", "No")</f>
        <v>No</v>
      </c>
      <c r="R228" s="16" t="str">
        <f t="shared" si="144"/>
        <v>Pass</v>
      </c>
      <c r="S228" s="34">
        <f>MOD((LEN(Survey!J228)+2),11)</f>
        <v>2</v>
      </c>
      <c r="T228" s="35" t="b">
        <f>IF(OR(Survey!$M228="ETF",Survey!$M228="ETF, alternative mutual fund",Survey!$M228="Closed-end", Survey!$M228="Split share corp", Survey!$I228="Yes"),TRUE,FALSE)</f>
        <v>0</v>
      </c>
      <c r="U228" s="16" t="str">
        <f>IFERROR(IF(AND(OR(X228=Y228,Y228 = "Either"),NOT(ISBLANK(Survey!K228))),"Pass","Fail"),"Pass")</f>
        <v>Fail</v>
      </c>
      <c r="V228" s="36" cm="1">
        <f t="array" ref="V228">SUM(SUMIF(Survey!BZ228:CS228,{"&gt;0","&lt;0"})*{1,-1})</f>
        <v>0</v>
      </c>
      <c r="W228" s="38" cm="1">
        <f t="array" ref="W228">SUM(SUMIF(Survey!CC228,{"&gt;0","&lt;0"})*{1,-1})+SUM(SUMIF(Survey!CM228,{"&gt;0","&lt;0"})*{1,-1})</f>
        <v>0</v>
      </c>
      <c r="X228" s="38">
        <f>Survey!K228</f>
        <v>0</v>
      </c>
      <c r="Y228" s="37" t="str">
        <f t="shared" si="145"/>
        <v>Either</v>
      </c>
      <c r="Z228" s="16" t="str">
        <f t="shared" si="146"/>
        <v>Fail</v>
      </c>
      <c r="AA228" s="67" cm="1">
        <f t="array" ref="AA228">SUM(SUMIF(Survey!BZ228:CS228,{"&gt;0","&lt;0"})*{1,-1})+SUM(SUMIF(Survey!CU228:DN228,{"&gt;0","&lt;0"})*{1,-1})</f>
        <v>0</v>
      </c>
      <c r="AB228" s="67">
        <f>IFERROR(AA228/(Survey!$AV228),0)</f>
        <v>0</v>
      </c>
      <c r="AC228" s="128" t="b">
        <f>IF(OR(Survey!$M228="Alternative strategy or hedge",Survey!$M228="Other, illiquid",Survey!$L228="Prospectus fund"),TRUE,FALSE)</f>
        <v>0</v>
      </c>
      <c r="AD228" s="128" t="b">
        <f>NOT(ISBLANK(Survey!$M228))</f>
        <v>0</v>
      </c>
      <c r="AE228" s="16" t="str">
        <f t="shared" si="147"/>
        <v>Pass</v>
      </c>
      <c r="AF228" s="38" t="b">
        <f>NOT(ISNUMBER(SEARCH("Other",Survey!$P228)))</f>
        <v>1</v>
      </c>
      <c r="AG228" s="37" t="b">
        <f>NOT(ISBLANK(Survey!$Q228))</f>
        <v>0</v>
      </c>
      <c r="AH228" s="16" t="str">
        <f t="shared" si="148"/>
        <v>Pass</v>
      </c>
      <c r="AI228" s="143">
        <f>COUNTBLANK(Survey!$W228)</f>
        <v>1</v>
      </c>
      <c r="AJ228" s="67">
        <f>IF(AND(Survey!L228&lt;&gt;"Exempt fund",OR(Survey!$M228="ETF",Survey!$M228="ETF, alternative mutual fund",Survey!$M228="Mutual fund",Survey!$M228="Alternative mutual fund",Survey!$M228="Money market")),1,0)</f>
        <v>0</v>
      </c>
      <c r="AK228" s="16" t="str">
        <f t="shared" si="149"/>
        <v>Pass</v>
      </c>
      <c r="AL228" s="38" t="b">
        <f>NOT(ISNUMBER(SEARCH("Yes",Survey!$AA228)))</f>
        <v>1</v>
      </c>
      <c r="AM228" s="37" t="b">
        <f>IF(COUNTBLANK(Survey!$AB228:$AC228)=0,TRUE, FALSE)</f>
        <v>0</v>
      </c>
      <c r="AN228" s="16" t="str">
        <f t="shared" si="150"/>
        <v>Pass</v>
      </c>
      <c r="AO228" s="38" t="b">
        <f>NOT(ISNUMBER(SEARCH("Yes",Survey!$AD228)))</f>
        <v>1</v>
      </c>
      <c r="AP228" s="37" t="b">
        <f>NOT(ISBLANK(Survey!$AF228))</f>
        <v>0</v>
      </c>
      <c r="AQ228" s="16" t="str">
        <f t="shared" si="151"/>
        <v>Pass</v>
      </c>
      <c r="AR228" s="38" t="b">
        <f>NOT(OR(ISNUMBER(SEARCH("Other",Survey!$AF228)),ISNUMBER(SEARCH("Multiple",Survey!$AF228))))</f>
        <v>1</v>
      </c>
      <c r="AS228" s="37" t="b">
        <f>NOT(ISBLANK(Survey!$AG228))</f>
        <v>0</v>
      </c>
      <c r="AT228" s="16" t="str">
        <f t="shared" si="152"/>
        <v>Fail</v>
      </c>
      <c r="AU228" s="143">
        <f>IF(ABS(Survey!$AV228)&gt;0, 1,0)</f>
        <v>0</v>
      </c>
      <c r="AV228" s="143">
        <f>IF(COUNTBLANK(Survey!$AJ228)=0,1,0)</f>
        <v>0</v>
      </c>
      <c r="AW228" s="16" t="str">
        <f t="shared" si="153"/>
        <v>Pass</v>
      </c>
      <c r="AX228" s="143">
        <f>IF(ISBLANK(Survey!$AJ228),0,1)</f>
        <v>0</v>
      </c>
      <c r="AY228" s="165">
        <f>COUNTBLANK(Survey!$AK228)</f>
        <v>1</v>
      </c>
      <c r="AZ228" s="16" t="str">
        <f t="shared" si="154"/>
        <v>Pass</v>
      </c>
      <c r="BA228" s="143">
        <f>IF(OR(Survey!$AK228="Closed",ISBLANK(Survey!$AK228)),0,1)</f>
        <v>0</v>
      </c>
      <c r="BB228" s="165">
        <f>IF(ISBLANK(Survey!$AL228),1,0)</f>
        <v>1</v>
      </c>
      <c r="BC228" s="147" t="str" cm="1">
        <f t="array" ref="BC228">IF(OR(IF(OR($BE228+$BF228 = 2, $BG228=1), FALSE, TRUE), AND($BD228:$BD228 = 0)),"Pass","Fail")</f>
        <v>Pass</v>
      </c>
      <c r="BD228" s="143">
        <f>COUNTBLANK(Survey!$AM228:$AO228)</f>
        <v>3</v>
      </c>
      <c r="BE228" s="143">
        <f>IF(Survey!$I228="Yes",1,0)</f>
        <v>0</v>
      </c>
      <c r="BF228" s="143">
        <f>IF(OR(Survey!$M228="Mutual fund",Survey!$M228="Alternative mutual fund",Survey!$M228="Money market"),1,0)</f>
        <v>0</v>
      </c>
      <c r="BG228" s="148">
        <f>IF(OR(Survey!$M228="ETF",Survey!$M228="ETF, alternative mutual fund"),1,0)</f>
        <v>0</v>
      </c>
      <c r="BH228" s="16" t="str">
        <f t="shared" si="155"/>
        <v>Pass</v>
      </c>
      <c r="BI228" s="38" t="b">
        <f>OR(ISNUMBER(SEARCH("Yes",Survey!$AO228)),ISBLANK(Survey!$AO228))</f>
        <v>1</v>
      </c>
      <c r="BJ228" s="67" t="b">
        <f>NOT(ISBLANK(Survey!$AP228))</f>
        <v>0</v>
      </c>
      <c r="BK228" s="16" t="str">
        <f t="shared" si="156"/>
        <v>Pass</v>
      </c>
      <c r="BL228" s="143">
        <f>IF(Survey!$AW228=0, 0,1)</f>
        <v>0</v>
      </c>
      <c r="BM228" s="67">
        <f>Survey!$AQ228</f>
        <v>0</v>
      </c>
      <c r="BN228" s="67">
        <f>IFERROR((Survey!$AX228-ABS(Survey!$AY228)-ABS(Survey!$BD228))/Survey!$AW228,0)</f>
        <v>0</v>
      </c>
      <c r="BO228" s="67">
        <f>IF(AND($BM228&gt;$BN228-0.2,$BM228&lt;$BN228+0.2,ISBLANK(Survey!$AQ228)=FALSE),0,1)</f>
        <v>1</v>
      </c>
      <c r="BP228" s="165">
        <f>IF(ISBLANK(Survey!$AR228),1,0)</f>
        <v>1</v>
      </c>
      <c r="BQ228" s="16" t="str">
        <f t="shared" si="157"/>
        <v>Pass</v>
      </c>
      <c r="BR228" s="143">
        <f>IF(Survey!$AW228=0, 0,1)</f>
        <v>0</v>
      </c>
      <c r="BS228" s="67">
        <f>IF(AND(Survey!$AS228&gt;=0,Survey!$AS228&lt;=0.2,Survey!$AS228&lt;&gt;""),0,1)</f>
        <v>1</v>
      </c>
      <c r="BT228" s="143">
        <f>IF(ISBLANK(Survey!$AT228),1,0)</f>
        <v>1</v>
      </c>
      <c r="BU228" s="16" t="str">
        <f t="shared" si="158"/>
        <v>Fail</v>
      </c>
      <c r="BV228" s="165">
        <f>Survey!$AU228</f>
        <v>0</v>
      </c>
      <c r="BW228" s="16" t="str">
        <f t="shared" si="159"/>
        <v>Pass</v>
      </c>
      <c r="BX228" s="36">
        <f>Survey!$AV228</f>
        <v>0</v>
      </c>
      <c r="BY228" s="176">
        <f>Survey!$AW228+Survey!$AX228-ABS(Survey!$AY228)+ABS(Survey!$AZ228)-ABS(Survey!$BA228)+ABS(Survey!$BB228)-ABS(Survey!$BC228)-ABS(Survey!$BD228)+Survey!$BE228</f>
        <v>0</v>
      </c>
      <c r="BZ228" s="35">
        <f t="shared" si="160"/>
        <v>0</v>
      </c>
      <c r="CA228" s="17">
        <f t="shared" si="161"/>
        <v>0</v>
      </c>
      <c r="CB228" s="16" t="str">
        <f t="shared" si="162"/>
        <v>Pass</v>
      </c>
      <c r="CC228" s="38" t="b">
        <f>IF(ABS(Survey!$BE228)=0,TRUE,FALSE)</f>
        <v>1</v>
      </c>
      <c r="CD228" s="37" t="b">
        <f>NOT(ISBLANK(Survey!$BF228))</f>
        <v>0</v>
      </c>
      <c r="CE228" t="str">
        <f t="shared" si="163"/>
        <v>Fail</v>
      </c>
      <c r="CF228" s="29">
        <f>Survey!$AV228</f>
        <v>0</v>
      </c>
      <c r="CG228" s="29" cm="1">
        <f t="array" ref="CG228">SUM(SUMIF(Survey!BH228:BO228,{"&gt;0","&lt;0"})*{1,-1})-SUM(SUMIF(Survey!BQ228:BX228,{"&gt;0","&lt;0"})*{1,-1})</f>
        <v>0</v>
      </c>
      <c r="CH228" s="35" t="str">
        <f t="shared" si="164"/>
        <v>No holdings</v>
      </c>
      <c r="CI228">
        <f t="shared" si="165"/>
        <v>0</v>
      </c>
      <c r="CJ228" s="16" t="str">
        <f t="shared" si="166"/>
        <v>Fail</v>
      </c>
      <c r="CK228" s="36">
        <f>Survey!$AV228</f>
        <v>0</v>
      </c>
      <c r="CL228" s="36" cm="1">
        <f t="array" ref="CL228">SUM(SUMIF(Survey!BZ228:CS228,{"&gt;0","&lt;0"})*{1,-1})-SUM(SUMIF(Survey!CU228:DN228,{"&gt;0","&lt;0"})*{1,-1})</f>
        <v>0</v>
      </c>
      <c r="CM228" s="35" t="str">
        <f t="shared" si="167"/>
        <v>No holdings</v>
      </c>
      <c r="CN228" s="17">
        <f t="shared" si="168"/>
        <v>0</v>
      </c>
      <c r="CO228" s="16" t="str">
        <f t="shared" si="169"/>
        <v>Pass</v>
      </c>
      <c r="CP228" s="38" t="b">
        <f>IF(ABS(Survey!$CS228)=0,TRUE,FALSE)</f>
        <v>1</v>
      </c>
      <c r="CQ228" s="37" t="b">
        <f>NOT(ISBLANK(Survey!$CT228))</f>
        <v>0</v>
      </c>
      <c r="CR228" s="16" t="str">
        <f t="shared" si="170"/>
        <v>Pass</v>
      </c>
      <c r="CS228" s="38" t="b">
        <f>IF(ABS(Survey!$DN228)=0,TRUE,FALSE)</f>
        <v>1</v>
      </c>
      <c r="CT228" s="37" t="b">
        <f>NOT(ISBLANK(Survey!$DO228))</f>
        <v>0</v>
      </c>
      <c r="CU228" t="str">
        <f t="shared" si="171"/>
        <v>Pass</v>
      </c>
      <c r="CV228" s="29" cm="1">
        <f t="array" ref="CV228">SUM(SUMIF(Survey!CO228,{"&gt;0","&lt;0"})*{1,-1})+SUM(SUMIF(Survey!DJ228,{"&gt;0","&lt;0"})*{1,-1})</f>
        <v>0</v>
      </c>
      <c r="CW228" s="29">
        <f>SUM(SUMIF(Survey!DQ228:DW228,{"&gt;0","&lt;0"})*{1,-1})+SUM(SUMIF(Survey!DY228:EE228,{"&gt;0","&lt;0"})*{1,-1})</f>
        <v>0</v>
      </c>
      <c r="CX228">
        <f t="shared" si="172"/>
        <v>0</v>
      </c>
      <c r="CY228">
        <f t="shared" si="173"/>
        <v>0</v>
      </c>
      <c r="CZ228" s="16" t="str">
        <f t="shared" si="174"/>
        <v>Pass</v>
      </c>
      <c r="DA228" s="38" t="b">
        <f>IF(ABS(Survey!$DW228)=0,TRUE,FALSE)</f>
        <v>1</v>
      </c>
      <c r="DB228" s="37" t="b">
        <f>NOT(ISBLANK(Survey!DX228))</f>
        <v>0</v>
      </c>
      <c r="DC228" s="16" t="str">
        <f t="shared" si="175"/>
        <v>Pass</v>
      </c>
      <c r="DD228" s="38" t="b">
        <f>IF(ABS(Survey!$EE228)=0,TRUE,FALSE)</f>
        <v>1</v>
      </c>
      <c r="DE228" s="37" t="b">
        <f>NOT(ISBLANK(Survey!$EF228))</f>
        <v>0</v>
      </c>
      <c r="DF228" s="16" t="str">
        <f t="shared" si="176"/>
        <v>Fail</v>
      </c>
      <c r="DG228" s="36">
        <f>SUM(SUMIF(Survey!EL228:EN228,{"&gt;0","&lt;0"})*{1,-1})</f>
        <v>0</v>
      </c>
      <c r="DH228">
        <f t="shared" si="177"/>
        <v>0</v>
      </c>
      <c r="DI228">
        <f t="shared" si="178"/>
        <v>100</v>
      </c>
      <c r="DJ228" s="35" t="b">
        <f>IF(OR(Survey!$M228="ETF",Survey!$M228="ETF, alternative mutual fund",Survey!$M228="Closed-end", Survey!$M228="Split share corp"),TRUE,FALSE)</f>
        <v>0</v>
      </c>
      <c r="DK228" s="16" t="str">
        <f t="shared" si="179"/>
        <v>Fail</v>
      </c>
      <c r="DL228" s="36">
        <f>SUM(SUMIF(Survey!EP228:EV228,{"&gt;0","&lt;0"})*{1,-1})</f>
        <v>0</v>
      </c>
      <c r="DM228">
        <f t="shared" si="180"/>
        <v>0</v>
      </c>
      <c r="DN228" s="17">
        <f t="shared" si="181"/>
        <v>100</v>
      </c>
      <c r="DO228" s="16" t="str">
        <f t="shared" si="182"/>
        <v>Fail</v>
      </c>
      <c r="DP228" s="36">
        <f>SUM(SUMIF(Survey!EX228:FD228,{"&gt;0","&lt;0"})*{1,-1})</f>
        <v>0</v>
      </c>
      <c r="DQ228">
        <f t="shared" si="183"/>
        <v>0</v>
      </c>
      <c r="DR228" s="17">
        <f t="shared" si="184"/>
        <v>100</v>
      </c>
    </row>
    <row r="229" spans="1:122">
      <c r="A229">
        <v>229</v>
      </c>
      <c r="B229" t="str">
        <f t="shared" si="0"/>
        <v>Pass</v>
      </c>
      <c r="C229" t="str">
        <f>IF(COUNTBLANK(Survey!B229:FE229)=$C$2, "Pass", "Fail")</f>
        <v>Pass</v>
      </c>
      <c r="D229" t="str">
        <f t="shared" si="139"/>
        <v>Fail</v>
      </c>
      <c r="E229" t="str">
        <f>IF(OR(ISBLANK(Survey!AJ229),COUNTIF(G229:BB229,"Fail")),"Fail","Pass")</f>
        <v>Fail</v>
      </c>
      <c r="G229" s="16" t="str">
        <f t="shared" si="140"/>
        <v>Fail</v>
      </c>
      <c r="H229" s="177">
        <f>COUNTBLANK(Survey!B229:D229)+COUNTBLANK(Survey!G229)+COUNTBLANK(Survey!I229)+COUNTBLANK(Survey!K229:M229)+COUNTBLANK(Survey!P229)+COUNTBLANK(Survey!S229:U229)+COUNTBLANK(Survey!Y229:AA229)+COUNTBLANK(Survey!AD229:AE229)+COUNTBLANK(Survey!AI229:AI229)</f>
        <v>18</v>
      </c>
      <c r="I229" s="16" t="str">
        <f t="shared" si="141"/>
        <v>Fail</v>
      </c>
      <c r="J229" t="b">
        <f>IF(Survey!E229="No",TRUE,FALSE)</f>
        <v>0</v>
      </c>
      <c r="K229" s="34">
        <f>LEN(Survey!E229)</f>
        <v>0</v>
      </c>
      <c r="L229" s="16" t="str">
        <f t="shared" si="142"/>
        <v>Fail</v>
      </c>
      <c r="M229" t="b">
        <f>IF(Survey!F229="No",TRUE,FALSE)</f>
        <v>0</v>
      </c>
      <c r="N229" s="33">
        <f>LEN(Survey!F229)</f>
        <v>0</v>
      </c>
      <c r="O229" s="16" t="str">
        <f t="shared" si="143"/>
        <v>Pass</v>
      </c>
      <c r="P229" s="34">
        <f>MOD((LEN(Survey!H229)+2),11)</f>
        <v>2</v>
      </c>
      <c r="Q229" s="33" t="str">
        <f>IF(Survey!$L229="Prospectus fund", "Yes", "No")</f>
        <v>No</v>
      </c>
      <c r="R229" s="16" t="str">
        <f t="shared" si="144"/>
        <v>Pass</v>
      </c>
      <c r="S229" s="34">
        <f>MOD((LEN(Survey!J229)+2),11)</f>
        <v>2</v>
      </c>
      <c r="T229" s="35" t="b">
        <f>IF(OR(Survey!$M229="ETF",Survey!$M229="ETF, alternative mutual fund",Survey!$M229="Closed-end", Survey!$M229="Split share corp", Survey!$I229="Yes"),TRUE,FALSE)</f>
        <v>0</v>
      </c>
      <c r="U229" s="16" t="str">
        <f>IFERROR(IF(AND(OR(X229=Y229,Y229 = "Either"),NOT(ISBLANK(Survey!K229))),"Pass","Fail"),"Pass")</f>
        <v>Fail</v>
      </c>
      <c r="V229" s="36" cm="1">
        <f t="array" ref="V229">SUM(SUMIF(Survey!BZ229:CS229,{"&gt;0","&lt;0"})*{1,-1})</f>
        <v>0</v>
      </c>
      <c r="W229" s="38" cm="1">
        <f t="array" ref="W229">SUM(SUMIF(Survey!CC229,{"&gt;0","&lt;0"})*{1,-1})+SUM(SUMIF(Survey!CM229,{"&gt;0","&lt;0"})*{1,-1})</f>
        <v>0</v>
      </c>
      <c r="X229" s="38">
        <f>Survey!K229</f>
        <v>0</v>
      </c>
      <c r="Y229" s="37" t="str">
        <f t="shared" si="145"/>
        <v>Either</v>
      </c>
      <c r="Z229" s="16" t="str">
        <f t="shared" si="146"/>
        <v>Fail</v>
      </c>
      <c r="AA229" s="67" cm="1">
        <f t="array" ref="AA229">SUM(SUMIF(Survey!BZ229:CS229,{"&gt;0","&lt;0"})*{1,-1})+SUM(SUMIF(Survey!CU229:DN229,{"&gt;0","&lt;0"})*{1,-1})</f>
        <v>0</v>
      </c>
      <c r="AB229" s="67">
        <f>IFERROR(AA229/(Survey!$AV229),0)</f>
        <v>0</v>
      </c>
      <c r="AC229" s="128" t="b">
        <f>IF(OR(Survey!$M229="Alternative strategy or hedge",Survey!$M229="Other, illiquid",Survey!$L229="Prospectus fund"),TRUE,FALSE)</f>
        <v>0</v>
      </c>
      <c r="AD229" s="128" t="b">
        <f>NOT(ISBLANK(Survey!$M229))</f>
        <v>0</v>
      </c>
      <c r="AE229" s="16" t="str">
        <f t="shared" si="147"/>
        <v>Pass</v>
      </c>
      <c r="AF229" s="38" t="b">
        <f>NOT(ISNUMBER(SEARCH("Other",Survey!$P229)))</f>
        <v>1</v>
      </c>
      <c r="AG229" s="37" t="b">
        <f>NOT(ISBLANK(Survey!$Q229))</f>
        <v>0</v>
      </c>
      <c r="AH229" s="16" t="str">
        <f t="shared" si="148"/>
        <v>Pass</v>
      </c>
      <c r="AI229" s="143">
        <f>COUNTBLANK(Survey!$W229)</f>
        <v>1</v>
      </c>
      <c r="AJ229" s="67">
        <f>IF(AND(Survey!L229&lt;&gt;"Exempt fund",OR(Survey!$M229="ETF",Survey!$M229="ETF, alternative mutual fund",Survey!$M229="Mutual fund",Survey!$M229="Alternative mutual fund",Survey!$M229="Money market")),1,0)</f>
        <v>0</v>
      </c>
      <c r="AK229" s="16" t="str">
        <f t="shared" si="149"/>
        <v>Pass</v>
      </c>
      <c r="AL229" s="38" t="b">
        <f>NOT(ISNUMBER(SEARCH("Yes",Survey!$AA229)))</f>
        <v>1</v>
      </c>
      <c r="AM229" s="37" t="b">
        <f>IF(COUNTBLANK(Survey!$AB229:$AC229)=0,TRUE, FALSE)</f>
        <v>0</v>
      </c>
      <c r="AN229" s="16" t="str">
        <f t="shared" si="150"/>
        <v>Pass</v>
      </c>
      <c r="AO229" s="38" t="b">
        <f>NOT(ISNUMBER(SEARCH("Yes",Survey!$AD229)))</f>
        <v>1</v>
      </c>
      <c r="AP229" s="37" t="b">
        <f>NOT(ISBLANK(Survey!$AF229))</f>
        <v>0</v>
      </c>
      <c r="AQ229" s="16" t="str">
        <f t="shared" si="151"/>
        <v>Pass</v>
      </c>
      <c r="AR229" s="38" t="b">
        <f>NOT(OR(ISNUMBER(SEARCH("Other",Survey!$AF229)),ISNUMBER(SEARCH("Multiple",Survey!$AF229))))</f>
        <v>1</v>
      </c>
      <c r="AS229" s="37" t="b">
        <f>NOT(ISBLANK(Survey!$AG229))</f>
        <v>0</v>
      </c>
      <c r="AT229" s="16" t="str">
        <f t="shared" si="152"/>
        <v>Fail</v>
      </c>
      <c r="AU229" s="143">
        <f>IF(ABS(Survey!$AV229)&gt;0, 1,0)</f>
        <v>0</v>
      </c>
      <c r="AV229" s="143">
        <f>IF(COUNTBLANK(Survey!$AJ229)=0,1,0)</f>
        <v>0</v>
      </c>
      <c r="AW229" s="16" t="str">
        <f t="shared" si="153"/>
        <v>Pass</v>
      </c>
      <c r="AX229" s="143">
        <f>IF(ISBLANK(Survey!$AJ229),0,1)</f>
        <v>0</v>
      </c>
      <c r="AY229" s="165">
        <f>COUNTBLANK(Survey!$AK229)</f>
        <v>1</v>
      </c>
      <c r="AZ229" s="16" t="str">
        <f t="shared" si="154"/>
        <v>Pass</v>
      </c>
      <c r="BA229" s="143">
        <f>IF(OR(Survey!$AK229="Closed",ISBLANK(Survey!$AK229)),0,1)</f>
        <v>0</v>
      </c>
      <c r="BB229" s="165">
        <f>IF(ISBLANK(Survey!$AL229),1,0)</f>
        <v>1</v>
      </c>
      <c r="BC229" s="147" t="str" cm="1">
        <f t="array" ref="BC229">IF(OR(IF(OR($BE229+$BF229 = 2, $BG229=1), FALSE, TRUE), AND($BD229:$BD229 = 0)),"Pass","Fail")</f>
        <v>Pass</v>
      </c>
      <c r="BD229" s="143">
        <f>COUNTBLANK(Survey!$AM229:$AO229)</f>
        <v>3</v>
      </c>
      <c r="BE229" s="143">
        <f>IF(Survey!$I229="Yes",1,0)</f>
        <v>0</v>
      </c>
      <c r="BF229" s="143">
        <f>IF(OR(Survey!$M229="Mutual fund",Survey!$M229="Alternative mutual fund",Survey!$M229="Money market"),1,0)</f>
        <v>0</v>
      </c>
      <c r="BG229" s="148">
        <f>IF(OR(Survey!$M229="ETF",Survey!$M229="ETF, alternative mutual fund"),1,0)</f>
        <v>0</v>
      </c>
      <c r="BH229" s="16" t="str">
        <f t="shared" si="155"/>
        <v>Pass</v>
      </c>
      <c r="BI229" s="38" t="b">
        <f>OR(ISNUMBER(SEARCH("Yes",Survey!$AO229)),ISBLANK(Survey!$AO229))</f>
        <v>1</v>
      </c>
      <c r="BJ229" s="67" t="b">
        <f>NOT(ISBLANK(Survey!$AP229))</f>
        <v>0</v>
      </c>
      <c r="BK229" s="16" t="str">
        <f t="shared" si="156"/>
        <v>Pass</v>
      </c>
      <c r="BL229" s="143">
        <f>IF(Survey!$AW229=0, 0,1)</f>
        <v>0</v>
      </c>
      <c r="BM229" s="67">
        <f>Survey!$AQ229</f>
        <v>0</v>
      </c>
      <c r="BN229" s="67">
        <f>IFERROR((Survey!$AX229-ABS(Survey!$AY229)-ABS(Survey!$BD229))/Survey!$AW229,0)</f>
        <v>0</v>
      </c>
      <c r="BO229" s="67">
        <f>IF(AND($BM229&gt;$BN229-0.2,$BM229&lt;$BN229+0.2,ISBLANK(Survey!$AQ229)=FALSE),0,1)</f>
        <v>1</v>
      </c>
      <c r="BP229" s="165">
        <f>IF(ISBLANK(Survey!$AR229),1,0)</f>
        <v>1</v>
      </c>
      <c r="BQ229" s="16" t="str">
        <f t="shared" si="157"/>
        <v>Pass</v>
      </c>
      <c r="BR229" s="143">
        <f>IF(Survey!$AW229=0, 0,1)</f>
        <v>0</v>
      </c>
      <c r="BS229" s="67">
        <f>IF(AND(Survey!$AS229&gt;=0,Survey!$AS229&lt;=0.2,Survey!$AS229&lt;&gt;""),0,1)</f>
        <v>1</v>
      </c>
      <c r="BT229" s="143">
        <f>IF(ISBLANK(Survey!$AT229),1,0)</f>
        <v>1</v>
      </c>
      <c r="BU229" s="16" t="str">
        <f t="shared" si="158"/>
        <v>Fail</v>
      </c>
      <c r="BV229" s="165">
        <f>Survey!$AU229</f>
        <v>0</v>
      </c>
      <c r="BW229" s="16" t="str">
        <f t="shared" si="159"/>
        <v>Pass</v>
      </c>
      <c r="BX229" s="36">
        <f>Survey!$AV229</f>
        <v>0</v>
      </c>
      <c r="BY229" s="176">
        <f>Survey!$AW229+Survey!$AX229-ABS(Survey!$AY229)+ABS(Survey!$AZ229)-ABS(Survey!$BA229)+ABS(Survey!$BB229)-ABS(Survey!$BC229)-ABS(Survey!$BD229)+Survey!$BE229</f>
        <v>0</v>
      </c>
      <c r="BZ229" s="35">
        <f t="shared" si="160"/>
        <v>0</v>
      </c>
      <c r="CA229" s="17">
        <f t="shared" si="161"/>
        <v>0</v>
      </c>
      <c r="CB229" s="16" t="str">
        <f t="shared" si="162"/>
        <v>Pass</v>
      </c>
      <c r="CC229" s="38" t="b">
        <f>IF(ABS(Survey!$BE229)=0,TRUE,FALSE)</f>
        <v>1</v>
      </c>
      <c r="CD229" s="37" t="b">
        <f>NOT(ISBLANK(Survey!$BF229))</f>
        <v>0</v>
      </c>
      <c r="CE229" t="str">
        <f t="shared" si="163"/>
        <v>Fail</v>
      </c>
      <c r="CF229" s="29">
        <f>Survey!$AV229</f>
        <v>0</v>
      </c>
      <c r="CG229" s="29" cm="1">
        <f t="array" ref="CG229">SUM(SUMIF(Survey!BH229:BO229,{"&gt;0","&lt;0"})*{1,-1})-SUM(SUMIF(Survey!BQ229:BX229,{"&gt;0","&lt;0"})*{1,-1})</f>
        <v>0</v>
      </c>
      <c r="CH229" s="35" t="str">
        <f t="shared" si="164"/>
        <v>No holdings</v>
      </c>
      <c r="CI229">
        <f t="shared" si="165"/>
        <v>0</v>
      </c>
      <c r="CJ229" s="16" t="str">
        <f t="shared" si="166"/>
        <v>Fail</v>
      </c>
      <c r="CK229" s="36">
        <f>Survey!$AV229</f>
        <v>0</v>
      </c>
      <c r="CL229" s="36" cm="1">
        <f t="array" ref="CL229">SUM(SUMIF(Survey!BZ229:CS229,{"&gt;0","&lt;0"})*{1,-1})-SUM(SUMIF(Survey!CU229:DN229,{"&gt;0","&lt;0"})*{1,-1})</f>
        <v>0</v>
      </c>
      <c r="CM229" s="35" t="str">
        <f t="shared" si="167"/>
        <v>No holdings</v>
      </c>
      <c r="CN229" s="17">
        <f t="shared" si="168"/>
        <v>0</v>
      </c>
      <c r="CO229" s="16" t="str">
        <f t="shared" si="169"/>
        <v>Pass</v>
      </c>
      <c r="CP229" s="38" t="b">
        <f>IF(ABS(Survey!$CS229)=0,TRUE,FALSE)</f>
        <v>1</v>
      </c>
      <c r="CQ229" s="37" t="b">
        <f>NOT(ISBLANK(Survey!$CT229))</f>
        <v>0</v>
      </c>
      <c r="CR229" s="16" t="str">
        <f t="shared" si="170"/>
        <v>Pass</v>
      </c>
      <c r="CS229" s="38" t="b">
        <f>IF(ABS(Survey!$DN229)=0,TRUE,FALSE)</f>
        <v>1</v>
      </c>
      <c r="CT229" s="37" t="b">
        <f>NOT(ISBLANK(Survey!$DO229))</f>
        <v>0</v>
      </c>
      <c r="CU229" t="str">
        <f t="shared" si="171"/>
        <v>Pass</v>
      </c>
      <c r="CV229" s="29" cm="1">
        <f t="array" ref="CV229">SUM(SUMIF(Survey!CO229,{"&gt;0","&lt;0"})*{1,-1})+SUM(SUMIF(Survey!DJ229,{"&gt;0","&lt;0"})*{1,-1})</f>
        <v>0</v>
      </c>
      <c r="CW229" s="29">
        <f>SUM(SUMIF(Survey!DQ229:DW229,{"&gt;0","&lt;0"})*{1,-1})+SUM(SUMIF(Survey!DY229:EE229,{"&gt;0","&lt;0"})*{1,-1})</f>
        <v>0</v>
      </c>
      <c r="CX229">
        <f t="shared" si="172"/>
        <v>0</v>
      </c>
      <c r="CY229">
        <f t="shared" si="173"/>
        <v>0</v>
      </c>
      <c r="CZ229" s="16" t="str">
        <f t="shared" si="174"/>
        <v>Pass</v>
      </c>
      <c r="DA229" s="38" t="b">
        <f>IF(ABS(Survey!$DW229)=0,TRUE,FALSE)</f>
        <v>1</v>
      </c>
      <c r="DB229" s="37" t="b">
        <f>NOT(ISBLANK(Survey!DX229))</f>
        <v>0</v>
      </c>
      <c r="DC229" s="16" t="str">
        <f t="shared" si="175"/>
        <v>Pass</v>
      </c>
      <c r="DD229" s="38" t="b">
        <f>IF(ABS(Survey!$EE229)=0,TRUE,FALSE)</f>
        <v>1</v>
      </c>
      <c r="DE229" s="37" t="b">
        <f>NOT(ISBLANK(Survey!$EF229))</f>
        <v>0</v>
      </c>
      <c r="DF229" s="16" t="str">
        <f t="shared" si="176"/>
        <v>Fail</v>
      </c>
      <c r="DG229" s="36">
        <f>SUM(SUMIF(Survey!EL229:EN229,{"&gt;0","&lt;0"})*{1,-1})</f>
        <v>0</v>
      </c>
      <c r="DH229">
        <f t="shared" si="177"/>
        <v>0</v>
      </c>
      <c r="DI229">
        <f t="shared" si="178"/>
        <v>100</v>
      </c>
      <c r="DJ229" s="35" t="b">
        <f>IF(OR(Survey!$M229="ETF",Survey!$M229="ETF, alternative mutual fund",Survey!$M229="Closed-end", Survey!$M229="Split share corp"),TRUE,FALSE)</f>
        <v>0</v>
      </c>
      <c r="DK229" s="16" t="str">
        <f t="shared" si="179"/>
        <v>Fail</v>
      </c>
      <c r="DL229" s="36">
        <f>SUM(SUMIF(Survey!EP229:EV229,{"&gt;0","&lt;0"})*{1,-1})</f>
        <v>0</v>
      </c>
      <c r="DM229">
        <f t="shared" si="180"/>
        <v>0</v>
      </c>
      <c r="DN229" s="17">
        <f t="shared" si="181"/>
        <v>100</v>
      </c>
      <c r="DO229" s="16" t="str">
        <f t="shared" si="182"/>
        <v>Fail</v>
      </c>
      <c r="DP229" s="36">
        <f>SUM(SUMIF(Survey!EX229:FD229,{"&gt;0","&lt;0"})*{1,-1})</f>
        <v>0</v>
      </c>
      <c r="DQ229">
        <f t="shared" si="183"/>
        <v>0</v>
      </c>
      <c r="DR229" s="17">
        <f t="shared" si="184"/>
        <v>100</v>
      </c>
    </row>
    <row r="230" spans="1:122">
      <c r="A230">
        <v>230</v>
      </c>
      <c r="B230" t="str">
        <f t="shared" si="0"/>
        <v>Pass</v>
      </c>
      <c r="C230" t="str">
        <f>IF(COUNTBLANK(Survey!B230:FE230)=$C$2, "Pass", "Fail")</f>
        <v>Pass</v>
      </c>
      <c r="D230" t="str">
        <f t="shared" si="139"/>
        <v>Fail</v>
      </c>
      <c r="E230" t="str">
        <f>IF(OR(ISBLANK(Survey!AJ230),COUNTIF(G230:BB230,"Fail")),"Fail","Pass")</f>
        <v>Fail</v>
      </c>
      <c r="G230" s="16" t="str">
        <f t="shared" si="140"/>
        <v>Fail</v>
      </c>
      <c r="H230" s="177">
        <f>COUNTBLANK(Survey!B230:D230)+COUNTBLANK(Survey!G230)+COUNTBLANK(Survey!I230)+COUNTBLANK(Survey!K230:M230)+COUNTBLANK(Survey!P230)+COUNTBLANK(Survey!S230:U230)+COUNTBLANK(Survey!Y230:AA230)+COUNTBLANK(Survey!AD230:AE230)+COUNTBLANK(Survey!AI230:AI230)</f>
        <v>18</v>
      </c>
      <c r="I230" s="16" t="str">
        <f t="shared" si="141"/>
        <v>Fail</v>
      </c>
      <c r="J230" t="b">
        <f>IF(Survey!E230="No",TRUE,FALSE)</f>
        <v>0</v>
      </c>
      <c r="K230" s="34">
        <f>LEN(Survey!E230)</f>
        <v>0</v>
      </c>
      <c r="L230" s="16" t="str">
        <f t="shared" si="142"/>
        <v>Fail</v>
      </c>
      <c r="M230" t="b">
        <f>IF(Survey!F230="No",TRUE,FALSE)</f>
        <v>0</v>
      </c>
      <c r="N230" s="33">
        <f>LEN(Survey!F230)</f>
        <v>0</v>
      </c>
      <c r="O230" s="16" t="str">
        <f t="shared" si="143"/>
        <v>Pass</v>
      </c>
      <c r="P230" s="34">
        <f>MOD((LEN(Survey!H230)+2),11)</f>
        <v>2</v>
      </c>
      <c r="Q230" s="33" t="str">
        <f>IF(Survey!$L230="Prospectus fund", "Yes", "No")</f>
        <v>No</v>
      </c>
      <c r="R230" s="16" t="str">
        <f t="shared" si="144"/>
        <v>Pass</v>
      </c>
      <c r="S230" s="34">
        <f>MOD((LEN(Survey!J230)+2),11)</f>
        <v>2</v>
      </c>
      <c r="T230" s="35" t="b">
        <f>IF(OR(Survey!$M230="ETF",Survey!$M230="ETF, alternative mutual fund",Survey!$M230="Closed-end", Survey!$M230="Split share corp", Survey!$I230="Yes"),TRUE,FALSE)</f>
        <v>0</v>
      </c>
      <c r="U230" s="16" t="str">
        <f>IFERROR(IF(AND(OR(X230=Y230,Y230 = "Either"),NOT(ISBLANK(Survey!K230))),"Pass","Fail"),"Pass")</f>
        <v>Fail</v>
      </c>
      <c r="V230" s="36" cm="1">
        <f t="array" ref="V230">SUM(SUMIF(Survey!BZ230:CS230,{"&gt;0","&lt;0"})*{1,-1})</f>
        <v>0</v>
      </c>
      <c r="W230" s="38" cm="1">
        <f t="array" ref="W230">SUM(SUMIF(Survey!CC230,{"&gt;0","&lt;0"})*{1,-1})+SUM(SUMIF(Survey!CM230,{"&gt;0","&lt;0"})*{1,-1})</f>
        <v>0</v>
      </c>
      <c r="X230" s="38">
        <f>Survey!K230</f>
        <v>0</v>
      </c>
      <c r="Y230" s="37" t="str">
        <f t="shared" si="145"/>
        <v>Either</v>
      </c>
      <c r="Z230" s="16" t="str">
        <f t="shared" si="146"/>
        <v>Fail</v>
      </c>
      <c r="AA230" s="67" cm="1">
        <f t="array" ref="AA230">SUM(SUMIF(Survey!BZ230:CS230,{"&gt;0","&lt;0"})*{1,-1})+SUM(SUMIF(Survey!CU230:DN230,{"&gt;0","&lt;0"})*{1,-1})</f>
        <v>0</v>
      </c>
      <c r="AB230" s="67">
        <f>IFERROR(AA230/(Survey!$AV230),0)</f>
        <v>0</v>
      </c>
      <c r="AC230" s="128" t="b">
        <f>IF(OR(Survey!$M230="Alternative strategy or hedge",Survey!$M230="Other, illiquid",Survey!$L230="Prospectus fund"),TRUE,FALSE)</f>
        <v>0</v>
      </c>
      <c r="AD230" s="128" t="b">
        <f>NOT(ISBLANK(Survey!$M230))</f>
        <v>0</v>
      </c>
      <c r="AE230" s="16" t="str">
        <f t="shared" si="147"/>
        <v>Pass</v>
      </c>
      <c r="AF230" s="38" t="b">
        <f>NOT(ISNUMBER(SEARCH("Other",Survey!$P230)))</f>
        <v>1</v>
      </c>
      <c r="AG230" s="37" t="b">
        <f>NOT(ISBLANK(Survey!$Q230))</f>
        <v>0</v>
      </c>
      <c r="AH230" s="16" t="str">
        <f t="shared" si="148"/>
        <v>Pass</v>
      </c>
      <c r="AI230" s="143">
        <f>COUNTBLANK(Survey!$W230)</f>
        <v>1</v>
      </c>
      <c r="AJ230" s="67">
        <f>IF(AND(Survey!L230&lt;&gt;"Exempt fund",OR(Survey!$M230="ETF",Survey!$M230="ETF, alternative mutual fund",Survey!$M230="Mutual fund",Survey!$M230="Alternative mutual fund",Survey!$M230="Money market")),1,0)</f>
        <v>0</v>
      </c>
      <c r="AK230" s="16" t="str">
        <f t="shared" si="149"/>
        <v>Pass</v>
      </c>
      <c r="AL230" s="38" t="b">
        <f>NOT(ISNUMBER(SEARCH("Yes",Survey!$AA230)))</f>
        <v>1</v>
      </c>
      <c r="AM230" s="37" t="b">
        <f>IF(COUNTBLANK(Survey!$AB230:$AC230)=0,TRUE, FALSE)</f>
        <v>0</v>
      </c>
      <c r="AN230" s="16" t="str">
        <f t="shared" si="150"/>
        <v>Pass</v>
      </c>
      <c r="AO230" s="38" t="b">
        <f>NOT(ISNUMBER(SEARCH("Yes",Survey!$AD230)))</f>
        <v>1</v>
      </c>
      <c r="AP230" s="37" t="b">
        <f>NOT(ISBLANK(Survey!$AF230))</f>
        <v>0</v>
      </c>
      <c r="AQ230" s="16" t="str">
        <f t="shared" si="151"/>
        <v>Pass</v>
      </c>
      <c r="AR230" s="38" t="b">
        <f>NOT(OR(ISNUMBER(SEARCH("Other",Survey!$AF230)),ISNUMBER(SEARCH("Multiple",Survey!$AF230))))</f>
        <v>1</v>
      </c>
      <c r="AS230" s="37" t="b">
        <f>NOT(ISBLANK(Survey!$AG230))</f>
        <v>0</v>
      </c>
      <c r="AT230" s="16" t="str">
        <f t="shared" si="152"/>
        <v>Fail</v>
      </c>
      <c r="AU230" s="143">
        <f>IF(ABS(Survey!$AV230)&gt;0, 1,0)</f>
        <v>0</v>
      </c>
      <c r="AV230" s="143">
        <f>IF(COUNTBLANK(Survey!$AJ230)=0,1,0)</f>
        <v>0</v>
      </c>
      <c r="AW230" s="16" t="str">
        <f t="shared" si="153"/>
        <v>Pass</v>
      </c>
      <c r="AX230" s="143">
        <f>IF(ISBLANK(Survey!$AJ230),0,1)</f>
        <v>0</v>
      </c>
      <c r="AY230" s="165">
        <f>COUNTBLANK(Survey!$AK230)</f>
        <v>1</v>
      </c>
      <c r="AZ230" s="16" t="str">
        <f t="shared" si="154"/>
        <v>Pass</v>
      </c>
      <c r="BA230" s="143">
        <f>IF(OR(Survey!$AK230="Closed",ISBLANK(Survey!$AK230)),0,1)</f>
        <v>0</v>
      </c>
      <c r="BB230" s="165">
        <f>IF(ISBLANK(Survey!$AL230),1,0)</f>
        <v>1</v>
      </c>
      <c r="BC230" s="147" t="str" cm="1">
        <f t="array" ref="BC230">IF(OR(IF(OR($BE230+$BF230 = 2, $BG230=1), FALSE, TRUE), AND($BD230:$BD230 = 0)),"Pass","Fail")</f>
        <v>Pass</v>
      </c>
      <c r="BD230" s="143">
        <f>COUNTBLANK(Survey!$AM230:$AO230)</f>
        <v>3</v>
      </c>
      <c r="BE230" s="143">
        <f>IF(Survey!$I230="Yes",1,0)</f>
        <v>0</v>
      </c>
      <c r="BF230" s="143">
        <f>IF(OR(Survey!$M230="Mutual fund",Survey!$M230="Alternative mutual fund",Survey!$M230="Money market"),1,0)</f>
        <v>0</v>
      </c>
      <c r="BG230" s="148">
        <f>IF(OR(Survey!$M230="ETF",Survey!$M230="ETF, alternative mutual fund"),1,0)</f>
        <v>0</v>
      </c>
      <c r="BH230" s="16" t="str">
        <f t="shared" si="155"/>
        <v>Pass</v>
      </c>
      <c r="BI230" s="38" t="b">
        <f>OR(ISNUMBER(SEARCH("Yes",Survey!$AO230)),ISBLANK(Survey!$AO230))</f>
        <v>1</v>
      </c>
      <c r="BJ230" s="67" t="b">
        <f>NOT(ISBLANK(Survey!$AP230))</f>
        <v>0</v>
      </c>
      <c r="BK230" s="16" t="str">
        <f t="shared" si="156"/>
        <v>Pass</v>
      </c>
      <c r="BL230" s="143">
        <f>IF(Survey!$AW230=0, 0,1)</f>
        <v>0</v>
      </c>
      <c r="BM230" s="67">
        <f>Survey!$AQ230</f>
        <v>0</v>
      </c>
      <c r="BN230" s="67">
        <f>IFERROR((Survey!$AX230-ABS(Survey!$AY230)-ABS(Survey!$BD230))/Survey!$AW230,0)</f>
        <v>0</v>
      </c>
      <c r="BO230" s="67">
        <f>IF(AND($BM230&gt;$BN230-0.2,$BM230&lt;$BN230+0.2,ISBLANK(Survey!$AQ230)=FALSE),0,1)</f>
        <v>1</v>
      </c>
      <c r="BP230" s="165">
        <f>IF(ISBLANK(Survey!$AR230),1,0)</f>
        <v>1</v>
      </c>
      <c r="BQ230" s="16" t="str">
        <f t="shared" si="157"/>
        <v>Pass</v>
      </c>
      <c r="BR230" s="143">
        <f>IF(Survey!$AW230=0, 0,1)</f>
        <v>0</v>
      </c>
      <c r="BS230" s="67">
        <f>IF(AND(Survey!$AS230&gt;=0,Survey!$AS230&lt;=0.2,Survey!$AS230&lt;&gt;""),0,1)</f>
        <v>1</v>
      </c>
      <c r="BT230" s="143">
        <f>IF(ISBLANK(Survey!$AT230),1,0)</f>
        <v>1</v>
      </c>
      <c r="BU230" s="16" t="str">
        <f t="shared" si="158"/>
        <v>Fail</v>
      </c>
      <c r="BV230" s="165">
        <f>Survey!$AU230</f>
        <v>0</v>
      </c>
      <c r="BW230" s="16" t="str">
        <f t="shared" si="159"/>
        <v>Pass</v>
      </c>
      <c r="BX230" s="36">
        <f>Survey!$AV230</f>
        <v>0</v>
      </c>
      <c r="BY230" s="176">
        <f>Survey!$AW230+Survey!$AX230-ABS(Survey!$AY230)+ABS(Survey!$AZ230)-ABS(Survey!$BA230)+ABS(Survey!$BB230)-ABS(Survey!$BC230)-ABS(Survey!$BD230)+Survey!$BE230</f>
        <v>0</v>
      </c>
      <c r="BZ230" s="35">
        <f t="shared" si="160"/>
        <v>0</v>
      </c>
      <c r="CA230" s="17">
        <f t="shared" si="161"/>
        <v>0</v>
      </c>
      <c r="CB230" s="16" t="str">
        <f t="shared" si="162"/>
        <v>Pass</v>
      </c>
      <c r="CC230" s="38" t="b">
        <f>IF(ABS(Survey!$BE230)=0,TRUE,FALSE)</f>
        <v>1</v>
      </c>
      <c r="CD230" s="37" t="b">
        <f>NOT(ISBLANK(Survey!$BF230))</f>
        <v>0</v>
      </c>
      <c r="CE230" t="str">
        <f t="shared" si="163"/>
        <v>Fail</v>
      </c>
      <c r="CF230" s="29">
        <f>Survey!$AV230</f>
        <v>0</v>
      </c>
      <c r="CG230" s="29" cm="1">
        <f t="array" ref="CG230">SUM(SUMIF(Survey!BH230:BO230,{"&gt;0","&lt;0"})*{1,-1})-SUM(SUMIF(Survey!BQ230:BX230,{"&gt;0","&lt;0"})*{1,-1})</f>
        <v>0</v>
      </c>
      <c r="CH230" s="35" t="str">
        <f t="shared" si="164"/>
        <v>No holdings</v>
      </c>
      <c r="CI230">
        <f t="shared" si="165"/>
        <v>0</v>
      </c>
      <c r="CJ230" s="16" t="str">
        <f t="shared" si="166"/>
        <v>Fail</v>
      </c>
      <c r="CK230" s="36">
        <f>Survey!$AV230</f>
        <v>0</v>
      </c>
      <c r="CL230" s="36" cm="1">
        <f t="array" ref="CL230">SUM(SUMIF(Survey!BZ230:CS230,{"&gt;0","&lt;0"})*{1,-1})-SUM(SUMIF(Survey!CU230:DN230,{"&gt;0","&lt;0"})*{1,-1})</f>
        <v>0</v>
      </c>
      <c r="CM230" s="35" t="str">
        <f t="shared" si="167"/>
        <v>No holdings</v>
      </c>
      <c r="CN230" s="17">
        <f t="shared" si="168"/>
        <v>0</v>
      </c>
      <c r="CO230" s="16" t="str">
        <f t="shared" si="169"/>
        <v>Pass</v>
      </c>
      <c r="CP230" s="38" t="b">
        <f>IF(ABS(Survey!$CS230)=0,TRUE,FALSE)</f>
        <v>1</v>
      </c>
      <c r="CQ230" s="37" t="b">
        <f>NOT(ISBLANK(Survey!$CT230))</f>
        <v>0</v>
      </c>
      <c r="CR230" s="16" t="str">
        <f t="shared" si="170"/>
        <v>Pass</v>
      </c>
      <c r="CS230" s="38" t="b">
        <f>IF(ABS(Survey!$DN230)=0,TRUE,FALSE)</f>
        <v>1</v>
      </c>
      <c r="CT230" s="37" t="b">
        <f>NOT(ISBLANK(Survey!$DO230))</f>
        <v>0</v>
      </c>
      <c r="CU230" t="str">
        <f t="shared" si="171"/>
        <v>Pass</v>
      </c>
      <c r="CV230" s="29" cm="1">
        <f t="array" ref="CV230">SUM(SUMIF(Survey!CO230,{"&gt;0","&lt;0"})*{1,-1})+SUM(SUMIF(Survey!DJ230,{"&gt;0","&lt;0"})*{1,-1})</f>
        <v>0</v>
      </c>
      <c r="CW230" s="29">
        <f>SUM(SUMIF(Survey!DQ230:DW230,{"&gt;0","&lt;0"})*{1,-1})+SUM(SUMIF(Survey!DY230:EE230,{"&gt;0","&lt;0"})*{1,-1})</f>
        <v>0</v>
      </c>
      <c r="CX230">
        <f t="shared" si="172"/>
        <v>0</v>
      </c>
      <c r="CY230">
        <f t="shared" si="173"/>
        <v>0</v>
      </c>
      <c r="CZ230" s="16" t="str">
        <f t="shared" si="174"/>
        <v>Pass</v>
      </c>
      <c r="DA230" s="38" t="b">
        <f>IF(ABS(Survey!$DW230)=0,TRUE,FALSE)</f>
        <v>1</v>
      </c>
      <c r="DB230" s="37" t="b">
        <f>NOT(ISBLANK(Survey!DX230))</f>
        <v>0</v>
      </c>
      <c r="DC230" s="16" t="str">
        <f t="shared" si="175"/>
        <v>Pass</v>
      </c>
      <c r="DD230" s="38" t="b">
        <f>IF(ABS(Survey!$EE230)=0,TRUE,FALSE)</f>
        <v>1</v>
      </c>
      <c r="DE230" s="37" t="b">
        <f>NOT(ISBLANK(Survey!$EF230))</f>
        <v>0</v>
      </c>
      <c r="DF230" s="16" t="str">
        <f t="shared" si="176"/>
        <v>Fail</v>
      </c>
      <c r="DG230" s="36">
        <f>SUM(SUMIF(Survey!EL230:EN230,{"&gt;0","&lt;0"})*{1,-1})</f>
        <v>0</v>
      </c>
      <c r="DH230">
        <f t="shared" si="177"/>
        <v>0</v>
      </c>
      <c r="DI230">
        <f t="shared" si="178"/>
        <v>100</v>
      </c>
      <c r="DJ230" s="35" t="b">
        <f>IF(OR(Survey!$M230="ETF",Survey!$M230="ETF, alternative mutual fund",Survey!$M230="Closed-end", Survey!$M230="Split share corp"),TRUE,FALSE)</f>
        <v>0</v>
      </c>
      <c r="DK230" s="16" t="str">
        <f t="shared" si="179"/>
        <v>Fail</v>
      </c>
      <c r="DL230" s="36">
        <f>SUM(SUMIF(Survey!EP230:EV230,{"&gt;0","&lt;0"})*{1,-1})</f>
        <v>0</v>
      </c>
      <c r="DM230">
        <f t="shared" si="180"/>
        <v>0</v>
      </c>
      <c r="DN230" s="17">
        <f t="shared" si="181"/>
        <v>100</v>
      </c>
      <c r="DO230" s="16" t="str">
        <f t="shared" si="182"/>
        <v>Fail</v>
      </c>
      <c r="DP230" s="36">
        <f>SUM(SUMIF(Survey!EX230:FD230,{"&gt;0","&lt;0"})*{1,-1})</f>
        <v>0</v>
      </c>
      <c r="DQ230">
        <f t="shared" si="183"/>
        <v>0</v>
      </c>
      <c r="DR230" s="17">
        <f t="shared" si="184"/>
        <v>100</v>
      </c>
    </row>
    <row r="231" spans="1:122">
      <c r="A231">
        <v>231</v>
      </c>
      <c r="B231" t="str">
        <f t="shared" si="0"/>
        <v>Pass</v>
      </c>
      <c r="C231" t="str">
        <f>IF(COUNTBLANK(Survey!B231:FE231)=$C$2, "Pass", "Fail")</f>
        <v>Pass</v>
      </c>
      <c r="D231" t="str">
        <f t="shared" si="139"/>
        <v>Fail</v>
      </c>
      <c r="E231" t="str">
        <f>IF(OR(ISBLANK(Survey!AJ231),COUNTIF(G231:BB231,"Fail")),"Fail","Pass")</f>
        <v>Fail</v>
      </c>
      <c r="G231" s="16" t="str">
        <f t="shared" si="140"/>
        <v>Fail</v>
      </c>
      <c r="H231" s="177">
        <f>COUNTBLANK(Survey!B231:D231)+COUNTBLANK(Survey!G231)+COUNTBLANK(Survey!I231)+COUNTBLANK(Survey!K231:M231)+COUNTBLANK(Survey!P231)+COUNTBLANK(Survey!S231:U231)+COUNTBLANK(Survey!Y231:AA231)+COUNTBLANK(Survey!AD231:AE231)+COUNTBLANK(Survey!AI231:AI231)</f>
        <v>18</v>
      </c>
      <c r="I231" s="16" t="str">
        <f t="shared" si="141"/>
        <v>Fail</v>
      </c>
      <c r="J231" t="b">
        <f>IF(Survey!E231="No",TRUE,FALSE)</f>
        <v>0</v>
      </c>
      <c r="K231" s="34">
        <f>LEN(Survey!E231)</f>
        <v>0</v>
      </c>
      <c r="L231" s="16" t="str">
        <f t="shared" si="142"/>
        <v>Fail</v>
      </c>
      <c r="M231" t="b">
        <f>IF(Survey!F231="No",TRUE,FALSE)</f>
        <v>0</v>
      </c>
      <c r="N231" s="33">
        <f>LEN(Survey!F231)</f>
        <v>0</v>
      </c>
      <c r="O231" s="16" t="str">
        <f t="shared" si="143"/>
        <v>Pass</v>
      </c>
      <c r="P231" s="34">
        <f>MOD((LEN(Survey!H231)+2),11)</f>
        <v>2</v>
      </c>
      <c r="Q231" s="33" t="str">
        <f>IF(Survey!$L231="Prospectus fund", "Yes", "No")</f>
        <v>No</v>
      </c>
      <c r="R231" s="16" t="str">
        <f t="shared" si="144"/>
        <v>Pass</v>
      </c>
      <c r="S231" s="34">
        <f>MOD((LEN(Survey!J231)+2),11)</f>
        <v>2</v>
      </c>
      <c r="T231" s="35" t="b">
        <f>IF(OR(Survey!$M231="ETF",Survey!$M231="ETF, alternative mutual fund",Survey!$M231="Closed-end", Survey!$M231="Split share corp", Survey!$I231="Yes"),TRUE,FALSE)</f>
        <v>0</v>
      </c>
      <c r="U231" s="16" t="str">
        <f>IFERROR(IF(AND(OR(X231=Y231,Y231 = "Either"),NOT(ISBLANK(Survey!K231))),"Pass","Fail"),"Pass")</f>
        <v>Fail</v>
      </c>
      <c r="V231" s="36" cm="1">
        <f t="array" ref="V231">SUM(SUMIF(Survey!BZ231:CS231,{"&gt;0","&lt;0"})*{1,-1})</f>
        <v>0</v>
      </c>
      <c r="W231" s="38" cm="1">
        <f t="array" ref="W231">SUM(SUMIF(Survey!CC231,{"&gt;0","&lt;0"})*{1,-1})+SUM(SUMIF(Survey!CM231,{"&gt;0","&lt;0"})*{1,-1})</f>
        <v>0</v>
      </c>
      <c r="X231" s="38">
        <f>Survey!K231</f>
        <v>0</v>
      </c>
      <c r="Y231" s="37" t="str">
        <f t="shared" si="145"/>
        <v>Either</v>
      </c>
      <c r="Z231" s="16" t="str">
        <f t="shared" si="146"/>
        <v>Fail</v>
      </c>
      <c r="AA231" s="67" cm="1">
        <f t="array" ref="AA231">SUM(SUMIF(Survey!BZ231:CS231,{"&gt;0","&lt;0"})*{1,-1})+SUM(SUMIF(Survey!CU231:DN231,{"&gt;0","&lt;0"})*{1,-1})</f>
        <v>0</v>
      </c>
      <c r="AB231" s="67">
        <f>IFERROR(AA231/(Survey!$AV231),0)</f>
        <v>0</v>
      </c>
      <c r="AC231" s="128" t="b">
        <f>IF(OR(Survey!$M231="Alternative strategy or hedge",Survey!$M231="Other, illiquid",Survey!$L231="Prospectus fund"),TRUE,FALSE)</f>
        <v>0</v>
      </c>
      <c r="AD231" s="128" t="b">
        <f>NOT(ISBLANK(Survey!$M231))</f>
        <v>0</v>
      </c>
      <c r="AE231" s="16" t="str">
        <f t="shared" si="147"/>
        <v>Pass</v>
      </c>
      <c r="AF231" s="38" t="b">
        <f>NOT(ISNUMBER(SEARCH("Other",Survey!$P231)))</f>
        <v>1</v>
      </c>
      <c r="AG231" s="37" t="b">
        <f>NOT(ISBLANK(Survey!$Q231))</f>
        <v>0</v>
      </c>
      <c r="AH231" s="16" t="str">
        <f t="shared" si="148"/>
        <v>Pass</v>
      </c>
      <c r="AI231" s="143">
        <f>COUNTBLANK(Survey!$W231)</f>
        <v>1</v>
      </c>
      <c r="AJ231" s="67">
        <f>IF(AND(Survey!L231&lt;&gt;"Exempt fund",OR(Survey!$M231="ETF",Survey!$M231="ETF, alternative mutual fund",Survey!$M231="Mutual fund",Survey!$M231="Alternative mutual fund",Survey!$M231="Money market")),1,0)</f>
        <v>0</v>
      </c>
      <c r="AK231" s="16" t="str">
        <f t="shared" si="149"/>
        <v>Pass</v>
      </c>
      <c r="AL231" s="38" t="b">
        <f>NOT(ISNUMBER(SEARCH("Yes",Survey!$AA231)))</f>
        <v>1</v>
      </c>
      <c r="AM231" s="37" t="b">
        <f>IF(COUNTBLANK(Survey!$AB231:$AC231)=0,TRUE, FALSE)</f>
        <v>0</v>
      </c>
      <c r="AN231" s="16" t="str">
        <f t="shared" si="150"/>
        <v>Pass</v>
      </c>
      <c r="AO231" s="38" t="b">
        <f>NOT(ISNUMBER(SEARCH("Yes",Survey!$AD231)))</f>
        <v>1</v>
      </c>
      <c r="AP231" s="37" t="b">
        <f>NOT(ISBLANK(Survey!$AF231))</f>
        <v>0</v>
      </c>
      <c r="AQ231" s="16" t="str">
        <f t="shared" si="151"/>
        <v>Pass</v>
      </c>
      <c r="AR231" s="38" t="b">
        <f>NOT(OR(ISNUMBER(SEARCH("Other",Survey!$AF231)),ISNUMBER(SEARCH("Multiple",Survey!$AF231))))</f>
        <v>1</v>
      </c>
      <c r="AS231" s="37" t="b">
        <f>NOT(ISBLANK(Survey!$AG231))</f>
        <v>0</v>
      </c>
      <c r="AT231" s="16" t="str">
        <f t="shared" si="152"/>
        <v>Fail</v>
      </c>
      <c r="AU231" s="143">
        <f>IF(ABS(Survey!$AV231)&gt;0, 1,0)</f>
        <v>0</v>
      </c>
      <c r="AV231" s="143">
        <f>IF(COUNTBLANK(Survey!$AJ231)=0,1,0)</f>
        <v>0</v>
      </c>
      <c r="AW231" s="16" t="str">
        <f t="shared" si="153"/>
        <v>Pass</v>
      </c>
      <c r="AX231" s="143">
        <f>IF(ISBLANK(Survey!$AJ231),0,1)</f>
        <v>0</v>
      </c>
      <c r="AY231" s="165">
        <f>COUNTBLANK(Survey!$AK231)</f>
        <v>1</v>
      </c>
      <c r="AZ231" s="16" t="str">
        <f t="shared" si="154"/>
        <v>Pass</v>
      </c>
      <c r="BA231" s="143">
        <f>IF(OR(Survey!$AK231="Closed",ISBLANK(Survey!$AK231)),0,1)</f>
        <v>0</v>
      </c>
      <c r="BB231" s="165">
        <f>IF(ISBLANK(Survey!$AL231),1,0)</f>
        <v>1</v>
      </c>
      <c r="BC231" s="147" t="str" cm="1">
        <f t="array" ref="BC231">IF(OR(IF(OR($BE231+$BF231 = 2, $BG231=1), FALSE, TRUE), AND($BD231:$BD231 = 0)),"Pass","Fail")</f>
        <v>Pass</v>
      </c>
      <c r="BD231" s="143">
        <f>COUNTBLANK(Survey!$AM231:$AO231)</f>
        <v>3</v>
      </c>
      <c r="BE231" s="143">
        <f>IF(Survey!$I231="Yes",1,0)</f>
        <v>0</v>
      </c>
      <c r="BF231" s="143">
        <f>IF(OR(Survey!$M231="Mutual fund",Survey!$M231="Alternative mutual fund",Survey!$M231="Money market"),1,0)</f>
        <v>0</v>
      </c>
      <c r="BG231" s="148">
        <f>IF(OR(Survey!$M231="ETF",Survey!$M231="ETF, alternative mutual fund"),1,0)</f>
        <v>0</v>
      </c>
      <c r="BH231" s="16" t="str">
        <f t="shared" si="155"/>
        <v>Pass</v>
      </c>
      <c r="BI231" s="38" t="b">
        <f>OR(ISNUMBER(SEARCH("Yes",Survey!$AO231)),ISBLANK(Survey!$AO231))</f>
        <v>1</v>
      </c>
      <c r="BJ231" s="67" t="b">
        <f>NOT(ISBLANK(Survey!$AP231))</f>
        <v>0</v>
      </c>
      <c r="BK231" s="16" t="str">
        <f t="shared" si="156"/>
        <v>Pass</v>
      </c>
      <c r="BL231" s="143">
        <f>IF(Survey!$AW231=0, 0,1)</f>
        <v>0</v>
      </c>
      <c r="BM231" s="67">
        <f>Survey!$AQ231</f>
        <v>0</v>
      </c>
      <c r="BN231" s="67">
        <f>IFERROR((Survey!$AX231-ABS(Survey!$AY231)-ABS(Survey!$BD231))/Survey!$AW231,0)</f>
        <v>0</v>
      </c>
      <c r="BO231" s="67">
        <f>IF(AND($BM231&gt;$BN231-0.2,$BM231&lt;$BN231+0.2,ISBLANK(Survey!$AQ231)=FALSE),0,1)</f>
        <v>1</v>
      </c>
      <c r="BP231" s="165">
        <f>IF(ISBLANK(Survey!$AR231),1,0)</f>
        <v>1</v>
      </c>
      <c r="BQ231" s="16" t="str">
        <f t="shared" si="157"/>
        <v>Pass</v>
      </c>
      <c r="BR231" s="143">
        <f>IF(Survey!$AW231=0, 0,1)</f>
        <v>0</v>
      </c>
      <c r="BS231" s="67">
        <f>IF(AND(Survey!$AS231&gt;=0,Survey!$AS231&lt;=0.2,Survey!$AS231&lt;&gt;""),0,1)</f>
        <v>1</v>
      </c>
      <c r="BT231" s="143">
        <f>IF(ISBLANK(Survey!$AT231),1,0)</f>
        <v>1</v>
      </c>
      <c r="BU231" s="16" t="str">
        <f t="shared" si="158"/>
        <v>Fail</v>
      </c>
      <c r="BV231" s="165">
        <f>Survey!$AU231</f>
        <v>0</v>
      </c>
      <c r="BW231" s="16" t="str">
        <f t="shared" si="159"/>
        <v>Pass</v>
      </c>
      <c r="BX231" s="36">
        <f>Survey!$AV231</f>
        <v>0</v>
      </c>
      <c r="BY231" s="176">
        <f>Survey!$AW231+Survey!$AX231-ABS(Survey!$AY231)+ABS(Survey!$AZ231)-ABS(Survey!$BA231)+ABS(Survey!$BB231)-ABS(Survey!$BC231)-ABS(Survey!$BD231)+Survey!$BE231</f>
        <v>0</v>
      </c>
      <c r="BZ231" s="35">
        <f t="shared" si="160"/>
        <v>0</v>
      </c>
      <c r="CA231" s="17">
        <f t="shared" si="161"/>
        <v>0</v>
      </c>
      <c r="CB231" s="16" t="str">
        <f t="shared" si="162"/>
        <v>Pass</v>
      </c>
      <c r="CC231" s="38" t="b">
        <f>IF(ABS(Survey!$BE231)=0,TRUE,FALSE)</f>
        <v>1</v>
      </c>
      <c r="CD231" s="37" t="b">
        <f>NOT(ISBLANK(Survey!$BF231))</f>
        <v>0</v>
      </c>
      <c r="CE231" t="str">
        <f t="shared" si="163"/>
        <v>Fail</v>
      </c>
      <c r="CF231" s="29">
        <f>Survey!$AV231</f>
        <v>0</v>
      </c>
      <c r="CG231" s="29" cm="1">
        <f t="array" ref="CG231">SUM(SUMIF(Survey!BH231:BO231,{"&gt;0","&lt;0"})*{1,-1})-SUM(SUMIF(Survey!BQ231:BX231,{"&gt;0","&lt;0"})*{1,-1})</f>
        <v>0</v>
      </c>
      <c r="CH231" s="35" t="str">
        <f t="shared" si="164"/>
        <v>No holdings</v>
      </c>
      <c r="CI231">
        <f t="shared" si="165"/>
        <v>0</v>
      </c>
      <c r="CJ231" s="16" t="str">
        <f t="shared" si="166"/>
        <v>Fail</v>
      </c>
      <c r="CK231" s="36">
        <f>Survey!$AV231</f>
        <v>0</v>
      </c>
      <c r="CL231" s="36" cm="1">
        <f t="array" ref="CL231">SUM(SUMIF(Survey!BZ231:CS231,{"&gt;0","&lt;0"})*{1,-1})-SUM(SUMIF(Survey!CU231:DN231,{"&gt;0","&lt;0"})*{1,-1})</f>
        <v>0</v>
      </c>
      <c r="CM231" s="35" t="str">
        <f t="shared" si="167"/>
        <v>No holdings</v>
      </c>
      <c r="CN231" s="17">
        <f t="shared" si="168"/>
        <v>0</v>
      </c>
      <c r="CO231" s="16" t="str">
        <f t="shared" si="169"/>
        <v>Pass</v>
      </c>
      <c r="CP231" s="38" t="b">
        <f>IF(ABS(Survey!$CS231)=0,TRUE,FALSE)</f>
        <v>1</v>
      </c>
      <c r="CQ231" s="37" t="b">
        <f>NOT(ISBLANK(Survey!$CT231))</f>
        <v>0</v>
      </c>
      <c r="CR231" s="16" t="str">
        <f t="shared" si="170"/>
        <v>Pass</v>
      </c>
      <c r="CS231" s="38" t="b">
        <f>IF(ABS(Survey!$DN231)=0,TRUE,FALSE)</f>
        <v>1</v>
      </c>
      <c r="CT231" s="37" t="b">
        <f>NOT(ISBLANK(Survey!$DO231))</f>
        <v>0</v>
      </c>
      <c r="CU231" t="str">
        <f t="shared" si="171"/>
        <v>Pass</v>
      </c>
      <c r="CV231" s="29" cm="1">
        <f t="array" ref="CV231">SUM(SUMIF(Survey!CO231,{"&gt;0","&lt;0"})*{1,-1})+SUM(SUMIF(Survey!DJ231,{"&gt;0","&lt;0"})*{1,-1})</f>
        <v>0</v>
      </c>
      <c r="CW231" s="29">
        <f>SUM(SUMIF(Survey!DQ231:DW231,{"&gt;0","&lt;0"})*{1,-1})+SUM(SUMIF(Survey!DY231:EE231,{"&gt;0","&lt;0"})*{1,-1})</f>
        <v>0</v>
      </c>
      <c r="CX231">
        <f t="shared" si="172"/>
        <v>0</v>
      </c>
      <c r="CY231">
        <f t="shared" si="173"/>
        <v>0</v>
      </c>
      <c r="CZ231" s="16" t="str">
        <f t="shared" si="174"/>
        <v>Pass</v>
      </c>
      <c r="DA231" s="38" t="b">
        <f>IF(ABS(Survey!$DW231)=0,TRUE,FALSE)</f>
        <v>1</v>
      </c>
      <c r="DB231" s="37" t="b">
        <f>NOT(ISBLANK(Survey!DX231))</f>
        <v>0</v>
      </c>
      <c r="DC231" s="16" t="str">
        <f t="shared" si="175"/>
        <v>Pass</v>
      </c>
      <c r="DD231" s="38" t="b">
        <f>IF(ABS(Survey!$EE231)=0,TRUE,FALSE)</f>
        <v>1</v>
      </c>
      <c r="DE231" s="37" t="b">
        <f>NOT(ISBLANK(Survey!$EF231))</f>
        <v>0</v>
      </c>
      <c r="DF231" s="16" t="str">
        <f t="shared" si="176"/>
        <v>Fail</v>
      </c>
      <c r="DG231" s="36">
        <f>SUM(SUMIF(Survey!EL231:EN231,{"&gt;0","&lt;0"})*{1,-1})</f>
        <v>0</v>
      </c>
      <c r="DH231">
        <f t="shared" si="177"/>
        <v>0</v>
      </c>
      <c r="DI231">
        <f t="shared" si="178"/>
        <v>100</v>
      </c>
      <c r="DJ231" s="35" t="b">
        <f>IF(OR(Survey!$M231="ETF",Survey!$M231="ETF, alternative mutual fund",Survey!$M231="Closed-end", Survey!$M231="Split share corp"),TRUE,FALSE)</f>
        <v>0</v>
      </c>
      <c r="DK231" s="16" t="str">
        <f t="shared" si="179"/>
        <v>Fail</v>
      </c>
      <c r="DL231" s="36">
        <f>SUM(SUMIF(Survey!EP231:EV231,{"&gt;0","&lt;0"})*{1,-1})</f>
        <v>0</v>
      </c>
      <c r="DM231">
        <f t="shared" si="180"/>
        <v>0</v>
      </c>
      <c r="DN231" s="17">
        <f t="shared" si="181"/>
        <v>100</v>
      </c>
      <c r="DO231" s="16" t="str">
        <f t="shared" si="182"/>
        <v>Fail</v>
      </c>
      <c r="DP231" s="36">
        <f>SUM(SUMIF(Survey!EX231:FD231,{"&gt;0","&lt;0"})*{1,-1})</f>
        <v>0</v>
      </c>
      <c r="DQ231">
        <f t="shared" si="183"/>
        <v>0</v>
      </c>
      <c r="DR231" s="17">
        <f t="shared" si="184"/>
        <v>100</v>
      </c>
    </row>
    <row r="232" spans="1:122">
      <c r="A232">
        <v>232</v>
      </c>
      <c r="B232" t="str">
        <f t="shared" si="0"/>
        <v>Pass</v>
      </c>
      <c r="C232" t="str">
        <f>IF(COUNTBLANK(Survey!B232:FE232)=$C$2, "Pass", "Fail")</f>
        <v>Pass</v>
      </c>
      <c r="D232" t="str">
        <f t="shared" si="139"/>
        <v>Fail</v>
      </c>
      <c r="E232" t="str">
        <f>IF(OR(ISBLANK(Survey!AJ232),COUNTIF(G232:BB232,"Fail")),"Fail","Pass")</f>
        <v>Fail</v>
      </c>
      <c r="G232" s="16" t="str">
        <f t="shared" si="140"/>
        <v>Fail</v>
      </c>
      <c r="H232" s="177">
        <f>COUNTBLANK(Survey!B232:D232)+COUNTBLANK(Survey!G232)+COUNTBLANK(Survey!I232)+COUNTBLANK(Survey!K232:M232)+COUNTBLANK(Survey!P232)+COUNTBLANK(Survey!S232:U232)+COUNTBLANK(Survey!Y232:AA232)+COUNTBLANK(Survey!AD232:AE232)+COUNTBLANK(Survey!AI232:AI232)</f>
        <v>18</v>
      </c>
      <c r="I232" s="16" t="str">
        <f t="shared" si="141"/>
        <v>Fail</v>
      </c>
      <c r="J232" t="b">
        <f>IF(Survey!E232="No",TRUE,FALSE)</f>
        <v>0</v>
      </c>
      <c r="K232" s="34">
        <f>LEN(Survey!E232)</f>
        <v>0</v>
      </c>
      <c r="L232" s="16" t="str">
        <f t="shared" si="142"/>
        <v>Fail</v>
      </c>
      <c r="M232" t="b">
        <f>IF(Survey!F232="No",TRUE,FALSE)</f>
        <v>0</v>
      </c>
      <c r="N232" s="33">
        <f>LEN(Survey!F232)</f>
        <v>0</v>
      </c>
      <c r="O232" s="16" t="str">
        <f t="shared" si="143"/>
        <v>Pass</v>
      </c>
      <c r="P232" s="34">
        <f>MOD((LEN(Survey!H232)+2),11)</f>
        <v>2</v>
      </c>
      <c r="Q232" s="33" t="str">
        <f>IF(Survey!$L232="Prospectus fund", "Yes", "No")</f>
        <v>No</v>
      </c>
      <c r="R232" s="16" t="str">
        <f t="shared" si="144"/>
        <v>Pass</v>
      </c>
      <c r="S232" s="34">
        <f>MOD((LEN(Survey!J232)+2),11)</f>
        <v>2</v>
      </c>
      <c r="T232" s="35" t="b">
        <f>IF(OR(Survey!$M232="ETF",Survey!$M232="ETF, alternative mutual fund",Survey!$M232="Closed-end", Survey!$M232="Split share corp", Survey!$I232="Yes"),TRUE,FALSE)</f>
        <v>0</v>
      </c>
      <c r="U232" s="16" t="str">
        <f>IFERROR(IF(AND(OR(X232=Y232,Y232 = "Either"),NOT(ISBLANK(Survey!K232))),"Pass","Fail"),"Pass")</f>
        <v>Fail</v>
      </c>
      <c r="V232" s="36" cm="1">
        <f t="array" ref="V232">SUM(SUMIF(Survey!BZ232:CS232,{"&gt;0","&lt;0"})*{1,-1})</f>
        <v>0</v>
      </c>
      <c r="W232" s="38" cm="1">
        <f t="array" ref="W232">SUM(SUMIF(Survey!CC232,{"&gt;0","&lt;0"})*{1,-1})+SUM(SUMIF(Survey!CM232,{"&gt;0","&lt;0"})*{1,-1})</f>
        <v>0</v>
      </c>
      <c r="X232" s="38">
        <f>Survey!K232</f>
        <v>0</v>
      </c>
      <c r="Y232" s="37" t="str">
        <f t="shared" si="145"/>
        <v>Either</v>
      </c>
      <c r="Z232" s="16" t="str">
        <f t="shared" si="146"/>
        <v>Fail</v>
      </c>
      <c r="AA232" s="67" cm="1">
        <f t="array" ref="AA232">SUM(SUMIF(Survey!BZ232:CS232,{"&gt;0","&lt;0"})*{1,-1})+SUM(SUMIF(Survey!CU232:DN232,{"&gt;0","&lt;0"})*{1,-1})</f>
        <v>0</v>
      </c>
      <c r="AB232" s="67">
        <f>IFERROR(AA232/(Survey!$AV232),0)</f>
        <v>0</v>
      </c>
      <c r="AC232" s="128" t="b">
        <f>IF(OR(Survey!$M232="Alternative strategy or hedge",Survey!$M232="Other, illiquid",Survey!$L232="Prospectus fund"),TRUE,FALSE)</f>
        <v>0</v>
      </c>
      <c r="AD232" s="128" t="b">
        <f>NOT(ISBLANK(Survey!$M232))</f>
        <v>0</v>
      </c>
      <c r="AE232" s="16" t="str">
        <f t="shared" si="147"/>
        <v>Pass</v>
      </c>
      <c r="AF232" s="38" t="b">
        <f>NOT(ISNUMBER(SEARCH("Other",Survey!$P232)))</f>
        <v>1</v>
      </c>
      <c r="AG232" s="37" t="b">
        <f>NOT(ISBLANK(Survey!$Q232))</f>
        <v>0</v>
      </c>
      <c r="AH232" s="16" t="str">
        <f t="shared" si="148"/>
        <v>Pass</v>
      </c>
      <c r="AI232" s="143">
        <f>COUNTBLANK(Survey!$W232)</f>
        <v>1</v>
      </c>
      <c r="AJ232" s="67">
        <f>IF(AND(Survey!L232&lt;&gt;"Exempt fund",OR(Survey!$M232="ETF",Survey!$M232="ETF, alternative mutual fund",Survey!$M232="Mutual fund",Survey!$M232="Alternative mutual fund",Survey!$M232="Money market")),1,0)</f>
        <v>0</v>
      </c>
      <c r="AK232" s="16" t="str">
        <f t="shared" si="149"/>
        <v>Pass</v>
      </c>
      <c r="AL232" s="38" t="b">
        <f>NOT(ISNUMBER(SEARCH("Yes",Survey!$AA232)))</f>
        <v>1</v>
      </c>
      <c r="AM232" s="37" t="b">
        <f>IF(COUNTBLANK(Survey!$AB232:$AC232)=0,TRUE, FALSE)</f>
        <v>0</v>
      </c>
      <c r="AN232" s="16" t="str">
        <f t="shared" si="150"/>
        <v>Pass</v>
      </c>
      <c r="AO232" s="38" t="b">
        <f>NOT(ISNUMBER(SEARCH("Yes",Survey!$AD232)))</f>
        <v>1</v>
      </c>
      <c r="AP232" s="37" t="b">
        <f>NOT(ISBLANK(Survey!$AF232))</f>
        <v>0</v>
      </c>
      <c r="AQ232" s="16" t="str">
        <f t="shared" si="151"/>
        <v>Pass</v>
      </c>
      <c r="AR232" s="38" t="b">
        <f>NOT(OR(ISNUMBER(SEARCH("Other",Survey!$AF232)),ISNUMBER(SEARCH("Multiple",Survey!$AF232))))</f>
        <v>1</v>
      </c>
      <c r="AS232" s="37" t="b">
        <f>NOT(ISBLANK(Survey!$AG232))</f>
        <v>0</v>
      </c>
      <c r="AT232" s="16" t="str">
        <f t="shared" si="152"/>
        <v>Fail</v>
      </c>
      <c r="AU232" s="143">
        <f>IF(ABS(Survey!$AV232)&gt;0, 1,0)</f>
        <v>0</v>
      </c>
      <c r="AV232" s="143">
        <f>IF(COUNTBLANK(Survey!$AJ232)=0,1,0)</f>
        <v>0</v>
      </c>
      <c r="AW232" s="16" t="str">
        <f t="shared" si="153"/>
        <v>Pass</v>
      </c>
      <c r="AX232" s="143">
        <f>IF(ISBLANK(Survey!$AJ232),0,1)</f>
        <v>0</v>
      </c>
      <c r="AY232" s="165">
        <f>COUNTBLANK(Survey!$AK232)</f>
        <v>1</v>
      </c>
      <c r="AZ232" s="16" t="str">
        <f t="shared" si="154"/>
        <v>Pass</v>
      </c>
      <c r="BA232" s="143">
        <f>IF(OR(Survey!$AK232="Closed",ISBLANK(Survey!$AK232)),0,1)</f>
        <v>0</v>
      </c>
      <c r="BB232" s="165">
        <f>IF(ISBLANK(Survey!$AL232),1,0)</f>
        <v>1</v>
      </c>
      <c r="BC232" s="147" t="str" cm="1">
        <f t="array" ref="BC232">IF(OR(IF(OR($BE232+$BF232 = 2, $BG232=1), FALSE, TRUE), AND($BD232:$BD232 = 0)),"Pass","Fail")</f>
        <v>Pass</v>
      </c>
      <c r="BD232" s="143">
        <f>COUNTBLANK(Survey!$AM232:$AO232)</f>
        <v>3</v>
      </c>
      <c r="BE232" s="143">
        <f>IF(Survey!$I232="Yes",1,0)</f>
        <v>0</v>
      </c>
      <c r="BF232" s="143">
        <f>IF(OR(Survey!$M232="Mutual fund",Survey!$M232="Alternative mutual fund",Survey!$M232="Money market"),1,0)</f>
        <v>0</v>
      </c>
      <c r="BG232" s="148">
        <f>IF(OR(Survey!$M232="ETF",Survey!$M232="ETF, alternative mutual fund"),1,0)</f>
        <v>0</v>
      </c>
      <c r="BH232" s="16" t="str">
        <f t="shared" si="155"/>
        <v>Pass</v>
      </c>
      <c r="BI232" s="38" t="b">
        <f>OR(ISNUMBER(SEARCH("Yes",Survey!$AO232)),ISBLANK(Survey!$AO232))</f>
        <v>1</v>
      </c>
      <c r="BJ232" s="67" t="b">
        <f>NOT(ISBLANK(Survey!$AP232))</f>
        <v>0</v>
      </c>
      <c r="BK232" s="16" t="str">
        <f t="shared" si="156"/>
        <v>Pass</v>
      </c>
      <c r="BL232" s="143">
        <f>IF(Survey!$AW232=0, 0,1)</f>
        <v>0</v>
      </c>
      <c r="BM232" s="67">
        <f>Survey!$AQ232</f>
        <v>0</v>
      </c>
      <c r="BN232" s="67">
        <f>IFERROR((Survey!$AX232-ABS(Survey!$AY232)-ABS(Survey!$BD232))/Survey!$AW232,0)</f>
        <v>0</v>
      </c>
      <c r="BO232" s="67">
        <f>IF(AND($BM232&gt;$BN232-0.2,$BM232&lt;$BN232+0.2,ISBLANK(Survey!$AQ232)=FALSE),0,1)</f>
        <v>1</v>
      </c>
      <c r="BP232" s="165">
        <f>IF(ISBLANK(Survey!$AR232),1,0)</f>
        <v>1</v>
      </c>
      <c r="BQ232" s="16" t="str">
        <f t="shared" si="157"/>
        <v>Pass</v>
      </c>
      <c r="BR232" s="143">
        <f>IF(Survey!$AW232=0, 0,1)</f>
        <v>0</v>
      </c>
      <c r="BS232" s="67">
        <f>IF(AND(Survey!$AS232&gt;=0,Survey!$AS232&lt;=0.2,Survey!$AS232&lt;&gt;""),0,1)</f>
        <v>1</v>
      </c>
      <c r="BT232" s="143">
        <f>IF(ISBLANK(Survey!$AT232),1,0)</f>
        <v>1</v>
      </c>
      <c r="BU232" s="16" t="str">
        <f t="shared" si="158"/>
        <v>Fail</v>
      </c>
      <c r="BV232" s="165">
        <f>Survey!$AU232</f>
        <v>0</v>
      </c>
      <c r="BW232" s="16" t="str">
        <f t="shared" si="159"/>
        <v>Pass</v>
      </c>
      <c r="BX232" s="36">
        <f>Survey!$AV232</f>
        <v>0</v>
      </c>
      <c r="BY232" s="176">
        <f>Survey!$AW232+Survey!$AX232-ABS(Survey!$AY232)+ABS(Survey!$AZ232)-ABS(Survey!$BA232)+ABS(Survey!$BB232)-ABS(Survey!$BC232)-ABS(Survey!$BD232)+Survey!$BE232</f>
        <v>0</v>
      </c>
      <c r="BZ232" s="35">
        <f t="shared" si="160"/>
        <v>0</v>
      </c>
      <c r="CA232" s="17">
        <f t="shared" si="161"/>
        <v>0</v>
      </c>
      <c r="CB232" s="16" t="str">
        <f t="shared" si="162"/>
        <v>Pass</v>
      </c>
      <c r="CC232" s="38" t="b">
        <f>IF(ABS(Survey!$BE232)=0,TRUE,FALSE)</f>
        <v>1</v>
      </c>
      <c r="CD232" s="37" t="b">
        <f>NOT(ISBLANK(Survey!$BF232))</f>
        <v>0</v>
      </c>
      <c r="CE232" t="str">
        <f t="shared" si="163"/>
        <v>Fail</v>
      </c>
      <c r="CF232" s="29">
        <f>Survey!$AV232</f>
        <v>0</v>
      </c>
      <c r="CG232" s="29" cm="1">
        <f t="array" ref="CG232">SUM(SUMIF(Survey!BH232:BO232,{"&gt;0","&lt;0"})*{1,-1})-SUM(SUMIF(Survey!BQ232:BX232,{"&gt;0","&lt;0"})*{1,-1})</f>
        <v>0</v>
      </c>
      <c r="CH232" s="35" t="str">
        <f t="shared" si="164"/>
        <v>No holdings</v>
      </c>
      <c r="CI232">
        <f t="shared" si="165"/>
        <v>0</v>
      </c>
      <c r="CJ232" s="16" t="str">
        <f t="shared" si="166"/>
        <v>Fail</v>
      </c>
      <c r="CK232" s="36">
        <f>Survey!$AV232</f>
        <v>0</v>
      </c>
      <c r="CL232" s="36" cm="1">
        <f t="array" ref="CL232">SUM(SUMIF(Survey!BZ232:CS232,{"&gt;0","&lt;0"})*{1,-1})-SUM(SUMIF(Survey!CU232:DN232,{"&gt;0","&lt;0"})*{1,-1})</f>
        <v>0</v>
      </c>
      <c r="CM232" s="35" t="str">
        <f t="shared" si="167"/>
        <v>No holdings</v>
      </c>
      <c r="CN232" s="17">
        <f t="shared" si="168"/>
        <v>0</v>
      </c>
      <c r="CO232" s="16" t="str">
        <f t="shared" si="169"/>
        <v>Pass</v>
      </c>
      <c r="CP232" s="38" t="b">
        <f>IF(ABS(Survey!$CS232)=0,TRUE,FALSE)</f>
        <v>1</v>
      </c>
      <c r="CQ232" s="37" t="b">
        <f>NOT(ISBLANK(Survey!$CT232))</f>
        <v>0</v>
      </c>
      <c r="CR232" s="16" t="str">
        <f t="shared" si="170"/>
        <v>Pass</v>
      </c>
      <c r="CS232" s="38" t="b">
        <f>IF(ABS(Survey!$DN232)=0,TRUE,FALSE)</f>
        <v>1</v>
      </c>
      <c r="CT232" s="37" t="b">
        <f>NOT(ISBLANK(Survey!$DO232))</f>
        <v>0</v>
      </c>
      <c r="CU232" t="str">
        <f t="shared" si="171"/>
        <v>Pass</v>
      </c>
      <c r="CV232" s="29" cm="1">
        <f t="array" ref="CV232">SUM(SUMIF(Survey!CO232,{"&gt;0","&lt;0"})*{1,-1})+SUM(SUMIF(Survey!DJ232,{"&gt;0","&lt;0"})*{1,-1})</f>
        <v>0</v>
      </c>
      <c r="CW232" s="29">
        <f>SUM(SUMIF(Survey!DQ232:DW232,{"&gt;0","&lt;0"})*{1,-1})+SUM(SUMIF(Survey!DY232:EE232,{"&gt;0","&lt;0"})*{1,-1})</f>
        <v>0</v>
      </c>
      <c r="CX232">
        <f t="shared" si="172"/>
        <v>0</v>
      </c>
      <c r="CY232">
        <f t="shared" si="173"/>
        <v>0</v>
      </c>
      <c r="CZ232" s="16" t="str">
        <f t="shared" si="174"/>
        <v>Pass</v>
      </c>
      <c r="DA232" s="38" t="b">
        <f>IF(ABS(Survey!$DW232)=0,TRUE,FALSE)</f>
        <v>1</v>
      </c>
      <c r="DB232" s="37" t="b">
        <f>NOT(ISBLANK(Survey!DX232))</f>
        <v>0</v>
      </c>
      <c r="DC232" s="16" t="str">
        <f t="shared" si="175"/>
        <v>Pass</v>
      </c>
      <c r="DD232" s="38" t="b">
        <f>IF(ABS(Survey!$EE232)=0,TRUE,FALSE)</f>
        <v>1</v>
      </c>
      <c r="DE232" s="37" t="b">
        <f>NOT(ISBLANK(Survey!$EF232))</f>
        <v>0</v>
      </c>
      <c r="DF232" s="16" t="str">
        <f t="shared" si="176"/>
        <v>Fail</v>
      </c>
      <c r="DG232" s="36">
        <f>SUM(SUMIF(Survey!EL232:EN232,{"&gt;0","&lt;0"})*{1,-1})</f>
        <v>0</v>
      </c>
      <c r="DH232">
        <f t="shared" si="177"/>
        <v>0</v>
      </c>
      <c r="DI232">
        <f t="shared" si="178"/>
        <v>100</v>
      </c>
      <c r="DJ232" s="35" t="b">
        <f>IF(OR(Survey!$M232="ETF",Survey!$M232="ETF, alternative mutual fund",Survey!$M232="Closed-end", Survey!$M232="Split share corp"),TRUE,FALSE)</f>
        <v>0</v>
      </c>
      <c r="DK232" s="16" t="str">
        <f t="shared" si="179"/>
        <v>Fail</v>
      </c>
      <c r="DL232" s="36">
        <f>SUM(SUMIF(Survey!EP232:EV232,{"&gt;0","&lt;0"})*{1,-1})</f>
        <v>0</v>
      </c>
      <c r="DM232">
        <f t="shared" si="180"/>
        <v>0</v>
      </c>
      <c r="DN232" s="17">
        <f t="shared" si="181"/>
        <v>100</v>
      </c>
      <c r="DO232" s="16" t="str">
        <f t="shared" si="182"/>
        <v>Fail</v>
      </c>
      <c r="DP232" s="36">
        <f>SUM(SUMIF(Survey!EX232:FD232,{"&gt;0","&lt;0"})*{1,-1})</f>
        <v>0</v>
      </c>
      <c r="DQ232">
        <f t="shared" si="183"/>
        <v>0</v>
      </c>
      <c r="DR232" s="17">
        <f t="shared" si="184"/>
        <v>100</v>
      </c>
    </row>
    <row r="233" spans="1:122">
      <c r="A233">
        <v>233</v>
      </c>
      <c r="B233" t="str">
        <f t="shared" si="0"/>
        <v>Pass</v>
      </c>
      <c r="C233" t="str">
        <f>IF(COUNTBLANK(Survey!B233:FE233)=$C$2, "Pass", "Fail")</f>
        <v>Pass</v>
      </c>
      <c r="D233" t="str">
        <f t="shared" si="139"/>
        <v>Fail</v>
      </c>
      <c r="E233" t="str">
        <f>IF(OR(ISBLANK(Survey!AJ233),COUNTIF(G233:BB233,"Fail")),"Fail","Pass")</f>
        <v>Fail</v>
      </c>
      <c r="G233" s="16" t="str">
        <f t="shared" si="140"/>
        <v>Fail</v>
      </c>
      <c r="H233" s="177">
        <f>COUNTBLANK(Survey!B233:D233)+COUNTBLANK(Survey!G233)+COUNTBLANK(Survey!I233)+COUNTBLANK(Survey!K233:M233)+COUNTBLANK(Survey!P233)+COUNTBLANK(Survey!S233:U233)+COUNTBLANK(Survey!Y233:AA233)+COUNTBLANK(Survey!AD233:AE233)+COUNTBLANK(Survey!AI233:AI233)</f>
        <v>18</v>
      </c>
      <c r="I233" s="16" t="str">
        <f t="shared" si="141"/>
        <v>Fail</v>
      </c>
      <c r="J233" t="b">
        <f>IF(Survey!E233="No",TRUE,FALSE)</f>
        <v>0</v>
      </c>
      <c r="K233" s="34">
        <f>LEN(Survey!E233)</f>
        <v>0</v>
      </c>
      <c r="L233" s="16" t="str">
        <f t="shared" si="142"/>
        <v>Fail</v>
      </c>
      <c r="M233" t="b">
        <f>IF(Survey!F233="No",TRUE,FALSE)</f>
        <v>0</v>
      </c>
      <c r="N233" s="33">
        <f>LEN(Survey!F233)</f>
        <v>0</v>
      </c>
      <c r="O233" s="16" t="str">
        <f t="shared" si="143"/>
        <v>Pass</v>
      </c>
      <c r="P233" s="34">
        <f>MOD((LEN(Survey!H233)+2),11)</f>
        <v>2</v>
      </c>
      <c r="Q233" s="33" t="str">
        <f>IF(Survey!$L233="Prospectus fund", "Yes", "No")</f>
        <v>No</v>
      </c>
      <c r="R233" s="16" t="str">
        <f t="shared" si="144"/>
        <v>Pass</v>
      </c>
      <c r="S233" s="34">
        <f>MOD((LEN(Survey!J233)+2),11)</f>
        <v>2</v>
      </c>
      <c r="T233" s="35" t="b">
        <f>IF(OR(Survey!$M233="ETF",Survey!$M233="ETF, alternative mutual fund",Survey!$M233="Closed-end", Survey!$M233="Split share corp", Survey!$I233="Yes"),TRUE,FALSE)</f>
        <v>0</v>
      </c>
      <c r="U233" s="16" t="str">
        <f>IFERROR(IF(AND(OR(X233=Y233,Y233 = "Either"),NOT(ISBLANK(Survey!K233))),"Pass","Fail"),"Pass")</f>
        <v>Fail</v>
      </c>
      <c r="V233" s="36" cm="1">
        <f t="array" ref="V233">SUM(SUMIF(Survey!BZ233:CS233,{"&gt;0","&lt;0"})*{1,-1})</f>
        <v>0</v>
      </c>
      <c r="W233" s="38" cm="1">
        <f t="array" ref="W233">SUM(SUMIF(Survey!CC233,{"&gt;0","&lt;0"})*{1,-1})+SUM(SUMIF(Survey!CM233,{"&gt;0","&lt;0"})*{1,-1})</f>
        <v>0</v>
      </c>
      <c r="X233" s="38">
        <f>Survey!K233</f>
        <v>0</v>
      </c>
      <c r="Y233" s="37" t="str">
        <f t="shared" si="145"/>
        <v>Either</v>
      </c>
      <c r="Z233" s="16" t="str">
        <f t="shared" si="146"/>
        <v>Fail</v>
      </c>
      <c r="AA233" s="67" cm="1">
        <f t="array" ref="AA233">SUM(SUMIF(Survey!BZ233:CS233,{"&gt;0","&lt;0"})*{1,-1})+SUM(SUMIF(Survey!CU233:DN233,{"&gt;0","&lt;0"})*{1,-1})</f>
        <v>0</v>
      </c>
      <c r="AB233" s="67">
        <f>IFERROR(AA233/(Survey!$AV233),0)</f>
        <v>0</v>
      </c>
      <c r="AC233" s="128" t="b">
        <f>IF(OR(Survey!$M233="Alternative strategy or hedge",Survey!$M233="Other, illiquid",Survey!$L233="Prospectus fund"),TRUE,FALSE)</f>
        <v>0</v>
      </c>
      <c r="AD233" s="128" t="b">
        <f>NOT(ISBLANK(Survey!$M233))</f>
        <v>0</v>
      </c>
      <c r="AE233" s="16" t="str">
        <f t="shared" si="147"/>
        <v>Pass</v>
      </c>
      <c r="AF233" s="38" t="b">
        <f>NOT(ISNUMBER(SEARCH("Other",Survey!$P233)))</f>
        <v>1</v>
      </c>
      <c r="AG233" s="37" t="b">
        <f>NOT(ISBLANK(Survey!$Q233))</f>
        <v>0</v>
      </c>
      <c r="AH233" s="16" t="str">
        <f t="shared" si="148"/>
        <v>Pass</v>
      </c>
      <c r="AI233" s="143">
        <f>COUNTBLANK(Survey!$W233)</f>
        <v>1</v>
      </c>
      <c r="AJ233" s="67">
        <f>IF(AND(Survey!L233&lt;&gt;"Exempt fund",OR(Survey!$M233="ETF",Survey!$M233="ETF, alternative mutual fund",Survey!$M233="Mutual fund",Survey!$M233="Alternative mutual fund",Survey!$M233="Money market")),1,0)</f>
        <v>0</v>
      </c>
      <c r="AK233" s="16" t="str">
        <f t="shared" si="149"/>
        <v>Pass</v>
      </c>
      <c r="AL233" s="38" t="b">
        <f>NOT(ISNUMBER(SEARCH("Yes",Survey!$AA233)))</f>
        <v>1</v>
      </c>
      <c r="AM233" s="37" t="b">
        <f>IF(COUNTBLANK(Survey!$AB233:$AC233)=0,TRUE, FALSE)</f>
        <v>0</v>
      </c>
      <c r="AN233" s="16" t="str">
        <f t="shared" si="150"/>
        <v>Pass</v>
      </c>
      <c r="AO233" s="38" t="b">
        <f>NOT(ISNUMBER(SEARCH("Yes",Survey!$AD233)))</f>
        <v>1</v>
      </c>
      <c r="AP233" s="37" t="b">
        <f>NOT(ISBLANK(Survey!$AF233))</f>
        <v>0</v>
      </c>
      <c r="AQ233" s="16" t="str">
        <f t="shared" si="151"/>
        <v>Pass</v>
      </c>
      <c r="AR233" s="38" t="b">
        <f>NOT(OR(ISNUMBER(SEARCH("Other",Survey!$AF233)),ISNUMBER(SEARCH("Multiple",Survey!$AF233))))</f>
        <v>1</v>
      </c>
      <c r="AS233" s="37" t="b">
        <f>NOT(ISBLANK(Survey!$AG233))</f>
        <v>0</v>
      </c>
      <c r="AT233" s="16" t="str">
        <f t="shared" si="152"/>
        <v>Fail</v>
      </c>
      <c r="AU233" s="143">
        <f>IF(ABS(Survey!$AV233)&gt;0, 1,0)</f>
        <v>0</v>
      </c>
      <c r="AV233" s="143">
        <f>IF(COUNTBLANK(Survey!$AJ233)=0,1,0)</f>
        <v>0</v>
      </c>
      <c r="AW233" s="16" t="str">
        <f t="shared" si="153"/>
        <v>Pass</v>
      </c>
      <c r="AX233" s="143">
        <f>IF(ISBLANK(Survey!$AJ233),0,1)</f>
        <v>0</v>
      </c>
      <c r="AY233" s="165">
        <f>COUNTBLANK(Survey!$AK233)</f>
        <v>1</v>
      </c>
      <c r="AZ233" s="16" t="str">
        <f t="shared" si="154"/>
        <v>Pass</v>
      </c>
      <c r="BA233" s="143">
        <f>IF(OR(Survey!$AK233="Closed",ISBLANK(Survey!$AK233)),0,1)</f>
        <v>0</v>
      </c>
      <c r="BB233" s="165">
        <f>IF(ISBLANK(Survey!$AL233),1,0)</f>
        <v>1</v>
      </c>
      <c r="BC233" s="147" t="str" cm="1">
        <f t="array" ref="BC233">IF(OR(IF(OR($BE233+$BF233 = 2, $BG233=1), FALSE, TRUE), AND($BD233:$BD233 = 0)),"Pass","Fail")</f>
        <v>Pass</v>
      </c>
      <c r="BD233" s="143">
        <f>COUNTBLANK(Survey!$AM233:$AO233)</f>
        <v>3</v>
      </c>
      <c r="BE233" s="143">
        <f>IF(Survey!$I233="Yes",1,0)</f>
        <v>0</v>
      </c>
      <c r="BF233" s="143">
        <f>IF(OR(Survey!$M233="Mutual fund",Survey!$M233="Alternative mutual fund",Survey!$M233="Money market"),1,0)</f>
        <v>0</v>
      </c>
      <c r="BG233" s="148">
        <f>IF(OR(Survey!$M233="ETF",Survey!$M233="ETF, alternative mutual fund"),1,0)</f>
        <v>0</v>
      </c>
      <c r="BH233" s="16" t="str">
        <f t="shared" si="155"/>
        <v>Pass</v>
      </c>
      <c r="BI233" s="38" t="b">
        <f>OR(ISNUMBER(SEARCH("Yes",Survey!$AO233)),ISBLANK(Survey!$AO233))</f>
        <v>1</v>
      </c>
      <c r="BJ233" s="67" t="b">
        <f>NOT(ISBLANK(Survey!$AP233))</f>
        <v>0</v>
      </c>
      <c r="BK233" s="16" t="str">
        <f t="shared" si="156"/>
        <v>Pass</v>
      </c>
      <c r="BL233" s="143">
        <f>IF(Survey!$AW233=0, 0,1)</f>
        <v>0</v>
      </c>
      <c r="BM233" s="67">
        <f>Survey!$AQ233</f>
        <v>0</v>
      </c>
      <c r="BN233" s="67">
        <f>IFERROR((Survey!$AX233-ABS(Survey!$AY233)-ABS(Survey!$BD233))/Survey!$AW233,0)</f>
        <v>0</v>
      </c>
      <c r="BO233" s="67">
        <f>IF(AND($BM233&gt;$BN233-0.2,$BM233&lt;$BN233+0.2,ISBLANK(Survey!$AQ233)=FALSE),0,1)</f>
        <v>1</v>
      </c>
      <c r="BP233" s="165">
        <f>IF(ISBLANK(Survey!$AR233),1,0)</f>
        <v>1</v>
      </c>
      <c r="BQ233" s="16" t="str">
        <f t="shared" si="157"/>
        <v>Pass</v>
      </c>
      <c r="BR233" s="143">
        <f>IF(Survey!$AW233=0, 0,1)</f>
        <v>0</v>
      </c>
      <c r="BS233" s="67">
        <f>IF(AND(Survey!$AS233&gt;=0,Survey!$AS233&lt;=0.2,Survey!$AS233&lt;&gt;""),0,1)</f>
        <v>1</v>
      </c>
      <c r="BT233" s="143">
        <f>IF(ISBLANK(Survey!$AT233),1,0)</f>
        <v>1</v>
      </c>
      <c r="BU233" s="16" t="str">
        <f t="shared" si="158"/>
        <v>Fail</v>
      </c>
      <c r="BV233" s="165">
        <f>Survey!$AU233</f>
        <v>0</v>
      </c>
      <c r="BW233" s="16" t="str">
        <f t="shared" si="159"/>
        <v>Pass</v>
      </c>
      <c r="BX233" s="36">
        <f>Survey!$AV233</f>
        <v>0</v>
      </c>
      <c r="BY233" s="176">
        <f>Survey!$AW233+Survey!$AX233-ABS(Survey!$AY233)+ABS(Survey!$AZ233)-ABS(Survey!$BA233)+ABS(Survey!$BB233)-ABS(Survey!$BC233)-ABS(Survey!$BD233)+Survey!$BE233</f>
        <v>0</v>
      </c>
      <c r="BZ233" s="35">
        <f t="shared" si="160"/>
        <v>0</v>
      </c>
      <c r="CA233" s="17">
        <f t="shared" si="161"/>
        <v>0</v>
      </c>
      <c r="CB233" s="16" t="str">
        <f t="shared" si="162"/>
        <v>Pass</v>
      </c>
      <c r="CC233" s="38" t="b">
        <f>IF(ABS(Survey!$BE233)=0,TRUE,FALSE)</f>
        <v>1</v>
      </c>
      <c r="CD233" s="37" t="b">
        <f>NOT(ISBLANK(Survey!$BF233))</f>
        <v>0</v>
      </c>
      <c r="CE233" t="str">
        <f t="shared" si="163"/>
        <v>Fail</v>
      </c>
      <c r="CF233" s="29">
        <f>Survey!$AV233</f>
        <v>0</v>
      </c>
      <c r="CG233" s="29" cm="1">
        <f t="array" ref="CG233">SUM(SUMIF(Survey!BH233:BO233,{"&gt;0","&lt;0"})*{1,-1})-SUM(SUMIF(Survey!BQ233:BX233,{"&gt;0","&lt;0"})*{1,-1})</f>
        <v>0</v>
      </c>
      <c r="CH233" s="35" t="str">
        <f t="shared" si="164"/>
        <v>No holdings</v>
      </c>
      <c r="CI233">
        <f t="shared" si="165"/>
        <v>0</v>
      </c>
      <c r="CJ233" s="16" t="str">
        <f t="shared" si="166"/>
        <v>Fail</v>
      </c>
      <c r="CK233" s="36">
        <f>Survey!$AV233</f>
        <v>0</v>
      </c>
      <c r="CL233" s="36" cm="1">
        <f t="array" ref="CL233">SUM(SUMIF(Survey!BZ233:CS233,{"&gt;0","&lt;0"})*{1,-1})-SUM(SUMIF(Survey!CU233:DN233,{"&gt;0","&lt;0"})*{1,-1})</f>
        <v>0</v>
      </c>
      <c r="CM233" s="35" t="str">
        <f t="shared" si="167"/>
        <v>No holdings</v>
      </c>
      <c r="CN233" s="17">
        <f t="shared" si="168"/>
        <v>0</v>
      </c>
      <c r="CO233" s="16" t="str">
        <f t="shared" si="169"/>
        <v>Pass</v>
      </c>
      <c r="CP233" s="38" t="b">
        <f>IF(ABS(Survey!$CS233)=0,TRUE,FALSE)</f>
        <v>1</v>
      </c>
      <c r="CQ233" s="37" t="b">
        <f>NOT(ISBLANK(Survey!$CT233))</f>
        <v>0</v>
      </c>
      <c r="CR233" s="16" t="str">
        <f t="shared" si="170"/>
        <v>Pass</v>
      </c>
      <c r="CS233" s="38" t="b">
        <f>IF(ABS(Survey!$DN233)=0,TRUE,FALSE)</f>
        <v>1</v>
      </c>
      <c r="CT233" s="37" t="b">
        <f>NOT(ISBLANK(Survey!$DO233))</f>
        <v>0</v>
      </c>
      <c r="CU233" t="str">
        <f t="shared" si="171"/>
        <v>Pass</v>
      </c>
      <c r="CV233" s="29" cm="1">
        <f t="array" ref="CV233">SUM(SUMIF(Survey!CO233,{"&gt;0","&lt;0"})*{1,-1})+SUM(SUMIF(Survey!DJ233,{"&gt;0","&lt;0"})*{1,-1})</f>
        <v>0</v>
      </c>
      <c r="CW233" s="29">
        <f>SUM(SUMIF(Survey!DQ233:DW233,{"&gt;0","&lt;0"})*{1,-1})+SUM(SUMIF(Survey!DY233:EE233,{"&gt;0","&lt;0"})*{1,-1})</f>
        <v>0</v>
      </c>
      <c r="CX233">
        <f t="shared" si="172"/>
        <v>0</v>
      </c>
      <c r="CY233">
        <f t="shared" si="173"/>
        <v>0</v>
      </c>
      <c r="CZ233" s="16" t="str">
        <f t="shared" si="174"/>
        <v>Pass</v>
      </c>
      <c r="DA233" s="38" t="b">
        <f>IF(ABS(Survey!$DW233)=0,TRUE,FALSE)</f>
        <v>1</v>
      </c>
      <c r="DB233" s="37" t="b">
        <f>NOT(ISBLANK(Survey!DX233))</f>
        <v>0</v>
      </c>
      <c r="DC233" s="16" t="str">
        <f t="shared" si="175"/>
        <v>Pass</v>
      </c>
      <c r="DD233" s="38" t="b">
        <f>IF(ABS(Survey!$EE233)=0,TRUE,FALSE)</f>
        <v>1</v>
      </c>
      <c r="DE233" s="37" t="b">
        <f>NOT(ISBLANK(Survey!$EF233))</f>
        <v>0</v>
      </c>
      <c r="DF233" s="16" t="str">
        <f t="shared" si="176"/>
        <v>Fail</v>
      </c>
      <c r="DG233" s="36">
        <f>SUM(SUMIF(Survey!EL233:EN233,{"&gt;0","&lt;0"})*{1,-1})</f>
        <v>0</v>
      </c>
      <c r="DH233">
        <f t="shared" si="177"/>
        <v>0</v>
      </c>
      <c r="DI233">
        <f t="shared" si="178"/>
        <v>100</v>
      </c>
      <c r="DJ233" s="35" t="b">
        <f>IF(OR(Survey!$M233="ETF",Survey!$M233="ETF, alternative mutual fund",Survey!$M233="Closed-end", Survey!$M233="Split share corp"),TRUE,FALSE)</f>
        <v>0</v>
      </c>
      <c r="DK233" s="16" t="str">
        <f t="shared" si="179"/>
        <v>Fail</v>
      </c>
      <c r="DL233" s="36">
        <f>SUM(SUMIF(Survey!EP233:EV233,{"&gt;0","&lt;0"})*{1,-1})</f>
        <v>0</v>
      </c>
      <c r="DM233">
        <f t="shared" si="180"/>
        <v>0</v>
      </c>
      <c r="DN233" s="17">
        <f t="shared" si="181"/>
        <v>100</v>
      </c>
      <c r="DO233" s="16" t="str">
        <f t="shared" si="182"/>
        <v>Fail</v>
      </c>
      <c r="DP233" s="36">
        <f>SUM(SUMIF(Survey!EX233:FD233,{"&gt;0","&lt;0"})*{1,-1})</f>
        <v>0</v>
      </c>
      <c r="DQ233">
        <f t="shared" si="183"/>
        <v>0</v>
      </c>
      <c r="DR233" s="17">
        <f t="shared" si="184"/>
        <v>100</v>
      </c>
    </row>
    <row r="234" spans="1:122">
      <c r="A234">
        <v>234</v>
      </c>
      <c r="B234" t="str">
        <f t="shared" si="0"/>
        <v>Pass</v>
      </c>
      <c r="C234" t="str">
        <f>IF(COUNTBLANK(Survey!B234:FE234)=$C$2, "Pass", "Fail")</f>
        <v>Pass</v>
      </c>
      <c r="D234" t="str">
        <f t="shared" si="139"/>
        <v>Fail</v>
      </c>
      <c r="E234" t="str">
        <f>IF(OR(ISBLANK(Survey!AJ234),COUNTIF(G234:BB234,"Fail")),"Fail","Pass")</f>
        <v>Fail</v>
      </c>
      <c r="G234" s="16" t="str">
        <f t="shared" si="140"/>
        <v>Fail</v>
      </c>
      <c r="H234" s="177">
        <f>COUNTBLANK(Survey!B234:D234)+COUNTBLANK(Survey!G234)+COUNTBLANK(Survey!I234)+COUNTBLANK(Survey!K234:M234)+COUNTBLANK(Survey!P234)+COUNTBLANK(Survey!S234:U234)+COUNTBLANK(Survey!Y234:AA234)+COUNTBLANK(Survey!AD234:AE234)+COUNTBLANK(Survey!AI234:AI234)</f>
        <v>18</v>
      </c>
      <c r="I234" s="16" t="str">
        <f t="shared" si="141"/>
        <v>Fail</v>
      </c>
      <c r="J234" t="b">
        <f>IF(Survey!E234="No",TRUE,FALSE)</f>
        <v>0</v>
      </c>
      <c r="K234" s="34">
        <f>LEN(Survey!E234)</f>
        <v>0</v>
      </c>
      <c r="L234" s="16" t="str">
        <f t="shared" si="142"/>
        <v>Fail</v>
      </c>
      <c r="M234" t="b">
        <f>IF(Survey!F234="No",TRUE,FALSE)</f>
        <v>0</v>
      </c>
      <c r="N234" s="33">
        <f>LEN(Survey!F234)</f>
        <v>0</v>
      </c>
      <c r="O234" s="16" t="str">
        <f t="shared" si="143"/>
        <v>Pass</v>
      </c>
      <c r="P234" s="34">
        <f>MOD((LEN(Survey!H234)+2),11)</f>
        <v>2</v>
      </c>
      <c r="Q234" s="33" t="str">
        <f>IF(Survey!$L234="Prospectus fund", "Yes", "No")</f>
        <v>No</v>
      </c>
      <c r="R234" s="16" t="str">
        <f t="shared" si="144"/>
        <v>Pass</v>
      </c>
      <c r="S234" s="34">
        <f>MOD((LEN(Survey!J234)+2),11)</f>
        <v>2</v>
      </c>
      <c r="T234" s="35" t="b">
        <f>IF(OR(Survey!$M234="ETF",Survey!$M234="ETF, alternative mutual fund",Survey!$M234="Closed-end", Survey!$M234="Split share corp", Survey!$I234="Yes"),TRUE,FALSE)</f>
        <v>0</v>
      </c>
      <c r="U234" s="16" t="str">
        <f>IFERROR(IF(AND(OR(X234=Y234,Y234 = "Either"),NOT(ISBLANK(Survey!K234))),"Pass","Fail"),"Pass")</f>
        <v>Fail</v>
      </c>
      <c r="V234" s="36" cm="1">
        <f t="array" ref="V234">SUM(SUMIF(Survey!BZ234:CS234,{"&gt;0","&lt;0"})*{1,-1})</f>
        <v>0</v>
      </c>
      <c r="W234" s="38" cm="1">
        <f t="array" ref="W234">SUM(SUMIF(Survey!CC234,{"&gt;0","&lt;0"})*{1,-1})+SUM(SUMIF(Survey!CM234,{"&gt;0","&lt;0"})*{1,-1})</f>
        <v>0</v>
      </c>
      <c r="X234" s="38">
        <f>Survey!K234</f>
        <v>0</v>
      </c>
      <c r="Y234" s="37" t="str">
        <f t="shared" si="145"/>
        <v>Either</v>
      </c>
      <c r="Z234" s="16" t="str">
        <f t="shared" si="146"/>
        <v>Fail</v>
      </c>
      <c r="AA234" s="67" cm="1">
        <f t="array" ref="AA234">SUM(SUMIF(Survey!BZ234:CS234,{"&gt;0","&lt;0"})*{1,-1})+SUM(SUMIF(Survey!CU234:DN234,{"&gt;0","&lt;0"})*{1,-1})</f>
        <v>0</v>
      </c>
      <c r="AB234" s="67">
        <f>IFERROR(AA234/(Survey!$AV234),0)</f>
        <v>0</v>
      </c>
      <c r="AC234" s="128" t="b">
        <f>IF(OR(Survey!$M234="Alternative strategy or hedge",Survey!$M234="Other, illiquid",Survey!$L234="Prospectus fund"),TRUE,FALSE)</f>
        <v>0</v>
      </c>
      <c r="AD234" s="128" t="b">
        <f>NOT(ISBLANK(Survey!$M234))</f>
        <v>0</v>
      </c>
      <c r="AE234" s="16" t="str">
        <f t="shared" si="147"/>
        <v>Pass</v>
      </c>
      <c r="AF234" s="38" t="b">
        <f>NOT(ISNUMBER(SEARCH("Other",Survey!$P234)))</f>
        <v>1</v>
      </c>
      <c r="AG234" s="37" t="b">
        <f>NOT(ISBLANK(Survey!$Q234))</f>
        <v>0</v>
      </c>
      <c r="AH234" s="16" t="str">
        <f t="shared" si="148"/>
        <v>Pass</v>
      </c>
      <c r="AI234" s="143">
        <f>COUNTBLANK(Survey!$W234)</f>
        <v>1</v>
      </c>
      <c r="AJ234" s="67">
        <f>IF(AND(Survey!L234&lt;&gt;"Exempt fund",OR(Survey!$M234="ETF",Survey!$M234="ETF, alternative mutual fund",Survey!$M234="Mutual fund",Survey!$M234="Alternative mutual fund",Survey!$M234="Money market")),1,0)</f>
        <v>0</v>
      </c>
      <c r="AK234" s="16" t="str">
        <f t="shared" si="149"/>
        <v>Pass</v>
      </c>
      <c r="AL234" s="38" t="b">
        <f>NOT(ISNUMBER(SEARCH("Yes",Survey!$AA234)))</f>
        <v>1</v>
      </c>
      <c r="AM234" s="37" t="b">
        <f>IF(COUNTBLANK(Survey!$AB234:$AC234)=0,TRUE, FALSE)</f>
        <v>0</v>
      </c>
      <c r="AN234" s="16" t="str">
        <f t="shared" si="150"/>
        <v>Pass</v>
      </c>
      <c r="AO234" s="38" t="b">
        <f>NOT(ISNUMBER(SEARCH("Yes",Survey!$AD234)))</f>
        <v>1</v>
      </c>
      <c r="AP234" s="37" t="b">
        <f>NOT(ISBLANK(Survey!$AF234))</f>
        <v>0</v>
      </c>
      <c r="AQ234" s="16" t="str">
        <f t="shared" si="151"/>
        <v>Pass</v>
      </c>
      <c r="AR234" s="38" t="b">
        <f>NOT(OR(ISNUMBER(SEARCH("Other",Survey!$AF234)),ISNUMBER(SEARCH("Multiple",Survey!$AF234))))</f>
        <v>1</v>
      </c>
      <c r="AS234" s="37" t="b">
        <f>NOT(ISBLANK(Survey!$AG234))</f>
        <v>0</v>
      </c>
      <c r="AT234" s="16" t="str">
        <f t="shared" si="152"/>
        <v>Fail</v>
      </c>
      <c r="AU234" s="143">
        <f>IF(ABS(Survey!$AV234)&gt;0, 1,0)</f>
        <v>0</v>
      </c>
      <c r="AV234" s="143">
        <f>IF(COUNTBLANK(Survey!$AJ234)=0,1,0)</f>
        <v>0</v>
      </c>
      <c r="AW234" s="16" t="str">
        <f t="shared" si="153"/>
        <v>Pass</v>
      </c>
      <c r="AX234" s="143">
        <f>IF(ISBLANK(Survey!$AJ234),0,1)</f>
        <v>0</v>
      </c>
      <c r="AY234" s="165">
        <f>COUNTBLANK(Survey!$AK234)</f>
        <v>1</v>
      </c>
      <c r="AZ234" s="16" t="str">
        <f t="shared" si="154"/>
        <v>Pass</v>
      </c>
      <c r="BA234" s="143">
        <f>IF(OR(Survey!$AK234="Closed",ISBLANK(Survey!$AK234)),0,1)</f>
        <v>0</v>
      </c>
      <c r="BB234" s="165">
        <f>IF(ISBLANK(Survey!$AL234),1,0)</f>
        <v>1</v>
      </c>
      <c r="BC234" s="147" t="str" cm="1">
        <f t="array" ref="BC234">IF(OR(IF(OR($BE234+$BF234 = 2, $BG234=1), FALSE, TRUE), AND($BD234:$BD234 = 0)),"Pass","Fail")</f>
        <v>Pass</v>
      </c>
      <c r="BD234" s="143">
        <f>COUNTBLANK(Survey!$AM234:$AO234)</f>
        <v>3</v>
      </c>
      <c r="BE234" s="143">
        <f>IF(Survey!$I234="Yes",1,0)</f>
        <v>0</v>
      </c>
      <c r="BF234" s="143">
        <f>IF(OR(Survey!$M234="Mutual fund",Survey!$M234="Alternative mutual fund",Survey!$M234="Money market"),1,0)</f>
        <v>0</v>
      </c>
      <c r="BG234" s="148">
        <f>IF(OR(Survey!$M234="ETF",Survey!$M234="ETF, alternative mutual fund"),1,0)</f>
        <v>0</v>
      </c>
      <c r="BH234" s="16" t="str">
        <f t="shared" si="155"/>
        <v>Pass</v>
      </c>
      <c r="BI234" s="38" t="b">
        <f>OR(ISNUMBER(SEARCH("Yes",Survey!$AO234)),ISBLANK(Survey!$AO234))</f>
        <v>1</v>
      </c>
      <c r="BJ234" s="67" t="b">
        <f>NOT(ISBLANK(Survey!$AP234))</f>
        <v>0</v>
      </c>
      <c r="BK234" s="16" t="str">
        <f t="shared" si="156"/>
        <v>Pass</v>
      </c>
      <c r="BL234" s="143">
        <f>IF(Survey!$AW234=0, 0,1)</f>
        <v>0</v>
      </c>
      <c r="BM234" s="67">
        <f>Survey!$AQ234</f>
        <v>0</v>
      </c>
      <c r="BN234" s="67">
        <f>IFERROR((Survey!$AX234-ABS(Survey!$AY234)-ABS(Survey!$BD234))/Survey!$AW234,0)</f>
        <v>0</v>
      </c>
      <c r="BO234" s="67">
        <f>IF(AND($BM234&gt;$BN234-0.2,$BM234&lt;$BN234+0.2,ISBLANK(Survey!$AQ234)=FALSE),0,1)</f>
        <v>1</v>
      </c>
      <c r="BP234" s="165">
        <f>IF(ISBLANK(Survey!$AR234),1,0)</f>
        <v>1</v>
      </c>
      <c r="BQ234" s="16" t="str">
        <f t="shared" si="157"/>
        <v>Pass</v>
      </c>
      <c r="BR234" s="143">
        <f>IF(Survey!$AW234=0, 0,1)</f>
        <v>0</v>
      </c>
      <c r="BS234" s="67">
        <f>IF(AND(Survey!$AS234&gt;=0,Survey!$AS234&lt;=0.2,Survey!$AS234&lt;&gt;""),0,1)</f>
        <v>1</v>
      </c>
      <c r="BT234" s="143">
        <f>IF(ISBLANK(Survey!$AT234),1,0)</f>
        <v>1</v>
      </c>
      <c r="BU234" s="16" t="str">
        <f t="shared" si="158"/>
        <v>Fail</v>
      </c>
      <c r="BV234" s="165">
        <f>Survey!$AU234</f>
        <v>0</v>
      </c>
      <c r="BW234" s="16" t="str">
        <f t="shared" si="159"/>
        <v>Pass</v>
      </c>
      <c r="BX234" s="36">
        <f>Survey!$AV234</f>
        <v>0</v>
      </c>
      <c r="BY234" s="176">
        <f>Survey!$AW234+Survey!$AX234-ABS(Survey!$AY234)+ABS(Survey!$AZ234)-ABS(Survey!$BA234)+ABS(Survey!$BB234)-ABS(Survey!$BC234)-ABS(Survey!$BD234)+Survey!$BE234</f>
        <v>0</v>
      </c>
      <c r="BZ234" s="35">
        <f t="shared" si="160"/>
        <v>0</v>
      </c>
      <c r="CA234" s="17">
        <f t="shared" si="161"/>
        <v>0</v>
      </c>
      <c r="CB234" s="16" t="str">
        <f t="shared" si="162"/>
        <v>Pass</v>
      </c>
      <c r="CC234" s="38" t="b">
        <f>IF(ABS(Survey!$BE234)=0,TRUE,FALSE)</f>
        <v>1</v>
      </c>
      <c r="CD234" s="37" t="b">
        <f>NOT(ISBLANK(Survey!$BF234))</f>
        <v>0</v>
      </c>
      <c r="CE234" t="str">
        <f t="shared" si="163"/>
        <v>Fail</v>
      </c>
      <c r="CF234" s="29">
        <f>Survey!$AV234</f>
        <v>0</v>
      </c>
      <c r="CG234" s="29" cm="1">
        <f t="array" ref="CG234">SUM(SUMIF(Survey!BH234:BO234,{"&gt;0","&lt;0"})*{1,-1})-SUM(SUMIF(Survey!BQ234:BX234,{"&gt;0","&lt;0"})*{1,-1})</f>
        <v>0</v>
      </c>
      <c r="CH234" s="35" t="str">
        <f t="shared" si="164"/>
        <v>No holdings</v>
      </c>
      <c r="CI234">
        <f t="shared" si="165"/>
        <v>0</v>
      </c>
      <c r="CJ234" s="16" t="str">
        <f t="shared" si="166"/>
        <v>Fail</v>
      </c>
      <c r="CK234" s="36">
        <f>Survey!$AV234</f>
        <v>0</v>
      </c>
      <c r="CL234" s="36" cm="1">
        <f t="array" ref="CL234">SUM(SUMIF(Survey!BZ234:CS234,{"&gt;0","&lt;0"})*{1,-1})-SUM(SUMIF(Survey!CU234:DN234,{"&gt;0","&lt;0"})*{1,-1})</f>
        <v>0</v>
      </c>
      <c r="CM234" s="35" t="str">
        <f t="shared" si="167"/>
        <v>No holdings</v>
      </c>
      <c r="CN234" s="17">
        <f t="shared" si="168"/>
        <v>0</v>
      </c>
      <c r="CO234" s="16" t="str">
        <f t="shared" si="169"/>
        <v>Pass</v>
      </c>
      <c r="CP234" s="38" t="b">
        <f>IF(ABS(Survey!$CS234)=0,TRUE,FALSE)</f>
        <v>1</v>
      </c>
      <c r="CQ234" s="37" t="b">
        <f>NOT(ISBLANK(Survey!$CT234))</f>
        <v>0</v>
      </c>
      <c r="CR234" s="16" t="str">
        <f t="shared" si="170"/>
        <v>Pass</v>
      </c>
      <c r="CS234" s="38" t="b">
        <f>IF(ABS(Survey!$DN234)=0,TRUE,FALSE)</f>
        <v>1</v>
      </c>
      <c r="CT234" s="37" t="b">
        <f>NOT(ISBLANK(Survey!$DO234))</f>
        <v>0</v>
      </c>
      <c r="CU234" t="str">
        <f t="shared" si="171"/>
        <v>Pass</v>
      </c>
      <c r="CV234" s="29" cm="1">
        <f t="array" ref="CV234">SUM(SUMIF(Survey!CO234,{"&gt;0","&lt;0"})*{1,-1})+SUM(SUMIF(Survey!DJ234,{"&gt;0","&lt;0"})*{1,-1})</f>
        <v>0</v>
      </c>
      <c r="CW234" s="29">
        <f>SUM(SUMIF(Survey!DQ234:DW234,{"&gt;0","&lt;0"})*{1,-1})+SUM(SUMIF(Survey!DY234:EE234,{"&gt;0","&lt;0"})*{1,-1})</f>
        <v>0</v>
      </c>
      <c r="CX234">
        <f t="shared" si="172"/>
        <v>0</v>
      </c>
      <c r="CY234">
        <f t="shared" si="173"/>
        <v>0</v>
      </c>
      <c r="CZ234" s="16" t="str">
        <f t="shared" si="174"/>
        <v>Pass</v>
      </c>
      <c r="DA234" s="38" t="b">
        <f>IF(ABS(Survey!$DW234)=0,TRUE,FALSE)</f>
        <v>1</v>
      </c>
      <c r="DB234" s="37" t="b">
        <f>NOT(ISBLANK(Survey!DX234))</f>
        <v>0</v>
      </c>
      <c r="DC234" s="16" t="str">
        <f t="shared" si="175"/>
        <v>Pass</v>
      </c>
      <c r="DD234" s="38" t="b">
        <f>IF(ABS(Survey!$EE234)=0,TRUE,FALSE)</f>
        <v>1</v>
      </c>
      <c r="DE234" s="37" t="b">
        <f>NOT(ISBLANK(Survey!$EF234))</f>
        <v>0</v>
      </c>
      <c r="DF234" s="16" t="str">
        <f t="shared" si="176"/>
        <v>Fail</v>
      </c>
      <c r="DG234" s="36">
        <f>SUM(SUMIF(Survey!EL234:EN234,{"&gt;0","&lt;0"})*{1,-1})</f>
        <v>0</v>
      </c>
      <c r="DH234">
        <f t="shared" si="177"/>
        <v>0</v>
      </c>
      <c r="DI234">
        <f t="shared" si="178"/>
        <v>100</v>
      </c>
      <c r="DJ234" s="35" t="b">
        <f>IF(OR(Survey!$M234="ETF",Survey!$M234="ETF, alternative mutual fund",Survey!$M234="Closed-end", Survey!$M234="Split share corp"),TRUE,FALSE)</f>
        <v>0</v>
      </c>
      <c r="DK234" s="16" t="str">
        <f t="shared" si="179"/>
        <v>Fail</v>
      </c>
      <c r="DL234" s="36">
        <f>SUM(SUMIF(Survey!EP234:EV234,{"&gt;0","&lt;0"})*{1,-1})</f>
        <v>0</v>
      </c>
      <c r="DM234">
        <f t="shared" si="180"/>
        <v>0</v>
      </c>
      <c r="DN234" s="17">
        <f t="shared" si="181"/>
        <v>100</v>
      </c>
      <c r="DO234" s="16" t="str">
        <f t="shared" si="182"/>
        <v>Fail</v>
      </c>
      <c r="DP234" s="36">
        <f>SUM(SUMIF(Survey!EX234:FD234,{"&gt;0","&lt;0"})*{1,-1})</f>
        <v>0</v>
      </c>
      <c r="DQ234">
        <f t="shared" si="183"/>
        <v>0</v>
      </c>
      <c r="DR234" s="17">
        <f t="shared" si="184"/>
        <v>100</v>
      </c>
    </row>
    <row r="235" spans="1:122">
      <c r="A235">
        <v>235</v>
      </c>
      <c r="B235" t="str">
        <f t="shared" si="0"/>
        <v>Pass</v>
      </c>
      <c r="C235" t="str">
        <f>IF(COUNTBLANK(Survey!B235:FE235)=$C$2, "Pass", "Fail")</f>
        <v>Pass</v>
      </c>
      <c r="D235" t="str">
        <f t="shared" si="139"/>
        <v>Fail</v>
      </c>
      <c r="E235" t="str">
        <f>IF(OR(ISBLANK(Survey!AJ235),COUNTIF(G235:BB235,"Fail")),"Fail","Pass")</f>
        <v>Fail</v>
      </c>
      <c r="G235" s="16" t="str">
        <f t="shared" si="140"/>
        <v>Fail</v>
      </c>
      <c r="H235" s="177">
        <f>COUNTBLANK(Survey!B235:D235)+COUNTBLANK(Survey!G235)+COUNTBLANK(Survey!I235)+COUNTBLANK(Survey!K235:M235)+COUNTBLANK(Survey!P235)+COUNTBLANK(Survey!S235:U235)+COUNTBLANK(Survey!Y235:AA235)+COUNTBLANK(Survey!AD235:AE235)+COUNTBLANK(Survey!AI235:AI235)</f>
        <v>18</v>
      </c>
      <c r="I235" s="16" t="str">
        <f t="shared" si="141"/>
        <v>Fail</v>
      </c>
      <c r="J235" t="b">
        <f>IF(Survey!E235="No",TRUE,FALSE)</f>
        <v>0</v>
      </c>
      <c r="K235" s="34">
        <f>LEN(Survey!E235)</f>
        <v>0</v>
      </c>
      <c r="L235" s="16" t="str">
        <f t="shared" si="142"/>
        <v>Fail</v>
      </c>
      <c r="M235" t="b">
        <f>IF(Survey!F235="No",TRUE,FALSE)</f>
        <v>0</v>
      </c>
      <c r="N235" s="33">
        <f>LEN(Survey!F235)</f>
        <v>0</v>
      </c>
      <c r="O235" s="16" t="str">
        <f t="shared" si="143"/>
        <v>Pass</v>
      </c>
      <c r="P235" s="34">
        <f>MOD((LEN(Survey!H235)+2),11)</f>
        <v>2</v>
      </c>
      <c r="Q235" s="33" t="str">
        <f>IF(Survey!$L235="Prospectus fund", "Yes", "No")</f>
        <v>No</v>
      </c>
      <c r="R235" s="16" t="str">
        <f t="shared" si="144"/>
        <v>Pass</v>
      </c>
      <c r="S235" s="34">
        <f>MOD((LEN(Survey!J235)+2),11)</f>
        <v>2</v>
      </c>
      <c r="T235" s="35" t="b">
        <f>IF(OR(Survey!$M235="ETF",Survey!$M235="ETF, alternative mutual fund",Survey!$M235="Closed-end", Survey!$M235="Split share corp", Survey!$I235="Yes"),TRUE,FALSE)</f>
        <v>0</v>
      </c>
      <c r="U235" s="16" t="str">
        <f>IFERROR(IF(AND(OR(X235=Y235,Y235 = "Either"),NOT(ISBLANK(Survey!K235))),"Pass","Fail"),"Pass")</f>
        <v>Fail</v>
      </c>
      <c r="V235" s="36" cm="1">
        <f t="array" ref="V235">SUM(SUMIF(Survey!BZ235:CS235,{"&gt;0","&lt;0"})*{1,-1})</f>
        <v>0</v>
      </c>
      <c r="W235" s="38" cm="1">
        <f t="array" ref="W235">SUM(SUMIF(Survey!CC235,{"&gt;0","&lt;0"})*{1,-1})+SUM(SUMIF(Survey!CM235,{"&gt;0","&lt;0"})*{1,-1})</f>
        <v>0</v>
      </c>
      <c r="X235" s="38">
        <f>Survey!K235</f>
        <v>0</v>
      </c>
      <c r="Y235" s="37" t="str">
        <f t="shared" si="145"/>
        <v>Either</v>
      </c>
      <c r="Z235" s="16" t="str">
        <f t="shared" si="146"/>
        <v>Fail</v>
      </c>
      <c r="AA235" s="67" cm="1">
        <f t="array" ref="AA235">SUM(SUMIF(Survey!BZ235:CS235,{"&gt;0","&lt;0"})*{1,-1})+SUM(SUMIF(Survey!CU235:DN235,{"&gt;0","&lt;0"})*{1,-1})</f>
        <v>0</v>
      </c>
      <c r="AB235" s="67">
        <f>IFERROR(AA235/(Survey!$AV235),0)</f>
        <v>0</v>
      </c>
      <c r="AC235" s="128" t="b">
        <f>IF(OR(Survey!$M235="Alternative strategy or hedge",Survey!$M235="Other, illiquid",Survey!$L235="Prospectus fund"),TRUE,FALSE)</f>
        <v>0</v>
      </c>
      <c r="AD235" s="128" t="b">
        <f>NOT(ISBLANK(Survey!$M235))</f>
        <v>0</v>
      </c>
      <c r="AE235" s="16" t="str">
        <f t="shared" si="147"/>
        <v>Pass</v>
      </c>
      <c r="AF235" s="38" t="b">
        <f>NOT(ISNUMBER(SEARCH("Other",Survey!$P235)))</f>
        <v>1</v>
      </c>
      <c r="AG235" s="37" t="b">
        <f>NOT(ISBLANK(Survey!$Q235))</f>
        <v>0</v>
      </c>
      <c r="AH235" s="16" t="str">
        <f t="shared" si="148"/>
        <v>Pass</v>
      </c>
      <c r="AI235" s="143">
        <f>COUNTBLANK(Survey!$W235)</f>
        <v>1</v>
      </c>
      <c r="AJ235" s="67">
        <f>IF(AND(Survey!L235&lt;&gt;"Exempt fund",OR(Survey!$M235="ETF",Survey!$M235="ETF, alternative mutual fund",Survey!$M235="Mutual fund",Survey!$M235="Alternative mutual fund",Survey!$M235="Money market")),1,0)</f>
        <v>0</v>
      </c>
      <c r="AK235" s="16" t="str">
        <f t="shared" si="149"/>
        <v>Pass</v>
      </c>
      <c r="AL235" s="38" t="b">
        <f>NOT(ISNUMBER(SEARCH("Yes",Survey!$AA235)))</f>
        <v>1</v>
      </c>
      <c r="AM235" s="37" t="b">
        <f>IF(COUNTBLANK(Survey!$AB235:$AC235)=0,TRUE, FALSE)</f>
        <v>0</v>
      </c>
      <c r="AN235" s="16" t="str">
        <f t="shared" si="150"/>
        <v>Pass</v>
      </c>
      <c r="AO235" s="38" t="b">
        <f>NOT(ISNUMBER(SEARCH("Yes",Survey!$AD235)))</f>
        <v>1</v>
      </c>
      <c r="AP235" s="37" t="b">
        <f>NOT(ISBLANK(Survey!$AF235))</f>
        <v>0</v>
      </c>
      <c r="AQ235" s="16" t="str">
        <f t="shared" si="151"/>
        <v>Pass</v>
      </c>
      <c r="AR235" s="38" t="b">
        <f>NOT(OR(ISNUMBER(SEARCH("Other",Survey!$AF235)),ISNUMBER(SEARCH("Multiple",Survey!$AF235))))</f>
        <v>1</v>
      </c>
      <c r="AS235" s="37" t="b">
        <f>NOT(ISBLANK(Survey!$AG235))</f>
        <v>0</v>
      </c>
      <c r="AT235" s="16" t="str">
        <f t="shared" si="152"/>
        <v>Fail</v>
      </c>
      <c r="AU235" s="143">
        <f>IF(ABS(Survey!$AV235)&gt;0, 1,0)</f>
        <v>0</v>
      </c>
      <c r="AV235" s="143">
        <f>IF(COUNTBLANK(Survey!$AJ235)=0,1,0)</f>
        <v>0</v>
      </c>
      <c r="AW235" s="16" t="str">
        <f t="shared" si="153"/>
        <v>Pass</v>
      </c>
      <c r="AX235" s="143">
        <f>IF(ISBLANK(Survey!$AJ235),0,1)</f>
        <v>0</v>
      </c>
      <c r="AY235" s="165">
        <f>COUNTBLANK(Survey!$AK235)</f>
        <v>1</v>
      </c>
      <c r="AZ235" s="16" t="str">
        <f t="shared" si="154"/>
        <v>Pass</v>
      </c>
      <c r="BA235" s="143">
        <f>IF(OR(Survey!$AK235="Closed",ISBLANK(Survey!$AK235)),0,1)</f>
        <v>0</v>
      </c>
      <c r="BB235" s="165">
        <f>IF(ISBLANK(Survey!$AL235),1,0)</f>
        <v>1</v>
      </c>
      <c r="BC235" s="147" t="str" cm="1">
        <f t="array" ref="BC235">IF(OR(IF(OR($BE235+$BF235 = 2, $BG235=1), FALSE, TRUE), AND($BD235:$BD235 = 0)),"Pass","Fail")</f>
        <v>Pass</v>
      </c>
      <c r="BD235" s="143">
        <f>COUNTBLANK(Survey!$AM235:$AO235)</f>
        <v>3</v>
      </c>
      <c r="BE235" s="143">
        <f>IF(Survey!$I235="Yes",1,0)</f>
        <v>0</v>
      </c>
      <c r="BF235" s="143">
        <f>IF(OR(Survey!$M235="Mutual fund",Survey!$M235="Alternative mutual fund",Survey!$M235="Money market"),1,0)</f>
        <v>0</v>
      </c>
      <c r="BG235" s="148">
        <f>IF(OR(Survey!$M235="ETF",Survey!$M235="ETF, alternative mutual fund"),1,0)</f>
        <v>0</v>
      </c>
      <c r="BH235" s="16" t="str">
        <f t="shared" si="155"/>
        <v>Pass</v>
      </c>
      <c r="BI235" s="38" t="b">
        <f>OR(ISNUMBER(SEARCH("Yes",Survey!$AO235)),ISBLANK(Survey!$AO235))</f>
        <v>1</v>
      </c>
      <c r="BJ235" s="67" t="b">
        <f>NOT(ISBLANK(Survey!$AP235))</f>
        <v>0</v>
      </c>
      <c r="BK235" s="16" t="str">
        <f t="shared" si="156"/>
        <v>Pass</v>
      </c>
      <c r="BL235" s="143">
        <f>IF(Survey!$AW235=0, 0,1)</f>
        <v>0</v>
      </c>
      <c r="BM235" s="67">
        <f>Survey!$AQ235</f>
        <v>0</v>
      </c>
      <c r="BN235" s="67">
        <f>IFERROR((Survey!$AX235-ABS(Survey!$AY235)-ABS(Survey!$BD235))/Survey!$AW235,0)</f>
        <v>0</v>
      </c>
      <c r="BO235" s="67">
        <f>IF(AND($BM235&gt;$BN235-0.2,$BM235&lt;$BN235+0.2,ISBLANK(Survey!$AQ235)=FALSE),0,1)</f>
        <v>1</v>
      </c>
      <c r="BP235" s="165">
        <f>IF(ISBLANK(Survey!$AR235),1,0)</f>
        <v>1</v>
      </c>
      <c r="BQ235" s="16" t="str">
        <f t="shared" si="157"/>
        <v>Pass</v>
      </c>
      <c r="BR235" s="143">
        <f>IF(Survey!$AW235=0, 0,1)</f>
        <v>0</v>
      </c>
      <c r="BS235" s="67">
        <f>IF(AND(Survey!$AS235&gt;=0,Survey!$AS235&lt;=0.2,Survey!$AS235&lt;&gt;""),0,1)</f>
        <v>1</v>
      </c>
      <c r="BT235" s="143">
        <f>IF(ISBLANK(Survey!$AT235),1,0)</f>
        <v>1</v>
      </c>
      <c r="BU235" s="16" t="str">
        <f t="shared" si="158"/>
        <v>Fail</v>
      </c>
      <c r="BV235" s="165">
        <f>Survey!$AU235</f>
        <v>0</v>
      </c>
      <c r="BW235" s="16" t="str">
        <f t="shared" si="159"/>
        <v>Pass</v>
      </c>
      <c r="BX235" s="36">
        <f>Survey!$AV235</f>
        <v>0</v>
      </c>
      <c r="BY235" s="176">
        <f>Survey!$AW235+Survey!$AX235-ABS(Survey!$AY235)+ABS(Survey!$AZ235)-ABS(Survey!$BA235)+ABS(Survey!$BB235)-ABS(Survey!$BC235)-ABS(Survey!$BD235)+Survey!$BE235</f>
        <v>0</v>
      </c>
      <c r="BZ235" s="35">
        <f t="shared" si="160"/>
        <v>0</v>
      </c>
      <c r="CA235" s="17">
        <f t="shared" si="161"/>
        <v>0</v>
      </c>
      <c r="CB235" s="16" t="str">
        <f t="shared" si="162"/>
        <v>Pass</v>
      </c>
      <c r="CC235" s="38" t="b">
        <f>IF(ABS(Survey!$BE235)=0,TRUE,FALSE)</f>
        <v>1</v>
      </c>
      <c r="CD235" s="37" t="b">
        <f>NOT(ISBLANK(Survey!$BF235))</f>
        <v>0</v>
      </c>
      <c r="CE235" t="str">
        <f t="shared" si="163"/>
        <v>Fail</v>
      </c>
      <c r="CF235" s="29">
        <f>Survey!$AV235</f>
        <v>0</v>
      </c>
      <c r="CG235" s="29" cm="1">
        <f t="array" ref="CG235">SUM(SUMIF(Survey!BH235:BO235,{"&gt;0","&lt;0"})*{1,-1})-SUM(SUMIF(Survey!BQ235:BX235,{"&gt;0","&lt;0"})*{1,-1})</f>
        <v>0</v>
      </c>
      <c r="CH235" s="35" t="str">
        <f t="shared" si="164"/>
        <v>No holdings</v>
      </c>
      <c r="CI235">
        <f t="shared" si="165"/>
        <v>0</v>
      </c>
      <c r="CJ235" s="16" t="str">
        <f t="shared" si="166"/>
        <v>Fail</v>
      </c>
      <c r="CK235" s="36">
        <f>Survey!$AV235</f>
        <v>0</v>
      </c>
      <c r="CL235" s="36" cm="1">
        <f t="array" ref="CL235">SUM(SUMIF(Survey!BZ235:CS235,{"&gt;0","&lt;0"})*{1,-1})-SUM(SUMIF(Survey!CU235:DN235,{"&gt;0","&lt;0"})*{1,-1})</f>
        <v>0</v>
      </c>
      <c r="CM235" s="35" t="str">
        <f t="shared" si="167"/>
        <v>No holdings</v>
      </c>
      <c r="CN235" s="17">
        <f t="shared" si="168"/>
        <v>0</v>
      </c>
      <c r="CO235" s="16" t="str">
        <f t="shared" si="169"/>
        <v>Pass</v>
      </c>
      <c r="CP235" s="38" t="b">
        <f>IF(ABS(Survey!$CS235)=0,TRUE,FALSE)</f>
        <v>1</v>
      </c>
      <c r="CQ235" s="37" t="b">
        <f>NOT(ISBLANK(Survey!$CT235))</f>
        <v>0</v>
      </c>
      <c r="CR235" s="16" t="str">
        <f t="shared" si="170"/>
        <v>Pass</v>
      </c>
      <c r="CS235" s="38" t="b">
        <f>IF(ABS(Survey!$DN235)=0,TRUE,FALSE)</f>
        <v>1</v>
      </c>
      <c r="CT235" s="37" t="b">
        <f>NOT(ISBLANK(Survey!$DO235))</f>
        <v>0</v>
      </c>
      <c r="CU235" t="str">
        <f t="shared" si="171"/>
        <v>Pass</v>
      </c>
      <c r="CV235" s="29" cm="1">
        <f t="array" ref="CV235">SUM(SUMIF(Survey!CO235,{"&gt;0","&lt;0"})*{1,-1})+SUM(SUMIF(Survey!DJ235,{"&gt;0","&lt;0"})*{1,-1})</f>
        <v>0</v>
      </c>
      <c r="CW235" s="29">
        <f>SUM(SUMIF(Survey!DQ235:DW235,{"&gt;0","&lt;0"})*{1,-1})+SUM(SUMIF(Survey!DY235:EE235,{"&gt;0","&lt;0"})*{1,-1})</f>
        <v>0</v>
      </c>
      <c r="CX235">
        <f t="shared" si="172"/>
        <v>0</v>
      </c>
      <c r="CY235">
        <f t="shared" si="173"/>
        <v>0</v>
      </c>
      <c r="CZ235" s="16" t="str">
        <f t="shared" si="174"/>
        <v>Pass</v>
      </c>
      <c r="DA235" s="38" t="b">
        <f>IF(ABS(Survey!$DW235)=0,TRUE,FALSE)</f>
        <v>1</v>
      </c>
      <c r="DB235" s="37" t="b">
        <f>NOT(ISBLANK(Survey!DX235))</f>
        <v>0</v>
      </c>
      <c r="DC235" s="16" t="str">
        <f t="shared" si="175"/>
        <v>Pass</v>
      </c>
      <c r="DD235" s="38" t="b">
        <f>IF(ABS(Survey!$EE235)=0,TRUE,FALSE)</f>
        <v>1</v>
      </c>
      <c r="DE235" s="37" t="b">
        <f>NOT(ISBLANK(Survey!$EF235))</f>
        <v>0</v>
      </c>
      <c r="DF235" s="16" t="str">
        <f t="shared" si="176"/>
        <v>Fail</v>
      </c>
      <c r="DG235" s="36">
        <f>SUM(SUMIF(Survey!EL235:EN235,{"&gt;0","&lt;0"})*{1,-1})</f>
        <v>0</v>
      </c>
      <c r="DH235">
        <f t="shared" si="177"/>
        <v>0</v>
      </c>
      <c r="DI235">
        <f t="shared" si="178"/>
        <v>100</v>
      </c>
      <c r="DJ235" s="35" t="b">
        <f>IF(OR(Survey!$M235="ETF",Survey!$M235="ETF, alternative mutual fund",Survey!$M235="Closed-end", Survey!$M235="Split share corp"),TRUE,FALSE)</f>
        <v>0</v>
      </c>
      <c r="DK235" s="16" t="str">
        <f t="shared" si="179"/>
        <v>Fail</v>
      </c>
      <c r="DL235" s="36">
        <f>SUM(SUMIF(Survey!EP235:EV235,{"&gt;0","&lt;0"})*{1,-1})</f>
        <v>0</v>
      </c>
      <c r="DM235">
        <f t="shared" si="180"/>
        <v>0</v>
      </c>
      <c r="DN235" s="17">
        <f t="shared" si="181"/>
        <v>100</v>
      </c>
      <c r="DO235" s="16" t="str">
        <f t="shared" si="182"/>
        <v>Fail</v>
      </c>
      <c r="DP235" s="36">
        <f>SUM(SUMIF(Survey!EX235:FD235,{"&gt;0","&lt;0"})*{1,-1})</f>
        <v>0</v>
      </c>
      <c r="DQ235">
        <f t="shared" si="183"/>
        <v>0</v>
      </c>
      <c r="DR235" s="17">
        <f t="shared" si="184"/>
        <v>100</v>
      </c>
    </row>
    <row r="236" spans="1:122">
      <c r="A236">
        <v>236</v>
      </c>
      <c r="B236" t="str">
        <f t="shared" si="0"/>
        <v>Pass</v>
      </c>
      <c r="C236" t="str">
        <f>IF(COUNTBLANK(Survey!B236:FE236)=$C$2, "Pass", "Fail")</f>
        <v>Pass</v>
      </c>
      <c r="D236" t="str">
        <f t="shared" si="139"/>
        <v>Fail</v>
      </c>
      <c r="E236" t="str">
        <f>IF(OR(ISBLANK(Survey!AJ236),COUNTIF(G236:BB236,"Fail")),"Fail","Pass")</f>
        <v>Fail</v>
      </c>
      <c r="G236" s="16" t="str">
        <f t="shared" si="140"/>
        <v>Fail</v>
      </c>
      <c r="H236" s="177">
        <f>COUNTBLANK(Survey!B236:D236)+COUNTBLANK(Survey!G236)+COUNTBLANK(Survey!I236)+COUNTBLANK(Survey!K236:M236)+COUNTBLANK(Survey!P236)+COUNTBLANK(Survey!S236:U236)+COUNTBLANK(Survey!Y236:AA236)+COUNTBLANK(Survey!AD236:AE236)+COUNTBLANK(Survey!AI236:AI236)</f>
        <v>18</v>
      </c>
      <c r="I236" s="16" t="str">
        <f t="shared" si="141"/>
        <v>Fail</v>
      </c>
      <c r="J236" t="b">
        <f>IF(Survey!E236="No",TRUE,FALSE)</f>
        <v>0</v>
      </c>
      <c r="K236" s="34">
        <f>LEN(Survey!E236)</f>
        <v>0</v>
      </c>
      <c r="L236" s="16" t="str">
        <f t="shared" si="142"/>
        <v>Fail</v>
      </c>
      <c r="M236" t="b">
        <f>IF(Survey!F236="No",TRUE,FALSE)</f>
        <v>0</v>
      </c>
      <c r="N236" s="33">
        <f>LEN(Survey!F236)</f>
        <v>0</v>
      </c>
      <c r="O236" s="16" t="str">
        <f t="shared" si="143"/>
        <v>Pass</v>
      </c>
      <c r="P236" s="34">
        <f>MOD((LEN(Survey!H236)+2),11)</f>
        <v>2</v>
      </c>
      <c r="Q236" s="33" t="str">
        <f>IF(Survey!$L236="Prospectus fund", "Yes", "No")</f>
        <v>No</v>
      </c>
      <c r="R236" s="16" t="str">
        <f t="shared" si="144"/>
        <v>Pass</v>
      </c>
      <c r="S236" s="34">
        <f>MOD((LEN(Survey!J236)+2),11)</f>
        <v>2</v>
      </c>
      <c r="T236" s="35" t="b">
        <f>IF(OR(Survey!$M236="ETF",Survey!$M236="ETF, alternative mutual fund",Survey!$M236="Closed-end", Survey!$M236="Split share corp", Survey!$I236="Yes"),TRUE,FALSE)</f>
        <v>0</v>
      </c>
      <c r="U236" s="16" t="str">
        <f>IFERROR(IF(AND(OR(X236=Y236,Y236 = "Either"),NOT(ISBLANK(Survey!K236))),"Pass","Fail"),"Pass")</f>
        <v>Fail</v>
      </c>
      <c r="V236" s="36" cm="1">
        <f t="array" ref="V236">SUM(SUMIF(Survey!BZ236:CS236,{"&gt;0","&lt;0"})*{1,-1})</f>
        <v>0</v>
      </c>
      <c r="W236" s="38" cm="1">
        <f t="array" ref="W236">SUM(SUMIF(Survey!CC236,{"&gt;0","&lt;0"})*{1,-1})+SUM(SUMIF(Survey!CM236,{"&gt;0","&lt;0"})*{1,-1})</f>
        <v>0</v>
      </c>
      <c r="X236" s="38">
        <f>Survey!K236</f>
        <v>0</v>
      </c>
      <c r="Y236" s="37" t="str">
        <f t="shared" si="145"/>
        <v>Either</v>
      </c>
      <c r="Z236" s="16" t="str">
        <f t="shared" si="146"/>
        <v>Fail</v>
      </c>
      <c r="AA236" s="67" cm="1">
        <f t="array" ref="AA236">SUM(SUMIF(Survey!BZ236:CS236,{"&gt;0","&lt;0"})*{1,-1})+SUM(SUMIF(Survey!CU236:DN236,{"&gt;0","&lt;0"})*{1,-1})</f>
        <v>0</v>
      </c>
      <c r="AB236" s="67">
        <f>IFERROR(AA236/(Survey!$AV236),0)</f>
        <v>0</v>
      </c>
      <c r="AC236" s="128" t="b">
        <f>IF(OR(Survey!$M236="Alternative strategy or hedge",Survey!$M236="Other, illiquid",Survey!$L236="Prospectus fund"),TRUE,FALSE)</f>
        <v>0</v>
      </c>
      <c r="AD236" s="128" t="b">
        <f>NOT(ISBLANK(Survey!$M236))</f>
        <v>0</v>
      </c>
      <c r="AE236" s="16" t="str">
        <f t="shared" si="147"/>
        <v>Pass</v>
      </c>
      <c r="AF236" s="38" t="b">
        <f>NOT(ISNUMBER(SEARCH("Other",Survey!$P236)))</f>
        <v>1</v>
      </c>
      <c r="AG236" s="37" t="b">
        <f>NOT(ISBLANK(Survey!$Q236))</f>
        <v>0</v>
      </c>
      <c r="AH236" s="16" t="str">
        <f t="shared" si="148"/>
        <v>Pass</v>
      </c>
      <c r="AI236" s="143">
        <f>COUNTBLANK(Survey!$W236)</f>
        <v>1</v>
      </c>
      <c r="AJ236" s="67">
        <f>IF(AND(Survey!L236&lt;&gt;"Exempt fund",OR(Survey!$M236="ETF",Survey!$M236="ETF, alternative mutual fund",Survey!$M236="Mutual fund",Survey!$M236="Alternative mutual fund",Survey!$M236="Money market")),1,0)</f>
        <v>0</v>
      </c>
      <c r="AK236" s="16" t="str">
        <f t="shared" si="149"/>
        <v>Pass</v>
      </c>
      <c r="AL236" s="38" t="b">
        <f>NOT(ISNUMBER(SEARCH("Yes",Survey!$AA236)))</f>
        <v>1</v>
      </c>
      <c r="AM236" s="37" t="b">
        <f>IF(COUNTBLANK(Survey!$AB236:$AC236)=0,TRUE, FALSE)</f>
        <v>0</v>
      </c>
      <c r="AN236" s="16" t="str">
        <f t="shared" si="150"/>
        <v>Pass</v>
      </c>
      <c r="AO236" s="38" t="b">
        <f>NOT(ISNUMBER(SEARCH("Yes",Survey!$AD236)))</f>
        <v>1</v>
      </c>
      <c r="AP236" s="37" t="b">
        <f>NOT(ISBLANK(Survey!$AF236))</f>
        <v>0</v>
      </c>
      <c r="AQ236" s="16" t="str">
        <f t="shared" si="151"/>
        <v>Pass</v>
      </c>
      <c r="AR236" s="38" t="b">
        <f>NOT(OR(ISNUMBER(SEARCH("Other",Survey!$AF236)),ISNUMBER(SEARCH("Multiple",Survey!$AF236))))</f>
        <v>1</v>
      </c>
      <c r="AS236" s="37" t="b">
        <f>NOT(ISBLANK(Survey!$AG236))</f>
        <v>0</v>
      </c>
      <c r="AT236" s="16" t="str">
        <f t="shared" si="152"/>
        <v>Fail</v>
      </c>
      <c r="AU236" s="143">
        <f>IF(ABS(Survey!$AV236)&gt;0, 1,0)</f>
        <v>0</v>
      </c>
      <c r="AV236" s="143">
        <f>IF(COUNTBLANK(Survey!$AJ236)=0,1,0)</f>
        <v>0</v>
      </c>
      <c r="AW236" s="16" t="str">
        <f t="shared" si="153"/>
        <v>Pass</v>
      </c>
      <c r="AX236" s="143">
        <f>IF(ISBLANK(Survey!$AJ236),0,1)</f>
        <v>0</v>
      </c>
      <c r="AY236" s="165">
        <f>COUNTBLANK(Survey!$AK236)</f>
        <v>1</v>
      </c>
      <c r="AZ236" s="16" t="str">
        <f t="shared" si="154"/>
        <v>Pass</v>
      </c>
      <c r="BA236" s="143">
        <f>IF(OR(Survey!$AK236="Closed",ISBLANK(Survey!$AK236)),0,1)</f>
        <v>0</v>
      </c>
      <c r="BB236" s="165">
        <f>IF(ISBLANK(Survey!$AL236),1,0)</f>
        <v>1</v>
      </c>
      <c r="BC236" s="147" t="str" cm="1">
        <f t="array" ref="BC236">IF(OR(IF(OR($BE236+$BF236 = 2, $BG236=1), FALSE, TRUE), AND($BD236:$BD236 = 0)),"Pass","Fail")</f>
        <v>Pass</v>
      </c>
      <c r="BD236" s="143">
        <f>COUNTBLANK(Survey!$AM236:$AO236)</f>
        <v>3</v>
      </c>
      <c r="BE236" s="143">
        <f>IF(Survey!$I236="Yes",1,0)</f>
        <v>0</v>
      </c>
      <c r="BF236" s="143">
        <f>IF(OR(Survey!$M236="Mutual fund",Survey!$M236="Alternative mutual fund",Survey!$M236="Money market"),1,0)</f>
        <v>0</v>
      </c>
      <c r="BG236" s="148">
        <f>IF(OR(Survey!$M236="ETF",Survey!$M236="ETF, alternative mutual fund"),1,0)</f>
        <v>0</v>
      </c>
      <c r="BH236" s="16" t="str">
        <f t="shared" si="155"/>
        <v>Pass</v>
      </c>
      <c r="BI236" s="38" t="b">
        <f>OR(ISNUMBER(SEARCH("Yes",Survey!$AO236)),ISBLANK(Survey!$AO236))</f>
        <v>1</v>
      </c>
      <c r="BJ236" s="67" t="b">
        <f>NOT(ISBLANK(Survey!$AP236))</f>
        <v>0</v>
      </c>
      <c r="BK236" s="16" t="str">
        <f t="shared" si="156"/>
        <v>Pass</v>
      </c>
      <c r="BL236" s="143">
        <f>IF(Survey!$AW236=0, 0,1)</f>
        <v>0</v>
      </c>
      <c r="BM236" s="67">
        <f>Survey!$AQ236</f>
        <v>0</v>
      </c>
      <c r="BN236" s="67">
        <f>IFERROR((Survey!$AX236-ABS(Survey!$AY236)-ABS(Survey!$BD236))/Survey!$AW236,0)</f>
        <v>0</v>
      </c>
      <c r="BO236" s="67">
        <f>IF(AND($BM236&gt;$BN236-0.2,$BM236&lt;$BN236+0.2,ISBLANK(Survey!$AQ236)=FALSE),0,1)</f>
        <v>1</v>
      </c>
      <c r="BP236" s="165">
        <f>IF(ISBLANK(Survey!$AR236),1,0)</f>
        <v>1</v>
      </c>
      <c r="BQ236" s="16" t="str">
        <f t="shared" si="157"/>
        <v>Pass</v>
      </c>
      <c r="BR236" s="143">
        <f>IF(Survey!$AW236=0, 0,1)</f>
        <v>0</v>
      </c>
      <c r="BS236" s="67">
        <f>IF(AND(Survey!$AS236&gt;=0,Survey!$AS236&lt;=0.2,Survey!$AS236&lt;&gt;""),0,1)</f>
        <v>1</v>
      </c>
      <c r="BT236" s="143">
        <f>IF(ISBLANK(Survey!$AT236),1,0)</f>
        <v>1</v>
      </c>
      <c r="BU236" s="16" t="str">
        <f t="shared" si="158"/>
        <v>Fail</v>
      </c>
      <c r="BV236" s="165">
        <f>Survey!$AU236</f>
        <v>0</v>
      </c>
      <c r="BW236" s="16" t="str">
        <f t="shared" si="159"/>
        <v>Pass</v>
      </c>
      <c r="BX236" s="36">
        <f>Survey!$AV236</f>
        <v>0</v>
      </c>
      <c r="BY236" s="176">
        <f>Survey!$AW236+Survey!$AX236-ABS(Survey!$AY236)+ABS(Survey!$AZ236)-ABS(Survey!$BA236)+ABS(Survey!$BB236)-ABS(Survey!$BC236)-ABS(Survey!$BD236)+Survey!$BE236</f>
        <v>0</v>
      </c>
      <c r="BZ236" s="35">
        <f t="shared" si="160"/>
        <v>0</v>
      </c>
      <c r="CA236" s="17">
        <f t="shared" si="161"/>
        <v>0</v>
      </c>
      <c r="CB236" s="16" t="str">
        <f t="shared" si="162"/>
        <v>Pass</v>
      </c>
      <c r="CC236" s="38" t="b">
        <f>IF(ABS(Survey!$BE236)=0,TRUE,FALSE)</f>
        <v>1</v>
      </c>
      <c r="CD236" s="37" t="b">
        <f>NOT(ISBLANK(Survey!$BF236))</f>
        <v>0</v>
      </c>
      <c r="CE236" t="str">
        <f t="shared" si="163"/>
        <v>Fail</v>
      </c>
      <c r="CF236" s="29">
        <f>Survey!$AV236</f>
        <v>0</v>
      </c>
      <c r="CG236" s="29" cm="1">
        <f t="array" ref="CG236">SUM(SUMIF(Survey!BH236:BO236,{"&gt;0","&lt;0"})*{1,-1})-SUM(SUMIF(Survey!BQ236:BX236,{"&gt;0","&lt;0"})*{1,-1})</f>
        <v>0</v>
      </c>
      <c r="CH236" s="35" t="str">
        <f t="shared" si="164"/>
        <v>No holdings</v>
      </c>
      <c r="CI236">
        <f t="shared" si="165"/>
        <v>0</v>
      </c>
      <c r="CJ236" s="16" t="str">
        <f t="shared" si="166"/>
        <v>Fail</v>
      </c>
      <c r="CK236" s="36">
        <f>Survey!$AV236</f>
        <v>0</v>
      </c>
      <c r="CL236" s="36" cm="1">
        <f t="array" ref="CL236">SUM(SUMIF(Survey!BZ236:CS236,{"&gt;0","&lt;0"})*{1,-1})-SUM(SUMIF(Survey!CU236:DN236,{"&gt;0","&lt;0"})*{1,-1})</f>
        <v>0</v>
      </c>
      <c r="CM236" s="35" t="str">
        <f t="shared" si="167"/>
        <v>No holdings</v>
      </c>
      <c r="CN236" s="17">
        <f t="shared" si="168"/>
        <v>0</v>
      </c>
      <c r="CO236" s="16" t="str">
        <f t="shared" si="169"/>
        <v>Pass</v>
      </c>
      <c r="CP236" s="38" t="b">
        <f>IF(ABS(Survey!$CS236)=0,TRUE,FALSE)</f>
        <v>1</v>
      </c>
      <c r="CQ236" s="37" t="b">
        <f>NOT(ISBLANK(Survey!$CT236))</f>
        <v>0</v>
      </c>
      <c r="CR236" s="16" t="str">
        <f t="shared" si="170"/>
        <v>Pass</v>
      </c>
      <c r="CS236" s="38" t="b">
        <f>IF(ABS(Survey!$DN236)=0,TRUE,FALSE)</f>
        <v>1</v>
      </c>
      <c r="CT236" s="37" t="b">
        <f>NOT(ISBLANK(Survey!$DO236))</f>
        <v>0</v>
      </c>
      <c r="CU236" t="str">
        <f t="shared" si="171"/>
        <v>Pass</v>
      </c>
      <c r="CV236" s="29" cm="1">
        <f t="array" ref="CV236">SUM(SUMIF(Survey!CO236,{"&gt;0","&lt;0"})*{1,-1})+SUM(SUMIF(Survey!DJ236,{"&gt;0","&lt;0"})*{1,-1})</f>
        <v>0</v>
      </c>
      <c r="CW236" s="29">
        <f>SUM(SUMIF(Survey!DQ236:DW236,{"&gt;0","&lt;0"})*{1,-1})+SUM(SUMIF(Survey!DY236:EE236,{"&gt;0","&lt;0"})*{1,-1})</f>
        <v>0</v>
      </c>
      <c r="CX236">
        <f t="shared" si="172"/>
        <v>0</v>
      </c>
      <c r="CY236">
        <f t="shared" si="173"/>
        <v>0</v>
      </c>
      <c r="CZ236" s="16" t="str">
        <f t="shared" si="174"/>
        <v>Pass</v>
      </c>
      <c r="DA236" s="38" t="b">
        <f>IF(ABS(Survey!$DW236)=0,TRUE,FALSE)</f>
        <v>1</v>
      </c>
      <c r="DB236" s="37" t="b">
        <f>NOT(ISBLANK(Survey!DX236))</f>
        <v>0</v>
      </c>
      <c r="DC236" s="16" t="str">
        <f t="shared" si="175"/>
        <v>Pass</v>
      </c>
      <c r="DD236" s="38" t="b">
        <f>IF(ABS(Survey!$EE236)=0,TRUE,FALSE)</f>
        <v>1</v>
      </c>
      <c r="DE236" s="37" t="b">
        <f>NOT(ISBLANK(Survey!$EF236))</f>
        <v>0</v>
      </c>
      <c r="DF236" s="16" t="str">
        <f t="shared" si="176"/>
        <v>Fail</v>
      </c>
      <c r="DG236" s="36">
        <f>SUM(SUMIF(Survey!EL236:EN236,{"&gt;0","&lt;0"})*{1,-1})</f>
        <v>0</v>
      </c>
      <c r="DH236">
        <f t="shared" si="177"/>
        <v>0</v>
      </c>
      <c r="DI236">
        <f t="shared" si="178"/>
        <v>100</v>
      </c>
      <c r="DJ236" s="35" t="b">
        <f>IF(OR(Survey!$M236="ETF",Survey!$M236="ETF, alternative mutual fund",Survey!$M236="Closed-end", Survey!$M236="Split share corp"),TRUE,FALSE)</f>
        <v>0</v>
      </c>
      <c r="DK236" s="16" t="str">
        <f t="shared" si="179"/>
        <v>Fail</v>
      </c>
      <c r="DL236" s="36">
        <f>SUM(SUMIF(Survey!EP236:EV236,{"&gt;0","&lt;0"})*{1,-1})</f>
        <v>0</v>
      </c>
      <c r="DM236">
        <f t="shared" si="180"/>
        <v>0</v>
      </c>
      <c r="DN236" s="17">
        <f t="shared" si="181"/>
        <v>100</v>
      </c>
      <c r="DO236" s="16" t="str">
        <f t="shared" si="182"/>
        <v>Fail</v>
      </c>
      <c r="DP236" s="36">
        <f>SUM(SUMIF(Survey!EX236:FD236,{"&gt;0","&lt;0"})*{1,-1})</f>
        <v>0</v>
      </c>
      <c r="DQ236">
        <f t="shared" si="183"/>
        <v>0</v>
      </c>
      <c r="DR236" s="17">
        <f t="shared" si="184"/>
        <v>100</v>
      </c>
    </row>
    <row r="237" spans="1:122">
      <c r="A237">
        <v>237</v>
      </c>
      <c r="B237" t="str">
        <f t="shared" si="0"/>
        <v>Pass</v>
      </c>
      <c r="C237" t="str">
        <f>IF(COUNTBLANK(Survey!B237:FE237)=$C$2, "Pass", "Fail")</f>
        <v>Pass</v>
      </c>
      <c r="D237" t="str">
        <f t="shared" si="139"/>
        <v>Fail</v>
      </c>
      <c r="E237" t="str">
        <f>IF(OR(ISBLANK(Survey!AJ237),COUNTIF(G237:BB237,"Fail")),"Fail","Pass")</f>
        <v>Fail</v>
      </c>
      <c r="G237" s="16" t="str">
        <f t="shared" si="140"/>
        <v>Fail</v>
      </c>
      <c r="H237" s="177">
        <f>COUNTBLANK(Survey!B237:D237)+COUNTBLANK(Survey!G237)+COUNTBLANK(Survey!I237)+COUNTBLANK(Survey!K237:M237)+COUNTBLANK(Survey!P237)+COUNTBLANK(Survey!S237:U237)+COUNTBLANK(Survey!Y237:AA237)+COUNTBLANK(Survey!AD237:AE237)+COUNTBLANK(Survey!AI237:AI237)</f>
        <v>18</v>
      </c>
      <c r="I237" s="16" t="str">
        <f t="shared" si="141"/>
        <v>Fail</v>
      </c>
      <c r="J237" t="b">
        <f>IF(Survey!E237="No",TRUE,FALSE)</f>
        <v>0</v>
      </c>
      <c r="K237" s="34">
        <f>LEN(Survey!E237)</f>
        <v>0</v>
      </c>
      <c r="L237" s="16" t="str">
        <f t="shared" si="142"/>
        <v>Fail</v>
      </c>
      <c r="M237" t="b">
        <f>IF(Survey!F237="No",TRUE,FALSE)</f>
        <v>0</v>
      </c>
      <c r="N237" s="33">
        <f>LEN(Survey!F237)</f>
        <v>0</v>
      </c>
      <c r="O237" s="16" t="str">
        <f t="shared" si="143"/>
        <v>Pass</v>
      </c>
      <c r="P237" s="34">
        <f>MOD((LEN(Survey!H237)+2),11)</f>
        <v>2</v>
      </c>
      <c r="Q237" s="33" t="str">
        <f>IF(Survey!$L237="Prospectus fund", "Yes", "No")</f>
        <v>No</v>
      </c>
      <c r="R237" s="16" t="str">
        <f t="shared" si="144"/>
        <v>Pass</v>
      </c>
      <c r="S237" s="34">
        <f>MOD((LEN(Survey!J237)+2),11)</f>
        <v>2</v>
      </c>
      <c r="T237" s="35" t="b">
        <f>IF(OR(Survey!$M237="ETF",Survey!$M237="ETF, alternative mutual fund",Survey!$M237="Closed-end", Survey!$M237="Split share corp", Survey!$I237="Yes"),TRUE,FALSE)</f>
        <v>0</v>
      </c>
      <c r="U237" s="16" t="str">
        <f>IFERROR(IF(AND(OR(X237=Y237,Y237 = "Either"),NOT(ISBLANK(Survey!K237))),"Pass","Fail"),"Pass")</f>
        <v>Fail</v>
      </c>
      <c r="V237" s="36" cm="1">
        <f t="array" ref="V237">SUM(SUMIF(Survey!BZ237:CS237,{"&gt;0","&lt;0"})*{1,-1})</f>
        <v>0</v>
      </c>
      <c r="W237" s="38" cm="1">
        <f t="array" ref="W237">SUM(SUMIF(Survey!CC237,{"&gt;0","&lt;0"})*{1,-1})+SUM(SUMIF(Survey!CM237,{"&gt;0","&lt;0"})*{1,-1})</f>
        <v>0</v>
      </c>
      <c r="X237" s="38">
        <f>Survey!K237</f>
        <v>0</v>
      </c>
      <c r="Y237" s="37" t="str">
        <f t="shared" si="145"/>
        <v>Either</v>
      </c>
      <c r="Z237" s="16" t="str">
        <f t="shared" si="146"/>
        <v>Fail</v>
      </c>
      <c r="AA237" s="67" cm="1">
        <f t="array" ref="AA237">SUM(SUMIF(Survey!BZ237:CS237,{"&gt;0","&lt;0"})*{1,-1})+SUM(SUMIF(Survey!CU237:DN237,{"&gt;0","&lt;0"})*{1,-1})</f>
        <v>0</v>
      </c>
      <c r="AB237" s="67">
        <f>IFERROR(AA237/(Survey!$AV237),0)</f>
        <v>0</v>
      </c>
      <c r="AC237" s="128" t="b">
        <f>IF(OR(Survey!$M237="Alternative strategy or hedge",Survey!$M237="Other, illiquid",Survey!$L237="Prospectus fund"),TRUE,FALSE)</f>
        <v>0</v>
      </c>
      <c r="AD237" s="128" t="b">
        <f>NOT(ISBLANK(Survey!$M237))</f>
        <v>0</v>
      </c>
      <c r="AE237" s="16" t="str">
        <f t="shared" si="147"/>
        <v>Pass</v>
      </c>
      <c r="AF237" s="38" t="b">
        <f>NOT(ISNUMBER(SEARCH("Other",Survey!$P237)))</f>
        <v>1</v>
      </c>
      <c r="AG237" s="37" t="b">
        <f>NOT(ISBLANK(Survey!$Q237))</f>
        <v>0</v>
      </c>
      <c r="AH237" s="16" t="str">
        <f t="shared" si="148"/>
        <v>Pass</v>
      </c>
      <c r="AI237" s="143">
        <f>COUNTBLANK(Survey!$W237)</f>
        <v>1</v>
      </c>
      <c r="AJ237" s="67">
        <f>IF(AND(Survey!L237&lt;&gt;"Exempt fund",OR(Survey!$M237="ETF",Survey!$M237="ETF, alternative mutual fund",Survey!$M237="Mutual fund",Survey!$M237="Alternative mutual fund",Survey!$M237="Money market")),1,0)</f>
        <v>0</v>
      </c>
      <c r="AK237" s="16" t="str">
        <f t="shared" si="149"/>
        <v>Pass</v>
      </c>
      <c r="AL237" s="38" t="b">
        <f>NOT(ISNUMBER(SEARCH("Yes",Survey!$AA237)))</f>
        <v>1</v>
      </c>
      <c r="AM237" s="37" t="b">
        <f>IF(COUNTBLANK(Survey!$AB237:$AC237)=0,TRUE, FALSE)</f>
        <v>0</v>
      </c>
      <c r="AN237" s="16" t="str">
        <f t="shared" si="150"/>
        <v>Pass</v>
      </c>
      <c r="AO237" s="38" t="b">
        <f>NOT(ISNUMBER(SEARCH("Yes",Survey!$AD237)))</f>
        <v>1</v>
      </c>
      <c r="AP237" s="37" t="b">
        <f>NOT(ISBLANK(Survey!$AF237))</f>
        <v>0</v>
      </c>
      <c r="AQ237" s="16" t="str">
        <f t="shared" si="151"/>
        <v>Pass</v>
      </c>
      <c r="AR237" s="38" t="b">
        <f>NOT(OR(ISNUMBER(SEARCH("Other",Survey!$AF237)),ISNUMBER(SEARCH("Multiple",Survey!$AF237))))</f>
        <v>1</v>
      </c>
      <c r="AS237" s="37" t="b">
        <f>NOT(ISBLANK(Survey!$AG237))</f>
        <v>0</v>
      </c>
      <c r="AT237" s="16" t="str">
        <f t="shared" si="152"/>
        <v>Fail</v>
      </c>
      <c r="AU237" s="143">
        <f>IF(ABS(Survey!$AV237)&gt;0, 1,0)</f>
        <v>0</v>
      </c>
      <c r="AV237" s="143">
        <f>IF(COUNTBLANK(Survey!$AJ237)=0,1,0)</f>
        <v>0</v>
      </c>
      <c r="AW237" s="16" t="str">
        <f t="shared" si="153"/>
        <v>Pass</v>
      </c>
      <c r="AX237" s="143">
        <f>IF(ISBLANK(Survey!$AJ237),0,1)</f>
        <v>0</v>
      </c>
      <c r="AY237" s="165">
        <f>COUNTBLANK(Survey!$AK237)</f>
        <v>1</v>
      </c>
      <c r="AZ237" s="16" t="str">
        <f t="shared" si="154"/>
        <v>Pass</v>
      </c>
      <c r="BA237" s="143">
        <f>IF(OR(Survey!$AK237="Closed",ISBLANK(Survey!$AK237)),0,1)</f>
        <v>0</v>
      </c>
      <c r="BB237" s="165">
        <f>IF(ISBLANK(Survey!$AL237),1,0)</f>
        <v>1</v>
      </c>
      <c r="BC237" s="147" t="str" cm="1">
        <f t="array" ref="BC237">IF(OR(IF(OR($BE237+$BF237 = 2, $BG237=1), FALSE, TRUE), AND($BD237:$BD237 = 0)),"Pass","Fail")</f>
        <v>Pass</v>
      </c>
      <c r="BD237" s="143">
        <f>COUNTBLANK(Survey!$AM237:$AO237)</f>
        <v>3</v>
      </c>
      <c r="BE237" s="143">
        <f>IF(Survey!$I237="Yes",1,0)</f>
        <v>0</v>
      </c>
      <c r="BF237" s="143">
        <f>IF(OR(Survey!$M237="Mutual fund",Survey!$M237="Alternative mutual fund",Survey!$M237="Money market"),1,0)</f>
        <v>0</v>
      </c>
      <c r="BG237" s="148">
        <f>IF(OR(Survey!$M237="ETF",Survey!$M237="ETF, alternative mutual fund"),1,0)</f>
        <v>0</v>
      </c>
      <c r="BH237" s="16" t="str">
        <f t="shared" si="155"/>
        <v>Pass</v>
      </c>
      <c r="BI237" s="38" t="b">
        <f>OR(ISNUMBER(SEARCH("Yes",Survey!$AO237)),ISBLANK(Survey!$AO237))</f>
        <v>1</v>
      </c>
      <c r="BJ237" s="67" t="b">
        <f>NOT(ISBLANK(Survey!$AP237))</f>
        <v>0</v>
      </c>
      <c r="BK237" s="16" t="str">
        <f t="shared" si="156"/>
        <v>Pass</v>
      </c>
      <c r="BL237" s="143">
        <f>IF(Survey!$AW237=0, 0,1)</f>
        <v>0</v>
      </c>
      <c r="BM237" s="67">
        <f>Survey!$AQ237</f>
        <v>0</v>
      </c>
      <c r="BN237" s="67">
        <f>IFERROR((Survey!$AX237-ABS(Survey!$AY237)-ABS(Survey!$BD237))/Survey!$AW237,0)</f>
        <v>0</v>
      </c>
      <c r="BO237" s="67">
        <f>IF(AND($BM237&gt;$BN237-0.2,$BM237&lt;$BN237+0.2,ISBLANK(Survey!$AQ237)=FALSE),0,1)</f>
        <v>1</v>
      </c>
      <c r="BP237" s="165">
        <f>IF(ISBLANK(Survey!$AR237),1,0)</f>
        <v>1</v>
      </c>
      <c r="BQ237" s="16" t="str">
        <f t="shared" si="157"/>
        <v>Pass</v>
      </c>
      <c r="BR237" s="143">
        <f>IF(Survey!$AW237=0, 0,1)</f>
        <v>0</v>
      </c>
      <c r="BS237" s="67">
        <f>IF(AND(Survey!$AS237&gt;=0,Survey!$AS237&lt;=0.2,Survey!$AS237&lt;&gt;""),0,1)</f>
        <v>1</v>
      </c>
      <c r="BT237" s="143">
        <f>IF(ISBLANK(Survey!$AT237),1,0)</f>
        <v>1</v>
      </c>
      <c r="BU237" s="16" t="str">
        <f t="shared" si="158"/>
        <v>Fail</v>
      </c>
      <c r="BV237" s="165">
        <f>Survey!$AU237</f>
        <v>0</v>
      </c>
      <c r="BW237" s="16" t="str">
        <f t="shared" si="159"/>
        <v>Pass</v>
      </c>
      <c r="BX237" s="36">
        <f>Survey!$AV237</f>
        <v>0</v>
      </c>
      <c r="BY237" s="176">
        <f>Survey!$AW237+Survey!$AX237-ABS(Survey!$AY237)+ABS(Survey!$AZ237)-ABS(Survey!$BA237)+ABS(Survey!$BB237)-ABS(Survey!$BC237)-ABS(Survey!$BD237)+Survey!$BE237</f>
        <v>0</v>
      </c>
      <c r="BZ237" s="35">
        <f t="shared" si="160"/>
        <v>0</v>
      </c>
      <c r="CA237" s="17">
        <f t="shared" si="161"/>
        <v>0</v>
      </c>
      <c r="CB237" s="16" t="str">
        <f t="shared" si="162"/>
        <v>Pass</v>
      </c>
      <c r="CC237" s="38" t="b">
        <f>IF(ABS(Survey!$BE237)=0,TRUE,FALSE)</f>
        <v>1</v>
      </c>
      <c r="CD237" s="37" t="b">
        <f>NOT(ISBLANK(Survey!$BF237))</f>
        <v>0</v>
      </c>
      <c r="CE237" t="str">
        <f t="shared" si="163"/>
        <v>Fail</v>
      </c>
      <c r="CF237" s="29">
        <f>Survey!$AV237</f>
        <v>0</v>
      </c>
      <c r="CG237" s="29" cm="1">
        <f t="array" ref="CG237">SUM(SUMIF(Survey!BH237:BO237,{"&gt;0","&lt;0"})*{1,-1})-SUM(SUMIF(Survey!BQ237:BX237,{"&gt;0","&lt;0"})*{1,-1})</f>
        <v>0</v>
      </c>
      <c r="CH237" s="35" t="str">
        <f t="shared" si="164"/>
        <v>No holdings</v>
      </c>
      <c r="CI237">
        <f t="shared" si="165"/>
        <v>0</v>
      </c>
      <c r="CJ237" s="16" t="str">
        <f t="shared" si="166"/>
        <v>Fail</v>
      </c>
      <c r="CK237" s="36">
        <f>Survey!$AV237</f>
        <v>0</v>
      </c>
      <c r="CL237" s="36" cm="1">
        <f t="array" ref="CL237">SUM(SUMIF(Survey!BZ237:CS237,{"&gt;0","&lt;0"})*{1,-1})-SUM(SUMIF(Survey!CU237:DN237,{"&gt;0","&lt;0"})*{1,-1})</f>
        <v>0</v>
      </c>
      <c r="CM237" s="35" t="str">
        <f t="shared" si="167"/>
        <v>No holdings</v>
      </c>
      <c r="CN237" s="17">
        <f t="shared" si="168"/>
        <v>0</v>
      </c>
      <c r="CO237" s="16" t="str">
        <f t="shared" si="169"/>
        <v>Pass</v>
      </c>
      <c r="CP237" s="38" t="b">
        <f>IF(ABS(Survey!$CS237)=0,TRUE,FALSE)</f>
        <v>1</v>
      </c>
      <c r="CQ237" s="37" t="b">
        <f>NOT(ISBLANK(Survey!$CT237))</f>
        <v>0</v>
      </c>
      <c r="CR237" s="16" t="str">
        <f t="shared" si="170"/>
        <v>Pass</v>
      </c>
      <c r="CS237" s="38" t="b">
        <f>IF(ABS(Survey!$DN237)=0,TRUE,FALSE)</f>
        <v>1</v>
      </c>
      <c r="CT237" s="37" t="b">
        <f>NOT(ISBLANK(Survey!$DO237))</f>
        <v>0</v>
      </c>
      <c r="CU237" t="str">
        <f t="shared" si="171"/>
        <v>Pass</v>
      </c>
      <c r="CV237" s="29" cm="1">
        <f t="array" ref="CV237">SUM(SUMIF(Survey!CO237,{"&gt;0","&lt;0"})*{1,-1})+SUM(SUMIF(Survey!DJ237,{"&gt;0","&lt;0"})*{1,-1})</f>
        <v>0</v>
      </c>
      <c r="CW237" s="29">
        <f>SUM(SUMIF(Survey!DQ237:DW237,{"&gt;0","&lt;0"})*{1,-1})+SUM(SUMIF(Survey!DY237:EE237,{"&gt;0","&lt;0"})*{1,-1})</f>
        <v>0</v>
      </c>
      <c r="CX237">
        <f t="shared" si="172"/>
        <v>0</v>
      </c>
      <c r="CY237">
        <f t="shared" si="173"/>
        <v>0</v>
      </c>
      <c r="CZ237" s="16" t="str">
        <f t="shared" si="174"/>
        <v>Pass</v>
      </c>
      <c r="DA237" s="38" t="b">
        <f>IF(ABS(Survey!$DW237)=0,TRUE,FALSE)</f>
        <v>1</v>
      </c>
      <c r="DB237" s="37" t="b">
        <f>NOT(ISBLANK(Survey!DX237))</f>
        <v>0</v>
      </c>
      <c r="DC237" s="16" t="str">
        <f t="shared" si="175"/>
        <v>Pass</v>
      </c>
      <c r="DD237" s="38" t="b">
        <f>IF(ABS(Survey!$EE237)=0,TRUE,FALSE)</f>
        <v>1</v>
      </c>
      <c r="DE237" s="37" t="b">
        <f>NOT(ISBLANK(Survey!$EF237))</f>
        <v>0</v>
      </c>
      <c r="DF237" s="16" t="str">
        <f t="shared" si="176"/>
        <v>Fail</v>
      </c>
      <c r="DG237" s="36">
        <f>SUM(SUMIF(Survey!EL237:EN237,{"&gt;0","&lt;0"})*{1,-1})</f>
        <v>0</v>
      </c>
      <c r="DH237">
        <f t="shared" si="177"/>
        <v>0</v>
      </c>
      <c r="DI237">
        <f t="shared" si="178"/>
        <v>100</v>
      </c>
      <c r="DJ237" s="35" t="b">
        <f>IF(OR(Survey!$M237="ETF",Survey!$M237="ETF, alternative mutual fund",Survey!$M237="Closed-end", Survey!$M237="Split share corp"),TRUE,FALSE)</f>
        <v>0</v>
      </c>
      <c r="DK237" s="16" t="str">
        <f t="shared" si="179"/>
        <v>Fail</v>
      </c>
      <c r="DL237" s="36">
        <f>SUM(SUMIF(Survey!EP237:EV237,{"&gt;0","&lt;0"})*{1,-1})</f>
        <v>0</v>
      </c>
      <c r="DM237">
        <f t="shared" si="180"/>
        <v>0</v>
      </c>
      <c r="DN237" s="17">
        <f t="shared" si="181"/>
        <v>100</v>
      </c>
      <c r="DO237" s="16" t="str">
        <f t="shared" si="182"/>
        <v>Fail</v>
      </c>
      <c r="DP237" s="36">
        <f>SUM(SUMIF(Survey!EX237:FD237,{"&gt;0","&lt;0"})*{1,-1})</f>
        <v>0</v>
      </c>
      <c r="DQ237">
        <f t="shared" si="183"/>
        <v>0</v>
      </c>
      <c r="DR237" s="17">
        <f t="shared" si="184"/>
        <v>100</v>
      </c>
    </row>
    <row r="238" spans="1:122">
      <c r="A238">
        <v>238</v>
      </c>
      <c r="B238" t="str">
        <f t="shared" si="0"/>
        <v>Pass</v>
      </c>
      <c r="C238" t="str">
        <f>IF(COUNTBLANK(Survey!B238:FE238)=$C$2, "Pass", "Fail")</f>
        <v>Pass</v>
      </c>
      <c r="D238" t="str">
        <f t="shared" si="139"/>
        <v>Fail</v>
      </c>
      <c r="E238" t="str">
        <f>IF(OR(ISBLANK(Survey!AJ238),COUNTIF(G238:BB238,"Fail")),"Fail","Pass")</f>
        <v>Fail</v>
      </c>
      <c r="G238" s="16" t="str">
        <f t="shared" si="140"/>
        <v>Fail</v>
      </c>
      <c r="H238" s="177">
        <f>COUNTBLANK(Survey!B238:D238)+COUNTBLANK(Survey!G238)+COUNTBLANK(Survey!I238)+COUNTBLANK(Survey!K238:M238)+COUNTBLANK(Survey!P238)+COUNTBLANK(Survey!S238:U238)+COUNTBLANK(Survey!Y238:AA238)+COUNTBLANK(Survey!AD238:AE238)+COUNTBLANK(Survey!AI238:AI238)</f>
        <v>18</v>
      </c>
      <c r="I238" s="16" t="str">
        <f t="shared" si="141"/>
        <v>Fail</v>
      </c>
      <c r="J238" t="b">
        <f>IF(Survey!E238="No",TRUE,FALSE)</f>
        <v>0</v>
      </c>
      <c r="K238" s="34">
        <f>LEN(Survey!E238)</f>
        <v>0</v>
      </c>
      <c r="L238" s="16" t="str">
        <f t="shared" si="142"/>
        <v>Fail</v>
      </c>
      <c r="M238" t="b">
        <f>IF(Survey!F238="No",TRUE,FALSE)</f>
        <v>0</v>
      </c>
      <c r="N238" s="33">
        <f>LEN(Survey!F238)</f>
        <v>0</v>
      </c>
      <c r="O238" s="16" t="str">
        <f t="shared" si="143"/>
        <v>Pass</v>
      </c>
      <c r="P238" s="34">
        <f>MOD((LEN(Survey!H238)+2),11)</f>
        <v>2</v>
      </c>
      <c r="Q238" s="33" t="str">
        <f>IF(Survey!$L238="Prospectus fund", "Yes", "No")</f>
        <v>No</v>
      </c>
      <c r="R238" s="16" t="str">
        <f t="shared" si="144"/>
        <v>Pass</v>
      </c>
      <c r="S238" s="34">
        <f>MOD((LEN(Survey!J238)+2),11)</f>
        <v>2</v>
      </c>
      <c r="T238" s="35" t="b">
        <f>IF(OR(Survey!$M238="ETF",Survey!$M238="ETF, alternative mutual fund",Survey!$M238="Closed-end", Survey!$M238="Split share corp", Survey!$I238="Yes"),TRUE,FALSE)</f>
        <v>0</v>
      </c>
      <c r="U238" s="16" t="str">
        <f>IFERROR(IF(AND(OR(X238=Y238,Y238 = "Either"),NOT(ISBLANK(Survey!K238))),"Pass","Fail"),"Pass")</f>
        <v>Fail</v>
      </c>
      <c r="V238" s="36" cm="1">
        <f t="array" ref="V238">SUM(SUMIF(Survey!BZ238:CS238,{"&gt;0","&lt;0"})*{1,-1})</f>
        <v>0</v>
      </c>
      <c r="W238" s="38" cm="1">
        <f t="array" ref="W238">SUM(SUMIF(Survey!CC238,{"&gt;0","&lt;0"})*{1,-1})+SUM(SUMIF(Survey!CM238,{"&gt;0","&lt;0"})*{1,-1})</f>
        <v>0</v>
      </c>
      <c r="X238" s="38">
        <f>Survey!K238</f>
        <v>0</v>
      </c>
      <c r="Y238" s="37" t="str">
        <f t="shared" si="145"/>
        <v>Either</v>
      </c>
      <c r="Z238" s="16" t="str">
        <f t="shared" si="146"/>
        <v>Fail</v>
      </c>
      <c r="AA238" s="67" cm="1">
        <f t="array" ref="AA238">SUM(SUMIF(Survey!BZ238:CS238,{"&gt;0","&lt;0"})*{1,-1})+SUM(SUMIF(Survey!CU238:DN238,{"&gt;0","&lt;0"})*{1,-1})</f>
        <v>0</v>
      </c>
      <c r="AB238" s="67">
        <f>IFERROR(AA238/(Survey!$AV238),0)</f>
        <v>0</v>
      </c>
      <c r="AC238" s="128" t="b">
        <f>IF(OR(Survey!$M238="Alternative strategy or hedge",Survey!$M238="Other, illiquid",Survey!$L238="Prospectus fund"),TRUE,FALSE)</f>
        <v>0</v>
      </c>
      <c r="AD238" s="128" t="b">
        <f>NOT(ISBLANK(Survey!$M238))</f>
        <v>0</v>
      </c>
      <c r="AE238" s="16" t="str">
        <f t="shared" si="147"/>
        <v>Pass</v>
      </c>
      <c r="AF238" s="38" t="b">
        <f>NOT(ISNUMBER(SEARCH("Other",Survey!$P238)))</f>
        <v>1</v>
      </c>
      <c r="AG238" s="37" t="b">
        <f>NOT(ISBLANK(Survey!$Q238))</f>
        <v>0</v>
      </c>
      <c r="AH238" s="16" t="str">
        <f t="shared" si="148"/>
        <v>Pass</v>
      </c>
      <c r="AI238" s="143">
        <f>COUNTBLANK(Survey!$W238)</f>
        <v>1</v>
      </c>
      <c r="AJ238" s="67">
        <f>IF(AND(Survey!L238&lt;&gt;"Exempt fund",OR(Survey!$M238="ETF",Survey!$M238="ETF, alternative mutual fund",Survey!$M238="Mutual fund",Survey!$M238="Alternative mutual fund",Survey!$M238="Money market")),1,0)</f>
        <v>0</v>
      </c>
      <c r="AK238" s="16" t="str">
        <f t="shared" si="149"/>
        <v>Pass</v>
      </c>
      <c r="AL238" s="38" t="b">
        <f>NOT(ISNUMBER(SEARCH("Yes",Survey!$AA238)))</f>
        <v>1</v>
      </c>
      <c r="AM238" s="37" t="b">
        <f>IF(COUNTBLANK(Survey!$AB238:$AC238)=0,TRUE, FALSE)</f>
        <v>0</v>
      </c>
      <c r="AN238" s="16" t="str">
        <f t="shared" si="150"/>
        <v>Pass</v>
      </c>
      <c r="AO238" s="38" t="b">
        <f>NOT(ISNUMBER(SEARCH("Yes",Survey!$AD238)))</f>
        <v>1</v>
      </c>
      <c r="AP238" s="37" t="b">
        <f>NOT(ISBLANK(Survey!$AF238))</f>
        <v>0</v>
      </c>
      <c r="AQ238" s="16" t="str">
        <f t="shared" si="151"/>
        <v>Pass</v>
      </c>
      <c r="AR238" s="38" t="b">
        <f>NOT(OR(ISNUMBER(SEARCH("Other",Survey!$AF238)),ISNUMBER(SEARCH("Multiple",Survey!$AF238))))</f>
        <v>1</v>
      </c>
      <c r="AS238" s="37" t="b">
        <f>NOT(ISBLANK(Survey!$AG238))</f>
        <v>0</v>
      </c>
      <c r="AT238" s="16" t="str">
        <f t="shared" si="152"/>
        <v>Fail</v>
      </c>
      <c r="AU238" s="143">
        <f>IF(ABS(Survey!$AV238)&gt;0, 1,0)</f>
        <v>0</v>
      </c>
      <c r="AV238" s="143">
        <f>IF(COUNTBLANK(Survey!$AJ238)=0,1,0)</f>
        <v>0</v>
      </c>
      <c r="AW238" s="16" t="str">
        <f t="shared" si="153"/>
        <v>Pass</v>
      </c>
      <c r="AX238" s="143">
        <f>IF(ISBLANK(Survey!$AJ238),0,1)</f>
        <v>0</v>
      </c>
      <c r="AY238" s="165">
        <f>COUNTBLANK(Survey!$AK238)</f>
        <v>1</v>
      </c>
      <c r="AZ238" s="16" t="str">
        <f t="shared" si="154"/>
        <v>Pass</v>
      </c>
      <c r="BA238" s="143">
        <f>IF(OR(Survey!$AK238="Closed",ISBLANK(Survey!$AK238)),0,1)</f>
        <v>0</v>
      </c>
      <c r="BB238" s="165">
        <f>IF(ISBLANK(Survey!$AL238),1,0)</f>
        <v>1</v>
      </c>
      <c r="BC238" s="147" t="str" cm="1">
        <f t="array" ref="BC238">IF(OR(IF(OR($BE238+$BF238 = 2, $BG238=1), FALSE, TRUE), AND($BD238:$BD238 = 0)),"Pass","Fail")</f>
        <v>Pass</v>
      </c>
      <c r="BD238" s="143">
        <f>COUNTBLANK(Survey!$AM238:$AO238)</f>
        <v>3</v>
      </c>
      <c r="BE238" s="143">
        <f>IF(Survey!$I238="Yes",1,0)</f>
        <v>0</v>
      </c>
      <c r="BF238" s="143">
        <f>IF(OR(Survey!$M238="Mutual fund",Survey!$M238="Alternative mutual fund",Survey!$M238="Money market"),1,0)</f>
        <v>0</v>
      </c>
      <c r="BG238" s="148">
        <f>IF(OR(Survey!$M238="ETF",Survey!$M238="ETF, alternative mutual fund"),1,0)</f>
        <v>0</v>
      </c>
      <c r="BH238" s="16" t="str">
        <f t="shared" si="155"/>
        <v>Pass</v>
      </c>
      <c r="BI238" s="38" t="b">
        <f>OR(ISNUMBER(SEARCH("Yes",Survey!$AO238)),ISBLANK(Survey!$AO238))</f>
        <v>1</v>
      </c>
      <c r="BJ238" s="67" t="b">
        <f>NOT(ISBLANK(Survey!$AP238))</f>
        <v>0</v>
      </c>
      <c r="BK238" s="16" t="str">
        <f t="shared" si="156"/>
        <v>Pass</v>
      </c>
      <c r="BL238" s="143">
        <f>IF(Survey!$AW238=0, 0,1)</f>
        <v>0</v>
      </c>
      <c r="BM238" s="67">
        <f>Survey!$AQ238</f>
        <v>0</v>
      </c>
      <c r="BN238" s="67">
        <f>IFERROR((Survey!$AX238-ABS(Survey!$AY238)-ABS(Survey!$BD238))/Survey!$AW238,0)</f>
        <v>0</v>
      </c>
      <c r="BO238" s="67">
        <f>IF(AND($BM238&gt;$BN238-0.2,$BM238&lt;$BN238+0.2,ISBLANK(Survey!$AQ238)=FALSE),0,1)</f>
        <v>1</v>
      </c>
      <c r="BP238" s="165">
        <f>IF(ISBLANK(Survey!$AR238),1,0)</f>
        <v>1</v>
      </c>
      <c r="BQ238" s="16" t="str">
        <f t="shared" si="157"/>
        <v>Pass</v>
      </c>
      <c r="BR238" s="143">
        <f>IF(Survey!$AW238=0, 0,1)</f>
        <v>0</v>
      </c>
      <c r="BS238" s="67">
        <f>IF(AND(Survey!$AS238&gt;=0,Survey!$AS238&lt;=0.2,Survey!$AS238&lt;&gt;""),0,1)</f>
        <v>1</v>
      </c>
      <c r="BT238" s="143">
        <f>IF(ISBLANK(Survey!$AT238),1,0)</f>
        <v>1</v>
      </c>
      <c r="BU238" s="16" t="str">
        <f t="shared" si="158"/>
        <v>Fail</v>
      </c>
      <c r="BV238" s="165">
        <f>Survey!$AU238</f>
        <v>0</v>
      </c>
      <c r="BW238" s="16" t="str">
        <f t="shared" si="159"/>
        <v>Pass</v>
      </c>
      <c r="BX238" s="36">
        <f>Survey!$AV238</f>
        <v>0</v>
      </c>
      <c r="BY238" s="176">
        <f>Survey!$AW238+Survey!$AX238-ABS(Survey!$AY238)+ABS(Survey!$AZ238)-ABS(Survey!$BA238)+ABS(Survey!$BB238)-ABS(Survey!$BC238)-ABS(Survey!$BD238)+Survey!$BE238</f>
        <v>0</v>
      </c>
      <c r="BZ238" s="35">
        <f t="shared" si="160"/>
        <v>0</v>
      </c>
      <c r="CA238" s="17">
        <f t="shared" si="161"/>
        <v>0</v>
      </c>
      <c r="CB238" s="16" t="str">
        <f t="shared" si="162"/>
        <v>Pass</v>
      </c>
      <c r="CC238" s="38" t="b">
        <f>IF(ABS(Survey!$BE238)=0,TRUE,FALSE)</f>
        <v>1</v>
      </c>
      <c r="CD238" s="37" t="b">
        <f>NOT(ISBLANK(Survey!$BF238))</f>
        <v>0</v>
      </c>
      <c r="CE238" t="str">
        <f t="shared" si="163"/>
        <v>Fail</v>
      </c>
      <c r="CF238" s="29">
        <f>Survey!$AV238</f>
        <v>0</v>
      </c>
      <c r="CG238" s="29" cm="1">
        <f t="array" ref="CG238">SUM(SUMIF(Survey!BH238:BO238,{"&gt;0","&lt;0"})*{1,-1})-SUM(SUMIF(Survey!BQ238:BX238,{"&gt;0","&lt;0"})*{1,-1})</f>
        <v>0</v>
      </c>
      <c r="CH238" s="35" t="str">
        <f t="shared" si="164"/>
        <v>No holdings</v>
      </c>
      <c r="CI238">
        <f t="shared" si="165"/>
        <v>0</v>
      </c>
      <c r="CJ238" s="16" t="str">
        <f t="shared" si="166"/>
        <v>Fail</v>
      </c>
      <c r="CK238" s="36">
        <f>Survey!$AV238</f>
        <v>0</v>
      </c>
      <c r="CL238" s="36" cm="1">
        <f t="array" ref="CL238">SUM(SUMIF(Survey!BZ238:CS238,{"&gt;0","&lt;0"})*{1,-1})-SUM(SUMIF(Survey!CU238:DN238,{"&gt;0","&lt;0"})*{1,-1})</f>
        <v>0</v>
      </c>
      <c r="CM238" s="35" t="str">
        <f t="shared" si="167"/>
        <v>No holdings</v>
      </c>
      <c r="CN238" s="17">
        <f t="shared" si="168"/>
        <v>0</v>
      </c>
      <c r="CO238" s="16" t="str">
        <f t="shared" si="169"/>
        <v>Pass</v>
      </c>
      <c r="CP238" s="38" t="b">
        <f>IF(ABS(Survey!$CS238)=0,TRUE,FALSE)</f>
        <v>1</v>
      </c>
      <c r="CQ238" s="37" t="b">
        <f>NOT(ISBLANK(Survey!$CT238))</f>
        <v>0</v>
      </c>
      <c r="CR238" s="16" t="str">
        <f t="shared" si="170"/>
        <v>Pass</v>
      </c>
      <c r="CS238" s="38" t="b">
        <f>IF(ABS(Survey!$DN238)=0,TRUE,FALSE)</f>
        <v>1</v>
      </c>
      <c r="CT238" s="37" t="b">
        <f>NOT(ISBLANK(Survey!$DO238))</f>
        <v>0</v>
      </c>
      <c r="CU238" t="str">
        <f t="shared" si="171"/>
        <v>Pass</v>
      </c>
      <c r="CV238" s="29" cm="1">
        <f t="array" ref="CV238">SUM(SUMIF(Survey!CO238,{"&gt;0","&lt;0"})*{1,-1})+SUM(SUMIF(Survey!DJ238,{"&gt;0","&lt;0"})*{1,-1})</f>
        <v>0</v>
      </c>
      <c r="CW238" s="29">
        <f>SUM(SUMIF(Survey!DQ238:DW238,{"&gt;0","&lt;0"})*{1,-1})+SUM(SUMIF(Survey!DY238:EE238,{"&gt;0","&lt;0"})*{1,-1})</f>
        <v>0</v>
      </c>
      <c r="CX238">
        <f t="shared" si="172"/>
        <v>0</v>
      </c>
      <c r="CY238">
        <f t="shared" si="173"/>
        <v>0</v>
      </c>
      <c r="CZ238" s="16" t="str">
        <f t="shared" si="174"/>
        <v>Pass</v>
      </c>
      <c r="DA238" s="38" t="b">
        <f>IF(ABS(Survey!$DW238)=0,TRUE,FALSE)</f>
        <v>1</v>
      </c>
      <c r="DB238" s="37" t="b">
        <f>NOT(ISBLANK(Survey!DX238))</f>
        <v>0</v>
      </c>
      <c r="DC238" s="16" t="str">
        <f t="shared" si="175"/>
        <v>Pass</v>
      </c>
      <c r="DD238" s="38" t="b">
        <f>IF(ABS(Survey!$EE238)=0,TRUE,FALSE)</f>
        <v>1</v>
      </c>
      <c r="DE238" s="37" t="b">
        <f>NOT(ISBLANK(Survey!$EF238))</f>
        <v>0</v>
      </c>
      <c r="DF238" s="16" t="str">
        <f t="shared" si="176"/>
        <v>Fail</v>
      </c>
      <c r="DG238" s="36">
        <f>SUM(SUMIF(Survey!EL238:EN238,{"&gt;0","&lt;0"})*{1,-1})</f>
        <v>0</v>
      </c>
      <c r="DH238">
        <f t="shared" si="177"/>
        <v>0</v>
      </c>
      <c r="DI238">
        <f t="shared" si="178"/>
        <v>100</v>
      </c>
      <c r="DJ238" s="35" t="b">
        <f>IF(OR(Survey!$M238="ETF",Survey!$M238="ETF, alternative mutual fund",Survey!$M238="Closed-end", Survey!$M238="Split share corp"),TRUE,FALSE)</f>
        <v>0</v>
      </c>
      <c r="DK238" s="16" t="str">
        <f t="shared" si="179"/>
        <v>Fail</v>
      </c>
      <c r="DL238" s="36">
        <f>SUM(SUMIF(Survey!EP238:EV238,{"&gt;0","&lt;0"})*{1,-1})</f>
        <v>0</v>
      </c>
      <c r="DM238">
        <f t="shared" si="180"/>
        <v>0</v>
      </c>
      <c r="DN238" s="17">
        <f t="shared" si="181"/>
        <v>100</v>
      </c>
      <c r="DO238" s="16" t="str">
        <f t="shared" si="182"/>
        <v>Fail</v>
      </c>
      <c r="DP238" s="36">
        <f>SUM(SUMIF(Survey!EX238:FD238,{"&gt;0","&lt;0"})*{1,-1})</f>
        <v>0</v>
      </c>
      <c r="DQ238">
        <f t="shared" si="183"/>
        <v>0</v>
      </c>
      <c r="DR238" s="17">
        <f t="shared" si="184"/>
        <v>100</v>
      </c>
    </row>
    <row r="239" spans="1:122">
      <c r="A239">
        <v>239</v>
      </c>
      <c r="B239" t="str">
        <f t="shared" si="0"/>
        <v>Pass</v>
      </c>
      <c r="C239" t="str">
        <f>IF(COUNTBLANK(Survey!B239:FE239)=$C$2, "Pass", "Fail")</f>
        <v>Pass</v>
      </c>
      <c r="D239" t="str">
        <f t="shared" si="139"/>
        <v>Fail</v>
      </c>
      <c r="E239" t="str">
        <f>IF(OR(ISBLANK(Survey!AJ239),COUNTIF(G239:BB239,"Fail")),"Fail","Pass")</f>
        <v>Fail</v>
      </c>
      <c r="G239" s="16" t="str">
        <f t="shared" si="140"/>
        <v>Fail</v>
      </c>
      <c r="H239" s="177">
        <f>COUNTBLANK(Survey!B239:D239)+COUNTBLANK(Survey!G239)+COUNTBLANK(Survey!I239)+COUNTBLANK(Survey!K239:M239)+COUNTBLANK(Survey!P239)+COUNTBLANK(Survey!S239:U239)+COUNTBLANK(Survey!Y239:AA239)+COUNTBLANK(Survey!AD239:AE239)+COUNTBLANK(Survey!AI239:AI239)</f>
        <v>18</v>
      </c>
      <c r="I239" s="16" t="str">
        <f t="shared" si="141"/>
        <v>Fail</v>
      </c>
      <c r="J239" t="b">
        <f>IF(Survey!E239="No",TRUE,FALSE)</f>
        <v>0</v>
      </c>
      <c r="K239" s="34">
        <f>LEN(Survey!E239)</f>
        <v>0</v>
      </c>
      <c r="L239" s="16" t="str">
        <f t="shared" si="142"/>
        <v>Fail</v>
      </c>
      <c r="M239" t="b">
        <f>IF(Survey!F239="No",TRUE,FALSE)</f>
        <v>0</v>
      </c>
      <c r="N239" s="33">
        <f>LEN(Survey!F239)</f>
        <v>0</v>
      </c>
      <c r="O239" s="16" t="str">
        <f t="shared" si="143"/>
        <v>Pass</v>
      </c>
      <c r="P239" s="34">
        <f>MOD((LEN(Survey!H239)+2),11)</f>
        <v>2</v>
      </c>
      <c r="Q239" s="33" t="str">
        <f>IF(Survey!$L239="Prospectus fund", "Yes", "No")</f>
        <v>No</v>
      </c>
      <c r="R239" s="16" t="str">
        <f t="shared" si="144"/>
        <v>Pass</v>
      </c>
      <c r="S239" s="34">
        <f>MOD((LEN(Survey!J239)+2),11)</f>
        <v>2</v>
      </c>
      <c r="T239" s="35" t="b">
        <f>IF(OR(Survey!$M239="ETF",Survey!$M239="ETF, alternative mutual fund",Survey!$M239="Closed-end", Survey!$M239="Split share corp", Survey!$I239="Yes"),TRUE,FALSE)</f>
        <v>0</v>
      </c>
      <c r="U239" s="16" t="str">
        <f>IFERROR(IF(AND(OR(X239=Y239,Y239 = "Either"),NOT(ISBLANK(Survey!K239))),"Pass","Fail"),"Pass")</f>
        <v>Fail</v>
      </c>
      <c r="V239" s="36" cm="1">
        <f t="array" ref="V239">SUM(SUMIF(Survey!BZ239:CS239,{"&gt;0","&lt;0"})*{1,-1})</f>
        <v>0</v>
      </c>
      <c r="W239" s="38" cm="1">
        <f t="array" ref="W239">SUM(SUMIF(Survey!CC239,{"&gt;0","&lt;0"})*{1,-1})+SUM(SUMIF(Survey!CM239,{"&gt;0","&lt;0"})*{1,-1})</f>
        <v>0</v>
      </c>
      <c r="X239" s="38">
        <f>Survey!K239</f>
        <v>0</v>
      </c>
      <c r="Y239" s="37" t="str">
        <f t="shared" si="145"/>
        <v>Either</v>
      </c>
      <c r="Z239" s="16" t="str">
        <f t="shared" si="146"/>
        <v>Fail</v>
      </c>
      <c r="AA239" s="67" cm="1">
        <f t="array" ref="AA239">SUM(SUMIF(Survey!BZ239:CS239,{"&gt;0","&lt;0"})*{1,-1})+SUM(SUMIF(Survey!CU239:DN239,{"&gt;0","&lt;0"})*{1,-1})</f>
        <v>0</v>
      </c>
      <c r="AB239" s="67">
        <f>IFERROR(AA239/(Survey!$AV239),0)</f>
        <v>0</v>
      </c>
      <c r="AC239" s="128" t="b">
        <f>IF(OR(Survey!$M239="Alternative strategy or hedge",Survey!$M239="Other, illiquid",Survey!$L239="Prospectus fund"),TRUE,FALSE)</f>
        <v>0</v>
      </c>
      <c r="AD239" s="128" t="b">
        <f>NOT(ISBLANK(Survey!$M239))</f>
        <v>0</v>
      </c>
      <c r="AE239" s="16" t="str">
        <f t="shared" si="147"/>
        <v>Pass</v>
      </c>
      <c r="AF239" s="38" t="b">
        <f>NOT(ISNUMBER(SEARCH("Other",Survey!$P239)))</f>
        <v>1</v>
      </c>
      <c r="AG239" s="37" t="b">
        <f>NOT(ISBLANK(Survey!$Q239))</f>
        <v>0</v>
      </c>
      <c r="AH239" s="16" t="str">
        <f t="shared" si="148"/>
        <v>Pass</v>
      </c>
      <c r="AI239" s="143">
        <f>COUNTBLANK(Survey!$W239)</f>
        <v>1</v>
      </c>
      <c r="AJ239" s="67">
        <f>IF(AND(Survey!L239&lt;&gt;"Exempt fund",OR(Survey!$M239="ETF",Survey!$M239="ETF, alternative mutual fund",Survey!$M239="Mutual fund",Survey!$M239="Alternative mutual fund",Survey!$M239="Money market")),1,0)</f>
        <v>0</v>
      </c>
      <c r="AK239" s="16" t="str">
        <f t="shared" si="149"/>
        <v>Pass</v>
      </c>
      <c r="AL239" s="38" t="b">
        <f>NOT(ISNUMBER(SEARCH("Yes",Survey!$AA239)))</f>
        <v>1</v>
      </c>
      <c r="AM239" s="37" t="b">
        <f>IF(COUNTBLANK(Survey!$AB239:$AC239)=0,TRUE, FALSE)</f>
        <v>0</v>
      </c>
      <c r="AN239" s="16" t="str">
        <f t="shared" si="150"/>
        <v>Pass</v>
      </c>
      <c r="AO239" s="38" t="b">
        <f>NOT(ISNUMBER(SEARCH("Yes",Survey!$AD239)))</f>
        <v>1</v>
      </c>
      <c r="AP239" s="37" t="b">
        <f>NOT(ISBLANK(Survey!$AF239))</f>
        <v>0</v>
      </c>
      <c r="AQ239" s="16" t="str">
        <f t="shared" si="151"/>
        <v>Pass</v>
      </c>
      <c r="AR239" s="38" t="b">
        <f>NOT(OR(ISNUMBER(SEARCH("Other",Survey!$AF239)),ISNUMBER(SEARCH("Multiple",Survey!$AF239))))</f>
        <v>1</v>
      </c>
      <c r="AS239" s="37" t="b">
        <f>NOT(ISBLANK(Survey!$AG239))</f>
        <v>0</v>
      </c>
      <c r="AT239" s="16" t="str">
        <f t="shared" si="152"/>
        <v>Fail</v>
      </c>
      <c r="AU239" s="143">
        <f>IF(ABS(Survey!$AV239)&gt;0, 1,0)</f>
        <v>0</v>
      </c>
      <c r="AV239" s="143">
        <f>IF(COUNTBLANK(Survey!$AJ239)=0,1,0)</f>
        <v>0</v>
      </c>
      <c r="AW239" s="16" t="str">
        <f t="shared" si="153"/>
        <v>Pass</v>
      </c>
      <c r="AX239" s="143">
        <f>IF(ISBLANK(Survey!$AJ239),0,1)</f>
        <v>0</v>
      </c>
      <c r="AY239" s="165">
        <f>COUNTBLANK(Survey!$AK239)</f>
        <v>1</v>
      </c>
      <c r="AZ239" s="16" t="str">
        <f t="shared" si="154"/>
        <v>Pass</v>
      </c>
      <c r="BA239" s="143">
        <f>IF(OR(Survey!$AK239="Closed",ISBLANK(Survey!$AK239)),0,1)</f>
        <v>0</v>
      </c>
      <c r="BB239" s="165">
        <f>IF(ISBLANK(Survey!$AL239),1,0)</f>
        <v>1</v>
      </c>
      <c r="BC239" s="147" t="str" cm="1">
        <f t="array" ref="BC239">IF(OR(IF(OR($BE239+$BF239 = 2, $BG239=1), FALSE, TRUE), AND($BD239:$BD239 = 0)),"Pass","Fail")</f>
        <v>Pass</v>
      </c>
      <c r="BD239" s="143">
        <f>COUNTBLANK(Survey!$AM239:$AO239)</f>
        <v>3</v>
      </c>
      <c r="BE239" s="143">
        <f>IF(Survey!$I239="Yes",1,0)</f>
        <v>0</v>
      </c>
      <c r="BF239" s="143">
        <f>IF(OR(Survey!$M239="Mutual fund",Survey!$M239="Alternative mutual fund",Survey!$M239="Money market"),1,0)</f>
        <v>0</v>
      </c>
      <c r="BG239" s="148">
        <f>IF(OR(Survey!$M239="ETF",Survey!$M239="ETF, alternative mutual fund"),1,0)</f>
        <v>0</v>
      </c>
      <c r="BH239" s="16" t="str">
        <f t="shared" si="155"/>
        <v>Pass</v>
      </c>
      <c r="BI239" s="38" t="b">
        <f>OR(ISNUMBER(SEARCH("Yes",Survey!$AO239)),ISBLANK(Survey!$AO239))</f>
        <v>1</v>
      </c>
      <c r="BJ239" s="67" t="b">
        <f>NOT(ISBLANK(Survey!$AP239))</f>
        <v>0</v>
      </c>
      <c r="BK239" s="16" t="str">
        <f t="shared" si="156"/>
        <v>Pass</v>
      </c>
      <c r="BL239" s="143">
        <f>IF(Survey!$AW239=0, 0,1)</f>
        <v>0</v>
      </c>
      <c r="BM239" s="67">
        <f>Survey!$AQ239</f>
        <v>0</v>
      </c>
      <c r="BN239" s="67">
        <f>IFERROR((Survey!$AX239-ABS(Survey!$AY239)-ABS(Survey!$BD239))/Survey!$AW239,0)</f>
        <v>0</v>
      </c>
      <c r="BO239" s="67">
        <f>IF(AND($BM239&gt;$BN239-0.2,$BM239&lt;$BN239+0.2,ISBLANK(Survey!$AQ239)=FALSE),0,1)</f>
        <v>1</v>
      </c>
      <c r="BP239" s="165">
        <f>IF(ISBLANK(Survey!$AR239),1,0)</f>
        <v>1</v>
      </c>
      <c r="BQ239" s="16" t="str">
        <f t="shared" si="157"/>
        <v>Pass</v>
      </c>
      <c r="BR239" s="143">
        <f>IF(Survey!$AW239=0, 0,1)</f>
        <v>0</v>
      </c>
      <c r="BS239" s="67">
        <f>IF(AND(Survey!$AS239&gt;=0,Survey!$AS239&lt;=0.2,Survey!$AS239&lt;&gt;""),0,1)</f>
        <v>1</v>
      </c>
      <c r="BT239" s="143">
        <f>IF(ISBLANK(Survey!$AT239),1,0)</f>
        <v>1</v>
      </c>
      <c r="BU239" s="16" t="str">
        <f t="shared" si="158"/>
        <v>Fail</v>
      </c>
      <c r="BV239" s="165">
        <f>Survey!$AU239</f>
        <v>0</v>
      </c>
      <c r="BW239" s="16" t="str">
        <f t="shared" si="159"/>
        <v>Pass</v>
      </c>
      <c r="BX239" s="36">
        <f>Survey!$AV239</f>
        <v>0</v>
      </c>
      <c r="BY239" s="176">
        <f>Survey!$AW239+Survey!$AX239-ABS(Survey!$AY239)+ABS(Survey!$AZ239)-ABS(Survey!$BA239)+ABS(Survey!$BB239)-ABS(Survey!$BC239)-ABS(Survey!$BD239)+Survey!$BE239</f>
        <v>0</v>
      </c>
      <c r="BZ239" s="35">
        <f t="shared" si="160"/>
        <v>0</v>
      </c>
      <c r="CA239" s="17">
        <f t="shared" si="161"/>
        <v>0</v>
      </c>
      <c r="CB239" s="16" t="str">
        <f t="shared" si="162"/>
        <v>Pass</v>
      </c>
      <c r="CC239" s="38" t="b">
        <f>IF(ABS(Survey!$BE239)=0,TRUE,FALSE)</f>
        <v>1</v>
      </c>
      <c r="CD239" s="37" t="b">
        <f>NOT(ISBLANK(Survey!$BF239))</f>
        <v>0</v>
      </c>
      <c r="CE239" t="str">
        <f t="shared" si="163"/>
        <v>Fail</v>
      </c>
      <c r="CF239" s="29">
        <f>Survey!$AV239</f>
        <v>0</v>
      </c>
      <c r="CG239" s="29" cm="1">
        <f t="array" ref="CG239">SUM(SUMIF(Survey!BH239:BO239,{"&gt;0","&lt;0"})*{1,-1})-SUM(SUMIF(Survey!BQ239:BX239,{"&gt;0","&lt;0"})*{1,-1})</f>
        <v>0</v>
      </c>
      <c r="CH239" s="35" t="str">
        <f t="shared" si="164"/>
        <v>No holdings</v>
      </c>
      <c r="CI239">
        <f t="shared" si="165"/>
        <v>0</v>
      </c>
      <c r="CJ239" s="16" t="str">
        <f t="shared" si="166"/>
        <v>Fail</v>
      </c>
      <c r="CK239" s="36">
        <f>Survey!$AV239</f>
        <v>0</v>
      </c>
      <c r="CL239" s="36" cm="1">
        <f t="array" ref="CL239">SUM(SUMIF(Survey!BZ239:CS239,{"&gt;0","&lt;0"})*{1,-1})-SUM(SUMIF(Survey!CU239:DN239,{"&gt;0","&lt;0"})*{1,-1})</f>
        <v>0</v>
      </c>
      <c r="CM239" s="35" t="str">
        <f t="shared" si="167"/>
        <v>No holdings</v>
      </c>
      <c r="CN239" s="17">
        <f t="shared" si="168"/>
        <v>0</v>
      </c>
      <c r="CO239" s="16" t="str">
        <f t="shared" si="169"/>
        <v>Pass</v>
      </c>
      <c r="CP239" s="38" t="b">
        <f>IF(ABS(Survey!$CS239)=0,TRUE,FALSE)</f>
        <v>1</v>
      </c>
      <c r="CQ239" s="37" t="b">
        <f>NOT(ISBLANK(Survey!$CT239))</f>
        <v>0</v>
      </c>
      <c r="CR239" s="16" t="str">
        <f t="shared" si="170"/>
        <v>Pass</v>
      </c>
      <c r="CS239" s="38" t="b">
        <f>IF(ABS(Survey!$DN239)=0,TRUE,FALSE)</f>
        <v>1</v>
      </c>
      <c r="CT239" s="37" t="b">
        <f>NOT(ISBLANK(Survey!$DO239))</f>
        <v>0</v>
      </c>
      <c r="CU239" t="str">
        <f t="shared" si="171"/>
        <v>Pass</v>
      </c>
      <c r="CV239" s="29" cm="1">
        <f t="array" ref="CV239">SUM(SUMIF(Survey!CO239,{"&gt;0","&lt;0"})*{1,-1})+SUM(SUMIF(Survey!DJ239,{"&gt;0","&lt;0"})*{1,-1})</f>
        <v>0</v>
      </c>
      <c r="CW239" s="29">
        <f>SUM(SUMIF(Survey!DQ239:DW239,{"&gt;0","&lt;0"})*{1,-1})+SUM(SUMIF(Survey!DY239:EE239,{"&gt;0","&lt;0"})*{1,-1})</f>
        <v>0</v>
      </c>
      <c r="CX239">
        <f t="shared" si="172"/>
        <v>0</v>
      </c>
      <c r="CY239">
        <f t="shared" si="173"/>
        <v>0</v>
      </c>
      <c r="CZ239" s="16" t="str">
        <f t="shared" si="174"/>
        <v>Pass</v>
      </c>
      <c r="DA239" s="38" t="b">
        <f>IF(ABS(Survey!$DW239)=0,TRUE,FALSE)</f>
        <v>1</v>
      </c>
      <c r="DB239" s="37" t="b">
        <f>NOT(ISBLANK(Survey!DX239))</f>
        <v>0</v>
      </c>
      <c r="DC239" s="16" t="str">
        <f t="shared" si="175"/>
        <v>Pass</v>
      </c>
      <c r="DD239" s="38" t="b">
        <f>IF(ABS(Survey!$EE239)=0,TRUE,FALSE)</f>
        <v>1</v>
      </c>
      <c r="DE239" s="37" t="b">
        <f>NOT(ISBLANK(Survey!$EF239))</f>
        <v>0</v>
      </c>
      <c r="DF239" s="16" t="str">
        <f t="shared" si="176"/>
        <v>Fail</v>
      </c>
      <c r="DG239" s="36">
        <f>SUM(SUMIF(Survey!EL239:EN239,{"&gt;0","&lt;0"})*{1,-1})</f>
        <v>0</v>
      </c>
      <c r="DH239">
        <f t="shared" si="177"/>
        <v>0</v>
      </c>
      <c r="DI239">
        <f t="shared" si="178"/>
        <v>100</v>
      </c>
      <c r="DJ239" s="35" t="b">
        <f>IF(OR(Survey!$M239="ETF",Survey!$M239="ETF, alternative mutual fund",Survey!$M239="Closed-end", Survey!$M239="Split share corp"),TRUE,FALSE)</f>
        <v>0</v>
      </c>
      <c r="DK239" s="16" t="str">
        <f t="shared" si="179"/>
        <v>Fail</v>
      </c>
      <c r="DL239" s="36">
        <f>SUM(SUMIF(Survey!EP239:EV239,{"&gt;0","&lt;0"})*{1,-1})</f>
        <v>0</v>
      </c>
      <c r="DM239">
        <f t="shared" si="180"/>
        <v>0</v>
      </c>
      <c r="DN239" s="17">
        <f t="shared" si="181"/>
        <v>100</v>
      </c>
      <c r="DO239" s="16" t="str">
        <f t="shared" si="182"/>
        <v>Fail</v>
      </c>
      <c r="DP239" s="36">
        <f>SUM(SUMIF(Survey!EX239:FD239,{"&gt;0","&lt;0"})*{1,-1})</f>
        <v>0</v>
      </c>
      <c r="DQ239">
        <f t="shared" si="183"/>
        <v>0</v>
      </c>
      <c r="DR239" s="17">
        <f t="shared" si="184"/>
        <v>100</v>
      </c>
    </row>
    <row r="240" spans="1:122">
      <c r="A240">
        <v>240</v>
      </c>
      <c r="B240" t="str">
        <f t="shared" si="0"/>
        <v>Pass</v>
      </c>
      <c r="C240" t="str">
        <f>IF(COUNTBLANK(Survey!B240:FE240)=$C$2, "Pass", "Fail")</f>
        <v>Pass</v>
      </c>
      <c r="D240" t="str">
        <f t="shared" si="139"/>
        <v>Fail</v>
      </c>
      <c r="E240" t="str">
        <f>IF(OR(ISBLANK(Survey!AJ240),COUNTIF(G240:BB240,"Fail")),"Fail","Pass")</f>
        <v>Fail</v>
      </c>
      <c r="G240" s="16" t="str">
        <f t="shared" si="140"/>
        <v>Fail</v>
      </c>
      <c r="H240" s="177">
        <f>COUNTBLANK(Survey!B240:D240)+COUNTBLANK(Survey!G240)+COUNTBLANK(Survey!I240)+COUNTBLANK(Survey!K240:M240)+COUNTBLANK(Survey!P240)+COUNTBLANK(Survey!S240:U240)+COUNTBLANK(Survey!Y240:AA240)+COUNTBLANK(Survey!AD240:AE240)+COUNTBLANK(Survey!AI240:AI240)</f>
        <v>18</v>
      </c>
      <c r="I240" s="16" t="str">
        <f t="shared" si="141"/>
        <v>Fail</v>
      </c>
      <c r="J240" t="b">
        <f>IF(Survey!E240="No",TRUE,FALSE)</f>
        <v>0</v>
      </c>
      <c r="K240" s="34">
        <f>LEN(Survey!E240)</f>
        <v>0</v>
      </c>
      <c r="L240" s="16" t="str">
        <f t="shared" si="142"/>
        <v>Fail</v>
      </c>
      <c r="M240" t="b">
        <f>IF(Survey!F240="No",TRUE,FALSE)</f>
        <v>0</v>
      </c>
      <c r="N240" s="33">
        <f>LEN(Survey!F240)</f>
        <v>0</v>
      </c>
      <c r="O240" s="16" t="str">
        <f t="shared" si="143"/>
        <v>Pass</v>
      </c>
      <c r="P240" s="34">
        <f>MOD((LEN(Survey!H240)+2),11)</f>
        <v>2</v>
      </c>
      <c r="Q240" s="33" t="str">
        <f>IF(Survey!$L240="Prospectus fund", "Yes", "No")</f>
        <v>No</v>
      </c>
      <c r="R240" s="16" t="str">
        <f t="shared" si="144"/>
        <v>Pass</v>
      </c>
      <c r="S240" s="34">
        <f>MOD((LEN(Survey!J240)+2),11)</f>
        <v>2</v>
      </c>
      <c r="T240" s="35" t="b">
        <f>IF(OR(Survey!$M240="ETF",Survey!$M240="ETF, alternative mutual fund",Survey!$M240="Closed-end", Survey!$M240="Split share corp", Survey!$I240="Yes"),TRUE,FALSE)</f>
        <v>0</v>
      </c>
      <c r="U240" s="16" t="str">
        <f>IFERROR(IF(AND(OR(X240=Y240,Y240 = "Either"),NOT(ISBLANK(Survey!K240))),"Pass","Fail"),"Pass")</f>
        <v>Fail</v>
      </c>
      <c r="V240" s="36" cm="1">
        <f t="array" ref="V240">SUM(SUMIF(Survey!BZ240:CS240,{"&gt;0","&lt;0"})*{1,-1})</f>
        <v>0</v>
      </c>
      <c r="W240" s="38" cm="1">
        <f t="array" ref="W240">SUM(SUMIF(Survey!CC240,{"&gt;0","&lt;0"})*{1,-1})+SUM(SUMIF(Survey!CM240,{"&gt;0","&lt;0"})*{1,-1})</f>
        <v>0</v>
      </c>
      <c r="X240" s="38">
        <f>Survey!K240</f>
        <v>0</v>
      </c>
      <c r="Y240" s="37" t="str">
        <f t="shared" si="145"/>
        <v>Either</v>
      </c>
      <c r="Z240" s="16" t="str">
        <f t="shared" si="146"/>
        <v>Fail</v>
      </c>
      <c r="AA240" s="67" cm="1">
        <f t="array" ref="AA240">SUM(SUMIF(Survey!BZ240:CS240,{"&gt;0","&lt;0"})*{1,-1})+SUM(SUMIF(Survey!CU240:DN240,{"&gt;0","&lt;0"})*{1,-1})</f>
        <v>0</v>
      </c>
      <c r="AB240" s="67">
        <f>IFERROR(AA240/(Survey!$AV240),0)</f>
        <v>0</v>
      </c>
      <c r="AC240" s="128" t="b">
        <f>IF(OR(Survey!$M240="Alternative strategy or hedge",Survey!$M240="Other, illiquid",Survey!$L240="Prospectus fund"),TRUE,FALSE)</f>
        <v>0</v>
      </c>
      <c r="AD240" s="128" t="b">
        <f>NOT(ISBLANK(Survey!$M240))</f>
        <v>0</v>
      </c>
      <c r="AE240" s="16" t="str">
        <f t="shared" si="147"/>
        <v>Pass</v>
      </c>
      <c r="AF240" s="38" t="b">
        <f>NOT(ISNUMBER(SEARCH("Other",Survey!$P240)))</f>
        <v>1</v>
      </c>
      <c r="AG240" s="37" t="b">
        <f>NOT(ISBLANK(Survey!$Q240))</f>
        <v>0</v>
      </c>
      <c r="AH240" s="16" t="str">
        <f t="shared" si="148"/>
        <v>Pass</v>
      </c>
      <c r="AI240" s="143">
        <f>COUNTBLANK(Survey!$W240)</f>
        <v>1</v>
      </c>
      <c r="AJ240" s="67">
        <f>IF(AND(Survey!L240&lt;&gt;"Exempt fund",OR(Survey!$M240="ETF",Survey!$M240="ETF, alternative mutual fund",Survey!$M240="Mutual fund",Survey!$M240="Alternative mutual fund",Survey!$M240="Money market")),1,0)</f>
        <v>0</v>
      </c>
      <c r="AK240" s="16" t="str">
        <f t="shared" si="149"/>
        <v>Pass</v>
      </c>
      <c r="AL240" s="38" t="b">
        <f>NOT(ISNUMBER(SEARCH("Yes",Survey!$AA240)))</f>
        <v>1</v>
      </c>
      <c r="AM240" s="37" t="b">
        <f>IF(COUNTBLANK(Survey!$AB240:$AC240)=0,TRUE, FALSE)</f>
        <v>0</v>
      </c>
      <c r="AN240" s="16" t="str">
        <f t="shared" si="150"/>
        <v>Pass</v>
      </c>
      <c r="AO240" s="38" t="b">
        <f>NOT(ISNUMBER(SEARCH("Yes",Survey!$AD240)))</f>
        <v>1</v>
      </c>
      <c r="AP240" s="37" t="b">
        <f>NOT(ISBLANK(Survey!$AF240))</f>
        <v>0</v>
      </c>
      <c r="AQ240" s="16" t="str">
        <f t="shared" si="151"/>
        <v>Pass</v>
      </c>
      <c r="AR240" s="38" t="b">
        <f>NOT(OR(ISNUMBER(SEARCH("Other",Survey!$AF240)),ISNUMBER(SEARCH("Multiple",Survey!$AF240))))</f>
        <v>1</v>
      </c>
      <c r="AS240" s="37" t="b">
        <f>NOT(ISBLANK(Survey!$AG240))</f>
        <v>0</v>
      </c>
      <c r="AT240" s="16" t="str">
        <f t="shared" si="152"/>
        <v>Fail</v>
      </c>
      <c r="AU240" s="143">
        <f>IF(ABS(Survey!$AV240)&gt;0, 1,0)</f>
        <v>0</v>
      </c>
      <c r="AV240" s="143">
        <f>IF(COUNTBLANK(Survey!$AJ240)=0,1,0)</f>
        <v>0</v>
      </c>
      <c r="AW240" s="16" t="str">
        <f t="shared" si="153"/>
        <v>Pass</v>
      </c>
      <c r="AX240" s="143">
        <f>IF(ISBLANK(Survey!$AJ240),0,1)</f>
        <v>0</v>
      </c>
      <c r="AY240" s="165">
        <f>COUNTBLANK(Survey!$AK240)</f>
        <v>1</v>
      </c>
      <c r="AZ240" s="16" t="str">
        <f t="shared" si="154"/>
        <v>Pass</v>
      </c>
      <c r="BA240" s="143">
        <f>IF(OR(Survey!$AK240="Closed",ISBLANK(Survey!$AK240)),0,1)</f>
        <v>0</v>
      </c>
      <c r="BB240" s="165">
        <f>IF(ISBLANK(Survey!$AL240),1,0)</f>
        <v>1</v>
      </c>
      <c r="BC240" s="147" t="str" cm="1">
        <f t="array" ref="BC240">IF(OR(IF(OR($BE240+$BF240 = 2, $BG240=1), FALSE, TRUE), AND($BD240:$BD240 = 0)),"Pass","Fail")</f>
        <v>Pass</v>
      </c>
      <c r="BD240" s="143">
        <f>COUNTBLANK(Survey!$AM240:$AO240)</f>
        <v>3</v>
      </c>
      <c r="BE240" s="143">
        <f>IF(Survey!$I240="Yes",1,0)</f>
        <v>0</v>
      </c>
      <c r="BF240" s="143">
        <f>IF(OR(Survey!$M240="Mutual fund",Survey!$M240="Alternative mutual fund",Survey!$M240="Money market"),1,0)</f>
        <v>0</v>
      </c>
      <c r="BG240" s="148">
        <f>IF(OR(Survey!$M240="ETF",Survey!$M240="ETF, alternative mutual fund"),1,0)</f>
        <v>0</v>
      </c>
      <c r="BH240" s="16" t="str">
        <f t="shared" si="155"/>
        <v>Pass</v>
      </c>
      <c r="BI240" s="38" t="b">
        <f>OR(ISNUMBER(SEARCH("Yes",Survey!$AO240)),ISBLANK(Survey!$AO240))</f>
        <v>1</v>
      </c>
      <c r="BJ240" s="67" t="b">
        <f>NOT(ISBLANK(Survey!$AP240))</f>
        <v>0</v>
      </c>
      <c r="BK240" s="16" t="str">
        <f t="shared" si="156"/>
        <v>Pass</v>
      </c>
      <c r="BL240" s="143">
        <f>IF(Survey!$AW240=0, 0,1)</f>
        <v>0</v>
      </c>
      <c r="BM240" s="67">
        <f>Survey!$AQ240</f>
        <v>0</v>
      </c>
      <c r="BN240" s="67">
        <f>IFERROR((Survey!$AX240-ABS(Survey!$AY240)-ABS(Survey!$BD240))/Survey!$AW240,0)</f>
        <v>0</v>
      </c>
      <c r="BO240" s="67">
        <f>IF(AND($BM240&gt;$BN240-0.2,$BM240&lt;$BN240+0.2,ISBLANK(Survey!$AQ240)=FALSE),0,1)</f>
        <v>1</v>
      </c>
      <c r="BP240" s="165">
        <f>IF(ISBLANK(Survey!$AR240),1,0)</f>
        <v>1</v>
      </c>
      <c r="BQ240" s="16" t="str">
        <f t="shared" si="157"/>
        <v>Pass</v>
      </c>
      <c r="BR240" s="143">
        <f>IF(Survey!$AW240=0, 0,1)</f>
        <v>0</v>
      </c>
      <c r="BS240" s="67">
        <f>IF(AND(Survey!$AS240&gt;=0,Survey!$AS240&lt;=0.2,Survey!$AS240&lt;&gt;""),0,1)</f>
        <v>1</v>
      </c>
      <c r="BT240" s="143">
        <f>IF(ISBLANK(Survey!$AT240),1,0)</f>
        <v>1</v>
      </c>
      <c r="BU240" s="16" t="str">
        <f t="shared" si="158"/>
        <v>Fail</v>
      </c>
      <c r="BV240" s="165">
        <f>Survey!$AU240</f>
        <v>0</v>
      </c>
      <c r="BW240" s="16" t="str">
        <f t="shared" si="159"/>
        <v>Pass</v>
      </c>
      <c r="BX240" s="36">
        <f>Survey!$AV240</f>
        <v>0</v>
      </c>
      <c r="BY240" s="176">
        <f>Survey!$AW240+Survey!$AX240-ABS(Survey!$AY240)+ABS(Survey!$AZ240)-ABS(Survey!$BA240)+ABS(Survey!$BB240)-ABS(Survey!$BC240)-ABS(Survey!$BD240)+Survey!$BE240</f>
        <v>0</v>
      </c>
      <c r="BZ240" s="35">
        <f t="shared" si="160"/>
        <v>0</v>
      </c>
      <c r="CA240" s="17">
        <f t="shared" si="161"/>
        <v>0</v>
      </c>
      <c r="CB240" s="16" t="str">
        <f t="shared" si="162"/>
        <v>Pass</v>
      </c>
      <c r="CC240" s="38" t="b">
        <f>IF(ABS(Survey!$BE240)=0,TRUE,FALSE)</f>
        <v>1</v>
      </c>
      <c r="CD240" s="37" t="b">
        <f>NOT(ISBLANK(Survey!$BF240))</f>
        <v>0</v>
      </c>
      <c r="CE240" t="str">
        <f t="shared" si="163"/>
        <v>Fail</v>
      </c>
      <c r="CF240" s="29">
        <f>Survey!$AV240</f>
        <v>0</v>
      </c>
      <c r="CG240" s="29" cm="1">
        <f t="array" ref="CG240">SUM(SUMIF(Survey!BH240:BO240,{"&gt;0","&lt;0"})*{1,-1})-SUM(SUMIF(Survey!BQ240:BX240,{"&gt;0","&lt;0"})*{1,-1})</f>
        <v>0</v>
      </c>
      <c r="CH240" s="35" t="str">
        <f t="shared" si="164"/>
        <v>No holdings</v>
      </c>
      <c r="CI240">
        <f t="shared" si="165"/>
        <v>0</v>
      </c>
      <c r="CJ240" s="16" t="str">
        <f t="shared" si="166"/>
        <v>Fail</v>
      </c>
      <c r="CK240" s="36">
        <f>Survey!$AV240</f>
        <v>0</v>
      </c>
      <c r="CL240" s="36" cm="1">
        <f t="array" ref="CL240">SUM(SUMIF(Survey!BZ240:CS240,{"&gt;0","&lt;0"})*{1,-1})-SUM(SUMIF(Survey!CU240:DN240,{"&gt;0","&lt;0"})*{1,-1})</f>
        <v>0</v>
      </c>
      <c r="CM240" s="35" t="str">
        <f t="shared" si="167"/>
        <v>No holdings</v>
      </c>
      <c r="CN240" s="17">
        <f t="shared" si="168"/>
        <v>0</v>
      </c>
      <c r="CO240" s="16" t="str">
        <f t="shared" si="169"/>
        <v>Pass</v>
      </c>
      <c r="CP240" s="38" t="b">
        <f>IF(ABS(Survey!$CS240)=0,TRUE,FALSE)</f>
        <v>1</v>
      </c>
      <c r="CQ240" s="37" t="b">
        <f>NOT(ISBLANK(Survey!$CT240))</f>
        <v>0</v>
      </c>
      <c r="CR240" s="16" t="str">
        <f t="shared" si="170"/>
        <v>Pass</v>
      </c>
      <c r="CS240" s="38" t="b">
        <f>IF(ABS(Survey!$DN240)=0,TRUE,FALSE)</f>
        <v>1</v>
      </c>
      <c r="CT240" s="37" t="b">
        <f>NOT(ISBLANK(Survey!$DO240))</f>
        <v>0</v>
      </c>
      <c r="CU240" t="str">
        <f t="shared" si="171"/>
        <v>Pass</v>
      </c>
      <c r="CV240" s="29" cm="1">
        <f t="array" ref="CV240">SUM(SUMIF(Survey!CO240,{"&gt;0","&lt;0"})*{1,-1})+SUM(SUMIF(Survey!DJ240,{"&gt;0","&lt;0"})*{1,-1})</f>
        <v>0</v>
      </c>
      <c r="CW240" s="29">
        <f>SUM(SUMIF(Survey!DQ240:DW240,{"&gt;0","&lt;0"})*{1,-1})+SUM(SUMIF(Survey!DY240:EE240,{"&gt;0","&lt;0"})*{1,-1})</f>
        <v>0</v>
      </c>
      <c r="CX240">
        <f t="shared" si="172"/>
        <v>0</v>
      </c>
      <c r="CY240">
        <f t="shared" si="173"/>
        <v>0</v>
      </c>
      <c r="CZ240" s="16" t="str">
        <f t="shared" si="174"/>
        <v>Pass</v>
      </c>
      <c r="DA240" s="38" t="b">
        <f>IF(ABS(Survey!$DW240)=0,TRUE,FALSE)</f>
        <v>1</v>
      </c>
      <c r="DB240" s="37" t="b">
        <f>NOT(ISBLANK(Survey!DX240))</f>
        <v>0</v>
      </c>
      <c r="DC240" s="16" t="str">
        <f t="shared" si="175"/>
        <v>Pass</v>
      </c>
      <c r="DD240" s="38" t="b">
        <f>IF(ABS(Survey!$EE240)=0,TRUE,FALSE)</f>
        <v>1</v>
      </c>
      <c r="DE240" s="37" t="b">
        <f>NOT(ISBLANK(Survey!$EF240))</f>
        <v>0</v>
      </c>
      <c r="DF240" s="16" t="str">
        <f t="shared" si="176"/>
        <v>Fail</v>
      </c>
      <c r="DG240" s="36">
        <f>SUM(SUMIF(Survey!EL240:EN240,{"&gt;0","&lt;0"})*{1,-1})</f>
        <v>0</v>
      </c>
      <c r="DH240">
        <f t="shared" si="177"/>
        <v>0</v>
      </c>
      <c r="DI240">
        <f t="shared" si="178"/>
        <v>100</v>
      </c>
      <c r="DJ240" s="35" t="b">
        <f>IF(OR(Survey!$M240="ETF",Survey!$M240="ETF, alternative mutual fund",Survey!$M240="Closed-end", Survey!$M240="Split share corp"),TRUE,FALSE)</f>
        <v>0</v>
      </c>
      <c r="DK240" s="16" t="str">
        <f t="shared" si="179"/>
        <v>Fail</v>
      </c>
      <c r="DL240" s="36">
        <f>SUM(SUMIF(Survey!EP240:EV240,{"&gt;0","&lt;0"})*{1,-1})</f>
        <v>0</v>
      </c>
      <c r="DM240">
        <f t="shared" si="180"/>
        <v>0</v>
      </c>
      <c r="DN240" s="17">
        <f t="shared" si="181"/>
        <v>100</v>
      </c>
      <c r="DO240" s="16" t="str">
        <f t="shared" si="182"/>
        <v>Fail</v>
      </c>
      <c r="DP240" s="36">
        <f>SUM(SUMIF(Survey!EX240:FD240,{"&gt;0","&lt;0"})*{1,-1})</f>
        <v>0</v>
      </c>
      <c r="DQ240">
        <f t="shared" si="183"/>
        <v>0</v>
      </c>
      <c r="DR240" s="17">
        <f t="shared" si="184"/>
        <v>100</v>
      </c>
    </row>
    <row r="241" spans="1:122">
      <c r="A241">
        <v>241</v>
      </c>
      <c r="B241" t="str">
        <f t="shared" si="0"/>
        <v>Pass</v>
      </c>
      <c r="C241" t="str">
        <f>IF(COUNTBLANK(Survey!B241:FE241)=$C$2, "Pass", "Fail")</f>
        <v>Pass</v>
      </c>
      <c r="D241" t="str">
        <f t="shared" si="139"/>
        <v>Fail</v>
      </c>
      <c r="E241" t="str">
        <f>IF(OR(ISBLANK(Survey!AJ241),COUNTIF(G241:BB241,"Fail")),"Fail","Pass")</f>
        <v>Fail</v>
      </c>
      <c r="G241" s="16" t="str">
        <f t="shared" si="140"/>
        <v>Fail</v>
      </c>
      <c r="H241" s="177">
        <f>COUNTBLANK(Survey!B241:D241)+COUNTBLANK(Survey!G241)+COUNTBLANK(Survey!I241)+COUNTBLANK(Survey!K241:M241)+COUNTBLANK(Survey!P241)+COUNTBLANK(Survey!S241:U241)+COUNTBLANK(Survey!Y241:AA241)+COUNTBLANK(Survey!AD241:AE241)+COUNTBLANK(Survey!AI241:AI241)</f>
        <v>18</v>
      </c>
      <c r="I241" s="16" t="str">
        <f t="shared" si="141"/>
        <v>Fail</v>
      </c>
      <c r="J241" t="b">
        <f>IF(Survey!E241="No",TRUE,FALSE)</f>
        <v>0</v>
      </c>
      <c r="K241" s="34">
        <f>LEN(Survey!E241)</f>
        <v>0</v>
      </c>
      <c r="L241" s="16" t="str">
        <f t="shared" si="142"/>
        <v>Fail</v>
      </c>
      <c r="M241" t="b">
        <f>IF(Survey!F241="No",TRUE,FALSE)</f>
        <v>0</v>
      </c>
      <c r="N241" s="33">
        <f>LEN(Survey!F241)</f>
        <v>0</v>
      </c>
      <c r="O241" s="16" t="str">
        <f t="shared" si="143"/>
        <v>Pass</v>
      </c>
      <c r="P241" s="34">
        <f>MOD((LEN(Survey!H241)+2),11)</f>
        <v>2</v>
      </c>
      <c r="Q241" s="33" t="str">
        <f>IF(Survey!$L241="Prospectus fund", "Yes", "No")</f>
        <v>No</v>
      </c>
      <c r="R241" s="16" t="str">
        <f t="shared" si="144"/>
        <v>Pass</v>
      </c>
      <c r="S241" s="34">
        <f>MOD((LEN(Survey!J241)+2),11)</f>
        <v>2</v>
      </c>
      <c r="T241" s="35" t="b">
        <f>IF(OR(Survey!$M241="ETF",Survey!$M241="ETF, alternative mutual fund",Survey!$M241="Closed-end", Survey!$M241="Split share corp", Survey!$I241="Yes"),TRUE,FALSE)</f>
        <v>0</v>
      </c>
      <c r="U241" s="16" t="str">
        <f>IFERROR(IF(AND(OR(X241=Y241,Y241 = "Either"),NOT(ISBLANK(Survey!K241))),"Pass","Fail"),"Pass")</f>
        <v>Fail</v>
      </c>
      <c r="V241" s="36" cm="1">
        <f t="array" ref="V241">SUM(SUMIF(Survey!BZ241:CS241,{"&gt;0","&lt;0"})*{1,-1})</f>
        <v>0</v>
      </c>
      <c r="W241" s="38" cm="1">
        <f t="array" ref="W241">SUM(SUMIF(Survey!CC241,{"&gt;0","&lt;0"})*{1,-1})+SUM(SUMIF(Survey!CM241,{"&gt;0","&lt;0"})*{1,-1})</f>
        <v>0</v>
      </c>
      <c r="X241" s="38">
        <f>Survey!K241</f>
        <v>0</v>
      </c>
      <c r="Y241" s="37" t="str">
        <f t="shared" si="145"/>
        <v>Either</v>
      </c>
      <c r="Z241" s="16" t="str">
        <f t="shared" si="146"/>
        <v>Fail</v>
      </c>
      <c r="AA241" s="67" cm="1">
        <f t="array" ref="AA241">SUM(SUMIF(Survey!BZ241:CS241,{"&gt;0","&lt;0"})*{1,-1})+SUM(SUMIF(Survey!CU241:DN241,{"&gt;0","&lt;0"})*{1,-1})</f>
        <v>0</v>
      </c>
      <c r="AB241" s="67">
        <f>IFERROR(AA241/(Survey!$AV241),0)</f>
        <v>0</v>
      </c>
      <c r="AC241" s="128" t="b">
        <f>IF(OR(Survey!$M241="Alternative strategy or hedge",Survey!$M241="Other, illiquid",Survey!$L241="Prospectus fund"),TRUE,FALSE)</f>
        <v>0</v>
      </c>
      <c r="AD241" s="128" t="b">
        <f>NOT(ISBLANK(Survey!$M241))</f>
        <v>0</v>
      </c>
      <c r="AE241" s="16" t="str">
        <f t="shared" si="147"/>
        <v>Pass</v>
      </c>
      <c r="AF241" s="38" t="b">
        <f>NOT(ISNUMBER(SEARCH("Other",Survey!$P241)))</f>
        <v>1</v>
      </c>
      <c r="AG241" s="37" t="b">
        <f>NOT(ISBLANK(Survey!$Q241))</f>
        <v>0</v>
      </c>
      <c r="AH241" s="16" t="str">
        <f t="shared" si="148"/>
        <v>Pass</v>
      </c>
      <c r="AI241" s="143">
        <f>COUNTBLANK(Survey!$W241)</f>
        <v>1</v>
      </c>
      <c r="AJ241" s="67">
        <f>IF(AND(Survey!L241&lt;&gt;"Exempt fund",OR(Survey!$M241="ETF",Survey!$M241="ETF, alternative mutual fund",Survey!$M241="Mutual fund",Survey!$M241="Alternative mutual fund",Survey!$M241="Money market")),1,0)</f>
        <v>0</v>
      </c>
      <c r="AK241" s="16" t="str">
        <f t="shared" si="149"/>
        <v>Pass</v>
      </c>
      <c r="AL241" s="38" t="b">
        <f>NOT(ISNUMBER(SEARCH("Yes",Survey!$AA241)))</f>
        <v>1</v>
      </c>
      <c r="AM241" s="37" t="b">
        <f>IF(COUNTBLANK(Survey!$AB241:$AC241)=0,TRUE, FALSE)</f>
        <v>0</v>
      </c>
      <c r="AN241" s="16" t="str">
        <f t="shared" si="150"/>
        <v>Pass</v>
      </c>
      <c r="AO241" s="38" t="b">
        <f>NOT(ISNUMBER(SEARCH("Yes",Survey!$AD241)))</f>
        <v>1</v>
      </c>
      <c r="AP241" s="37" t="b">
        <f>NOT(ISBLANK(Survey!$AF241))</f>
        <v>0</v>
      </c>
      <c r="AQ241" s="16" t="str">
        <f t="shared" si="151"/>
        <v>Pass</v>
      </c>
      <c r="AR241" s="38" t="b">
        <f>NOT(OR(ISNUMBER(SEARCH("Other",Survey!$AF241)),ISNUMBER(SEARCH("Multiple",Survey!$AF241))))</f>
        <v>1</v>
      </c>
      <c r="AS241" s="37" t="b">
        <f>NOT(ISBLANK(Survey!$AG241))</f>
        <v>0</v>
      </c>
      <c r="AT241" s="16" t="str">
        <f t="shared" si="152"/>
        <v>Fail</v>
      </c>
      <c r="AU241" s="143">
        <f>IF(ABS(Survey!$AV241)&gt;0, 1,0)</f>
        <v>0</v>
      </c>
      <c r="AV241" s="143">
        <f>IF(COUNTBLANK(Survey!$AJ241)=0,1,0)</f>
        <v>0</v>
      </c>
      <c r="AW241" s="16" t="str">
        <f t="shared" si="153"/>
        <v>Pass</v>
      </c>
      <c r="AX241" s="143">
        <f>IF(ISBLANK(Survey!$AJ241),0,1)</f>
        <v>0</v>
      </c>
      <c r="AY241" s="165">
        <f>COUNTBLANK(Survey!$AK241)</f>
        <v>1</v>
      </c>
      <c r="AZ241" s="16" t="str">
        <f t="shared" si="154"/>
        <v>Pass</v>
      </c>
      <c r="BA241" s="143">
        <f>IF(OR(Survey!$AK241="Closed",ISBLANK(Survey!$AK241)),0,1)</f>
        <v>0</v>
      </c>
      <c r="BB241" s="165">
        <f>IF(ISBLANK(Survey!$AL241),1,0)</f>
        <v>1</v>
      </c>
      <c r="BC241" s="147" t="str" cm="1">
        <f t="array" ref="BC241">IF(OR(IF(OR($BE241+$BF241 = 2, $BG241=1), FALSE, TRUE), AND($BD241:$BD241 = 0)),"Pass","Fail")</f>
        <v>Pass</v>
      </c>
      <c r="BD241" s="143">
        <f>COUNTBLANK(Survey!$AM241:$AO241)</f>
        <v>3</v>
      </c>
      <c r="BE241" s="143">
        <f>IF(Survey!$I241="Yes",1,0)</f>
        <v>0</v>
      </c>
      <c r="BF241" s="143">
        <f>IF(OR(Survey!$M241="Mutual fund",Survey!$M241="Alternative mutual fund",Survey!$M241="Money market"),1,0)</f>
        <v>0</v>
      </c>
      <c r="BG241" s="148">
        <f>IF(OR(Survey!$M241="ETF",Survey!$M241="ETF, alternative mutual fund"),1,0)</f>
        <v>0</v>
      </c>
      <c r="BH241" s="16" t="str">
        <f t="shared" si="155"/>
        <v>Pass</v>
      </c>
      <c r="BI241" s="38" t="b">
        <f>OR(ISNUMBER(SEARCH("Yes",Survey!$AO241)),ISBLANK(Survey!$AO241))</f>
        <v>1</v>
      </c>
      <c r="BJ241" s="67" t="b">
        <f>NOT(ISBLANK(Survey!$AP241))</f>
        <v>0</v>
      </c>
      <c r="BK241" s="16" t="str">
        <f t="shared" si="156"/>
        <v>Pass</v>
      </c>
      <c r="BL241" s="143">
        <f>IF(Survey!$AW241=0, 0,1)</f>
        <v>0</v>
      </c>
      <c r="BM241" s="67">
        <f>Survey!$AQ241</f>
        <v>0</v>
      </c>
      <c r="BN241" s="67">
        <f>IFERROR((Survey!$AX241-ABS(Survey!$AY241)-ABS(Survey!$BD241))/Survey!$AW241,0)</f>
        <v>0</v>
      </c>
      <c r="BO241" s="67">
        <f>IF(AND($BM241&gt;$BN241-0.2,$BM241&lt;$BN241+0.2,ISBLANK(Survey!$AQ241)=FALSE),0,1)</f>
        <v>1</v>
      </c>
      <c r="BP241" s="165">
        <f>IF(ISBLANK(Survey!$AR241),1,0)</f>
        <v>1</v>
      </c>
      <c r="BQ241" s="16" t="str">
        <f t="shared" si="157"/>
        <v>Pass</v>
      </c>
      <c r="BR241" s="143">
        <f>IF(Survey!$AW241=0, 0,1)</f>
        <v>0</v>
      </c>
      <c r="BS241" s="67">
        <f>IF(AND(Survey!$AS241&gt;=0,Survey!$AS241&lt;=0.2,Survey!$AS241&lt;&gt;""),0,1)</f>
        <v>1</v>
      </c>
      <c r="BT241" s="143">
        <f>IF(ISBLANK(Survey!$AT241),1,0)</f>
        <v>1</v>
      </c>
      <c r="BU241" s="16" t="str">
        <f t="shared" si="158"/>
        <v>Fail</v>
      </c>
      <c r="BV241" s="165">
        <f>Survey!$AU241</f>
        <v>0</v>
      </c>
      <c r="BW241" s="16" t="str">
        <f t="shared" si="159"/>
        <v>Pass</v>
      </c>
      <c r="BX241" s="36">
        <f>Survey!$AV241</f>
        <v>0</v>
      </c>
      <c r="BY241" s="176">
        <f>Survey!$AW241+Survey!$AX241-ABS(Survey!$AY241)+ABS(Survey!$AZ241)-ABS(Survey!$BA241)+ABS(Survey!$BB241)-ABS(Survey!$BC241)-ABS(Survey!$BD241)+Survey!$BE241</f>
        <v>0</v>
      </c>
      <c r="BZ241" s="35">
        <f t="shared" si="160"/>
        <v>0</v>
      </c>
      <c r="CA241" s="17">
        <f t="shared" si="161"/>
        <v>0</v>
      </c>
      <c r="CB241" s="16" t="str">
        <f t="shared" si="162"/>
        <v>Pass</v>
      </c>
      <c r="CC241" s="38" t="b">
        <f>IF(ABS(Survey!$BE241)=0,TRUE,FALSE)</f>
        <v>1</v>
      </c>
      <c r="CD241" s="37" t="b">
        <f>NOT(ISBLANK(Survey!$BF241))</f>
        <v>0</v>
      </c>
      <c r="CE241" t="str">
        <f t="shared" si="163"/>
        <v>Fail</v>
      </c>
      <c r="CF241" s="29">
        <f>Survey!$AV241</f>
        <v>0</v>
      </c>
      <c r="CG241" s="29" cm="1">
        <f t="array" ref="CG241">SUM(SUMIF(Survey!BH241:BO241,{"&gt;0","&lt;0"})*{1,-1})-SUM(SUMIF(Survey!BQ241:BX241,{"&gt;0","&lt;0"})*{1,-1})</f>
        <v>0</v>
      </c>
      <c r="CH241" s="35" t="str">
        <f t="shared" si="164"/>
        <v>No holdings</v>
      </c>
      <c r="CI241">
        <f t="shared" si="165"/>
        <v>0</v>
      </c>
      <c r="CJ241" s="16" t="str">
        <f t="shared" si="166"/>
        <v>Fail</v>
      </c>
      <c r="CK241" s="36">
        <f>Survey!$AV241</f>
        <v>0</v>
      </c>
      <c r="CL241" s="36" cm="1">
        <f t="array" ref="CL241">SUM(SUMIF(Survey!BZ241:CS241,{"&gt;0","&lt;0"})*{1,-1})-SUM(SUMIF(Survey!CU241:DN241,{"&gt;0","&lt;0"})*{1,-1})</f>
        <v>0</v>
      </c>
      <c r="CM241" s="35" t="str">
        <f t="shared" si="167"/>
        <v>No holdings</v>
      </c>
      <c r="CN241" s="17">
        <f t="shared" si="168"/>
        <v>0</v>
      </c>
      <c r="CO241" s="16" t="str">
        <f t="shared" si="169"/>
        <v>Pass</v>
      </c>
      <c r="CP241" s="38" t="b">
        <f>IF(ABS(Survey!$CS241)=0,TRUE,FALSE)</f>
        <v>1</v>
      </c>
      <c r="CQ241" s="37" t="b">
        <f>NOT(ISBLANK(Survey!$CT241))</f>
        <v>0</v>
      </c>
      <c r="CR241" s="16" t="str">
        <f t="shared" si="170"/>
        <v>Pass</v>
      </c>
      <c r="CS241" s="38" t="b">
        <f>IF(ABS(Survey!$DN241)=0,TRUE,FALSE)</f>
        <v>1</v>
      </c>
      <c r="CT241" s="37" t="b">
        <f>NOT(ISBLANK(Survey!$DO241))</f>
        <v>0</v>
      </c>
      <c r="CU241" t="str">
        <f t="shared" si="171"/>
        <v>Pass</v>
      </c>
      <c r="CV241" s="29" cm="1">
        <f t="array" ref="CV241">SUM(SUMIF(Survey!CO241,{"&gt;0","&lt;0"})*{1,-1})+SUM(SUMIF(Survey!DJ241,{"&gt;0","&lt;0"})*{1,-1})</f>
        <v>0</v>
      </c>
      <c r="CW241" s="29">
        <f>SUM(SUMIF(Survey!DQ241:DW241,{"&gt;0","&lt;0"})*{1,-1})+SUM(SUMIF(Survey!DY241:EE241,{"&gt;0","&lt;0"})*{1,-1})</f>
        <v>0</v>
      </c>
      <c r="CX241">
        <f t="shared" si="172"/>
        <v>0</v>
      </c>
      <c r="CY241">
        <f t="shared" si="173"/>
        <v>0</v>
      </c>
      <c r="CZ241" s="16" t="str">
        <f t="shared" si="174"/>
        <v>Pass</v>
      </c>
      <c r="DA241" s="38" t="b">
        <f>IF(ABS(Survey!$DW241)=0,TRUE,FALSE)</f>
        <v>1</v>
      </c>
      <c r="DB241" s="37" t="b">
        <f>NOT(ISBLANK(Survey!DX241))</f>
        <v>0</v>
      </c>
      <c r="DC241" s="16" t="str">
        <f t="shared" si="175"/>
        <v>Pass</v>
      </c>
      <c r="DD241" s="38" t="b">
        <f>IF(ABS(Survey!$EE241)=0,TRUE,FALSE)</f>
        <v>1</v>
      </c>
      <c r="DE241" s="37" t="b">
        <f>NOT(ISBLANK(Survey!$EF241))</f>
        <v>0</v>
      </c>
      <c r="DF241" s="16" t="str">
        <f t="shared" si="176"/>
        <v>Fail</v>
      </c>
      <c r="DG241" s="36">
        <f>SUM(SUMIF(Survey!EL241:EN241,{"&gt;0","&lt;0"})*{1,-1})</f>
        <v>0</v>
      </c>
      <c r="DH241">
        <f t="shared" si="177"/>
        <v>0</v>
      </c>
      <c r="DI241">
        <f t="shared" si="178"/>
        <v>100</v>
      </c>
      <c r="DJ241" s="35" t="b">
        <f>IF(OR(Survey!$M241="ETF",Survey!$M241="ETF, alternative mutual fund",Survey!$M241="Closed-end", Survey!$M241="Split share corp"),TRUE,FALSE)</f>
        <v>0</v>
      </c>
      <c r="DK241" s="16" t="str">
        <f t="shared" si="179"/>
        <v>Fail</v>
      </c>
      <c r="DL241" s="36">
        <f>SUM(SUMIF(Survey!EP241:EV241,{"&gt;0","&lt;0"})*{1,-1})</f>
        <v>0</v>
      </c>
      <c r="DM241">
        <f t="shared" si="180"/>
        <v>0</v>
      </c>
      <c r="DN241" s="17">
        <f t="shared" si="181"/>
        <v>100</v>
      </c>
      <c r="DO241" s="16" t="str">
        <f t="shared" si="182"/>
        <v>Fail</v>
      </c>
      <c r="DP241" s="36">
        <f>SUM(SUMIF(Survey!EX241:FD241,{"&gt;0","&lt;0"})*{1,-1})</f>
        <v>0</v>
      </c>
      <c r="DQ241">
        <f t="shared" si="183"/>
        <v>0</v>
      </c>
      <c r="DR241" s="17">
        <f t="shared" si="184"/>
        <v>100</v>
      </c>
    </row>
    <row r="242" spans="1:122">
      <c r="A242">
        <v>242</v>
      </c>
      <c r="B242" t="str">
        <f t="shared" si="0"/>
        <v>Pass</v>
      </c>
      <c r="C242" t="str">
        <f>IF(COUNTBLANK(Survey!B242:FE242)=$C$2, "Pass", "Fail")</f>
        <v>Pass</v>
      </c>
      <c r="D242" t="str">
        <f t="shared" si="139"/>
        <v>Fail</v>
      </c>
      <c r="E242" t="str">
        <f>IF(OR(ISBLANK(Survey!AJ242),COUNTIF(G242:BB242,"Fail")),"Fail","Pass")</f>
        <v>Fail</v>
      </c>
      <c r="G242" s="16" t="str">
        <f t="shared" si="140"/>
        <v>Fail</v>
      </c>
      <c r="H242" s="177">
        <f>COUNTBLANK(Survey!B242:D242)+COUNTBLANK(Survey!G242)+COUNTBLANK(Survey!I242)+COUNTBLANK(Survey!K242:M242)+COUNTBLANK(Survey!P242)+COUNTBLANK(Survey!S242:U242)+COUNTBLANK(Survey!Y242:AA242)+COUNTBLANK(Survey!AD242:AE242)+COUNTBLANK(Survey!AI242:AI242)</f>
        <v>18</v>
      </c>
      <c r="I242" s="16" t="str">
        <f t="shared" si="141"/>
        <v>Fail</v>
      </c>
      <c r="J242" t="b">
        <f>IF(Survey!E242="No",TRUE,FALSE)</f>
        <v>0</v>
      </c>
      <c r="K242" s="34">
        <f>LEN(Survey!E242)</f>
        <v>0</v>
      </c>
      <c r="L242" s="16" t="str">
        <f t="shared" si="142"/>
        <v>Fail</v>
      </c>
      <c r="M242" t="b">
        <f>IF(Survey!F242="No",TRUE,FALSE)</f>
        <v>0</v>
      </c>
      <c r="N242" s="33">
        <f>LEN(Survey!F242)</f>
        <v>0</v>
      </c>
      <c r="O242" s="16" t="str">
        <f t="shared" si="143"/>
        <v>Pass</v>
      </c>
      <c r="P242" s="34">
        <f>MOD((LEN(Survey!H242)+2),11)</f>
        <v>2</v>
      </c>
      <c r="Q242" s="33" t="str">
        <f>IF(Survey!$L242="Prospectus fund", "Yes", "No")</f>
        <v>No</v>
      </c>
      <c r="R242" s="16" t="str">
        <f t="shared" si="144"/>
        <v>Pass</v>
      </c>
      <c r="S242" s="34">
        <f>MOD((LEN(Survey!J242)+2),11)</f>
        <v>2</v>
      </c>
      <c r="T242" s="35" t="b">
        <f>IF(OR(Survey!$M242="ETF",Survey!$M242="ETF, alternative mutual fund",Survey!$M242="Closed-end", Survey!$M242="Split share corp", Survey!$I242="Yes"),TRUE,FALSE)</f>
        <v>0</v>
      </c>
      <c r="U242" s="16" t="str">
        <f>IFERROR(IF(AND(OR(X242=Y242,Y242 = "Either"),NOT(ISBLANK(Survey!K242))),"Pass","Fail"),"Pass")</f>
        <v>Fail</v>
      </c>
      <c r="V242" s="36" cm="1">
        <f t="array" ref="V242">SUM(SUMIF(Survey!BZ242:CS242,{"&gt;0","&lt;0"})*{1,-1})</f>
        <v>0</v>
      </c>
      <c r="W242" s="38" cm="1">
        <f t="array" ref="W242">SUM(SUMIF(Survey!CC242,{"&gt;0","&lt;0"})*{1,-1})+SUM(SUMIF(Survey!CM242,{"&gt;0","&lt;0"})*{1,-1})</f>
        <v>0</v>
      </c>
      <c r="X242" s="38">
        <f>Survey!K242</f>
        <v>0</v>
      </c>
      <c r="Y242" s="37" t="str">
        <f t="shared" si="145"/>
        <v>Either</v>
      </c>
      <c r="Z242" s="16" t="str">
        <f t="shared" si="146"/>
        <v>Fail</v>
      </c>
      <c r="AA242" s="67" cm="1">
        <f t="array" ref="AA242">SUM(SUMIF(Survey!BZ242:CS242,{"&gt;0","&lt;0"})*{1,-1})+SUM(SUMIF(Survey!CU242:DN242,{"&gt;0","&lt;0"})*{1,-1})</f>
        <v>0</v>
      </c>
      <c r="AB242" s="67">
        <f>IFERROR(AA242/(Survey!$AV242),0)</f>
        <v>0</v>
      </c>
      <c r="AC242" s="128" t="b">
        <f>IF(OR(Survey!$M242="Alternative strategy or hedge",Survey!$M242="Other, illiquid",Survey!$L242="Prospectus fund"),TRUE,FALSE)</f>
        <v>0</v>
      </c>
      <c r="AD242" s="128" t="b">
        <f>NOT(ISBLANK(Survey!$M242))</f>
        <v>0</v>
      </c>
      <c r="AE242" s="16" t="str">
        <f t="shared" si="147"/>
        <v>Pass</v>
      </c>
      <c r="AF242" s="38" t="b">
        <f>NOT(ISNUMBER(SEARCH("Other",Survey!$P242)))</f>
        <v>1</v>
      </c>
      <c r="AG242" s="37" t="b">
        <f>NOT(ISBLANK(Survey!$Q242))</f>
        <v>0</v>
      </c>
      <c r="AH242" s="16" t="str">
        <f t="shared" si="148"/>
        <v>Pass</v>
      </c>
      <c r="AI242" s="143">
        <f>COUNTBLANK(Survey!$W242)</f>
        <v>1</v>
      </c>
      <c r="AJ242" s="67">
        <f>IF(AND(Survey!L242&lt;&gt;"Exempt fund",OR(Survey!$M242="ETF",Survey!$M242="ETF, alternative mutual fund",Survey!$M242="Mutual fund",Survey!$M242="Alternative mutual fund",Survey!$M242="Money market")),1,0)</f>
        <v>0</v>
      </c>
      <c r="AK242" s="16" t="str">
        <f t="shared" si="149"/>
        <v>Pass</v>
      </c>
      <c r="AL242" s="38" t="b">
        <f>NOT(ISNUMBER(SEARCH("Yes",Survey!$AA242)))</f>
        <v>1</v>
      </c>
      <c r="AM242" s="37" t="b">
        <f>IF(COUNTBLANK(Survey!$AB242:$AC242)=0,TRUE, FALSE)</f>
        <v>0</v>
      </c>
      <c r="AN242" s="16" t="str">
        <f t="shared" si="150"/>
        <v>Pass</v>
      </c>
      <c r="AO242" s="38" t="b">
        <f>NOT(ISNUMBER(SEARCH("Yes",Survey!$AD242)))</f>
        <v>1</v>
      </c>
      <c r="AP242" s="37" t="b">
        <f>NOT(ISBLANK(Survey!$AF242))</f>
        <v>0</v>
      </c>
      <c r="AQ242" s="16" t="str">
        <f t="shared" si="151"/>
        <v>Pass</v>
      </c>
      <c r="AR242" s="38" t="b">
        <f>NOT(OR(ISNUMBER(SEARCH("Other",Survey!$AF242)),ISNUMBER(SEARCH("Multiple",Survey!$AF242))))</f>
        <v>1</v>
      </c>
      <c r="AS242" s="37" t="b">
        <f>NOT(ISBLANK(Survey!$AG242))</f>
        <v>0</v>
      </c>
      <c r="AT242" s="16" t="str">
        <f t="shared" si="152"/>
        <v>Fail</v>
      </c>
      <c r="AU242" s="143">
        <f>IF(ABS(Survey!$AV242)&gt;0, 1,0)</f>
        <v>0</v>
      </c>
      <c r="AV242" s="143">
        <f>IF(COUNTBLANK(Survey!$AJ242)=0,1,0)</f>
        <v>0</v>
      </c>
      <c r="AW242" s="16" t="str">
        <f t="shared" si="153"/>
        <v>Pass</v>
      </c>
      <c r="AX242" s="143">
        <f>IF(ISBLANK(Survey!$AJ242),0,1)</f>
        <v>0</v>
      </c>
      <c r="AY242" s="165">
        <f>COUNTBLANK(Survey!$AK242)</f>
        <v>1</v>
      </c>
      <c r="AZ242" s="16" t="str">
        <f t="shared" si="154"/>
        <v>Pass</v>
      </c>
      <c r="BA242" s="143">
        <f>IF(OR(Survey!$AK242="Closed",ISBLANK(Survey!$AK242)),0,1)</f>
        <v>0</v>
      </c>
      <c r="BB242" s="165">
        <f>IF(ISBLANK(Survey!$AL242),1,0)</f>
        <v>1</v>
      </c>
      <c r="BC242" s="147" t="str" cm="1">
        <f t="array" ref="BC242">IF(OR(IF(OR($BE242+$BF242 = 2, $BG242=1), FALSE, TRUE), AND($BD242:$BD242 = 0)),"Pass","Fail")</f>
        <v>Pass</v>
      </c>
      <c r="BD242" s="143">
        <f>COUNTBLANK(Survey!$AM242:$AO242)</f>
        <v>3</v>
      </c>
      <c r="BE242" s="143">
        <f>IF(Survey!$I242="Yes",1,0)</f>
        <v>0</v>
      </c>
      <c r="BF242" s="143">
        <f>IF(OR(Survey!$M242="Mutual fund",Survey!$M242="Alternative mutual fund",Survey!$M242="Money market"),1,0)</f>
        <v>0</v>
      </c>
      <c r="BG242" s="148">
        <f>IF(OR(Survey!$M242="ETF",Survey!$M242="ETF, alternative mutual fund"),1,0)</f>
        <v>0</v>
      </c>
      <c r="BH242" s="16" t="str">
        <f t="shared" si="155"/>
        <v>Pass</v>
      </c>
      <c r="BI242" s="38" t="b">
        <f>OR(ISNUMBER(SEARCH("Yes",Survey!$AO242)),ISBLANK(Survey!$AO242))</f>
        <v>1</v>
      </c>
      <c r="BJ242" s="67" t="b">
        <f>NOT(ISBLANK(Survey!$AP242))</f>
        <v>0</v>
      </c>
      <c r="BK242" s="16" t="str">
        <f t="shared" si="156"/>
        <v>Pass</v>
      </c>
      <c r="BL242" s="143">
        <f>IF(Survey!$AW242=0, 0,1)</f>
        <v>0</v>
      </c>
      <c r="BM242" s="67">
        <f>Survey!$AQ242</f>
        <v>0</v>
      </c>
      <c r="BN242" s="67">
        <f>IFERROR((Survey!$AX242-ABS(Survey!$AY242)-ABS(Survey!$BD242))/Survey!$AW242,0)</f>
        <v>0</v>
      </c>
      <c r="BO242" s="67">
        <f>IF(AND($BM242&gt;$BN242-0.2,$BM242&lt;$BN242+0.2,ISBLANK(Survey!$AQ242)=FALSE),0,1)</f>
        <v>1</v>
      </c>
      <c r="BP242" s="165">
        <f>IF(ISBLANK(Survey!$AR242),1,0)</f>
        <v>1</v>
      </c>
      <c r="BQ242" s="16" t="str">
        <f t="shared" si="157"/>
        <v>Pass</v>
      </c>
      <c r="BR242" s="143">
        <f>IF(Survey!$AW242=0, 0,1)</f>
        <v>0</v>
      </c>
      <c r="BS242" s="67">
        <f>IF(AND(Survey!$AS242&gt;=0,Survey!$AS242&lt;=0.2,Survey!$AS242&lt;&gt;""),0,1)</f>
        <v>1</v>
      </c>
      <c r="BT242" s="143">
        <f>IF(ISBLANK(Survey!$AT242),1,0)</f>
        <v>1</v>
      </c>
      <c r="BU242" s="16" t="str">
        <f t="shared" si="158"/>
        <v>Fail</v>
      </c>
      <c r="BV242" s="165">
        <f>Survey!$AU242</f>
        <v>0</v>
      </c>
      <c r="BW242" s="16" t="str">
        <f t="shared" si="159"/>
        <v>Pass</v>
      </c>
      <c r="BX242" s="36">
        <f>Survey!$AV242</f>
        <v>0</v>
      </c>
      <c r="BY242" s="176">
        <f>Survey!$AW242+Survey!$AX242-ABS(Survey!$AY242)+ABS(Survey!$AZ242)-ABS(Survey!$BA242)+ABS(Survey!$BB242)-ABS(Survey!$BC242)-ABS(Survey!$BD242)+Survey!$BE242</f>
        <v>0</v>
      </c>
      <c r="BZ242" s="35">
        <f t="shared" si="160"/>
        <v>0</v>
      </c>
      <c r="CA242" s="17">
        <f t="shared" si="161"/>
        <v>0</v>
      </c>
      <c r="CB242" s="16" t="str">
        <f t="shared" si="162"/>
        <v>Pass</v>
      </c>
      <c r="CC242" s="38" t="b">
        <f>IF(ABS(Survey!$BE242)=0,TRUE,FALSE)</f>
        <v>1</v>
      </c>
      <c r="CD242" s="37" t="b">
        <f>NOT(ISBLANK(Survey!$BF242))</f>
        <v>0</v>
      </c>
      <c r="CE242" t="str">
        <f t="shared" si="163"/>
        <v>Fail</v>
      </c>
      <c r="CF242" s="29">
        <f>Survey!$AV242</f>
        <v>0</v>
      </c>
      <c r="CG242" s="29" cm="1">
        <f t="array" ref="CG242">SUM(SUMIF(Survey!BH242:BO242,{"&gt;0","&lt;0"})*{1,-1})-SUM(SUMIF(Survey!BQ242:BX242,{"&gt;0","&lt;0"})*{1,-1})</f>
        <v>0</v>
      </c>
      <c r="CH242" s="35" t="str">
        <f t="shared" si="164"/>
        <v>No holdings</v>
      </c>
      <c r="CI242">
        <f t="shared" si="165"/>
        <v>0</v>
      </c>
      <c r="CJ242" s="16" t="str">
        <f t="shared" si="166"/>
        <v>Fail</v>
      </c>
      <c r="CK242" s="36">
        <f>Survey!$AV242</f>
        <v>0</v>
      </c>
      <c r="CL242" s="36" cm="1">
        <f t="array" ref="CL242">SUM(SUMIF(Survey!BZ242:CS242,{"&gt;0","&lt;0"})*{1,-1})-SUM(SUMIF(Survey!CU242:DN242,{"&gt;0","&lt;0"})*{1,-1})</f>
        <v>0</v>
      </c>
      <c r="CM242" s="35" t="str">
        <f t="shared" si="167"/>
        <v>No holdings</v>
      </c>
      <c r="CN242" s="17">
        <f t="shared" si="168"/>
        <v>0</v>
      </c>
      <c r="CO242" s="16" t="str">
        <f t="shared" si="169"/>
        <v>Pass</v>
      </c>
      <c r="CP242" s="38" t="b">
        <f>IF(ABS(Survey!$CS242)=0,TRUE,FALSE)</f>
        <v>1</v>
      </c>
      <c r="CQ242" s="37" t="b">
        <f>NOT(ISBLANK(Survey!$CT242))</f>
        <v>0</v>
      </c>
      <c r="CR242" s="16" t="str">
        <f t="shared" si="170"/>
        <v>Pass</v>
      </c>
      <c r="CS242" s="38" t="b">
        <f>IF(ABS(Survey!$DN242)=0,TRUE,FALSE)</f>
        <v>1</v>
      </c>
      <c r="CT242" s="37" t="b">
        <f>NOT(ISBLANK(Survey!$DO242))</f>
        <v>0</v>
      </c>
      <c r="CU242" t="str">
        <f t="shared" si="171"/>
        <v>Pass</v>
      </c>
      <c r="CV242" s="29" cm="1">
        <f t="array" ref="CV242">SUM(SUMIF(Survey!CO242,{"&gt;0","&lt;0"})*{1,-1})+SUM(SUMIF(Survey!DJ242,{"&gt;0","&lt;0"})*{1,-1})</f>
        <v>0</v>
      </c>
      <c r="CW242" s="29">
        <f>SUM(SUMIF(Survey!DQ242:DW242,{"&gt;0","&lt;0"})*{1,-1})+SUM(SUMIF(Survey!DY242:EE242,{"&gt;0","&lt;0"})*{1,-1})</f>
        <v>0</v>
      </c>
      <c r="CX242">
        <f t="shared" si="172"/>
        <v>0</v>
      </c>
      <c r="CY242">
        <f t="shared" si="173"/>
        <v>0</v>
      </c>
      <c r="CZ242" s="16" t="str">
        <f t="shared" si="174"/>
        <v>Pass</v>
      </c>
      <c r="DA242" s="38" t="b">
        <f>IF(ABS(Survey!$DW242)=0,TRUE,FALSE)</f>
        <v>1</v>
      </c>
      <c r="DB242" s="37" t="b">
        <f>NOT(ISBLANK(Survey!DX242))</f>
        <v>0</v>
      </c>
      <c r="DC242" s="16" t="str">
        <f t="shared" si="175"/>
        <v>Pass</v>
      </c>
      <c r="DD242" s="38" t="b">
        <f>IF(ABS(Survey!$EE242)=0,TRUE,FALSE)</f>
        <v>1</v>
      </c>
      <c r="DE242" s="37" t="b">
        <f>NOT(ISBLANK(Survey!$EF242))</f>
        <v>0</v>
      </c>
      <c r="DF242" s="16" t="str">
        <f t="shared" si="176"/>
        <v>Fail</v>
      </c>
      <c r="DG242" s="36">
        <f>SUM(SUMIF(Survey!EL242:EN242,{"&gt;0","&lt;0"})*{1,-1})</f>
        <v>0</v>
      </c>
      <c r="DH242">
        <f t="shared" si="177"/>
        <v>0</v>
      </c>
      <c r="DI242">
        <f t="shared" si="178"/>
        <v>100</v>
      </c>
      <c r="DJ242" s="35" t="b">
        <f>IF(OR(Survey!$M242="ETF",Survey!$M242="ETF, alternative mutual fund",Survey!$M242="Closed-end", Survey!$M242="Split share corp"),TRUE,FALSE)</f>
        <v>0</v>
      </c>
      <c r="DK242" s="16" t="str">
        <f t="shared" si="179"/>
        <v>Fail</v>
      </c>
      <c r="DL242" s="36">
        <f>SUM(SUMIF(Survey!EP242:EV242,{"&gt;0","&lt;0"})*{1,-1})</f>
        <v>0</v>
      </c>
      <c r="DM242">
        <f t="shared" si="180"/>
        <v>0</v>
      </c>
      <c r="DN242" s="17">
        <f t="shared" si="181"/>
        <v>100</v>
      </c>
      <c r="DO242" s="16" t="str">
        <f t="shared" si="182"/>
        <v>Fail</v>
      </c>
      <c r="DP242" s="36">
        <f>SUM(SUMIF(Survey!EX242:FD242,{"&gt;0","&lt;0"})*{1,-1})</f>
        <v>0</v>
      </c>
      <c r="DQ242">
        <f t="shared" si="183"/>
        <v>0</v>
      </c>
      <c r="DR242" s="17">
        <f t="shared" si="184"/>
        <v>100</v>
      </c>
    </row>
    <row r="243" spans="1:122">
      <c r="A243">
        <v>243</v>
      </c>
      <c r="B243" t="str">
        <f t="shared" si="0"/>
        <v>Pass</v>
      </c>
      <c r="C243" t="str">
        <f>IF(COUNTBLANK(Survey!B243:FE243)=$C$2, "Pass", "Fail")</f>
        <v>Pass</v>
      </c>
      <c r="D243" t="str">
        <f t="shared" si="139"/>
        <v>Fail</v>
      </c>
      <c r="E243" t="str">
        <f>IF(OR(ISBLANK(Survey!AJ243),COUNTIF(G243:BB243,"Fail")),"Fail","Pass")</f>
        <v>Fail</v>
      </c>
      <c r="G243" s="16" t="str">
        <f t="shared" si="140"/>
        <v>Fail</v>
      </c>
      <c r="H243" s="177">
        <f>COUNTBLANK(Survey!B243:D243)+COUNTBLANK(Survey!G243)+COUNTBLANK(Survey!I243)+COUNTBLANK(Survey!K243:M243)+COUNTBLANK(Survey!P243)+COUNTBLANK(Survey!S243:U243)+COUNTBLANK(Survey!Y243:AA243)+COUNTBLANK(Survey!AD243:AE243)+COUNTBLANK(Survey!AI243:AI243)</f>
        <v>18</v>
      </c>
      <c r="I243" s="16" t="str">
        <f t="shared" si="141"/>
        <v>Fail</v>
      </c>
      <c r="J243" t="b">
        <f>IF(Survey!E243="No",TRUE,FALSE)</f>
        <v>0</v>
      </c>
      <c r="K243" s="34">
        <f>LEN(Survey!E243)</f>
        <v>0</v>
      </c>
      <c r="L243" s="16" t="str">
        <f t="shared" si="142"/>
        <v>Fail</v>
      </c>
      <c r="M243" t="b">
        <f>IF(Survey!F243="No",TRUE,FALSE)</f>
        <v>0</v>
      </c>
      <c r="N243" s="33">
        <f>LEN(Survey!F243)</f>
        <v>0</v>
      </c>
      <c r="O243" s="16" t="str">
        <f t="shared" si="143"/>
        <v>Pass</v>
      </c>
      <c r="P243" s="34">
        <f>MOD((LEN(Survey!H243)+2),11)</f>
        <v>2</v>
      </c>
      <c r="Q243" s="33" t="str">
        <f>IF(Survey!$L243="Prospectus fund", "Yes", "No")</f>
        <v>No</v>
      </c>
      <c r="R243" s="16" t="str">
        <f t="shared" si="144"/>
        <v>Pass</v>
      </c>
      <c r="S243" s="34">
        <f>MOD((LEN(Survey!J243)+2),11)</f>
        <v>2</v>
      </c>
      <c r="T243" s="35" t="b">
        <f>IF(OR(Survey!$M243="ETF",Survey!$M243="ETF, alternative mutual fund",Survey!$M243="Closed-end", Survey!$M243="Split share corp", Survey!$I243="Yes"),TRUE,FALSE)</f>
        <v>0</v>
      </c>
      <c r="U243" s="16" t="str">
        <f>IFERROR(IF(AND(OR(X243=Y243,Y243 = "Either"),NOT(ISBLANK(Survey!K243))),"Pass","Fail"),"Pass")</f>
        <v>Fail</v>
      </c>
      <c r="V243" s="36" cm="1">
        <f t="array" ref="V243">SUM(SUMIF(Survey!BZ243:CS243,{"&gt;0","&lt;0"})*{1,-1})</f>
        <v>0</v>
      </c>
      <c r="W243" s="38" cm="1">
        <f t="array" ref="W243">SUM(SUMIF(Survey!CC243,{"&gt;0","&lt;0"})*{1,-1})+SUM(SUMIF(Survey!CM243,{"&gt;0","&lt;0"})*{1,-1})</f>
        <v>0</v>
      </c>
      <c r="X243" s="38">
        <f>Survey!K243</f>
        <v>0</v>
      </c>
      <c r="Y243" s="37" t="str">
        <f t="shared" si="145"/>
        <v>Either</v>
      </c>
      <c r="Z243" s="16" t="str">
        <f t="shared" si="146"/>
        <v>Fail</v>
      </c>
      <c r="AA243" s="67" cm="1">
        <f t="array" ref="AA243">SUM(SUMIF(Survey!BZ243:CS243,{"&gt;0","&lt;0"})*{1,-1})+SUM(SUMIF(Survey!CU243:DN243,{"&gt;0","&lt;0"})*{1,-1})</f>
        <v>0</v>
      </c>
      <c r="AB243" s="67">
        <f>IFERROR(AA243/(Survey!$AV243),0)</f>
        <v>0</v>
      </c>
      <c r="AC243" s="128" t="b">
        <f>IF(OR(Survey!$M243="Alternative strategy or hedge",Survey!$M243="Other, illiquid",Survey!$L243="Prospectus fund"),TRUE,FALSE)</f>
        <v>0</v>
      </c>
      <c r="AD243" s="128" t="b">
        <f>NOT(ISBLANK(Survey!$M243))</f>
        <v>0</v>
      </c>
      <c r="AE243" s="16" t="str">
        <f t="shared" si="147"/>
        <v>Pass</v>
      </c>
      <c r="AF243" s="38" t="b">
        <f>NOT(ISNUMBER(SEARCH("Other",Survey!$P243)))</f>
        <v>1</v>
      </c>
      <c r="AG243" s="37" t="b">
        <f>NOT(ISBLANK(Survey!$Q243))</f>
        <v>0</v>
      </c>
      <c r="AH243" s="16" t="str">
        <f t="shared" si="148"/>
        <v>Pass</v>
      </c>
      <c r="AI243" s="143">
        <f>COUNTBLANK(Survey!$W243)</f>
        <v>1</v>
      </c>
      <c r="AJ243" s="67">
        <f>IF(AND(Survey!L243&lt;&gt;"Exempt fund",OR(Survey!$M243="ETF",Survey!$M243="ETF, alternative mutual fund",Survey!$M243="Mutual fund",Survey!$M243="Alternative mutual fund",Survey!$M243="Money market")),1,0)</f>
        <v>0</v>
      </c>
      <c r="AK243" s="16" t="str">
        <f t="shared" si="149"/>
        <v>Pass</v>
      </c>
      <c r="AL243" s="38" t="b">
        <f>NOT(ISNUMBER(SEARCH("Yes",Survey!$AA243)))</f>
        <v>1</v>
      </c>
      <c r="AM243" s="37" t="b">
        <f>IF(COUNTBLANK(Survey!$AB243:$AC243)=0,TRUE, FALSE)</f>
        <v>0</v>
      </c>
      <c r="AN243" s="16" t="str">
        <f t="shared" si="150"/>
        <v>Pass</v>
      </c>
      <c r="AO243" s="38" t="b">
        <f>NOT(ISNUMBER(SEARCH("Yes",Survey!$AD243)))</f>
        <v>1</v>
      </c>
      <c r="AP243" s="37" t="b">
        <f>NOT(ISBLANK(Survey!$AF243))</f>
        <v>0</v>
      </c>
      <c r="AQ243" s="16" t="str">
        <f t="shared" si="151"/>
        <v>Pass</v>
      </c>
      <c r="AR243" s="38" t="b">
        <f>NOT(OR(ISNUMBER(SEARCH("Other",Survey!$AF243)),ISNUMBER(SEARCH("Multiple",Survey!$AF243))))</f>
        <v>1</v>
      </c>
      <c r="AS243" s="37" t="b">
        <f>NOT(ISBLANK(Survey!$AG243))</f>
        <v>0</v>
      </c>
      <c r="AT243" s="16" t="str">
        <f t="shared" si="152"/>
        <v>Fail</v>
      </c>
      <c r="AU243" s="143">
        <f>IF(ABS(Survey!$AV243)&gt;0, 1,0)</f>
        <v>0</v>
      </c>
      <c r="AV243" s="143">
        <f>IF(COUNTBLANK(Survey!$AJ243)=0,1,0)</f>
        <v>0</v>
      </c>
      <c r="AW243" s="16" t="str">
        <f t="shared" si="153"/>
        <v>Pass</v>
      </c>
      <c r="AX243" s="143">
        <f>IF(ISBLANK(Survey!$AJ243),0,1)</f>
        <v>0</v>
      </c>
      <c r="AY243" s="165">
        <f>COUNTBLANK(Survey!$AK243)</f>
        <v>1</v>
      </c>
      <c r="AZ243" s="16" t="str">
        <f t="shared" si="154"/>
        <v>Pass</v>
      </c>
      <c r="BA243" s="143">
        <f>IF(OR(Survey!$AK243="Closed",ISBLANK(Survey!$AK243)),0,1)</f>
        <v>0</v>
      </c>
      <c r="BB243" s="165">
        <f>IF(ISBLANK(Survey!$AL243),1,0)</f>
        <v>1</v>
      </c>
      <c r="BC243" s="147" t="str" cm="1">
        <f t="array" ref="BC243">IF(OR(IF(OR($BE243+$BF243 = 2, $BG243=1), FALSE, TRUE), AND($BD243:$BD243 = 0)),"Pass","Fail")</f>
        <v>Pass</v>
      </c>
      <c r="BD243" s="143">
        <f>COUNTBLANK(Survey!$AM243:$AO243)</f>
        <v>3</v>
      </c>
      <c r="BE243" s="143">
        <f>IF(Survey!$I243="Yes",1,0)</f>
        <v>0</v>
      </c>
      <c r="BF243" s="143">
        <f>IF(OR(Survey!$M243="Mutual fund",Survey!$M243="Alternative mutual fund",Survey!$M243="Money market"),1,0)</f>
        <v>0</v>
      </c>
      <c r="BG243" s="148">
        <f>IF(OR(Survey!$M243="ETF",Survey!$M243="ETF, alternative mutual fund"),1,0)</f>
        <v>0</v>
      </c>
      <c r="BH243" s="16" t="str">
        <f t="shared" si="155"/>
        <v>Pass</v>
      </c>
      <c r="BI243" s="38" t="b">
        <f>OR(ISNUMBER(SEARCH("Yes",Survey!$AO243)),ISBLANK(Survey!$AO243))</f>
        <v>1</v>
      </c>
      <c r="BJ243" s="67" t="b">
        <f>NOT(ISBLANK(Survey!$AP243))</f>
        <v>0</v>
      </c>
      <c r="BK243" s="16" t="str">
        <f t="shared" si="156"/>
        <v>Pass</v>
      </c>
      <c r="BL243" s="143">
        <f>IF(Survey!$AW243=0, 0,1)</f>
        <v>0</v>
      </c>
      <c r="BM243" s="67">
        <f>Survey!$AQ243</f>
        <v>0</v>
      </c>
      <c r="BN243" s="67">
        <f>IFERROR((Survey!$AX243-ABS(Survey!$AY243)-ABS(Survey!$BD243))/Survey!$AW243,0)</f>
        <v>0</v>
      </c>
      <c r="BO243" s="67">
        <f>IF(AND($BM243&gt;$BN243-0.2,$BM243&lt;$BN243+0.2,ISBLANK(Survey!$AQ243)=FALSE),0,1)</f>
        <v>1</v>
      </c>
      <c r="BP243" s="165">
        <f>IF(ISBLANK(Survey!$AR243),1,0)</f>
        <v>1</v>
      </c>
      <c r="BQ243" s="16" t="str">
        <f t="shared" si="157"/>
        <v>Pass</v>
      </c>
      <c r="BR243" s="143">
        <f>IF(Survey!$AW243=0, 0,1)</f>
        <v>0</v>
      </c>
      <c r="BS243" s="67">
        <f>IF(AND(Survey!$AS243&gt;=0,Survey!$AS243&lt;=0.2,Survey!$AS243&lt;&gt;""),0,1)</f>
        <v>1</v>
      </c>
      <c r="BT243" s="143">
        <f>IF(ISBLANK(Survey!$AT243),1,0)</f>
        <v>1</v>
      </c>
      <c r="BU243" s="16" t="str">
        <f t="shared" si="158"/>
        <v>Fail</v>
      </c>
      <c r="BV243" s="165">
        <f>Survey!$AU243</f>
        <v>0</v>
      </c>
      <c r="BW243" s="16" t="str">
        <f t="shared" si="159"/>
        <v>Pass</v>
      </c>
      <c r="BX243" s="36">
        <f>Survey!$AV243</f>
        <v>0</v>
      </c>
      <c r="BY243" s="176">
        <f>Survey!$AW243+Survey!$AX243-ABS(Survey!$AY243)+ABS(Survey!$AZ243)-ABS(Survey!$BA243)+ABS(Survey!$BB243)-ABS(Survey!$BC243)-ABS(Survey!$BD243)+Survey!$BE243</f>
        <v>0</v>
      </c>
      <c r="BZ243" s="35">
        <f t="shared" si="160"/>
        <v>0</v>
      </c>
      <c r="CA243" s="17">
        <f t="shared" si="161"/>
        <v>0</v>
      </c>
      <c r="CB243" s="16" t="str">
        <f t="shared" si="162"/>
        <v>Pass</v>
      </c>
      <c r="CC243" s="38" t="b">
        <f>IF(ABS(Survey!$BE243)=0,TRUE,FALSE)</f>
        <v>1</v>
      </c>
      <c r="CD243" s="37" t="b">
        <f>NOT(ISBLANK(Survey!$BF243))</f>
        <v>0</v>
      </c>
      <c r="CE243" t="str">
        <f t="shared" si="163"/>
        <v>Fail</v>
      </c>
      <c r="CF243" s="29">
        <f>Survey!$AV243</f>
        <v>0</v>
      </c>
      <c r="CG243" s="29" cm="1">
        <f t="array" ref="CG243">SUM(SUMIF(Survey!BH243:BO243,{"&gt;0","&lt;0"})*{1,-1})-SUM(SUMIF(Survey!BQ243:BX243,{"&gt;0","&lt;0"})*{1,-1})</f>
        <v>0</v>
      </c>
      <c r="CH243" s="35" t="str">
        <f t="shared" si="164"/>
        <v>No holdings</v>
      </c>
      <c r="CI243">
        <f t="shared" si="165"/>
        <v>0</v>
      </c>
      <c r="CJ243" s="16" t="str">
        <f t="shared" si="166"/>
        <v>Fail</v>
      </c>
      <c r="CK243" s="36">
        <f>Survey!$AV243</f>
        <v>0</v>
      </c>
      <c r="CL243" s="36" cm="1">
        <f t="array" ref="CL243">SUM(SUMIF(Survey!BZ243:CS243,{"&gt;0","&lt;0"})*{1,-1})-SUM(SUMIF(Survey!CU243:DN243,{"&gt;0","&lt;0"})*{1,-1})</f>
        <v>0</v>
      </c>
      <c r="CM243" s="35" t="str">
        <f t="shared" si="167"/>
        <v>No holdings</v>
      </c>
      <c r="CN243" s="17">
        <f t="shared" si="168"/>
        <v>0</v>
      </c>
      <c r="CO243" s="16" t="str">
        <f t="shared" si="169"/>
        <v>Pass</v>
      </c>
      <c r="CP243" s="38" t="b">
        <f>IF(ABS(Survey!$CS243)=0,TRUE,FALSE)</f>
        <v>1</v>
      </c>
      <c r="CQ243" s="37" t="b">
        <f>NOT(ISBLANK(Survey!$CT243))</f>
        <v>0</v>
      </c>
      <c r="CR243" s="16" t="str">
        <f t="shared" si="170"/>
        <v>Pass</v>
      </c>
      <c r="CS243" s="38" t="b">
        <f>IF(ABS(Survey!$DN243)=0,TRUE,FALSE)</f>
        <v>1</v>
      </c>
      <c r="CT243" s="37" t="b">
        <f>NOT(ISBLANK(Survey!$DO243))</f>
        <v>0</v>
      </c>
      <c r="CU243" t="str">
        <f t="shared" si="171"/>
        <v>Pass</v>
      </c>
      <c r="CV243" s="29" cm="1">
        <f t="array" ref="CV243">SUM(SUMIF(Survey!CO243,{"&gt;0","&lt;0"})*{1,-1})+SUM(SUMIF(Survey!DJ243,{"&gt;0","&lt;0"})*{1,-1})</f>
        <v>0</v>
      </c>
      <c r="CW243" s="29">
        <f>SUM(SUMIF(Survey!DQ243:DW243,{"&gt;0","&lt;0"})*{1,-1})+SUM(SUMIF(Survey!DY243:EE243,{"&gt;0","&lt;0"})*{1,-1})</f>
        <v>0</v>
      </c>
      <c r="CX243">
        <f t="shared" si="172"/>
        <v>0</v>
      </c>
      <c r="CY243">
        <f t="shared" si="173"/>
        <v>0</v>
      </c>
      <c r="CZ243" s="16" t="str">
        <f t="shared" si="174"/>
        <v>Pass</v>
      </c>
      <c r="DA243" s="38" t="b">
        <f>IF(ABS(Survey!$DW243)=0,TRUE,FALSE)</f>
        <v>1</v>
      </c>
      <c r="DB243" s="37" t="b">
        <f>NOT(ISBLANK(Survey!DX243))</f>
        <v>0</v>
      </c>
      <c r="DC243" s="16" t="str">
        <f t="shared" si="175"/>
        <v>Pass</v>
      </c>
      <c r="DD243" s="38" t="b">
        <f>IF(ABS(Survey!$EE243)=0,TRUE,FALSE)</f>
        <v>1</v>
      </c>
      <c r="DE243" s="37" t="b">
        <f>NOT(ISBLANK(Survey!$EF243))</f>
        <v>0</v>
      </c>
      <c r="DF243" s="16" t="str">
        <f t="shared" si="176"/>
        <v>Fail</v>
      </c>
      <c r="DG243" s="36">
        <f>SUM(SUMIF(Survey!EL243:EN243,{"&gt;0","&lt;0"})*{1,-1})</f>
        <v>0</v>
      </c>
      <c r="DH243">
        <f t="shared" si="177"/>
        <v>0</v>
      </c>
      <c r="DI243">
        <f t="shared" si="178"/>
        <v>100</v>
      </c>
      <c r="DJ243" s="35" t="b">
        <f>IF(OR(Survey!$M243="ETF",Survey!$M243="ETF, alternative mutual fund",Survey!$M243="Closed-end", Survey!$M243="Split share corp"),TRUE,FALSE)</f>
        <v>0</v>
      </c>
      <c r="DK243" s="16" t="str">
        <f t="shared" si="179"/>
        <v>Fail</v>
      </c>
      <c r="DL243" s="36">
        <f>SUM(SUMIF(Survey!EP243:EV243,{"&gt;0","&lt;0"})*{1,-1})</f>
        <v>0</v>
      </c>
      <c r="DM243">
        <f t="shared" si="180"/>
        <v>0</v>
      </c>
      <c r="DN243" s="17">
        <f t="shared" si="181"/>
        <v>100</v>
      </c>
      <c r="DO243" s="16" t="str">
        <f t="shared" si="182"/>
        <v>Fail</v>
      </c>
      <c r="DP243" s="36">
        <f>SUM(SUMIF(Survey!EX243:FD243,{"&gt;0","&lt;0"})*{1,-1})</f>
        <v>0</v>
      </c>
      <c r="DQ243">
        <f t="shared" si="183"/>
        <v>0</v>
      </c>
      <c r="DR243" s="17">
        <f t="shared" si="184"/>
        <v>100</v>
      </c>
    </row>
    <row r="244" spans="1:122">
      <c r="A244">
        <v>244</v>
      </c>
      <c r="B244" t="str">
        <f t="shared" si="0"/>
        <v>Pass</v>
      </c>
      <c r="C244" t="str">
        <f>IF(COUNTBLANK(Survey!B244:FE244)=$C$2, "Pass", "Fail")</f>
        <v>Pass</v>
      </c>
      <c r="D244" t="str">
        <f t="shared" si="139"/>
        <v>Fail</v>
      </c>
      <c r="E244" t="str">
        <f>IF(OR(ISBLANK(Survey!AJ244),COUNTIF(G244:BB244,"Fail")),"Fail","Pass")</f>
        <v>Fail</v>
      </c>
      <c r="G244" s="16" t="str">
        <f t="shared" si="140"/>
        <v>Fail</v>
      </c>
      <c r="H244" s="177">
        <f>COUNTBLANK(Survey!B244:D244)+COUNTBLANK(Survey!G244)+COUNTBLANK(Survey!I244)+COUNTBLANK(Survey!K244:M244)+COUNTBLANK(Survey!P244)+COUNTBLANK(Survey!S244:U244)+COUNTBLANK(Survey!Y244:AA244)+COUNTBLANK(Survey!AD244:AE244)+COUNTBLANK(Survey!AI244:AI244)</f>
        <v>18</v>
      </c>
      <c r="I244" s="16" t="str">
        <f t="shared" si="141"/>
        <v>Fail</v>
      </c>
      <c r="J244" t="b">
        <f>IF(Survey!E244="No",TRUE,FALSE)</f>
        <v>0</v>
      </c>
      <c r="K244" s="34">
        <f>LEN(Survey!E244)</f>
        <v>0</v>
      </c>
      <c r="L244" s="16" t="str">
        <f t="shared" si="142"/>
        <v>Fail</v>
      </c>
      <c r="M244" t="b">
        <f>IF(Survey!F244="No",TRUE,FALSE)</f>
        <v>0</v>
      </c>
      <c r="N244" s="33">
        <f>LEN(Survey!F244)</f>
        <v>0</v>
      </c>
      <c r="O244" s="16" t="str">
        <f t="shared" si="143"/>
        <v>Pass</v>
      </c>
      <c r="P244" s="34">
        <f>MOD((LEN(Survey!H244)+2),11)</f>
        <v>2</v>
      </c>
      <c r="Q244" s="33" t="str">
        <f>IF(Survey!$L244="Prospectus fund", "Yes", "No")</f>
        <v>No</v>
      </c>
      <c r="R244" s="16" t="str">
        <f t="shared" si="144"/>
        <v>Pass</v>
      </c>
      <c r="S244" s="34">
        <f>MOD((LEN(Survey!J244)+2),11)</f>
        <v>2</v>
      </c>
      <c r="T244" s="35" t="b">
        <f>IF(OR(Survey!$M244="ETF",Survey!$M244="ETF, alternative mutual fund",Survey!$M244="Closed-end", Survey!$M244="Split share corp", Survey!$I244="Yes"),TRUE,FALSE)</f>
        <v>0</v>
      </c>
      <c r="U244" s="16" t="str">
        <f>IFERROR(IF(AND(OR(X244=Y244,Y244 = "Either"),NOT(ISBLANK(Survey!K244))),"Pass","Fail"),"Pass")</f>
        <v>Fail</v>
      </c>
      <c r="V244" s="36" cm="1">
        <f t="array" ref="V244">SUM(SUMIF(Survey!BZ244:CS244,{"&gt;0","&lt;0"})*{1,-1})</f>
        <v>0</v>
      </c>
      <c r="W244" s="38" cm="1">
        <f t="array" ref="W244">SUM(SUMIF(Survey!CC244,{"&gt;0","&lt;0"})*{1,-1})+SUM(SUMIF(Survey!CM244,{"&gt;0","&lt;0"})*{1,-1})</f>
        <v>0</v>
      </c>
      <c r="X244" s="38">
        <f>Survey!K244</f>
        <v>0</v>
      </c>
      <c r="Y244" s="37" t="str">
        <f t="shared" si="145"/>
        <v>Either</v>
      </c>
      <c r="Z244" s="16" t="str">
        <f t="shared" si="146"/>
        <v>Fail</v>
      </c>
      <c r="AA244" s="67" cm="1">
        <f t="array" ref="AA244">SUM(SUMIF(Survey!BZ244:CS244,{"&gt;0","&lt;0"})*{1,-1})+SUM(SUMIF(Survey!CU244:DN244,{"&gt;0","&lt;0"})*{1,-1})</f>
        <v>0</v>
      </c>
      <c r="AB244" s="67">
        <f>IFERROR(AA244/(Survey!$AV244),0)</f>
        <v>0</v>
      </c>
      <c r="AC244" s="128" t="b">
        <f>IF(OR(Survey!$M244="Alternative strategy or hedge",Survey!$M244="Other, illiquid",Survey!$L244="Prospectus fund"),TRUE,FALSE)</f>
        <v>0</v>
      </c>
      <c r="AD244" s="128" t="b">
        <f>NOT(ISBLANK(Survey!$M244))</f>
        <v>0</v>
      </c>
      <c r="AE244" s="16" t="str">
        <f t="shared" si="147"/>
        <v>Pass</v>
      </c>
      <c r="AF244" s="38" t="b">
        <f>NOT(ISNUMBER(SEARCH("Other",Survey!$P244)))</f>
        <v>1</v>
      </c>
      <c r="AG244" s="37" t="b">
        <f>NOT(ISBLANK(Survey!$Q244))</f>
        <v>0</v>
      </c>
      <c r="AH244" s="16" t="str">
        <f t="shared" si="148"/>
        <v>Pass</v>
      </c>
      <c r="AI244" s="143">
        <f>COUNTBLANK(Survey!$W244)</f>
        <v>1</v>
      </c>
      <c r="AJ244" s="67">
        <f>IF(AND(Survey!L244&lt;&gt;"Exempt fund",OR(Survey!$M244="ETF",Survey!$M244="ETF, alternative mutual fund",Survey!$M244="Mutual fund",Survey!$M244="Alternative mutual fund",Survey!$M244="Money market")),1,0)</f>
        <v>0</v>
      </c>
      <c r="AK244" s="16" t="str">
        <f t="shared" si="149"/>
        <v>Pass</v>
      </c>
      <c r="AL244" s="38" t="b">
        <f>NOT(ISNUMBER(SEARCH("Yes",Survey!$AA244)))</f>
        <v>1</v>
      </c>
      <c r="AM244" s="37" t="b">
        <f>IF(COUNTBLANK(Survey!$AB244:$AC244)=0,TRUE, FALSE)</f>
        <v>0</v>
      </c>
      <c r="AN244" s="16" t="str">
        <f t="shared" si="150"/>
        <v>Pass</v>
      </c>
      <c r="AO244" s="38" t="b">
        <f>NOT(ISNUMBER(SEARCH("Yes",Survey!$AD244)))</f>
        <v>1</v>
      </c>
      <c r="AP244" s="37" t="b">
        <f>NOT(ISBLANK(Survey!$AF244))</f>
        <v>0</v>
      </c>
      <c r="AQ244" s="16" t="str">
        <f t="shared" si="151"/>
        <v>Pass</v>
      </c>
      <c r="AR244" s="38" t="b">
        <f>NOT(OR(ISNUMBER(SEARCH("Other",Survey!$AF244)),ISNUMBER(SEARCH("Multiple",Survey!$AF244))))</f>
        <v>1</v>
      </c>
      <c r="AS244" s="37" t="b">
        <f>NOT(ISBLANK(Survey!$AG244))</f>
        <v>0</v>
      </c>
      <c r="AT244" s="16" t="str">
        <f t="shared" si="152"/>
        <v>Fail</v>
      </c>
      <c r="AU244" s="143">
        <f>IF(ABS(Survey!$AV244)&gt;0, 1,0)</f>
        <v>0</v>
      </c>
      <c r="AV244" s="143">
        <f>IF(COUNTBLANK(Survey!$AJ244)=0,1,0)</f>
        <v>0</v>
      </c>
      <c r="AW244" s="16" t="str">
        <f t="shared" si="153"/>
        <v>Pass</v>
      </c>
      <c r="AX244" s="143">
        <f>IF(ISBLANK(Survey!$AJ244),0,1)</f>
        <v>0</v>
      </c>
      <c r="AY244" s="165">
        <f>COUNTBLANK(Survey!$AK244)</f>
        <v>1</v>
      </c>
      <c r="AZ244" s="16" t="str">
        <f t="shared" si="154"/>
        <v>Pass</v>
      </c>
      <c r="BA244" s="143">
        <f>IF(OR(Survey!$AK244="Closed",ISBLANK(Survey!$AK244)),0,1)</f>
        <v>0</v>
      </c>
      <c r="BB244" s="165">
        <f>IF(ISBLANK(Survey!$AL244),1,0)</f>
        <v>1</v>
      </c>
      <c r="BC244" s="147" t="str" cm="1">
        <f t="array" ref="BC244">IF(OR(IF(OR($BE244+$BF244 = 2, $BG244=1), FALSE, TRUE), AND($BD244:$BD244 = 0)),"Pass","Fail")</f>
        <v>Pass</v>
      </c>
      <c r="BD244" s="143">
        <f>COUNTBLANK(Survey!$AM244:$AO244)</f>
        <v>3</v>
      </c>
      <c r="BE244" s="143">
        <f>IF(Survey!$I244="Yes",1,0)</f>
        <v>0</v>
      </c>
      <c r="BF244" s="143">
        <f>IF(OR(Survey!$M244="Mutual fund",Survey!$M244="Alternative mutual fund",Survey!$M244="Money market"),1,0)</f>
        <v>0</v>
      </c>
      <c r="BG244" s="148">
        <f>IF(OR(Survey!$M244="ETF",Survey!$M244="ETF, alternative mutual fund"),1,0)</f>
        <v>0</v>
      </c>
      <c r="BH244" s="16" t="str">
        <f t="shared" si="155"/>
        <v>Pass</v>
      </c>
      <c r="BI244" s="38" t="b">
        <f>OR(ISNUMBER(SEARCH("Yes",Survey!$AO244)),ISBLANK(Survey!$AO244))</f>
        <v>1</v>
      </c>
      <c r="BJ244" s="67" t="b">
        <f>NOT(ISBLANK(Survey!$AP244))</f>
        <v>0</v>
      </c>
      <c r="BK244" s="16" t="str">
        <f t="shared" si="156"/>
        <v>Pass</v>
      </c>
      <c r="BL244" s="143">
        <f>IF(Survey!$AW244=0, 0,1)</f>
        <v>0</v>
      </c>
      <c r="BM244" s="67">
        <f>Survey!$AQ244</f>
        <v>0</v>
      </c>
      <c r="BN244" s="67">
        <f>IFERROR((Survey!$AX244-ABS(Survey!$AY244)-ABS(Survey!$BD244))/Survey!$AW244,0)</f>
        <v>0</v>
      </c>
      <c r="BO244" s="67">
        <f>IF(AND($BM244&gt;$BN244-0.2,$BM244&lt;$BN244+0.2,ISBLANK(Survey!$AQ244)=FALSE),0,1)</f>
        <v>1</v>
      </c>
      <c r="BP244" s="165">
        <f>IF(ISBLANK(Survey!$AR244),1,0)</f>
        <v>1</v>
      </c>
      <c r="BQ244" s="16" t="str">
        <f t="shared" si="157"/>
        <v>Pass</v>
      </c>
      <c r="BR244" s="143">
        <f>IF(Survey!$AW244=0, 0,1)</f>
        <v>0</v>
      </c>
      <c r="BS244" s="67">
        <f>IF(AND(Survey!$AS244&gt;=0,Survey!$AS244&lt;=0.2,Survey!$AS244&lt;&gt;""),0,1)</f>
        <v>1</v>
      </c>
      <c r="BT244" s="143">
        <f>IF(ISBLANK(Survey!$AT244),1,0)</f>
        <v>1</v>
      </c>
      <c r="BU244" s="16" t="str">
        <f t="shared" si="158"/>
        <v>Fail</v>
      </c>
      <c r="BV244" s="165">
        <f>Survey!$AU244</f>
        <v>0</v>
      </c>
      <c r="BW244" s="16" t="str">
        <f t="shared" si="159"/>
        <v>Pass</v>
      </c>
      <c r="BX244" s="36">
        <f>Survey!$AV244</f>
        <v>0</v>
      </c>
      <c r="BY244" s="176">
        <f>Survey!$AW244+Survey!$AX244-ABS(Survey!$AY244)+ABS(Survey!$AZ244)-ABS(Survey!$BA244)+ABS(Survey!$BB244)-ABS(Survey!$BC244)-ABS(Survey!$BD244)+Survey!$BE244</f>
        <v>0</v>
      </c>
      <c r="BZ244" s="35">
        <f t="shared" si="160"/>
        <v>0</v>
      </c>
      <c r="CA244" s="17">
        <f t="shared" si="161"/>
        <v>0</v>
      </c>
      <c r="CB244" s="16" t="str">
        <f t="shared" si="162"/>
        <v>Pass</v>
      </c>
      <c r="CC244" s="38" t="b">
        <f>IF(ABS(Survey!$BE244)=0,TRUE,FALSE)</f>
        <v>1</v>
      </c>
      <c r="CD244" s="37" t="b">
        <f>NOT(ISBLANK(Survey!$BF244))</f>
        <v>0</v>
      </c>
      <c r="CE244" t="str">
        <f t="shared" si="163"/>
        <v>Fail</v>
      </c>
      <c r="CF244" s="29">
        <f>Survey!$AV244</f>
        <v>0</v>
      </c>
      <c r="CG244" s="29" cm="1">
        <f t="array" ref="CG244">SUM(SUMIF(Survey!BH244:BO244,{"&gt;0","&lt;0"})*{1,-1})-SUM(SUMIF(Survey!BQ244:BX244,{"&gt;0","&lt;0"})*{1,-1})</f>
        <v>0</v>
      </c>
      <c r="CH244" s="35" t="str">
        <f t="shared" si="164"/>
        <v>No holdings</v>
      </c>
      <c r="CI244">
        <f t="shared" si="165"/>
        <v>0</v>
      </c>
      <c r="CJ244" s="16" t="str">
        <f t="shared" si="166"/>
        <v>Fail</v>
      </c>
      <c r="CK244" s="36">
        <f>Survey!$AV244</f>
        <v>0</v>
      </c>
      <c r="CL244" s="36" cm="1">
        <f t="array" ref="CL244">SUM(SUMIF(Survey!BZ244:CS244,{"&gt;0","&lt;0"})*{1,-1})-SUM(SUMIF(Survey!CU244:DN244,{"&gt;0","&lt;0"})*{1,-1})</f>
        <v>0</v>
      </c>
      <c r="CM244" s="35" t="str">
        <f t="shared" si="167"/>
        <v>No holdings</v>
      </c>
      <c r="CN244" s="17">
        <f t="shared" si="168"/>
        <v>0</v>
      </c>
      <c r="CO244" s="16" t="str">
        <f t="shared" si="169"/>
        <v>Pass</v>
      </c>
      <c r="CP244" s="38" t="b">
        <f>IF(ABS(Survey!$CS244)=0,TRUE,FALSE)</f>
        <v>1</v>
      </c>
      <c r="CQ244" s="37" t="b">
        <f>NOT(ISBLANK(Survey!$CT244))</f>
        <v>0</v>
      </c>
      <c r="CR244" s="16" t="str">
        <f t="shared" si="170"/>
        <v>Pass</v>
      </c>
      <c r="CS244" s="38" t="b">
        <f>IF(ABS(Survey!$DN244)=0,TRUE,FALSE)</f>
        <v>1</v>
      </c>
      <c r="CT244" s="37" t="b">
        <f>NOT(ISBLANK(Survey!$DO244))</f>
        <v>0</v>
      </c>
      <c r="CU244" t="str">
        <f t="shared" si="171"/>
        <v>Pass</v>
      </c>
      <c r="CV244" s="29" cm="1">
        <f t="array" ref="CV244">SUM(SUMIF(Survey!CO244,{"&gt;0","&lt;0"})*{1,-1})+SUM(SUMIF(Survey!DJ244,{"&gt;0","&lt;0"})*{1,-1})</f>
        <v>0</v>
      </c>
      <c r="CW244" s="29">
        <f>SUM(SUMIF(Survey!DQ244:DW244,{"&gt;0","&lt;0"})*{1,-1})+SUM(SUMIF(Survey!DY244:EE244,{"&gt;0","&lt;0"})*{1,-1})</f>
        <v>0</v>
      </c>
      <c r="CX244">
        <f t="shared" si="172"/>
        <v>0</v>
      </c>
      <c r="CY244">
        <f t="shared" si="173"/>
        <v>0</v>
      </c>
      <c r="CZ244" s="16" t="str">
        <f t="shared" si="174"/>
        <v>Pass</v>
      </c>
      <c r="DA244" s="38" t="b">
        <f>IF(ABS(Survey!$DW244)=0,TRUE,FALSE)</f>
        <v>1</v>
      </c>
      <c r="DB244" s="37" t="b">
        <f>NOT(ISBLANK(Survey!DX244))</f>
        <v>0</v>
      </c>
      <c r="DC244" s="16" t="str">
        <f t="shared" si="175"/>
        <v>Pass</v>
      </c>
      <c r="DD244" s="38" t="b">
        <f>IF(ABS(Survey!$EE244)=0,TRUE,FALSE)</f>
        <v>1</v>
      </c>
      <c r="DE244" s="37" t="b">
        <f>NOT(ISBLANK(Survey!$EF244))</f>
        <v>0</v>
      </c>
      <c r="DF244" s="16" t="str">
        <f t="shared" si="176"/>
        <v>Fail</v>
      </c>
      <c r="DG244" s="36">
        <f>SUM(SUMIF(Survey!EL244:EN244,{"&gt;0","&lt;0"})*{1,-1})</f>
        <v>0</v>
      </c>
      <c r="DH244">
        <f t="shared" si="177"/>
        <v>0</v>
      </c>
      <c r="DI244">
        <f t="shared" si="178"/>
        <v>100</v>
      </c>
      <c r="DJ244" s="35" t="b">
        <f>IF(OR(Survey!$M244="ETF",Survey!$M244="ETF, alternative mutual fund",Survey!$M244="Closed-end", Survey!$M244="Split share corp"),TRUE,FALSE)</f>
        <v>0</v>
      </c>
      <c r="DK244" s="16" t="str">
        <f t="shared" si="179"/>
        <v>Fail</v>
      </c>
      <c r="DL244" s="36">
        <f>SUM(SUMIF(Survey!EP244:EV244,{"&gt;0","&lt;0"})*{1,-1})</f>
        <v>0</v>
      </c>
      <c r="DM244">
        <f t="shared" si="180"/>
        <v>0</v>
      </c>
      <c r="DN244" s="17">
        <f t="shared" si="181"/>
        <v>100</v>
      </c>
      <c r="DO244" s="16" t="str">
        <f t="shared" si="182"/>
        <v>Fail</v>
      </c>
      <c r="DP244" s="36">
        <f>SUM(SUMIF(Survey!EX244:FD244,{"&gt;0","&lt;0"})*{1,-1})</f>
        <v>0</v>
      </c>
      <c r="DQ244">
        <f t="shared" si="183"/>
        <v>0</v>
      </c>
      <c r="DR244" s="17">
        <f t="shared" si="184"/>
        <v>100</v>
      </c>
    </row>
    <row r="245" spans="1:122">
      <c r="A245">
        <v>245</v>
      </c>
      <c r="B245" t="str">
        <f t="shared" si="0"/>
        <v>Pass</v>
      </c>
      <c r="C245" t="str">
        <f>IF(COUNTBLANK(Survey!B245:FE245)=$C$2, "Pass", "Fail")</f>
        <v>Pass</v>
      </c>
      <c r="D245" t="str">
        <f t="shared" si="139"/>
        <v>Fail</v>
      </c>
      <c r="E245" t="str">
        <f>IF(OR(ISBLANK(Survey!AJ245),COUNTIF(G245:BB245,"Fail")),"Fail","Pass")</f>
        <v>Fail</v>
      </c>
      <c r="G245" s="16" t="str">
        <f t="shared" si="140"/>
        <v>Fail</v>
      </c>
      <c r="H245" s="177">
        <f>COUNTBLANK(Survey!B245:D245)+COUNTBLANK(Survey!G245)+COUNTBLANK(Survey!I245)+COUNTBLANK(Survey!K245:M245)+COUNTBLANK(Survey!P245)+COUNTBLANK(Survey!S245:U245)+COUNTBLANK(Survey!Y245:AA245)+COUNTBLANK(Survey!AD245:AE245)+COUNTBLANK(Survey!AI245:AI245)</f>
        <v>18</v>
      </c>
      <c r="I245" s="16" t="str">
        <f t="shared" si="141"/>
        <v>Fail</v>
      </c>
      <c r="J245" t="b">
        <f>IF(Survey!E245="No",TRUE,FALSE)</f>
        <v>0</v>
      </c>
      <c r="K245" s="34">
        <f>LEN(Survey!E245)</f>
        <v>0</v>
      </c>
      <c r="L245" s="16" t="str">
        <f t="shared" si="142"/>
        <v>Fail</v>
      </c>
      <c r="M245" t="b">
        <f>IF(Survey!F245="No",TRUE,FALSE)</f>
        <v>0</v>
      </c>
      <c r="N245" s="33">
        <f>LEN(Survey!F245)</f>
        <v>0</v>
      </c>
      <c r="O245" s="16" t="str">
        <f t="shared" si="143"/>
        <v>Pass</v>
      </c>
      <c r="P245" s="34">
        <f>MOD((LEN(Survey!H245)+2),11)</f>
        <v>2</v>
      </c>
      <c r="Q245" s="33" t="str">
        <f>IF(Survey!$L245="Prospectus fund", "Yes", "No")</f>
        <v>No</v>
      </c>
      <c r="R245" s="16" t="str">
        <f t="shared" si="144"/>
        <v>Pass</v>
      </c>
      <c r="S245" s="34">
        <f>MOD((LEN(Survey!J245)+2),11)</f>
        <v>2</v>
      </c>
      <c r="T245" s="35" t="b">
        <f>IF(OR(Survey!$M245="ETF",Survey!$M245="ETF, alternative mutual fund",Survey!$M245="Closed-end", Survey!$M245="Split share corp", Survey!$I245="Yes"),TRUE,FALSE)</f>
        <v>0</v>
      </c>
      <c r="U245" s="16" t="str">
        <f>IFERROR(IF(AND(OR(X245=Y245,Y245 = "Either"),NOT(ISBLANK(Survey!K245))),"Pass","Fail"),"Pass")</f>
        <v>Fail</v>
      </c>
      <c r="V245" s="36" cm="1">
        <f t="array" ref="V245">SUM(SUMIF(Survey!BZ245:CS245,{"&gt;0","&lt;0"})*{1,-1})</f>
        <v>0</v>
      </c>
      <c r="W245" s="38" cm="1">
        <f t="array" ref="W245">SUM(SUMIF(Survey!CC245,{"&gt;0","&lt;0"})*{1,-1})+SUM(SUMIF(Survey!CM245,{"&gt;0","&lt;0"})*{1,-1})</f>
        <v>0</v>
      </c>
      <c r="X245" s="38">
        <f>Survey!K245</f>
        <v>0</v>
      </c>
      <c r="Y245" s="37" t="str">
        <f t="shared" si="145"/>
        <v>Either</v>
      </c>
      <c r="Z245" s="16" t="str">
        <f t="shared" si="146"/>
        <v>Fail</v>
      </c>
      <c r="AA245" s="67" cm="1">
        <f t="array" ref="AA245">SUM(SUMIF(Survey!BZ245:CS245,{"&gt;0","&lt;0"})*{1,-1})+SUM(SUMIF(Survey!CU245:DN245,{"&gt;0","&lt;0"})*{1,-1})</f>
        <v>0</v>
      </c>
      <c r="AB245" s="67">
        <f>IFERROR(AA245/(Survey!$AV245),0)</f>
        <v>0</v>
      </c>
      <c r="AC245" s="128" t="b">
        <f>IF(OR(Survey!$M245="Alternative strategy or hedge",Survey!$M245="Other, illiquid",Survey!$L245="Prospectus fund"),TRUE,FALSE)</f>
        <v>0</v>
      </c>
      <c r="AD245" s="128" t="b">
        <f>NOT(ISBLANK(Survey!$M245))</f>
        <v>0</v>
      </c>
      <c r="AE245" s="16" t="str">
        <f t="shared" si="147"/>
        <v>Pass</v>
      </c>
      <c r="AF245" s="38" t="b">
        <f>NOT(ISNUMBER(SEARCH("Other",Survey!$P245)))</f>
        <v>1</v>
      </c>
      <c r="AG245" s="37" t="b">
        <f>NOT(ISBLANK(Survey!$Q245))</f>
        <v>0</v>
      </c>
      <c r="AH245" s="16" t="str">
        <f t="shared" si="148"/>
        <v>Pass</v>
      </c>
      <c r="AI245" s="143">
        <f>COUNTBLANK(Survey!$W245)</f>
        <v>1</v>
      </c>
      <c r="AJ245" s="67">
        <f>IF(AND(Survey!L245&lt;&gt;"Exempt fund",OR(Survey!$M245="ETF",Survey!$M245="ETF, alternative mutual fund",Survey!$M245="Mutual fund",Survey!$M245="Alternative mutual fund",Survey!$M245="Money market")),1,0)</f>
        <v>0</v>
      </c>
      <c r="AK245" s="16" t="str">
        <f t="shared" si="149"/>
        <v>Pass</v>
      </c>
      <c r="AL245" s="38" t="b">
        <f>NOT(ISNUMBER(SEARCH("Yes",Survey!$AA245)))</f>
        <v>1</v>
      </c>
      <c r="AM245" s="37" t="b">
        <f>IF(COUNTBLANK(Survey!$AB245:$AC245)=0,TRUE, FALSE)</f>
        <v>0</v>
      </c>
      <c r="AN245" s="16" t="str">
        <f t="shared" si="150"/>
        <v>Pass</v>
      </c>
      <c r="AO245" s="38" t="b">
        <f>NOT(ISNUMBER(SEARCH("Yes",Survey!$AD245)))</f>
        <v>1</v>
      </c>
      <c r="AP245" s="37" t="b">
        <f>NOT(ISBLANK(Survey!$AF245))</f>
        <v>0</v>
      </c>
      <c r="AQ245" s="16" t="str">
        <f t="shared" si="151"/>
        <v>Pass</v>
      </c>
      <c r="AR245" s="38" t="b">
        <f>NOT(OR(ISNUMBER(SEARCH("Other",Survey!$AF245)),ISNUMBER(SEARCH("Multiple",Survey!$AF245))))</f>
        <v>1</v>
      </c>
      <c r="AS245" s="37" t="b">
        <f>NOT(ISBLANK(Survey!$AG245))</f>
        <v>0</v>
      </c>
      <c r="AT245" s="16" t="str">
        <f t="shared" si="152"/>
        <v>Fail</v>
      </c>
      <c r="AU245" s="143">
        <f>IF(ABS(Survey!$AV245)&gt;0, 1,0)</f>
        <v>0</v>
      </c>
      <c r="AV245" s="143">
        <f>IF(COUNTBLANK(Survey!$AJ245)=0,1,0)</f>
        <v>0</v>
      </c>
      <c r="AW245" s="16" t="str">
        <f t="shared" si="153"/>
        <v>Pass</v>
      </c>
      <c r="AX245" s="143">
        <f>IF(ISBLANK(Survey!$AJ245),0,1)</f>
        <v>0</v>
      </c>
      <c r="AY245" s="165">
        <f>COUNTBLANK(Survey!$AK245)</f>
        <v>1</v>
      </c>
      <c r="AZ245" s="16" t="str">
        <f t="shared" si="154"/>
        <v>Pass</v>
      </c>
      <c r="BA245" s="143">
        <f>IF(OR(Survey!$AK245="Closed",ISBLANK(Survey!$AK245)),0,1)</f>
        <v>0</v>
      </c>
      <c r="BB245" s="165">
        <f>IF(ISBLANK(Survey!$AL245),1,0)</f>
        <v>1</v>
      </c>
      <c r="BC245" s="147" t="str" cm="1">
        <f t="array" ref="BC245">IF(OR(IF(OR($BE245+$BF245 = 2, $BG245=1), FALSE, TRUE), AND($BD245:$BD245 = 0)),"Pass","Fail")</f>
        <v>Pass</v>
      </c>
      <c r="BD245" s="143">
        <f>COUNTBLANK(Survey!$AM245:$AO245)</f>
        <v>3</v>
      </c>
      <c r="BE245" s="143">
        <f>IF(Survey!$I245="Yes",1,0)</f>
        <v>0</v>
      </c>
      <c r="BF245" s="143">
        <f>IF(OR(Survey!$M245="Mutual fund",Survey!$M245="Alternative mutual fund",Survey!$M245="Money market"),1,0)</f>
        <v>0</v>
      </c>
      <c r="BG245" s="148">
        <f>IF(OR(Survey!$M245="ETF",Survey!$M245="ETF, alternative mutual fund"),1,0)</f>
        <v>0</v>
      </c>
      <c r="BH245" s="16" t="str">
        <f t="shared" si="155"/>
        <v>Pass</v>
      </c>
      <c r="BI245" s="38" t="b">
        <f>OR(ISNUMBER(SEARCH("Yes",Survey!$AO245)),ISBLANK(Survey!$AO245))</f>
        <v>1</v>
      </c>
      <c r="BJ245" s="67" t="b">
        <f>NOT(ISBLANK(Survey!$AP245))</f>
        <v>0</v>
      </c>
      <c r="BK245" s="16" t="str">
        <f t="shared" si="156"/>
        <v>Pass</v>
      </c>
      <c r="BL245" s="143">
        <f>IF(Survey!$AW245=0, 0,1)</f>
        <v>0</v>
      </c>
      <c r="BM245" s="67">
        <f>Survey!$AQ245</f>
        <v>0</v>
      </c>
      <c r="BN245" s="67">
        <f>IFERROR((Survey!$AX245-ABS(Survey!$AY245)-ABS(Survey!$BD245))/Survey!$AW245,0)</f>
        <v>0</v>
      </c>
      <c r="BO245" s="67">
        <f>IF(AND($BM245&gt;$BN245-0.2,$BM245&lt;$BN245+0.2,ISBLANK(Survey!$AQ245)=FALSE),0,1)</f>
        <v>1</v>
      </c>
      <c r="BP245" s="165">
        <f>IF(ISBLANK(Survey!$AR245),1,0)</f>
        <v>1</v>
      </c>
      <c r="BQ245" s="16" t="str">
        <f t="shared" si="157"/>
        <v>Pass</v>
      </c>
      <c r="BR245" s="143">
        <f>IF(Survey!$AW245=0, 0,1)</f>
        <v>0</v>
      </c>
      <c r="BS245" s="67">
        <f>IF(AND(Survey!$AS245&gt;=0,Survey!$AS245&lt;=0.2,Survey!$AS245&lt;&gt;""),0,1)</f>
        <v>1</v>
      </c>
      <c r="BT245" s="143">
        <f>IF(ISBLANK(Survey!$AT245),1,0)</f>
        <v>1</v>
      </c>
      <c r="BU245" s="16" t="str">
        <f t="shared" si="158"/>
        <v>Fail</v>
      </c>
      <c r="BV245" s="165">
        <f>Survey!$AU245</f>
        <v>0</v>
      </c>
      <c r="BW245" s="16" t="str">
        <f t="shared" si="159"/>
        <v>Pass</v>
      </c>
      <c r="BX245" s="36">
        <f>Survey!$AV245</f>
        <v>0</v>
      </c>
      <c r="BY245" s="176">
        <f>Survey!$AW245+Survey!$AX245-ABS(Survey!$AY245)+ABS(Survey!$AZ245)-ABS(Survey!$BA245)+ABS(Survey!$BB245)-ABS(Survey!$BC245)-ABS(Survey!$BD245)+Survey!$BE245</f>
        <v>0</v>
      </c>
      <c r="BZ245" s="35">
        <f t="shared" si="160"/>
        <v>0</v>
      </c>
      <c r="CA245" s="17">
        <f t="shared" si="161"/>
        <v>0</v>
      </c>
      <c r="CB245" s="16" t="str">
        <f t="shared" si="162"/>
        <v>Pass</v>
      </c>
      <c r="CC245" s="38" t="b">
        <f>IF(ABS(Survey!$BE245)=0,TRUE,FALSE)</f>
        <v>1</v>
      </c>
      <c r="CD245" s="37" t="b">
        <f>NOT(ISBLANK(Survey!$BF245))</f>
        <v>0</v>
      </c>
      <c r="CE245" t="str">
        <f t="shared" si="163"/>
        <v>Fail</v>
      </c>
      <c r="CF245" s="29">
        <f>Survey!$AV245</f>
        <v>0</v>
      </c>
      <c r="CG245" s="29" cm="1">
        <f t="array" ref="CG245">SUM(SUMIF(Survey!BH245:BO245,{"&gt;0","&lt;0"})*{1,-1})-SUM(SUMIF(Survey!BQ245:BX245,{"&gt;0","&lt;0"})*{1,-1})</f>
        <v>0</v>
      </c>
      <c r="CH245" s="35" t="str">
        <f t="shared" si="164"/>
        <v>No holdings</v>
      </c>
      <c r="CI245">
        <f t="shared" si="165"/>
        <v>0</v>
      </c>
      <c r="CJ245" s="16" t="str">
        <f t="shared" si="166"/>
        <v>Fail</v>
      </c>
      <c r="CK245" s="36">
        <f>Survey!$AV245</f>
        <v>0</v>
      </c>
      <c r="CL245" s="36" cm="1">
        <f t="array" ref="CL245">SUM(SUMIF(Survey!BZ245:CS245,{"&gt;0","&lt;0"})*{1,-1})-SUM(SUMIF(Survey!CU245:DN245,{"&gt;0","&lt;0"})*{1,-1})</f>
        <v>0</v>
      </c>
      <c r="CM245" s="35" t="str">
        <f t="shared" si="167"/>
        <v>No holdings</v>
      </c>
      <c r="CN245" s="17">
        <f t="shared" si="168"/>
        <v>0</v>
      </c>
      <c r="CO245" s="16" t="str">
        <f t="shared" si="169"/>
        <v>Pass</v>
      </c>
      <c r="CP245" s="38" t="b">
        <f>IF(ABS(Survey!$CS245)=0,TRUE,FALSE)</f>
        <v>1</v>
      </c>
      <c r="CQ245" s="37" t="b">
        <f>NOT(ISBLANK(Survey!$CT245))</f>
        <v>0</v>
      </c>
      <c r="CR245" s="16" t="str">
        <f t="shared" si="170"/>
        <v>Pass</v>
      </c>
      <c r="CS245" s="38" t="b">
        <f>IF(ABS(Survey!$DN245)=0,TRUE,FALSE)</f>
        <v>1</v>
      </c>
      <c r="CT245" s="37" t="b">
        <f>NOT(ISBLANK(Survey!$DO245))</f>
        <v>0</v>
      </c>
      <c r="CU245" t="str">
        <f t="shared" si="171"/>
        <v>Pass</v>
      </c>
      <c r="CV245" s="29" cm="1">
        <f t="array" ref="CV245">SUM(SUMIF(Survey!CO245,{"&gt;0","&lt;0"})*{1,-1})+SUM(SUMIF(Survey!DJ245,{"&gt;0","&lt;0"})*{1,-1})</f>
        <v>0</v>
      </c>
      <c r="CW245" s="29">
        <f>SUM(SUMIF(Survey!DQ245:DW245,{"&gt;0","&lt;0"})*{1,-1})+SUM(SUMIF(Survey!DY245:EE245,{"&gt;0","&lt;0"})*{1,-1})</f>
        <v>0</v>
      </c>
      <c r="CX245">
        <f t="shared" si="172"/>
        <v>0</v>
      </c>
      <c r="CY245">
        <f t="shared" si="173"/>
        <v>0</v>
      </c>
      <c r="CZ245" s="16" t="str">
        <f t="shared" si="174"/>
        <v>Pass</v>
      </c>
      <c r="DA245" s="38" t="b">
        <f>IF(ABS(Survey!$DW245)=0,TRUE,FALSE)</f>
        <v>1</v>
      </c>
      <c r="DB245" s="37" t="b">
        <f>NOT(ISBLANK(Survey!DX245))</f>
        <v>0</v>
      </c>
      <c r="DC245" s="16" t="str">
        <f t="shared" si="175"/>
        <v>Pass</v>
      </c>
      <c r="DD245" s="38" t="b">
        <f>IF(ABS(Survey!$EE245)=0,TRUE,FALSE)</f>
        <v>1</v>
      </c>
      <c r="DE245" s="37" t="b">
        <f>NOT(ISBLANK(Survey!$EF245))</f>
        <v>0</v>
      </c>
      <c r="DF245" s="16" t="str">
        <f t="shared" si="176"/>
        <v>Fail</v>
      </c>
      <c r="DG245" s="36">
        <f>SUM(SUMIF(Survey!EL245:EN245,{"&gt;0","&lt;0"})*{1,-1})</f>
        <v>0</v>
      </c>
      <c r="DH245">
        <f t="shared" si="177"/>
        <v>0</v>
      </c>
      <c r="DI245">
        <f t="shared" si="178"/>
        <v>100</v>
      </c>
      <c r="DJ245" s="35" t="b">
        <f>IF(OR(Survey!$M245="ETF",Survey!$M245="ETF, alternative mutual fund",Survey!$M245="Closed-end", Survey!$M245="Split share corp"),TRUE,FALSE)</f>
        <v>0</v>
      </c>
      <c r="DK245" s="16" t="str">
        <f t="shared" si="179"/>
        <v>Fail</v>
      </c>
      <c r="DL245" s="36">
        <f>SUM(SUMIF(Survey!EP245:EV245,{"&gt;0","&lt;0"})*{1,-1})</f>
        <v>0</v>
      </c>
      <c r="DM245">
        <f t="shared" si="180"/>
        <v>0</v>
      </c>
      <c r="DN245" s="17">
        <f t="shared" si="181"/>
        <v>100</v>
      </c>
      <c r="DO245" s="16" t="str">
        <f t="shared" si="182"/>
        <v>Fail</v>
      </c>
      <c r="DP245" s="36">
        <f>SUM(SUMIF(Survey!EX245:FD245,{"&gt;0","&lt;0"})*{1,-1})</f>
        <v>0</v>
      </c>
      <c r="DQ245">
        <f t="shared" si="183"/>
        <v>0</v>
      </c>
      <c r="DR245" s="17">
        <f t="shared" si="184"/>
        <v>100</v>
      </c>
    </row>
    <row r="246" spans="1:122">
      <c r="A246">
        <v>246</v>
      </c>
      <c r="B246" t="str">
        <f t="shared" si="0"/>
        <v>Pass</v>
      </c>
      <c r="C246" t="str">
        <f>IF(COUNTBLANK(Survey!B246:FE246)=$C$2, "Pass", "Fail")</f>
        <v>Pass</v>
      </c>
      <c r="D246" t="str">
        <f t="shared" si="139"/>
        <v>Fail</v>
      </c>
      <c r="E246" t="str">
        <f>IF(OR(ISBLANK(Survey!AJ246),COUNTIF(G246:BB246,"Fail")),"Fail","Pass")</f>
        <v>Fail</v>
      </c>
      <c r="G246" s="16" t="str">
        <f t="shared" si="140"/>
        <v>Fail</v>
      </c>
      <c r="H246" s="177">
        <f>COUNTBLANK(Survey!B246:D246)+COUNTBLANK(Survey!G246)+COUNTBLANK(Survey!I246)+COUNTBLANK(Survey!K246:M246)+COUNTBLANK(Survey!P246)+COUNTBLANK(Survey!S246:U246)+COUNTBLANK(Survey!Y246:AA246)+COUNTBLANK(Survey!AD246:AE246)+COUNTBLANK(Survey!AI246:AI246)</f>
        <v>18</v>
      </c>
      <c r="I246" s="16" t="str">
        <f t="shared" si="141"/>
        <v>Fail</v>
      </c>
      <c r="J246" t="b">
        <f>IF(Survey!E246="No",TRUE,FALSE)</f>
        <v>0</v>
      </c>
      <c r="K246" s="34">
        <f>LEN(Survey!E246)</f>
        <v>0</v>
      </c>
      <c r="L246" s="16" t="str">
        <f t="shared" si="142"/>
        <v>Fail</v>
      </c>
      <c r="M246" t="b">
        <f>IF(Survey!F246="No",TRUE,FALSE)</f>
        <v>0</v>
      </c>
      <c r="N246" s="33">
        <f>LEN(Survey!F246)</f>
        <v>0</v>
      </c>
      <c r="O246" s="16" t="str">
        <f t="shared" si="143"/>
        <v>Pass</v>
      </c>
      <c r="P246" s="34">
        <f>MOD((LEN(Survey!H246)+2),11)</f>
        <v>2</v>
      </c>
      <c r="Q246" s="33" t="str">
        <f>IF(Survey!$L246="Prospectus fund", "Yes", "No")</f>
        <v>No</v>
      </c>
      <c r="R246" s="16" t="str">
        <f t="shared" si="144"/>
        <v>Pass</v>
      </c>
      <c r="S246" s="34">
        <f>MOD((LEN(Survey!J246)+2),11)</f>
        <v>2</v>
      </c>
      <c r="T246" s="35" t="b">
        <f>IF(OR(Survey!$M246="ETF",Survey!$M246="ETF, alternative mutual fund",Survey!$M246="Closed-end", Survey!$M246="Split share corp", Survey!$I246="Yes"),TRUE,FALSE)</f>
        <v>0</v>
      </c>
      <c r="U246" s="16" t="str">
        <f>IFERROR(IF(AND(OR(X246=Y246,Y246 = "Either"),NOT(ISBLANK(Survey!K246))),"Pass","Fail"),"Pass")</f>
        <v>Fail</v>
      </c>
      <c r="V246" s="36" cm="1">
        <f t="array" ref="V246">SUM(SUMIF(Survey!BZ246:CS246,{"&gt;0","&lt;0"})*{1,-1})</f>
        <v>0</v>
      </c>
      <c r="W246" s="38" cm="1">
        <f t="array" ref="W246">SUM(SUMIF(Survey!CC246,{"&gt;0","&lt;0"})*{1,-1})+SUM(SUMIF(Survey!CM246,{"&gt;0","&lt;0"})*{1,-1})</f>
        <v>0</v>
      </c>
      <c r="X246" s="38">
        <f>Survey!K246</f>
        <v>0</v>
      </c>
      <c r="Y246" s="37" t="str">
        <f t="shared" si="145"/>
        <v>Either</v>
      </c>
      <c r="Z246" s="16" t="str">
        <f t="shared" si="146"/>
        <v>Fail</v>
      </c>
      <c r="AA246" s="67" cm="1">
        <f t="array" ref="AA246">SUM(SUMIF(Survey!BZ246:CS246,{"&gt;0","&lt;0"})*{1,-1})+SUM(SUMIF(Survey!CU246:DN246,{"&gt;0","&lt;0"})*{1,-1})</f>
        <v>0</v>
      </c>
      <c r="AB246" s="67">
        <f>IFERROR(AA246/(Survey!$AV246),0)</f>
        <v>0</v>
      </c>
      <c r="AC246" s="128" t="b">
        <f>IF(OR(Survey!$M246="Alternative strategy or hedge",Survey!$M246="Other, illiquid",Survey!$L246="Prospectus fund"),TRUE,FALSE)</f>
        <v>0</v>
      </c>
      <c r="AD246" s="128" t="b">
        <f>NOT(ISBLANK(Survey!$M246))</f>
        <v>0</v>
      </c>
      <c r="AE246" s="16" t="str">
        <f t="shared" si="147"/>
        <v>Pass</v>
      </c>
      <c r="AF246" s="38" t="b">
        <f>NOT(ISNUMBER(SEARCH("Other",Survey!$P246)))</f>
        <v>1</v>
      </c>
      <c r="AG246" s="37" t="b">
        <f>NOT(ISBLANK(Survey!$Q246))</f>
        <v>0</v>
      </c>
      <c r="AH246" s="16" t="str">
        <f t="shared" si="148"/>
        <v>Pass</v>
      </c>
      <c r="AI246" s="143">
        <f>COUNTBLANK(Survey!$W246)</f>
        <v>1</v>
      </c>
      <c r="AJ246" s="67">
        <f>IF(AND(Survey!L246&lt;&gt;"Exempt fund",OR(Survey!$M246="ETF",Survey!$M246="ETF, alternative mutual fund",Survey!$M246="Mutual fund",Survey!$M246="Alternative mutual fund",Survey!$M246="Money market")),1,0)</f>
        <v>0</v>
      </c>
      <c r="AK246" s="16" t="str">
        <f t="shared" si="149"/>
        <v>Pass</v>
      </c>
      <c r="AL246" s="38" t="b">
        <f>NOT(ISNUMBER(SEARCH("Yes",Survey!$AA246)))</f>
        <v>1</v>
      </c>
      <c r="AM246" s="37" t="b">
        <f>IF(COUNTBLANK(Survey!$AB246:$AC246)=0,TRUE, FALSE)</f>
        <v>0</v>
      </c>
      <c r="AN246" s="16" t="str">
        <f t="shared" si="150"/>
        <v>Pass</v>
      </c>
      <c r="AO246" s="38" t="b">
        <f>NOT(ISNUMBER(SEARCH("Yes",Survey!$AD246)))</f>
        <v>1</v>
      </c>
      <c r="AP246" s="37" t="b">
        <f>NOT(ISBLANK(Survey!$AF246))</f>
        <v>0</v>
      </c>
      <c r="AQ246" s="16" t="str">
        <f t="shared" si="151"/>
        <v>Pass</v>
      </c>
      <c r="AR246" s="38" t="b">
        <f>NOT(OR(ISNUMBER(SEARCH("Other",Survey!$AF246)),ISNUMBER(SEARCH("Multiple",Survey!$AF246))))</f>
        <v>1</v>
      </c>
      <c r="AS246" s="37" t="b">
        <f>NOT(ISBLANK(Survey!$AG246))</f>
        <v>0</v>
      </c>
      <c r="AT246" s="16" t="str">
        <f t="shared" si="152"/>
        <v>Fail</v>
      </c>
      <c r="AU246" s="143">
        <f>IF(ABS(Survey!$AV246)&gt;0, 1,0)</f>
        <v>0</v>
      </c>
      <c r="AV246" s="143">
        <f>IF(COUNTBLANK(Survey!$AJ246)=0,1,0)</f>
        <v>0</v>
      </c>
      <c r="AW246" s="16" t="str">
        <f t="shared" si="153"/>
        <v>Pass</v>
      </c>
      <c r="AX246" s="143">
        <f>IF(ISBLANK(Survey!$AJ246),0,1)</f>
        <v>0</v>
      </c>
      <c r="AY246" s="165">
        <f>COUNTBLANK(Survey!$AK246)</f>
        <v>1</v>
      </c>
      <c r="AZ246" s="16" t="str">
        <f t="shared" si="154"/>
        <v>Pass</v>
      </c>
      <c r="BA246" s="143">
        <f>IF(OR(Survey!$AK246="Closed",ISBLANK(Survey!$AK246)),0,1)</f>
        <v>0</v>
      </c>
      <c r="BB246" s="165">
        <f>IF(ISBLANK(Survey!$AL246),1,0)</f>
        <v>1</v>
      </c>
      <c r="BC246" s="147" t="str" cm="1">
        <f t="array" ref="BC246">IF(OR(IF(OR($BE246+$BF246 = 2, $BG246=1), FALSE, TRUE), AND($BD246:$BD246 = 0)),"Pass","Fail")</f>
        <v>Pass</v>
      </c>
      <c r="BD246" s="143">
        <f>COUNTBLANK(Survey!$AM246:$AO246)</f>
        <v>3</v>
      </c>
      <c r="BE246" s="143">
        <f>IF(Survey!$I246="Yes",1,0)</f>
        <v>0</v>
      </c>
      <c r="BF246" s="143">
        <f>IF(OR(Survey!$M246="Mutual fund",Survey!$M246="Alternative mutual fund",Survey!$M246="Money market"),1,0)</f>
        <v>0</v>
      </c>
      <c r="BG246" s="148">
        <f>IF(OR(Survey!$M246="ETF",Survey!$M246="ETF, alternative mutual fund"),1,0)</f>
        <v>0</v>
      </c>
      <c r="BH246" s="16" t="str">
        <f t="shared" si="155"/>
        <v>Pass</v>
      </c>
      <c r="BI246" s="38" t="b">
        <f>OR(ISNUMBER(SEARCH("Yes",Survey!$AO246)),ISBLANK(Survey!$AO246))</f>
        <v>1</v>
      </c>
      <c r="BJ246" s="67" t="b">
        <f>NOT(ISBLANK(Survey!$AP246))</f>
        <v>0</v>
      </c>
      <c r="BK246" s="16" t="str">
        <f t="shared" si="156"/>
        <v>Pass</v>
      </c>
      <c r="BL246" s="143">
        <f>IF(Survey!$AW246=0, 0,1)</f>
        <v>0</v>
      </c>
      <c r="BM246" s="67">
        <f>Survey!$AQ246</f>
        <v>0</v>
      </c>
      <c r="BN246" s="67">
        <f>IFERROR((Survey!$AX246-ABS(Survey!$AY246)-ABS(Survey!$BD246))/Survey!$AW246,0)</f>
        <v>0</v>
      </c>
      <c r="BO246" s="67">
        <f>IF(AND($BM246&gt;$BN246-0.2,$BM246&lt;$BN246+0.2,ISBLANK(Survey!$AQ246)=FALSE),0,1)</f>
        <v>1</v>
      </c>
      <c r="BP246" s="165">
        <f>IF(ISBLANK(Survey!$AR246),1,0)</f>
        <v>1</v>
      </c>
      <c r="BQ246" s="16" t="str">
        <f t="shared" si="157"/>
        <v>Pass</v>
      </c>
      <c r="BR246" s="143">
        <f>IF(Survey!$AW246=0, 0,1)</f>
        <v>0</v>
      </c>
      <c r="BS246" s="67">
        <f>IF(AND(Survey!$AS246&gt;=0,Survey!$AS246&lt;=0.2,Survey!$AS246&lt;&gt;""),0,1)</f>
        <v>1</v>
      </c>
      <c r="BT246" s="143">
        <f>IF(ISBLANK(Survey!$AT246),1,0)</f>
        <v>1</v>
      </c>
      <c r="BU246" s="16" t="str">
        <f t="shared" si="158"/>
        <v>Fail</v>
      </c>
      <c r="BV246" s="165">
        <f>Survey!$AU246</f>
        <v>0</v>
      </c>
      <c r="BW246" s="16" t="str">
        <f t="shared" si="159"/>
        <v>Pass</v>
      </c>
      <c r="BX246" s="36">
        <f>Survey!$AV246</f>
        <v>0</v>
      </c>
      <c r="BY246" s="176">
        <f>Survey!$AW246+Survey!$AX246-ABS(Survey!$AY246)+ABS(Survey!$AZ246)-ABS(Survey!$BA246)+ABS(Survey!$BB246)-ABS(Survey!$BC246)-ABS(Survey!$BD246)+Survey!$BE246</f>
        <v>0</v>
      </c>
      <c r="BZ246" s="35">
        <f t="shared" si="160"/>
        <v>0</v>
      </c>
      <c r="CA246" s="17">
        <f t="shared" si="161"/>
        <v>0</v>
      </c>
      <c r="CB246" s="16" t="str">
        <f t="shared" si="162"/>
        <v>Pass</v>
      </c>
      <c r="CC246" s="38" t="b">
        <f>IF(ABS(Survey!$BE246)=0,TRUE,FALSE)</f>
        <v>1</v>
      </c>
      <c r="CD246" s="37" t="b">
        <f>NOT(ISBLANK(Survey!$BF246))</f>
        <v>0</v>
      </c>
      <c r="CE246" t="str">
        <f t="shared" si="163"/>
        <v>Fail</v>
      </c>
      <c r="CF246" s="29">
        <f>Survey!$AV246</f>
        <v>0</v>
      </c>
      <c r="CG246" s="29" cm="1">
        <f t="array" ref="CG246">SUM(SUMIF(Survey!BH246:BO246,{"&gt;0","&lt;0"})*{1,-1})-SUM(SUMIF(Survey!BQ246:BX246,{"&gt;0","&lt;0"})*{1,-1})</f>
        <v>0</v>
      </c>
      <c r="CH246" s="35" t="str">
        <f t="shared" si="164"/>
        <v>No holdings</v>
      </c>
      <c r="CI246">
        <f t="shared" si="165"/>
        <v>0</v>
      </c>
      <c r="CJ246" s="16" t="str">
        <f t="shared" si="166"/>
        <v>Fail</v>
      </c>
      <c r="CK246" s="36">
        <f>Survey!$AV246</f>
        <v>0</v>
      </c>
      <c r="CL246" s="36" cm="1">
        <f t="array" ref="CL246">SUM(SUMIF(Survey!BZ246:CS246,{"&gt;0","&lt;0"})*{1,-1})-SUM(SUMIF(Survey!CU246:DN246,{"&gt;0","&lt;0"})*{1,-1})</f>
        <v>0</v>
      </c>
      <c r="CM246" s="35" t="str">
        <f t="shared" si="167"/>
        <v>No holdings</v>
      </c>
      <c r="CN246" s="17">
        <f t="shared" si="168"/>
        <v>0</v>
      </c>
      <c r="CO246" s="16" t="str">
        <f t="shared" si="169"/>
        <v>Pass</v>
      </c>
      <c r="CP246" s="38" t="b">
        <f>IF(ABS(Survey!$CS246)=0,TRUE,FALSE)</f>
        <v>1</v>
      </c>
      <c r="CQ246" s="37" t="b">
        <f>NOT(ISBLANK(Survey!$CT246))</f>
        <v>0</v>
      </c>
      <c r="CR246" s="16" t="str">
        <f t="shared" si="170"/>
        <v>Pass</v>
      </c>
      <c r="CS246" s="38" t="b">
        <f>IF(ABS(Survey!$DN246)=0,TRUE,FALSE)</f>
        <v>1</v>
      </c>
      <c r="CT246" s="37" t="b">
        <f>NOT(ISBLANK(Survey!$DO246))</f>
        <v>0</v>
      </c>
      <c r="CU246" t="str">
        <f t="shared" si="171"/>
        <v>Pass</v>
      </c>
      <c r="CV246" s="29" cm="1">
        <f t="array" ref="CV246">SUM(SUMIF(Survey!CO246,{"&gt;0","&lt;0"})*{1,-1})+SUM(SUMIF(Survey!DJ246,{"&gt;0","&lt;0"})*{1,-1})</f>
        <v>0</v>
      </c>
      <c r="CW246" s="29">
        <f>SUM(SUMIF(Survey!DQ246:DW246,{"&gt;0","&lt;0"})*{1,-1})+SUM(SUMIF(Survey!DY246:EE246,{"&gt;0","&lt;0"})*{1,-1})</f>
        <v>0</v>
      </c>
      <c r="CX246">
        <f t="shared" si="172"/>
        <v>0</v>
      </c>
      <c r="CY246">
        <f t="shared" si="173"/>
        <v>0</v>
      </c>
      <c r="CZ246" s="16" t="str">
        <f t="shared" si="174"/>
        <v>Pass</v>
      </c>
      <c r="DA246" s="38" t="b">
        <f>IF(ABS(Survey!$DW246)=0,TRUE,FALSE)</f>
        <v>1</v>
      </c>
      <c r="DB246" s="37" t="b">
        <f>NOT(ISBLANK(Survey!DX246))</f>
        <v>0</v>
      </c>
      <c r="DC246" s="16" t="str">
        <f t="shared" si="175"/>
        <v>Pass</v>
      </c>
      <c r="DD246" s="38" t="b">
        <f>IF(ABS(Survey!$EE246)=0,TRUE,FALSE)</f>
        <v>1</v>
      </c>
      <c r="DE246" s="37" t="b">
        <f>NOT(ISBLANK(Survey!$EF246))</f>
        <v>0</v>
      </c>
      <c r="DF246" s="16" t="str">
        <f t="shared" si="176"/>
        <v>Fail</v>
      </c>
      <c r="DG246" s="36">
        <f>SUM(SUMIF(Survey!EL246:EN246,{"&gt;0","&lt;0"})*{1,-1})</f>
        <v>0</v>
      </c>
      <c r="DH246">
        <f t="shared" si="177"/>
        <v>0</v>
      </c>
      <c r="DI246">
        <f t="shared" si="178"/>
        <v>100</v>
      </c>
      <c r="DJ246" s="35" t="b">
        <f>IF(OR(Survey!$M246="ETF",Survey!$M246="ETF, alternative mutual fund",Survey!$M246="Closed-end", Survey!$M246="Split share corp"),TRUE,FALSE)</f>
        <v>0</v>
      </c>
      <c r="DK246" s="16" t="str">
        <f t="shared" si="179"/>
        <v>Fail</v>
      </c>
      <c r="DL246" s="36">
        <f>SUM(SUMIF(Survey!EP246:EV246,{"&gt;0","&lt;0"})*{1,-1})</f>
        <v>0</v>
      </c>
      <c r="DM246">
        <f t="shared" si="180"/>
        <v>0</v>
      </c>
      <c r="DN246" s="17">
        <f t="shared" si="181"/>
        <v>100</v>
      </c>
      <c r="DO246" s="16" t="str">
        <f t="shared" si="182"/>
        <v>Fail</v>
      </c>
      <c r="DP246" s="36">
        <f>SUM(SUMIF(Survey!EX246:FD246,{"&gt;0","&lt;0"})*{1,-1})</f>
        <v>0</v>
      </c>
      <c r="DQ246">
        <f t="shared" si="183"/>
        <v>0</v>
      </c>
      <c r="DR246" s="17">
        <f t="shared" si="184"/>
        <v>100</v>
      </c>
    </row>
    <row r="247" spans="1:122">
      <c r="A247">
        <v>247</v>
      </c>
      <c r="B247" t="str">
        <f t="shared" si="0"/>
        <v>Pass</v>
      </c>
      <c r="C247" t="str">
        <f>IF(COUNTBLANK(Survey!B247:FE247)=$C$2, "Pass", "Fail")</f>
        <v>Pass</v>
      </c>
      <c r="D247" t="str">
        <f t="shared" si="139"/>
        <v>Fail</v>
      </c>
      <c r="E247" t="str">
        <f>IF(OR(ISBLANK(Survey!AJ247),COUNTIF(G247:BB247,"Fail")),"Fail","Pass")</f>
        <v>Fail</v>
      </c>
      <c r="G247" s="16" t="str">
        <f t="shared" si="140"/>
        <v>Fail</v>
      </c>
      <c r="H247" s="177">
        <f>COUNTBLANK(Survey!B247:D247)+COUNTBLANK(Survey!G247)+COUNTBLANK(Survey!I247)+COUNTBLANK(Survey!K247:M247)+COUNTBLANK(Survey!P247)+COUNTBLANK(Survey!S247:U247)+COUNTBLANK(Survey!Y247:AA247)+COUNTBLANK(Survey!AD247:AE247)+COUNTBLANK(Survey!AI247:AI247)</f>
        <v>18</v>
      </c>
      <c r="I247" s="16" t="str">
        <f t="shared" si="141"/>
        <v>Fail</v>
      </c>
      <c r="J247" t="b">
        <f>IF(Survey!E247="No",TRUE,FALSE)</f>
        <v>0</v>
      </c>
      <c r="K247" s="34">
        <f>LEN(Survey!E247)</f>
        <v>0</v>
      </c>
      <c r="L247" s="16" t="str">
        <f t="shared" si="142"/>
        <v>Fail</v>
      </c>
      <c r="M247" t="b">
        <f>IF(Survey!F247="No",TRUE,FALSE)</f>
        <v>0</v>
      </c>
      <c r="N247" s="33">
        <f>LEN(Survey!F247)</f>
        <v>0</v>
      </c>
      <c r="O247" s="16" t="str">
        <f t="shared" si="143"/>
        <v>Pass</v>
      </c>
      <c r="P247" s="34">
        <f>MOD((LEN(Survey!H247)+2),11)</f>
        <v>2</v>
      </c>
      <c r="Q247" s="33" t="str">
        <f>IF(Survey!$L247="Prospectus fund", "Yes", "No")</f>
        <v>No</v>
      </c>
      <c r="R247" s="16" t="str">
        <f t="shared" si="144"/>
        <v>Pass</v>
      </c>
      <c r="S247" s="34">
        <f>MOD((LEN(Survey!J247)+2),11)</f>
        <v>2</v>
      </c>
      <c r="T247" s="35" t="b">
        <f>IF(OR(Survey!$M247="ETF",Survey!$M247="ETF, alternative mutual fund",Survey!$M247="Closed-end", Survey!$M247="Split share corp", Survey!$I247="Yes"),TRUE,FALSE)</f>
        <v>0</v>
      </c>
      <c r="U247" s="16" t="str">
        <f>IFERROR(IF(AND(OR(X247=Y247,Y247 = "Either"),NOT(ISBLANK(Survey!K247))),"Pass","Fail"),"Pass")</f>
        <v>Fail</v>
      </c>
      <c r="V247" s="36" cm="1">
        <f t="array" ref="V247">SUM(SUMIF(Survey!BZ247:CS247,{"&gt;0","&lt;0"})*{1,-1})</f>
        <v>0</v>
      </c>
      <c r="W247" s="38" cm="1">
        <f t="array" ref="W247">SUM(SUMIF(Survey!CC247,{"&gt;0","&lt;0"})*{1,-1})+SUM(SUMIF(Survey!CM247,{"&gt;0","&lt;0"})*{1,-1})</f>
        <v>0</v>
      </c>
      <c r="X247" s="38">
        <f>Survey!K247</f>
        <v>0</v>
      </c>
      <c r="Y247" s="37" t="str">
        <f t="shared" si="145"/>
        <v>Either</v>
      </c>
      <c r="Z247" s="16" t="str">
        <f t="shared" si="146"/>
        <v>Fail</v>
      </c>
      <c r="AA247" s="67" cm="1">
        <f t="array" ref="AA247">SUM(SUMIF(Survey!BZ247:CS247,{"&gt;0","&lt;0"})*{1,-1})+SUM(SUMIF(Survey!CU247:DN247,{"&gt;0","&lt;0"})*{1,-1})</f>
        <v>0</v>
      </c>
      <c r="AB247" s="67">
        <f>IFERROR(AA247/(Survey!$AV247),0)</f>
        <v>0</v>
      </c>
      <c r="AC247" s="128" t="b">
        <f>IF(OR(Survey!$M247="Alternative strategy or hedge",Survey!$M247="Other, illiquid",Survey!$L247="Prospectus fund"),TRUE,FALSE)</f>
        <v>0</v>
      </c>
      <c r="AD247" s="128" t="b">
        <f>NOT(ISBLANK(Survey!$M247))</f>
        <v>0</v>
      </c>
      <c r="AE247" s="16" t="str">
        <f t="shared" si="147"/>
        <v>Pass</v>
      </c>
      <c r="AF247" s="38" t="b">
        <f>NOT(ISNUMBER(SEARCH("Other",Survey!$P247)))</f>
        <v>1</v>
      </c>
      <c r="AG247" s="37" t="b">
        <f>NOT(ISBLANK(Survey!$Q247))</f>
        <v>0</v>
      </c>
      <c r="AH247" s="16" t="str">
        <f t="shared" si="148"/>
        <v>Pass</v>
      </c>
      <c r="AI247" s="143">
        <f>COUNTBLANK(Survey!$W247)</f>
        <v>1</v>
      </c>
      <c r="AJ247" s="67">
        <f>IF(AND(Survey!L247&lt;&gt;"Exempt fund",OR(Survey!$M247="ETF",Survey!$M247="ETF, alternative mutual fund",Survey!$M247="Mutual fund",Survey!$M247="Alternative mutual fund",Survey!$M247="Money market")),1,0)</f>
        <v>0</v>
      </c>
      <c r="AK247" s="16" t="str">
        <f t="shared" si="149"/>
        <v>Pass</v>
      </c>
      <c r="AL247" s="38" t="b">
        <f>NOT(ISNUMBER(SEARCH("Yes",Survey!$AA247)))</f>
        <v>1</v>
      </c>
      <c r="AM247" s="37" t="b">
        <f>IF(COUNTBLANK(Survey!$AB247:$AC247)=0,TRUE, FALSE)</f>
        <v>0</v>
      </c>
      <c r="AN247" s="16" t="str">
        <f t="shared" si="150"/>
        <v>Pass</v>
      </c>
      <c r="AO247" s="38" t="b">
        <f>NOT(ISNUMBER(SEARCH("Yes",Survey!$AD247)))</f>
        <v>1</v>
      </c>
      <c r="AP247" s="37" t="b">
        <f>NOT(ISBLANK(Survey!$AF247))</f>
        <v>0</v>
      </c>
      <c r="AQ247" s="16" t="str">
        <f t="shared" si="151"/>
        <v>Pass</v>
      </c>
      <c r="AR247" s="38" t="b">
        <f>NOT(OR(ISNUMBER(SEARCH("Other",Survey!$AF247)),ISNUMBER(SEARCH("Multiple",Survey!$AF247))))</f>
        <v>1</v>
      </c>
      <c r="AS247" s="37" t="b">
        <f>NOT(ISBLANK(Survey!$AG247))</f>
        <v>0</v>
      </c>
      <c r="AT247" s="16" t="str">
        <f t="shared" si="152"/>
        <v>Fail</v>
      </c>
      <c r="AU247" s="143">
        <f>IF(ABS(Survey!$AV247)&gt;0, 1,0)</f>
        <v>0</v>
      </c>
      <c r="AV247" s="143">
        <f>IF(COUNTBLANK(Survey!$AJ247)=0,1,0)</f>
        <v>0</v>
      </c>
      <c r="AW247" s="16" t="str">
        <f t="shared" si="153"/>
        <v>Pass</v>
      </c>
      <c r="AX247" s="143">
        <f>IF(ISBLANK(Survey!$AJ247),0,1)</f>
        <v>0</v>
      </c>
      <c r="AY247" s="165">
        <f>COUNTBLANK(Survey!$AK247)</f>
        <v>1</v>
      </c>
      <c r="AZ247" s="16" t="str">
        <f t="shared" si="154"/>
        <v>Pass</v>
      </c>
      <c r="BA247" s="143">
        <f>IF(OR(Survey!$AK247="Closed",ISBLANK(Survey!$AK247)),0,1)</f>
        <v>0</v>
      </c>
      <c r="BB247" s="165">
        <f>IF(ISBLANK(Survey!$AL247),1,0)</f>
        <v>1</v>
      </c>
      <c r="BC247" s="147" t="str" cm="1">
        <f t="array" ref="BC247">IF(OR(IF(OR($BE247+$BF247 = 2, $BG247=1), FALSE, TRUE), AND($BD247:$BD247 = 0)),"Pass","Fail")</f>
        <v>Pass</v>
      </c>
      <c r="BD247" s="143">
        <f>COUNTBLANK(Survey!$AM247:$AO247)</f>
        <v>3</v>
      </c>
      <c r="BE247" s="143">
        <f>IF(Survey!$I247="Yes",1,0)</f>
        <v>0</v>
      </c>
      <c r="BF247" s="143">
        <f>IF(OR(Survey!$M247="Mutual fund",Survey!$M247="Alternative mutual fund",Survey!$M247="Money market"),1,0)</f>
        <v>0</v>
      </c>
      <c r="BG247" s="148">
        <f>IF(OR(Survey!$M247="ETF",Survey!$M247="ETF, alternative mutual fund"),1,0)</f>
        <v>0</v>
      </c>
      <c r="BH247" s="16" t="str">
        <f t="shared" si="155"/>
        <v>Pass</v>
      </c>
      <c r="BI247" s="38" t="b">
        <f>OR(ISNUMBER(SEARCH("Yes",Survey!$AO247)),ISBLANK(Survey!$AO247))</f>
        <v>1</v>
      </c>
      <c r="BJ247" s="67" t="b">
        <f>NOT(ISBLANK(Survey!$AP247))</f>
        <v>0</v>
      </c>
      <c r="BK247" s="16" t="str">
        <f t="shared" si="156"/>
        <v>Pass</v>
      </c>
      <c r="BL247" s="143">
        <f>IF(Survey!$AW247=0, 0,1)</f>
        <v>0</v>
      </c>
      <c r="BM247" s="67">
        <f>Survey!$AQ247</f>
        <v>0</v>
      </c>
      <c r="BN247" s="67">
        <f>IFERROR((Survey!$AX247-ABS(Survey!$AY247)-ABS(Survey!$BD247))/Survey!$AW247,0)</f>
        <v>0</v>
      </c>
      <c r="BO247" s="67">
        <f>IF(AND($BM247&gt;$BN247-0.2,$BM247&lt;$BN247+0.2,ISBLANK(Survey!$AQ247)=FALSE),0,1)</f>
        <v>1</v>
      </c>
      <c r="BP247" s="165">
        <f>IF(ISBLANK(Survey!$AR247),1,0)</f>
        <v>1</v>
      </c>
      <c r="BQ247" s="16" t="str">
        <f t="shared" si="157"/>
        <v>Pass</v>
      </c>
      <c r="BR247" s="143">
        <f>IF(Survey!$AW247=0, 0,1)</f>
        <v>0</v>
      </c>
      <c r="BS247" s="67">
        <f>IF(AND(Survey!$AS247&gt;=0,Survey!$AS247&lt;=0.2,Survey!$AS247&lt;&gt;""),0,1)</f>
        <v>1</v>
      </c>
      <c r="BT247" s="143">
        <f>IF(ISBLANK(Survey!$AT247),1,0)</f>
        <v>1</v>
      </c>
      <c r="BU247" s="16" t="str">
        <f t="shared" si="158"/>
        <v>Fail</v>
      </c>
      <c r="BV247" s="165">
        <f>Survey!$AU247</f>
        <v>0</v>
      </c>
      <c r="BW247" s="16" t="str">
        <f t="shared" si="159"/>
        <v>Pass</v>
      </c>
      <c r="BX247" s="36">
        <f>Survey!$AV247</f>
        <v>0</v>
      </c>
      <c r="BY247" s="176">
        <f>Survey!$AW247+Survey!$AX247-ABS(Survey!$AY247)+ABS(Survey!$AZ247)-ABS(Survey!$BA247)+ABS(Survey!$BB247)-ABS(Survey!$BC247)-ABS(Survey!$BD247)+Survey!$BE247</f>
        <v>0</v>
      </c>
      <c r="BZ247" s="35">
        <f t="shared" si="160"/>
        <v>0</v>
      </c>
      <c r="CA247" s="17">
        <f t="shared" si="161"/>
        <v>0</v>
      </c>
      <c r="CB247" s="16" t="str">
        <f t="shared" si="162"/>
        <v>Pass</v>
      </c>
      <c r="CC247" s="38" t="b">
        <f>IF(ABS(Survey!$BE247)=0,TRUE,FALSE)</f>
        <v>1</v>
      </c>
      <c r="CD247" s="37" t="b">
        <f>NOT(ISBLANK(Survey!$BF247))</f>
        <v>0</v>
      </c>
      <c r="CE247" t="str">
        <f t="shared" si="163"/>
        <v>Fail</v>
      </c>
      <c r="CF247" s="29">
        <f>Survey!$AV247</f>
        <v>0</v>
      </c>
      <c r="CG247" s="29" cm="1">
        <f t="array" ref="CG247">SUM(SUMIF(Survey!BH247:BO247,{"&gt;0","&lt;0"})*{1,-1})-SUM(SUMIF(Survey!BQ247:BX247,{"&gt;0","&lt;0"})*{1,-1})</f>
        <v>0</v>
      </c>
      <c r="CH247" s="35" t="str">
        <f t="shared" si="164"/>
        <v>No holdings</v>
      </c>
      <c r="CI247">
        <f t="shared" si="165"/>
        <v>0</v>
      </c>
      <c r="CJ247" s="16" t="str">
        <f t="shared" si="166"/>
        <v>Fail</v>
      </c>
      <c r="CK247" s="36">
        <f>Survey!$AV247</f>
        <v>0</v>
      </c>
      <c r="CL247" s="36" cm="1">
        <f t="array" ref="CL247">SUM(SUMIF(Survey!BZ247:CS247,{"&gt;0","&lt;0"})*{1,-1})-SUM(SUMIF(Survey!CU247:DN247,{"&gt;0","&lt;0"})*{1,-1})</f>
        <v>0</v>
      </c>
      <c r="CM247" s="35" t="str">
        <f t="shared" si="167"/>
        <v>No holdings</v>
      </c>
      <c r="CN247" s="17">
        <f t="shared" si="168"/>
        <v>0</v>
      </c>
      <c r="CO247" s="16" t="str">
        <f t="shared" si="169"/>
        <v>Pass</v>
      </c>
      <c r="CP247" s="38" t="b">
        <f>IF(ABS(Survey!$CS247)=0,TRUE,FALSE)</f>
        <v>1</v>
      </c>
      <c r="CQ247" s="37" t="b">
        <f>NOT(ISBLANK(Survey!$CT247))</f>
        <v>0</v>
      </c>
      <c r="CR247" s="16" t="str">
        <f t="shared" si="170"/>
        <v>Pass</v>
      </c>
      <c r="CS247" s="38" t="b">
        <f>IF(ABS(Survey!$DN247)=0,TRUE,FALSE)</f>
        <v>1</v>
      </c>
      <c r="CT247" s="37" t="b">
        <f>NOT(ISBLANK(Survey!$DO247))</f>
        <v>0</v>
      </c>
      <c r="CU247" t="str">
        <f t="shared" si="171"/>
        <v>Pass</v>
      </c>
      <c r="CV247" s="29" cm="1">
        <f t="array" ref="CV247">SUM(SUMIF(Survey!CO247,{"&gt;0","&lt;0"})*{1,-1})+SUM(SUMIF(Survey!DJ247,{"&gt;0","&lt;0"})*{1,-1})</f>
        <v>0</v>
      </c>
      <c r="CW247" s="29">
        <f>SUM(SUMIF(Survey!DQ247:DW247,{"&gt;0","&lt;0"})*{1,-1})+SUM(SUMIF(Survey!DY247:EE247,{"&gt;0","&lt;0"})*{1,-1})</f>
        <v>0</v>
      </c>
      <c r="CX247">
        <f t="shared" si="172"/>
        <v>0</v>
      </c>
      <c r="CY247">
        <f t="shared" si="173"/>
        <v>0</v>
      </c>
      <c r="CZ247" s="16" t="str">
        <f t="shared" si="174"/>
        <v>Pass</v>
      </c>
      <c r="DA247" s="38" t="b">
        <f>IF(ABS(Survey!$DW247)=0,TRUE,FALSE)</f>
        <v>1</v>
      </c>
      <c r="DB247" s="37" t="b">
        <f>NOT(ISBLANK(Survey!DX247))</f>
        <v>0</v>
      </c>
      <c r="DC247" s="16" t="str">
        <f t="shared" si="175"/>
        <v>Pass</v>
      </c>
      <c r="DD247" s="38" t="b">
        <f>IF(ABS(Survey!$EE247)=0,TRUE,FALSE)</f>
        <v>1</v>
      </c>
      <c r="DE247" s="37" t="b">
        <f>NOT(ISBLANK(Survey!$EF247))</f>
        <v>0</v>
      </c>
      <c r="DF247" s="16" t="str">
        <f t="shared" si="176"/>
        <v>Fail</v>
      </c>
      <c r="DG247" s="36">
        <f>SUM(SUMIF(Survey!EL247:EN247,{"&gt;0","&lt;0"})*{1,-1})</f>
        <v>0</v>
      </c>
      <c r="DH247">
        <f t="shared" si="177"/>
        <v>0</v>
      </c>
      <c r="DI247">
        <f t="shared" si="178"/>
        <v>100</v>
      </c>
      <c r="DJ247" s="35" t="b">
        <f>IF(OR(Survey!$M247="ETF",Survey!$M247="ETF, alternative mutual fund",Survey!$M247="Closed-end", Survey!$M247="Split share corp"),TRUE,FALSE)</f>
        <v>0</v>
      </c>
      <c r="DK247" s="16" t="str">
        <f t="shared" si="179"/>
        <v>Fail</v>
      </c>
      <c r="DL247" s="36">
        <f>SUM(SUMIF(Survey!EP247:EV247,{"&gt;0","&lt;0"})*{1,-1})</f>
        <v>0</v>
      </c>
      <c r="DM247">
        <f t="shared" si="180"/>
        <v>0</v>
      </c>
      <c r="DN247" s="17">
        <f t="shared" si="181"/>
        <v>100</v>
      </c>
      <c r="DO247" s="16" t="str">
        <f t="shared" si="182"/>
        <v>Fail</v>
      </c>
      <c r="DP247" s="36">
        <f>SUM(SUMIF(Survey!EX247:FD247,{"&gt;0","&lt;0"})*{1,-1})</f>
        <v>0</v>
      </c>
      <c r="DQ247">
        <f t="shared" si="183"/>
        <v>0</v>
      </c>
      <c r="DR247" s="17">
        <f t="shared" si="184"/>
        <v>100</v>
      </c>
    </row>
    <row r="248" spans="1:122">
      <c r="A248">
        <v>248</v>
      </c>
      <c r="B248" t="str">
        <f t="shared" si="0"/>
        <v>Pass</v>
      </c>
      <c r="C248" t="str">
        <f>IF(COUNTBLANK(Survey!B248:FE248)=$C$2, "Pass", "Fail")</f>
        <v>Pass</v>
      </c>
      <c r="D248" t="str">
        <f t="shared" si="139"/>
        <v>Fail</v>
      </c>
      <c r="E248" t="str">
        <f>IF(OR(ISBLANK(Survey!AJ248),COUNTIF(G248:BB248,"Fail")),"Fail","Pass")</f>
        <v>Fail</v>
      </c>
      <c r="G248" s="16" t="str">
        <f t="shared" si="140"/>
        <v>Fail</v>
      </c>
      <c r="H248" s="177">
        <f>COUNTBLANK(Survey!B248:D248)+COUNTBLANK(Survey!G248)+COUNTBLANK(Survey!I248)+COUNTBLANK(Survey!K248:M248)+COUNTBLANK(Survey!P248)+COUNTBLANK(Survey!S248:U248)+COUNTBLANK(Survey!Y248:AA248)+COUNTBLANK(Survey!AD248:AE248)+COUNTBLANK(Survey!AI248:AI248)</f>
        <v>18</v>
      </c>
      <c r="I248" s="16" t="str">
        <f t="shared" si="141"/>
        <v>Fail</v>
      </c>
      <c r="J248" t="b">
        <f>IF(Survey!E248="No",TRUE,FALSE)</f>
        <v>0</v>
      </c>
      <c r="K248" s="34">
        <f>LEN(Survey!E248)</f>
        <v>0</v>
      </c>
      <c r="L248" s="16" t="str">
        <f t="shared" si="142"/>
        <v>Fail</v>
      </c>
      <c r="M248" t="b">
        <f>IF(Survey!F248="No",TRUE,FALSE)</f>
        <v>0</v>
      </c>
      <c r="N248" s="33">
        <f>LEN(Survey!F248)</f>
        <v>0</v>
      </c>
      <c r="O248" s="16" t="str">
        <f t="shared" si="143"/>
        <v>Pass</v>
      </c>
      <c r="P248" s="34">
        <f>MOD((LEN(Survey!H248)+2),11)</f>
        <v>2</v>
      </c>
      <c r="Q248" s="33" t="str">
        <f>IF(Survey!$L248="Prospectus fund", "Yes", "No")</f>
        <v>No</v>
      </c>
      <c r="R248" s="16" t="str">
        <f t="shared" si="144"/>
        <v>Pass</v>
      </c>
      <c r="S248" s="34">
        <f>MOD((LEN(Survey!J248)+2),11)</f>
        <v>2</v>
      </c>
      <c r="T248" s="35" t="b">
        <f>IF(OR(Survey!$M248="ETF",Survey!$M248="ETF, alternative mutual fund",Survey!$M248="Closed-end", Survey!$M248="Split share corp", Survey!$I248="Yes"),TRUE,FALSE)</f>
        <v>0</v>
      </c>
      <c r="U248" s="16" t="str">
        <f>IFERROR(IF(AND(OR(X248=Y248,Y248 = "Either"),NOT(ISBLANK(Survey!K248))),"Pass","Fail"),"Pass")</f>
        <v>Fail</v>
      </c>
      <c r="V248" s="36" cm="1">
        <f t="array" ref="V248">SUM(SUMIF(Survey!BZ248:CS248,{"&gt;0","&lt;0"})*{1,-1})</f>
        <v>0</v>
      </c>
      <c r="W248" s="38" cm="1">
        <f t="array" ref="W248">SUM(SUMIF(Survey!CC248,{"&gt;0","&lt;0"})*{1,-1})+SUM(SUMIF(Survey!CM248,{"&gt;0","&lt;0"})*{1,-1})</f>
        <v>0</v>
      </c>
      <c r="X248" s="38">
        <f>Survey!K248</f>
        <v>0</v>
      </c>
      <c r="Y248" s="37" t="str">
        <f t="shared" si="145"/>
        <v>Either</v>
      </c>
      <c r="Z248" s="16" t="str">
        <f t="shared" si="146"/>
        <v>Fail</v>
      </c>
      <c r="AA248" s="67" cm="1">
        <f t="array" ref="AA248">SUM(SUMIF(Survey!BZ248:CS248,{"&gt;0","&lt;0"})*{1,-1})+SUM(SUMIF(Survey!CU248:DN248,{"&gt;0","&lt;0"})*{1,-1})</f>
        <v>0</v>
      </c>
      <c r="AB248" s="67">
        <f>IFERROR(AA248/(Survey!$AV248),0)</f>
        <v>0</v>
      </c>
      <c r="AC248" s="128" t="b">
        <f>IF(OR(Survey!$M248="Alternative strategy or hedge",Survey!$M248="Other, illiquid",Survey!$L248="Prospectus fund"),TRUE,FALSE)</f>
        <v>0</v>
      </c>
      <c r="AD248" s="128" t="b">
        <f>NOT(ISBLANK(Survey!$M248))</f>
        <v>0</v>
      </c>
      <c r="AE248" s="16" t="str">
        <f t="shared" si="147"/>
        <v>Pass</v>
      </c>
      <c r="AF248" s="38" t="b">
        <f>NOT(ISNUMBER(SEARCH("Other",Survey!$P248)))</f>
        <v>1</v>
      </c>
      <c r="AG248" s="37" t="b">
        <f>NOT(ISBLANK(Survey!$Q248))</f>
        <v>0</v>
      </c>
      <c r="AH248" s="16" t="str">
        <f t="shared" si="148"/>
        <v>Pass</v>
      </c>
      <c r="AI248" s="143">
        <f>COUNTBLANK(Survey!$W248)</f>
        <v>1</v>
      </c>
      <c r="AJ248" s="67">
        <f>IF(AND(Survey!L248&lt;&gt;"Exempt fund",OR(Survey!$M248="ETF",Survey!$M248="ETF, alternative mutual fund",Survey!$M248="Mutual fund",Survey!$M248="Alternative mutual fund",Survey!$M248="Money market")),1,0)</f>
        <v>0</v>
      </c>
      <c r="AK248" s="16" t="str">
        <f t="shared" si="149"/>
        <v>Pass</v>
      </c>
      <c r="AL248" s="38" t="b">
        <f>NOT(ISNUMBER(SEARCH("Yes",Survey!$AA248)))</f>
        <v>1</v>
      </c>
      <c r="AM248" s="37" t="b">
        <f>IF(COUNTBLANK(Survey!$AB248:$AC248)=0,TRUE, FALSE)</f>
        <v>0</v>
      </c>
      <c r="AN248" s="16" t="str">
        <f t="shared" si="150"/>
        <v>Pass</v>
      </c>
      <c r="AO248" s="38" t="b">
        <f>NOT(ISNUMBER(SEARCH("Yes",Survey!$AD248)))</f>
        <v>1</v>
      </c>
      <c r="AP248" s="37" t="b">
        <f>NOT(ISBLANK(Survey!$AF248))</f>
        <v>0</v>
      </c>
      <c r="AQ248" s="16" t="str">
        <f t="shared" si="151"/>
        <v>Pass</v>
      </c>
      <c r="AR248" s="38" t="b">
        <f>NOT(OR(ISNUMBER(SEARCH("Other",Survey!$AF248)),ISNUMBER(SEARCH("Multiple",Survey!$AF248))))</f>
        <v>1</v>
      </c>
      <c r="AS248" s="37" t="b">
        <f>NOT(ISBLANK(Survey!$AG248))</f>
        <v>0</v>
      </c>
      <c r="AT248" s="16" t="str">
        <f t="shared" si="152"/>
        <v>Fail</v>
      </c>
      <c r="AU248" s="143">
        <f>IF(ABS(Survey!$AV248)&gt;0, 1,0)</f>
        <v>0</v>
      </c>
      <c r="AV248" s="143">
        <f>IF(COUNTBLANK(Survey!$AJ248)=0,1,0)</f>
        <v>0</v>
      </c>
      <c r="AW248" s="16" t="str">
        <f t="shared" si="153"/>
        <v>Pass</v>
      </c>
      <c r="AX248" s="143">
        <f>IF(ISBLANK(Survey!$AJ248),0,1)</f>
        <v>0</v>
      </c>
      <c r="AY248" s="165">
        <f>COUNTBLANK(Survey!$AK248)</f>
        <v>1</v>
      </c>
      <c r="AZ248" s="16" t="str">
        <f t="shared" si="154"/>
        <v>Pass</v>
      </c>
      <c r="BA248" s="143">
        <f>IF(OR(Survey!$AK248="Closed",ISBLANK(Survey!$AK248)),0,1)</f>
        <v>0</v>
      </c>
      <c r="BB248" s="165">
        <f>IF(ISBLANK(Survey!$AL248),1,0)</f>
        <v>1</v>
      </c>
      <c r="BC248" s="147" t="str" cm="1">
        <f t="array" ref="BC248">IF(OR(IF(OR($BE248+$BF248 = 2, $BG248=1), FALSE, TRUE), AND($BD248:$BD248 = 0)),"Pass","Fail")</f>
        <v>Pass</v>
      </c>
      <c r="BD248" s="143">
        <f>COUNTBLANK(Survey!$AM248:$AO248)</f>
        <v>3</v>
      </c>
      <c r="BE248" s="143">
        <f>IF(Survey!$I248="Yes",1,0)</f>
        <v>0</v>
      </c>
      <c r="BF248" s="143">
        <f>IF(OR(Survey!$M248="Mutual fund",Survey!$M248="Alternative mutual fund",Survey!$M248="Money market"),1,0)</f>
        <v>0</v>
      </c>
      <c r="BG248" s="148">
        <f>IF(OR(Survey!$M248="ETF",Survey!$M248="ETF, alternative mutual fund"),1,0)</f>
        <v>0</v>
      </c>
      <c r="BH248" s="16" t="str">
        <f t="shared" si="155"/>
        <v>Pass</v>
      </c>
      <c r="BI248" s="38" t="b">
        <f>OR(ISNUMBER(SEARCH("Yes",Survey!$AO248)),ISBLANK(Survey!$AO248))</f>
        <v>1</v>
      </c>
      <c r="BJ248" s="67" t="b">
        <f>NOT(ISBLANK(Survey!$AP248))</f>
        <v>0</v>
      </c>
      <c r="BK248" s="16" t="str">
        <f t="shared" si="156"/>
        <v>Pass</v>
      </c>
      <c r="BL248" s="143">
        <f>IF(Survey!$AW248=0, 0,1)</f>
        <v>0</v>
      </c>
      <c r="BM248" s="67">
        <f>Survey!$AQ248</f>
        <v>0</v>
      </c>
      <c r="BN248" s="67">
        <f>IFERROR((Survey!$AX248-ABS(Survey!$AY248)-ABS(Survey!$BD248))/Survey!$AW248,0)</f>
        <v>0</v>
      </c>
      <c r="BO248" s="67">
        <f>IF(AND($BM248&gt;$BN248-0.2,$BM248&lt;$BN248+0.2,ISBLANK(Survey!$AQ248)=FALSE),0,1)</f>
        <v>1</v>
      </c>
      <c r="BP248" s="165">
        <f>IF(ISBLANK(Survey!$AR248),1,0)</f>
        <v>1</v>
      </c>
      <c r="BQ248" s="16" t="str">
        <f t="shared" si="157"/>
        <v>Pass</v>
      </c>
      <c r="BR248" s="143">
        <f>IF(Survey!$AW248=0, 0,1)</f>
        <v>0</v>
      </c>
      <c r="BS248" s="67">
        <f>IF(AND(Survey!$AS248&gt;=0,Survey!$AS248&lt;=0.2,Survey!$AS248&lt;&gt;""),0,1)</f>
        <v>1</v>
      </c>
      <c r="BT248" s="143">
        <f>IF(ISBLANK(Survey!$AT248),1,0)</f>
        <v>1</v>
      </c>
      <c r="BU248" s="16" t="str">
        <f t="shared" si="158"/>
        <v>Fail</v>
      </c>
      <c r="BV248" s="165">
        <f>Survey!$AU248</f>
        <v>0</v>
      </c>
      <c r="BW248" s="16" t="str">
        <f t="shared" si="159"/>
        <v>Pass</v>
      </c>
      <c r="BX248" s="36">
        <f>Survey!$AV248</f>
        <v>0</v>
      </c>
      <c r="BY248" s="176">
        <f>Survey!$AW248+Survey!$AX248-ABS(Survey!$AY248)+ABS(Survey!$AZ248)-ABS(Survey!$BA248)+ABS(Survey!$BB248)-ABS(Survey!$BC248)-ABS(Survey!$BD248)+Survey!$BE248</f>
        <v>0</v>
      </c>
      <c r="BZ248" s="35">
        <f t="shared" si="160"/>
        <v>0</v>
      </c>
      <c r="CA248" s="17">
        <f t="shared" si="161"/>
        <v>0</v>
      </c>
      <c r="CB248" s="16" t="str">
        <f t="shared" si="162"/>
        <v>Pass</v>
      </c>
      <c r="CC248" s="38" t="b">
        <f>IF(ABS(Survey!$BE248)=0,TRUE,FALSE)</f>
        <v>1</v>
      </c>
      <c r="CD248" s="37" t="b">
        <f>NOT(ISBLANK(Survey!$BF248))</f>
        <v>0</v>
      </c>
      <c r="CE248" t="str">
        <f t="shared" si="163"/>
        <v>Fail</v>
      </c>
      <c r="CF248" s="29">
        <f>Survey!$AV248</f>
        <v>0</v>
      </c>
      <c r="CG248" s="29" cm="1">
        <f t="array" ref="CG248">SUM(SUMIF(Survey!BH248:BO248,{"&gt;0","&lt;0"})*{1,-1})-SUM(SUMIF(Survey!BQ248:BX248,{"&gt;0","&lt;0"})*{1,-1})</f>
        <v>0</v>
      </c>
      <c r="CH248" s="35" t="str">
        <f t="shared" si="164"/>
        <v>No holdings</v>
      </c>
      <c r="CI248">
        <f t="shared" si="165"/>
        <v>0</v>
      </c>
      <c r="CJ248" s="16" t="str">
        <f t="shared" si="166"/>
        <v>Fail</v>
      </c>
      <c r="CK248" s="36">
        <f>Survey!$AV248</f>
        <v>0</v>
      </c>
      <c r="CL248" s="36" cm="1">
        <f t="array" ref="CL248">SUM(SUMIF(Survey!BZ248:CS248,{"&gt;0","&lt;0"})*{1,-1})-SUM(SUMIF(Survey!CU248:DN248,{"&gt;0","&lt;0"})*{1,-1})</f>
        <v>0</v>
      </c>
      <c r="CM248" s="35" t="str">
        <f t="shared" si="167"/>
        <v>No holdings</v>
      </c>
      <c r="CN248" s="17">
        <f t="shared" si="168"/>
        <v>0</v>
      </c>
      <c r="CO248" s="16" t="str">
        <f t="shared" si="169"/>
        <v>Pass</v>
      </c>
      <c r="CP248" s="38" t="b">
        <f>IF(ABS(Survey!$CS248)=0,TRUE,FALSE)</f>
        <v>1</v>
      </c>
      <c r="CQ248" s="37" t="b">
        <f>NOT(ISBLANK(Survey!$CT248))</f>
        <v>0</v>
      </c>
      <c r="CR248" s="16" t="str">
        <f t="shared" si="170"/>
        <v>Pass</v>
      </c>
      <c r="CS248" s="38" t="b">
        <f>IF(ABS(Survey!$DN248)=0,TRUE,FALSE)</f>
        <v>1</v>
      </c>
      <c r="CT248" s="37" t="b">
        <f>NOT(ISBLANK(Survey!$DO248))</f>
        <v>0</v>
      </c>
      <c r="CU248" t="str">
        <f t="shared" si="171"/>
        <v>Pass</v>
      </c>
      <c r="CV248" s="29" cm="1">
        <f t="array" ref="CV248">SUM(SUMIF(Survey!CO248,{"&gt;0","&lt;0"})*{1,-1})+SUM(SUMIF(Survey!DJ248,{"&gt;0","&lt;0"})*{1,-1})</f>
        <v>0</v>
      </c>
      <c r="CW248" s="29">
        <f>SUM(SUMIF(Survey!DQ248:DW248,{"&gt;0","&lt;0"})*{1,-1})+SUM(SUMIF(Survey!DY248:EE248,{"&gt;0","&lt;0"})*{1,-1})</f>
        <v>0</v>
      </c>
      <c r="CX248">
        <f t="shared" si="172"/>
        <v>0</v>
      </c>
      <c r="CY248">
        <f t="shared" si="173"/>
        <v>0</v>
      </c>
      <c r="CZ248" s="16" t="str">
        <f t="shared" si="174"/>
        <v>Pass</v>
      </c>
      <c r="DA248" s="38" t="b">
        <f>IF(ABS(Survey!$DW248)=0,TRUE,FALSE)</f>
        <v>1</v>
      </c>
      <c r="DB248" s="37" t="b">
        <f>NOT(ISBLANK(Survey!DX248))</f>
        <v>0</v>
      </c>
      <c r="DC248" s="16" t="str">
        <f t="shared" si="175"/>
        <v>Pass</v>
      </c>
      <c r="DD248" s="38" t="b">
        <f>IF(ABS(Survey!$EE248)=0,TRUE,FALSE)</f>
        <v>1</v>
      </c>
      <c r="DE248" s="37" t="b">
        <f>NOT(ISBLANK(Survey!$EF248))</f>
        <v>0</v>
      </c>
      <c r="DF248" s="16" t="str">
        <f t="shared" si="176"/>
        <v>Fail</v>
      </c>
      <c r="DG248" s="36">
        <f>SUM(SUMIF(Survey!EL248:EN248,{"&gt;0","&lt;0"})*{1,-1})</f>
        <v>0</v>
      </c>
      <c r="DH248">
        <f t="shared" si="177"/>
        <v>0</v>
      </c>
      <c r="DI248">
        <f t="shared" si="178"/>
        <v>100</v>
      </c>
      <c r="DJ248" s="35" t="b">
        <f>IF(OR(Survey!$M248="ETF",Survey!$M248="ETF, alternative mutual fund",Survey!$M248="Closed-end", Survey!$M248="Split share corp"),TRUE,FALSE)</f>
        <v>0</v>
      </c>
      <c r="DK248" s="16" t="str">
        <f t="shared" si="179"/>
        <v>Fail</v>
      </c>
      <c r="DL248" s="36">
        <f>SUM(SUMIF(Survey!EP248:EV248,{"&gt;0","&lt;0"})*{1,-1})</f>
        <v>0</v>
      </c>
      <c r="DM248">
        <f t="shared" si="180"/>
        <v>0</v>
      </c>
      <c r="DN248" s="17">
        <f t="shared" si="181"/>
        <v>100</v>
      </c>
      <c r="DO248" s="16" t="str">
        <f t="shared" si="182"/>
        <v>Fail</v>
      </c>
      <c r="DP248" s="36">
        <f>SUM(SUMIF(Survey!EX248:FD248,{"&gt;0","&lt;0"})*{1,-1})</f>
        <v>0</v>
      </c>
      <c r="DQ248">
        <f t="shared" si="183"/>
        <v>0</v>
      </c>
      <c r="DR248" s="17">
        <f t="shared" si="184"/>
        <v>100</v>
      </c>
    </row>
    <row r="249" spans="1:122">
      <c r="A249">
        <v>249</v>
      </c>
      <c r="B249" t="str">
        <f t="shared" si="0"/>
        <v>Pass</v>
      </c>
      <c r="C249" t="str">
        <f>IF(COUNTBLANK(Survey!B249:FE249)=$C$2, "Pass", "Fail")</f>
        <v>Pass</v>
      </c>
      <c r="D249" t="str">
        <f t="shared" si="139"/>
        <v>Fail</v>
      </c>
      <c r="E249" t="str">
        <f>IF(OR(ISBLANK(Survey!AJ249),COUNTIF(G249:BB249,"Fail")),"Fail","Pass")</f>
        <v>Fail</v>
      </c>
      <c r="G249" s="16" t="str">
        <f t="shared" si="140"/>
        <v>Fail</v>
      </c>
      <c r="H249" s="177">
        <f>COUNTBLANK(Survey!B249:D249)+COUNTBLANK(Survey!G249)+COUNTBLANK(Survey!I249)+COUNTBLANK(Survey!K249:M249)+COUNTBLANK(Survey!P249)+COUNTBLANK(Survey!S249:U249)+COUNTBLANK(Survey!Y249:AA249)+COUNTBLANK(Survey!AD249:AE249)+COUNTBLANK(Survey!AI249:AI249)</f>
        <v>18</v>
      </c>
      <c r="I249" s="16" t="str">
        <f t="shared" si="141"/>
        <v>Fail</v>
      </c>
      <c r="J249" t="b">
        <f>IF(Survey!E249="No",TRUE,FALSE)</f>
        <v>0</v>
      </c>
      <c r="K249" s="34">
        <f>LEN(Survey!E249)</f>
        <v>0</v>
      </c>
      <c r="L249" s="16" t="str">
        <f t="shared" si="142"/>
        <v>Fail</v>
      </c>
      <c r="M249" t="b">
        <f>IF(Survey!F249="No",TRUE,FALSE)</f>
        <v>0</v>
      </c>
      <c r="N249" s="33">
        <f>LEN(Survey!F249)</f>
        <v>0</v>
      </c>
      <c r="O249" s="16" t="str">
        <f t="shared" si="143"/>
        <v>Pass</v>
      </c>
      <c r="P249" s="34">
        <f>MOD((LEN(Survey!H249)+2),11)</f>
        <v>2</v>
      </c>
      <c r="Q249" s="33" t="str">
        <f>IF(Survey!$L249="Prospectus fund", "Yes", "No")</f>
        <v>No</v>
      </c>
      <c r="R249" s="16" t="str">
        <f t="shared" si="144"/>
        <v>Pass</v>
      </c>
      <c r="S249" s="34">
        <f>MOD((LEN(Survey!J249)+2),11)</f>
        <v>2</v>
      </c>
      <c r="T249" s="35" t="b">
        <f>IF(OR(Survey!$M249="ETF",Survey!$M249="ETF, alternative mutual fund",Survey!$M249="Closed-end", Survey!$M249="Split share corp", Survey!$I249="Yes"),TRUE,FALSE)</f>
        <v>0</v>
      </c>
      <c r="U249" s="16" t="str">
        <f>IFERROR(IF(AND(OR(X249=Y249,Y249 = "Either"),NOT(ISBLANK(Survey!K249))),"Pass","Fail"),"Pass")</f>
        <v>Fail</v>
      </c>
      <c r="V249" s="36" cm="1">
        <f t="array" ref="V249">SUM(SUMIF(Survey!BZ249:CS249,{"&gt;0","&lt;0"})*{1,-1})</f>
        <v>0</v>
      </c>
      <c r="W249" s="38" cm="1">
        <f t="array" ref="W249">SUM(SUMIF(Survey!CC249,{"&gt;0","&lt;0"})*{1,-1})+SUM(SUMIF(Survey!CM249,{"&gt;0","&lt;0"})*{1,-1})</f>
        <v>0</v>
      </c>
      <c r="X249" s="38">
        <f>Survey!K249</f>
        <v>0</v>
      </c>
      <c r="Y249" s="37" t="str">
        <f t="shared" si="145"/>
        <v>Either</v>
      </c>
      <c r="Z249" s="16" t="str">
        <f t="shared" si="146"/>
        <v>Fail</v>
      </c>
      <c r="AA249" s="67" cm="1">
        <f t="array" ref="AA249">SUM(SUMIF(Survey!BZ249:CS249,{"&gt;0","&lt;0"})*{1,-1})+SUM(SUMIF(Survey!CU249:DN249,{"&gt;0","&lt;0"})*{1,-1})</f>
        <v>0</v>
      </c>
      <c r="AB249" s="67">
        <f>IFERROR(AA249/(Survey!$AV249),0)</f>
        <v>0</v>
      </c>
      <c r="AC249" s="128" t="b">
        <f>IF(OR(Survey!$M249="Alternative strategy or hedge",Survey!$M249="Other, illiquid",Survey!$L249="Prospectus fund"),TRUE,FALSE)</f>
        <v>0</v>
      </c>
      <c r="AD249" s="128" t="b">
        <f>NOT(ISBLANK(Survey!$M249))</f>
        <v>0</v>
      </c>
      <c r="AE249" s="16" t="str">
        <f t="shared" si="147"/>
        <v>Pass</v>
      </c>
      <c r="AF249" s="38" t="b">
        <f>NOT(ISNUMBER(SEARCH("Other",Survey!$P249)))</f>
        <v>1</v>
      </c>
      <c r="AG249" s="37" t="b">
        <f>NOT(ISBLANK(Survey!$Q249))</f>
        <v>0</v>
      </c>
      <c r="AH249" s="16" t="str">
        <f t="shared" si="148"/>
        <v>Pass</v>
      </c>
      <c r="AI249" s="143">
        <f>COUNTBLANK(Survey!$W249)</f>
        <v>1</v>
      </c>
      <c r="AJ249" s="67">
        <f>IF(AND(Survey!L249&lt;&gt;"Exempt fund",OR(Survey!$M249="ETF",Survey!$M249="ETF, alternative mutual fund",Survey!$M249="Mutual fund",Survey!$M249="Alternative mutual fund",Survey!$M249="Money market")),1,0)</f>
        <v>0</v>
      </c>
      <c r="AK249" s="16" t="str">
        <f t="shared" si="149"/>
        <v>Pass</v>
      </c>
      <c r="AL249" s="38" t="b">
        <f>NOT(ISNUMBER(SEARCH("Yes",Survey!$AA249)))</f>
        <v>1</v>
      </c>
      <c r="AM249" s="37" t="b">
        <f>IF(COUNTBLANK(Survey!$AB249:$AC249)=0,TRUE, FALSE)</f>
        <v>0</v>
      </c>
      <c r="AN249" s="16" t="str">
        <f t="shared" si="150"/>
        <v>Pass</v>
      </c>
      <c r="AO249" s="38" t="b">
        <f>NOT(ISNUMBER(SEARCH("Yes",Survey!$AD249)))</f>
        <v>1</v>
      </c>
      <c r="AP249" s="37" t="b">
        <f>NOT(ISBLANK(Survey!$AF249))</f>
        <v>0</v>
      </c>
      <c r="AQ249" s="16" t="str">
        <f t="shared" si="151"/>
        <v>Pass</v>
      </c>
      <c r="AR249" s="38" t="b">
        <f>NOT(OR(ISNUMBER(SEARCH("Other",Survey!$AF249)),ISNUMBER(SEARCH("Multiple",Survey!$AF249))))</f>
        <v>1</v>
      </c>
      <c r="AS249" s="37" t="b">
        <f>NOT(ISBLANK(Survey!$AG249))</f>
        <v>0</v>
      </c>
      <c r="AT249" s="16" t="str">
        <f t="shared" si="152"/>
        <v>Fail</v>
      </c>
      <c r="AU249" s="143">
        <f>IF(ABS(Survey!$AV249)&gt;0, 1,0)</f>
        <v>0</v>
      </c>
      <c r="AV249" s="143">
        <f>IF(COUNTBLANK(Survey!$AJ249)=0,1,0)</f>
        <v>0</v>
      </c>
      <c r="AW249" s="16" t="str">
        <f t="shared" si="153"/>
        <v>Pass</v>
      </c>
      <c r="AX249" s="143">
        <f>IF(ISBLANK(Survey!$AJ249),0,1)</f>
        <v>0</v>
      </c>
      <c r="AY249" s="165">
        <f>COUNTBLANK(Survey!$AK249)</f>
        <v>1</v>
      </c>
      <c r="AZ249" s="16" t="str">
        <f t="shared" si="154"/>
        <v>Pass</v>
      </c>
      <c r="BA249" s="143">
        <f>IF(OR(Survey!$AK249="Closed",ISBLANK(Survey!$AK249)),0,1)</f>
        <v>0</v>
      </c>
      <c r="BB249" s="165">
        <f>IF(ISBLANK(Survey!$AL249),1,0)</f>
        <v>1</v>
      </c>
      <c r="BC249" s="147" t="str" cm="1">
        <f t="array" ref="BC249">IF(OR(IF(OR($BE249+$BF249 = 2, $BG249=1), FALSE, TRUE), AND($BD249:$BD249 = 0)),"Pass","Fail")</f>
        <v>Pass</v>
      </c>
      <c r="BD249" s="143">
        <f>COUNTBLANK(Survey!$AM249:$AO249)</f>
        <v>3</v>
      </c>
      <c r="BE249" s="143">
        <f>IF(Survey!$I249="Yes",1,0)</f>
        <v>0</v>
      </c>
      <c r="BF249" s="143">
        <f>IF(OR(Survey!$M249="Mutual fund",Survey!$M249="Alternative mutual fund",Survey!$M249="Money market"),1,0)</f>
        <v>0</v>
      </c>
      <c r="BG249" s="148">
        <f>IF(OR(Survey!$M249="ETF",Survey!$M249="ETF, alternative mutual fund"),1,0)</f>
        <v>0</v>
      </c>
      <c r="BH249" s="16" t="str">
        <f t="shared" si="155"/>
        <v>Pass</v>
      </c>
      <c r="BI249" s="38" t="b">
        <f>OR(ISNUMBER(SEARCH("Yes",Survey!$AO249)),ISBLANK(Survey!$AO249))</f>
        <v>1</v>
      </c>
      <c r="BJ249" s="67" t="b">
        <f>NOT(ISBLANK(Survey!$AP249))</f>
        <v>0</v>
      </c>
      <c r="BK249" s="16" t="str">
        <f t="shared" si="156"/>
        <v>Pass</v>
      </c>
      <c r="BL249" s="143">
        <f>IF(Survey!$AW249=0, 0,1)</f>
        <v>0</v>
      </c>
      <c r="BM249" s="67">
        <f>Survey!$AQ249</f>
        <v>0</v>
      </c>
      <c r="BN249" s="67">
        <f>IFERROR((Survey!$AX249-ABS(Survey!$AY249)-ABS(Survey!$BD249))/Survey!$AW249,0)</f>
        <v>0</v>
      </c>
      <c r="BO249" s="67">
        <f>IF(AND($BM249&gt;$BN249-0.2,$BM249&lt;$BN249+0.2,ISBLANK(Survey!$AQ249)=FALSE),0,1)</f>
        <v>1</v>
      </c>
      <c r="BP249" s="165">
        <f>IF(ISBLANK(Survey!$AR249),1,0)</f>
        <v>1</v>
      </c>
      <c r="BQ249" s="16" t="str">
        <f t="shared" si="157"/>
        <v>Pass</v>
      </c>
      <c r="BR249" s="143">
        <f>IF(Survey!$AW249=0, 0,1)</f>
        <v>0</v>
      </c>
      <c r="BS249" s="67">
        <f>IF(AND(Survey!$AS249&gt;=0,Survey!$AS249&lt;=0.2,Survey!$AS249&lt;&gt;""),0,1)</f>
        <v>1</v>
      </c>
      <c r="BT249" s="143">
        <f>IF(ISBLANK(Survey!$AT249),1,0)</f>
        <v>1</v>
      </c>
      <c r="BU249" s="16" t="str">
        <f t="shared" si="158"/>
        <v>Fail</v>
      </c>
      <c r="BV249" s="165">
        <f>Survey!$AU249</f>
        <v>0</v>
      </c>
      <c r="BW249" s="16" t="str">
        <f t="shared" si="159"/>
        <v>Pass</v>
      </c>
      <c r="BX249" s="36">
        <f>Survey!$AV249</f>
        <v>0</v>
      </c>
      <c r="BY249" s="176">
        <f>Survey!$AW249+Survey!$AX249-ABS(Survey!$AY249)+ABS(Survey!$AZ249)-ABS(Survey!$BA249)+ABS(Survey!$BB249)-ABS(Survey!$BC249)-ABS(Survey!$BD249)+Survey!$BE249</f>
        <v>0</v>
      </c>
      <c r="BZ249" s="35">
        <f t="shared" si="160"/>
        <v>0</v>
      </c>
      <c r="CA249" s="17">
        <f t="shared" si="161"/>
        <v>0</v>
      </c>
      <c r="CB249" s="16" t="str">
        <f t="shared" si="162"/>
        <v>Pass</v>
      </c>
      <c r="CC249" s="38" t="b">
        <f>IF(ABS(Survey!$BE249)=0,TRUE,FALSE)</f>
        <v>1</v>
      </c>
      <c r="CD249" s="37" t="b">
        <f>NOT(ISBLANK(Survey!$BF249))</f>
        <v>0</v>
      </c>
      <c r="CE249" t="str">
        <f t="shared" si="163"/>
        <v>Fail</v>
      </c>
      <c r="CF249" s="29">
        <f>Survey!$AV249</f>
        <v>0</v>
      </c>
      <c r="CG249" s="29" cm="1">
        <f t="array" ref="CG249">SUM(SUMIF(Survey!BH249:BO249,{"&gt;0","&lt;0"})*{1,-1})-SUM(SUMIF(Survey!BQ249:BX249,{"&gt;0","&lt;0"})*{1,-1})</f>
        <v>0</v>
      </c>
      <c r="CH249" s="35" t="str">
        <f t="shared" si="164"/>
        <v>No holdings</v>
      </c>
      <c r="CI249">
        <f t="shared" si="165"/>
        <v>0</v>
      </c>
      <c r="CJ249" s="16" t="str">
        <f t="shared" si="166"/>
        <v>Fail</v>
      </c>
      <c r="CK249" s="36">
        <f>Survey!$AV249</f>
        <v>0</v>
      </c>
      <c r="CL249" s="36" cm="1">
        <f t="array" ref="CL249">SUM(SUMIF(Survey!BZ249:CS249,{"&gt;0","&lt;0"})*{1,-1})-SUM(SUMIF(Survey!CU249:DN249,{"&gt;0","&lt;0"})*{1,-1})</f>
        <v>0</v>
      </c>
      <c r="CM249" s="35" t="str">
        <f t="shared" si="167"/>
        <v>No holdings</v>
      </c>
      <c r="CN249" s="17">
        <f t="shared" si="168"/>
        <v>0</v>
      </c>
      <c r="CO249" s="16" t="str">
        <f t="shared" si="169"/>
        <v>Pass</v>
      </c>
      <c r="CP249" s="38" t="b">
        <f>IF(ABS(Survey!$CS249)=0,TRUE,FALSE)</f>
        <v>1</v>
      </c>
      <c r="CQ249" s="37" t="b">
        <f>NOT(ISBLANK(Survey!$CT249))</f>
        <v>0</v>
      </c>
      <c r="CR249" s="16" t="str">
        <f t="shared" si="170"/>
        <v>Pass</v>
      </c>
      <c r="CS249" s="38" t="b">
        <f>IF(ABS(Survey!$DN249)=0,TRUE,FALSE)</f>
        <v>1</v>
      </c>
      <c r="CT249" s="37" t="b">
        <f>NOT(ISBLANK(Survey!$DO249))</f>
        <v>0</v>
      </c>
      <c r="CU249" t="str">
        <f t="shared" si="171"/>
        <v>Pass</v>
      </c>
      <c r="CV249" s="29" cm="1">
        <f t="array" ref="CV249">SUM(SUMIF(Survey!CO249,{"&gt;0","&lt;0"})*{1,-1})+SUM(SUMIF(Survey!DJ249,{"&gt;0","&lt;0"})*{1,-1})</f>
        <v>0</v>
      </c>
      <c r="CW249" s="29">
        <f>SUM(SUMIF(Survey!DQ249:DW249,{"&gt;0","&lt;0"})*{1,-1})+SUM(SUMIF(Survey!DY249:EE249,{"&gt;0","&lt;0"})*{1,-1})</f>
        <v>0</v>
      </c>
      <c r="CX249">
        <f t="shared" si="172"/>
        <v>0</v>
      </c>
      <c r="CY249">
        <f t="shared" si="173"/>
        <v>0</v>
      </c>
      <c r="CZ249" s="16" t="str">
        <f t="shared" si="174"/>
        <v>Pass</v>
      </c>
      <c r="DA249" s="38" t="b">
        <f>IF(ABS(Survey!$DW249)=0,TRUE,FALSE)</f>
        <v>1</v>
      </c>
      <c r="DB249" s="37" t="b">
        <f>NOT(ISBLANK(Survey!DX249))</f>
        <v>0</v>
      </c>
      <c r="DC249" s="16" t="str">
        <f t="shared" si="175"/>
        <v>Pass</v>
      </c>
      <c r="DD249" s="38" t="b">
        <f>IF(ABS(Survey!$EE249)=0,TRUE,FALSE)</f>
        <v>1</v>
      </c>
      <c r="DE249" s="37" t="b">
        <f>NOT(ISBLANK(Survey!$EF249))</f>
        <v>0</v>
      </c>
      <c r="DF249" s="16" t="str">
        <f t="shared" si="176"/>
        <v>Fail</v>
      </c>
      <c r="DG249" s="36">
        <f>SUM(SUMIF(Survey!EL249:EN249,{"&gt;0","&lt;0"})*{1,-1})</f>
        <v>0</v>
      </c>
      <c r="DH249">
        <f t="shared" si="177"/>
        <v>0</v>
      </c>
      <c r="DI249">
        <f t="shared" si="178"/>
        <v>100</v>
      </c>
      <c r="DJ249" s="35" t="b">
        <f>IF(OR(Survey!$M249="ETF",Survey!$M249="ETF, alternative mutual fund",Survey!$M249="Closed-end", Survey!$M249="Split share corp"),TRUE,FALSE)</f>
        <v>0</v>
      </c>
      <c r="DK249" s="16" t="str">
        <f t="shared" si="179"/>
        <v>Fail</v>
      </c>
      <c r="DL249" s="36">
        <f>SUM(SUMIF(Survey!EP249:EV249,{"&gt;0","&lt;0"})*{1,-1})</f>
        <v>0</v>
      </c>
      <c r="DM249">
        <f t="shared" si="180"/>
        <v>0</v>
      </c>
      <c r="DN249" s="17">
        <f t="shared" si="181"/>
        <v>100</v>
      </c>
      <c r="DO249" s="16" t="str">
        <f t="shared" si="182"/>
        <v>Fail</v>
      </c>
      <c r="DP249" s="36">
        <f>SUM(SUMIF(Survey!EX249:FD249,{"&gt;0","&lt;0"})*{1,-1})</f>
        <v>0</v>
      </c>
      <c r="DQ249">
        <f t="shared" si="183"/>
        <v>0</v>
      </c>
      <c r="DR249" s="17">
        <f t="shared" si="184"/>
        <v>100</v>
      </c>
    </row>
    <row r="250" spans="1:122">
      <c r="A250">
        <v>250</v>
      </c>
      <c r="B250" t="str">
        <f t="shared" si="0"/>
        <v>Pass</v>
      </c>
      <c r="C250" t="str">
        <f>IF(COUNTBLANK(Survey!B250:FE250)=$C$2, "Pass", "Fail")</f>
        <v>Pass</v>
      </c>
      <c r="D250" t="str">
        <f t="shared" si="139"/>
        <v>Fail</v>
      </c>
      <c r="E250" t="str">
        <f>IF(OR(ISBLANK(Survey!AJ250),COUNTIF(G250:BB250,"Fail")),"Fail","Pass")</f>
        <v>Fail</v>
      </c>
      <c r="G250" s="16" t="str">
        <f t="shared" si="140"/>
        <v>Fail</v>
      </c>
      <c r="H250" s="177">
        <f>COUNTBLANK(Survey!B250:D250)+COUNTBLANK(Survey!G250)+COUNTBLANK(Survey!I250)+COUNTBLANK(Survey!K250:M250)+COUNTBLANK(Survey!P250)+COUNTBLANK(Survey!S250:U250)+COUNTBLANK(Survey!Y250:AA250)+COUNTBLANK(Survey!AD250:AE250)+COUNTBLANK(Survey!AI250:AI250)</f>
        <v>18</v>
      </c>
      <c r="I250" s="16" t="str">
        <f t="shared" si="141"/>
        <v>Fail</v>
      </c>
      <c r="J250" t="b">
        <f>IF(Survey!E250="No",TRUE,FALSE)</f>
        <v>0</v>
      </c>
      <c r="K250" s="34">
        <f>LEN(Survey!E250)</f>
        <v>0</v>
      </c>
      <c r="L250" s="16" t="str">
        <f t="shared" si="142"/>
        <v>Fail</v>
      </c>
      <c r="M250" t="b">
        <f>IF(Survey!F250="No",TRUE,FALSE)</f>
        <v>0</v>
      </c>
      <c r="N250" s="33">
        <f>LEN(Survey!F250)</f>
        <v>0</v>
      </c>
      <c r="O250" s="16" t="str">
        <f t="shared" si="143"/>
        <v>Pass</v>
      </c>
      <c r="P250" s="34">
        <f>MOD((LEN(Survey!H250)+2),11)</f>
        <v>2</v>
      </c>
      <c r="Q250" s="33" t="str">
        <f>IF(Survey!$L250="Prospectus fund", "Yes", "No")</f>
        <v>No</v>
      </c>
      <c r="R250" s="16" t="str">
        <f t="shared" si="144"/>
        <v>Pass</v>
      </c>
      <c r="S250" s="34">
        <f>MOD((LEN(Survey!J250)+2),11)</f>
        <v>2</v>
      </c>
      <c r="T250" s="35" t="b">
        <f>IF(OR(Survey!$M250="ETF",Survey!$M250="ETF, alternative mutual fund",Survey!$M250="Closed-end", Survey!$M250="Split share corp", Survey!$I250="Yes"),TRUE,FALSE)</f>
        <v>0</v>
      </c>
      <c r="U250" s="16" t="str">
        <f>IFERROR(IF(AND(OR(X250=Y250,Y250 = "Either"),NOT(ISBLANK(Survey!K250))),"Pass","Fail"),"Pass")</f>
        <v>Fail</v>
      </c>
      <c r="V250" s="36" cm="1">
        <f t="array" ref="V250">SUM(SUMIF(Survey!BZ250:CS250,{"&gt;0","&lt;0"})*{1,-1})</f>
        <v>0</v>
      </c>
      <c r="W250" s="38" cm="1">
        <f t="array" ref="W250">SUM(SUMIF(Survey!CC250,{"&gt;0","&lt;0"})*{1,-1})+SUM(SUMIF(Survey!CM250,{"&gt;0","&lt;0"})*{1,-1})</f>
        <v>0</v>
      </c>
      <c r="X250" s="38">
        <f>Survey!K250</f>
        <v>0</v>
      </c>
      <c r="Y250" s="37" t="str">
        <f t="shared" si="145"/>
        <v>Either</v>
      </c>
      <c r="Z250" s="16" t="str">
        <f t="shared" si="146"/>
        <v>Fail</v>
      </c>
      <c r="AA250" s="67" cm="1">
        <f t="array" ref="AA250">SUM(SUMIF(Survey!BZ250:CS250,{"&gt;0","&lt;0"})*{1,-1})+SUM(SUMIF(Survey!CU250:DN250,{"&gt;0","&lt;0"})*{1,-1})</f>
        <v>0</v>
      </c>
      <c r="AB250" s="67">
        <f>IFERROR(AA250/(Survey!$AV250),0)</f>
        <v>0</v>
      </c>
      <c r="AC250" s="128" t="b">
        <f>IF(OR(Survey!$M250="Alternative strategy or hedge",Survey!$M250="Other, illiquid",Survey!$L250="Prospectus fund"),TRUE,FALSE)</f>
        <v>0</v>
      </c>
      <c r="AD250" s="128" t="b">
        <f>NOT(ISBLANK(Survey!$M250))</f>
        <v>0</v>
      </c>
      <c r="AE250" s="16" t="str">
        <f t="shared" si="147"/>
        <v>Pass</v>
      </c>
      <c r="AF250" s="38" t="b">
        <f>NOT(ISNUMBER(SEARCH("Other",Survey!$P250)))</f>
        <v>1</v>
      </c>
      <c r="AG250" s="37" t="b">
        <f>NOT(ISBLANK(Survey!$Q250))</f>
        <v>0</v>
      </c>
      <c r="AH250" s="16" t="str">
        <f t="shared" si="148"/>
        <v>Pass</v>
      </c>
      <c r="AI250" s="143">
        <f>COUNTBLANK(Survey!$W250)</f>
        <v>1</v>
      </c>
      <c r="AJ250" s="67">
        <f>IF(AND(Survey!L250&lt;&gt;"Exempt fund",OR(Survey!$M250="ETF",Survey!$M250="ETF, alternative mutual fund",Survey!$M250="Mutual fund",Survey!$M250="Alternative mutual fund",Survey!$M250="Money market")),1,0)</f>
        <v>0</v>
      </c>
      <c r="AK250" s="16" t="str">
        <f t="shared" si="149"/>
        <v>Pass</v>
      </c>
      <c r="AL250" s="38" t="b">
        <f>NOT(ISNUMBER(SEARCH("Yes",Survey!$AA250)))</f>
        <v>1</v>
      </c>
      <c r="AM250" s="37" t="b">
        <f>IF(COUNTBLANK(Survey!$AB250:$AC250)=0,TRUE, FALSE)</f>
        <v>0</v>
      </c>
      <c r="AN250" s="16" t="str">
        <f t="shared" si="150"/>
        <v>Pass</v>
      </c>
      <c r="AO250" s="38" t="b">
        <f>NOT(ISNUMBER(SEARCH("Yes",Survey!$AD250)))</f>
        <v>1</v>
      </c>
      <c r="AP250" s="37" t="b">
        <f>NOT(ISBLANK(Survey!$AF250))</f>
        <v>0</v>
      </c>
      <c r="AQ250" s="16" t="str">
        <f t="shared" si="151"/>
        <v>Pass</v>
      </c>
      <c r="AR250" s="38" t="b">
        <f>NOT(OR(ISNUMBER(SEARCH("Other",Survey!$AF250)),ISNUMBER(SEARCH("Multiple",Survey!$AF250))))</f>
        <v>1</v>
      </c>
      <c r="AS250" s="37" t="b">
        <f>NOT(ISBLANK(Survey!$AG250))</f>
        <v>0</v>
      </c>
      <c r="AT250" s="16" t="str">
        <f t="shared" si="152"/>
        <v>Fail</v>
      </c>
      <c r="AU250" s="143">
        <f>IF(ABS(Survey!$AV250)&gt;0, 1,0)</f>
        <v>0</v>
      </c>
      <c r="AV250" s="143">
        <f>IF(COUNTBLANK(Survey!$AJ250)=0,1,0)</f>
        <v>0</v>
      </c>
      <c r="AW250" s="16" t="str">
        <f t="shared" si="153"/>
        <v>Pass</v>
      </c>
      <c r="AX250" s="143">
        <f>IF(ISBLANK(Survey!$AJ250),0,1)</f>
        <v>0</v>
      </c>
      <c r="AY250" s="165">
        <f>COUNTBLANK(Survey!$AK250)</f>
        <v>1</v>
      </c>
      <c r="AZ250" s="16" t="str">
        <f t="shared" si="154"/>
        <v>Pass</v>
      </c>
      <c r="BA250" s="143">
        <f>IF(OR(Survey!$AK250="Closed",ISBLANK(Survey!$AK250)),0,1)</f>
        <v>0</v>
      </c>
      <c r="BB250" s="165">
        <f>IF(ISBLANK(Survey!$AL250),1,0)</f>
        <v>1</v>
      </c>
      <c r="BC250" s="147" t="str" cm="1">
        <f t="array" ref="BC250">IF(OR(IF(OR($BE250+$BF250 = 2, $BG250=1), FALSE, TRUE), AND($BD250:$BD250 = 0)),"Pass","Fail")</f>
        <v>Pass</v>
      </c>
      <c r="BD250" s="143">
        <f>COUNTBLANK(Survey!$AM250:$AO250)</f>
        <v>3</v>
      </c>
      <c r="BE250" s="143">
        <f>IF(Survey!$I250="Yes",1,0)</f>
        <v>0</v>
      </c>
      <c r="BF250" s="143">
        <f>IF(OR(Survey!$M250="Mutual fund",Survey!$M250="Alternative mutual fund",Survey!$M250="Money market"),1,0)</f>
        <v>0</v>
      </c>
      <c r="BG250" s="148">
        <f>IF(OR(Survey!$M250="ETF",Survey!$M250="ETF, alternative mutual fund"),1,0)</f>
        <v>0</v>
      </c>
      <c r="BH250" s="16" t="str">
        <f t="shared" si="155"/>
        <v>Pass</v>
      </c>
      <c r="BI250" s="38" t="b">
        <f>OR(ISNUMBER(SEARCH("Yes",Survey!$AO250)),ISBLANK(Survey!$AO250))</f>
        <v>1</v>
      </c>
      <c r="BJ250" s="67" t="b">
        <f>NOT(ISBLANK(Survey!$AP250))</f>
        <v>0</v>
      </c>
      <c r="BK250" s="16" t="str">
        <f t="shared" si="156"/>
        <v>Pass</v>
      </c>
      <c r="BL250" s="143">
        <f>IF(Survey!$AW250=0, 0,1)</f>
        <v>0</v>
      </c>
      <c r="BM250" s="67">
        <f>Survey!$AQ250</f>
        <v>0</v>
      </c>
      <c r="BN250" s="67">
        <f>IFERROR((Survey!$AX250-ABS(Survey!$AY250)-ABS(Survey!$BD250))/Survey!$AW250,0)</f>
        <v>0</v>
      </c>
      <c r="BO250" s="67">
        <f>IF(AND($BM250&gt;$BN250-0.2,$BM250&lt;$BN250+0.2,ISBLANK(Survey!$AQ250)=FALSE),0,1)</f>
        <v>1</v>
      </c>
      <c r="BP250" s="165">
        <f>IF(ISBLANK(Survey!$AR250),1,0)</f>
        <v>1</v>
      </c>
      <c r="BQ250" s="16" t="str">
        <f t="shared" si="157"/>
        <v>Pass</v>
      </c>
      <c r="BR250" s="143">
        <f>IF(Survey!$AW250=0, 0,1)</f>
        <v>0</v>
      </c>
      <c r="BS250" s="67">
        <f>IF(AND(Survey!$AS250&gt;=0,Survey!$AS250&lt;=0.2,Survey!$AS250&lt;&gt;""),0,1)</f>
        <v>1</v>
      </c>
      <c r="BT250" s="143">
        <f>IF(ISBLANK(Survey!$AT250),1,0)</f>
        <v>1</v>
      </c>
      <c r="BU250" s="16" t="str">
        <f t="shared" si="158"/>
        <v>Fail</v>
      </c>
      <c r="BV250" s="165">
        <f>Survey!$AU250</f>
        <v>0</v>
      </c>
      <c r="BW250" s="16" t="str">
        <f t="shared" si="159"/>
        <v>Pass</v>
      </c>
      <c r="BX250" s="36">
        <f>Survey!$AV250</f>
        <v>0</v>
      </c>
      <c r="BY250" s="176">
        <f>Survey!$AW250+Survey!$AX250-ABS(Survey!$AY250)+ABS(Survey!$AZ250)-ABS(Survey!$BA250)+ABS(Survey!$BB250)-ABS(Survey!$BC250)-ABS(Survey!$BD250)+Survey!$BE250</f>
        <v>0</v>
      </c>
      <c r="BZ250" s="35">
        <f t="shared" si="160"/>
        <v>0</v>
      </c>
      <c r="CA250" s="17">
        <f t="shared" si="161"/>
        <v>0</v>
      </c>
      <c r="CB250" s="16" t="str">
        <f t="shared" si="162"/>
        <v>Pass</v>
      </c>
      <c r="CC250" s="38" t="b">
        <f>IF(ABS(Survey!$BE250)=0,TRUE,FALSE)</f>
        <v>1</v>
      </c>
      <c r="CD250" s="37" t="b">
        <f>NOT(ISBLANK(Survey!$BF250))</f>
        <v>0</v>
      </c>
      <c r="CE250" t="str">
        <f t="shared" si="163"/>
        <v>Fail</v>
      </c>
      <c r="CF250" s="29">
        <f>Survey!$AV250</f>
        <v>0</v>
      </c>
      <c r="CG250" s="29" cm="1">
        <f t="array" ref="CG250">SUM(SUMIF(Survey!BH250:BO250,{"&gt;0","&lt;0"})*{1,-1})-SUM(SUMIF(Survey!BQ250:BX250,{"&gt;0","&lt;0"})*{1,-1})</f>
        <v>0</v>
      </c>
      <c r="CH250" s="35" t="str">
        <f t="shared" si="164"/>
        <v>No holdings</v>
      </c>
      <c r="CI250">
        <f t="shared" si="165"/>
        <v>0</v>
      </c>
      <c r="CJ250" s="16" t="str">
        <f t="shared" si="166"/>
        <v>Fail</v>
      </c>
      <c r="CK250" s="36">
        <f>Survey!$AV250</f>
        <v>0</v>
      </c>
      <c r="CL250" s="36" cm="1">
        <f t="array" ref="CL250">SUM(SUMIF(Survey!BZ250:CS250,{"&gt;0","&lt;0"})*{1,-1})-SUM(SUMIF(Survey!CU250:DN250,{"&gt;0","&lt;0"})*{1,-1})</f>
        <v>0</v>
      </c>
      <c r="CM250" s="35" t="str">
        <f t="shared" si="167"/>
        <v>No holdings</v>
      </c>
      <c r="CN250" s="17">
        <f t="shared" si="168"/>
        <v>0</v>
      </c>
      <c r="CO250" s="16" t="str">
        <f t="shared" si="169"/>
        <v>Pass</v>
      </c>
      <c r="CP250" s="38" t="b">
        <f>IF(ABS(Survey!$CS250)=0,TRUE,FALSE)</f>
        <v>1</v>
      </c>
      <c r="CQ250" s="37" t="b">
        <f>NOT(ISBLANK(Survey!$CT250))</f>
        <v>0</v>
      </c>
      <c r="CR250" s="16" t="str">
        <f t="shared" si="170"/>
        <v>Pass</v>
      </c>
      <c r="CS250" s="38" t="b">
        <f>IF(ABS(Survey!$DN250)=0,TRUE,FALSE)</f>
        <v>1</v>
      </c>
      <c r="CT250" s="37" t="b">
        <f>NOT(ISBLANK(Survey!$DO250))</f>
        <v>0</v>
      </c>
      <c r="CU250" t="str">
        <f t="shared" si="171"/>
        <v>Pass</v>
      </c>
      <c r="CV250" s="29" cm="1">
        <f t="array" ref="CV250">SUM(SUMIF(Survey!CO250,{"&gt;0","&lt;0"})*{1,-1})+SUM(SUMIF(Survey!DJ250,{"&gt;0","&lt;0"})*{1,-1})</f>
        <v>0</v>
      </c>
      <c r="CW250" s="29">
        <f>SUM(SUMIF(Survey!DQ250:DW250,{"&gt;0","&lt;0"})*{1,-1})+SUM(SUMIF(Survey!DY250:EE250,{"&gt;0","&lt;0"})*{1,-1})</f>
        <v>0</v>
      </c>
      <c r="CX250">
        <f t="shared" si="172"/>
        <v>0</v>
      </c>
      <c r="CY250">
        <f t="shared" si="173"/>
        <v>0</v>
      </c>
      <c r="CZ250" s="16" t="str">
        <f t="shared" si="174"/>
        <v>Pass</v>
      </c>
      <c r="DA250" s="38" t="b">
        <f>IF(ABS(Survey!$DW250)=0,TRUE,FALSE)</f>
        <v>1</v>
      </c>
      <c r="DB250" s="37" t="b">
        <f>NOT(ISBLANK(Survey!DX250))</f>
        <v>0</v>
      </c>
      <c r="DC250" s="16" t="str">
        <f t="shared" si="175"/>
        <v>Pass</v>
      </c>
      <c r="DD250" s="38" t="b">
        <f>IF(ABS(Survey!$EE250)=0,TRUE,FALSE)</f>
        <v>1</v>
      </c>
      <c r="DE250" s="37" t="b">
        <f>NOT(ISBLANK(Survey!$EF250))</f>
        <v>0</v>
      </c>
      <c r="DF250" s="16" t="str">
        <f t="shared" si="176"/>
        <v>Fail</v>
      </c>
      <c r="DG250" s="36">
        <f>SUM(SUMIF(Survey!EL250:EN250,{"&gt;0","&lt;0"})*{1,-1})</f>
        <v>0</v>
      </c>
      <c r="DH250">
        <f t="shared" si="177"/>
        <v>0</v>
      </c>
      <c r="DI250">
        <f t="shared" si="178"/>
        <v>100</v>
      </c>
      <c r="DJ250" s="35" t="b">
        <f>IF(OR(Survey!$M250="ETF",Survey!$M250="ETF, alternative mutual fund",Survey!$M250="Closed-end", Survey!$M250="Split share corp"),TRUE,FALSE)</f>
        <v>0</v>
      </c>
      <c r="DK250" s="16" t="str">
        <f t="shared" si="179"/>
        <v>Fail</v>
      </c>
      <c r="DL250" s="36">
        <f>SUM(SUMIF(Survey!EP250:EV250,{"&gt;0","&lt;0"})*{1,-1})</f>
        <v>0</v>
      </c>
      <c r="DM250">
        <f t="shared" si="180"/>
        <v>0</v>
      </c>
      <c r="DN250" s="17">
        <f t="shared" si="181"/>
        <v>100</v>
      </c>
      <c r="DO250" s="16" t="str">
        <f t="shared" si="182"/>
        <v>Fail</v>
      </c>
      <c r="DP250" s="36">
        <f>SUM(SUMIF(Survey!EX250:FD250,{"&gt;0","&lt;0"})*{1,-1})</f>
        <v>0</v>
      </c>
      <c r="DQ250">
        <f t="shared" si="183"/>
        <v>0</v>
      </c>
      <c r="DR250" s="17">
        <f t="shared" si="184"/>
        <v>100</v>
      </c>
    </row>
    <row r="251" spans="1:122">
      <c r="A251">
        <v>251</v>
      </c>
      <c r="B251" t="str">
        <f t="shared" si="0"/>
        <v>Pass</v>
      </c>
      <c r="C251" t="str">
        <f>IF(COUNTBLANK(Survey!B251:FE251)=$C$2, "Pass", "Fail")</f>
        <v>Pass</v>
      </c>
      <c r="D251" t="str">
        <f t="shared" si="139"/>
        <v>Fail</v>
      </c>
      <c r="E251" t="str">
        <f>IF(OR(ISBLANK(Survey!AJ251),COUNTIF(G251:BB251,"Fail")),"Fail","Pass")</f>
        <v>Fail</v>
      </c>
      <c r="G251" s="16" t="str">
        <f t="shared" si="140"/>
        <v>Fail</v>
      </c>
      <c r="H251" s="177">
        <f>COUNTBLANK(Survey!B251:D251)+COUNTBLANK(Survey!G251)+COUNTBLANK(Survey!I251)+COUNTBLANK(Survey!K251:M251)+COUNTBLANK(Survey!P251)+COUNTBLANK(Survey!S251:U251)+COUNTBLANK(Survey!Y251:AA251)+COUNTBLANK(Survey!AD251:AE251)+COUNTBLANK(Survey!AI251:AI251)</f>
        <v>18</v>
      </c>
      <c r="I251" s="16" t="str">
        <f t="shared" si="141"/>
        <v>Fail</v>
      </c>
      <c r="J251" t="b">
        <f>IF(Survey!E251="No",TRUE,FALSE)</f>
        <v>0</v>
      </c>
      <c r="K251" s="34">
        <f>LEN(Survey!E251)</f>
        <v>0</v>
      </c>
      <c r="L251" s="16" t="str">
        <f t="shared" si="142"/>
        <v>Fail</v>
      </c>
      <c r="M251" t="b">
        <f>IF(Survey!F251="No",TRUE,FALSE)</f>
        <v>0</v>
      </c>
      <c r="N251" s="33">
        <f>LEN(Survey!F251)</f>
        <v>0</v>
      </c>
      <c r="O251" s="16" t="str">
        <f t="shared" si="143"/>
        <v>Pass</v>
      </c>
      <c r="P251" s="34">
        <f>MOD((LEN(Survey!H251)+2),11)</f>
        <v>2</v>
      </c>
      <c r="Q251" s="33" t="str">
        <f>IF(Survey!$L251="Prospectus fund", "Yes", "No")</f>
        <v>No</v>
      </c>
      <c r="R251" s="16" t="str">
        <f t="shared" si="144"/>
        <v>Pass</v>
      </c>
      <c r="S251" s="34">
        <f>MOD((LEN(Survey!J251)+2),11)</f>
        <v>2</v>
      </c>
      <c r="T251" s="35" t="b">
        <f>IF(OR(Survey!$M251="ETF",Survey!$M251="ETF, alternative mutual fund",Survey!$M251="Closed-end", Survey!$M251="Split share corp", Survey!$I251="Yes"),TRUE,FALSE)</f>
        <v>0</v>
      </c>
      <c r="U251" s="16" t="str">
        <f>IFERROR(IF(AND(OR(X251=Y251,Y251 = "Either"),NOT(ISBLANK(Survey!K251))),"Pass","Fail"),"Pass")</f>
        <v>Fail</v>
      </c>
      <c r="V251" s="36" cm="1">
        <f t="array" ref="V251">SUM(SUMIF(Survey!BZ251:CS251,{"&gt;0","&lt;0"})*{1,-1})</f>
        <v>0</v>
      </c>
      <c r="W251" s="38" cm="1">
        <f t="array" ref="W251">SUM(SUMIF(Survey!CC251,{"&gt;0","&lt;0"})*{1,-1})+SUM(SUMIF(Survey!CM251,{"&gt;0","&lt;0"})*{1,-1})</f>
        <v>0</v>
      </c>
      <c r="X251" s="38">
        <f>Survey!K251</f>
        <v>0</v>
      </c>
      <c r="Y251" s="37" t="str">
        <f t="shared" si="145"/>
        <v>Either</v>
      </c>
      <c r="Z251" s="16" t="str">
        <f t="shared" si="146"/>
        <v>Fail</v>
      </c>
      <c r="AA251" s="67" cm="1">
        <f t="array" ref="AA251">SUM(SUMIF(Survey!BZ251:CS251,{"&gt;0","&lt;0"})*{1,-1})+SUM(SUMIF(Survey!CU251:DN251,{"&gt;0","&lt;0"})*{1,-1})</f>
        <v>0</v>
      </c>
      <c r="AB251" s="67">
        <f>IFERROR(AA251/(Survey!$AV251),0)</f>
        <v>0</v>
      </c>
      <c r="AC251" s="128" t="b">
        <f>IF(OR(Survey!$M251="Alternative strategy or hedge",Survey!$M251="Other, illiquid",Survey!$L251="Prospectus fund"),TRUE,FALSE)</f>
        <v>0</v>
      </c>
      <c r="AD251" s="128" t="b">
        <f>NOT(ISBLANK(Survey!$M251))</f>
        <v>0</v>
      </c>
      <c r="AE251" s="16" t="str">
        <f t="shared" si="147"/>
        <v>Pass</v>
      </c>
      <c r="AF251" s="38" t="b">
        <f>NOT(ISNUMBER(SEARCH("Other",Survey!$P251)))</f>
        <v>1</v>
      </c>
      <c r="AG251" s="37" t="b">
        <f>NOT(ISBLANK(Survey!$Q251))</f>
        <v>0</v>
      </c>
      <c r="AH251" s="16" t="str">
        <f t="shared" si="148"/>
        <v>Pass</v>
      </c>
      <c r="AI251" s="143">
        <f>COUNTBLANK(Survey!$W251)</f>
        <v>1</v>
      </c>
      <c r="AJ251" s="67">
        <f>IF(AND(Survey!L251&lt;&gt;"Exempt fund",OR(Survey!$M251="ETF",Survey!$M251="ETF, alternative mutual fund",Survey!$M251="Mutual fund",Survey!$M251="Alternative mutual fund",Survey!$M251="Money market")),1,0)</f>
        <v>0</v>
      </c>
      <c r="AK251" s="16" t="str">
        <f t="shared" si="149"/>
        <v>Pass</v>
      </c>
      <c r="AL251" s="38" t="b">
        <f>NOT(ISNUMBER(SEARCH("Yes",Survey!$AA251)))</f>
        <v>1</v>
      </c>
      <c r="AM251" s="37" t="b">
        <f>IF(COUNTBLANK(Survey!$AB251:$AC251)=0,TRUE, FALSE)</f>
        <v>0</v>
      </c>
      <c r="AN251" s="16" t="str">
        <f t="shared" si="150"/>
        <v>Pass</v>
      </c>
      <c r="AO251" s="38" t="b">
        <f>NOT(ISNUMBER(SEARCH("Yes",Survey!$AD251)))</f>
        <v>1</v>
      </c>
      <c r="AP251" s="37" t="b">
        <f>NOT(ISBLANK(Survey!$AF251))</f>
        <v>0</v>
      </c>
      <c r="AQ251" s="16" t="str">
        <f t="shared" si="151"/>
        <v>Pass</v>
      </c>
      <c r="AR251" s="38" t="b">
        <f>NOT(OR(ISNUMBER(SEARCH("Other",Survey!$AF251)),ISNUMBER(SEARCH("Multiple",Survey!$AF251))))</f>
        <v>1</v>
      </c>
      <c r="AS251" s="37" t="b">
        <f>NOT(ISBLANK(Survey!$AG251))</f>
        <v>0</v>
      </c>
      <c r="AT251" s="16" t="str">
        <f t="shared" si="152"/>
        <v>Fail</v>
      </c>
      <c r="AU251" s="143">
        <f>IF(ABS(Survey!$AV251)&gt;0, 1,0)</f>
        <v>0</v>
      </c>
      <c r="AV251" s="143">
        <f>IF(COUNTBLANK(Survey!$AJ251)=0,1,0)</f>
        <v>0</v>
      </c>
      <c r="AW251" s="16" t="str">
        <f t="shared" si="153"/>
        <v>Pass</v>
      </c>
      <c r="AX251" s="143">
        <f>IF(ISBLANK(Survey!$AJ251),0,1)</f>
        <v>0</v>
      </c>
      <c r="AY251" s="165">
        <f>COUNTBLANK(Survey!$AK251)</f>
        <v>1</v>
      </c>
      <c r="AZ251" s="16" t="str">
        <f t="shared" si="154"/>
        <v>Pass</v>
      </c>
      <c r="BA251" s="143">
        <f>IF(OR(Survey!$AK251="Closed",ISBLANK(Survey!$AK251)),0,1)</f>
        <v>0</v>
      </c>
      <c r="BB251" s="165">
        <f>IF(ISBLANK(Survey!$AL251),1,0)</f>
        <v>1</v>
      </c>
      <c r="BC251" s="147" t="str" cm="1">
        <f t="array" ref="BC251">IF(OR(IF(OR($BE251+$BF251 = 2, $BG251=1), FALSE, TRUE), AND($BD251:$BD251 = 0)),"Pass","Fail")</f>
        <v>Pass</v>
      </c>
      <c r="BD251" s="143">
        <f>COUNTBLANK(Survey!$AM251:$AO251)</f>
        <v>3</v>
      </c>
      <c r="BE251" s="143">
        <f>IF(Survey!$I251="Yes",1,0)</f>
        <v>0</v>
      </c>
      <c r="BF251" s="143">
        <f>IF(OR(Survey!$M251="Mutual fund",Survey!$M251="Alternative mutual fund",Survey!$M251="Money market"),1,0)</f>
        <v>0</v>
      </c>
      <c r="BG251" s="148">
        <f>IF(OR(Survey!$M251="ETF",Survey!$M251="ETF, alternative mutual fund"),1,0)</f>
        <v>0</v>
      </c>
      <c r="BH251" s="16" t="str">
        <f t="shared" si="155"/>
        <v>Pass</v>
      </c>
      <c r="BI251" s="38" t="b">
        <f>OR(ISNUMBER(SEARCH("Yes",Survey!$AO251)),ISBLANK(Survey!$AO251))</f>
        <v>1</v>
      </c>
      <c r="BJ251" s="67" t="b">
        <f>NOT(ISBLANK(Survey!$AP251))</f>
        <v>0</v>
      </c>
      <c r="BK251" s="16" t="str">
        <f t="shared" si="156"/>
        <v>Pass</v>
      </c>
      <c r="BL251" s="143">
        <f>IF(Survey!$AW251=0, 0,1)</f>
        <v>0</v>
      </c>
      <c r="BM251" s="67">
        <f>Survey!$AQ251</f>
        <v>0</v>
      </c>
      <c r="BN251" s="67">
        <f>IFERROR((Survey!$AX251-ABS(Survey!$AY251)-ABS(Survey!$BD251))/Survey!$AW251,0)</f>
        <v>0</v>
      </c>
      <c r="BO251" s="67">
        <f>IF(AND($BM251&gt;$BN251-0.2,$BM251&lt;$BN251+0.2,ISBLANK(Survey!$AQ251)=FALSE),0,1)</f>
        <v>1</v>
      </c>
      <c r="BP251" s="165">
        <f>IF(ISBLANK(Survey!$AR251),1,0)</f>
        <v>1</v>
      </c>
      <c r="BQ251" s="16" t="str">
        <f t="shared" si="157"/>
        <v>Pass</v>
      </c>
      <c r="BR251" s="143">
        <f>IF(Survey!$AW251=0, 0,1)</f>
        <v>0</v>
      </c>
      <c r="BS251" s="67">
        <f>IF(AND(Survey!$AS251&gt;=0,Survey!$AS251&lt;=0.2,Survey!$AS251&lt;&gt;""),0,1)</f>
        <v>1</v>
      </c>
      <c r="BT251" s="143">
        <f>IF(ISBLANK(Survey!$AT251),1,0)</f>
        <v>1</v>
      </c>
      <c r="BU251" s="16" t="str">
        <f t="shared" si="158"/>
        <v>Fail</v>
      </c>
      <c r="BV251" s="165">
        <f>Survey!$AU251</f>
        <v>0</v>
      </c>
      <c r="BW251" s="16" t="str">
        <f t="shared" si="159"/>
        <v>Pass</v>
      </c>
      <c r="BX251" s="36">
        <f>Survey!$AV251</f>
        <v>0</v>
      </c>
      <c r="BY251" s="176">
        <f>Survey!$AW251+Survey!$AX251-ABS(Survey!$AY251)+ABS(Survey!$AZ251)-ABS(Survey!$BA251)+ABS(Survey!$BB251)-ABS(Survey!$BC251)-ABS(Survey!$BD251)+Survey!$BE251</f>
        <v>0</v>
      </c>
      <c r="BZ251" s="35">
        <f t="shared" si="160"/>
        <v>0</v>
      </c>
      <c r="CA251" s="17">
        <f t="shared" si="161"/>
        <v>0</v>
      </c>
      <c r="CB251" s="16" t="str">
        <f t="shared" si="162"/>
        <v>Pass</v>
      </c>
      <c r="CC251" s="38" t="b">
        <f>IF(ABS(Survey!$BE251)=0,TRUE,FALSE)</f>
        <v>1</v>
      </c>
      <c r="CD251" s="37" t="b">
        <f>NOT(ISBLANK(Survey!$BF251))</f>
        <v>0</v>
      </c>
      <c r="CE251" t="str">
        <f t="shared" si="163"/>
        <v>Fail</v>
      </c>
      <c r="CF251" s="29">
        <f>Survey!$AV251</f>
        <v>0</v>
      </c>
      <c r="CG251" s="29" cm="1">
        <f t="array" ref="CG251">SUM(SUMIF(Survey!BH251:BO251,{"&gt;0","&lt;0"})*{1,-1})-SUM(SUMIF(Survey!BQ251:BX251,{"&gt;0","&lt;0"})*{1,-1})</f>
        <v>0</v>
      </c>
      <c r="CH251" s="35" t="str">
        <f t="shared" si="164"/>
        <v>No holdings</v>
      </c>
      <c r="CI251">
        <f t="shared" si="165"/>
        <v>0</v>
      </c>
      <c r="CJ251" s="16" t="str">
        <f t="shared" si="166"/>
        <v>Fail</v>
      </c>
      <c r="CK251" s="36">
        <f>Survey!$AV251</f>
        <v>0</v>
      </c>
      <c r="CL251" s="36" cm="1">
        <f t="array" ref="CL251">SUM(SUMIF(Survey!BZ251:CS251,{"&gt;0","&lt;0"})*{1,-1})-SUM(SUMIF(Survey!CU251:DN251,{"&gt;0","&lt;0"})*{1,-1})</f>
        <v>0</v>
      </c>
      <c r="CM251" s="35" t="str">
        <f t="shared" si="167"/>
        <v>No holdings</v>
      </c>
      <c r="CN251" s="17">
        <f t="shared" si="168"/>
        <v>0</v>
      </c>
      <c r="CO251" s="16" t="str">
        <f t="shared" si="169"/>
        <v>Pass</v>
      </c>
      <c r="CP251" s="38" t="b">
        <f>IF(ABS(Survey!$CS251)=0,TRUE,FALSE)</f>
        <v>1</v>
      </c>
      <c r="CQ251" s="37" t="b">
        <f>NOT(ISBLANK(Survey!$CT251))</f>
        <v>0</v>
      </c>
      <c r="CR251" s="16" t="str">
        <f t="shared" si="170"/>
        <v>Pass</v>
      </c>
      <c r="CS251" s="38" t="b">
        <f>IF(ABS(Survey!$DN251)=0,TRUE,FALSE)</f>
        <v>1</v>
      </c>
      <c r="CT251" s="37" t="b">
        <f>NOT(ISBLANK(Survey!$DO251))</f>
        <v>0</v>
      </c>
      <c r="CU251" t="str">
        <f t="shared" si="171"/>
        <v>Pass</v>
      </c>
      <c r="CV251" s="29" cm="1">
        <f t="array" ref="CV251">SUM(SUMIF(Survey!CO251,{"&gt;0","&lt;0"})*{1,-1})+SUM(SUMIF(Survey!DJ251,{"&gt;0","&lt;0"})*{1,-1})</f>
        <v>0</v>
      </c>
      <c r="CW251" s="29">
        <f>SUM(SUMIF(Survey!DQ251:DW251,{"&gt;0","&lt;0"})*{1,-1})+SUM(SUMIF(Survey!DY251:EE251,{"&gt;0","&lt;0"})*{1,-1})</f>
        <v>0</v>
      </c>
      <c r="CX251">
        <f t="shared" si="172"/>
        <v>0</v>
      </c>
      <c r="CY251">
        <f t="shared" si="173"/>
        <v>0</v>
      </c>
      <c r="CZ251" s="16" t="str">
        <f t="shared" si="174"/>
        <v>Pass</v>
      </c>
      <c r="DA251" s="38" t="b">
        <f>IF(ABS(Survey!$DW251)=0,TRUE,FALSE)</f>
        <v>1</v>
      </c>
      <c r="DB251" s="37" t="b">
        <f>NOT(ISBLANK(Survey!DX251))</f>
        <v>0</v>
      </c>
      <c r="DC251" s="16" t="str">
        <f t="shared" si="175"/>
        <v>Pass</v>
      </c>
      <c r="DD251" s="38" t="b">
        <f>IF(ABS(Survey!$EE251)=0,TRUE,FALSE)</f>
        <v>1</v>
      </c>
      <c r="DE251" s="37" t="b">
        <f>NOT(ISBLANK(Survey!$EF251))</f>
        <v>0</v>
      </c>
      <c r="DF251" s="16" t="str">
        <f t="shared" si="176"/>
        <v>Fail</v>
      </c>
      <c r="DG251" s="36">
        <f>SUM(SUMIF(Survey!EL251:EN251,{"&gt;0","&lt;0"})*{1,-1})</f>
        <v>0</v>
      </c>
      <c r="DH251">
        <f t="shared" si="177"/>
        <v>0</v>
      </c>
      <c r="DI251">
        <f t="shared" si="178"/>
        <v>100</v>
      </c>
      <c r="DJ251" s="35" t="b">
        <f>IF(OR(Survey!$M251="ETF",Survey!$M251="ETF, alternative mutual fund",Survey!$M251="Closed-end", Survey!$M251="Split share corp"),TRUE,FALSE)</f>
        <v>0</v>
      </c>
      <c r="DK251" s="16" t="str">
        <f t="shared" si="179"/>
        <v>Fail</v>
      </c>
      <c r="DL251" s="36">
        <f>SUM(SUMIF(Survey!EP251:EV251,{"&gt;0","&lt;0"})*{1,-1})</f>
        <v>0</v>
      </c>
      <c r="DM251">
        <f t="shared" si="180"/>
        <v>0</v>
      </c>
      <c r="DN251" s="17">
        <f t="shared" si="181"/>
        <v>100</v>
      </c>
      <c r="DO251" s="16" t="str">
        <f t="shared" si="182"/>
        <v>Fail</v>
      </c>
      <c r="DP251" s="36">
        <f>SUM(SUMIF(Survey!EX251:FD251,{"&gt;0","&lt;0"})*{1,-1})</f>
        <v>0</v>
      </c>
      <c r="DQ251">
        <f t="shared" si="183"/>
        <v>0</v>
      </c>
      <c r="DR251" s="17">
        <f t="shared" si="184"/>
        <v>100</v>
      </c>
    </row>
    <row r="252" spans="1:122">
      <c r="A252">
        <v>252</v>
      </c>
      <c r="B252" t="str">
        <f t="shared" si="0"/>
        <v>Pass</v>
      </c>
      <c r="C252" t="str">
        <f>IF(COUNTBLANK(Survey!B252:FE252)=$C$2, "Pass", "Fail")</f>
        <v>Pass</v>
      </c>
      <c r="D252" t="str">
        <f t="shared" si="139"/>
        <v>Fail</v>
      </c>
      <c r="E252" t="str">
        <f>IF(OR(ISBLANK(Survey!AJ252),COUNTIF(G252:BB252,"Fail")),"Fail","Pass")</f>
        <v>Fail</v>
      </c>
      <c r="G252" s="16" t="str">
        <f t="shared" si="140"/>
        <v>Fail</v>
      </c>
      <c r="H252" s="177">
        <f>COUNTBLANK(Survey!B252:D252)+COUNTBLANK(Survey!G252)+COUNTBLANK(Survey!I252)+COUNTBLANK(Survey!K252:M252)+COUNTBLANK(Survey!P252)+COUNTBLANK(Survey!S252:U252)+COUNTBLANK(Survey!Y252:AA252)+COUNTBLANK(Survey!AD252:AE252)+COUNTBLANK(Survey!AI252:AI252)</f>
        <v>18</v>
      </c>
      <c r="I252" s="16" t="str">
        <f t="shared" si="141"/>
        <v>Fail</v>
      </c>
      <c r="J252" t="b">
        <f>IF(Survey!E252="No",TRUE,FALSE)</f>
        <v>0</v>
      </c>
      <c r="K252" s="34">
        <f>LEN(Survey!E252)</f>
        <v>0</v>
      </c>
      <c r="L252" s="16" t="str">
        <f t="shared" si="142"/>
        <v>Fail</v>
      </c>
      <c r="M252" t="b">
        <f>IF(Survey!F252="No",TRUE,FALSE)</f>
        <v>0</v>
      </c>
      <c r="N252" s="33">
        <f>LEN(Survey!F252)</f>
        <v>0</v>
      </c>
      <c r="O252" s="16" t="str">
        <f t="shared" si="143"/>
        <v>Pass</v>
      </c>
      <c r="P252" s="34">
        <f>MOD((LEN(Survey!H252)+2),11)</f>
        <v>2</v>
      </c>
      <c r="Q252" s="33" t="str">
        <f>IF(Survey!$L252="Prospectus fund", "Yes", "No")</f>
        <v>No</v>
      </c>
      <c r="R252" s="16" t="str">
        <f t="shared" si="144"/>
        <v>Pass</v>
      </c>
      <c r="S252" s="34">
        <f>MOD((LEN(Survey!J252)+2),11)</f>
        <v>2</v>
      </c>
      <c r="T252" s="35" t="b">
        <f>IF(OR(Survey!$M252="ETF",Survey!$M252="ETF, alternative mutual fund",Survey!$M252="Closed-end", Survey!$M252="Split share corp", Survey!$I252="Yes"),TRUE,FALSE)</f>
        <v>0</v>
      </c>
      <c r="U252" s="16" t="str">
        <f>IFERROR(IF(AND(OR(X252=Y252,Y252 = "Either"),NOT(ISBLANK(Survey!K252))),"Pass","Fail"),"Pass")</f>
        <v>Fail</v>
      </c>
      <c r="V252" s="36" cm="1">
        <f t="array" ref="V252">SUM(SUMIF(Survey!BZ252:CS252,{"&gt;0","&lt;0"})*{1,-1})</f>
        <v>0</v>
      </c>
      <c r="W252" s="38" cm="1">
        <f t="array" ref="W252">SUM(SUMIF(Survey!CC252,{"&gt;0","&lt;0"})*{1,-1})+SUM(SUMIF(Survey!CM252,{"&gt;0","&lt;0"})*{1,-1})</f>
        <v>0</v>
      </c>
      <c r="X252" s="38">
        <f>Survey!K252</f>
        <v>0</v>
      </c>
      <c r="Y252" s="37" t="str">
        <f t="shared" si="145"/>
        <v>Either</v>
      </c>
      <c r="Z252" s="16" t="str">
        <f t="shared" si="146"/>
        <v>Fail</v>
      </c>
      <c r="AA252" s="67" cm="1">
        <f t="array" ref="AA252">SUM(SUMIF(Survey!BZ252:CS252,{"&gt;0","&lt;0"})*{1,-1})+SUM(SUMIF(Survey!CU252:DN252,{"&gt;0","&lt;0"})*{1,-1})</f>
        <v>0</v>
      </c>
      <c r="AB252" s="67">
        <f>IFERROR(AA252/(Survey!$AV252),0)</f>
        <v>0</v>
      </c>
      <c r="AC252" s="128" t="b">
        <f>IF(OR(Survey!$M252="Alternative strategy or hedge",Survey!$M252="Other, illiquid",Survey!$L252="Prospectus fund"),TRUE,FALSE)</f>
        <v>0</v>
      </c>
      <c r="AD252" s="128" t="b">
        <f>NOT(ISBLANK(Survey!$M252))</f>
        <v>0</v>
      </c>
      <c r="AE252" s="16" t="str">
        <f t="shared" si="147"/>
        <v>Pass</v>
      </c>
      <c r="AF252" s="38" t="b">
        <f>NOT(ISNUMBER(SEARCH("Other",Survey!$P252)))</f>
        <v>1</v>
      </c>
      <c r="AG252" s="37" t="b">
        <f>NOT(ISBLANK(Survey!$Q252))</f>
        <v>0</v>
      </c>
      <c r="AH252" s="16" t="str">
        <f t="shared" si="148"/>
        <v>Pass</v>
      </c>
      <c r="AI252" s="143">
        <f>COUNTBLANK(Survey!$W252)</f>
        <v>1</v>
      </c>
      <c r="AJ252" s="67">
        <f>IF(AND(Survey!L252&lt;&gt;"Exempt fund",OR(Survey!$M252="ETF",Survey!$M252="ETF, alternative mutual fund",Survey!$M252="Mutual fund",Survey!$M252="Alternative mutual fund",Survey!$M252="Money market")),1,0)</f>
        <v>0</v>
      </c>
      <c r="AK252" s="16" t="str">
        <f t="shared" si="149"/>
        <v>Pass</v>
      </c>
      <c r="AL252" s="38" t="b">
        <f>NOT(ISNUMBER(SEARCH("Yes",Survey!$AA252)))</f>
        <v>1</v>
      </c>
      <c r="AM252" s="37" t="b">
        <f>IF(COUNTBLANK(Survey!$AB252:$AC252)=0,TRUE, FALSE)</f>
        <v>0</v>
      </c>
      <c r="AN252" s="16" t="str">
        <f t="shared" si="150"/>
        <v>Pass</v>
      </c>
      <c r="AO252" s="38" t="b">
        <f>NOT(ISNUMBER(SEARCH("Yes",Survey!$AD252)))</f>
        <v>1</v>
      </c>
      <c r="AP252" s="37" t="b">
        <f>NOT(ISBLANK(Survey!$AF252))</f>
        <v>0</v>
      </c>
      <c r="AQ252" s="16" t="str">
        <f t="shared" si="151"/>
        <v>Pass</v>
      </c>
      <c r="AR252" s="38" t="b">
        <f>NOT(OR(ISNUMBER(SEARCH("Other",Survey!$AF252)),ISNUMBER(SEARCH("Multiple",Survey!$AF252))))</f>
        <v>1</v>
      </c>
      <c r="AS252" s="37" t="b">
        <f>NOT(ISBLANK(Survey!$AG252))</f>
        <v>0</v>
      </c>
      <c r="AT252" s="16" t="str">
        <f t="shared" si="152"/>
        <v>Fail</v>
      </c>
      <c r="AU252" s="143">
        <f>IF(ABS(Survey!$AV252)&gt;0, 1,0)</f>
        <v>0</v>
      </c>
      <c r="AV252" s="143">
        <f>IF(COUNTBLANK(Survey!$AJ252)=0,1,0)</f>
        <v>0</v>
      </c>
      <c r="AW252" s="16" t="str">
        <f t="shared" si="153"/>
        <v>Pass</v>
      </c>
      <c r="AX252" s="143">
        <f>IF(ISBLANK(Survey!$AJ252),0,1)</f>
        <v>0</v>
      </c>
      <c r="AY252" s="165">
        <f>COUNTBLANK(Survey!$AK252)</f>
        <v>1</v>
      </c>
      <c r="AZ252" s="16" t="str">
        <f t="shared" si="154"/>
        <v>Pass</v>
      </c>
      <c r="BA252" s="143">
        <f>IF(OR(Survey!$AK252="Closed",ISBLANK(Survey!$AK252)),0,1)</f>
        <v>0</v>
      </c>
      <c r="BB252" s="165">
        <f>IF(ISBLANK(Survey!$AL252),1,0)</f>
        <v>1</v>
      </c>
      <c r="BC252" s="147" t="str" cm="1">
        <f t="array" ref="BC252">IF(OR(IF(OR($BE252+$BF252 = 2, $BG252=1), FALSE, TRUE), AND($BD252:$BD252 = 0)),"Pass","Fail")</f>
        <v>Pass</v>
      </c>
      <c r="BD252" s="143">
        <f>COUNTBLANK(Survey!$AM252:$AO252)</f>
        <v>3</v>
      </c>
      <c r="BE252" s="143">
        <f>IF(Survey!$I252="Yes",1,0)</f>
        <v>0</v>
      </c>
      <c r="BF252" s="143">
        <f>IF(OR(Survey!$M252="Mutual fund",Survey!$M252="Alternative mutual fund",Survey!$M252="Money market"),1,0)</f>
        <v>0</v>
      </c>
      <c r="BG252" s="148">
        <f>IF(OR(Survey!$M252="ETF",Survey!$M252="ETF, alternative mutual fund"),1,0)</f>
        <v>0</v>
      </c>
      <c r="BH252" s="16" t="str">
        <f t="shared" si="155"/>
        <v>Pass</v>
      </c>
      <c r="BI252" s="38" t="b">
        <f>OR(ISNUMBER(SEARCH("Yes",Survey!$AO252)),ISBLANK(Survey!$AO252))</f>
        <v>1</v>
      </c>
      <c r="BJ252" s="67" t="b">
        <f>NOT(ISBLANK(Survey!$AP252))</f>
        <v>0</v>
      </c>
      <c r="BK252" s="16" t="str">
        <f t="shared" si="156"/>
        <v>Pass</v>
      </c>
      <c r="BL252" s="143">
        <f>IF(Survey!$AW252=0, 0,1)</f>
        <v>0</v>
      </c>
      <c r="BM252" s="67">
        <f>Survey!$AQ252</f>
        <v>0</v>
      </c>
      <c r="BN252" s="67">
        <f>IFERROR((Survey!$AX252-ABS(Survey!$AY252)-ABS(Survey!$BD252))/Survey!$AW252,0)</f>
        <v>0</v>
      </c>
      <c r="BO252" s="67">
        <f>IF(AND($BM252&gt;$BN252-0.2,$BM252&lt;$BN252+0.2,ISBLANK(Survey!$AQ252)=FALSE),0,1)</f>
        <v>1</v>
      </c>
      <c r="BP252" s="165">
        <f>IF(ISBLANK(Survey!$AR252),1,0)</f>
        <v>1</v>
      </c>
      <c r="BQ252" s="16" t="str">
        <f t="shared" si="157"/>
        <v>Pass</v>
      </c>
      <c r="BR252" s="143">
        <f>IF(Survey!$AW252=0, 0,1)</f>
        <v>0</v>
      </c>
      <c r="BS252" s="67">
        <f>IF(AND(Survey!$AS252&gt;=0,Survey!$AS252&lt;=0.2,Survey!$AS252&lt;&gt;""),0,1)</f>
        <v>1</v>
      </c>
      <c r="BT252" s="143">
        <f>IF(ISBLANK(Survey!$AT252),1,0)</f>
        <v>1</v>
      </c>
      <c r="BU252" s="16" t="str">
        <f t="shared" si="158"/>
        <v>Fail</v>
      </c>
      <c r="BV252" s="165">
        <f>Survey!$AU252</f>
        <v>0</v>
      </c>
      <c r="BW252" s="16" t="str">
        <f t="shared" si="159"/>
        <v>Pass</v>
      </c>
      <c r="BX252" s="36">
        <f>Survey!$AV252</f>
        <v>0</v>
      </c>
      <c r="BY252" s="176">
        <f>Survey!$AW252+Survey!$AX252-ABS(Survey!$AY252)+ABS(Survey!$AZ252)-ABS(Survey!$BA252)+ABS(Survey!$BB252)-ABS(Survey!$BC252)-ABS(Survey!$BD252)+Survey!$BE252</f>
        <v>0</v>
      </c>
      <c r="BZ252" s="35">
        <f t="shared" si="160"/>
        <v>0</v>
      </c>
      <c r="CA252" s="17">
        <f t="shared" si="161"/>
        <v>0</v>
      </c>
      <c r="CB252" s="16" t="str">
        <f t="shared" si="162"/>
        <v>Pass</v>
      </c>
      <c r="CC252" s="38" t="b">
        <f>IF(ABS(Survey!$BE252)=0,TRUE,FALSE)</f>
        <v>1</v>
      </c>
      <c r="CD252" s="37" t="b">
        <f>NOT(ISBLANK(Survey!$BF252))</f>
        <v>0</v>
      </c>
      <c r="CE252" t="str">
        <f t="shared" si="163"/>
        <v>Fail</v>
      </c>
      <c r="CF252" s="29">
        <f>Survey!$AV252</f>
        <v>0</v>
      </c>
      <c r="CG252" s="29" cm="1">
        <f t="array" ref="CG252">SUM(SUMIF(Survey!BH252:BO252,{"&gt;0","&lt;0"})*{1,-1})-SUM(SUMIF(Survey!BQ252:BX252,{"&gt;0","&lt;0"})*{1,-1})</f>
        <v>0</v>
      </c>
      <c r="CH252" s="35" t="str">
        <f t="shared" si="164"/>
        <v>No holdings</v>
      </c>
      <c r="CI252">
        <f t="shared" si="165"/>
        <v>0</v>
      </c>
      <c r="CJ252" s="16" t="str">
        <f t="shared" si="166"/>
        <v>Fail</v>
      </c>
      <c r="CK252" s="36">
        <f>Survey!$AV252</f>
        <v>0</v>
      </c>
      <c r="CL252" s="36" cm="1">
        <f t="array" ref="CL252">SUM(SUMIF(Survey!BZ252:CS252,{"&gt;0","&lt;0"})*{1,-1})-SUM(SUMIF(Survey!CU252:DN252,{"&gt;0","&lt;0"})*{1,-1})</f>
        <v>0</v>
      </c>
      <c r="CM252" s="35" t="str">
        <f t="shared" si="167"/>
        <v>No holdings</v>
      </c>
      <c r="CN252" s="17">
        <f t="shared" si="168"/>
        <v>0</v>
      </c>
      <c r="CO252" s="16" t="str">
        <f t="shared" si="169"/>
        <v>Pass</v>
      </c>
      <c r="CP252" s="38" t="b">
        <f>IF(ABS(Survey!$CS252)=0,TRUE,FALSE)</f>
        <v>1</v>
      </c>
      <c r="CQ252" s="37" t="b">
        <f>NOT(ISBLANK(Survey!$CT252))</f>
        <v>0</v>
      </c>
      <c r="CR252" s="16" t="str">
        <f t="shared" si="170"/>
        <v>Pass</v>
      </c>
      <c r="CS252" s="38" t="b">
        <f>IF(ABS(Survey!$DN252)=0,TRUE,FALSE)</f>
        <v>1</v>
      </c>
      <c r="CT252" s="37" t="b">
        <f>NOT(ISBLANK(Survey!$DO252))</f>
        <v>0</v>
      </c>
      <c r="CU252" t="str">
        <f t="shared" si="171"/>
        <v>Pass</v>
      </c>
      <c r="CV252" s="29" cm="1">
        <f t="array" ref="CV252">SUM(SUMIF(Survey!CO252,{"&gt;0","&lt;0"})*{1,-1})+SUM(SUMIF(Survey!DJ252,{"&gt;0","&lt;0"})*{1,-1})</f>
        <v>0</v>
      </c>
      <c r="CW252" s="29">
        <f>SUM(SUMIF(Survey!DQ252:DW252,{"&gt;0","&lt;0"})*{1,-1})+SUM(SUMIF(Survey!DY252:EE252,{"&gt;0","&lt;0"})*{1,-1})</f>
        <v>0</v>
      </c>
      <c r="CX252">
        <f t="shared" si="172"/>
        <v>0</v>
      </c>
      <c r="CY252">
        <f t="shared" si="173"/>
        <v>0</v>
      </c>
      <c r="CZ252" s="16" t="str">
        <f t="shared" si="174"/>
        <v>Pass</v>
      </c>
      <c r="DA252" s="38" t="b">
        <f>IF(ABS(Survey!$DW252)=0,TRUE,FALSE)</f>
        <v>1</v>
      </c>
      <c r="DB252" s="37" t="b">
        <f>NOT(ISBLANK(Survey!DX252))</f>
        <v>0</v>
      </c>
      <c r="DC252" s="16" t="str">
        <f t="shared" si="175"/>
        <v>Pass</v>
      </c>
      <c r="DD252" s="38" t="b">
        <f>IF(ABS(Survey!$EE252)=0,TRUE,FALSE)</f>
        <v>1</v>
      </c>
      <c r="DE252" s="37" t="b">
        <f>NOT(ISBLANK(Survey!$EF252))</f>
        <v>0</v>
      </c>
      <c r="DF252" s="16" t="str">
        <f t="shared" si="176"/>
        <v>Fail</v>
      </c>
      <c r="DG252" s="36">
        <f>SUM(SUMIF(Survey!EL252:EN252,{"&gt;0","&lt;0"})*{1,-1})</f>
        <v>0</v>
      </c>
      <c r="DH252">
        <f t="shared" si="177"/>
        <v>0</v>
      </c>
      <c r="DI252">
        <f t="shared" si="178"/>
        <v>100</v>
      </c>
      <c r="DJ252" s="35" t="b">
        <f>IF(OR(Survey!$M252="ETF",Survey!$M252="ETF, alternative mutual fund",Survey!$M252="Closed-end", Survey!$M252="Split share corp"),TRUE,FALSE)</f>
        <v>0</v>
      </c>
      <c r="DK252" s="16" t="str">
        <f t="shared" si="179"/>
        <v>Fail</v>
      </c>
      <c r="DL252" s="36">
        <f>SUM(SUMIF(Survey!EP252:EV252,{"&gt;0","&lt;0"})*{1,-1})</f>
        <v>0</v>
      </c>
      <c r="DM252">
        <f t="shared" si="180"/>
        <v>0</v>
      </c>
      <c r="DN252" s="17">
        <f t="shared" si="181"/>
        <v>100</v>
      </c>
      <c r="DO252" s="16" t="str">
        <f t="shared" si="182"/>
        <v>Fail</v>
      </c>
      <c r="DP252" s="36">
        <f>SUM(SUMIF(Survey!EX252:FD252,{"&gt;0","&lt;0"})*{1,-1})</f>
        <v>0</v>
      </c>
      <c r="DQ252">
        <f t="shared" si="183"/>
        <v>0</v>
      </c>
      <c r="DR252" s="17">
        <f t="shared" si="184"/>
        <v>100</v>
      </c>
    </row>
    <row r="253" spans="1:122">
      <c r="A253">
        <v>253</v>
      </c>
      <c r="B253" t="str">
        <f t="shared" si="0"/>
        <v>Pass</v>
      </c>
      <c r="C253" t="str">
        <f>IF(COUNTBLANK(Survey!B253:FE253)=$C$2, "Pass", "Fail")</f>
        <v>Pass</v>
      </c>
      <c r="D253" t="str">
        <f t="shared" si="139"/>
        <v>Fail</v>
      </c>
      <c r="E253" t="str">
        <f>IF(OR(ISBLANK(Survey!AJ253),COUNTIF(G253:BB253,"Fail")),"Fail","Pass")</f>
        <v>Fail</v>
      </c>
      <c r="G253" s="16" t="str">
        <f t="shared" si="140"/>
        <v>Fail</v>
      </c>
      <c r="H253" s="177">
        <f>COUNTBLANK(Survey!B253:D253)+COUNTBLANK(Survey!G253)+COUNTBLANK(Survey!I253)+COUNTBLANK(Survey!K253:M253)+COUNTBLANK(Survey!P253)+COUNTBLANK(Survey!S253:U253)+COUNTBLANK(Survey!Y253:AA253)+COUNTBLANK(Survey!AD253:AE253)+COUNTBLANK(Survey!AI253:AI253)</f>
        <v>18</v>
      </c>
      <c r="I253" s="16" t="str">
        <f t="shared" si="141"/>
        <v>Fail</v>
      </c>
      <c r="J253" t="b">
        <f>IF(Survey!E253="No",TRUE,FALSE)</f>
        <v>0</v>
      </c>
      <c r="K253" s="34">
        <f>LEN(Survey!E253)</f>
        <v>0</v>
      </c>
      <c r="L253" s="16" t="str">
        <f t="shared" si="142"/>
        <v>Fail</v>
      </c>
      <c r="M253" t="b">
        <f>IF(Survey!F253="No",TRUE,FALSE)</f>
        <v>0</v>
      </c>
      <c r="N253" s="33">
        <f>LEN(Survey!F253)</f>
        <v>0</v>
      </c>
      <c r="O253" s="16" t="str">
        <f t="shared" si="143"/>
        <v>Pass</v>
      </c>
      <c r="P253" s="34">
        <f>MOD((LEN(Survey!H253)+2),11)</f>
        <v>2</v>
      </c>
      <c r="Q253" s="33" t="str">
        <f>IF(Survey!$L253="Prospectus fund", "Yes", "No")</f>
        <v>No</v>
      </c>
      <c r="R253" s="16" t="str">
        <f t="shared" si="144"/>
        <v>Pass</v>
      </c>
      <c r="S253" s="34">
        <f>MOD((LEN(Survey!J253)+2),11)</f>
        <v>2</v>
      </c>
      <c r="T253" s="35" t="b">
        <f>IF(OR(Survey!$M253="ETF",Survey!$M253="ETF, alternative mutual fund",Survey!$M253="Closed-end", Survey!$M253="Split share corp", Survey!$I253="Yes"),TRUE,FALSE)</f>
        <v>0</v>
      </c>
      <c r="U253" s="16" t="str">
        <f>IFERROR(IF(AND(OR(X253=Y253,Y253 = "Either"),NOT(ISBLANK(Survey!K253))),"Pass","Fail"),"Pass")</f>
        <v>Fail</v>
      </c>
      <c r="V253" s="36" cm="1">
        <f t="array" ref="V253">SUM(SUMIF(Survey!BZ253:CS253,{"&gt;0","&lt;0"})*{1,-1})</f>
        <v>0</v>
      </c>
      <c r="W253" s="38" cm="1">
        <f t="array" ref="W253">SUM(SUMIF(Survey!CC253,{"&gt;0","&lt;0"})*{1,-1})+SUM(SUMIF(Survey!CM253,{"&gt;0","&lt;0"})*{1,-1})</f>
        <v>0</v>
      </c>
      <c r="X253" s="38">
        <f>Survey!K253</f>
        <v>0</v>
      </c>
      <c r="Y253" s="37" t="str">
        <f t="shared" si="145"/>
        <v>Either</v>
      </c>
      <c r="Z253" s="16" t="str">
        <f t="shared" si="146"/>
        <v>Fail</v>
      </c>
      <c r="AA253" s="67" cm="1">
        <f t="array" ref="AA253">SUM(SUMIF(Survey!BZ253:CS253,{"&gt;0","&lt;0"})*{1,-1})+SUM(SUMIF(Survey!CU253:DN253,{"&gt;0","&lt;0"})*{1,-1})</f>
        <v>0</v>
      </c>
      <c r="AB253" s="67">
        <f>IFERROR(AA253/(Survey!$AV253),0)</f>
        <v>0</v>
      </c>
      <c r="AC253" s="128" t="b">
        <f>IF(OR(Survey!$M253="Alternative strategy or hedge",Survey!$M253="Other, illiquid",Survey!$L253="Prospectus fund"),TRUE,FALSE)</f>
        <v>0</v>
      </c>
      <c r="AD253" s="128" t="b">
        <f>NOT(ISBLANK(Survey!$M253))</f>
        <v>0</v>
      </c>
      <c r="AE253" s="16" t="str">
        <f t="shared" si="147"/>
        <v>Pass</v>
      </c>
      <c r="AF253" s="38" t="b">
        <f>NOT(ISNUMBER(SEARCH("Other",Survey!$P253)))</f>
        <v>1</v>
      </c>
      <c r="AG253" s="37" t="b">
        <f>NOT(ISBLANK(Survey!$Q253))</f>
        <v>0</v>
      </c>
      <c r="AH253" s="16" t="str">
        <f t="shared" si="148"/>
        <v>Pass</v>
      </c>
      <c r="AI253" s="143">
        <f>COUNTBLANK(Survey!$W253)</f>
        <v>1</v>
      </c>
      <c r="AJ253" s="67">
        <f>IF(AND(Survey!L253&lt;&gt;"Exempt fund",OR(Survey!$M253="ETF",Survey!$M253="ETF, alternative mutual fund",Survey!$M253="Mutual fund",Survey!$M253="Alternative mutual fund",Survey!$M253="Money market")),1,0)</f>
        <v>0</v>
      </c>
      <c r="AK253" s="16" t="str">
        <f t="shared" si="149"/>
        <v>Pass</v>
      </c>
      <c r="AL253" s="38" t="b">
        <f>NOT(ISNUMBER(SEARCH("Yes",Survey!$AA253)))</f>
        <v>1</v>
      </c>
      <c r="AM253" s="37" t="b">
        <f>IF(COUNTBLANK(Survey!$AB253:$AC253)=0,TRUE, FALSE)</f>
        <v>0</v>
      </c>
      <c r="AN253" s="16" t="str">
        <f t="shared" si="150"/>
        <v>Pass</v>
      </c>
      <c r="AO253" s="38" t="b">
        <f>NOT(ISNUMBER(SEARCH("Yes",Survey!$AD253)))</f>
        <v>1</v>
      </c>
      <c r="AP253" s="37" t="b">
        <f>NOT(ISBLANK(Survey!$AF253))</f>
        <v>0</v>
      </c>
      <c r="AQ253" s="16" t="str">
        <f t="shared" si="151"/>
        <v>Pass</v>
      </c>
      <c r="AR253" s="38" t="b">
        <f>NOT(OR(ISNUMBER(SEARCH("Other",Survey!$AF253)),ISNUMBER(SEARCH("Multiple",Survey!$AF253))))</f>
        <v>1</v>
      </c>
      <c r="AS253" s="37" t="b">
        <f>NOT(ISBLANK(Survey!$AG253))</f>
        <v>0</v>
      </c>
      <c r="AT253" s="16" t="str">
        <f t="shared" si="152"/>
        <v>Fail</v>
      </c>
      <c r="AU253" s="143">
        <f>IF(ABS(Survey!$AV253)&gt;0, 1,0)</f>
        <v>0</v>
      </c>
      <c r="AV253" s="143">
        <f>IF(COUNTBLANK(Survey!$AJ253)=0,1,0)</f>
        <v>0</v>
      </c>
      <c r="AW253" s="16" t="str">
        <f t="shared" si="153"/>
        <v>Pass</v>
      </c>
      <c r="AX253" s="143">
        <f>IF(ISBLANK(Survey!$AJ253),0,1)</f>
        <v>0</v>
      </c>
      <c r="AY253" s="165">
        <f>COUNTBLANK(Survey!$AK253)</f>
        <v>1</v>
      </c>
      <c r="AZ253" s="16" t="str">
        <f t="shared" si="154"/>
        <v>Pass</v>
      </c>
      <c r="BA253" s="143">
        <f>IF(OR(Survey!$AK253="Closed",ISBLANK(Survey!$AK253)),0,1)</f>
        <v>0</v>
      </c>
      <c r="BB253" s="165">
        <f>IF(ISBLANK(Survey!$AL253),1,0)</f>
        <v>1</v>
      </c>
      <c r="BC253" s="147" t="str" cm="1">
        <f t="array" ref="BC253">IF(OR(IF(OR($BE253+$BF253 = 2, $BG253=1), FALSE, TRUE), AND($BD253:$BD253 = 0)),"Pass","Fail")</f>
        <v>Pass</v>
      </c>
      <c r="BD253" s="143">
        <f>COUNTBLANK(Survey!$AM253:$AO253)</f>
        <v>3</v>
      </c>
      <c r="BE253" s="143">
        <f>IF(Survey!$I253="Yes",1,0)</f>
        <v>0</v>
      </c>
      <c r="BF253" s="143">
        <f>IF(OR(Survey!$M253="Mutual fund",Survey!$M253="Alternative mutual fund",Survey!$M253="Money market"),1,0)</f>
        <v>0</v>
      </c>
      <c r="BG253" s="148">
        <f>IF(OR(Survey!$M253="ETF",Survey!$M253="ETF, alternative mutual fund"),1,0)</f>
        <v>0</v>
      </c>
      <c r="BH253" s="16" t="str">
        <f t="shared" si="155"/>
        <v>Pass</v>
      </c>
      <c r="BI253" s="38" t="b">
        <f>OR(ISNUMBER(SEARCH("Yes",Survey!$AO253)),ISBLANK(Survey!$AO253))</f>
        <v>1</v>
      </c>
      <c r="BJ253" s="67" t="b">
        <f>NOT(ISBLANK(Survey!$AP253))</f>
        <v>0</v>
      </c>
      <c r="BK253" s="16" t="str">
        <f t="shared" si="156"/>
        <v>Pass</v>
      </c>
      <c r="BL253" s="143">
        <f>IF(Survey!$AW253=0, 0,1)</f>
        <v>0</v>
      </c>
      <c r="BM253" s="67">
        <f>Survey!$AQ253</f>
        <v>0</v>
      </c>
      <c r="BN253" s="67">
        <f>IFERROR((Survey!$AX253-ABS(Survey!$AY253)-ABS(Survey!$BD253))/Survey!$AW253,0)</f>
        <v>0</v>
      </c>
      <c r="BO253" s="67">
        <f>IF(AND($BM253&gt;$BN253-0.2,$BM253&lt;$BN253+0.2,ISBLANK(Survey!$AQ253)=FALSE),0,1)</f>
        <v>1</v>
      </c>
      <c r="BP253" s="165">
        <f>IF(ISBLANK(Survey!$AR253),1,0)</f>
        <v>1</v>
      </c>
      <c r="BQ253" s="16" t="str">
        <f t="shared" si="157"/>
        <v>Pass</v>
      </c>
      <c r="BR253" s="143">
        <f>IF(Survey!$AW253=0, 0,1)</f>
        <v>0</v>
      </c>
      <c r="BS253" s="67">
        <f>IF(AND(Survey!$AS253&gt;=0,Survey!$AS253&lt;=0.2,Survey!$AS253&lt;&gt;""),0,1)</f>
        <v>1</v>
      </c>
      <c r="BT253" s="143">
        <f>IF(ISBLANK(Survey!$AT253),1,0)</f>
        <v>1</v>
      </c>
      <c r="BU253" s="16" t="str">
        <f t="shared" si="158"/>
        <v>Fail</v>
      </c>
      <c r="BV253" s="165">
        <f>Survey!$AU253</f>
        <v>0</v>
      </c>
      <c r="BW253" s="16" t="str">
        <f t="shared" si="159"/>
        <v>Pass</v>
      </c>
      <c r="BX253" s="36">
        <f>Survey!$AV253</f>
        <v>0</v>
      </c>
      <c r="BY253" s="176">
        <f>Survey!$AW253+Survey!$AX253-ABS(Survey!$AY253)+ABS(Survey!$AZ253)-ABS(Survey!$BA253)+ABS(Survey!$BB253)-ABS(Survey!$BC253)-ABS(Survey!$BD253)+Survey!$BE253</f>
        <v>0</v>
      </c>
      <c r="BZ253" s="35">
        <f t="shared" si="160"/>
        <v>0</v>
      </c>
      <c r="CA253" s="17">
        <f t="shared" si="161"/>
        <v>0</v>
      </c>
      <c r="CB253" s="16" t="str">
        <f t="shared" si="162"/>
        <v>Pass</v>
      </c>
      <c r="CC253" s="38" t="b">
        <f>IF(ABS(Survey!$BE253)=0,TRUE,FALSE)</f>
        <v>1</v>
      </c>
      <c r="CD253" s="37" t="b">
        <f>NOT(ISBLANK(Survey!$BF253))</f>
        <v>0</v>
      </c>
      <c r="CE253" t="str">
        <f t="shared" si="163"/>
        <v>Fail</v>
      </c>
      <c r="CF253" s="29">
        <f>Survey!$AV253</f>
        <v>0</v>
      </c>
      <c r="CG253" s="29" cm="1">
        <f t="array" ref="CG253">SUM(SUMIF(Survey!BH253:BO253,{"&gt;0","&lt;0"})*{1,-1})-SUM(SUMIF(Survey!BQ253:BX253,{"&gt;0","&lt;0"})*{1,-1})</f>
        <v>0</v>
      </c>
      <c r="CH253" s="35" t="str">
        <f t="shared" si="164"/>
        <v>No holdings</v>
      </c>
      <c r="CI253">
        <f t="shared" si="165"/>
        <v>0</v>
      </c>
      <c r="CJ253" s="16" t="str">
        <f t="shared" si="166"/>
        <v>Fail</v>
      </c>
      <c r="CK253" s="36">
        <f>Survey!$AV253</f>
        <v>0</v>
      </c>
      <c r="CL253" s="36" cm="1">
        <f t="array" ref="CL253">SUM(SUMIF(Survey!BZ253:CS253,{"&gt;0","&lt;0"})*{1,-1})-SUM(SUMIF(Survey!CU253:DN253,{"&gt;0","&lt;0"})*{1,-1})</f>
        <v>0</v>
      </c>
      <c r="CM253" s="35" t="str">
        <f t="shared" si="167"/>
        <v>No holdings</v>
      </c>
      <c r="CN253" s="17">
        <f t="shared" si="168"/>
        <v>0</v>
      </c>
      <c r="CO253" s="16" t="str">
        <f t="shared" si="169"/>
        <v>Pass</v>
      </c>
      <c r="CP253" s="38" t="b">
        <f>IF(ABS(Survey!$CS253)=0,TRUE,FALSE)</f>
        <v>1</v>
      </c>
      <c r="CQ253" s="37" t="b">
        <f>NOT(ISBLANK(Survey!$CT253))</f>
        <v>0</v>
      </c>
      <c r="CR253" s="16" t="str">
        <f t="shared" si="170"/>
        <v>Pass</v>
      </c>
      <c r="CS253" s="38" t="b">
        <f>IF(ABS(Survey!$DN253)=0,TRUE,FALSE)</f>
        <v>1</v>
      </c>
      <c r="CT253" s="37" t="b">
        <f>NOT(ISBLANK(Survey!$DO253))</f>
        <v>0</v>
      </c>
      <c r="CU253" t="str">
        <f t="shared" si="171"/>
        <v>Pass</v>
      </c>
      <c r="CV253" s="29" cm="1">
        <f t="array" ref="CV253">SUM(SUMIF(Survey!CO253,{"&gt;0","&lt;0"})*{1,-1})+SUM(SUMIF(Survey!DJ253,{"&gt;0","&lt;0"})*{1,-1})</f>
        <v>0</v>
      </c>
      <c r="CW253" s="29">
        <f>SUM(SUMIF(Survey!DQ253:DW253,{"&gt;0","&lt;0"})*{1,-1})+SUM(SUMIF(Survey!DY253:EE253,{"&gt;0","&lt;0"})*{1,-1})</f>
        <v>0</v>
      </c>
      <c r="CX253">
        <f t="shared" si="172"/>
        <v>0</v>
      </c>
      <c r="CY253">
        <f t="shared" si="173"/>
        <v>0</v>
      </c>
      <c r="CZ253" s="16" t="str">
        <f t="shared" si="174"/>
        <v>Pass</v>
      </c>
      <c r="DA253" s="38" t="b">
        <f>IF(ABS(Survey!$DW253)=0,TRUE,FALSE)</f>
        <v>1</v>
      </c>
      <c r="DB253" s="37" t="b">
        <f>NOT(ISBLANK(Survey!DX253))</f>
        <v>0</v>
      </c>
      <c r="DC253" s="16" t="str">
        <f t="shared" si="175"/>
        <v>Pass</v>
      </c>
      <c r="DD253" s="38" t="b">
        <f>IF(ABS(Survey!$EE253)=0,TRUE,FALSE)</f>
        <v>1</v>
      </c>
      <c r="DE253" s="37" t="b">
        <f>NOT(ISBLANK(Survey!$EF253))</f>
        <v>0</v>
      </c>
      <c r="DF253" s="16" t="str">
        <f t="shared" si="176"/>
        <v>Fail</v>
      </c>
      <c r="DG253" s="36">
        <f>SUM(SUMIF(Survey!EL253:EN253,{"&gt;0","&lt;0"})*{1,-1})</f>
        <v>0</v>
      </c>
      <c r="DH253">
        <f t="shared" si="177"/>
        <v>0</v>
      </c>
      <c r="DI253">
        <f t="shared" si="178"/>
        <v>100</v>
      </c>
      <c r="DJ253" s="35" t="b">
        <f>IF(OR(Survey!$M253="ETF",Survey!$M253="ETF, alternative mutual fund",Survey!$M253="Closed-end", Survey!$M253="Split share corp"),TRUE,FALSE)</f>
        <v>0</v>
      </c>
      <c r="DK253" s="16" t="str">
        <f t="shared" si="179"/>
        <v>Fail</v>
      </c>
      <c r="DL253" s="36">
        <f>SUM(SUMIF(Survey!EP253:EV253,{"&gt;0","&lt;0"})*{1,-1})</f>
        <v>0</v>
      </c>
      <c r="DM253">
        <f t="shared" si="180"/>
        <v>0</v>
      </c>
      <c r="DN253" s="17">
        <f t="shared" si="181"/>
        <v>100</v>
      </c>
      <c r="DO253" s="16" t="str">
        <f t="shared" si="182"/>
        <v>Fail</v>
      </c>
      <c r="DP253" s="36">
        <f>SUM(SUMIF(Survey!EX253:FD253,{"&gt;0","&lt;0"})*{1,-1})</f>
        <v>0</v>
      </c>
      <c r="DQ253">
        <f t="shared" si="183"/>
        <v>0</v>
      </c>
      <c r="DR253" s="17">
        <f t="shared" si="184"/>
        <v>100</v>
      </c>
    </row>
    <row r="254" spans="1:122">
      <c r="A254">
        <v>254</v>
      </c>
      <c r="B254" t="str">
        <f t="shared" si="0"/>
        <v>Pass</v>
      </c>
      <c r="C254" t="str">
        <f>IF(COUNTBLANK(Survey!B254:FE254)=$C$2, "Pass", "Fail")</f>
        <v>Pass</v>
      </c>
      <c r="D254" t="str">
        <f t="shared" si="139"/>
        <v>Fail</v>
      </c>
      <c r="E254" t="str">
        <f>IF(OR(ISBLANK(Survey!AJ254),COUNTIF(G254:BB254,"Fail")),"Fail","Pass")</f>
        <v>Fail</v>
      </c>
      <c r="G254" s="16" t="str">
        <f t="shared" si="140"/>
        <v>Fail</v>
      </c>
      <c r="H254" s="177">
        <f>COUNTBLANK(Survey!B254:D254)+COUNTBLANK(Survey!G254)+COUNTBLANK(Survey!I254)+COUNTBLANK(Survey!K254:M254)+COUNTBLANK(Survey!P254)+COUNTBLANK(Survey!S254:U254)+COUNTBLANK(Survey!Y254:AA254)+COUNTBLANK(Survey!AD254:AE254)+COUNTBLANK(Survey!AI254:AI254)</f>
        <v>18</v>
      </c>
      <c r="I254" s="16" t="str">
        <f t="shared" si="141"/>
        <v>Fail</v>
      </c>
      <c r="J254" t="b">
        <f>IF(Survey!E254="No",TRUE,FALSE)</f>
        <v>0</v>
      </c>
      <c r="K254" s="34">
        <f>LEN(Survey!E254)</f>
        <v>0</v>
      </c>
      <c r="L254" s="16" t="str">
        <f t="shared" si="142"/>
        <v>Fail</v>
      </c>
      <c r="M254" t="b">
        <f>IF(Survey!F254="No",TRUE,FALSE)</f>
        <v>0</v>
      </c>
      <c r="N254" s="33">
        <f>LEN(Survey!F254)</f>
        <v>0</v>
      </c>
      <c r="O254" s="16" t="str">
        <f t="shared" si="143"/>
        <v>Pass</v>
      </c>
      <c r="P254" s="34">
        <f>MOD((LEN(Survey!H254)+2),11)</f>
        <v>2</v>
      </c>
      <c r="Q254" s="33" t="str">
        <f>IF(Survey!$L254="Prospectus fund", "Yes", "No")</f>
        <v>No</v>
      </c>
      <c r="R254" s="16" t="str">
        <f t="shared" si="144"/>
        <v>Pass</v>
      </c>
      <c r="S254" s="34">
        <f>MOD((LEN(Survey!J254)+2),11)</f>
        <v>2</v>
      </c>
      <c r="T254" s="35" t="b">
        <f>IF(OR(Survey!$M254="ETF",Survey!$M254="ETF, alternative mutual fund",Survey!$M254="Closed-end", Survey!$M254="Split share corp", Survey!$I254="Yes"),TRUE,FALSE)</f>
        <v>0</v>
      </c>
      <c r="U254" s="16" t="str">
        <f>IFERROR(IF(AND(OR(X254=Y254,Y254 = "Either"),NOT(ISBLANK(Survey!K254))),"Pass","Fail"),"Pass")</f>
        <v>Fail</v>
      </c>
      <c r="V254" s="36" cm="1">
        <f t="array" ref="V254">SUM(SUMIF(Survey!BZ254:CS254,{"&gt;0","&lt;0"})*{1,-1})</f>
        <v>0</v>
      </c>
      <c r="W254" s="38" cm="1">
        <f t="array" ref="W254">SUM(SUMIF(Survey!CC254,{"&gt;0","&lt;0"})*{1,-1})+SUM(SUMIF(Survey!CM254,{"&gt;0","&lt;0"})*{1,-1})</f>
        <v>0</v>
      </c>
      <c r="X254" s="38">
        <f>Survey!K254</f>
        <v>0</v>
      </c>
      <c r="Y254" s="37" t="str">
        <f t="shared" si="145"/>
        <v>Either</v>
      </c>
      <c r="Z254" s="16" t="str">
        <f t="shared" si="146"/>
        <v>Fail</v>
      </c>
      <c r="AA254" s="67" cm="1">
        <f t="array" ref="AA254">SUM(SUMIF(Survey!BZ254:CS254,{"&gt;0","&lt;0"})*{1,-1})+SUM(SUMIF(Survey!CU254:DN254,{"&gt;0","&lt;0"})*{1,-1})</f>
        <v>0</v>
      </c>
      <c r="AB254" s="67">
        <f>IFERROR(AA254/(Survey!$AV254),0)</f>
        <v>0</v>
      </c>
      <c r="AC254" s="128" t="b">
        <f>IF(OR(Survey!$M254="Alternative strategy or hedge",Survey!$M254="Other, illiquid",Survey!$L254="Prospectus fund"),TRUE,FALSE)</f>
        <v>0</v>
      </c>
      <c r="AD254" s="128" t="b">
        <f>NOT(ISBLANK(Survey!$M254))</f>
        <v>0</v>
      </c>
      <c r="AE254" s="16" t="str">
        <f t="shared" si="147"/>
        <v>Pass</v>
      </c>
      <c r="AF254" s="38" t="b">
        <f>NOT(ISNUMBER(SEARCH("Other",Survey!$P254)))</f>
        <v>1</v>
      </c>
      <c r="AG254" s="37" t="b">
        <f>NOT(ISBLANK(Survey!$Q254))</f>
        <v>0</v>
      </c>
      <c r="AH254" s="16" t="str">
        <f t="shared" si="148"/>
        <v>Pass</v>
      </c>
      <c r="AI254" s="143">
        <f>COUNTBLANK(Survey!$W254)</f>
        <v>1</v>
      </c>
      <c r="AJ254" s="67">
        <f>IF(AND(Survey!L254&lt;&gt;"Exempt fund",OR(Survey!$M254="ETF",Survey!$M254="ETF, alternative mutual fund",Survey!$M254="Mutual fund",Survey!$M254="Alternative mutual fund",Survey!$M254="Money market")),1,0)</f>
        <v>0</v>
      </c>
      <c r="AK254" s="16" t="str">
        <f t="shared" si="149"/>
        <v>Pass</v>
      </c>
      <c r="AL254" s="38" t="b">
        <f>NOT(ISNUMBER(SEARCH("Yes",Survey!$AA254)))</f>
        <v>1</v>
      </c>
      <c r="AM254" s="37" t="b">
        <f>IF(COUNTBLANK(Survey!$AB254:$AC254)=0,TRUE, FALSE)</f>
        <v>0</v>
      </c>
      <c r="AN254" s="16" t="str">
        <f t="shared" si="150"/>
        <v>Pass</v>
      </c>
      <c r="AO254" s="38" t="b">
        <f>NOT(ISNUMBER(SEARCH("Yes",Survey!$AD254)))</f>
        <v>1</v>
      </c>
      <c r="AP254" s="37" t="b">
        <f>NOT(ISBLANK(Survey!$AF254))</f>
        <v>0</v>
      </c>
      <c r="AQ254" s="16" t="str">
        <f t="shared" si="151"/>
        <v>Pass</v>
      </c>
      <c r="AR254" s="38" t="b">
        <f>NOT(OR(ISNUMBER(SEARCH("Other",Survey!$AF254)),ISNUMBER(SEARCH("Multiple",Survey!$AF254))))</f>
        <v>1</v>
      </c>
      <c r="AS254" s="37" t="b">
        <f>NOT(ISBLANK(Survey!$AG254))</f>
        <v>0</v>
      </c>
      <c r="AT254" s="16" t="str">
        <f t="shared" si="152"/>
        <v>Fail</v>
      </c>
      <c r="AU254" s="143">
        <f>IF(ABS(Survey!$AV254)&gt;0, 1,0)</f>
        <v>0</v>
      </c>
      <c r="AV254" s="143">
        <f>IF(COUNTBLANK(Survey!$AJ254)=0,1,0)</f>
        <v>0</v>
      </c>
      <c r="AW254" s="16" t="str">
        <f t="shared" si="153"/>
        <v>Pass</v>
      </c>
      <c r="AX254" s="143">
        <f>IF(ISBLANK(Survey!$AJ254),0,1)</f>
        <v>0</v>
      </c>
      <c r="AY254" s="165">
        <f>COUNTBLANK(Survey!$AK254)</f>
        <v>1</v>
      </c>
      <c r="AZ254" s="16" t="str">
        <f t="shared" si="154"/>
        <v>Pass</v>
      </c>
      <c r="BA254" s="143">
        <f>IF(OR(Survey!$AK254="Closed",ISBLANK(Survey!$AK254)),0,1)</f>
        <v>0</v>
      </c>
      <c r="BB254" s="165">
        <f>IF(ISBLANK(Survey!$AL254),1,0)</f>
        <v>1</v>
      </c>
      <c r="BC254" s="147" t="str" cm="1">
        <f t="array" ref="BC254">IF(OR(IF(OR($BE254+$BF254 = 2, $BG254=1), FALSE, TRUE), AND($BD254:$BD254 = 0)),"Pass","Fail")</f>
        <v>Pass</v>
      </c>
      <c r="BD254" s="143">
        <f>COUNTBLANK(Survey!$AM254:$AO254)</f>
        <v>3</v>
      </c>
      <c r="BE254" s="143">
        <f>IF(Survey!$I254="Yes",1,0)</f>
        <v>0</v>
      </c>
      <c r="BF254" s="143">
        <f>IF(OR(Survey!$M254="Mutual fund",Survey!$M254="Alternative mutual fund",Survey!$M254="Money market"),1,0)</f>
        <v>0</v>
      </c>
      <c r="BG254" s="148">
        <f>IF(OR(Survey!$M254="ETF",Survey!$M254="ETF, alternative mutual fund"),1,0)</f>
        <v>0</v>
      </c>
      <c r="BH254" s="16" t="str">
        <f t="shared" si="155"/>
        <v>Pass</v>
      </c>
      <c r="BI254" s="38" t="b">
        <f>OR(ISNUMBER(SEARCH("Yes",Survey!$AO254)),ISBLANK(Survey!$AO254))</f>
        <v>1</v>
      </c>
      <c r="BJ254" s="67" t="b">
        <f>NOT(ISBLANK(Survey!$AP254))</f>
        <v>0</v>
      </c>
      <c r="BK254" s="16" t="str">
        <f t="shared" si="156"/>
        <v>Pass</v>
      </c>
      <c r="BL254" s="143">
        <f>IF(Survey!$AW254=0, 0,1)</f>
        <v>0</v>
      </c>
      <c r="BM254" s="67">
        <f>Survey!$AQ254</f>
        <v>0</v>
      </c>
      <c r="BN254" s="67">
        <f>IFERROR((Survey!$AX254-ABS(Survey!$AY254)-ABS(Survey!$BD254))/Survey!$AW254,0)</f>
        <v>0</v>
      </c>
      <c r="BO254" s="67">
        <f>IF(AND($BM254&gt;$BN254-0.2,$BM254&lt;$BN254+0.2,ISBLANK(Survey!$AQ254)=FALSE),0,1)</f>
        <v>1</v>
      </c>
      <c r="BP254" s="165">
        <f>IF(ISBLANK(Survey!$AR254),1,0)</f>
        <v>1</v>
      </c>
      <c r="BQ254" s="16" t="str">
        <f t="shared" si="157"/>
        <v>Pass</v>
      </c>
      <c r="BR254" s="143">
        <f>IF(Survey!$AW254=0, 0,1)</f>
        <v>0</v>
      </c>
      <c r="BS254" s="67">
        <f>IF(AND(Survey!$AS254&gt;=0,Survey!$AS254&lt;=0.2,Survey!$AS254&lt;&gt;""),0,1)</f>
        <v>1</v>
      </c>
      <c r="BT254" s="143">
        <f>IF(ISBLANK(Survey!$AT254),1,0)</f>
        <v>1</v>
      </c>
      <c r="BU254" s="16" t="str">
        <f t="shared" si="158"/>
        <v>Fail</v>
      </c>
      <c r="BV254" s="165">
        <f>Survey!$AU254</f>
        <v>0</v>
      </c>
      <c r="BW254" s="16" t="str">
        <f t="shared" si="159"/>
        <v>Pass</v>
      </c>
      <c r="BX254" s="36">
        <f>Survey!$AV254</f>
        <v>0</v>
      </c>
      <c r="BY254" s="176">
        <f>Survey!$AW254+Survey!$AX254-ABS(Survey!$AY254)+ABS(Survey!$AZ254)-ABS(Survey!$BA254)+ABS(Survey!$BB254)-ABS(Survey!$BC254)-ABS(Survey!$BD254)+Survey!$BE254</f>
        <v>0</v>
      </c>
      <c r="BZ254" s="35">
        <f t="shared" si="160"/>
        <v>0</v>
      </c>
      <c r="CA254" s="17">
        <f t="shared" si="161"/>
        <v>0</v>
      </c>
      <c r="CB254" s="16" t="str">
        <f t="shared" si="162"/>
        <v>Pass</v>
      </c>
      <c r="CC254" s="38" t="b">
        <f>IF(ABS(Survey!$BE254)=0,TRUE,FALSE)</f>
        <v>1</v>
      </c>
      <c r="CD254" s="37" t="b">
        <f>NOT(ISBLANK(Survey!$BF254))</f>
        <v>0</v>
      </c>
      <c r="CE254" t="str">
        <f t="shared" si="163"/>
        <v>Fail</v>
      </c>
      <c r="CF254" s="29">
        <f>Survey!$AV254</f>
        <v>0</v>
      </c>
      <c r="CG254" s="29" cm="1">
        <f t="array" ref="CG254">SUM(SUMIF(Survey!BH254:BO254,{"&gt;0","&lt;0"})*{1,-1})-SUM(SUMIF(Survey!BQ254:BX254,{"&gt;0","&lt;0"})*{1,-1})</f>
        <v>0</v>
      </c>
      <c r="CH254" s="35" t="str">
        <f t="shared" si="164"/>
        <v>No holdings</v>
      </c>
      <c r="CI254">
        <f t="shared" si="165"/>
        <v>0</v>
      </c>
      <c r="CJ254" s="16" t="str">
        <f t="shared" si="166"/>
        <v>Fail</v>
      </c>
      <c r="CK254" s="36">
        <f>Survey!$AV254</f>
        <v>0</v>
      </c>
      <c r="CL254" s="36" cm="1">
        <f t="array" ref="CL254">SUM(SUMIF(Survey!BZ254:CS254,{"&gt;0","&lt;0"})*{1,-1})-SUM(SUMIF(Survey!CU254:DN254,{"&gt;0","&lt;0"})*{1,-1})</f>
        <v>0</v>
      </c>
      <c r="CM254" s="35" t="str">
        <f t="shared" si="167"/>
        <v>No holdings</v>
      </c>
      <c r="CN254" s="17">
        <f t="shared" si="168"/>
        <v>0</v>
      </c>
      <c r="CO254" s="16" t="str">
        <f t="shared" si="169"/>
        <v>Pass</v>
      </c>
      <c r="CP254" s="38" t="b">
        <f>IF(ABS(Survey!$CS254)=0,TRUE,FALSE)</f>
        <v>1</v>
      </c>
      <c r="CQ254" s="37" t="b">
        <f>NOT(ISBLANK(Survey!$CT254))</f>
        <v>0</v>
      </c>
      <c r="CR254" s="16" t="str">
        <f t="shared" si="170"/>
        <v>Pass</v>
      </c>
      <c r="CS254" s="38" t="b">
        <f>IF(ABS(Survey!$DN254)=0,TRUE,FALSE)</f>
        <v>1</v>
      </c>
      <c r="CT254" s="37" t="b">
        <f>NOT(ISBLANK(Survey!$DO254))</f>
        <v>0</v>
      </c>
      <c r="CU254" t="str">
        <f t="shared" si="171"/>
        <v>Pass</v>
      </c>
      <c r="CV254" s="29" cm="1">
        <f t="array" ref="CV254">SUM(SUMIF(Survey!CO254,{"&gt;0","&lt;0"})*{1,-1})+SUM(SUMIF(Survey!DJ254,{"&gt;0","&lt;0"})*{1,-1})</f>
        <v>0</v>
      </c>
      <c r="CW254" s="29">
        <f>SUM(SUMIF(Survey!DQ254:DW254,{"&gt;0","&lt;0"})*{1,-1})+SUM(SUMIF(Survey!DY254:EE254,{"&gt;0","&lt;0"})*{1,-1})</f>
        <v>0</v>
      </c>
      <c r="CX254">
        <f t="shared" si="172"/>
        <v>0</v>
      </c>
      <c r="CY254">
        <f t="shared" si="173"/>
        <v>0</v>
      </c>
      <c r="CZ254" s="16" t="str">
        <f t="shared" si="174"/>
        <v>Pass</v>
      </c>
      <c r="DA254" s="38" t="b">
        <f>IF(ABS(Survey!$DW254)=0,TRUE,FALSE)</f>
        <v>1</v>
      </c>
      <c r="DB254" s="37" t="b">
        <f>NOT(ISBLANK(Survey!DX254))</f>
        <v>0</v>
      </c>
      <c r="DC254" s="16" t="str">
        <f t="shared" si="175"/>
        <v>Pass</v>
      </c>
      <c r="DD254" s="38" t="b">
        <f>IF(ABS(Survey!$EE254)=0,TRUE,FALSE)</f>
        <v>1</v>
      </c>
      <c r="DE254" s="37" t="b">
        <f>NOT(ISBLANK(Survey!$EF254))</f>
        <v>0</v>
      </c>
      <c r="DF254" s="16" t="str">
        <f t="shared" si="176"/>
        <v>Fail</v>
      </c>
      <c r="DG254" s="36">
        <f>SUM(SUMIF(Survey!EL254:EN254,{"&gt;0","&lt;0"})*{1,-1})</f>
        <v>0</v>
      </c>
      <c r="DH254">
        <f t="shared" si="177"/>
        <v>0</v>
      </c>
      <c r="DI254">
        <f t="shared" si="178"/>
        <v>100</v>
      </c>
      <c r="DJ254" s="35" t="b">
        <f>IF(OR(Survey!$M254="ETF",Survey!$M254="ETF, alternative mutual fund",Survey!$M254="Closed-end", Survey!$M254="Split share corp"),TRUE,FALSE)</f>
        <v>0</v>
      </c>
      <c r="DK254" s="16" t="str">
        <f t="shared" si="179"/>
        <v>Fail</v>
      </c>
      <c r="DL254" s="36">
        <f>SUM(SUMIF(Survey!EP254:EV254,{"&gt;0","&lt;0"})*{1,-1})</f>
        <v>0</v>
      </c>
      <c r="DM254">
        <f t="shared" si="180"/>
        <v>0</v>
      </c>
      <c r="DN254" s="17">
        <f t="shared" si="181"/>
        <v>100</v>
      </c>
      <c r="DO254" s="16" t="str">
        <f t="shared" si="182"/>
        <v>Fail</v>
      </c>
      <c r="DP254" s="36">
        <f>SUM(SUMIF(Survey!EX254:FD254,{"&gt;0","&lt;0"})*{1,-1})</f>
        <v>0</v>
      </c>
      <c r="DQ254">
        <f t="shared" si="183"/>
        <v>0</v>
      </c>
      <c r="DR254" s="17">
        <f t="shared" si="184"/>
        <v>100</v>
      </c>
    </row>
    <row r="255" spans="1:122">
      <c r="A255">
        <v>255</v>
      </c>
      <c r="B255" t="str">
        <f t="shared" si="0"/>
        <v>Pass</v>
      </c>
      <c r="C255" t="str">
        <f>IF(COUNTBLANK(Survey!B255:FE255)=$C$2, "Pass", "Fail")</f>
        <v>Pass</v>
      </c>
      <c r="D255" t="str">
        <f t="shared" si="139"/>
        <v>Fail</v>
      </c>
      <c r="E255" t="str">
        <f>IF(OR(ISBLANK(Survey!AJ255),COUNTIF(G255:BB255,"Fail")),"Fail","Pass")</f>
        <v>Fail</v>
      </c>
      <c r="G255" s="16" t="str">
        <f t="shared" si="140"/>
        <v>Fail</v>
      </c>
      <c r="H255" s="177">
        <f>COUNTBLANK(Survey!B255:D255)+COUNTBLANK(Survey!G255)+COUNTBLANK(Survey!I255)+COUNTBLANK(Survey!K255:M255)+COUNTBLANK(Survey!P255)+COUNTBLANK(Survey!S255:U255)+COUNTBLANK(Survey!Y255:AA255)+COUNTBLANK(Survey!AD255:AE255)+COUNTBLANK(Survey!AI255:AI255)</f>
        <v>18</v>
      </c>
      <c r="I255" s="16" t="str">
        <f t="shared" si="141"/>
        <v>Fail</v>
      </c>
      <c r="J255" t="b">
        <f>IF(Survey!E255="No",TRUE,FALSE)</f>
        <v>0</v>
      </c>
      <c r="K255" s="34">
        <f>LEN(Survey!E255)</f>
        <v>0</v>
      </c>
      <c r="L255" s="16" t="str">
        <f t="shared" si="142"/>
        <v>Fail</v>
      </c>
      <c r="M255" t="b">
        <f>IF(Survey!F255="No",TRUE,FALSE)</f>
        <v>0</v>
      </c>
      <c r="N255" s="33">
        <f>LEN(Survey!F255)</f>
        <v>0</v>
      </c>
      <c r="O255" s="16" t="str">
        <f t="shared" si="143"/>
        <v>Pass</v>
      </c>
      <c r="P255" s="34">
        <f>MOD((LEN(Survey!H255)+2),11)</f>
        <v>2</v>
      </c>
      <c r="Q255" s="33" t="str">
        <f>IF(Survey!$L255="Prospectus fund", "Yes", "No")</f>
        <v>No</v>
      </c>
      <c r="R255" s="16" t="str">
        <f t="shared" si="144"/>
        <v>Pass</v>
      </c>
      <c r="S255" s="34">
        <f>MOD((LEN(Survey!J255)+2),11)</f>
        <v>2</v>
      </c>
      <c r="T255" s="35" t="b">
        <f>IF(OR(Survey!$M255="ETF",Survey!$M255="ETF, alternative mutual fund",Survey!$M255="Closed-end", Survey!$M255="Split share corp", Survey!$I255="Yes"),TRUE,FALSE)</f>
        <v>0</v>
      </c>
      <c r="U255" s="16" t="str">
        <f>IFERROR(IF(AND(OR(X255=Y255,Y255 = "Either"),NOT(ISBLANK(Survey!K255))),"Pass","Fail"),"Pass")</f>
        <v>Fail</v>
      </c>
      <c r="V255" s="36" cm="1">
        <f t="array" ref="V255">SUM(SUMIF(Survey!BZ255:CS255,{"&gt;0","&lt;0"})*{1,-1})</f>
        <v>0</v>
      </c>
      <c r="W255" s="38" cm="1">
        <f t="array" ref="W255">SUM(SUMIF(Survey!CC255,{"&gt;0","&lt;0"})*{1,-1})+SUM(SUMIF(Survey!CM255,{"&gt;0","&lt;0"})*{1,-1})</f>
        <v>0</v>
      </c>
      <c r="X255" s="38">
        <f>Survey!K255</f>
        <v>0</v>
      </c>
      <c r="Y255" s="37" t="str">
        <f t="shared" si="145"/>
        <v>Either</v>
      </c>
      <c r="Z255" s="16" t="str">
        <f t="shared" si="146"/>
        <v>Fail</v>
      </c>
      <c r="AA255" s="67" cm="1">
        <f t="array" ref="AA255">SUM(SUMIF(Survey!BZ255:CS255,{"&gt;0","&lt;0"})*{1,-1})+SUM(SUMIF(Survey!CU255:DN255,{"&gt;0","&lt;0"})*{1,-1})</f>
        <v>0</v>
      </c>
      <c r="AB255" s="67">
        <f>IFERROR(AA255/(Survey!$AV255),0)</f>
        <v>0</v>
      </c>
      <c r="AC255" s="128" t="b">
        <f>IF(OR(Survey!$M255="Alternative strategy or hedge",Survey!$M255="Other, illiquid",Survey!$L255="Prospectus fund"),TRUE,FALSE)</f>
        <v>0</v>
      </c>
      <c r="AD255" s="128" t="b">
        <f>NOT(ISBLANK(Survey!$M255))</f>
        <v>0</v>
      </c>
      <c r="AE255" s="16" t="str">
        <f t="shared" si="147"/>
        <v>Pass</v>
      </c>
      <c r="AF255" s="38" t="b">
        <f>NOT(ISNUMBER(SEARCH("Other",Survey!$P255)))</f>
        <v>1</v>
      </c>
      <c r="AG255" s="37" t="b">
        <f>NOT(ISBLANK(Survey!$Q255))</f>
        <v>0</v>
      </c>
      <c r="AH255" s="16" t="str">
        <f t="shared" si="148"/>
        <v>Pass</v>
      </c>
      <c r="AI255" s="143">
        <f>COUNTBLANK(Survey!$W255)</f>
        <v>1</v>
      </c>
      <c r="AJ255" s="67">
        <f>IF(AND(Survey!L255&lt;&gt;"Exempt fund",OR(Survey!$M255="ETF",Survey!$M255="ETF, alternative mutual fund",Survey!$M255="Mutual fund",Survey!$M255="Alternative mutual fund",Survey!$M255="Money market")),1,0)</f>
        <v>0</v>
      </c>
      <c r="AK255" s="16" t="str">
        <f t="shared" si="149"/>
        <v>Pass</v>
      </c>
      <c r="AL255" s="38" t="b">
        <f>NOT(ISNUMBER(SEARCH("Yes",Survey!$AA255)))</f>
        <v>1</v>
      </c>
      <c r="AM255" s="37" t="b">
        <f>IF(COUNTBLANK(Survey!$AB255:$AC255)=0,TRUE, FALSE)</f>
        <v>0</v>
      </c>
      <c r="AN255" s="16" t="str">
        <f t="shared" si="150"/>
        <v>Pass</v>
      </c>
      <c r="AO255" s="38" t="b">
        <f>NOT(ISNUMBER(SEARCH("Yes",Survey!$AD255)))</f>
        <v>1</v>
      </c>
      <c r="AP255" s="37" t="b">
        <f>NOT(ISBLANK(Survey!$AF255))</f>
        <v>0</v>
      </c>
      <c r="AQ255" s="16" t="str">
        <f t="shared" si="151"/>
        <v>Pass</v>
      </c>
      <c r="AR255" s="38" t="b">
        <f>NOT(OR(ISNUMBER(SEARCH("Other",Survey!$AF255)),ISNUMBER(SEARCH("Multiple",Survey!$AF255))))</f>
        <v>1</v>
      </c>
      <c r="AS255" s="37" t="b">
        <f>NOT(ISBLANK(Survey!$AG255))</f>
        <v>0</v>
      </c>
      <c r="AT255" s="16" t="str">
        <f t="shared" si="152"/>
        <v>Fail</v>
      </c>
      <c r="AU255" s="143">
        <f>IF(ABS(Survey!$AV255)&gt;0, 1,0)</f>
        <v>0</v>
      </c>
      <c r="AV255" s="143">
        <f>IF(COUNTBLANK(Survey!$AJ255)=0,1,0)</f>
        <v>0</v>
      </c>
      <c r="AW255" s="16" t="str">
        <f t="shared" si="153"/>
        <v>Pass</v>
      </c>
      <c r="AX255" s="143">
        <f>IF(ISBLANK(Survey!$AJ255),0,1)</f>
        <v>0</v>
      </c>
      <c r="AY255" s="165">
        <f>COUNTBLANK(Survey!$AK255)</f>
        <v>1</v>
      </c>
      <c r="AZ255" s="16" t="str">
        <f t="shared" si="154"/>
        <v>Pass</v>
      </c>
      <c r="BA255" s="143">
        <f>IF(OR(Survey!$AK255="Closed",ISBLANK(Survey!$AK255)),0,1)</f>
        <v>0</v>
      </c>
      <c r="BB255" s="165">
        <f>IF(ISBLANK(Survey!$AL255),1,0)</f>
        <v>1</v>
      </c>
      <c r="BC255" s="147" t="str" cm="1">
        <f t="array" ref="BC255">IF(OR(IF(OR($BE255+$BF255 = 2, $BG255=1), FALSE, TRUE), AND($BD255:$BD255 = 0)),"Pass","Fail")</f>
        <v>Pass</v>
      </c>
      <c r="BD255" s="143">
        <f>COUNTBLANK(Survey!$AM255:$AO255)</f>
        <v>3</v>
      </c>
      <c r="BE255" s="143">
        <f>IF(Survey!$I255="Yes",1,0)</f>
        <v>0</v>
      </c>
      <c r="BF255" s="143">
        <f>IF(OR(Survey!$M255="Mutual fund",Survey!$M255="Alternative mutual fund",Survey!$M255="Money market"),1,0)</f>
        <v>0</v>
      </c>
      <c r="BG255" s="148">
        <f>IF(OR(Survey!$M255="ETF",Survey!$M255="ETF, alternative mutual fund"),1,0)</f>
        <v>0</v>
      </c>
      <c r="BH255" s="16" t="str">
        <f t="shared" si="155"/>
        <v>Pass</v>
      </c>
      <c r="BI255" s="38" t="b">
        <f>OR(ISNUMBER(SEARCH("Yes",Survey!$AO255)),ISBLANK(Survey!$AO255))</f>
        <v>1</v>
      </c>
      <c r="BJ255" s="67" t="b">
        <f>NOT(ISBLANK(Survey!$AP255))</f>
        <v>0</v>
      </c>
      <c r="BK255" s="16" t="str">
        <f t="shared" si="156"/>
        <v>Pass</v>
      </c>
      <c r="BL255" s="143">
        <f>IF(Survey!$AW255=0, 0,1)</f>
        <v>0</v>
      </c>
      <c r="BM255" s="67">
        <f>Survey!$AQ255</f>
        <v>0</v>
      </c>
      <c r="BN255" s="67">
        <f>IFERROR((Survey!$AX255-ABS(Survey!$AY255)-ABS(Survey!$BD255))/Survey!$AW255,0)</f>
        <v>0</v>
      </c>
      <c r="BO255" s="67">
        <f>IF(AND($BM255&gt;$BN255-0.2,$BM255&lt;$BN255+0.2,ISBLANK(Survey!$AQ255)=FALSE),0,1)</f>
        <v>1</v>
      </c>
      <c r="BP255" s="165">
        <f>IF(ISBLANK(Survey!$AR255),1,0)</f>
        <v>1</v>
      </c>
      <c r="BQ255" s="16" t="str">
        <f t="shared" si="157"/>
        <v>Pass</v>
      </c>
      <c r="BR255" s="143">
        <f>IF(Survey!$AW255=0, 0,1)</f>
        <v>0</v>
      </c>
      <c r="BS255" s="67">
        <f>IF(AND(Survey!$AS255&gt;=0,Survey!$AS255&lt;=0.2,Survey!$AS255&lt;&gt;""),0,1)</f>
        <v>1</v>
      </c>
      <c r="BT255" s="143">
        <f>IF(ISBLANK(Survey!$AT255),1,0)</f>
        <v>1</v>
      </c>
      <c r="BU255" s="16" t="str">
        <f t="shared" si="158"/>
        <v>Fail</v>
      </c>
      <c r="BV255" s="165">
        <f>Survey!$AU255</f>
        <v>0</v>
      </c>
      <c r="BW255" s="16" t="str">
        <f t="shared" si="159"/>
        <v>Pass</v>
      </c>
      <c r="BX255" s="36">
        <f>Survey!$AV255</f>
        <v>0</v>
      </c>
      <c r="BY255" s="176">
        <f>Survey!$AW255+Survey!$AX255-ABS(Survey!$AY255)+ABS(Survey!$AZ255)-ABS(Survey!$BA255)+ABS(Survey!$BB255)-ABS(Survey!$BC255)-ABS(Survey!$BD255)+Survey!$BE255</f>
        <v>0</v>
      </c>
      <c r="BZ255" s="35">
        <f t="shared" si="160"/>
        <v>0</v>
      </c>
      <c r="CA255" s="17">
        <f t="shared" si="161"/>
        <v>0</v>
      </c>
      <c r="CB255" s="16" t="str">
        <f t="shared" si="162"/>
        <v>Pass</v>
      </c>
      <c r="CC255" s="38" t="b">
        <f>IF(ABS(Survey!$BE255)=0,TRUE,FALSE)</f>
        <v>1</v>
      </c>
      <c r="CD255" s="37" t="b">
        <f>NOT(ISBLANK(Survey!$BF255))</f>
        <v>0</v>
      </c>
      <c r="CE255" t="str">
        <f t="shared" si="163"/>
        <v>Fail</v>
      </c>
      <c r="CF255" s="29">
        <f>Survey!$AV255</f>
        <v>0</v>
      </c>
      <c r="CG255" s="29" cm="1">
        <f t="array" ref="CG255">SUM(SUMIF(Survey!BH255:BO255,{"&gt;0","&lt;0"})*{1,-1})-SUM(SUMIF(Survey!BQ255:BX255,{"&gt;0","&lt;0"})*{1,-1})</f>
        <v>0</v>
      </c>
      <c r="CH255" s="35" t="str">
        <f t="shared" si="164"/>
        <v>No holdings</v>
      </c>
      <c r="CI255">
        <f t="shared" si="165"/>
        <v>0</v>
      </c>
      <c r="CJ255" s="16" t="str">
        <f t="shared" si="166"/>
        <v>Fail</v>
      </c>
      <c r="CK255" s="36">
        <f>Survey!$AV255</f>
        <v>0</v>
      </c>
      <c r="CL255" s="36" cm="1">
        <f t="array" ref="CL255">SUM(SUMIF(Survey!BZ255:CS255,{"&gt;0","&lt;0"})*{1,-1})-SUM(SUMIF(Survey!CU255:DN255,{"&gt;0","&lt;0"})*{1,-1})</f>
        <v>0</v>
      </c>
      <c r="CM255" s="35" t="str">
        <f t="shared" si="167"/>
        <v>No holdings</v>
      </c>
      <c r="CN255" s="17">
        <f t="shared" si="168"/>
        <v>0</v>
      </c>
      <c r="CO255" s="16" t="str">
        <f t="shared" si="169"/>
        <v>Pass</v>
      </c>
      <c r="CP255" s="38" t="b">
        <f>IF(ABS(Survey!$CS255)=0,TRUE,FALSE)</f>
        <v>1</v>
      </c>
      <c r="CQ255" s="37" t="b">
        <f>NOT(ISBLANK(Survey!$CT255))</f>
        <v>0</v>
      </c>
      <c r="CR255" s="16" t="str">
        <f t="shared" si="170"/>
        <v>Pass</v>
      </c>
      <c r="CS255" s="38" t="b">
        <f>IF(ABS(Survey!$DN255)=0,TRUE,FALSE)</f>
        <v>1</v>
      </c>
      <c r="CT255" s="37" t="b">
        <f>NOT(ISBLANK(Survey!$DO255))</f>
        <v>0</v>
      </c>
      <c r="CU255" t="str">
        <f t="shared" si="171"/>
        <v>Pass</v>
      </c>
      <c r="CV255" s="29" cm="1">
        <f t="array" ref="CV255">SUM(SUMIF(Survey!CO255,{"&gt;0","&lt;0"})*{1,-1})+SUM(SUMIF(Survey!DJ255,{"&gt;0","&lt;0"})*{1,-1})</f>
        <v>0</v>
      </c>
      <c r="CW255" s="29">
        <f>SUM(SUMIF(Survey!DQ255:DW255,{"&gt;0","&lt;0"})*{1,-1})+SUM(SUMIF(Survey!DY255:EE255,{"&gt;0","&lt;0"})*{1,-1})</f>
        <v>0</v>
      </c>
      <c r="CX255">
        <f t="shared" si="172"/>
        <v>0</v>
      </c>
      <c r="CY255">
        <f t="shared" si="173"/>
        <v>0</v>
      </c>
      <c r="CZ255" s="16" t="str">
        <f t="shared" si="174"/>
        <v>Pass</v>
      </c>
      <c r="DA255" s="38" t="b">
        <f>IF(ABS(Survey!$DW255)=0,TRUE,FALSE)</f>
        <v>1</v>
      </c>
      <c r="DB255" s="37" t="b">
        <f>NOT(ISBLANK(Survey!DX255))</f>
        <v>0</v>
      </c>
      <c r="DC255" s="16" t="str">
        <f t="shared" si="175"/>
        <v>Pass</v>
      </c>
      <c r="DD255" s="38" t="b">
        <f>IF(ABS(Survey!$EE255)=0,TRUE,FALSE)</f>
        <v>1</v>
      </c>
      <c r="DE255" s="37" t="b">
        <f>NOT(ISBLANK(Survey!$EF255))</f>
        <v>0</v>
      </c>
      <c r="DF255" s="16" t="str">
        <f t="shared" si="176"/>
        <v>Fail</v>
      </c>
      <c r="DG255" s="36">
        <f>SUM(SUMIF(Survey!EL255:EN255,{"&gt;0","&lt;0"})*{1,-1})</f>
        <v>0</v>
      </c>
      <c r="DH255">
        <f t="shared" si="177"/>
        <v>0</v>
      </c>
      <c r="DI255">
        <f t="shared" si="178"/>
        <v>100</v>
      </c>
      <c r="DJ255" s="35" t="b">
        <f>IF(OR(Survey!$M255="ETF",Survey!$M255="ETF, alternative mutual fund",Survey!$M255="Closed-end", Survey!$M255="Split share corp"),TRUE,FALSE)</f>
        <v>0</v>
      </c>
      <c r="DK255" s="16" t="str">
        <f t="shared" si="179"/>
        <v>Fail</v>
      </c>
      <c r="DL255" s="36">
        <f>SUM(SUMIF(Survey!EP255:EV255,{"&gt;0","&lt;0"})*{1,-1})</f>
        <v>0</v>
      </c>
      <c r="DM255">
        <f t="shared" si="180"/>
        <v>0</v>
      </c>
      <c r="DN255" s="17">
        <f t="shared" si="181"/>
        <v>100</v>
      </c>
      <c r="DO255" s="16" t="str">
        <f t="shared" si="182"/>
        <v>Fail</v>
      </c>
      <c r="DP255" s="36">
        <f>SUM(SUMIF(Survey!EX255:FD255,{"&gt;0","&lt;0"})*{1,-1})</f>
        <v>0</v>
      </c>
      <c r="DQ255">
        <f t="shared" si="183"/>
        <v>0</v>
      </c>
      <c r="DR255" s="17">
        <f t="shared" si="184"/>
        <v>100</v>
      </c>
    </row>
    <row r="256" spans="1:122">
      <c r="A256">
        <v>256</v>
      </c>
      <c r="B256" t="str">
        <f t="shared" si="0"/>
        <v>Pass</v>
      </c>
      <c r="C256" t="str">
        <f>IF(COUNTBLANK(Survey!B256:FE256)=$C$2, "Pass", "Fail")</f>
        <v>Pass</v>
      </c>
      <c r="D256" t="str">
        <f t="shared" si="139"/>
        <v>Fail</v>
      </c>
      <c r="E256" t="str">
        <f>IF(OR(ISBLANK(Survey!AJ256),COUNTIF(G256:BB256,"Fail")),"Fail","Pass")</f>
        <v>Fail</v>
      </c>
      <c r="G256" s="16" t="str">
        <f t="shared" si="140"/>
        <v>Fail</v>
      </c>
      <c r="H256" s="177">
        <f>COUNTBLANK(Survey!B256:D256)+COUNTBLANK(Survey!G256)+COUNTBLANK(Survey!I256)+COUNTBLANK(Survey!K256:M256)+COUNTBLANK(Survey!P256)+COUNTBLANK(Survey!S256:U256)+COUNTBLANK(Survey!Y256:AA256)+COUNTBLANK(Survey!AD256:AE256)+COUNTBLANK(Survey!AI256:AI256)</f>
        <v>18</v>
      </c>
      <c r="I256" s="16" t="str">
        <f t="shared" si="141"/>
        <v>Fail</v>
      </c>
      <c r="J256" t="b">
        <f>IF(Survey!E256="No",TRUE,FALSE)</f>
        <v>0</v>
      </c>
      <c r="K256" s="34">
        <f>LEN(Survey!E256)</f>
        <v>0</v>
      </c>
      <c r="L256" s="16" t="str">
        <f t="shared" si="142"/>
        <v>Fail</v>
      </c>
      <c r="M256" t="b">
        <f>IF(Survey!F256="No",TRUE,FALSE)</f>
        <v>0</v>
      </c>
      <c r="N256" s="33">
        <f>LEN(Survey!F256)</f>
        <v>0</v>
      </c>
      <c r="O256" s="16" t="str">
        <f t="shared" si="143"/>
        <v>Pass</v>
      </c>
      <c r="P256" s="34">
        <f>MOD((LEN(Survey!H256)+2),11)</f>
        <v>2</v>
      </c>
      <c r="Q256" s="33" t="str">
        <f>IF(Survey!$L256="Prospectus fund", "Yes", "No")</f>
        <v>No</v>
      </c>
      <c r="R256" s="16" t="str">
        <f t="shared" si="144"/>
        <v>Pass</v>
      </c>
      <c r="S256" s="34">
        <f>MOD((LEN(Survey!J256)+2),11)</f>
        <v>2</v>
      </c>
      <c r="T256" s="35" t="b">
        <f>IF(OR(Survey!$M256="ETF",Survey!$M256="ETF, alternative mutual fund",Survey!$M256="Closed-end", Survey!$M256="Split share corp", Survey!$I256="Yes"),TRUE,FALSE)</f>
        <v>0</v>
      </c>
      <c r="U256" s="16" t="str">
        <f>IFERROR(IF(AND(OR(X256=Y256,Y256 = "Either"),NOT(ISBLANK(Survey!K256))),"Pass","Fail"),"Pass")</f>
        <v>Fail</v>
      </c>
      <c r="V256" s="36" cm="1">
        <f t="array" ref="V256">SUM(SUMIF(Survey!BZ256:CS256,{"&gt;0","&lt;0"})*{1,-1})</f>
        <v>0</v>
      </c>
      <c r="W256" s="38" cm="1">
        <f t="array" ref="W256">SUM(SUMIF(Survey!CC256,{"&gt;0","&lt;0"})*{1,-1})+SUM(SUMIF(Survey!CM256,{"&gt;0","&lt;0"})*{1,-1})</f>
        <v>0</v>
      </c>
      <c r="X256" s="38">
        <f>Survey!K256</f>
        <v>0</v>
      </c>
      <c r="Y256" s="37" t="str">
        <f t="shared" si="145"/>
        <v>Either</v>
      </c>
      <c r="Z256" s="16" t="str">
        <f t="shared" si="146"/>
        <v>Fail</v>
      </c>
      <c r="AA256" s="67" cm="1">
        <f t="array" ref="AA256">SUM(SUMIF(Survey!BZ256:CS256,{"&gt;0","&lt;0"})*{1,-1})+SUM(SUMIF(Survey!CU256:DN256,{"&gt;0","&lt;0"})*{1,-1})</f>
        <v>0</v>
      </c>
      <c r="AB256" s="67">
        <f>IFERROR(AA256/(Survey!$AV256),0)</f>
        <v>0</v>
      </c>
      <c r="AC256" s="128" t="b">
        <f>IF(OR(Survey!$M256="Alternative strategy or hedge",Survey!$M256="Other, illiquid",Survey!$L256="Prospectus fund"),TRUE,FALSE)</f>
        <v>0</v>
      </c>
      <c r="AD256" s="128" t="b">
        <f>NOT(ISBLANK(Survey!$M256))</f>
        <v>0</v>
      </c>
      <c r="AE256" s="16" t="str">
        <f t="shared" si="147"/>
        <v>Pass</v>
      </c>
      <c r="AF256" s="38" t="b">
        <f>NOT(ISNUMBER(SEARCH("Other",Survey!$P256)))</f>
        <v>1</v>
      </c>
      <c r="AG256" s="37" t="b">
        <f>NOT(ISBLANK(Survey!$Q256))</f>
        <v>0</v>
      </c>
      <c r="AH256" s="16" t="str">
        <f t="shared" si="148"/>
        <v>Pass</v>
      </c>
      <c r="AI256" s="143">
        <f>COUNTBLANK(Survey!$W256)</f>
        <v>1</v>
      </c>
      <c r="AJ256" s="67">
        <f>IF(AND(Survey!L256&lt;&gt;"Exempt fund",OR(Survey!$M256="ETF",Survey!$M256="ETF, alternative mutual fund",Survey!$M256="Mutual fund",Survey!$M256="Alternative mutual fund",Survey!$M256="Money market")),1,0)</f>
        <v>0</v>
      </c>
      <c r="AK256" s="16" t="str">
        <f t="shared" si="149"/>
        <v>Pass</v>
      </c>
      <c r="AL256" s="38" t="b">
        <f>NOT(ISNUMBER(SEARCH("Yes",Survey!$AA256)))</f>
        <v>1</v>
      </c>
      <c r="AM256" s="37" t="b">
        <f>IF(COUNTBLANK(Survey!$AB256:$AC256)=0,TRUE, FALSE)</f>
        <v>0</v>
      </c>
      <c r="AN256" s="16" t="str">
        <f t="shared" si="150"/>
        <v>Pass</v>
      </c>
      <c r="AO256" s="38" t="b">
        <f>NOT(ISNUMBER(SEARCH("Yes",Survey!$AD256)))</f>
        <v>1</v>
      </c>
      <c r="AP256" s="37" t="b">
        <f>NOT(ISBLANK(Survey!$AF256))</f>
        <v>0</v>
      </c>
      <c r="AQ256" s="16" t="str">
        <f t="shared" si="151"/>
        <v>Pass</v>
      </c>
      <c r="AR256" s="38" t="b">
        <f>NOT(OR(ISNUMBER(SEARCH("Other",Survey!$AF256)),ISNUMBER(SEARCH("Multiple",Survey!$AF256))))</f>
        <v>1</v>
      </c>
      <c r="AS256" s="37" t="b">
        <f>NOT(ISBLANK(Survey!$AG256))</f>
        <v>0</v>
      </c>
      <c r="AT256" s="16" t="str">
        <f t="shared" si="152"/>
        <v>Fail</v>
      </c>
      <c r="AU256" s="143">
        <f>IF(ABS(Survey!$AV256)&gt;0, 1,0)</f>
        <v>0</v>
      </c>
      <c r="AV256" s="143">
        <f>IF(COUNTBLANK(Survey!$AJ256)=0,1,0)</f>
        <v>0</v>
      </c>
      <c r="AW256" s="16" t="str">
        <f t="shared" si="153"/>
        <v>Pass</v>
      </c>
      <c r="AX256" s="143">
        <f>IF(ISBLANK(Survey!$AJ256),0,1)</f>
        <v>0</v>
      </c>
      <c r="AY256" s="165">
        <f>COUNTBLANK(Survey!$AK256)</f>
        <v>1</v>
      </c>
      <c r="AZ256" s="16" t="str">
        <f t="shared" si="154"/>
        <v>Pass</v>
      </c>
      <c r="BA256" s="143">
        <f>IF(OR(Survey!$AK256="Closed",ISBLANK(Survey!$AK256)),0,1)</f>
        <v>0</v>
      </c>
      <c r="BB256" s="165">
        <f>IF(ISBLANK(Survey!$AL256),1,0)</f>
        <v>1</v>
      </c>
      <c r="BC256" s="147" t="str" cm="1">
        <f t="array" ref="BC256">IF(OR(IF(OR($BE256+$BF256 = 2, $BG256=1), FALSE, TRUE), AND($BD256:$BD256 = 0)),"Pass","Fail")</f>
        <v>Pass</v>
      </c>
      <c r="BD256" s="143">
        <f>COUNTBLANK(Survey!$AM256:$AO256)</f>
        <v>3</v>
      </c>
      <c r="BE256" s="143">
        <f>IF(Survey!$I256="Yes",1,0)</f>
        <v>0</v>
      </c>
      <c r="BF256" s="143">
        <f>IF(OR(Survey!$M256="Mutual fund",Survey!$M256="Alternative mutual fund",Survey!$M256="Money market"),1,0)</f>
        <v>0</v>
      </c>
      <c r="BG256" s="148">
        <f>IF(OR(Survey!$M256="ETF",Survey!$M256="ETF, alternative mutual fund"),1,0)</f>
        <v>0</v>
      </c>
      <c r="BH256" s="16" t="str">
        <f t="shared" si="155"/>
        <v>Pass</v>
      </c>
      <c r="BI256" s="38" t="b">
        <f>OR(ISNUMBER(SEARCH("Yes",Survey!$AO256)),ISBLANK(Survey!$AO256))</f>
        <v>1</v>
      </c>
      <c r="BJ256" s="67" t="b">
        <f>NOT(ISBLANK(Survey!$AP256))</f>
        <v>0</v>
      </c>
      <c r="BK256" s="16" t="str">
        <f t="shared" si="156"/>
        <v>Pass</v>
      </c>
      <c r="BL256" s="143">
        <f>IF(Survey!$AW256=0, 0,1)</f>
        <v>0</v>
      </c>
      <c r="BM256" s="67">
        <f>Survey!$AQ256</f>
        <v>0</v>
      </c>
      <c r="BN256" s="67">
        <f>IFERROR((Survey!$AX256-ABS(Survey!$AY256)-ABS(Survey!$BD256))/Survey!$AW256,0)</f>
        <v>0</v>
      </c>
      <c r="BO256" s="67">
        <f>IF(AND($BM256&gt;$BN256-0.2,$BM256&lt;$BN256+0.2,ISBLANK(Survey!$AQ256)=FALSE),0,1)</f>
        <v>1</v>
      </c>
      <c r="BP256" s="165">
        <f>IF(ISBLANK(Survey!$AR256),1,0)</f>
        <v>1</v>
      </c>
      <c r="BQ256" s="16" t="str">
        <f t="shared" si="157"/>
        <v>Pass</v>
      </c>
      <c r="BR256" s="143">
        <f>IF(Survey!$AW256=0, 0,1)</f>
        <v>0</v>
      </c>
      <c r="BS256" s="67">
        <f>IF(AND(Survey!$AS256&gt;=0,Survey!$AS256&lt;=0.2,Survey!$AS256&lt;&gt;""),0,1)</f>
        <v>1</v>
      </c>
      <c r="BT256" s="143">
        <f>IF(ISBLANK(Survey!$AT256),1,0)</f>
        <v>1</v>
      </c>
      <c r="BU256" s="16" t="str">
        <f t="shared" si="158"/>
        <v>Fail</v>
      </c>
      <c r="BV256" s="165">
        <f>Survey!$AU256</f>
        <v>0</v>
      </c>
      <c r="BW256" s="16" t="str">
        <f t="shared" si="159"/>
        <v>Pass</v>
      </c>
      <c r="BX256" s="36">
        <f>Survey!$AV256</f>
        <v>0</v>
      </c>
      <c r="BY256" s="176">
        <f>Survey!$AW256+Survey!$AX256-ABS(Survey!$AY256)+ABS(Survey!$AZ256)-ABS(Survey!$BA256)+ABS(Survey!$BB256)-ABS(Survey!$BC256)-ABS(Survey!$BD256)+Survey!$BE256</f>
        <v>0</v>
      </c>
      <c r="BZ256" s="35">
        <f t="shared" si="160"/>
        <v>0</v>
      </c>
      <c r="CA256" s="17">
        <f t="shared" si="161"/>
        <v>0</v>
      </c>
      <c r="CB256" s="16" t="str">
        <f t="shared" si="162"/>
        <v>Pass</v>
      </c>
      <c r="CC256" s="38" t="b">
        <f>IF(ABS(Survey!$BE256)=0,TRUE,FALSE)</f>
        <v>1</v>
      </c>
      <c r="CD256" s="37" t="b">
        <f>NOT(ISBLANK(Survey!$BF256))</f>
        <v>0</v>
      </c>
      <c r="CE256" t="str">
        <f t="shared" si="163"/>
        <v>Fail</v>
      </c>
      <c r="CF256" s="29">
        <f>Survey!$AV256</f>
        <v>0</v>
      </c>
      <c r="CG256" s="29" cm="1">
        <f t="array" ref="CG256">SUM(SUMIF(Survey!BH256:BO256,{"&gt;0","&lt;0"})*{1,-1})-SUM(SUMIF(Survey!BQ256:BX256,{"&gt;0","&lt;0"})*{1,-1})</f>
        <v>0</v>
      </c>
      <c r="CH256" s="35" t="str">
        <f t="shared" si="164"/>
        <v>No holdings</v>
      </c>
      <c r="CI256">
        <f t="shared" si="165"/>
        <v>0</v>
      </c>
      <c r="CJ256" s="16" t="str">
        <f t="shared" si="166"/>
        <v>Fail</v>
      </c>
      <c r="CK256" s="36">
        <f>Survey!$AV256</f>
        <v>0</v>
      </c>
      <c r="CL256" s="36" cm="1">
        <f t="array" ref="CL256">SUM(SUMIF(Survey!BZ256:CS256,{"&gt;0","&lt;0"})*{1,-1})-SUM(SUMIF(Survey!CU256:DN256,{"&gt;0","&lt;0"})*{1,-1})</f>
        <v>0</v>
      </c>
      <c r="CM256" s="35" t="str">
        <f t="shared" si="167"/>
        <v>No holdings</v>
      </c>
      <c r="CN256" s="17">
        <f t="shared" si="168"/>
        <v>0</v>
      </c>
      <c r="CO256" s="16" t="str">
        <f t="shared" si="169"/>
        <v>Pass</v>
      </c>
      <c r="CP256" s="38" t="b">
        <f>IF(ABS(Survey!$CS256)=0,TRUE,FALSE)</f>
        <v>1</v>
      </c>
      <c r="CQ256" s="37" t="b">
        <f>NOT(ISBLANK(Survey!$CT256))</f>
        <v>0</v>
      </c>
      <c r="CR256" s="16" t="str">
        <f t="shared" si="170"/>
        <v>Pass</v>
      </c>
      <c r="CS256" s="38" t="b">
        <f>IF(ABS(Survey!$DN256)=0,TRUE,FALSE)</f>
        <v>1</v>
      </c>
      <c r="CT256" s="37" t="b">
        <f>NOT(ISBLANK(Survey!$DO256))</f>
        <v>0</v>
      </c>
      <c r="CU256" t="str">
        <f t="shared" si="171"/>
        <v>Pass</v>
      </c>
      <c r="CV256" s="29" cm="1">
        <f t="array" ref="CV256">SUM(SUMIF(Survey!CO256,{"&gt;0","&lt;0"})*{1,-1})+SUM(SUMIF(Survey!DJ256,{"&gt;0","&lt;0"})*{1,-1})</f>
        <v>0</v>
      </c>
      <c r="CW256" s="29">
        <f>SUM(SUMIF(Survey!DQ256:DW256,{"&gt;0","&lt;0"})*{1,-1})+SUM(SUMIF(Survey!DY256:EE256,{"&gt;0","&lt;0"})*{1,-1})</f>
        <v>0</v>
      </c>
      <c r="CX256">
        <f t="shared" si="172"/>
        <v>0</v>
      </c>
      <c r="CY256">
        <f t="shared" si="173"/>
        <v>0</v>
      </c>
      <c r="CZ256" s="16" t="str">
        <f t="shared" si="174"/>
        <v>Pass</v>
      </c>
      <c r="DA256" s="38" t="b">
        <f>IF(ABS(Survey!$DW256)=0,TRUE,FALSE)</f>
        <v>1</v>
      </c>
      <c r="DB256" s="37" t="b">
        <f>NOT(ISBLANK(Survey!DX256))</f>
        <v>0</v>
      </c>
      <c r="DC256" s="16" t="str">
        <f t="shared" si="175"/>
        <v>Pass</v>
      </c>
      <c r="DD256" s="38" t="b">
        <f>IF(ABS(Survey!$EE256)=0,TRUE,FALSE)</f>
        <v>1</v>
      </c>
      <c r="DE256" s="37" t="b">
        <f>NOT(ISBLANK(Survey!$EF256))</f>
        <v>0</v>
      </c>
      <c r="DF256" s="16" t="str">
        <f t="shared" si="176"/>
        <v>Fail</v>
      </c>
      <c r="DG256" s="36">
        <f>SUM(SUMIF(Survey!EL256:EN256,{"&gt;0","&lt;0"})*{1,-1})</f>
        <v>0</v>
      </c>
      <c r="DH256">
        <f t="shared" si="177"/>
        <v>0</v>
      </c>
      <c r="DI256">
        <f t="shared" si="178"/>
        <v>100</v>
      </c>
      <c r="DJ256" s="35" t="b">
        <f>IF(OR(Survey!$M256="ETF",Survey!$M256="ETF, alternative mutual fund",Survey!$M256="Closed-end", Survey!$M256="Split share corp"),TRUE,FALSE)</f>
        <v>0</v>
      </c>
      <c r="DK256" s="16" t="str">
        <f t="shared" si="179"/>
        <v>Fail</v>
      </c>
      <c r="DL256" s="36">
        <f>SUM(SUMIF(Survey!EP256:EV256,{"&gt;0","&lt;0"})*{1,-1})</f>
        <v>0</v>
      </c>
      <c r="DM256">
        <f t="shared" si="180"/>
        <v>0</v>
      </c>
      <c r="DN256" s="17">
        <f t="shared" si="181"/>
        <v>100</v>
      </c>
      <c r="DO256" s="16" t="str">
        <f t="shared" si="182"/>
        <v>Fail</v>
      </c>
      <c r="DP256" s="36">
        <f>SUM(SUMIF(Survey!EX256:FD256,{"&gt;0","&lt;0"})*{1,-1})</f>
        <v>0</v>
      </c>
      <c r="DQ256">
        <f t="shared" si="183"/>
        <v>0</v>
      </c>
      <c r="DR256" s="17">
        <f t="shared" si="184"/>
        <v>100</v>
      </c>
    </row>
    <row r="257" spans="1:122">
      <c r="A257">
        <v>257</v>
      </c>
      <c r="B257" t="str">
        <f t="shared" si="0"/>
        <v>Pass</v>
      </c>
      <c r="C257" t="str">
        <f>IF(COUNTBLANK(Survey!B257:FE257)=$C$2, "Pass", "Fail")</f>
        <v>Pass</v>
      </c>
      <c r="D257" t="str">
        <f t="shared" si="139"/>
        <v>Fail</v>
      </c>
      <c r="E257" t="str">
        <f>IF(OR(ISBLANK(Survey!AJ257),COUNTIF(G257:BB257,"Fail")),"Fail","Pass")</f>
        <v>Fail</v>
      </c>
      <c r="G257" s="16" t="str">
        <f t="shared" si="140"/>
        <v>Fail</v>
      </c>
      <c r="H257" s="177">
        <f>COUNTBLANK(Survey!B257:D257)+COUNTBLANK(Survey!G257)+COUNTBLANK(Survey!I257)+COUNTBLANK(Survey!K257:M257)+COUNTBLANK(Survey!P257)+COUNTBLANK(Survey!S257:U257)+COUNTBLANK(Survey!Y257:AA257)+COUNTBLANK(Survey!AD257:AE257)+COUNTBLANK(Survey!AI257:AI257)</f>
        <v>18</v>
      </c>
      <c r="I257" s="16" t="str">
        <f t="shared" si="141"/>
        <v>Fail</v>
      </c>
      <c r="J257" t="b">
        <f>IF(Survey!E257="No",TRUE,FALSE)</f>
        <v>0</v>
      </c>
      <c r="K257" s="34">
        <f>LEN(Survey!E257)</f>
        <v>0</v>
      </c>
      <c r="L257" s="16" t="str">
        <f t="shared" si="142"/>
        <v>Fail</v>
      </c>
      <c r="M257" t="b">
        <f>IF(Survey!F257="No",TRUE,FALSE)</f>
        <v>0</v>
      </c>
      <c r="N257" s="33">
        <f>LEN(Survey!F257)</f>
        <v>0</v>
      </c>
      <c r="O257" s="16" t="str">
        <f t="shared" si="143"/>
        <v>Pass</v>
      </c>
      <c r="P257" s="34">
        <f>MOD((LEN(Survey!H257)+2),11)</f>
        <v>2</v>
      </c>
      <c r="Q257" s="33" t="str">
        <f>IF(Survey!$L257="Prospectus fund", "Yes", "No")</f>
        <v>No</v>
      </c>
      <c r="R257" s="16" t="str">
        <f t="shared" si="144"/>
        <v>Pass</v>
      </c>
      <c r="S257" s="34">
        <f>MOD((LEN(Survey!J257)+2),11)</f>
        <v>2</v>
      </c>
      <c r="T257" s="35" t="b">
        <f>IF(OR(Survey!$M257="ETF",Survey!$M257="ETF, alternative mutual fund",Survey!$M257="Closed-end", Survey!$M257="Split share corp", Survey!$I257="Yes"),TRUE,FALSE)</f>
        <v>0</v>
      </c>
      <c r="U257" s="16" t="str">
        <f>IFERROR(IF(AND(OR(X257=Y257,Y257 = "Either"),NOT(ISBLANK(Survey!K257))),"Pass","Fail"),"Pass")</f>
        <v>Fail</v>
      </c>
      <c r="V257" s="36" cm="1">
        <f t="array" ref="V257">SUM(SUMIF(Survey!BZ257:CS257,{"&gt;0","&lt;0"})*{1,-1})</f>
        <v>0</v>
      </c>
      <c r="W257" s="38" cm="1">
        <f t="array" ref="W257">SUM(SUMIF(Survey!CC257,{"&gt;0","&lt;0"})*{1,-1})+SUM(SUMIF(Survey!CM257,{"&gt;0","&lt;0"})*{1,-1})</f>
        <v>0</v>
      </c>
      <c r="X257" s="38">
        <f>Survey!K257</f>
        <v>0</v>
      </c>
      <c r="Y257" s="37" t="str">
        <f t="shared" si="145"/>
        <v>Either</v>
      </c>
      <c r="Z257" s="16" t="str">
        <f t="shared" si="146"/>
        <v>Fail</v>
      </c>
      <c r="AA257" s="67" cm="1">
        <f t="array" ref="AA257">SUM(SUMIF(Survey!BZ257:CS257,{"&gt;0","&lt;0"})*{1,-1})+SUM(SUMIF(Survey!CU257:DN257,{"&gt;0","&lt;0"})*{1,-1})</f>
        <v>0</v>
      </c>
      <c r="AB257" s="67">
        <f>IFERROR(AA257/(Survey!$AV257),0)</f>
        <v>0</v>
      </c>
      <c r="AC257" s="128" t="b">
        <f>IF(OR(Survey!$M257="Alternative strategy or hedge",Survey!$M257="Other, illiquid",Survey!$L257="Prospectus fund"),TRUE,FALSE)</f>
        <v>0</v>
      </c>
      <c r="AD257" s="128" t="b">
        <f>NOT(ISBLANK(Survey!$M257))</f>
        <v>0</v>
      </c>
      <c r="AE257" s="16" t="str">
        <f t="shared" si="147"/>
        <v>Pass</v>
      </c>
      <c r="AF257" s="38" t="b">
        <f>NOT(ISNUMBER(SEARCH("Other",Survey!$P257)))</f>
        <v>1</v>
      </c>
      <c r="AG257" s="37" t="b">
        <f>NOT(ISBLANK(Survey!$Q257))</f>
        <v>0</v>
      </c>
      <c r="AH257" s="16" t="str">
        <f t="shared" si="148"/>
        <v>Pass</v>
      </c>
      <c r="AI257" s="143">
        <f>COUNTBLANK(Survey!$W257)</f>
        <v>1</v>
      </c>
      <c r="AJ257" s="67">
        <f>IF(AND(Survey!L257&lt;&gt;"Exempt fund",OR(Survey!$M257="ETF",Survey!$M257="ETF, alternative mutual fund",Survey!$M257="Mutual fund",Survey!$M257="Alternative mutual fund",Survey!$M257="Money market")),1,0)</f>
        <v>0</v>
      </c>
      <c r="AK257" s="16" t="str">
        <f t="shared" si="149"/>
        <v>Pass</v>
      </c>
      <c r="AL257" s="38" t="b">
        <f>NOT(ISNUMBER(SEARCH("Yes",Survey!$AA257)))</f>
        <v>1</v>
      </c>
      <c r="AM257" s="37" t="b">
        <f>IF(COUNTBLANK(Survey!$AB257:$AC257)=0,TRUE, FALSE)</f>
        <v>0</v>
      </c>
      <c r="AN257" s="16" t="str">
        <f t="shared" si="150"/>
        <v>Pass</v>
      </c>
      <c r="AO257" s="38" t="b">
        <f>NOT(ISNUMBER(SEARCH("Yes",Survey!$AD257)))</f>
        <v>1</v>
      </c>
      <c r="AP257" s="37" t="b">
        <f>NOT(ISBLANK(Survey!$AF257))</f>
        <v>0</v>
      </c>
      <c r="AQ257" s="16" t="str">
        <f t="shared" si="151"/>
        <v>Pass</v>
      </c>
      <c r="AR257" s="38" t="b">
        <f>NOT(OR(ISNUMBER(SEARCH("Other",Survey!$AF257)),ISNUMBER(SEARCH("Multiple",Survey!$AF257))))</f>
        <v>1</v>
      </c>
      <c r="AS257" s="37" t="b">
        <f>NOT(ISBLANK(Survey!$AG257))</f>
        <v>0</v>
      </c>
      <c r="AT257" s="16" t="str">
        <f t="shared" si="152"/>
        <v>Fail</v>
      </c>
      <c r="AU257" s="143">
        <f>IF(ABS(Survey!$AV257)&gt;0, 1,0)</f>
        <v>0</v>
      </c>
      <c r="AV257" s="143">
        <f>IF(COUNTBLANK(Survey!$AJ257)=0,1,0)</f>
        <v>0</v>
      </c>
      <c r="AW257" s="16" t="str">
        <f t="shared" si="153"/>
        <v>Pass</v>
      </c>
      <c r="AX257" s="143">
        <f>IF(ISBLANK(Survey!$AJ257),0,1)</f>
        <v>0</v>
      </c>
      <c r="AY257" s="165">
        <f>COUNTBLANK(Survey!$AK257)</f>
        <v>1</v>
      </c>
      <c r="AZ257" s="16" t="str">
        <f t="shared" si="154"/>
        <v>Pass</v>
      </c>
      <c r="BA257" s="143">
        <f>IF(OR(Survey!$AK257="Closed",ISBLANK(Survey!$AK257)),0,1)</f>
        <v>0</v>
      </c>
      <c r="BB257" s="165">
        <f>IF(ISBLANK(Survey!$AL257),1,0)</f>
        <v>1</v>
      </c>
      <c r="BC257" s="147" t="str" cm="1">
        <f t="array" ref="BC257">IF(OR(IF(OR($BE257+$BF257 = 2, $BG257=1), FALSE, TRUE), AND($BD257:$BD257 = 0)),"Pass","Fail")</f>
        <v>Pass</v>
      </c>
      <c r="BD257" s="143">
        <f>COUNTBLANK(Survey!$AM257:$AO257)</f>
        <v>3</v>
      </c>
      <c r="BE257" s="143">
        <f>IF(Survey!$I257="Yes",1,0)</f>
        <v>0</v>
      </c>
      <c r="BF257" s="143">
        <f>IF(OR(Survey!$M257="Mutual fund",Survey!$M257="Alternative mutual fund",Survey!$M257="Money market"),1,0)</f>
        <v>0</v>
      </c>
      <c r="BG257" s="148">
        <f>IF(OR(Survey!$M257="ETF",Survey!$M257="ETF, alternative mutual fund"),1,0)</f>
        <v>0</v>
      </c>
      <c r="BH257" s="16" t="str">
        <f t="shared" si="155"/>
        <v>Pass</v>
      </c>
      <c r="BI257" s="38" t="b">
        <f>OR(ISNUMBER(SEARCH("Yes",Survey!$AO257)),ISBLANK(Survey!$AO257))</f>
        <v>1</v>
      </c>
      <c r="BJ257" s="67" t="b">
        <f>NOT(ISBLANK(Survey!$AP257))</f>
        <v>0</v>
      </c>
      <c r="BK257" s="16" t="str">
        <f t="shared" si="156"/>
        <v>Pass</v>
      </c>
      <c r="BL257" s="143">
        <f>IF(Survey!$AW257=0, 0,1)</f>
        <v>0</v>
      </c>
      <c r="BM257" s="67">
        <f>Survey!$AQ257</f>
        <v>0</v>
      </c>
      <c r="BN257" s="67">
        <f>IFERROR((Survey!$AX257-ABS(Survey!$AY257)-ABS(Survey!$BD257))/Survey!$AW257,0)</f>
        <v>0</v>
      </c>
      <c r="BO257" s="67">
        <f>IF(AND($BM257&gt;$BN257-0.2,$BM257&lt;$BN257+0.2,ISBLANK(Survey!$AQ257)=FALSE),0,1)</f>
        <v>1</v>
      </c>
      <c r="BP257" s="165">
        <f>IF(ISBLANK(Survey!$AR257),1,0)</f>
        <v>1</v>
      </c>
      <c r="BQ257" s="16" t="str">
        <f t="shared" si="157"/>
        <v>Pass</v>
      </c>
      <c r="BR257" s="143">
        <f>IF(Survey!$AW257=0, 0,1)</f>
        <v>0</v>
      </c>
      <c r="BS257" s="67">
        <f>IF(AND(Survey!$AS257&gt;=0,Survey!$AS257&lt;=0.2,Survey!$AS257&lt;&gt;""),0,1)</f>
        <v>1</v>
      </c>
      <c r="BT257" s="143">
        <f>IF(ISBLANK(Survey!$AT257),1,0)</f>
        <v>1</v>
      </c>
      <c r="BU257" s="16" t="str">
        <f t="shared" si="158"/>
        <v>Fail</v>
      </c>
      <c r="BV257" s="165">
        <f>Survey!$AU257</f>
        <v>0</v>
      </c>
      <c r="BW257" s="16" t="str">
        <f t="shared" si="159"/>
        <v>Pass</v>
      </c>
      <c r="BX257" s="36">
        <f>Survey!$AV257</f>
        <v>0</v>
      </c>
      <c r="BY257" s="176">
        <f>Survey!$AW257+Survey!$AX257-ABS(Survey!$AY257)+ABS(Survey!$AZ257)-ABS(Survey!$BA257)+ABS(Survey!$BB257)-ABS(Survey!$BC257)-ABS(Survey!$BD257)+Survey!$BE257</f>
        <v>0</v>
      </c>
      <c r="BZ257" s="35">
        <f t="shared" si="160"/>
        <v>0</v>
      </c>
      <c r="CA257" s="17">
        <f t="shared" si="161"/>
        <v>0</v>
      </c>
      <c r="CB257" s="16" t="str">
        <f t="shared" si="162"/>
        <v>Pass</v>
      </c>
      <c r="CC257" s="38" t="b">
        <f>IF(ABS(Survey!$BE257)=0,TRUE,FALSE)</f>
        <v>1</v>
      </c>
      <c r="CD257" s="37" t="b">
        <f>NOT(ISBLANK(Survey!$BF257))</f>
        <v>0</v>
      </c>
      <c r="CE257" t="str">
        <f t="shared" si="163"/>
        <v>Fail</v>
      </c>
      <c r="CF257" s="29">
        <f>Survey!$AV257</f>
        <v>0</v>
      </c>
      <c r="CG257" s="29" cm="1">
        <f t="array" ref="CG257">SUM(SUMIF(Survey!BH257:BO257,{"&gt;0","&lt;0"})*{1,-1})-SUM(SUMIF(Survey!BQ257:BX257,{"&gt;0","&lt;0"})*{1,-1})</f>
        <v>0</v>
      </c>
      <c r="CH257" s="35" t="str">
        <f t="shared" si="164"/>
        <v>No holdings</v>
      </c>
      <c r="CI257">
        <f t="shared" si="165"/>
        <v>0</v>
      </c>
      <c r="CJ257" s="16" t="str">
        <f t="shared" si="166"/>
        <v>Fail</v>
      </c>
      <c r="CK257" s="36">
        <f>Survey!$AV257</f>
        <v>0</v>
      </c>
      <c r="CL257" s="36" cm="1">
        <f t="array" ref="CL257">SUM(SUMIF(Survey!BZ257:CS257,{"&gt;0","&lt;0"})*{1,-1})-SUM(SUMIF(Survey!CU257:DN257,{"&gt;0","&lt;0"})*{1,-1})</f>
        <v>0</v>
      </c>
      <c r="CM257" s="35" t="str">
        <f t="shared" si="167"/>
        <v>No holdings</v>
      </c>
      <c r="CN257" s="17">
        <f t="shared" si="168"/>
        <v>0</v>
      </c>
      <c r="CO257" s="16" t="str">
        <f t="shared" si="169"/>
        <v>Pass</v>
      </c>
      <c r="CP257" s="38" t="b">
        <f>IF(ABS(Survey!$CS257)=0,TRUE,FALSE)</f>
        <v>1</v>
      </c>
      <c r="CQ257" s="37" t="b">
        <f>NOT(ISBLANK(Survey!$CT257))</f>
        <v>0</v>
      </c>
      <c r="CR257" s="16" t="str">
        <f t="shared" si="170"/>
        <v>Pass</v>
      </c>
      <c r="CS257" s="38" t="b">
        <f>IF(ABS(Survey!$DN257)=0,TRUE,FALSE)</f>
        <v>1</v>
      </c>
      <c r="CT257" s="37" t="b">
        <f>NOT(ISBLANK(Survey!$DO257))</f>
        <v>0</v>
      </c>
      <c r="CU257" t="str">
        <f t="shared" si="171"/>
        <v>Pass</v>
      </c>
      <c r="CV257" s="29" cm="1">
        <f t="array" ref="CV257">SUM(SUMIF(Survey!CO257,{"&gt;0","&lt;0"})*{1,-1})+SUM(SUMIF(Survey!DJ257,{"&gt;0","&lt;0"})*{1,-1})</f>
        <v>0</v>
      </c>
      <c r="CW257" s="29">
        <f>SUM(SUMIF(Survey!DQ257:DW257,{"&gt;0","&lt;0"})*{1,-1})+SUM(SUMIF(Survey!DY257:EE257,{"&gt;0","&lt;0"})*{1,-1})</f>
        <v>0</v>
      </c>
      <c r="CX257">
        <f t="shared" si="172"/>
        <v>0</v>
      </c>
      <c r="CY257">
        <f t="shared" si="173"/>
        <v>0</v>
      </c>
      <c r="CZ257" s="16" t="str">
        <f t="shared" si="174"/>
        <v>Pass</v>
      </c>
      <c r="DA257" s="38" t="b">
        <f>IF(ABS(Survey!$DW257)=0,TRUE,FALSE)</f>
        <v>1</v>
      </c>
      <c r="DB257" s="37" t="b">
        <f>NOT(ISBLANK(Survey!DX257))</f>
        <v>0</v>
      </c>
      <c r="DC257" s="16" t="str">
        <f t="shared" si="175"/>
        <v>Pass</v>
      </c>
      <c r="DD257" s="38" t="b">
        <f>IF(ABS(Survey!$EE257)=0,TRUE,FALSE)</f>
        <v>1</v>
      </c>
      <c r="DE257" s="37" t="b">
        <f>NOT(ISBLANK(Survey!$EF257))</f>
        <v>0</v>
      </c>
      <c r="DF257" s="16" t="str">
        <f t="shared" si="176"/>
        <v>Fail</v>
      </c>
      <c r="DG257" s="36">
        <f>SUM(SUMIF(Survey!EL257:EN257,{"&gt;0","&lt;0"})*{1,-1})</f>
        <v>0</v>
      </c>
      <c r="DH257">
        <f t="shared" si="177"/>
        <v>0</v>
      </c>
      <c r="DI257">
        <f t="shared" si="178"/>
        <v>100</v>
      </c>
      <c r="DJ257" s="35" t="b">
        <f>IF(OR(Survey!$M257="ETF",Survey!$M257="ETF, alternative mutual fund",Survey!$M257="Closed-end", Survey!$M257="Split share corp"),TRUE,FALSE)</f>
        <v>0</v>
      </c>
      <c r="DK257" s="16" t="str">
        <f t="shared" si="179"/>
        <v>Fail</v>
      </c>
      <c r="DL257" s="36">
        <f>SUM(SUMIF(Survey!EP257:EV257,{"&gt;0","&lt;0"})*{1,-1})</f>
        <v>0</v>
      </c>
      <c r="DM257">
        <f t="shared" si="180"/>
        <v>0</v>
      </c>
      <c r="DN257" s="17">
        <f t="shared" si="181"/>
        <v>100</v>
      </c>
      <c r="DO257" s="16" t="str">
        <f t="shared" si="182"/>
        <v>Fail</v>
      </c>
      <c r="DP257" s="36">
        <f>SUM(SUMIF(Survey!EX257:FD257,{"&gt;0","&lt;0"})*{1,-1})</f>
        <v>0</v>
      </c>
      <c r="DQ257">
        <f t="shared" si="183"/>
        <v>0</v>
      </c>
      <c r="DR257" s="17">
        <f t="shared" si="184"/>
        <v>100</v>
      </c>
    </row>
    <row r="258" spans="1:122">
      <c r="A258">
        <v>258</v>
      </c>
      <c r="B258" t="str">
        <f t="shared" si="0"/>
        <v>Pass</v>
      </c>
      <c r="C258" t="str">
        <f>IF(COUNTBLANK(Survey!B258:FE258)=$C$2, "Pass", "Fail")</f>
        <v>Pass</v>
      </c>
      <c r="D258" t="str">
        <f t="shared" si="139"/>
        <v>Fail</v>
      </c>
      <c r="E258" t="str">
        <f>IF(OR(ISBLANK(Survey!AJ258),COUNTIF(G258:BB258,"Fail")),"Fail","Pass")</f>
        <v>Fail</v>
      </c>
      <c r="G258" s="16" t="str">
        <f t="shared" si="140"/>
        <v>Fail</v>
      </c>
      <c r="H258" s="177">
        <f>COUNTBLANK(Survey!B258:D258)+COUNTBLANK(Survey!G258)+COUNTBLANK(Survey!I258)+COUNTBLANK(Survey!K258:M258)+COUNTBLANK(Survey!P258)+COUNTBLANK(Survey!S258:U258)+COUNTBLANK(Survey!Y258:AA258)+COUNTBLANK(Survey!AD258:AE258)+COUNTBLANK(Survey!AI258:AI258)</f>
        <v>18</v>
      </c>
      <c r="I258" s="16" t="str">
        <f t="shared" si="141"/>
        <v>Fail</v>
      </c>
      <c r="J258" t="b">
        <f>IF(Survey!E258="No",TRUE,FALSE)</f>
        <v>0</v>
      </c>
      <c r="K258" s="34">
        <f>LEN(Survey!E258)</f>
        <v>0</v>
      </c>
      <c r="L258" s="16" t="str">
        <f t="shared" si="142"/>
        <v>Fail</v>
      </c>
      <c r="M258" t="b">
        <f>IF(Survey!F258="No",TRUE,FALSE)</f>
        <v>0</v>
      </c>
      <c r="N258" s="33">
        <f>LEN(Survey!F258)</f>
        <v>0</v>
      </c>
      <c r="O258" s="16" t="str">
        <f t="shared" si="143"/>
        <v>Pass</v>
      </c>
      <c r="P258" s="34">
        <f>MOD((LEN(Survey!H258)+2),11)</f>
        <v>2</v>
      </c>
      <c r="Q258" s="33" t="str">
        <f>IF(Survey!$L258="Prospectus fund", "Yes", "No")</f>
        <v>No</v>
      </c>
      <c r="R258" s="16" t="str">
        <f t="shared" si="144"/>
        <v>Pass</v>
      </c>
      <c r="S258" s="34">
        <f>MOD((LEN(Survey!J258)+2),11)</f>
        <v>2</v>
      </c>
      <c r="T258" s="35" t="b">
        <f>IF(OR(Survey!$M258="ETF",Survey!$M258="ETF, alternative mutual fund",Survey!$M258="Closed-end", Survey!$M258="Split share corp", Survey!$I258="Yes"),TRUE,FALSE)</f>
        <v>0</v>
      </c>
      <c r="U258" s="16" t="str">
        <f>IFERROR(IF(AND(OR(X258=Y258,Y258 = "Either"),NOT(ISBLANK(Survey!K258))),"Pass","Fail"),"Pass")</f>
        <v>Fail</v>
      </c>
      <c r="V258" s="36" cm="1">
        <f t="array" ref="V258">SUM(SUMIF(Survey!BZ258:CS258,{"&gt;0","&lt;0"})*{1,-1})</f>
        <v>0</v>
      </c>
      <c r="W258" s="38" cm="1">
        <f t="array" ref="W258">SUM(SUMIF(Survey!CC258,{"&gt;0","&lt;0"})*{1,-1})+SUM(SUMIF(Survey!CM258,{"&gt;0","&lt;0"})*{1,-1})</f>
        <v>0</v>
      </c>
      <c r="X258" s="38">
        <f>Survey!K258</f>
        <v>0</v>
      </c>
      <c r="Y258" s="37" t="str">
        <f t="shared" si="145"/>
        <v>Either</v>
      </c>
      <c r="Z258" s="16" t="str">
        <f t="shared" si="146"/>
        <v>Fail</v>
      </c>
      <c r="AA258" s="67" cm="1">
        <f t="array" ref="AA258">SUM(SUMIF(Survey!BZ258:CS258,{"&gt;0","&lt;0"})*{1,-1})+SUM(SUMIF(Survey!CU258:DN258,{"&gt;0","&lt;0"})*{1,-1})</f>
        <v>0</v>
      </c>
      <c r="AB258" s="67">
        <f>IFERROR(AA258/(Survey!$AV258),0)</f>
        <v>0</v>
      </c>
      <c r="AC258" s="128" t="b">
        <f>IF(OR(Survey!$M258="Alternative strategy or hedge",Survey!$M258="Other, illiquid",Survey!$L258="Prospectus fund"),TRUE,FALSE)</f>
        <v>0</v>
      </c>
      <c r="AD258" s="128" t="b">
        <f>NOT(ISBLANK(Survey!$M258))</f>
        <v>0</v>
      </c>
      <c r="AE258" s="16" t="str">
        <f t="shared" si="147"/>
        <v>Pass</v>
      </c>
      <c r="AF258" s="38" t="b">
        <f>NOT(ISNUMBER(SEARCH("Other",Survey!$P258)))</f>
        <v>1</v>
      </c>
      <c r="AG258" s="37" t="b">
        <f>NOT(ISBLANK(Survey!$Q258))</f>
        <v>0</v>
      </c>
      <c r="AH258" s="16" t="str">
        <f t="shared" si="148"/>
        <v>Pass</v>
      </c>
      <c r="AI258" s="143">
        <f>COUNTBLANK(Survey!$W258)</f>
        <v>1</v>
      </c>
      <c r="AJ258" s="67">
        <f>IF(AND(Survey!L258&lt;&gt;"Exempt fund",OR(Survey!$M258="ETF",Survey!$M258="ETF, alternative mutual fund",Survey!$M258="Mutual fund",Survey!$M258="Alternative mutual fund",Survey!$M258="Money market")),1,0)</f>
        <v>0</v>
      </c>
      <c r="AK258" s="16" t="str">
        <f t="shared" si="149"/>
        <v>Pass</v>
      </c>
      <c r="AL258" s="38" t="b">
        <f>NOT(ISNUMBER(SEARCH("Yes",Survey!$AA258)))</f>
        <v>1</v>
      </c>
      <c r="AM258" s="37" t="b">
        <f>IF(COUNTBLANK(Survey!$AB258:$AC258)=0,TRUE, FALSE)</f>
        <v>0</v>
      </c>
      <c r="AN258" s="16" t="str">
        <f t="shared" si="150"/>
        <v>Pass</v>
      </c>
      <c r="AO258" s="38" t="b">
        <f>NOT(ISNUMBER(SEARCH("Yes",Survey!$AD258)))</f>
        <v>1</v>
      </c>
      <c r="AP258" s="37" t="b">
        <f>NOT(ISBLANK(Survey!$AF258))</f>
        <v>0</v>
      </c>
      <c r="AQ258" s="16" t="str">
        <f t="shared" si="151"/>
        <v>Pass</v>
      </c>
      <c r="AR258" s="38" t="b">
        <f>NOT(OR(ISNUMBER(SEARCH("Other",Survey!$AF258)),ISNUMBER(SEARCH("Multiple",Survey!$AF258))))</f>
        <v>1</v>
      </c>
      <c r="AS258" s="37" t="b">
        <f>NOT(ISBLANK(Survey!$AG258))</f>
        <v>0</v>
      </c>
      <c r="AT258" s="16" t="str">
        <f t="shared" si="152"/>
        <v>Fail</v>
      </c>
      <c r="AU258" s="143">
        <f>IF(ABS(Survey!$AV258)&gt;0, 1,0)</f>
        <v>0</v>
      </c>
      <c r="AV258" s="143">
        <f>IF(COUNTBLANK(Survey!$AJ258)=0,1,0)</f>
        <v>0</v>
      </c>
      <c r="AW258" s="16" t="str">
        <f t="shared" si="153"/>
        <v>Pass</v>
      </c>
      <c r="AX258" s="143">
        <f>IF(ISBLANK(Survey!$AJ258),0,1)</f>
        <v>0</v>
      </c>
      <c r="AY258" s="165">
        <f>COUNTBLANK(Survey!$AK258)</f>
        <v>1</v>
      </c>
      <c r="AZ258" s="16" t="str">
        <f t="shared" si="154"/>
        <v>Pass</v>
      </c>
      <c r="BA258" s="143">
        <f>IF(OR(Survey!$AK258="Closed",ISBLANK(Survey!$AK258)),0,1)</f>
        <v>0</v>
      </c>
      <c r="BB258" s="165">
        <f>IF(ISBLANK(Survey!$AL258),1,0)</f>
        <v>1</v>
      </c>
      <c r="BC258" s="147" t="str" cm="1">
        <f t="array" ref="BC258">IF(OR(IF(OR($BE258+$BF258 = 2, $BG258=1), FALSE, TRUE), AND($BD258:$BD258 = 0)),"Pass","Fail")</f>
        <v>Pass</v>
      </c>
      <c r="BD258" s="143">
        <f>COUNTBLANK(Survey!$AM258:$AO258)</f>
        <v>3</v>
      </c>
      <c r="BE258" s="143">
        <f>IF(Survey!$I258="Yes",1,0)</f>
        <v>0</v>
      </c>
      <c r="BF258" s="143">
        <f>IF(OR(Survey!$M258="Mutual fund",Survey!$M258="Alternative mutual fund",Survey!$M258="Money market"),1,0)</f>
        <v>0</v>
      </c>
      <c r="BG258" s="148">
        <f>IF(OR(Survey!$M258="ETF",Survey!$M258="ETF, alternative mutual fund"),1,0)</f>
        <v>0</v>
      </c>
      <c r="BH258" s="16" t="str">
        <f t="shared" si="155"/>
        <v>Pass</v>
      </c>
      <c r="BI258" s="38" t="b">
        <f>OR(ISNUMBER(SEARCH("Yes",Survey!$AO258)),ISBLANK(Survey!$AO258))</f>
        <v>1</v>
      </c>
      <c r="BJ258" s="67" t="b">
        <f>NOT(ISBLANK(Survey!$AP258))</f>
        <v>0</v>
      </c>
      <c r="BK258" s="16" t="str">
        <f t="shared" si="156"/>
        <v>Pass</v>
      </c>
      <c r="BL258" s="143">
        <f>IF(Survey!$AW258=0, 0,1)</f>
        <v>0</v>
      </c>
      <c r="BM258" s="67">
        <f>Survey!$AQ258</f>
        <v>0</v>
      </c>
      <c r="BN258" s="67">
        <f>IFERROR((Survey!$AX258-ABS(Survey!$AY258)-ABS(Survey!$BD258))/Survey!$AW258,0)</f>
        <v>0</v>
      </c>
      <c r="BO258" s="67">
        <f>IF(AND($BM258&gt;$BN258-0.2,$BM258&lt;$BN258+0.2,ISBLANK(Survey!$AQ258)=FALSE),0,1)</f>
        <v>1</v>
      </c>
      <c r="BP258" s="165">
        <f>IF(ISBLANK(Survey!$AR258),1,0)</f>
        <v>1</v>
      </c>
      <c r="BQ258" s="16" t="str">
        <f t="shared" si="157"/>
        <v>Pass</v>
      </c>
      <c r="BR258" s="143">
        <f>IF(Survey!$AW258=0, 0,1)</f>
        <v>0</v>
      </c>
      <c r="BS258" s="67">
        <f>IF(AND(Survey!$AS258&gt;=0,Survey!$AS258&lt;=0.2,Survey!$AS258&lt;&gt;""),0,1)</f>
        <v>1</v>
      </c>
      <c r="BT258" s="143">
        <f>IF(ISBLANK(Survey!$AT258),1,0)</f>
        <v>1</v>
      </c>
      <c r="BU258" s="16" t="str">
        <f t="shared" si="158"/>
        <v>Fail</v>
      </c>
      <c r="BV258" s="165">
        <f>Survey!$AU258</f>
        <v>0</v>
      </c>
      <c r="BW258" s="16" t="str">
        <f t="shared" si="159"/>
        <v>Pass</v>
      </c>
      <c r="BX258" s="36">
        <f>Survey!$AV258</f>
        <v>0</v>
      </c>
      <c r="BY258" s="176">
        <f>Survey!$AW258+Survey!$AX258-ABS(Survey!$AY258)+ABS(Survey!$AZ258)-ABS(Survey!$BA258)+ABS(Survey!$BB258)-ABS(Survey!$BC258)-ABS(Survey!$BD258)+Survey!$BE258</f>
        <v>0</v>
      </c>
      <c r="BZ258" s="35">
        <f t="shared" si="160"/>
        <v>0</v>
      </c>
      <c r="CA258" s="17">
        <f t="shared" si="161"/>
        <v>0</v>
      </c>
      <c r="CB258" s="16" t="str">
        <f t="shared" si="162"/>
        <v>Pass</v>
      </c>
      <c r="CC258" s="38" t="b">
        <f>IF(ABS(Survey!$BE258)=0,TRUE,FALSE)</f>
        <v>1</v>
      </c>
      <c r="CD258" s="37" t="b">
        <f>NOT(ISBLANK(Survey!$BF258))</f>
        <v>0</v>
      </c>
      <c r="CE258" t="str">
        <f t="shared" si="163"/>
        <v>Fail</v>
      </c>
      <c r="CF258" s="29">
        <f>Survey!$AV258</f>
        <v>0</v>
      </c>
      <c r="CG258" s="29" cm="1">
        <f t="array" ref="CG258">SUM(SUMIF(Survey!BH258:BO258,{"&gt;0","&lt;0"})*{1,-1})-SUM(SUMIF(Survey!BQ258:BX258,{"&gt;0","&lt;0"})*{1,-1})</f>
        <v>0</v>
      </c>
      <c r="CH258" s="35" t="str">
        <f t="shared" si="164"/>
        <v>No holdings</v>
      </c>
      <c r="CI258">
        <f t="shared" si="165"/>
        <v>0</v>
      </c>
      <c r="CJ258" s="16" t="str">
        <f t="shared" si="166"/>
        <v>Fail</v>
      </c>
      <c r="CK258" s="36">
        <f>Survey!$AV258</f>
        <v>0</v>
      </c>
      <c r="CL258" s="36" cm="1">
        <f t="array" ref="CL258">SUM(SUMIF(Survey!BZ258:CS258,{"&gt;0","&lt;0"})*{1,-1})-SUM(SUMIF(Survey!CU258:DN258,{"&gt;0","&lt;0"})*{1,-1})</f>
        <v>0</v>
      </c>
      <c r="CM258" s="35" t="str">
        <f t="shared" si="167"/>
        <v>No holdings</v>
      </c>
      <c r="CN258" s="17">
        <f t="shared" si="168"/>
        <v>0</v>
      </c>
      <c r="CO258" s="16" t="str">
        <f t="shared" si="169"/>
        <v>Pass</v>
      </c>
      <c r="CP258" s="38" t="b">
        <f>IF(ABS(Survey!$CS258)=0,TRUE,FALSE)</f>
        <v>1</v>
      </c>
      <c r="CQ258" s="37" t="b">
        <f>NOT(ISBLANK(Survey!$CT258))</f>
        <v>0</v>
      </c>
      <c r="CR258" s="16" t="str">
        <f t="shared" si="170"/>
        <v>Pass</v>
      </c>
      <c r="CS258" s="38" t="b">
        <f>IF(ABS(Survey!$DN258)=0,TRUE,FALSE)</f>
        <v>1</v>
      </c>
      <c r="CT258" s="37" t="b">
        <f>NOT(ISBLANK(Survey!$DO258))</f>
        <v>0</v>
      </c>
      <c r="CU258" t="str">
        <f t="shared" si="171"/>
        <v>Pass</v>
      </c>
      <c r="CV258" s="29" cm="1">
        <f t="array" ref="CV258">SUM(SUMIF(Survey!CO258,{"&gt;0","&lt;0"})*{1,-1})+SUM(SUMIF(Survey!DJ258,{"&gt;0","&lt;0"})*{1,-1})</f>
        <v>0</v>
      </c>
      <c r="CW258" s="29">
        <f>SUM(SUMIF(Survey!DQ258:DW258,{"&gt;0","&lt;0"})*{1,-1})+SUM(SUMIF(Survey!DY258:EE258,{"&gt;0","&lt;0"})*{1,-1})</f>
        <v>0</v>
      </c>
      <c r="CX258">
        <f t="shared" si="172"/>
        <v>0</v>
      </c>
      <c r="CY258">
        <f t="shared" si="173"/>
        <v>0</v>
      </c>
      <c r="CZ258" s="16" t="str">
        <f t="shared" si="174"/>
        <v>Pass</v>
      </c>
      <c r="DA258" s="38" t="b">
        <f>IF(ABS(Survey!$DW258)=0,TRUE,FALSE)</f>
        <v>1</v>
      </c>
      <c r="DB258" s="37" t="b">
        <f>NOT(ISBLANK(Survey!DX258))</f>
        <v>0</v>
      </c>
      <c r="DC258" s="16" t="str">
        <f t="shared" si="175"/>
        <v>Pass</v>
      </c>
      <c r="DD258" s="38" t="b">
        <f>IF(ABS(Survey!$EE258)=0,TRUE,FALSE)</f>
        <v>1</v>
      </c>
      <c r="DE258" s="37" t="b">
        <f>NOT(ISBLANK(Survey!$EF258))</f>
        <v>0</v>
      </c>
      <c r="DF258" s="16" t="str">
        <f t="shared" si="176"/>
        <v>Fail</v>
      </c>
      <c r="DG258" s="36">
        <f>SUM(SUMIF(Survey!EL258:EN258,{"&gt;0","&lt;0"})*{1,-1})</f>
        <v>0</v>
      </c>
      <c r="DH258">
        <f t="shared" si="177"/>
        <v>0</v>
      </c>
      <c r="DI258">
        <f t="shared" si="178"/>
        <v>100</v>
      </c>
      <c r="DJ258" s="35" t="b">
        <f>IF(OR(Survey!$M258="ETF",Survey!$M258="ETF, alternative mutual fund",Survey!$M258="Closed-end", Survey!$M258="Split share corp"),TRUE,FALSE)</f>
        <v>0</v>
      </c>
      <c r="DK258" s="16" t="str">
        <f t="shared" si="179"/>
        <v>Fail</v>
      </c>
      <c r="DL258" s="36">
        <f>SUM(SUMIF(Survey!EP258:EV258,{"&gt;0","&lt;0"})*{1,-1})</f>
        <v>0</v>
      </c>
      <c r="DM258">
        <f t="shared" si="180"/>
        <v>0</v>
      </c>
      <c r="DN258" s="17">
        <f t="shared" si="181"/>
        <v>100</v>
      </c>
      <c r="DO258" s="16" t="str">
        <f t="shared" si="182"/>
        <v>Fail</v>
      </c>
      <c r="DP258" s="36">
        <f>SUM(SUMIF(Survey!EX258:FD258,{"&gt;0","&lt;0"})*{1,-1})</f>
        <v>0</v>
      </c>
      <c r="DQ258">
        <f t="shared" si="183"/>
        <v>0</v>
      </c>
      <c r="DR258" s="17">
        <f t="shared" si="184"/>
        <v>100</v>
      </c>
    </row>
    <row r="259" spans="1:122">
      <c r="A259">
        <v>259</v>
      </c>
      <c r="B259" t="str">
        <f t="shared" ref="B259:B322" si="185">IF(OR($C259="Pass",$D259="Pass",$E259="Pass"),"Pass","Fail")</f>
        <v>Pass</v>
      </c>
      <c r="C259" t="str">
        <f>IF(COUNTBLANK(Survey!B259:FE259)=$C$2, "Pass", "Fail")</f>
        <v>Pass</v>
      </c>
      <c r="D259" t="str">
        <f t="shared" si="139"/>
        <v>Fail</v>
      </c>
      <c r="E259" t="str">
        <f>IF(OR(ISBLANK(Survey!AJ259),COUNTIF(G259:BB259,"Fail")),"Fail","Pass")</f>
        <v>Fail</v>
      </c>
      <c r="G259" s="16" t="str">
        <f t="shared" si="140"/>
        <v>Fail</v>
      </c>
      <c r="H259" s="177">
        <f>COUNTBLANK(Survey!B259:D259)+COUNTBLANK(Survey!G259)+COUNTBLANK(Survey!I259)+COUNTBLANK(Survey!K259:M259)+COUNTBLANK(Survey!P259)+COUNTBLANK(Survey!S259:U259)+COUNTBLANK(Survey!Y259:AA259)+COUNTBLANK(Survey!AD259:AE259)+COUNTBLANK(Survey!AI259:AI259)</f>
        <v>18</v>
      </c>
      <c r="I259" s="16" t="str">
        <f t="shared" si="141"/>
        <v>Fail</v>
      </c>
      <c r="J259" t="b">
        <f>IF(Survey!E259="No",TRUE,FALSE)</f>
        <v>0</v>
      </c>
      <c r="K259" s="34">
        <f>LEN(Survey!E259)</f>
        <v>0</v>
      </c>
      <c r="L259" s="16" t="str">
        <f t="shared" si="142"/>
        <v>Fail</v>
      </c>
      <c r="M259" t="b">
        <f>IF(Survey!F259="No",TRUE,FALSE)</f>
        <v>0</v>
      </c>
      <c r="N259" s="33">
        <f>LEN(Survey!F259)</f>
        <v>0</v>
      </c>
      <c r="O259" s="16" t="str">
        <f t="shared" si="143"/>
        <v>Pass</v>
      </c>
      <c r="P259" s="34">
        <f>MOD((LEN(Survey!H259)+2),11)</f>
        <v>2</v>
      </c>
      <c r="Q259" s="33" t="str">
        <f>IF(Survey!$L259="Prospectus fund", "Yes", "No")</f>
        <v>No</v>
      </c>
      <c r="R259" s="16" t="str">
        <f t="shared" si="144"/>
        <v>Pass</v>
      </c>
      <c r="S259" s="34">
        <f>MOD((LEN(Survey!J259)+2),11)</f>
        <v>2</v>
      </c>
      <c r="T259" s="35" t="b">
        <f>IF(OR(Survey!$M259="ETF",Survey!$M259="ETF, alternative mutual fund",Survey!$M259="Closed-end", Survey!$M259="Split share corp", Survey!$I259="Yes"),TRUE,FALSE)</f>
        <v>0</v>
      </c>
      <c r="U259" s="16" t="str">
        <f>IFERROR(IF(AND(OR(X259=Y259,Y259 = "Either"),NOT(ISBLANK(Survey!K259))),"Pass","Fail"),"Pass")</f>
        <v>Fail</v>
      </c>
      <c r="V259" s="36" cm="1">
        <f t="array" ref="V259">SUM(SUMIF(Survey!BZ259:CS259,{"&gt;0","&lt;0"})*{1,-1})</f>
        <v>0</v>
      </c>
      <c r="W259" s="38" cm="1">
        <f t="array" ref="W259">SUM(SUMIF(Survey!CC259,{"&gt;0","&lt;0"})*{1,-1})+SUM(SUMIF(Survey!CM259,{"&gt;0","&lt;0"})*{1,-1})</f>
        <v>0</v>
      </c>
      <c r="X259" s="38">
        <f>Survey!K259</f>
        <v>0</v>
      </c>
      <c r="Y259" s="37" t="str">
        <f t="shared" si="145"/>
        <v>Either</v>
      </c>
      <c r="Z259" s="16" t="str">
        <f t="shared" si="146"/>
        <v>Fail</v>
      </c>
      <c r="AA259" s="67" cm="1">
        <f t="array" ref="AA259">SUM(SUMIF(Survey!BZ259:CS259,{"&gt;0","&lt;0"})*{1,-1})+SUM(SUMIF(Survey!CU259:DN259,{"&gt;0","&lt;0"})*{1,-1})</f>
        <v>0</v>
      </c>
      <c r="AB259" s="67">
        <f>IFERROR(AA259/(Survey!$AV259),0)</f>
        <v>0</v>
      </c>
      <c r="AC259" s="128" t="b">
        <f>IF(OR(Survey!$M259="Alternative strategy or hedge",Survey!$M259="Other, illiquid",Survey!$L259="Prospectus fund"),TRUE,FALSE)</f>
        <v>0</v>
      </c>
      <c r="AD259" s="128" t="b">
        <f>NOT(ISBLANK(Survey!$M259))</f>
        <v>0</v>
      </c>
      <c r="AE259" s="16" t="str">
        <f t="shared" si="147"/>
        <v>Pass</v>
      </c>
      <c r="AF259" s="38" t="b">
        <f>NOT(ISNUMBER(SEARCH("Other",Survey!$P259)))</f>
        <v>1</v>
      </c>
      <c r="AG259" s="37" t="b">
        <f>NOT(ISBLANK(Survey!$Q259))</f>
        <v>0</v>
      </c>
      <c r="AH259" s="16" t="str">
        <f t="shared" si="148"/>
        <v>Pass</v>
      </c>
      <c r="AI259" s="143">
        <f>COUNTBLANK(Survey!$W259)</f>
        <v>1</v>
      </c>
      <c r="AJ259" s="67">
        <f>IF(AND(Survey!L259&lt;&gt;"Exempt fund",OR(Survey!$M259="ETF",Survey!$M259="ETF, alternative mutual fund",Survey!$M259="Mutual fund",Survey!$M259="Alternative mutual fund",Survey!$M259="Money market")),1,0)</f>
        <v>0</v>
      </c>
      <c r="AK259" s="16" t="str">
        <f t="shared" si="149"/>
        <v>Pass</v>
      </c>
      <c r="AL259" s="38" t="b">
        <f>NOT(ISNUMBER(SEARCH("Yes",Survey!$AA259)))</f>
        <v>1</v>
      </c>
      <c r="AM259" s="37" t="b">
        <f>IF(COUNTBLANK(Survey!$AB259:$AC259)=0,TRUE, FALSE)</f>
        <v>0</v>
      </c>
      <c r="AN259" s="16" t="str">
        <f t="shared" si="150"/>
        <v>Pass</v>
      </c>
      <c r="AO259" s="38" t="b">
        <f>NOT(ISNUMBER(SEARCH("Yes",Survey!$AD259)))</f>
        <v>1</v>
      </c>
      <c r="AP259" s="37" t="b">
        <f>NOT(ISBLANK(Survey!$AF259))</f>
        <v>0</v>
      </c>
      <c r="AQ259" s="16" t="str">
        <f t="shared" si="151"/>
        <v>Pass</v>
      </c>
      <c r="AR259" s="38" t="b">
        <f>NOT(OR(ISNUMBER(SEARCH("Other",Survey!$AF259)),ISNUMBER(SEARCH("Multiple",Survey!$AF259))))</f>
        <v>1</v>
      </c>
      <c r="AS259" s="37" t="b">
        <f>NOT(ISBLANK(Survey!$AG259))</f>
        <v>0</v>
      </c>
      <c r="AT259" s="16" t="str">
        <f t="shared" si="152"/>
        <v>Fail</v>
      </c>
      <c r="AU259" s="143">
        <f>IF(ABS(Survey!$AV259)&gt;0, 1,0)</f>
        <v>0</v>
      </c>
      <c r="AV259" s="143">
        <f>IF(COUNTBLANK(Survey!$AJ259)=0,1,0)</f>
        <v>0</v>
      </c>
      <c r="AW259" s="16" t="str">
        <f t="shared" si="153"/>
        <v>Pass</v>
      </c>
      <c r="AX259" s="143">
        <f>IF(ISBLANK(Survey!$AJ259),0,1)</f>
        <v>0</v>
      </c>
      <c r="AY259" s="165">
        <f>COUNTBLANK(Survey!$AK259)</f>
        <v>1</v>
      </c>
      <c r="AZ259" s="16" t="str">
        <f t="shared" si="154"/>
        <v>Pass</v>
      </c>
      <c r="BA259" s="143">
        <f>IF(OR(Survey!$AK259="Closed",ISBLANK(Survey!$AK259)),0,1)</f>
        <v>0</v>
      </c>
      <c r="BB259" s="165">
        <f>IF(ISBLANK(Survey!$AL259),1,0)</f>
        <v>1</v>
      </c>
      <c r="BC259" s="147" t="str" cm="1">
        <f t="array" ref="BC259">IF(OR(IF(OR($BE259+$BF259 = 2, $BG259=1), FALSE, TRUE), AND($BD259:$BD259 = 0)),"Pass","Fail")</f>
        <v>Pass</v>
      </c>
      <c r="BD259" s="143">
        <f>COUNTBLANK(Survey!$AM259:$AO259)</f>
        <v>3</v>
      </c>
      <c r="BE259" s="143">
        <f>IF(Survey!$I259="Yes",1,0)</f>
        <v>0</v>
      </c>
      <c r="BF259" s="143">
        <f>IF(OR(Survey!$M259="Mutual fund",Survey!$M259="Alternative mutual fund",Survey!$M259="Money market"),1,0)</f>
        <v>0</v>
      </c>
      <c r="BG259" s="148">
        <f>IF(OR(Survey!$M259="ETF",Survey!$M259="ETF, alternative mutual fund"),1,0)</f>
        <v>0</v>
      </c>
      <c r="BH259" s="16" t="str">
        <f t="shared" si="155"/>
        <v>Pass</v>
      </c>
      <c r="BI259" s="38" t="b">
        <f>OR(ISNUMBER(SEARCH("Yes",Survey!$AO259)),ISBLANK(Survey!$AO259))</f>
        <v>1</v>
      </c>
      <c r="BJ259" s="67" t="b">
        <f>NOT(ISBLANK(Survey!$AP259))</f>
        <v>0</v>
      </c>
      <c r="BK259" s="16" t="str">
        <f t="shared" si="156"/>
        <v>Pass</v>
      </c>
      <c r="BL259" s="143">
        <f>IF(Survey!$AW259=0, 0,1)</f>
        <v>0</v>
      </c>
      <c r="BM259" s="67">
        <f>Survey!$AQ259</f>
        <v>0</v>
      </c>
      <c r="BN259" s="67">
        <f>IFERROR((Survey!$AX259-ABS(Survey!$AY259)-ABS(Survey!$BD259))/Survey!$AW259,0)</f>
        <v>0</v>
      </c>
      <c r="BO259" s="67">
        <f>IF(AND($BM259&gt;$BN259-0.2,$BM259&lt;$BN259+0.2,ISBLANK(Survey!$AQ259)=FALSE),0,1)</f>
        <v>1</v>
      </c>
      <c r="BP259" s="165">
        <f>IF(ISBLANK(Survey!$AR259),1,0)</f>
        <v>1</v>
      </c>
      <c r="BQ259" s="16" t="str">
        <f t="shared" si="157"/>
        <v>Pass</v>
      </c>
      <c r="BR259" s="143">
        <f>IF(Survey!$AW259=0, 0,1)</f>
        <v>0</v>
      </c>
      <c r="BS259" s="67">
        <f>IF(AND(Survey!$AS259&gt;=0,Survey!$AS259&lt;=0.2,Survey!$AS259&lt;&gt;""),0,1)</f>
        <v>1</v>
      </c>
      <c r="BT259" s="143">
        <f>IF(ISBLANK(Survey!$AT259),1,0)</f>
        <v>1</v>
      </c>
      <c r="BU259" s="16" t="str">
        <f t="shared" si="158"/>
        <v>Fail</v>
      </c>
      <c r="BV259" s="165">
        <f>Survey!$AU259</f>
        <v>0</v>
      </c>
      <c r="BW259" s="16" t="str">
        <f t="shared" si="159"/>
        <v>Pass</v>
      </c>
      <c r="BX259" s="36">
        <f>Survey!$AV259</f>
        <v>0</v>
      </c>
      <c r="BY259" s="176">
        <f>Survey!$AW259+Survey!$AX259-ABS(Survey!$AY259)+ABS(Survey!$AZ259)-ABS(Survey!$BA259)+ABS(Survey!$BB259)-ABS(Survey!$BC259)-ABS(Survey!$BD259)+Survey!$BE259</f>
        <v>0</v>
      </c>
      <c r="BZ259" s="35">
        <f t="shared" si="160"/>
        <v>0</v>
      </c>
      <c r="CA259" s="17">
        <f t="shared" si="161"/>
        <v>0</v>
      </c>
      <c r="CB259" s="16" t="str">
        <f t="shared" si="162"/>
        <v>Pass</v>
      </c>
      <c r="CC259" s="38" t="b">
        <f>IF(ABS(Survey!$BE259)=0,TRUE,FALSE)</f>
        <v>1</v>
      </c>
      <c r="CD259" s="37" t="b">
        <f>NOT(ISBLANK(Survey!$BF259))</f>
        <v>0</v>
      </c>
      <c r="CE259" t="str">
        <f t="shared" si="163"/>
        <v>Fail</v>
      </c>
      <c r="CF259" s="29">
        <f>Survey!$AV259</f>
        <v>0</v>
      </c>
      <c r="CG259" s="29" cm="1">
        <f t="array" ref="CG259">SUM(SUMIF(Survey!BH259:BO259,{"&gt;0","&lt;0"})*{1,-1})-SUM(SUMIF(Survey!BQ259:BX259,{"&gt;0","&lt;0"})*{1,-1})</f>
        <v>0</v>
      </c>
      <c r="CH259" s="35" t="str">
        <f t="shared" si="164"/>
        <v>No holdings</v>
      </c>
      <c r="CI259">
        <f t="shared" si="165"/>
        <v>0</v>
      </c>
      <c r="CJ259" s="16" t="str">
        <f t="shared" si="166"/>
        <v>Fail</v>
      </c>
      <c r="CK259" s="36">
        <f>Survey!$AV259</f>
        <v>0</v>
      </c>
      <c r="CL259" s="36" cm="1">
        <f t="array" ref="CL259">SUM(SUMIF(Survey!BZ259:CS259,{"&gt;0","&lt;0"})*{1,-1})-SUM(SUMIF(Survey!CU259:DN259,{"&gt;0","&lt;0"})*{1,-1})</f>
        <v>0</v>
      </c>
      <c r="CM259" s="35" t="str">
        <f t="shared" si="167"/>
        <v>No holdings</v>
      </c>
      <c r="CN259" s="17">
        <f t="shared" si="168"/>
        <v>0</v>
      </c>
      <c r="CO259" s="16" t="str">
        <f t="shared" si="169"/>
        <v>Pass</v>
      </c>
      <c r="CP259" s="38" t="b">
        <f>IF(ABS(Survey!$CS259)=0,TRUE,FALSE)</f>
        <v>1</v>
      </c>
      <c r="CQ259" s="37" t="b">
        <f>NOT(ISBLANK(Survey!$CT259))</f>
        <v>0</v>
      </c>
      <c r="CR259" s="16" t="str">
        <f t="shared" si="170"/>
        <v>Pass</v>
      </c>
      <c r="CS259" s="38" t="b">
        <f>IF(ABS(Survey!$DN259)=0,TRUE,FALSE)</f>
        <v>1</v>
      </c>
      <c r="CT259" s="37" t="b">
        <f>NOT(ISBLANK(Survey!$DO259))</f>
        <v>0</v>
      </c>
      <c r="CU259" t="str">
        <f t="shared" si="171"/>
        <v>Pass</v>
      </c>
      <c r="CV259" s="29" cm="1">
        <f t="array" ref="CV259">SUM(SUMIF(Survey!CO259,{"&gt;0","&lt;0"})*{1,-1})+SUM(SUMIF(Survey!DJ259,{"&gt;0","&lt;0"})*{1,-1})</f>
        <v>0</v>
      </c>
      <c r="CW259" s="29">
        <f>SUM(SUMIF(Survey!DQ259:DW259,{"&gt;0","&lt;0"})*{1,-1})+SUM(SUMIF(Survey!DY259:EE259,{"&gt;0","&lt;0"})*{1,-1})</f>
        <v>0</v>
      </c>
      <c r="CX259">
        <f t="shared" si="172"/>
        <v>0</v>
      </c>
      <c r="CY259">
        <f t="shared" si="173"/>
        <v>0</v>
      </c>
      <c r="CZ259" s="16" t="str">
        <f t="shared" si="174"/>
        <v>Pass</v>
      </c>
      <c r="DA259" s="38" t="b">
        <f>IF(ABS(Survey!$DW259)=0,TRUE,FALSE)</f>
        <v>1</v>
      </c>
      <c r="DB259" s="37" t="b">
        <f>NOT(ISBLANK(Survey!DX259))</f>
        <v>0</v>
      </c>
      <c r="DC259" s="16" t="str">
        <f t="shared" si="175"/>
        <v>Pass</v>
      </c>
      <c r="DD259" s="38" t="b">
        <f>IF(ABS(Survey!$EE259)=0,TRUE,FALSE)</f>
        <v>1</v>
      </c>
      <c r="DE259" s="37" t="b">
        <f>NOT(ISBLANK(Survey!$EF259))</f>
        <v>0</v>
      </c>
      <c r="DF259" s="16" t="str">
        <f t="shared" si="176"/>
        <v>Fail</v>
      </c>
      <c r="DG259" s="36">
        <f>SUM(SUMIF(Survey!EL259:EN259,{"&gt;0","&lt;0"})*{1,-1})</f>
        <v>0</v>
      </c>
      <c r="DH259">
        <f t="shared" si="177"/>
        <v>0</v>
      </c>
      <c r="DI259">
        <f t="shared" si="178"/>
        <v>100</v>
      </c>
      <c r="DJ259" s="35" t="b">
        <f>IF(OR(Survey!$M259="ETF",Survey!$M259="ETF, alternative mutual fund",Survey!$M259="Closed-end", Survey!$M259="Split share corp"),TRUE,FALSE)</f>
        <v>0</v>
      </c>
      <c r="DK259" s="16" t="str">
        <f t="shared" si="179"/>
        <v>Fail</v>
      </c>
      <c r="DL259" s="36">
        <f>SUM(SUMIF(Survey!EP259:EV259,{"&gt;0","&lt;0"})*{1,-1})</f>
        <v>0</v>
      </c>
      <c r="DM259">
        <f t="shared" si="180"/>
        <v>0</v>
      </c>
      <c r="DN259" s="17">
        <f t="shared" si="181"/>
        <v>100</v>
      </c>
      <c r="DO259" s="16" t="str">
        <f t="shared" si="182"/>
        <v>Fail</v>
      </c>
      <c r="DP259" s="36">
        <f>SUM(SUMIF(Survey!EX259:FD259,{"&gt;0","&lt;0"})*{1,-1})</f>
        <v>0</v>
      </c>
      <c r="DQ259">
        <f t="shared" si="183"/>
        <v>0</v>
      </c>
      <c r="DR259" s="17">
        <f t="shared" si="184"/>
        <v>100</v>
      </c>
    </row>
    <row r="260" spans="1:122">
      <c r="A260">
        <v>260</v>
      </c>
      <c r="B260" t="str">
        <f t="shared" si="185"/>
        <v>Pass</v>
      </c>
      <c r="C260" t="str">
        <f>IF(COUNTBLANK(Survey!B260:FE260)=$C$2, "Pass", "Fail")</f>
        <v>Pass</v>
      </c>
      <c r="D260" t="str">
        <f t="shared" si="139"/>
        <v>Fail</v>
      </c>
      <c r="E260" t="str">
        <f>IF(OR(ISBLANK(Survey!AJ260),COUNTIF(G260:BB260,"Fail")),"Fail","Pass")</f>
        <v>Fail</v>
      </c>
      <c r="G260" s="16" t="str">
        <f t="shared" si="140"/>
        <v>Fail</v>
      </c>
      <c r="H260" s="177">
        <f>COUNTBLANK(Survey!B260:D260)+COUNTBLANK(Survey!G260)+COUNTBLANK(Survey!I260)+COUNTBLANK(Survey!K260:M260)+COUNTBLANK(Survey!P260)+COUNTBLANK(Survey!S260:U260)+COUNTBLANK(Survey!Y260:AA260)+COUNTBLANK(Survey!AD260:AE260)+COUNTBLANK(Survey!AI260:AI260)</f>
        <v>18</v>
      </c>
      <c r="I260" s="16" t="str">
        <f t="shared" si="141"/>
        <v>Fail</v>
      </c>
      <c r="J260" t="b">
        <f>IF(Survey!E260="No",TRUE,FALSE)</f>
        <v>0</v>
      </c>
      <c r="K260" s="34">
        <f>LEN(Survey!E260)</f>
        <v>0</v>
      </c>
      <c r="L260" s="16" t="str">
        <f t="shared" si="142"/>
        <v>Fail</v>
      </c>
      <c r="M260" t="b">
        <f>IF(Survey!F260="No",TRUE,FALSE)</f>
        <v>0</v>
      </c>
      <c r="N260" s="33">
        <f>LEN(Survey!F260)</f>
        <v>0</v>
      </c>
      <c r="O260" s="16" t="str">
        <f t="shared" si="143"/>
        <v>Pass</v>
      </c>
      <c r="P260" s="34">
        <f>MOD((LEN(Survey!H260)+2),11)</f>
        <v>2</v>
      </c>
      <c r="Q260" s="33" t="str">
        <f>IF(Survey!$L260="Prospectus fund", "Yes", "No")</f>
        <v>No</v>
      </c>
      <c r="R260" s="16" t="str">
        <f t="shared" si="144"/>
        <v>Pass</v>
      </c>
      <c r="S260" s="34">
        <f>MOD((LEN(Survey!J260)+2),11)</f>
        <v>2</v>
      </c>
      <c r="T260" s="35" t="b">
        <f>IF(OR(Survey!$M260="ETF",Survey!$M260="ETF, alternative mutual fund",Survey!$M260="Closed-end", Survey!$M260="Split share corp", Survey!$I260="Yes"),TRUE,FALSE)</f>
        <v>0</v>
      </c>
      <c r="U260" s="16" t="str">
        <f>IFERROR(IF(AND(OR(X260=Y260,Y260 = "Either"),NOT(ISBLANK(Survey!K260))),"Pass","Fail"),"Pass")</f>
        <v>Fail</v>
      </c>
      <c r="V260" s="36" cm="1">
        <f t="array" ref="V260">SUM(SUMIF(Survey!BZ260:CS260,{"&gt;0","&lt;0"})*{1,-1})</f>
        <v>0</v>
      </c>
      <c r="W260" s="38" cm="1">
        <f t="array" ref="W260">SUM(SUMIF(Survey!CC260,{"&gt;0","&lt;0"})*{1,-1})+SUM(SUMIF(Survey!CM260,{"&gt;0","&lt;0"})*{1,-1})</f>
        <v>0</v>
      </c>
      <c r="X260" s="38">
        <f>Survey!K260</f>
        <v>0</v>
      </c>
      <c r="Y260" s="37" t="str">
        <f t="shared" si="145"/>
        <v>Either</v>
      </c>
      <c r="Z260" s="16" t="str">
        <f t="shared" si="146"/>
        <v>Fail</v>
      </c>
      <c r="AA260" s="67" cm="1">
        <f t="array" ref="AA260">SUM(SUMIF(Survey!BZ260:CS260,{"&gt;0","&lt;0"})*{1,-1})+SUM(SUMIF(Survey!CU260:DN260,{"&gt;0","&lt;0"})*{1,-1})</f>
        <v>0</v>
      </c>
      <c r="AB260" s="67">
        <f>IFERROR(AA260/(Survey!$AV260),0)</f>
        <v>0</v>
      </c>
      <c r="AC260" s="128" t="b">
        <f>IF(OR(Survey!$M260="Alternative strategy or hedge",Survey!$M260="Other, illiquid",Survey!$L260="Prospectus fund"),TRUE,FALSE)</f>
        <v>0</v>
      </c>
      <c r="AD260" s="128" t="b">
        <f>NOT(ISBLANK(Survey!$M260))</f>
        <v>0</v>
      </c>
      <c r="AE260" s="16" t="str">
        <f t="shared" si="147"/>
        <v>Pass</v>
      </c>
      <c r="AF260" s="38" t="b">
        <f>NOT(ISNUMBER(SEARCH("Other",Survey!$P260)))</f>
        <v>1</v>
      </c>
      <c r="AG260" s="37" t="b">
        <f>NOT(ISBLANK(Survey!$Q260))</f>
        <v>0</v>
      </c>
      <c r="AH260" s="16" t="str">
        <f t="shared" si="148"/>
        <v>Pass</v>
      </c>
      <c r="AI260" s="143">
        <f>COUNTBLANK(Survey!$W260)</f>
        <v>1</v>
      </c>
      <c r="AJ260" s="67">
        <f>IF(AND(Survey!L260&lt;&gt;"Exempt fund",OR(Survey!$M260="ETF",Survey!$M260="ETF, alternative mutual fund",Survey!$M260="Mutual fund",Survey!$M260="Alternative mutual fund",Survey!$M260="Money market")),1,0)</f>
        <v>0</v>
      </c>
      <c r="AK260" s="16" t="str">
        <f t="shared" si="149"/>
        <v>Pass</v>
      </c>
      <c r="AL260" s="38" t="b">
        <f>NOT(ISNUMBER(SEARCH("Yes",Survey!$AA260)))</f>
        <v>1</v>
      </c>
      <c r="AM260" s="37" t="b">
        <f>IF(COUNTBLANK(Survey!$AB260:$AC260)=0,TRUE, FALSE)</f>
        <v>0</v>
      </c>
      <c r="AN260" s="16" t="str">
        <f t="shared" si="150"/>
        <v>Pass</v>
      </c>
      <c r="AO260" s="38" t="b">
        <f>NOT(ISNUMBER(SEARCH("Yes",Survey!$AD260)))</f>
        <v>1</v>
      </c>
      <c r="AP260" s="37" t="b">
        <f>NOT(ISBLANK(Survey!$AF260))</f>
        <v>0</v>
      </c>
      <c r="AQ260" s="16" t="str">
        <f t="shared" si="151"/>
        <v>Pass</v>
      </c>
      <c r="AR260" s="38" t="b">
        <f>NOT(OR(ISNUMBER(SEARCH("Other",Survey!$AF260)),ISNUMBER(SEARCH("Multiple",Survey!$AF260))))</f>
        <v>1</v>
      </c>
      <c r="AS260" s="37" t="b">
        <f>NOT(ISBLANK(Survey!$AG260))</f>
        <v>0</v>
      </c>
      <c r="AT260" s="16" t="str">
        <f t="shared" si="152"/>
        <v>Fail</v>
      </c>
      <c r="AU260" s="143">
        <f>IF(ABS(Survey!$AV260)&gt;0, 1,0)</f>
        <v>0</v>
      </c>
      <c r="AV260" s="143">
        <f>IF(COUNTBLANK(Survey!$AJ260)=0,1,0)</f>
        <v>0</v>
      </c>
      <c r="AW260" s="16" t="str">
        <f t="shared" si="153"/>
        <v>Pass</v>
      </c>
      <c r="AX260" s="143">
        <f>IF(ISBLANK(Survey!$AJ260),0,1)</f>
        <v>0</v>
      </c>
      <c r="AY260" s="165">
        <f>COUNTBLANK(Survey!$AK260)</f>
        <v>1</v>
      </c>
      <c r="AZ260" s="16" t="str">
        <f t="shared" si="154"/>
        <v>Pass</v>
      </c>
      <c r="BA260" s="143">
        <f>IF(OR(Survey!$AK260="Closed",ISBLANK(Survey!$AK260)),0,1)</f>
        <v>0</v>
      </c>
      <c r="BB260" s="165">
        <f>IF(ISBLANK(Survey!$AL260),1,0)</f>
        <v>1</v>
      </c>
      <c r="BC260" s="147" t="str" cm="1">
        <f t="array" ref="BC260">IF(OR(IF(OR($BE260+$BF260 = 2, $BG260=1), FALSE, TRUE), AND($BD260:$BD260 = 0)),"Pass","Fail")</f>
        <v>Pass</v>
      </c>
      <c r="BD260" s="143">
        <f>COUNTBLANK(Survey!$AM260:$AO260)</f>
        <v>3</v>
      </c>
      <c r="BE260" s="143">
        <f>IF(Survey!$I260="Yes",1,0)</f>
        <v>0</v>
      </c>
      <c r="BF260" s="143">
        <f>IF(OR(Survey!$M260="Mutual fund",Survey!$M260="Alternative mutual fund",Survey!$M260="Money market"),1,0)</f>
        <v>0</v>
      </c>
      <c r="BG260" s="148">
        <f>IF(OR(Survey!$M260="ETF",Survey!$M260="ETF, alternative mutual fund"),1,0)</f>
        <v>0</v>
      </c>
      <c r="BH260" s="16" t="str">
        <f t="shared" si="155"/>
        <v>Pass</v>
      </c>
      <c r="BI260" s="38" t="b">
        <f>OR(ISNUMBER(SEARCH("Yes",Survey!$AO260)),ISBLANK(Survey!$AO260))</f>
        <v>1</v>
      </c>
      <c r="BJ260" s="67" t="b">
        <f>NOT(ISBLANK(Survey!$AP260))</f>
        <v>0</v>
      </c>
      <c r="BK260" s="16" t="str">
        <f t="shared" si="156"/>
        <v>Pass</v>
      </c>
      <c r="BL260" s="143">
        <f>IF(Survey!$AW260=0, 0,1)</f>
        <v>0</v>
      </c>
      <c r="BM260" s="67">
        <f>Survey!$AQ260</f>
        <v>0</v>
      </c>
      <c r="BN260" s="67">
        <f>IFERROR((Survey!$AX260-ABS(Survey!$AY260)-ABS(Survey!$BD260))/Survey!$AW260,0)</f>
        <v>0</v>
      </c>
      <c r="BO260" s="67">
        <f>IF(AND($BM260&gt;$BN260-0.2,$BM260&lt;$BN260+0.2,ISBLANK(Survey!$AQ260)=FALSE),0,1)</f>
        <v>1</v>
      </c>
      <c r="BP260" s="165">
        <f>IF(ISBLANK(Survey!$AR260),1,0)</f>
        <v>1</v>
      </c>
      <c r="BQ260" s="16" t="str">
        <f t="shared" si="157"/>
        <v>Pass</v>
      </c>
      <c r="BR260" s="143">
        <f>IF(Survey!$AW260=0, 0,1)</f>
        <v>0</v>
      </c>
      <c r="BS260" s="67">
        <f>IF(AND(Survey!$AS260&gt;=0,Survey!$AS260&lt;=0.2,Survey!$AS260&lt;&gt;""),0,1)</f>
        <v>1</v>
      </c>
      <c r="BT260" s="143">
        <f>IF(ISBLANK(Survey!$AT260),1,0)</f>
        <v>1</v>
      </c>
      <c r="BU260" s="16" t="str">
        <f t="shared" si="158"/>
        <v>Fail</v>
      </c>
      <c r="BV260" s="165">
        <f>Survey!$AU260</f>
        <v>0</v>
      </c>
      <c r="BW260" s="16" t="str">
        <f t="shared" si="159"/>
        <v>Pass</v>
      </c>
      <c r="BX260" s="36">
        <f>Survey!$AV260</f>
        <v>0</v>
      </c>
      <c r="BY260" s="176">
        <f>Survey!$AW260+Survey!$AX260-ABS(Survey!$AY260)+ABS(Survey!$AZ260)-ABS(Survey!$BA260)+ABS(Survey!$BB260)-ABS(Survey!$BC260)-ABS(Survey!$BD260)+Survey!$BE260</f>
        <v>0</v>
      </c>
      <c r="BZ260" s="35">
        <f t="shared" si="160"/>
        <v>0</v>
      </c>
      <c r="CA260" s="17">
        <f t="shared" si="161"/>
        <v>0</v>
      </c>
      <c r="CB260" s="16" t="str">
        <f t="shared" si="162"/>
        <v>Pass</v>
      </c>
      <c r="CC260" s="38" t="b">
        <f>IF(ABS(Survey!$BE260)=0,TRUE,FALSE)</f>
        <v>1</v>
      </c>
      <c r="CD260" s="37" t="b">
        <f>NOT(ISBLANK(Survey!$BF260))</f>
        <v>0</v>
      </c>
      <c r="CE260" t="str">
        <f t="shared" si="163"/>
        <v>Fail</v>
      </c>
      <c r="CF260" s="29">
        <f>Survey!$AV260</f>
        <v>0</v>
      </c>
      <c r="CG260" s="29" cm="1">
        <f t="array" ref="CG260">SUM(SUMIF(Survey!BH260:BO260,{"&gt;0","&lt;0"})*{1,-1})-SUM(SUMIF(Survey!BQ260:BX260,{"&gt;0","&lt;0"})*{1,-1})</f>
        <v>0</v>
      </c>
      <c r="CH260" s="35" t="str">
        <f t="shared" si="164"/>
        <v>No holdings</v>
      </c>
      <c r="CI260">
        <f t="shared" si="165"/>
        <v>0</v>
      </c>
      <c r="CJ260" s="16" t="str">
        <f t="shared" si="166"/>
        <v>Fail</v>
      </c>
      <c r="CK260" s="36">
        <f>Survey!$AV260</f>
        <v>0</v>
      </c>
      <c r="CL260" s="36" cm="1">
        <f t="array" ref="CL260">SUM(SUMIF(Survey!BZ260:CS260,{"&gt;0","&lt;0"})*{1,-1})-SUM(SUMIF(Survey!CU260:DN260,{"&gt;0","&lt;0"})*{1,-1})</f>
        <v>0</v>
      </c>
      <c r="CM260" s="35" t="str">
        <f t="shared" si="167"/>
        <v>No holdings</v>
      </c>
      <c r="CN260" s="17">
        <f t="shared" si="168"/>
        <v>0</v>
      </c>
      <c r="CO260" s="16" t="str">
        <f t="shared" si="169"/>
        <v>Pass</v>
      </c>
      <c r="CP260" s="38" t="b">
        <f>IF(ABS(Survey!$CS260)=0,TRUE,FALSE)</f>
        <v>1</v>
      </c>
      <c r="CQ260" s="37" t="b">
        <f>NOT(ISBLANK(Survey!$CT260))</f>
        <v>0</v>
      </c>
      <c r="CR260" s="16" t="str">
        <f t="shared" si="170"/>
        <v>Pass</v>
      </c>
      <c r="CS260" s="38" t="b">
        <f>IF(ABS(Survey!$DN260)=0,TRUE,FALSE)</f>
        <v>1</v>
      </c>
      <c r="CT260" s="37" t="b">
        <f>NOT(ISBLANK(Survey!$DO260))</f>
        <v>0</v>
      </c>
      <c r="CU260" t="str">
        <f t="shared" si="171"/>
        <v>Pass</v>
      </c>
      <c r="CV260" s="29" cm="1">
        <f t="array" ref="CV260">SUM(SUMIF(Survey!CO260,{"&gt;0","&lt;0"})*{1,-1})+SUM(SUMIF(Survey!DJ260,{"&gt;0","&lt;0"})*{1,-1})</f>
        <v>0</v>
      </c>
      <c r="CW260" s="29">
        <f>SUM(SUMIF(Survey!DQ260:DW260,{"&gt;0","&lt;0"})*{1,-1})+SUM(SUMIF(Survey!DY260:EE260,{"&gt;0","&lt;0"})*{1,-1})</f>
        <v>0</v>
      </c>
      <c r="CX260">
        <f t="shared" si="172"/>
        <v>0</v>
      </c>
      <c r="CY260">
        <f t="shared" si="173"/>
        <v>0</v>
      </c>
      <c r="CZ260" s="16" t="str">
        <f t="shared" si="174"/>
        <v>Pass</v>
      </c>
      <c r="DA260" s="38" t="b">
        <f>IF(ABS(Survey!$DW260)=0,TRUE,FALSE)</f>
        <v>1</v>
      </c>
      <c r="DB260" s="37" t="b">
        <f>NOT(ISBLANK(Survey!DX260))</f>
        <v>0</v>
      </c>
      <c r="DC260" s="16" t="str">
        <f t="shared" si="175"/>
        <v>Pass</v>
      </c>
      <c r="DD260" s="38" t="b">
        <f>IF(ABS(Survey!$EE260)=0,TRUE,FALSE)</f>
        <v>1</v>
      </c>
      <c r="DE260" s="37" t="b">
        <f>NOT(ISBLANK(Survey!$EF260))</f>
        <v>0</v>
      </c>
      <c r="DF260" s="16" t="str">
        <f t="shared" si="176"/>
        <v>Fail</v>
      </c>
      <c r="DG260" s="36">
        <f>SUM(SUMIF(Survey!EL260:EN260,{"&gt;0","&lt;0"})*{1,-1})</f>
        <v>0</v>
      </c>
      <c r="DH260">
        <f t="shared" si="177"/>
        <v>0</v>
      </c>
      <c r="DI260">
        <f t="shared" si="178"/>
        <v>100</v>
      </c>
      <c r="DJ260" s="35" t="b">
        <f>IF(OR(Survey!$M260="ETF",Survey!$M260="ETF, alternative mutual fund",Survey!$M260="Closed-end", Survey!$M260="Split share corp"),TRUE,FALSE)</f>
        <v>0</v>
      </c>
      <c r="DK260" s="16" t="str">
        <f t="shared" si="179"/>
        <v>Fail</v>
      </c>
      <c r="DL260" s="36">
        <f>SUM(SUMIF(Survey!EP260:EV260,{"&gt;0","&lt;0"})*{1,-1})</f>
        <v>0</v>
      </c>
      <c r="DM260">
        <f t="shared" si="180"/>
        <v>0</v>
      </c>
      <c r="DN260" s="17">
        <f t="shared" si="181"/>
        <v>100</v>
      </c>
      <c r="DO260" s="16" t="str">
        <f t="shared" si="182"/>
        <v>Fail</v>
      </c>
      <c r="DP260" s="36">
        <f>SUM(SUMIF(Survey!EX260:FD260,{"&gt;0","&lt;0"})*{1,-1})</f>
        <v>0</v>
      </c>
      <c r="DQ260">
        <f t="shared" si="183"/>
        <v>0</v>
      </c>
      <c r="DR260" s="17">
        <f t="shared" si="184"/>
        <v>100</v>
      </c>
    </row>
    <row r="261" spans="1:122">
      <c r="A261">
        <v>261</v>
      </c>
      <c r="B261" t="str">
        <f t="shared" si="185"/>
        <v>Pass</v>
      </c>
      <c r="C261" t="str">
        <f>IF(COUNTBLANK(Survey!B261:FE261)=$C$2, "Pass", "Fail")</f>
        <v>Pass</v>
      </c>
      <c r="D261" t="str">
        <f t="shared" ref="D261:D324" si="186">IF(COUNTIF(G261:DR261,"Fail"),"Fail","Pass")</f>
        <v>Fail</v>
      </c>
      <c r="E261" t="str">
        <f>IF(OR(ISBLANK(Survey!AJ261),COUNTIF(G261:BB261,"Fail")),"Fail","Pass")</f>
        <v>Fail</v>
      </c>
      <c r="G261" s="16" t="str">
        <f t="shared" ref="G261:G324" si="187">IF(H261=0,"Pass","Fail")</f>
        <v>Fail</v>
      </c>
      <c r="H261" s="177">
        <f>COUNTBLANK(Survey!B261:D261)+COUNTBLANK(Survey!G261)+COUNTBLANK(Survey!I261)+COUNTBLANK(Survey!K261:M261)+COUNTBLANK(Survey!P261)+COUNTBLANK(Survey!S261:U261)+COUNTBLANK(Survey!Y261:AA261)+COUNTBLANK(Survey!AD261:AE261)+COUNTBLANK(Survey!AI261:AI261)</f>
        <v>18</v>
      </c>
      <c r="I261" s="16" t="str">
        <f t="shared" ref="I261:I324" si="188">IF(OR(K261=20, J261=TRUE),"Pass","Fail")</f>
        <v>Fail</v>
      </c>
      <c r="J261" t="b">
        <f>IF(Survey!E261="No",TRUE,FALSE)</f>
        <v>0</v>
      </c>
      <c r="K261" s="34">
        <f>LEN(Survey!E261)</f>
        <v>0</v>
      </c>
      <c r="L261" s="16" t="str">
        <f t="shared" ref="L261:L324" si="189">IF(OR(N261=20, M261=TRUE),"Pass","Fail")</f>
        <v>Fail</v>
      </c>
      <c r="M261" t="b">
        <f>IF(Survey!F261="No",TRUE,FALSE)</f>
        <v>0</v>
      </c>
      <c r="N261" s="33">
        <f>LEN(Survey!F261)</f>
        <v>0</v>
      </c>
      <c r="O261" s="16" t="str">
        <f t="shared" ref="O261:O324" si="190">IF(OR(P261=0, Q261="No"),"Pass","Fail")</f>
        <v>Pass</v>
      </c>
      <c r="P261" s="34">
        <f>MOD((LEN(Survey!H261)+2),11)</f>
        <v>2</v>
      </c>
      <c r="Q261" s="33" t="str">
        <f>IF(Survey!$L261="Prospectus fund", "Yes", "No")</f>
        <v>No</v>
      </c>
      <c r="R261" s="16" t="str">
        <f t="shared" ref="R261:R324" si="191">IFERROR(IF(OR(S261=0, T261=FALSE),"Pass","Fail"),"Pass")</f>
        <v>Pass</v>
      </c>
      <c r="S261" s="34">
        <f>MOD((LEN(Survey!J261)+2),11)</f>
        <v>2</v>
      </c>
      <c r="T261" s="35" t="b">
        <f>IF(OR(Survey!$M261="ETF",Survey!$M261="ETF, alternative mutual fund",Survey!$M261="Closed-end", Survey!$M261="Split share corp", Survey!$I261="Yes"),TRUE,FALSE)</f>
        <v>0</v>
      </c>
      <c r="U261" s="16" t="str">
        <f>IFERROR(IF(AND(OR(X261=Y261,Y261 = "Either"),NOT(ISBLANK(Survey!K261))),"Pass","Fail"),"Pass")</f>
        <v>Fail</v>
      </c>
      <c r="V261" s="36" cm="1">
        <f t="array" ref="V261">SUM(SUMIF(Survey!BZ261:CS261,{"&gt;0","&lt;0"})*{1,-1})</f>
        <v>0</v>
      </c>
      <c r="W261" s="38" cm="1">
        <f t="array" ref="W261">SUM(SUMIF(Survey!CC261,{"&gt;0","&lt;0"})*{1,-1})+SUM(SUMIF(Survey!CM261,{"&gt;0","&lt;0"})*{1,-1})</f>
        <v>0</v>
      </c>
      <c r="X261" s="38">
        <f>Survey!K261</f>
        <v>0</v>
      </c>
      <c r="Y261" s="37" t="str">
        <f t="shared" ref="Y261:Y324" si="192">IFERROR(IF(W261/V261 &gt; 0.65, "Fund of funds", IF(W261/V261 &lt; 0.35,"Stand-alone","Either")),"Either")</f>
        <v>Either</v>
      </c>
      <c r="Z261" s="16" t="str">
        <f t="shared" ref="Z261:Z324" si="193">IF(AND(AD261=TRUE,OR(AB261&lt;=2, AC261=TRUE)),"Pass","Fail")</f>
        <v>Fail</v>
      </c>
      <c r="AA261" s="67" cm="1">
        <f t="array" ref="AA261">SUM(SUMIF(Survey!BZ261:CS261,{"&gt;0","&lt;0"})*{1,-1})+SUM(SUMIF(Survey!CU261:DN261,{"&gt;0","&lt;0"})*{1,-1})</f>
        <v>0</v>
      </c>
      <c r="AB261" s="67">
        <f>IFERROR(AA261/(Survey!$AV261),0)</f>
        <v>0</v>
      </c>
      <c r="AC261" s="128" t="b">
        <f>IF(OR(Survey!$M261="Alternative strategy or hedge",Survey!$M261="Other, illiquid",Survey!$L261="Prospectus fund"),TRUE,FALSE)</f>
        <v>0</v>
      </c>
      <c r="AD261" s="128" t="b">
        <f>NOT(ISBLANK(Survey!$M261))</f>
        <v>0</v>
      </c>
      <c r="AE261" s="16" t="str">
        <f t="shared" ref="AE261:AE324" si="194">IF(OR(AF261=TRUE, AG261=TRUE),"Pass","Fail")</f>
        <v>Pass</v>
      </c>
      <c r="AF261" s="38" t="b">
        <f>NOT(ISNUMBER(SEARCH("Other",Survey!$P261)))</f>
        <v>1</v>
      </c>
      <c r="AG261" s="37" t="b">
        <f>NOT(ISBLANK(Survey!$Q261))</f>
        <v>0</v>
      </c>
      <c r="AH261" s="16" t="str">
        <f t="shared" ref="AH261:AH324" si="195">IF(OR(AI261=0, AJ261=0),"Pass","Fail")</f>
        <v>Pass</v>
      </c>
      <c r="AI261" s="143">
        <f>COUNTBLANK(Survey!$W261)</f>
        <v>1</v>
      </c>
      <c r="AJ261" s="67">
        <f>IF(AND(Survey!L261&lt;&gt;"Exempt fund",OR(Survey!$M261="ETF",Survey!$M261="ETF, alternative mutual fund",Survey!$M261="Mutual fund",Survey!$M261="Alternative mutual fund",Survey!$M261="Money market")),1,0)</f>
        <v>0</v>
      </c>
      <c r="AK261" s="16" t="str">
        <f t="shared" ref="AK261:AK324" si="196">IF(OR(AL261=TRUE, AM261=TRUE),"Pass","Fail")</f>
        <v>Pass</v>
      </c>
      <c r="AL261" s="38" t="b">
        <f>NOT(ISNUMBER(SEARCH("Yes",Survey!$AA261)))</f>
        <v>1</v>
      </c>
      <c r="AM261" s="37" t="b">
        <f>IF(COUNTBLANK(Survey!$AB261:$AC261)=0,TRUE, FALSE)</f>
        <v>0</v>
      </c>
      <c r="AN261" s="16" t="str">
        <f t="shared" ref="AN261:AN324" si="197">IF(OR(AO261=TRUE, AP261=TRUE),"Pass","Fail")</f>
        <v>Pass</v>
      </c>
      <c r="AO261" s="38" t="b">
        <f>NOT(ISNUMBER(SEARCH("Yes",Survey!$AD261)))</f>
        <v>1</v>
      </c>
      <c r="AP261" s="37" t="b">
        <f>NOT(ISBLANK(Survey!$AF261))</f>
        <v>0</v>
      </c>
      <c r="AQ261" s="16" t="str">
        <f t="shared" ref="AQ261:AQ324" si="198">IF(OR(AR261=TRUE, AS261=TRUE),"Pass","Fail")</f>
        <v>Pass</v>
      </c>
      <c r="AR261" s="38" t="b">
        <f>NOT(OR(ISNUMBER(SEARCH("Other",Survey!$AF261)),ISNUMBER(SEARCH("Multiple",Survey!$AF261))))</f>
        <v>1</v>
      </c>
      <c r="AS261" s="37" t="b">
        <f>NOT(ISBLANK(Survey!$AG261))</f>
        <v>0</v>
      </c>
      <c r="AT261" s="16" t="str">
        <f t="shared" ref="AT261:AT324" si="199">IF(OR(AND(AU261=1, AV261=0), AND(AU261=0, AV261=1)),"Pass","Fail")</f>
        <v>Fail</v>
      </c>
      <c r="AU261" s="143">
        <f>IF(ABS(Survey!$AV261)&gt;0, 1,0)</f>
        <v>0</v>
      </c>
      <c r="AV261" s="143">
        <f>IF(COUNTBLANK(Survey!$AJ261)=0,1,0)</f>
        <v>0</v>
      </c>
      <c r="AW261" s="16" t="str">
        <f t="shared" ref="AW261:AW324" si="200">IF(OR(AX261=0, AY261=0),"Pass","Fail")</f>
        <v>Pass</v>
      </c>
      <c r="AX261" s="143">
        <f>IF(ISBLANK(Survey!$AJ261),0,1)</f>
        <v>0</v>
      </c>
      <c r="AY261" s="165">
        <f>COUNTBLANK(Survey!$AK261)</f>
        <v>1</v>
      </c>
      <c r="AZ261" s="16" t="str">
        <f t="shared" ref="AZ261:AZ324" si="201">IF(OR(BA261=0, BB261=0),"Pass","Fail")</f>
        <v>Pass</v>
      </c>
      <c r="BA261" s="143">
        <f>IF(OR(Survey!$AK261="Closed",ISBLANK(Survey!$AK261)),0,1)</f>
        <v>0</v>
      </c>
      <c r="BB261" s="165">
        <f>IF(ISBLANK(Survey!$AL261),1,0)</f>
        <v>1</v>
      </c>
      <c r="BC261" s="147" t="str" cm="1">
        <f t="array" ref="BC261">IF(OR(IF(OR($BE261+$BF261 = 2, $BG261=1), FALSE, TRUE), AND($BD261:$BD261 = 0)),"Pass","Fail")</f>
        <v>Pass</v>
      </c>
      <c r="BD261" s="143">
        <f>COUNTBLANK(Survey!$AM261:$AO261)</f>
        <v>3</v>
      </c>
      <c r="BE261" s="143">
        <f>IF(Survey!$I261="Yes",1,0)</f>
        <v>0</v>
      </c>
      <c r="BF261" s="143">
        <f>IF(OR(Survey!$M261="Mutual fund",Survey!$M261="Alternative mutual fund",Survey!$M261="Money market"),1,0)</f>
        <v>0</v>
      </c>
      <c r="BG261" s="148">
        <f>IF(OR(Survey!$M261="ETF",Survey!$M261="ETF, alternative mutual fund"),1,0)</f>
        <v>0</v>
      </c>
      <c r="BH261" s="16" t="str">
        <f t="shared" ref="BH261:BH324" si="202">IF(OR(BI261=TRUE, BJ261=TRUE),"Pass","Fail")</f>
        <v>Pass</v>
      </c>
      <c r="BI261" s="38" t="b">
        <f>OR(ISNUMBER(SEARCH("Yes",Survey!$AO261)),ISBLANK(Survey!$AO261))</f>
        <v>1</v>
      </c>
      <c r="BJ261" s="67" t="b">
        <f>NOT(ISBLANK(Survey!$AP261))</f>
        <v>0</v>
      </c>
      <c r="BK261" s="16" t="str">
        <f t="shared" ref="BK261:BK324" si="203">IF(OR(BL261=0, BO261=0, BP261=0),"Pass","Fail")</f>
        <v>Pass</v>
      </c>
      <c r="BL261" s="143">
        <f>IF(Survey!$AW261=0, 0,1)</f>
        <v>0</v>
      </c>
      <c r="BM261" s="67">
        <f>Survey!$AQ261</f>
        <v>0</v>
      </c>
      <c r="BN261" s="67">
        <f>IFERROR((Survey!$AX261-ABS(Survey!$AY261)-ABS(Survey!$BD261))/Survey!$AW261,0)</f>
        <v>0</v>
      </c>
      <c r="BO261" s="67">
        <f>IF(AND($BM261&gt;$BN261-0.2,$BM261&lt;$BN261+0.2,ISBLANK(Survey!$AQ261)=FALSE),0,1)</f>
        <v>1</v>
      </c>
      <c r="BP261" s="165">
        <f>IF(ISBLANK(Survey!$AR261),1,0)</f>
        <v>1</v>
      </c>
      <c r="BQ261" s="16" t="str">
        <f t="shared" ref="BQ261:BQ324" si="204">IF(OR($BR261=0, $BS261=0,$BT261=0),"Pass","Fail")</f>
        <v>Pass</v>
      </c>
      <c r="BR261" s="143">
        <f>IF(Survey!$AW261=0, 0,1)</f>
        <v>0</v>
      </c>
      <c r="BS261" s="67">
        <f>IF(AND(Survey!$AS261&gt;=0,Survey!$AS261&lt;=0.2,Survey!$AS261&lt;&gt;""),0,1)</f>
        <v>1</v>
      </c>
      <c r="BT261" s="143">
        <f>IF(ISBLANK(Survey!$AT261),1,0)</f>
        <v>1</v>
      </c>
      <c r="BU261" s="16" t="str">
        <f t="shared" ref="BU261:BU324" si="205">IF(OR(BV261="CAD",BV261="USD"),"Pass","Fail")</f>
        <v>Fail</v>
      </c>
      <c r="BV261" s="165">
        <f>Survey!$AU261</f>
        <v>0</v>
      </c>
      <c r="BW261" s="16" t="str">
        <f t="shared" ref="BW261:BW324" si="206">IF(OR(CA261=0,AND(BZ261&gt;=0.99,BZ261&lt;=1.01)),"Pass","Fail")</f>
        <v>Pass</v>
      </c>
      <c r="BX261" s="36">
        <f>Survey!$AV261</f>
        <v>0</v>
      </c>
      <c r="BY261" s="176">
        <f>Survey!$AW261+Survey!$AX261-ABS(Survey!$AY261)+ABS(Survey!$AZ261)-ABS(Survey!$BA261)+ABS(Survey!$BB261)-ABS(Survey!$BC261)-ABS(Survey!$BD261)+Survey!$BE261</f>
        <v>0</v>
      </c>
      <c r="BZ261" s="35">
        <f t="shared" ref="BZ261:BZ324" si="207">IFERROR(BX261/BY261,0)</f>
        <v>0</v>
      </c>
      <c r="CA261" s="17">
        <f t="shared" ref="CA261:CA324" si="208">BX261-BY261</f>
        <v>0</v>
      </c>
      <c r="CB261" s="16" t="str">
        <f t="shared" ref="CB261:CB324" si="209">IF(OR(CC261=TRUE, CD261=TRUE),"Pass","Fail")</f>
        <v>Pass</v>
      </c>
      <c r="CC261" s="38" t="b">
        <f>IF(ABS(Survey!$BE261)=0,TRUE,FALSE)</f>
        <v>1</v>
      </c>
      <c r="CD261" s="37" t="b">
        <f>NOT(ISBLANK(Survey!$BF261))</f>
        <v>0</v>
      </c>
      <c r="CE261" t="str">
        <f t="shared" ref="CE261:CE324" si="210">IF(AND(CH261&gt;=0.99,CH261&lt;=1.01),"Pass","Fail")</f>
        <v>Fail</v>
      </c>
      <c r="CF261" s="29">
        <f>Survey!$AV261</f>
        <v>0</v>
      </c>
      <c r="CG261" s="29" cm="1">
        <f t="array" ref="CG261">SUM(SUMIF(Survey!BH261:BO261,{"&gt;0","&lt;0"})*{1,-1})-SUM(SUMIF(Survey!BQ261:BX261,{"&gt;0","&lt;0"})*{1,-1})</f>
        <v>0</v>
      </c>
      <c r="CH261" s="35" t="str">
        <f t="shared" ref="CH261:CH324" si="211">IF(CG261=0,"No holdings",CF261/CG261)</f>
        <v>No holdings</v>
      </c>
      <c r="CI261">
        <f t="shared" ref="CI261:CI324" si="212">CF261-CG261</f>
        <v>0</v>
      </c>
      <c r="CJ261" s="16" t="str">
        <f t="shared" ref="CJ261:CJ324" si="213">IF(AND(CM261&gt;=0.99,CM261&lt;=1.01),"Pass","Fail")</f>
        <v>Fail</v>
      </c>
      <c r="CK261" s="36">
        <f>Survey!$AV261</f>
        <v>0</v>
      </c>
      <c r="CL261" s="36" cm="1">
        <f t="array" ref="CL261">SUM(SUMIF(Survey!BZ261:CS261,{"&gt;0","&lt;0"})*{1,-1})-SUM(SUMIF(Survey!CU261:DN261,{"&gt;0","&lt;0"})*{1,-1})</f>
        <v>0</v>
      </c>
      <c r="CM261" s="35" t="str">
        <f t="shared" ref="CM261:CM324" si="214">IF(CL261=0,"No holdings",CK261/CL261)</f>
        <v>No holdings</v>
      </c>
      <c r="CN261" s="17">
        <f t="shared" ref="CN261:CN324" si="215">CK261-CL261</f>
        <v>0</v>
      </c>
      <c r="CO261" s="16" t="str">
        <f t="shared" ref="CO261:CO324" si="216">IF(OR(CP261=TRUE, CQ261=TRUE),"Pass","Fail")</f>
        <v>Pass</v>
      </c>
      <c r="CP261" s="38" t="b">
        <f>IF(ABS(Survey!$CS261)=0,TRUE,FALSE)</f>
        <v>1</v>
      </c>
      <c r="CQ261" s="37" t="b">
        <f>NOT(ISBLANK(Survey!$CT261))</f>
        <v>0</v>
      </c>
      <c r="CR261" s="16" t="str">
        <f t="shared" ref="CR261:CR324" si="217">IF(OR(CS261=TRUE, CT261=TRUE),"Pass","Fail")</f>
        <v>Pass</v>
      </c>
      <c r="CS261" s="38" t="b">
        <f>IF(ABS(Survey!$DN261)=0,TRUE,FALSE)</f>
        <v>1</v>
      </c>
      <c r="CT261" s="37" t="b">
        <f>NOT(ISBLANK(Survey!$DO261))</f>
        <v>0</v>
      </c>
      <c r="CU261" t="str">
        <f t="shared" ref="CU261:CU324" si="218">IF(CX261&lt;1,"Pass","Fail")</f>
        <v>Pass</v>
      </c>
      <c r="CV261" s="29" cm="1">
        <f t="array" ref="CV261">SUM(SUMIF(Survey!CO261,{"&gt;0","&lt;0"})*{1,-1})+SUM(SUMIF(Survey!DJ261,{"&gt;0","&lt;0"})*{1,-1})</f>
        <v>0</v>
      </c>
      <c r="CW261" s="29">
        <f>SUM(SUMIF(Survey!DQ261:DW261,{"&gt;0","&lt;0"})*{1,-1})+SUM(SUMIF(Survey!DY261:EE261,{"&gt;0","&lt;0"})*{1,-1})</f>
        <v>0</v>
      </c>
      <c r="CX261">
        <f t="shared" ref="CX261:CX324" si="219">IFERROR(IF(AND(CW261=0,CV261&gt;0),"No Gross Notional",CV261/CW261),0)</f>
        <v>0</v>
      </c>
      <c r="CY261">
        <f t="shared" ref="CY261:CY324" si="220">IF(CV261-CW261 &lt; 0, 0, CV261-CW261)</f>
        <v>0</v>
      </c>
      <c r="CZ261" s="16" t="str">
        <f t="shared" ref="CZ261:CZ324" si="221">IF(OR(DA261=TRUE, DB261=TRUE),"Pass","Fail")</f>
        <v>Pass</v>
      </c>
      <c r="DA261" s="38" t="b">
        <f>IF(ABS(Survey!$DW261)=0,TRUE,FALSE)</f>
        <v>1</v>
      </c>
      <c r="DB261" s="37" t="b">
        <f>NOT(ISBLANK(Survey!DX261))</f>
        <v>0</v>
      </c>
      <c r="DC261" s="16" t="str">
        <f t="shared" ref="DC261:DC324" si="222">IF(OR(DD261=TRUE, DE261=TRUE),"Pass","Fail")</f>
        <v>Pass</v>
      </c>
      <c r="DD261" s="38" t="b">
        <f>IF(ABS(Survey!$EE261)=0,TRUE,FALSE)</f>
        <v>1</v>
      </c>
      <c r="DE261" s="37" t="b">
        <f>NOT(ISBLANK(Survey!$EF261))</f>
        <v>0</v>
      </c>
      <c r="DF261" s="16" t="str">
        <f t="shared" ref="DF261:DF324" si="223">IF(DJ261=TRUE,"Pass",IF(OR(AND(DG261&gt;=0.99,DG261&lt;=1.01),AND(DG261&gt;=99,DG261&lt;=101)),"Pass","Fail"))</f>
        <v>Fail</v>
      </c>
      <c r="DG261" s="36">
        <f>SUM(SUMIF(Survey!EL261:EN261,{"&gt;0","&lt;0"})*{1,-1})</f>
        <v>0</v>
      </c>
      <c r="DH261">
        <f t="shared" ref="DH261:DH324" si="224">IF(DG261=0,0,100/DG261)</f>
        <v>0</v>
      </c>
      <c r="DI261">
        <f t="shared" ref="DI261:DI324" si="225">100-DG261</f>
        <v>100</v>
      </c>
      <c r="DJ261" s="35" t="b">
        <f>IF(OR(Survey!$M261="ETF",Survey!$M261="ETF, alternative mutual fund",Survey!$M261="Closed-end", Survey!$M261="Split share corp"),TRUE,FALSE)</f>
        <v>0</v>
      </c>
      <c r="DK261" s="16" t="str">
        <f t="shared" ref="DK261:DK324" si="226">IF(OR(AND(DL261&gt;=0.99,DL261&lt;=1.01),AND(DL261&gt;=99,DL261&lt;=101)),"Pass","Fail")</f>
        <v>Fail</v>
      </c>
      <c r="DL261" s="36">
        <f>SUM(SUMIF(Survey!EP261:EV261,{"&gt;0","&lt;0"})*{1,-1})</f>
        <v>0</v>
      </c>
      <c r="DM261">
        <f t="shared" ref="DM261:DM324" si="227">IF(DL261=0,0,100/DL261)</f>
        <v>0</v>
      </c>
      <c r="DN261" s="17">
        <f t="shared" ref="DN261:DN324" si="228">100-DL261</f>
        <v>100</v>
      </c>
      <c r="DO261" s="16" t="str">
        <f t="shared" ref="DO261:DO324" si="229">IF(OR(AND(DP261&gt;=0.99,DP261&lt;=1.01),AND(DP261&gt;=99,DP261&lt;=101)),"Pass","Fail")</f>
        <v>Fail</v>
      </c>
      <c r="DP261" s="36">
        <f>SUM(SUMIF(Survey!EX261:FD261,{"&gt;0","&lt;0"})*{1,-1})</f>
        <v>0</v>
      </c>
      <c r="DQ261">
        <f t="shared" ref="DQ261:DQ324" si="230">IF(DP261=0,0,100/DP261)</f>
        <v>0</v>
      </c>
      <c r="DR261" s="17">
        <f t="shared" ref="DR261:DR324" si="231">100-DP261</f>
        <v>100</v>
      </c>
    </row>
    <row r="262" spans="1:122">
      <c r="A262">
        <v>262</v>
      </c>
      <c r="B262" t="str">
        <f t="shared" si="185"/>
        <v>Pass</v>
      </c>
      <c r="C262" t="str">
        <f>IF(COUNTBLANK(Survey!B262:FE262)=$C$2, "Pass", "Fail")</f>
        <v>Pass</v>
      </c>
      <c r="D262" t="str">
        <f t="shared" si="186"/>
        <v>Fail</v>
      </c>
      <c r="E262" t="str">
        <f>IF(OR(ISBLANK(Survey!AJ262),COUNTIF(G262:BB262,"Fail")),"Fail","Pass")</f>
        <v>Fail</v>
      </c>
      <c r="G262" s="16" t="str">
        <f t="shared" si="187"/>
        <v>Fail</v>
      </c>
      <c r="H262" s="177">
        <f>COUNTBLANK(Survey!B262:D262)+COUNTBLANK(Survey!G262)+COUNTBLANK(Survey!I262)+COUNTBLANK(Survey!K262:M262)+COUNTBLANK(Survey!P262)+COUNTBLANK(Survey!S262:U262)+COUNTBLANK(Survey!Y262:AA262)+COUNTBLANK(Survey!AD262:AE262)+COUNTBLANK(Survey!AI262:AI262)</f>
        <v>18</v>
      </c>
      <c r="I262" s="16" t="str">
        <f t="shared" si="188"/>
        <v>Fail</v>
      </c>
      <c r="J262" t="b">
        <f>IF(Survey!E262="No",TRUE,FALSE)</f>
        <v>0</v>
      </c>
      <c r="K262" s="34">
        <f>LEN(Survey!E262)</f>
        <v>0</v>
      </c>
      <c r="L262" s="16" t="str">
        <f t="shared" si="189"/>
        <v>Fail</v>
      </c>
      <c r="M262" t="b">
        <f>IF(Survey!F262="No",TRUE,FALSE)</f>
        <v>0</v>
      </c>
      <c r="N262" s="33">
        <f>LEN(Survey!F262)</f>
        <v>0</v>
      </c>
      <c r="O262" s="16" t="str">
        <f t="shared" si="190"/>
        <v>Pass</v>
      </c>
      <c r="P262" s="34">
        <f>MOD((LEN(Survey!H262)+2),11)</f>
        <v>2</v>
      </c>
      <c r="Q262" s="33" t="str">
        <f>IF(Survey!$L262="Prospectus fund", "Yes", "No")</f>
        <v>No</v>
      </c>
      <c r="R262" s="16" t="str">
        <f t="shared" si="191"/>
        <v>Pass</v>
      </c>
      <c r="S262" s="34">
        <f>MOD((LEN(Survey!J262)+2),11)</f>
        <v>2</v>
      </c>
      <c r="T262" s="35" t="b">
        <f>IF(OR(Survey!$M262="ETF",Survey!$M262="ETF, alternative mutual fund",Survey!$M262="Closed-end", Survey!$M262="Split share corp", Survey!$I262="Yes"),TRUE,FALSE)</f>
        <v>0</v>
      </c>
      <c r="U262" s="16" t="str">
        <f>IFERROR(IF(AND(OR(X262=Y262,Y262 = "Either"),NOT(ISBLANK(Survey!K262))),"Pass","Fail"),"Pass")</f>
        <v>Fail</v>
      </c>
      <c r="V262" s="36" cm="1">
        <f t="array" ref="V262">SUM(SUMIF(Survey!BZ262:CS262,{"&gt;0","&lt;0"})*{1,-1})</f>
        <v>0</v>
      </c>
      <c r="W262" s="38" cm="1">
        <f t="array" ref="W262">SUM(SUMIF(Survey!CC262,{"&gt;0","&lt;0"})*{1,-1})+SUM(SUMIF(Survey!CM262,{"&gt;0","&lt;0"})*{1,-1})</f>
        <v>0</v>
      </c>
      <c r="X262" s="38">
        <f>Survey!K262</f>
        <v>0</v>
      </c>
      <c r="Y262" s="37" t="str">
        <f t="shared" si="192"/>
        <v>Either</v>
      </c>
      <c r="Z262" s="16" t="str">
        <f t="shared" si="193"/>
        <v>Fail</v>
      </c>
      <c r="AA262" s="67" cm="1">
        <f t="array" ref="AA262">SUM(SUMIF(Survey!BZ262:CS262,{"&gt;0","&lt;0"})*{1,-1})+SUM(SUMIF(Survey!CU262:DN262,{"&gt;0","&lt;0"})*{1,-1})</f>
        <v>0</v>
      </c>
      <c r="AB262" s="67">
        <f>IFERROR(AA262/(Survey!$AV262),0)</f>
        <v>0</v>
      </c>
      <c r="AC262" s="128" t="b">
        <f>IF(OR(Survey!$M262="Alternative strategy or hedge",Survey!$M262="Other, illiquid",Survey!$L262="Prospectus fund"),TRUE,FALSE)</f>
        <v>0</v>
      </c>
      <c r="AD262" s="128" t="b">
        <f>NOT(ISBLANK(Survey!$M262))</f>
        <v>0</v>
      </c>
      <c r="AE262" s="16" t="str">
        <f t="shared" si="194"/>
        <v>Pass</v>
      </c>
      <c r="AF262" s="38" t="b">
        <f>NOT(ISNUMBER(SEARCH("Other",Survey!$P262)))</f>
        <v>1</v>
      </c>
      <c r="AG262" s="37" t="b">
        <f>NOT(ISBLANK(Survey!$Q262))</f>
        <v>0</v>
      </c>
      <c r="AH262" s="16" t="str">
        <f t="shared" si="195"/>
        <v>Pass</v>
      </c>
      <c r="AI262" s="143">
        <f>COUNTBLANK(Survey!$W262)</f>
        <v>1</v>
      </c>
      <c r="AJ262" s="67">
        <f>IF(AND(Survey!L262&lt;&gt;"Exempt fund",OR(Survey!$M262="ETF",Survey!$M262="ETF, alternative mutual fund",Survey!$M262="Mutual fund",Survey!$M262="Alternative mutual fund",Survey!$M262="Money market")),1,0)</f>
        <v>0</v>
      </c>
      <c r="AK262" s="16" t="str">
        <f t="shared" si="196"/>
        <v>Pass</v>
      </c>
      <c r="AL262" s="38" t="b">
        <f>NOT(ISNUMBER(SEARCH("Yes",Survey!$AA262)))</f>
        <v>1</v>
      </c>
      <c r="AM262" s="37" t="b">
        <f>IF(COUNTBLANK(Survey!$AB262:$AC262)=0,TRUE, FALSE)</f>
        <v>0</v>
      </c>
      <c r="AN262" s="16" t="str">
        <f t="shared" si="197"/>
        <v>Pass</v>
      </c>
      <c r="AO262" s="38" t="b">
        <f>NOT(ISNUMBER(SEARCH("Yes",Survey!$AD262)))</f>
        <v>1</v>
      </c>
      <c r="AP262" s="37" t="b">
        <f>NOT(ISBLANK(Survey!$AF262))</f>
        <v>0</v>
      </c>
      <c r="AQ262" s="16" t="str">
        <f t="shared" si="198"/>
        <v>Pass</v>
      </c>
      <c r="AR262" s="38" t="b">
        <f>NOT(OR(ISNUMBER(SEARCH("Other",Survey!$AF262)),ISNUMBER(SEARCH("Multiple",Survey!$AF262))))</f>
        <v>1</v>
      </c>
      <c r="AS262" s="37" t="b">
        <f>NOT(ISBLANK(Survey!$AG262))</f>
        <v>0</v>
      </c>
      <c r="AT262" s="16" t="str">
        <f t="shared" si="199"/>
        <v>Fail</v>
      </c>
      <c r="AU262" s="143">
        <f>IF(ABS(Survey!$AV262)&gt;0, 1,0)</f>
        <v>0</v>
      </c>
      <c r="AV262" s="143">
        <f>IF(COUNTBLANK(Survey!$AJ262)=0,1,0)</f>
        <v>0</v>
      </c>
      <c r="AW262" s="16" t="str">
        <f t="shared" si="200"/>
        <v>Pass</v>
      </c>
      <c r="AX262" s="143">
        <f>IF(ISBLANK(Survey!$AJ262),0,1)</f>
        <v>0</v>
      </c>
      <c r="AY262" s="165">
        <f>COUNTBLANK(Survey!$AK262)</f>
        <v>1</v>
      </c>
      <c r="AZ262" s="16" t="str">
        <f t="shared" si="201"/>
        <v>Pass</v>
      </c>
      <c r="BA262" s="143">
        <f>IF(OR(Survey!$AK262="Closed",ISBLANK(Survey!$AK262)),0,1)</f>
        <v>0</v>
      </c>
      <c r="BB262" s="165">
        <f>IF(ISBLANK(Survey!$AL262),1,0)</f>
        <v>1</v>
      </c>
      <c r="BC262" s="147" t="str" cm="1">
        <f t="array" ref="BC262">IF(OR(IF(OR($BE262+$BF262 = 2, $BG262=1), FALSE, TRUE), AND($BD262:$BD262 = 0)),"Pass","Fail")</f>
        <v>Pass</v>
      </c>
      <c r="BD262" s="143">
        <f>COUNTBLANK(Survey!$AM262:$AO262)</f>
        <v>3</v>
      </c>
      <c r="BE262" s="143">
        <f>IF(Survey!$I262="Yes",1,0)</f>
        <v>0</v>
      </c>
      <c r="BF262" s="143">
        <f>IF(OR(Survey!$M262="Mutual fund",Survey!$M262="Alternative mutual fund",Survey!$M262="Money market"),1,0)</f>
        <v>0</v>
      </c>
      <c r="BG262" s="148">
        <f>IF(OR(Survey!$M262="ETF",Survey!$M262="ETF, alternative mutual fund"),1,0)</f>
        <v>0</v>
      </c>
      <c r="BH262" s="16" t="str">
        <f t="shared" si="202"/>
        <v>Pass</v>
      </c>
      <c r="BI262" s="38" t="b">
        <f>OR(ISNUMBER(SEARCH("Yes",Survey!$AO262)),ISBLANK(Survey!$AO262))</f>
        <v>1</v>
      </c>
      <c r="BJ262" s="67" t="b">
        <f>NOT(ISBLANK(Survey!$AP262))</f>
        <v>0</v>
      </c>
      <c r="BK262" s="16" t="str">
        <f t="shared" si="203"/>
        <v>Pass</v>
      </c>
      <c r="BL262" s="143">
        <f>IF(Survey!$AW262=0, 0,1)</f>
        <v>0</v>
      </c>
      <c r="BM262" s="67">
        <f>Survey!$AQ262</f>
        <v>0</v>
      </c>
      <c r="BN262" s="67">
        <f>IFERROR((Survey!$AX262-ABS(Survey!$AY262)-ABS(Survey!$BD262))/Survey!$AW262,0)</f>
        <v>0</v>
      </c>
      <c r="BO262" s="67">
        <f>IF(AND($BM262&gt;$BN262-0.2,$BM262&lt;$BN262+0.2,ISBLANK(Survey!$AQ262)=FALSE),0,1)</f>
        <v>1</v>
      </c>
      <c r="BP262" s="165">
        <f>IF(ISBLANK(Survey!$AR262),1,0)</f>
        <v>1</v>
      </c>
      <c r="BQ262" s="16" t="str">
        <f t="shared" si="204"/>
        <v>Pass</v>
      </c>
      <c r="BR262" s="143">
        <f>IF(Survey!$AW262=0, 0,1)</f>
        <v>0</v>
      </c>
      <c r="BS262" s="67">
        <f>IF(AND(Survey!$AS262&gt;=0,Survey!$AS262&lt;=0.2,Survey!$AS262&lt;&gt;""),0,1)</f>
        <v>1</v>
      </c>
      <c r="BT262" s="143">
        <f>IF(ISBLANK(Survey!$AT262),1,0)</f>
        <v>1</v>
      </c>
      <c r="BU262" s="16" t="str">
        <f t="shared" si="205"/>
        <v>Fail</v>
      </c>
      <c r="BV262" s="165">
        <f>Survey!$AU262</f>
        <v>0</v>
      </c>
      <c r="BW262" s="16" t="str">
        <f t="shared" si="206"/>
        <v>Pass</v>
      </c>
      <c r="BX262" s="36">
        <f>Survey!$AV262</f>
        <v>0</v>
      </c>
      <c r="BY262" s="176">
        <f>Survey!$AW262+Survey!$AX262-ABS(Survey!$AY262)+ABS(Survey!$AZ262)-ABS(Survey!$BA262)+ABS(Survey!$BB262)-ABS(Survey!$BC262)-ABS(Survey!$BD262)+Survey!$BE262</f>
        <v>0</v>
      </c>
      <c r="BZ262" s="35">
        <f t="shared" si="207"/>
        <v>0</v>
      </c>
      <c r="CA262" s="17">
        <f t="shared" si="208"/>
        <v>0</v>
      </c>
      <c r="CB262" s="16" t="str">
        <f t="shared" si="209"/>
        <v>Pass</v>
      </c>
      <c r="CC262" s="38" t="b">
        <f>IF(ABS(Survey!$BE262)=0,TRUE,FALSE)</f>
        <v>1</v>
      </c>
      <c r="CD262" s="37" t="b">
        <f>NOT(ISBLANK(Survey!$BF262))</f>
        <v>0</v>
      </c>
      <c r="CE262" t="str">
        <f t="shared" si="210"/>
        <v>Fail</v>
      </c>
      <c r="CF262" s="29">
        <f>Survey!$AV262</f>
        <v>0</v>
      </c>
      <c r="CG262" s="29" cm="1">
        <f t="array" ref="CG262">SUM(SUMIF(Survey!BH262:BO262,{"&gt;0","&lt;0"})*{1,-1})-SUM(SUMIF(Survey!BQ262:BX262,{"&gt;0","&lt;0"})*{1,-1})</f>
        <v>0</v>
      </c>
      <c r="CH262" s="35" t="str">
        <f t="shared" si="211"/>
        <v>No holdings</v>
      </c>
      <c r="CI262">
        <f t="shared" si="212"/>
        <v>0</v>
      </c>
      <c r="CJ262" s="16" t="str">
        <f t="shared" si="213"/>
        <v>Fail</v>
      </c>
      <c r="CK262" s="36">
        <f>Survey!$AV262</f>
        <v>0</v>
      </c>
      <c r="CL262" s="36" cm="1">
        <f t="array" ref="CL262">SUM(SUMIF(Survey!BZ262:CS262,{"&gt;0","&lt;0"})*{1,-1})-SUM(SUMIF(Survey!CU262:DN262,{"&gt;0","&lt;0"})*{1,-1})</f>
        <v>0</v>
      </c>
      <c r="CM262" s="35" t="str">
        <f t="shared" si="214"/>
        <v>No holdings</v>
      </c>
      <c r="CN262" s="17">
        <f t="shared" si="215"/>
        <v>0</v>
      </c>
      <c r="CO262" s="16" t="str">
        <f t="shared" si="216"/>
        <v>Pass</v>
      </c>
      <c r="CP262" s="38" t="b">
        <f>IF(ABS(Survey!$CS262)=0,TRUE,FALSE)</f>
        <v>1</v>
      </c>
      <c r="CQ262" s="37" t="b">
        <f>NOT(ISBLANK(Survey!$CT262))</f>
        <v>0</v>
      </c>
      <c r="CR262" s="16" t="str">
        <f t="shared" si="217"/>
        <v>Pass</v>
      </c>
      <c r="CS262" s="38" t="b">
        <f>IF(ABS(Survey!$DN262)=0,TRUE,FALSE)</f>
        <v>1</v>
      </c>
      <c r="CT262" s="37" t="b">
        <f>NOT(ISBLANK(Survey!$DO262))</f>
        <v>0</v>
      </c>
      <c r="CU262" t="str">
        <f t="shared" si="218"/>
        <v>Pass</v>
      </c>
      <c r="CV262" s="29" cm="1">
        <f t="array" ref="CV262">SUM(SUMIF(Survey!CO262,{"&gt;0","&lt;0"})*{1,-1})+SUM(SUMIF(Survey!DJ262,{"&gt;0","&lt;0"})*{1,-1})</f>
        <v>0</v>
      </c>
      <c r="CW262" s="29">
        <f>SUM(SUMIF(Survey!DQ262:DW262,{"&gt;0","&lt;0"})*{1,-1})+SUM(SUMIF(Survey!DY262:EE262,{"&gt;0","&lt;0"})*{1,-1})</f>
        <v>0</v>
      </c>
      <c r="CX262">
        <f t="shared" si="219"/>
        <v>0</v>
      </c>
      <c r="CY262">
        <f t="shared" si="220"/>
        <v>0</v>
      </c>
      <c r="CZ262" s="16" t="str">
        <f t="shared" si="221"/>
        <v>Pass</v>
      </c>
      <c r="DA262" s="38" t="b">
        <f>IF(ABS(Survey!$DW262)=0,TRUE,FALSE)</f>
        <v>1</v>
      </c>
      <c r="DB262" s="37" t="b">
        <f>NOT(ISBLANK(Survey!DX262))</f>
        <v>0</v>
      </c>
      <c r="DC262" s="16" t="str">
        <f t="shared" si="222"/>
        <v>Pass</v>
      </c>
      <c r="DD262" s="38" t="b">
        <f>IF(ABS(Survey!$EE262)=0,TRUE,FALSE)</f>
        <v>1</v>
      </c>
      <c r="DE262" s="37" t="b">
        <f>NOT(ISBLANK(Survey!$EF262))</f>
        <v>0</v>
      </c>
      <c r="DF262" s="16" t="str">
        <f t="shared" si="223"/>
        <v>Fail</v>
      </c>
      <c r="DG262" s="36">
        <f>SUM(SUMIF(Survey!EL262:EN262,{"&gt;0","&lt;0"})*{1,-1})</f>
        <v>0</v>
      </c>
      <c r="DH262">
        <f t="shared" si="224"/>
        <v>0</v>
      </c>
      <c r="DI262">
        <f t="shared" si="225"/>
        <v>100</v>
      </c>
      <c r="DJ262" s="35" t="b">
        <f>IF(OR(Survey!$M262="ETF",Survey!$M262="ETF, alternative mutual fund",Survey!$M262="Closed-end", Survey!$M262="Split share corp"),TRUE,FALSE)</f>
        <v>0</v>
      </c>
      <c r="DK262" s="16" t="str">
        <f t="shared" si="226"/>
        <v>Fail</v>
      </c>
      <c r="DL262" s="36">
        <f>SUM(SUMIF(Survey!EP262:EV262,{"&gt;0","&lt;0"})*{1,-1})</f>
        <v>0</v>
      </c>
      <c r="DM262">
        <f t="shared" si="227"/>
        <v>0</v>
      </c>
      <c r="DN262" s="17">
        <f t="shared" si="228"/>
        <v>100</v>
      </c>
      <c r="DO262" s="16" t="str">
        <f t="shared" si="229"/>
        <v>Fail</v>
      </c>
      <c r="DP262" s="36">
        <f>SUM(SUMIF(Survey!EX262:FD262,{"&gt;0","&lt;0"})*{1,-1})</f>
        <v>0</v>
      </c>
      <c r="DQ262">
        <f t="shared" si="230"/>
        <v>0</v>
      </c>
      <c r="DR262" s="17">
        <f t="shared" si="231"/>
        <v>100</v>
      </c>
    </row>
    <row r="263" spans="1:122">
      <c r="A263">
        <v>263</v>
      </c>
      <c r="B263" t="str">
        <f t="shared" si="185"/>
        <v>Pass</v>
      </c>
      <c r="C263" t="str">
        <f>IF(COUNTBLANK(Survey!B263:FE263)=$C$2, "Pass", "Fail")</f>
        <v>Pass</v>
      </c>
      <c r="D263" t="str">
        <f t="shared" si="186"/>
        <v>Fail</v>
      </c>
      <c r="E263" t="str">
        <f>IF(OR(ISBLANK(Survey!AJ263),COUNTIF(G263:BB263,"Fail")),"Fail","Pass")</f>
        <v>Fail</v>
      </c>
      <c r="G263" s="16" t="str">
        <f t="shared" si="187"/>
        <v>Fail</v>
      </c>
      <c r="H263" s="177">
        <f>COUNTBLANK(Survey!B263:D263)+COUNTBLANK(Survey!G263)+COUNTBLANK(Survey!I263)+COUNTBLANK(Survey!K263:M263)+COUNTBLANK(Survey!P263)+COUNTBLANK(Survey!S263:U263)+COUNTBLANK(Survey!Y263:AA263)+COUNTBLANK(Survey!AD263:AE263)+COUNTBLANK(Survey!AI263:AI263)</f>
        <v>18</v>
      </c>
      <c r="I263" s="16" t="str">
        <f t="shared" si="188"/>
        <v>Fail</v>
      </c>
      <c r="J263" t="b">
        <f>IF(Survey!E263="No",TRUE,FALSE)</f>
        <v>0</v>
      </c>
      <c r="K263" s="34">
        <f>LEN(Survey!E263)</f>
        <v>0</v>
      </c>
      <c r="L263" s="16" t="str">
        <f t="shared" si="189"/>
        <v>Fail</v>
      </c>
      <c r="M263" t="b">
        <f>IF(Survey!F263="No",TRUE,FALSE)</f>
        <v>0</v>
      </c>
      <c r="N263" s="33">
        <f>LEN(Survey!F263)</f>
        <v>0</v>
      </c>
      <c r="O263" s="16" t="str">
        <f t="shared" si="190"/>
        <v>Pass</v>
      </c>
      <c r="P263" s="34">
        <f>MOD((LEN(Survey!H263)+2),11)</f>
        <v>2</v>
      </c>
      <c r="Q263" s="33" t="str">
        <f>IF(Survey!$L263="Prospectus fund", "Yes", "No")</f>
        <v>No</v>
      </c>
      <c r="R263" s="16" t="str">
        <f t="shared" si="191"/>
        <v>Pass</v>
      </c>
      <c r="S263" s="34">
        <f>MOD((LEN(Survey!J263)+2),11)</f>
        <v>2</v>
      </c>
      <c r="T263" s="35" t="b">
        <f>IF(OR(Survey!$M263="ETF",Survey!$M263="ETF, alternative mutual fund",Survey!$M263="Closed-end", Survey!$M263="Split share corp", Survey!$I263="Yes"),TRUE,FALSE)</f>
        <v>0</v>
      </c>
      <c r="U263" s="16" t="str">
        <f>IFERROR(IF(AND(OR(X263=Y263,Y263 = "Either"),NOT(ISBLANK(Survey!K263))),"Pass","Fail"),"Pass")</f>
        <v>Fail</v>
      </c>
      <c r="V263" s="36" cm="1">
        <f t="array" ref="V263">SUM(SUMIF(Survey!BZ263:CS263,{"&gt;0","&lt;0"})*{1,-1})</f>
        <v>0</v>
      </c>
      <c r="W263" s="38" cm="1">
        <f t="array" ref="W263">SUM(SUMIF(Survey!CC263,{"&gt;0","&lt;0"})*{1,-1})+SUM(SUMIF(Survey!CM263,{"&gt;0","&lt;0"})*{1,-1})</f>
        <v>0</v>
      </c>
      <c r="X263" s="38">
        <f>Survey!K263</f>
        <v>0</v>
      </c>
      <c r="Y263" s="37" t="str">
        <f t="shared" si="192"/>
        <v>Either</v>
      </c>
      <c r="Z263" s="16" t="str">
        <f t="shared" si="193"/>
        <v>Fail</v>
      </c>
      <c r="AA263" s="67" cm="1">
        <f t="array" ref="AA263">SUM(SUMIF(Survey!BZ263:CS263,{"&gt;0","&lt;0"})*{1,-1})+SUM(SUMIF(Survey!CU263:DN263,{"&gt;0","&lt;0"})*{1,-1})</f>
        <v>0</v>
      </c>
      <c r="AB263" s="67">
        <f>IFERROR(AA263/(Survey!$AV263),0)</f>
        <v>0</v>
      </c>
      <c r="AC263" s="128" t="b">
        <f>IF(OR(Survey!$M263="Alternative strategy or hedge",Survey!$M263="Other, illiquid",Survey!$L263="Prospectus fund"),TRUE,FALSE)</f>
        <v>0</v>
      </c>
      <c r="AD263" s="128" t="b">
        <f>NOT(ISBLANK(Survey!$M263))</f>
        <v>0</v>
      </c>
      <c r="AE263" s="16" t="str">
        <f t="shared" si="194"/>
        <v>Pass</v>
      </c>
      <c r="AF263" s="38" t="b">
        <f>NOT(ISNUMBER(SEARCH("Other",Survey!$P263)))</f>
        <v>1</v>
      </c>
      <c r="AG263" s="37" t="b">
        <f>NOT(ISBLANK(Survey!$Q263))</f>
        <v>0</v>
      </c>
      <c r="AH263" s="16" t="str">
        <f t="shared" si="195"/>
        <v>Pass</v>
      </c>
      <c r="AI263" s="143">
        <f>COUNTBLANK(Survey!$W263)</f>
        <v>1</v>
      </c>
      <c r="AJ263" s="67">
        <f>IF(AND(Survey!L263&lt;&gt;"Exempt fund",OR(Survey!$M263="ETF",Survey!$M263="ETF, alternative mutual fund",Survey!$M263="Mutual fund",Survey!$M263="Alternative mutual fund",Survey!$M263="Money market")),1,0)</f>
        <v>0</v>
      </c>
      <c r="AK263" s="16" t="str">
        <f t="shared" si="196"/>
        <v>Pass</v>
      </c>
      <c r="AL263" s="38" t="b">
        <f>NOT(ISNUMBER(SEARCH("Yes",Survey!$AA263)))</f>
        <v>1</v>
      </c>
      <c r="AM263" s="37" t="b">
        <f>IF(COUNTBLANK(Survey!$AB263:$AC263)=0,TRUE, FALSE)</f>
        <v>0</v>
      </c>
      <c r="AN263" s="16" t="str">
        <f t="shared" si="197"/>
        <v>Pass</v>
      </c>
      <c r="AO263" s="38" t="b">
        <f>NOT(ISNUMBER(SEARCH("Yes",Survey!$AD263)))</f>
        <v>1</v>
      </c>
      <c r="AP263" s="37" t="b">
        <f>NOT(ISBLANK(Survey!$AF263))</f>
        <v>0</v>
      </c>
      <c r="AQ263" s="16" t="str">
        <f t="shared" si="198"/>
        <v>Pass</v>
      </c>
      <c r="AR263" s="38" t="b">
        <f>NOT(OR(ISNUMBER(SEARCH("Other",Survey!$AF263)),ISNUMBER(SEARCH("Multiple",Survey!$AF263))))</f>
        <v>1</v>
      </c>
      <c r="AS263" s="37" t="b">
        <f>NOT(ISBLANK(Survey!$AG263))</f>
        <v>0</v>
      </c>
      <c r="AT263" s="16" t="str">
        <f t="shared" si="199"/>
        <v>Fail</v>
      </c>
      <c r="AU263" s="143">
        <f>IF(ABS(Survey!$AV263)&gt;0, 1,0)</f>
        <v>0</v>
      </c>
      <c r="AV263" s="143">
        <f>IF(COUNTBLANK(Survey!$AJ263)=0,1,0)</f>
        <v>0</v>
      </c>
      <c r="AW263" s="16" t="str">
        <f t="shared" si="200"/>
        <v>Pass</v>
      </c>
      <c r="AX263" s="143">
        <f>IF(ISBLANK(Survey!$AJ263),0,1)</f>
        <v>0</v>
      </c>
      <c r="AY263" s="165">
        <f>COUNTBLANK(Survey!$AK263)</f>
        <v>1</v>
      </c>
      <c r="AZ263" s="16" t="str">
        <f t="shared" si="201"/>
        <v>Pass</v>
      </c>
      <c r="BA263" s="143">
        <f>IF(OR(Survey!$AK263="Closed",ISBLANK(Survey!$AK263)),0,1)</f>
        <v>0</v>
      </c>
      <c r="BB263" s="165">
        <f>IF(ISBLANK(Survey!$AL263),1,0)</f>
        <v>1</v>
      </c>
      <c r="BC263" s="147" t="str" cm="1">
        <f t="array" ref="BC263">IF(OR(IF(OR($BE263+$BF263 = 2, $BG263=1), FALSE, TRUE), AND($BD263:$BD263 = 0)),"Pass","Fail")</f>
        <v>Pass</v>
      </c>
      <c r="BD263" s="143">
        <f>COUNTBLANK(Survey!$AM263:$AO263)</f>
        <v>3</v>
      </c>
      <c r="BE263" s="143">
        <f>IF(Survey!$I263="Yes",1,0)</f>
        <v>0</v>
      </c>
      <c r="BF263" s="143">
        <f>IF(OR(Survey!$M263="Mutual fund",Survey!$M263="Alternative mutual fund",Survey!$M263="Money market"),1,0)</f>
        <v>0</v>
      </c>
      <c r="BG263" s="148">
        <f>IF(OR(Survey!$M263="ETF",Survey!$M263="ETF, alternative mutual fund"),1,0)</f>
        <v>0</v>
      </c>
      <c r="BH263" s="16" t="str">
        <f t="shared" si="202"/>
        <v>Pass</v>
      </c>
      <c r="BI263" s="38" t="b">
        <f>OR(ISNUMBER(SEARCH("Yes",Survey!$AO263)),ISBLANK(Survey!$AO263))</f>
        <v>1</v>
      </c>
      <c r="BJ263" s="67" t="b">
        <f>NOT(ISBLANK(Survey!$AP263))</f>
        <v>0</v>
      </c>
      <c r="BK263" s="16" t="str">
        <f t="shared" si="203"/>
        <v>Pass</v>
      </c>
      <c r="BL263" s="143">
        <f>IF(Survey!$AW263=0, 0,1)</f>
        <v>0</v>
      </c>
      <c r="BM263" s="67">
        <f>Survey!$AQ263</f>
        <v>0</v>
      </c>
      <c r="BN263" s="67">
        <f>IFERROR((Survey!$AX263-ABS(Survey!$AY263)-ABS(Survey!$BD263))/Survey!$AW263,0)</f>
        <v>0</v>
      </c>
      <c r="BO263" s="67">
        <f>IF(AND($BM263&gt;$BN263-0.2,$BM263&lt;$BN263+0.2,ISBLANK(Survey!$AQ263)=FALSE),0,1)</f>
        <v>1</v>
      </c>
      <c r="BP263" s="165">
        <f>IF(ISBLANK(Survey!$AR263),1,0)</f>
        <v>1</v>
      </c>
      <c r="BQ263" s="16" t="str">
        <f t="shared" si="204"/>
        <v>Pass</v>
      </c>
      <c r="BR263" s="143">
        <f>IF(Survey!$AW263=0, 0,1)</f>
        <v>0</v>
      </c>
      <c r="BS263" s="67">
        <f>IF(AND(Survey!$AS263&gt;=0,Survey!$AS263&lt;=0.2,Survey!$AS263&lt;&gt;""),0,1)</f>
        <v>1</v>
      </c>
      <c r="BT263" s="143">
        <f>IF(ISBLANK(Survey!$AT263),1,0)</f>
        <v>1</v>
      </c>
      <c r="BU263" s="16" t="str">
        <f t="shared" si="205"/>
        <v>Fail</v>
      </c>
      <c r="BV263" s="165">
        <f>Survey!$AU263</f>
        <v>0</v>
      </c>
      <c r="BW263" s="16" t="str">
        <f t="shared" si="206"/>
        <v>Pass</v>
      </c>
      <c r="BX263" s="36">
        <f>Survey!$AV263</f>
        <v>0</v>
      </c>
      <c r="BY263" s="176">
        <f>Survey!$AW263+Survey!$AX263-ABS(Survey!$AY263)+ABS(Survey!$AZ263)-ABS(Survey!$BA263)+ABS(Survey!$BB263)-ABS(Survey!$BC263)-ABS(Survey!$BD263)+Survey!$BE263</f>
        <v>0</v>
      </c>
      <c r="BZ263" s="35">
        <f t="shared" si="207"/>
        <v>0</v>
      </c>
      <c r="CA263" s="17">
        <f t="shared" si="208"/>
        <v>0</v>
      </c>
      <c r="CB263" s="16" t="str">
        <f t="shared" si="209"/>
        <v>Pass</v>
      </c>
      <c r="CC263" s="38" t="b">
        <f>IF(ABS(Survey!$BE263)=0,TRUE,FALSE)</f>
        <v>1</v>
      </c>
      <c r="CD263" s="37" t="b">
        <f>NOT(ISBLANK(Survey!$BF263))</f>
        <v>0</v>
      </c>
      <c r="CE263" t="str">
        <f t="shared" si="210"/>
        <v>Fail</v>
      </c>
      <c r="CF263" s="29">
        <f>Survey!$AV263</f>
        <v>0</v>
      </c>
      <c r="CG263" s="29" cm="1">
        <f t="array" ref="CG263">SUM(SUMIF(Survey!BH263:BO263,{"&gt;0","&lt;0"})*{1,-1})-SUM(SUMIF(Survey!BQ263:BX263,{"&gt;0","&lt;0"})*{1,-1})</f>
        <v>0</v>
      </c>
      <c r="CH263" s="35" t="str">
        <f t="shared" si="211"/>
        <v>No holdings</v>
      </c>
      <c r="CI263">
        <f t="shared" si="212"/>
        <v>0</v>
      </c>
      <c r="CJ263" s="16" t="str">
        <f t="shared" si="213"/>
        <v>Fail</v>
      </c>
      <c r="CK263" s="36">
        <f>Survey!$AV263</f>
        <v>0</v>
      </c>
      <c r="CL263" s="36" cm="1">
        <f t="array" ref="CL263">SUM(SUMIF(Survey!BZ263:CS263,{"&gt;0","&lt;0"})*{1,-1})-SUM(SUMIF(Survey!CU263:DN263,{"&gt;0","&lt;0"})*{1,-1})</f>
        <v>0</v>
      </c>
      <c r="CM263" s="35" t="str">
        <f t="shared" si="214"/>
        <v>No holdings</v>
      </c>
      <c r="CN263" s="17">
        <f t="shared" si="215"/>
        <v>0</v>
      </c>
      <c r="CO263" s="16" t="str">
        <f t="shared" si="216"/>
        <v>Pass</v>
      </c>
      <c r="CP263" s="38" t="b">
        <f>IF(ABS(Survey!$CS263)=0,TRUE,FALSE)</f>
        <v>1</v>
      </c>
      <c r="CQ263" s="37" t="b">
        <f>NOT(ISBLANK(Survey!$CT263))</f>
        <v>0</v>
      </c>
      <c r="CR263" s="16" t="str">
        <f t="shared" si="217"/>
        <v>Pass</v>
      </c>
      <c r="CS263" s="38" t="b">
        <f>IF(ABS(Survey!$DN263)=0,TRUE,FALSE)</f>
        <v>1</v>
      </c>
      <c r="CT263" s="37" t="b">
        <f>NOT(ISBLANK(Survey!$DO263))</f>
        <v>0</v>
      </c>
      <c r="CU263" t="str">
        <f t="shared" si="218"/>
        <v>Pass</v>
      </c>
      <c r="CV263" s="29" cm="1">
        <f t="array" ref="CV263">SUM(SUMIF(Survey!CO263,{"&gt;0","&lt;0"})*{1,-1})+SUM(SUMIF(Survey!DJ263,{"&gt;0","&lt;0"})*{1,-1})</f>
        <v>0</v>
      </c>
      <c r="CW263" s="29">
        <f>SUM(SUMIF(Survey!DQ263:DW263,{"&gt;0","&lt;0"})*{1,-1})+SUM(SUMIF(Survey!DY263:EE263,{"&gt;0","&lt;0"})*{1,-1})</f>
        <v>0</v>
      </c>
      <c r="CX263">
        <f t="shared" si="219"/>
        <v>0</v>
      </c>
      <c r="CY263">
        <f t="shared" si="220"/>
        <v>0</v>
      </c>
      <c r="CZ263" s="16" t="str">
        <f t="shared" si="221"/>
        <v>Pass</v>
      </c>
      <c r="DA263" s="38" t="b">
        <f>IF(ABS(Survey!$DW263)=0,TRUE,FALSE)</f>
        <v>1</v>
      </c>
      <c r="DB263" s="37" t="b">
        <f>NOT(ISBLANK(Survey!DX263))</f>
        <v>0</v>
      </c>
      <c r="DC263" s="16" t="str">
        <f t="shared" si="222"/>
        <v>Pass</v>
      </c>
      <c r="DD263" s="38" t="b">
        <f>IF(ABS(Survey!$EE263)=0,TRUE,FALSE)</f>
        <v>1</v>
      </c>
      <c r="DE263" s="37" t="b">
        <f>NOT(ISBLANK(Survey!$EF263))</f>
        <v>0</v>
      </c>
      <c r="DF263" s="16" t="str">
        <f t="shared" si="223"/>
        <v>Fail</v>
      </c>
      <c r="DG263" s="36">
        <f>SUM(SUMIF(Survey!EL263:EN263,{"&gt;0","&lt;0"})*{1,-1})</f>
        <v>0</v>
      </c>
      <c r="DH263">
        <f t="shared" si="224"/>
        <v>0</v>
      </c>
      <c r="DI263">
        <f t="shared" si="225"/>
        <v>100</v>
      </c>
      <c r="DJ263" s="35" t="b">
        <f>IF(OR(Survey!$M263="ETF",Survey!$M263="ETF, alternative mutual fund",Survey!$M263="Closed-end", Survey!$M263="Split share corp"),TRUE,FALSE)</f>
        <v>0</v>
      </c>
      <c r="DK263" s="16" t="str">
        <f t="shared" si="226"/>
        <v>Fail</v>
      </c>
      <c r="DL263" s="36">
        <f>SUM(SUMIF(Survey!EP263:EV263,{"&gt;0","&lt;0"})*{1,-1})</f>
        <v>0</v>
      </c>
      <c r="DM263">
        <f t="shared" si="227"/>
        <v>0</v>
      </c>
      <c r="DN263" s="17">
        <f t="shared" si="228"/>
        <v>100</v>
      </c>
      <c r="DO263" s="16" t="str">
        <f t="shared" si="229"/>
        <v>Fail</v>
      </c>
      <c r="DP263" s="36">
        <f>SUM(SUMIF(Survey!EX263:FD263,{"&gt;0","&lt;0"})*{1,-1})</f>
        <v>0</v>
      </c>
      <c r="DQ263">
        <f t="shared" si="230"/>
        <v>0</v>
      </c>
      <c r="DR263" s="17">
        <f t="shared" si="231"/>
        <v>100</v>
      </c>
    </row>
    <row r="264" spans="1:122">
      <c r="A264">
        <v>264</v>
      </c>
      <c r="B264" t="str">
        <f t="shared" si="185"/>
        <v>Pass</v>
      </c>
      <c r="C264" t="str">
        <f>IF(COUNTBLANK(Survey!B264:FE264)=$C$2, "Pass", "Fail")</f>
        <v>Pass</v>
      </c>
      <c r="D264" t="str">
        <f t="shared" si="186"/>
        <v>Fail</v>
      </c>
      <c r="E264" t="str">
        <f>IF(OR(ISBLANK(Survey!AJ264),COUNTIF(G264:BB264,"Fail")),"Fail","Pass")</f>
        <v>Fail</v>
      </c>
      <c r="G264" s="16" t="str">
        <f t="shared" si="187"/>
        <v>Fail</v>
      </c>
      <c r="H264" s="177">
        <f>COUNTBLANK(Survey!B264:D264)+COUNTBLANK(Survey!G264)+COUNTBLANK(Survey!I264)+COUNTBLANK(Survey!K264:M264)+COUNTBLANK(Survey!P264)+COUNTBLANK(Survey!S264:U264)+COUNTBLANK(Survey!Y264:AA264)+COUNTBLANK(Survey!AD264:AE264)+COUNTBLANK(Survey!AI264:AI264)</f>
        <v>18</v>
      </c>
      <c r="I264" s="16" t="str">
        <f t="shared" si="188"/>
        <v>Fail</v>
      </c>
      <c r="J264" t="b">
        <f>IF(Survey!E264="No",TRUE,FALSE)</f>
        <v>0</v>
      </c>
      <c r="K264" s="34">
        <f>LEN(Survey!E264)</f>
        <v>0</v>
      </c>
      <c r="L264" s="16" t="str">
        <f t="shared" si="189"/>
        <v>Fail</v>
      </c>
      <c r="M264" t="b">
        <f>IF(Survey!F264="No",TRUE,FALSE)</f>
        <v>0</v>
      </c>
      <c r="N264" s="33">
        <f>LEN(Survey!F264)</f>
        <v>0</v>
      </c>
      <c r="O264" s="16" t="str">
        <f t="shared" si="190"/>
        <v>Pass</v>
      </c>
      <c r="P264" s="34">
        <f>MOD((LEN(Survey!H264)+2),11)</f>
        <v>2</v>
      </c>
      <c r="Q264" s="33" t="str">
        <f>IF(Survey!$L264="Prospectus fund", "Yes", "No")</f>
        <v>No</v>
      </c>
      <c r="R264" s="16" t="str">
        <f t="shared" si="191"/>
        <v>Pass</v>
      </c>
      <c r="S264" s="34">
        <f>MOD((LEN(Survey!J264)+2),11)</f>
        <v>2</v>
      </c>
      <c r="T264" s="35" t="b">
        <f>IF(OR(Survey!$M264="ETF",Survey!$M264="ETF, alternative mutual fund",Survey!$M264="Closed-end", Survey!$M264="Split share corp", Survey!$I264="Yes"),TRUE,FALSE)</f>
        <v>0</v>
      </c>
      <c r="U264" s="16" t="str">
        <f>IFERROR(IF(AND(OR(X264=Y264,Y264 = "Either"),NOT(ISBLANK(Survey!K264))),"Pass","Fail"),"Pass")</f>
        <v>Fail</v>
      </c>
      <c r="V264" s="36" cm="1">
        <f t="array" ref="V264">SUM(SUMIF(Survey!BZ264:CS264,{"&gt;0","&lt;0"})*{1,-1})</f>
        <v>0</v>
      </c>
      <c r="W264" s="38" cm="1">
        <f t="array" ref="W264">SUM(SUMIF(Survey!CC264,{"&gt;0","&lt;0"})*{1,-1})+SUM(SUMIF(Survey!CM264,{"&gt;0","&lt;0"})*{1,-1})</f>
        <v>0</v>
      </c>
      <c r="X264" s="38">
        <f>Survey!K264</f>
        <v>0</v>
      </c>
      <c r="Y264" s="37" t="str">
        <f t="shared" si="192"/>
        <v>Either</v>
      </c>
      <c r="Z264" s="16" t="str">
        <f t="shared" si="193"/>
        <v>Fail</v>
      </c>
      <c r="AA264" s="67" cm="1">
        <f t="array" ref="AA264">SUM(SUMIF(Survey!BZ264:CS264,{"&gt;0","&lt;0"})*{1,-1})+SUM(SUMIF(Survey!CU264:DN264,{"&gt;0","&lt;0"})*{1,-1})</f>
        <v>0</v>
      </c>
      <c r="AB264" s="67">
        <f>IFERROR(AA264/(Survey!$AV264),0)</f>
        <v>0</v>
      </c>
      <c r="AC264" s="128" t="b">
        <f>IF(OR(Survey!$M264="Alternative strategy or hedge",Survey!$M264="Other, illiquid",Survey!$L264="Prospectus fund"),TRUE,FALSE)</f>
        <v>0</v>
      </c>
      <c r="AD264" s="128" t="b">
        <f>NOT(ISBLANK(Survey!$M264))</f>
        <v>0</v>
      </c>
      <c r="AE264" s="16" t="str">
        <f t="shared" si="194"/>
        <v>Pass</v>
      </c>
      <c r="AF264" s="38" t="b">
        <f>NOT(ISNUMBER(SEARCH("Other",Survey!$P264)))</f>
        <v>1</v>
      </c>
      <c r="AG264" s="37" t="b">
        <f>NOT(ISBLANK(Survey!$Q264))</f>
        <v>0</v>
      </c>
      <c r="AH264" s="16" t="str">
        <f t="shared" si="195"/>
        <v>Pass</v>
      </c>
      <c r="AI264" s="143">
        <f>COUNTBLANK(Survey!$W264)</f>
        <v>1</v>
      </c>
      <c r="AJ264" s="67">
        <f>IF(AND(Survey!L264&lt;&gt;"Exempt fund",OR(Survey!$M264="ETF",Survey!$M264="ETF, alternative mutual fund",Survey!$M264="Mutual fund",Survey!$M264="Alternative mutual fund",Survey!$M264="Money market")),1,0)</f>
        <v>0</v>
      </c>
      <c r="AK264" s="16" t="str">
        <f t="shared" si="196"/>
        <v>Pass</v>
      </c>
      <c r="AL264" s="38" t="b">
        <f>NOT(ISNUMBER(SEARCH("Yes",Survey!$AA264)))</f>
        <v>1</v>
      </c>
      <c r="AM264" s="37" t="b">
        <f>IF(COUNTBLANK(Survey!$AB264:$AC264)=0,TRUE, FALSE)</f>
        <v>0</v>
      </c>
      <c r="AN264" s="16" t="str">
        <f t="shared" si="197"/>
        <v>Pass</v>
      </c>
      <c r="AO264" s="38" t="b">
        <f>NOT(ISNUMBER(SEARCH("Yes",Survey!$AD264)))</f>
        <v>1</v>
      </c>
      <c r="AP264" s="37" t="b">
        <f>NOT(ISBLANK(Survey!$AF264))</f>
        <v>0</v>
      </c>
      <c r="AQ264" s="16" t="str">
        <f t="shared" si="198"/>
        <v>Pass</v>
      </c>
      <c r="AR264" s="38" t="b">
        <f>NOT(OR(ISNUMBER(SEARCH("Other",Survey!$AF264)),ISNUMBER(SEARCH("Multiple",Survey!$AF264))))</f>
        <v>1</v>
      </c>
      <c r="AS264" s="37" t="b">
        <f>NOT(ISBLANK(Survey!$AG264))</f>
        <v>0</v>
      </c>
      <c r="AT264" s="16" t="str">
        <f t="shared" si="199"/>
        <v>Fail</v>
      </c>
      <c r="AU264" s="143">
        <f>IF(ABS(Survey!$AV264)&gt;0, 1,0)</f>
        <v>0</v>
      </c>
      <c r="AV264" s="143">
        <f>IF(COUNTBLANK(Survey!$AJ264)=0,1,0)</f>
        <v>0</v>
      </c>
      <c r="AW264" s="16" t="str">
        <f t="shared" si="200"/>
        <v>Pass</v>
      </c>
      <c r="AX264" s="143">
        <f>IF(ISBLANK(Survey!$AJ264),0,1)</f>
        <v>0</v>
      </c>
      <c r="AY264" s="165">
        <f>COUNTBLANK(Survey!$AK264)</f>
        <v>1</v>
      </c>
      <c r="AZ264" s="16" t="str">
        <f t="shared" si="201"/>
        <v>Pass</v>
      </c>
      <c r="BA264" s="143">
        <f>IF(OR(Survey!$AK264="Closed",ISBLANK(Survey!$AK264)),0,1)</f>
        <v>0</v>
      </c>
      <c r="BB264" s="165">
        <f>IF(ISBLANK(Survey!$AL264),1,0)</f>
        <v>1</v>
      </c>
      <c r="BC264" s="147" t="str" cm="1">
        <f t="array" ref="BC264">IF(OR(IF(OR($BE264+$BF264 = 2, $BG264=1), FALSE, TRUE), AND($BD264:$BD264 = 0)),"Pass","Fail")</f>
        <v>Pass</v>
      </c>
      <c r="BD264" s="143">
        <f>COUNTBLANK(Survey!$AM264:$AO264)</f>
        <v>3</v>
      </c>
      <c r="BE264" s="143">
        <f>IF(Survey!$I264="Yes",1,0)</f>
        <v>0</v>
      </c>
      <c r="BF264" s="143">
        <f>IF(OR(Survey!$M264="Mutual fund",Survey!$M264="Alternative mutual fund",Survey!$M264="Money market"),1,0)</f>
        <v>0</v>
      </c>
      <c r="BG264" s="148">
        <f>IF(OR(Survey!$M264="ETF",Survey!$M264="ETF, alternative mutual fund"),1,0)</f>
        <v>0</v>
      </c>
      <c r="BH264" s="16" t="str">
        <f t="shared" si="202"/>
        <v>Pass</v>
      </c>
      <c r="BI264" s="38" t="b">
        <f>OR(ISNUMBER(SEARCH("Yes",Survey!$AO264)),ISBLANK(Survey!$AO264))</f>
        <v>1</v>
      </c>
      <c r="BJ264" s="67" t="b">
        <f>NOT(ISBLANK(Survey!$AP264))</f>
        <v>0</v>
      </c>
      <c r="BK264" s="16" t="str">
        <f t="shared" si="203"/>
        <v>Pass</v>
      </c>
      <c r="BL264" s="143">
        <f>IF(Survey!$AW264=0, 0,1)</f>
        <v>0</v>
      </c>
      <c r="BM264" s="67">
        <f>Survey!$AQ264</f>
        <v>0</v>
      </c>
      <c r="BN264" s="67">
        <f>IFERROR((Survey!$AX264-ABS(Survey!$AY264)-ABS(Survey!$BD264))/Survey!$AW264,0)</f>
        <v>0</v>
      </c>
      <c r="BO264" s="67">
        <f>IF(AND($BM264&gt;$BN264-0.2,$BM264&lt;$BN264+0.2,ISBLANK(Survey!$AQ264)=FALSE),0,1)</f>
        <v>1</v>
      </c>
      <c r="BP264" s="165">
        <f>IF(ISBLANK(Survey!$AR264),1,0)</f>
        <v>1</v>
      </c>
      <c r="BQ264" s="16" t="str">
        <f t="shared" si="204"/>
        <v>Pass</v>
      </c>
      <c r="BR264" s="143">
        <f>IF(Survey!$AW264=0, 0,1)</f>
        <v>0</v>
      </c>
      <c r="BS264" s="67">
        <f>IF(AND(Survey!$AS264&gt;=0,Survey!$AS264&lt;=0.2,Survey!$AS264&lt;&gt;""),0,1)</f>
        <v>1</v>
      </c>
      <c r="BT264" s="143">
        <f>IF(ISBLANK(Survey!$AT264),1,0)</f>
        <v>1</v>
      </c>
      <c r="BU264" s="16" t="str">
        <f t="shared" si="205"/>
        <v>Fail</v>
      </c>
      <c r="BV264" s="165">
        <f>Survey!$AU264</f>
        <v>0</v>
      </c>
      <c r="BW264" s="16" t="str">
        <f t="shared" si="206"/>
        <v>Pass</v>
      </c>
      <c r="BX264" s="36">
        <f>Survey!$AV264</f>
        <v>0</v>
      </c>
      <c r="BY264" s="176">
        <f>Survey!$AW264+Survey!$AX264-ABS(Survey!$AY264)+ABS(Survey!$AZ264)-ABS(Survey!$BA264)+ABS(Survey!$BB264)-ABS(Survey!$BC264)-ABS(Survey!$BD264)+Survey!$BE264</f>
        <v>0</v>
      </c>
      <c r="BZ264" s="35">
        <f t="shared" si="207"/>
        <v>0</v>
      </c>
      <c r="CA264" s="17">
        <f t="shared" si="208"/>
        <v>0</v>
      </c>
      <c r="CB264" s="16" t="str">
        <f t="shared" si="209"/>
        <v>Pass</v>
      </c>
      <c r="CC264" s="38" t="b">
        <f>IF(ABS(Survey!$BE264)=0,TRUE,FALSE)</f>
        <v>1</v>
      </c>
      <c r="CD264" s="37" t="b">
        <f>NOT(ISBLANK(Survey!$BF264))</f>
        <v>0</v>
      </c>
      <c r="CE264" t="str">
        <f t="shared" si="210"/>
        <v>Fail</v>
      </c>
      <c r="CF264" s="29">
        <f>Survey!$AV264</f>
        <v>0</v>
      </c>
      <c r="CG264" s="29" cm="1">
        <f t="array" ref="CG264">SUM(SUMIF(Survey!BH264:BO264,{"&gt;0","&lt;0"})*{1,-1})-SUM(SUMIF(Survey!BQ264:BX264,{"&gt;0","&lt;0"})*{1,-1})</f>
        <v>0</v>
      </c>
      <c r="CH264" s="35" t="str">
        <f t="shared" si="211"/>
        <v>No holdings</v>
      </c>
      <c r="CI264">
        <f t="shared" si="212"/>
        <v>0</v>
      </c>
      <c r="CJ264" s="16" t="str">
        <f t="shared" si="213"/>
        <v>Fail</v>
      </c>
      <c r="CK264" s="36">
        <f>Survey!$AV264</f>
        <v>0</v>
      </c>
      <c r="CL264" s="36" cm="1">
        <f t="array" ref="CL264">SUM(SUMIF(Survey!BZ264:CS264,{"&gt;0","&lt;0"})*{1,-1})-SUM(SUMIF(Survey!CU264:DN264,{"&gt;0","&lt;0"})*{1,-1})</f>
        <v>0</v>
      </c>
      <c r="CM264" s="35" t="str">
        <f t="shared" si="214"/>
        <v>No holdings</v>
      </c>
      <c r="CN264" s="17">
        <f t="shared" si="215"/>
        <v>0</v>
      </c>
      <c r="CO264" s="16" t="str">
        <f t="shared" si="216"/>
        <v>Pass</v>
      </c>
      <c r="CP264" s="38" t="b">
        <f>IF(ABS(Survey!$CS264)=0,TRUE,FALSE)</f>
        <v>1</v>
      </c>
      <c r="CQ264" s="37" t="b">
        <f>NOT(ISBLANK(Survey!$CT264))</f>
        <v>0</v>
      </c>
      <c r="CR264" s="16" t="str">
        <f t="shared" si="217"/>
        <v>Pass</v>
      </c>
      <c r="CS264" s="38" t="b">
        <f>IF(ABS(Survey!$DN264)=0,TRUE,FALSE)</f>
        <v>1</v>
      </c>
      <c r="CT264" s="37" t="b">
        <f>NOT(ISBLANK(Survey!$DO264))</f>
        <v>0</v>
      </c>
      <c r="CU264" t="str">
        <f t="shared" si="218"/>
        <v>Pass</v>
      </c>
      <c r="CV264" s="29" cm="1">
        <f t="array" ref="CV264">SUM(SUMIF(Survey!CO264,{"&gt;0","&lt;0"})*{1,-1})+SUM(SUMIF(Survey!DJ264,{"&gt;0","&lt;0"})*{1,-1})</f>
        <v>0</v>
      </c>
      <c r="CW264" s="29">
        <f>SUM(SUMIF(Survey!DQ264:DW264,{"&gt;0","&lt;0"})*{1,-1})+SUM(SUMIF(Survey!DY264:EE264,{"&gt;0","&lt;0"})*{1,-1})</f>
        <v>0</v>
      </c>
      <c r="CX264">
        <f t="shared" si="219"/>
        <v>0</v>
      </c>
      <c r="CY264">
        <f t="shared" si="220"/>
        <v>0</v>
      </c>
      <c r="CZ264" s="16" t="str">
        <f t="shared" si="221"/>
        <v>Pass</v>
      </c>
      <c r="DA264" s="38" t="b">
        <f>IF(ABS(Survey!$DW264)=0,TRUE,FALSE)</f>
        <v>1</v>
      </c>
      <c r="DB264" s="37" t="b">
        <f>NOT(ISBLANK(Survey!DX264))</f>
        <v>0</v>
      </c>
      <c r="DC264" s="16" t="str">
        <f t="shared" si="222"/>
        <v>Pass</v>
      </c>
      <c r="DD264" s="38" t="b">
        <f>IF(ABS(Survey!$EE264)=0,TRUE,FALSE)</f>
        <v>1</v>
      </c>
      <c r="DE264" s="37" t="b">
        <f>NOT(ISBLANK(Survey!$EF264))</f>
        <v>0</v>
      </c>
      <c r="DF264" s="16" t="str">
        <f t="shared" si="223"/>
        <v>Fail</v>
      </c>
      <c r="DG264" s="36">
        <f>SUM(SUMIF(Survey!EL264:EN264,{"&gt;0","&lt;0"})*{1,-1})</f>
        <v>0</v>
      </c>
      <c r="DH264">
        <f t="shared" si="224"/>
        <v>0</v>
      </c>
      <c r="DI264">
        <f t="shared" si="225"/>
        <v>100</v>
      </c>
      <c r="DJ264" s="35" t="b">
        <f>IF(OR(Survey!$M264="ETF",Survey!$M264="ETF, alternative mutual fund",Survey!$M264="Closed-end", Survey!$M264="Split share corp"),TRUE,FALSE)</f>
        <v>0</v>
      </c>
      <c r="DK264" s="16" t="str">
        <f t="shared" si="226"/>
        <v>Fail</v>
      </c>
      <c r="DL264" s="36">
        <f>SUM(SUMIF(Survey!EP264:EV264,{"&gt;0","&lt;0"})*{1,-1})</f>
        <v>0</v>
      </c>
      <c r="DM264">
        <f t="shared" si="227"/>
        <v>0</v>
      </c>
      <c r="DN264" s="17">
        <f t="shared" si="228"/>
        <v>100</v>
      </c>
      <c r="DO264" s="16" t="str">
        <f t="shared" si="229"/>
        <v>Fail</v>
      </c>
      <c r="DP264" s="36">
        <f>SUM(SUMIF(Survey!EX264:FD264,{"&gt;0","&lt;0"})*{1,-1})</f>
        <v>0</v>
      </c>
      <c r="DQ264">
        <f t="shared" si="230"/>
        <v>0</v>
      </c>
      <c r="DR264" s="17">
        <f t="shared" si="231"/>
        <v>100</v>
      </c>
    </row>
    <row r="265" spans="1:122">
      <c r="A265">
        <v>265</v>
      </c>
      <c r="B265" t="str">
        <f t="shared" si="185"/>
        <v>Pass</v>
      </c>
      <c r="C265" t="str">
        <f>IF(COUNTBLANK(Survey!B265:FE265)=$C$2, "Pass", "Fail")</f>
        <v>Pass</v>
      </c>
      <c r="D265" t="str">
        <f t="shared" si="186"/>
        <v>Fail</v>
      </c>
      <c r="E265" t="str">
        <f>IF(OR(ISBLANK(Survey!AJ265),COUNTIF(G265:BB265,"Fail")),"Fail","Pass")</f>
        <v>Fail</v>
      </c>
      <c r="G265" s="16" t="str">
        <f t="shared" si="187"/>
        <v>Fail</v>
      </c>
      <c r="H265" s="177">
        <f>COUNTBLANK(Survey!B265:D265)+COUNTBLANK(Survey!G265)+COUNTBLANK(Survey!I265)+COUNTBLANK(Survey!K265:M265)+COUNTBLANK(Survey!P265)+COUNTBLANK(Survey!S265:U265)+COUNTBLANK(Survey!Y265:AA265)+COUNTBLANK(Survey!AD265:AE265)+COUNTBLANK(Survey!AI265:AI265)</f>
        <v>18</v>
      </c>
      <c r="I265" s="16" t="str">
        <f t="shared" si="188"/>
        <v>Fail</v>
      </c>
      <c r="J265" t="b">
        <f>IF(Survey!E265="No",TRUE,FALSE)</f>
        <v>0</v>
      </c>
      <c r="K265" s="34">
        <f>LEN(Survey!E265)</f>
        <v>0</v>
      </c>
      <c r="L265" s="16" t="str">
        <f t="shared" si="189"/>
        <v>Fail</v>
      </c>
      <c r="M265" t="b">
        <f>IF(Survey!F265="No",TRUE,FALSE)</f>
        <v>0</v>
      </c>
      <c r="N265" s="33">
        <f>LEN(Survey!F265)</f>
        <v>0</v>
      </c>
      <c r="O265" s="16" t="str">
        <f t="shared" si="190"/>
        <v>Pass</v>
      </c>
      <c r="P265" s="34">
        <f>MOD((LEN(Survey!H265)+2),11)</f>
        <v>2</v>
      </c>
      <c r="Q265" s="33" t="str">
        <f>IF(Survey!$L265="Prospectus fund", "Yes", "No")</f>
        <v>No</v>
      </c>
      <c r="R265" s="16" t="str">
        <f t="shared" si="191"/>
        <v>Pass</v>
      </c>
      <c r="S265" s="34">
        <f>MOD((LEN(Survey!J265)+2),11)</f>
        <v>2</v>
      </c>
      <c r="T265" s="35" t="b">
        <f>IF(OR(Survey!$M265="ETF",Survey!$M265="ETF, alternative mutual fund",Survey!$M265="Closed-end", Survey!$M265="Split share corp", Survey!$I265="Yes"),TRUE,FALSE)</f>
        <v>0</v>
      </c>
      <c r="U265" s="16" t="str">
        <f>IFERROR(IF(AND(OR(X265=Y265,Y265 = "Either"),NOT(ISBLANK(Survey!K265))),"Pass","Fail"),"Pass")</f>
        <v>Fail</v>
      </c>
      <c r="V265" s="36" cm="1">
        <f t="array" ref="V265">SUM(SUMIF(Survey!BZ265:CS265,{"&gt;0","&lt;0"})*{1,-1})</f>
        <v>0</v>
      </c>
      <c r="W265" s="38" cm="1">
        <f t="array" ref="W265">SUM(SUMIF(Survey!CC265,{"&gt;0","&lt;0"})*{1,-1})+SUM(SUMIF(Survey!CM265,{"&gt;0","&lt;0"})*{1,-1})</f>
        <v>0</v>
      </c>
      <c r="X265" s="38">
        <f>Survey!K265</f>
        <v>0</v>
      </c>
      <c r="Y265" s="37" t="str">
        <f t="shared" si="192"/>
        <v>Either</v>
      </c>
      <c r="Z265" s="16" t="str">
        <f t="shared" si="193"/>
        <v>Fail</v>
      </c>
      <c r="AA265" s="67" cm="1">
        <f t="array" ref="AA265">SUM(SUMIF(Survey!BZ265:CS265,{"&gt;0","&lt;0"})*{1,-1})+SUM(SUMIF(Survey!CU265:DN265,{"&gt;0","&lt;0"})*{1,-1})</f>
        <v>0</v>
      </c>
      <c r="AB265" s="67">
        <f>IFERROR(AA265/(Survey!$AV265),0)</f>
        <v>0</v>
      </c>
      <c r="AC265" s="128" t="b">
        <f>IF(OR(Survey!$M265="Alternative strategy or hedge",Survey!$M265="Other, illiquid",Survey!$L265="Prospectus fund"),TRUE,FALSE)</f>
        <v>0</v>
      </c>
      <c r="AD265" s="128" t="b">
        <f>NOT(ISBLANK(Survey!$M265))</f>
        <v>0</v>
      </c>
      <c r="AE265" s="16" t="str">
        <f t="shared" si="194"/>
        <v>Pass</v>
      </c>
      <c r="AF265" s="38" t="b">
        <f>NOT(ISNUMBER(SEARCH("Other",Survey!$P265)))</f>
        <v>1</v>
      </c>
      <c r="AG265" s="37" t="b">
        <f>NOT(ISBLANK(Survey!$Q265))</f>
        <v>0</v>
      </c>
      <c r="AH265" s="16" t="str">
        <f t="shared" si="195"/>
        <v>Pass</v>
      </c>
      <c r="AI265" s="143">
        <f>COUNTBLANK(Survey!$W265)</f>
        <v>1</v>
      </c>
      <c r="AJ265" s="67">
        <f>IF(AND(Survey!L265&lt;&gt;"Exempt fund",OR(Survey!$M265="ETF",Survey!$M265="ETF, alternative mutual fund",Survey!$M265="Mutual fund",Survey!$M265="Alternative mutual fund",Survey!$M265="Money market")),1,0)</f>
        <v>0</v>
      </c>
      <c r="AK265" s="16" t="str">
        <f t="shared" si="196"/>
        <v>Pass</v>
      </c>
      <c r="AL265" s="38" t="b">
        <f>NOT(ISNUMBER(SEARCH("Yes",Survey!$AA265)))</f>
        <v>1</v>
      </c>
      <c r="AM265" s="37" t="b">
        <f>IF(COUNTBLANK(Survey!$AB265:$AC265)=0,TRUE, FALSE)</f>
        <v>0</v>
      </c>
      <c r="AN265" s="16" t="str">
        <f t="shared" si="197"/>
        <v>Pass</v>
      </c>
      <c r="AO265" s="38" t="b">
        <f>NOT(ISNUMBER(SEARCH("Yes",Survey!$AD265)))</f>
        <v>1</v>
      </c>
      <c r="AP265" s="37" t="b">
        <f>NOT(ISBLANK(Survey!$AF265))</f>
        <v>0</v>
      </c>
      <c r="AQ265" s="16" t="str">
        <f t="shared" si="198"/>
        <v>Pass</v>
      </c>
      <c r="AR265" s="38" t="b">
        <f>NOT(OR(ISNUMBER(SEARCH("Other",Survey!$AF265)),ISNUMBER(SEARCH("Multiple",Survey!$AF265))))</f>
        <v>1</v>
      </c>
      <c r="AS265" s="37" t="b">
        <f>NOT(ISBLANK(Survey!$AG265))</f>
        <v>0</v>
      </c>
      <c r="AT265" s="16" t="str">
        <f t="shared" si="199"/>
        <v>Fail</v>
      </c>
      <c r="AU265" s="143">
        <f>IF(ABS(Survey!$AV265)&gt;0, 1,0)</f>
        <v>0</v>
      </c>
      <c r="AV265" s="143">
        <f>IF(COUNTBLANK(Survey!$AJ265)=0,1,0)</f>
        <v>0</v>
      </c>
      <c r="AW265" s="16" t="str">
        <f t="shared" si="200"/>
        <v>Pass</v>
      </c>
      <c r="AX265" s="143">
        <f>IF(ISBLANK(Survey!$AJ265),0,1)</f>
        <v>0</v>
      </c>
      <c r="AY265" s="165">
        <f>COUNTBLANK(Survey!$AK265)</f>
        <v>1</v>
      </c>
      <c r="AZ265" s="16" t="str">
        <f t="shared" si="201"/>
        <v>Pass</v>
      </c>
      <c r="BA265" s="143">
        <f>IF(OR(Survey!$AK265="Closed",ISBLANK(Survey!$AK265)),0,1)</f>
        <v>0</v>
      </c>
      <c r="BB265" s="165">
        <f>IF(ISBLANK(Survey!$AL265),1,0)</f>
        <v>1</v>
      </c>
      <c r="BC265" s="147" t="str" cm="1">
        <f t="array" ref="BC265">IF(OR(IF(OR($BE265+$BF265 = 2, $BG265=1), FALSE, TRUE), AND($BD265:$BD265 = 0)),"Pass","Fail")</f>
        <v>Pass</v>
      </c>
      <c r="BD265" s="143">
        <f>COUNTBLANK(Survey!$AM265:$AO265)</f>
        <v>3</v>
      </c>
      <c r="BE265" s="143">
        <f>IF(Survey!$I265="Yes",1,0)</f>
        <v>0</v>
      </c>
      <c r="BF265" s="143">
        <f>IF(OR(Survey!$M265="Mutual fund",Survey!$M265="Alternative mutual fund",Survey!$M265="Money market"),1,0)</f>
        <v>0</v>
      </c>
      <c r="BG265" s="148">
        <f>IF(OR(Survey!$M265="ETF",Survey!$M265="ETF, alternative mutual fund"),1,0)</f>
        <v>0</v>
      </c>
      <c r="BH265" s="16" t="str">
        <f t="shared" si="202"/>
        <v>Pass</v>
      </c>
      <c r="BI265" s="38" t="b">
        <f>OR(ISNUMBER(SEARCH("Yes",Survey!$AO265)),ISBLANK(Survey!$AO265))</f>
        <v>1</v>
      </c>
      <c r="BJ265" s="67" t="b">
        <f>NOT(ISBLANK(Survey!$AP265))</f>
        <v>0</v>
      </c>
      <c r="BK265" s="16" t="str">
        <f t="shared" si="203"/>
        <v>Pass</v>
      </c>
      <c r="BL265" s="143">
        <f>IF(Survey!$AW265=0, 0,1)</f>
        <v>0</v>
      </c>
      <c r="BM265" s="67">
        <f>Survey!$AQ265</f>
        <v>0</v>
      </c>
      <c r="BN265" s="67">
        <f>IFERROR((Survey!$AX265-ABS(Survey!$AY265)-ABS(Survey!$BD265))/Survey!$AW265,0)</f>
        <v>0</v>
      </c>
      <c r="BO265" s="67">
        <f>IF(AND($BM265&gt;$BN265-0.2,$BM265&lt;$BN265+0.2,ISBLANK(Survey!$AQ265)=FALSE),0,1)</f>
        <v>1</v>
      </c>
      <c r="BP265" s="165">
        <f>IF(ISBLANK(Survey!$AR265),1,0)</f>
        <v>1</v>
      </c>
      <c r="BQ265" s="16" t="str">
        <f t="shared" si="204"/>
        <v>Pass</v>
      </c>
      <c r="BR265" s="143">
        <f>IF(Survey!$AW265=0, 0,1)</f>
        <v>0</v>
      </c>
      <c r="BS265" s="67">
        <f>IF(AND(Survey!$AS265&gt;=0,Survey!$AS265&lt;=0.2,Survey!$AS265&lt;&gt;""),0,1)</f>
        <v>1</v>
      </c>
      <c r="BT265" s="143">
        <f>IF(ISBLANK(Survey!$AT265),1,0)</f>
        <v>1</v>
      </c>
      <c r="BU265" s="16" t="str">
        <f t="shared" si="205"/>
        <v>Fail</v>
      </c>
      <c r="BV265" s="165">
        <f>Survey!$AU265</f>
        <v>0</v>
      </c>
      <c r="BW265" s="16" t="str">
        <f t="shared" si="206"/>
        <v>Pass</v>
      </c>
      <c r="BX265" s="36">
        <f>Survey!$AV265</f>
        <v>0</v>
      </c>
      <c r="BY265" s="176">
        <f>Survey!$AW265+Survey!$AX265-ABS(Survey!$AY265)+ABS(Survey!$AZ265)-ABS(Survey!$BA265)+ABS(Survey!$BB265)-ABS(Survey!$BC265)-ABS(Survey!$BD265)+Survey!$BE265</f>
        <v>0</v>
      </c>
      <c r="BZ265" s="35">
        <f t="shared" si="207"/>
        <v>0</v>
      </c>
      <c r="CA265" s="17">
        <f t="shared" si="208"/>
        <v>0</v>
      </c>
      <c r="CB265" s="16" t="str">
        <f t="shared" si="209"/>
        <v>Pass</v>
      </c>
      <c r="CC265" s="38" t="b">
        <f>IF(ABS(Survey!$BE265)=0,TRUE,FALSE)</f>
        <v>1</v>
      </c>
      <c r="CD265" s="37" t="b">
        <f>NOT(ISBLANK(Survey!$BF265))</f>
        <v>0</v>
      </c>
      <c r="CE265" t="str">
        <f t="shared" si="210"/>
        <v>Fail</v>
      </c>
      <c r="CF265" s="29">
        <f>Survey!$AV265</f>
        <v>0</v>
      </c>
      <c r="CG265" s="29" cm="1">
        <f t="array" ref="CG265">SUM(SUMIF(Survey!BH265:BO265,{"&gt;0","&lt;0"})*{1,-1})-SUM(SUMIF(Survey!BQ265:BX265,{"&gt;0","&lt;0"})*{1,-1})</f>
        <v>0</v>
      </c>
      <c r="CH265" s="35" t="str">
        <f t="shared" si="211"/>
        <v>No holdings</v>
      </c>
      <c r="CI265">
        <f t="shared" si="212"/>
        <v>0</v>
      </c>
      <c r="CJ265" s="16" t="str">
        <f t="shared" si="213"/>
        <v>Fail</v>
      </c>
      <c r="CK265" s="36">
        <f>Survey!$AV265</f>
        <v>0</v>
      </c>
      <c r="CL265" s="36" cm="1">
        <f t="array" ref="CL265">SUM(SUMIF(Survey!BZ265:CS265,{"&gt;0","&lt;0"})*{1,-1})-SUM(SUMIF(Survey!CU265:DN265,{"&gt;0","&lt;0"})*{1,-1})</f>
        <v>0</v>
      </c>
      <c r="CM265" s="35" t="str">
        <f t="shared" si="214"/>
        <v>No holdings</v>
      </c>
      <c r="CN265" s="17">
        <f t="shared" si="215"/>
        <v>0</v>
      </c>
      <c r="CO265" s="16" t="str">
        <f t="shared" si="216"/>
        <v>Pass</v>
      </c>
      <c r="CP265" s="38" t="b">
        <f>IF(ABS(Survey!$CS265)=0,TRUE,FALSE)</f>
        <v>1</v>
      </c>
      <c r="CQ265" s="37" t="b">
        <f>NOT(ISBLANK(Survey!$CT265))</f>
        <v>0</v>
      </c>
      <c r="CR265" s="16" t="str">
        <f t="shared" si="217"/>
        <v>Pass</v>
      </c>
      <c r="CS265" s="38" t="b">
        <f>IF(ABS(Survey!$DN265)=0,TRUE,FALSE)</f>
        <v>1</v>
      </c>
      <c r="CT265" s="37" t="b">
        <f>NOT(ISBLANK(Survey!$DO265))</f>
        <v>0</v>
      </c>
      <c r="CU265" t="str">
        <f t="shared" si="218"/>
        <v>Pass</v>
      </c>
      <c r="CV265" s="29" cm="1">
        <f t="array" ref="CV265">SUM(SUMIF(Survey!CO265,{"&gt;0","&lt;0"})*{1,-1})+SUM(SUMIF(Survey!DJ265,{"&gt;0","&lt;0"})*{1,-1})</f>
        <v>0</v>
      </c>
      <c r="CW265" s="29">
        <f>SUM(SUMIF(Survey!DQ265:DW265,{"&gt;0","&lt;0"})*{1,-1})+SUM(SUMIF(Survey!DY265:EE265,{"&gt;0","&lt;0"})*{1,-1})</f>
        <v>0</v>
      </c>
      <c r="CX265">
        <f t="shared" si="219"/>
        <v>0</v>
      </c>
      <c r="CY265">
        <f t="shared" si="220"/>
        <v>0</v>
      </c>
      <c r="CZ265" s="16" t="str">
        <f t="shared" si="221"/>
        <v>Pass</v>
      </c>
      <c r="DA265" s="38" t="b">
        <f>IF(ABS(Survey!$DW265)=0,TRUE,FALSE)</f>
        <v>1</v>
      </c>
      <c r="DB265" s="37" t="b">
        <f>NOT(ISBLANK(Survey!DX265))</f>
        <v>0</v>
      </c>
      <c r="DC265" s="16" t="str">
        <f t="shared" si="222"/>
        <v>Pass</v>
      </c>
      <c r="DD265" s="38" t="b">
        <f>IF(ABS(Survey!$EE265)=0,TRUE,FALSE)</f>
        <v>1</v>
      </c>
      <c r="DE265" s="37" t="b">
        <f>NOT(ISBLANK(Survey!$EF265))</f>
        <v>0</v>
      </c>
      <c r="DF265" s="16" t="str">
        <f t="shared" si="223"/>
        <v>Fail</v>
      </c>
      <c r="DG265" s="36">
        <f>SUM(SUMIF(Survey!EL265:EN265,{"&gt;0","&lt;0"})*{1,-1})</f>
        <v>0</v>
      </c>
      <c r="DH265">
        <f t="shared" si="224"/>
        <v>0</v>
      </c>
      <c r="DI265">
        <f t="shared" si="225"/>
        <v>100</v>
      </c>
      <c r="DJ265" s="35" t="b">
        <f>IF(OR(Survey!$M265="ETF",Survey!$M265="ETF, alternative mutual fund",Survey!$M265="Closed-end", Survey!$M265="Split share corp"),TRUE,FALSE)</f>
        <v>0</v>
      </c>
      <c r="DK265" s="16" t="str">
        <f t="shared" si="226"/>
        <v>Fail</v>
      </c>
      <c r="DL265" s="36">
        <f>SUM(SUMIF(Survey!EP265:EV265,{"&gt;0","&lt;0"})*{1,-1})</f>
        <v>0</v>
      </c>
      <c r="DM265">
        <f t="shared" si="227"/>
        <v>0</v>
      </c>
      <c r="DN265" s="17">
        <f t="shared" si="228"/>
        <v>100</v>
      </c>
      <c r="DO265" s="16" t="str">
        <f t="shared" si="229"/>
        <v>Fail</v>
      </c>
      <c r="DP265" s="36">
        <f>SUM(SUMIF(Survey!EX265:FD265,{"&gt;0","&lt;0"})*{1,-1})</f>
        <v>0</v>
      </c>
      <c r="DQ265">
        <f t="shared" si="230"/>
        <v>0</v>
      </c>
      <c r="DR265" s="17">
        <f t="shared" si="231"/>
        <v>100</v>
      </c>
    </row>
    <row r="266" spans="1:122">
      <c r="A266">
        <v>266</v>
      </c>
      <c r="B266" t="str">
        <f t="shared" si="185"/>
        <v>Pass</v>
      </c>
      <c r="C266" t="str">
        <f>IF(COUNTBLANK(Survey!B266:FE266)=$C$2, "Pass", "Fail")</f>
        <v>Pass</v>
      </c>
      <c r="D266" t="str">
        <f t="shared" si="186"/>
        <v>Fail</v>
      </c>
      <c r="E266" t="str">
        <f>IF(OR(ISBLANK(Survey!AJ266),COUNTIF(G266:BB266,"Fail")),"Fail","Pass")</f>
        <v>Fail</v>
      </c>
      <c r="G266" s="16" t="str">
        <f t="shared" si="187"/>
        <v>Fail</v>
      </c>
      <c r="H266" s="177">
        <f>COUNTBLANK(Survey!B266:D266)+COUNTBLANK(Survey!G266)+COUNTBLANK(Survey!I266)+COUNTBLANK(Survey!K266:M266)+COUNTBLANK(Survey!P266)+COUNTBLANK(Survey!S266:U266)+COUNTBLANK(Survey!Y266:AA266)+COUNTBLANK(Survey!AD266:AE266)+COUNTBLANK(Survey!AI266:AI266)</f>
        <v>18</v>
      </c>
      <c r="I266" s="16" t="str">
        <f t="shared" si="188"/>
        <v>Fail</v>
      </c>
      <c r="J266" t="b">
        <f>IF(Survey!E266="No",TRUE,FALSE)</f>
        <v>0</v>
      </c>
      <c r="K266" s="34">
        <f>LEN(Survey!E266)</f>
        <v>0</v>
      </c>
      <c r="L266" s="16" t="str">
        <f t="shared" si="189"/>
        <v>Fail</v>
      </c>
      <c r="M266" t="b">
        <f>IF(Survey!F266="No",TRUE,FALSE)</f>
        <v>0</v>
      </c>
      <c r="N266" s="33">
        <f>LEN(Survey!F266)</f>
        <v>0</v>
      </c>
      <c r="O266" s="16" t="str">
        <f t="shared" si="190"/>
        <v>Pass</v>
      </c>
      <c r="P266" s="34">
        <f>MOD((LEN(Survey!H266)+2),11)</f>
        <v>2</v>
      </c>
      <c r="Q266" s="33" t="str">
        <f>IF(Survey!$L266="Prospectus fund", "Yes", "No")</f>
        <v>No</v>
      </c>
      <c r="R266" s="16" t="str">
        <f t="shared" si="191"/>
        <v>Pass</v>
      </c>
      <c r="S266" s="34">
        <f>MOD((LEN(Survey!J266)+2),11)</f>
        <v>2</v>
      </c>
      <c r="T266" s="35" t="b">
        <f>IF(OR(Survey!$M266="ETF",Survey!$M266="ETF, alternative mutual fund",Survey!$M266="Closed-end", Survey!$M266="Split share corp", Survey!$I266="Yes"),TRUE,FALSE)</f>
        <v>0</v>
      </c>
      <c r="U266" s="16" t="str">
        <f>IFERROR(IF(AND(OR(X266=Y266,Y266 = "Either"),NOT(ISBLANK(Survey!K266))),"Pass","Fail"),"Pass")</f>
        <v>Fail</v>
      </c>
      <c r="V266" s="36" cm="1">
        <f t="array" ref="V266">SUM(SUMIF(Survey!BZ266:CS266,{"&gt;0","&lt;0"})*{1,-1})</f>
        <v>0</v>
      </c>
      <c r="W266" s="38" cm="1">
        <f t="array" ref="W266">SUM(SUMIF(Survey!CC266,{"&gt;0","&lt;0"})*{1,-1})+SUM(SUMIF(Survey!CM266,{"&gt;0","&lt;0"})*{1,-1})</f>
        <v>0</v>
      </c>
      <c r="X266" s="38">
        <f>Survey!K266</f>
        <v>0</v>
      </c>
      <c r="Y266" s="37" t="str">
        <f t="shared" si="192"/>
        <v>Either</v>
      </c>
      <c r="Z266" s="16" t="str">
        <f t="shared" si="193"/>
        <v>Fail</v>
      </c>
      <c r="AA266" s="67" cm="1">
        <f t="array" ref="AA266">SUM(SUMIF(Survey!BZ266:CS266,{"&gt;0","&lt;0"})*{1,-1})+SUM(SUMIF(Survey!CU266:DN266,{"&gt;0","&lt;0"})*{1,-1})</f>
        <v>0</v>
      </c>
      <c r="AB266" s="67">
        <f>IFERROR(AA266/(Survey!$AV266),0)</f>
        <v>0</v>
      </c>
      <c r="AC266" s="128" t="b">
        <f>IF(OR(Survey!$M266="Alternative strategy or hedge",Survey!$M266="Other, illiquid",Survey!$L266="Prospectus fund"),TRUE,FALSE)</f>
        <v>0</v>
      </c>
      <c r="AD266" s="128" t="b">
        <f>NOT(ISBLANK(Survey!$M266))</f>
        <v>0</v>
      </c>
      <c r="AE266" s="16" t="str">
        <f t="shared" si="194"/>
        <v>Pass</v>
      </c>
      <c r="AF266" s="38" t="b">
        <f>NOT(ISNUMBER(SEARCH("Other",Survey!$P266)))</f>
        <v>1</v>
      </c>
      <c r="AG266" s="37" t="b">
        <f>NOT(ISBLANK(Survey!$Q266))</f>
        <v>0</v>
      </c>
      <c r="AH266" s="16" t="str">
        <f t="shared" si="195"/>
        <v>Pass</v>
      </c>
      <c r="AI266" s="143">
        <f>COUNTBLANK(Survey!$W266)</f>
        <v>1</v>
      </c>
      <c r="AJ266" s="67">
        <f>IF(AND(Survey!L266&lt;&gt;"Exempt fund",OR(Survey!$M266="ETF",Survey!$M266="ETF, alternative mutual fund",Survey!$M266="Mutual fund",Survey!$M266="Alternative mutual fund",Survey!$M266="Money market")),1,0)</f>
        <v>0</v>
      </c>
      <c r="AK266" s="16" t="str">
        <f t="shared" si="196"/>
        <v>Pass</v>
      </c>
      <c r="AL266" s="38" t="b">
        <f>NOT(ISNUMBER(SEARCH("Yes",Survey!$AA266)))</f>
        <v>1</v>
      </c>
      <c r="AM266" s="37" t="b">
        <f>IF(COUNTBLANK(Survey!$AB266:$AC266)=0,TRUE, FALSE)</f>
        <v>0</v>
      </c>
      <c r="AN266" s="16" t="str">
        <f t="shared" si="197"/>
        <v>Pass</v>
      </c>
      <c r="AO266" s="38" t="b">
        <f>NOT(ISNUMBER(SEARCH("Yes",Survey!$AD266)))</f>
        <v>1</v>
      </c>
      <c r="AP266" s="37" t="b">
        <f>NOT(ISBLANK(Survey!$AF266))</f>
        <v>0</v>
      </c>
      <c r="AQ266" s="16" t="str">
        <f t="shared" si="198"/>
        <v>Pass</v>
      </c>
      <c r="AR266" s="38" t="b">
        <f>NOT(OR(ISNUMBER(SEARCH("Other",Survey!$AF266)),ISNUMBER(SEARCH("Multiple",Survey!$AF266))))</f>
        <v>1</v>
      </c>
      <c r="AS266" s="37" t="b">
        <f>NOT(ISBLANK(Survey!$AG266))</f>
        <v>0</v>
      </c>
      <c r="AT266" s="16" t="str">
        <f t="shared" si="199"/>
        <v>Fail</v>
      </c>
      <c r="AU266" s="143">
        <f>IF(ABS(Survey!$AV266)&gt;0, 1,0)</f>
        <v>0</v>
      </c>
      <c r="AV266" s="143">
        <f>IF(COUNTBLANK(Survey!$AJ266)=0,1,0)</f>
        <v>0</v>
      </c>
      <c r="AW266" s="16" t="str">
        <f t="shared" si="200"/>
        <v>Pass</v>
      </c>
      <c r="AX266" s="143">
        <f>IF(ISBLANK(Survey!$AJ266),0,1)</f>
        <v>0</v>
      </c>
      <c r="AY266" s="165">
        <f>COUNTBLANK(Survey!$AK266)</f>
        <v>1</v>
      </c>
      <c r="AZ266" s="16" t="str">
        <f t="shared" si="201"/>
        <v>Pass</v>
      </c>
      <c r="BA266" s="143">
        <f>IF(OR(Survey!$AK266="Closed",ISBLANK(Survey!$AK266)),0,1)</f>
        <v>0</v>
      </c>
      <c r="BB266" s="165">
        <f>IF(ISBLANK(Survey!$AL266),1,0)</f>
        <v>1</v>
      </c>
      <c r="BC266" s="147" t="str" cm="1">
        <f t="array" ref="BC266">IF(OR(IF(OR($BE266+$BF266 = 2, $BG266=1), FALSE, TRUE), AND($BD266:$BD266 = 0)),"Pass","Fail")</f>
        <v>Pass</v>
      </c>
      <c r="BD266" s="143">
        <f>COUNTBLANK(Survey!$AM266:$AO266)</f>
        <v>3</v>
      </c>
      <c r="BE266" s="143">
        <f>IF(Survey!$I266="Yes",1,0)</f>
        <v>0</v>
      </c>
      <c r="BF266" s="143">
        <f>IF(OR(Survey!$M266="Mutual fund",Survey!$M266="Alternative mutual fund",Survey!$M266="Money market"),1,0)</f>
        <v>0</v>
      </c>
      <c r="BG266" s="148">
        <f>IF(OR(Survey!$M266="ETF",Survey!$M266="ETF, alternative mutual fund"),1,0)</f>
        <v>0</v>
      </c>
      <c r="BH266" s="16" t="str">
        <f t="shared" si="202"/>
        <v>Pass</v>
      </c>
      <c r="BI266" s="38" t="b">
        <f>OR(ISNUMBER(SEARCH("Yes",Survey!$AO266)),ISBLANK(Survey!$AO266))</f>
        <v>1</v>
      </c>
      <c r="BJ266" s="67" t="b">
        <f>NOT(ISBLANK(Survey!$AP266))</f>
        <v>0</v>
      </c>
      <c r="BK266" s="16" t="str">
        <f t="shared" si="203"/>
        <v>Pass</v>
      </c>
      <c r="BL266" s="143">
        <f>IF(Survey!$AW266=0, 0,1)</f>
        <v>0</v>
      </c>
      <c r="BM266" s="67">
        <f>Survey!$AQ266</f>
        <v>0</v>
      </c>
      <c r="BN266" s="67">
        <f>IFERROR((Survey!$AX266-ABS(Survey!$AY266)-ABS(Survey!$BD266))/Survey!$AW266,0)</f>
        <v>0</v>
      </c>
      <c r="BO266" s="67">
        <f>IF(AND($BM266&gt;$BN266-0.2,$BM266&lt;$BN266+0.2,ISBLANK(Survey!$AQ266)=FALSE),0,1)</f>
        <v>1</v>
      </c>
      <c r="BP266" s="165">
        <f>IF(ISBLANK(Survey!$AR266),1,0)</f>
        <v>1</v>
      </c>
      <c r="BQ266" s="16" t="str">
        <f t="shared" si="204"/>
        <v>Pass</v>
      </c>
      <c r="BR266" s="143">
        <f>IF(Survey!$AW266=0, 0,1)</f>
        <v>0</v>
      </c>
      <c r="BS266" s="67">
        <f>IF(AND(Survey!$AS266&gt;=0,Survey!$AS266&lt;=0.2,Survey!$AS266&lt;&gt;""),0,1)</f>
        <v>1</v>
      </c>
      <c r="BT266" s="143">
        <f>IF(ISBLANK(Survey!$AT266),1,0)</f>
        <v>1</v>
      </c>
      <c r="BU266" s="16" t="str">
        <f t="shared" si="205"/>
        <v>Fail</v>
      </c>
      <c r="BV266" s="165">
        <f>Survey!$AU266</f>
        <v>0</v>
      </c>
      <c r="BW266" s="16" t="str">
        <f t="shared" si="206"/>
        <v>Pass</v>
      </c>
      <c r="BX266" s="36">
        <f>Survey!$AV266</f>
        <v>0</v>
      </c>
      <c r="BY266" s="176">
        <f>Survey!$AW266+Survey!$AX266-ABS(Survey!$AY266)+ABS(Survey!$AZ266)-ABS(Survey!$BA266)+ABS(Survey!$BB266)-ABS(Survey!$BC266)-ABS(Survey!$BD266)+Survey!$BE266</f>
        <v>0</v>
      </c>
      <c r="BZ266" s="35">
        <f t="shared" si="207"/>
        <v>0</v>
      </c>
      <c r="CA266" s="17">
        <f t="shared" si="208"/>
        <v>0</v>
      </c>
      <c r="CB266" s="16" t="str">
        <f t="shared" si="209"/>
        <v>Pass</v>
      </c>
      <c r="CC266" s="38" t="b">
        <f>IF(ABS(Survey!$BE266)=0,TRUE,FALSE)</f>
        <v>1</v>
      </c>
      <c r="CD266" s="37" t="b">
        <f>NOT(ISBLANK(Survey!$BF266))</f>
        <v>0</v>
      </c>
      <c r="CE266" t="str">
        <f t="shared" si="210"/>
        <v>Fail</v>
      </c>
      <c r="CF266" s="29">
        <f>Survey!$AV266</f>
        <v>0</v>
      </c>
      <c r="CG266" s="29" cm="1">
        <f t="array" ref="CG266">SUM(SUMIF(Survey!BH266:BO266,{"&gt;0","&lt;0"})*{1,-1})-SUM(SUMIF(Survey!BQ266:BX266,{"&gt;0","&lt;0"})*{1,-1})</f>
        <v>0</v>
      </c>
      <c r="CH266" s="35" t="str">
        <f t="shared" si="211"/>
        <v>No holdings</v>
      </c>
      <c r="CI266">
        <f t="shared" si="212"/>
        <v>0</v>
      </c>
      <c r="CJ266" s="16" t="str">
        <f t="shared" si="213"/>
        <v>Fail</v>
      </c>
      <c r="CK266" s="36">
        <f>Survey!$AV266</f>
        <v>0</v>
      </c>
      <c r="CL266" s="36" cm="1">
        <f t="array" ref="CL266">SUM(SUMIF(Survey!BZ266:CS266,{"&gt;0","&lt;0"})*{1,-1})-SUM(SUMIF(Survey!CU266:DN266,{"&gt;0","&lt;0"})*{1,-1})</f>
        <v>0</v>
      </c>
      <c r="CM266" s="35" t="str">
        <f t="shared" si="214"/>
        <v>No holdings</v>
      </c>
      <c r="CN266" s="17">
        <f t="shared" si="215"/>
        <v>0</v>
      </c>
      <c r="CO266" s="16" t="str">
        <f t="shared" si="216"/>
        <v>Pass</v>
      </c>
      <c r="CP266" s="38" t="b">
        <f>IF(ABS(Survey!$CS266)=0,TRUE,FALSE)</f>
        <v>1</v>
      </c>
      <c r="CQ266" s="37" t="b">
        <f>NOT(ISBLANK(Survey!$CT266))</f>
        <v>0</v>
      </c>
      <c r="CR266" s="16" t="str">
        <f t="shared" si="217"/>
        <v>Pass</v>
      </c>
      <c r="CS266" s="38" t="b">
        <f>IF(ABS(Survey!$DN266)=0,TRUE,FALSE)</f>
        <v>1</v>
      </c>
      <c r="CT266" s="37" t="b">
        <f>NOT(ISBLANK(Survey!$DO266))</f>
        <v>0</v>
      </c>
      <c r="CU266" t="str">
        <f t="shared" si="218"/>
        <v>Pass</v>
      </c>
      <c r="CV266" s="29" cm="1">
        <f t="array" ref="CV266">SUM(SUMIF(Survey!CO266,{"&gt;0","&lt;0"})*{1,-1})+SUM(SUMIF(Survey!DJ266,{"&gt;0","&lt;0"})*{1,-1})</f>
        <v>0</v>
      </c>
      <c r="CW266" s="29">
        <f>SUM(SUMIF(Survey!DQ266:DW266,{"&gt;0","&lt;0"})*{1,-1})+SUM(SUMIF(Survey!DY266:EE266,{"&gt;0","&lt;0"})*{1,-1})</f>
        <v>0</v>
      </c>
      <c r="CX266">
        <f t="shared" si="219"/>
        <v>0</v>
      </c>
      <c r="CY266">
        <f t="shared" si="220"/>
        <v>0</v>
      </c>
      <c r="CZ266" s="16" t="str">
        <f t="shared" si="221"/>
        <v>Pass</v>
      </c>
      <c r="DA266" s="38" t="b">
        <f>IF(ABS(Survey!$DW266)=0,TRUE,FALSE)</f>
        <v>1</v>
      </c>
      <c r="DB266" s="37" t="b">
        <f>NOT(ISBLANK(Survey!DX266))</f>
        <v>0</v>
      </c>
      <c r="DC266" s="16" t="str">
        <f t="shared" si="222"/>
        <v>Pass</v>
      </c>
      <c r="DD266" s="38" t="b">
        <f>IF(ABS(Survey!$EE266)=0,TRUE,FALSE)</f>
        <v>1</v>
      </c>
      <c r="DE266" s="37" t="b">
        <f>NOT(ISBLANK(Survey!$EF266))</f>
        <v>0</v>
      </c>
      <c r="DF266" s="16" t="str">
        <f t="shared" si="223"/>
        <v>Fail</v>
      </c>
      <c r="DG266" s="36">
        <f>SUM(SUMIF(Survey!EL266:EN266,{"&gt;0","&lt;0"})*{1,-1})</f>
        <v>0</v>
      </c>
      <c r="DH266">
        <f t="shared" si="224"/>
        <v>0</v>
      </c>
      <c r="DI266">
        <f t="shared" si="225"/>
        <v>100</v>
      </c>
      <c r="DJ266" s="35" t="b">
        <f>IF(OR(Survey!$M266="ETF",Survey!$M266="ETF, alternative mutual fund",Survey!$M266="Closed-end", Survey!$M266="Split share corp"),TRUE,FALSE)</f>
        <v>0</v>
      </c>
      <c r="DK266" s="16" t="str">
        <f t="shared" si="226"/>
        <v>Fail</v>
      </c>
      <c r="DL266" s="36">
        <f>SUM(SUMIF(Survey!EP266:EV266,{"&gt;0","&lt;0"})*{1,-1})</f>
        <v>0</v>
      </c>
      <c r="DM266">
        <f t="shared" si="227"/>
        <v>0</v>
      </c>
      <c r="DN266" s="17">
        <f t="shared" si="228"/>
        <v>100</v>
      </c>
      <c r="DO266" s="16" t="str">
        <f t="shared" si="229"/>
        <v>Fail</v>
      </c>
      <c r="DP266" s="36">
        <f>SUM(SUMIF(Survey!EX266:FD266,{"&gt;0","&lt;0"})*{1,-1})</f>
        <v>0</v>
      </c>
      <c r="DQ266">
        <f t="shared" si="230"/>
        <v>0</v>
      </c>
      <c r="DR266" s="17">
        <f t="shared" si="231"/>
        <v>100</v>
      </c>
    </row>
    <row r="267" spans="1:122">
      <c r="A267">
        <v>267</v>
      </c>
      <c r="B267" t="str">
        <f t="shared" si="185"/>
        <v>Pass</v>
      </c>
      <c r="C267" t="str">
        <f>IF(COUNTBLANK(Survey!B267:FE267)=$C$2, "Pass", "Fail")</f>
        <v>Pass</v>
      </c>
      <c r="D267" t="str">
        <f t="shared" si="186"/>
        <v>Fail</v>
      </c>
      <c r="E267" t="str">
        <f>IF(OR(ISBLANK(Survey!AJ267),COUNTIF(G267:BB267,"Fail")),"Fail","Pass")</f>
        <v>Fail</v>
      </c>
      <c r="G267" s="16" t="str">
        <f t="shared" si="187"/>
        <v>Fail</v>
      </c>
      <c r="H267" s="177">
        <f>COUNTBLANK(Survey!B267:D267)+COUNTBLANK(Survey!G267)+COUNTBLANK(Survey!I267)+COUNTBLANK(Survey!K267:M267)+COUNTBLANK(Survey!P267)+COUNTBLANK(Survey!S267:U267)+COUNTBLANK(Survey!Y267:AA267)+COUNTBLANK(Survey!AD267:AE267)+COUNTBLANK(Survey!AI267:AI267)</f>
        <v>18</v>
      </c>
      <c r="I267" s="16" t="str">
        <f t="shared" si="188"/>
        <v>Fail</v>
      </c>
      <c r="J267" t="b">
        <f>IF(Survey!E267="No",TRUE,FALSE)</f>
        <v>0</v>
      </c>
      <c r="K267" s="34">
        <f>LEN(Survey!E267)</f>
        <v>0</v>
      </c>
      <c r="L267" s="16" t="str">
        <f t="shared" si="189"/>
        <v>Fail</v>
      </c>
      <c r="M267" t="b">
        <f>IF(Survey!F267="No",TRUE,FALSE)</f>
        <v>0</v>
      </c>
      <c r="N267" s="33">
        <f>LEN(Survey!F267)</f>
        <v>0</v>
      </c>
      <c r="O267" s="16" t="str">
        <f t="shared" si="190"/>
        <v>Pass</v>
      </c>
      <c r="P267" s="34">
        <f>MOD((LEN(Survey!H267)+2),11)</f>
        <v>2</v>
      </c>
      <c r="Q267" s="33" t="str">
        <f>IF(Survey!$L267="Prospectus fund", "Yes", "No")</f>
        <v>No</v>
      </c>
      <c r="R267" s="16" t="str">
        <f t="shared" si="191"/>
        <v>Pass</v>
      </c>
      <c r="S267" s="34">
        <f>MOD((LEN(Survey!J267)+2),11)</f>
        <v>2</v>
      </c>
      <c r="T267" s="35" t="b">
        <f>IF(OR(Survey!$M267="ETF",Survey!$M267="ETF, alternative mutual fund",Survey!$M267="Closed-end", Survey!$M267="Split share corp", Survey!$I267="Yes"),TRUE,FALSE)</f>
        <v>0</v>
      </c>
      <c r="U267" s="16" t="str">
        <f>IFERROR(IF(AND(OR(X267=Y267,Y267 = "Either"),NOT(ISBLANK(Survey!K267))),"Pass","Fail"),"Pass")</f>
        <v>Fail</v>
      </c>
      <c r="V267" s="36" cm="1">
        <f t="array" ref="V267">SUM(SUMIF(Survey!BZ267:CS267,{"&gt;0","&lt;0"})*{1,-1})</f>
        <v>0</v>
      </c>
      <c r="W267" s="38" cm="1">
        <f t="array" ref="W267">SUM(SUMIF(Survey!CC267,{"&gt;0","&lt;0"})*{1,-1})+SUM(SUMIF(Survey!CM267,{"&gt;0","&lt;0"})*{1,-1})</f>
        <v>0</v>
      </c>
      <c r="X267" s="38">
        <f>Survey!K267</f>
        <v>0</v>
      </c>
      <c r="Y267" s="37" t="str">
        <f t="shared" si="192"/>
        <v>Either</v>
      </c>
      <c r="Z267" s="16" t="str">
        <f t="shared" si="193"/>
        <v>Fail</v>
      </c>
      <c r="AA267" s="67" cm="1">
        <f t="array" ref="AA267">SUM(SUMIF(Survey!BZ267:CS267,{"&gt;0","&lt;0"})*{1,-1})+SUM(SUMIF(Survey!CU267:DN267,{"&gt;0","&lt;0"})*{1,-1})</f>
        <v>0</v>
      </c>
      <c r="AB267" s="67">
        <f>IFERROR(AA267/(Survey!$AV267),0)</f>
        <v>0</v>
      </c>
      <c r="AC267" s="128" t="b">
        <f>IF(OR(Survey!$M267="Alternative strategy or hedge",Survey!$M267="Other, illiquid",Survey!$L267="Prospectus fund"),TRUE,FALSE)</f>
        <v>0</v>
      </c>
      <c r="AD267" s="128" t="b">
        <f>NOT(ISBLANK(Survey!$M267))</f>
        <v>0</v>
      </c>
      <c r="AE267" s="16" t="str">
        <f t="shared" si="194"/>
        <v>Pass</v>
      </c>
      <c r="AF267" s="38" t="b">
        <f>NOT(ISNUMBER(SEARCH("Other",Survey!$P267)))</f>
        <v>1</v>
      </c>
      <c r="AG267" s="37" t="b">
        <f>NOT(ISBLANK(Survey!$Q267))</f>
        <v>0</v>
      </c>
      <c r="AH267" s="16" t="str">
        <f t="shared" si="195"/>
        <v>Pass</v>
      </c>
      <c r="AI267" s="143">
        <f>COUNTBLANK(Survey!$W267)</f>
        <v>1</v>
      </c>
      <c r="AJ267" s="67">
        <f>IF(AND(Survey!L267&lt;&gt;"Exempt fund",OR(Survey!$M267="ETF",Survey!$M267="ETF, alternative mutual fund",Survey!$M267="Mutual fund",Survey!$M267="Alternative mutual fund",Survey!$M267="Money market")),1,0)</f>
        <v>0</v>
      </c>
      <c r="AK267" s="16" t="str">
        <f t="shared" si="196"/>
        <v>Pass</v>
      </c>
      <c r="AL267" s="38" t="b">
        <f>NOT(ISNUMBER(SEARCH("Yes",Survey!$AA267)))</f>
        <v>1</v>
      </c>
      <c r="AM267" s="37" t="b">
        <f>IF(COUNTBLANK(Survey!$AB267:$AC267)=0,TRUE, FALSE)</f>
        <v>0</v>
      </c>
      <c r="AN267" s="16" t="str">
        <f t="shared" si="197"/>
        <v>Pass</v>
      </c>
      <c r="AO267" s="38" t="b">
        <f>NOT(ISNUMBER(SEARCH("Yes",Survey!$AD267)))</f>
        <v>1</v>
      </c>
      <c r="AP267" s="37" t="b">
        <f>NOT(ISBLANK(Survey!$AF267))</f>
        <v>0</v>
      </c>
      <c r="AQ267" s="16" t="str">
        <f t="shared" si="198"/>
        <v>Pass</v>
      </c>
      <c r="AR267" s="38" t="b">
        <f>NOT(OR(ISNUMBER(SEARCH("Other",Survey!$AF267)),ISNUMBER(SEARCH("Multiple",Survey!$AF267))))</f>
        <v>1</v>
      </c>
      <c r="AS267" s="37" t="b">
        <f>NOT(ISBLANK(Survey!$AG267))</f>
        <v>0</v>
      </c>
      <c r="AT267" s="16" t="str">
        <f t="shared" si="199"/>
        <v>Fail</v>
      </c>
      <c r="AU267" s="143">
        <f>IF(ABS(Survey!$AV267)&gt;0, 1,0)</f>
        <v>0</v>
      </c>
      <c r="AV267" s="143">
        <f>IF(COUNTBLANK(Survey!$AJ267)=0,1,0)</f>
        <v>0</v>
      </c>
      <c r="AW267" s="16" t="str">
        <f t="shared" si="200"/>
        <v>Pass</v>
      </c>
      <c r="AX267" s="143">
        <f>IF(ISBLANK(Survey!$AJ267),0,1)</f>
        <v>0</v>
      </c>
      <c r="AY267" s="165">
        <f>COUNTBLANK(Survey!$AK267)</f>
        <v>1</v>
      </c>
      <c r="AZ267" s="16" t="str">
        <f t="shared" si="201"/>
        <v>Pass</v>
      </c>
      <c r="BA267" s="143">
        <f>IF(OR(Survey!$AK267="Closed",ISBLANK(Survey!$AK267)),0,1)</f>
        <v>0</v>
      </c>
      <c r="BB267" s="165">
        <f>IF(ISBLANK(Survey!$AL267),1,0)</f>
        <v>1</v>
      </c>
      <c r="BC267" s="147" t="str" cm="1">
        <f t="array" ref="BC267">IF(OR(IF(OR($BE267+$BF267 = 2, $BG267=1), FALSE, TRUE), AND($BD267:$BD267 = 0)),"Pass","Fail")</f>
        <v>Pass</v>
      </c>
      <c r="BD267" s="143">
        <f>COUNTBLANK(Survey!$AM267:$AO267)</f>
        <v>3</v>
      </c>
      <c r="BE267" s="143">
        <f>IF(Survey!$I267="Yes",1,0)</f>
        <v>0</v>
      </c>
      <c r="BF267" s="143">
        <f>IF(OR(Survey!$M267="Mutual fund",Survey!$M267="Alternative mutual fund",Survey!$M267="Money market"),1,0)</f>
        <v>0</v>
      </c>
      <c r="BG267" s="148">
        <f>IF(OR(Survey!$M267="ETF",Survey!$M267="ETF, alternative mutual fund"),1,0)</f>
        <v>0</v>
      </c>
      <c r="BH267" s="16" t="str">
        <f t="shared" si="202"/>
        <v>Pass</v>
      </c>
      <c r="BI267" s="38" t="b">
        <f>OR(ISNUMBER(SEARCH("Yes",Survey!$AO267)),ISBLANK(Survey!$AO267))</f>
        <v>1</v>
      </c>
      <c r="BJ267" s="67" t="b">
        <f>NOT(ISBLANK(Survey!$AP267))</f>
        <v>0</v>
      </c>
      <c r="BK267" s="16" t="str">
        <f t="shared" si="203"/>
        <v>Pass</v>
      </c>
      <c r="BL267" s="143">
        <f>IF(Survey!$AW267=0, 0,1)</f>
        <v>0</v>
      </c>
      <c r="BM267" s="67">
        <f>Survey!$AQ267</f>
        <v>0</v>
      </c>
      <c r="BN267" s="67">
        <f>IFERROR((Survey!$AX267-ABS(Survey!$AY267)-ABS(Survey!$BD267))/Survey!$AW267,0)</f>
        <v>0</v>
      </c>
      <c r="BO267" s="67">
        <f>IF(AND($BM267&gt;$BN267-0.2,$BM267&lt;$BN267+0.2,ISBLANK(Survey!$AQ267)=FALSE),0,1)</f>
        <v>1</v>
      </c>
      <c r="BP267" s="165">
        <f>IF(ISBLANK(Survey!$AR267),1,0)</f>
        <v>1</v>
      </c>
      <c r="BQ267" s="16" t="str">
        <f t="shared" si="204"/>
        <v>Pass</v>
      </c>
      <c r="BR267" s="143">
        <f>IF(Survey!$AW267=0, 0,1)</f>
        <v>0</v>
      </c>
      <c r="BS267" s="67">
        <f>IF(AND(Survey!$AS267&gt;=0,Survey!$AS267&lt;=0.2,Survey!$AS267&lt;&gt;""),0,1)</f>
        <v>1</v>
      </c>
      <c r="BT267" s="143">
        <f>IF(ISBLANK(Survey!$AT267),1,0)</f>
        <v>1</v>
      </c>
      <c r="BU267" s="16" t="str">
        <f t="shared" si="205"/>
        <v>Fail</v>
      </c>
      <c r="BV267" s="165">
        <f>Survey!$AU267</f>
        <v>0</v>
      </c>
      <c r="BW267" s="16" t="str">
        <f t="shared" si="206"/>
        <v>Pass</v>
      </c>
      <c r="BX267" s="36">
        <f>Survey!$AV267</f>
        <v>0</v>
      </c>
      <c r="BY267" s="176">
        <f>Survey!$AW267+Survey!$AX267-ABS(Survey!$AY267)+ABS(Survey!$AZ267)-ABS(Survey!$BA267)+ABS(Survey!$BB267)-ABS(Survey!$BC267)-ABS(Survey!$BD267)+Survey!$BE267</f>
        <v>0</v>
      </c>
      <c r="BZ267" s="35">
        <f t="shared" si="207"/>
        <v>0</v>
      </c>
      <c r="CA267" s="17">
        <f t="shared" si="208"/>
        <v>0</v>
      </c>
      <c r="CB267" s="16" t="str">
        <f t="shared" si="209"/>
        <v>Pass</v>
      </c>
      <c r="CC267" s="38" t="b">
        <f>IF(ABS(Survey!$BE267)=0,TRUE,FALSE)</f>
        <v>1</v>
      </c>
      <c r="CD267" s="37" t="b">
        <f>NOT(ISBLANK(Survey!$BF267))</f>
        <v>0</v>
      </c>
      <c r="CE267" t="str">
        <f t="shared" si="210"/>
        <v>Fail</v>
      </c>
      <c r="CF267" s="29">
        <f>Survey!$AV267</f>
        <v>0</v>
      </c>
      <c r="CG267" s="29" cm="1">
        <f t="array" ref="CG267">SUM(SUMIF(Survey!BH267:BO267,{"&gt;0","&lt;0"})*{1,-1})-SUM(SUMIF(Survey!BQ267:BX267,{"&gt;0","&lt;0"})*{1,-1})</f>
        <v>0</v>
      </c>
      <c r="CH267" s="35" t="str">
        <f t="shared" si="211"/>
        <v>No holdings</v>
      </c>
      <c r="CI267">
        <f t="shared" si="212"/>
        <v>0</v>
      </c>
      <c r="CJ267" s="16" t="str">
        <f t="shared" si="213"/>
        <v>Fail</v>
      </c>
      <c r="CK267" s="36">
        <f>Survey!$AV267</f>
        <v>0</v>
      </c>
      <c r="CL267" s="36" cm="1">
        <f t="array" ref="CL267">SUM(SUMIF(Survey!BZ267:CS267,{"&gt;0","&lt;0"})*{1,-1})-SUM(SUMIF(Survey!CU267:DN267,{"&gt;0","&lt;0"})*{1,-1})</f>
        <v>0</v>
      </c>
      <c r="CM267" s="35" t="str">
        <f t="shared" si="214"/>
        <v>No holdings</v>
      </c>
      <c r="CN267" s="17">
        <f t="shared" si="215"/>
        <v>0</v>
      </c>
      <c r="CO267" s="16" t="str">
        <f t="shared" si="216"/>
        <v>Pass</v>
      </c>
      <c r="CP267" s="38" t="b">
        <f>IF(ABS(Survey!$CS267)=0,TRUE,FALSE)</f>
        <v>1</v>
      </c>
      <c r="CQ267" s="37" t="b">
        <f>NOT(ISBLANK(Survey!$CT267))</f>
        <v>0</v>
      </c>
      <c r="CR267" s="16" t="str">
        <f t="shared" si="217"/>
        <v>Pass</v>
      </c>
      <c r="CS267" s="38" t="b">
        <f>IF(ABS(Survey!$DN267)=0,TRUE,FALSE)</f>
        <v>1</v>
      </c>
      <c r="CT267" s="37" t="b">
        <f>NOT(ISBLANK(Survey!$DO267))</f>
        <v>0</v>
      </c>
      <c r="CU267" t="str">
        <f t="shared" si="218"/>
        <v>Pass</v>
      </c>
      <c r="CV267" s="29" cm="1">
        <f t="array" ref="CV267">SUM(SUMIF(Survey!CO267,{"&gt;0","&lt;0"})*{1,-1})+SUM(SUMIF(Survey!DJ267,{"&gt;0","&lt;0"})*{1,-1})</f>
        <v>0</v>
      </c>
      <c r="CW267" s="29">
        <f>SUM(SUMIF(Survey!DQ267:DW267,{"&gt;0","&lt;0"})*{1,-1})+SUM(SUMIF(Survey!DY267:EE267,{"&gt;0","&lt;0"})*{1,-1})</f>
        <v>0</v>
      </c>
      <c r="CX267">
        <f t="shared" si="219"/>
        <v>0</v>
      </c>
      <c r="CY267">
        <f t="shared" si="220"/>
        <v>0</v>
      </c>
      <c r="CZ267" s="16" t="str">
        <f t="shared" si="221"/>
        <v>Pass</v>
      </c>
      <c r="DA267" s="38" t="b">
        <f>IF(ABS(Survey!$DW267)=0,TRUE,FALSE)</f>
        <v>1</v>
      </c>
      <c r="DB267" s="37" t="b">
        <f>NOT(ISBLANK(Survey!DX267))</f>
        <v>0</v>
      </c>
      <c r="DC267" s="16" t="str">
        <f t="shared" si="222"/>
        <v>Pass</v>
      </c>
      <c r="DD267" s="38" t="b">
        <f>IF(ABS(Survey!$EE267)=0,TRUE,FALSE)</f>
        <v>1</v>
      </c>
      <c r="DE267" s="37" t="b">
        <f>NOT(ISBLANK(Survey!$EF267))</f>
        <v>0</v>
      </c>
      <c r="DF267" s="16" t="str">
        <f t="shared" si="223"/>
        <v>Fail</v>
      </c>
      <c r="DG267" s="36">
        <f>SUM(SUMIF(Survey!EL267:EN267,{"&gt;0","&lt;0"})*{1,-1})</f>
        <v>0</v>
      </c>
      <c r="DH267">
        <f t="shared" si="224"/>
        <v>0</v>
      </c>
      <c r="DI267">
        <f t="shared" si="225"/>
        <v>100</v>
      </c>
      <c r="DJ267" s="35" t="b">
        <f>IF(OR(Survey!$M267="ETF",Survey!$M267="ETF, alternative mutual fund",Survey!$M267="Closed-end", Survey!$M267="Split share corp"),TRUE,FALSE)</f>
        <v>0</v>
      </c>
      <c r="DK267" s="16" t="str">
        <f t="shared" si="226"/>
        <v>Fail</v>
      </c>
      <c r="DL267" s="36">
        <f>SUM(SUMIF(Survey!EP267:EV267,{"&gt;0","&lt;0"})*{1,-1})</f>
        <v>0</v>
      </c>
      <c r="DM267">
        <f t="shared" si="227"/>
        <v>0</v>
      </c>
      <c r="DN267" s="17">
        <f t="shared" si="228"/>
        <v>100</v>
      </c>
      <c r="DO267" s="16" t="str">
        <f t="shared" si="229"/>
        <v>Fail</v>
      </c>
      <c r="DP267" s="36">
        <f>SUM(SUMIF(Survey!EX267:FD267,{"&gt;0","&lt;0"})*{1,-1})</f>
        <v>0</v>
      </c>
      <c r="DQ267">
        <f t="shared" si="230"/>
        <v>0</v>
      </c>
      <c r="DR267" s="17">
        <f t="shared" si="231"/>
        <v>100</v>
      </c>
    </row>
    <row r="268" spans="1:122">
      <c r="A268">
        <v>268</v>
      </c>
      <c r="B268" t="str">
        <f t="shared" si="185"/>
        <v>Pass</v>
      </c>
      <c r="C268" t="str">
        <f>IF(COUNTBLANK(Survey!B268:FE268)=$C$2, "Pass", "Fail")</f>
        <v>Pass</v>
      </c>
      <c r="D268" t="str">
        <f t="shared" si="186"/>
        <v>Fail</v>
      </c>
      <c r="E268" t="str">
        <f>IF(OR(ISBLANK(Survey!AJ268),COUNTIF(G268:BB268,"Fail")),"Fail","Pass")</f>
        <v>Fail</v>
      </c>
      <c r="G268" s="16" t="str">
        <f t="shared" si="187"/>
        <v>Fail</v>
      </c>
      <c r="H268" s="177">
        <f>COUNTBLANK(Survey!B268:D268)+COUNTBLANK(Survey!G268)+COUNTBLANK(Survey!I268)+COUNTBLANK(Survey!K268:M268)+COUNTBLANK(Survey!P268)+COUNTBLANK(Survey!S268:U268)+COUNTBLANK(Survey!Y268:AA268)+COUNTBLANK(Survey!AD268:AE268)+COUNTBLANK(Survey!AI268:AI268)</f>
        <v>18</v>
      </c>
      <c r="I268" s="16" t="str">
        <f t="shared" si="188"/>
        <v>Fail</v>
      </c>
      <c r="J268" t="b">
        <f>IF(Survey!E268="No",TRUE,FALSE)</f>
        <v>0</v>
      </c>
      <c r="K268" s="34">
        <f>LEN(Survey!E268)</f>
        <v>0</v>
      </c>
      <c r="L268" s="16" t="str">
        <f t="shared" si="189"/>
        <v>Fail</v>
      </c>
      <c r="M268" t="b">
        <f>IF(Survey!F268="No",TRUE,FALSE)</f>
        <v>0</v>
      </c>
      <c r="N268" s="33">
        <f>LEN(Survey!F268)</f>
        <v>0</v>
      </c>
      <c r="O268" s="16" t="str">
        <f t="shared" si="190"/>
        <v>Pass</v>
      </c>
      <c r="P268" s="34">
        <f>MOD((LEN(Survey!H268)+2),11)</f>
        <v>2</v>
      </c>
      <c r="Q268" s="33" t="str">
        <f>IF(Survey!$L268="Prospectus fund", "Yes", "No")</f>
        <v>No</v>
      </c>
      <c r="R268" s="16" t="str">
        <f t="shared" si="191"/>
        <v>Pass</v>
      </c>
      <c r="S268" s="34">
        <f>MOD((LEN(Survey!J268)+2),11)</f>
        <v>2</v>
      </c>
      <c r="T268" s="35" t="b">
        <f>IF(OR(Survey!$M268="ETF",Survey!$M268="ETF, alternative mutual fund",Survey!$M268="Closed-end", Survey!$M268="Split share corp", Survey!$I268="Yes"),TRUE,FALSE)</f>
        <v>0</v>
      </c>
      <c r="U268" s="16" t="str">
        <f>IFERROR(IF(AND(OR(X268=Y268,Y268 = "Either"),NOT(ISBLANK(Survey!K268))),"Pass","Fail"),"Pass")</f>
        <v>Fail</v>
      </c>
      <c r="V268" s="36" cm="1">
        <f t="array" ref="V268">SUM(SUMIF(Survey!BZ268:CS268,{"&gt;0","&lt;0"})*{1,-1})</f>
        <v>0</v>
      </c>
      <c r="W268" s="38" cm="1">
        <f t="array" ref="W268">SUM(SUMIF(Survey!CC268,{"&gt;0","&lt;0"})*{1,-1})+SUM(SUMIF(Survey!CM268,{"&gt;0","&lt;0"})*{1,-1})</f>
        <v>0</v>
      </c>
      <c r="X268" s="38">
        <f>Survey!K268</f>
        <v>0</v>
      </c>
      <c r="Y268" s="37" t="str">
        <f t="shared" si="192"/>
        <v>Either</v>
      </c>
      <c r="Z268" s="16" t="str">
        <f t="shared" si="193"/>
        <v>Fail</v>
      </c>
      <c r="AA268" s="67" cm="1">
        <f t="array" ref="AA268">SUM(SUMIF(Survey!BZ268:CS268,{"&gt;0","&lt;0"})*{1,-1})+SUM(SUMIF(Survey!CU268:DN268,{"&gt;0","&lt;0"})*{1,-1})</f>
        <v>0</v>
      </c>
      <c r="AB268" s="67">
        <f>IFERROR(AA268/(Survey!$AV268),0)</f>
        <v>0</v>
      </c>
      <c r="AC268" s="128" t="b">
        <f>IF(OR(Survey!$M268="Alternative strategy or hedge",Survey!$M268="Other, illiquid",Survey!$L268="Prospectus fund"),TRUE,FALSE)</f>
        <v>0</v>
      </c>
      <c r="AD268" s="128" t="b">
        <f>NOT(ISBLANK(Survey!$M268))</f>
        <v>0</v>
      </c>
      <c r="AE268" s="16" t="str">
        <f t="shared" si="194"/>
        <v>Pass</v>
      </c>
      <c r="AF268" s="38" t="b">
        <f>NOT(ISNUMBER(SEARCH("Other",Survey!$P268)))</f>
        <v>1</v>
      </c>
      <c r="AG268" s="37" t="b">
        <f>NOT(ISBLANK(Survey!$Q268))</f>
        <v>0</v>
      </c>
      <c r="AH268" s="16" t="str">
        <f t="shared" si="195"/>
        <v>Pass</v>
      </c>
      <c r="AI268" s="143">
        <f>COUNTBLANK(Survey!$W268)</f>
        <v>1</v>
      </c>
      <c r="AJ268" s="67">
        <f>IF(AND(Survey!L268&lt;&gt;"Exempt fund",OR(Survey!$M268="ETF",Survey!$M268="ETF, alternative mutual fund",Survey!$M268="Mutual fund",Survey!$M268="Alternative mutual fund",Survey!$M268="Money market")),1,0)</f>
        <v>0</v>
      </c>
      <c r="AK268" s="16" t="str">
        <f t="shared" si="196"/>
        <v>Pass</v>
      </c>
      <c r="AL268" s="38" t="b">
        <f>NOT(ISNUMBER(SEARCH("Yes",Survey!$AA268)))</f>
        <v>1</v>
      </c>
      <c r="AM268" s="37" t="b">
        <f>IF(COUNTBLANK(Survey!$AB268:$AC268)=0,TRUE, FALSE)</f>
        <v>0</v>
      </c>
      <c r="AN268" s="16" t="str">
        <f t="shared" si="197"/>
        <v>Pass</v>
      </c>
      <c r="AO268" s="38" t="b">
        <f>NOT(ISNUMBER(SEARCH("Yes",Survey!$AD268)))</f>
        <v>1</v>
      </c>
      <c r="AP268" s="37" t="b">
        <f>NOT(ISBLANK(Survey!$AF268))</f>
        <v>0</v>
      </c>
      <c r="AQ268" s="16" t="str">
        <f t="shared" si="198"/>
        <v>Pass</v>
      </c>
      <c r="AR268" s="38" t="b">
        <f>NOT(OR(ISNUMBER(SEARCH("Other",Survey!$AF268)),ISNUMBER(SEARCH("Multiple",Survey!$AF268))))</f>
        <v>1</v>
      </c>
      <c r="AS268" s="37" t="b">
        <f>NOT(ISBLANK(Survey!$AG268))</f>
        <v>0</v>
      </c>
      <c r="AT268" s="16" t="str">
        <f t="shared" si="199"/>
        <v>Fail</v>
      </c>
      <c r="AU268" s="143">
        <f>IF(ABS(Survey!$AV268)&gt;0, 1,0)</f>
        <v>0</v>
      </c>
      <c r="AV268" s="143">
        <f>IF(COUNTBLANK(Survey!$AJ268)=0,1,0)</f>
        <v>0</v>
      </c>
      <c r="AW268" s="16" t="str">
        <f t="shared" si="200"/>
        <v>Pass</v>
      </c>
      <c r="AX268" s="143">
        <f>IF(ISBLANK(Survey!$AJ268),0,1)</f>
        <v>0</v>
      </c>
      <c r="AY268" s="165">
        <f>COUNTBLANK(Survey!$AK268)</f>
        <v>1</v>
      </c>
      <c r="AZ268" s="16" t="str">
        <f t="shared" si="201"/>
        <v>Pass</v>
      </c>
      <c r="BA268" s="143">
        <f>IF(OR(Survey!$AK268="Closed",ISBLANK(Survey!$AK268)),0,1)</f>
        <v>0</v>
      </c>
      <c r="BB268" s="165">
        <f>IF(ISBLANK(Survey!$AL268),1,0)</f>
        <v>1</v>
      </c>
      <c r="BC268" s="147" t="str" cm="1">
        <f t="array" ref="BC268">IF(OR(IF(OR($BE268+$BF268 = 2, $BG268=1), FALSE, TRUE), AND($BD268:$BD268 = 0)),"Pass","Fail")</f>
        <v>Pass</v>
      </c>
      <c r="BD268" s="143">
        <f>COUNTBLANK(Survey!$AM268:$AO268)</f>
        <v>3</v>
      </c>
      <c r="BE268" s="143">
        <f>IF(Survey!$I268="Yes",1,0)</f>
        <v>0</v>
      </c>
      <c r="BF268" s="143">
        <f>IF(OR(Survey!$M268="Mutual fund",Survey!$M268="Alternative mutual fund",Survey!$M268="Money market"),1,0)</f>
        <v>0</v>
      </c>
      <c r="BG268" s="148">
        <f>IF(OR(Survey!$M268="ETF",Survey!$M268="ETF, alternative mutual fund"),1,0)</f>
        <v>0</v>
      </c>
      <c r="BH268" s="16" t="str">
        <f t="shared" si="202"/>
        <v>Pass</v>
      </c>
      <c r="BI268" s="38" t="b">
        <f>OR(ISNUMBER(SEARCH("Yes",Survey!$AO268)),ISBLANK(Survey!$AO268))</f>
        <v>1</v>
      </c>
      <c r="BJ268" s="67" t="b">
        <f>NOT(ISBLANK(Survey!$AP268))</f>
        <v>0</v>
      </c>
      <c r="BK268" s="16" t="str">
        <f t="shared" si="203"/>
        <v>Pass</v>
      </c>
      <c r="BL268" s="143">
        <f>IF(Survey!$AW268=0, 0,1)</f>
        <v>0</v>
      </c>
      <c r="BM268" s="67">
        <f>Survey!$AQ268</f>
        <v>0</v>
      </c>
      <c r="BN268" s="67">
        <f>IFERROR((Survey!$AX268-ABS(Survey!$AY268)-ABS(Survey!$BD268))/Survey!$AW268,0)</f>
        <v>0</v>
      </c>
      <c r="BO268" s="67">
        <f>IF(AND($BM268&gt;$BN268-0.2,$BM268&lt;$BN268+0.2,ISBLANK(Survey!$AQ268)=FALSE),0,1)</f>
        <v>1</v>
      </c>
      <c r="BP268" s="165">
        <f>IF(ISBLANK(Survey!$AR268),1,0)</f>
        <v>1</v>
      </c>
      <c r="BQ268" s="16" t="str">
        <f t="shared" si="204"/>
        <v>Pass</v>
      </c>
      <c r="BR268" s="143">
        <f>IF(Survey!$AW268=0, 0,1)</f>
        <v>0</v>
      </c>
      <c r="BS268" s="67">
        <f>IF(AND(Survey!$AS268&gt;=0,Survey!$AS268&lt;=0.2,Survey!$AS268&lt;&gt;""),0,1)</f>
        <v>1</v>
      </c>
      <c r="BT268" s="143">
        <f>IF(ISBLANK(Survey!$AT268),1,0)</f>
        <v>1</v>
      </c>
      <c r="BU268" s="16" t="str">
        <f t="shared" si="205"/>
        <v>Fail</v>
      </c>
      <c r="BV268" s="165">
        <f>Survey!$AU268</f>
        <v>0</v>
      </c>
      <c r="BW268" s="16" t="str">
        <f t="shared" si="206"/>
        <v>Pass</v>
      </c>
      <c r="BX268" s="36">
        <f>Survey!$AV268</f>
        <v>0</v>
      </c>
      <c r="BY268" s="176">
        <f>Survey!$AW268+Survey!$AX268-ABS(Survey!$AY268)+ABS(Survey!$AZ268)-ABS(Survey!$BA268)+ABS(Survey!$BB268)-ABS(Survey!$BC268)-ABS(Survey!$BD268)+Survey!$BE268</f>
        <v>0</v>
      </c>
      <c r="BZ268" s="35">
        <f t="shared" si="207"/>
        <v>0</v>
      </c>
      <c r="CA268" s="17">
        <f t="shared" si="208"/>
        <v>0</v>
      </c>
      <c r="CB268" s="16" t="str">
        <f t="shared" si="209"/>
        <v>Pass</v>
      </c>
      <c r="CC268" s="38" t="b">
        <f>IF(ABS(Survey!$BE268)=0,TRUE,FALSE)</f>
        <v>1</v>
      </c>
      <c r="CD268" s="37" t="b">
        <f>NOT(ISBLANK(Survey!$BF268))</f>
        <v>0</v>
      </c>
      <c r="CE268" t="str">
        <f t="shared" si="210"/>
        <v>Fail</v>
      </c>
      <c r="CF268" s="29">
        <f>Survey!$AV268</f>
        <v>0</v>
      </c>
      <c r="CG268" s="29" cm="1">
        <f t="array" ref="CG268">SUM(SUMIF(Survey!BH268:BO268,{"&gt;0","&lt;0"})*{1,-1})-SUM(SUMIF(Survey!BQ268:BX268,{"&gt;0","&lt;0"})*{1,-1})</f>
        <v>0</v>
      </c>
      <c r="CH268" s="35" t="str">
        <f t="shared" si="211"/>
        <v>No holdings</v>
      </c>
      <c r="CI268">
        <f t="shared" si="212"/>
        <v>0</v>
      </c>
      <c r="CJ268" s="16" t="str">
        <f t="shared" si="213"/>
        <v>Fail</v>
      </c>
      <c r="CK268" s="36">
        <f>Survey!$AV268</f>
        <v>0</v>
      </c>
      <c r="CL268" s="36" cm="1">
        <f t="array" ref="CL268">SUM(SUMIF(Survey!BZ268:CS268,{"&gt;0","&lt;0"})*{1,-1})-SUM(SUMIF(Survey!CU268:DN268,{"&gt;0","&lt;0"})*{1,-1})</f>
        <v>0</v>
      </c>
      <c r="CM268" s="35" t="str">
        <f t="shared" si="214"/>
        <v>No holdings</v>
      </c>
      <c r="CN268" s="17">
        <f t="shared" si="215"/>
        <v>0</v>
      </c>
      <c r="CO268" s="16" t="str">
        <f t="shared" si="216"/>
        <v>Pass</v>
      </c>
      <c r="CP268" s="38" t="b">
        <f>IF(ABS(Survey!$CS268)=0,TRUE,FALSE)</f>
        <v>1</v>
      </c>
      <c r="CQ268" s="37" t="b">
        <f>NOT(ISBLANK(Survey!$CT268))</f>
        <v>0</v>
      </c>
      <c r="CR268" s="16" t="str">
        <f t="shared" si="217"/>
        <v>Pass</v>
      </c>
      <c r="CS268" s="38" t="b">
        <f>IF(ABS(Survey!$DN268)=0,TRUE,FALSE)</f>
        <v>1</v>
      </c>
      <c r="CT268" s="37" t="b">
        <f>NOT(ISBLANK(Survey!$DO268))</f>
        <v>0</v>
      </c>
      <c r="CU268" t="str">
        <f t="shared" si="218"/>
        <v>Pass</v>
      </c>
      <c r="CV268" s="29" cm="1">
        <f t="array" ref="CV268">SUM(SUMIF(Survey!CO268,{"&gt;0","&lt;0"})*{1,-1})+SUM(SUMIF(Survey!DJ268,{"&gt;0","&lt;0"})*{1,-1})</f>
        <v>0</v>
      </c>
      <c r="CW268" s="29">
        <f>SUM(SUMIF(Survey!DQ268:DW268,{"&gt;0","&lt;0"})*{1,-1})+SUM(SUMIF(Survey!DY268:EE268,{"&gt;0","&lt;0"})*{1,-1})</f>
        <v>0</v>
      </c>
      <c r="CX268">
        <f t="shared" si="219"/>
        <v>0</v>
      </c>
      <c r="CY268">
        <f t="shared" si="220"/>
        <v>0</v>
      </c>
      <c r="CZ268" s="16" t="str">
        <f t="shared" si="221"/>
        <v>Pass</v>
      </c>
      <c r="DA268" s="38" t="b">
        <f>IF(ABS(Survey!$DW268)=0,TRUE,FALSE)</f>
        <v>1</v>
      </c>
      <c r="DB268" s="37" t="b">
        <f>NOT(ISBLANK(Survey!DX268))</f>
        <v>0</v>
      </c>
      <c r="DC268" s="16" t="str">
        <f t="shared" si="222"/>
        <v>Pass</v>
      </c>
      <c r="DD268" s="38" t="b">
        <f>IF(ABS(Survey!$EE268)=0,TRUE,FALSE)</f>
        <v>1</v>
      </c>
      <c r="DE268" s="37" t="b">
        <f>NOT(ISBLANK(Survey!$EF268))</f>
        <v>0</v>
      </c>
      <c r="DF268" s="16" t="str">
        <f t="shared" si="223"/>
        <v>Fail</v>
      </c>
      <c r="DG268" s="36">
        <f>SUM(SUMIF(Survey!EL268:EN268,{"&gt;0","&lt;0"})*{1,-1})</f>
        <v>0</v>
      </c>
      <c r="DH268">
        <f t="shared" si="224"/>
        <v>0</v>
      </c>
      <c r="DI268">
        <f t="shared" si="225"/>
        <v>100</v>
      </c>
      <c r="DJ268" s="35" t="b">
        <f>IF(OR(Survey!$M268="ETF",Survey!$M268="ETF, alternative mutual fund",Survey!$M268="Closed-end", Survey!$M268="Split share corp"),TRUE,FALSE)</f>
        <v>0</v>
      </c>
      <c r="DK268" s="16" t="str">
        <f t="shared" si="226"/>
        <v>Fail</v>
      </c>
      <c r="DL268" s="36">
        <f>SUM(SUMIF(Survey!EP268:EV268,{"&gt;0","&lt;0"})*{1,-1})</f>
        <v>0</v>
      </c>
      <c r="DM268">
        <f t="shared" si="227"/>
        <v>0</v>
      </c>
      <c r="DN268" s="17">
        <f t="shared" si="228"/>
        <v>100</v>
      </c>
      <c r="DO268" s="16" t="str">
        <f t="shared" si="229"/>
        <v>Fail</v>
      </c>
      <c r="DP268" s="36">
        <f>SUM(SUMIF(Survey!EX268:FD268,{"&gt;0","&lt;0"})*{1,-1})</f>
        <v>0</v>
      </c>
      <c r="DQ268">
        <f t="shared" si="230"/>
        <v>0</v>
      </c>
      <c r="DR268" s="17">
        <f t="shared" si="231"/>
        <v>100</v>
      </c>
    </row>
    <row r="269" spans="1:122">
      <c r="A269">
        <v>269</v>
      </c>
      <c r="B269" t="str">
        <f t="shared" si="185"/>
        <v>Pass</v>
      </c>
      <c r="C269" t="str">
        <f>IF(COUNTBLANK(Survey!B269:FE269)=$C$2, "Pass", "Fail")</f>
        <v>Pass</v>
      </c>
      <c r="D269" t="str">
        <f t="shared" si="186"/>
        <v>Fail</v>
      </c>
      <c r="E269" t="str">
        <f>IF(OR(ISBLANK(Survey!AJ269),COUNTIF(G269:BB269,"Fail")),"Fail","Pass")</f>
        <v>Fail</v>
      </c>
      <c r="G269" s="16" t="str">
        <f t="shared" si="187"/>
        <v>Fail</v>
      </c>
      <c r="H269" s="177">
        <f>COUNTBLANK(Survey!B269:D269)+COUNTBLANK(Survey!G269)+COUNTBLANK(Survey!I269)+COUNTBLANK(Survey!K269:M269)+COUNTBLANK(Survey!P269)+COUNTBLANK(Survey!S269:U269)+COUNTBLANK(Survey!Y269:AA269)+COUNTBLANK(Survey!AD269:AE269)+COUNTBLANK(Survey!AI269:AI269)</f>
        <v>18</v>
      </c>
      <c r="I269" s="16" t="str">
        <f t="shared" si="188"/>
        <v>Fail</v>
      </c>
      <c r="J269" t="b">
        <f>IF(Survey!E269="No",TRUE,FALSE)</f>
        <v>0</v>
      </c>
      <c r="K269" s="34">
        <f>LEN(Survey!E269)</f>
        <v>0</v>
      </c>
      <c r="L269" s="16" t="str">
        <f t="shared" si="189"/>
        <v>Fail</v>
      </c>
      <c r="M269" t="b">
        <f>IF(Survey!F269="No",TRUE,FALSE)</f>
        <v>0</v>
      </c>
      <c r="N269" s="33">
        <f>LEN(Survey!F269)</f>
        <v>0</v>
      </c>
      <c r="O269" s="16" t="str">
        <f t="shared" si="190"/>
        <v>Pass</v>
      </c>
      <c r="P269" s="34">
        <f>MOD((LEN(Survey!H269)+2),11)</f>
        <v>2</v>
      </c>
      <c r="Q269" s="33" t="str">
        <f>IF(Survey!$L269="Prospectus fund", "Yes", "No")</f>
        <v>No</v>
      </c>
      <c r="R269" s="16" t="str">
        <f t="shared" si="191"/>
        <v>Pass</v>
      </c>
      <c r="S269" s="34">
        <f>MOD((LEN(Survey!J269)+2),11)</f>
        <v>2</v>
      </c>
      <c r="T269" s="35" t="b">
        <f>IF(OR(Survey!$M269="ETF",Survey!$M269="ETF, alternative mutual fund",Survey!$M269="Closed-end", Survey!$M269="Split share corp", Survey!$I269="Yes"),TRUE,FALSE)</f>
        <v>0</v>
      </c>
      <c r="U269" s="16" t="str">
        <f>IFERROR(IF(AND(OR(X269=Y269,Y269 = "Either"),NOT(ISBLANK(Survey!K269))),"Pass","Fail"),"Pass")</f>
        <v>Fail</v>
      </c>
      <c r="V269" s="36" cm="1">
        <f t="array" ref="V269">SUM(SUMIF(Survey!BZ269:CS269,{"&gt;0","&lt;0"})*{1,-1})</f>
        <v>0</v>
      </c>
      <c r="W269" s="38" cm="1">
        <f t="array" ref="W269">SUM(SUMIF(Survey!CC269,{"&gt;0","&lt;0"})*{1,-1})+SUM(SUMIF(Survey!CM269,{"&gt;0","&lt;0"})*{1,-1})</f>
        <v>0</v>
      </c>
      <c r="X269" s="38">
        <f>Survey!K269</f>
        <v>0</v>
      </c>
      <c r="Y269" s="37" t="str">
        <f t="shared" si="192"/>
        <v>Either</v>
      </c>
      <c r="Z269" s="16" t="str">
        <f t="shared" si="193"/>
        <v>Fail</v>
      </c>
      <c r="AA269" s="67" cm="1">
        <f t="array" ref="AA269">SUM(SUMIF(Survey!BZ269:CS269,{"&gt;0","&lt;0"})*{1,-1})+SUM(SUMIF(Survey!CU269:DN269,{"&gt;0","&lt;0"})*{1,-1})</f>
        <v>0</v>
      </c>
      <c r="AB269" s="67">
        <f>IFERROR(AA269/(Survey!$AV269),0)</f>
        <v>0</v>
      </c>
      <c r="AC269" s="128" t="b">
        <f>IF(OR(Survey!$M269="Alternative strategy or hedge",Survey!$M269="Other, illiquid",Survey!$L269="Prospectus fund"),TRUE,FALSE)</f>
        <v>0</v>
      </c>
      <c r="AD269" s="128" t="b">
        <f>NOT(ISBLANK(Survey!$M269))</f>
        <v>0</v>
      </c>
      <c r="AE269" s="16" t="str">
        <f t="shared" si="194"/>
        <v>Pass</v>
      </c>
      <c r="AF269" s="38" t="b">
        <f>NOT(ISNUMBER(SEARCH("Other",Survey!$P269)))</f>
        <v>1</v>
      </c>
      <c r="AG269" s="37" t="b">
        <f>NOT(ISBLANK(Survey!$Q269))</f>
        <v>0</v>
      </c>
      <c r="AH269" s="16" t="str">
        <f t="shared" si="195"/>
        <v>Pass</v>
      </c>
      <c r="AI269" s="143">
        <f>COUNTBLANK(Survey!$W269)</f>
        <v>1</v>
      </c>
      <c r="AJ269" s="67">
        <f>IF(AND(Survey!L269&lt;&gt;"Exempt fund",OR(Survey!$M269="ETF",Survey!$M269="ETF, alternative mutual fund",Survey!$M269="Mutual fund",Survey!$M269="Alternative mutual fund",Survey!$M269="Money market")),1,0)</f>
        <v>0</v>
      </c>
      <c r="AK269" s="16" t="str">
        <f t="shared" si="196"/>
        <v>Pass</v>
      </c>
      <c r="AL269" s="38" t="b">
        <f>NOT(ISNUMBER(SEARCH("Yes",Survey!$AA269)))</f>
        <v>1</v>
      </c>
      <c r="AM269" s="37" t="b">
        <f>IF(COUNTBLANK(Survey!$AB269:$AC269)=0,TRUE, FALSE)</f>
        <v>0</v>
      </c>
      <c r="AN269" s="16" t="str">
        <f t="shared" si="197"/>
        <v>Pass</v>
      </c>
      <c r="AO269" s="38" t="b">
        <f>NOT(ISNUMBER(SEARCH("Yes",Survey!$AD269)))</f>
        <v>1</v>
      </c>
      <c r="AP269" s="37" t="b">
        <f>NOT(ISBLANK(Survey!$AF269))</f>
        <v>0</v>
      </c>
      <c r="AQ269" s="16" t="str">
        <f t="shared" si="198"/>
        <v>Pass</v>
      </c>
      <c r="AR269" s="38" t="b">
        <f>NOT(OR(ISNUMBER(SEARCH("Other",Survey!$AF269)),ISNUMBER(SEARCH("Multiple",Survey!$AF269))))</f>
        <v>1</v>
      </c>
      <c r="AS269" s="37" t="b">
        <f>NOT(ISBLANK(Survey!$AG269))</f>
        <v>0</v>
      </c>
      <c r="AT269" s="16" t="str">
        <f t="shared" si="199"/>
        <v>Fail</v>
      </c>
      <c r="AU269" s="143">
        <f>IF(ABS(Survey!$AV269)&gt;0, 1,0)</f>
        <v>0</v>
      </c>
      <c r="AV269" s="143">
        <f>IF(COUNTBLANK(Survey!$AJ269)=0,1,0)</f>
        <v>0</v>
      </c>
      <c r="AW269" s="16" t="str">
        <f t="shared" si="200"/>
        <v>Pass</v>
      </c>
      <c r="AX269" s="143">
        <f>IF(ISBLANK(Survey!$AJ269),0,1)</f>
        <v>0</v>
      </c>
      <c r="AY269" s="165">
        <f>COUNTBLANK(Survey!$AK269)</f>
        <v>1</v>
      </c>
      <c r="AZ269" s="16" t="str">
        <f t="shared" si="201"/>
        <v>Pass</v>
      </c>
      <c r="BA269" s="143">
        <f>IF(OR(Survey!$AK269="Closed",ISBLANK(Survey!$AK269)),0,1)</f>
        <v>0</v>
      </c>
      <c r="BB269" s="165">
        <f>IF(ISBLANK(Survey!$AL269),1,0)</f>
        <v>1</v>
      </c>
      <c r="BC269" s="147" t="str" cm="1">
        <f t="array" ref="BC269">IF(OR(IF(OR($BE269+$BF269 = 2, $BG269=1), FALSE, TRUE), AND($BD269:$BD269 = 0)),"Pass","Fail")</f>
        <v>Pass</v>
      </c>
      <c r="BD269" s="143">
        <f>COUNTBLANK(Survey!$AM269:$AO269)</f>
        <v>3</v>
      </c>
      <c r="BE269" s="143">
        <f>IF(Survey!$I269="Yes",1,0)</f>
        <v>0</v>
      </c>
      <c r="BF269" s="143">
        <f>IF(OR(Survey!$M269="Mutual fund",Survey!$M269="Alternative mutual fund",Survey!$M269="Money market"),1,0)</f>
        <v>0</v>
      </c>
      <c r="BG269" s="148">
        <f>IF(OR(Survey!$M269="ETF",Survey!$M269="ETF, alternative mutual fund"),1,0)</f>
        <v>0</v>
      </c>
      <c r="BH269" s="16" t="str">
        <f t="shared" si="202"/>
        <v>Pass</v>
      </c>
      <c r="BI269" s="38" t="b">
        <f>OR(ISNUMBER(SEARCH("Yes",Survey!$AO269)),ISBLANK(Survey!$AO269))</f>
        <v>1</v>
      </c>
      <c r="BJ269" s="67" t="b">
        <f>NOT(ISBLANK(Survey!$AP269))</f>
        <v>0</v>
      </c>
      <c r="BK269" s="16" t="str">
        <f t="shared" si="203"/>
        <v>Pass</v>
      </c>
      <c r="BL269" s="143">
        <f>IF(Survey!$AW269=0, 0,1)</f>
        <v>0</v>
      </c>
      <c r="BM269" s="67">
        <f>Survey!$AQ269</f>
        <v>0</v>
      </c>
      <c r="BN269" s="67">
        <f>IFERROR((Survey!$AX269-ABS(Survey!$AY269)-ABS(Survey!$BD269))/Survey!$AW269,0)</f>
        <v>0</v>
      </c>
      <c r="BO269" s="67">
        <f>IF(AND($BM269&gt;$BN269-0.2,$BM269&lt;$BN269+0.2,ISBLANK(Survey!$AQ269)=FALSE),0,1)</f>
        <v>1</v>
      </c>
      <c r="BP269" s="165">
        <f>IF(ISBLANK(Survey!$AR269),1,0)</f>
        <v>1</v>
      </c>
      <c r="BQ269" s="16" t="str">
        <f t="shared" si="204"/>
        <v>Pass</v>
      </c>
      <c r="BR269" s="143">
        <f>IF(Survey!$AW269=0, 0,1)</f>
        <v>0</v>
      </c>
      <c r="BS269" s="67">
        <f>IF(AND(Survey!$AS269&gt;=0,Survey!$AS269&lt;=0.2,Survey!$AS269&lt;&gt;""),0,1)</f>
        <v>1</v>
      </c>
      <c r="BT269" s="143">
        <f>IF(ISBLANK(Survey!$AT269),1,0)</f>
        <v>1</v>
      </c>
      <c r="BU269" s="16" t="str">
        <f t="shared" si="205"/>
        <v>Fail</v>
      </c>
      <c r="BV269" s="165">
        <f>Survey!$AU269</f>
        <v>0</v>
      </c>
      <c r="BW269" s="16" t="str">
        <f t="shared" si="206"/>
        <v>Pass</v>
      </c>
      <c r="BX269" s="36">
        <f>Survey!$AV269</f>
        <v>0</v>
      </c>
      <c r="BY269" s="176">
        <f>Survey!$AW269+Survey!$AX269-ABS(Survey!$AY269)+ABS(Survey!$AZ269)-ABS(Survey!$BA269)+ABS(Survey!$BB269)-ABS(Survey!$BC269)-ABS(Survey!$BD269)+Survey!$BE269</f>
        <v>0</v>
      </c>
      <c r="BZ269" s="35">
        <f t="shared" si="207"/>
        <v>0</v>
      </c>
      <c r="CA269" s="17">
        <f t="shared" si="208"/>
        <v>0</v>
      </c>
      <c r="CB269" s="16" t="str">
        <f t="shared" si="209"/>
        <v>Pass</v>
      </c>
      <c r="CC269" s="38" t="b">
        <f>IF(ABS(Survey!$BE269)=0,TRUE,FALSE)</f>
        <v>1</v>
      </c>
      <c r="CD269" s="37" t="b">
        <f>NOT(ISBLANK(Survey!$BF269))</f>
        <v>0</v>
      </c>
      <c r="CE269" t="str">
        <f t="shared" si="210"/>
        <v>Fail</v>
      </c>
      <c r="CF269" s="29">
        <f>Survey!$AV269</f>
        <v>0</v>
      </c>
      <c r="CG269" s="29" cm="1">
        <f t="array" ref="CG269">SUM(SUMIF(Survey!BH269:BO269,{"&gt;0","&lt;0"})*{1,-1})-SUM(SUMIF(Survey!BQ269:BX269,{"&gt;0","&lt;0"})*{1,-1})</f>
        <v>0</v>
      </c>
      <c r="CH269" s="35" t="str">
        <f t="shared" si="211"/>
        <v>No holdings</v>
      </c>
      <c r="CI269">
        <f t="shared" si="212"/>
        <v>0</v>
      </c>
      <c r="CJ269" s="16" t="str">
        <f t="shared" si="213"/>
        <v>Fail</v>
      </c>
      <c r="CK269" s="36">
        <f>Survey!$AV269</f>
        <v>0</v>
      </c>
      <c r="CL269" s="36" cm="1">
        <f t="array" ref="CL269">SUM(SUMIF(Survey!BZ269:CS269,{"&gt;0","&lt;0"})*{1,-1})-SUM(SUMIF(Survey!CU269:DN269,{"&gt;0","&lt;0"})*{1,-1})</f>
        <v>0</v>
      </c>
      <c r="CM269" s="35" t="str">
        <f t="shared" si="214"/>
        <v>No holdings</v>
      </c>
      <c r="CN269" s="17">
        <f t="shared" si="215"/>
        <v>0</v>
      </c>
      <c r="CO269" s="16" t="str">
        <f t="shared" si="216"/>
        <v>Pass</v>
      </c>
      <c r="CP269" s="38" t="b">
        <f>IF(ABS(Survey!$CS269)=0,TRUE,FALSE)</f>
        <v>1</v>
      </c>
      <c r="CQ269" s="37" t="b">
        <f>NOT(ISBLANK(Survey!$CT269))</f>
        <v>0</v>
      </c>
      <c r="CR269" s="16" t="str">
        <f t="shared" si="217"/>
        <v>Pass</v>
      </c>
      <c r="CS269" s="38" t="b">
        <f>IF(ABS(Survey!$DN269)=0,TRUE,FALSE)</f>
        <v>1</v>
      </c>
      <c r="CT269" s="37" t="b">
        <f>NOT(ISBLANK(Survey!$DO269))</f>
        <v>0</v>
      </c>
      <c r="CU269" t="str">
        <f t="shared" si="218"/>
        <v>Pass</v>
      </c>
      <c r="CV269" s="29" cm="1">
        <f t="array" ref="CV269">SUM(SUMIF(Survey!CO269,{"&gt;0","&lt;0"})*{1,-1})+SUM(SUMIF(Survey!DJ269,{"&gt;0","&lt;0"})*{1,-1})</f>
        <v>0</v>
      </c>
      <c r="CW269" s="29">
        <f>SUM(SUMIF(Survey!DQ269:DW269,{"&gt;0","&lt;0"})*{1,-1})+SUM(SUMIF(Survey!DY269:EE269,{"&gt;0","&lt;0"})*{1,-1})</f>
        <v>0</v>
      </c>
      <c r="CX269">
        <f t="shared" si="219"/>
        <v>0</v>
      </c>
      <c r="CY269">
        <f t="shared" si="220"/>
        <v>0</v>
      </c>
      <c r="CZ269" s="16" t="str">
        <f t="shared" si="221"/>
        <v>Pass</v>
      </c>
      <c r="DA269" s="38" t="b">
        <f>IF(ABS(Survey!$DW269)=0,TRUE,FALSE)</f>
        <v>1</v>
      </c>
      <c r="DB269" s="37" t="b">
        <f>NOT(ISBLANK(Survey!DX269))</f>
        <v>0</v>
      </c>
      <c r="DC269" s="16" t="str">
        <f t="shared" si="222"/>
        <v>Pass</v>
      </c>
      <c r="DD269" s="38" t="b">
        <f>IF(ABS(Survey!$EE269)=0,TRUE,FALSE)</f>
        <v>1</v>
      </c>
      <c r="DE269" s="37" t="b">
        <f>NOT(ISBLANK(Survey!$EF269))</f>
        <v>0</v>
      </c>
      <c r="DF269" s="16" t="str">
        <f t="shared" si="223"/>
        <v>Fail</v>
      </c>
      <c r="DG269" s="36">
        <f>SUM(SUMIF(Survey!EL269:EN269,{"&gt;0","&lt;0"})*{1,-1})</f>
        <v>0</v>
      </c>
      <c r="DH269">
        <f t="shared" si="224"/>
        <v>0</v>
      </c>
      <c r="DI269">
        <f t="shared" si="225"/>
        <v>100</v>
      </c>
      <c r="DJ269" s="35" t="b">
        <f>IF(OR(Survey!$M269="ETF",Survey!$M269="ETF, alternative mutual fund",Survey!$M269="Closed-end", Survey!$M269="Split share corp"),TRUE,FALSE)</f>
        <v>0</v>
      </c>
      <c r="DK269" s="16" t="str">
        <f t="shared" si="226"/>
        <v>Fail</v>
      </c>
      <c r="DL269" s="36">
        <f>SUM(SUMIF(Survey!EP269:EV269,{"&gt;0","&lt;0"})*{1,-1})</f>
        <v>0</v>
      </c>
      <c r="DM269">
        <f t="shared" si="227"/>
        <v>0</v>
      </c>
      <c r="DN269" s="17">
        <f t="shared" si="228"/>
        <v>100</v>
      </c>
      <c r="DO269" s="16" t="str">
        <f t="shared" si="229"/>
        <v>Fail</v>
      </c>
      <c r="DP269" s="36">
        <f>SUM(SUMIF(Survey!EX269:FD269,{"&gt;0","&lt;0"})*{1,-1})</f>
        <v>0</v>
      </c>
      <c r="DQ269">
        <f t="shared" si="230"/>
        <v>0</v>
      </c>
      <c r="DR269" s="17">
        <f t="shared" si="231"/>
        <v>100</v>
      </c>
    </row>
    <row r="270" spans="1:122">
      <c r="A270">
        <v>270</v>
      </c>
      <c r="B270" t="str">
        <f t="shared" si="185"/>
        <v>Pass</v>
      </c>
      <c r="C270" t="str">
        <f>IF(COUNTBLANK(Survey!B270:FE270)=$C$2, "Pass", "Fail")</f>
        <v>Pass</v>
      </c>
      <c r="D270" t="str">
        <f t="shared" si="186"/>
        <v>Fail</v>
      </c>
      <c r="E270" t="str">
        <f>IF(OR(ISBLANK(Survey!AJ270),COUNTIF(G270:BB270,"Fail")),"Fail","Pass")</f>
        <v>Fail</v>
      </c>
      <c r="G270" s="16" t="str">
        <f t="shared" si="187"/>
        <v>Fail</v>
      </c>
      <c r="H270" s="177">
        <f>COUNTBLANK(Survey!B270:D270)+COUNTBLANK(Survey!G270)+COUNTBLANK(Survey!I270)+COUNTBLANK(Survey!K270:M270)+COUNTBLANK(Survey!P270)+COUNTBLANK(Survey!S270:U270)+COUNTBLANK(Survey!Y270:AA270)+COUNTBLANK(Survey!AD270:AE270)+COUNTBLANK(Survey!AI270:AI270)</f>
        <v>18</v>
      </c>
      <c r="I270" s="16" t="str">
        <f t="shared" si="188"/>
        <v>Fail</v>
      </c>
      <c r="J270" t="b">
        <f>IF(Survey!E270="No",TRUE,FALSE)</f>
        <v>0</v>
      </c>
      <c r="K270" s="34">
        <f>LEN(Survey!E270)</f>
        <v>0</v>
      </c>
      <c r="L270" s="16" t="str">
        <f t="shared" si="189"/>
        <v>Fail</v>
      </c>
      <c r="M270" t="b">
        <f>IF(Survey!F270="No",TRUE,FALSE)</f>
        <v>0</v>
      </c>
      <c r="N270" s="33">
        <f>LEN(Survey!F270)</f>
        <v>0</v>
      </c>
      <c r="O270" s="16" t="str">
        <f t="shared" si="190"/>
        <v>Pass</v>
      </c>
      <c r="P270" s="34">
        <f>MOD((LEN(Survey!H270)+2),11)</f>
        <v>2</v>
      </c>
      <c r="Q270" s="33" t="str">
        <f>IF(Survey!$L270="Prospectus fund", "Yes", "No")</f>
        <v>No</v>
      </c>
      <c r="R270" s="16" t="str">
        <f t="shared" si="191"/>
        <v>Pass</v>
      </c>
      <c r="S270" s="34">
        <f>MOD((LEN(Survey!J270)+2),11)</f>
        <v>2</v>
      </c>
      <c r="T270" s="35" t="b">
        <f>IF(OR(Survey!$M270="ETF",Survey!$M270="ETF, alternative mutual fund",Survey!$M270="Closed-end", Survey!$M270="Split share corp", Survey!$I270="Yes"),TRUE,FALSE)</f>
        <v>0</v>
      </c>
      <c r="U270" s="16" t="str">
        <f>IFERROR(IF(AND(OR(X270=Y270,Y270 = "Either"),NOT(ISBLANK(Survey!K270))),"Pass","Fail"),"Pass")</f>
        <v>Fail</v>
      </c>
      <c r="V270" s="36" cm="1">
        <f t="array" ref="V270">SUM(SUMIF(Survey!BZ270:CS270,{"&gt;0","&lt;0"})*{1,-1})</f>
        <v>0</v>
      </c>
      <c r="W270" s="38" cm="1">
        <f t="array" ref="W270">SUM(SUMIF(Survey!CC270,{"&gt;0","&lt;0"})*{1,-1})+SUM(SUMIF(Survey!CM270,{"&gt;0","&lt;0"})*{1,-1})</f>
        <v>0</v>
      </c>
      <c r="X270" s="38">
        <f>Survey!K270</f>
        <v>0</v>
      </c>
      <c r="Y270" s="37" t="str">
        <f t="shared" si="192"/>
        <v>Either</v>
      </c>
      <c r="Z270" s="16" t="str">
        <f t="shared" si="193"/>
        <v>Fail</v>
      </c>
      <c r="AA270" s="67" cm="1">
        <f t="array" ref="AA270">SUM(SUMIF(Survey!BZ270:CS270,{"&gt;0","&lt;0"})*{1,-1})+SUM(SUMIF(Survey!CU270:DN270,{"&gt;0","&lt;0"})*{1,-1})</f>
        <v>0</v>
      </c>
      <c r="AB270" s="67">
        <f>IFERROR(AA270/(Survey!$AV270),0)</f>
        <v>0</v>
      </c>
      <c r="AC270" s="128" t="b">
        <f>IF(OR(Survey!$M270="Alternative strategy or hedge",Survey!$M270="Other, illiquid",Survey!$L270="Prospectus fund"),TRUE,FALSE)</f>
        <v>0</v>
      </c>
      <c r="AD270" s="128" t="b">
        <f>NOT(ISBLANK(Survey!$M270))</f>
        <v>0</v>
      </c>
      <c r="AE270" s="16" t="str">
        <f t="shared" si="194"/>
        <v>Pass</v>
      </c>
      <c r="AF270" s="38" t="b">
        <f>NOT(ISNUMBER(SEARCH("Other",Survey!$P270)))</f>
        <v>1</v>
      </c>
      <c r="AG270" s="37" t="b">
        <f>NOT(ISBLANK(Survey!$Q270))</f>
        <v>0</v>
      </c>
      <c r="AH270" s="16" t="str">
        <f t="shared" si="195"/>
        <v>Pass</v>
      </c>
      <c r="AI270" s="143">
        <f>COUNTBLANK(Survey!$W270)</f>
        <v>1</v>
      </c>
      <c r="AJ270" s="67">
        <f>IF(AND(Survey!L270&lt;&gt;"Exempt fund",OR(Survey!$M270="ETF",Survey!$M270="ETF, alternative mutual fund",Survey!$M270="Mutual fund",Survey!$M270="Alternative mutual fund",Survey!$M270="Money market")),1,0)</f>
        <v>0</v>
      </c>
      <c r="AK270" s="16" t="str">
        <f t="shared" si="196"/>
        <v>Pass</v>
      </c>
      <c r="AL270" s="38" t="b">
        <f>NOT(ISNUMBER(SEARCH("Yes",Survey!$AA270)))</f>
        <v>1</v>
      </c>
      <c r="AM270" s="37" t="b">
        <f>IF(COUNTBLANK(Survey!$AB270:$AC270)=0,TRUE, FALSE)</f>
        <v>0</v>
      </c>
      <c r="AN270" s="16" t="str">
        <f t="shared" si="197"/>
        <v>Pass</v>
      </c>
      <c r="AO270" s="38" t="b">
        <f>NOT(ISNUMBER(SEARCH("Yes",Survey!$AD270)))</f>
        <v>1</v>
      </c>
      <c r="AP270" s="37" t="b">
        <f>NOT(ISBLANK(Survey!$AF270))</f>
        <v>0</v>
      </c>
      <c r="AQ270" s="16" t="str">
        <f t="shared" si="198"/>
        <v>Pass</v>
      </c>
      <c r="AR270" s="38" t="b">
        <f>NOT(OR(ISNUMBER(SEARCH("Other",Survey!$AF270)),ISNUMBER(SEARCH("Multiple",Survey!$AF270))))</f>
        <v>1</v>
      </c>
      <c r="AS270" s="37" t="b">
        <f>NOT(ISBLANK(Survey!$AG270))</f>
        <v>0</v>
      </c>
      <c r="AT270" s="16" t="str">
        <f t="shared" si="199"/>
        <v>Fail</v>
      </c>
      <c r="AU270" s="143">
        <f>IF(ABS(Survey!$AV270)&gt;0, 1,0)</f>
        <v>0</v>
      </c>
      <c r="AV270" s="143">
        <f>IF(COUNTBLANK(Survey!$AJ270)=0,1,0)</f>
        <v>0</v>
      </c>
      <c r="AW270" s="16" t="str">
        <f t="shared" si="200"/>
        <v>Pass</v>
      </c>
      <c r="AX270" s="143">
        <f>IF(ISBLANK(Survey!$AJ270),0,1)</f>
        <v>0</v>
      </c>
      <c r="AY270" s="165">
        <f>COUNTBLANK(Survey!$AK270)</f>
        <v>1</v>
      </c>
      <c r="AZ270" s="16" t="str">
        <f t="shared" si="201"/>
        <v>Pass</v>
      </c>
      <c r="BA270" s="143">
        <f>IF(OR(Survey!$AK270="Closed",ISBLANK(Survey!$AK270)),0,1)</f>
        <v>0</v>
      </c>
      <c r="BB270" s="165">
        <f>IF(ISBLANK(Survey!$AL270),1,0)</f>
        <v>1</v>
      </c>
      <c r="BC270" s="147" t="str" cm="1">
        <f t="array" ref="BC270">IF(OR(IF(OR($BE270+$BF270 = 2, $BG270=1), FALSE, TRUE), AND($BD270:$BD270 = 0)),"Pass","Fail")</f>
        <v>Pass</v>
      </c>
      <c r="BD270" s="143">
        <f>COUNTBLANK(Survey!$AM270:$AO270)</f>
        <v>3</v>
      </c>
      <c r="BE270" s="143">
        <f>IF(Survey!$I270="Yes",1,0)</f>
        <v>0</v>
      </c>
      <c r="BF270" s="143">
        <f>IF(OR(Survey!$M270="Mutual fund",Survey!$M270="Alternative mutual fund",Survey!$M270="Money market"),1,0)</f>
        <v>0</v>
      </c>
      <c r="BG270" s="148">
        <f>IF(OR(Survey!$M270="ETF",Survey!$M270="ETF, alternative mutual fund"),1,0)</f>
        <v>0</v>
      </c>
      <c r="BH270" s="16" t="str">
        <f t="shared" si="202"/>
        <v>Pass</v>
      </c>
      <c r="BI270" s="38" t="b">
        <f>OR(ISNUMBER(SEARCH("Yes",Survey!$AO270)),ISBLANK(Survey!$AO270))</f>
        <v>1</v>
      </c>
      <c r="BJ270" s="67" t="b">
        <f>NOT(ISBLANK(Survey!$AP270))</f>
        <v>0</v>
      </c>
      <c r="BK270" s="16" t="str">
        <f t="shared" si="203"/>
        <v>Pass</v>
      </c>
      <c r="BL270" s="143">
        <f>IF(Survey!$AW270=0, 0,1)</f>
        <v>0</v>
      </c>
      <c r="BM270" s="67">
        <f>Survey!$AQ270</f>
        <v>0</v>
      </c>
      <c r="BN270" s="67">
        <f>IFERROR((Survey!$AX270-ABS(Survey!$AY270)-ABS(Survey!$BD270))/Survey!$AW270,0)</f>
        <v>0</v>
      </c>
      <c r="BO270" s="67">
        <f>IF(AND($BM270&gt;$BN270-0.2,$BM270&lt;$BN270+0.2,ISBLANK(Survey!$AQ270)=FALSE),0,1)</f>
        <v>1</v>
      </c>
      <c r="BP270" s="165">
        <f>IF(ISBLANK(Survey!$AR270),1,0)</f>
        <v>1</v>
      </c>
      <c r="BQ270" s="16" t="str">
        <f t="shared" si="204"/>
        <v>Pass</v>
      </c>
      <c r="BR270" s="143">
        <f>IF(Survey!$AW270=0, 0,1)</f>
        <v>0</v>
      </c>
      <c r="BS270" s="67">
        <f>IF(AND(Survey!$AS270&gt;=0,Survey!$AS270&lt;=0.2,Survey!$AS270&lt;&gt;""),0,1)</f>
        <v>1</v>
      </c>
      <c r="BT270" s="143">
        <f>IF(ISBLANK(Survey!$AT270),1,0)</f>
        <v>1</v>
      </c>
      <c r="BU270" s="16" t="str">
        <f t="shared" si="205"/>
        <v>Fail</v>
      </c>
      <c r="BV270" s="165">
        <f>Survey!$AU270</f>
        <v>0</v>
      </c>
      <c r="BW270" s="16" t="str">
        <f t="shared" si="206"/>
        <v>Pass</v>
      </c>
      <c r="BX270" s="36">
        <f>Survey!$AV270</f>
        <v>0</v>
      </c>
      <c r="BY270" s="176">
        <f>Survey!$AW270+Survey!$AX270-ABS(Survey!$AY270)+ABS(Survey!$AZ270)-ABS(Survey!$BA270)+ABS(Survey!$BB270)-ABS(Survey!$BC270)-ABS(Survey!$BD270)+Survey!$BE270</f>
        <v>0</v>
      </c>
      <c r="BZ270" s="35">
        <f t="shared" si="207"/>
        <v>0</v>
      </c>
      <c r="CA270" s="17">
        <f t="shared" si="208"/>
        <v>0</v>
      </c>
      <c r="CB270" s="16" t="str">
        <f t="shared" si="209"/>
        <v>Pass</v>
      </c>
      <c r="CC270" s="38" t="b">
        <f>IF(ABS(Survey!$BE270)=0,TRUE,FALSE)</f>
        <v>1</v>
      </c>
      <c r="CD270" s="37" t="b">
        <f>NOT(ISBLANK(Survey!$BF270))</f>
        <v>0</v>
      </c>
      <c r="CE270" t="str">
        <f t="shared" si="210"/>
        <v>Fail</v>
      </c>
      <c r="CF270" s="29">
        <f>Survey!$AV270</f>
        <v>0</v>
      </c>
      <c r="CG270" s="29" cm="1">
        <f t="array" ref="CG270">SUM(SUMIF(Survey!BH270:BO270,{"&gt;0","&lt;0"})*{1,-1})-SUM(SUMIF(Survey!BQ270:BX270,{"&gt;0","&lt;0"})*{1,-1})</f>
        <v>0</v>
      </c>
      <c r="CH270" s="35" t="str">
        <f t="shared" si="211"/>
        <v>No holdings</v>
      </c>
      <c r="CI270">
        <f t="shared" si="212"/>
        <v>0</v>
      </c>
      <c r="CJ270" s="16" t="str">
        <f t="shared" si="213"/>
        <v>Fail</v>
      </c>
      <c r="CK270" s="36">
        <f>Survey!$AV270</f>
        <v>0</v>
      </c>
      <c r="CL270" s="36" cm="1">
        <f t="array" ref="CL270">SUM(SUMIF(Survey!BZ270:CS270,{"&gt;0","&lt;0"})*{1,-1})-SUM(SUMIF(Survey!CU270:DN270,{"&gt;0","&lt;0"})*{1,-1})</f>
        <v>0</v>
      </c>
      <c r="CM270" s="35" t="str">
        <f t="shared" si="214"/>
        <v>No holdings</v>
      </c>
      <c r="CN270" s="17">
        <f t="shared" si="215"/>
        <v>0</v>
      </c>
      <c r="CO270" s="16" t="str">
        <f t="shared" si="216"/>
        <v>Pass</v>
      </c>
      <c r="CP270" s="38" t="b">
        <f>IF(ABS(Survey!$CS270)=0,TRUE,FALSE)</f>
        <v>1</v>
      </c>
      <c r="CQ270" s="37" t="b">
        <f>NOT(ISBLANK(Survey!$CT270))</f>
        <v>0</v>
      </c>
      <c r="CR270" s="16" t="str">
        <f t="shared" si="217"/>
        <v>Pass</v>
      </c>
      <c r="CS270" s="38" t="b">
        <f>IF(ABS(Survey!$DN270)=0,TRUE,FALSE)</f>
        <v>1</v>
      </c>
      <c r="CT270" s="37" t="b">
        <f>NOT(ISBLANK(Survey!$DO270))</f>
        <v>0</v>
      </c>
      <c r="CU270" t="str">
        <f t="shared" si="218"/>
        <v>Pass</v>
      </c>
      <c r="CV270" s="29" cm="1">
        <f t="array" ref="CV270">SUM(SUMIF(Survey!CO270,{"&gt;0","&lt;0"})*{1,-1})+SUM(SUMIF(Survey!DJ270,{"&gt;0","&lt;0"})*{1,-1})</f>
        <v>0</v>
      </c>
      <c r="CW270" s="29">
        <f>SUM(SUMIF(Survey!DQ270:DW270,{"&gt;0","&lt;0"})*{1,-1})+SUM(SUMIF(Survey!DY270:EE270,{"&gt;0","&lt;0"})*{1,-1})</f>
        <v>0</v>
      </c>
      <c r="CX270">
        <f t="shared" si="219"/>
        <v>0</v>
      </c>
      <c r="CY270">
        <f t="shared" si="220"/>
        <v>0</v>
      </c>
      <c r="CZ270" s="16" t="str">
        <f t="shared" si="221"/>
        <v>Pass</v>
      </c>
      <c r="DA270" s="38" t="b">
        <f>IF(ABS(Survey!$DW270)=0,TRUE,FALSE)</f>
        <v>1</v>
      </c>
      <c r="DB270" s="37" t="b">
        <f>NOT(ISBLANK(Survey!DX270))</f>
        <v>0</v>
      </c>
      <c r="DC270" s="16" t="str">
        <f t="shared" si="222"/>
        <v>Pass</v>
      </c>
      <c r="DD270" s="38" t="b">
        <f>IF(ABS(Survey!$EE270)=0,TRUE,FALSE)</f>
        <v>1</v>
      </c>
      <c r="DE270" s="37" t="b">
        <f>NOT(ISBLANK(Survey!$EF270))</f>
        <v>0</v>
      </c>
      <c r="DF270" s="16" t="str">
        <f t="shared" si="223"/>
        <v>Fail</v>
      </c>
      <c r="DG270" s="36">
        <f>SUM(SUMIF(Survey!EL270:EN270,{"&gt;0","&lt;0"})*{1,-1})</f>
        <v>0</v>
      </c>
      <c r="DH270">
        <f t="shared" si="224"/>
        <v>0</v>
      </c>
      <c r="DI270">
        <f t="shared" si="225"/>
        <v>100</v>
      </c>
      <c r="DJ270" s="35" t="b">
        <f>IF(OR(Survey!$M270="ETF",Survey!$M270="ETF, alternative mutual fund",Survey!$M270="Closed-end", Survey!$M270="Split share corp"),TRUE,FALSE)</f>
        <v>0</v>
      </c>
      <c r="DK270" s="16" t="str">
        <f t="shared" si="226"/>
        <v>Fail</v>
      </c>
      <c r="DL270" s="36">
        <f>SUM(SUMIF(Survey!EP270:EV270,{"&gt;0","&lt;0"})*{1,-1})</f>
        <v>0</v>
      </c>
      <c r="DM270">
        <f t="shared" si="227"/>
        <v>0</v>
      </c>
      <c r="DN270" s="17">
        <f t="shared" si="228"/>
        <v>100</v>
      </c>
      <c r="DO270" s="16" t="str">
        <f t="shared" si="229"/>
        <v>Fail</v>
      </c>
      <c r="DP270" s="36">
        <f>SUM(SUMIF(Survey!EX270:FD270,{"&gt;0","&lt;0"})*{1,-1})</f>
        <v>0</v>
      </c>
      <c r="DQ270">
        <f t="shared" si="230"/>
        <v>0</v>
      </c>
      <c r="DR270" s="17">
        <f t="shared" si="231"/>
        <v>100</v>
      </c>
    </row>
    <row r="271" spans="1:122">
      <c r="A271">
        <v>271</v>
      </c>
      <c r="B271" t="str">
        <f t="shared" si="185"/>
        <v>Pass</v>
      </c>
      <c r="C271" t="str">
        <f>IF(COUNTBLANK(Survey!B271:FE271)=$C$2, "Pass", "Fail")</f>
        <v>Pass</v>
      </c>
      <c r="D271" t="str">
        <f t="shared" si="186"/>
        <v>Fail</v>
      </c>
      <c r="E271" t="str">
        <f>IF(OR(ISBLANK(Survey!AJ271),COUNTIF(G271:BB271,"Fail")),"Fail","Pass")</f>
        <v>Fail</v>
      </c>
      <c r="G271" s="16" t="str">
        <f t="shared" si="187"/>
        <v>Fail</v>
      </c>
      <c r="H271" s="177">
        <f>COUNTBLANK(Survey!B271:D271)+COUNTBLANK(Survey!G271)+COUNTBLANK(Survey!I271)+COUNTBLANK(Survey!K271:M271)+COUNTBLANK(Survey!P271)+COUNTBLANK(Survey!S271:U271)+COUNTBLANK(Survey!Y271:AA271)+COUNTBLANK(Survey!AD271:AE271)+COUNTBLANK(Survey!AI271:AI271)</f>
        <v>18</v>
      </c>
      <c r="I271" s="16" t="str">
        <f t="shared" si="188"/>
        <v>Fail</v>
      </c>
      <c r="J271" t="b">
        <f>IF(Survey!E271="No",TRUE,FALSE)</f>
        <v>0</v>
      </c>
      <c r="K271" s="34">
        <f>LEN(Survey!E271)</f>
        <v>0</v>
      </c>
      <c r="L271" s="16" t="str">
        <f t="shared" si="189"/>
        <v>Fail</v>
      </c>
      <c r="M271" t="b">
        <f>IF(Survey!F271="No",TRUE,FALSE)</f>
        <v>0</v>
      </c>
      <c r="N271" s="33">
        <f>LEN(Survey!F271)</f>
        <v>0</v>
      </c>
      <c r="O271" s="16" t="str">
        <f t="shared" si="190"/>
        <v>Pass</v>
      </c>
      <c r="P271" s="34">
        <f>MOD((LEN(Survey!H271)+2),11)</f>
        <v>2</v>
      </c>
      <c r="Q271" s="33" t="str">
        <f>IF(Survey!$L271="Prospectus fund", "Yes", "No")</f>
        <v>No</v>
      </c>
      <c r="R271" s="16" t="str">
        <f t="shared" si="191"/>
        <v>Pass</v>
      </c>
      <c r="S271" s="34">
        <f>MOD((LEN(Survey!J271)+2),11)</f>
        <v>2</v>
      </c>
      <c r="T271" s="35" t="b">
        <f>IF(OR(Survey!$M271="ETF",Survey!$M271="ETF, alternative mutual fund",Survey!$M271="Closed-end", Survey!$M271="Split share corp", Survey!$I271="Yes"),TRUE,FALSE)</f>
        <v>0</v>
      </c>
      <c r="U271" s="16" t="str">
        <f>IFERROR(IF(AND(OR(X271=Y271,Y271 = "Either"),NOT(ISBLANK(Survey!K271))),"Pass","Fail"),"Pass")</f>
        <v>Fail</v>
      </c>
      <c r="V271" s="36" cm="1">
        <f t="array" ref="V271">SUM(SUMIF(Survey!BZ271:CS271,{"&gt;0","&lt;0"})*{1,-1})</f>
        <v>0</v>
      </c>
      <c r="W271" s="38" cm="1">
        <f t="array" ref="W271">SUM(SUMIF(Survey!CC271,{"&gt;0","&lt;0"})*{1,-1})+SUM(SUMIF(Survey!CM271,{"&gt;0","&lt;0"})*{1,-1})</f>
        <v>0</v>
      </c>
      <c r="X271" s="38">
        <f>Survey!K271</f>
        <v>0</v>
      </c>
      <c r="Y271" s="37" t="str">
        <f t="shared" si="192"/>
        <v>Either</v>
      </c>
      <c r="Z271" s="16" t="str">
        <f t="shared" si="193"/>
        <v>Fail</v>
      </c>
      <c r="AA271" s="67" cm="1">
        <f t="array" ref="AA271">SUM(SUMIF(Survey!BZ271:CS271,{"&gt;0","&lt;0"})*{1,-1})+SUM(SUMIF(Survey!CU271:DN271,{"&gt;0","&lt;0"})*{1,-1})</f>
        <v>0</v>
      </c>
      <c r="AB271" s="67">
        <f>IFERROR(AA271/(Survey!$AV271),0)</f>
        <v>0</v>
      </c>
      <c r="AC271" s="128" t="b">
        <f>IF(OR(Survey!$M271="Alternative strategy or hedge",Survey!$M271="Other, illiquid",Survey!$L271="Prospectus fund"),TRUE,FALSE)</f>
        <v>0</v>
      </c>
      <c r="AD271" s="128" t="b">
        <f>NOT(ISBLANK(Survey!$M271))</f>
        <v>0</v>
      </c>
      <c r="AE271" s="16" t="str">
        <f t="shared" si="194"/>
        <v>Pass</v>
      </c>
      <c r="AF271" s="38" t="b">
        <f>NOT(ISNUMBER(SEARCH("Other",Survey!$P271)))</f>
        <v>1</v>
      </c>
      <c r="AG271" s="37" t="b">
        <f>NOT(ISBLANK(Survey!$Q271))</f>
        <v>0</v>
      </c>
      <c r="AH271" s="16" t="str">
        <f t="shared" si="195"/>
        <v>Pass</v>
      </c>
      <c r="AI271" s="143">
        <f>COUNTBLANK(Survey!$W271)</f>
        <v>1</v>
      </c>
      <c r="AJ271" s="67">
        <f>IF(AND(Survey!L271&lt;&gt;"Exempt fund",OR(Survey!$M271="ETF",Survey!$M271="ETF, alternative mutual fund",Survey!$M271="Mutual fund",Survey!$M271="Alternative mutual fund",Survey!$M271="Money market")),1,0)</f>
        <v>0</v>
      </c>
      <c r="AK271" s="16" t="str">
        <f t="shared" si="196"/>
        <v>Pass</v>
      </c>
      <c r="AL271" s="38" t="b">
        <f>NOT(ISNUMBER(SEARCH("Yes",Survey!$AA271)))</f>
        <v>1</v>
      </c>
      <c r="AM271" s="37" t="b">
        <f>IF(COUNTBLANK(Survey!$AB271:$AC271)=0,TRUE, FALSE)</f>
        <v>0</v>
      </c>
      <c r="AN271" s="16" t="str">
        <f t="shared" si="197"/>
        <v>Pass</v>
      </c>
      <c r="AO271" s="38" t="b">
        <f>NOT(ISNUMBER(SEARCH("Yes",Survey!$AD271)))</f>
        <v>1</v>
      </c>
      <c r="AP271" s="37" t="b">
        <f>NOT(ISBLANK(Survey!$AF271))</f>
        <v>0</v>
      </c>
      <c r="AQ271" s="16" t="str">
        <f t="shared" si="198"/>
        <v>Pass</v>
      </c>
      <c r="AR271" s="38" t="b">
        <f>NOT(OR(ISNUMBER(SEARCH("Other",Survey!$AF271)),ISNUMBER(SEARCH("Multiple",Survey!$AF271))))</f>
        <v>1</v>
      </c>
      <c r="AS271" s="37" t="b">
        <f>NOT(ISBLANK(Survey!$AG271))</f>
        <v>0</v>
      </c>
      <c r="AT271" s="16" t="str">
        <f t="shared" si="199"/>
        <v>Fail</v>
      </c>
      <c r="AU271" s="143">
        <f>IF(ABS(Survey!$AV271)&gt;0, 1,0)</f>
        <v>0</v>
      </c>
      <c r="AV271" s="143">
        <f>IF(COUNTBLANK(Survey!$AJ271)=0,1,0)</f>
        <v>0</v>
      </c>
      <c r="AW271" s="16" t="str">
        <f t="shared" si="200"/>
        <v>Pass</v>
      </c>
      <c r="AX271" s="143">
        <f>IF(ISBLANK(Survey!$AJ271),0,1)</f>
        <v>0</v>
      </c>
      <c r="AY271" s="165">
        <f>COUNTBLANK(Survey!$AK271)</f>
        <v>1</v>
      </c>
      <c r="AZ271" s="16" t="str">
        <f t="shared" si="201"/>
        <v>Pass</v>
      </c>
      <c r="BA271" s="143">
        <f>IF(OR(Survey!$AK271="Closed",ISBLANK(Survey!$AK271)),0,1)</f>
        <v>0</v>
      </c>
      <c r="BB271" s="165">
        <f>IF(ISBLANK(Survey!$AL271),1,0)</f>
        <v>1</v>
      </c>
      <c r="BC271" s="147" t="str" cm="1">
        <f t="array" ref="BC271">IF(OR(IF(OR($BE271+$BF271 = 2, $BG271=1), FALSE, TRUE), AND($BD271:$BD271 = 0)),"Pass","Fail")</f>
        <v>Pass</v>
      </c>
      <c r="BD271" s="143">
        <f>COUNTBLANK(Survey!$AM271:$AO271)</f>
        <v>3</v>
      </c>
      <c r="BE271" s="143">
        <f>IF(Survey!$I271="Yes",1,0)</f>
        <v>0</v>
      </c>
      <c r="BF271" s="143">
        <f>IF(OR(Survey!$M271="Mutual fund",Survey!$M271="Alternative mutual fund",Survey!$M271="Money market"),1,0)</f>
        <v>0</v>
      </c>
      <c r="BG271" s="148">
        <f>IF(OR(Survey!$M271="ETF",Survey!$M271="ETF, alternative mutual fund"),1,0)</f>
        <v>0</v>
      </c>
      <c r="BH271" s="16" t="str">
        <f t="shared" si="202"/>
        <v>Pass</v>
      </c>
      <c r="BI271" s="38" t="b">
        <f>OR(ISNUMBER(SEARCH("Yes",Survey!$AO271)),ISBLANK(Survey!$AO271))</f>
        <v>1</v>
      </c>
      <c r="BJ271" s="67" t="b">
        <f>NOT(ISBLANK(Survey!$AP271))</f>
        <v>0</v>
      </c>
      <c r="BK271" s="16" t="str">
        <f t="shared" si="203"/>
        <v>Pass</v>
      </c>
      <c r="BL271" s="143">
        <f>IF(Survey!$AW271=0, 0,1)</f>
        <v>0</v>
      </c>
      <c r="BM271" s="67">
        <f>Survey!$AQ271</f>
        <v>0</v>
      </c>
      <c r="BN271" s="67">
        <f>IFERROR((Survey!$AX271-ABS(Survey!$AY271)-ABS(Survey!$BD271))/Survey!$AW271,0)</f>
        <v>0</v>
      </c>
      <c r="BO271" s="67">
        <f>IF(AND($BM271&gt;$BN271-0.2,$BM271&lt;$BN271+0.2,ISBLANK(Survey!$AQ271)=FALSE),0,1)</f>
        <v>1</v>
      </c>
      <c r="BP271" s="165">
        <f>IF(ISBLANK(Survey!$AR271),1,0)</f>
        <v>1</v>
      </c>
      <c r="BQ271" s="16" t="str">
        <f t="shared" si="204"/>
        <v>Pass</v>
      </c>
      <c r="BR271" s="143">
        <f>IF(Survey!$AW271=0, 0,1)</f>
        <v>0</v>
      </c>
      <c r="BS271" s="67">
        <f>IF(AND(Survey!$AS271&gt;=0,Survey!$AS271&lt;=0.2,Survey!$AS271&lt;&gt;""),0,1)</f>
        <v>1</v>
      </c>
      <c r="BT271" s="143">
        <f>IF(ISBLANK(Survey!$AT271),1,0)</f>
        <v>1</v>
      </c>
      <c r="BU271" s="16" t="str">
        <f t="shared" si="205"/>
        <v>Fail</v>
      </c>
      <c r="BV271" s="165">
        <f>Survey!$AU271</f>
        <v>0</v>
      </c>
      <c r="BW271" s="16" t="str">
        <f t="shared" si="206"/>
        <v>Pass</v>
      </c>
      <c r="BX271" s="36">
        <f>Survey!$AV271</f>
        <v>0</v>
      </c>
      <c r="BY271" s="176">
        <f>Survey!$AW271+Survey!$AX271-ABS(Survey!$AY271)+ABS(Survey!$AZ271)-ABS(Survey!$BA271)+ABS(Survey!$BB271)-ABS(Survey!$BC271)-ABS(Survey!$BD271)+Survey!$BE271</f>
        <v>0</v>
      </c>
      <c r="BZ271" s="35">
        <f t="shared" si="207"/>
        <v>0</v>
      </c>
      <c r="CA271" s="17">
        <f t="shared" si="208"/>
        <v>0</v>
      </c>
      <c r="CB271" s="16" t="str">
        <f t="shared" si="209"/>
        <v>Pass</v>
      </c>
      <c r="CC271" s="38" t="b">
        <f>IF(ABS(Survey!$BE271)=0,TRUE,FALSE)</f>
        <v>1</v>
      </c>
      <c r="CD271" s="37" t="b">
        <f>NOT(ISBLANK(Survey!$BF271))</f>
        <v>0</v>
      </c>
      <c r="CE271" t="str">
        <f t="shared" si="210"/>
        <v>Fail</v>
      </c>
      <c r="CF271" s="29">
        <f>Survey!$AV271</f>
        <v>0</v>
      </c>
      <c r="CG271" s="29" cm="1">
        <f t="array" ref="CG271">SUM(SUMIF(Survey!BH271:BO271,{"&gt;0","&lt;0"})*{1,-1})-SUM(SUMIF(Survey!BQ271:BX271,{"&gt;0","&lt;0"})*{1,-1})</f>
        <v>0</v>
      </c>
      <c r="CH271" s="35" t="str">
        <f t="shared" si="211"/>
        <v>No holdings</v>
      </c>
      <c r="CI271">
        <f t="shared" si="212"/>
        <v>0</v>
      </c>
      <c r="CJ271" s="16" t="str">
        <f t="shared" si="213"/>
        <v>Fail</v>
      </c>
      <c r="CK271" s="36">
        <f>Survey!$AV271</f>
        <v>0</v>
      </c>
      <c r="CL271" s="36" cm="1">
        <f t="array" ref="CL271">SUM(SUMIF(Survey!BZ271:CS271,{"&gt;0","&lt;0"})*{1,-1})-SUM(SUMIF(Survey!CU271:DN271,{"&gt;0","&lt;0"})*{1,-1})</f>
        <v>0</v>
      </c>
      <c r="CM271" s="35" t="str">
        <f t="shared" si="214"/>
        <v>No holdings</v>
      </c>
      <c r="CN271" s="17">
        <f t="shared" si="215"/>
        <v>0</v>
      </c>
      <c r="CO271" s="16" t="str">
        <f t="shared" si="216"/>
        <v>Pass</v>
      </c>
      <c r="CP271" s="38" t="b">
        <f>IF(ABS(Survey!$CS271)=0,TRUE,FALSE)</f>
        <v>1</v>
      </c>
      <c r="CQ271" s="37" t="b">
        <f>NOT(ISBLANK(Survey!$CT271))</f>
        <v>0</v>
      </c>
      <c r="CR271" s="16" t="str">
        <f t="shared" si="217"/>
        <v>Pass</v>
      </c>
      <c r="CS271" s="38" t="b">
        <f>IF(ABS(Survey!$DN271)=0,TRUE,FALSE)</f>
        <v>1</v>
      </c>
      <c r="CT271" s="37" t="b">
        <f>NOT(ISBLANK(Survey!$DO271))</f>
        <v>0</v>
      </c>
      <c r="CU271" t="str">
        <f t="shared" si="218"/>
        <v>Pass</v>
      </c>
      <c r="CV271" s="29" cm="1">
        <f t="array" ref="CV271">SUM(SUMIF(Survey!CO271,{"&gt;0","&lt;0"})*{1,-1})+SUM(SUMIF(Survey!DJ271,{"&gt;0","&lt;0"})*{1,-1})</f>
        <v>0</v>
      </c>
      <c r="CW271" s="29">
        <f>SUM(SUMIF(Survey!DQ271:DW271,{"&gt;0","&lt;0"})*{1,-1})+SUM(SUMIF(Survey!DY271:EE271,{"&gt;0","&lt;0"})*{1,-1})</f>
        <v>0</v>
      </c>
      <c r="CX271">
        <f t="shared" si="219"/>
        <v>0</v>
      </c>
      <c r="CY271">
        <f t="shared" si="220"/>
        <v>0</v>
      </c>
      <c r="CZ271" s="16" t="str">
        <f t="shared" si="221"/>
        <v>Pass</v>
      </c>
      <c r="DA271" s="38" t="b">
        <f>IF(ABS(Survey!$DW271)=0,TRUE,FALSE)</f>
        <v>1</v>
      </c>
      <c r="DB271" s="37" t="b">
        <f>NOT(ISBLANK(Survey!DX271))</f>
        <v>0</v>
      </c>
      <c r="DC271" s="16" t="str">
        <f t="shared" si="222"/>
        <v>Pass</v>
      </c>
      <c r="DD271" s="38" t="b">
        <f>IF(ABS(Survey!$EE271)=0,TRUE,FALSE)</f>
        <v>1</v>
      </c>
      <c r="DE271" s="37" t="b">
        <f>NOT(ISBLANK(Survey!$EF271))</f>
        <v>0</v>
      </c>
      <c r="DF271" s="16" t="str">
        <f t="shared" si="223"/>
        <v>Fail</v>
      </c>
      <c r="DG271" s="36">
        <f>SUM(SUMIF(Survey!EL271:EN271,{"&gt;0","&lt;0"})*{1,-1})</f>
        <v>0</v>
      </c>
      <c r="DH271">
        <f t="shared" si="224"/>
        <v>0</v>
      </c>
      <c r="DI271">
        <f t="shared" si="225"/>
        <v>100</v>
      </c>
      <c r="DJ271" s="35" t="b">
        <f>IF(OR(Survey!$M271="ETF",Survey!$M271="ETF, alternative mutual fund",Survey!$M271="Closed-end", Survey!$M271="Split share corp"),TRUE,FALSE)</f>
        <v>0</v>
      </c>
      <c r="DK271" s="16" t="str">
        <f t="shared" si="226"/>
        <v>Fail</v>
      </c>
      <c r="DL271" s="36">
        <f>SUM(SUMIF(Survey!EP271:EV271,{"&gt;0","&lt;0"})*{1,-1})</f>
        <v>0</v>
      </c>
      <c r="DM271">
        <f t="shared" si="227"/>
        <v>0</v>
      </c>
      <c r="DN271" s="17">
        <f t="shared" si="228"/>
        <v>100</v>
      </c>
      <c r="DO271" s="16" t="str">
        <f t="shared" si="229"/>
        <v>Fail</v>
      </c>
      <c r="DP271" s="36">
        <f>SUM(SUMIF(Survey!EX271:FD271,{"&gt;0","&lt;0"})*{1,-1})</f>
        <v>0</v>
      </c>
      <c r="DQ271">
        <f t="shared" si="230"/>
        <v>0</v>
      </c>
      <c r="DR271" s="17">
        <f t="shared" si="231"/>
        <v>100</v>
      </c>
    </row>
    <row r="272" spans="1:122">
      <c r="A272">
        <v>272</v>
      </c>
      <c r="B272" t="str">
        <f t="shared" si="185"/>
        <v>Pass</v>
      </c>
      <c r="C272" t="str">
        <f>IF(COUNTBLANK(Survey!B272:FE272)=$C$2, "Pass", "Fail")</f>
        <v>Pass</v>
      </c>
      <c r="D272" t="str">
        <f t="shared" si="186"/>
        <v>Fail</v>
      </c>
      <c r="E272" t="str">
        <f>IF(OR(ISBLANK(Survey!AJ272),COUNTIF(G272:BB272,"Fail")),"Fail","Pass")</f>
        <v>Fail</v>
      </c>
      <c r="G272" s="16" t="str">
        <f t="shared" si="187"/>
        <v>Fail</v>
      </c>
      <c r="H272" s="177">
        <f>COUNTBLANK(Survey!B272:D272)+COUNTBLANK(Survey!G272)+COUNTBLANK(Survey!I272)+COUNTBLANK(Survey!K272:M272)+COUNTBLANK(Survey!P272)+COUNTBLANK(Survey!S272:U272)+COUNTBLANK(Survey!Y272:AA272)+COUNTBLANK(Survey!AD272:AE272)+COUNTBLANK(Survey!AI272:AI272)</f>
        <v>18</v>
      </c>
      <c r="I272" s="16" t="str">
        <f t="shared" si="188"/>
        <v>Fail</v>
      </c>
      <c r="J272" t="b">
        <f>IF(Survey!E272="No",TRUE,FALSE)</f>
        <v>0</v>
      </c>
      <c r="K272" s="34">
        <f>LEN(Survey!E272)</f>
        <v>0</v>
      </c>
      <c r="L272" s="16" t="str">
        <f t="shared" si="189"/>
        <v>Fail</v>
      </c>
      <c r="M272" t="b">
        <f>IF(Survey!F272="No",TRUE,FALSE)</f>
        <v>0</v>
      </c>
      <c r="N272" s="33">
        <f>LEN(Survey!F272)</f>
        <v>0</v>
      </c>
      <c r="O272" s="16" t="str">
        <f t="shared" si="190"/>
        <v>Pass</v>
      </c>
      <c r="P272" s="34">
        <f>MOD((LEN(Survey!H272)+2),11)</f>
        <v>2</v>
      </c>
      <c r="Q272" s="33" t="str">
        <f>IF(Survey!$L272="Prospectus fund", "Yes", "No")</f>
        <v>No</v>
      </c>
      <c r="R272" s="16" t="str">
        <f t="shared" si="191"/>
        <v>Pass</v>
      </c>
      <c r="S272" s="34">
        <f>MOD((LEN(Survey!J272)+2),11)</f>
        <v>2</v>
      </c>
      <c r="T272" s="35" t="b">
        <f>IF(OR(Survey!$M272="ETF",Survey!$M272="ETF, alternative mutual fund",Survey!$M272="Closed-end", Survey!$M272="Split share corp", Survey!$I272="Yes"),TRUE,FALSE)</f>
        <v>0</v>
      </c>
      <c r="U272" s="16" t="str">
        <f>IFERROR(IF(AND(OR(X272=Y272,Y272 = "Either"),NOT(ISBLANK(Survey!K272))),"Pass","Fail"),"Pass")</f>
        <v>Fail</v>
      </c>
      <c r="V272" s="36" cm="1">
        <f t="array" ref="V272">SUM(SUMIF(Survey!BZ272:CS272,{"&gt;0","&lt;0"})*{1,-1})</f>
        <v>0</v>
      </c>
      <c r="W272" s="38" cm="1">
        <f t="array" ref="W272">SUM(SUMIF(Survey!CC272,{"&gt;0","&lt;0"})*{1,-1})+SUM(SUMIF(Survey!CM272,{"&gt;0","&lt;0"})*{1,-1})</f>
        <v>0</v>
      </c>
      <c r="X272" s="38">
        <f>Survey!K272</f>
        <v>0</v>
      </c>
      <c r="Y272" s="37" t="str">
        <f t="shared" si="192"/>
        <v>Either</v>
      </c>
      <c r="Z272" s="16" t="str">
        <f t="shared" si="193"/>
        <v>Fail</v>
      </c>
      <c r="AA272" s="67" cm="1">
        <f t="array" ref="AA272">SUM(SUMIF(Survey!BZ272:CS272,{"&gt;0","&lt;0"})*{1,-1})+SUM(SUMIF(Survey!CU272:DN272,{"&gt;0","&lt;0"})*{1,-1})</f>
        <v>0</v>
      </c>
      <c r="AB272" s="67">
        <f>IFERROR(AA272/(Survey!$AV272),0)</f>
        <v>0</v>
      </c>
      <c r="AC272" s="128" t="b">
        <f>IF(OR(Survey!$M272="Alternative strategy or hedge",Survey!$M272="Other, illiquid",Survey!$L272="Prospectus fund"),TRUE,FALSE)</f>
        <v>0</v>
      </c>
      <c r="AD272" s="128" t="b">
        <f>NOT(ISBLANK(Survey!$M272))</f>
        <v>0</v>
      </c>
      <c r="AE272" s="16" t="str">
        <f t="shared" si="194"/>
        <v>Pass</v>
      </c>
      <c r="AF272" s="38" t="b">
        <f>NOT(ISNUMBER(SEARCH("Other",Survey!$P272)))</f>
        <v>1</v>
      </c>
      <c r="AG272" s="37" t="b">
        <f>NOT(ISBLANK(Survey!$Q272))</f>
        <v>0</v>
      </c>
      <c r="AH272" s="16" t="str">
        <f t="shared" si="195"/>
        <v>Pass</v>
      </c>
      <c r="AI272" s="143">
        <f>COUNTBLANK(Survey!$W272)</f>
        <v>1</v>
      </c>
      <c r="AJ272" s="67">
        <f>IF(AND(Survey!L272&lt;&gt;"Exempt fund",OR(Survey!$M272="ETF",Survey!$M272="ETF, alternative mutual fund",Survey!$M272="Mutual fund",Survey!$M272="Alternative mutual fund",Survey!$M272="Money market")),1,0)</f>
        <v>0</v>
      </c>
      <c r="AK272" s="16" t="str">
        <f t="shared" si="196"/>
        <v>Pass</v>
      </c>
      <c r="AL272" s="38" t="b">
        <f>NOT(ISNUMBER(SEARCH("Yes",Survey!$AA272)))</f>
        <v>1</v>
      </c>
      <c r="AM272" s="37" t="b">
        <f>IF(COUNTBLANK(Survey!$AB272:$AC272)=0,TRUE, FALSE)</f>
        <v>0</v>
      </c>
      <c r="AN272" s="16" t="str">
        <f t="shared" si="197"/>
        <v>Pass</v>
      </c>
      <c r="AO272" s="38" t="b">
        <f>NOT(ISNUMBER(SEARCH("Yes",Survey!$AD272)))</f>
        <v>1</v>
      </c>
      <c r="AP272" s="37" t="b">
        <f>NOT(ISBLANK(Survey!$AF272))</f>
        <v>0</v>
      </c>
      <c r="AQ272" s="16" t="str">
        <f t="shared" si="198"/>
        <v>Pass</v>
      </c>
      <c r="AR272" s="38" t="b">
        <f>NOT(OR(ISNUMBER(SEARCH("Other",Survey!$AF272)),ISNUMBER(SEARCH("Multiple",Survey!$AF272))))</f>
        <v>1</v>
      </c>
      <c r="AS272" s="37" t="b">
        <f>NOT(ISBLANK(Survey!$AG272))</f>
        <v>0</v>
      </c>
      <c r="AT272" s="16" t="str">
        <f t="shared" si="199"/>
        <v>Fail</v>
      </c>
      <c r="AU272" s="143">
        <f>IF(ABS(Survey!$AV272)&gt;0, 1,0)</f>
        <v>0</v>
      </c>
      <c r="AV272" s="143">
        <f>IF(COUNTBLANK(Survey!$AJ272)=0,1,0)</f>
        <v>0</v>
      </c>
      <c r="AW272" s="16" t="str">
        <f t="shared" si="200"/>
        <v>Pass</v>
      </c>
      <c r="AX272" s="143">
        <f>IF(ISBLANK(Survey!$AJ272),0,1)</f>
        <v>0</v>
      </c>
      <c r="AY272" s="165">
        <f>COUNTBLANK(Survey!$AK272)</f>
        <v>1</v>
      </c>
      <c r="AZ272" s="16" t="str">
        <f t="shared" si="201"/>
        <v>Pass</v>
      </c>
      <c r="BA272" s="143">
        <f>IF(OR(Survey!$AK272="Closed",ISBLANK(Survey!$AK272)),0,1)</f>
        <v>0</v>
      </c>
      <c r="BB272" s="165">
        <f>IF(ISBLANK(Survey!$AL272),1,0)</f>
        <v>1</v>
      </c>
      <c r="BC272" s="147" t="str" cm="1">
        <f t="array" ref="BC272">IF(OR(IF(OR($BE272+$BF272 = 2, $BG272=1), FALSE, TRUE), AND($BD272:$BD272 = 0)),"Pass","Fail")</f>
        <v>Pass</v>
      </c>
      <c r="BD272" s="143">
        <f>COUNTBLANK(Survey!$AM272:$AO272)</f>
        <v>3</v>
      </c>
      <c r="BE272" s="143">
        <f>IF(Survey!$I272="Yes",1,0)</f>
        <v>0</v>
      </c>
      <c r="BF272" s="143">
        <f>IF(OR(Survey!$M272="Mutual fund",Survey!$M272="Alternative mutual fund",Survey!$M272="Money market"),1,0)</f>
        <v>0</v>
      </c>
      <c r="BG272" s="148">
        <f>IF(OR(Survey!$M272="ETF",Survey!$M272="ETF, alternative mutual fund"),1,0)</f>
        <v>0</v>
      </c>
      <c r="BH272" s="16" t="str">
        <f t="shared" si="202"/>
        <v>Pass</v>
      </c>
      <c r="BI272" s="38" t="b">
        <f>OR(ISNUMBER(SEARCH("Yes",Survey!$AO272)),ISBLANK(Survey!$AO272))</f>
        <v>1</v>
      </c>
      <c r="BJ272" s="67" t="b">
        <f>NOT(ISBLANK(Survey!$AP272))</f>
        <v>0</v>
      </c>
      <c r="BK272" s="16" t="str">
        <f t="shared" si="203"/>
        <v>Pass</v>
      </c>
      <c r="BL272" s="143">
        <f>IF(Survey!$AW272=0, 0,1)</f>
        <v>0</v>
      </c>
      <c r="BM272" s="67">
        <f>Survey!$AQ272</f>
        <v>0</v>
      </c>
      <c r="BN272" s="67">
        <f>IFERROR((Survey!$AX272-ABS(Survey!$AY272)-ABS(Survey!$BD272))/Survey!$AW272,0)</f>
        <v>0</v>
      </c>
      <c r="BO272" s="67">
        <f>IF(AND($BM272&gt;$BN272-0.2,$BM272&lt;$BN272+0.2,ISBLANK(Survey!$AQ272)=FALSE),0,1)</f>
        <v>1</v>
      </c>
      <c r="BP272" s="165">
        <f>IF(ISBLANK(Survey!$AR272),1,0)</f>
        <v>1</v>
      </c>
      <c r="BQ272" s="16" t="str">
        <f t="shared" si="204"/>
        <v>Pass</v>
      </c>
      <c r="BR272" s="143">
        <f>IF(Survey!$AW272=0, 0,1)</f>
        <v>0</v>
      </c>
      <c r="BS272" s="67">
        <f>IF(AND(Survey!$AS272&gt;=0,Survey!$AS272&lt;=0.2,Survey!$AS272&lt;&gt;""),0,1)</f>
        <v>1</v>
      </c>
      <c r="BT272" s="143">
        <f>IF(ISBLANK(Survey!$AT272),1,0)</f>
        <v>1</v>
      </c>
      <c r="BU272" s="16" t="str">
        <f t="shared" si="205"/>
        <v>Fail</v>
      </c>
      <c r="BV272" s="165">
        <f>Survey!$AU272</f>
        <v>0</v>
      </c>
      <c r="BW272" s="16" t="str">
        <f t="shared" si="206"/>
        <v>Pass</v>
      </c>
      <c r="BX272" s="36">
        <f>Survey!$AV272</f>
        <v>0</v>
      </c>
      <c r="BY272" s="176">
        <f>Survey!$AW272+Survey!$AX272-ABS(Survey!$AY272)+ABS(Survey!$AZ272)-ABS(Survey!$BA272)+ABS(Survey!$BB272)-ABS(Survey!$BC272)-ABS(Survey!$BD272)+Survey!$BE272</f>
        <v>0</v>
      </c>
      <c r="BZ272" s="35">
        <f t="shared" si="207"/>
        <v>0</v>
      </c>
      <c r="CA272" s="17">
        <f t="shared" si="208"/>
        <v>0</v>
      </c>
      <c r="CB272" s="16" t="str">
        <f t="shared" si="209"/>
        <v>Pass</v>
      </c>
      <c r="CC272" s="38" t="b">
        <f>IF(ABS(Survey!$BE272)=0,TRUE,FALSE)</f>
        <v>1</v>
      </c>
      <c r="CD272" s="37" t="b">
        <f>NOT(ISBLANK(Survey!$BF272))</f>
        <v>0</v>
      </c>
      <c r="CE272" t="str">
        <f t="shared" si="210"/>
        <v>Fail</v>
      </c>
      <c r="CF272" s="29">
        <f>Survey!$AV272</f>
        <v>0</v>
      </c>
      <c r="CG272" s="29" cm="1">
        <f t="array" ref="CG272">SUM(SUMIF(Survey!BH272:BO272,{"&gt;0","&lt;0"})*{1,-1})-SUM(SUMIF(Survey!BQ272:BX272,{"&gt;0","&lt;0"})*{1,-1})</f>
        <v>0</v>
      </c>
      <c r="CH272" s="35" t="str">
        <f t="shared" si="211"/>
        <v>No holdings</v>
      </c>
      <c r="CI272">
        <f t="shared" si="212"/>
        <v>0</v>
      </c>
      <c r="CJ272" s="16" t="str">
        <f t="shared" si="213"/>
        <v>Fail</v>
      </c>
      <c r="CK272" s="36">
        <f>Survey!$AV272</f>
        <v>0</v>
      </c>
      <c r="CL272" s="36" cm="1">
        <f t="array" ref="CL272">SUM(SUMIF(Survey!BZ272:CS272,{"&gt;0","&lt;0"})*{1,-1})-SUM(SUMIF(Survey!CU272:DN272,{"&gt;0","&lt;0"})*{1,-1})</f>
        <v>0</v>
      </c>
      <c r="CM272" s="35" t="str">
        <f t="shared" si="214"/>
        <v>No holdings</v>
      </c>
      <c r="CN272" s="17">
        <f t="shared" si="215"/>
        <v>0</v>
      </c>
      <c r="CO272" s="16" t="str">
        <f t="shared" si="216"/>
        <v>Pass</v>
      </c>
      <c r="CP272" s="38" t="b">
        <f>IF(ABS(Survey!$CS272)=0,TRUE,FALSE)</f>
        <v>1</v>
      </c>
      <c r="CQ272" s="37" t="b">
        <f>NOT(ISBLANK(Survey!$CT272))</f>
        <v>0</v>
      </c>
      <c r="CR272" s="16" t="str">
        <f t="shared" si="217"/>
        <v>Pass</v>
      </c>
      <c r="CS272" s="38" t="b">
        <f>IF(ABS(Survey!$DN272)=0,TRUE,FALSE)</f>
        <v>1</v>
      </c>
      <c r="CT272" s="37" t="b">
        <f>NOT(ISBLANK(Survey!$DO272))</f>
        <v>0</v>
      </c>
      <c r="CU272" t="str">
        <f t="shared" si="218"/>
        <v>Pass</v>
      </c>
      <c r="CV272" s="29" cm="1">
        <f t="array" ref="CV272">SUM(SUMIF(Survey!CO272,{"&gt;0","&lt;0"})*{1,-1})+SUM(SUMIF(Survey!DJ272,{"&gt;0","&lt;0"})*{1,-1})</f>
        <v>0</v>
      </c>
      <c r="CW272" s="29">
        <f>SUM(SUMIF(Survey!DQ272:DW272,{"&gt;0","&lt;0"})*{1,-1})+SUM(SUMIF(Survey!DY272:EE272,{"&gt;0","&lt;0"})*{1,-1})</f>
        <v>0</v>
      </c>
      <c r="CX272">
        <f t="shared" si="219"/>
        <v>0</v>
      </c>
      <c r="CY272">
        <f t="shared" si="220"/>
        <v>0</v>
      </c>
      <c r="CZ272" s="16" t="str">
        <f t="shared" si="221"/>
        <v>Pass</v>
      </c>
      <c r="DA272" s="38" t="b">
        <f>IF(ABS(Survey!$DW272)=0,TRUE,FALSE)</f>
        <v>1</v>
      </c>
      <c r="DB272" s="37" t="b">
        <f>NOT(ISBLANK(Survey!DX272))</f>
        <v>0</v>
      </c>
      <c r="DC272" s="16" t="str">
        <f t="shared" si="222"/>
        <v>Pass</v>
      </c>
      <c r="DD272" s="38" t="b">
        <f>IF(ABS(Survey!$EE272)=0,TRUE,FALSE)</f>
        <v>1</v>
      </c>
      <c r="DE272" s="37" t="b">
        <f>NOT(ISBLANK(Survey!$EF272))</f>
        <v>0</v>
      </c>
      <c r="DF272" s="16" t="str">
        <f t="shared" si="223"/>
        <v>Fail</v>
      </c>
      <c r="DG272" s="36">
        <f>SUM(SUMIF(Survey!EL272:EN272,{"&gt;0","&lt;0"})*{1,-1})</f>
        <v>0</v>
      </c>
      <c r="DH272">
        <f t="shared" si="224"/>
        <v>0</v>
      </c>
      <c r="DI272">
        <f t="shared" si="225"/>
        <v>100</v>
      </c>
      <c r="DJ272" s="35" t="b">
        <f>IF(OR(Survey!$M272="ETF",Survey!$M272="ETF, alternative mutual fund",Survey!$M272="Closed-end", Survey!$M272="Split share corp"),TRUE,FALSE)</f>
        <v>0</v>
      </c>
      <c r="DK272" s="16" t="str">
        <f t="shared" si="226"/>
        <v>Fail</v>
      </c>
      <c r="DL272" s="36">
        <f>SUM(SUMIF(Survey!EP272:EV272,{"&gt;0","&lt;0"})*{1,-1})</f>
        <v>0</v>
      </c>
      <c r="DM272">
        <f t="shared" si="227"/>
        <v>0</v>
      </c>
      <c r="DN272" s="17">
        <f t="shared" si="228"/>
        <v>100</v>
      </c>
      <c r="DO272" s="16" t="str">
        <f t="shared" si="229"/>
        <v>Fail</v>
      </c>
      <c r="DP272" s="36">
        <f>SUM(SUMIF(Survey!EX272:FD272,{"&gt;0","&lt;0"})*{1,-1})</f>
        <v>0</v>
      </c>
      <c r="DQ272">
        <f t="shared" si="230"/>
        <v>0</v>
      </c>
      <c r="DR272" s="17">
        <f t="shared" si="231"/>
        <v>100</v>
      </c>
    </row>
    <row r="273" spans="1:122">
      <c r="A273">
        <v>273</v>
      </c>
      <c r="B273" t="str">
        <f t="shared" si="185"/>
        <v>Pass</v>
      </c>
      <c r="C273" t="str">
        <f>IF(COUNTBLANK(Survey!B273:FE273)=$C$2, "Pass", "Fail")</f>
        <v>Pass</v>
      </c>
      <c r="D273" t="str">
        <f t="shared" si="186"/>
        <v>Fail</v>
      </c>
      <c r="E273" t="str">
        <f>IF(OR(ISBLANK(Survey!AJ273),COUNTIF(G273:BB273,"Fail")),"Fail","Pass")</f>
        <v>Fail</v>
      </c>
      <c r="G273" s="16" t="str">
        <f t="shared" si="187"/>
        <v>Fail</v>
      </c>
      <c r="H273" s="177">
        <f>COUNTBLANK(Survey!B273:D273)+COUNTBLANK(Survey!G273)+COUNTBLANK(Survey!I273)+COUNTBLANK(Survey!K273:M273)+COUNTBLANK(Survey!P273)+COUNTBLANK(Survey!S273:U273)+COUNTBLANK(Survey!Y273:AA273)+COUNTBLANK(Survey!AD273:AE273)+COUNTBLANK(Survey!AI273:AI273)</f>
        <v>18</v>
      </c>
      <c r="I273" s="16" t="str">
        <f t="shared" si="188"/>
        <v>Fail</v>
      </c>
      <c r="J273" t="b">
        <f>IF(Survey!E273="No",TRUE,FALSE)</f>
        <v>0</v>
      </c>
      <c r="K273" s="34">
        <f>LEN(Survey!E273)</f>
        <v>0</v>
      </c>
      <c r="L273" s="16" t="str">
        <f t="shared" si="189"/>
        <v>Fail</v>
      </c>
      <c r="M273" t="b">
        <f>IF(Survey!F273="No",TRUE,FALSE)</f>
        <v>0</v>
      </c>
      <c r="N273" s="33">
        <f>LEN(Survey!F273)</f>
        <v>0</v>
      </c>
      <c r="O273" s="16" t="str">
        <f t="shared" si="190"/>
        <v>Pass</v>
      </c>
      <c r="P273" s="34">
        <f>MOD((LEN(Survey!H273)+2),11)</f>
        <v>2</v>
      </c>
      <c r="Q273" s="33" t="str">
        <f>IF(Survey!$L273="Prospectus fund", "Yes", "No")</f>
        <v>No</v>
      </c>
      <c r="R273" s="16" t="str">
        <f t="shared" si="191"/>
        <v>Pass</v>
      </c>
      <c r="S273" s="34">
        <f>MOD((LEN(Survey!J273)+2),11)</f>
        <v>2</v>
      </c>
      <c r="T273" s="35" t="b">
        <f>IF(OR(Survey!$M273="ETF",Survey!$M273="ETF, alternative mutual fund",Survey!$M273="Closed-end", Survey!$M273="Split share corp", Survey!$I273="Yes"),TRUE,FALSE)</f>
        <v>0</v>
      </c>
      <c r="U273" s="16" t="str">
        <f>IFERROR(IF(AND(OR(X273=Y273,Y273 = "Either"),NOT(ISBLANK(Survey!K273))),"Pass","Fail"),"Pass")</f>
        <v>Fail</v>
      </c>
      <c r="V273" s="36" cm="1">
        <f t="array" ref="V273">SUM(SUMIF(Survey!BZ273:CS273,{"&gt;0","&lt;0"})*{1,-1})</f>
        <v>0</v>
      </c>
      <c r="W273" s="38" cm="1">
        <f t="array" ref="W273">SUM(SUMIF(Survey!CC273,{"&gt;0","&lt;0"})*{1,-1})+SUM(SUMIF(Survey!CM273,{"&gt;0","&lt;0"})*{1,-1})</f>
        <v>0</v>
      </c>
      <c r="X273" s="38">
        <f>Survey!K273</f>
        <v>0</v>
      </c>
      <c r="Y273" s="37" t="str">
        <f t="shared" si="192"/>
        <v>Either</v>
      </c>
      <c r="Z273" s="16" t="str">
        <f t="shared" si="193"/>
        <v>Fail</v>
      </c>
      <c r="AA273" s="67" cm="1">
        <f t="array" ref="AA273">SUM(SUMIF(Survey!BZ273:CS273,{"&gt;0","&lt;0"})*{1,-1})+SUM(SUMIF(Survey!CU273:DN273,{"&gt;0","&lt;0"})*{1,-1})</f>
        <v>0</v>
      </c>
      <c r="AB273" s="67">
        <f>IFERROR(AA273/(Survey!$AV273),0)</f>
        <v>0</v>
      </c>
      <c r="AC273" s="128" t="b">
        <f>IF(OR(Survey!$M273="Alternative strategy or hedge",Survey!$M273="Other, illiquid",Survey!$L273="Prospectus fund"),TRUE,FALSE)</f>
        <v>0</v>
      </c>
      <c r="AD273" s="128" t="b">
        <f>NOT(ISBLANK(Survey!$M273))</f>
        <v>0</v>
      </c>
      <c r="AE273" s="16" t="str">
        <f t="shared" si="194"/>
        <v>Pass</v>
      </c>
      <c r="AF273" s="38" t="b">
        <f>NOT(ISNUMBER(SEARCH("Other",Survey!$P273)))</f>
        <v>1</v>
      </c>
      <c r="AG273" s="37" t="b">
        <f>NOT(ISBLANK(Survey!$Q273))</f>
        <v>0</v>
      </c>
      <c r="AH273" s="16" t="str">
        <f t="shared" si="195"/>
        <v>Pass</v>
      </c>
      <c r="AI273" s="143">
        <f>COUNTBLANK(Survey!$W273)</f>
        <v>1</v>
      </c>
      <c r="AJ273" s="67">
        <f>IF(AND(Survey!L273&lt;&gt;"Exempt fund",OR(Survey!$M273="ETF",Survey!$M273="ETF, alternative mutual fund",Survey!$M273="Mutual fund",Survey!$M273="Alternative mutual fund",Survey!$M273="Money market")),1,0)</f>
        <v>0</v>
      </c>
      <c r="AK273" s="16" t="str">
        <f t="shared" si="196"/>
        <v>Pass</v>
      </c>
      <c r="AL273" s="38" t="b">
        <f>NOT(ISNUMBER(SEARCH("Yes",Survey!$AA273)))</f>
        <v>1</v>
      </c>
      <c r="AM273" s="37" t="b">
        <f>IF(COUNTBLANK(Survey!$AB273:$AC273)=0,TRUE, FALSE)</f>
        <v>0</v>
      </c>
      <c r="AN273" s="16" t="str">
        <f t="shared" si="197"/>
        <v>Pass</v>
      </c>
      <c r="AO273" s="38" t="b">
        <f>NOT(ISNUMBER(SEARCH("Yes",Survey!$AD273)))</f>
        <v>1</v>
      </c>
      <c r="AP273" s="37" t="b">
        <f>NOT(ISBLANK(Survey!$AF273))</f>
        <v>0</v>
      </c>
      <c r="AQ273" s="16" t="str">
        <f t="shared" si="198"/>
        <v>Pass</v>
      </c>
      <c r="AR273" s="38" t="b">
        <f>NOT(OR(ISNUMBER(SEARCH("Other",Survey!$AF273)),ISNUMBER(SEARCH("Multiple",Survey!$AF273))))</f>
        <v>1</v>
      </c>
      <c r="AS273" s="37" t="b">
        <f>NOT(ISBLANK(Survey!$AG273))</f>
        <v>0</v>
      </c>
      <c r="AT273" s="16" t="str">
        <f t="shared" si="199"/>
        <v>Fail</v>
      </c>
      <c r="AU273" s="143">
        <f>IF(ABS(Survey!$AV273)&gt;0, 1,0)</f>
        <v>0</v>
      </c>
      <c r="AV273" s="143">
        <f>IF(COUNTBLANK(Survey!$AJ273)=0,1,0)</f>
        <v>0</v>
      </c>
      <c r="AW273" s="16" t="str">
        <f t="shared" si="200"/>
        <v>Pass</v>
      </c>
      <c r="AX273" s="143">
        <f>IF(ISBLANK(Survey!$AJ273),0,1)</f>
        <v>0</v>
      </c>
      <c r="AY273" s="165">
        <f>COUNTBLANK(Survey!$AK273)</f>
        <v>1</v>
      </c>
      <c r="AZ273" s="16" t="str">
        <f t="shared" si="201"/>
        <v>Pass</v>
      </c>
      <c r="BA273" s="143">
        <f>IF(OR(Survey!$AK273="Closed",ISBLANK(Survey!$AK273)),0,1)</f>
        <v>0</v>
      </c>
      <c r="BB273" s="165">
        <f>IF(ISBLANK(Survey!$AL273),1,0)</f>
        <v>1</v>
      </c>
      <c r="BC273" s="147" t="str" cm="1">
        <f t="array" ref="BC273">IF(OR(IF(OR($BE273+$BF273 = 2, $BG273=1), FALSE, TRUE), AND($BD273:$BD273 = 0)),"Pass","Fail")</f>
        <v>Pass</v>
      </c>
      <c r="BD273" s="143">
        <f>COUNTBLANK(Survey!$AM273:$AO273)</f>
        <v>3</v>
      </c>
      <c r="BE273" s="143">
        <f>IF(Survey!$I273="Yes",1,0)</f>
        <v>0</v>
      </c>
      <c r="BF273" s="143">
        <f>IF(OR(Survey!$M273="Mutual fund",Survey!$M273="Alternative mutual fund",Survey!$M273="Money market"),1,0)</f>
        <v>0</v>
      </c>
      <c r="BG273" s="148">
        <f>IF(OR(Survey!$M273="ETF",Survey!$M273="ETF, alternative mutual fund"),1,0)</f>
        <v>0</v>
      </c>
      <c r="BH273" s="16" t="str">
        <f t="shared" si="202"/>
        <v>Pass</v>
      </c>
      <c r="BI273" s="38" t="b">
        <f>OR(ISNUMBER(SEARCH("Yes",Survey!$AO273)),ISBLANK(Survey!$AO273))</f>
        <v>1</v>
      </c>
      <c r="BJ273" s="67" t="b">
        <f>NOT(ISBLANK(Survey!$AP273))</f>
        <v>0</v>
      </c>
      <c r="BK273" s="16" t="str">
        <f t="shared" si="203"/>
        <v>Pass</v>
      </c>
      <c r="BL273" s="143">
        <f>IF(Survey!$AW273=0, 0,1)</f>
        <v>0</v>
      </c>
      <c r="BM273" s="67">
        <f>Survey!$AQ273</f>
        <v>0</v>
      </c>
      <c r="BN273" s="67">
        <f>IFERROR((Survey!$AX273-ABS(Survey!$AY273)-ABS(Survey!$BD273))/Survey!$AW273,0)</f>
        <v>0</v>
      </c>
      <c r="BO273" s="67">
        <f>IF(AND($BM273&gt;$BN273-0.2,$BM273&lt;$BN273+0.2,ISBLANK(Survey!$AQ273)=FALSE),0,1)</f>
        <v>1</v>
      </c>
      <c r="BP273" s="165">
        <f>IF(ISBLANK(Survey!$AR273),1,0)</f>
        <v>1</v>
      </c>
      <c r="BQ273" s="16" t="str">
        <f t="shared" si="204"/>
        <v>Pass</v>
      </c>
      <c r="BR273" s="143">
        <f>IF(Survey!$AW273=0, 0,1)</f>
        <v>0</v>
      </c>
      <c r="BS273" s="67">
        <f>IF(AND(Survey!$AS273&gt;=0,Survey!$AS273&lt;=0.2,Survey!$AS273&lt;&gt;""),0,1)</f>
        <v>1</v>
      </c>
      <c r="BT273" s="143">
        <f>IF(ISBLANK(Survey!$AT273),1,0)</f>
        <v>1</v>
      </c>
      <c r="BU273" s="16" t="str">
        <f t="shared" si="205"/>
        <v>Fail</v>
      </c>
      <c r="BV273" s="165">
        <f>Survey!$AU273</f>
        <v>0</v>
      </c>
      <c r="BW273" s="16" t="str">
        <f t="shared" si="206"/>
        <v>Pass</v>
      </c>
      <c r="BX273" s="36">
        <f>Survey!$AV273</f>
        <v>0</v>
      </c>
      <c r="BY273" s="176">
        <f>Survey!$AW273+Survey!$AX273-ABS(Survey!$AY273)+ABS(Survey!$AZ273)-ABS(Survey!$BA273)+ABS(Survey!$BB273)-ABS(Survey!$BC273)-ABS(Survey!$BD273)+Survey!$BE273</f>
        <v>0</v>
      </c>
      <c r="BZ273" s="35">
        <f t="shared" si="207"/>
        <v>0</v>
      </c>
      <c r="CA273" s="17">
        <f t="shared" si="208"/>
        <v>0</v>
      </c>
      <c r="CB273" s="16" t="str">
        <f t="shared" si="209"/>
        <v>Pass</v>
      </c>
      <c r="CC273" s="38" t="b">
        <f>IF(ABS(Survey!$BE273)=0,TRUE,FALSE)</f>
        <v>1</v>
      </c>
      <c r="CD273" s="37" t="b">
        <f>NOT(ISBLANK(Survey!$BF273))</f>
        <v>0</v>
      </c>
      <c r="CE273" t="str">
        <f t="shared" si="210"/>
        <v>Fail</v>
      </c>
      <c r="CF273" s="29">
        <f>Survey!$AV273</f>
        <v>0</v>
      </c>
      <c r="CG273" s="29" cm="1">
        <f t="array" ref="CG273">SUM(SUMIF(Survey!BH273:BO273,{"&gt;0","&lt;0"})*{1,-1})-SUM(SUMIF(Survey!BQ273:BX273,{"&gt;0","&lt;0"})*{1,-1})</f>
        <v>0</v>
      </c>
      <c r="CH273" s="35" t="str">
        <f t="shared" si="211"/>
        <v>No holdings</v>
      </c>
      <c r="CI273">
        <f t="shared" si="212"/>
        <v>0</v>
      </c>
      <c r="CJ273" s="16" t="str">
        <f t="shared" si="213"/>
        <v>Fail</v>
      </c>
      <c r="CK273" s="36">
        <f>Survey!$AV273</f>
        <v>0</v>
      </c>
      <c r="CL273" s="36" cm="1">
        <f t="array" ref="CL273">SUM(SUMIF(Survey!BZ273:CS273,{"&gt;0","&lt;0"})*{1,-1})-SUM(SUMIF(Survey!CU273:DN273,{"&gt;0","&lt;0"})*{1,-1})</f>
        <v>0</v>
      </c>
      <c r="CM273" s="35" t="str">
        <f t="shared" si="214"/>
        <v>No holdings</v>
      </c>
      <c r="CN273" s="17">
        <f t="shared" si="215"/>
        <v>0</v>
      </c>
      <c r="CO273" s="16" t="str">
        <f t="shared" si="216"/>
        <v>Pass</v>
      </c>
      <c r="CP273" s="38" t="b">
        <f>IF(ABS(Survey!$CS273)=0,TRUE,FALSE)</f>
        <v>1</v>
      </c>
      <c r="CQ273" s="37" t="b">
        <f>NOT(ISBLANK(Survey!$CT273))</f>
        <v>0</v>
      </c>
      <c r="CR273" s="16" t="str">
        <f t="shared" si="217"/>
        <v>Pass</v>
      </c>
      <c r="CS273" s="38" t="b">
        <f>IF(ABS(Survey!$DN273)=0,TRUE,FALSE)</f>
        <v>1</v>
      </c>
      <c r="CT273" s="37" t="b">
        <f>NOT(ISBLANK(Survey!$DO273))</f>
        <v>0</v>
      </c>
      <c r="CU273" t="str">
        <f t="shared" si="218"/>
        <v>Pass</v>
      </c>
      <c r="CV273" s="29" cm="1">
        <f t="array" ref="CV273">SUM(SUMIF(Survey!CO273,{"&gt;0","&lt;0"})*{1,-1})+SUM(SUMIF(Survey!DJ273,{"&gt;0","&lt;0"})*{1,-1})</f>
        <v>0</v>
      </c>
      <c r="CW273" s="29">
        <f>SUM(SUMIF(Survey!DQ273:DW273,{"&gt;0","&lt;0"})*{1,-1})+SUM(SUMIF(Survey!DY273:EE273,{"&gt;0","&lt;0"})*{1,-1})</f>
        <v>0</v>
      </c>
      <c r="CX273">
        <f t="shared" si="219"/>
        <v>0</v>
      </c>
      <c r="CY273">
        <f t="shared" si="220"/>
        <v>0</v>
      </c>
      <c r="CZ273" s="16" t="str">
        <f t="shared" si="221"/>
        <v>Pass</v>
      </c>
      <c r="DA273" s="38" t="b">
        <f>IF(ABS(Survey!$DW273)=0,TRUE,FALSE)</f>
        <v>1</v>
      </c>
      <c r="DB273" s="37" t="b">
        <f>NOT(ISBLANK(Survey!DX273))</f>
        <v>0</v>
      </c>
      <c r="DC273" s="16" t="str">
        <f t="shared" si="222"/>
        <v>Pass</v>
      </c>
      <c r="DD273" s="38" t="b">
        <f>IF(ABS(Survey!$EE273)=0,TRUE,FALSE)</f>
        <v>1</v>
      </c>
      <c r="DE273" s="37" t="b">
        <f>NOT(ISBLANK(Survey!$EF273))</f>
        <v>0</v>
      </c>
      <c r="DF273" s="16" t="str">
        <f t="shared" si="223"/>
        <v>Fail</v>
      </c>
      <c r="DG273" s="36">
        <f>SUM(SUMIF(Survey!EL273:EN273,{"&gt;0","&lt;0"})*{1,-1})</f>
        <v>0</v>
      </c>
      <c r="DH273">
        <f t="shared" si="224"/>
        <v>0</v>
      </c>
      <c r="DI273">
        <f t="shared" si="225"/>
        <v>100</v>
      </c>
      <c r="DJ273" s="35" t="b">
        <f>IF(OR(Survey!$M273="ETF",Survey!$M273="ETF, alternative mutual fund",Survey!$M273="Closed-end", Survey!$M273="Split share corp"),TRUE,FALSE)</f>
        <v>0</v>
      </c>
      <c r="DK273" s="16" t="str">
        <f t="shared" si="226"/>
        <v>Fail</v>
      </c>
      <c r="DL273" s="36">
        <f>SUM(SUMIF(Survey!EP273:EV273,{"&gt;0","&lt;0"})*{1,-1})</f>
        <v>0</v>
      </c>
      <c r="DM273">
        <f t="shared" si="227"/>
        <v>0</v>
      </c>
      <c r="DN273" s="17">
        <f t="shared" si="228"/>
        <v>100</v>
      </c>
      <c r="DO273" s="16" t="str">
        <f t="shared" si="229"/>
        <v>Fail</v>
      </c>
      <c r="DP273" s="36">
        <f>SUM(SUMIF(Survey!EX273:FD273,{"&gt;0","&lt;0"})*{1,-1})</f>
        <v>0</v>
      </c>
      <c r="DQ273">
        <f t="shared" si="230"/>
        <v>0</v>
      </c>
      <c r="DR273" s="17">
        <f t="shared" si="231"/>
        <v>100</v>
      </c>
    </row>
    <row r="274" spans="1:122">
      <c r="A274">
        <v>274</v>
      </c>
      <c r="B274" t="str">
        <f t="shared" si="185"/>
        <v>Pass</v>
      </c>
      <c r="C274" t="str">
        <f>IF(COUNTBLANK(Survey!B274:FE274)=$C$2, "Pass", "Fail")</f>
        <v>Pass</v>
      </c>
      <c r="D274" t="str">
        <f t="shared" si="186"/>
        <v>Fail</v>
      </c>
      <c r="E274" t="str">
        <f>IF(OR(ISBLANK(Survey!AJ274),COUNTIF(G274:BB274,"Fail")),"Fail","Pass")</f>
        <v>Fail</v>
      </c>
      <c r="G274" s="16" t="str">
        <f t="shared" si="187"/>
        <v>Fail</v>
      </c>
      <c r="H274" s="177">
        <f>COUNTBLANK(Survey!B274:D274)+COUNTBLANK(Survey!G274)+COUNTBLANK(Survey!I274)+COUNTBLANK(Survey!K274:M274)+COUNTBLANK(Survey!P274)+COUNTBLANK(Survey!S274:U274)+COUNTBLANK(Survey!Y274:AA274)+COUNTBLANK(Survey!AD274:AE274)+COUNTBLANK(Survey!AI274:AI274)</f>
        <v>18</v>
      </c>
      <c r="I274" s="16" t="str">
        <f t="shared" si="188"/>
        <v>Fail</v>
      </c>
      <c r="J274" t="b">
        <f>IF(Survey!E274="No",TRUE,FALSE)</f>
        <v>0</v>
      </c>
      <c r="K274" s="34">
        <f>LEN(Survey!E274)</f>
        <v>0</v>
      </c>
      <c r="L274" s="16" t="str">
        <f t="shared" si="189"/>
        <v>Fail</v>
      </c>
      <c r="M274" t="b">
        <f>IF(Survey!F274="No",TRUE,FALSE)</f>
        <v>0</v>
      </c>
      <c r="N274" s="33">
        <f>LEN(Survey!F274)</f>
        <v>0</v>
      </c>
      <c r="O274" s="16" t="str">
        <f t="shared" si="190"/>
        <v>Pass</v>
      </c>
      <c r="P274" s="34">
        <f>MOD((LEN(Survey!H274)+2),11)</f>
        <v>2</v>
      </c>
      <c r="Q274" s="33" t="str">
        <f>IF(Survey!$L274="Prospectus fund", "Yes", "No")</f>
        <v>No</v>
      </c>
      <c r="R274" s="16" t="str">
        <f t="shared" si="191"/>
        <v>Pass</v>
      </c>
      <c r="S274" s="34">
        <f>MOD((LEN(Survey!J274)+2),11)</f>
        <v>2</v>
      </c>
      <c r="T274" s="35" t="b">
        <f>IF(OR(Survey!$M274="ETF",Survey!$M274="ETF, alternative mutual fund",Survey!$M274="Closed-end", Survey!$M274="Split share corp", Survey!$I274="Yes"),TRUE,FALSE)</f>
        <v>0</v>
      </c>
      <c r="U274" s="16" t="str">
        <f>IFERROR(IF(AND(OR(X274=Y274,Y274 = "Either"),NOT(ISBLANK(Survey!K274))),"Pass","Fail"),"Pass")</f>
        <v>Fail</v>
      </c>
      <c r="V274" s="36" cm="1">
        <f t="array" ref="V274">SUM(SUMIF(Survey!BZ274:CS274,{"&gt;0","&lt;0"})*{1,-1})</f>
        <v>0</v>
      </c>
      <c r="W274" s="38" cm="1">
        <f t="array" ref="W274">SUM(SUMIF(Survey!CC274,{"&gt;0","&lt;0"})*{1,-1})+SUM(SUMIF(Survey!CM274,{"&gt;0","&lt;0"})*{1,-1})</f>
        <v>0</v>
      </c>
      <c r="X274" s="38">
        <f>Survey!K274</f>
        <v>0</v>
      </c>
      <c r="Y274" s="37" t="str">
        <f t="shared" si="192"/>
        <v>Either</v>
      </c>
      <c r="Z274" s="16" t="str">
        <f t="shared" si="193"/>
        <v>Fail</v>
      </c>
      <c r="AA274" s="67" cm="1">
        <f t="array" ref="AA274">SUM(SUMIF(Survey!BZ274:CS274,{"&gt;0","&lt;0"})*{1,-1})+SUM(SUMIF(Survey!CU274:DN274,{"&gt;0","&lt;0"})*{1,-1})</f>
        <v>0</v>
      </c>
      <c r="AB274" s="67">
        <f>IFERROR(AA274/(Survey!$AV274),0)</f>
        <v>0</v>
      </c>
      <c r="AC274" s="128" t="b">
        <f>IF(OR(Survey!$M274="Alternative strategy or hedge",Survey!$M274="Other, illiquid",Survey!$L274="Prospectus fund"),TRUE,FALSE)</f>
        <v>0</v>
      </c>
      <c r="AD274" s="128" t="b">
        <f>NOT(ISBLANK(Survey!$M274))</f>
        <v>0</v>
      </c>
      <c r="AE274" s="16" t="str">
        <f t="shared" si="194"/>
        <v>Pass</v>
      </c>
      <c r="AF274" s="38" t="b">
        <f>NOT(ISNUMBER(SEARCH("Other",Survey!$P274)))</f>
        <v>1</v>
      </c>
      <c r="AG274" s="37" t="b">
        <f>NOT(ISBLANK(Survey!$Q274))</f>
        <v>0</v>
      </c>
      <c r="AH274" s="16" t="str">
        <f t="shared" si="195"/>
        <v>Pass</v>
      </c>
      <c r="AI274" s="143">
        <f>COUNTBLANK(Survey!$W274)</f>
        <v>1</v>
      </c>
      <c r="AJ274" s="67">
        <f>IF(AND(Survey!L274&lt;&gt;"Exempt fund",OR(Survey!$M274="ETF",Survey!$M274="ETF, alternative mutual fund",Survey!$M274="Mutual fund",Survey!$M274="Alternative mutual fund",Survey!$M274="Money market")),1,0)</f>
        <v>0</v>
      </c>
      <c r="AK274" s="16" t="str">
        <f t="shared" si="196"/>
        <v>Pass</v>
      </c>
      <c r="AL274" s="38" t="b">
        <f>NOT(ISNUMBER(SEARCH("Yes",Survey!$AA274)))</f>
        <v>1</v>
      </c>
      <c r="AM274" s="37" t="b">
        <f>IF(COUNTBLANK(Survey!$AB274:$AC274)=0,TRUE, FALSE)</f>
        <v>0</v>
      </c>
      <c r="AN274" s="16" t="str">
        <f t="shared" si="197"/>
        <v>Pass</v>
      </c>
      <c r="AO274" s="38" t="b">
        <f>NOT(ISNUMBER(SEARCH("Yes",Survey!$AD274)))</f>
        <v>1</v>
      </c>
      <c r="AP274" s="37" t="b">
        <f>NOT(ISBLANK(Survey!$AF274))</f>
        <v>0</v>
      </c>
      <c r="AQ274" s="16" t="str">
        <f t="shared" si="198"/>
        <v>Pass</v>
      </c>
      <c r="AR274" s="38" t="b">
        <f>NOT(OR(ISNUMBER(SEARCH("Other",Survey!$AF274)),ISNUMBER(SEARCH("Multiple",Survey!$AF274))))</f>
        <v>1</v>
      </c>
      <c r="AS274" s="37" t="b">
        <f>NOT(ISBLANK(Survey!$AG274))</f>
        <v>0</v>
      </c>
      <c r="AT274" s="16" t="str">
        <f t="shared" si="199"/>
        <v>Fail</v>
      </c>
      <c r="AU274" s="143">
        <f>IF(ABS(Survey!$AV274)&gt;0, 1,0)</f>
        <v>0</v>
      </c>
      <c r="AV274" s="143">
        <f>IF(COUNTBLANK(Survey!$AJ274)=0,1,0)</f>
        <v>0</v>
      </c>
      <c r="AW274" s="16" t="str">
        <f t="shared" si="200"/>
        <v>Pass</v>
      </c>
      <c r="AX274" s="143">
        <f>IF(ISBLANK(Survey!$AJ274),0,1)</f>
        <v>0</v>
      </c>
      <c r="AY274" s="165">
        <f>COUNTBLANK(Survey!$AK274)</f>
        <v>1</v>
      </c>
      <c r="AZ274" s="16" t="str">
        <f t="shared" si="201"/>
        <v>Pass</v>
      </c>
      <c r="BA274" s="143">
        <f>IF(OR(Survey!$AK274="Closed",ISBLANK(Survey!$AK274)),0,1)</f>
        <v>0</v>
      </c>
      <c r="BB274" s="165">
        <f>IF(ISBLANK(Survey!$AL274),1,0)</f>
        <v>1</v>
      </c>
      <c r="BC274" s="147" t="str" cm="1">
        <f t="array" ref="BC274">IF(OR(IF(OR($BE274+$BF274 = 2, $BG274=1), FALSE, TRUE), AND($BD274:$BD274 = 0)),"Pass","Fail")</f>
        <v>Pass</v>
      </c>
      <c r="BD274" s="143">
        <f>COUNTBLANK(Survey!$AM274:$AO274)</f>
        <v>3</v>
      </c>
      <c r="BE274" s="143">
        <f>IF(Survey!$I274="Yes",1,0)</f>
        <v>0</v>
      </c>
      <c r="BF274" s="143">
        <f>IF(OR(Survey!$M274="Mutual fund",Survey!$M274="Alternative mutual fund",Survey!$M274="Money market"),1,0)</f>
        <v>0</v>
      </c>
      <c r="BG274" s="148">
        <f>IF(OR(Survey!$M274="ETF",Survey!$M274="ETF, alternative mutual fund"),1,0)</f>
        <v>0</v>
      </c>
      <c r="BH274" s="16" t="str">
        <f t="shared" si="202"/>
        <v>Pass</v>
      </c>
      <c r="BI274" s="38" t="b">
        <f>OR(ISNUMBER(SEARCH("Yes",Survey!$AO274)),ISBLANK(Survey!$AO274))</f>
        <v>1</v>
      </c>
      <c r="BJ274" s="67" t="b">
        <f>NOT(ISBLANK(Survey!$AP274))</f>
        <v>0</v>
      </c>
      <c r="BK274" s="16" t="str">
        <f t="shared" si="203"/>
        <v>Pass</v>
      </c>
      <c r="BL274" s="143">
        <f>IF(Survey!$AW274=0, 0,1)</f>
        <v>0</v>
      </c>
      <c r="BM274" s="67">
        <f>Survey!$AQ274</f>
        <v>0</v>
      </c>
      <c r="BN274" s="67">
        <f>IFERROR((Survey!$AX274-ABS(Survey!$AY274)-ABS(Survey!$BD274))/Survey!$AW274,0)</f>
        <v>0</v>
      </c>
      <c r="BO274" s="67">
        <f>IF(AND($BM274&gt;$BN274-0.2,$BM274&lt;$BN274+0.2,ISBLANK(Survey!$AQ274)=FALSE),0,1)</f>
        <v>1</v>
      </c>
      <c r="BP274" s="165">
        <f>IF(ISBLANK(Survey!$AR274),1,0)</f>
        <v>1</v>
      </c>
      <c r="BQ274" s="16" t="str">
        <f t="shared" si="204"/>
        <v>Pass</v>
      </c>
      <c r="BR274" s="143">
        <f>IF(Survey!$AW274=0, 0,1)</f>
        <v>0</v>
      </c>
      <c r="BS274" s="67">
        <f>IF(AND(Survey!$AS274&gt;=0,Survey!$AS274&lt;=0.2,Survey!$AS274&lt;&gt;""),0,1)</f>
        <v>1</v>
      </c>
      <c r="BT274" s="143">
        <f>IF(ISBLANK(Survey!$AT274),1,0)</f>
        <v>1</v>
      </c>
      <c r="BU274" s="16" t="str">
        <f t="shared" si="205"/>
        <v>Fail</v>
      </c>
      <c r="BV274" s="165">
        <f>Survey!$AU274</f>
        <v>0</v>
      </c>
      <c r="BW274" s="16" t="str">
        <f t="shared" si="206"/>
        <v>Pass</v>
      </c>
      <c r="BX274" s="36">
        <f>Survey!$AV274</f>
        <v>0</v>
      </c>
      <c r="BY274" s="176">
        <f>Survey!$AW274+Survey!$AX274-ABS(Survey!$AY274)+ABS(Survey!$AZ274)-ABS(Survey!$BA274)+ABS(Survey!$BB274)-ABS(Survey!$BC274)-ABS(Survey!$BD274)+Survey!$BE274</f>
        <v>0</v>
      </c>
      <c r="BZ274" s="35">
        <f t="shared" si="207"/>
        <v>0</v>
      </c>
      <c r="CA274" s="17">
        <f t="shared" si="208"/>
        <v>0</v>
      </c>
      <c r="CB274" s="16" t="str">
        <f t="shared" si="209"/>
        <v>Pass</v>
      </c>
      <c r="CC274" s="38" t="b">
        <f>IF(ABS(Survey!$BE274)=0,TRUE,FALSE)</f>
        <v>1</v>
      </c>
      <c r="CD274" s="37" t="b">
        <f>NOT(ISBLANK(Survey!$BF274))</f>
        <v>0</v>
      </c>
      <c r="CE274" t="str">
        <f t="shared" si="210"/>
        <v>Fail</v>
      </c>
      <c r="CF274" s="29">
        <f>Survey!$AV274</f>
        <v>0</v>
      </c>
      <c r="CG274" s="29" cm="1">
        <f t="array" ref="CG274">SUM(SUMIF(Survey!BH274:BO274,{"&gt;0","&lt;0"})*{1,-1})-SUM(SUMIF(Survey!BQ274:BX274,{"&gt;0","&lt;0"})*{1,-1})</f>
        <v>0</v>
      </c>
      <c r="CH274" s="35" t="str">
        <f t="shared" si="211"/>
        <v>No holdings</v>
      </c>
      <c r="CI274">
        <f t="shared" si="212"/>
        <v>0</v>
      </c>
      <c r="CJ274" s="16" t="str">
        <f t="shared" si="213"/>
        <v>Fail</v>
      </c>
      <c r="CK274" s="36">
        <f>Survey!$AV274</f>
        <v>0</v>
      </c>
      <c r="CL274" s="36" cm="1">
        <f t="array" ref="CL274">SUM(SUMIF(Survey!BZ274:CS274,{"&gt;0","&lt;0"})*{1,-1})-SUM(SUMIF(Survey!CU274:DN274,{"&gt;0","&lt;0"})*{1,-1})</f>
        <v>0</v>
      </c>
      <c r="CM274" s="35" t="str">
        <f t="shared" si="214"/>
        <v>No holdings</v>
      </c>
      <c r="CN274" s="17">
        <f t="shared" si="215"/>
        <v>0</v>
      </c>
      <c r="CO274" s="16" t="str">
        <f t="shared" si="216"/>
        <v>Pass</v>
      </c>
      <c r="CP274" s="38" t="b">
        <f>IF(ABS(Survey!$CS274)=0,TRUE,FALSE)</f>
        <v>1</v>
      </c>
      <c r="CQ274" s="37" t="b">
        <f>NOT(ISBLANK(Survey!$CT274))</f>
        <v>0</v>
      </c>
      <c r="CR274" s="16" t="str">
        <f t="shared" si="217"/>
        <v>Pass</v>
      </c>
      <c r="CS274" s="38" t="b">
        <f>IF(ABS(Survey!$DN274)=0,TRUE,FALSE)</f>
        <v>1</v>
      </c>
      <c r="CT274" s="37" t="b">
        <f>NOT(ISBLANK(Survey!$DO274))</f>
        <v>0</v>
      </c>
      <c r="CU274" t="str">
        <f t="shared" si="218"/>
        <v>Pass</v>
      </c>
      <c r="CV274" s="29" cm="1">
        <f t="array" ref="CV274">SUM(SUMIF(Survey!CO274,{"&gt;0","&lt;0"})*{1,-1})+SUM(SUMIF(Survey!DJ274,{"&gt;0","&lt;0"})*{1,-1})</f>
        <v>0</v>
      </c>
      <c r="CW274" s="29">
        <f>SUM(SUMIF(Survey!DQ274:DW274,{"&gt;0","&lt;0"})*{1,-1})+SUM(SUMIF(Survey!DY274:EE274,{"&gt;0","&lt;0"})*{1,-1})</f>
        <v>0</v>
      </c>
      <c r="CX274">
        <f t="shared" si="219"/>
        <v>0</v>
      </c>
      <c r="CY274">
        <f t="shared" si="220"/>
        <v>0</v>
      </c>
      <c r="CZ274" s="16" t="str">
        <f t="shared" si="221"/>
        <v>Pass</v>
      </c>
      <c r="DA274" s="38" t="b">
        <f>IF(ABS(Survey!$DW274)=0,TRUE,FALSE)</f>
        <v>1</v>
      </c>
      <c r="DB274" s="37" t="b">
        <f>NOT(ISBLANK(Survey!DX274))</f>
        <v>0</v>
      </c>
      <c r="DC274" s="16" t="str">
        <f t="shared" si="222"/>
        <v>Pass</v>
      </c>
      <c r="DD274" s="38" t="b">
        <f>IF(ABS(Survey!$EE274)=0,TRUE,FALSE)</f>
        <v>1</v>
      </c>
      <c r="DE274" s="37" t="b">
        <f>NOT(ISBLANK(Survey!$EF274))</f>
        <v>0</v>
      </c>
      <c r="DF274" s="16" t="str">
        <f t="shared" si="223"/>
        <v>Fail</v>
      </c>
      <c r="DG274" s="36">
        <f>SUM(SUMIF(Survey!EL274:EN274,{"&gt;0","&lt;0"})*{1,-1})</f>
        <v>0</v>
      </c>
      <c r="DH274">
        <f t="shared" si="224"/>
        <v>0</v>
      </c>
      <c r="DI274">
        <f t="shared" si="225"/>
        <v>100</v>
      </c>
      <c r="DJ274" s="35" t="b">
        <f>IF(OR(Survey!$M274="ETF",Survey!$M274="ETF, alternative mutual fund",Survey!$M274="Closed-end", Survey!$M274="Split share corp"),TRUE,FALSE)</f>
        <v>0</v>
      </c>
      <c r="DK274" s="16" t="str">
        <f t="shared" si="226"/>
        <v>Fail</v>
      </c>
      <c r="DL274" s="36">
        <f>SUM(SUMIF(Survey!EP274:EV274,{"&gt;0","&lt;0"})*{1,-1})</f>
        <v>0</v>
      </c>
      <c r="DM274">
        <f t="shared" si="227"/>
        <v>0</v>
      </c>
      <c r="DN274" s="17">
        <f t="shared" si="228"/>
        <v>100</v>
      </c>
      <c r="DO274" s="16" t="str">
        <f t="shared" si="229"/>
        <v>Fail</v>
      </c>
      <c r="DP274" s="36">
        <f>SUM(SUMIF(Survey!EX274:FD274,{"&gt;0","&lt;0"})*{1,-1})</f>
        <v>0</v>
      </c>
      <c r="DQ274">
        <f t="shared" si="230"/>
        <v>0</v>
      </c>
      <c r="DR274" s="17">
        <f t="shared" si="231"/>
        <v>100</v>
      </c>
    </row>
    <row r="275" spans="1:122">
      <c r="A275">
        <v>275</v>
      </c>
      <c r="B275" t="str">
        <f t="shared" si="185"/>
        <v>Pass</v>
      </c>
      <c r="C275" t="str">
        <f>IF(COUNTBLANK(Survey!B275:FE275)=$C$2, "Pass", "Fail")</f>
        <v>Pass</v>
      </c>
      <c r="D275" t="str">
        <f t="shared" si="186"/>
        <v>Fail</v>
      </c>
      <c r="E275" t="str">
        <f>IF(OR(ISBLANK(Survey!AJ275),COUNTIF(G275:BB275,"Fail")),"Fail","Pass")</f>
        <v>Fail</v>
      </c>
      <c r="G275" s="16" t="str">
        <f t="shared" si="187"/>
        <v>Fail</v>
      </c>
      <c r="H275" s="177">
        <f>COUNTBLANK(Survey!B275:D275)+COUNTBLANK(Survey!G275)+COUNTBLANK(Survey!I275)+COUNTBLANK(Survey!K275:M275)+COUNTBLANK(Survey!P275)+COUNTBLANK(Survey!S275:U275)+COUNTBLANK(Survey!Y275:AA275)+COUNTBLANK(Survey!AD275:AE275)+COUNTBLANK(Survey!AI275:AI275)</f>
        <v>18</v>
      </c>
      <c r="I275" s="16" t="str">
        <f t="shared" si="188"/>
        <v>Fail</v>
      </c>
      <c r="J275" t="b">
        <f>IF(Survey!E275="No",TRUE,FALSE)</f>
        <v>0</v>
      </c>
      <c r="K275" s="34">
        <f>LEN(Survey!E275)</f>
        <v>0</v>
      </c>
      <c r="L275" s="16" t="str">
        <f t="shared" si="189"/>
        <v>Fail</v>
      </c>
      <c r="M275" t="b">
        <f>IF(Survey!F275="No",TRUE,FALSE)</f>
        <v>0</v>
      </c>
      <c r="N275" s="33">
        <f>LEN(Survey!F275)</f>
        <v>0</v>
      </c>
      <c r="O275" s="16" t="str">
        <f t="shared" si="190"/>
        <v>Pass</v>
      </c>
      <c r="P275" s="34">
        <f>MOD((LEN(Survey!H275)+2),11)</f>
        <v>2</v>
      </c>
      <c r="Q275" s="33" t="str">
        <f>IF(Survey!$L275="Prospectus fund", "Yes", "No")</f>
        <v>No</v>
      </c>
      <c r="R275" s="16" t="str">
        <f t="shared" si="191"/>
        <v>Pass</v>
      </c>
      <c r="S275" s="34">
        <f>MOD((LEN(Survey!J275)+2),11)</f>
        <v>2</v>
      </c>
      <c r="T275" s="35" t="b">
        <f>IF(OR(Survey!$M275="ETF",Survey!$M275="ETF, alternative mutual fund",Survey!$M275="Closed-end", Survey!$M275="Split share corp", Survey!$I275="Yes"),TRUE,FALSE)</f>
        <v>0</v>
      </c>
      <c r="U275" s="16" t="str">
        <f>IFERROR(IF(AND(OR(X275=Y275,Y275 = "Either"),NOT(ISBLANK(Survey!K275))),"Pass","Fail"),"Pass")</f>
        <v>Fail</v>
      </c>
      <c r="V275" s="36" cm="1">
        <f t="array" ref="V275">SUM(SUMIF(Survey!BZ275:CS275,{"&gt;0","&lt;0"})*{1,-1})</f>
        <v>0</v>
      </c>
      <c r="W275" s="38" cm="1">
        <f t="array" ref="W275">SUM(SUMIF(Survey!CC275,{"&gt;0","&lt;0"})*{1,-1})+SUM(SUMIF(Survey!CM275,{"&gt;0","&lt;0"})*{1,-1})</f>
        <v>0</v>
      </c>
      <c r="X275" s="38">
        <f>Survey!K275</f>
        <v>0</v>
      </c>
      <c r="Y275" s="37" t="str">
        <f t="shared" si="192"/>
        <v>Either</v>
      </c>
      <c r="Z275" s="16" t="str">
        <f t="shared" si="193"/>
        <v>Fail</v>
      </c>
      <c r="AA275" s="67" cm="1">
        <f t="array" ref="AA275">SUM(SUMIF(Survey!BZ275:CS275,{"&gt;0","&lt;0"})*{1,-1})+SUM(SUMIF(Survey!CU275:DN275,{"&gt;0","&lt;0"})*{1,-1})</f>
        <v>0</v>
      </c>
      <c r="AB275" s="67">
        <f>IFERROR(AA275/(Survey!$AV275),0)</f>
        <v>0</v>
      </c>
      <c r="AC275" s="128" t="b">
        <f>IF(OR(Survey!$M275="Alternative strategy or hedge",Survey!$M275="Other, illiquid",Survey!$L275="Prospectus fund"),TRUE,FALSE)</f>
        <v>0</v>
      </c>
      <c r="AD275" s="128" t="b">
        <f>NOT(ISBLANK(Survey!$M275))</f>
        <v>0</v>
      </c>
      <c r="AE275" s="16" t="str">
        <f t="shared" si="194"/>
        <v>Pass</v>
      </c>
      <c r="AF275" s="38" t="b">
        <f>NOT(ISNUMBER(SEARCH("Other",Survey!$P275)))</f>
        <v>1</v>
      </c>
      <c r="AG275" s="37" t="b">
        <f>NOT(ISBLANK(Survey!$Q275))</f>
        <v>0</v>
      </c>
      <c r="AH275" s="16" t="str">
        <f t="shared" si="195"/>
        <v>Pass</v>
      </c>
      <c r="AI275" s="143">
        <f>COUNTBLANK(Survey!$W275)</f>
        <v>1</v>
      </c>
      <c r="AJ275" s="67">
        <f>IF(AND(Survey!L275&lt;&gt;"Exempt fund",OR(Survey!$M275="ETF",Survey!$M275="ETF, alternative mutual fund",Survey!$M275="Mutual fund",Survey!$M275="Alternative mutual fund",Survey!$M275="Money market")),1,0)</f>
        <v>0</v>
      </c>
      <c r="AK275" s="16" t="str">
        <f t="shared" si="196"/>
        <v>Pass</v>
      </c>
      <c r="AL275" s="38" t="b">
        <f>NOT(ISNUMBER(SEARCH("Yes",Survey!$AA275)))</f>
        <v>1</v>
      </c>
      <c r="AM275" s="37" t="b">
        <f>IF(COUNTBLANK(Survey!$AB275:$AC275)=0,TRUE, FALSE)</f>
        <v>0</v>
      </c>
      <c r="AN275" s="16" t="str">
        <f t="shared" si="197"/>
        <v>Pass</v>
      </c>
      <c r="AO275" s="38" t="b">
        <f>NOT(ISNUMBER(SEARCH("Yes",Survey!$AD275)))</f>
        <v>1</v>
      </c>
      <c r="AP275" s="37" t="b">
        <f>NOT(ISBLANK(Survey!$AF275))</f>
        <v>0</v>
      </c>
      <c r="AQ275" s="16" t="str">
        <f t="shared" si="198"/>
        <v>Pass</v>
      </c>
      <c r="AR275" s="38" t="b">
        <f>NOT(OR(ISNUMBER(SEARCH("Other",Survey!$AF275)),ISNUMBER(SEARCH("Multiple",Survey!$AF275))))</f>
        <v>1</v>
      </c>
      <c r="AS275" s="37" t="b">
        <f>NOT(ISBLANK(Survey!$AG275))</f>
        <v>0</v>
      </c>
      <c r="AT275" s="16" t="str">
        <f t="shared" si="199"/>
        <v>Fail</v>
      </c>
      <c r="AU275" s="143">
        <f>IF(ABS(Survey!$AV275)&gt;0, 1,0)</f>
        <v>0</v>
      </c>
      <c r="AV275" s="143">
        <f>IF(COUNTBLANK(Survey!$AJ275)=0,1,0)</f>
        <v>0</v>
      </c>
      <c r="AW275" s="16" t="str">
        <f t="shared" si="200"/>
        <v>Pass</v>
      </c>
      <c r="AX275" s="143">
        <f>IF(ISBLANK(Survey!$AJ275),0,1)</f>
        <v>0</v>
      </c>
      <c r="AY275" s="165">
        <f>COUNTBLANK(Survey!$AK275)</f>
        <v>1</v>
      </c>
      <c r="AZ275" s="16" t="str">
        <f t="shared" si="201"/>
        <v>Pass</v>
      </c>
      <c r="BA275" s="143">
        <f>IF(OR(Survey!$AK275="Closed",ISBLANK(Survey!$AK275)),0,1)</f>
        <v>0</v>
      </c>
      <c r="BB275" s="165">
        <f>IF(ISBLANK(Survey!$AL275),1,0)</f>
        <v>1</v>
      </c>
      <c r="BC275" s="147" t="str" cm="1">
        <f t="array" ref="BC275">IF(OR(IF(OR($BE275+$BF275 = 2, $BG275=1), FALSE, TRUE), AND($BD275:$BD275 = 0)),"Pass","Fail")</f>
        <v>Pass</v>
      </c>
      <c r="BD275" s="143">
        <f>COUNTBLANK(Survey!$AM275:$AO275)</f>
        <v>3</v>
      </c>
      <c r="BE275" s="143">
        <f>IF(Survey!$I275="Yes",1,0)</f>
        <v>0</v>
      </c>
      <c r="BF275" s="143">
        <f>IF(OR(Survey!$M275="Mutual fund",Survey!$M275="Alternative mutual fund",Survey!$M275="Money market"),1,0)</f>
        <v>0</v>
      </c>
      <c r="BG275" s="148">
        <f>IF(OR(Survey!$M275="ETF",Survey!$M275="ETF, alternative mutual fund"),1,0)</f>
        <v>0</v>
      </c>
      <c r="BH275" s="16" t="str">
        <f t="shared" si="202"/>
        <v>Pass</v>
      </c>
      <c r="BI275" s="38" t="b">
        <f>OR(ISNUMBER(SEARCH("Yes",Survey!$AO275)),ISBLANK(Survey!$AO275))</f>
        <v>1</v>
      </c>
      <c r="BJ275" s="67" t="b">
        <f>NOT(ISBLANK(Survey!$AP275))</f>
        <v>0</v>
      </c>
      <c r="BK275" s="16" t="str">
        <f t="shared" si="203"/>
        <v>Pass</v>
      </c>
      <c r="BL275" s="143">
        <f>IF(Survey!$AW275=0, 0,1)</f>
        <v>0</v>
      </c>
      <c r="BM275" s="67">
        <f>Survey!$AQ275</f>
        <v>0</v>
      </c>
      <c r="BN275" s="67">
        <f>IFERROR((Survey!$AX275-ABS(Survey!$AY275)-ABS(Survey!$BD275))/Survey!$AW275,0)</f>
        <v>0</v>
      </c>
      <c r="BO275" s="67">
        <f>IF(AND($BM275&gt;$BN275-0.2,$BM275&lt;$BN275+0.2,ISBLANK(Survey!$AQ275)=FALSE),0,1)</f>
        <v>1</v>
      </c>
      <c r="BP275" s="165">
        <f>IF(ISBLANK(Survey!$AR275),1,0)</f>
        <v>1</v>
      </c>
      <c r="BQ275" s="16" t="str">
        <f t="shared" si="204"/>
        <v>Pass</v>
      </c>
      <c r="BR275" s="143">
        <f>IF(Survey!$AW275=0, 0,1)</f>
        <v>0</v>
      </c>
      <c r="BS275" s="67">
        <f>IF(AND(Survey!$AS275&gt;=0,Survey!$AS275&lt;=0.2,Survey!$AS275&lt;&gt;""),0,1)</f>
        <v>1</v>
      </c>
      <c r="BT275" s="143">
        <f>IF(ISBLANK(Survey!$AT275),1,0)</f>
        <v>1</v>
      </c>
      <c r="BU275" s="16" t="str">
        <f t="shared" si="205"/>
        <v>Fail</v>
      </c>
      <c r="BV275" s="165">
        <f>Survey!$AU275</f>
        <v>0</v>
      </c>
      <c r="BW275" s="16" t="str">
        <f t="shared" si="206"/>
        <v>Pass</v>
      </c>
      <c r="BX275" s="36">
        <f>Survey!$AV275</f>
        <v>0</v>
      </c>
      <c r="BY275" s="176">
        <f>Survey!$AW275+Survey!$AX275-ABS(Survey!$AY275)+ABS(Survey!$AZ275)-ABS(Survey!$BA275)+ABS(Survey!$BB275)-ABS(Survey!$BC275)-ABS(Survey!$BD275)+Survey!$BE275</f>
        <v>0</v>
      </c>
      <c r="BZ275" s="35">
        <f t="shared" si="207"/>
        <v>0</v>
      </c>
      <c r="CA275" s="17">
        <f t="shared" si="208"/>
        <v>0</v>
      </c>
      <c r="CB275" s="16" t="str">
        <f t="shared" si="209"/>
        <v>Pass</v>
      </c>
      <c r="CC275" s="38" t="b">
        <f>IF(ABS(Survey!$BE275)=0,TRUE,FALSE)</f>
        <v>1</v>
      </c>
      <c r="CD275" s="37" t="b">
        <f>NOT(ISBLANK(Survey!$BF275))</f>
        <v>0</v>
      </c>
      <c r="CE275" t="str">
        <f t="shared" si="210"/>
        <v>Fail</v>
      </c>
      <c r="CF275" s="29">
        <f>Survey!$AV275</f>
        <v>0</v>
      </c>
      <c r="CG275" s="29" cm="1">
        <f t="array" ref="CG275">SUM(SUMIF(Survey!BH275:BO275,{"&gt;0","&lt;0"})*{1,-1})-SUM(SUMIF(Survey!BQ275:BX275,{"&gt;0","&lt;0"})*{1,-1})</f>
        <v>0</v>
      </c>
      <c r="CH275" s="35" t="str">
        <f t="shared" si="211"/>
        <v>No holdings</v>
      </c>
      <c r="CI275">
        <f t="shared" si="212"/>
        <v>0</v>
      </c>
      <c r="CJ275" s="16" t="str">
        <f t="shared" si="213"/>
        <v>Fail</v>
      </c>
      <c r="CK275" s="36">
        <f>Survey!$AV275</f>
        <v>0</v>
      </c>
      <c r="CL275" s="36" cm="1">
        <f t="array" ref="CL275">SUM(SUMIF(Survey!BZ275:CS275,{"&gt;0","&lt;0"})*{1,-1})-SUM(SUMIF(Survey!CU275:DN275,{"&gt;0","&lt;0"})*{1,-1})</f>
        <v>0</v>
      </c>
      <c r="CM275" s="35" t="str">
        <f t="shared" si="214"/>
        <v>No holdings</v>
      </c>
      <c r="CN275" s="17">
        <f t="shared" si="215"/>
        <v>0</v>
      </c>
      <c r="CO275" s="16" t="str">
        <f t="shared" si="216"/>
        <v>Pass</v>
      </c>
      <c r="CP275" s="38" t="b">
        <f>IF(ABS(Survey!$CS275)=0,TRUE,FALSE)</f>
        <v>1</v>
      </c>
      <c r="CQ275" s="37" t="b">
        <f>NOT(ISBLANK(Survey!$CT275))</f>
        <v>0</v>
      </c>
      <c r="CR275" s="16" t="str">
        <f t="shared" si="217"/>
        <v>Pass</v>
      </c>
      <c r="CS275" s="38" t="b">
        <f>IF(ABS(Survey!$DN275)=0,TRUE,FALSE)</f>
        <v>1</v>
      </c>
      <c r="CT275" s="37" t="b">
        <f>NOT(ISBLANK(Survey!$DO275))</f>
        <v>0</v>
      </c>
      <c r="CU275" t="str">
        <f t="shared" si="218"/>
        <v>Pass</v>
      </c>
      <c r="CV275" s="29" cm="1">
        <f t="array" ref="CV275">SUM(SUMIF(Survey!CO275,{"&gt;0","&lt;0"})*{1,-1})+SUM(SUMIF(Survey!DJ275,{"&gt;0","&lt;0"})*{1,-1})</f>
        <v>0</v>
      </c>
      <c r="CW275" s="29">
        <f>SUM(SUMIF(Survey!DQ275:DW275,{"&gt;0","&lt;0"})*{1,-1})+SUM(SUMIF(Survey!DY275:EE275,{"&gt;0","&lt;0"})*{1,-1})</f>
        <v>0</v>
      </c>
      <c r="CX275">
        <f t="shared" si="219"/>
        <v>0</v>
      </c>
      <c r="CY275">
        <f t="shared" si="220"/>
        <v>0</v>
      </c>
      <c r="CZ275" s="16" t="str">
        <f t="shared" si="221"/>
        <v>Pass</v>
      </c>
      <c r="DA275" s="38" t="b">
        <f>IF(ABS(Survey!$DW275)=0,TRUE,FALSE)</f>
        <v>1</v>
      </c>
      <c r="DB275" s="37" t="b">
        <f>NOT(ISBLANK(Survey!DX275))</f>
        <v>0</v>
      </c>
      <c r="DC275" s="16" t="str">
        <f t="shared" si="222"/>
        <v>Pass</v>
      </c>
      <c r="DD275" s="38" t="b">
        <f>IF(ABS(Survey!$EE275)=0,TRUE,FALSE)</f>
        <v>1</v>
      </c>
      <c r="DE275" s="37" t="b">
        <f>NOT(ISBLANK(Survey!$EF275))</f>
        <v>0</v>
      </c>
      <c r="DF275" s="16" t="str">
        <f t="shared" si="223"/>
        <v>Fail</v>
      </c>
      <c r="DG275" s="36">
        <f>SUM(SUMIF(Survey!EL275:EN275,{"&gt;0","&lt;0"})*{1,-1})</f>
        <v>0</v>
      </c>
      <c r="DH275">
        <f t="shared" si="224"/>
        <v>0</v>
      </c>
      <c r="DI275">
        <f t="shared" si="225"/>
        <v>100</v>
      </c>
      <c r="DJ275" s="35" t="b">
        <f>IF(OR(Survey!$M275="ETF",Survey!$M275="ETF, alternative mutual fund",Survey!$M275="Closed-end", Survey!$M275="Split share corp"),TRUE,FALSE)</f>
        <v>0</v>
      </c>
      <c r="DK275" s="16" t="str">
        <f t="shared" si="226"/>
        <v>Fail</v>
      </c>
      <c r="DL275" s="36">
        <f>SUM(SUMIF(Survey!EP275:EV275,{"&gt;0","&lt;0"})*{1,-1})</f>
        <v>0</v>
      </c>
      <c r="DM275">
        <f t="shared" si="227"/>
        <v>0</v>
      </c>
      <c r="DN275" s="17">
        <f t="shared" si="228"/>
        <v>100</v>
      </c>
      <c r="DO275" s="16" t="str">
        <f t="shared" si="229"/>
        <v>Fail</v>
      </c>
      <c r="DP275" s="36">
        <f>SUM(SUMIF(Survey!EX275:FD275,{"&gt;0","&lt;0"})*{1,-1})</f>
        <v>0</v>
      </c>
      <c r="DQ275">
        <f t="shared" si="230"/>
        <v>0</v>
      </c>
      <c r="DR275" s="17">
        <f t="shared" si="231"/>
        <v>100</v>
      </c>
    </row>
    <row r="276" spans="1:122">
      <c r="A276">
        <v>276</v>
      </c>
      <c r="B276" t="str">
        <f t="shared" si="185"/>
        <v>Pass</v>
      </c>
      <c r="C276" t="str">
        <f>IF(COUNTBLANK(Survey!B276:FE276)=$C$2, "Pass", "Fail")</f>
        <v>Pass</v>
      </c>
      <c r="D276" t="str">
        <f t="shared" si="186"/>
        <v>Fail</v>
      </c>
      <c r="E276" t="str">
        <f>IF(OR(ISBLANK(Survey!AJ276),COUNTIF(G276:BB276,"Fail")),"Fail","Pass")</f>
        <v>Fail</v>
      </c>
      <c r="G276" s="16" t="str">
        <f t="shared" si="187"/>
        <v>Fail</v>
      </c>
      <c r="H276" s="177">
        <f>COUNTBLANK(Survey!B276:D276)+COUNTBLANK(Survey!G276)+COUNTBLANK(Survey!I276)+COUNTBLANK(Survey!K276:M276)+COUNTBLANK(Survey!P276)+COUNTBLANK(Survey!S276:U276)+COUNTBLANK(Survey!Y276:AA276)+COUNTBLANK(Survey!AD276:AE276)+COUNTBLANK(Survey!AI276:AI276)</f>
        <v>18</v>
      </c>
      <c r="I276" s="16" t="str">
        <f t="shared" si="188"/>
        <v>Fail</v>
      </c>
      <c r="J276" t="b">
        <f>IF(Survey!E276="No",TRUE,FALSE)</f>
        <v>0</v>
      </c>
      <c r="K276" s="34">
        <f>LEN(Survey!E276)</f>
        <v>0</v>
      </c>
      <c r="L276" s="16" t="str">
        <f t="shared" si="189"/>
        <v>Fail</v>
      </c>
      <c r="M276" t="b">
        <f>IF(Survey!F276="No",TRUE,FALSE)</f>
        <v>0</v>
      </c>
      <c r="N276" s="33">
        <f>LEN(Survey!F276)</f>
        <v>0</v>
      </c>
      <c r="O276" s="16" t="str">
        <f t="shared" si="190"/>
        <v>Pass</v>
      </c>
      <c r="P276" s="34">
        <f>MOD((LEN(Survey!H276)+2),11)</f>
        <v>2</v>
      </c>
      <c r="Q276" s="33" t="str">
        <f>IF(Survey!$L276="Prospectus fund", "Yes", "No")</f>
        <v>No</v>
      </c>
      <c r="R276" s="16" t="str">
        <f t="shared" si="191"/>
        <v>Pass</v>
      </c>
      <c r="S276" s="34">
        <f>MOD((LEN(Survey!J276)+2),11)</f>
        <v>2</v>
      </c>
      <c r="T276" s="35" t="b">
        <f>IF(OR(Survey!$M276="ETF",Survey!$M276="ETF, alternative mutual fund",Survey!$M276="Closed-end", Survey!$M276="Split share corp", Survey!$I276="Yes"),TRUE,FALSE)</f>
        <v>0</v>
      </c>
      <c r="U276" s="16" t="str">
        <f>IFERROR(IF(AND(OR(X276=Y276,Y276 = "Either"),NOT(ISBLANK(Survey!K276))),"Pass","Fail"),"Pass")</f>
        <v>Fail</v>
      </c>
      <c r="V276" s="36" cm="1">
        <f t="array" ref="V276">SUM(SUMIF(Survey!BZ276:CS276,{"&gt;0","&lt;0"})*{1,-1})</f>
        <v>0</v>
      </c>
      <c r="W276" s="38" cm="1">
        <f t="array" ref="W276">SUM(SUMIF(Survey!CC276,{"&gt;0","&lt;0"})*{1,-1})+SUM(SUMIF(Survey!CM276,{"&gt;0","&lt;0"})*{1,-1})</f>
        <v>0</v>
      </c>
      <c r="X276" s="38">
        <f>Survey!K276</f>
        <v>0</v>
      </c>
      <c r="Y276" s="37" t="str">
        <f t="shared" si="192"/>
        <v>Either</v>
      </c>
      <c r="Z276" s="16" t="str">
        <f t="shared" si="193"/>
        <v>Fail</v>
      </c>
      <c r="AA276" s="67" cm="1">
        <f t="array" ref="AA276">SUM(SUMIF(Survey!BZ276:CS276,{"&gt;0","&lt;0"})*{1,-1})+SUM(SUMIF(Survey!CU276:DN276,{"&gt;0","&lt;0"})*{1,-1})</f>
        <v>0</v>
      </c>
      <c r="AB276" s="67">
        <f>IFERROR(AA276/(Survey!$AV276),0)</f>
        <v>0</v>
      </c>
      <c r="AC276" s="128" t="b">
        <f>IF(OR(Survey!$M276="Alternative strategy or hedge",Survey!$M276="Other, illiquid",Survey!$L276="Prospectus fund"),TRUE,FALSE)</f>
        <v>0</v>
      </c>
      <c r="AD276" s="128" t="b">
        <f>NOT(ISBLANK(Survey!$M276))</f>
        <v>0</v>
      </c>
      <c r="AE276" s="16" t="str">
        <f t="shared" si="194"/>
        <v>Pass</v>
      </c>
      <c r="AF276" s="38" t="b">
        <f>NOT(ISNUMBER(SEARCH("Other",Survey!$P276)))</f>
        <v>1</v>
      </c>
      <c r="AG276" s="37" t="b">
        <f>NOT(ISBLANK(Survey!$Q276))</f>
        <v>0</v>
      </c>
      <c r="AH276" s="16" t="str">
        <f t="shared" si="195"/>
        <v>Pass</v>
      </c>
      <c r="AI276" s="143">
        <f>COUNTBLANK(Survey!$W276)</f>
        <v>1</v>
      </c>
      <c r="AJ276" s="67">
        <f>IF(AND(Survey!L276&lt;&gt;"Exempt fund",OR(Survey!$M276="ETF",Survey!$M276="ETF, alternative mutual fund",Survey!$M276="Mutual fund",Survey!$M276="Alternative mutual fund",Survey!$M276="Money market")),1,0)</f>
        <v>0</v>
      </c>
      <c r="AK276" s="16" t="str">
        <f t="shared" si="196"/>
        <v>Pass</v>
      </c>
      <c r="AL276" s="38" t="b">
        <f>NOT(ISNUMBER(SEARCH("Yes",Survey!$AA276)))</f>
        <v>1</v>
      </c>
      <c r="AM276" s="37" t="b">
        <f>IF(COUNTBLANK(Survey!$AB276:$AC276)=0,TRUE, FALSE)</f>
        <v>0</v>
      </c>
      <c r="AN276" s="16" t="str">
        <f t="shared" si="197"/>
        <v>Pass</v>
      </c>
      <c r="AO276" s="38" t="b">
        <f>NOT(ISNUMBER(SEARCH("Yes",Survey!$AD276)))</f>
        <v>1</v>
      </c>
      <c r="AP276" s="37" t="b">
        <f>NOT(ISBLANK(Survey!$AF276))</f>
        <v>0</v>
      </c>
      <c r="AQ276" s="16" t="str">
        <f t="shared" si="198"/>
        <v>Pass</v>
      </c>
      <c r="AR276" s="38" t="b">
        <f>NOT(OR(ISNUMBER(SEARCH("Other",Survey!$AF276)),ISNUMBER(SEARCH("Multiple",Survey!$AF276))))</f>
        <v>1</v>
      </c>
      <c r="AS276" s="37" t="b">
        <f>NOT(ISBLANK(Survey!$AG276))</f>
        <v>0</v>
      </c>
      <c r="AT276" s="16" t="str">
        <f t="shared" si="199"/>
        <v>Fail</v>
      </c>
      <c r="AU276" s="143">
        <f>IF(ABS(Survey!$AV276)&gt;0, 1,0)</f>
        <v>0</v>
      </c>
      <c r="AV276" s="143">
        <f>IF(COUNTBLANK(Survey!$AJ276)=0,1,0)</f>
        <v>0</v>
      </c>
      <c r="AW276" s="16" t="str">
        <f t="shared" si="200"/>
        <v>Pass</v>
      </c>
      <c r="AX276" s="143">
        <f>IF(ISBLANK(Survey!$AJ276),0,1)</f>
        <v>0</v>
      </c>
      <c r="AY276" s="165">
        <f>COUNTBLANK(Survey!$AK276)</f>
        <v>1</v>
      </c>
      <c r="AZ276" s="16" t="str">
        <f t="shared" si="201"/>
        <v>Pass</v>
      </c>
      <c r="BA276" s="143">
        <f>IF(OR(Survey!$AK276="Closed",ISBLANK(Survey!$AK276)),0,1)</f>
        <v>0</v>
      </c>
      <c r="BB276" s="165">
        <f>IF(ISBLANK(Survey!$AL276),1,0)</f>
        <v>1</v>
      </c>
      <c r="BC276" s="147" t="str" cm="1">
        <f t="array" ref="BC276">IF(OR(IF(OR($BE276+$BF276 = 2, $BG276=1), FALSE, TRUE), AND($BD276:$BD276 = 0)),"Pass","Fail")</f>
        <v>Pass</v>
      </c>
      <c r="BD276" s="143">
        <f>COUNTBLANK(Survey!$AM276:$AO276)</f>
        <v>3</v>
      </c>
      <c r="BE276" s="143">
        <f>IF(Survey!$I276="Yes",1,0)</f>
        <v>0</v>
      </c>
      <c r="BF276" s="143">
        <f>IF(OR(Survey!$M276="Mutual fund",Survey!$M276="Alternative mutual fund",Survey!$M276="Money market"),1,0)</f>
        <v>0</v>
      </c>
      <c r="BG276" s="148">
        <f>IF(OR(Survey!$M276="ETF",Survey!$M276="ETF, alternative mutual fund"),1,0)</f>
        <v>0</v>
      </c>
      <c r="BH276" s="16" t="str">
        <f t="shared" si="202"/>
        <v>Pass</v>
      </c>
      <c r="BI276" s="38" t="b">
        <f>OR(ISNUMBER(SEARCH("Yes",Survey!$AO276)),ISBLANK(Survey!$AO276))</f>
        <v>1</v>
      </c>
      <c r="BJ276" s="67" t="b">
        <f>NOT(ISBLANK(Survey!$AP276))</f>
        <v>0</v>
      </c>
      <c r="BK276" s="16" t="str">
        <f t="shared" si="203"/>
        <v>Pass</v>
      </c>
      <c r="BL276" s="143">
        <f>IF(Survey!$AW276=0, 0,1)</f>
        <v>0</v>
      </c>
      <c r="BM276" s="67">
        <f>Survey!$AQ276</f>
        <v>0</v>
      </c>
      <c r="BN276" s="67">
        <f>IFERROR((Survey!$AX276-ABS(Survey!$AY276)-ABS(Survey!$BD276))/Survey!$AW276,0)</f>
        <v>0</v>
      </c>
      <c r="BO276" s="67">
        <f>IF(AND($BM276&gt;$BN276-0.2,$BM276&lt;$BN276+0.2,ISBLANK(Survey!$AQ276)=FALSE),0,1)</f>
        <v>1</v>
      </c>
      <c r="BP276" s="165">
        <f>IF(ISBLANK(Survey!$AR276),1,0)</f>
        <v>1</v>
      </c>
      <c r="BQ276" s="16" t="str">
        <f t="shared" si="204"/>
        <v>Pass</v>
      </c>
      <c r="BR276" s="143">
        <f>IF(Survey!$AW276=0, 0,1)</f>
        <v>0</v>
      </c>
      <c r="BS276" s="67">
        <f>IF(AND(Survey!$AS276&gt;=0,Survey!$AS276&lt;=0.2,Survey!$AS276&lt;&gt;""),0,1)</f>
        <v>1</v>
      </c>
      <c r="BT276" s="143">
        <f>IF(ISBLANK(Survey!$AT276),1,0)</f>
        <v>1</v>
      </c>
      <c r="BU276" s="16" t="str">
        <f t="shared" si="205"/>
        <v>Fail</v>
      </c>
      <c r="BV276" s="165">
        <f>Survey!$AU276</f>
        <v>0</v>
      </c>
      <c r="BW276" s="16" t="str">
        <f t="shared" si="206"/>
        <v>Pass</v>
      </c>
      <c r="BX276" s="36">
        <f>Survey!$AV276</f>
        <v>0</v>
      </c>
      <c r="BY276" s="176">
        <f>Survey!$AW276+Survey!$AX276-ABS(Survey!$AY276)+ABS(Survey!$AZ276)-ABS(Survey!$BA276)+ABS(Survey!$BB276)-ABS(Survey!$BC276)-ABS(Survey!$BD276)+Survey!$BE276</f>
        <v>0</v>
      </c>
      <c r="BZ276" s="35">
        <f t="shared" si="207"/>
        <v>0</v>
      </c>
      <c r="CA276" s="17">
        <f t="shared" si="208"/>
        <v>0</v>
      </c>
      <c r="CB276" s="16" t="str">
        <f t="shared" si="209"/>
        <v>Pass</v>
      </c>
      <c r="CC276" s="38" t="b">
        <f>IF(ABS(Survey!$BE276)=0,TRUE,FALSE)</f>
        <v>1</v>
      </c>
      <c r="CD276" s="37" t="b">
        <f>NOT(ISBLANK(Survey!$BF276))</f>
        <v>0</v>
      </c>
      <c r="CE276" t="str">
        <f t="shared" si="210"/>
        <v>Fail</v>
      </c>
      <c r="CF276" s="29">
        <f>Survey!$AV276</f>
        <v>0</v>
      </c>
      <c r="CG276" s="29" cm="1">
        <f t="array" ref="CG276">SUM(SUMIF(Survey!BH276:BO276,{"&gt;0","&lt;0"})*{1,-1})-SUM(SUMIF(Survey!BQ276:BX276,{"&gt;0","&lt;0"})*{1,-1})</f>
        <v>0</v>
      </c>
      <c r="CH276" s="35" t="str">
        <f t="shared" si="211"/>
        <v>No holdings</v>
      </c>
      <c r="CI276">
        <f t="shared" si="212"/>
        <v>0</v>
      </c>
      <c r="CJ276" s="16" t="str">
        <f t="shared" si="213"/>
        <v>Fail</v>
      </c>
      <c r="CK276" s="36">
        <f>Survey!$AV276</f>
        <v>0</v>
      </c>
      <c r="CL276" s="36" cm="1">
        <f t="array" ref="CL276">SUM(SUMIF(Survey!BZ276:CS276,{"&gt;0","&lt;0"})*{1,-1})-SUM(SUMIF(Survey!CU276:DN276,{"&gt;0","&lt;0"})*{1,-1})</f>
        <v>0</v>
      </c>
      <c r="CM276" s="35" t="str">
        <f t="shared" si="214"/>
        <v>No holdings</v>
      </c>
      <c r="CN276" s="17">
        <f t="shared" si="215"/>
        <v>0</v>
      </c>
      <c r="CO276" s="16" t="str">
        <f t="shared" si="216"/>
        <v>Pass</v>
      </c>
      <c r="CP276" s="38" t="b">
        <f>IF(ABS(Survey!$CS276)=0,TRUE,FALSE)</f>
        <v>1</v>
      </c>
      <c r="CQ276" s="37" t="b">
        <f>NOT(ISBLANK(Survey!$CT276))</f>
        <v>0</v>
      </c>
      <c r="CR276" s="16" t="str">
        <f t="shared" si="217"/>
        <v>Pass</v>
      </c>
      <c r="CS276" s="38" t="b">
        <f>IF(ABS(Survey!$DN276)=0,TRUE,FALSE)</f>
        <v>1</v>
      </c>
      <c r="CT276" s="37" t="b">
        <f>NOT(ISBLANK(Survey!$DO276))</f>
        <v>0</v>
      </c>
      <c r="CU276" t="str">
        <f t="shared" si="218"/>
        <v>Pass</v>
      </c>
      <c r="CV276" s="29" cm="1">
        <f t="array" ref="CV276">SUM(SUMIF(Survey!CO276,{"&gt;0","&lt;0"})*{1,-1})+SUM(SUMIF(Survey!DJ276,{"&gt;0","&lt;0"})*{1,-1})</f>
        <v>0</v>
      </c>
      <c r="CW276" s="29">
        <f>SUM(SUMIF(Survey!DQ276:DW276,{"&gt;0","&lt;0"})*{1,-1})+SUM(SUMIF(Survey!DY276:EE276,{"&gt;0","&lt;0"})*{1,-1})</f>
        <v>0</v>
      </c>
      <c r="CX276">
        <f t="shared" si="219"/>
        <v>0</v>
      </c>
      <c r="CY276">
        <f t="shared" si="220"/>
        <v>0</v>
      </c>
      <c r="CZ276" s="16" t="str">
        <f t="shared" si="221"/>
        <v>Pass</v>
      </c>
      <c r="DA276" s="38" t="b">
        <f>IF(ABS(Survey!$DW276)=0,TRUE,FALSE)</f>
        <v>1</v>
      </c>
      <c r="DB276" s="37" t="b">
        <f>NOT(ISBLANK(Survey!DX276))</f>
        <v>0</v>
      </c>
      <c r="DC276" s="16" t="str">
        <f t="shared" si="222"/>
        <v>Pass</v>
      </c>
      <c r="DD276" s="38" t="b">
        <f>IF(ABS(Survey!$EE276)=0,TRUE,FALSE)</f>
        <v>1</v>
      </c>
      <c r="DE276" s="37" t="b">
        <f>NOT(ISBLANK(Survey!$EF276))</f>
        <v>0</v>
      </c>
      <c r="DF276" s="16" t="str">
        <f t="shared" si="223"/>
        <v>Fail</v>
      </c>
      <c r="DG276" s="36">
        <f>SUM(SUMIF(Survey!EL276:EN276,{"&gt;0","&lt;0"})*{1,-1})</f>
        <v>0</v>
      </c>
      <c r="DH276">
        <f t="shared" si="224"/>
        <v>0</v>
      </c>
      <c r="DI276">
        <f t="shared" si="225"/>
        <v>100</v>
      </c>
      <c r="DJ276" s="35" t="b">
        <f>IF(OR(Survey!$M276="ETF",Survey!$M276="ETF, alternative mutual fund",Survey!$M276="Closed-end", Survey!$M276="Split share corp"),TRUE,FALSE)</f>
        <v>0</v>
      </c>
      <c r="DK276" s="16" t="str">
        <f t="shared" si="226"/>
        <v>Fail</v>
      </c>
      <c r="DL276" s="36">
        <f>SUM(SUMIF(Survey!EP276:EV276,{"&gt;0","&lt;0"})*{1,-1})</f>
        <v>0</v>
      </c>
      <c r="DM276">
        <f t="shared" si="227"/>
        <v>0</v>
      </c>
      <c r="DN276" s="17">
        <f t="shared" si="228"/>
        <v>100</v>
      </c>
      <c r="DO276" s="16" t="str">
        <f t="shared" si="229"/>
        <v>Fail</v>
      </c>
      <c r="DP276" s="36">
        <f>SUM(SUMIF(Survey!EX276:FD276,{"&gt;0","&lt;0"})*{1,-1})</f>
        <v>0</v>
      </c>
      <c r="DQ276">
        <f t="shared" si="230"/>
        <v>0</v>
      </c>
      <c r="DR276" s="17">
        <f t="shared" si="231"/>
        <v>100</v>
      </c>
    </row>
    <row r="277" spans="1:122">
      <c r="A277">
        <v>277</v>
      </c>
      <c r="B277" t="str">
        <f t="shared" si="185"/>
        <v>Pass</v>
      </c>
      <c r="C277" t="str">
        <f>IF(COUNTBLANK(Survey!B277:FE277)=$C$2, "Pass", "Fail")</f>
        <v>Pass</v>
      </c>
      <c r="D277" t="str">
        <f t="shared" si="186"/>
        <v>Fail</v>
      </c>
      <c r="E277" t="str">
        <f>IF(OR(ISBLANK(Survey!AJ277),COUNTIF(G277:BB277,"Fail")),"Fail","Pass")</f>
        <v>Fail</v>
      </c>
      <c r="G277" s="16" t="str">
        <f t="shared" si="187"/>
        <v>Fail</v>
      </c>
      <c r="H277" s="177">
        <f>COUNTBLANK(Survey!B277:D277)+COUNTBLANK(Survey!G277)+COUNTBLANK(Survey!I277)+COUNTBLANK(Survey!K277:M277)+COUNTBLANK(Survey!P277)+COUNTBLANK(Survey!S277:U277)+COUNTBLANK(Survey!Y277:AA277)+COUNTBLANK(Survey!AD277:AE277)+COUNTBLANK(Survey!AI277:AI277)</f>
        <v>18</v>
      </c>
      <c r="I277" s="16" t="str">
        <f t="shared" si="188"/>
        <v>Fail</v>
      </c>
      <c r="J277" t="b">
        <f>IF(Survey!E277="No",TRUE,FALSE)</f>
        <v>0</v>
      </c>
      <c r="K277" s="34">
        <f>LEN(Survey!E277)</f>
        <v>0</v>
      </c>
      <c r="L277" s="16" t="str">
        <f t="shared" si="189"/>
        <v>Fail</v>
      </c>
      <c r="M277" t="b">
        <f>IF(Survey!F277="No",TRUE,FALSE)</f>
        <v>0</v>
      </c>
      <c r="N277" s="33">
        <f>LEN(Survey!F277)</f>
        <v>0</v>
      </c>
      <c r="O277" s="16" t="str">
        <f t="shared" si="190"/>
        <v>Pass</v>
      </c>
      <c r="P277" s="34">
        <f>MOD((LEN(Survey!H277)+2),11)</f>
        <v>2</v>
      </c>
      <c r="Q277" s="33" t="str">
        <f>IF(Survey!$L277="Prospectus fund", "Yes", "No")</f>
        <v>No</v>
      </c>
      <c r="R277" s="16" t="str">
        <f t="shared" si="191"/>
        <v>Pass</v>
      </c>
      <c r="S277" s="34">
        <f>MOD((LEN(Survey!J277)+2),11)</f>
        <v>2</v>
      </c>
      <c r="T277" s="35" t="b">
        <f>IF(OR(Survey!$M277="ETF",Survey!$M277="ETF, alternative mutual fund",Survey!$M277="Closed-end", Survey!$M277="Split share corp", Survey!$I277="Yes"),TRUE,FALSE)</f>
        <v>0</v>
      </c>
      <c r="U277" s="16" t="str">
        <f>IFERROR(IF(AND(OR(X277=Y277,Y277 = "Either"),NOT(ISBLANK(Survey!K277))),"Pass","Fail"),"Pass")</f>
        <v>Fail</v>
      </c>
      <c r="V277" s="36" cm="1">
        <f t="array" ref="V277">SUM(SUMIF(Survey!BZ277:CS277,{"&gt;0","&lt;0"})*{1,-1})</f>
        <v>0</v>
      </c>
      <c r="W277" s="38" cm="1">
        <f t="array" ref="W277">SUM(SUMIF(Survey!CC277,{"&gt;0","&lt;0"})*{1,-1})+SUM(SUMIF(Survey!CM277,{"&gt;0","&lt;0"})*{1,-1})</f>
        <v>0</v>
      </c>
      <c r="X277" s="38">
        <f>Survey!K277</f>
        <v>0</v>
      </c>
      <c r="Y277" s="37" t="str">
        <f t="shared" si="192"/>
        <v>Either</v>
      </c>
      <c r="Z277" s="16" t="str">
        <f t="shared" si="193"/>
        <v>Fail</v>
      </c>
      <c r="AA277" s="67" cm="1">
        <f t="array" ref="AA277">SUM(SUMIF(Survey!BZ277:CS277,{"&gt;0","&lt;0"})*{1,-1})+SUM(SUMIF(Survey!CU277:DN277,{"&gt;0","&lt;0"})*{1,-1})</f>
        <v>0</v>
      </c>
      <c r="AB277" s="67">
        <f>IFERROR(AA277/(Survey!$AV277),0)</f>
        <v>0</v>
      </c>
      <c r="AC277" s="128" t="b">
        <f>IF(OR(Survey!$M277="Alternative strategy or hedge",Survey!$M277="Other, illiquid",Survey!$L277="Prospectus fund"),TRUE,FALSE)</f>
        <v>0</v>
      </c>
      <c r="AD277" s="128" t="b">
        <f>NOT(ISBLANK(Survey!$M277))</f>
        <v>0</v>
      </c>
      <c r="AE277" s="16" t="str">
        <f t="shared" si="194"/>
        <v>Pass</v>
      </c>
      <c r="AF277" s="38" t="b">
        <f>NOT(ISNUMBER(SEARCH("Other",Survey!$P277)))</f>
        <v>1</v>
      </c>
      <c r="AG277" s="37" t="b">
        <f>NOT(ISBLANK(Survey!$Q277))</f>
        <v>0</v>
      </c>
      <c r="AH277" s="16" t="str">
        <f t="shared" si="195"/>
        <v>Pass</v>
      </c>
      <c r="AI277" s="143">
        <f>COUNTBLANK(Survey!$W277)</f>
        <v>1</v>
      </c>
      <c r="AJ277" s="67">
        <f>IF(AND(Survey!L277&lt;&gt;"Exempt fund",OR(Survey!$M277="ETF",Survey!$M277="ETF, alternative mutual fund",Survey!$M277="Mutual fund",Survey!$M277="Alternative mutual fund",Survey!$M277="Money market")),1,0)</f>
        <v>0</v>
      </c>
      <c r="AK277" s="16" t="str">
        <f t="shared" si="196"/>
        <v>Pass</v>
      </c>
      <c r="AL277" s="38" t="b">
        <f>NOT(ISNUMBER(SEARCH("Yes",Survey!$AA277)))</f>
        <v>1</v>
      </c>
      <c r="AM277" s="37" t="b">
        <f>IF(COUNTBLANK(Survey!$AB277:$AC277)=0,TRUE, FALSE)</f>
        <v>0</v>
      </c>
      <c r="AN277" s="16" t="str">
        <f t="shared" si="197"/>
        <v>Pass</v>
      </c>
      <c r="AO277" s="38" t="b">
        <f>NOT(ISNUMBER(SEARCH("Yes",Survey!$AD277)))</f>
        <v>1</v>
      </c>
      <c r="AP277" s="37" t="b">
        <f>NOT(ISBLANK(Survey!$AF277))</f>
        <v>0</v>
      </c>
      <c r="AQ277" s="16" t="str">
        <f t="shared" si="198"/>
        <v>Pass</v>
      </c>
      <c r="AR277" s="38" t="b">
        <f>NOT(OR(ISNUMBER(SEARCH("Other",Survey!$AF277)),ISNUMBER(SEARCH("Multiple",Survey!$AF277))))</f>
        <v>1</v>
      </c>
      <c r="AS277" s="37" t="b">
        <f>NOT(ISBLANK(Survey!$AG277))</f>
        <v>0</v>
      </c>
      <c r="AT277" s="16" t="str">
        <f t="shared" si="199"/>
        <v>Fail</v>
      </c>
      <c r="AU277" s="143">
        <f>IF(ABS(Survey!$AV277)&gt;0, 1,0)</f>
        <v>0</v>
      </c>
      <c r="AV277" s="143">
        <f>IF(COUNTBLANK(Survey!$AJ277)=0,1,0)</f>
        <v>0</v>
      </c>
      <c r="AW277" s="16" t="str">
        <f t="shared" si="200"/>
        <v>Pass</v>
      </c>
      <c r="AX277" s="143">
        <f>IF(ISBLANK(Survey!$AJ277),0,1)</f>
        <v>0</v>
      </c>
      <c r="AY277" s="165">
        <f>COUNTBLANK(Survey!$AK277)</f>
        <v>1</v>
      </c>
      <c r="AZ277" s="16" t="str">
        <f t="shared" si="201"/>
        <v>Pass</v>
      </c>
      <c r="BA277" s="143">
        <f>IF(OR(Survey!$AK277="Closed",ISBLANK(Survey!$AK277)),0,1)</f>
        <v>0</v>
      </c>
      <c r="BB277" s="165">
        <f>IF(ISBLANK(Survey!$AL277),1,0)</f>
        <v>1</v>
      </c>
      <c r="BC277" s="147" t="str" cm="1">
        <f t="array" ref="BC277">IF(OR(IF(OR($BE277+$BF277 = 2, $BG277=1), FALSE, TRUE), AND($BD277:$BD277 = 0)),"Pass","Fail")</f>
        <v>Pass</v>
      </c>
      <c r="BD277" s="143">
        <f>COUNTBLANK(Survey!$AM277:$AO277)</f>
        <v>3</v>
      </c>
      <c r="BE277" s="143">
        <f>IF(Survey!$I277="Yes",1,0)</f>
        <v>0</v>
      </c>
      <c r="BF277" s="143">
        <f>IF(OR(Survey!$M277="Mutual fund",Survey!$M277="Alternative mutual fund",Survey!$M277="Money market"),1,0)</f>
        <v>0</v>
      </c>
      <c r="BG277" s="148">
        <f>IF(OR(Survey!$M277="ETF",Survey!$M277="ETF, alternative mutual fund"),1,0)</f>
        <v>0</v>
      </c>
      <c r="BH277" s="16" t="str">
        <f t="shared" si="202"/>
        <v>Pass</v>
      </c>
      <c r="BI277" s="38" t="b">
        <f>OR(ISNUMBER(SEARCH("Yes",Survey!$AO277)),ISBLANK(Survey!$AO277))</f>
        <v>1</v>
      </c>
      <c r="BJ277" s="67" t="b">
        <f>NOT(ISBLANK(Survey!$AP277))</f>
        <v>0</v>
      </c>
      <c r="BK277" s="16" t="str">
        <f t="shared" si="203"/>
        <v>Pass</v>
      </c>
      <c r="BL277" s="143">
        <f>IF(Survey!$AW277=0, 0,1)</f>
        <v>0</v>
      </c>
      <c r="BM277" s="67">
        <f>Survey!$AQ277</f>
        <v>0</v>
      </c>
      <c r="BN277" s="67">
        <f>IFERROR((Survey!$AX277-ABS(Survey!$AY277)-ABS(Survey!$BD277))/Survey!$AW277,0)</f>
        <v>0</v>
      </c>
      <c r="BO277" s="67">
        <f>IF(AND($BM277&gt;$BN277-0.2,$BM277&lt;$BN277+0.2,ISBLANK(Survey!$AQ277)=FALSE),0,1)</f>
        <v>1</v>
      </c>
      <c r="BP277" s="165">
        <f>IF(ISBLANK(Survey!$AR277),1,0)</f>
        <v>1</v>
      </c>
      <c r="BQ277" s="16" t="str">
        <f t="shared" si="204"/>
        <v>Pass</v>
      </c>
      <c r="BR277" s="143">
        <f>IF(Survey!$AW277=0, 0,1)</f>
        <v>0</v>
      </c>
      <c r="BS277" s="67">
        <f>IF(AND(Survey!$AS277&gt;=0,Survey!$AS277&lt;=0.2,Survey!$AS277&lt;&gt;""),0,1)</f>
        <v>1</v>
      </c>
      <c r="BT277" s="143">
        <f>IF(ISBLANK(Survey!$AT277),1,0)</f>
        <v>1</v>
      </c>
      <c r="BU277" s="16" t="str">
        <f t="shared" si="205"/>
        <v>Fail</v>
      </c>
      <c r="BV277" s="165">
        <f>Survey!$AU277</f>
        <v>0</v>
      </c>
      <c r="BW277" s="16" t="str">
        <f t="shared" si="206"/>
        <v>Pass</v>
      </c>
      <c r="BX277" s="36">
        <f>Survey!$AV277</f>
        <v>0</v>
      </c>
      <c r="BY277" s="176">
        <f>Survey!$AW277+Survey!$AX277-ABS(Survey!$AY277)+ABS(Survey!$AZ277)-ABS(Survey!$BA277)+ABS(Survey!$BB277)-ABS(Survey!$BC277)-ABS(Survey!$BD277)+Survey!$BE277</f>
        <v>0</v>
      </c>
      <c r="BZ277" s="35">
        <f t="shared" si="207"/>
        <v>0</v>
      </c>
      <c r="CA277" s="17">
        <f t="shared" si="208"/>
        <v>0</v>
      </c>
      <c r="CB277" s="16" t="str">
        <f t="shared" si="209"/>
        <v>Pass</v>
      </c>
      <c r="CC277" s="38" t="b">
        <f>IF(ABS(Survey!$BE277)=0,TRUE,FALSE)</f>
        <v>1</v>
      </c>
      <c r="CD277" s="37" t="b">
        <f>NOT(ISBLANK(Survey!$BF277))</f>
        <v>0</v>
      </c>
      <c r="CE277" t="str">
        <f t="shared" si="210"/>
        <v>Fail</v>
      </c>
      <c r="CF277" s="29">
        <f>Survey!$AV277</f>
        <v>0</v>
      </c>
      <c r="CG277" s="29" cm="1">
        <f t="array" ref="CG277">SUM(SUMIF(Survey!BH277:BO277,{"&gt;0","&lt;0"})*{1,-1})-SUM(SUMIF(Survey!BQ277:BX277,{"&gt;0","&lt;0"})*{1,-1})</f>
        <v>0</v>
      </c>
      <c r="CH277" s="35" t="str">
        <f t="shared" si="211"/>
        <v>No holdings</v>
      </c>
      <c r="CI277">
        <f t="shared" si="212"/>
        <v>0</v>
      </c>
      <c r="CJ277" s="16" t="str">
        <f t="shared" si="213"/>
        <v>Fail</v>
      </c>
      <c r="CK277" s="36">
        <f>Survey!$AV277</f>
        <v>0</v>
      </c>
      <c r="CL277" s="36" cm="1">
        <f t="array" ref="CL277">SUM(SUMIF(Survey!BZ277:CS277,{"&gt;0","&lt;0"})*{1,-1})-SUM(SUMIF(Survey!CU277:DN277,{"&gt;0","&lt;0"})*{1,-1})</f>
        <v>0</v>
      </c>
      <c r="CM277" s="35" t="str">
        <f t="shared" si="214"/>
        <v>No holdings</v>
      </c>
      <c r="CN277" s="17">
        <f t="shared" si="215"/>
        <v>0</v>
      </c>
      <c r="CO277" s="16" t="str">
        <f t="shared" si="216"/>
        <v>Pass</v>
      </c>
      <c r="CP277" s="38" t="b">
        <f>IF(ABS(Survey!$CS277)=0,TRUE,FALSE)</f>
        <v>1</v>
      </c>
      <c r="CQ277" s="37" t="b">
        <f>NOT(ISBLANK(Survey!$CT277))</f>
        <v>0</v>
      </c>
      <c r="CR277" s="16" t="str">
        <f t="shared" si="217"/>
        <v>Pass</v>
      </c>
      <c r="CS277" s="38" t="b">
        <f>IF(ABS(Survey!$DN277)=0,TRUE,FALSE)</f>
        <v>1</v>
      </c>
      <c r="CT277" s="37" t="b">
        <f>NOT(ISBLANK(Survey!$DO277))</f>
        <v>0</v>
      </c>
      <c r="CU277" t="str">
        <f t="shared" si="218"/>
        <v>Pass</v>
      </c>
      <c r="CV277" s="29" cm="1">
        <f t="array" ref="CV277">SUM(SUMIF(Survey!CO277,{"&gt;0","&lt;0"})*{1,-1})+SUM(SUMIF(Survey!DJ277,{"&gt;0","&lt;0"})*{1,-1})</f>
        <v>0</v>
      </c>
      <c r="CW277" s="29">
        <f>SUM(SUMIF(Survey!DQ277:DW277,{"&gt;0","&lt;0"})*{1,-1})+SUM(SUMIF(Survey!DY277:EE277,{"&gt;0","&lt;0"})*{1,-1})</f>
        <v>0</v>
      </c>
      <c r="CX277">
        <f t="shared" si="219"/>
        <v>0</v>
      </c>
      <c r="CY277">
        <f t="shared" si="220"/>
        <v>0</v>
      </c>
      <c r="CZ277" s="16" t="str">
        <f t="shared" si="221"/>
        <v>Pass</v>
      </c>
      <c r="DA277" s="38" t="b">
        <f>IF(ABS(Survey!$DW277)=0,TRUE,FALSE)</f>
        <v>1</v>
      </c>
      <c r="DB277" s="37" t="b">
        <f>NOT(ISBLANK(Survey!DX277))</f>
        <v>0</v>
      </c>
      <c r="DC277" s="16" t="str">
        <f t="shared" si="222"/>
        <v>Pass</v>
      </c>
      <c r="DD277" s="38" t="b">
        <f>IF(ABS(Survey!$EE277)=0,TRUE,FALSE)</f>
        <v>1</v>
      </c>
      <c r="DE277" s="37" t="b">
        <f>NOT(ISBLANK(Survey!$EF277))</f>
        <v>0</v>
      </c>
      <c r="DF277" s="16" t="str">
        <f t="shared" si="223"/>
        <v>Fail</v>
      </c>
      <c r="DG277" s="36">
        <f>SUM(SUMIF(Survey!EL277:EN277,{"&gt;0","&lt;0"})*{1,-1})</f>
        <v>0</v>
      </c>
      <c r="DH277">
        <f t="shared" si="224"/>
        <v>0</v>
      </c>
      <c r="DI277">
        <f t="shared" si="225"/>
        <v>100</v>
      </c>
      <c r="DJ277" s="35" t="b">
        <f>IF(OR(Survey!$M277="ETF",Survey!$M277="ETF, alternative mutual fund",Survey!$M277="Closed-end", Survey!$M277="Split share corp"),TRUE,FALSE)</f>
        <v>0</v>
      </c>
      <c r="DK277" s="16" t="str">
        <f t="shared" si="226"/>
        <v>Fail</v>
      </c>
      <c r="DL277" s="36">
        <f>SUM(SUMIF(Survey!EP277:EV277,{"&gt;0","&lt;0"})*{1,-1})</f>
        <v>0</v>
      </c>
      <c r="DM277">
        <f t="shared" si="227"/>
        <v>0</v>
      </c>
      <c r="DN277" s="17">
        <f t="shared" si="228"/>
        <v>100</v>
      </c>
      <c r="DO277" s="16" t="str">
        <f t="shared" si="229"/>
        <v>Fail</v>
      </c>
      <c r="DP277" s="36">
        <f>SUM(SUMIF(Survey!EX277:FD277,{"&gt;0","&lt;0"})*{1,-1})</f>
        <v>0</v>
      </c>
      <c r="DQ277">
        <f t="shared" si="230"/>
        <v>0</v>
      </c>
      <c r="DR277" s="17">
        <f t="shared" si="231"/>
        <v>100</v>
      </c>
    </row>
    <row r="278" spans="1:122">
      <c r="A278">
        <v>278</v>
      </c>
      <c r="B278" t="str">
        <f t="shared" si="185"/>
        <v>Pass</v>
      </c>
      <c r="C278" t="str">
        <f>IF(COUNTBLANK(Survey!B278:FE278)=$C$2, "Pass", "Fail")</f>
        <v>Pass</v>
      </c>
      <c r="D278" t="str">
        <f t="shared" si="186"/>
        <v>Fail</v>
      </c>
      <c r="E278" t="str">
        <f>IF(OR(ISBLANK(Survey!AJ278),COUNTIF(G278:BB278,"Fail")),"Fail","Pass")</f>
        <v>Fail</v>
      </c>
      <c r="G278" s="16" t="str">
        <f t="shared" si="187"/>
        <v>Fail</v>
      </c>
      <c r="H278" s="177">
        <f>COUNTBLANK(Survey!B278:D278)+COUNTBLANK(Survey!G278)+COUNTBLANK(Survey!I278)+COUNTBLANK(Survey!K278:M278)+COUNTBLANK(Survey!P278)+COUNTBLANK(Survey!S278:U278)+COUNTBLANK(Survey!Y278:AA278)+COUNTBLANK(Survey!AD278:AE278)+COUNTBLANK(Survey!AI278:AI278)</f>
        <v>18</v>
      </c>
      <c r="I278" s="16" t="str">
        <f t="shared" si="188"/>
        <v>Fail</v>
      </c>
      <c r="J278" t="b">
        <f>IF(Survey!E278="No",TRUE,FALSE)</f>
        <v>0</v>
      </c>
      <c r="K278" s="34">
        <f>LEN(Survey!E278)</f>
        <v>0</v>
      </c>
      <c r="L278" s="16" t="str">
        <f t="shared" si="189"/>
        <v>Fail</v>
      </c>
      <c r="M278" t="b">
        <f>IF(Survey!F278="No",TRUE,FALSE)</f>
        <v>0</v>
      </c>
      <c r="N278" s="33">
        <f>LEN(Survey!F278)</f>
        <v>0</v>
      </c>
      <c r="O278" s="16" t="str">
        <f t="shared" si="190"/>
        <v>Pass</v>
      </c>
      <c r="P278" s="34">
        <f>MOD((LEN(Survey!H278)+2),11)</f>
        <v>2</v>
      </c>
      <c r="Q278" s="33" t="str">
        <f>IF(Survey!$L278="Prospectus fund", "Yes", "No")</f>
        <v>No</v>
      </c>
      <c r="R278" s="16" t="str">
        <f t="shared" si="191"/>
        <v>Pass</v>
      </c>
      <c r="S278" s="34">
        <f>MOD((LEN(Survey!J278)+2),11)</f>
        <v>2</v>
      </c>
      <c r="T278" s="35" t="b">
        <f>IF(OR(Survey!$M278="ETF",Survey!$M278="ETF, alternative mutual fund",Survey!$M278="Closed-end", Survey!$M278="Split share corp", Survey!$I278="Yes"),TRUE,FALSE)</f>
        <v>0</v>
      </c>
      <c r="U278" s="16" t="str">
        <f>IFERROR(IF(AND(OR(X278=Y278,Y278 = "Either"),NOT(ISBLANK(Survey!K278))),"Pass","Fail"),"Pass")</f>
        <v>Fail</v>
      </c>
      <c r="V278" s="36" cm="1">
        <f t="array" ref="V278">SUM(SUMIF(Survey!BZ278:CS278,{"&gt;0","&lt;0"})*{1,-1})</f>
        <v>0</v>
      </c>
      <c r="W278" s="38" cm="1">
        <f t="array" ref="W278">SUM(SUMIF(Survey!CC278,{"&gt;0","&lt;0"})*{1,-1})+SUM(SUMIF(Survey!CM278,{"&gt;0","&lt;0"})*{1,-1})</f>
        <v>0</v>
      </c>
      <c r="X278" s="38">
        <f>Survey!K278</f>
        <v>0</v>
      </c>
      <c r="Y278" s="37" t="str">
        <f t="shared" si="192"/>
        <v>Either</v>
      </c>
      <c r="Z278" s="16" t="str">
        <f t="shared" si="193"/>
        <v>Fail</v>
      </c>
      <c r="AA278" s="67" cm="1">
        <f t="array" ref="AA278">SUM(SUMIF(Survey!BZ278:CS278,{"&gt;0","&lt;0"})*{1,-1})+SUM(SUMIF(Survey!CU278:DN278,{"&gt;0","&lt;0"})*{1,-1})</f>
        <v>0</v>
      </c>
      <c r="AB278" s="67">
        <f>IFERROR(AA278/(Survey!$AV278),0)</f>
        <v>0</v>
      </c>
      <c r="AC278" s="128" t="b">
        <f>IF(OR(Survey!$M278="Alternative strategy or hedge",Survey!$M278="Other, illiquid",Survey!$L278="Prospectus fund"),TRUE,FALSE)</f>
        <v>0</v>
      </c>
      <c r="AD278" s="128" t="b">
        <f>NOT(ISBLANK(Survey!$M278))</f>
        <v>0</v>
      </c>
      <c r="AE278" s="16" t="str">
        <f t="shared" si="194"/>
        <v>Pass</v>
      </c>
      <c r="AF278" s="38" t="b">
        <f>NOT(ISNUMBER(SEARCH("Other",Survey!$P278)))</f>
        <v>1</v>
      </c>
      <c r="AG278" s="37" t="b">
        <f>NOT(ISBLANK(Survey!$Q278))</f>
        <v>0</v>
      </c>
      <c r="AH278" s="16" t="str">
        <f t="shared" si="195"/>
        <v>Pass</v>
      </c>
      <c r="AI278" s="143">
        <f>COUNTBLANK(Survey!$W278)</f>
        <v>1</v>
      </c>
      <c r="AJ278" s="67">
        <f>IF(AND(Survey!L278&lt;&gt;"Exempt fund",OR(Survey!$M278="ETF",Survey!$M278="ETF, alternative mutual fund",Survey!$M278="Mutual fund",Survey!$M278="Alternative mutual fund",Survey!$M278="Money market")),1,0)</f>
        <v>0</v>
      </c>
      <c r="AK278" s="16" t="str">
        <f t="shared" si="196"/>
        <v>Pass</v>
      </c>
      <c r="AL278" s="38" t="b">
        <f>NOT(ISNUMBER(SEARCH("Yes",Survey!$AA278)))</f>
        <v>1</v>
      </c>
      <c r="AM278" s="37" t="b">
        <f>IF(COUNTBLANK(Survey!$AB278:$AC278)=0,TRUE, FALSE)</f>
        <v>0</v>
      </c>
      <c r="AN278" s="16" t="str">
        <f t="shared" si="197"/>
        <v>Pass</v>
      </c>
      <c r="AO278" s="38" t="b">
        <f>NOT(ISNUMBER(SEARCH("Yes",Survey!$AD278)))</f>
        <v>1</v>
      </c>
      <c r="AP278" s="37" t="b">
        <f>NOT(ISBLANK(Survey!$AF278))</f>
        <v>0</v>
      </c>
      <c r="AQ278" s="16" t="str">
        <f t="shared" si="198"/>
        <v>Pass</v>
      </c>
      <c r="AR278" s="38" t="b">
        <f>NOT(OR(ISNUMBER(SEARCH("Other",Survey!$AF278)),ISNUMBER(SEARCH("Multiple",Survey!$AF278))))</f>
        <v>1</v>
      </c>
      <c r="AS278" s="37" t="b">
        <f>NOT(ISBLANK(Survey!$AG278))</f>
        <v>0</v>
      </c>
      <c r="AT278" s="16" t="str">
        <f t="shared" si="199"/>
        <v>Fail</v>
      </c>
      <c r="AU278" s="143">
        <f>IF(ABS(Survey!$AV278)&gt;0, 1,0)</f>
        <v>0</v>
      </c>
      <c r="AV278" s="143">
        <f>IF(COUNTBLANK(Survey!$AJ278)=0,1,0)</f>
        <v>0</v>
      </c>
      <c r="AW278" s="16" t="str">
        <f t="shared" si="200"/>
        <v>Pass</v>
      </c>
      <c r="AX278" s="143">
        <f>IF(ISBLANK(Survey!$AJ278),0,1)</f>
        <v>0</v>
      </c>
      <c r="AY278" s="165">
        <f>COUNTBLANK(Survey!$AK278)</f>
        <v>1</v>
      </c>
      <c r="AZ278" s="16" t="str">
        <f t="shared" si="201"/>
        <v>Pass</v>
      </c>
      <c r="BA278" s="143">
        <f>IF(OR(Survey!$AK278="Closed",ISBLANK(Survey!$AK278)),0,1)</f>
        <v>0</v>
      </c>
      <c r="BB278" s="165">
        <f>IF(ISBLANK(Survey!$AL278),1,0)</f>
        <v>1</v>
      </c>
      <c r="BC278" s="147" t="str" cm="1">
        <f t="array" ref="BC278">IF(OR(IF(OR($BE278+$BF278 = 2, $BG278=1), FALSE, TRUE), AND($BD278:$BD278 = 0)),"Pass","Fail")</f>
        <v>Pass</v>
      </c>
      <c r="BD278" s="143">
        <f>COUNTBLANK(Survey!$AM278:$AO278)</f>
        <v>3</v>
      </c>
      <c r="BE278" s="143">
        <f>IF(Survey!$I278="Yes",1,0)</f>
        <v>0</v>
      </c>
      <c r="BF278" s="143">
        <f>IF(OR(Survey!$M278="Mutual fund",Survey!$M278="Alternative mutual fund",Survey!$M278="Money market"),1,0)</f>
        <v>0</v>
      </c>
      <c r="BG278" s="148">
        <f>IF(OR(Survey!$M278="ETF",Survey!$M278="ETF, alternative mutual fund"),1,0)</f>
        <v>0</v>
      </c>
      <c r="BH278" s="16" t="str">
        <f t="shared" si="202"/>
        <v>Pass</v>
      </c>
      <c r="BI278" s="38" t="b">
        <f>OR(ISNUMBER(SEARCH("Yes",Survey!$AO278)),ISBLANK(Survey!$AO278))</f>
        <v>1</v>
      </c>
      <c r="BJ278" s="67" t="b">
        <f>NOT(ISBLANK(Survey!$AP278))</f>
        <v>0</v>
      </c>
      <c r="BK278" s="16" t="str">
        <f t="shared" si="203"/>
        <v>Pass</v>
      </c>
      <c r="BL278" s="143">
        <f>IF(Survey!$AW278=0, 0,1)</f>
        <v>0</v>
      </c>
      <c r="BM278" s="67">
        <f>Survey!$AQ278</f>
        <v>0</v>
      </c>
      <c r="BN278" s="67">
        <f>IFERROR((Survey!$AX278-ABS(Survey!$AY278)-ABS(Survey!$BD278))/Survey!$AW278,0)</f>
        <v>0</v>
      </c>
      <c r="BO278" s="67">
        <f>IF(AND($BM278&gt;$BN278-0.2,$BM278&lt;$BN278+0.2,ISBLANK(Survey!$AQ278)=FALSE),0,1)</f>
        <v>1</v>
      </c>
      <c r="BP278" s="165">
        <f>IF(ISBLANK(Survey!$AR278),1,0)</f>
        <v>1</v>
      </c>
      <c r="BQ278" s="16" t="str">
        <f t="shared" si="204"/>
        <v>Pass</v>
      </c>
      <c r="BR278" s="143">
        <f>IF(Survey!$AW278=0, 0,1)</f>
        <v>0</v>
      </c>
      <c r="BS278" s="67">
        <f>IF(AND(Survey!$AS278&gt;=0,Survey!$AS278&lt;=0.2,Survey!$AS278&lt;&gt;""),0,1)</f>
        <v>1</v>
      </c>
      <c r="BT278" s="143">
        <f>IF(ISBLANK(Survey!$AT278),1,0)</f>
        <v>1</v>
      </c>
      <c r="BU278" s="16" t="str">
        <f t="shared" si="205"/>
        <v>Fail</v>
      </c>
      <c r="BV278" s="165">
        <f>Survey!$AU278</f>
        <v>0</v>
      </c>
      <c r="BW278" s="16" t="str">
        <f t="shared" si="206"/>
        <v>Pass</v>
      </c>
      <c r="BX278" s="36">
        <f>Survey!$AV278</f>
        <v>0</v>
      </c>
      <c r="BY278" s="176">
        <f>Survey!$AW278+Survey!$AX278-ABS(Survey!$AY278)+ABS(Survey!$AZ278)-ABS(Survey!$BA278)+ABS(Survey!$BB278)-ABS(Survey!$BC278)-ABS(Survey!$BD278)+Survey!$BE278</f>
        <v>0</v>
      </c>
      <c r="BZ278" s="35">
        <f t="shared" si="207"/>
        <v>0</v>
      </c>
      <c r="CA278" s="17">
        <f t="shared" si="208"/>
        <v>0</v>
      </c>
      <c r="CB278" s="16" t="str">
        <f t="shared" si="209"/>
        <v>Pass</v>
      </c>
      <c r="CC278" s="38" t="b">
        <f>IF(ABS(Survey!$BE278)=0,TRUE,FALSE)</f>
        <v>1</v>
      </c>
      <c r="CD278" s="37" t="b">
        <f>NOT(ISBLANK(Survey!$BF278))</f>
        <v>0</v>
      </c>
      <c r="CE278" t="str">
        <f t="shared" si="210"/>
        <v>Fail</v>
      </c>
      <c r="CF278" s="29">
        <f>Survey!$AV278</f>
        <v>0</v>
      </c>
      <c r="CG278" s="29" cm="1">
        <f t="array" ref="CG278">SUM(SUMIF(Survey!BH278:BO278,{"&gt;0","&lt;0"})*{1,-1})-SUM(SUMIF(Survey!BQ278:BX278,{"&gt;0","&lt;0"})*{1,-1})</f>
        <v>0</v>
      </c>
      <c r="CH278" s="35" t="str">
        <f t="shared" si="211"/>
        <v>No holdings</v>
      </c>
      <c r="CI278">
        <f t="shared" si="212"/>
        <v>0</v>
      </c>
      <c r="CJ278" s="16" t="str">
        <f t="shared" si="213"/>
        <v>Fail</v>
      </c>
      <c r="CK278" s="36">
        <f>Survey!$AV278</f>
        <v>0</v>
      </c>
      <c r="CL278" s="36" cm="1">
        <f t="array" ref="CL278">SUM(SUMIF(Survey!BZ278:CS278,{"&gt;0","&lt;0"})*{1,-1})-SUM(SUMIF(Survey!CU278:DN278,{"&gt;0","&lt;0"})*{1,-1})</f>
        <v>0</v>
      </c>
      <c r="CM278" s="35" t="str">
        <f t="shared" si="214"/>
        <v>No holdings</v>
      </c>
      <c r="CN278" s="17">
        <f t="shared" si="215"/>
        <v>0</v>
      </c>
      <c r="CO278" s="16" t="str">
        <f t="shared" si="216"/>
        <v>Pass</v>
      </c>
      <c r="CP278" s="38" t="b">
        <f>IF(ABS(Survey!$CS278)=0,TRUE,FALSE)</f>
        <v>1</v>
      </c>
      <c r="CQ278" s="37" t="b">
        <f>NOT(ISBLANK(Survey!$CT278))</f>
        <v>0</v>
      </c>
      <c r="CR278" s="16" t="str">
        <f t="shared" si="217"/>
        <v>Pass</v>
      </c>
      <c r="CS278" s="38" t="b">
        <f>IF(ABS(Survey!$DN278)=0,TRUE,FALSE)</f>
        <v>1</v>
      </c>
      <c r="CT278" s="37" t="b">
        <f>NOT(ISBLANK(Survey!$DO278))</f>
        <v>0</v>
      </c>
      <c r="CU278" t="str">
        <f t="shared" si="218"/>
        <v>Pass</v>
      </c>
      <c r="CV278" s="29" cm="1">
        <f t="array" ref="CV278">SUM(SUMIF(Survey!CO278,{"&gt;0","&lt;0"})*{1,-1})+SUM(SUMIF(Survey!DJ278,{"&gt;0","&lt;0"})*{1,-1})</f>
        <v>0</v>
      </c>
      <c r="CW278" s="29">
        <f>SUM(SUMIF(Survey!DQ278:DW278,{"&gt;0","&lt;0"})*{1,-1})+SUM(SUMIF(Survey!DY278:EE278,{"&gt;0","&lt;0"})*{1,-1})</f>
        <v>0</v>
      </c>
      <c r="CX278">
        <f t="shared" si="219"/>
        <v>0</v>
      </c>
      <c r="CY278">
        <f t="shared" si="220"/>
        <v>0</v>
      </c>
      <c r="CZ278" s="16" t="str">
        <f t="shared" si="221"/>
        <v>Pass</v>
      </c>
      <c r="DA278" s="38" t="b">
        <f>IF(ABS(Survey!$DW278)=0,TRUE,FALSE)</f>
        <v>1</v>
      </c>
      <c r="DB278" s="37" t="b">
        <f>NOT(ISBLANK(Survey!DX278))</f>
        <v>0</v>
      </c>
      <c r="DC278" s="16" t="str">
        <f t="shared" si="222"/>
        <v>Pass</v>
      </c>
      <c r="DD278" s="38" t="b">
        <f>IF(ABS(Survey!$EE278)=0,TRUE,FALSE)</f>
        <v>1</v>
      </c>
      <c r="DE278" s="37" t="b">
        <f>NOT(ISBLANK(Survey!$EF278))</f>
        <v>0</v>
      </c>
      <c r="DF278" s="16" t="str">
        <f t="shared" si="223"/>
        <v>Fail</v>
      </c>
      <c r="DG278" s="36">
        <f>SUM(SUMIF(Survey!EL278:EN278,{"&gt;0","&lt;0"})*{1,-1})</f>
        <v>0</v>
      </c>
      <c r="DH278">
        <f t="shared" si="224"/>
        <v>0</v>
      </c>
      <c r="DI278">
        <f t="shared" si="225"/>
        <v>100</v>
      </c>
      <c r="DJ278" s="35" t="b">
        <f>IF(OR(Survey!$M278="ETF",Survey!$M278="ETF, alternative mutual fund",Survey!$M278="Closed-end", Survey!$M278="Split share corp"),TRUE,FALSE)</f>
        <v>0</v>
      </c>
      <c r="DK278" s="16" t="str">
        <f t="shared" si="226"/>
        <v>Fail</v>
      </c>
      <c r="DL278" s="36">
        <f>SUM(SUMIF(Survey!EP278:EV278,{"&gt;0","&lt;0"})*{1,-1})</f>
        <v>0</v>
      </c>
      <c r="DM278">
        <f t="shared" si="227"/>
        <v>0</v>
      </c>
      <c r="DN278" s="17">
        <f t="shared" si="228"/>
        <v>100</v>
      </c>
      <c r="DO278" s="16" t="str">
        <f t="shared" si="229"/>
        <v>Fail</v>
      </c>
      <c r="DP278" s="36">
        <f>SUM(SUMIF(Survey!EX278:FD278,{"&gt;0","&lt;0"})*{1,-1})</f>
        <v>0</v>
      </c>
      <c r="DQ278">
        <f t="shared" si="230"/>
        <v>0</v>
      </c>
      <c r="DR278" s="17">
        <f t="shared" si="231"/>
        <v>100</v>
      </c>
    </row>
    <row r="279" spans="1:122">
      <c r="A279">
        <v>279</v>
      </c>
      <c r="B279" t="str">
        <f t="shared" si="185"/>
        <v>Pass</v>
      </c>
      <c r="C279" t="str">
        <f>IF(COUNTBLANK(Survey!B279:FE279)=$C$2, "Pass", "Fail")</f>
        <v>Pass</v>
      </c>
      <c r="D279" t="str">
        <f t="shared" si="186"/>
        <v>Fail</v>
      </c>
      <c r="E279" t="str">
        <f>IF(OR(ISBLANK(Survey!AJ279),COUNTIF(G279:BB279,"Fail")),"Fail","Pass")</f>
        <v>Fail</v>
      </c>
      <c r="G279" s="16" t="str">
        <f t="shared" si="187"/>
        <v>Fail</v>
      </c>
      <c r="H279" s="177">
        <f>COUNTBLANK(Survey!B279:D279)+COUNTBLANK(Survey!G279)+COUNTBLANK(Survey!I279)+COUNTBLANK(Survey!K279:M279)+COUNTBLANK(Survey!P279)+COUNTBLANK(Survey!S279:U279)+COUNTBLANK(Survey!Y279:AA279)+COUNTBLANK(Survey!AD279:AE279)+COUNTBLANK(Survey!AI279:AI279)</f>
        <v>18</v>
      </c>
      <c r="I279" s="16" t="str">
        <f t="shared" si="188"/>
        <v>Fail</v>
      </c>
      <c r="J279" t="b">
        <f>IF(Survey!E279="No",TRUE,FALSE)</f>
        <v>0</v>
      </c>
      <c r="K279" s="34">
        <f>LEN(Survey!E279)</f>
        <v>0</v>
      </c>
      <c r="L279" s="16" t="str">
        <f t="shared" si="189"/>
        <v>Fail</v>
      </c>
      <c r="M279" t="b">
        <f>IF(Survey!F279="No",TRUE,FALSE)</f>
        <v>0</v>
      </c>
      <c r="N279" s="33">
        <f>LEN(Survey!F279)</f>
        <v>0</v>
      </c>
      <c r="O279" s="16" t="str">
        <f t="shared" si="190"/>
        <v>Pass</v>
      </c>
      <c r="P279" s="34">
        <f>MOD((LEN(Survey!H279)+2),11)</f>
        <v>2</v>
      </c>
      <c r="Q279" s="33" t="str">
        <f>IF(Survey!$L279="Prospectus fund", "Yes", "No")</f>
        <v>No</v>
      </c>
      <c r="R279" s="16" t="str">
        <f t="shared" si="191"/>
        <v>Pass</v>
      </c>
      <c r="S279" s="34">
        <f>MOD((LEN(Survey!J279)+2),11)</f>
        <v>2</v>
      </c>
      <c r="T279" s="35" t="b">
        <f>IF(OR(Survey!$M279="ETF",Survey!$M279="ETF, alternative mutual fund",Survey!$M279="Closed-end", Survey!$M279="Split share corp", Survey!$I279="Yes"),TRUE,FALSE)</f>
        <v>0</v>
      </c>
      <c r="U279" s="16" t="str">
        <f>IFERROR(IF(AND(OR(X279=Y279,Y279 = "Either"),NOT(ISBLANK(Survey!K279))),"Pass","Fail"),"Pass")</f>
        <v>Fail</v>
      </c>
      <c r="V279" s="36" cm="1">
        <f t="array" ref="V279">SUM(SUMIF(Survey!BZ279:CS279,{"&gt;0","&lt;0"})*{1,-1})</f>
        <v>0</v>
      </c>
      <c r="W279" s="38" cm="1">
        <f t="array" ref="W279">SUM(SUMIF(Survey!CC279,{"&gt;0","&lt;0"})*{1,-1})+SUM(SUMIF(Survey!CM279,{"&gt;0","&lt;0"})*{1,-1})</f>
        <v>0</v>
      </c>
      <c r="X279" s="38">
        <f>Survey!K279</f>
        <v>0</v>
      </c>
      <c r="Y279" s="37" t="str">
        <f t="shared" si="192"/>
        <v>Either</v>
      </c>
      <c r="Z279" s="16" t="str">
        <f t="shared" si="193"/>
        <v>Fail</v>
      </c>
      <c r="AA279" s="67" cm="1">
        <f t="array" ref="AA279">SUM(SUMIF(Survey!BZ279:CS279,{"&gt;0","&lt;0"})*{1,-1})+SUM(SUMIF(Survey!CU279:DN279,{"&gt;0","&lt;0"})*{1,-1})</f>
        <v>0</v>
      </c>
      <c r="AB279" s="67">
        <f>IFERROR(AA279/(Survey!$AV279),0)</f>
        <v>0</v>
      </c>
      <c r="AC279" s="128" t="b">
        <f>IF(OR(Survey!$M279="Alternative strategy or hedge",Survey!$M279="Other, illiquid",Survey!$L279="Prospectus fund"),TRUE,FALSE)</f>
        <v>0</v>
      </c>
      <c r="AD279" s="128" t="b">
        <f>NOT(ISBLANK(Survey!$M279))</f>
        <v>0</v>
      </c>
      <c r="AE279" s="16" t="str">
        <f t="shared" si="194"/>
        <v>Pass</v>
      </c>
      <c r="AF279" s="38" t="b">
        <f>NOT(ISNUMBER(SEARCH("Other",Survey!$P279)))</f>
        <v>1</v>
      </c>
      <c r="AG279" s="37" t="b">
        <f>NOT(ISBLANK(Survey!$Q279))</f>
        <v>0</v>
      </c>
      <c r="AH279" s="16" t="str">
        <f t="shared" si="195"/>
        <v>Pass</v>
      </c>
      <c r="AI279" s="143">
        <f>COUNTBLANK(Survey!$W279)</f>
        <v>1</v>
      </c>
      <c r="AJ279" s="67">
        <f>IF(AND(Survey!L279&lt;&gt;"Exempt fund",OR(Survey!$M279="ETF",Survey!$M279="ETF, alternative mutual fund",Survey!$M279="Mutual fund",Survey!$M279="Alternative mutual fund",Survey!$M279="Money market")),1,0)</f>
        <v>0</v>
      </c>
      <c r="AK279" s="16" t="str">
        <f t="shared" si="196"/>
        <v>Pass</v>
      </c>
      <c r="AL279" s="38" t="b">
        <f>NOT(ISNUMBER(SEARCH("Yes",Survey!$AA279)))</f>
        <v>1</v>
      </c>
      <c r="AM279" s="37" t="b">
        <f>IF(COUNTBLANK(Survey!$AB279:$AC279)=0,TRUE, FALSE)</f>
        <v>0</v>
      </c>
      <c r="AN279" s="16" t="str">
        <f t="shared" si="197"/>
        <v>Pass</v>
      </c>
      <c r="AO279" s="38" t="b">
        <f>NOT(ISNUMBER(SEARCH("Yes",Survey!$AD279)))</f>
        <v>1</v>
      </c>
      <c r="AP279" s="37" t="b">
        <f>NOT(ISBLANK(Survey!$AF279))</f>
        <v>0</v>
      </c>
      <c r="AQ279" s="16" t="str">
        <f t="shared" si="198"/>
        <v>Pass</v>
      </c>
      <c r="AR279" s="38" t="b">
        <f>NOT(OR(ISNUMBER(SEARCH("Other",Survey!$AF279)),ISNUMBER(SEARCH("Multiple",Survey!$AF279))))</f>
        <v>1</v>
      </c>
      <c r="AS279" s="37" t="b">
        <f>NOT(ISBLANK(Survey!$AG279))</f>
        <v>0</v>
      </c>
      <c r="AT279" s="16" t="str">
        <f t="shared" si="199"/>
        <v>Fail</v>
      </c>
      <c r="AU279" s="143">
        <f>IF(ABS(Survey!$AV279)&gt;0, 1,0)</f>
        <v>0</v>
      </c>
      <c r="AV279" s="143">
        <f>IF(COUNTBLANK(Survey!$AJ279)=0,1,0)</f>
        <v>0</v>
      </c>
      <c r="AW279" s="16" t="str">
        <f t="shared" si="200"/>
        <v>Pass</v>
      </c>
      <c r="AX279" s="143">
        <f>IF(ISBLANK(Survey!$AJ279),0,1)</f>
        <v>0</v>
      </c>
      <c r="AY279" s="165">
        <f>COUNTBLANK(Survey!$AK279)</f>
        <v>1</v>
      </c>
      <c r="AZ279" s="16" t="str">
        <f t="shared" si="201"/>
        <v>Pass</v>
      </c>
      <c r="BA279" s="143">
        <f>IF(OR(Survey!$AK279="Closed",ISBLANK(Survey!$AK279)),0,1)</f>
        <v>0</v>
      </c>
      <c r="BB279" s="165">
        <f>IF(ISBLANK(Survey!$AL279),1,0)</f>
        <v>1</v>
      </c>
      <c r="BC279" s="147" t="str" cm="1">
        <f t="array" ref="BC279">IF(OR(IF(OR($BE279+$BF279 = 2, $BG279=1), FALSE, TRUE), AND($BD279:$BD279 = 0)),"Pass","Fail")</f>
        <v>Pass</v>
      </c>
      <c r="BD279" s="143">
        <f>COUNTBLANK(Survey!$AM279:$AO279)</f>
        <v>3</v>
      </c>
      <c r="BE279" s="143">
        <f>IF(Survey!$I279="Yes",1,0)</f>
        <v>0</v>
      </c>
      <c r="BF279" s="143">
        <f>IF(OR(Survey!$M279="Mutual fund",Survey!$M279="Alternative mutual fund",Survey!$M279="Money market"),1,0)</f>
        <v>0</v>
      </c>
      <c r="BG279" s="148">
        <f>IF(OR(Survey!$M279="ETF",Survey!$M279="ETF, alternative mutual fund"),1,0)</f>
        <v>0</v>
      </c>
      <c r="BH279" s="16" t="str">
        <f t="shared" si="202"/>
        <v>Pass</v>
      </c>
      <c r="BI279" s="38" t="b">
        <f>OR(ISNUMBER(SEARCH("Yes",Survey!$AO279)),ISBLANK(Survey!$AO279))</f>
        <v>1</v>
      </c>
      <c r="BJ279" s="67" t="b">
        <f>NOT(ISBLANK(Survey!$AP279))</f>
        <v>0</v>
      </c>
      <c r="BK279" s="16" t="str">
        <f t="shared" si="203"/>
        <v>Pass</v>
      </c>
      <c r="BL279" s="143">
        <f>IF(Survey!$AW279=0, 0,1)</f>
        <v>0</v>
      </c>
      <c r="BM279" s="67">
        <f>Survey!$AQ279</f>
        <v>0</v>
      </c>
      <c r="BN279" s="67">
        <f>IFERROR((Survey!$AX279-ABS(Survey!$AY279)-ABS(Survey!$BD279))/Survey!$AW279,0)</f>
        <v>0</v>
      </c>
      <c r="BO279" s="67">
        <f>IF(AND($BM279&gt;$BN279-0.2,$BM279&lt;$BN279+0.2,ISBLANK(Survey!$AQ279)=FALSE),0,1)</f>
        <v>1</v>
      </c>
      <c r="BP279" s="165">
        <f>IF(ISBLANK(Survey!$AR279),1,0)</f>
        <v>1</v>
      </c>
      <c r="BQ279" s="16" t="str">
        <f t="shared" si="204"/>
        <v>Pass</v>
      </c>
      <c r="BR279" s="143">
        <f>IF(Survey!$AW279=0, 0,1)</f>
        <v>0</v>
      </c>
      <c r="BS279" s="67">
        <f>IF(AND(Survey!$AS279&gt;=0,Survey!$AS279&lt;=0.2,Survey!$AS279&lt;&gt;""),0,1)</f>
        <v>1</v>
      </c>
      <c r="BT279" s="143">
        <f>IF(ISBLANK(Survey!$AT279),1,0)</f>
        <v>1</v>
      </c>
      <c r="BU279" s="16" t="str">
        <f t="shared" si="205"/>
        <v>Fail</v>
      </c>
      <c r="BV279" s="165">
        <f>Survey!$AU279</f>
        <v>0</v>
      </c>
      <c r="BW279" s="16" t="str">
        <f t="shared" si="206"/>
        <v>Pass</v>
      </c>
      <c r="BX279" s="36">
        <f>Survey!$AV279</f>
        <v>0</v>
      </c>
      <c r="BY279" s="176">
        <f>Survey!$AW279+Survey!$AX279-ABS(Survey!$AY279)+ABS(Survey!$AZ279)-ABS(Survey!$BA279)+ABS(Survey!$BB279)-ABS(Survey!$BC279)-ABS(Survey!$BD279)+Survey!$BE279</f>
        <v>0</v>
      </c>
      <c r="BZ279" s="35">
        <f t="shared" si="207"/>
        <v>0</v>
      </c>
      <c r="CA279" s="17">
        <f t="shared" si="208"/>
        <v>0</v>
      </c>
      <c r="CB279" s="16" t="str">
        <f t="shared" si="209"/>
        <v>Pass</v>
      </c>
      <c r="CC279" s="38" t="b">
        <f>IF(ABS(Survey!$BE279)=0,TRUE,FALSE)</f>
        <v>1</v>
      </c>
      <c r="CD279" s="37" t="b">
        <f>NOT(ISBLANK(Survey!$BF279))</f>
        <v>0</v>
      </c>
      <c r="CE279" t="str">
        <f t="shared" si="210"/>
        <v>Fail</v>
      </c>
      <c r="CF279" s="29">
        <f>Survey!$AV279</f>
        <v>0</v>
      </c>
      <c r="CG279" s="29" cm="1">
        <f t="array" ref="CG279">SUM(SUMIF(Survey!BH279:BO279,{"&gt;0","&lt;0"})*{1,-1})-SUM(SUMIF(Survey!BQ279:BX279,{"&gt;0","&lt;0"})*{1,-1})</f>
        <v>0</v>
      </c>
      <c r="CH279" s="35" t="str">
        <f t="shared" si="211"/>
        <v>No holdings</v>
      </c>
      <c r="CI279">
        <f t="shared" si="212"/>
        <v>0</v>
      </c>
      <c r="CJ279" s="16" t="str">
        <f t="shared" si="213"/>
        <v>Fail</v>
      </c>
      <c r="CK279" s="36">
        <f>Survey!$AV279</f>
        <v>0</v>
      </c>
      <c r="CL279" s="36" cm="1">
        <f t="array" ref="CL279">SUM(SUMIF(Survey!BZ279:CS279,{"&gt;0","&lt;0"})*{1,-1})-SUM(SUMIF(Survey!CU279:DN279,{"&gt;0","&lt;0"})*{1,-1})</f>
        <v>0</v>
      </c>
      <c r="CM279" s="35" t="str">
        <f t="shared" si="214"/>
        <v>No holdings</v>
      </c>
      <c r="CN279" s="17">
        <f t="shared" si="215"/>
        <v>0</v>
      </c>
      <c r="CO279" s="16" t="str">
        <f t="shared" si="216"/>
        <v>Pass</v>
      </c>
      <c r="CP279" s="38" t="b">
        <f>IF(ABS(Survey!$CS279)=0,TRUE,FALSE)</f>
        <v>1</v>
      </c>
      <c r="CQ279" s="37" t="b">
        <f>NOT(ISBLANK(Survey!$CT279))</f>
        <v>0</v>
      </c>
      <c r="CR279" s="16" t="str">
        <f t="shared" si="217"/>
        <v>Pass</v>
      </c>
      <c r="CS279" s="38" t="b">
        <f>IF(ABS(Survey!$DN279)=0,TRUE,FALSE)</f>
        <v>1</v>
      </c>
      <c r="CT279" s="37" t="b">
        <f>NOT(ISBLANK(Survey!$DO279))</f>
        <v>0</v>
      </c>
      <c r="CU279" t="str">
        <f t="shared" si="218"/>
        <v>Pass</v>
      </c>
      <c r="CV279" s="29" cm="1">
        <f t="array" ref="CV279">SUM(SUMIF(Survey!CO279,{"&gt;0","&lt;0"})*{1,-1})+SUM(SUMIF(Survey!DJ279,{"&gt;0","&lt;0"})*{1,-1})</f>
        <v>0</v>
      </c>
      <c r="CW279" s="29">
        <f>SUM(SUMIF(Survey!DQ279:DW279,{"&gt;0","&lt;0"})*{1,-1})+SUM(SUMIF(Survey!DY279:EE279,{"&gt;0","&lt;0"})*{1,-1})</f>
        <v>0</v>
      </c>
      <c r="CX279">
        <f t="shared" si="219"/>
        <v>0</v>
      </c>
      <c r="CY279">
        <f t="shared" si="220"/>
        <v>0</v>
      </c>
      <c r="CZ279" s="16" t="str">
        <f t="shared" si="221"/>
        <v>Pass</v>
      </c>
      <c r="DA279" s="38" t="b">
        <f>IF(ABS(Survey!$DW279)=0,TRUE,FALSE)</f>
        <v>1</v>
      </c>
      <c r="DB279" s="37" t="b">
        <f>NOT(ISBLANK(Survey!DX279))</f>
        <v>0</v>
      </c>
      <c r="DC279" s="16" t="str">
        <f t="shared" si="222"/>
        <v>Pass</v>
      </c>
      <c r="DD279" s="38" t="b">
        <f>IF(ABS(Survey!$EE279)=0,TRUE,FALSE)</f>
        <v>1</v>
      </c>
      <c r="DE279" s="37" t="b">
        <f>NOT(ISBLANK(Survey!$EF279))</f>
        <v>0</v>
      </c>
      <c r="DF279" s="16" t="str">
        <f t="shared" si="223"/>
        <v>Fail</v>
      </c>
      <c r="DG279" s="36">
        <f>SUM(SUMIF(Survey!EL279:EN279,{"&gt;0","&lt;0"})*{1,-1})</f>
        <v>0</v>
      </c>
      <c r="DH279">
        <f t="shared" si="224"/>
        <v>0</v>
      </c>
      <c r="DI279">
        <f t="shared" si="225"/>
        <v>100</v>
      </c>
      <c r="DJ279" s="35" t="b">
        <f>IF(OR(Survey!$M279="ETF",Survey!$M279="ETF, alternative mutual fund",Survey!$M279="Closed-end", Survey!$M279="Split share corp"),TRUE,FALSE)</f>
        <v>0</v>
      </c>
      <c r="DK279" s="16" t="str">
        <f t="shared" si="226"/>
        <v>Fail</v>
      </c>
      <c r="DL279" s="36">
        <f>SUM(SUMIF(Survey!EP279:EV279,{"&gt;0","&lt;0"})*{1,-1})</f>
        <v>0</v>
      </c>
      <c r="DM279">
        <f t="shared" si="227"/>
        <v>0</v>
      </c>
      <c r="DN279" s="17">
        <f t="shared" si="228"/>
        <v>100</v>
      </c>
      <c r="DO279" s="16" t="str">
        <f t="shared" si="229"/>
        <v>Fail</v>
      </c>
      <c r="DP279" s="36">
        <f>SUM(SUMIF(Survey!EX279:FD279,{"&gt;0","&lt;0"})*{1,-1})</f>
        <v>0</v>
      </c>
      <c r="DQ279">
        <f t="shared" si="230"/>
        <v>0</v>
      </c>
      <c r="DR279" s="17">
        <f t="shared" si="231"/>
        <v>100</v>
      </c>
    </row>
    <row r="280" spans="1:122">
      <c r="A280">
        <v>280</v>
      </c>
      <c r="B280" t="str">
        <f t="shared" si="185"/>
        <v>Pass</v>
      </c>
      <c r="C280" t="str">
        <f>IF(COUNTBLANK(Survey!B280:FE280)=$C$2, "Pass", "Fail")</f>
        <v>Pass</v>
      </c>
      <c r="D280" t="str">
        <f t="shared" si="186"/>
        <v>Fail</v>
      </c>
      <c r="E280" t="str">
        <f>IF(OR(ISBLANK(Survey!AJ280),COUNTIF(G280:BB280,"Fail")),"Fail","Pass")</f>
        <v>Fail</v>
      </c>
      <c r="G280" s="16" t="str">
        <f t="shared" si="187"/>
        <v>Fail</v>
      </c>
      <c r="H280" s="177">
        <f>COUNTBLANK(Survey!B280:D280)+COUNTBLANK(Survey!G280)+COUNTBLANK(Survey!I280)+COUNTBLANK(Survey!K280:M280)+COUNTBLANK(Survey!P280)+COUNTBLANK(Survey!S280:U280)+COUNTBLANK(Survey!Y280:AA280)+COUNTBLANK(Survey!AD280:AE280)+COUNTBLANK(Survey!AI280:AI280)</f>
        <v>18</v>
      </c>
      <c r="I280" s="16" t="str">
        <f t="shared" si="188"/>
        <v>Fail</v>
      </c>
      <c r="J280" t="b">
        <f>IF(Survey!E280="No",TRUE,FALSE)</f>
        <v>0</v>
      </c>
      <c r="K280" s="34">
        <f>LEN(Survey!E280)</f>
        <v>0</v>
      </c>
      <c r="L280" s="16" t="str">
        <f t="shared" si="189"/>
        <v>Fail</v>
      </c>
      <c r="M280" t="b">
        <f>IF(Survey!F280="No",TRUE,FALSE)</f>
        <v>0</v>
      </c>
      <c r="N280" s="33">
        <f>LEN(Survey!F280)</f>
        <v>0</v>
      </c>
      <c r="O280" s="16" t="str">
        <f t="shared" si="190"/>
        <v>Pass</v>
      </c>
      <c r="P280" s="34">
        <f>MOD((LEN(Survey!H280)+2),11)</f>
        <v>2</v>
      </c>
      <c r="Q280" s="33" t="str">
        <f>IF(Survey!$L280="Prospectus fund", "Yes", "No")</f>
        <v>No</v>
      </c>
      <c r="R280" s="16" t="str">
        <f t="shared" si="191"/>
        <v>Pass</v>
      </c>
      <c r="S280" s="34">
        <f>MOD((LEN(Survey!J280)+2),11)</f>
        <v>2</v>
      </c>
      <c r="T280" s="35" t="b">
        <f>IF(OR(Survey!$M280="ETF",Survey!$M280="ETF, alternative mutual fund",Survey!$M280="Closed-end", Survey!$M280="Split share corp", Survey!$I280="Yes"),TRUE,FALSE)</f>
        <v>0</v>
      </c>
      <c r="U280" s="16" t="str">
        <f>IFERROR(IF(AND(OR(X280=Y280,Y280 = "Either"),NOT(ISBLANK(Survey!K280))),"Pass","Fail"),"Pass")</f>
        <v>Fail</v>
      </c>
      <c r="V280" s="36" cm="1">
        <f t="array" ref="V280">SUM(SUMIF(Survey!BZ280:CS280,{"&gt;0","&lt;0"})*{1,-1})</f>
        <v>0</v>
      </c>
      <c r="W280" s="38" cm="1">
        <f t="array" ref="W280">SUM(SUMIF(Survey!CC280,{"&gt;0","&lt;0"})*{1,-1})+SUM(SUMIF(Survey!CM280,{"&gt;0","&lt;0"})*{1,-1})</f>
        <v>0</v>
      </c>
      <c r="X280" s="38">
        <f>Survey!K280</f>
        <v>0</v>
      </c>
      <c r="Y280" s="37" t="str">
        <f t="shared" si="192"/>
        <v>Either</v>
      </c>
      <c r="Z280" s="16" t="str">
        <f t="shared" si="193"/>
        <v>Fail</v>
      </c>
      <c r="AA280" s="67" cm="1">
        <f t="array" ref="AA280">SUM(SUMIF(Survey!BZ280:CS280,{"&gt;0","&lt;0"})*{1,-1})+SUM(SUMIF(Survey!CU280:DN280,{"&gt;0","&lt;0"})*{1,-1})</f>
        <v>0</v>
      </c>
      <c r="AB280" s="67">
        <f>IFERROR(AA280/(Survey!$AV280),0)</f>
        <v>0</v>
      </c>
      <c r="AC280" s="128" t="b">
        <f>IF(OR(Survey!$M280="Alternative strategy or hedge",Survey!$M280="Other, illiquid",Survey!$L280="Prospectus fund"),TRUE,FALSE)</f>
        <v>0</v>
      </c>
      <c r="AD280" s="128" t="b">
        <f>NOT(ISBLANK(Survey!$M280))</f>
        <v>0</v>
      </c>
      <c r="AE280" s="16" t="str">
        <f t="shared" si="194"/>
        <v>Pass</v>
      </c>
      <c r="AF280" s="38" t="b">
        <f>NOT(ISNUMBER(SEARCH("Other",Survey!$P280)))</f>
        <v>1</v>
      </c>
      <c r="AG280" s="37" t="b">
        <f>NOT(ISBLANK(Survey!$Q280))</f>
        <v>0</v>
      </c>
      <c r="AH280" s="16" t="str">
        <f t="shared" si="195"/>
        <v>Pass</v>
      </c>
      <c r="AI280" s="143">
        <f>COUNTBLANK(Survey!$W280)</f>
        <v>1</v>
      </c>
      <c r="AJ280" s="67">
        <f>IF(AND(Survey!L280&lt;&gt;"Exempt fund",OR(Survey!$M280="ETF",Survey!$M280="ETF, alternative mutual fund",Survey!$M280="Mutual fund",Survey!$M280="Alternative mutual fund",Survey!$M280="Money market")),1,0)</f>
        <v>0</v>
      </c>
      <c r="AK280" s="16" t="str">
        <f t="shared" si="196"/>
        <v>Pass</v>
      </c>
      <c r="AL280" s="38" t="b">
        <f>NOT(ISNUMBER(SEARCH("Yes",Survey!$AA280)))</f>
        <v>1</v>
      </c>
      <c r="AM280" s="37" t="b">
        <f>IF(COUNTBLANK(Survey!$AB280:$AC280)=0,TRUE, FALSE)</f>
        <v>0</v>
      </c>
      <c r="AN280" s="16" t="str">
        <f t="shared" si="197"/>
        <v>Pass</v>
      </c>
      <c r="AO280" s="38" t="b">
        <f>NOT(ISNUMBER(SEARCH("Yes",Survey!$AD280)))</f>
        <v>1</v>
      </c>
      <c r="AP280" s="37" t="b">
        <f>NOT(ISBLANK(Survey!$AF280))</f>
        <v>0</v>
      </c>
      <c r="AQ280" s="16" t="str">
        <f t="shared" si="198"/>
        <v>Pass</v>
      </c>
      <c r="AR280" s="38" t="b">
        <f>NOT(OR(ISNUMBER(SEARCH("Other",Survey!$AF280)),ISNUMBER(SEARCH("Multiple",Survey!$AF280))))</f>
        <v>1</v>
      </c>
      <c r="AS280" s="37" t="b">
        <f>NOT(ISBLANK(Survey!$AG280))</f>
        <v>0</v>
      </c>
      <c r="AT280" s="16" t="str">
        <f t="shared" si="199"/>
        <v>Fail</v>
      </c>
      <c r="AU280" s="143">
        <f>IF(ABS(Survey!$AV280)&gt;0, 1,0)</f>
        <v>0</v>
      </c>
      <c r="AV280" s="143">
        <f>IF(COUNTBLANK(Survey!$AJ280)=0,1,0)</f>
        <v>0</v>
      </c>
      <c r="AW280" s="16" t="str">
        <f t="shared" si="200"/>
        <v>Pass</v>
      </c>
      <c r="AX280" s="143">
        <f>IF(ISBLANK(Survey!$AJ280),0,1)</f>
        <v>0</v>
      </c>
      <c r="AY280" s="165">
        <f>COUNTBLANK(Survey!$AK280)</f>
        <v>1</v>
      </c>
      <c r="AZ280" s="16" t="str">
        <f t="shared" si="201"/>
        <v>Pass</v>
      </c>
      <c r="BA280" s="143">
        <f>IF(OR(Survey!$AK280="Closed",ISBLANK(Survey!$AK280)),0,1)</f>
        <v>0</v>
      </c>
      <c r="BB280" s="165">
        <f>IF(ISBLANK(Survey!$AL280),1,0)</f>
        <v>1</v>
      </c>
      <c r="BC280" s="147" t="str" cm="1">
        <f t="array" ref="BC280">IF(OR(IF(OR($BE280+$BF280 = 2, $BG280=1), FALSE, TRUE), AND($BD280:$BD280 = 0)),"Pass","Fail")</f>
        <v>Pass</v>
      </c>
      <c r="BD280" s="143">
        <f>COUNTBLANK(Survey!$AM280:$AO280)</f>
        <v>3</v>
      </c>
      <c r="BE280" s="143">
        <f>IF(Survey!$I280="Yes",1,0)</f>
        <v>0</v>
      </c>
      <c r="BF280" s="143">
        <f>IF(OR(Survey!$M280="Mutual fund",Survey!$M280="Alternative mutual fund",Survey!$M280="Money market"),1,0)</f>
        <v>0</v>
      </c>
      <c r="BG280" s="148">
        <f>IF(OR(Survey!$M280="ETF",Survey!$M280="ETF, alternative mutual fund"),1,0)</f>
        <v>0</v>
      </c>
      <c r="BH280" s="16" t="str">
        <f t="shared" si="202"/>
        <v>Pass</v>
      </c>
      <c r="BI280" s="38" t="b">
        <f>OR(ISNUMBER(SEARCH("Yes",Survey!$AO280)),ISBLANK(Survey!$AO280))</f>
        <v>1</v>
      </c>
      <c r="BJ280" s="67" t="b">
        <f>NOT(ISBLANK(Survey!$AP280))</f>
        <v>0</v>
      </c>
      <c r="BK280" s="16" t="str">
        <f t="shared" si="203"/>
        <v>Pass</v>
      </c>
      <c r="BL280" s="143">
        <f>IF(Survey!$AW280=0, 0,1)</f>
        <v>0</v>
      </c>
      <c r="BM280" s="67">
        <f>Survey!$AQ280</f>
        <v>0</v>
      </c>
      <c r="BN280" s="67">
        <f>IFERROR((Survey!$AX280-ABS(Survey!$AY280)-ABS(Survey!$BD280))/Survey!$AW280,0)</f>
        <v>0</v>
      </c>
      <c r="BO280" s="67">
        <f>IF(AND($BM280&gt;$BN280-0.2,$BM280&lt;$BN280+0.2,ISBLANK(Survey!$AQ280)=FALSE),0,1)</f>
        <v>1</v>
      </c>
      <c r="BP280" s="165">
        <f>IF(ISBLANK(Survey!$AR280),1,0)</f>
        <v>1</v>
      </c>
      <c r="BQ280" s="16" t="str">
        <f t="shared" si="204"/>
        <v>Pass</v>
      </c>
      <c r="BR280" s="143">
        <f>IF(Survey!$AW280=0, 0,1)</f>
        <v>0</v>
      </c>
      <c r="BS280" s="67">
        <f>IF(AND(Survey!$AS280&gt;=0,Survey!$AS280&lt;=0.2,Survey!$AS280&lt;&gt;""),0,1)</f>
        <v>1</v>
      </c>
      <c r="BT280" s="143">
        <f>IF(ISBLANK(Survey!$AT280),1,0)</f>
        <v>1</v>
      </c>
      <c r="BU280" s="16" t="str">
        <f t="shared" si="205"/>
        <v>Fail</v>
      </c>
      <c r="BV280" s="165">
        <f>Survey!$AU280</f>
        <v>0</v>
      </c>
      <c r="BW280" s="16" t="str">
        <f t="shared" si="206"/>
        <v>Pass</v>
      </c>
      <c r="BX280" s="36">
        <f>Survey!$AV280</f>
        <v>0</v>
      </c>
      <c r="BY280" s="176">
        <f>Survey!$AW280+Survey!$AX280-ABS(Survey!$AY280)+ABS(Survey!$AZ280)-ABS(Survey!$BA280)+ABS(Survey!$BB280)-ABS(Survey!$BC280)-ABS(Survey!$BD280)+Survey!$BE280</f>
        <v>0</v>
      </c>
      <c r="BZ280" s="35">
        <f t="shared" si="207"/>
        <v>0</v>
      </c>
      <c r="CA280" s="17">
        <f t="shared" si="208"/>
        <v>0</v>
      </c>
      <c r="CB280" s="16" t="str">
        <f t="shared" si="209"/>
        <v>Pass</v>
      </c>
      <c r="CC280" s="38" t="b">
        <f>IF(ABS(Survey!$BE280)=0,TRUE,FALSE)</f>
        <v>1</v>
      </c>
      <c r="CD280" s="37" t="b">
        <f>NOT(ISBLANK(Survey!$BF280))</f>
        <v>0</v>
      </c>
      <c r="CE280" t="str">
        <f t="shared" si="210"/>
        <v>Fail</v>
      </c>
      <c r="CF280" s="29">
        <f>Survey!$AV280</f>
        <v>0</v>
      </c>
      <c r="CG280" s="29" cm="1">
        <f t="array" ref="CG280">SUM(SUMIF(Survey!BH280:BO280,{"&gt;0","&lt;0"})*{1,-1})-SUM(SUMIF(Survey!BQ280:BX280,{"&gt;0","&lt;0"})*{1,-1})</f>
        <v>0</v>
      </c>
      <c r="CH280" s="35" t="str">
        <f t="shared" si="211"/>
        <v>No holdings</v>
      </c>
      <c r="CI280">
        <f t="shared" si="212"/>
        <v>0</v>
      </c>
      <c r="CJ280" s="16" t="str">
        <f t="shared" si="213"/>
        <v>Fail</v>
      </c>
      <c r="CK280" s="36">
        <f>Survey!$AV280</f>
        <v>0</v>
      </c>
      <c r="CL280" s="36" cm="1">
        <f t="array" ref="CL280">SUM(SUMIF(Survey!BZ280:CS280,{"&gt;0","&lt;0"})*{1,-1})-SUM(SUMIF(Survey!CU280:DN280,{"&gt;0","&lt;0"})*{1,-1})</f>
        <v>0</v>
      </c>
      <c r="CM280" s="35" t="str">
        <f t="shared" si="214"/>
        <v>No holdings</v>
      </c>
      <c r="CN280" s="17">
        <f t="shared" si="215"/>
        <v>0</v>
      </c>
      <c r="CO280" s="16" t="str">
        <f t="shared" si="216"/>
        <v>Pass</v>
      </c>
      <c r="CP280" s="38" t="b">
        <f>IF(ABS(Survey!$CS280)=0,TRUE,FALSE)</f>
        <v>1</v>
      </c>
      <c r="CQ280" s="37" t="b">
        <f>NOT(ISBLANK(Survey!$CT280))</f>
        <v>0</v>
      </c>
      <c r="CR280" s="16" t="str">
        <f t="shared" si="217"/>
        <v>Pass</v>
      </c>
      <c r="CS280" s="38" t="b">
        <f>IF(ABS(Survey!$DN280)=0,TRUE,FALSE)</f>
        <v>1</v>
      </c>
      <c r="CT280" s="37" t="b">
        <f>NOT(ISBLANK(Survey!$DO280))</f>
        <v>0</v>
      </c>
      <c r="CU280" t="str">
        <f t="shared" si="218"/>
        <v>Pass</v>
      </c>
      <c r="CV280" s="29" cm="1">
        <f t="array" ref="CV280">SUM(SUMIF(Survey!CO280,{"&gt;0","&lt;0"})*{1,-1})+SUM(SUMIF(Survey!DJ280,{"&gt;0","&lt;0"})*{1,-1})</f>
        <v>0</v>
      </c>
      <c r="CW280" s="29">
        <f>SUM(SUMIF(Survey!DQ280:DW280,{"&gt;0","&lt;0"})*{1,-1})+SUM(SUMIF(Survey!DY280:EE280,{"&gt;0","&lt;0"})*{1,-1})</f>
        <v>0</v>
      </c>
      <c r="CX280">
        <f t="shared" si="219"/>
        <v>0</v>
      </c>
      <c r="CY280">
        <f t="shared" si="220"/>
        <v>0</v>
      </c>
      <c r="CZ280" s="16" t="str">
        <f t="shared" si="221"/>
        <v>Pass</v>
      </c>
      <c r="DA280" s="38" t="b">
        <f>IF(ABS(Survey!$DW280)=0,TRUE,FALSE)</f>
        <v>1</v>
      </c>
      <c r="DB280" s="37" t="b">
        <f>NOT(ISBLANK(Survey!DX280))</f>
        <v>0</v>
      </c>
      <c r="DC280" s="16" t="str">
        <f t="shared" si="222"/>
        <v>Pass</v>
      </c>
      <c r="DD280" s="38" t="b">
        <f>IF(ABS(Survey!$EE280)=0,TRUE,FALSE)</f>
        <v>1</v>
      </c>
      <c r="DE280" s="37" t="b">
        <f>NOT(ISBLANK(Survey!$EF280))</f>
        <v>0</v>
      </c>
      <c r="DF280" s="16" t="str">
        <f t="shared" si="223"/>
        <v>Fail</v>
      </c>
      <c r="DG280" s="36">
        <f>SUM(SUMIF(Survey!EL280:EN280,{"&gt;0","&lt;0"})*{1,-1})</f>
        <v>0</v>
      </c>
      <c r="DH280">
        <f t="shared" si="224"/>
        <v>0</v>
      </c>
      <c r="DI280">
        <f t="shared" si="225"/>
        <v>100</v>
      </c>
      <c r="DJ280" s="35" t="b">
        <f>IF(OR(Survey!$M280="ETF",Survey!$M280="ETF, alternative mutual fund",Survey!$M280="Closed-end", Survey!$M280="Split share corp"),TRUE,FALSE)</f>
        <v>0</v>
      </c>
      <c r="DK280" s="16" t="str">
        <f t="shared" si="226"/>
        <v>Fail</v>
      </c>
      <c r="DL280" s="36">
        <f>SUM(SUMIF(Survey!EP280:EV280,{"&gt;0","&lt;0"})*{1,-1})</f>
        <v>0</v>
      </c>
      <c r="DM280">
        <f t="shared" si="227"/>
        <v>0</v>
      </c>
      <c r="DN280" s="17">
        <f t="shared" si="228"/>
        <v>100</v>
      </c>
      <c r="DO280" s="16" t="str">
        <f t="shared" si="229"/>
        <v>Fail</v>
      </c>
      <c r="DP280" s="36">
        <f>SUM(SUMIF(Survey!EX280:FD280,{"&gt;0","&lt;0"})*{1,-1})</f>
        <v>0</v>
      </c>
      <c r="DQ280">
        <f t="shared" si="230"/>
        <v>0</v>
      </c>
      <c r="DR280" s="17">
        <f t="shared" si="231"/>
        <v>100</v>
      </c>
    </row>
    <row r="281" spans="1:122">
      <c r="A281">
        <v>281</v>
      </c>
      <c r="B281" t="str">
        <f t="shared" si="185"/>
        <v>Pass</v>
      </c>
      <c r="C281" t="str">
        <f>IF(COUNTBLANK(Survey!B281:FE281)=$C$2, "Pass", "Fail")</f>
        <v>Pass</v>
      </c>
      <c r="D281" t="str">
        <f t="shared" si="186"/>
        <v>Fail</v>
      </c>
      <c r="E281" t="str">
        <f>IF(OR(ISBLANK(Survey!AJ281),COUNTIF(G281:BB281,"Fail")),"Fail","Pass")</f>
        <v>Fail</v>
      </c>
      <c r="G281" s="16" t="str">
        <f t="shared" si="187"/>
        <v>Fail</v>
      </c>
      <c r="H281" s="177">
        <f>COUNTBLANK(Survey!B281:D281)+COUNTBLANK(Survey!G281)+COUNTBLANK(Survey!I281)+COUNTBLANK(Survey!K281:M281)+COUNTBLANK(Survey!P281)+COUNTBLANK(Survey!S281:U281)+COUNTBLANK(Survey!Y281:AA281)+COUNTBLANK(Survey!AD281:AE281)+COUNTBLANK(Survey!AI281:AI281)</f>
        <v>18</v>
      </c>
      <c r="I281" s="16" t="str">
        <f t="shared" si="188"/>
        <v>Fail</v>
      </c>
      <c r="J281" t="b">
        <f>IF(Survey!E281="No",TRUE,FALSE)</f>
        <v>0</v>
      </c>
      <c r="K281" s="34">
        <f>LEN(Survey!E281)</f>
        <v>0</v>
      </c>
      <c r="L281" s="16" t="str">
        <f t="shared" si="189"/>
        <v>Fail</v>
      </c>
      <c r="M281" t="b">
        <f>IF(Survey!F281="No",TRUE,FALSE)</f>
        <v>0</v>
      </c>
      <c r="N281" s="33">
        <f>LEN(Survey!F281)</f>
        <v>0</v>
      </c>
      <c r="O281" s="16" t="str">
        <f t="shared" si="190"/>
        <v>Pass</v>
      </c>
      <c r="P281" s="34">
        <f>MOD((LEN(Survey!H281)+2),11)</f>
        <v>2</v>
      </c>
      <c r="Q281" s="33" t="str">
        <f>IF(Survey!$L281="Prospectus fund", "Yes", "No")</f>
        <v>No</v>
      </c>
      <c r="R281" s="16" t="str">
        <f t="shared" si="191"/>
        <v>Pass</v>
      </c>
      <c r="S281" s="34">
        <f>MOD((LEN(Survey!J281)+2),11)</f>
        <v>2</v>
      </c>
      <c r="T281" s="35" t="b">
        <f>IF(OR(Survey!$M281="ETF",Survey!$M281="ETF, alternative mutual fund",Survey!$M281="Closed-end", Survey!$M281="Split share corp", Survey!$I281="Yes"),TRUE,FALSE)</f>
        <v>0</v>
      </c>
      <c r="U281" s="16" t="str">
        <f>IFERROR(IF(AND(OR(X281=Y281,Y281 = "Either"),NOT(ISBLANK(Survey!K281))),"Pass","Fail"),"Pass")</f>
        <v>Fail</v>
      </c>
      <c r="V281" s="36" cm="1">
        <f t="array" ref="V281">SUM(SUMIF(Survey!BZ281:CS281,{"&gt;0","&lt;0"})*{1,-1})</f>
        <v>0</v>
      </c>
      <c r="W281" s="38" cm="1">
        <f t="array" ref="W281">SUM(SUMIF(Survey!CC281,{"&gt;0","&lt;0"})*{1,-1})+SUM(SUMIF(Survey!CM281,{"&gt;0","&lt;0"})*{1,-1})</f>
        <v>0</v>
      </c>
      <c r="X281" s="38">
        <f>Survey!K281</f>
        <v>0</v>
      </c>
      <c r="Y281" s="37" t="str">
        <f t="shared" si="192"/>
        <v>Either</v>
      </c>
      <c r="Z281" s="16" t="str">
        <f t="shared" si="193"/>
        <v>Fail</v>
      </c>
      <c r="AA281" s="67" cm="1">
        <f t="array" ref="AA281">SUM(SUMIF(Survey!BZ281:CS281,{"&gt;0","&lt;0"})*{1,-1})+SUM(SUMIF(Survey!CU281:DN281,{"&gt;0","&lt;0"})*{1,-1})</f>
        <v>0</v>
      </c>
      <c r="AB281" s="67">
        <f>IFERROR(AA281/(Survey!$AV281),0)</f>
        <v>0</v>
      </c>
      <c r="AC281" s="128" t="b">
        <f>IF(OR(Survey!$M281="Alternative strategy or hedge",Survey!$M281="Other, illiquid",Survey!$L281="Prospectus fund"),TRUE,FALSE)</f>
        <v>0</v>
      </c>
      <c r="AD281" s="128" t="b">
        <f>NOT(ISBLANK(Survey!$M281))</f>
        <v>0</v>
      </c>
      <c r="AE281" s="16" t="str">
        <f t="shared" si="194"/>
        <v>Pass</v>
      </c>
      <c r="AF281" s="38" t="b">
        <f>NOT(ISNUMBER(SEARCH("Other",Survey!$P281)))</f>
        <v>1</v>
      </c>
      <c r="AG281" s="37" t="b">
        <f>NOT(ISBLANK(Survey!$Q281))</f>
        <v>0</v>
      </c>
      <c r="AH281" s="16" t="str">
        <f t="shared" si="195"/>
        <v>Pass</v>
      </c>
      <c r="AI281" s="143">
        <f>COUNTBLANK(Survey!$W281)</f>
        <v>1</v>
      </c>
      <c r="AJ281" s="67">
        <f>IF(AND(Survey!L281&lt;&gt;"Exempt fund",OR(Survey!$M281="ETF",Survey!$M281="ETF, alternative mutual fund",Survey!$M281="Mutual fund",Survey!$M281="Alternative mutual fund",Survey!$M281="Money market")),1,0)</f>
        <v>0</v>
      </c>
      <c r="AK281" s="16" t="str">
        <f t="shared" si="196"/>
        <v>Pass</v>
      </c>
      <c r="AL281" s="38" t="b">
        <f>NOT(ISNUMBER(SEARCH("Yes",Survey!$AA281)))</f>
        <v>1</v>
      </c>
      <c r="AM281" s="37" t="b">
        <f>IF(COUNTBLANK(Survey!$AB281:$AC281)=0,TRUE, FALSE)</f>
        <v>0</v>
      </c>
      <c r="AN281" s="16" t="str">
        <f t="shared" si="197"/>
        <v>Pass</v>
      </c>
      <c r="AO281" s="38" t="b">
        <f>NOT(ISNUMBER(SEARCH("Yes",Survey!$AD281)))</f>
        <v>1</v>
      </c>
      <c r="AP281" s="37" t="b">
        <f>NOT(ISBLANK(Survey!$AF281))</f>
        <v>0</v>
      </c>
      <c r="AQ281" s="16" t="str">
        <f t="shared" si="198"/>
        <v>Pass</v>
      </c>
      <c r="AR281" s="38" t="b">
        <f>NOT(OR(ISNUMBER(SEARCH("Other",Survey!$AF281)),ISNUMBER(SEARCH("Multiple",Survey!$AF281))))</f>
        <v>1</v>
      </c>
      <c r="AS281" s="37" t="b">
        <f>NOT(ISBLANK(Survey!$AG281))</f>
        <v>0</v>
      </c>
      <c r="AT281" s="16" t="str">
        <f t="shared" si="199"/>
        <v>Fail</v>
      </c>
      <c r="AU281" s="143">
        <f>IF(ABS(Survey!$AV281)&gt;0, 1,0)</f>
        <v>0</v>
      </c>
      <c r="AV281" s="143">
        <f>IF(COUNTBLANK(Survey!$AJ281)=0,1,0)</f>
        <v>0</v>
      </c>
      <c r="AW281" s="16" t="str">
        <f t="shared" si="200"/>
        <v>Pass</v>
      </c>
      <c r="AX281" s="143">
        <f>IF(ISBLANK(Survey!$AJ281),0,1)</f>
        <v>0</v>
      </c>
      <c r="AY281" s="165">
        <f>COUNTBLANK(Survey!$AK281)</f>
        <v>1</v>
      </c>
      <c r="AZ281" s="16" t="str">
        <f t="shared" si="201"/>
        <v>Pass</v>
      </c>
      <c r="BA281" s="143">
        <f>IF(OR(Survey!$AK281="Closed",ISBLANK(Survey!$AK281)),0,1)</f>
        <v>0</v>
      </c>
      <c r="BB281" s="165">
        <f>IF(ISBLANK(Survey!$AL281),1,0)</f>
        <v>1</v>
      </c>
      <c r="BC281" s="147" t="str" cm="1">
        <f t="array" ref="BC281">IF(OR(IF(OR($BE281+$BF281 = 2, $BG281=1), FALSE, TRUE), AND($BD281:$BD281 = 0)),"Pass","Fail")</f>
        <v>Pass</v>
      </c>
      <c r="BD281" s="143">
        <f>COUNTBLANK(Survey!$AM281:$AO281)</f>
        <v>3</v>
      </c>
      <c r="BE281" s="143">
        <f>IF(Survey!$I281="Yes",1,0)</f>
        <v>0</v>
      </c>
      <c r="BF281" s="143">
        <f>IF(OR(Survey!$M281="Mutual fund",Survey!$M281="Alternative mutual fund",Survey!$M281="Money market"),1,0)</f>
        <v>0</v>
      </c>
      <c r="BG281" s="148">
        <f>IF(OR(Survey!$M281="ETF",Survey!$M281="ETF, alternative mutual fund"),1,0)</f>
        <v>0</v>
      </c>
      <c r="BH281" s="16" t="str">
        <f t="shared" si="202"/>
        <v>Pass</v>
      </c>
      <c r="BI281" s="38" t="b">
        <f>OR(ISNUMBER(SEARCH("Yes",Survey!$AO281)),ISBLANK(Survey!$AO281))</f>
        <v>1</v>
      </c>
      <c r="BJ281" s="67" t="b">
        <f>NOT(ISBLANK(Survey!$AP281))</f>
        <v>0</v>
      </c>
      <c r="BK281" s="16" t="str">
        <f t="shared" si="203"/>
        <v>Pass</v>
      </c>
      <c r="BL281" s="143">
        <f>IF(Survey!$AW281=0, 0,1)</f>
        <v>0</v>
      </c>
      <c r="BM281" s="67">
        <f>Survey!$AQ281</f>
        <v>0</v>
      </c>
      <c r="BN281" s="67">
        <f>IFERROR((Survey!$AX281-ABS(Survey!$AY281)-ABS(Survey!$BD281))/Survey!$AW281,0)</f>
        <v>0</v>
      </c>
      <c r="BO281" s="67">
        <f>IF(AND($BM281&gt;$BN281-0.2,$BM281&lt;$BN281+0.2,ISBLANK(Survey!$AQ281)=FALSE),0,1)</f>
        <v>1</v>
      </c>
      <c r="BP281" s="165">
        <f>IF(ISBLANK(Survey!$AR281),1,0)</f>
        <v>1</v>
      </c>
      <c r="BQ281" s="16" t="str">
        <f t="shared" si="204"/>
        <v>Pass</v>
      </c>
      <c r="BR281" s="143">
        <f>IF(Survey!$AW281=0, 0,1)</f>
        <v>0</v>
      </c>
      <c r="BS281" s="67">
        <f>IF(AND(Survey!$AS281&gt;=0,Survey!$AS281&lt;=0.2,Survey!$AS281&lt;&gt;""),0,1)</f>
        <v>1</v>
      </c>
      <c r="BT281" s="143">
        <f>IF(ISBLANK(Survey!$AT281),1,0)</f>
        <v>1</v>
      </c>
      <c r="BU281" s="16" t="str">
        <f t="shared" si="205"/>
        <v>Fail</v>
      </c>
      <c r="BV281" s="165">
        <f>Survey!$AU281</f>
        <v>0</v>
      </c>
      <c r="BW281" s="16" t="str">
        <f t="shared" si="206"/>
        <v>Pass</v>
      </c>
      <c r="BX281" s="36">
        <f>Survey!$AV281</f>
        <v>0</v>
      </c>
      <c r="BY281" s="176">
        <f>Survey!$AW281+Survey!$AX281-ABS(Survey!$AY281)+ABS(Survey!$AZ281)-ABS(Survey!$BA281)+ABS(Survey!$BB281)-ABS(Survey!$BC281)-ABS(Survey!$BD281)+Survey!$BE281</f>
        <v>0</v>
      </c>
      <c r="BZ281" s="35">
        <f t="shared" si="207"/>
        <v>0</v>
      </c>
      <c r="CA281" s="17">
        <f t="shared" si="208"/>
        <v>0</v>
      </c>
      <c r="CB281" s="16" t="str">
        <f t="shared" si="209"/>
        <v>Pass</v>
      </c>
      <c r="CC281" s="38" t="b">
        <f>IF(ABS(Survey!$BE281)=0,TRUE,FALSE)</f>
        <v>1</v>
      </c>
      <c r="CD281" s="37" t="b">
        <f>NOT(ISBLANK(Survey!$BF281))</f>
        <v>0</v>
      </c>
      <c r="CE281" t="str">
        <f t="shared" si="210"/>
        <v>Fail</v>
      </c>
      <c r="CF281" s="29">
        <f>Survey!$AV281</f>
        <v>0</v>
      </c>
      <c r="CG281" s="29" cm="1">
        <f t="array" ref="CG281">SUM(SUMIF(Survey!BH281:BO281,{"&gt;0","&lt;0"})*{1,-1})-SUM(SUMIF(Survey!BQ281:BX281,{"&gt;0","&lt;0"})*{1,-1})</f>
        <v>0</v>
      </c>
      <c r="CH281" s="35" t="str">
        <f t="shared" si="211"/>
        <v>No holdings</v>
      </c>
      <c r="CI281">
        <f t="shared" si="212"/>
        <v>0</v>
      </c>
      <c r="CJ281" s="16" t="str">
        <f t="shared" si="213"/>
        <v>Fail</v>
      </c>
      <c r="CK281" s="36">
        <f>Survey!$AV281</f>
        <v>0</v>
      </c>
      <c r="CL281" s="36" cm="1">
        <f t="array" ref="CL281">SUM(SUMIF(Survey!BZ281:CS281,{"&gt;0","&lt;0"})*{1,-1})-SUM(SUMIF(Survey!CU281:DN281,{"&gt;0","&lt;0"})*{1,-1})</f>
        <v>0</v>
      </c>
      <c r="CM281" s="35" t="str">
        <f t="shared" si="214"/>
        <v>No holdings</v>
      </c>
      <c r="CN281" s="17">
        <f t="shared" si="215"/>
        <v>0</v>
      </c>
      <c r="CO281" s="16" t="str">
        <f t="shared" si="216"/>
        <v>Pass</v>
      </c>
      <c r="CP281" s="38" t="b">
        <f>IF(ABS(Survey!$CS281)=0,TRUE,FALSE)</f>
        <v>1</v>
      </c>
      <c r="CQ281" s="37" t="b">
        <f>NOT(ISBLANK(Survey!$CT281))</f>
        <v>0</v>
      </c>
      <c r="CR281" s="16" t="str">
        <f t="shared" si="217"/>
        <v>Pass</v>
      </c>
      <c r="CS281" s="38" t="b">
        <f>IF(ABS(Survey!$DN281)=0,TRUE,FALSE)</f>
        <v>1</v>
      </c>
      <c r="CT281" s="37" t="b">
        <f>NOT(ISBLANK(Survey!$DO281))</f>
        <v>0</v>
      </c>
      <c r="CU281" t="str">
        <f t="shared" si="218"/>
        <v>Pass</v>
      </c>
      <c r="CV281" s="29" cm="1">
        <f t="array" ref="CV281">SUM(SUMIF(Survey!CO281,{"&gt;0","&lt;0"})*{1,-1})+SUM(SUMIF(Survey!DJ281,{"&gt;0","&lt;0"})*{1,-1})</f>
        <v>0</v>
      </c>
      <c r="CW281" s="29">
        <f>SUM(SUMIF(Survey!DQ281:DW281,{"&gt;0","&lt;0"})*{1,-1})+SUM(SUMIF(Survey!DY281:EE281,{"&gt;0","&lt;0"})*{1,-1})</f>
        <v>0</v>
      </c>
      <c r="CX281">
        <f t="shared" si="219"/>
        <v>0</v>
      </c>
      <c r="CY281">
        <f t="shared" si="220"/>
        <v>0</v>
      </c>
      <c r="CZ281" s="16" t="str">
        <f t="shared" si="221"/>
        <v>Pass</v>
      </c>
      <c r="DA281" s="38" t="b">
        <f>IF(ABS(Survey!$DW281)=0,TRUE,FALSE)</f>
        <v>1</v>
      </c>
      <c r="DB281" s="37" t="b">
        <f>NOT(ISBLANK(Survey!DX281))</f>
        <v>0</v>
      </c>
      <c r="DC281" s="16" t="str">
        <f t="shared" si="222"/>
        <v>Pass</v>
      </c>
      <c r="DD281" s="38" t="b">
        <f>IF(ABS(Survey!$EE281)=0,TRUE,FALSE)</f>
        <v>1</v>
      </c>
      <c r="DE281" s="37" t="b">
        <f>NOT(ISBLANK(Survey!$EF281))</f>
        <v>0</v>
      </c>
      <c r="DF281" s="16" t="str">
        <f t="shared" si="223"/>
        <v>Fail</v>
      </c>
      <c r="DG281" s="36">
        <f>SUM(SUMIF(Survey!EL281:EN281,{"&gt;0","&lt;0"})*{1,-1})</f>
        <v>0</v>
      </c>
      <c r="DH281">
        <f t="shared" si="224"/>
        <v>0</v>
      </c>
      <c r="DI281">
        <f t="shared" si="225"/>
        <v>100</v>
      </c>
      <c r="DJ281" s="35" t="b">
        <f>IF(OR(Survey!$M281="ETF",Survey!$M281="ETF, alternative mutual fund",Survey!$M281="Closed-end", Survey!$M281="Split share corp"),TRUE,FALSE)</f>
        <v>0</v>
      </c>
      <c r="DK281" s="16" t="str">
        <f t="shared" si="226"/>
        <v>Fail</v>
      </c>
      <c r="DL281" s="36">
        <f>SUM(SUMIF(Survey!EP281:EV281,{"&gt;0","&lt;0"})*{1,-1})</f>
        <v>0</v>
      </c>
      <c r="DM281">
        <f t="shared" si="227"/>
        <v>0</v>
      </c>
      <c r="DN281" s="17">
        <f t="shared" si="228"/>
        <v>100</v>
      </c>
      <c r="DO281" s="16" t="str">
        <f t="shared" si="229"/>
        <v>Fail</v>
      </c>
      <c r="DP281" s="36">
        <f>SUM(SUMIF(Survey!EX281:FD281,{"&gt;0","&lt;0"})*{1,-1})</f>
        <v>0</v>
      </c>
      <c r="DQ281">
        <f t="shared" si="230"/>
        <v>0</v>
      </c>
      <c r="DR281" s="17">
        <f t="shared" si="231"/>
        <v>100</v>
      </c>
    </row>
    <row r="282" spans="1:122">
      <c r="A282">
        <v>282</v>
      </c>
      <c r="B282" t="str">
        <f t="shared" si="185"/>
        <v>Pass</v>
      </c>
      <c r="C282" t="str">
        <f>IF(COUNTBLANK(Survey!B282:FE282)=$C$2, "Pass", "Fail")</f>
        <v>Pass</v>
      </c>
      <c r="D282" t="str">
        <f t="shared" si="186"/>
        <v>Fail</v>
      </c>
      <c r="E282" t="str">
        <f>IF(OR(ISBLANK(Survey!AJ282),COUNTIF(G282:BB282,"Fail")),"Fail","Pass")</f>
        <v>Fail</v>
      </c>
      <c r="G282" s="16" t="str">
        <f t="shared" si="187"/>
        <v>Fail</v>
      </c>
      <c r="H282" s="177">
        <f>COUNTBLANK(Survey!B282:D282)+COUNTBLANK(Survey!G282)+COUNTBLANK(Survey!I282)+COUNTBLANK(Survey!K282:M282)+COUNTBLANK(Survey!P282)+COUNTBLANK(Survey!S282:U282)+COUNTBLANK(Survey!Y282:AA282)+COUNTBLANK(Survey!AD282:AE282)+COUNTBLANK(Survey!AI282:AI282)</f>
        <v>18</v>
      </c>
      <c r="I282" s="16" t="str">
        <f t="shared" si="188"/>
        <v>Fail</v>
      </c>
      <c r="J282" t="b">
        <f>IF(Survey!E282="No",TRUE,FALSE)</f>
        <v>0</v>
      </c>
      <c r="K282" s="34">
        <f>LEN(Survey!E282)</f>
        <v>0</v>
      </c>
      <c r="L282" s="16" t="str">
        <f t="shared" si="189"/>
        <v>Fail</v>
      </c>
      <c r="M282" t="b">
        <f>IF(Survey!F282="No",TRUE,FALSE)</f>
        <v>0</v>
      </c>
      <c r="N282" s="33">
        <f>LEN(Survey!F282)</f>
        <v>0</v>
      </c>
      <c r="O282" s="16" t="str">
        <f t="shared" si="190"/>
        <v>Pass</v>
      </c>
      <c r="P282" s="34">
        <f>MOD((LEN(Survey!H282)+2),11)</f>
        <v>2</v>
      </c>
      <c r="Q282" s="33" t="str">
        <f>IF(Survey!$L282="Prospectus fund", "Yes", "No")</f>
        <v>No</v>
      </c>
      <c r="R282" s="16" t="str">
        <f t="shared" si="191"/>
        <v>Pass</v>
      </c>
      <c r="S282" s="34">
        <f>MOD((LEN(Survey!J282)+2),11)</f>
        <v>2</v>
      </c>
      <c r="T282" s="35" t="b">
        <f>IF(OR(Survey!$M282="ETF",Survey!$M282="ETF, alternative mutual fund",Survey!$M282="Closed-end", Survey!$M282="Split share corp", Survey!$I282="Yes"),TRUE,FALSE)</f>
        <v>0</v>
      </c>
      <c r="U282" s="16" t="str">
        <f>IFERROR(IF(AND(OR(X282=Y282,Y282 = "Either"),NOT(ISBLANK(Survey!K282))),"Pass","Fail"),"Pass")</f>
        <v>Fail</v>
      </c>
      <c r="V282" s="36" cm="1">
        <f t="array" ref="V282">SUM(SUMIF(Survey!BZ282:CS282,{"&gt;0","&lt;0"})*{1,-1})</f>
        <v>0</v>
      </c>
      <c r="W282" s="38" cm="1">
        <f t="array" ref="W282">SUM(SUMIF(Survey!CC282,{"&gt;0","&lt;0"})*{1,-1})+SUM(SUMIF(Survey!CM282,{"&gt;0","&lt;0"})*{1,-1})</f>
        <v>0</v>
      </c>
      <c r="X282" s="38">
        <f>Survey!K282</f>
        <v>0</v>
      </c>
      <c r="Y282" s="37" t="str">
        <f t="shared" si="192"/>
        <v>Either</v>
      </c>
      <c r="Z282" s="16" t="str">
        <f t="shared" si="193"/>
        <v>Fail</v>
      </c>
      <c r="AA282" s="67" cm="1">
        <f t="array" ref="AA282">SUM(SUMIF(Survey!BZ282:CS282,{"&gt;0","&lt;0"})*{1,-1})+SUM(SUMIF(Survey!CU282:DN282,{"&gt;0","&lt;0"})*{1,-1})</f>
        <v>0</v>
      </c>
      <c r="AB282" s="67">
        <f>IFERROR(AA282/(Survey!$AV282),0)</f>
        <v>0</v>
      </c>
      <c r="AC282" s="128" t="b">
        <f>IF(OR(Survey!$M282="Alternative strategy or hedge",Survey!$M282="Other, illiquid",Survey!$L282="Prospectus fund"),TRUE,FALSE)</f>
        <v>0</v>
      </c>
      <c r="AD282" s="128" t="b">
        <f>NOT(ISBLANK(Survey!$M282))</f>
        <v>0</v>
      </c>
      <c r="AE282" s="16" t="str">
        <f t="shared" si="194"/>
        <v>Pass</v>
      </c>
      <c r="AF282" s="38" t="b">
        <f>NOT(ISNUMBER(SEARCH("Other",Survey!$P282)))</f>
        <v>1</v>
      </c>
      <c r="AG282" s="37" t="b">
        <f>NOT(ISBLANK(Survey!$Q282))</f>
        <v>0</v>
      </c>
      <c r="AH282" s="16" t="str">
        <f t="shared" si="195"/>
        <v>Pass</v>
      </c>
      <c r="AI282" s="143">
        <f>COUNTBLANK(Survey!$W282)</f>
        <v>1</v>
      </c>
      <c r="AJ282" s="67">
        <f>IF(AND(Survey!L282&lt;&gt;"Exempt fund",OR(Survey!$M282="ETF",Survey!$M282="ETF, alternative mutual fund",Survey!$M282="Mutual fund",Survey!$M282="Alternative mutual fund",Survey!$M282="Money market")),1,0)</f>
        <v>0</v>
      </c>
      <c r="AK282" s="16" t="str">
        <f t="shared" si="196"/>
        <v>Pass</v>
      </c>
      <c r="AL282" s="38" t="b">
        <f>NOT(ISNUMBER(SEARCH("Yes",Survey!$AA282)))</f>
        <v>1</v>
      </c>
      <c r="AM282" s="37" t="b">
        <f>IF(COUNTBLANK(Survey!$AB282:$AC282)=0,TRUE, FALSE)</f>
        <v>0</v>
      </c>
      <c r="AN282" s="16" t="str">
        <f t="shared" si="197"/>
        <v>Pass</v>
      </c>
      <c r="AO282" s="38" t="b">
        <f>NOT(ISNUMBER(SEARCH("Yes",Survey!$AD282)))</f>
        <v>1</v>
      </c>
      <c r="AP282" s="37" t="b">
        <f>NOT(ISBLANK(Survey!$AF282))</f>
        <v>0</v>
      </c>
      <c r="AQ282" s="16" t="str">
        <f t="shared" si="198"/>
        <v>Pass</v>
      </c>
      <c r="AR282" s="38" t="b">
        <f>NOT(OR(ISNUMBER(SEARCH("Other",Survey!$AF282)),ISNUMBER(SEARCH("Multiple",Survey!$AF282))))</f>
        <v>1</v>
      </c>
      <c r="AS282" s="37" t="b">
        <f>NOT(ISBLANK(Survey!$AG282))</f>
        <v>0</v>
      </c>
      <c r="AT282" s="16" t="str">
        <f t="shared" si="199"/>
        <v>Fail</v>
      </c>
      <c r="AU282" s="143">
        <f>IF(ABS(Survey!$AV282)&gt;0, 1,0)</f>
        <v>0</v>
      </c>
      <c r="AV282" s="143">
        <f>IF(COUNTBLANK(Survey!$AJ282)=0,1,0)</f>
        <v>0</v>
      </c>
      <c r="AW282" s="16" t="str">
        <f t="shared" si="200"/>
        <v>Pass</v>
      </c>
      <c r="AX282" s="143">
        <f>IF(ISBLANK(Survey!$AJ282),0,1)</f>
        <v>0</v>
      </c>
      <c r="AY282" s="165">
        <f>COUNTBLANK(Survey!$AK282)</f>
        <v>1</v>
      </c>
      <c r="AZ282" s="16" t="str">
        <f t="shared" si="201"/>
        <v>Pass</v>
      </c>
      <c r="BA282" s="143">
        <f>IF(OR(Survey!$AK282="Closed",ISBLANK(Survey!$AK282)),0,1)</f>
        <v>0</v>
      </c>
      <c r="BB282" s="165">
        <f>IF(ISBLANK(Survey!$AL282),1,0)</f>
        <v>1</v>
      </c>
      <c r="BC282" s="147" t="str" cm="1">
        <f t="array" ref="BC282">IF(OR(IF(OR($BE282+$BF282 = 2, $BG282=1), FALSE, TRUE), AND($BD282:$BD282 = 0)),"Pass","Fail")</f>
        <v>Pass</v>
      </c>
      <c r="BD282" s="143">
        <f>COUNTBLANK(Survey!$AM282:$AO282)</f>
        <v>3</v>
      </c>
      <c r="BE282" s="143">
        <f>IF(Survey!$I282="Yes",1,0)</f>
        <v>0</v>
      </c>
      <c r="BF282" s="143">
        <f>IF(OR(Survey!$M282="Mutual fund",Survey!$M282="Alternative mutual fund",Survey!$M282="Money market"),1,0)</f>
        <v>0</v>
      </c>
      <c r="BG282" s="148">
        <f>IF(OR(Survey!$M282="ETF",Survey!$M282="ETF, alternative mutual fund"),1,0)</f>
        <v>0</v>
      </c>
      <c r="BH282" s="16" t="str">
        <f t="shared" si="202"/>
        <v>Pass</v>
      </c>
      <c r="BI282" s="38" t="b">
        <f>OR(ISNUMBER(SEARCH("Yes",Survey!$AO282)),ISBLANK(Survey!$AO282))</f>
        <v>1</v>
      </c>
      <c r="BJ282" s="67" t="b">
        <f>NOT(ISBLANK(Survey!$AP282))</f>
        <v>0</v>
      </c>
      <c r="BK282" s="16" t="str">
        <f t="shared" si="203"/>
        <v>Pass</v>
      </c>
      <c r="BL282" s="143">
        <f>IF(Survey!$AW282=0, 0,1)</f>
        <v>0</v>
      </c>
      <c r="BM282" s="67">
        <f>Survey!$AQ282</f>
        <v>0</v>
      </c>
      <c r="BN282" s="67">
        <f>IFERROR((Survey!$AX282-ABS(Survey!$AY282)-ABS(Survey!$BD282))/Survey!$AW282,0)</f>
        <v>0</v>
      </c>
      <c r="BO282" s="67">
        <f>IF(AND($BM282&gt;$BN282-0.2,$BM282&lt;$BN282+0.2,ISBLANK(Survey!$AQ282)=FALSE),0,1)</f>
        <v>1</v>
      </c>
      <c r="BP282" s="165">
        <f>IF(ISBLANK(Survey!$AR282),1,0)</f>
        <v>1</v>
      </c>
      <c r="BQ282" s="16" t="str">
        <f t="shared" si="204"/>
        <v>Pass</v>
      </c>
      <c r="BR282" s="143">
        <f>IF(Survey!$AW282=0, 0,1)</f>
        <v>0</v>
      </c>
      <c r="BS282" s="67">
        <f>IF(AND(Survey!$AS282&gt;=0,Survey!$AS282&lt;=0.2,Survey!$AS282&lt;&gt;""),0,1)</f>
        <v>1</v>
      </c>
      <c r="BT282" s="143">
        <f>IF(ISBLANK(Survey!$AT282),1,0)</f>
        <v>1</v>
      </c>
      <c r="BU282" s="16" t="str">
        <f t="shared" si="205"/>
        <v>Fail</v>
      </c>
      <c r="BV282" s="165">
        <f>Survey!$AU282</f>
        <v>0</v>
      </c>
      <c r="BW282" s="16" t="str">
        <f t="shared" si="206"/>
        <v>Pass</v>
      </c>
      <c r="BX282" s="36">
        <f>Survey!$AV282</f>
        <v>0</v>
      </c>
      <c r="BY282" s="176">
        <f>Survey!$AW282+Survey!$AX282-ABS(Survey!$AY282)+ABS(Survey!$AZ282)-ABS(Survey!$BA282)+ABS(Survey!$BB282)-ABS(Survey!$BC282)-ABS(Survey!$BD282)+Survey!$BE282</f>
        <v>0</v>
      </c>
      <c r="BZ282" s="35">
        <f t="shared" si="207"/>
        <v>0</v>
      </c>
      <c r="CA282" s="17">
        <f t="shared" si="208"/>
        <v>0</v>
      </c>
      <c r="CB282" s="16" t="str">
        <f t="shared" si="209"/>
        <v>Pass</v>
      </c>
      <c r="CC282" s="38" t="b">
        <f>IF(ABS(Survey!$BE282)=0,TRUE,FALSE)</f>
        <v>1</v>
      </c>
      <c r="CD282" s="37" t="b">
        <f>NOT(ISBLANK(Survey!$BF282))</f>
        <v>0</v>
      </c>
      <c r="CE282" t="str">
        <f t="shared" si="210"/>
        <v>Fail</v>
      </c>
      <c r="CF282" s="29">
        <f>Survey!$AV282</f>
        <v>0</v>
      </c>
      <c r="CG282" s="29" cm="1">
        <f t="array" ref="CG282">SUM(SUMIF(Survey!BH282:BO282,{"&gt;0","&lt;0"})*{1,-1})-SUM(SUMIF(Survey!BQ282:BX282,{"&gt;0","&lt;0"})*{1,-1})</f>
        <v>0</v>
      </c>
      <c r="CH282" s="35" t="str">
        <f t="shared" si="211"/>
        <v>No holdings</v>
      </c>
      <c r="CI282">
        <f t="shared" si="212"/>
        <v>0</v>
      </c>
      <c r="CJ282" s="16" t="str">
        <f t="shared" si="213"/>
        <v>Fail</v>
      </c>
      <c r="CK282" s="36">
        <f>Survey!$AV282</f>
        <v>0</v>
      </c>
      <c r="CL282" s="36" cm="1">
        <f t="array" ref="CL282">SUM(SUMIF(Survey!BZ282:CS282,{"&gt;0","&lt;0"})*{1,-1})-SUM(SUMIF(Survey!CU282:DN282,{"&gt;0","&lt;0"})*{1,-1})</f>
        <v>0</v>
      </c>
      <c r="CM282" s="35" t="str">
        <f t="shared" si="214"/>
        <v>No holdings</v>
      </c>
      <c r="CN282" s="17">
        <f t="shared" si="215"/>
        <v>0</v>
      </c>
      <c r="CO282" s="16" t="str">
        <f t="shared" si="216"/>
        <v>Pass</v>
      </c>
      <c r="CP282" s="38" t="b">
        <f>IF(ABS(Survey!$CS282)=0,TRUE,FALSE)</f>
        <v>1</v>
      </c>
      <c r="CQ282" s="37" t="b">
        <f>NOT(ISBLANK(Survey!$CT282))</f>
        <v>0</v>
      </c>
      <c r="CR282" s="16" t="str">
        <f t="shared" si="217"/>
        <v>Pass</v>
      </c>
      <c r="CS282" s="38" t="b">
        <f>IF(ABS(Survey!$DN282)=0,TRUE,FALSE)</f>
        <v>1</v>
      </c>
      <c r="CT282" s="37" t="b">
        <f>NOT(ISBLANK(Survey!$DO282))</f>
        <v>0</v>
      </c>
      <c r="CU282" t="str">
        <f t="shared" si="218"/>
        <v>Pass</v>
      </c>
      <c r="CV282" s="29" cm="1">
        <f t="array" ref="CV282">SUM(SUMIF(Survey!CO282,{"&gt;0","&lt;0"})*{1,-1})+SUM(SUMIF(Survey!DJ282,{"&gt;0","&lt;0"})*{1,-1})</f>
        <v>0</v>
      </c>
      <c r="CW282" s="29">
        <f>SUM(SUMIF(Survey!DQ282:DW282,{"&gt;0","&lt;0"})*{1,-1})+SUM(SUMIF(Survey!DY282:EE282,{"&gt;0","&lt;0"})*{1,-1})</f>
        <v>0</v>
      </c>
      <c r="CX282">
        <f t="shared" si="219"/>
        <v>0</v>
      </c>
      <c r="CY282">
        <f t="shared" si="220"/>
        <v>0</v>
      </c>
      <c r="CZ282" s="16" t="str">
        <f t="shared" si="221"/>
        <v>Pass</v>
      </c>
      <c r="DA282" s="38" t="b">
        <f>IF(ABS(Survey!$DW282)=0,TRUE,FALSE)</f>
        <v>1</v>
      </c>
      <c r="DB282" s="37" t="b">
        <f>NOT(ISBLANK(Survey!DX282))</f>
        <v>0</v>
      </c>
      <c r="DC282" s="16" t="str">
        <f t="shared" si="222"/>
        <v>Pass</v>
      </c>
      <c r="DD282" s="38" t="b">
        <f>IF(ABS(Survey!$EE282)=0,TRUE,FALSE)</f>
        <v>1</v>
      </c>
      <c r="DE282" s="37" t="b">
        <f>NOT(ISBLANK(Survey!$EF282))</f>
        <v>0</v>
      </c>
      <c r="DF282" s="16" t="str">
        <f t="shared" si="223"/>
        <v>Fail</v>
      </c>
      <c r="DG282" s="36">
        <f>SUM(SUMIF(Survey!EL282:EN282,{"&gt;0","&lt;0"})*{1,-1})</f>
        <v>0</v>
      </c>
      <c r="DH282">
        <f t="shared" si="224"/>
        <v>0</v>
      </c>
      <c r="DI282">
        <f t="shared" si="225"/>
        <v>100</v>
      </c>
      <c r="DJ282" s="35" t="b">
        <f>IF(OR(Survey!$M282="ETF",Survey!$M282="ETF, alternative mutual fund",Survey!$M282="Closed-end", Survey!$M282="Split share corp"),TRUE,FALSE)</f>
        <v>0</v>
      </c>
      <c r="DK282" s="16" t="str">
        <f t="shared" si="226"/>
        <v>Fail</v>
      </c>
      <c r="DL282" s="36">
        <f>SUM(SUMIF(Survey!EP282:EV282,{"&gt;0","&lt;0"})*{1,-1})</f>
        <v>0</v>
      </c>
      <c r="DM282">
        <f t="shared" si="227"/>
        <v>0</v>
      </c>
      <c r="DN282" s="17">
        <f t="shared" si="228"/>
        <v>100</v>
      </c>
      <c r="DO282" s="16" t="str">
        <f t="shared" si="229"/>
        <v>Fail</v>
      </c>
      <c r="DP282" s="36">
        <f>SUM(SUMIF(Survey!EX282:FD282,{"&gt;0","&lt;0"})*{1,-1})</f>
        <v>0</v>
      </c>
      <c r="DQ282">
        <f t="shared" si="230"/>
        <v>0</v>
      </c>
      <c r="DR282" s="17">
        <f t="shared" si="231"/>
        <v>100</v>
      </c>
    </row>
    <row r="283" spans="1:122">
      <c r="A283">
        <v>283</v>
      </c>
      <c r="B283" t="str">
        <f t="shared" si="185"/>
        <v>Pass</v>
      </c>
      <c r="C283" t="str">
        <f>IF(COUNTBLANK(Survey!B283:FE283)=$C$2, "Pass", "Fail")</f>
        <v>Pass</v>
      </c>
      <c r="D283" t="str">
        <f t="shared" si="186"/>
        <v>Fail</v>
      </c>
      <c r="E283" t="str">
        <f>IF(OR(ISBLANK(Survey!AJ283),COUNTIF(G283:BB283,"Fail")),"Fail","Pass")</f>
        <v>Fail</v>
      </c>
      <c r="G283" s="16" t="str">
        <f t="shared" si="187"/>
        <v>Fail</v>
      </c>
      <c r="H283" s="177">
        <f>COUNTBLANK(Survey!B283:D283)+COUNTBLANK(Survey!G283)+COUNTBLANK(Survey!I283)+COUNTBLANK(Survey!K283:M283)+COUNTBLANK(Survey!P283)+COUNTBLANK(Survey!S283:U283)+COUNTBLANK(Survey!Y283:AA283)+COUNTBLANK(Survey!AD283:AE283)+COUNTBLANK(Survey!AI283:AI283)</f>
        <v>18</v>
      </c>
      <c r="I283" s="16" t="str">
        <f t="shared" si="188"/>
        <v>Fail</v>
      </c>
      <c r="J283" t="b">
        <f>IF(Survey!E283="No",TRUE,FALSE)</f>
        <v>0</v>
      </c>
      <c r="K283" s="34">
        <f>LEN(Survey!E283)</f>
        <v>0</v>
      </c>
      <c r="L283" s="16" t="str">
        <f t="shared" si="189"/>
        <v>Fail</v>
      </c>
      <c r="M283" t="b">
        <f>IF(Survey!F283="No",TRUE,FALSE)</f>
        <v>0</v>
      </c>
      <c r="N283" s="33">
        <f>LEN(Survey!F283)</f>
        <v>0</v>
      </c>
      <c r="O283" s="16" t="str">
        <f t="shared" si="190"/>
        <v>Pass</v>
      </c>
      <c r="P283" s="34">
        <f>MOD((LEN(Survey!H283)+2),11)</f>
        <v>2</v>
      </c>
      <c r="Q283" s="33" t="str">
        <f>IF(Survey!$L283="Prospectus fund", "Yes", "No")</f>
        <v>No</v>
      </c>
      <c r="R283" s="16" t="str">
        <f t="shared" si="191"/>
        <v>Pass</v>
      </c>
      <c r="S283" s="34">
        <f>MOD((LEN(Survey!J283)+2),11)</f>
        <v>2</v>
      </c>
      <c r="T283" s="35" t="b">
        <f>IF(OR(Survey!$M283="ETF",Survey!$M283="ETF, alternative mutual fund",Survey!$M283="Closed-end", Survey!$M283="Split share corp", Survey!$I283="Yes"),TRUE,FALSE)</f>
        <v>0</v>
      </c>
      <c r="U283" s="16" t="str">
        <f>IFERROR(IF(AND(OR(X283=Y283,Y283 = "Either"),NOT(ISBLANK(Survey!K283))),"Pass","Fail"),"Pass")</f>
        <v>Fail</v>
      </c>
      <c r="V283" s="36" cm="1">
        <f t="array" ref="V283">SUM(SUMIF(Survey!BZ283:CS283,{"&gt;0","&lt;0"})*{1,-1})</f>
        <v>0</v>
      </c>
      <c r="W283" s="38" cm="1">
        <f t="array" ref="W283">SUM(SUMIF(Survey!CC283,{"&gt;0","&lt;0"})*{1,-1})+SUM(SUMIF(Survey!CM283,{"&gt;0","&lt;0"})*{1,-1})</f>
        <v>0</v>
      </c>
      <c r="X283" s="38">
        <f>Survey!K283</f>
        <v>0</v>
      </c>
      <c r="Y283" s="37" t="str">
        <f t="shared" si="192"/>
        <v>Either</v>
      </c>
      <c r="Z283" s="16" t="str">
        <f t="shared" si="193"/>
        <v>Fail</v>
      </c>
      <c r="AA283" s="67" cm="1">
        <f t="array" ref="AA283">SUM(SUMIF(Survey!BZ283:CS283,{"&gt;0","&lt;0"})*{1,-1})+SUM(SUMIF(Survey!CU283:DN283,{"&gt;0","&lt;0"})*{1,-1})</f>
        <v>0</v>
      </c>
      <c r="AB283" s="67">
        <f>IFERROR(AA283/(Survey!$AV283),0)</f>
        <v>0</v>
      </c>
      <c r="AC283" s="128" t="b">
        <f>IF(OR(Survey!$M283="Alternative strategy or hedge",Survey!$M283="Other, illiquid",Survey!$L283="Prospectus fund"),TRUE,FALSE)</f>
        <v>0</v>
      </c>
      <c r="AD283" s="128" t="b">
        <f>NOT(ISBLANK(Survey!$M283))</f>
        <v>0</v>
      </c>
      <c r="AE283" s="16" t="str">
        <f t="shared" si="194"/>
        <v>Pass</v>
      </c>
      <c r="AF283" s="38" t="b">
        <f>NOT(ISNUMBER(SEARCH("Other",Survey!$P283)))</f>
        <v>1</v>
      </c>
      <c r="AG283" s="37" t="b">
        <f>NOT(ISBLANK(Survey!$Q283))</f>
        <v>0</v>
      </c>
      <c r="AH283" s="16" t="str">
        <f t="shared" si="195"/>
        <v>Pass</v>
      </c>
      <c r="AI283" s="143">
        <f>COUNTBLANK(Survey!$W283)</f>
        <v>1</v>
      </c>
      <c r="AJ283" s="67">
        <f>IF(AND(Survey!L283&lt;&gt;"Exempt fund",OR(Survey!$M283="ETF",Survey!$M283="ETF, alternative mutual fund",Survey!$M283="Mutual fund",Survey!$M283="Alternative mutual fund",Survey!$M283="Money market")),1,0)</f>
        <v>0</v>
      </c>
      <c r="AK283" s="16" t="str">
        <f t="shared" si="196"/>
        <v>Pass</v>
      </c>
      <c r="AL283" s="38" t="b">
        <f>NOT(ISNUMBER(SEARCH("Yes",Survey!$AA283)))</f>
        <v>1</v>
      </c>
      <c r="AM283" s="37" t="b">
        <f>IF(COUNTBLANK(Survey!$AB283:$AC283)=0,TRUE, FALSE)</f>
        <v>0</v>
      </c>
      <c r="AN283" s="16" t="str">
        <f t="shared" si="197"/>
        <v>Pass</v>
      </c>
      <c r="AO283" s="38" t="b">
        <f>NOT(ISNUMBER(SEARCH("Yes",Survey!$AD283)))</f>
        <v>1</v>
      </c>
      <c r="AP283" s="37" t="b">
        <f>NOT(ISBLANK(Survey!$AF283))</f>
        <v>0</v>
      </c>
      <c r="AQ283" s="16" t="str">
        <f t="shared" si="198"/>
        <v>Pass</v>
      </c>
      <c r="AR283" s="38" t="b">
        <f>NOT(OR(ISNUMBER(SEARCH("Other",Survey!$AF283)),ISNUMBER(SEARCH("Multiple",Survey!$AF283))))</f>
        <v>1</v>
      </c>
      <c r="AS283" s="37" t="b">
        <f>NOT(ISBLANK(Survey!$AG283))</f>
        <v>0</v>
      </c>
      <c r="AT283" s="16" t="str">
        <f t="shared" si="199"/>
        <v>Fail</v>
      </c>
      <c r="AU283" s="143">
        <f>IF(ABS(Survey!$AV283)&gt;0, 1,0)</f>
        <v>0</v>
      </c>
      <c r="AV283" s="143">
        <f>IF(COUNTBLANK(Survey!$AJ283)=0,1,0)</f>
        <v>0</v>
      </c>
      <c r="AW283" s="16" t="str">
        <f t="shared" si="200"/>
        <v>Pass</v>
      </c>
      <c r="AX283" s="143">
        <f>IF(ISBLANK(Survey!$AJ283),0,1)</f>
        <v>0</v>
      </c>
      <c r="AY283" s="165">
        <f>COUNTBLANK(Survey!$AK283)</f>
        <v>1</v>
      </c>
      <c r="AZ283" s="16" t="str">
        <f t="shared" si="201"/>
        <v>Pass</v>
      </c>
      <c r="BA283" s="143">
        <f>IF(OR(Survey!$AK283="Closed",ISBLANK(Survey!$AK283)),0,1)</f>
        <v>0</v>
      </c>
      <c r="BB283" s="165">
        <f>IF(ISBLANK(Survey!$AL283),1,0)</f>
        <v>1</v>
      </c>
      <c r="BC283" s="147" t="str" cm="1">
        <f t="array" ref="BC283">IF(OR(IF(OR($BE283+$BF283 = 2, $BG283=1), FALSE, TRUE), AND($BD283:$BD283 = 0)),"Pass","Fail")</f>
        <v>Pass</v>
      </c>
      <c r="BD283" s="143">
        <f>COUNTBLANK(Survey!$AM283:$AO283)</f>
        <v>3</v>
      </c>
      <c r="BE283" s="143">
        <f>IF(Survey!$I283="Yes",1,0)</f>
        <v>0</v>
      </c>
      <c r="BF283" s="143">
        <f>IF(OR(Survey!$M283="Mutual fund",Survey!$M283="Alternative mutual fund",Survey!$M283="Money market"),1,0)</f>
        <v>0</v>
      </c>
      <c r="BG283" s="148">
        <f>IF(OR(Survey!$M283="ETF",Survey!$M283="ETF, alternative mutual fund"),1,0)</f>
        <v>0</v>
      </c>
      <c r="BH283" s="16" t="str">
        <f t="shared" si="202"/>
        <v>Pass</v>
      </c>
      <c r="BI283" s="38" t="b">
        <f>OR(ISNUMBER(SEARCH("Yes",Survey!$AO283)),ISBLANK(Survey!$AO283))</f>
        <v>1</v>
      </c>
      <c r="BJ283" s="67" t="b">
        <f>NOT(ISBLANK(Survey!$AP283))</f>
        <v>0</v>
      </c>
      <c r="BK283" s="16" t="str">
        <f t="shared" si="203"/>
        <v>Pass</v>
      </c>
      <c r="BL283" s="143">
        <f>IF(Survey!$AW283=0, 0,1)</f>
        <v>0</v>
      </c>
      <c r="BM283" s="67">
        <f>Survey!$AQ283</f>
        <v>0</v>
      </c>
      <c r="BN283" s="67">
        <f>IFERROR((Survey!$AX283-ABS(Survey!$AY283)-ABS(Survey!$BD283))/Survey!$AW283,0)</f>
        <v>0</v>
      </c>
      <c r="BO283" s="67">
        <f>IF(AND($BM283&gt;$BN283-0.2,$BM283&lt;$BN283+0.2,ISBLANK(Survey!$AQ283)=FALSE),0,1)</f>
        <v>1</v>
      </c>
      <c r="BP283" s="165">
        <f>IF(ISBLANK(Survey!$AR283),1,0)</f>
        <v>1</v>
      </c>
      <c r="BQ283" s="16" t="str">
        <f t="shared" si="204"/>
        <v>Pass</v>
      </c>
      <c r="BR283" s="143">
        <f>IF(Survey!$AW283=0, 0,1)</f>
        <v>0</v>
      </c>
      <c r="BS283" s="67">
        <f>IF(AND(Survey!$AS283&gt;=0,Survey!$AS283&lt;=0.2,Survey!$AS283&lt;&gt;""),0,1)</f>
        <v>1</v>
      </c>
      <c r="BT283" s="143">
        <f>IF(ISBLANK(Survey!$AT283),1,0)</f>
        <v>1</v>
      </c>
      <c r="BU283" s="16" t="str">
        <f t="shared" si="205"/>
        <v>Fail</v>
      </c>
      <c r="BV283" s="165">
        <f>Survey!$AU283</f>
        <v>0</v>
      </c>
      <c r="BW283" s="16" t="str">
        <f t="shared" si="206"/>
        <v>Pass</v>
      </c>
      <c r="BX283" s="36">
        <f>Survey!$AV283</f>
        <v>0</v>
      </c>
      <c r="BY283" s="176">
        <f>Survey!$AW283+Survey!$AX283-ABS(Survey!$AY283)+ABS(Survey!$AZ283)-ABS(Survey!$BA283)+ABS(Survey!$BB283)-ABS(Survey!$BC283)-ABS(Survey!$BD283)+Survey!$BE283</f>
        <v>0</v>
      </c>
      <c r="BZ283" s="35">
        <f t="shared" si="207"/>
        <v>0</v>
      </c>
      <c r="CA283" s="17">
        <f t="shared" si="208"/>
        <v>0</v>
      </c>
      <c r="CB283" s="16" t="str">
        <f t="shared" si="209"/>
        <v>Pass</v>
      </c>
      <c r="CC283" s="38" t="b">
        <f>IF(ABS(Survey!$BE283)=0,TRUE,FALSE)</f>
        <v>1</v>
      </c>
      <c r="CD283" s="37" t="b">
        <f>NOT(ISBLANK(Survey!$BF283))</f>
        <v>0</v>
      </c>
      <c r="CE283" t="str">
        <f t="shared" si="210"/>
        <v>Fail</v>
      </c>
      <c r="CF283" s="29">
        <f>Survey!$AV283</f>
        <v>0</v>
      </c>
      <c r="CG283" s="29" cm="1">
        <f t="array" ref="CG283">SUM(SUMIF(Survey!BH283:BO283,{"&gt;0","&lt;0"})*{1,-1})-SUM(SUMIF(Survey!BQ283:BX283,{"&gt;0","&lt;0"})*{1,-1})</f>
        <v>0</v>
      </c>
      <c r="CH283" s="35" t="str">
        <f t="shared" si="211"/>
        <v>No holdings</v>
      </c>
      <c r="CI283">
        <f t="shared" si="212"/>
        <v>0</v>
      </c>
      <c r="CJ283" s="16" t="str">
        <f t="shared" si="213"/>
        <v>Fail</v>
      </c>
      <c r="CK283" s="36">
        <f>Survey!$AV283</f>
        <v>0</v>
      </c>
      <c r="CL283" s="36" cm="1">
        <f t="array" ref="CL283">SUM(SUMIF(Survey!BZ283:CS283,{"&gt;0","&lt;0"})*{1,-1})-SUM(SUMIF(Survey!CU283:DN283,{"&gt;0","&lt;0"})*{1,-1})</f>
        <v>0</v>
      </c>
      <c r="CM283" s="35" t="str">
        <f t="shared" si="214"/>
        <v>No holdings</v>
      </c>
      <c r="CN283" s="17">
        <f t="shared" si="215"/>
        <v>0</v>
      </c>
      <c r="CO283" s="16" t="str">
        <f t="shared" si="216"/>
        <v>Pass</v>
      </c>
      <c r="CP283" s="38" t="b">
        <f>IF(ABS(Survey!$CS283)=0,TRUE,FALSE)</f>
        <v>1</v>
      </c>
      <c r="CQ283" s="37" t="b">
        <f>NOT(ISBLANK(Survey!$CT283))</f>
        <v>0</v>
      </c>
      <c r="CR283" s="16" t="str">
        <f t="shared" si="217"/>
        <v>Pass</v>
      </c>
      <c r="CS283" s="38" t="b">
        <f>IF(ABS(Survey!$DN283)=0,TRUE,FALSE)</f>
        <v>1</v>
      </c>
      <c r="CT283" s="37" t="b">
        <f>NOT(ISBLANK(Survey!$DO283))</f>
        <v>0</v>
      </c>
      <c r="CU283" t="str">
        <f t="shared" si="218"/>
        <v>Pass</v>
      </c>
      <c r="CV283" s="29" cm="1">
        <f t="array" ref="CV283">SUM(SUMIF(Survey!CO283,{"&gt;0","&lt;0"})*{1,-1})+SUM(SUMIF(Survey!DJ283,{"&gt;0","&lt;0"})*{1,-1})</f>
        <v>0</v>
      </c>
      <c r="CW283" s="29">
        <f>SUM(SUMIF(Survey!DQ283:DW283,{"&gt;0","&lt;0"})*{1,-1})+SUM(SUMIF(Survey!DY283:EE283,{"&gt;0","&lt;0"})*{1,-1})</f>
        <v>0</v>
      </c>
      <c r="CX283">
        <f t="shared" si="219"/>
        <v>0</v>
      </c>
      <c r="CY283">
        <f t="shared" si="220"/>
        <v>0</v>
      </c>
      <c r="CZ283" s="16" t="str">
        <f t="shared" si="221"/>
        <v>Pass</v>
      </c>
      <c r="DA283" s="38" t="b">
        <f>IF(ABS(Survey!$DW283)=0,TRUE,FALSE)</f>
        <v>1</v>
      </c>
      <c r="DB283" s="37" t="b">
        <f>NOT(ISBLANK(Survey!DX283))</f>
        <v>0</v>
      </c>
      <c r="DC283" s="16" t="str">
        <f t="shared" si="222"/>
        <v>Pass</v>
      </c>
      <c r="DD283" s="38" t="b">
        <f>IF(ABS(Survey!$EE283)=0,TRUE,FALSE)</f>
        <v>1</v>
      </c>
      <c r="DE283" s="37" t="b">
        <f>NOT(ISBLANK(Survey!$EF283))</f>
        <v>0</v>
      </c>
      <c r="DF283" s="16" t="str">
        <f t="shared" si="223"/>
        <v>Fail</v>
      </c>
      <c r="DG283" s="36">
        <f>SUM(SUMIF(Survey!EL283:EN283,{"&gt;0","&lt;0"})*{1,-1})</f>
        <v>0</v>
      </c>
      <c r="DH283">
        <f t="shared" si="224"/>
        <v>0</v>
      </c>
      <c r="DI283">
        <f t="shared" si="225"/>
        <v>100</v>
      </c>
      <c r="DJ283" s="35" t="b">
        <f>IF(OR(Survey!$M283="ETF",Survey!$M283="ETF, alternative mutual fund",Survey!$M283="Closed-end", Survey!$M283="Split share corp"),TRUE,FALSE)</f>
        <v>0</v>
      </c>
      <c r="DK283" s="16" t="str">
        <f t="shared" si="226"/>
        <v>Fail</v>
      </c>
      <c r="DL283" s="36">
        <f>SUM(SUMIF(Survey!EP283:EV283,{"&gt;0","&lt;0"})*{1,-1})</f>
        <v>0</v>
      </c>
      <c r="DM283">
        <f t="shared" si="227"/>
        <v>0</v>
      </c>
      <c r="DN283" s="17">
        <f t="shared" si="228"/>
        <v>100</v>
      </c>
      <c r="DO283" s="16" t="str">
        <f t="shared" si="229"/>
        <v>Fail</v>
      </c>
      <c r="DP283" s="36">
        <f>SUM(SUMIF(Survey!EX283:FD283,{"&gt;0","&lt;0"})*{1,-1})</f>
        <v>0</v>
      </c>
      <c r="DQ283">
        <f t="shared" si="230"/>
        <v>0</v>
      </c>
      <c r="DR283" s="17">
        <f t="shared" si="231"/>
        <v>100</v>
      </c>
    </row>
    <row r="284" spans="1:122">
      <c r="A284">
        <v>284</v>
      </c>
      <c r="B284" t="str">
        <f t="shared" si="185"/>
        <v>Pass</v>
      </c>
      <c r="C284" t="str">
        <f>IF(COUNTBLANK(Survey!B284:FE284)=$C$2, "Pass", "Fail")</f>
        <v>Pass</v>
      </c>
      <c r="D284" t="str">
        <f t="shared" si="186"/>
        <v>Fail</v>
      </c>
      <c r="E284" t="str">
        <f>IF(OR(ISBLANK(Survey!AJ284),COUNTIF(G284:BB284,"Fail")),"Fail","Pass")</f>
        <v>Fail</v>
      </c>
      <c r="G284" s="16" t="str">
        <f t="shared" si="187"/>
        <v>Fail</v>
      </c>
      <c r="H284" s="177">
        <f>COUNTBLANK(Survey!B284:D284)+COUNTBLANK(Survey!G284)+COUNTBLANK(Survey!I284)+COUNTBLANK(Survey!K284:M284)+COUNTBLANK(Survey!P284)+COUNTBLANK(Survey!S284:U284)+COUNTBLANK(Survey!Y284:AA284)+COUNTBLANK(Survey!AD284:AE284)+COUNTBLANK(Survey!AI284:AI284)</f>
        <v>18</v>
      </c>
      <c r="I284" s="16" t="str">
        <f t="shared" si="188"/>
        <v>Fail</v>
      </c>
      <c r="J284" t="b">
        <f>IF(Survey!E284="No",TRUE,FALSE)</f>
        <v>0</v>
      </c>
      <c r="K284" s="34">
        <f>LEN(Survey!E284)</f>
        <v>0</v>
      </c>
      <c r="L284" s="16" t="str">
        <f t="shared" si="189"/>
        <v>Fail</v>
      </c>
      <c r="M284" t="b">
        <f>IF(Survey!F284="No",TRUE,FALSE)</f>
        <v>0</v>
      </c>
      <c r="N284" s="33">
        <f>LEN(Survey!F284)</f>
        <v>0</v>
      </c>
      <c r="O284" s="16" t="str">
        <f t="shared" si="190"/>
        <v>Pass</v>
      </c>
      <c r="P284" s="34">
        <f>MOD((LEN(Survey!H284)+2),11)</f>
        <v>2</v>
      </c>
      <c r="Q284" s="33" t="str">
        <f>IF(Survey!$L284="Prospectus fund", "Yes", "No")</f>
        <v>No</v>
      </c>
      <c r="R284" s="16" t="str">
        <f t="shared" si="191"/>
        <v>Pass</v>
      </c>
      <c r="S284" s="34">
        <f>MOD((LEN(Survey!J284)+2),11)</f>
        <v>2</v>
      </c>
      <c r="T284" s="35" t="b">
        <f>IF(OR(Survey!$M284="ETF",Survey!$M284="ETF, alternative mutual fund",Survey!$M284="Closed-end", Survey!$M284="Split share corp", Survey!$I284="Yes"),TRUE,FALSE)</f>
        <v>0</v>
      </c>
      <c r="U284" s="16" t="str">
        <f>IFERROR(IF(AND(OR(X284=Y284,Y284 = "Either"),NOT(ISBLANK(Survey!K284))),"Pass","Fail"),"Pass")</f>
        <v>Fail</v>
      </c>
      <c r="V284" s="36" cm="1">
        <f t="array" ref="V284">SUM(SUMIF(Survey!BZ284:CS284,{"&gt;0","&lt;0"})*{1,-1})</f>
        <v>0</v>
      </c>
      <c r="W284" s="38" cm="1">
        <f t="array" ref="W284">SUM(SUMIF(Survey!CC284,{"&gt;0","&lt;0"})*{1,-1})+SUM(SUMIF(Survey!CM284,{"&gt;0","&lt;0"})*{1,-1})</f>
        <v>0</v>
      </c>
      <c r="X284" s="38">
        <f>Survey!K284</f>
        <v>0</v>
      </c>
      <c r="Y284" s="37" t="str">
        <f t="shared" si="192"/>
        <v>Either</v>
      </c>
      <c r="Z284" s="16" t="str">
        <f t="shared" si="193"/>
        <v>Fail</v>
      </c>
      <c r="AA284" s="67" cm="1">
        <f t="array" ref="AA284">SUM(SUMIF(Survey!BZ284:CS284,{"&gt;0","&lt;0"})*{1,-1})+SUM(SUMIF(Survey!CU284:DN284,{"&gt;0","&lt;0"})*{1,-1})</f>
        <v>0</v>
      </c>
      <c r="AB284" s="67">
        <f>IFERROR(AA284/(Survey!$AV284),0)</f>
        <v>0</v>
      </c>
      <c r="AC284" s="128" t="b">
        <f>IF(OR(Survey!$M284="Alternative strategy or hedge",Survey!$M284="Other, illiquid",Survey!$L284="Prospectus fund"),TRUE,FALSE)</f>
        <v>0</v>
      </c>
      <c r="AD284" s="128" t="b">
        <f>NOT(ISBLANK(Survey!$M284))</f>
        <v>0</v>
      </c>
      <c r="AE284" s="16" t="str">
        <f t="shared" si="194"/>
        <v>Pass</v>
      </c>
      <c r="AF284" s="38" t="b">
        <f>NOT(ISNUMBER(SEARCH("Other",Survey!$P284)))</f>
        <v>1</v>
      </c>
      <c r="AG284" s="37" t="b">
        <f>NOT(ISBLANK(Survey!$Q284))</f>
        <v>0</v>
      </c>
      <c r="AH284" s="16" t="str">
        <f t="shared" si="195"/>
        <v>Pass</v>
      </c>
      <c r="AI284" s="143">
        <f>COUNTBLANK(Survey!$W284)</f>
        <v>1</v>
      </c>
      <c r="AJ284" s="67">
        <f>IF(AND(Survey!L284&lt;&gt;"Exempt fund",OR(Survey!$M284="ETF",Survey!$M284="ETF, alternative mutual fund",Survey!$M284="Mutual fund",Survey!$M284="Alternative mutual fund",Survey!$M284="Money market")),1,0)</f>
        <v>0</v>
      </c>
      <c r="AK284" s="16" t="str">
        <f t="shared" si="196"/>
        <v>Pass</v>
      </c>
      <c r="AL284" s="38" t="b">
        <f>NOT(ISNUMBER(SEARCH("Yes",Survey!$AA284)))</f>
        <v>1</v>
      </c>
      <c r="AM284" s="37" t="b">
        <f>IF(COUNTBLANK(Survey!$AB284:$AC284)=0,TRUE, FALSE)</f>
        <v>0</v>
      </c>
      <c r="AN284" s="16" t="str">
        <f t="shared" si="197"/>
        <v>Pass</v>
      </c>
      <c r="AO284" s="38" t="b">
        <f>NOT(ISNUMBER(SEARCH("Yes",Survey!$AD284)))</f>
        <v>1</v>
      </c>
      <c r="AP284" s="37" t="b">
        <f>NOT(ISBLANK(Survey!$AF284))</f>
        <v>0</v>
      </c>
      <c r="AQ284" s="16" t="str">
        <f t="shared" si="198"/>
        <v>Pass</v>
      </c>
      <c r="AR284" s="38" t="b">
        <f>NOT(OR(ISNUMBER(SEARCH("Other",Survey!$AF284)),ISNUMBER(SEARCH("Multiple",Survey!$AF284))))</f>
        <v>1</v>
      </c>
      <c r="AS284" s="37" t="b">
        <f>NOT(ISBLANK(Survey!$AG284))</f>
        <v>0</v>
      </c>
      <c r="AT284" s="16" t="str">
        <f t="shared" si="199"/>
        <v>Fail</v>
      </c>
      <c r="AU284" s="143">
        <f>IF(ABS(Survey!$AV284)&gt;0, 1,0)</f>
        <v>0</v>
      </c>
      <c r="AV284" s="143">
        <f>IF(COUNTBLANK(Survey!$AJ284)=0,1,0)</f>
        <v>0</v>
      </c>
      <c r="AW284" s="16" t="str">
        <f t="shared" si="200"/>
        <v>Pass</v>
      </c>
      <c r="AX284" s="143">
        <f>IF(ISBLANK(Survey!$AJ284),0,1)</f>
        <v>0</v>
      </c>
      <c r="AY284" s="165">
        <f>COUNTBLANK(Survey!$AK284)</f>
        <v>1</v>
      </c>
      <c r="AZ284" s="16" t="str">
        <f t="shared" si="201"/>
        <v>Pass</v>
      </c>
      <c r="BA284" s="143">
        <f>IF(OR(Survey!$AK284="Closed",ISBLANK(Survey!$AK284)),0,1)</f>
        <v>0</v>
      </c>
      <c r="BB284" s="165">
        <f>IF(ISBLANK(Survey!$AL284),1,0)</f>
        <v>1</v>
      </c>
      <c r="BC284" s="147" t="str" cm="1">
        <f t="array" ref="BC284">IF(OR(IF(OR($BE284+$BF284 = 2, $BG284=1), FALSE, TRUE), AND($BD284:$BD284 = 0)),"Pass","Fail")</f>
        <v>Pass</v>
      </c>
      <c r="BD284" s="143">
        <f>COUNTBLANK(Survey!$AM284:$AO284)</f>
        <v>3</v>
      </c>
      <c r="BE284" s="143">
        <f>IF(Survey!$I284="Yes",1,0)</f>
        <v>0</v>
      </c>
      <c r="BF284" s="143">
        <f>IF(OR(Survey!$M284="Mutual fund",Survey!$M284="Alternative mutual fund",Survey!$M284="Money market"),1,0)</f>
        <v>0</v>
      </c>
      <c r="BG284" s="148">
        <f>IF(OR(Survey!$M284="ETF",Survey!$M284="ETF, alternative mutual fund"),1,0)</f>
        <v>0</v>
      </c>
      <c r="BH284" s="16" t="str">
        <f t="shared" si="202"/>
        <v>Pass</v>
      </c>
      <c r="BI284" s="38" t="b">
        <f>OR(ISNUMBER(SEARCH("Yes",Survey!$AO284)),ISBLANK(Survey!$AO284))</f>
        <v>1</v>
      </c>
      <c r="BJ284" s="67" t="b">
        <f>NOT(ISBLANK(Survey!$AP284))</f>
        <v>0</v>
      </c>
      <c r="BK284" s="16" t="str">
        <f t="shared" si="203"/>
        <v>Pass</v>
      </c>
      <c r="BL284" s="143">
        <f>IF(Survey!$AW284=0, 0,1)</f>
        <v>0</v>
      </c>
      <c r="BM284" s="67">
        <f>Survey!$AQ284</f>
        <v>0</v>
      </c>
      <c r="BN284" s="67">
        <f>IFERROR((Survey!$AX284-ABS(Survey!$AY284)-ABS(Survey!$BD284))/Survey!$AW284,0)</f>
        <v>0</v>
      </c>
      <c r="BO284" s="67">
        <f>IF(AND($BM284&gt;$BN284-0.2,$BM284&lt;$BN284+0.2,ISBLANK(Survey!$AQ284)=FALSE),0,1)</f>
        <v>1</v>
      </c>
      <c r="BP284" s="165">
        <f>IF(ISBLANK(Survey!$AR284),1,0)</f>
        <v>1</v>
      </c>
      <c r="BQ284" s="16" t="str">
        <f t="shared" si="204"/>
        <v>Pass</v>
      </c>
      <c r="BR284" s="143">
        <f>IF(Survey!$AW284=0, 0,1)</f>
        <v>0</v>
      </c>
      <c r="BS284" s="67">
        <f>IF(AND(Survey!$AS284&gt;=0,Survey!$AS284&lt;=0.2,Survey!$AS284&lt;&gt;""),0,1)</f>
        <v>1</v>
      </c>
      <c r="BT284" s="143">
        <f>IF(ISBLANK(Survey!$AT284),1,0)</f>
        <v>1</v>
      </c>
      <c r="BU284" s="16" t="str">
        <f t="shared" si="205"/>
        <v>Fail</v>
      </c>
      <c r="BV284" s="165">
        <f>Survey!$AU284</f>
        <v>0</v>
      </c>
      <c r="BW284" s="16" t="str">
        <f t="shared" si="206"/>
        <v>Pass</v>
      </c>
      <c r="BX284" s="36">
        <f>Survey!$AV284</f>
        <v>0</v>
      </c>
      <c r="BY284" s="176">
        <f>Survey!$AW284+Survey!$AX284-ABS(Survey!$AY284)+ABS(Survey!$AZ284)-ABS(Survey!$BA284)+ABS(Survey!$BB284)-ABS(Survey!$BC284)-ABS(Survey!$BD284)+Survey!$BE284</f>
        <v>0</v>
      </c>
      <c r="BZ284" s="35">
        <f t="shared" si="207"/>
        <v>0</v>
      </c>
      <c r="CA284" s="17">
        <f t="shared" si="208"/>
        <v>0</v>
      </c>
      <c r="CB284" s="16" t="str">
        <f t="shared" si="209"/>
        <v>Pass</v>
      </c>
      <c r="CC284" s="38" t="b">
        <f>IF(ABS(Survey!$BE284)=0,TRUE,FALSE)</f>
        <v>1</v>
      </c>
      <c r="CD284" s="37" t="b">
        <f>NOT(ISBLANK(Survey!$BF284))</f>
        <v>0</v>
      </c>
      <c r="CE284" t="str">
        <f t="shared" si="210"/>
        <v>Fail</v>
      </c>
      <c r="CF284" s="29">
        <f>Survey!$AV284</f>
        <v>0</v>
      </c>
      <c r="CG284" s="29" cm="1">
        <f t="array" ref="CG284">SUM(SUMIF(Survey!BH284:BO284,{"&gt;0","&lt;0"})*{1,-1})-SUM(SUMIF(Survey!BQ284:BX284,{"&gt;0","&lt;0"})*{1,-1})</f>
        <v>0</v>
      </c>
      <c r="CH284" s="35" t="str">
        <f t="shared" si="211"/>
        <v>No holdings</v>
      </c>
      <c r="CI284">
        <f t="shared" si="212"/>
        <v>0</v>
      </c>
      <c r="CJ284" s="16" t="str">
        <f t="shared" si="213"/>
        <v>Fail</v>
      </c>
      <c r="CK284" s="36">
        <f>Survey!$AV284</f>
        <v>0</v>
      </c>
      <c r="CL284" s="36" cm="1">
        <f t="array" ref="CL284">SUM(SUMIF(Survey!BZ284:CS284,{"&gt;0","&lt;0"})*{1,-1})-SUM(SUMIF(Survey!CU284:DN284,{"&gt;0","&lt;0"})*{1,-1})</f>
        <v>0</v>
      </c>
      <c r="CM284" s="35" t="str">
        <f t="shared" si="214"/>
        <v>No holdings</v>
      </c>
      <c r="CN284" s="17">
        <f t="shared" si="215"/>
        <v>0</v>
      </c>
      <c r="CO284" s="16" t="str">
        <f t="shared" si="216"/>
        <v>Pass</v>
      </c>
      <c r="CP284" s="38" t="b">
        <f>IF(ABS(Survey!$CS284)=0,TRUE,FALSE)</f>
        <v>1</v>
      </c>
      <c r="CQ284" s="37" t="b">
        <f>NOT(ISBLANK(Survey!$CT284))</f>
        <v>0</v>
      </c>
      <c r="CR284" s="16" t="str">
        <f t="shared" si="217"/>
        <v>Pass</v>
      </c>
      <c r="CS284" s="38" t="b">
        <f>IF(ABS(Survey!$DN284)=0,TRUE,FALSE)</f>
        <v>1</v>
      </c>
      <c r="CT284" s="37" t="b">
        <f>NOT(ISBLANK(Survey!$DO284))</f>
        <v>0</v>
      </c>
      <c r="CU284" t="str">
        <f t="shared" si="218"/>
        <v>Pass</v>
      </c>
      <c r="CV284" s="29" cm="1">
        <f t="array" ref="CV284">SUM(SUMIF(Survey!CO284,{"&gt;0","&lt;0"})*{1,-1})+SUM(SUMIF(Survey!DJ284,{"&gt;0","&lt;0"})*{1,-1})</f>
        <v>0</v>
      </c>
      <c r="CW284" s="29">
        <f>SUM(SUMIF(Survey!DQ284:DW284,{"&gt;0","&lt;0"})*{1,-1})+SUM(SUMIF(Survey!DY284:EE284,{"&gt;0","&lt;0"})*{1,-1})</f>
        <v>0</v>
      </c>
      <c r="CX284">
        <f t="shared" si="219"/>
        <v>0</v>
      </c>
      <c r="CY284">
        <f t="shared" si="220"/>
        <v>0</v>
      </c>
      <c r="CZ284" s="16" t="str">
        <f t="shared" si="221"/>
        <v>Pass</v>
      </c>
      <c r="DA284" s="38" t="b">
        <f>IF(ABS(Survey!$DW284)=0,TRUE,FALSE)</f>
        <v>1</v>
      </c>
      <c r="DB284" s="37" t="b">
        <f>NOT(ISBLANK(Survey!DX284))</f>
        <v>0</v>
      </c>
      <c r="DC284" s="16" t="str">
        <f t="shared" si="222"/>
        <v>Pass</v>
      </c>
      <c r="DD284" s="38" t="b">
        <f>IF(ABS(Survey!$EE284)=0,TRUE,FALSE)</f>
        <v>1</v>
      </c>
      <c r="DE284" s="37" t="b">
        <f>NOT(ISBLANK(Survey!$EF284))</f>
        <v>0</v>
      </c>
      <c r="DF284" s="16" t="str">
        <f t="shared" si="223"/>
        <v>Fail</v>
      </c>
      <c r="DG284" s="36">
        <f>SUM(SUMIF(Survey!EL284:EN284,{"&gt;0","&lt;0"})*{1,-1})</f>
        <v>0</v>
      </c>
      <c r="DH284">
        <f t="shared" si="224"/>
        <v>0</v>
      </c>
      <c r="DI284">
        <f t="shared" si="225"/>
        <v>100</v>
      </c>
      <c r="DJ284" s="35" t="b">
        <f>IF(OR(Survey!$M284="ETF",Survey!$M284="ETF, alternative mutual fund",Survey!$M284="Closed-end", Survey!$M284="Split share corp"),TRUE,FALSE)</f>
        <v>0</v>
      </c>
      <c r="DK284" s="16" t="str">
        <f t="shared" si="226"/>
        <v>Fail</v>
      </c>
      <c r="DL284" s="36">
        <f>SUM(SUMIF(Survey!EP284:EV284,{"&gt;0","&lt;0"})*{1,-1})</f>
        <v>0</v>
      </c>
      <c r="DM284">
        <f t="shared" si="227"/>
        <v>0</v>
      </c>
      <c r="DN284" s="17">
        <f t="shared" si="228"/>
        <v>100</v>
      </c>
      <c r="DO284" s="16" t="str">
        <f t="shared" si="229"/>
        <v>Fail</v>
      </c>
      <c r="DP284" s="36">
        <f>SUM(SUMIF(Survey!EX284:FD284,{"&gt;0","&lt;0"})*{1,-1})</f>
        <v>0</v>
      </c>
      <c r="DQ284">
        <f t="shared" si="230"/>
        <v>0</v>
      </c>
      <c r="DR284" s="17">
        <f t="shared" si="231"/>
        <v>100</v>
      </c>
    </row>
    <row r="285" spans="1:122">
      <c r="A285">
        <v>285</v>
      </c>
      <c r="B285" t="str">
        <f t="shared" si="185"/>
        <v>Pass</v>
      </c>
      <c r="C285" t="str">
        <f>IF(COUNTBLANK(Survey!B285:FE285)=$C$2, "Pass", "Fail")</f>
        <v>Pass</v>
      </c>
      <c r="D285" t="str">
        <f t="shared" si="186"/>
        <v>Fail</v>
      </c>
      <c r="E285" t="str">
        <f>IF(OR(ISBLANK(Survey!AJ285),COUNTIF(G285:BB285,"Fail")),"Fail","Pass")</f>
        <v>Fail</v>
      </c>
      <c r="G285" s="16" t="str">
        <f t="shared" si="187"/>
        <v>Fail</v>
      </c>
      <c r="H285" s="177">
        <f>COUNTBLANK(Survey!B285:D285)+COUNTBLANK(Survey!G285)+COUNTBLANK(Survey!I285)+COUNTBLANK(Survey!K285:M285)+COUNTBLANK(Survey!P285)+COUNTBLANK(Survey!S285:U285)+COUNTBLANK(Survey!Y285:AA285)+COUNTBLANK(Survey!AD285:AE285)+COUNTBLANK(Survey!AI285:AI285)</f>
        <v>18</v>
      </c>
      <c r="I285" s="16" t="str">
        <f t="shared" si="188"/>
        <v>Fail</v>
      </c>
      <c r="J285" t="b">
        <f>IF(Survey!E285="No",TRUE,FALSE)</f>
        <v>0</v>
      </c>
      <c r="K285" s="34">
        <f>LEN(Survey!E285)</f>
        <v>0</v>
      </c>
      <c r="L285" s="16" t="str">
        <f t="shared" si="189"/>
        <v>Fail</v>
      </c>
      <c r="M285" t="b">
        <f>IF(Survey!F285="No",TRUE,FALSE)</f>
        <v>0</v>
      </c>
      <c r="N285" s="33">
        <f>LEN(Survey!F285)</f>
        <v>0</v>
      </c>
      <c r="O285" s="16" t="str">
        <f t="shared" si="190"/>
        <v>Pass</v>
      </c>
      <c r="P285" s="34">
        <f>MOD((LEN(Survey!H285)+2),11)</f>
        <v>2</v>
      </c>
      <c r="Q285" s="33" t="str">
        <f>IF(Survey!$L285="Prospectus fund", "Yes", "No")</f>
        <v>No</v>
      </c>
      <c r="R285" s="16" t="str">
        <f t="shared" si="191"/>
        <v>Pass</v>
      </c>
      <c r="S285" s="34">
        <f>MOD((LEN(Survey!J285)+2),11)</f>
        <v>2</v>
      </c>
      <c r="T285" s="35" t="b">
        <f>IF(OR(Survey!$M285="ETF",Survey!$M285="ETF, alternative mutual fund",Survey!$M285="Closed-end", Survey!$M285="Split share corp", Survey!$I285="Yes"),TRUE,FALSE)</f>
        <v>0</v>
      </c>
      <c r="U285" s="16" t="str">
        <f>IFERROR(IF(AND(OR(X285=Y285,Y285 = "Either"),NOT(ISBLANK(Survey!K285))),"Pass","Fail"),"Pass")</f>
        <v>Fail</v>
      </c>
      <c r="V285" s="36" cm="1">
        <f t="array" ref="V285">SUM(SUMIF(Survey!BZ285:CS285,{"&gt;0","&lt;0"})*{1,-1})</f>
        <v>0</v>
      </c>
      <c r="W285" s="38" cm="1">
        <f t="array" ref="W285">SUM(SUMIF(Survey!CC285,{"&gt;0","&lt;0"})*{1,-1})+SUM(SUMIF(Survey!CM285,{"&gt;0","&lt;0"})*{1,-1})</f>
        <v>0</v>
      </c>
      <c r="X285" s="38">
        <f>Survey!K285</f>
        <v>0</v>
      </c>
      <c r="Y285" s="37" t="str">
        <f t="shared" si="192"/>
        <v>Either</v>
      </c>
      <c r="Z285" s="16" t="str">
        <f t="shared" si="193"/>
        <v>Fail</v>
      </c>
      <c r="AA285" s="67" cm="1">
        <f t="array" ref="AA285">SUM(SUMIF(Survey!BZ285:CS285,{"&gt;0","&lt;0"})*{1,-1})+SUM(SUMIF(Survey!CU285:DN285,{"&gt;0","&lt;0"})*{1,-1})</f>
        <v>0</v>
      </c>
      <c r="AB285" s="67">
        <f>IFERROR(AA285/(Survey!$AV285),0)</f>
        <v>0</v>
      </c>
      <c r="AC285" s="128" t="b">
        <f>IF(OR(Survey!$M285="Alternative strategy or hedge",Survey!$M285="Other, illiquid",Survey!$L285="Prospectus fund"),TRUE,FALSE)</f>
        <v>0</v>
      </c>
      <c r="AD285" s="128" t="b">
        <f>NOT(ISBLANK(Survey!$M285))</f>
        <v>0</v>
      </c>
      <c r="AE285" s="16" t="str">
        <f t="shared" si="194"/>
        <v>Pass</v>
      </c>
      <c r="AF285" s="38" t="b">
        <f>NOT(ISNUMBER(SEARCH("Other",Survey!$P285)))</f>
        <v>1</v>
      </c>
      <c r="AG285" s="37" t="b">
        <f>NOT(ISBLANK(Survey!$Q285))</f>
        <v>0</v>
      </c>
      <c r="AH285" s="16" t="str">
        <f t="shared" si="195"/>
        <v>Pass</v>
      </c>
      <c r="AI285" s="143">
        <f>COUNTBLANK(Survey!$W285)</f>
        <v>1</v>
      </c>
      <c r="AJ285" s="67">
        <f>IF(AND(Survey!L285&lt;&gt;"Exempt fund",OR(Survey!$M285="ETF",Survey!$M285="ETF, alternative mutual fund",Survey!$M285="Mutual fund",Survey!$M285="Alternative mutual fund",Survey!$M285="Money market")),1,0)</f>
        <v>0</v>
      </c>
      <c r="AK285" s="16" t="str">
        <f t="shared" si="196"/>
        <v>Pass</v>
      </c>
      <c r="AL285" s="38" t="b">
        <f>NOT(ISNUMBER(SEARCH("Yes",Survey!$AA285)))</f>
        <v>1</v>
      </c>
      <c r="AM285" s="37" t="b">
        <f>IF(COUNTBLANK(Survey!$AB285:$AC285)=0,TRUE, FALSE)</f>
        <v>0</v>
      </c>
      <c r="AN285" s="16" t="str">
        <f t="shared" si="197"/>
        <v>Pass</v>
      </c>
      <c r="AO285" s="38" t="b">
        <f>NOT(ISNUMBER(SEARCH("Yes",Survey!$AD285)))</f>
        <v>1</v>
      </c>
      <c r="AP285" s="37" t="b">
        <f>NOT(ISBLANK(Survey!$AF285))</f>
        <v>0</v>
      </c>
      <c r="AQ285" s="16" t="str">
        <f t="shared" si="198"/>
        <v>Pass</v>
      </c>
      <c r="AR285" s="38" t="b">
        <f>NOT(OR(ISNUMBER(SEARCH("Other",Survey!$AF285)),ISNUMBER(SEARCH("Multiple",Survey!$AF285))))</f>
        <v>1</v>
      </c>
      <c r="AS285" s="37" t="b">
        <f>NOT(ISBLANK(Survey!$AG285))</f>
        <v>0</v>
      </c>
      <c r="AT285" s="16" t="str">
        <f t="shared" si="199"/>
        <v>Fail</v>
      </c>
      <c r="AU285" s="143">
        <f>IF(ABS(Survey!$AV285)&gt;0, 1,0)</f>
        <v>0</v>
      </c>
      <c r="AV285" s="143">
        <f>IF(COUNTBLANK(Survey!$AJ285)=0,1,0)</f>
        <v>0</v>
      </c>
      <c r="AW285" s="16" t="str">
        <f t="shared" si="200"/>
        <v>Pass</v>
      </c>
      <c r="AX285" s="143">
        <f>IF(ISBLANK(Survey!$AJ285),0,1)</f>
        <v>0</v>
      </c>
      <c r="AY285" s="165">
        <f>COUNTBLANK(Survey!$AK285)</f>
        <v>1</v>
      </c>
      <c r="AZ285" s="16" t="str">
        <f t="shared" si="201"/>
        <v>Pass</v>
      </c>
      <c r="BA285" s="143">
        <f>IF(OR(Survey!$AK285="Closed",ISBLANK(Survey!$AK285)),0,1)</f>
        <v>0</v>
      </c>
      <c r="BB285" s="165">
        <f>IF(ISBLANK(Survey!$AL285),1,0)</f>
        <v>1</v>
      </c>
      <c r="BC285" s="147" t="str" cm="1">
        <f t="array" ref="BC285">IF(OR(IF(OR($BE285+$BF285 = 2, $BG285=1), FALSE, TRUE), AND($BD285:$BD285 = 0)),"Pass","Fail")</f>
        <v>Pass</v>
      </c>
      <c r="BD285" s="143">
        <f>COUNTBLANK(Survey!$AM285:$AO285)</f>
        <v>3</v>
      </c>
      <c r="BE285" s="143">
        <f>IF(Survey!$I285="Yes",1,0)</f>
        <v>0</v>
      </c>
      <c r="BF285" s="143">
        <f>IF(OR(Survey!$M285="Mutual fund",Survey!$M285="Alternative mutual fund",Survey!$M285="Money market"),1,0)</f>
        <v>0</v>
      </c>
      <c r="BG285" s="148">
        <f>IF(OR(Survey!$M285="ETF",Survey!$M285="ETF, alternative mutual fund"),1,0)</f>
        <v>0</v>
      </c>
      <c r="BH285" s="16" t="str">
        <f t="shared" si="202"/>
        <v>Pass</v>
      </c>
      <c r="BI285" s="38" t="b">
        <f>OR(ISNUMBER(SEARCH("Yes",Survey!$AO285)),ISBLANK(Survey!$AO285))</f>
        <v>1</v>
      </c>
      <c r="BJ285" s="67" t="b">
        <f>NOT(ISBLANK(Survey!$AP285))</f>
        <v>0</v>
      </c>
      <c r="BK285" s="16" t="str">
        <f t="shared" si="203"/>
        <v>Pass</v>
      </c>
      <c r="BL285" s="143">
        <f>IF(Survey!$AW285=0, 0,1)</f>
        <v>0</v>
      </c>
      <c r="BM285" s="67">
        <f>Survey!$AQ285</f>
        <v>0</v>
      </c>
      <c r="BN285" s="67">
        <f>IFERROR((Survey!$AX285-ABS(Survey!$AY285)-ABS(Survey!$BD285))/Survey!$AW285,0)</f>
        <v>0</v>
      </c>
      <c r="BO285" s="67">
        <f>IF(AND($BM285&gt;$BN285-0.2,$BM285&lt;$BN285+0.2,ISBLANK(Survey!$AQ285)=FALSE),0,1)</f>
        <v>1</v>
      </c>
      <c r="BP285" s="165">
        <f>IF(ISBLANK(Survey!$AR285),1,0)</f>
        <v>1</v>
      </c>
      <c r="BQ285" s="16" t="str">
        <f t="shared" si="204"/>
        <v>Pass</v>
      </c>
      <c r="BR285" s="143">
        <f>IF(Survey!$AW285=0, 0,1)</f>
        <v>0</v>
      </c>
      <c r="BS285" s="67">
        <f>IF(AND(Survey!$AS285&gt;=0,Survey!$AS285&lt;=0.2,Survey!$AS285&lt;&gt;""),0,1)</f>
        <v>1</v>
      </c>
      <c r="BT285" s="143">
        <f>IF(ISBLANK(Survey!$AT285),1,0)</f>
        <v>1</v>
      </c>
      <c r="BU285" s="16" t="str">
        <f t="shared" si="205"/>
        <v>Fail</v>
      </c>
      <c r="BV285" s="165">
        <f>Survey!$AU285</f>
        <v>0</v>
      </c>
      <c r="BW285" s="16" t="str">
        <f t="shared" si="206"/>
        <v>Pass</v>
      </c>
      <c r="BX285" s="36">
        <f>Survey!$AV285</f>
        <v>0</v>
      </c>
      <c r="BY285" s="176">
        <f>Survey!$AW285+Survey!$AX285-ABS(Survey!$AY285)+ABS(Survey!$AZ285)-ABS(Survey!$BA285)+ABS(Survey!$BB285)-ABS(Survey!$BC285)-ABS(Survey!$BD285)+Survey!$BE285</f>
        <v>0</v>
      </c>
      <c r="BZ285" s="35">
        <f t="shared" si="207"/>
        <v>0</v>
      </c>
      <c r="CA285" s="17">
        <f t="shared" si="208"/>
        <v>0</v>
      </c>
      <c r="CB285" s="16" t="str">
        <f t="shared" si="209"/>
        <v>Pass</v>
      </c>
      <c r="CC285" s="38" t="b">
        <f>IF(ABS(Survey!$BE285)=0,TRUE,FALSE)</f>
        <v>1</v>
      </c>
      <c r="CD285" s="37" t="b">
        <f>NOT(ISBLANK(Survey!$BF285))</f>
        <v>0</v>
      </c>
      <c r="CE285" t="str">
        <f t="shared" si="210"/>
        <v>Fail</v>
      </c>
      <c r="CF285" s="29">
        <f>Survey!$AV285</f>
        <v>0</v>
      </c>
      <c r="CG285" s="29" cm="1">
        <f t="array" ref="CG285">SUM(SUMIF(Survey!BH285:BO285,{"&gt;0","&lt;0"})*{1,-1})-SUM(SUMIF(Survey!BQ285:BX285,{"&gt;0","&lt;0"})*{1,-1})</f>
        <v>0</v>
      </c>
      <c r="CH285" s="35" t="str">
        <f t="shared" si="211"/>
        <v>No holdings</v>
      </c>
      <c r="CI285">
        <f t="shared" si="212"/>
        <v>0</v>
      </c>
      <c r="CJ285" s="16" t="str">
        <f t="shared" si="213"/>
        <v>Fail</v>
      </c>
      <c r="CK285" s="36">
        <f>Survey!$AV285</f>
        <v>0</v>
      </c>
      <c r="CL285" s="36" cm="1">
        <f t="array" ref="CL285">SUM(SUMIF(Survey!BZ285:CS285,{"&gt;0","&lt;0"})*{1,-1})-SUM(SUMIF(Survey!CU285:DN285,{"&gt;0","&lt;0"})*{1,-1})</f>
        <v>0</v>
      </c>
      <c r="CM285" s="35" t="str">
        <f t="shared" si="214"/>
        <v>No holdings</v>
      </c>
      <c r="CN285" s="17">
        <f t="shared" si="215"/>
        <v>0</v>
      </c>
      <c r="CO285" s="16" t="str">
        <f t="shared" si="216"/>
        <v>Pass</v>
      </c>
      <c r="CP285" s="38" t="b">
        <f>IF(ABS(Survey!$CS285)=0,TRUE,FALSE)</f>
        <v>1</v>
      </c>
      <c r="CQ285" s="37" t="b">
        <f>NOT(ISBLANK(Survey!$CT285))</f>
        <v>0</v>
      </c>
      <c r="CR285" s="16" t="str">
        <f t="shared" si="217"/>
        <v>Pass</v>
      </c>
      <c r="CS285" s="38" t="b">
        <f>IF(ABS(Survey!$DN285)=0,TRUE,FALSE)</f>
        <v>1</v>
      </c>
      <c r="CT285" s="37" t="b">
        <f>NOT(ISBLANK(Survey!$DO285))</f>
        <v>0</v>
      </c>
      <c r="CU285" t="str">
        <f t="shared" si="218"/>
        <v>Pass</v>
      </c>
      <c r="CV285" s="29" cm="1">
        <f t="array" ref="CV285">SUM(SUMIF(Survey!CO285,{"&gt;0","&lt;0"})*{1,-1})+SUM(SUMIF(Survey!DJ285,{"&gt;0","&lt;0"})*{1,-1})</f>
        <v>0</v>
      </c>
      <c r="CW285" s="29">
        <f>SUM(SUMIF(Survey!DQ285:DW285,{"&gt;0","&lt;0"})*{1,-1})+SUM(SUMIF(Survey!DY285:EE285,{"&gt;0","&lt;0"})*{1,-1})</f>
        <v>0</v>
      </c>
      <c r="CX285">
        <f t="shared" si="219"/>
        <v>0</v>
      </c>
      <c r="CY285">
        <f t="shared" si="220"/>
        <v>0</v>
      </c>
      <c r="CZ285" s="16" t="str">
        <f t="shared" si="221"/>
        <v>Pass</v>
      </c>
      <c r="DA285" s="38" t="b">
        <f>IF(ABS(Survey!$DW285)=0,TRUE,FALSE)</f>
        <v>1</v>
      </c>
      <c r="DB285" s="37" t="b">
        <f>NOT(ISBLANK(Survey!DX285))</f>
        <v>0</v>
      </c>
      <c r="DC285" s="16" t="str">
        <f t="shared" si="222"/>
        <v>Pass</v>
      </c>
      <c r="DD285" s="38" t="b">
        <f>IF(ABS(Survey!$EE285)=0,TRUE,FALSE)</f>
        <v>1</v>
      </c>
      <c r="DE285" s="37" t="b">
        <f>NOT(ISBLANK(Survey!$EF285))</f>
        <v>0</v>
      </c>
      <c r="DF285" s="16" t="str">
        <f t="shared" si="223"/>
        <v>Fail</v>
      </c>
      <c r="DG285" s="36">
        <f>SUM(SUMIF(Survey!EL285:EN285,{"&gt;0","&lt;0"})*{1,-1})</f>
        <v>0</v>
      </c>
      <c r="DH285">
        <f t="shared" si="224"/>
        <v>0</v>
      </c>
      <c r="DI285">
        <f t="shared" si="225"/>
        <v>100</v>
      </c>
      <c r="DJ285" s="35" t="b">
        <f>IF(OR(Survey!$M285="ETF",Survey!$M285="ETF, alternative mutual fund",Survey!$M285="Closed-end", Survey!$M285="Split share corp"),TRUE,FALSE)</f>
        <v>0</v>
      </c>
      <c r="DK285" s="16" t="str">
        <f t="shared" si="226"/>
        <v>Fail</v>
      </c>
      <c r="DL285" s="36">
        <f>SUM(SUMIF(Survey!EP285:EV285,{"&gt;0","&lt;0"})*{1,-1})</f>
        <v>0</v>
      </c>
      <c r="DM285">
        <f t="shared" si="227"/>
        <v>0</v>
      </c>
      <c r="DN285" s="17">
        <f t="shared" si="228"/>
        <v>100</v>
      </c>
      <c r="DO285" s="16" t="str">
        <f t="shared" si="229"/>
        <v>Fail</v>
      </c>
      <c r="DP285" s="36">
        <f>SUM(SUMIF(Survey!EX285:FD285,{"&gt;0","&lt;0"})*{1,-1})</f>
        <v>0</v>
      </c>
      <c r="DQ285">
        <f t="shared" si="230"/>
        <v>0</v>
      </c>
      <c r="DR285" s="17">
        <f t="shared" si="231"/>
        <v>100</v>
      </c>
    </row>
    <row r="286" spans="1:122">
      <c r="A286">
        <v>286</v>
      </c>
      <c r="B286" t="str">
        <f t="shared" si="185"/>
        <v>Pass</v>
      </c>
      <c r="C286" t="str">
        <f>IF(COUNTBLANK(Survey!B286:FE286)=$C$2, "Pass", "Fail")</f>
        <v>Pass</v>
      </c>
      <c r="D286" t="str">
        <f t="shared" si="186"/>
        <v>Fail</v>
      </c>
      <c r="E286" t="str">
        <f>IF(OR(ISBLANK(Survey!AJ286),COUNTIF(G286:BB286,"Fail")),"Fail","Pass")</f>
        <v>Fail</v>
      </c>
      <c r="G286" s="16" t="str">
        <f t="shared" si="187"/>
        <v>Fail</v>
      </c>
      <c r="H286" s="177">
        <f>COUNTBLANK(Survey!B286:D286)+COUNTBLANK(Survey!G286)+COUNTBLANK(Survey!I286)+COUNTBLANK(Survey!K286:M286)+COUNTBLANK(Survey!P286)+COUNTBLANK(Survey!S286:U286)+COUNTBLANK(Survey!Y286:AA286)+COUNTBLANK(Survey!AD286:AE286)+COUNTBLANK(Survey!AI286:AI286)</f>
        <v>18</v>
      </c>
      <c r="I286" s="16" t="str">
        <f t="shared" si="188"/>
        <v>Fail</v>
      </c>
      <c r="J286" t="b">
        <f>IF(Survey!E286="No",TRUE,FALSE)</f>
        <v>0</v>
      </c>
      <c r="K286" s="34">
        <f>LEN(Survey!E286)</f>
        <v>0</v>
      </c>
      <c r="L286" s="16" t="str">
        <f t="shared" si="189"/>
        <v>Fail</v>
      </c>
      <c r="M286" t="b">
        <f>IF(Survey!F286="No",TRUE,FALSE)</f>
        <v>0</v>
      </c>
      <c r="N286" s="33">
        <f>LEN(Survey!F286)</f>
        <v>0</v>
      </c>
      <c r="O286" s="16" t="str">
        <f t="shared" si="190"/>
        <v>Pass</v>
      </c>
      <c r="P286" s="34">
        <f>MOD((LEN(Survey!H286)+2),11)</f>
        <v>2</v>
      </c>
      <c r="Q286" s="33" t="str">
        <f>IF(Survey!$L286="Prospectus fund", "Yes", "No")</f>
        <v>No</v>
      </c>
      <c r="R286" s="16" t="str">
        <f t="shared" si="191"/>
        <v>Pass</v>
      </c>
      <c r="S286" s="34">
        <f>MOD((LEN(Survey!J286)+2),11)</f>
        <v>2</v>
      </c>
      <c r="T286" s="35" t="b">
        <f>IF(OR(Survey!$M286="ETF",Survey!$M286="ETF, alternative mutual fund",Survey!$M286="Closed-end", Survey!$M286="Split share corp", Survey!$I286="Yes"),TRUE,FALSE)</f>
        <v>0</v>
      </c>
      <c r="U286" s="16" t="str">
        <f>IFERROR(IF(AND(OR(X286=Y286,Y286 = "Either"),NOT(ISBLANK(Survey!K286))),"Pass","Fail"),"Pass")</f>
        <v>Fail</v>
      </c>
      <c r="V286" s="36" cm="1">
        <f t="array" ref="V286">SUM(SUMIF(Survey!BZ286:CS286,{"&gt;0","&lt;0"})*{1,-1})</f>
        <v>0</v>
      </c>
      <c r="W286" s="38" cm="1">
        <f t="array" ref="W286">SUM(SUMIF(Survey!CC286,{"&gt;0","&lt;0"})*{1,-1})+SUM(SUMIF(Survey!CM286,{"&gt;0","&lt;0"})*{1,-1})</f>
        <v>0</v>
      </c>
      <c r="X286" s="38">
        <f>Survey!K286</f>
        <v>0</v>
      </c>
      <c r="Y286" s="37" t="str">
        <f t="shared" si="192"/>
        <v>Either</v>
      </c>
      <c r="Z286" s="16" t="str">
        <f t="shared" si="193"/>
        <v>Fail</v>
      </c>
      <c r="AA286" s="67" cm="1">
        <f t="array" ref="AA286">SUM(SUMIF(Survey!BZ286:CS286,{"&gt;0","&lt;0"})*{1,-1})+SUM(SUMIF(Survey!CU286:DN286,{"&gt;0","&lt;0"})*{1,-1})</f>
        <v>0</v>
      </c>
      <c r="AB286" s="67">
        <f>IFERROR(AA286/(Survey!$AV286),0)</f>
        <v>0</v>
      </c>
      <c r="AC286" s="128" t="b">
        <f>IF(OR(Survey!$M286="Alternative strategy or hedge",Survey!$M286="Other, illiquid",Survey!$L286="Prospectus fund"),TRUE,FALSE)</f>
        <v>0</v>
      </c>
      <c r="AD286" s="128" t="b">
        <f>NOT(ISBLANK(Survey!$M286))</f>
        <v>0</v>
      </c>
      <c r="AE286" s="16" t="str">
        <f t="shared" si="194"/>
        <v>Pass</v>
      </c>
      <c r="AF286" s="38" t="b">
        <f>NOT(ISNUMBER(SEARCH("Other",Survey!$P286)))</f>
        <v>1</v>
      </c>
      <c r="AG286" s="37" t="b">
        <f>NOT(ISBLANK(Survey!$Q286))</f>
        <v>0</v>
      </c>
      <c r="AH286" s="16" t="str">
        <f t="shared" si="195"/>
        <v>Pass</v>
      </c>
      <c r="AI286" s="143">
        <f>COUNTBLANK(Survey!$W286)</f>
        <v>1</v>
      </c>
      <c r="AJ286" s="67">
        <f>IF(AND(Survey!L286&lt;&gt;"Exempt fund",OR(Survey!$M286="ETF",Survey!$M286="ETF, alternative mutual fund",Survey!$M286="Mutual fund",Survey!$M286="Alternative mutual fund",Survey!$M286="Money market")),1,0)</f>
        <v>0</v>
      </c>
      <c r="AK286" s="16" t="str">
        <f t="shared" si="196"/>
        <v>Pass</v>
      </c>
      <c r="AL286" s="38" t="b">
        <f>NOT(ISNUMBER(SEARCH("Yes",Survey!$AA286)))</f>
        <v>1</v>
      </c>
      <c r="AM286" s="37" t="b">
        <f>IF(COUNTBLANK(Survey!$AB286:$AC286)=0,TRUE, FALSE)</f>
        <v>0</v>
      </c>
      <c r="AN286" s="16" t="str">
        <f t="shared" si="197"/>
        <v>Pass</v>
      </c>
      <c r="AO286" s="38" t="b">
        <f>NOT(ISNUMBER(SEARCH("Yes",Survey!$AD286)))</f>
        <v>1</v>
      </c>
      <c r="AP286" s="37" t="b">
        <f>NOT(ISBLANK(Survey!$AF286))</f>
        <v>0</v>
      </c>
      <c r="AQ286" s="16" t="str">
        <f t="shared" si="198"/>
        <v>Pass</v>
      </c>
      <c r="AR286" s="38" t="b">
        <f>NOT(OR(ISNUMBER(SEARCH("Other",Survey!$AF286)),ISNUMBER(SEARCH("Multiple",Survey!$AF286))))</f>
        <v>1</v>
      </c>
      <c r="AS286" s="37" t="b">
        <f>NOT(ISBLANK(Survey!$AG286))</f>
        <v>0</v>
      </c>
      <c r="AT286" s="16" t="str">
        <f t="shared" si="199"/>
        <v>Fail</v>
      </c>
      <c r="AU286" s="143">
        <f>IF(ABS(Survey!$AV286)&gt;0, 1,0)</f>
        <v>0</v>
      </c>
      <c r="AV286" s="143">
        <f>IF(COUNTBLANK(Survey!$AJ286)=0,1,0)</f>
        <v>0</v>
      </c>
      <c r="AW286" s="16" t="str">
        <f t="shared" si="200"/>
        <v>Pass</v>
      </c>
      <c r="AX286" s="143">
        <f>IF(ISBLANK(Survey!$AJ286),0,1)</f>
        <v>0</v>
      </c>
      <c r="AY286" s="165">
        <f>COUNTBLANK(Survey!$AK286)</f>
        <v>1</v>
      </c>
      <c r="AZ286" s="16" t="str">
        <f t="shared" si="201"/>
        <v>Pass</v>
      </c>
      <c r="BA286" s="143">
        <f>IF(OR(Survey!$AK286="Closed",ISBLANK(Survey!$AK286)),0,1)</f>
        <v>0</v>
      </c>
      <c r="BB286" s="165">
        <f>IF(ISBLANK(Survey!$AL286),1,0)</f>
        <v>1</v>
      </c>
      <c r="BC286" s="147" t="str" cm="1">
        <f t="array" ref="BC286">IF(OR(IF(OR($BE286+$BF286 = 2, $BG286=1), FALSE, TRUE), AND($BD286:$BD286 = 0)),"Pass","Fail")</f>
        <v>Pass</v>
      </c>
      <c r="BD286" s="143">
        <f>COUNTBLANK(Survey!$AM286:$AO286)</f>
        <v>3</v>
      </c>
      <c r="BE286" s="143">
        <f>IF(Survey!$I286="Yes",1,0)</f>
        <v>0</v>
      </c>
      <c r="BF286" s="143">
        <f>IF(OR(Survey!$M286="Mutual fund",Survey!$M286="Alternative mutual fund",Survey!$M286="Money market"),1,0)</f>
        <v>0</v>
      </c>
      <c r="BG286" s="148">
        <f>IF(OR(Survey!$M286="ETF",Survey!$M286="ETF, alternative mutual fund"),1,0)</f>
        <v>0</v>
      </c>
      <c r="BH286" s="16" t="str">
        <f t="shared" si="202"/>
        <v>Pass</v>
      </c>
      <c r="BI286" s="38" t="b">
        <f>OR(ISNUMBER(SEARCH("Yes",Survey!$AO286)),ISBLANK(Survey!$AO286))</f>
        <v>1</v>
      </c>
      <c r="BJ286" s="67" t="b">
        <f>NOT(ISBLANK(Survey!$AP286))</f>
        <v>0</v>
      </c>
      <c r="BK286" s="16" t="str">
        <f t="shared" si="203"/>
        <v>Pass</v>
      </c>
      <c r="BL286" s="143">
        <f>IF(Survey!$AW286=0, 0,1)</f>
        <v>0</v>
      </c>
      <c r="BM286" s="67">
        <f>Survey!$AQ286</f>
        <v>0</v>
      </c>
      <c r="BN286" s="67">
        <f>IFERROR((Survey!$AX286-ABS(Survey!$AY286)-ABS(Survey!$BD286))/Survey!$AW286,0)</f>
        <v>0</v>
      </c>
      <c r="BO286" s="67">
        <f>IF(AND($BM286&gt;$BN286-0.2,$BM286&lt;$BN286+0.2,ISBLANK(Survey!$AQ286)=FALSE),0,1)</f>
        <v>1</v>
      </c>
      <c r="BP286" s="165">
        <f>IF(ISBLANK(Survey!$AR286),1,0)</f>
        <v>1</v>
      </c>
      <c r="BQ286" s="16" t="str">
        <f t="shared" si="204"/>
        <v>Pass</v>
      </c>
      <c r="BR286" s="143">
        <f>IF(Survey!$AW286=0, 0,1)</f>
        <v>0</v>
      </c>
      <c r="BS286" s="67">
        <f>IF(AND(Survey!$AS286&gt;=0,Survey!$AS286&lt;=0.2,Survey!$AS286&lt;&gt;""),0,1)</f>
        <v>1</v>
      </c>
      <c r="BT286" s="143">
        <f>IF(ISBLANK(Survey!$AT286),1,0)</f>
        <v>1</v>
      </c>
      <c r="BU286" s="16" t="str">
        <f t="shared" si="205"/>
        <v>Fail</v>
      </c>
      <c r="BV286" s="165">
        <f>Survey!$AU286</f>
        <v>0</v>
      </c>
      <c r="BW286" s="16" t="str">
        <f t="shared" si="206"/>
        <v>Pass</v>
      </c>
      <c r="BX286" s="36">
        <f>Survey!$AV286</f>
        <v>0</v>
      </c>
      <c r="BY286" s="176">
        <f>Survey!$AW286+Survey!$AX286-ABS(Survey!$AY286)+ABS(Survey!$AZ286)-ABS(Survey!$BA286)+ABS(Survey!$BB286)-ABS(Survey!$BC286)-ABS(Survey!$BD286)+Survey!$BE286</f>
        <v>0</v>
      </c>
      <c r="BZ286" s="35">
        <f t="shared" si="207"/>
        <v>0</v>
      </c>
      <c r="CA286" s="17">
        <f t="shared" si="208"/>
        <v>0</v>
      </c>
      <c r="CB286" s="16" t="str">
        <f t="shared" si="209"/>
        <v>Pass</v>
      </c>
      <c r="CC286" s="38" t="b">
        <f>IF(ABS(Survey!$BE286)=0,TRUE,FALSE)</f>
        <v>1</v>
      </c>
      <c r="CD286" s="37" t="b">
        <f>NOT(ISBLANK(Survey!$BF286))</f>
        <v>0</v>
      </c>
      <c r="CE286" t="str">
        <f t="shared" si="210"/>
        <v>Fail</v>
      </c>
      <c r="CF286" s="29">
        <f>Survey!$AV286</f>
        <v>0</v>
      </c>
      <c r="CG286" s="29" cm="1">
        <f t="array" ref="CG286">SUM(SUMIF(Survey!BH286:BO286,{"&gt;0","&lt;0"})*{1,-1})-SUM(SUMIF(Survey!BQ286:BX286,{"&gt;0","&lt;0"})*{1,-1})</f>
        <v>0</v>
      </c>
      <c r="CH286" s="35" t="str">
        <f t="shared" si="211"/>
        <v>No holdings</v>
      </c>
      <c r="CI286">
        <f t="shared" si="212"/>
        <v>0</v>
      </c>
      <c r="CJ286" s="16" t="str">
        <f t="shared" si="213"/>
        <v>Fail</v>
      </c>
      <c r="CK286" s="36">
        <f>Survey!$AV286</f>
        <v>0</v>
      </c>
      <c r="CL286" s="36" cm="1">
        <f t="array" ref="CL286">SUM(SUMIF(Survey!BZ286:CS286,{"&gt;0","&lt;0"})*{1,-1})-SUM(SUMIF(Survey!CU286:DN286,{"&gt;0","&lt;0"})*{1,-1})</f>
        <v>0</v>
      </c>
      <c r="CM286" s="35" t="str">
        <f t="shared" si="214"/>
        <v>No holdings</v>
      </c>
      <c r="CN286" s="17">
        <f t="shared" si="215"/>
        <v>0</v>
      </c>
      <c r="CO286" s="16" t="str">
        <f t="shared" si="216"/>
        <v>Pass</v>
      </c>
      <c r="CP286" s="38" t="b">
        <f>IF(ABS(Survey!$CS286)=0,TRUE,FALSE)</f>
        <v>1</v>
      </c>
      <c r="CQ286" s="37" t="b">
        <f>NOT(ISBLANK(Survey!$CT286))</f>
        <v>0</v>
      </c>
      <c r="CR286" s="16" t="str">
        <f t="shared" si="217"/>
        <v>Pass</v>
      </c>
      <c r="CS286" s="38" t="b">
        <f>IF(ABS(Survey!$DN286)=0,TRUE,FALSE)</f>
        <v>1</v>
      </c>
      <c r="CT286" s="37" t="b">
        <f>NOT(ISBLANK(Survey!$DO286))</f>
        <v>0</v>
      </c>
      <c r="CU286" t="str">
        <f t="shared" si="218"/>
        <v>Pass</v>
      </c>
      <c r="CV286" s="29" cm="1">
        <f t="array" ref="CV286">SUM(SUMIF(Survey!CO286,{"&gt;0","&lt;0"})*{1,-1})+SUM(SUMIF(Survey!DJ286,{"&gt;0","&lt;0"})*{1,-1})</f>
        <v>0</v>
      </c>
      <c r="CW286" s="29">
        <f>SUM(SUMIF(Survey!DQ286:DW286,{"&gt;0","&lt;0"})*{1,-1})+SUM(SUMIF(Survey!DY286:EE286,{"&gt;0","&lt;0"})*{1,-1})</f>
        <v>0</v>
      </c>
      <c r="CX286">
        <f t="shared" si="219"/>
        <v>0</v>
      </c>
      <c r="CY286">
        <f t="shared" si="220"/>
        <v>0</v>
      </c>
      <c r="CZ286" s="16" t="str">
        <f t="shared" si="221"/>
        <v>Pass</v>
      </c>
      <c r="DA286" s="38" t="b">
        <f>IF(ABS(Survey!$DW286)=0,TRUE,FALSE)</f>
        <v>1</v>
      </c>
      <c r="DB286" s="37" t="b">
        <f>NOT(ISBLANK(Survey!DX286))</f>
        <v>0</v>
      </c>
      <c r="DC286" s="16" t="str">
        <f t="shared" si="222"/>
        <v>Pass</v>
      </c>
      <c r="DD286" s="38" t="b">
        <f>IF(ABS(Survey!$EE286)=0,TRUE,FALSE)</f>
        <v>1</v>
      </c>
      <c r="DE286" s="37" t="b">
        <f>NOT(ISBLANK(Survey!$EF286))</f>
        <v>0</v>
      </c>
      <c r="DF286" s="16" t="str">
        <f t="shared" si="223"/>
        <v>Fail</v>
      </c>
      <c r="DG286" s="36">
        <f>SUM(SUMIF(Survey!EL286:EN286,{"&gt;0","&lt;0"})*{1,-1})</f>
        <v>0</v>
      </c>
      <c r="DH286">
        <f t="shared" si="224"/>
        <v>0</v>
      </c>
      <c r="DI286">
        <f t="shared" si="225"/>
        <v>100</v>
      </c>
      <c r="DJ286" s="35" t="b">
        <f>IF(OR(Survey!$M286="ETF",Survey!$M286="ETF, alternative mutual fund",Survey!$M286="Closed-end", Survey!$M286="Split share corp"),TRUE,FALSE)</f>
        <v>0</v>
      </c>
      <c r="DK286" s="16" t="str">
        <f t="shared" si="226"/>
        <v>Fail</v>
      </c>
      <c r="DL286" s="36">
        <f>SUM(SUMIF(Survey!EP286:EV286,{"&gt;0","&lt;0"})*{1,-1})</f>
        <v>0</v>
      </c>
      <c r="DM286">
        <f t="shared" si="227"/>
        <v>0</v>
      </c>
      <c r="DN286" s="17">
        <f t="shared" si="228"/>
        <v>100</v>
      </c>
      <c r="DO286" s="16" t="str">
        <f t="shared" si="229"/>
        <v>Fail</v>
      </c>
      <c r="DP286" s="36">
        <f>SUM(SUMIF(Survey!EX286:FD286,{"&gt;0","&lt;0"})*{1,-1})</f>
        <v>0</v>
      </c>
      <c r="DQ286">
        <f t="shared" si="230"/>
        <v>0</v>
      </c>
      <c r="DR286" s="17">
        <f t="shared" si="231"/>
        <v>100</v>
      </c>
    </row>
    <row r="287" spans="1:122">
      <c r="A287">
        <v>287</v>
      </c>
      <c r="B287" t="str">
        <f t="shared" si="185"/>
        <v>Pass</v>
      </c>
      <c r="C287" t="str">
        <f>IF(COUNTBLANK(Survey!B287:FE287)=$C$2, "Pass", "Fail")</f>
        <v>Pass</v>
      </c>
      <c r="D287" t="str">
        <f t="shared" si="186"/>
        <v>Fail</v>
      </c>
      <c r="E287" t="str">
        <f>IF(OR(ISBLANK(Survey!AJ287),COUNTIF(G287:BB287,"Fail")),"Fail","Pass")</f>
        <v>Fail</v>
      </c>
      <c r="G287" s="16" t="str">
        <f t="shared" si="187"/>
        <v>Fail</v>
      </c>
      <c r="H287" s="177">
        <f>COUNTBLANK(Survey!B287:D287)+COUNTBLANK(Survey!G287)+COUNTBLANK(Survey!I287)+COUNTBLANK(Survey!K287:M287)+COUNTBLANK(Survey!P287)+COUNTBLANK(Survey!S287:U287)+COUNTBLANK(Survey!Y287:AA287)+COUNTBLANK(Survey!AD287:AE287)+COUNTBLANK(Survey!AI287:AI287)</f>
        <v>18</v>
      </c>
      <c r="I287" s="16" t="str">
        <f t="shared" si="188"/>
        <v>Fail</v>
      </c>
      <c r="J287" t="b">
        <f>IF(Survey!E287="No",TRUE,FALSE)</f>
        <v>0</v>
      </c>
      <c r="K287" s="34">
        <f>LEN(Survey!E287)</f>
        <v>0</v>
      </c>
      <c r="L287" s="16" t="str">
        <f t="shared" si="189"/>
        <v>Fail</v>
      </c>
      <c r="M287" t="b">
        <f>IF(Survey!F287="No",TRUE,FALSE)</f>
        <v>0</v>
      </c>
      <c r="N287" s="33">
        <f>LEN(Survey!F287)</f>
        <v>0</v>
      </c>
      <c r="O287" s="16" t="str">
        <f t="shared" si="190"/>
        <v>Pass</v>
      </c>
      <c r="P287" s="34">
        <f>MOD((LEN(Survey!H287)+2),11)</f>
        <v>2</v>
      </c>
      <c r="Q287" s="33" t="str">
        <f>IF(Survey!$L287="Prospectus fund", "Yes", "No")</f>
        <v>No</v>
      </c>
      <c r="R287" s="16" t="str">
        <f t="shared" si="191"/>
        <v>Pass</v>
      </c>
      <c r="S287" s="34">
        <f>MOD((LEN(Survey!J287)+2),11)</f>
        <v>2</v>
      </c>
      <c r="T287" s="35" t="b">
        <f>IF(OR(Survey!$M287="ETF",Survey!$M287="ETF, alternative mutual fund",Survey!$M287="Closed-end", Survey!$M287="Split share corp", Survey!$I287="Yes"),TRUE,FALSE)</f>
        <v>0</v>
      </c>
      <c r="U287" s="16" t="str">
        <f>IFERROR(IF(AND(OR(X287=Y287,Y287 = "Either"),NOT(ISBLANK(Survey!K287))),"Pass","Fail"),"Pass")</f>
        <v>Fail</v>
      </c>
      <c r="V287" s="36" cm="1">
        <f t="array" ref="V287">SUM(SUMIF(Survey!BZ287:CS287,{"&gt;0","&lt;0"})*{1,-1})</f>
        <v>0</v>
      </c>
      <c r="W287" s="38" cm="1">
        <f t="array" ref="W287">SUM(SUMIF(Survey!CC287,{"&gt;0","&lt;0"})*{1,-1})+SUM(SUMIF(Survey!CM287,{"&gt;0","&lt;0"})*{1,-1})</f>
        <v>0</v>
      </c>
      <c r="X287" s="38">
        <f>Survey!K287</f>
        <v>0</v>
      </c>
      <c r="Y287" s="37" t="str">
        <f t="shared" si="192"/>
        <v>Either</v>
      </c>
      <c r="Z287" s="16" t="str">
        <f t="shared" si="193"/>
        <v>Fail</v>
      </c>
      <c r="AA287" s="67" cm="1">
        <f t="array" ref="AA287">SUM(SUMIF(Survey!BZ287:CS287,{"&gt;0","&lt;0"})*{1,-1})+SUM(SUMIF(Survey!CU287:DN287,{"&gt;0","&lt;0"})*{1,-1})</f>
        <v>0</v>
      </c>
      <c r="AB287" s="67">
        <f>IFERROR(AA287/(Survey!$AV287),0)</f>
        <v>0</v>
      </c>
      <c r="AC287" s="128" t="b">
        <f>IF(OR(Survey!$M287="Alternative strategy or hedge",Survey!$M287="Other, illiquid",Survey!$L287="Prospectus fund"),TRUE,FALSE)</f>
        <v>0</v>
      </c>
      <c r="AD287" s="128" t="b">
        <f>NOT(ISBLANK(Survey!$M287))</f>
        <v>0</v>
      </c>
      <c r="AE287" s="16" t="str">
        <f t="shared" si="194"/>
        <v>Pass</v>
      </c>
      <c r="AF287" s="38" t="b">
        <f>NOT(ISNUMBER(SEARCH("Other",Survey!$P287)))</f>
        <v>1</v>
      </c>
      <c r="AG287" s="37" t="b">
        <f>NOT(ISBLANK(Survey!$Q287))</f>
        <v>0</v>
      </c>
      <c r="AH287" s="16" t="str">
        <f t="shared" si="195"/>
        <v>Pass</v>
      </c>
      <c r="AI287" s="143">
        <f>COUNTBLANK(Survey!$W287)</f>
        <v>1</v>
      </c>
      <c r="AJ287" s="67">
        <f>IF(AND(Survey!L287&lt;&gt;"Exempt fund",OR(Survey!$M287="ETF",Survey!$M287="ETF, alternative mutual fund",Survey!$M287="Mutual fund",Survey!$M287="Alternative mutual fund",Survey!$M287="Money market")),1,0)</f>
        <v>0</v>
      </c>
      <c r="AK287" s="16" t="str">
        <f t="shared" si="196"/>
        <v>Pass</v>
      </c>
      <c r="AL287" s="38" t="b">
        <f>NOT(ISNUMBER(SEARCH("Yes",Survey!$AA287)))</f>
        <v>1</v>
      </c>
      <c r="AM287" s="37" t="b">
        <f>IF(COUNTBLANK(Survey!$AB287:$AC287)=0,TRUE, FALSE)</f>
        <v>0</v>
      </c>
      <c r="AN287" s="16" t="str">
        <f t="shared" si="197"/>
        <v>Pass</v>
      </c>
      <c r="AO287" s="38" t="b">
        <f>NOT(ISNUMBER(SEARCH("Yes",Survey!$AD287)))</f>
        <v>1</v>
      </c>
      <c r="AP287" s="37" t="b">
        <f>NOT(ISBLANK(Survey!$AF287))</f>
        <v>0</v>
      </c>
      <c r="AQ287" s="16" t="str">
        <f t="shared" si="198"/>
        <v>Pass</v>
      </c>
      <c r="AR287" s="38" t="b">
        <f>NOT(OR(ISNUMBER(SEARCH("Other",Survey!$AF287)),ISNUMBER(SEARCH("Multiple",Survey!$AF287))))</f>
        <v>1</v>
      </c>
      <c r="AS287" s="37" t="b">
        <f>NOT(ISBLANK(Survey!$AG287))</f>
        <v>0</v>
      </c>
      <c r="AT287" s="16" t="str">
        <f t="shared" si="199"/>
        <v>Fail</v>
      </c>
      <c r="AU287" s="143">
        <f>IF(ABS(Survey!$AV287)&gt;0, 1,0)</f>
        <v>0</v>
      </c>
      <c r="AV287" s="143">
        <f>IF(COUNTBLANK(Survey!$AJ287)=0,1,0)</f>
        <v>0</v>
      </c>
      <c r="AW287" s="16" t="str">
        <f t="shared" si="200"/>
        <v>Pass</v>
      </c>
      <c r="AX287" s="143">
        <f>IF(ISBLANK(Survey!$AJ287),0,1)</f>
        <v>0</v>
      </c>
      <c r="AY287" s="165">
        <f>COUNTBLANK(Survey!$AK287)</f>
        <v>1</v>
      </c>
      <c r="AZ287" s="16" t="str">
        <f t="shared" si="201"/>
        <v>Pass</v>
      </c>
      <c r="BA287" s="143">
        <f>IF(OR(Survey!$AK287="Closed",ISBLANK(Survey!$AK287)),0,1)</f>
        <v>0</v>
      </c>
      <c r="BB287" s="165">
        <f>IF(ISBLANK(Survey!$AL287),1,0)</f>
        <v>1</v>
      </c>
      <c r="BC287" s="147" t="str" cm="1">
        <f t="array" ref="BC287">IF(OR(IF(OR($BE287+$BF287 = 2, $BG287=1), FALSE, TRUE), AND($BD287:$BD287 = 0)),"Pass","Fail")</f>
        <v>Pass</v>
      </c>
      <c r="BD287" s="143">
        <f>COUNTBLANK(Survey!$AM287:$AO287)</f>
        <v>3</v>
      </c>
      <c r="BE287" s="143">
        <f>IF(Survey!$I287="Yes",1,0)</f>
        <v>0</v>
      </c>
      <c r="BF287" s="143">
        <f>IF(OR(Survey!$M287="Mutual fund",Survey!$M287="Alternative mutual fund",Survey!$M287="Money market"),1,0)</f>
        <v>0</v>
      </c>
      <c r="BG287" s="148">
        <f>IF(OR(Survey!$M287="ETF",Survey!$M287="ETF, alternative mutual fund"),1,0)</f>
        <v>0</v>
      </c>
      <c r="BH287" s="16" t="str">
        <f t="shared" si="202"/>
        <v>Pass</v>
      </c>
      <c r="BI287" s="38" t="b">
        <f>OR(ISNUMBER(SEARCH("Yes",Survey!$AO287)),ISBLANK(Survey!$AO287))</f>
        <v>1</v>
      </c>
      <c r="BJ287" s="67" t="b">
        <f>NOT(ISBLANK(Survey!$AP287))</f>
        <v>0</v>
      </c>
      <c r="BK287" s="16" t="str">
        <f t="shared" si="203"/>
        <v>Pass</v>
      </c>
      <c r="BL287" s="143">
        <f>IF(Survey!$AW287=0, 0,1)</f>
        <v>0</v>
      </c>
      <c r="BM287" s="67">
        <f>Survey!$AQ287</f>
        <v>0</v>
      </c>
      <c r="BN287" s="67">
        <f>IFERROR((Survey!$AX287-ABS(Survey!$AY287)-ABS(Survey!$BD287))/Survey!$AW287,0)</f>
        <v>0</v>
      </c>
      <c r="BO287" s="67">
        <f>IF(AND($BM287&gt;$BN287-0.2,$BM287&lt;$BN287+0.2,ISBLANK(Survey!$AQ287)=FALSE),0,1)</f>
        <v>1</v>
      </c>
      <c r="BP287" s="165">
        <f>IF(ISBLANK(Survey!$AR287),1,0)</f>
        <v>1</v>
      </c>
      <c r="BQ287" s="16" t="str">
        <f t="shared" si="204"/>
        <v>Pass</v>
      </c>
      <c r="BR287" s="143">
        <f>IF(Survey!$AW287=0, 0,1)</f>
        <v>0</v>
      </c>
      <c r="BS287" s="67">
        <f>IF(AND(Survey!$AS287&gt;=0,Survey!$AS287&lt;=0.2,Survey!$AS287&lt;&gt;""),0,1)</f>
        <v>1</v>
      </c>
      <c r="BT287" s="143">
        <f>IF(ISBLANK(Survey!$AT287),1,0)</f>
        <v>1</v>
      </c>
      <c r="BU287" s="16" t="str">
        <f t="shared" si="205"/>
        <v>Fail</v>
      </c>
      <c r="BV287" s="165">
        <f>Survey!$AU287</f>
        <v>0</v>
      </c>
      <c r="BW287" s="16" t="str">
        <f t="shared" si="206"/>
        <v>Pass</v>
      </c>
      <c r="BX287" s="36">
        <f>Survey!$AV287</f>
        <v>0</v>
      </c>
      <c r="BY287" s="176">
        <f>Survey!$AW287+Survey!$AX287-ABS(Survey!$AY287)+ABS(Survey!$AZ287)-ABS(Survey!$BA287)+ABS(Survey!$BB287)-ABS(Survey!$BC287)-ABS(Survey!$BD287)+Survey!$BE287</f>
        <v>0</v>
      </c>
      <c r="BZ287" s="35">
        <f t="shared" si="207"/>
        <v>0</v>
      </c>
      <c r="CA287" s="17">
        <f t="shared" si="208"/>
        <v>0</v>
      </c>
      <c r="CB287" s="16" t="str">
        <f t="shared" si="209"/>
        <v>Pass</v>
      </c>
      <c r="CC287" s="38" t="b">
        <f>IF(ABS(Survey!$BE287)=0,TRUE,FALSE)</f>
        <v>1</v>
      </c>
      <c r="CD287" s="37" t="b">
        <f>NOT(ISBLANK(Survey!$BF287))</f>
        <v>0</v>
      </c>
      <c r="CE287" t="str">
        <f t="shared" si="210"/>
        <v>Fail</v>
      </c>
      <c r="CF287" s="29">
        <f>Survey!$AV287</f>
        <v>0</v>
      </c>
      <c r="CG287" s="29" cm="1">
        <f t="array" ref="CG287">SUM(SUMIF(Survey!BH287:BO287,{"&gt;0","&lt;0"})*{1,-1})-SUM(SUMIF(Survey!BQ287:BX287,{"&gt;0","&lt;0"})*{1,-1})</f>
        <v>0</v>
      </c>
      <c r="CH287" s="35" t="str">
        <f t="shared" si="211"/>
        <v>No holdings</v>
      </c>
      <c r="CI287">
        <f t="shared" si="212"/>
        <v>0</v>
      </c>
      <c r="CJ287" s="16" t="str">
        <f t="shared" si="213"/>
        <v>Fail</v>
      </c>
      <c r="CK287" s="36">
        <f>Survey!$AV287</f>
        <v>0</v>
      </c>
      <c r="CL287" s="36" cm="1">
        <f t="array" ref="CL287">SUM(SUMIF(Survey!BZ287:CS287,{"&gt;0","&lt;0"})*{1,-1})-SUM(SUMIF(Survey!CU287:DN287,{"&gt;0","&lt;0"})*{1,-1})</f>
        <v>0</v>
      </c>
      <c r="CM287" s="35" t="str">
        <f t="shared" si="214"/>
        <v>No holdings</v>
      </c>
      <c r="CN287" s="17">
        <f t="shared" si="215"/>
        <v>0</v>
      </c>
      <c r="CO287" s="16" t="str">
        <f t="shared" si="216"/>
        <v>Pass</v>
      </c>
      <c r="CP287" s="38" t="b">
        <f>IF(ABS(Survey!$CS287)=0,TRUE,FALSE)</f>
        <v>1</v>
      </c>
      <c r="CQ287" s="37" t="b">
        <f>NOT(ISBLANK(Survey!$CT287))</f>
        <v>0</v>
      </c>
      <c r="CR287" s="16" t="str">
        <f t="shared" si="217"/>
        <v>Pass</v>
      </c>
      <c r="CS287" s="38" t="b">
        <f>IF(ABS(Survey!$DN287)=0,TRUE,FALSE)</f>
        <v>1</v>
      </c>
      <c r="CT287" s="37" t="b">
        <f>NOT(ISBLANK(Survey!$DO287))</f>
        <v>0</v>
      </c>
      <c r="CU287" t="str">
        <f t="shared" si="218"/>
        <v>Pass</v>
      </c>
      <c r="CV287" s="29" cm="1">
        <f t="array" ref="CV287">SUM(SUMIF(Survey!CO287,{"&gt;0","&lt;0"})*{1,-1})+SUM(SUMIF(Survey!DJ287,{"&gt;0","&lt;0"})*{1,-1})</f>
        <v>0</v>
      </c>
      <c r="CW287" s="29">
        <f>SUM(SUMIF(Survey!DQ287:DW287,{"&gt;0","&lt;0"})*{1,-1})+SUM(SUMIF(Survey!DY287:EE287,{"&gt;0","&lt;0"})*{1,-1})</f>
        <v>0</v>
      </c>
      <c r="CX287">
        <f t="shared" si="219"/>
        <v>0</v>
      </c>
      <c r="CY287">
        <f t="shared" si="220"/>
        <v>0</v>
      </c>
      <c r="CZ287" s="16" t="str">
        <f t="shared" si="221"/>
        <v>Pass</v>
      </c>
      <c r="DA287" s="38" t="b">
        <f>IF(ABS(Survey!$DW287)=0,TRUE,FALSE)</f>
        <v>1</v>
      </c>
      <c r="DB287" s="37" t="b">
        <f>NOT(ISBLANK(Survey!DX287))</f>
        <v>0</v>
      </c>
      <c r="DC287" s="16" t="str">
        <f t="shared" si="222"/>
        <v>Pass</v>
      </c>
      <c r="DD287" s="38" t="b">
        <f>IF(ABS(Survey!$EE287)=0,TRUE,FALSE)</f>
        <v>1</v>
      </c>
      <c r="DE287" s="37" t="b">
        <f>NOT(ISBLANK(Survey!$EF287))</f>
        <v>0</v>
      </c>
      <c r="DF287" s="16" t="str">
        <f t="shared" si="223"/>
        <v>Fail</v>
      </c>
      <c r="DG287" s="36">
        <f>SUM(SUMIF(Survey!EL287:EN287,{"&gt;0","&lt;0"})*{1,-1})</f>
        <v>0</v>
      </c>
      <c r="DH287">
        <f t="shared" si="224"/>
        <v>0</v>
      </c>
      <c r="DI287">
        <f t="shared" si="225"/>
        <v>100</v>
      </c>
      <c r="DJ287" s="35" t="b">
        <f>IF(OR(Survey!$M287="ETF",Survey!$M287="ETF, alternative mutual fund",Survey!$M287="Closed-end", Survey!$M287="Split share corp"),TRUE,FALSE)</f>
        <v>0</v>
      </c>
      <c r="DK287" s="16" t="str">
        <f t="shared" si="226"/>
        <v>Fail</v>
      </c>
      <c r="DL287" s="36">
        <f>SUM(SUMIF(Survey!EP287:EV287,{"&gt;0","&lt;0"})*{1,-1})</f>
        <v>0</v>
      </c>
      <c r="DM287">
        <f t="shared" si="227"/>
        <v>0</v>
      </c>
      <c r="DN287" s="17">
        <f t="shared" si="228"/>
        <v>100</v>
      </c>
      <c r="DO287" s="16" t="str">
        <f t="shared" si="229"/>
        <v>Fail</v>
      </c>
      <c r="DP287" s="36">
        <f>SUM(SUMIF(Survey!EX287:FD287,{"&gt;0","&lt;0"})*{1,-1})</f>
        <v>0</v>
      </c>
      <c r="DQ287">
        <f t="shared" si="230"/>
        <v>0</v>
      </c>
      <c r="DR287" s="17">
        <f t="shared" si="231"/>
        <v>100</v>
      </c>
    </row>
    <row r="288" spans="1:122">
      <c r="A288">
        <v>288</v>
      </c>
      <c r="B288" t="str">
        <f t="shared" si="185"/>
        <v>Pass</v>
      </c>
      <c r="C288" t="str">
        <f>IF(COUNTBLANK(Survey!B288:FE288)=$C$2, "Pass", "Fail")</f>
        <v>Pass</v>
      </c>
      <c r="D288" t="str">
        <f t="shared" si="186"/>
        <v>Fail</v>
      </c>
      <c r="E288" t="str">
        <f>IF(OR(ISBLANK(Survey!AJ288),COUNTIF(G288:BB288,"Fail")),"Fail","Pass")</f>
        <v>Fail</v>
      </c>
      <c r="G288" s="16" t="str">
        <f t="shared" si="187"/>
        <v>Fail</v>
      </c>
      <c r="H288" s="177">
        <f>COUNTBLANK(Survey!B288:D288)+COUNTBLANK(Survey!G288)+COUNTBLANK(Survey!I288)+COUNTBLANK(Survey!K288:M288)+COUNTBLANK(Survey!P288)+COUNTBLANK(Survey!S288:U288)+COUNTBLANK(Survey!Y288:AA288)+COUNTBLANK(Survey!AD288:AE288)+COUNTBLANK(Survey!AI288:AI288)</f>
        <v>18</v>
      </c>
      <c r="I288" s="16" t="str">
        <f t="shared" si="188"/>
        <v>Fail</v>
      </c>
      <c r="J288" t="b">
        <f>IF(Survey!E288="No",TRUE,FALSE)</f>
        <v>0</v>
      </c>
      <c r="K288" s="34">
        <f>LEN(Survey!E288)</f>
        <v>0</v>
      </c>
      <c r="L288" s="16" t="str">
        <f t="shared" si="189"/>
        <v>Fail</v>
      </c>
      <c r="M288" t="b">
        <f>IF(Survey!F288="No",TRUE,FALSE)</f>
        <v>0</v>
      </c>
      <c r="N288" s="33">
        <f>LEN(Survey!F288)</f>
        <v>0</v>
      </c>
      <c r="O288" s="16" t="str">
        <f t="shared" si="190"/>
        <v>Pass</v>
      </c>
      <c r="P288" s="34">
        <f>MOD((LEN(Survey!H288)+2),11)</f>
        <v>2</v>
      </c>
      <c r="Q288" s="33" t="str">
        <f>IF(Survey!$L288="Prospectus fund", "Yes", "No")</f>
        <v>No</v>
      </c>
      <c r="R288" s="16" t="str">
        <f t="shared" si="191"/>
        <v>Pass</v>
      </c>
      <c r="S288" s="34">
        <f>MOD((LEN(Survey!J288)+2),11)</f>
        <v>2</v>
      </c>
      <c r="T288" s="35" t="b">
        <f>IF(OR(Survey!$M288="ETF",Survey!$M288="ETF, alternative mutual fund",Survey!$M288="Closed-end", Survey!$M288="Split share corp", Survey!$I288="Yes"),TRUE,FALSE)</f>
        <v>0</v>
      </c>
      <c r="U288" s="16" t="str">
        <f>IFERROR(IF(AND(OR(X288=Y288,Y288 = "Either"),NOT(ISBLANK(Survey!K288))),"Pass","Fail"),"Pass")</f>
        <v>Fail</v>
      </c>
      <c r="V288" s="36" cm="1">
        <f t="array" ref="V288">SUM(SUMIF(Survey!BZ288:CS288,{"&gt;0","&lt;0"})*{1,-1})</f>
        <v>0</v>
      </c>
      <c r="W288" s="38" cm="1">
        <f t="array" ref="W288">SUM(SUMIF(Survey!CC288,{"&gt;0","&lt;0"})*{1,-1})+SUM(SUMIF(Survey!CM288,{"&gt;0","&lt;0"})*{1,-1})</f>
        <v>0</v>
      </c>
      <c r="X288" s="38">
        <f>Survey!K288</f>
        <v>0</v>
      </c>
      <c r="Y288" s="37" t="str">
        <f t="shared" si="192"/>
        <v>Either</v>
      </c>
      <c r="Z288" s="16" t="str">
        <f t="shared" si="193"/>
        <v>Fail</v>
      </c>
      <c r="AA288" s="67" cm="1">
        <f t="array" ref="AA288">SUM(SUMIF(Survey!BZ288:CS288,{"&gt;0","&lt;0"})*{1,-1})+SUM(SUMIF(Survey!CU288:DN288,{"&gt;0","&lt;0"})*{1,-1})</f>
        <v>0</v>
      </c>
      <c r="AB288" s="67">
        <f>IFERROR(AA288/(Survey!$AV288),0)</f>
        <v>0</v>
      </c>
      <c r="AC288" s="128" t="b">
        <f>IF(OR(Survey!$M288="Alternative strategy or hedge",Survey!$M288="Other, illiquid",Survey!$L288="Prospectus fund"),TRUE,FALSE)</f>
        <v>0</v>
      </c>
      <c r="AD288" s="128" t="b">
        <f>NOT(ISBLANK(Survey!$M288))</f>
        <v>0</v>
      </c>
      <c r="AE288" s="16" t="str">
        <f t="shared" si="194"/>
        <v>Pass</v>
      </c>
      <c r="AF288" s="38" t="b">
        <f>NOT(ISNUMBER(SEARCH("Other",Survey!$P288)))</f>
        <v>1</v>
      </c>
      <c r="AG288" s="37" t="b">
        <f>NOT(ISBLANK(Survey!$Q288))</f>
        <v>0</v>
      </c>
      <c r="AH288" s="16" t="str">
        <f t="shared" si="195"/>
        <v>Pass</v>
      </c>
      <c r="AI288" s="143">
        <f>COUNTBLANK(Survey!$W288)</f>
        <v>1</v>
      </c>
      <c r="AJ288" s="67">
        <f>IF(AND(Survey!L288&lt;&gt;"Exempt fund",OR(Survey!$M288="ETF",Survey!$M288="ETF, alternative mutual fund",Survey!$M288="Mutual fund",Survey!$M288="Alternative mutual fund",Survey!$M288="Money market")),1,0)</f>
        <v>0</v>
      </c>
      <c r="AK288" s="16" t="str">
        <f t="shared" si="196"/>
        <v>Pass</v>
      </c>
      <c r="AL288" s="38" t="b">
        <f>NOT(ISNUMBER(SEARCH("Yes",Survey!$AA288)))</f>
        <v>1</v>
      </c>
      <c r="AM288" s="37" t="b">
        <f>IF(COUNTBLANK(Survey!$AB288:$AC288)=0,TRUE, FALSE)</f>
        <v>0</v>
      </c>
      <c r="AN288" s="16" t="str">
        <f t="shared" si="197"/>
        <v>Pass</v>
      </c>
      <c r="AO288" s="38" t="b">
        <f>NOT(ISNUMBER(SEARCH("Yes",Survey!$AD288)))</f>
        <v>1</v>
      </c>
      <c r="AP288" s="37" t="b">
        <f>NOT(ISBLANK(Survey!$AF288))</f>
        <v>0</v>
      </c>
      <c r="AQ288" s="16" t="str">
        <f t="shared" si="198"/>
        <v>Pass</v>
      </c>
      <c r="AR288" s="38" t="b">
        <f>NOT(OR(ISNUMBER(SEARCH("Other",Survey!$AF288)),ISNUMBER(SEARCH("Multiple",Survey!$AF288))))</f>
        <v>1</v>
      </c>
      <c r="AS288" s="37" t="b">
        <f>NOT(ISBLANK(Survey!$AG288))</f>
        <v>0</v>
      </c>
      <c r="AT288" s="16" t="str">
        <f t="shared" si="199"/>
        <v>Fail</v>
      </c>
      <c r="AU288" s="143">
        <f>IF(ABS(Survey!$AV288)&gt;0, 1,0)</f>
        <v>0</v>
      </c>
      <c r="AV288" s="143">
        <f>IF(COUNTBLANK(Survey!$AJ288)=0,1,0)</f>
        <v>0</v>
      </c>
      <c r="AW288" s="16" t="str">
        <f t="shared" si="200"/>
        <v>Pass</v>
      </c>
      <c r="AX288" s="143">
        <f>IF(ISBLANK(Survey!$AJ288),0,1)</f>
        <v>0</v>
      </c>
      <c r="AY288" s="165">
        <f>COUNTBLANK(Survey!$AK288)</f>
        <v>1</v>
      </c>
      <c r="AZ288" s="16" t="str">
        <f t="shared" si="201"/>
        <v>Pass</v>
      </c>
      <c r="BA288" s="143">
        <f>IF(OR(Survey!$AK288="Closed",ISBLANK(Survey!$AK288)),0,1)</f>
        <v>0</v>
      </c>
      <c r="BB288" s="165">
        <f>IF(ISBLANK(Survey!$AL288),1,0)</f>
        <v>1</v>
      </c>
      <c r="BC288" s="147" t="str" cm="1">
        <f t="array" ref="BC288">IF(OR(IF(OR($BE288+$BF288 = 2, $BG288=1), FALSE, TRUE), AND($BD288:$BD288 = 0)),"Pass","Fail")</f>
        <v>Pass</v>
      </c>
      <c r="BD288" s="143">
        <f>COUNTBLANK(Survey!$AM288:$AO288)</f>
        <v>3</v>
      </c>
      <c r="BE288" s="143">
        <f>IF(Survey!$I288="Yes",1,0)</f>
        <v>0</v>
      </c>
      <c r="BF288" s="143">
        <f>IF(OR(Survey!$M288="Mutual fund",Survey!$M288="Alternative mutual fund",Survey!$M288="Money market"),1,0)</f>
        <v>0</v>
      </c>
      <c r="BG288" s="148">
        <f>IF(OR(Survey!$M288="ETF",Survey!$M288="ETF, alternative mutual fund"),1,0)</f>
        <v>0</v>
      </c>
      <c r="BH288" s="16" t="str">
        <f t="shared" si="202"/>
        <v>Pass</v>
      </c>
      <c r="BI288" s="38" t="b">
        <f>OR(ISNUMBER(SEARCH("Yes",Survey!$AO288)),ISBLANK(Survey!$AO288))</f>
        <v>1</v>
      </c>
      <c r="BJ288" s="67" t="b">
        <f>NOT(ISBLANK(Survey!$AP288))</f>
        <v>0</v>
      </c>
      <c r="BK288" s="16" t="str">
        <f t="shared" si="203"/>
        <v>Pass</v>
      </c>
      <c r="BL288" s="143">
        <f>IF(Survey!$AW288=0, 0,1)</f>
        <v>0</v>
      </c>
      <c r="BM288" s="67">
        <f>Survey!$AQ288</f>
        <v>0</v>
      </c>
      <c r="BN288" s="67">
        <f>IFERROR((Survey!$AX288-ABS(Survey!$AY288)-ABS(Survey!$BD288))/Survey!$AW288,0)</f>
        <v>0</v>
      </c>
      <c r="BO288" s="67">
        <f>IF(AND($BM288&gt;$BN288-0.2,$BM288&lt;$BN288+0.2,ISBLANK(Survey!$AQ288)=FALSE),0,1)</f>
        <v>1</v>
      </c>
      <c r="BP288" s="165">
        <f>IF(ISBLANK(Survey!$AR288),1,0)</f>
        <v>1</v>
      </c>
      <c r="BQ288" s="16" t="str">
        <f t="shared" si="204"/>
        <v>Pass</v>
      </c>
      <c r="BR288" s="143">
        <f>IF(Survey!$AW288=0, 0,1)</f>
        <v>0</v>
      </c>
      <c r="BS288" s="67">
        <f>IF(AND(Survey!$AS288&gt;=0,Survey!$AS288&lt;=0.2,Survey!$AS288&lt;&gt;""),0,1)</f>
        <v>1</v>
      </c>
      <c r="BT288" s="143">
        <f>IF(ISBLANK(Survey!$AT288),1,0)</f>
        <v>1</v>
      </c>
      <c r="BU288" s="16" t="str">
        <f t="shared" si="205"/>
        <v>Fail</v>
      </c>
      <c r="BV288" s="165">
        <f>Survey!$AU288</f>
        <v>0</v>
      </c>
      <c r="BW288" s="16" t="str">
        <f t="shared" si="206"/>
        <v>Pass</v>
      </c>
      <c r="BX288" s="36">
        <f>Survey!$AV288</f>
        <v>0</v>
      </c>
      <c r="BY288" s="176">
        <f>Survey!$AW288+Survey!$AX288-ABS(Survey!$AY288)+ABS(Survey!$AZ288)-ABS(Survey!$BA288)+ABS(Survey!$BB288)-ABS(Survey!$BC288)-ABS(Survey!$BD288)+Survey!$BE288</f>
        <v>0</v>
      </c>
      <c r="BZ288" s="35">
        <f t="shared" si="207"/>
        <v>0</v>
      </c>
      <c r="CA288" s="17">
        <f t="shared" si="208"/>
        <v>0</v>
      </c>
      <c r="CB288" s="16" t="str">
        <f t="shared" si="209"/>
        <v>Pass</v>
      </c>
      <c r="CC288" s="38" t="b">
        <f>IF(ABS(Survey!$BE288)=0,TRUE,FALSE)</f>
        <v>1</v>
      </c>
      <c r="CD288" s="37" t="b">
        <f>NOT(ISBLANK(Survey!$BF288))</f>
        <v>0</v>
      </c>
      <c r="CE288" t="str">
        <f t="shared" si="210"/>
        <v>Fail</v>
      </c>
      <c r="CF288" s="29">
        <f>Survey!$AV288</f>
        <v>0</v>
      </c>
      <c r="CG288" s="29" cm="1">
        <f t="array" ref="CG288">SUM(SUMIF(Survey!BH288:BO288,{"&gt;0","&lt;0"})*{1,-1})-SUM(SUMIF(Survey!BQ288:BX288,{"&gt;0","&lt;0"})*{1,-1})</f>
        <v>0</v>
      </c>
      <c r="CH288" s="35" t="str">
        <f t="shared" si="211"/>
        <v>No holdings</v>
      </c>
      <c r="CI288">
        <f t="shared" si="212"/>
        <v>0</v>
      </c>
      <c r="CJ288" s="16" t="str">
        <f t="shared" si="213"/>
        <v>Fail</v>
      </c>
      <c r="CK288" s="36">
        <f>Survey!$AV288</f>
        <v>0</v>
      </c>
      <c r="CL288" s="36" cm="1">
        <f t="array" ref="CL288">SUM(SUMIF(Survey!BZ288:CS288,{"&gt;0","&lt;0"})*{1,-1})-SUM(SUMIF(Survey!CU288:DN288,{"&gt;0","&lt;0"})*{1,-1})</f>
        <v>0</v>
      </c>
      <c r="CM288" s="35" t="str">
        <f t="shared" si="214"/>
        <v>No holdings</v>
      </c>
      <c r="CN288" s="17">
        <f t="shared" si="215"/>
        <v>0</v>
      </c>
      <c r="CO288" s="16" t="str">
        <f t="shared" si="216"/>
        <v>Pass</v>
      </c>
      <c r="CP288" s="38" t="b">
        <f>IF(ABS(Survey!$CS288)=0,TRUE,FALSE)</f>
        <v>1</v>
      </c>
      <c r="CQ288" s="37" t="b">
        <f>NOT(ISBLANK(Survey!$CT288))</f>
        <v>0</v>
      </c>
      <c r="CR288" s="16" t="str">
        <f t="shared" si="217"/>
        <v>Pass</v>
      </c>
      <c r="CS288" s="38" t="b">
        <f>IF(ABS(Survey!$DN288)=0,TRUE,FALSE)</f>
        <v>1</v>
      </c>
      <c r="CT288" s="37" t="b">
        <f>NOT(ISBLANK(Survey!$DO288))</f>
        <v>0</v>
      </c>
      <c r="CU288" t="str">
        <f t="shared" si="218"/>
        <v>Pass</v>
      </c>
      <c r="CV288" s="29" cm="1">
        <f t="array" ref="CV288">SUM(SUMIF(Survey!CO288,{"&gt;0","&lt;0"})*{1,-1})+SUM(SUMIF(Survey!DJ288,{"&gt;0","&lt;0"})*{1,-1})</f>
        <v>0</v>
      </c>
      <c r="CW288" s="29">
        <f>SUM(SUMIF(Survey!DQ288:DW288,{"&gt;0","&lt;0"})*{1,-1})+SUM(SUMIF(Survey!DY288:EE288,{"&gt;0","&lt;0"})*{1,-1})</f>
        <v>0</v>
      </c>
      <c r="CX288">
        <f t="shared" si="219"/>
        <v>0</v>
      </c>
      <c r="CY288">
        <f t="shared" si="220"/>
        <v>0</v>
      </c>
      <c r="CZ288" s="16" t="str">
        <f t="shared" si="221"/>
        <v>Pass</v>
      </c>
      <c r="DA288" s="38" t="b">
        <f>IF(ABS(Survey!$DW288)=0,TRUE,FALSE)</f>
        <v>1</v>
      </c>
      <c r="DB288" s="37" t="b">
        <f>NOT(ISBLANK(Survey!DX288))</f>
        <v>0</v>
      </c>
      <c r="DC288" s="16" t="str">
        <f t="shared" si="222"/>
        <v>Pass</v>
      </c>
      <c r="DD288" s="38" t="b">
        <f>IF(ABS(Survey!$EE288)=0,TRUE,FALSE)</f>
        <v>1</v>
      </c>
      <c r="DE288" s="37" t="b">
        <f>NOT(ISBLANK(Survey!$EF288))</f>
        <v>0</v>
      </c>
      <c r="DF288" s="16" t="str">
        <f t="shared" si="223"/>
        <v>Fail</v>
      </c>
      <c r="DG288" s="36">
        <f>SUM(SUMIF(Survey!EL288:EN288,{"&gt;0","&lt;0"})*{1,-1})</f>
        <v>0</v>
      </c>
      <c r="DH288">
        <f t="shared" si="224"/>
        <v>0</v>
      </c>
      <c r="DI288">
        <f t="shared" si="225"/>
        <v>100</v>
      </c>
      <c r="DJ288" s="35" t="b">
        <f>IF(OR(Survey!$M288="ETF",Survey!$M288="ETF, alternative mutual fund",Survey!$M288="Closed-end", Survey!$M288="Split share corp"),TRUE,FALSE)</f>
        <v>0</v>
      </c>
      <c r="DK288" s="16" t="str">
        <f t="shared" si="226"/>
        <v>Fail</v>
      </c>
      <c r="DL288" s="36">
        <f>SUM(SUMIF(Survey!EP288:EV288,{"&gt;0","&lt;0"})*{1,-1})</f>
        <v>0</v>
      </c>
      <c r="DM288">
        <f t="shared" si="227"/>
        <v>0</v>
      </c>
      <c r="DN288" s="17">
        <f t="shared" si="228"/>
        <v>100</v>
      </c>
      <c r="DO288" s="16" t="str">
        <f t="shared" si="229"/>
        <v>Fail</v>
      </c>
      <c r="DP288" s="36">
        <f>SUM(SUMIF(Survey!EX288:FD288,{"&gt;0","&lt;0"})*{1,-1})</f>
        <v>0</v>
      </c>
      <c r="DQ288">
        <f t="shared" si="230"/>
        <v>0</v>
      </c>
      <c r="DR288" s="17">
        <f t="shared" si="231"/>
        <v>100</v>
      </c>
    </row>
    <row r="289" spans="1:122">
      <c r="A289">
        <v>289</v>
      </c>
      <c r="B289" t="str">
        <f t="shared" si="185"/>
        <v>Pass</v>
      </c>
      <c r="C289" t="str">
        <f>IF(COUNTBLANK(Survey!B289:FE289)=$C$2, "Pass", "Fail")</f>
        <v>Pass</v>
      </c>
      <c r="D289" t="str">
        <f t="shared" si="186"/>
        <v>Fail</v>
      </c>
      <c r="E289" t="str">
        <f>IF(OR(ISBLANK(Survey!AJ289),COUNTIF(G289:BB289,"Fail")),"Fail","Pass")</f>
        <v>Fail</v>
      </c>
      <c r="G289" s="16" t="str">
        <f t="shared" si="187"/>
        <v>Fail</v>
      </c>
      <c r="H289" s="177">
        <f>COUNTBLANK(Survey!B289:D289)+COUNTBLANK(Survey!G289)+COUNTBLANK(Survey!I289)+COUNTBLANK(Survey!K289:M289)+COUNTBLANK(Survey!P289)+COUNTBLANK(Survey!S289:U289)+COUNTBLANK(Survey!Y289:AA289)+COUNTBLANK(Survey!AD289:AE289)+COUNTBLANK(Survey!AI289:AI289)</f>
        <v>18</v>
      </c>
      <c r="I289" s="16" t="str">
        <f t="shared" si="188"/>
        <v>Fail</v>
      </c>
      <c r="J289" t="b">
        <f>IF(Survey!E289="No",TRUE,FALSE)</f>
        <v>0</v>
      </c>
      <c r="K289" s="34">
        <f>LEN(Survey!E289)</f>
        <v>0</v>
      </c>
      <c r="L289" s="16" t="str">
        <f t="shared" si="189"/>
        <v>Fail</v>
      </c>
      <c r="M289" t="b">
        <f>IF(Survey!F289="No",TRUE,FALSE)</f>
        <v>0</v>
      </c>
      <c r="N289" s="33">
        <f>LEN(Survey!F289)</f>
        <v>0</v>
      </c>
      <c r="O289" s="16" t="str">
        <f t="shared" si="190"/>
        <v>Pass</v>
      </c>
      <c r="P289" s="34">
        <f>MOD((LEN(Survey!H289)+2),11)</f>
        <v>2</v>
      </c>
      <c r="Q289" s="33" t="str">
        <f>IF(Survey!$L289="Prospectus fund", "Yes", "No")</f>
        <v>No</v>
      </c>
      <c r="R289" s="16" t="str">
        <f t="shared" si="191"/>
        <v>Pass</v>
      </c>
      <c r="S289" s="34">
        <f>MOD((LEN(Survey!J289)+2),11)</f>
        <v>2</v>
      </c>
      <c r="T289" s="35" t="b">
        <f>IF(OR(Survey!$M289="ETF",Survey!$M289="ETF, alternative mutual fund",Survey!$M289="Closed-end", Survey!$M289="Split share corp", Survey!$I289="Yes"),TRUE,FALSE)</f>
        <v>0</v>
      </c>
      <c r="U289" s="16" t="str">
        <f>IFERROR(IF(AND(OR(X289=Y289,Y289 = "Either"),NOT(ISBLANK(Survey!K289))),"Pass","Fail"),"Pass")</f>
        <v>Fail</v>
      </c>
      <c r="V289" s="36" cm="1">
        <f t="array" ref="V289">SUM(SUMIF(Survey!BZ289:CS289,{"&gt;0","&lt;0"})*{1,-1})</f>
        <v>0</v>
      </c>
      <c r="W289" s="38" cm="1">
        <f t="array" ref="W289">SUM(SUMIF(Survey!CC289,{"&gt;0","&lt;0"})*{1,-1})+SUM(SUMIF(Survey!CM289,{"&gt;0","&lt;0"})*{1,-1})</f>
        <v>0</v>
      </c>
      <c r="X289" s="38">
        <f>Survey!K289</f>
        <v>0</v>
      </c>
      <c r="Y289" s="37" t="str">
        <f t="shared" si="192"/>
        <v>Either</v>
      </c>
      <c r="Z289" s="16" t="str">
        <f t="shared" si="193"/>
        <v>Fail</v>
      </c>
      <c r="AA289" s="67" cm="1">
        <f t="array" ref="AA289">SUM(SUMIF(Survey!BZ289:CS289,{"&gt;0","&lt;0"})*{1,-1})+SUM(SUMIF(Survey!CU289:DN289,{"&gt;0","&lt;0"})*{1,-1})</f>
        <v>0</v>
      </c>
      <c r="AB289" s="67">
        <f>IFERROR(AA289/(Survey!$AV289),0)</f>
        <v>0</v>
      </c>
      <c r="AC289" s="128" t="b">
        <f>IF(OR(Survey!$M289="Alternative strategy or hedge",Survey!$M289="Other, illiquid",Survey!$L289="Prospectus fund"),TRUE,FALSE)</f>
        <v>0</v>
      </c>
      <c r="AD289" s="128" t="b">
        <f>NOT(ISBLANK(Survey!$M289))</f>
        <v>0</v>
      </c>
      <c r="AE289" s="16" t="str">
        <f t="shared" si="194"/>
        <v>Pass</v>
      </c>
      <c r="AF289" s="38" t="b">
        <f>NOT(ISNUMBER(SEARCH("Other",Survey!$P289)))</f>
        <v>1</v>
      </c>
      <c r="AG289" s="37" t="b">
        <f>NOT(ISBLANK(Survey!$Q289))</f>
        <v>0</v>
      </c>
      <c r="AH289" s="16" t="str">
        <f t="shared" si="195"/>
        <v>Pass</v>
      </c>
      <c r="AI289" s="143">
        <f>COUNTBLANK(Survey!$W289)</f>
        <v>1</v>
      </c>
      <c r="AJ289" s="67">
        <f>IF(AND(Survey!L289&lt;&gt;"Exempt fund",OR(Survey!$M289="ETF",Survey!$M289="ETF, alternative mutual fund",Survey!$M289="Mutual fund",Survey!$M289="Alternative mutual fund",Survey!$M289="Money market")),1,0)</f>
        <v>0</v>
      </c>
      <c r="AK289" s="16" t="str">
        <f t="shared" si="196"/>
        <v>Pass</v>
      </c>
      <c r="AL289" s="38" t="b">
        <f>NOT(ISNUMBER(SEARCH("Yes",Survey!$AA289)))</f>
        <v>1</v>
      </c>
      <c r="AM289" s="37" t="b">
        <f>IF(COUNTBLANK(Survey!$AB289:$AC289)=0,TRUE, FALSE)</f>
        <v>0</v>
      </c>
      <c r="AN289" s="16" t="str">
        <f t="shared" si="197"/>
        <v>Pass</v>
      </c>
      <c r="AO289" s="38" t="b">
        <f>NOT(ISNUMBER(SEARCH("Yes",Survey!$AD289)))</f>
        <v>1</v>
      </c>
      <c r="AP289" s="37" t="b">
        <f>NOT(ISBLANK(Survey!$AF289))</f>
        <v>0</v>
      </c>
      <c r="AQ289" s="16" t="str">
        <f t="shared" si="198"/>
        <v>Pass</v>
      </c>
      <c r="AR289" s="38" t="b">
        <f>NOT(OR(ISNUMBER(SEARCH("Other",Survey!$AF289)),ISNUMBER(SEARCH("Multiple",Survey!$AF289))))</f>
        <v>1</v>
      </c>
      <c r="AS289" s="37" t="b">
        <f>NOT(ISBLANK(Survey!$AG289))</f>
        <v>0</v>
      </c>
      <c r="AT289" s="16" t="str">
        <f t="shared" si="199"/>
        <v>Fail</v>
      </c>
      <c r="AU289" s="143">
        <f>IF(ABS(Survey!$AV289)&gt;0, 1,0)</f>
        <v>0</v>
      </c>
      <c r="AV289" s="143">
        <f>IF(COUNTBLANK(Survey!$AJ289)=0,1,0)</f>
        <v>0</v>
      </c>
      <c r="AW289" s="16" t="str">
        <f t="shared" si="200"/>
        <v>Pass</v>
      </c>
      <c r="AX289" s="143">
        <f>IF(ISBLANK(Survey!$AJ289),0,1)</f>
        <v>0</v>
      </c>
      <c r="AY289" s="165">
        <f>COUNTBLANK(Survey!$AK289)</f>
        <v>1</v>
      </c>
      <c r="AZ289" s="16" t="str">
        <f t="shared" si="201"/>
        <v>Pass</v>
      </c>
      <c r="BA289" s="143">
        <f>IF(OR(Survey!$AK289="Closed",ISBLANK(Survey!$AK289)),0,1)</f>
        <v>0</v>
      </c>
      <c r="BB289" s="165">
        <f>IF(ISBLANK(Survey!$AL289),1,0)</f>
        <v>1</v>
      </c>
      <c r="BC289" s="147" t="str" cm="1">
        <f t="array" ref="BC289">IF(OR(IF(OR($BE289+$BF289 = 2, $BG289=1), FALSE, TRUE), AND($BD289:$BD289 = 0)),"Pass","Fail")</f>
        <v>Pass</v>
      </c>
      <c r="BD289" s="143">
        <f>COUNTBLANK(Survey!$AM289:$AO289)</f>
        <v>3</v>
      </c>
      <c r="BE289" s="143">
        <f>IF(Survey!$I289="Yes",1,0)</f>
        <v>0</v>
      </c>
      <c r="BF289" s="143">
        <f>IF(OR(Survey!$M289="Mutual fund",Survey!$M289="Alternative mutual fund",Survey!$M289="Money market"),1,0)</f>
        <v>0</v>
      </c>
      <c r="BG289" s="148">
        <f>IF(OR(Survey!$M289="ETF",Survey!$M289="ETF, alternative mutual fund"),1,0)</f>
        <v>0</v>
      </c>
      <c r="BH289" s="16" t="str">
        <f t="shared" si="202"/>
        <v>Pass</v>
      </c>
      <c r="BI289" s="38" t="b">
        <f>OR(ISNUMBER(SEARCH("Yes",Survey!$AO289)),ISBLANK(Survey!$AO289))</f>
        <v>1</v>
      </c>
      <c r="BJ289" s="67" t="b">
        <f>NOT(ISBLANK(Survey!$AP289))</f>
        <v>0</v>
      </c>
      <c r="BK289" s="16" t="str">
        <f t="shared" si="203"/>
        <v>Pass</v>
      </c>
      <c r="BL289" s="143">
        <f>IF(Survey!$AW289=0, 0,1)</f>
        <v>0</v>
      </c>
      <c r="BM289" s="67">
        <f>Survey!$AQ289</f>
        <v>0</v>
      </c>
      <c r="BN289" s="67">
        <f>IFERROR((Survey!$AX289-ABS(Survey!$AY289)-ABS(Survey!$BD289))/Survey!$AW289,0)</f>
        <v>0</v>
      </c>
      <c r="BO289" s="67">
        <f>IF(AND($BM289&gt;$BN289-0.2,$BM289&lt;$BN289+0.2,ISBLANK(Survey!$AQ289)=FALSE),0,1)</f>
        <v>1</v>
      </c>
      <c r="BP289" s="165">
        <f>IF(ISBLANK(Survey!$AR289),1,0)</f>
        <v>1</v>
      </c>
      <c r="BQ289" s="16" t="str">
        <f t="shared" si="204"/>
        <v>Pass</v>
      </c>
      <c r="BR289" s="143">
        <f>IF(Survey!$AW289=0, 0,1)</f>
        <v>0</v>
      </c>
      <c r="BS289" s="67">
        <f>IF(AND(Survey!$AS289&gt;=0,Survey!$AS289&lt;=0.2,Survey!$AS289&lt;&gt;""),0,1)</f>
        <v>1</v>
      </c>
      <c r="BT289" s="143">
        <f>IF(ISBLANK(Survey!$AT289),1,0)</f>
        <v>1</v>
      </c>
      <c r="BU289" s="16" t="str">
        <f t="shared" si="205"/>
        <v>Fail</v>
      </c>
      <c r="BV289" s="165">
        <f>Survey!$AU289</f>
        <v>0</v>
      </c>
      <c r="BW289" s="16" t="str">
        <f t="shared" si="206"/>
        <v>Pass</v>
      </c>
      <c r="BX289" s="36">
        <f>Survey!$AV289</f>
        <v>0</v>
      </c>
      <c r="BY289" s="176">
        <f>Survey!$AW289+Survey!$AX289-ABS(Survey!$AY289)+ABS(Survey!$AZ289)-ABS(Survey!$BA289)+ABS(Survey!$BB289)-ABS(Survey!$BC289)-ABS(Survey!$BD289)+Survey!$BE289</f>
        <v>0</v>
      </c>
      <c r="BZ289" s="35">
        <f t="shared" si="207"/>
        <v>0</v>
      </c>
      <c r="CA289" s="17">
        <f t="shared" si="208"/>
        <v>0</v>
      </c>
      <c r="CB289" s="16" t="str">
        <f t="shared" si="209"/>
        <v>Pass</v>
      </c>
      <c r="CC289" s="38" t="b">
        <f>IF(ABS(Survey!$BE289)=0,TRUE,FALSE)</f>
        <v>1</v>
      </c>
      <c r="CD289" s="37" t="b">
        <f>NOT(ISBLANK(Survey!$BF289))</f>
        <v>0</v>
      </c>
      <c r="CE289" t="str">
        <f t="shared" si="210"/>
        <v>Fail</v>
      </c>
      <c r="CF289" s="29">
        <f>Survey!$AV289</f>
        <v>0</v>
      </c>
      <c r="CG289" s="29" cm="1">
        <f t="array" ref="CG289">SUM(SUMIF(Survey!BH289:BO289,{"&gt;0","&lt;0"})*{1,-1})-SUM(SUMIF(Survey!BQ289:BX289,{"&gt;0","&lt;0"})*{1,-1})</f>
        <v>0</v>
      </c>
      <c r="CH289" s="35" t="str">
        <f t="shared" si="211"/>
        <v>No holdings</v>
      </c>
      <c r="CI289">
        <f t="shared" si="212"/>
        <v>0</v>
      </c>
      <c r="CJ289" s="16" t="str">
        <f t="shared" si="213"/>
        <v>Fail</v>
      </c>
      <c r="CK289" s="36">
        <f>Survey!$AV289</f>
        <v>0</v>
      </c>
      <c r="CL289" s="36" cm="1">
        <f t="array" ref="CL289">SUM(SUMIF(Survey!BZ289:CS289,{"&gt;0","&lt;0"})*{1,-1})-SUM(SUMIF(Survey!CU289:DN289,{"&gt;0","&lt;0"})*{1,-1})</f>
        <v>0</v>
      </c>
      <c r="CM289" s="35" t="str">
        <f t="shared" si="214"/>
        <v>No holdings</v>
      </c>
      <c r="CN289" s="17">
        <f t="shared" si="215"/>
        <v>0</v>
      </c>
      <c r="CO289" s="16" t="str">
        <f t="shared" si="216"/>
        <v>Pass</v>
      </c>
      <c r="CP289" s="38" t="b">
        <f>IF(ABS(Survey!$CS289)=0,TRUE,FALSE)</f>
        <v>1</v>
      </c>
      <c r="CQ289" s="37" t="b">
        <f>NOT(ISBLANK(Survey!$CT289))</f>
        <v>0</v>
      </c>
      <c r="CR289" s="16" t="str">
        <f t="shared" si="217"/>
        <v>Pass</v>
      </c>
      <c r="CS289" s="38" t="b">
        <f>IF(ABS(Survey!$DN289)=0,TRUE,FALSE)</f>
        <v>1</v>
      </c>
      <c r="CT289" s="37" t="b">
        <f>NOT(ISBLANK(Survey!$DO289))</f>
        <v>0</v>
      </c>
      <c r="CU289" t="str">
        <f t="shared" si="218"/>
        <v>Pass</v>
      </c>
      <c r="CV289" s="29" cm="1">
        <f t="array" ref="CV289">SUM(SUMIF(Survey!CO289,{"&gt;0","&lt;0"})*{1,-1})+SUM(SUMIF(Survey!DJ289,{"&gt;0","&lt;0"})*{1,-1})</f>
        <v>0</v>
      </c>
      <c r="CW289" s="29">
        <f>SUM(SUMIF(Survey!DQ289:DW289,{"&gt;0","&lt;0"})*{1,-1})+SUM(SUMIF(Survey!DY289:EE289,{"&gt;0","&lt;0"})*{1,-1})</f>
        <v>0</v>
      </c>
      <c r="CX289">
        <f t="shared" si="219"/>
        <v>0</v>
      </c>
      <c r="CY289">
        <f t="shared" si="220"/>
        <v>0</v>
      </c>
      <c r="CZ289" s="16" t="str">
        <f t="shared" si="221"/>
        <v>Pass</v>
      </c>
      <c r="DA289" s="38" t="b">
        <f>IF(ABS(Survey!$DW289)=0,TRUE,FALSE)</f>
        <v>1</v>
      </c>
      <c r="DB289" s="37" t="b">
        <f>NOT(ISBLANK(Survey!DX289))</f>
        <v>0</v>
      </c>
      <c r="DC289" s="16" t="str">
        <f t="shared" si="222"/>
        <v>Pass</v>
      </c>
      <c r="DD289" s="38" t="b">
        <f>IF(ABS(Survey!$EE289)=0,TRUE,FALSE)</f>
        <v>1</v>
      </c>
      <c r="DE289" s="37" t="b">
        <f>NOT(ISBLANK(Survey!$EF289))</f>
        <v>0</v>
      </c>
      <c r="DF289" s="16" t="str">
        <f t="shared" si="223"/>
        <v>Fail</v>
      </c>
      <c r="DG289" s="36">
        <f>SUM(SUMIF(Survey!EL289:EN289,{"&gt;0","&lt;0"})*{1,-1})</f>
        <v>0</v>
      </c>
      <c r="DH289">
        <f t="shared" si="224"/>
        <v>0</v>
      </c>
      <c r="DI289">
        <f t="shared" si="225"/>
        <v>100</v>
      </c>
      <c r="DJ289" s="35" t="b">
        <f>IF(OR(Survey!$M289="ETF",Survey!$M289="ETF, alternative mutual fund",Survey!$M289="Closed-end", Survey!$M289="Split share corp"),TRUE,FALSE)</f>
        <v>0</v>
      </c>
      <c r="DK289" s="16" t="str">
        <f t="shared" si="226"/>
        <v>Fail</v>
      </c>
      <c r="DL289" s="36">
        <f>SUM(SUMIF(Survey!EP289:EV289,{"&gt;0","&lt;0"})*{1,-1})</f>
        <v>0</v>
      </c>
      <c r="DM289">
        <f t="shared" si="227"/>
        <v>0</v>
      </c>
      <c r="DN289" s="17">
        <f t="shared" si="228"/>
        <v>100</v>
      </c>
      <c r="DO289" s="16" t="str">
        <f t="shared" si="229"/>
        <v>Fail</v>
      </c>
      <c r="DP289" s="36">
        <f>SUM(SUMIF(Survey!EX289:FD289,{"&gt;0","&lt;0"})*{1,-1})</f>
        <v>0</v>
      </c>
      <c r="DQ289">
        <f t="shared" si="230"/>
        <v>0</v>
      </c>
      <c r="DR289" s="17">
        <f t="shared" si="231"/>
        <v>100</v>
      </c>
    </row>
    <row r="290" spans="1:122">
      <c r="A290">
        <v>290</v>
      </c>
      <c r="B290" t="str">
        <f t="shared" si="185"/>
        <v>Pass</v>
      </c>
      <c r="C290" t="str">
        <f>IF(COUNTBLANK(Survey!B290:FE290)=$C$2, "Pass", "Fail")</f>
        <v>Pass</v>
      </c>
      <c r="D290" t="str">
        <f t="shared" si="186"/>
        <v>Fail</v>
      </c>
      <c r="E290" t="str">
        <f>IF(OR(ISBLANK(Survey!AJ290),COUNTIF(G290:BB290,"Fail")),"Fail","Pass")</f>
        <v>Fail</v>
      </c>
      <c r="G290" s="16" t="str">
        <f t="shared" si="187"/>
        <v>Fail</v>
      </c>
      <c r="H290" s="177">
        <f>COUNTBLANK(Survey!B290:D290)+COUNTBLANK(Survey!G290)+COUNTBLANK(Survey!I290)+COUNTBLANK(Survey!K290:M290)+COUNTBLANK(Survey!P290)+COUNTBLANK(Survey!S290:U290)+COUNTBLANK(Survey!Y290:AA290)+COUNTBLANK(Survey!AD290:AE290)+COUNTBLANK(Survey!AI290:AI290)</f>
        <v>18</v>
      </c>
      <c r="I290" s="16" t="str">
        <f t="shared" si="188"/>
        <v>Fail</v>
      </c>
      <c r="J290" t="b">
        <f>IF(Survey!E290="No",TRUE,FALSE)</f>
        <v>0</v>
      </c>
      <c r="K290" s="34">
        <f>LEN(Survey!E290)</f>
        <v>0</v>
      </c>
      <c r="L290" s="16" t="str">
        <f t="shared" si="189"/>
        <v>Fail</v>
      </c>
      <c r="M290" t="b">
        <f>IF(Survey!F290="No",TRUE,FALSE)</f>
        <v>0</v>
      </c>
      <c r="N290" s="33">
        <f>LEN(Survey!F290)</f>
        <v>0</v>
      </c>
      <c r="O290" s="16" t="str">
        <f t="shared" si="190"/>
        <v>Pass</v>
      </c>
      <c r="P290" s="34">
        <f>MOD((LEN(Survey!H290)+2),11)</f>
        <v>2</v>
      </c>
      <c r="Q290" s="33" t="str">
        <f>IF(Survey!$L290="Prospectus fund", "Yes", "No")</f>
        <v>No</v>
      </c>
      <c r="R290" s="16" t="str">
        <f t="shared" si="191"/>
        <v>Pass</v>
      </c>
      <c r="S290" s="34">
        <f>MOD((LEN(Survey!J290)+2),11)</f>
        <v>2</v>
      </c>
      <c r="T290" s="35" t="b">
        <f>IF(OR(Survey!$M290="ETF",Survey!$M290="ETF, alternative mutual fund",Survey!$M290="Closed-end", Survey!$M290="Split share corp", Survey!$I290="Yes"),TRUE,FALSE)</f>
        <v>0</v>
      </c>
      <c r="U290" s="16" t="str">
        <f>IFERROR(IF(AND(OR(X290=Y290,Y290 = "Either"),NOT(ISBLANK(Survey!K290))),"Pass","Fail"),"Pass")</f>
        <v>Fail</v>
      </c>
      <c r="V290" s="36" cm="1">
        <f t="array" ref="V290">SUM(SUMIF(Survey!BZ290:CS290,{"&gt;0","&lt;0"})*{1,-1})</f>
        <v>0</v>
      </c>
      <c r="W290" s="38" cm="1">
        <f t="array" ref="W290">SUM(SUMIF(Survey!CC290,{"&gt;0","&lt;0"})*{1,-1})+SUM(SUMIF(Survey!CM290,{"&gt;0","&lt;0"})*{1,-1})</f>
        <v>0</v>
      </c>
      <c r="X290" s="38">
        <f>Survey!K290</f>
        <v>0</v>
      </c>
      <c r="Y290" s="37" t="str">
        <f t="shared" si="192"/>
        <v>Either</v>
      </c>
      <c r="Z290" s="16" t="str">
        <f t="shared" si="193"/>
        <v>Fail</v>
      </c>
      <c r="AA290" s="67" cm="1">
        <f t="array" ref="AA290">SUM(SUMIF(Survey!BZ290:CS290,{"&gt;0","&lt;0"})*{1,-1})+SUM(SUMIF(Survey!CU290:DN290,{"&gt;0","&lt;0"})*{1,-1})</f>
        <v>0</v>
      </c>
      <c r="AB290" s="67">
        <f>IFERROR(AA290/(Survey!$AV290),0)</f>
        <v>0</v>
      </c>
      <c r="AC290" s="128" t="b">
        <f>IF(OR(Survey!$M290="Alternative strategy or hedge",Survey!$M290="Other, illiquid",Survey!$L290="Prospectus fund"),TRUE,FALSE)</f>
        <v>0</v>
      </c>
      <c r="AD290" s="128" t="b">
        <f>NOT(ISBLANK(Survey!$M290))</f>
        <v>0</v>
      </c>
      <c r="AE290" s="16" t="str">
        <f t="shared" si="194"/>
        <v>Pass</v>
      </c>
      <c r="AF290" s="38" t="b">
        <f>NOT(ISNUMBER(SEARCH("Other",Survey!$P290)))</f>
        <v>1</v>
      </c>
      <c r="AG290" s="37" t="b">
        <f>NOT(ISBLANK(Survey!$Q290))</f>
        <v>0</v>
      </c>
      <c r="AH290" s="16" t="str">
        <f t="shared" si="195"/>
        <v>Pass</v>
      </c>
      <c r="AI290" s="143">
        <f>COUNTBLANK(Survey!$W290)</f>
        <v>1</v>
      </c>
      <c r="AJ290" s="67">
        <f>IF(AND(Survey!L290&lt;&gt;"Exempt fund",OR(Survey!$M290="ETF",Survey!$M290="ETF, alternative mutual fund",Survey!$M290="Mutual fund",Survey!$M290="Alternative mutual fund",Survey!$M290="Money market")),1,0)</f>
        <v>0</v>
      </c>
      <c r="AK290" s="16" t="str">
        <f t="shared" si="196"/>
        <v>Pass</v>
      </c>
      <c r="AL290" s="38" t="b">
        <f>NOT(ISNUMBER(SEARCH("Yes",Survey!$AA290)))</f>
        <v>1</v>
      </c>
      <c r="AM290" s="37" t="b">
        <f>IF(COUNTBLANK(Survey!$AB290:$AC290)=0,TRUE, FALSE)</f>
        <v>0</v>
      </c>
      <c r="AN290" s="16" t="str">
        <f t="shared" si="197"/>
        <v>Pass</v>
      </c>
      <c r="AO290" s="38" t="b">
        <f>NOT(ISNUMBER(SEARCH("Yes",Survey!$AD290)))</f>
        <v>1</v>
      </c>
      <c r="AP290" s="37" t="b">
        <f>NOT(ISBLANK(Survey!$AF290))</f>
        <v>0</v>
      </c>
      <c r="AQ290" s="16" t="str">
        <f t="shared" si="198"/>
        <v>Pass</v>
      </c>
      <c r="AR290" s="38" t="b">
        <f>NOT(OR(ISNUMBER(SEARCH("Other",Survey!$AF290)),ISNUMBER(SEARCH("Multiple",Survey!$AF290))))</f>
        <v>1</v>
      </c>
      <c r="AS290" s="37" t="b">
        <f>NOT(ISBLANK(Survey!$AG290))</f>
        <v>0</v>
      </c>
      <c r="AT290" s="16" t="str">
        <f t="shared" si="199"/>
        <v>Fail</v>
      </c>
      <c r="AU290" s="143">
        <f>IF(ABS(Survey!$AV290)&gt;0, 1,0)</f>
        <v>0</v>
      </c>
      <c r="AV290" s="143">
        <f>IF(COUNTBLANK(Survey!$AJ290)=0,1,0)</f>
        <v>0</v>
      </c>
      <c r="AW290" s="16" t="str">
        <f t="shared" si="200"/>
        <v>Pass</v>
      </c>
      <c r="AX290" s="143">
        <f>IF(ISBLANK(Survey!$AJ290),0,1)</f>
        <v>0</v>
      </c>
      <c r="AY290" s="165">
        <f>COUNTBLANK(Survey!$AK290)</f>
        <v>1</v>
      </c>
      <c r="AZ290" s="16" t="str">
        <f t="shared" si="201"/>
        <v>Pass</v>
      </c>
      <c r="BA290" s="143">
        <f>IF(OR(Survey!$AK290="Closed",ISBLANK(Survey!$AK290)),0,1)</f>
        <v>0</v>
      </c>
      <c r="BB290" s="165">
        <f>IF(ISBLANK(Survey!$AL290),1,0)</f>
        <v>1</v>
      </c>
      <c r="BC290" s="147" t="str" cm="1">
        <f t="array" ref="BC290">IF(OR(IF(OR($BE290+$BF290 = 2, $BG290=1), FALSE, TRUE), AND($BD290:$BD290 = 0)),"Pass","Fail")</f>
        <v>Pass</v>
      </c>
      <c r="BD290" s="143">
        <f>COUNTBLANK(Survey!$AM290:$AO290)</f>
        <v>3</v>
      </c>
      <c r="BE290" s="143">
        <f>IF(Survey!$I290="Yes",1,0)</f>
        <v>0</v>
      </c>
      <c r="BF290" s="143">
        <f>IF(OR(Survey!$M290="Mutual fund",Survey!$M290="Alternative mutual fund",Survey!$M290="Money market"),1,0)</f>
        <v>0</v>
      </c>
      <c r="BG290" s="148">
        <f>IF(OR(Survey!$M290="ETF",Survey!$M290="ETF, alternative mutual fund"),1,0)</f>
        <v>0</v>
      </c>
      <c r="BH290" s="16" t="str">
        <f t="shared" si="202"/>
        <v>Pass</v>
      </c>
      <c r="BI290" s="38" t="b">
        <f>OR(ISNUMBER(SEARCH("Yes",Survey!$AO290)),ISBLANK(Survey!$AO290))</f>
        <v>1</v>
      </c>
      <c r="BJ290" s="67" t="b">
        <f>NOT(ISBLANK(Survey!$AP290))</f>
        <v>0</v>
      </c>
      <c r="BK290" s="16" t="str">
        <f t="shared" si="203"/>
        <v>Pass</v>
      </c>
      <c r="BL290" s="143">
        <f>IF(Survey!$AW290=0, 0,1)</f>
        <v>0</v>
      </c>
      <c r="BM290" s="67">
        <f>Survey!$AQ290</f>
        <v>0</v>
      </c>
      <c r="BN290" s="67">
        <f>IFERROR((Survey!$AX290-ABS(Survey!$AY290)-ABS(Survey!$BD290))/Survey!$AW290,0)</f>
        <v>0</v>
      </c>
      <c r="BO290" s="67">
        <f>IF(AND($BM290&gt;$BN290-0.2,$BM290&lt;$BN290+0.2,ISBLANK(Survey!$AQ290)=FALSE),0,1)</f>
        <v>1</v>
      </c>
      <c r="BP290" s="165">
        <f>IF(ISBLANK(Survey!$AR290),1,0)</f>
        <v>1</v>
      </c>
      <c r="BQ290" s="16" t="str">
        <f t="shared" si="204"/>
        <v>Pass</v>
      </c>
      <c r="BR290" s="143">
        <f>IF(Survey!$AW290=0, 0,1)</f>
        <v>0</v>
      </c>
      <c r="BS290" s="67">
        <f>IF(AND(Survey!$AS290&gt;=0,Survey!$AS290&lt;=0.2,Survey!$AS290&lt;&gt;""),0,1)</f>
        <v>1</v>
      </c>
      <c r="BT290" s="143">
        <f>IF(ISBLANK(Survey!$AT290),1,0)</f>
        <v>1</v>
      </c>
      <c r="BU290" s="16" t="str">
        <f t="shared" si="205"/>
        <v>Fail</v>
      </c>
      <c r="BV290" s="165">
        <f>Survey!$AU290</f>
        <v>0</v>
      </c>
      <c r="BW290" s="16" t="str">
        <f t="shared" si="206"/>
        <v>Pass</v>
      </c>
      <c r="BX290" s="36">
        <f>Survey!$AV290</f>
        <v>0</v>
      </c>
      <c r="BY290" s="176">
        <f>Survey!$AW290+Survey!$AX290-ABS(Survey!$AY290)+ABS(Survey!$AZ290)-ABS(Survey!$BA290)+ABS(Survey!$BB290)-ABS(Survey!$BC290)-ABS(Survey!$BD290)+Survey!$BE290</f>
        <v>0</v>
      </c>
      <c r="BZ290" s="35">
        <f t="shared" si="207"/>
        <v>0</v>
      </c>
      <c r="CA290" s="17">
        <f t="shared" si="208"/>
        <v>0</v>
      </c>
      <c r="CB290" s="16" t="str">
        <f t="shared" si="209"/>
        <v>Pass</v>
      </c>
      <c r="CC290" s="38" t="b">
        <f>IF(ABS(Survey!$BE290)=0,TRUE,FALSE)</f>
        <v>1</v>
      </c>
      <c r="CD290" s="37" t="b">
        <f>NOT(ISBLANK(Survey!$BF290))</f>
        <v>0</v>
      </c>
      <c r="CE290" t="str">
        <f t="shared" si="210"/>
        <v>Fail</v>
      </c>
      <c r="CF290" s="29">
        <f>Survey!$AV290</f>
        <v>0</v>
      </c>
      <c r="CG290" s="29" cm="1">
        <f t="array" ref="CG290">SUM(SUMIF(Survey!BH290:BO290,{"&gt;0","&lt;0"})*{1,-1})-SUM(SUMIF(Survey!BQ290:BX290,{"&gt;0","&lt;0"})*{1,-1})</f>
        <v>0</v>
      </c>
      <c r="CH290" s="35" t="str">
        <f t="shared" si="211"/>
        <v>No holdings</v>
      </c>
      <c r="CI290">
        <f t="shared" si="212"/>
        <v>0</v>
      </c>
      <c r="CJ290" s="16" t="str">
        <f t="shared" si="213"/>
        <v>Fail</v>
      </c>
      <c r="CK290" s="36">
        <f>Survey!$AV290</f>
        <v>0</v>
      </c>
      <c r="CL290" s="36" cm="1">
        <f t="array" ref="CL290">SUM(SUMIF(Survey!BZ290:CS290,{"&gt;0","&lt;0"})*{1,-1})-SUM(SUMIF(Survey!CU290:DN290,{"&gt;0","&lt;0"})*{1,-1})</f>
        <v>0</v>
      </c>
      <c r="CM290" s="35" t="str">
        <f t="shared" si="214"/>
        <v>No holdings</v>
      </c>
      <c r="CN290" s="17">
        <f t="shared" si="215"/>
        <v>0</v>
      </c>
      <c r="CO290" s="16" t="str">
        <f t="shared" si="216"/>
        <v>Pass</v>
      </c>
      <c r="CP290" s="38" t="b">
        <f>IF(ABS(Survey!$CS290)=0,TRUE,FALSE)</f>
        <v>1</v>
      </c>
      <c r="CQ290" s="37" t="b">
        <f>NOT(ISBLANK(Survey!$CT290))</f>
        <v>0</v>
      </c>
      <c r="CR290" s="16" t="str">
        <f t="shared" si="217"/>
        <v>Pass</v>
      </c>
      <c r="CS290" s="38" t="b">
        <f>IF(ABS(Survey!$DN290)=0,TRUE,FALSE)</f>
        <v>1</v>
      </c>
      <c r="CT290" s="37" t="b">
        <f>NOT(ISBLANK(Survey!$DO290))</f>
        <v>0</v>
      </c>
      <c r="CU290" t="str">
        <f t="shared" si="218"/>
        <v>Pass</v>
      </c>
      <c r="CV290" s="29" cm="1">
        <f t="array" ref="CV290">SUM(SUMIF(Survey!CO290,{"&gt;0","&lt;0"})*{1,-1})+SUM(SUMIF(Survey!DJ290,{"&gt;0","&lt;0"})*{1,-1})</f>
        <v>0</v>
      </c>
      <c r="CW290" s="29">
        <f>SUM(SUMIF(Survey!DQ290:DW290,{"&gt;0","&lt;0"})*{1,-1})+SUM(SUMIF(Survey!DY290:EE290,{"&gt;0","&lt;0"})*{1,-1})</f>
        <v>0</v>
      </c>
      <c r="CX290">
        <f t="shared" si="219"/>
        <v>0</v>
      </c>
      <c r="CY290">
        <f t="shared" si="220"/>
        <v>0</v>
      </c>
      <c r="CZ290" s="16" t="str">
        <f t="shared" si="221"/>
        <v>Pass</v>
      </c>
      <c r="DA290" s="38" t="b">
        <f>IF(ABS(Survey!$DW290)=0,TRUE,FALSE)</f>
        <v>1</v>
      </c>
      <c r="DB290" s="37" t="b">
        <f>NOT(ISBLANK(Survey!DX290))</f>
        <v>0</v>
      </c>
      <c r="DC290" s="16" t="str">
        <f t="shared" si="222"/>
        <v>Pass</v>
      </c>
      <c r="DD290" s="38" t="b">
        <f>IF(ABS(Survey!$EE290)=0,TRUE,FALSE)</f>
        <v>1</v>
      </c>
      <c r="DE290" s="37" t="b">
        <f>NOT(ISBLANK(Survey!$EF290))</f>
        <v>0</v>
      </c>
      <c r="DF290" s="16" t="str">
        <f t="shared" si="223"/>
        <v>Fail</v>
      </c>
      <c r="DG290" s="36">
        <f>SUM(SUMIF(Survey!EL290:EN290,{"&gt;0","&lt;0"})*{1,-1})</f>
        <v>0</v>
      </c>
      <c r="DH290">
        <f t="shared" si="224"/>
        <v>0</v>
      </c>
      <c r="DI290">
        <f t="shared" si="225"/>
        <v>100</v>
      </c>
      <c r="DJ290" s="35" t="b">
        <f>IF(OR(Survey!$M290="ETF",Survey!$M290="ETF, alternative mutual fund",Survey!$M290="Closed-end", Survey!$M290="Split share corp"),TRUE,FALSE)</f>
        <v>0</v>
      </c>
      <c r="DK290" s="16" t="str">
        <f t="shared" si="226"/>
        <v>Fail</v>
      </c>
      <c r="DL290" s="36">
        <f>SUM(SUMIF(Survey!EP290:EV290,{"&gt;0","&lt;0"})*{1,-1})</f>
        <v>0</v>
      </c>
      <c r="DM290">
        <f t="shared" si="227"/>
        <v>0</v>
      </c>
      <c r="DN290" s="17">
        <f t="shared" si="228"/>
        <v>100</v>
      </c>
      <c r="DO290" s="16" t="str">
        <f t="shared" si="229"/>
        <v>Fail</v>
      </c>
      <c r="DP290" s="36">
        <f>SUM(SUMIF(Survey!EX290:FD290,{"&gt;0","&lt;0"})*{1,-1})</f>
        <v>0</v>
      </c>
      <c r="DQ290">
        <f t="shared" si="230"/>
        <v>0</v>
      </c>
      <c r="DR290" s="17">
        <f t="shared" si="231"/>
        <v>100</v>
      </c>
    </row>
    <row r="291" spans="1:122">
      <c r="A291">
        <v>291</v>
      </c>
      <c r="B291" t="str">
        <f t="shared" si="185"/>
        <v>Pass</v>
      </c>
      <c r="C291" t="str">
        <f>IF(COUNTBLANK(Survey!B291:FE291)=$C$2, "Pass", "Fail")</f>
        <v>Pass</v>
      </c>
      <c r="D291" t="str">
        <f t="shared" si="186"/>
        <v>Fail</v>
      </c>
      <c r="E291" t="str">
        <f>IF(OR(ISBLANK(Survey!AJ291),COUNTIF(G291:BB291,"Fail")),"Fail","Pass")</f>
        <v>Fail</v>
      </c>
      <c r="G291" s="16" t="str">
        <f t="shared" si="187"/>
        <v>Fail</v>
      </c>
      <c r="H291" s="177">
        <f>COUNTBLANK(Survey!B291:D291)+COUNTBLANK(Survey!G291)+COUNTBLANK(Survey!I291)+COUNTBLANK(Survey!K291:M291)+COUNTBLANK(Survey!P291)+COUNTBLANK(Survey!S291:U291)+COUNTBLANK(Survey!Y291:AA291)+COUNTBLANK(Survey!AD291:AE291)+COUNTBLANK(Survey!AI291:AI291)</f>
        <v>18</v>
      </c>
      <c r="I291" s="16" t="str">
        <f t="shared" si="188"/>
        <v>Fail</v>
      </c>
      <c r="J291" t="b">
        <f>IF(Survey!E291="No",TRUE,FALSE)</f>
        <v>0</v>
      </c>
      <c r="K291" s="34">
        <f>LEN(Survey!E291)</f>
        <v>0</v>
      </c>
      <c r="L291" s="16" t="str">
        <f t="shared" si="189"/>
        <v>Fail</v>
      </c>
      <c r="M291" t="b">
        <f>IF(Survey!F291="No",TRUE,FALSE)</f>
        <v>0</v>
      </c>
      <c r="N291" s="33">
        <f>LEN(Survey!F291)</f>
        <v>0</v>
      </c>
      <c r="O291" s="16" t="str">
        <f t="shared" si="190"/>
        <v>Pass</v>
      </c>
      <c r="P291" s="34">
        <f>MOD((LEN(Survey!H291)+2),11)</f>
        <v>2</v>
      </c>
      <c r="Q291" s="33" t="str">
        <f>IF(Survey!$L291="Prospectus fund", "Yes", "No")</f>
        <v>No</v>
      </c>
      <c r="R291" s="16" t="str">
        <f t="shared" si="191"/>
        <v>Pass</v>
      </c>
      <c r="S291" s="34">
        <f>MOD((LEN(Survey!J291)+2),11)</f>
        <v>2</v>
      </c>
      <c r="T291" s="35" t="b">
        <f>IF(OR(Survey!$M291="ETF",Survey!$M291="ETF, alternative mutual fund",Survey!$M291="Closed-end", Survey!$M291="Split share corp", Survey!$I291="Yes"),TRUE,FALSE)</f>
        <v>0</v>
      </c>
      <c r="U291" s="16" t="str">
        <f>IFERROR(IF(AND(OR(X291=Y291,Y291 = "Either"),NOT(ISBLANK(Survey!K291))),"Pass","Fail"),"Pass")</f>
        <v>Fail</v>
      </c>
      <c r="V291" s="36" cm="1">
        <f t="array" ref="V291">SUM(SUMIF(Survey!BZ291:CS291,{"&gt;0","&lt;0"})*{1,-1})</f>
        <v>0</v>
      </c>
      <c r="W291" s="38" cm="1">
        <f t="array" ref="W291">SUM(SUMIF(Survey!CC291,{"&gt;0","&lt;0"})*{1,-1})+SUM(SUMIF(Survey!CM291,{"&gt;0","&lt;0"})*{1,-1})</f>
        <v>0</v>
      </c>
      <c r="X291" s="38">
        <f>Survey!K291</f>
        <v>0</v>
      </c>
      <c r="Y291" s="37" t="str">
        <f t="shared" si="192"/>
        <v>Either</v>
      </c>
      <c r="Z291" s="16" t="str">
        <f t="shared" si="193"/>
        <v>Fail</v>
      </c>
      <c r="AA291" s="67" cm="1">
        <f t="array" ref="AA291">SUM(SUMIF(Survey!BZ291:CS291,{"&gt;0","&lt;0"})*{1,-1})+SUM(SUMIF(Survey!CU291:DN291,{"&gt;0","&lt;0"})*{1,-1})</f>
        <v>0</v>
      </c>
      <c r="AB291" s="67">
        <f>IFERROR(AA291/(Survey!$AV291),0)</f>
        <v>0</v>
      </c>
      <c r="AC291" s="128" t="b">
        <f>IF(OR(Survey!$M291="Alternative strategy or hedge",Survey!$M291="Other, illiquid",Survey!$L291="Prospectus fund"),TRUE,FALSE)</f>
        <v>0</v>
      </c>
      <c r="AD291" s="128" t="b">
        <f>NOT(ISBLANK(Survey!$M291))</f>
        <v>0</v>
      </c>
      <c r="AE291" s="16" t="str">
        <f t="shared" si="194"/>
        <v>Pass</v>
      </c>
      <c r="AF291" s="38" t="b">
        <f>NOT(ISNUMBER(SEARCH("Other",Survey!$P291)))</f>
        <v>1</v>
      </c>
      <c r="AG291" s="37" t="b">
        <f>NOT(ISBLANK(Survey!$Q291))</f>
        <v>0</v>
      </c>
      <c r="AH291" s="16" t="str">
        <f t="shared" si="195"/>
        <v>Pass</v>
      </c>
      <c r="AI291" s="143">
        <f>COUNTBLANK(Survey!$W291)</f>
        <v>1</v>
      </c>
      <c r="AJ291" s="67">
        <f>IF(AND(Survey!L291&lt;&gt;"Exempt fund",OR(Survey!$M291="ETF",Survey!$M291="ETF, alternative mutual fund",Survey!$M291="Mutual fund",Survey!$M291="Alternative mutual fund",Survey!$M291="Money market")),1,0)</f>
        <v>0</v>
      </c>
      <c r="AK291" s="16" t="str">
        <f t="shared" si="196"/>
        <v>Pass</v>
      </c>
      <c r="AL291" s="38" t="b">
        <f>NOT(ISNUMBER(SEARCH("Yes",Survey!$AA291)))</f>
        <v>1</v>
      </c>
      <c r="AM291" s="37" t="b">
        <f>IF(COUNTBLANK(Survey!$AB291:$AC291)=0,TRUE, FALSE)</f>
        <v>0</v>
      </c>
      <c r="AN291" s="16" t="str">
        <f t="shared" si="197"/>
        <v>Pass</v>
      </c>
      <c r="AO291" s="38" t="b">
        <f>NOT(ISNUMBER(SEARCH("Yes",Survey!$AD291)))</f>
        <v>1</v>
      </c>
      <c r="AP291" s="37" t="b">
        <f>NOT(ISBLANK(Survey!$AF291))</f>
        <v>0</v>
      </c>
      <c r="AQ291" s="16" t="str">
        <f t="shared" si="198"/>
        <v>Pass</v>
      </c>
      <c r="AR291" s="38" t="b">
        <f>NOT(OR(ISNUMBER(SEARCH("Other",Survey!$AF291)),ISNUMBER(SEARCH("Multiple",Survey!$AF291))))</f>
        <v>1</v>
      </c>
      <c r="AS291" s="37" t="b">
        <f>NOT(ISBLANK(Survey!$AG291))</f>
        <v>0</v>
      </c>
      <c r="AT291" s="16" t="str">
        <f t="shared" si="199"/>
        <v>Fail</v>
      </c>
      <c r="AU291" s="143">
        <f>IF(ABS(Survey!$AV291)&gt;0, 1,0)</f>
        <v>0</v>
      </c>
      <c r="AV291" s="143">
        <f>IF(COUNTBLANK(Survey!$AJ291)=0,1,0)</f>
        <v>0</v>
      </c>
      <c r="AW291" s="16" t="str">
        <f t="shared" si="200"/>
        <v>Pass</v>
      </c>
      <c r="AX291" s="143">
        <f>IF(ISBLANK(Survey!$AJ291),0,1)</f>
        <v>0</v>
      </c>
      <c r="AY291" s="165">
        <f>COUNTBLANK(Survey!$AK291)</f>
        <v>1</v>
      </c>
      <c r="AZ291" s="16" t="str">
        <f t="shared" si="201"/>
        <v>Pass</v>
      </c>
      <c r="BA291" s="143">
        <f>IF(OR(Survey!$AK291="Closed",ISBLANK(Survey!$AK291)),0,1)</f>
        <v>0</v>
      </c>
      <c r="BB291" s="165">
        <f>IF(ISBLANK(Survey!$AL291),1,0)</f>
        <v>1</v>
      </c>
      <c r="BC291" s="147" t="str" cm="1">
        <f t="array" ref="BC291">IF(OR(IF(OR($BE291+$BF291 = 2, $BG291=1), FALSE, TRUE), AND($BD291:$BD291 = 0)),"Pass","Fail")</f>
        <v>Pass</v>
      </c>
      <c r="BD291" s="143">
        <f>COUNTBLANK(Survey!$AM291:$AO291)</f>
        <v>3</v>
      </c>
      <c r="BE291" s="143">
        <f>IF(Survey!$I291="Yes",1,0)</f>
        <v>0</v>
      </c>
      <c r="BF291" s="143">
        <f>IF(OR(Survey!$M291="Mutual fund",Survey!$M291="Alternative mutual fund",Survey!$M291="Money market"),1,0)</f>
        <v>0</v>
      </c>
      <c r="BG291" s="148">
        <f>IF(OR(Survey!$M291="ETF",Survey!$M291="ETF, alternative mutual fund"),1,0)</f>
        <v>0</v>
      </c>
      <c r="BH291" s="16" t="str">
        <f t="shared" si="202"/>
        <v>Pass</v>
      </c>
      <c r="BI291" s="38" t="b">
        <f>OR(ISNUMBER(SEARCH("Yes",Survey!$AO291)),ISBLANK(Survey!$AO291))</f>
        <v>1</v>
      </c>
      <c r="BJ291" s="67" t="b">
        <f>NOT(ISBLANK(Survey!$AP291))</f>
        <v>0</v>
      </c>
      <c r="BK291" s="16" t="str">
        <f t="shared" si="203"/>
        <v>Pass</v>
      </c>
      <c r="BL291" s="143">
        <f>IF(Survey!$AW291=0, 0,1)</f>
        <v>0</v>
      </c>
      <c r="BM291" s="67">
        <f>Survey!$AQ291</f>
        <v>0</v>
      </c>
      <c r="BN291" s="67">
        <f>IFERROR((Survey!$AX291-ABS(Survey!$AY291)-ABS(Survey!$BD291))/Survey!$AW291,0)</f>
        <v>0</v>
      </c>
      <c r="BO291" s="67">
        <f>IF(AND($BM291&gt;$BN291-0.2,$BM291&lt;$BN291+0.2,ISBLANK(Survey!$AQ291)=FALSE),0,1)</f>
        <v>1</v>
      </c>
      <c r="BP291" s="165">
        <f>IF(ISBLANK(Survey!$AR291),1,0)</f>
        <v>1</v>
      </c>
      <c r="BQ291" s="16" t="str">
        <f t="shared" si="204"/>
        <v>Pass</v>
      </c>
      <c r="BR291" s="143">
        <f>IF(Survey!$AW291=0, 0,1)</f>
        <v>0</v>
      </c>
      <c r="BS291" s="67">
        <f>IF(AND(Survey!$AS291&gt;=0,Survey!$AS291&lt;=0.2,Survey!$AS291&lt;&gt;""),0,1)</f>
        <v>1</v>
      </c>
      <c r="BT291" s="143">
        <f>IF(ISBLANK(Survey!$AT291),1,0)</f>
        <v>1</v>
      </c>
      <c r="BU291" s="16" t="str">
        <f t="shared" si="205"/>
        <v>Fail</v>
      </c>
      <c r="BV291" s="165">
        <f>Survey!$AU291</f>
        <v>0</v>
      </c>
      <c r="BW291" s="16" t="str">
        <f t="shared" si="206"/>
        <v>Pass</v>
      </c>
      <c r="BX291" s="36">
        <f>Survey!$AV291</f>
        <v>0</v>
      </c>
      <c r="BY291" s="176">
        <f>Survey!$AW291+Survey!$AX291-ABS(Survey!$AY291)+ABS(Survey!$AZ291)-ABS(Survey!$BA291)+ABS(Survey!$BB291)-ABS(Survey!$BC291)-ABS(Survey!$BD291)+Survey!$BE291</f>
        <v>0</v>
      </c>
      <c r="BZ291" s="35">
        <f t="shared" si="207"/>
        <v>0</v>
      </c>
      <c r="CA291" s="17">
        <f t="shared" si="208"/>
        <v>0</v>
      </c>
      <c r="CB291" s="16" t="str">
        <f t="shared" si="209"/>
        <v>Pass</v>
      </c>
      <c r="CC291" s="38" t="b">
        <f>IF(ABS(Survey!$BE291)=0,TRUE,FALSE)</f>
        <v>1</v>
      </c>
      <c r="CD291" s="37" t="b">
        <f>NOT(ISBLANK(Survey!$BF291))</f>
        <v>0</v>
      </c>
      <c r="CE291" t="str">
        <f t="shared" si="210"/>
        <v>Fail</v>
      </c>
      <c r="CF291" s="29">
        <f>Survey!$AV291</f>
        <v>0</v>
      </c>
      <c r="CG291" s="29" cm="1">
        <f t="array" ref="CG291">SUM(SUMIF(Survey!BH291:BO291,{"&gt;0","&lt;0"})*{1,-1})-SUM(SUMIF(Survey!BQ291:BX291,{"&gt;0","&lt;0"})*{1,-1})</f>
        <v>0</v>
      </c>
      <c r="CH291" s="35" t="str">
        <f t="shared" si="211"/>
        <v>No holdings</v>
      </c>
      <c r="CI291">
        <f t="shared" si="212"/>
        <v>0</v>
      </c>
      <c r="CJ291" s="16" t="str">
        <f t="shared" si="213"/>
        <v>Fail</v>
      </c>
      <c r="CK291" s="36">
        <f>Survey!$AV291</f>
        <v>0</v>
      </c>
      <c r="CL291" s="36" cm="1">
        <f t="array" ref="CL291">SUM(SUMIF(Survey!BZ291:CS291,{"&gt;0","&lt;0"})*{1,-1})-SUM(SUMIF(Survey!CU291:DN291,{"&gt;0","&lt;0"})*{1,-1})</f>
        <v>0</v>
      </c>
      <c r="CM291" s="35" t="str">
        <f t="shared" si="214"/>
        <v>No holdings</v>
      </c>
      <c r="CN291" s="17">
        <f t="shared" si="215"/>
        <v>0</v>
      </c>
      <c r="CO291" s="16" t="str">
        <f t="shared" si="216"/>
        <v>Pass</v>
      </c>
      <c r="CP291" s="38" t="b">
        <f>IF(ABS(Survey!$CS291)=0,TRUE,FALSE)</f>
        <v>1</v>
      </c>
      <c r="CQ291" s="37" t="b">
        <f>NOT(ISBLANK(Survey!$CT291))</f>
        <v>0</v>
      </c>
      <c r="CR291" s="16" t="str">
        <f t="shared" si="217"/>
        <v>Pass</v>
      </c>
      <c r="CS291" s="38" t="b">
        <f>IF(ABS(Survey!$DN291)=0,TRUE,FALSE)</f>
        <v>1</v>
      </c>
      <c r="CT291" s="37" t="b">
        <f>NOT(ISBLANK(Survey!$DO291))</f>
        <v>0</v>
      </c>
      <c r="CU291" t="str">
        <f t="shared" si="218"/>
        <v>Pass</v>
      </c>
      <c r="CV291" s="29" cm="1">
        <f t="array" ref="CV291">SUM(SUMIF(Survey!CO291,{"&gt;0","&lt;0"})*{1,-1})+SUM(SUMIF(Survey!DJ291,{"&gt;0","&lt;0"})*{1,-1})</f>
        <v>0</v>
      </c>
      <c r="CW291" s="29">
        <f>SUM(SUMIF(Survey!DQ291:DW291,{"&gt;0","&lt;0"})*{1,-1})+SUM(SUMIF(Survey!DY291:EE291,{"&gt;0","&lt;0"})*{1,-1})</f>
        <v>0</v>
      </c>
      <c r="CX291">
        <f t="shared" si="219"/>
        <v>0</v>
      </c>
      <c r="CY291">
        <f t="shared" si="220"/>
        <v>0</v>
      </c>
      <c r="CZ291" s="16" t="str">
        <f t="shared" si="221"/>
        <v>Pass</v>
      </c>
      <c r="DA291" s="38" t="b">
        <f>IF(ABS(Survey!$DW291)=0,TRUE,FALSE)</f>
        <v>1</v>
      </c>
      <c r="DB291" s="37" t="b">
        <f>NOT(ISBLANK(Survey!DX291))</f>
        <v>0</v>
      </c>
      <c r="DC291" s="16" t="str">
        <f t="shared" si="222"/>
        <v>Pass</v>
      </c>
      <c r="DD291" s="38" t="b">
        <f>IF(ABS(Survey!$EE291)=0,TRUE,FALSE)</f>
        <v>1</v>
      </c>
      <c r="DE291" s="37" t="b">
        <f>NOT(ISBLANK(Survey!$EF291))</f>
        <v>0</v>
      </c>
      <c r="DF291" s="16" t="str">
        <f t="shared" si="223"/>
        <v>Fail</v>
      </c>
      <c r="DG291" s="36">
        <f>SUM(SUMIF(Survey!EL291:EN291,{"&gt;0","&lt;0"})*{1,-1})</f>
        <v>0</v>
      </c>
      <c r="DH291">
        <f t="shared" si="224"/>
        <v>0</v>
      </c>
      <c r="DI291">
        <f t="shared" si="225"/>
        <v>100</v>
      </c>
      <c r="DJ291" s="35" t="b">
        <f>IF(OR(Survey!$M291="ETF",Survey!$M291="ETF, alternative mutual fund",Survey!$M291="Closed-end", Survey!$M291="Split share corp"),TRUE,FALSE)</f>
        <v>0</v>
      </c>
      <c r="DK291" s="16" t="str">
        <f t="shared" si="226"/>
        <v>Fail</v>
      </c>
      <c r="DL291" s="36">
        <f>SUM(SUMIF(Survey!EP291:EV291,{"&gt;0","&lt;0"})*{1,-1})</f>
        <v>0</v>
      </c>
      <c r="DM291">
        <f t="shared" si="227"/>
        <v>0</v>
      </c>
      <c r="DN291" s="17">
        <f t="shared" si="228"/>
        <v>100</v>
      </c>
      <c r="DO291" s="16" t="str">
        <f t="shared" si="229"/>
        <v>Fail</v>
      </c>
      <c r="DP291" s="36">
        <f>SUM(SUMIF(Survey!EX291:FD291,{"&gt;0","&lt;0"})*{1,-1})</f>
        <v>0</v>
      </c>
      <c r="DQ291">
        <f t="shared" si="230"/>
        <v>0</v>
      </c>
      <c r="DR291" s="17">
        <f t="shared" si="231"/>
        <v>100</v>
      </c>
    </row>
    <row r="292" spans="1:122">
      <c r="A292">
        <v>292</v>
      </c>
      <c r="B292" t="str">
        <f t="shared" si="185"/>
        <v>Pass</v>
      </c>
      <c r="C292" t="str">
        <f>IF(COUNTBLANK(Survey!B292:FE292)=$C$2, "Pass", "Fail")</f>
        <v>Pass</v>
      </c>
      <c r="D292" t="str">
        <f t="shared" si="186"/>
        <v>Fail</v>
      </c>
      <c r="E292" t="str">
        <f>IF(OR(ISBLANK(Survey!AJ292),COUNTIF(G292:BB292,"Fail")),"Fail","Pass")</f>
        <v>Fail</v>
      </c>
      <c r="G292" s="16" t="str">
        <f t="shared" si="187"/>
        <v>Fail</v>
      </c>
      <c r="H292" s="177">
        <f>COUNTBLANK(Survey!B292:D292)+COUNTBLANK(Survey!G292)+COUNTBLANK(Survey!I292)+COUNTBLANK(Survey!K292:M292)+COUNTBLANK(Survey!P292)+COUNTBLANK(Survey!S292:U292)+COUNTBLANK(Survey!Y292:AA292)+COUNTBLANK(Survey!AD292:AE292)+COUNTBLANK(Survey!AI292:AI292)</f>
        <v>18</v>
      </c>
      <c r="I292" s="16" t="str">
        <f t="shared" si="188"/>
        <v>Fail</v>
      </c>
      <c r="J292" t="b">
        <f>IF(Survey!E292="No",TRUE,FALSE)</f>
        <v>0</v>
      </c>
      <c r="K292" s="34">
        <f>LEN(Survey!E292)</f>
        <v>0</v>
      </c>
      <c r="L292" s="16" t="str">
        <f t="shared" si="189"/>
        <v>Fail</v>
      </c>
      <c r="M292" t="b">
        <f>IF(Survey!F292="No",TRUE,FALSE)</f>
        <v>0</v>
      </c>
      <c r="N292" s="33">
        <f>LEN(Survey!F292)</f>
        <v>0</v>
      </c>
      <c r="O292" s="16" t="str">
        <f t="shared" si="190"/>
        <v>Pass</v>
      </c>
      <c r="P292" s="34">
        <f>MOD((LEN(Survey!H292)+2),11)</f>
        <v>2</v>
      </c>
      <c r="Q292" s="33" t="str">
        <f>IF(Survey!$L292="Prospectus fund", "Yes", "No")</f>
        <v>No</v>
      </c>
      <c r="R292" s="16" t="str">
        <f t="shared" si="191"/>
        <v>Pass</v>
      </c>
      <c r="S292" s="34">
        <f>MOD((LEN(Survey!J292)+2),11)</f>
        <v>2</v>
      </c>
      <c r="T292" s="35" t="b">
        <f>IF(OR(Survey!$M292="ETF",Survey!$M292="ETF, alternative mutual fund",Survey!$M292="Closed-end", Survey!$M292="Split share corp", Survey!$I292="Yes"),TRUE,FALSE)</f>
        <v>0</v>
      </c>
      <c r="U292" s="16" t="str">
        <f>IFERROR(IF(AND(OR(X292=Y292,Y292 = "Either"),NOT(ISBLANK(Survey!K292))),"Pass","Fail"),"Pass")</f>
        <v>Fail</v>
      </c>
      <c r="V292" s="36" cm="1">
        <f t="array" ref="V292">SUM(SUMIF(Survey!BZ292:CS292,{"&gt;0","&lt;0"})*{1,-1})</f>
        <v>0</v>
      </c>
      <c r="W292" s="38" cm="1">
        <f t="array" ref="W292">SUM(SUMIF(Survey!CC292,{"&gt;0","&lt;0"})*{1,-1})+SUM(SUMIF(Survey!CM292,{"&gt;0","&lt;0"})*{1,-1})</f>
        <v>0</v>
      </c>
      <c r="X292" s="38">
        <f>Survey!K292</f>
        <v>0</v>
      </c>
      <c r="Y292" s="37" t="str">
        <f t="shared" si="192"/>
        <v>Either</v>
      </c>
      <c r="Z292" s="16" t="str">
        <f t="shared" si="193"/>
        <v>Fail</v>
      </c>
      <c r="AA292" s="67" cm="1">
        <f t="array" ref="AA292">SUM(SUMIF(Survey!BZ292:CS292,{"&gt;0","&lt;0"})*{1,-1})+SUM(SUMIF(Survey!CU292:DN292,{"&gt;0","&lt;0"})*{1,-1})</f>
        <v>0</v>
      </c>
      <c r="AB292" s="67">
        <f>IFERROR(AA292/(Survey!$AV292),0)</f>
        <v>0</v>
      </c>
      <c r="AC292" s="128" t="b">
        <f>IF(OR(Survey!$M292="Alternative strategy or hedge",Survey!$M292="Other, illiquid",Survey!$L292="Prospectus fund"),TRUE,FALSE)</f>
        <v>0</v>
      </c>
      <c r="AD292" s="128" t="b">
        <f>NOT(ISBLANK(Survey!$M292))</f>
        <v>0</v>
      </c>
      <c r="AE292" s="16" t="str">
        <f t="shared" si="194"/>
        <v>Pass</v>
      </c>
      <c r="AF292" s="38" t="b">
        <f>NOT(ISNUMBER(SEARCH("Other",Survey!$P292)))</f>
        <v>1</v>
      </c>
      <c r="AG292" s="37" t="b">
        <f>NOT(ISBLANK(Survey!$Q292))</f>
        <v>0</v>
      </c>
      <c r="AH292" s="16" t="str">
        <f t="shared" si="195"/>
        <v>Pass</v>
      </c>
      <c r="AI292" s="143">
        <f>COUNTBLANK(Survey!$W292)</f>
        <v>1</v>
      </c>
      <c r="AJ292" s="67">
        <f>IF(AND(Survey!L292&lt;&gt;"Exempt fund",OR(Survey!$M292="ETF",Survey!$M292="ETF, alternative mutual fund",Survey!$M292="Mutual fund",Survey!$M292="Alternative mutual fund",Survey!$M292="Money market")),1,0)</f>
        <v>0</v>
      </c>
      <c r="AK292" s="16" t="str">
        <f t="shared" si="196"/>
        <v>Pass</v>
      </c>
      <c r="AL292" s="38" t="b">
        <f>NOT(ISNUMBER(SEARCH("Yes",Survey!$AA292)))</f>
        <v>1</v>
      </c>
      <c r="AM292" s="37" t="b">
        <f>IF(COUNTBLANK(Survey!$AB292:$AC292)=0,TRUE, FALSE)</f>
        <v>0</v>
      </c>
      <c r="AN292" s="16" t="str">
        <f t="shared" si="197"/>
        <v>Pass</v>
      </c>
      <c r="AO292" s="38" t="b">
        <f>NOT(ISNUMBER(SEARCH("Yes",Survey!$AD292)))</f>
        <v>1</v>
      </c>
      <c r="AP292" s="37" t="b">
        <f>NOT(ISBLANK(Survey!$AF292))</f>
        <v>0</v>
      </c>
      <c r="AQ292" s="16" t="str">
        <f t="shared" si="198"/>
        <v>Pass</v>
      </c>
      <c r="AR292" s="38" t="b">
        <f>NOT(OR(ISNUMBER(SEARCH("Other",Survey!$AF292)),ISNUMBER(SEARCH("Multiple",Survey!$AF292))))</f>
        <v>1</v>
      </c>
      <c r="AS292" s="37" t="b">
        <f>NOT(ISBLANK(Survey!$AG292))</f>
        <v>0</v>
      </c>
      <c r="AT292" s="16" t="str">
        <f t="shared" si="199"/>
        <v>Fail</v>
      </c>
      <c r="AU292" s="143">
        <f>IF(ABS(Survey!$AV292)&gt;0, 1,0)</f>
        <v>0</v>
      </c>
      <c r="AV292" s="143">
        <f>IF(COUNTBLANK(Survey!$AJ292)=0,1,0)</f>
        <v>0</v>
      </c>
      <c r="AW292" s="16" t="str">
        <f t="shared" si="200"/>
        <v>Pass</v>
      </c>
      <c r="AX292" s="143">
        <f>IF(ISBLANK(Survey!$AJ292),0,1)</f>
        <v>0</v>
      </c>
      <c r="AY292" s="165">
        <f>COUNTBLANK(Survey!$AK292)</f>
        <v>1</v>
      </c>
      <c r="AZ292" s="16" t="str">
        <f t="shared" si="201"/>
        <v>Pass</v>
      </c>
      <c r="BA292" s="143">
        <f>IF(OR(Survey!$AK292="Closed",ISBLANK(Survey!$AK292)),0,1)</f>
        <v>0</v>
      </c>
      <c r="BB292" s="165">
        <f>IF(ISBLANK(Survey!$AL292),1,0)</f>
        <v>1</v>
      </c>
      <c r="BC292" s="147" t="str" cm="1">
        <f t="array" ref="BC292">IF(OR(IF(OR($BE292+$BF292 = 2, $BG292=1), FALSE, TRUE), AND($BD292:$BD292 = 0)),"Pass","Fail")</f>
        <v>Pass</v>
      </c>
      <c r="BD292" s="143">
        <f>COUNTBLANK(Survey!$AM292:$AO292)</f>
        <v>3</v>
      </c>
      <c r="BE292" s="143">
        <f>IF(Survey!$I292="Yes",1,0)</f>
        <v>0</v>
      </c>
      <c r="BF292" s="143">
        <f>IF(OR(Survey!$M292="Mutual fund",Survey!$M292="Alternative mutual fund",Survey!$M292="Money market"),1,0)</f>
        <v>0</v>
      </c>
      <c r="BG292" s="148">
        <f>IF(OR(Survey!$M292="ETF",Survey!$M292="ETF, alternative mutual fund"),1,0)</f>
        <v>0</v>
      </c>
      <c r="BH292" s="16" t="str">
        <f t="shared" si="202"/>
        <v>Pass</v>
      </c>
      <c r="BI292" s="38" t="b">
        <f>OR(ISNUMBER(SEARCH("Yes",Survey!$AO292)),ISBLANK(Survey!$AO292))</f>
        <v>1</v>
      </c>
      <c r="BJ292" s="67" t="b">
        <f>NOT(ISBLANK(Survey!$AP292))</f>
        <v>0</v>
      </c>
      <c r="BK292" s="16" t="str">
        <f t="shared" si="203"/>
        <v>Pass</v>
      </c>
      <c r="BL292" s="143">
        <f>IF(Survey!$AW292=0, 0,1)</f>
        <v>0</v>
      </c>
      <c r="BM292" s="67">
        <f>Survey!$AQ292</f>
        <v>0</v>
      </c>
      <c r="BN292" s="67">
        <f>IFERROR((Survey!$AX292-ABS(Survey!$AY292)-ABS(Survey!$BD292))/Survey!$AW292,0)</f>
        <v>0</v>
      </c>
      <c r="BO292" s="67">
        <f>IF(AND($BM292&gt;$BN292-0.2,$BM292&lt;$BN292+0.2,ISBLANK(Survey!$AQ292)=FALSE),0,1)</f>
        <v>1</v>
      </c>
      <c r="BP292" s="165">
        <f>IF(ISBLANK(Survey!$AR292),1,0)</f>
        <v>1</v>
      </c>
      <c r="BQ292" s="16" t="str">
        <f t="shared" si="204"/>
        <v>Pass</v>
      </c>
      <c r="BR292" s="143">
        <f>IF(Survey!$AW292=0, 0,1)</f>
        <v>0</v>
      </c>
      <c r="BS292" s="67">
        <f>IF(AND(Survey!$AS292&gt;=0,Survey!$AS292&lt;=0.2,Survey!$AS292&lt;&gt;""),0,1)</f>
        <v>1</v>
      </c>
      <c r="BT292" s="143">
        <f>IF(ISBLANK(Survey!$AT292),1,0)</f>
        <v>1</v>
      </c>
      <c r="BU292" s="16" t="str">
        <f t="shared" si="205"/>
        <v>Fail</v>
      </c>
      <c r="BV292" s="165">
        <f>Survey!$AU292</f>
        <v>0</v>
      </c>
      <c r="BW292" s="16" t="str">
        <f t="shared" si="206"/>
        <v>Pass</v>
      </c>
      <c r="BX292" s="36">
        <f>Survey!$AV292</f>
        <v>0</v>
      </c>
      <c r="BY292" s="176">
        <f>Survey!$AW292+Survey!$AX292-ABS(Survey!$AY292)+ABS(Survey!$AZ292)-ABS(Survey!$BA292)+ABS(Survey!$BB292)-ABS(Survey!$BC292)-ABS(Survey!$BD292)+Survey!$BE292</f>
        <v>0</v>
      </c>
      <c r="BZ292" s="35">
        <f t="shared" si="207"/>
        <v>0</v>
      </c>
      <c r="CA292" s="17">
        <f t="shared" si="208"/>
        <v>0</v>
      </c>
      <c r="CB292" s="16" t="str">
        <f t="shared" si="209"/>
        <v>Pass</v>
      </c>
      <c r="CC292" s="38" t="b">
        <f>IF(ABS(Survey!$BE292)=0,TRUE,FALSE)</f>
        <v>1</v>
      </c>
      <c r="CD292" s="37" t="b">
        <f>NOT(ISBLANK(Survey!$BF292))</f>
        <v>0</v>
      </c>
      <c r="CE292" t="str">
        <f t="shared" si="210"/>
        <v>Fail</v>
      </c>
      <c r="CF292" s="29">
        <f>Survey!$AV292</f>
        <v>0</v>
      </c>
      <c r="CG292" s="29" cm="1">
        <f t="array" ref="CG292">SUM(SUMIF(Survey!BH292:BO292,{"&gt;0","&lt;0"})*{1,-1})-SUM(SUMIF(Survey!BQ292:BX292,{"&gt;0","&lt;0"})*{1,-1})</f>
        <v>0</v>
      </c>
      <c r="CH292" s="35" t="str">
        <f t="shared" si="211"/>
        <v>No holdings</v>
      </c>
      <c r="CI292">
        <f t="shared" si="212"/>
        <v>0</v>
      </c>
      <c r="CJ292" s="16" t="str">
        <f t="shared" si="213"/>
        <v>Fail</v>
      </c>
      <c r="CK292" s="36">
        <f>Survey!$AV292</f>
        <v>0</v>
      </c>
      <c r="CL292" s="36" cm="1">
        <f t="array" ref="CL292">SUM(SUMIF(Survey!BZ292:CS292,{"&gt;0","&lt;0"})*{1,-1})-SUM(SUMIF(Survey!CU292:DN292,{"&gt;0","&lt;0"})*{1,-1})</f>
        <v>0</v>
      </c>
      <c r="CM292" s="35" t="str">
        <f t="shared" si="214"/>
        <v>No holdings</v>
      </c>
      <c r="CN292" s="17">
        <f t="shared" si="215"/>
        <v>0</v>
      </c>
      <c r="CO292" s="16" t="str">
        <f t="shared" si="216"/>
        <v>Pass</v>
      </c>
      <c r="CP292" s="38" t="b">
        <f>IF(ABS(Survey!$CS292)=0,TRUE,FALSE)</f>
        <v>1</v>
      </c>
      <c r="CQ292" s="37" t="b">
        <f>NOT(ISBLANK(Survey!$CT292))</f>
        <v>0</v>
      </c>
      <c r="CR292" s="16" t="str">
        <f t="shared" si="217"/>
        <v>Pass</v>
      </c>
      <c r="CS292" s="38" t="b">
        <f>IF(ABS(Survey!$DN292)=0,TRUE,FALSE)</f>
        <v>1</v>
      </c>
      <c r="CT292" s="37" t="b">
        <f>NOT(ISBLANK(Survey!$DO292))</f>
        <v>0</v>
      </c>
      <c r="CU292" t="str">
        <f t="shared" si="218"/>
        <v>Pass</v>
      </c>
      <c r="CV292" s="29" cm="1">
        <f t="array" ref="CV292">SUM(SUMIF(Survey!CO292,{"&gt;0","&lt;0"})*{1,-1})+SUM(SUMIF(Survey!DJ292,{"&gt;0","&lt;0"})*{1,-1})</f>
        <v>0</v>
      </c>
      <c r="CW292" s="29">
        <f>SUM(SUMIF(Survey!DQ292:DW292,{"&gt;0","&lt;0"})*{1,-1})+SUM(SUMIF(Survey!DY292:EE292,{"&gt;0","&lt;0"})*{1,-1})</f>
        <v>0</v>
      </c>
      <c r="CX292">
        <f t="shared" si="219"/>
        <v>0</v>
      </c>
      <c r="CY292">
        <f t="shared" si="220"/>
        <v>0</v>
      </c>
      <c r="CZ292" s="16" t="str">
        <f t="shared" si="221"/>
        <v>Pass</v>
      </c>
      <c r="DA292" s="38" t="b">
        <f>IF(ABS(Survey!$DW292)=0,TRUE,FALSE)</f>
        <v>1</v>
      </c>
      <c r="DB292" s="37" t="b">
        <f>NOT(ISBLANK(Survey!DX292))</f>
        <v>0</v>
      </c>
      <c r="DC292" s="16" t="str">
        <f t="shared" si="222"/>
        <v>Pass</v>
      </c>
      <c r="DD292" s="38" t="b">
        <f>IF(ABS(Survey!$EE292)=0,TRUE,FALSE)</f>
        <v>1</v>
      </c>
      <c r="DE292" s="37" t="b">
        <f>NOT(ISBLANK(Survey!$EF292))</f>
        <v>0</v>
      </c>
      <c r="DF292" s="16" t="str">
        <f t="shared" si="223"/>
        <v>Fail</v>
      </c>
      <c r="DG292" s="36">
        <f>SUM(SUMIF(Survey!EL292:EN292,{"&gt;0","&lt;0"})*{1,-1})</f>
        <v>0</v>
      </c>
      <c r="DH292">
        <f t="shared" si="224"/>
        <v>0</v>
      </c>
      <c r="DI292">
        <f t="shared" si="225"/>
        <v>100</v>
      </c>
      <c r="DJ292" s="35" t="b">
        <f>IF(OR(Survey!$M292="ETF",Survey!$M292="ETF, alternative mutual fund",Survey!$M292="Closed-end", Survey!$M292="Split share corp"),TRUE,FALSE)</f>
        <v>0</v>
      </c>
      <c r="DK292" s="16" t="str">
        <f t="shared" si="226"/>
        <v>Fail</v>
      </c>
      <c r="DL292" s="36">
        <f>SUM(SUMIF(Survey!EP292:EV292,{"&gt;0","&lt;0"})*{1,-1})</f>
        <v>0</v>
      </c>
      <c r="DM292">
        <f t="shared" si="227"/>
        <v>0</v>
      </c>
      <c r="DN292" s="17">
        <f t="shared" si="228"/>
        <v>100</v>
      </c>
      <c r="DO292" s="16" t="str">
        <f t="shared" si="229"/>
        <v>Fail</v>
      </c>
      <c r="DP292" s="36">
        <f>SUM(SUMIF(Survey!EX292:FD292,{"&gt;0","&lt;0"})*{1,-1})</f>
        <v>0</v>
      </c>
      <c r="DQ292">
        <f t="shared" si="230"/>
        <v>0</v>
      </c>
      <c r="DR292" s="17">
        <f t="shared" si="231"/>
        <v>100</v>
      </c>
    </row>
    <row r="293" spans="1:122">
      <c r="A293">
        <v>293</v>
      </c>
      <c r="B293" t="str">
        <f t="shared" si="185"/>
        <v>Pass</v>
      </c>
      <c r="C293" t="str">
        <f>IF(COUNTBLANK(Survey!B293:FE293)=$C$2, "Pass", "Fail")</f>
        <v>Pass</v>
      </c>
      <c r="D293" t="str">
        <f t="shared" si="186"/>
        <v>Fail</v>
      </c>
      <c r="E293" t="str">
        <f>IF(OR(ISBLANK(Survey!AJ293),COUNTIF(G293:BB293,"Fail")),"Fail","Pass")</f>
        <v>Fail</v>
      </c>
      <c r="G293" s="16" t="str">
        <f t="shared" si="187"/>
        <v>Fail</v>
      </c>
      <c r="H293" s="177">
        <f>COUNTBLANK(Survey!B293:D293)+COUNTBLANK(Survey!G293)+COUNTBLANK(Survey!I293)+COUNTBLANK(Survey!K293:M293)+COUNTBLANK(Survey!P293)+COUNTBLANK(Survey!S293:U293)+COUNTBLANK(Survey!Y293:AA293)+COUNTBLANK(Survey!AD293:AE293)+COUNTBLANK(Survey!AI293:AI293)</f>
        <v>18</v>
      </c>
      <c r="I293" s="16" t="str">
        <f t="shared" si="188"/>
        <v>Fail</v>
      </c>
      <c r="J293" t="b">
        <f>IF(Survey!E293="No",TRUE,FALSE)</f>
        <v>0</v>
      </c>
      <c r="K293" s="34">
        <f>LEN(Survey!E293)</f>
        <v>0</v>
      </c>
      <c r="L293" s="16" t="str">
        <f t="shared" si="189"/>
        <v>Fail</v>
      </c>
      <c r="M293" t="b">
        <f>IF(Survey!F293="No",TRUE,FALSE)</f>
        <v>0</v>
      </c>
      <c r="N293" s="33">
        <f>LEN(Survey!F293)</f>
        <v>0</v>
      </c>
      <c r="O293" s="16" t="str">
        <f t="shared" si="190"/>
        <v>Pass</v>
      </c>
      <c r="P293" s="34">
        <f>MOD((LEN(Survey!H293)+2),11)</f>
        <v>2</v>
      </c>
      <c r="Q293" s="33" t="str">
        <f>IF(Survey!$L293="Prospectus fund", "Yes", "No")</f>
        <v>No</v>
      </c>
      <c r="R293" s="16" t="str">
        <f t="shared" si="191"/>
        <v>Pass</v>
      </c>
      <c r="S293" s="34">
        <f>MOD((LEN(Survey!J293)+2),11)</f>
        <v>2</v>
      </c>
      <c r="T293" s="35" t="b">
        <f>IF(OR(Survey!$M293="ETF",Survey!$M293="ETF, alternative mutual fund",Survey!$M293="Closed-end", Survey!$M293="Split share corp", Survey!$I293="Yes"),TRUE,FALSE)</f>
        <v>0</v>
      </c>
      <c r="U293" s="16" t="str">
        <f>IFERROR(IF(AND(OR(X293=Y293,Y293 = "Either"),NOT(ISBLANK(Survey!K293))),"Pass","Fail"),"Pass")</f>
        <v>Fail</v>
      </c>
      <c r="V293" s="36" cm="1">
        <f t="array" ref="V293">SUM(SUMIF(Survey!BZ293:CS293,{"&gt;0","&lt;0"})*{1,-1})</f>
        <v>0</v>
      </c>
      <c r="W293" s="38" cm="1">
        <f t="array" ref="W293">SUM(SUMIF(Survey!CC293,{"&gt;0","&lt;0"})*{1,-1})+SUM(SUMIF(Survey!CM293,{"&gt;0","&lt;0"})*{1,-1})</f>
        <v>0</v>
      </c>
      <c r="X293" s="38">
        <f>Survey!K293</f>
        <v>0</v>
      </c>
      <c r="Y293" s="37" t="str">
        <f t="shared" si="192"/>
        <v>Either</v>
      </c>
      <c r="Z293" s="16" t="str">
        <f t="shared" si="193"/>
        <v>Fail</v>
      </c>
      <c r="AA293" s="67" cm="1">
        <f t="array" ref="AA293">SUM(SUMIF(Survey!BZ293:CS293,{"&gt;0","&lt;0"})*{1,-1})+SUM(SUMIF(Survey!CU293:DN293,{"&gt;0","&lt;0"})*{1,-1})</f>
        <v>0</v>
      </c>
      <c r="AB293" s="67">
        <f>IFERROR(AA293/(Survey!$AV293),0)</f>
        <v>0</v>
      </c>
      <c r="AC293" s="128" t="b">
        <f>IF(OR(Survey!$M293="Alternative strategy or hedge",Survey!$M293="Other, illiquid",Survey!$L293="Prospectus fund"),TRUE,FALSE)</f>
        <v>0</v>
      </c>
      <c r="AD293" s="128" t="b">
        <f>NOT(ISBLANK(Survey!$M293))</f>
        <v>0</v>
      </c>
      <c r="AE293" s="16" t="str">
        <f t="shared" si="194"/>
        <v>Pass</v>
      </c>
      <c r="AF293" s="38" t="b">
        <f>NOT(ISNUMBER(SEARCH("Other",Survey!$P293)))</f>
        <v>1</v>
      </c>
      <c r="AG293" s="37" t="b">
        <f>NOT(ISBLANK(Survey!$Q293))</f>
        <v>0</v>
      </c>
      <c r="AH293" s="16" t="str">
        <f t="shared" si="195"/>
        <v>Pass</v>
      </c>
      <c r="AI293" s="143">
        <f>COUNTBLANK(Survey!$W293)</f>
        <v>1</v>
      </c>
      <c r="AJ293" s="67">
        <f>IF(AND(Survey!L293&lt;&gt;"Exempt fund",OR(Survey!$M293="ETF",Survey!$M293="ETF, alternative mutual fund",Survey!$M293="Mutual fund",Survey!$M293="Alternative mutual fund",Survey!$M293="Money market")),1,0)</f>
        <v>0</v>
      </c>
      <c r="AK293" s="16" t="str">
        <f t="shared" si="196"/>
        <v>Pass</v>
      </c>
      <c r="AL293" s="38" t="b">
        <f>NOT(ISNUMBER(SEARCH("Yes",Survey!$AA293)))</f>
        <v>1</v>
      </c>
      <c r="AM293" s="37" t="b">
        <f>IF(COUNTBLANK(Survey!$AB293:$AC293)=0,TRUE, FALSE)</f>
        <v>0</v>
      </c>
      <c r="AN293" s="16" t="str">
        <f t="shared" si="197"/>
        <v>Pass</v>
      </c>
      <c r="AO293" s="38" t="b">
        <f>NOT(ISNUMBER(SEARCH("Yes",Survey!$AD293)))</f>
        <v>1</v>
      </c>
      <c r="AP293" s="37" t="b">
        <f>NOT(ISBLANK(Survey!$AF293))</f>
        <v>0</v>
      </c>
      <c r="AQ293" s="16" t="str">
        <f t="shared" si="198"/>
        <v>Pass</v>
      </c>
      <c r="AR293" s="38" t="b">
        <f>NOT(OR(ISNUMBER(SEARCH("Other",Survey!$AF293)),ISNUMBER(SEARCH("Multiple",Survey!$AF293))))</f>
        <v>1</v>
      </c>
      <c r="AS293" s="37" t="b">
        <f>NOT(ISBLANK(Survey!$AG293))</f>
        <v>0</v>
      </c>
      <c r="AT293" s="16" t="str">
        <f t="shared" si="199"/>
        <v>Fail</v>
      </c>
      <c r="AU293" s="143">
        <f>IF(ABS(Survey!$AV293)&gt;0, 1,0)</f>
        <v>0</v>
      </c>
      <c r="AV293" s="143">
        <f>IF(COUNTBLANK(Survey!$AJ293)=0,1,0)</f>
        <v>0</v>
      </c>
      <c r="AW293" s="16" t="str">
        <f t="shared" si="200"/>
        <v>Pass</v>
      </c>
      <c r="AX293" s="143">
        <f>IF(ISBLANK(Survey!$AJ293),0,1)</f>
        <v>0</v>
      </c>
      <c r="AY293" s="165">
        <f>COUNTBLANK(Survey!$AK293)</f>
        <v>1</v>
      </c>
      <c r="AZ293" s="16" t="str">
        <f t="shared" si="201"/>
        <v>Pass</v>
      </c>
      <c r="BA293" s="143">
        <f>IF(OR(Survey!$AK293="Closed",ISBLANK(Survey!$AK293)),0,1)</f>
        <v>0</v>
      </c>
      <c r="BB293" s="165">
        <f>IF(ISBLANK(Survey!$AL293),1,0)</f>
        <v>1</v>
      </c>
      <c r="BC293" s="147" t="str" cm="1">
        <f t="array" ref="BC293">IF(OR(IF(OR($BE293+$BF293 = 2, $BG293=1), FALSE, TRUE), AND($BD293:$BD293 = 0)),"Pass","Fail")</f>
        <v>Pass</v>
      </c>
      <c r="BD293" s="143">
        <f>COUNTBLANK(Survey!$AM293:$AO293)</f>
        <v>3</v>
      </c>
      <c r="BE293" s="143">
        <f>IF(Survey!$I293="Yes",1,0)</f>
        <v>0</v>
      </c>
      <c r="BF293" s="143">
        <f>IF(OR(Survey!$M293="Mutual fund",Survey!$M293="Alternative mutual fund",Survey!$M293="Money market"),1,0)</f>
        <v>0</v>
      </c>
      <c r="BG293" s="148">
        <f>IF(OR(Survey!$M293="ETF",Survey!$M293="ETF, alternative mutual fund"),1,0)</f>
        <v>0</v>
      </c>
      <c r="BH293" s="16" t="str">
        <f t="shared" si="202"/>
        <v>Pass</v>
      </c>
      <c r="BI293" s="38" t="b">
        <f>OR(ISNUMBER(SEARCH("Yes",Survey!$AO293)),ISBLANK(Survey!$AO293))</f>
        <v>1</v>
      </c>
      <c r="BJ293" s="67" t="b">
        <f>NOT(ISBLANK(Survey!$AP293))</f>
        <v>0</v>
      </c>
      <c r="BK293" s="16" t="str">
        <f t="shared" si="203"/>
        <v>Pass</v>
      </c>
      <c r="BL293" s="143">
        <f>IF(Survey!$AW293=0, 0,1)</f>
        <v>0</v>
      </c>
      <c r="BM293" s="67">
        <f>Survey!$AQ293</f>
        <v>0</v>
      </c>
      <c r="BN293" s="67">
        <f>IFERROR((Survey!$AX293-ABS(Survey!$AY293)-ABS(Survey!$BD293))/Survey!$AW293,0)</f>
        <v>0</v>
      </c>
      <c r="BO293" s="67">
        <f>IF(AND($BM293&gt;$BN293-0.2,$BM293&lt;$BN293+0.2,ISBLANK(Survey!$AQ293)=FALSE),0,1)</f>
        <v>1</v>
      </c>
      <c r="BP293" s="165">
        <f>IF(ISBLANK(Survey!$AR293),1,0)</f>
        <v>1</v>
      </c>
      <c r="BQ293" s="16" t="str">
        <f t="shared" si="204"/>
        <v>Pass</v>
      </c>
      <c r="BR293" s="143">
        <f>IF(Survey!$AW293=0, 0,1)</f>
        <v>0</v>
      </c>
      <c r="BS293" s="67">
        <f>IF(AND(Survey!$AS293&gt;=0,Survey!$AS293&lt;=0.2,Survey!$AS293&lt;&gt;""),0,1)</f>
        <v>1</v>
      </c>
      <c r="BT293" s="143">
        <f>IF(ISBLANK(Survey!$AT293),1,0)</f>
        <v>1</v>
      </c>
      <c r="BU293" s="16" t="str">
        <f t="shared" si="205"/>
        <v>Fail</v>
      </c>
      <c r="BV293" s="165">
        <f>Survey!$AU293</f>
        <v>0</v>
      </c>
      <c r="BW293" s="16" t="str">
        <f t="shared" si="206"/>
        <v>Pass</v>
      </c>
      <c r="BX293" s="36">
        <f>Survey!$AV293</f>
        <v>0</v>
      </c>
      <c r="BY293" s="176">
        <f>Survey!$AW293+Survey!$AX293-ABS(Survey!$AY293)+ABS(Survey!$AZ293)-ABS(Survey!$BA293)+ABS(Survey!$BB293)-ABS(Survey!$BC293)-ABS(Survey!$BD293)+Survey!$BE293</f>
        <v>0</v>
      </c>
      <c r="BZ293" s="35">
        <f t="shared" si="207"/>
        <v>0</v>
      </c>
      <c r="CA293" s="17">
        <f t="shared" si="208"/>
        <v>0</v>
      </c>
      <c r="CB293" s="16" t="str">
        <f t="shared" si="209"/>
        <v>Pass</v>
      </c>
      <c r="CC293" s="38" t="b">
        <f>IF(ABS(Survey!$BE293)=0,TRUE,FALSE)</f>
        <v>1</v>
      </c>
      <c r="CD293" s="37" t="b">
        <f>NOT(ISBLANK(Survey!$BF293))</f>
        <v>0</v>
      </c>
      <c r="CE293" t="str">
        <f t="shared" si="210"/>
        <v>Fail</v>
      </c>
      <c r="CF293" s="29">
        <f>Survey!$AV293</f>
        <v>0</v>
      </c>
      <c r="CG293" s="29" cm="1">
        <f t="array" ref="CG293">SUM(SUMIF(Survey!BH293:BO293,{"&gt;0","&lt;0"})*{1,-1})-SUM(SUMIF(Survey!BQ293:BX293,{"&gt;0","&lt;0"})*{1,-1})</f>
        <v>0</v>
      </c>
      <c r="CH293" s="35" t="str">
        <f t="shared" si="211"/>
        <v>No holdings</v>
      </c>
      <c r="CI293">
        <f t="shared" si="212"/>
        <v>0</v>
      </c>
      <c r="CJ293" s="16" t="str">
        <f t="shared" si="213"/>
        <v>Fail</v>
      </c>
      <c r="CK293" s="36">
        <f>Survey!$AV293</f>
        <v>0</v>
      </c>
      <c r="CL293" s="36" cm="1">
        <f t="array" ref="CL293">SUM(SUMIF(Survey!BZ293:CS293,{"&gt;0","&lt;0"})*{1,-1})-SUM(SUMIF(Survey!CU293:DN293,{"&gt;0","&lt;0"})*{1,-1})</f>
        <v>0</v>
      </c>
      <c r="CM293" s="35" t="str">
        <f t="shared" si="214"/>
        <v>No holdings</v>
      </c>
      <c r="CN293" s="17">
        <f t="shared" si="215"/>
        <v>0</v>
      </c>
      <c r="CO293" s="16" t="str">
        <f t="shared" si="216"/>
        <v>Pass</v>
      </c>
      <c r="CP293" s="38" t="b">
        <f>IF(ABS(Survey!$CS293)=0,TRUE,FALSE)</f>
        <v>1</v>
      </c>
      <c r="CQ293" s="37" t="b">
        <f>NOT(ISBLANK(Survey!$CT293))</f>
        <v>0</v>
      </c>
      <c r="CR293" s="16" t="str">
        <f t="shared" si="217"/>
        <v>Pass</v>
      </c>
      <c r="CS293" s="38" t="b">
        <f>IF(ABS(Survey!$DN293)=0,TRUE,FALSE)</f>
        <v>1</v>
      </c>
      <c r="CT293" s="37" t="b">
        <f>NOT(ISBLANK(Survey!$DO293))</f>
        <v>0</v>
      </c>
      <c r="CU293" t="str">
        <f t="shared" si="218"/>
        <v>Pass</v>
      </c>
      <c r="CV293" s="29" cm="1">
        <f t="array" ref="CV293">SUM(SUMIF(Survey!CO293,{"&gt;0","&lt;0"})*{1,-1})+SUM(SUMIF(Survey!DJ293,{"&gt;0","&lt;0"})*{1,-1})</f>
        <v>0</v>
      </c>
      <c r="CW293" s="29">
        <f>SUM(SUMIF(Survey!DQ293:DW293,{"&gt;0","&lt;0"})*{1,-1})+SUM(SUMIF(Survey!DY293:EE293,{"&gt;0","&lt;0"})*{1,-1})</f>
        <v>0</v>
      </c>
      <c r="CX293">
        <f t="shared" si="219"/>
        <v>0</v>
      </c>
      <c r="CY293">
        <f t="shared" si="220"/>
        <v>0</v>
      </c>
      <c r="CZ293" s="16" t="str">
        <f t="shared" si="221"/>
        <v>Pass</v>
      </c>
      <c r="DA293" s="38" t="b">
        <f>IF(ABS(Survey!$DW293)=0,TRUE,FALSE)</f>
        <v>1</v>
      </c>
      <c r="DB293" s="37" t="b">
        <f>NOT(ISBLANK(Survey!DX293))</f>
        <v>0</v>
      </c>
      <c r="DC293" s="16" t="str">
        <f t="shared" si="222"/>
        <v>Pass</v>
      </c>
      <c r="DD293" s="38" t="b">
        <f>IF(ABS(Survey!$EE293)=0,TRUE,FALSE)</f>
        <v>1</v>
      </c>
      <c r="DE293" s="37" t="b">
        <f>NOT(ISBLANK(Survey!$EF293))</f>
        <v>0</v>
      </c>
      <c r="DF293" s="16" t="str">
        <f t="shared" si="223"/>
        <v>Fail</v>
      </c>
      <c r="DG293" s="36">
        <f>SUM(SUMIF(Survey!EL293:EN293,{"&gt;0","&lt;0"})*{1,-1})</f>
        <v>0</v>
      </c>
      <c r="DH293">
        <f t="shared" si="224"/>
        <v>0</v>
      </c>
      <c r="DI293">
        <f t="shared" si="225"/>
        <v>100</v>
      </c>
      <c r="DJ293" s="35" t="b">
        <f>IF(OR(Survey!$M293="ETF",Survey!$M293="ETF, alternative mutual fund",Survey!$M293="Closed-end", Survey!$M293="Split share corp"),TRUE,FALSE)</f>
        <v>0</v>
      </c>
      <c r="DK293" s="16" t="str">
        <f t="shared" si="226"/>
        <v>Fail</v>
      </c>
      <c r="DL293" s="36">
        <f>SUM(SUMIF(Survey!EP293:EV293,{"&gt;0","&lt;0"})*{1,-1})</f>
        <v>0</v>
      </c>
      <c r="DM293">
        <f t="shared" si="227"/>
        <v>0</v>
      </c>
      <c r="DN293" s="17">
        <f t="shared" si="228"/>
        <v>100</v>
      </c>
      <c r="DO293" s="16" t="str">
        <f t="shared" si="229"/>
        <v>Fail</v>
      </c>
      <c r="DP293" s="36">
        <f>SUM(SUMIF(Survey!EX293:FD293,{"&gt;0","&lt;0"})*{1,-1})</f>
        <v>0</v>
      </c>
      <c r="DQ293">
        <f t="shared" si="230"/>
        <v>0</v>
      </c>
      <c r="DR293" s="17">
        <f t="shared" si="231"/>
        <v>100</v>
      </c>
    </row>
    <row r="294" spans="1:122">
      <c r="A294">
        <v>294</v>
      </c>
      <c r="B294" t="str">
        <f t="shared" si="185"/>
        <v>Pass</v>
      </c>
      <c r="C294" t="str">
        <f>IF(COUNTBLANK(Survey!B294:FE294)=$C$2, "Pass", "Fail")</f>
        <v>Pass</v>
      </c>
      <c r="D294" t="str">
        <f t="shared" si="186"/>
        <v>Fail</v>
      </c>
      <c r="E294" t="str">
        <f>IF(OR(ISBLANK(Survey!AJ294),COUNTIF(G294:BB294,"Fail")),"Fail","Pass")</f>
        <v>Fail</v>
      </c>
      <c r="G294" s="16" t="str">
        <f t="shared" si="187"/>
        <v>Fail</v>
      </c>
      <c r="H294" s="177">
        <f>COUNTBLANK(Survey!B294:D294)+COUNTBLANK(Survey!G294)+COUNTBLANK(Survey!I294)+COUNTBLANK(Survey!K294:M294)+COUNTBLANK(Survey!P294)+COUNTBLANK(Survey!S294:U294)+COUNTBLANK(Survey!Y294:AA294)+COUNTBLANK(Survey!AD294:AE294)+COUNTBLANK(Survey!AI294:AI294)</f>
        <v>18</v>
      </c>
      <c r="I294" s="16" t="str">
        <f t="shared" si="188"/>
        <v>Fail</v>
      </c>
      <c r="J294" t="b">
        <f>IF(Survey!E294="No",TRUE,FALSE)</f>
        <v>0</v>
      </c>
      <c r="K294" s="34">
        <f>LEN(Survey!E294)</f>
        <v>0</v>
      </c>
      <c r="L294" s="16" t="str">
        <f t="shared" si="189"/>
        <v>Fail</v>
      </c>
      <c r="M294" t="b">
        <f>IF(Survey!F294="No",TRUE,FALSE)</f>
        <v>0</v>
      </c>
      <c r="N294" s="33">
        <f>LEN(Survey!F294)</f>
        <v>0</v>
      </c>
      <c r="O294" s="16" t="str">
        <f t="shared" si="190"/>
        <v>Pass</v>
      </c>
      <c r="P294" s="34">
        <f>MOD((LEN(Survey!H294)+2),11)</f>
        <v>2</v>
      </c>
      <c r="Q294" s="33" t="str">
        <f>IF(Survey!$L294="Prospectus fund", "Yes", "No")</f>
        <v>No</v>
      </c>
      <c r="R294" s="16" t="str">
        <f t="shared" si="191"/>
        <v>Pass</v>
      </c>
      <c r="S294" s="34">
        <f>MOD((LEN(Survey!J294)+2),11)</f>
        <v>2</v>
      </c>
      <c r="T294" s="35" t="b">
        <f>IF(OR(Survey!$M294="ETF",Survey!$M294="ETF, alternative mutual fund",Survey!$M294="Closed-end", Survey!$M294="Split share corp", Survey!$I294="Yes"),TRUE,FALSE)</f>
        <v>0</v>
      </c>
      <c r="U294" s="16" t="str">
        <f>IFERROR(IF(AND(OR(X294=Y294,Y294 = "Either"),NOT(ISBLANK(Survey!K294))),"Pass","Fail"),"Pass")</f>
        <v>Fail</v>
      </c>
      <c r="V294" s="36" cm="1">
        <f t="array" ref="V294">SUM(SUMIF(Survey!BZ294:CS294,{"&gt;0","&lt;0"})*{1,-1})</f>
        <v>0</v>
      </c>
      <c r="W294" s="38" cm="1">
        <f t="array" ref="W294">SUM(SUMIF(Survey!CC294,{"&gt;0","&lt;0"})*{1,-1})+SUM(SUMIF(Survey!CM294,{"&gt;0","&lt;0"})*{1,-1})</f>
        <v>0</v>
      </c>
      <c r="X294" s="38">
        <f>Survey!K294</f>
        <v>0</v>
      </c>
      <c r="Y294" s="37" t="str">
        <f t="shared" si="192"/>
        <v>Either</v>
      </c>
      <c r="Z294" s="16" t="str">
        <f t="shared" si="193"/>
        <v>Fail</v>
      </c>
      <c r="AA294" s="67" cm="1">
        <f t="array" ref="AA294">SUM(SUMIF(Survey!BZ294:CS294,{"&gt;0","&lt;0"})*{1,-1})+SUM(SUMIF(Survey!CU294:DN294,{"&gt;0","&lt;0"})*{1,-1})</f>
        <v>0</v>
      </c>
      <c r="AB294" s="67">
        <f>IFERROR(AA294/(Survey!$AV294),0)</f>
        <v>0</v>
      </c>
      <c r="AC294" s="128" t="b">
        <f>IF(OR(Survey!$M294="Alternative strategy or hedge",Survey!$M294="Other, illiquid",Survey!$L294="Prospectus fund"),TRUE,FALSE)</f>
        <v>0</v>
      </c>
      <c r="AD294" s="128" t="b">
        <f>NOT(ISBLANK(Survey!$M294))</f>
        <v>0</v>
      </c>
      <c r="AE294" s="16" t="str">
        <f t="shared" si="194"/>
        <v>Pass</v>
      </c>
      <c r="AF294" s="38" t="b">
        <f>NOT(ISNUMBER(SEARCH("Other",Survey!$P294)))</f>
        <v>1</v>
      </c>
      <c r="AG294" s="37" t="b">
        <f>NOT(ISBLANK(Survey!$Q294))</f>
        <v>0</v>
      </c>
      <c r="AH294" s="16" t="str">
        <f t="shared" si="195"/>
        <v>Pass</v>
      </c>
      <c r="AI294" s="143">
        <f>COUNTBLANK(Survey!$W294)</f>
        <v>1</v>
      </c>
      <c r="AJ294" s="67">
        <f>IF(AND(Survey!L294&lt;&gt;"Exempt fund",OR(Survey!$M294="ETF",Survey!$M294="ETF, alternative mutual fund",Survey!$M294="Mutual fund",Survey!$M294="Alternative mutual fund",Survey!$M294="Money market")),1,0)</f>
        <v>0</v>
      </c>
      <c r="AK294" s="16" t="str">
        <f t="shared" si="196"/>
        <v>Pass</v>
      </c>
      <c r="AL294" s="38" t="b">
        <f>NOT(ISNUMBER(SEARCH("Yes",Survey!$AA294)))</f>
        <v>1</v>
      </c>
      <c r="AM294" s="37" t="b">
        <f>IF(COUNTBLANK(Survey!$AB294:$AC294)=0,TRUE, FALSE)</f>
        <v>0</v>
      </c>
      <c r="AN294" s="16" t="str">
        <f t="shared" si="197"/>
        <v>Pass</v>
      </c>
      <c r="AO294" s="38" t="b">
        <f>NOT(ISNUMBER(SEARCH("Yes",Survey!$AD294)))</f>
        <v>1</v>
      </c>
      <c r="AP294" s="37" t="b">
        <f>NOT(ISBLANK(Survey!$AF294))</f>
        <v>0</v>
      </c>
      <c r="AQ294" s="16" t="str">
        <f t="shared" si="198"/>
        <v>Pass</v>
      </c>
      <c r="AR294" s="38" t="b">
        <f>NOT(OR(ISNUMBER(SEARCH("Other",Survey!$AF294)),ISNUMBER(SEARCH("Multiple",Survey!$AF294))))</f>
        <v>1</v>
      </c>
      <c r="AS294" s="37" t="b">
        <f>NOT(ISBLANK(Survey!$AG294))</f>
        <v>0</v>
      </c>
      <c r="AT294" s="16" t="str">
        <f t="shared" si="199"/>
        <v>Fail</v>
      </c>
      <c r="AU294" s="143">
        <f>IF(ABS(Survey!$AV294)&gt;0, 1,0)</f>
        <v>0</v>
      </c>
      <c r="AV294" s="143">
        <f>IF(COUNTBLANK(Survey!$AJ294)=0,1,0)</f>
        <v>0</v>
      </c>
      <c r="AW294" s="16" t="str">
        <f t="shared" si="200"/>
        <v>Pass</v>
      </c>
      <c r="AX294" s="143">
        <f>IF(ISBLANK(Survey!$AJ294),0,1)</f>
        <v>0</v>
      </c>
      <c r="AY294" s="165">
        <f>COUNTBLANK(Survey!$AK294)</f>
        <v>1</v>
      </c>
      <c r="AZ294" s="16" t="str">
        <f t="shared" si="201"/>
        <v>Pass</v>
      </c>
      <c r="BA294" s="143">
        <f>IF(OR(Survey!$AK294="Closed",ISBLANK(Survey!$AK294)),0,1)</f>
        <v>0</v>
      </c>
      <c r="BB294" s="165">
        <f>IF(ISBLANK(Survey!$AL294),1,0)</f>
        <v>1</v>
      </c>
      <c r="BC294" s="147" t="str" cm="1">
        <f t="array" ref="BC294">IF(OR(IF(OR($BE294+$BF294 = 2, $BG294=1), FALSE, TRUE), AND($BD294:$BD294 = 0)),"Pass","Fail")</f>
        <v>Pass</v>
      </c>
      <c r="BD294" s="143">
        <f>COUNTBLANK(Survey!$AM294:$AO294)</f>
        <v>3</v>
      </c>
      <c r="BE294" s="143">
        <f>IF(Survey!$I294="Yes",1,0)</f>
        <v>0</v>
      </c>
      <c r="BF294" s="143">
        <f>IF(OR(Survey!$M294="Mutual fund",Survey!$M294="Alternative mutual fund",Survey!$M294="Money market"),1,0)</f>
        <v>0</v>
      </c>
      <c r="BG294" s="148">
        <f>IF(OR(Survey!$M294="ETF",Survey!$M294="ETF, alternative mutual fund"),1,0)</f>
        <v>0</v>
      </c>
      <c r="BH294" s="16" t="str">
        <f t="shared" si="202"/>
        <v>Pass</v>
      </c>
      <c r="BI294" s="38" t="b">
        <f>OR(ISNUMBER(SEARCH("Yes",Survey!$AO294)),ISBLANK(Survey!$AO294))</f>
        <v>1</v>
      </c>
      <c r="BJ294" s="67" t="b">
        <f>NOT(ISBLANK(Survey!$AP294))</f>
        <v>0</v>
      </c>
      <c r="BK294" s="16" t="str">
        <f t="shared" si="203"/>
        <v>Pass</v>
      </c>
      <c r="BL294" s="143">
        <f>IF(Survey!$AW294=0, 0,1)</f>
        <v>0</v>
      </c>
      <c r="BM294" s="67">
        <f>Survey!$AQ294</f>
        <v>0</v>
      </c>
      <c r="BN294" s="67">
        <f>IFERROR((Survey!$AX294-ABS(Survey!$AY294)-ABS(Survey!$BD294))/Survey!$AW294,0)</f>
        <v>0</v>
      </c>
      <c r="BO294" s="67">
        <f>IF(AND($BM294&gt;$BN294-0.2,$BM294&lt;$BN294+0.2,ISBLANK(Survey!$AQ294)=FALSE),0,1)</f>
        <v>1</v>
      </c>
      <c r="BP294" s="165">
        <f>IF(ISBLANK(Survey!$AR294),1,0)</f>
        <v>1</v>
      </c>
      <c r="BQ294" s="16" t="str">
        <f t="shared" si="204"/>
        <v>Pass</v>
      </c>
      <c r="BR294" s="143">
        <f>IF(Survey!$AW294=0, 0,1)</f>
        <v>0</v>
      </c>
      <c r="BS294" s="67">
        <f>IF(AND(Survey!$AS294&gt;=0,Survey!$AS294&lt;=0.2,Survey!$AS294&lt;&gt;""),0,1)</f>
        <v>1</v>
      </c>
      <c r="BT294" s="143">
        <f>IF(ISBLANK(Survey!$AT294),1,0)</f>
        <v>1</v>
      </c>
      <c r="BU294" s="16" t="str">
        <f t="shared" si="205"/>
        <v>Fail</v>
      </c>
      <c r="BV294" s="165">
        <f>Survey!$AU294</f>
        <v>0</v>
      </c>
      <c r="BW294" s="16" t="str">
        <f t="shared" si="206"/>
        <v>Pass</v>
      </c>
      <c r="BX294" s="36">
        <f>Survey!$AV294</f>
        <v>0</v>
      </c>
      <c r="BY294" s="176">
        <f>Survey!$AW294+Survey!$AX294-ABS(Survey!$AY294)+ABS(Survey!$AZ294)-ABS(Survey!$BA294)+ABS(Survey!$BB294)-ABS(Survey!$BC294)-ABS(Survey!$BD294)+Survey!$BE294</f>
        <v>0</v>
      </c>
      <c r="BZ294" s="35">
        <f t="shared" si="207"/>
        <v>0</v>
      </c>
      <c r="CA294" s="17">
        <f t="shared" si="208"/>
        <v>0</v>
      </c>
      <c r="CB294" s="16" t="str">
        <f t="shared" si="209"/>
        <v>Pass</v>
      </c>
      <c r="CC294" s="38" t="b">
        <f>IF(ABS(Survey!$BE294)=0,TRUE,FALSE)</f>
        <v>1</v>
      </c>
      <c r="CD294" s="37" t="b">
        <f>NOT(ISBLANK(Survey!$BF294))</f>
        <v>0</v>
      </c>
      <c r="CE294" t="str">
        <f t="shared" si="210"/>
        <v>Fail</v>
      </c>
      <c r="CF294" s="29">
        <f>Survey!$AV294</f>
        <v>0</v>
      </c>
      <c r="CG294" s="29" cm="1">
        <f t="array" ref="CG294">SUM(SUMIF(Survey!BH294:BO294,{"&gt;0","&lt;0"})*{1,-1})-SUM(SUMIF(Survey!BQ294:BX294,{"&gt;0","&lt;0"})*{1,-1})</f>
        <v>0</v>
      </c>
      <c r="CH294" s="35" t="str">
        <f t="shared" si="211"/>
        <v>No holdings</v>
      </c>
      <c r="CI294">
        <f t="shared" si="212"/>
        <v>0</v>
      </c>
      <c r="CJ294" s="16" t="str">
        <f t="shared" si="213"/>
        <v>Fail</v>
      </c>
      <c r="CK294" s="36">
        <f>Survey!$AV294</f>
        <v>0</v>
      </c>
      <c r="CL294" s="36" cm="1">
        <f t="array" ref="CL294">SUM(SUMIF(Survey!BZ294:CS294,{"&gt;0","&lt;0"})*{1,-1})-SUM(SUMIF(Survey!CU294:DN294,{"&gt;0","&lt;0"})*{1,-1})</f>
        <v>0</v>
      </c>
      <c r="CM294" s="35" t="str">
        <f t="shared" si="214"/>
        <v>No holdings</v>
      </c>
      <c r="CN294" s="17">
        <f t="shared" si="215"/>
        <v>0</v>
      </c>
      <c r="CO294" s="16" t="str">
        <f t="shared" si="216"/>
        <v>Pass</v>
      </c>
      <c r="CP294" s="38" t="b">
        <f>IF(ABS(Survey!$CS294)=0,TRUE,FALSE)</f>
        <v>1</v>
      </c>
      <c r="CQ294" s="37" t="b">
        <f>NOT(ISBLANK(Survey!$CT294))</f>
        <v>0</v>
      </c>
      <c r="CR294" s="16" t="str">
        <f t="shared" si="217"/>
        <v>Pass</v>
      </c>
      <c r="CS294" s="38" t="b">
        <f>IF(ABS(Survey!$DN294)=0,TRUE,FALSE)</f>
        <v>1</v>
      </c>
      <c r="CT294" s="37" t="b">
        <f>NOT(ISBLANK(Survey!$DO294))</f>
        <v>0</v>
      </c>
      <c r="CU294" t="str">
        <f t="shared" si="218"/>
        <v>Pass</v>
      </c>
      <c r="CV294" s="29" cm="1">
        <f t="array" ref="CV294">SUM(SUMIF(Survey!CO294,{"&gt;0","&lt;0"})*{1,-1})+SUM(SUMIF(Survey!DJ294,{"&gt;0","&lt;0"})*{1,-1})</f>
        <v>0</v>
      </c>
      <c r="CW294" s="29">
        <f>SUM(SUMIF(Survey!DQ294:DW294,{"&gt;0","&lt;0"})*{1,-1})+SUM(SUMIF(Survey!DY294:EE294,{"&gt;0","&lt;0"})*{1,-1})</f>
        <v>0</v>
      </c>
      <c r="CX294">
        <f t="shared" si="219"/>
        <v>0</v>
      </c>
      <c r="CY294">
        <f t="shared" si="220"/>
        <v>0</v>
      </c>
      <c r="CZ294" s="16" t="str">
        <f t="shared" si="221"/>
        <v>Pass</v>
      </c>
      <c r="DA294" s="38" t="b">
        <f>IF(ABS(Survey!$DW294)=0,TRUE,FALSE)</f>
        <v>1</v>
      </c>
      <c r="DB294" s="37" t="b">
        <f>NOT(ISBLANK(Survey!DX294))</f>
        <v>0</v>
      </c>
      <c r="DC294" s="16" t="str">
        <f t="shared" si="222"/>
        <v>Pass</v>
      </c>
      <c r="DD294" s="38" t="b">
        <f>IF(ABS(Survey!$EE294)=0,TRUE,FALSE)</f>
        <v>1</v>
      </c>
      <c r="DE294" s="37" t="b">
        <f>NOT(ISBLANK(Survey!$EF294))</f>
        <v>0</v>
      </c>
      <c r="DF294" s="16" t="str">
        <f t="shared" si="223"/>
        <v>Fail</v>
      </c>
      <c r="DG294" s="36">
        <f>SUM(SUMIF(Survey!EL294:EN294,{"&gt;0","&lt;0"})*{1,-1})</f>
        <v>0</v>
      </c>
      <c r="DH294">
        <f t="shared" si="224"/>
        <v>0</v>
      </c>
      <c r="DI294">
        <f t="shared" si="225"/>
        <v>100</v>
      </c>
      <c r="DJ294" s="35" t="b">
        <f>IF(OR(Survey!$M294="ETF",Survey!$M294="ETF, alternative mutual fund",Survey!$M294="Closed-end", Survey!$M294="Split share corp"),TRUE,FALSE)</f>
        <v>0</v>
      </c>
      <c r="DK294" s="16" t="str">
        <f t="shared" si="226"/>
        <v>Fail</v>
      </c>
      <c r="DL294" s="36">
        <f>SUM(SUMIF(Survey!EP294:EV294,{"&gt;0","&lt;0"})*{1,-1})</f>
        <v>0</v>
      </c>
      <c r="DM294">
        <f t="shared" si="227"/>
        <v>0</v>
      </c>
      <c r="DN294" s="17">
        <f t="shared" si="228"/>
        <v>100</v>
      </c>
      <c r="DO294" s="16" t="str">
        <f t="shared" si="229"/>
        <v>Fail</v>
      </c>
      <c r="DP294" s="36">
        <f>SUM(SUMIF(Survey!EX294:FD294,{"&gt;0","&lt;0"})*{1,-1})</f>
        <v>0</v>
      </c>
      <c r="DQ294">
        <f t="shared" si="230"/>
        <v>0</v>
      </c>
      <c r="DR294" s="17">
        <f t="shared" si="231"/>
        <v>100</v>
      </c>
    </row>
    <row r="295" spans="1:122">
      <c r="A295">
        <v>295</v>
      </c>
      <c r="B295" t="str">
        <f t="shared" si="185"/>
        <v>Pass</v>
      </c>
      <c r="C295" t="str">
        <f>IF(COUNTBLANK(Survey!B295:FE295)=$C$2, "Pass", "Fail")</f>
        <v>Pass</v>
      </c>
      <c r="D295" t="str">
        <f t="shared" si="186"/>
        <v>Fail</v>
      </c>
      <c r="E295" t="str">
        <f>IF(OR(ISBLANK(Survey!AJ295),COUNTIF(G295:BB295,"Fail")),"Fail","Pass")</f>
        <v>Fail</v>
      </c>
      <c r="G295" s="16" t="str">
        <f t="shared" si="187"/>
        <v>Fail</v>
      </c>
      <c r="H295" s="177">
        <f>COUNTBLANK(Survey!B295:D295)+COUNTBLANK(Survey!G295)+COUNTBLANK(Survey!I295)+COUNTBLANK(Survey!K295:M295)+COUNTBLANK(Survey!P295)+COUNTBLANK(Survey!S295:U295)+COUNTBLANK(Survey!Y295:AA295)+COUNTBLANK(Survey!AD295:AE295)+COUNTBLANK(Survey!AI295:AI295)</f>
        <v>18</v>
      </c>
      <c r="I295" s="16" t="str">
        <f t="shared" si="188"/>
        <v>Fail</v>
      </c>
      <c r="J295" t="b">
        <f>IF(Survey!E295="No",TRUE,FALSE)</f>
        <v>0</v>
      </c>
      <c r="K295" s="34">
        <f>LEN(Survey!E295)</f>
        <v>0</v>
      </c>
      <c r="L295" s="16" t="str">
        <f t="shared" si="189"/>
        <v>Fail</v>
      </c>
      <c r="M295" t="b">
        <f>IF(Survey!F295="No",TRUE,FALSE)</f>
        <v>0</v>
      </c>
      <c r="N295" s="33">
        <f>LEN(Survey!F295)</f>
        <v>0</v>
      </c>
      <c r="O295" s="16" t="str">
        <f t="shared" si="190"/>
        <v>Pass</v>
      </c>
      <c r="P295" s="34">
        <f>MOD((LEN(Survey!H295)+2),11)</f>
        <v>2</v>
      </c>
      <c r="Q295" s="33" t="str">
        <f>IF(Survey!$L295="Prospectus fund", "Yes", "No")</f>
        <v>No</v>
      </c>
      <c r="R295" s="16" t="str">
        <f t="shared" si="191"/>
        <v>Pass</v>
      </c>
      <c r="S295" s="34">
        <f>MOD((LEN(Survey!J295)+2),11)</f>
        <v>2</v>
      </c>
      <c r="T295" s="35" t="b">
        <f>IF(OR(Survey!$M295="ETF",Survey!$M295="ETF, alternative mutual fund",Survey!$M295="Closed-end", Survey!$M295="Split share corp", Survey!$I295="Yes"),TRUE,FALSE)</f>
        <v>0</v>
      </c>
      <c r="U295" s="16" t="str">
        <f>IFERROR(IF(AND(OR(X295=Y295,Y295 = "Either"),NOT(ISBLANK(Survey!K295))),"Pass","Fail"),"Pass")</f>
        <v>Fail</v>
      </c>
      <c r="V295" s="36" cm="1">
        <f t="array" ref="V295">SUM(SUMIF(Survey!BZ295:CS295,{"&gt;0","&lt;0"})*{1,-1})</f>
        <v>0</v>
      </c>
      <c r="W295" s="38" cm="1">
        <f t="array" ref="W295">SUM(SUMIF(Survey!CC295,{"&gt;0","&lt;0"})*{1,-1})+SUM(SUMIF(Survey!CM295,{"&gt;0","&lt;0"})*{1,-1})</f>
        <v>0</v>
      </c>
      <c r="X295" s="38">
        <f>Survey!K295</f>
        <v>0</v>
      </c>
      <c r="Y295" s="37" t="str">
        <f t="shared" si="192"/>
        <v>Either</v>
      </c>
      <c r="Z295" s="16" t="str">
        <f t="shared" si="193"/>
        <v>Fail</v>
      </c>
      <c r="AA295" s="67" cm="1">
        <f t="array" ref="AA295">SUM(SUMIF(Survey!BZ295:CS295,{"&gt;0","&lt;0"})*{1,-1})+SUM(SUMIF(Survey!CU295:DN295,{"&gt;0","&lt;0"})*{1,-1})</f>
        <v>0</v>
      </c>
      <c r="AB295" s="67">
        <f>IFERROR(AA295/(Survey!$AV295),0)</f>
        <v>0</v>
      </c>
      <c r="AC295" s="128" t="b">
        <f>IF(OR(Survey!$M295="Alternative strategy or hedge",Survey!$M295="Other, illiquid",Survey!$L295="Prospectus fund"),TRUE,FALSE)</f>
        <v>0</v>
      </c>
      <c r="AD295" s="128" t="b">
        <f>NOT(ISBLANK(Survey!$M295))</f>
        <v>0</v>
      </c>
      <c r="AE295" s="16" t="str">
        <f t="shared" si="194"/>
        <v>Pass</v>
      </c>
      <c r="AF295" s="38" t="b">
        <f>NOT(ISNUMBER(SEARCH("Other",Survey!$P295)))</f>
        <v>1</v>
      </c>
      <c r="AG295" s="37" t="b">
        <f>NOT(ISBLANK(Survey!$Q295))</f>
        <v>0</v>
      </c>
      <c r="AH295" s="16" t="str">
        <f t="shared" si="195"/>
        <v>Pass</v>
      </c>
      <c r="AI295" s="143">
        <f>COUNTBLANK(Survey!$W295)</f>
        <v>1</v>
      </c>
      <c r="AJ295" s="67">
        <f>IF(AND(Survey!L295&lt;&gt;"Exempt fund",OR(Survey!$M295="ETF",Survey!$M295="ETF, alternative mutual fund",Survey!$M295="Mutual fund",Survey!$M295="Alternative mutual fund",Survey!$M295="Money market")),1,0)</f>
        <v>0</v>
      </c>
      <c r="AK295" s="16" t="str">
        <f t="shared" si="196"/>
        <v>Pass</v>
      </c>
      <c r="AL295" s="38" t="b">
        <f>NOT(ISNUMBER(SEARCH("Yes",Survey!$AA295)))</f>
        <v>1</v>
      </c>
      <c r="AM295" s="37" t="b">
        <f>IF(COUNTBLANK(Survey!$AB295:$AC295)=0,TRUE, FALSE)</f>
        <v>0</v>
      </c>
      <c r="AN295" s="16" t="str">
        <f t="shared" si="197"/>
        <v>Pass</v>
      </c>
      <c r="AO295" s="38" t="b">
        <f>NOT(ISNUMBER(SEARCH("Yes",Survey!$AD295)))</f>
        <v>1</v>
      </c>
      <c r="AP295" s="37" t="b">
        <f>NOT(ISBLANK(Survey!$AF295))</f>
        <v>0</v>
      </c>
      <c r="AQ295" s="16" t="str">
        <f t="shared" si="198"/>
        <v>Pass</v>
      </c>
      <c r="AR295" s="38" t="b">
        <f>NOT(OR(ISNUMBER(SEARCH("Other",Survey!$AF295)),ISNUMBER(SEARCH("Multiple",Survey!$AF295))))</f>
        <v>1</v>
      </c>
      <c r="AS295" s="37" t="b">
        <f>NOT(ISBLANK(Survey!$AG295))</f>
        <v>0</v>
      </c>
      <c r="AT295" s="16" t="str">
        <f t="shared" si="199"/>
        <v>Fail</v>
      </c>
      <c r="AU295" s="143">
        <f>IF(ABS(Survey!$AV295)&gt;0, 1,0)</f>
        <v>0</v>
      </c>
      <c r="AV295" s="143">
        <f>IF(COUNTBLANK(Survey!$AJ295)=0,1,0)</f>
        <v>0</v>
      </c>
      <c r="AW295" s="16" t="str">
        <f t="shared" si="200"/>
        <v>Pass</v>
      </c>
      <c r="AX295" s="143">
        <f>IF(ISBLANK(Survey!$AJ295),0,1)</f>
        <v>0</v>
      </c>
      <c r="AY295" s="165">
        <f>COUNTBLANK(Survey!$AK295)</f>
        <v>1</v>
      </c>
      <c r="AZ295" s="16" t="str">
        <f t="shared" si="201"/>
        <v>Pass</v>
      </c>
      <c r="BA295" s="143">
        <f>IF(OR(Survey!$AK295="Closed",ISBLANK(Survey!$AK295)),0,1)</f>
        <v>0</v>
      </c>
      <c r="BB295" s="165">
        <f>IF(ISBLANK(Survey!$AL295),1,0)</f>
        <v>1</v>
      </c>
      <c r="BC295" s="147" t="str" cm="1">
        <f t="array" ref="BC295">IF(OR(IF(OR($BE295+$BF295 = 2, $BG295=1), FALSE, TRUE), AND($BD295:$BD295 = 0)),"Pass","Fail")</f>
        <v>Pass</v>
      </c>
      <c r="BD295" s="143">
        <f>COUNTBLANK(Survey!$AM295:$AO295)</f>
        <v>3</v>
      </c>
      <c r="BE295" s="143">
        <f>IF(Survey!$I295="Yes",1,0)</f>
        <v>0</v>
      </c>
      <c r="BF295" s="143">
        <f>IF(OR(Survey!$M295="Mutual fund",Survey!$M295="Alternative mutual fund",Survey!$M295="Money market"),1,0)</f>
        <v>0</v>
      </c>
      <c r="BG295" s="148">
        <f>IF(OR(Survey!$M295="ETF",Survey!$M295="ETF, alternative mutual fund"),1,0)</f>
        <v>0</v>
      </c>
      <c r="BH295" s="16" t="str">
        <f t="shared" si="202"/>
        <v>Pass</v>
      </c>
      <c r="BI295" s="38" t="b">
        <f>OR(ISNUMBER(SEARCH("Yes",Survey!$AO295)),ISBLANK(Survey!$AO295))</f>
        <v>1</v>
      </c>
      <c r="BJ295" s="67" t="b">
        <f>NOT(ISBLANK(Survey!$AP295))</f>
        <v>0</v>
      </c>
      <c r="BK295" s="16" t="str">
        <f t="shared" si="203"/>
        <v>Pass</v>
      </c>
      <c r="BL295" s="143">
        <f>IF(Survey!$AW295=0, 0,1)</f>
        <v>0</v>
      </c>
      <c r="BM295" s="67">
        <f>Survey!$AQ295</f>
        <v>0</v>
      </c>
      <c r="BN295" s="67">
        <f>IFERROR((Survey!$AX295-ABS(Survey!$AY295)-ABS(Survey!$BD295))/Survey!$AW295,0)</f>
        <v>0</v>
      </c>
      <c r="BO295" s="67">
        <f>IF(AND($BM295&gt;$BN295-0.2,$BM295&lt;$BN295+0.2,ISBLANK(Survey!$AQ295)=FALSE),0,1)</f>
        <v>1</v>
      </c>
      <c r="BP295" s="165">
        <f>IF(ISBLANK(Survey!$AR295),1,0)</f>
        <v>1</v>
      </c>
      <c r="BQ295" s="16" t="str">
        <f t="shared" si="204"/>
        <v>Pass</v>
      </c>
      <c r="BR295" s="143">
        <f>IF(Survey!$AW295=0, 0,1)</f>
        <v>0</v>
      </c>
      <c r="BS295" s="67">
        <f>IF(AND(Survey!$AS295&gt;=0,Survey!$AS295&lt;=0.2,Survey!$AS295&lt;&gt;""),0,1)</f>
        <v>1</v>
      </c>
      <c r="BT295" s="143">
        <f>IF(ISBLANK(Survey!$AT295),1,0)</f>
        <v>1</v>
      </c>
      <c r="BU295" s="16" t="str">
        <f t="shared" si="205"/>
        <v>Fail</v>
      </c>
      <c r="BV295" s="165">
        <f>Survey!$AU295</f>
        <v>0</v>
      </c>
      <c r="BW295" s="16" t="str">
        <f t="shared" si="206"/>
        <v>Pass</v>
      </c>
      <c r="BX295" s="36">
        <f>Survey!$AV295</f>
        <v>0</v>
      </c>
      <c r="BY295" s="176">
        <f>Survey!$AW295+Survey!$AX295-ABS(Survey!$AY295)+ABS(Survey!$AZ295)-ABS(Survey!$BA295)+ABS(Survey!$BB295)-ABS(Survey!$BC295)-ABS(Survey!$BD295)+Survey!$BE295</f>
        <v>0</v>
      </c>
      <c r="BZ295" s="35">
        <f t="shared" si="207"/>
        <v>0</v>
      </c>
      <c r="CA295" s="17">
        <f t="shared" si="208"/>
        <v>0</v>
      </c>
      <c r="CB295" s="16" t="str">
        <f t="shared" si="209"/>
        <v>Pass</v>
      </c>
      <c r="CC295" s="38" t="b">
        <f>IF(ABS(Survey!$BE295)=0,TRUE,FALSE)</f>
        <v>1</v>
      </c>
      <c r="CD295" s="37" t="b">
        <f>NOT(ISBLANK(Survey!$BF295))</f>
        <v>0</v>
      </c>
      <c r="CE295" t="str">
        <f t="shared" si="210"/>
        <v>Fail</v>
      </c>
      <c r="CF295" s="29">
        <f>Survey!$AV295</f>
        <v>0</v>
      </c>
      <c r="CG295" s="29" cm="1">
        <f t="array" ref="CG295">SUM(SUMIF(Survey!BH295:BO295,{"&gt;0","&lt;0"})*{1,-1})-SUM(SUMIF(Survey!BQ295:BX295,{"&gt;0","&lt;0"})*{1,-1})</f>
        <v>0</v>
      </c>
      <c r="CH295" s="35" t="str">
        <f t="shared" si="211"/>
        <v>No holdings</v>
      </c>
      <c r="CI295">
        <f t="shared" si="212"/>
        <v>0</v>
      </c>
      <c r="CJ295" s="16" t="str">
        <f t="shared" si="213"/>
        <v>Fail</v>
      </c>
      <c r="CK295" s="36">
        <f>Survey!$AV295</f>
        <v>0</v>
      </c>
      <c r="CL295" s="36" cm="1">
        <f t="array" ref="CL295">SUM(SUMIF(Survey!BZ295:CS295,{"&gt;0","&lt;0"})*{1,-1})-SUM(SUMIF(Survey!CU295:DN295,{"&gt;0","&lt;0"})*{1,-1})</f>
        <v>0</v>
      </c>
      <c r="CM295" s="35" t="str">
        <f t="shared" si="214"/>
        <v>No holdings</v>
      </c>
      <c r="CN295" s="17">
        <f t="shared" si="215"/>
        <v>0</v>
      </c>
      <c r="CO295" s="16" t="str">
        <f t="shared" si="216"/>
        <v>Pass</v>
      </c>
      <c r="CP295" s="38" t="b">
        <f>IF(ABS(Survey!$CS295)=0,TRUE,FALSE)</f>
        <v>1</v>
      </c>
      <c r="CQ295" s="37" t="b">
        <f>NOT(ISBLANK(Survey!$CT295))</f>
        <v>0</v>
      </c>
      <c r="CR295" s="16" t="str">
        <f t="shared" si="217"/>
        <v>Pass</v>
      </c>
      <c r="CS295" s="38" t="b">
        <f>IF(ABS(Survey!$DN295)=0,TRUE,FALSE)</f>
        <v>1</v>
      </c>
      <c r="CT295" s="37" t="b">
        <f>NOT(ISBLANK(Survey!$DO295))</f>
        <v>0</v>
      </c>
      <c r="CU295" t="str">
        <f t="shared" si="218"/>
        <v>Pass</v>
      </c>
      <c r="CV295" s="29" cm="1">
        <f t="array" ref="CV295">SUM(SUMIF(Survey!CO295,{"&gt;0","&lt;0"})*{1,-1})+SUM(SUMIF(Survey!DJ295,{"&gt;0","&lt;0"})*{1,-1})</f>
        <v>0</v>
      </c>
      <c r="CW295" s="29">
        <f>SUM(SUMIF(Survey!DQ295:DW295,{"&gt;0","&lt;0"})*{1,-1})+SUM(SUMIF(Survey!DY295:EE295,{"&gt;0","&lt;0"})*{1,-1})</f>
        <v>0</v>
      </c>
      <c r="CX295">
        <f t="shared" si="219"/>
        <v>0</v>
      </c>
      <c r="CY295">
        <f t="shared" si="220"/>
        <v>0</v>
      </c>
      <c r="CZ295" s="16" t="str">
        <f t="shared" si="221"/>
        <v>Pass</v>
      </c>
      <c r="DA295" s="38" t="b">
        <f>IF(ABS(Survey!$DW295)=0,TRUE,FALSE)</f>
        <v>1</v>
      </c>
      <c r="DB295" s="37" t="b">
        <f>NOT(ISBLANK(Survey!DX295))</f>
        <v>0</v>
      </c>
      <c r="DC295" s="16" t="str">
        <f t="shared" si="222"/>
        <v>Pass</v>
      </c>
      <c r="DD295" s="38" t="b">
        <f>IF(ABS(Survey!$EE295)=0,TRUE,FALSE)</f>
        <v>1</v>
      </c>
      <c r="DE295" s="37" t="b">
        <f>NOT(ISBLANK(Survey!$EF295))</f>
        <v>0</v>
      </c>
      <c r="DF295" s="16" t="str">
        <f t="shared" si="223"/>
        <v>Fail</v>
      </c>
      <c r="DG295" s="36">
        <f>SUM(SUMIF(Survey!EL295:EN295,{"&gt;0","&lt;0"})*{1,-1})</f>
        <v>0</v>
      </c>
      <c r="DH295">
        <f t="shared" si="224"/>
        <v>0</v>
      </c>
      <c r="DI295">
        <f t="shared" si="225"/>
        <v>100</v>
      </c>
      <c r="DJ295" s="35" t="b">
        <f>IF(OR(Survey!$M295="ETF",Survey!$M295="ETF, alternative mutual fund",Survey!$M295="Closed-end", Survey!$M295="Split share corp"),TRUE,FALSE)</f>
        <v>0</v>
      </c>
      <c r="DK295" s="16" t="str">
        <f t="shared" si="226"/>
        <v>Fail</v>
      </c>
      <c r="DL295" s="36">
        <f>SUM(SUMIF(Survey!EP295:EV295,{"&gt;0","&lt;0"})*{1,-1})</f>
        <v>0</v>
      </c>
      <c r="DM295">
        <f t="shared" si="227"/>
        <v>0</v>
      </c>
      <c r="DN295" s="17">
        <f t="shared" si="228"/>
        <v>100</v>
      </c>
      <c r="DO295" s="16" t="str">
        <f t="shared" si="229"/>
        <v>Fail</v>
      </c>
      <c r="DP295" s="36">
        <f>SUM(SUMIF(Survey!EX295:FD295,{"&gt;0","&lt;0"})*{1,-1})</f>
        <v>0</v>
      </c>
      <c r="DQ295">
        <f t="shared" si="230"/>
        <v>0</v>
      </c>
      <c r="DR295" s="17">
        <f t="shared" si="231"/>
        <v>100</v>
      </c>
    </row>
    <row r="296" spans="1:122">
      <c r="A296">
        <v>296</v>
      </c>
      <c r="B296" t="str">
        <f t="shared" si="185"/>
        <v>Pass</v>
      </c>
      <c r="C296" t="str">
        <f>IF(COUNTBLANK(Survey!B296:FE296)=$C$2, "Pass", "Fail")</f>
        <v>Pass</v>
      </c>
      <c r="D296" t="str">
        <f t="shared" si="186"/>
        <v>Fail</v>
      </c>
      <c r="E296" t="str">
        <f>IF(OR(ISBLANK(Survey!AJ296),COUNTIF(G296:BB296,"Fail")),"Fail","Pass")</f>
        <v>Fail</v>
      </c>
      <c r="G296" s="16" t="str">
        <f t="shared" si="187"/>
        <v>Fail</v>
      </c>
      <c r="H296" s="177">
        <f>COUNTBLANK(Survey!B296:D296)+COUNTBLANK(Survey!G296)+COUNTBLANK(Survey!I296)+COUNTBLANK(Survey!K296:M296)+COUNTBLANK(Survey!P296)+COUNTBLANK(Survey!S296:U296)+COUNTBLANK(Survey!Y296:AA296)+COUNTBLANK(Survey!AD296:AE296)+COUNTBLANK(Survey!AI296:AI296)</f>
        <v>18</v>
      </c>
      <c r="I296" s="16" t="str">
        <f t="shared" si="188"/>
        <v>Fail</v>
      </c>
      <c r="J296" t="b">
        <f>IF(Survey!E296="No",TRUE,FALSE)</f>
        <v>0</v>
      </c>
      <c r="K296" s="34">
        <f>LEN(Survey!E296)</f>
        <v>0</v>
      </c>
      <c r="L296" s="16" t="str">
        <f t="shared" si="189"/>
        <v>Fail</v>
      </c>
      <c r="M296" t="b">
        <f>IF(Survey!F296="No",TRUE,FALSE)</f>
        <v>0</v>
      </c>
      <c r="N296" s="33">
        <f>LEN(Survey!F296)</f>
        <v>0</v>
      </c>
      <c r="O296" s="16" t="str">
        <f t="shared" si="190"/>
        <v>Pass</v>
      </c>
      <c r="P296" s="34">
        <f>MOD((LEN(Survey!H296)+2),11)</f>
        <v>2</v>
      </c>
      <c r="Q296" s="33" t="str">
        <f>IF(Survey!$L296="Prospectus fund", "Yes", "No")</f>
        <v>No</v>
      </c>
      <c r="R296" s="16" t="str">
        <f t="shared" si="191"/>
        <v>Pass</v>
      </c>
      <c r="S296" s="34">
        <f>MOD((LEN(Survey!J296)+2),11)</f>
        <v>2</v>
      </c>
      <c r="T296" s="35" t="b">
        <f>IF(OR(Survey!$M296="ETF",Survey!$M296="ETF, alternative mutual fund",Survey!$M296="Closed-end", Survey!$M296="Split share corp", Survey!$I296="Yes"),TRUE,FALSE)</f>
        <v>0</v>
      </c>
      <c r="U296" s="16" t="str">
        <f>IFERROR(IF(AND(OR(X296=Y296,Y296 = "Either"),NOT(ISBLANK(Survey!K296))),"Pass","Fail"),"Pass")</f>
        <v>Fail</v>
      </c>
      <c r="V296" s="36" cm="1">
        <f t="array" ref="V296">SUM(SUMIF(Survey!BZ296:CS296,{"&gt;0","&lt;0"})*{1,-1})</f>
        <v>0</v>
      </c>
      <c r="W296" s="38" cm="1">
        <f t="array" ref="W296">SUM(SUMIF(Survey!CC296,{"&gt;0","&lt;0"})*{1,-1})+SUM(SUMIF(Survey!CM296,{"&gt;0","&lt;0"})*{1,-1})</f>
        <v>0</v>
      </c>
      <c r="X296" s="38">
        <f>Survey!K296</f>
        <v>0</v>
      </c>
      <c r="Y296" s="37" t="str">
        <f t="shared" si="192"/>
        <v>Either</v>
      </c>
      <c r="Z296" s="16" t="str">
        <f t="shared" si="193"/>
        <v>Fail</v>
      </c>
      <c r="AA296" s="67" cm="1">
        <f t="array" ref="AA296">SUM(SUMIF(Survey!BZ296:CS296,{"&gt;0","&lt;0"})*{1,-1})+SUM(SUMIF(Survey!CU296:DN296,{"&gt;0","&lt;0"})*{1,-1})</f>
        <v>0</v>
      </c>
      <c r="AB296" s="67">
        <f>IFERROR(AA296/(Survey!$AV296),0)</f>
        <v>0</v>
      </c>
      <c r="AC296" s="128" t="b">
        <f>IF(OR(Survey!$M296="Alternative strategy or hedge",Survey!$M296="Other, illiquid",Survey!$L296="Prospectus fund"),TRUE,FALSE)</f>
        <v>0</v>
      </c>
      <c r="AD296" s="128" t="b">
        <f>NOT(ISBLANK(Survey!$M296))</f>
        <v>0</v>
      </c>
      <c r="AE296" s="16" t="str">
        <f t="shared" si="194"/>
        <v>Pass</v>
      </c>
      <c r="AF296" s="38" t="b">
        <f>NOT(ISNUMBER(SEARCH("Other",Survey!$P296)))</f>
        <v>1</v>
      </c>
      <c r="AG296" s="37" t="b">
        <f>NOT(ISBLANK(Survey!$Q296))</f>
        <v>0</v>
      </c>
      <c r="AH296" s="16" t="str">
        <f t="shared" si="195"/>
        <v>Pass</v>
      </c>
      <c r="AI296" s="143">
        <f>COUNTBLANK(Survey!$W296)</f>
        <v>1</v>
      </c>
      <c r="AJ296" s="67">
        <f>IF(AND(Survey!L296&lt;&gt;"Exempt fund",OR(Survey!$M296="ETF",Survey!$M296="ETF, alternative mutual fund",Survey!$M296="Mutual fund",Survey!$M296="Alternative mutual fund",Survey!$M296="Money market")),1,0)</f>
        <v>0</v>
      </c>
      <c r="AK296" s="16" t="str">
        <f t="shared" si="196"/>
        <v>Pass</v>
      </c>
      <c r="AL296" s="38" t="b">
        <f>NOT(ISNUMBER(SEARCH("Yes",Survey!$AA296)))</f>
        <v>1</v>
      </c>
      <c r="AM296" s="37" t="b">
        <f>IF(COUNTBLANK(Survey!$AB296:$AC296)=0,TRUE, FALSE)</f>
        <v>0</v>
      </c>
      <c r="AN296" s="16" t="str">
        <f t="shared" si="197"/>
        <v>Pass</v>
      </c>
      <c r="AO296" s="38" t="b">
        <f>NOT(ISNUMBER(SEARCH("Yes",Survey!$AD296)))</f>
        <v>1</v>
      </c>
      <c r="AP296" s="37" t="b">
        <f>NOT(ISBLANK(Survey!$AF296))</f>
        <v>0</v>
      </c>
      <c r="AQ296" s="16" t="str">
        <f t="shared" si="198"/>
        <v>Pass</v>
      </c>
      <c r="AR296" s="38" t="b">
        <f>NOT(OR(ISNUMBER(SEARCH("Other",Survey!$AF296)),ISNUMBER(SEARCH("Multiple",Survey!$AF296))))</f>
        <v>1</v>
      </c>
      <c r="AS296" s="37" t="b">
        <f>NOT(ISBLANK(Survey!$AG296))</f>
        <v>0</v>
      </c>
      <c r="AT296" s="16" t="str">
        <f t="shared" si="199"/>
        <v>Fail</v>
      </c>
      <c r="AU296" s="143">
        <f>IF(ABS(Survey!$AV296)&gt;0, 1,0)</f>
        <v>0</v>
      </c>
      <c r="AV296" s="143">
        <f>IF(COUNTBLANK(Survey!$AJ296)=0,1,0)</f>
        <v>0</v>
      </c>
      <c r="AW296" s="16" t="str">
        <f t="shared" si="200"/>
        <v>Pass</v>
      </c>
      <c r="AX296" s="143">
        <f>IF(ISBLANK(Survey!$AJ296),0,1)</f>
        <v>0</v>
      </c>
      <c r="AY296" s="165">
        <f>COUNTBLANK(Survey!$AK296)</f>
        <v>1</v>
      </c>
      <c r="AZ296" s="16" t="str">
        <f t="shared" si="201"/>
        <v>Pass</v>
      </c>
      <c r="BA296" s="143">
        <f>IF(OR(Survey!$AK296="Closed",ISBLANK(Survey!$AK296)),0,1)</f>
        <v>0</v>
      </c>
      <c r="BB296" s="165">
        <f>IF(ISBLANK(Survey!$AL296),1,0)</f>
        <v>1</v>
      </c>
      <c r="BC296" s="147" t="str" cm="1">
        <f t="array" ref="BC296">IF(OR(IF(OR($BE296+$BF296 = 2, $BG296=1), FALSE, TRUE), AND($BD296:$BD296 = 0)),"Pass","Fail")</f>
        <v>Pass</v>
      </c>
      <c r="BD296" s="143">
        <f>COUNTBLANK(Survey!$AM296:$AO296)</f>
        <v>3</v>
      </c>
      <c r="BE296" s="143">
        <f>IF(Survey!$I296="Yes",1,0)</f>
        <v>0</v>
      </c>
      <c r="BF296" s="143">
        <f>IF(OR(Survey!$M296="Mutual fund",Survey!$M296="Alternative mutual fund",Survey!$M296="Money market"),1,0)</f>
        <v>0</v>
      </c>
      <c r="BG296" s="148">
        <f>IF(OR(Survey!$M296="ETF",Survey!$M296="ETF, alternative mutual fund"),1,0)</f>
        <v>0</v>
      </c>
      <c r="BH296" s="16" t="str">
        <f t="shared" si="202"/>
        <v>Pass</v>
      </c>
      <c r="BI296" s="38" t="b">
        <f>OR(ISNUMBER(SEARCH("Yes",Survey!$AO296)),ISBLANK(Survey!$AO296))</f>
        <v>1</v>
      </c>
      <c r="BJ296" s="67" t="b">
        <f>NOT(ISBLANK(Survey!$AP296))</f>
        <v>0</v>
      </c>
      <c r="BK296" s="16" t="str">
        <f t="shared" si="203"/>
        <v>Pass</v>
      </c>
      <c r="BL296" s="143">
        <f>IF(Survey!$AW296=0, 0,1)</f>
        <v>0</v>
      </c>
      <c r="BM296" s="67">
        <f>Survey!$AQ296</f>
        <v>0</v>
      </c>
      <c r="BN296" s="67">
        <f>IFERROR((Survey!$AX296-ABS(Survey!$AY296)-ABS(Survey!$BD296))/Survey!$AW296,0)</f>
        <v>0</v>
      </c>
      <c r="BO296" s="67">
        <f>IF(AND($BM296&gt;$BN296-0.2,$BM296&lt;$BN296+0.2,ISBLANK(Survey!$AQ296)=FALSE),0,1)</f>
        <v>1</v>
      </c>
      <c r="BP296" s="165">
        <f>IF(ISBLANK(Survey!$AR296),1,0)</f>
        <v>1</v>
      </c>
      <c r="BQ296" s="16" t="str">
        <f t="shared" si="204"/>
        <v>Pass</v>
      </c>
      <c r="BR296" s="143">
        <f>IF(Survey!$AW296=0, 0,1)</f>
        <v>0</v>
      </c>
      <c r="BS296" s="67">
        <f>IF(AND(Survey!$AS296&gt;=0,Survey!$AS296&lt;=0.2,Survey!$AS296&lt;&gt;""),0,1)</f>
        <v>1</v>
      </c>
      <c r="BT296" s="143">
        <f>IF(ISBLANK(Survey!$AT296),1,0)</f>
        <v>1</v>
      </c>
      <c r="BU296" s="16" t="str">
        <f t="shared" si="205"/>
        <v>Fail</v>
      </c>
      <c r="BV296" s="165">
        <f>Survey!$AU296</f>
        <v>0</v>
      </c>
      <c r="BW296" s="16" t="str">
        <f t="shared" si="206"/>
        <v>Pass</v>
      </c>
      <c r="BX296" s="36">
        <f>Survey!$AV296</f>
        <v>0</v>
      </c>
      <c r="BY296" s="176">
        <f>Survey!$AW296+Survey!$AX296-ABS(Survey!$AY296)+ABS(Survey!$AZ296)-ABS(Survey!$BA296)+ABS(Survey!$BB296)-ABS(Survey!$BC296)-ABS(Survey!$BD296)+Survey!$BE296</f>
        <v>0</v>
      </c>
      <c r="BZ296" s="35">
        <f t="shared" si="207"/>
        <v>0</v>
      </c>
      <c r="CA296" s="17">
        <f t="shared" si="208"/>
        <v>0</v>
      </c>
      <c r="CB296" s="16" t="str">
        <f t="shared" si="209"/>
        <v>Pass</v>
      </c>
      <c r="CC296" s="38" t="b">
        <f>IF(ABS(Survey!$BE296)=0,TRUE,FALSE)</f>
        <v>1</v>
      </c>
      <c r="CD296" s="37" t="b">
        <f>NOT(ISBLANK(Survey!$BF296))</f>
        <v>0</v>
      </c>
      <c r="CE296" t="str">
        <f t="shared" si="210"/>
        <v>Fail</v>
      </c>
      <c r="CF296" s="29">
        <f>Survey!$AV296</f>
        <v>0</v>
      </c>
      <c r="CG296" s="29" cm="1">
        <f t="array" ref="CG296">SUM(SUMIF(Survey!BH296:BO296,{"&gt;0","&lt;0"})*{1,-1})-SUM(SUMIF(Survey!BQ296:BX296,{"&gt;0","&lt;0"})*{1,-1})</f>
        <v>0</v>
      </c>
      <c r="CH296" s="35" t="str">
        <f t="shared" si="211"/>
        <v>No holdings</v>
      </c>
      <c r="CI296">
        <f t="shared" si="212"/>
        <v>0</v>
      </c>
      <c r="CJ296" s="16" t="str">
        <f t="shared" si="213"/>
        <v>Fail</v>
      </c>
      <c r="CK296" s="36">
        <f>Survey!$AV296</f>
        <v>0</v>
      </c>
      <c r="CL296" s="36" cm="1">
        <f t="array" ref="CL296">SUM(SUMIF(Survey!BZ296:CS296,{"&gt;0","&lt;0"})*{1,-1})-SUM(SUMIF(Survey!CU296:DN296,{"&gt;0","&lt;0"})*{1,-1})</f>
        <v>0</v>
      </c>
      <c r="CM296" s="35" t="str">
        <f t="shared" si="214"/>
        <v>No holdings</v>
      </c>
      <c r="CN296" s="17">
        <f t="shared" si="215"/>
        <v>0</v>
      </c>
      <c r="CO296" s="16" t="str">
        <f t="shared" si="216"/>
        <v>Pass</v>
      </c>
      <c r="CP296" s="38" t="b">
        <f>IF(ABS(Survey!$CS296)=0,TRUE,FALSE)</f>
        <v>1</v>
      </c>
      <c r="CQ296" s="37" t="b">
        <f>NOT(ISBLANK(Survey!$CT296))</f>
        <v>0</v>
      </c>
      <c r="CR296" s="16" t="str">
        <f t="shared" si="217"/>
        <v>Pass</v>
      </c>
      <c r="CS296" s="38" t="b">
        <f>IF(ABS(Survey!$DN296)=0,TRUE,FALSE)</f>
        <v>1</v>
      </c>
      <c r="CT296" s="37" t="b">
        <f>NOT(ISBLANK(Survey!$DO296))</f>
        <v>0</v>
      </c>
      <c r="CU296" t="str">
        <f t="shared" si="218"/>
        <v>Pass</v>
      </c>
      <c r="CV296" s="29" cm="1">
        <f t="array" ref="CV296">SUM(SUMIF(Survey!CO296,{"&gt;0","&lt;0"})*{1,-1})+SUM(SUMIF(Survey!DJ296,{"&gt;0","&lt;0"})*{1,-1})</f>
        <v>0</v>
      </c>
      <c r="CW296" s="29">
        <f>SUM(SUMIF(Survey!DQ296:DW296,{"&gt;0","&lt;0"})*{1,-1})+SUM(SUMIF(Survey!DY296:EE296,{"&gt;0","&lt;0"})*{1,-1})</f>
        <v>0</v>
      </c>
      <c r="CX296">
        <f t="shared" si="219"/>
        <v>0</v>
      </c>
      <c r="CY296">
        <f t="shared" si="220"/>
        <v>0</v>
      </c>
      <c r="CZ296" s="16" t="str">
        <f t="shared" si="221"/>
        <v>Pass</v>
      </c>
      <c r="DA296" s="38" t="b">
        <f>IF(ABS(Survey!$DW296)=0,TRUE,FALSE)</f>
        <v>1</v>
      </c>
      <c r="DB296" s="37" t="b">
        <f>NOT(ISBLANK(Survey!DX296))</f>
        <v>0</v>
      </c>
      <c r="DC296" s="16" t="str">
        <f t="shared" si="222"/>
        <v>Pass</v>
      </c>
      <c r="DD296" s="38" t="b">
        <f>IF(ABS(Survey!$EE296)=0,TRUE,FALSE)</f>
        <v>1</v>
      </c>
      <c r="DE296" s="37" t="b">
        <f>NOT(ISBLANK(Survey!$EF296))</f>
        <v>0</v>
      </c>
      <c r="DF296" s="16" t="str">
        <f t="shared" si="223"/>
        <v>Fail</v>
      </c>
      <c r="DG296" s="36">
        <f>SUM(SUMIF(Survey!EL296:EN296,{"&gt;0","&lt;0"})*{1,-1})</f>
        <v>0</v>
      </c>
      <c r="DH296">
        <f t="shared" si="224"/>
        <v>0</v>
      </c>
      <c r="DI296">
        <f t="shared" si="225"/>
        <v>100</v>
      </c>
      <c r="DJ296" s="35" t="b">
        <f>IF(OR(Survey!$M296="ETF",Survey!$M296="ETF, alternative mutual fund",Survey!$M296="Closed-end", Survey!$M296="Split share corp"),TRUE,FALSE)</f>
        <v>0</v>
      </c>
      <c r="DK296" s="16" t="str">
        <f t="shared" si="226"/>
        <v>Fail</v>
      </c>
      <c r="DL296" s="36">
        <f>SUM(SUMIF(Survey!EP296:EV296,{"&gt;0","&lt;0"})*{1,-1})</f>
        <v>0</v>
      </c>
      <c r="DM296">
        <f t="shared" si="227"/>
        <v>0</v>
      </c>
      <c r="DN296" s="17">
        <f t="shared" si="228"/>
        <v>100</v>
      </c>
      <c r="DO296" s="16" t="str">
        <f t="shared" si="229"/>
        <v>Fail</v>
      </c>
      <c r="DP296" s="36">
        <f>SUM(SUMIF(Survey!EX296:FD296,{"&gt;0","&lt;0"})*{1,-1})</f>
        <v>0</v>
      </c>
      <c r="DQ296">
        <f t="shared" si="230"/>
        <v>0</v>
      </c>
      <c r="DR296" s="17">
        <f t="shared" si="231"/>
        <v>100</v>
      </c>
    </row>
    <row r="297" spans="1:122">
      <c r="A297">
        <v>297</v>
      </c>
      <c r="B297" t="str">
        <f t="shared" si="185"/>
        <v>Pass</v>
      </c>
      <c r="C297" t="str">
        <f>IF(COUNTBLANK(Survey!B297:FE297)=$C$2, "Pass", "Fail")</f>
        <v>Pass</v>
      </c>
      <c r="D297" t="str">
        <f t="shared" si="186"/>
        <v>Fail</v>
      </c>
      <c r="E297" t="str">
        <f>IF(OR(ISBLANK(Survey!AJ297),COUNTIF(G297:BB297,"Fail")),"Fail","Pass")</f>
        <v>Fail</v>
      </c>
      <c r="G297" s="16" t="str">
        <f t="shared" si="187"/>
        <v>Fail</v>
      </c>
      <c r="H297" s="177">
        <f>COUNTBLANK(Survey!B297:D297)+COUNTBLANK(Survey!G297)+COUNTBLANK(Survey!I297)+COUNTBLANK(Survey!K297:M297)+COUNTBLANK(Survey!P297)+COUNTBLANK(Survey!S297:U297)+COUNTBLANK(Survey!Y297:AA297)+COUNTBLANK(Survey!AD297:AE297)+COUNTBLANK(Survey!AI297:AI297)</f>
        <v>18</v>
      </c>
      <c r="I297" s="16" t="str">
        <f t="shared" si="188"/>
        <v>Fail</v>
      </c>
      <c r="J297" t="b">
        <f>IF(Survey!E297="No",TRUE,FALSE)</f>
        <v>0</v>
      </c>
      <c r="K297" s="34">
        <f>LEN(Survey!E297)</f>
        <v>0</v>
      </c>
      <c r="L297" s="16" t="str">
        <f t="shared" si="189"/>
        <v>Fail</v>
      </c>
      <c r="M297" t="b">
        <f>IF(Survey!F297="No",TRUE,FALSE)</f>
        <v>0</v>
      </c>
      <c r="N297" s="33">
        <f>LEN(Survey!F297)</f>
        <v>0</v>
      </c>
      <c r="O297" s="16" t="str">
        <f t="shared" si="190"/>
        <v>Pass</v>
      </c>
      <c r="P297" s="34">
        <f>MOD((LEN(Survey!H297)+2),11)</f>
        <v>2</v>
      </c>
      <c r="Q297" s="33" t="str">
        <f>IF(Survey!$L297="Prospectus fund", "Yes", "No")</f>
        <v>No</v>
      </c>
      <c r="R297" s="16" t="str">
        <f t="shared" si="191"/>
        <v>Pass</v>
      </c>
      <c r="S297" s="34">
        <f>MOD((LEN(Survey!J297)+2),11)</f>
        <v>2</v>
      </c>
      <c r="T297" s="35" t="b">
        <f>IF(OR(Survey!$M297="ETF",Survey!$M297="ETF, alternative mutual fund",Survey!$M297="Closed-end", Survey!$M297="Split share corp", Survey!$I297="Yes"),TRUE,FALSE)</f>
        <v>0</v>
      </c>
      <c r="U297" s="16" t="str">
        <f>IFERROR(IF(AND(OR(X297=Y297,Y297 = "Either"),NOT(ISBLANK(Survey!K297))),"Pass","Fail"),"Pass")</f>
        <v>Fail</v>
      </c>
      <c r="V297" s="36" cm="1">
        <f t="array" ref="V297">SUM(SUMIF(Survey!BZ297:CS297,{"&gt;0","&lt;0"})*{1,-1})</f>
        <v>0</v>
      </c>
      <c r="W297" s="38" cm="1">
        <f t="array" ref="W297">SUM(SUMIF(Survey!CC297,{"&gt;0","&lt;0"})*{1,-1})+SUM(SUMIF(Survey!CM297,{"&gt;0","&lt;0"})*{1,-1})</f>
        <v>0</v>
      </c>
      <c r="X297" s="38">
        <f>Survey!K297</f>
        <v>0</v>
      </c>
      <c r="Y297" s="37" t="str">
        <f t="shared" si="192"/>
        <v>Either</v>
      </c>
      <c r="Z297" s="16" t="str">
        <f t="shared" si="193"/>
        <v>Fail</v>
      </c>
      <c r="AA297" s="67" cm="1">
        <f t="array" ref="AA297">SUM(SUMIF(Survey!BZ297:CS297,{"&gt;0","&lt;0"})*{1,-1})+SUM(SUMIF(Survey!CU297:DN297,{"&gt;0","&lt;0"})*{1,-1})</f>
        <v>0</v>
      </c>
      <c r="AB297" s="67">
        <f>IFERROR(AA297/(Survey!$AV297),0)</f>
        <v>0</v>
      </c>
      <c r="AC297" s="128" t="b">
        <f>IF(OR(Survey!$M297="Alternative strategy or hedge",Survey!$M297="Other, illiquid",Survey!$L297="Prospectus fund"),TRUE,FALSE)</f>
        <v>0</v>
      </c>
      <c r="AD297" s="128" t="b">
        <f>NOT(ISBLANK(Survey!$M297))</f>
        <v>0</v>
      </c>
      <c r="AE297" s="16" t="str">
        <f t="shared" si="194"/>
        <v>Pass</v>
      </c>
      <c r="AF297" s="38" t="b">
        <f>NOT(ISNUMBER(SEARCH("Other",Survey!$P297)))</f>
        <v>1</v>
      </c>
      <c r="AG297" s="37" t="b">
        <f>NOT(ISBLANK(Survey!$Q297))</f>
        <v>0</v>
      </c>
      <c r="AH297" s="16" t="str">
        <f t="shared" si="195"/>
        <v>Pass</v>
      </c>
      <c r="AI297" s="143">
        <f>COUNTBLANK(Survey!$W297)</f>
        <v>1</v>
      </c>
      <c r="AJ297" s="67">
        <f>IF(AND(Survey!L297&lt;&gt;"Exempt fund",OR(Survey!$M297="ETF",Survey!$M297="ETF, alternative mutual fund",Survey!$M297="Mutual fund",Survey!$M297="Alternative mutual fund",Survey!$M297="Money market")),1,0)</f>
        <v>0</v>
      </c>
      <c r="AK297" s="16" t="str">
        <f t="shared" si="196"/>
        <v>Pass</v>
      </c>
      <c r="AL297" s="38" t="b">
        <f>NOT(ISNUMBER(SEARCH("Yes",Survey!$AA297)))</f>
        <v>1</v>
      </c>
      <c r="AM297" s="37" t="b">
        <f>IF(COUNTBLANK(Survey!$AB297:$AC297)=0,TRUE, FALSE)</f>
        <v>0</v>
      </c>
      <c r="AN297" s="16" t="str">
        <f t="shared" si="197"/>
        <v>Pass</v>
      </c>
      <c r="AO297" s="38" t="b">
        <f>NOT(ISNUMBER(SEARCH("Yes",Survey!$AD297)))</f>
        <v>1</v>
      </c>
      <c r="AP297" s="37" t="b">
        <f>NOT(ISBLANK(Survey!$AF297))</f>
        <v>0</v>
      </c>
      <c r="AQ297" s="16" t="str">
        <f t="shared" si="198"/>
        <v>Pass</v>
      </c>
      <c r="AR297" s="38" t="b">
        <f>NOT(OR(ISNUMBER(SEARCH("Other",Survey!$AF297)),ISNUMBER(SEARCH("Multiple",Survey!$AF297))))</f>
        <v>1</v>
      </c>
      <c r="AS297" s="37" t="b">
        <f>NOT(ISBLANK(Survey!$AG297))</f>
        <v>0</v>
      </c>
      <c r="AT297" s="16" t="str">
        <f t="shared" si="199"/>
        <v>Fail</v>
      </c>
      <c r="AU297" s="143">
        <f>IF(ABS(Survey!$AV297)&gt;0, 1,0)</f>
        <v>0</v>
      </c>
      <c r="AV297" s="143">
        <f>IF(COUNTBLANK(Survey!$AJ297)=0,1,0)</f>
        <v>0</v>
      </c>
      <c r="AW297" s="16" t="str">
        <f t="shared" si="200"/>
        <v>Pass</v>
      </c>
      <c r="AX297" s="143">
        <f>IF(ISBLANK(Survey!$AJ297),0,1)</f>
        <v>0</v>
      </c>
      <c r="AY297" s="165">
        <f>COUNTBLANK(Survey!$AK297)</f>
        <v>1</v>
      </c>
      <c r="AZ297" s="16" t="str">
        <f t="shared" si="201"/>
        <v>Pass</v>
      </c>
      <c r="BA297" s="143">
        <f>IF(OR(Survey!$AK297="Closed",ISBLANK(Survey!$AK297)),0,1)</f>
        <v>0</v>
      </c>
      <c r="BB297" s="165">
        <f>IF(ISBLANK(Survey!$AL297),1,0)</f>
        <v>1</v>
      </c>
      <c r="BC297" s="147" t="str" cm="1">
        <f t="array" ref="BC297">IF(OR(IF(OR($BE297+$BF297 = 2, $BG297=1), FALSE, TRUE), AND($BD297:$BD297 = 0)),"Pass","Fail")</f>
        <v>Pass</v>
      </c>
      <c r="BD297" s="143">
        <f>COUNTBLANK(Survey!$AM297:$AO297)</f>
        <v>3</v>
      </c>
      <c r="BE297" s="143">
        <f>IF(Survey!$I297="Yes",1,0)</f>
        <v>0</v>
      </c>
      <c r="BF297" s="143">
        <f>IF(OR(Survey!$M297="Mutual fund",Survey!$M297="Alternative mutual fund",Survey!$M297="Money market"),1,0)</f>
        <v>0</v>
      </c>
      <c r="BG297" s="148">
        <f>IF(OR(Survey!$M297="ETF",Survey!$M297="ETF, alternative mutual fund"),1,0)</f>
        <v>0</v>
      </c>
      <c r="BH297" s="16" t="str">
        <f t="shared" si="202"/>
        <v>Pass</v>
      </c>
      <c r="BI297" s="38" t="b">
        <f>OR(ISNUMBER(SEARCH("Yes",Survey!$AO297)),ISBLANK(Survey!$AO297))</f>
        <v>1</v>
      </c>
      <c r="BJ297" s="67" t="b">
        <f>NOT(ISBLANK(Survey!$AP297))</f>
        <v>0</v>
      </c>
      <c r="BK297" s="16" t="str">
        <f t="shared" si="203"/>
        <v>Pass</v>
      </c>
      <c r="BL297" s="143">
        <f>IF(Survey!$AW297=0, 0,1)</f>
        <v>0</v>
      </c>
      <c r="BM297" s="67">
        <f>Survey!$AQ297</f>
        <v>0</v>
      </c>
      <c r="BN297" s="67">
        <f>IFERROR((Survey!$AX297-ABS(Survey!$AY297)-ABS(Survey!$BD297))/Survey!$AW297,0)</f>
        <v>0</v>
      </c>
      <c r="BO297" s="67">
        <f>IF(AND($BM297&gt;$BN297-0.2,$BM297&lt;$BN297+0.2,ISBLANK(Survey!$AQ297)=FALSE),0,1)</f>
        <v>1</v>
      </c>
      <c r="BP297" s="165">
        <f>IF(ISBLANK(Survey!$AR297),1,0)</f>
        <v>1</v>
      </c>
      <c r="BQ297" s="16" t="str">
        <f t="shared" si="204"/>
        <v>Pass</v>
      </c>
      <c r="BR297" s="143">
        <f>IF(Survey!$AW297=0, 0,1)</f>
        <v>0</v>
      </c>
      <c r="BS297" s="67">
        <f>IF(AND(Survey!$AS297&gt;=0,Survey!$AS297&lt;=0.2,Survey!$AS297&lt;&gt;""),0,1)</f>
        <v>1</v>
      </c>
      <c r="BT297" s="143">
        <f>IF(ISBLANK(Survey!$AT297),1,0)</f>
        <v>1</v>
      </c>
      <c r="BU297" s="16" t="str">
        <f t="shared" si="205"/>
        <v>Fail</v>
      </c>
      <c r="BV297" s="165">
        <f>Survey!$AU297</f>
        <v>0</v>
      </c>
      <c r="BW297" s="16" t="str">
        <f t="shared" si="206"/>
        <v>Pass</v>
      </c>
      <c r="BX297" s="36">
        <f>Survey!$AV297</f>
        <v>0</v>
      </c>
      <c r="BY297" s="176">
        <f>Survey!$AW297+Survey!$AX297-ABS(Survey!$AY297)+ABS(Survey!$AZ297)-ABS(Survey!$BA297)+ABS(Survey!$BB297)-ABS(Survey!$BC297)-ABS(Survey!$BD297)+Survey!$BE297</f>
        <v>0</v>
      </c>
      <c r="BZ297" s="35">
        <f t="shared" si="207"/>
        <v>0</v>
      </c>
      <c r="CA297" s="17">
        <f t="shared" si="208"/>
        <v>0</v>
      </c>
      <c r="CB297" s="16" t="str">
        <f t="shared" si="209"/>
        <v>Pass</v>
      </c>
      <c r="CC297" s="38" t="b">
        <f>IF(ABS(Survey!$BE297)=0,TRUE,FALSE)</f>
        <v>1</v>
      </c>
      <c r="CD297" s="37" t="b">
        <f>NOT(ISBLANK(Survey!$BF297))</f>
        <v>0</v>
      </c>
      <c r="CE297" t="str">
        <f t="shared" si="210"/>
        <v>Fail</v>
      </c>
      <c r="CF297" s="29">
        <f>Survey!$AV297</f>
        <v>0</v>
      </c>
      <c r="CG297" s="29" cm="1">
        <f t="array" ref="CG297">SUM(SUMIF(Survey!BH297:BO297,{"&gt;0","&lt;0"})*{1,-1})-SUM(SUMIF(Survey!BQ297:BX297,{"&gt;0","&lt;0"})*{1,-1})</f>
        <v>0</v>
      </c>
      <c r="CH297" s="35" t="str">
        <f t="shared" si="211"/>
        <v>No holdings</v>
      </c>
      <c r="CI297">
        <f t="shared" si="212"/>
        <v>0</v>
      </c>
      <c r="CJ297" s="16" t="str">
        <f t="shared" si="213"/>
        <v>Fail</v>
      </c>
      <c r="CK297" s="36">
        <f>Survey!$AV297</f>
        <v>0</v>
      </c>
      <c r="CL297" s="36" cm="1">
        <f t="array" ref="CL297">SUM(SUMIF(Survey!BZ297:CS297,{"&gt;0","&lt;0"})*{1,-1})-SUM(SUMIF(Survey!CU297:DN297,{"&gt;0","&lt;0"})*{1,-1})</f>
        <v>0</v>
      </c>
      <c r="CM297" s="35" t="str">
        <f t="shared" si="214"/>
        <v>No holdings</v>
      </c>
      <c r="CN297" s="17">
        <f t="shared" si="215"/>
        <v>0</v>
      </c>
      <c r="CO297" s="16" t="str">
        <f t="shared" si="216"/>
        <v>Pass</v>
      </c>
      <c r="CP297" s="38" t="b">
        <f>IF(ABS(Survey!$CS297)=0,TRUE,FALSE)</f>
        <v>1</v>
      </c>
      <c r="CQ297" s="37" t="b">
        <f>NOT(ISBLANK(Survey!$CT297))</f>
        <v>0</v>
      </c>
      <c r="CR297" s="16" t="str">
        <f t="shared" si="217"/>
        <v>Pass</v>
      </c>
      <c r="CS297" s="38" t="b">
        <f>IF(ABS(Survey!$DN297)=0,TRUE,FALSE)</f>
        <v>1</v>
      </c>
      <c r="CT297" s="37" t="b">
        <f>NOT(ISBLANK(Survey!$DO297))</f>
        <v>0</v>
      </c>
      <c r="CU297" t="str">
        <f t="shared" si="218"/>
        <v>Pass</v>
      </c>
      <c r="CV297" s="29" cm="1">
        <f t="array" ref="CV297">SUM(SUMIF(Survey!CO297,{"&gt;0","&lt;0"})*{1,-1})+SUM(SUMIF(Survey!DJ297,{"&gt;0","&lt;0"})*{1,-1})</f>
        <v>0</v>
      </c>
      <c r="CW297" s="29">
        <f>SUM(SUMIF(Survey!DQ297:DW297,{"&gt;0","&lt;0"})*{1,-1})+SUM(SUMIF(Survey!DY297:EE297,{"&gt;0","&lt;0"})*{1,-1})</f>
        <v>0</v>
      </c>
      <c r="CX297">
        <f t="shared" si="219"/>
        <v>0</v>
      </c>
      <c r="CY297">
        <f t="shared" si="220"/>
        <v>0</v>
      </c>
      <c r="CZ297" s="16" t="str">
        <f t="shared" si="221"/>
        <v>Pass</v>
      </c>
      <c r="DA297" s="38" t="b">
        <f>IF(ABS(Survey!$DW297)=0,TRUE,FALSE)</f>
        <v>1</v>
      </c>
      <c r="DB297" s="37" t="b">
        <f>NOT(ISBLANK(Survey!DX297))</f>
        <v>0</v>
      </c>
      <c r="DC297" s="16" t="str">
        <f t="shared" si="222"/>
        <v>Pass</v>
      </c>
      <c r="DD297" s="38" t="b">
        <f>IF(ABS(Survey!$EE297)=0,TRUE,FALSE)</f>
        <v>1</v>
      </c>
      <c r="DE297" s="37" t="b">
        <f>NOT(ISBLANK(Survey!$EF297))</f>
        <v>0</v>
      </c>
      <c r="DF297" s="16" t="str">
        <f t="shared" si="223"/>
        <v>Fail</v>
      </c>
      <c r="DG297" s="36">
        <f>SUM(SUMIF(Survey!EL297:EN297,{"&gt;0","&lt;0"})*{1,-1})</f>
        <v>0</v>
      </c>
      <c r="DH297">
        <f t="shared" si="224"/>
        <v>0</v>
      </c>
      <c r="DI297">
        <f t="shared" si="225"/>
        <v>100</v>
      </c>
      <c r="DJ297" s="35" t="b">
        <f>IF(OR(Survey!$M297="ETF",Survey!$M297="ETF, alternative mutual fund",Survey!$M297="Closed-end", Survey!$M297="Split share corp"),TRUE,FALSE)</f>
        <v>0</v>
      </c>
      <c r="DK297" s="16" t="str">
        <f t="shared" si="226"/>
        <v>Fail</v>
      </c>
      <c r="DL297" s="36">
        <f>SUM(SUMIF(Survey!EP297:EV297,{"&gt;0","&lt;0"})*{1,-1})</f>
        <v>0</v>
      </c>
      <c r="DM297">
        <f t="shared" si="227"/>
        <v>0</v>
      </c>
      <c r="DN297" s="17">
        <f t="shared" si="228"/>
        <v>100</v>
      </c>
      <c r="DO297" s="16" t="str">
        <f t="shared" si="229"/>
        <v>Fail</v>
      </c>
      <c r="DP297" s="36">
        <f>SUM(SUMIF(Survey!EX297:FD297,{"&gt;0","&lt;0"})*{1,-1})</f>
        <v>0</v>
      </c>
      <c r="DQ297">
        <f t="shared" si="230"/>
        <v>0</v>
      </c>
      <c r="DR297" s="17">
        <f t="shared" si="231"/>
        <v>100</v>
      </c>
    </row>
    <row r="298" spans="1:122">
      <c r="A298">
        <v>298</v>
      </c>
      <c r="B298" t="str">
        <f t="shared" si="185"/>
        <v>Pass</v>
      </c>
      <c r="C298" t="str">
        <f>IF(COUNTBLANK(Survey!B298:FE298)=$C$2, "Pass", "Fail")</f>
        <v>Pass</v>
      </c>
      <c r="D298" t="str">
        <f t="shared" si="186"/>
        <v>Fail</v>
      </c>
      <c r="E298" t="str">
        <f>IF(OR(ISBLANK(Survey!AJ298),COUNTIF(G298:BB298,"Fail")),"Fail","Pass")</f>
        <v>Fail</v>
      </c>
      <c r="G298" s="16" t="str">
        <f t="shared" si="187"/>
        <v>Fail</v>
      </c>
      <c r="H298" s="177">
        <f>COUNTBLANK(Survey!B298:D298)+COUNTBLANK(Survey!G298)+COUNTBLANK(Survey!I298)+COUNTBLANK(Survey!K298:M298)+COUNTBLANK(Survey!P298)+COUNTBLANK(Survey!S298:U298)+COUNTBLANK(Survey!Y298:AA298)+COUNTBLANK(Survey!AD298:AE298)+COUNTBLANK(Survey!AI298:AI298)</f>
        <v>18</v>
      </c>
      <c r="I298" s="16" t="str">
        <f t="shared" si="188"/>
        <v>Fail</v>
      </c>
      <c r="J298" t="b">
        <f>IF(Survey!E298="No",TRUE,FALSE)</f>
        <v>0</v>
      </c>
      <c r="K298" s="34">
        <f>LEN(Survey!E298)</f>
        <v>0</v>
      </c>
      <c r="L298" s="16" t="str">
        <f t="shared" si="189"/>
        <v>Fail</v>
      </c>
      <c r="M298" t="b">
        <f>IF(Survey!F298="No",TRUE,FALSE)</f>
        <v>0</v>
      </c>
      <c r="N298" s="33">
        <f>LEN(Survey!F298)</f>
        <v>0</v>
      </c>
      <c r="O298" s="16" t="str">
        <f t="shared" si="190"/>
        <v>Pass</v>
      </c>
      <c r="P298" s="34">
        <f>MOD((LEN(Survey!H298)+2),11)</f>
        <v>2</v>
      </c>
      <c r="Q298" s="33" t="str">
        <f>IF(Survey!$L298="Prospectus fund", "Yes", "No")</f>
        <v>No</v>
      </c>
      <c r="R298" s="16" t="str">
        <f t="shared" si="191"/>
        <v>Pass</v>
      </c>
      <c r="S298" s="34">
        <f>MOD((LEN(Survey!J298)+2),11)</f>
        <v>2</v>
      </c>
      <c r="T298" s="35" t="b">
        <f>IF(OR(Survey!$M298="ETF",Survey!$M298="ETF, alternative mutual fund",Survey!$M298="Closed-end", Survey!$M298="Split share corp", Survey!$I298="Yes"),TRUE,FALSE)</f>
        <v>0</v>
      </c>
      <c r="U298" s="16" t="str">
        <f>IFERROR(IF(AND(OR(X298=Y298,Y298 = "Either"),NOT(ISBLANK(Survey!K298))),"Pass","Fail"),"Pass")</f>
        <v>Fail</v>
      </c>
      <c r="V298" s="36" cm="1">
        <f t="array" ref="V298">SUM(SUMIF(Survey!BZ298:CS298,{"&gt;0","&lt;0"})*{1,-1})</f>
        <v>0</v>
      </c>
      <c r="W298" s="38" cm="1">
        <f t="array" ref="W298">SUM(SUMIF(Survey!CC298,{"&gt;0","&lt;0"})*{1,-1})+SUM(SUMIF(Survey!CM298,{"&gt;0","&lt;0"})*{1,-1})</f>
        <v>0</v>
      </c>
      <c r="X298" s="38">
        <f>Survey!K298</f>
        <v>0</v>
      </c>
      <c r="Y298" s="37" t="str">
        <f t="shared" si="192"/>
        <v>Either</v>
      </c>
      <c r="Z298" s="16" t="str">
        <f t="shared" si="193"/>
        <v>Fail</v>
      </c>
      <c r="AA298" s="67" cm="1">
        <f t="array" ref="AA298">SUM(SUMIF(Survey!BZ298:CS298,{"&gt;0","&lt;0"})*{1,-1})+SUM(SUMIF(Survey!CU298:DN298,{"&gt;0","&lt;0"})*{1,-1})</f>
        <v>0</v>
      </c>
      <c r="AB298" s="67">
        <f>IFERROR(AA298/(Survey!$AV298),0)</f>
        <v>0</v>
      </c>
      <c r="AC298" s="128" t="b">
        <f>IF(OR(Survey!$M298="Alternative strategy or hedge",Survey!$M298="Other, illiquid",Survey!$L298="Prospectus fund"),TRUE,FALSE)</f>
        <v>0</v>
      </c>
      <c r="AD298" s="128" t="b">
        <f>NOT(ISBLANK(Survey!$M298))</f>
        <v>0</v>
      </c>
      <c r="AE298" s="16" t="str">
        <f t="shared" si="194"/>
        <v>Pass</v>
      </c>
      <c r="AF298" s="38" t="b">
        <f>NOT(ISNUMBER(SEARCH("Other",Survey!$P298)))</f>
        <v>1</v>
      </c>
      <c r="AG298" s="37" t="b">
        <f>NOT(ISBLANK(Survey!$Q298))</f>
        <v>0</v>
      </c>
      <c r="AH298" s="16" t="str">
        <f t="shared" si="195"/>
        <v>Pass</v>
      </c>
      <c r="AI298" s="143">
        <f>COUNTBLANK(Survey!$W298)</f>
        <v>1</v>
      </c>
      <c r="AJ298" s="67">
        <f>IF(AND(Survey!L298&lt;&gt;"Exempt fund",OR(Survey!$M298="ETF",Survey!$M298="ETF, alternative mutual fund",Survey!$M298="Mutual fund",Survey!$M298="Alternative mutual fund",Survey!$M298="Money market")),1,0)</f>
        <v>0</v>
      </c>
      <c r="AK298" s="16" t="str">
        <f t="shared" si="196"/>
        <v>Pass</v>
      </c>
      <c r="AL298" s="38" t="b">
        <f>NOT(ISNUMBER(SEARCH("Yes",Survey!$AA298)))</f>
        <v>1</v>
      </c>
      <c r="AM298" s="37" t="b">
        <f>IF(COUNTBLANK(Survey!$AB298:$AC298)=0,TRUE, FALSE)</f>
        <v>0</v>
      </c>
      <c r="AN298" s="16" t="str">
        <f t="shared" si="197"/>
        <v>Pass</v>
      </c>
      <c r="AO298" s="38" t="b">
        <f>NOT(ISNUMBER(SEARCH("Yes",Survey!$AD298)))</f>
        <v>1</v>
      </c>
      <c r="AP298" s="37" t="b">
        <f>NOT(ISBLANK(Survey!$AF298))</f>
        <v>0</v>
      </c>
      <c r="AQ298" s="16" t="str">
        <f t="shared" si="198"/>
        <v>Pass</v>
      </c>
      <c r="AR298" s="38" t="b">
        <f>NOT(OR(ISNUMBER(SEARCH("Other",Survey!$AF298)),ISNUMBER(SEARCH("Multiple",Survey!$AF298))))</f>
        <v>1</v>
      </c>
      <c r="AS298" s="37" t="b">
        <f>NOT(ISBLANK(Survey!$AG298))</f>
        <v>0</v>
      </c>
      <c r="AT298" s="16" t="str">
        <f t="shared" si="199"/>
        <v>Fail</v>
      </c>
      <c r="AU298" s="143">
        <f>IF(ABS(Survey!$AV298)&gt;0, 1,0)</f>
        <v>0</v>
      </c>
      <c r="AV298" s="143">
        <f>IF(COUNTBLANK(Survey!$AJ298)=0,1,0)</f>
        <v>0</v>
      </c>
      <c r="AW298" s="16" t="str">
        <f t="shared" si="200"/>
        <v>Pass</v>
      </c>
      <c r="AX298" s="143">
        <f>IF(ISBLANK(Survey!$AJ298),0,1)</f>
        <v>0</v>
      </c>
      <c r="AY298" s="165">
        <f>COUNTBLANK(Survey!$AK298)</f>
        <v>1</v>
      </c>
      <c r="AZ298" s="16" t="str">
        <f t="shared" si="201"/>
        <v>Pass</v>
      </c>
      <c r="BA298" s="143">
        <f>IF(OR(Survey!$AK298="Closed",ISBLANK(Survey!$AK298)),0,1)</f>
        <v>0</v>
      </c>
      <c r="BB298" s="165">
        <f>IF(ISBLANK(Survey!$AL298),1,0)</f>
        <v>1</v>
      </c>
      <c r="BC298" s="147" t="str" cm="1">
        <f t="array" ref="BC298">IF(OR(IF(OR($BE298+$BF298 = 2, $BG298=1), FALSE, TRUE), AND($BD298:$BD298 = 0)),"Pass","Fail")</f>
        <v>Pass</v>
      </c>
      <c r="BD298" s="143">
        <f>COUNTBLANK(Survey!$AM298:$AO298)</f>
        <v>3</v>
      </c>
      <c r="BE298" s="143">
        <f>IF(Survey!$I298="Yes",1,0)</f>
        <v>0</v>
      </c>
      <c r="BF298" s="143">
        <f>IF(OR(Survey!$M298="Mutual fund",Survey!$M298="Alternative mutual fund",Survey!$M298="Money market"),1,0)</f>
        <v>0</v>
      </c>
      <c r="BG298" s="148">
        <f>IF(OR(Survey!$M298="ETF",Survey!$M298="ETF, alternative mutual fund"),1,0)</f>
        <v>0</v>
      </c>
      <c r="BH298" s="16" t="str">
        <f t="shared" si="202"/>
        <v>Pass</v>
      </c>
      <c r="BI298" s="38" t="b">
        <f>OR(ISNUMBER(SEARCH("Yes",Survey!$AO298)),ISBLANK(Survey!$AO298))</f>
        <v>1</v>
      </c>
      <c r="BJ298" s="67" t="b">
        <f>NOT(ISBLANK(Survey!$AP298))</f>
        <v>0</v>
      </c>
      <c r="BK298" s="16" t="str">
        <f t="shared" si="203"/>
        <v>Pass</v>
      </c>
      <c r="BL298" s="143">
        <f>IF(Survey!$AW298=0, 0,1)</f>
        <v>0</v>
      </c>
      <c r="BM298" s="67">
        <f>Survey!$AQ298</f>
        <v>0</v>
      </c>
      <c r="BN298" s="67">
        <f>IFERROR((Survey!$AX298-ABS(Survey!$AY298)-ABS(Survey!$BD298))/Survey!$AW298,0)</f>
        <v>0</v>
      </c>
      <c r="BO298" s="67">
        <f>IF(AND($BM298&gt;$BN298-0.2,$BM298&lt;$BN298+0.2,ISBLANK(Survey!$AQ298)=FALSE),0,1)</f>
        <v>1</v>
      </c>
      <c r="BP298" s="165">
        <f>IF(ISBLANK(Survey!$AR298),1,0)</f>
        <v>1</v>
      </c>
      <c r="BQ298" s="16" t="str">
        <f t="shared" si="204"/>
        <v>Pass</v>
      </c>
      <c r="BR298" s="143">
        <f>IF(Survey!$AW298=0, 0,1)</f>
        <v>0</v>
      </c>
      <c r="BS298" s="67">
        <f>IF(AND(Survey!$AS298&gt;=0,Survey!$AS298&lt;=0.2,Survey!$AS298&lt;&gt;""),0,1)</f>
        <v>1</v>
      </c>
      <c r="BT298" s="143">
        <f>IF(ISBLANK(Survey!$AT298),1,0)</f>
        <v>1</v>
      </c>
      <c r="BU298" s="16" t="str">
        <f t="shared" si="205"/>
        <v>Fail</v>
      </c>
      <c r="BV298" s="165">
        <f>Survey!$AU298</f>
        <v>0</v>
      </c>
      <c r="BW298" s="16" t="str">
        <f t="shared" si="206"/>
        <v>Pass</v>
      </c>
      <c r="BX298" s="36">
        <f>Survey!$AV298</f>
        <v>0</v>
      </c>
      <c r="BY298" s="176">
        <f>Survey!$AW298+Survey!$AX298-ABS(Survey!$AY298)+ABS(Survey!$AZ298)-ABS(Survey!$BA298)+ABS(Survey!$BB298)-ABS(Survey!$BC298)-ABS(Survey!$BD298)+Survey!$BE298</f>
        <v>0</v>
      </c>
      <c r="BZ298" s="35">
        <f t="shared" si="207"/>
        <v>0</v>
      </c>
      <c r="CA298" s="17">
        <f t="shared" si="208"/>
        <v>0</v>
      </c>
      <c r="CB298" s="16" t="str">
        <f t="shared" si="209"/>
        <v>Pass</v>
      </c>
      <c r="CC298" s="38" t="b">
        <f>IF(ABS(Survey!$BE298)=0,TRUE,FALSE)</f>
        <v>1</v>
      </c>
      <c r="CD298" s="37" t="b">
        <f>NOT(ISBLANK(Survey!$BF298))</f>
        <v>0</v>
      </c>
      <c r="CE298" t="str">
        <f t="shared" si="210"/>
        <v>Fail</v>
      </c>
      <c r="CF298" s="29">
        <f>Survey!$AV298</f>
        <v>0</v>
      </c>
      <c r="CG298" s="29" cm="1">
        <f t="array" ref="CG298">SUM(SUMIF(Survey!BH298:BO298,{"&gt;0","&lt;0"})*{1,-1})-SUM(SUMIF(Survey!BQ298:BX298,{"&gt;0","&lt;0"})*{1,-1})</f>
        <v>0</v>
      </c>
      <c r="CH298" s="35" t="str">
        <f t="shared" si="211"/>
        <v>No holdings</v>
      </c>
      <c r="CI298">
        <f t="shared" si="212"/>
        <v>0</v>
      </c>
      <c r="CJ298" s="16" t="str">
        <f t="shared" si="213"/>
        <v>Fail</v>
      </c>
      <c r="CK298" s="36">
        <f>Survey!$AV298</f>
        <v>0</v>
      </c>
      <c r="CL298" s="36" cm="1">
        <f t="array" ref="CL298">SUM(SUMIF(Survey!BZ298:CS298,{"&gt;0","&lt;0"})*{1,-1})-SUM(SUMIF(Survey!CU298:DN298,{"&gt;0","&lt;0"})*{1,-1})</f>
        <v>0</v>
      </c>
      <c r="CM298" s="35" t="str">
        <f t="shared" si="214"/>
        <v>No holdings</v>
      </c>
      <c r="CN298" s="17">
        <f t="shared" si="215"/>
        <v>0</v>
      </c>
      <c r="CO298" s="16" t="str">
        <f t="shared" si="216"/>
        <v>Pass</v>
      </c>
      <c r="CP298" s="38" t="b">
        <f>IF(ABS(Survey!$CS298)=0,TRUE,FALSE)</f>
        <v>1</v>
      </c>
      <c r="CQ298" s="37" t="b">
        <f>NOT(ISBLANK(Survey!$CT298))</f>
        <v>0</v>
      </c>
      <c r="CR298" s="16" t="str">
        <f t="shared" si="217"/>
        <v>Pass</v>
      </c>
      <c r="CS298" s="38" t="b">
        <f>IF(ABS(Survey!$DN298)=0,TRUE,FALSE)</f>
        <v>1</v>
      </c>
      <c r="CT298" s="37" t="b">
        <f>NOT(ISBLANK(Survey!$DO298))</f>
        <v>0</v>
      </c>
      <c r="CU298" t="str">
        <f t="shared" si="218"/>
        <v>Pass</v>
      </c>
      <c r="CV298" s="29" cm="1">
        <f t="array" ref="CV298">SUM(SUMIF(Survey!CO298,{"&gt;0","&lt;0"})*{1,-1})+SUM(SUMIF(Survey!DJ298,{"&gt;0","&lt;0"})*{1,-1})</f>
        <v>0</v>
      </c>
      <c r="CW298" s="29">
        <f>SUM(SUMIF(Survey!DQ298:DW298,{"&gt;0","&lt;0"})*{1,-1})+SUM(SUMIF(Survey!DY298:EE298,{"&gt;0","&lt;0"})*{1,-1})</f>
        <v>0</v>
      </c>
      <c r="CX298">
        <f t="shared" si="219"/>
        <v>0</v>
      </c>
      <c r="CY298">
        <f t="shared" si="220"/>
        <v>0</v>
      </c>
      <c r="CZ298" s="16" t="str">
        <f t="shared" si="221"/>
        <v>Pass</v>
      </c>
      <c r="DA298" s="38" t="b">
        <f>IF(ABS(Survey!$DW298)=0,TRUE,FALSE)</f>
        <v>1</v>
      </c>
      <c r="DB298" s="37" t="b">
        <f>NOT(ISBLANK(Survey!DX298))</f>
        <v>0</v>
      </c>
      <c r="DC298" s="16" t="str">
        <f t="shared" si="222"/>
        <v>Pass</v>
      </c>
      <c r="DD298" s="38" t="b">
        <f>IF(ABS(Survey!$EE298)=0,TRUE,FALSE)</f>
        <v>1</v>
      </c>
      <c r="DE298" s="37" t="b">
        <f>NOT(ISBLANK(Survey!$EF298))</f>
        <v>0</v>
      </c>
      <c r="DF298" s="16" t="str">
        <f t="shared" si="223"/>
        <v>Fail</v>
      </c>
      <c r="DG298" s="36">
        <f>SUM(SUMIF(Survey!EL298:EN298,{"&gt;0","&lt;0"})*{1,-1})</f>
        <v>0</v>
      </c>
      <c r="DH298">
        <f t="shared" si="224"/>
        <v>0</v>
      </c>
      <c r="DI298">
        <f t="shared" si="225"/>
        <v>100</v>
      </c>
      <c r="DJ298" s="35" t="b">
        <f>IF(OR(Survey!$M298="ETF",Survey!$M298="ETF, alternative mutual fund",Survey!$M298="Closed-end", Survey!$M298="Split share corp"),TRUE,FALSE)</f>
        <v>0</v>
      </c>
      <c r="DK298" s="16" t="str">
        <f t="shared" si="226"/>
        <v>Fail</v>
      </c>
      <c r="DL298" s="36">
        <f>SUM(SUMIF(Survey!EP298:EV298,{"&gt;0","&lt;0"})*{1,-1})</f>
        <v>0</v>
      </c>
      <c r="DM298">
        <f t="shared" si="227"/>
        <v>0</v>
      </c>
      <c r="DN298" s="17">
        <f t="shared" si="228"/>
        <v>100</v>
      </c>
      <c r="DO298" s="16" t="str">
        <f t="shared" si="229"/>
        <v>Fail</v>
      </c>
      <c r="DP298" s="36">
        <f>SUM(SUMIF(Survey!EX298:FD298,{"&gt;0","&lt;0"})*{1,-1})</f>
        <v>0</v>
      </c>
      <c r="DQ298">
        <f t="shared" si="230"/>
        <v>0</v>
      </c>
      <c r="DR298" s="17">
        <f t="shared" si="231"/>
        <v>100</v>
      </c>
    </row>
    <row r="299" spans="1:122">
      <c r="A299">
        <v>299</v>
      </c>
      <c r="B299" t="str">
        <f t="shared" si="185"/>
        <v>Pass</v>
      </c>
      <c r="C299" t="str">
        <f>IF(COUNTBLANK(Survey!B299:FE299)=$C$2, "Pass", "Fail")</f>
        <v>Pass</v>
      </c>
      <c r="D299" t="str">
        <f t="shared" si="186"/>
        <v>Fail</v>
      </c>
      <c r="E299" t="str">
        <f>IF(OR(ISBLANK(Survey!AJ299),COUNTIF(G299:BB299,"Fail")),"Fail","Pass")</f>
        <v>Fail</v>
      </c>
      <c r="G299" s="16" t="str">
        <f t="shared" si="187"/>
        <v>Fail</v>
      </c>
      <c r="H299" s="177">
        <f>COUNTBLANK(Survey!B299:D299)+COUNTBLANK(Survey!G299)+COUNTBLANK(Survey!I299)+COUNTBLANK(Survey!K299:M299)+COUNTBLANK(Survey!P299)+COUNTBLANK(Survey!S299:U299)+COUNTBLANK(Survey!Y299:AA299)+COUNTBLANK(Survey!AD299:AE299)+COUNTBLANK(Survey!AI299:AI299)</f>
        <v>18</v>
      </c>
      <c r="I299" s="16" t="str">
        <f t="shared" si="188"/>
        <v>Fail</v>
      </c>
      <c r="J299" t="b">
        <f>IF(Survey!E299="No",TRUE,FALSE)</f>
        <v>0</v>
      </c>
      <c r="K299" s="34">
        <f>LEN(Survey!E299)</f>
        <v>0</v>
      </c>
      <c r="L299" s="16" t="str">
        <f t="shared" si="189"/>
        <v>Fail</v>
      </c>
      <c r="M299" t="b">
        <f>IF(Survey!F299="No",TRUE,FALSE)</f>
        <v>0</v>
      </c>
      <c r="N299" s="33">
        <f>LEN(Survey!F299)</f>
        <v>0</v>
      </c>
      <c r="O299" s="16" t="str">
        <f t="shared" si="190"/>
        <v>Pass</v>
      </c>
      <c r="P299" s="34">
        <f>MOD((LEN(Survey!H299)+2),11)</f>
        <v>2</v>
      </c>
      <c r="Q299" s="33" t="str">
        <f>IF(Survey!$L299="Prospectus fund", "Yes", "No")</f>
        <v>No</v>
      </c>
      <c r="R299" s="16" t="str">
        <f t="shared" si="191"/>
        <v>Pass</v>
      </c>
      <c r="S299" s="34">
        <f>MOD((LEN(Survey!J299)+2),11)</f>
        <v>2</v>
      </c>
      <c r="T299" s="35" t="b">
        <f>IF(OR(Survey!$M299="ETF",Survey!$M299="ETF, alternative mutual fund",Survey!$M299="Closed-end", Survey!$M299="Split share corp", Survey!$I299="Yes"),TRUE,FALSE)</f>
        <v>0</v>
      </c>
      <c r="U299" s="16" t="str">
        <f>IFERROR(IF(AND(OR(X299=Y299,Y299 = "Either"),NOT(ISBLANK(Survey!K299))),"Pass","Fail"),"Pass")</f>
        <v>Fail</v>
      </c>
      <c r="V299" s="36" cm="1">
        <f t="array" ref="V299">SUM(SUMIF(Survey!BZ299:CS299,{"&gt;0","&lt;0"})*{1,-1})</f>
        <v>0</v>
      </c>
      <c r="W299" s="38" cm="1">
        <f t="array" ref="W299">SUM(SUMIF(Survey!CC299,{"&gt;0","&lt;0"})*{1,-1})+SUM(SUMIF(Survey!CM299,{"&gt;0","&lt;0"})*{1,-1})</f>
        <v>0</v>
      </c>
      <c r="X299" s="38">
        <f>Survey!K299</f>
        <v>0</v>
      </c>
      <c r="Y299" s="37" t="str">
        <f t="shared" si="192"/>
        <v>Either</v>
      </c>
      <c r="Z299" s="16" t="str">
        <f t="shared" si="193"/>
        <v>Fail</v>
      </c>
      <c r="AA299" s="67" cm="1">
        <f t="array" ref="AA299">SUM(SUMIF(Survey!BZ299:CS299,{"&gt;0","&lt;0"})*{1,-1})+SUM(SUMIF(Survey!CU299:DN299,{"&gt;0","&lt;0"})*{1,-1})</f>
        <v>0</v>
      </c>
      <c r="AB299" s="67">
        <f>IFERROR(AA299/(Survey!$AV299),0)</f>
        <v>0</v>
      </c>
      <c r="AC299" s="128" t="b">
        <f>IF(OR(Survey!$M299="Alternative strategy or hedge",Survey!$M299="Other, illiquid",Survey!$L299="Prospectus fund"),TRUE,FALSE)</f>
        <v>0</v>
      </c>
      <c r="AD299" s="128" t="b">
        <f>NOT(ISBLANK(Survey!$M299))</f>
        <v>0</v>
      </c>
      <c r="AE299" s="16" t="str">
        <f t="shared" si="194"/>
        <v>Pass</v>
      </c>
      <c r="AF299" s="38" t="b">
        <f>NOT(ISNUMBER(SEARCH("Other",Survey!$P299)))</f>
        <v>1</v>
      </c>
      <c r="AG299" s="37" t="b">
        <f>NOT(ISBLANK(Survey!$Q299))</f>
        <v>0</v>
      </c>
      <c r="AH299" s="16" t="str">
        <f t="shared" si="195"/>
        <v>Pass</v>
      </c>
      <c r="AI299" s="143">
        <f>COUNTBLANK(Survey!$W299)</f>
        <v>1</v>
      </c>
      <c r="AJ299" s="67">
        <f>IF(AND(Survey!L299&lt;&gt;"Exempt fund",OR(Survey!$M299="ETF",Survey!$M299="ETF, alternative mutual fund",Survey!$M299="Mutual fund",Survey!$M299="Alternative mutual fund",Survey!$M299="Money market")),1,0)</f>
        <v>0</v>
      </c>
      <c r="AK299" s="16" t="str">
        <f t="shared" si="196"/>
        <v>Pass</v>
      </c>
      <c r="AL299" s="38" t="b">
        <f>NOT(ISNUMBER(SEARCH("Yes",Survey!$AA299)))</f>
        <v>1</v>
      </c>
      <c r="AM299" s="37" t="b">
        <f>IF(COUNTBLANK(Survey!$AB299:$AC299)=0,TRUE, FALSE)</f>
        <v>0</v>
      </c>
      <c r="AN299" s="16" t="str">
        <f t="shared" si="197"/>
        <v>Pass</v>
      </c>
      <c r="AO299" s="38" t="b">
        <f>NOT(ISNUMBER(SEARCH("Yes",Survey!$AD299)))</f>
        <v>1</v>
      </c>
      <c r="AP299" s="37" t="b">
        <f>NOT(ISBLANK(Survey!$AF299))</f>
        <v>0</v>
      </c>
      <c r="AQ299" s="16" t="str">
        <f t="shared" si="198"/>
        <v>Pass</v>
      </c>
      <c r="AR299" s="38" t="b">
        <f>NOT(OR(ISNUMBER(SEARCH("Other",Survey!$AF299)),ISNUMBER(SEARCH("Multiple",Survey!$AF299))))</f>
        <v>1</v>
      </c>
      <c r="AS299" s="37" t="b">
        <f>NOT(ISBLANK(Survey!$AG299))</f>
        <v>0</v>
      </c>
      <c r="AT299" s="16" t="str">
        <f t="shared" si="199"/>
        <v>Fail</v>
      </c>
      <c r="AU299" s="143">
        <f>IF(ABS(Survey!$AV299)&gt;0, 1,0)</f>
        <v>0</v>
      </c>
      <c r="AV299" s="143">
        <f>IF(COUNTBLANK(Survey!$AJ299)=0,1,0)</f>
        <v>0</v>
      </c>
      <c r="AW299" s="16" t="str">
        <f t="shared" si="200"/>
        <v>Pass</v>
      </c>
      <c r="AX299" s="143">
        <f>IF(ISBLANK(Survey!$AJ299),0,1)</f>
        <v>0</v>
      </c>
      <c r="AY299" s="165">
        <f>COUNTBLANK(Survey!$AK299)</f>
        <v>1</v>
      </c>
      <c r="AZ299" s="16" t="str">
        <f t="shared" si="201"/>
        <v>Pass</v>
      </c>
      <c r="BA299" s="143">
        <f>IF(OR(Survey!$AK299="Closed",ISBLANK(Survey!$AK299)),0,1)</f>
        <v>0</v>
      </c>
      <c r="BB299" s="165">
        <f>IF(ISBLANK(Survey!$AL299),1,0)</f>
        <v>1</v>
      </c>
      <c r="BC299" s="147" t="str" cm="1">
        <f t="array" ref="BC299">IF(OR(IF(OR($BE299+$BF299 = 2, $BG299=1), FALSE, TRUE), AND($BD299:$BD299 = 0)),"Pass","Fail")</f>
        <v>Pass</v>
      </c>
      <c r="BD299" s="143">
        <f>COUNTBLANK(Survey!$AM299:$AO299)</f>
        <v>3</v>
      </c>
      <c r="BE299" s="143">
        <f>IF(Survey!$I299="Yes",1,0)</f>
        <v>0</v>
      </c>
      <c r="BF299" s="143">
        <f>IF(OR(Survey!$M299="Mutual fund",Survey!$M299="Alternative mutual fund",Survey!$M299="Money market"),1,0)</f>
        <v>0</v>
      </c>
      <c r="BG299" s="148">
        <f>IF(OR(Survey!$M299="ETF",Survey!$M299="ETF, alternative mutual fund"),1,0)</f>
        <v>0</v>
      </c>
      <c r="BH299" s="16" t="str">
        <f t="shared" si="202"/>
        <v>Pass</v>
      </c>
      <c r="BI299" s="38" t="b">
        <f>OR(ISNUMBER(SEARCH("Yes",Survey!$AO299)),ISBLANK(Survey!$AO299))</f>
        <v>1</v>
      </c>
      <c r="BJ299" s="67" t="b">
        <f>NOT(ISBLANK(Survey!$AP299))</f>
        <v>0</v>
      </c>
      <c r="BK299" s="16" t="str">
        <f t="shared" si="203"/>
        <v>Pass</v>
      </c>
      <c r="BL299" s="143">
        <f>IF(Survey!$AW299=0, 0,1)</f>
        <v>0</v>
      </c>
      <c r="BM299" s="67">
        <f>Survey!$AQ299</f>
        <v>0</v>
      </c>
      <c r="BN299" s="67">
        <f>IFERROR((Survey!$AX299-ABS(Survey!$AY299)-ABS(Survey!$BD299))/Survey!$AW299,0)</f>
        <v>0</v>
      </c>
      <c r="BO299" s="67">
        <f>IF(AND($BM299&gt;$BN299-0.2,$BM299&lt;$BN299+0.2,ISBLANK(Survey!$AQ299)=FALSE),0,1)</f>
        <v>1</v>
      </c>
      <c r="BP299" s="165">
        <f>IF(ISBLANK(Survey!$AR299),1,0)</f>
        <v>1</v>
      </c>
      <c r="BQ299" s="16" t="str">
        <f t="shared" si="204"/>
        <v>Pass</v>
      </c>
      <c r="BR299" s="143">
        <f>IF(Survey!$AW299=0, 0,1)</f>
        <v>0</v>
      </c>
      <c r="BS299" s="67">
        <f>IF(AND(Survey!$AS299&gt;=0,Survey!$AS299&lt;=0.2,Survey!$AS299&lt;&gt;""),0,1)</f>
        <v>1</v>
      </c>
      <c r="BT299" s="143">
        <f>IF(ISBLANK(Survey!$AT299),1,0)</f>
        <v>1</v>
      </c>
      <c r="BU299" s="16" t="str">
        <f t="shared" si="205"/>
        <v>Fail</v>
      </c>
      <c r="BV299" s="165">
        <f>Survey!$AU299</f>
        <v>0</v>
      </c>
      <c r="BW299" s="16" t="str">
        <f t="shared" si="206"/>
        <v>Pass</v>
      </c>
      <c r="BX299" s="36">
        <f>Survey!$AV299</f>
        <v>0</v>
      </c>
      <c r="BY299" s="176">
        <f>Survey!$AW299+Survey!$AX299-ABS(Survey!$AY299)+ABS(Survey!$AZ299)-ABS(Survey!$BA299)+ABS(Survey!$BB299)-ABS(Survey!$BC299)-ABS(Survey!$BD299)+Survey!$BE299</f>
        <v>0</v>
      </c>
      <c r="BZ299" s="35">
        <f t="shared" si="207"/>
        <v>0</v>
      </c>
      <c r="CA299" s="17">
        <f t="shared" si="208"/>
        <v>0</v>
      </c>
      <c r="CB299" s="16" t="str">
        <f t="shared" si="209"/>
        <v>Pass</v>
      </c>
      <c r="CC299" s="38" t="b">
        <f>IF(ABS(Survey!$BE299)=0,TRUE,FALSE)</f>
        <v>1</v>
      </c>
      <c r="CD299" s="37" t="b">
        <f>NOT(ISBLANK(Survey!$BF299))</f>
        <v>0</v>
      </c>
      <c r="CE299" t="str">
        <f t="shared" si="210"/>
        <v>Fail</v>
      </c>
      <c r="CF299" s="29">
        <f>Survey!$AV299</f>
        <v>0</v>
      </c>
      <c r="CG299" s="29" cm="1">
        <f t="array" ref="CG299">SUM(SUMIF(Survey!BH299:BO299,{"&gt;0","&lt;0"})*{1,-1})-SUM(SUMIF(Survey!BQ299:BX299,{"&gt;0","&lt;0"})*{1,-1})</f>
        <v>0</v>
      </c>
      <c r="CH299" s="35" t="str">
        <f t="shared" si="211"/>
        <v>No holdings</v>
      </c>
      <c r="CI299">
        <f t="shared" si="212"/>
        <v>0</v>
      </c>
      <c r="CJ299" s="16" t="str">
        <f t="shared" si="213"/>
        <v>Fail</v>
      </c>
      <c r="CK299" s="36">
        <f>Survey!$AV299</f>
        <v>0</v>
      </c>
      <c r="CL299" s="36" cm="1">
        <f t="array" ref="CL299">SUM(SUMIF(Survey!BZ299:CS299,{"&gt;0","&lt;0"})*{1,-1})-SUM(SUMIF(Survey!CU299:DN299,{"&gt;0","&lt;0"})*{1,-1})</f>
        <v>0</v>
      </c>
      <c r="CM299" s="35" t="str">
        <f t="shared" si="214"/>
        <v>No holdings</v>
      </c>
      <c r="CN299" s="17">
        <f t="shared" si="215"/>
        <v>0</v>
      </c>
      <c r="CO299" s="16" t="str">
        <f t="shared" si="216"/>
        <v>Pass</v>
      </c>
      <c r="CP299" s="38" t="b">
        <f>IF(ABS(Survey!$CS299)=0,TRUE,FALSE)</f>
        <v>1</v>
      </c>
      <c r="CQ299" s="37" t="b">
        <f>NOT(ISBLANK(Survey!$CT299))</f>
        <v>0</v>
      </c>
      <c r="CR299" s="16" t="str">
        <f t="shared" si="217"/>
        <v>Pass</v>
      </c>
      <c r="CS299" s="38" t="b">
        <f>IF(ABS(Survey!$DN299)=0,TRUE,FALSE)</f>
        <v>1</v>
      </c>
      <c r="CT299" s="37" t="b">
        <f>NOT(ISBLANK(Survey!$DO299))</f>
        <v>0</v>
      </c>
      <c r="CU299" t="str">
        <f t="shared" si="218"/>
        <v>Pass</v>
      </c>
      <c r="CV299" s="29" cm="1">
        <f t="array" ref="CV299">SUM(SUMIF(Survey!CO299,{"&gt;0","&lt;0"})*{1,-1})+SUM(SUMIF(Survey!DJ299,{"&gt;0","&lt;0"})*{1,-1})</f>
        <v>0</v>
      </c>
      <c r="CW299" s="29">
        <f>SUM(SUMIF(Survey!DQ299:DW299,{"&gt;0","&lt;0"})*{1,-1})+SUM(SUMIF(Survey!DY299:EE299,{"&gt;0","&lt;0"})*{1,-1})</f>
        <v>0</v>
      </c>
      <c r="CX299">
        <f t="shared" si="219"/>
        <v>0</v>
      </c>
      <c r="CY299">
        <f t="shared" si="220"/>
        <v>0</v>
      </c>
      <c r="CZ299" s="16" t="str">
        <f t="shared" si="221"/>
        <v>Pass</v>
      </c>
      <c r="DA299" s="38" t="b">
        <f>IF(ABS(Survey!$DW299)=0,TRUE,FALSE)</f>
        <v>1</v>
      </c>
      <c r="DB299" s="37" t="b">
        <f>NOT(ISBLANK(Survey!DX299))</f>
        <v>0</v>
      </c>
      <c r="DC299" s="16" t="str">
        <f t="shared" si="222"/>
        <v>Pass</v>
      </c>
      <c r="DD299" s="38" t="b">
        <f>IF(ABS(Survey!$EE299)=0,TRUE,FALSE)</f>
        <v>1</v>
      </c>
      <c r="DE299" s="37" t="b">
        <f>NOT(ISBLANK(Survey!$EF299))</f>
        <v>0</v>
      </c>
      <c r="DF299" s="16" t="str">
        <f t="shared" si="223"/>
        <v>Fail</v>
      </c>
      <c r="DG299" s="36">
        <f>SUM(SUMIF(Survey!EL299:EN299,{"&gt;0","&lt;0"})*{1,-1})</f>
        <v>0</v>
      </c>
      <c r="DH299">
        <f t="shared" si="224"/>
        <v>0</v>
      </c>
      <c r="DI299">
        <f t="shared" si="225"/>
        <v>100</v>
      </c>
      <c r="DJ299" s="35" t="b">
        <f>IF(OR(Survey!$M299="ETF",Survey!$M299="ETF, alternative mutual fund",Survey!$M299="Closed-end", Survey!$M299="Split share corp"),TRUE,FALSE)</f>
        <v>0</v>
      </c>
      <c r="DK299" s="16" t="str">
        <f t="shared" si="226"/>
        <v>Fail</v>
      </c>
      <c r="DL299" s="36">
        <f>SUM(SUMIF(Survey!EP299:EV299,{"&gt;0","&lt;0"})*{1,-1})</f>
        <v>0</v>
      </c>
      <c r="DM299">
        <f t="shared" si="227"/>
        <v>0</v>
      </c>
      <c r="DN299" s="17">
        <f t="shared" si="228"/>
        <v>100</v>
      </c>
      <c r="DO299" s="16" t="str">
        <f t="shared" si="229"/>
        <v>Fail</v>
      </c>
      <c r="DP299" s="36">
        <f>SUM(SUMIF(Survey!EX299:FD299,{"&gt;0","&lt;0"})*{1,-1})</f>
        <v>0</v>
      </c>
      <c r="DQ299">
        <f t="shared" si="230"/>
        <v>0</v>
      </c>
      <c r="DR299" s="17">
        <f t="shared" si="231"/>
        <v>100</v>
      </c>
    </row>
    <row r="300" spans="1:122">
      <c r="A300">
        <v>300</v>
      </c>
      <c r="B300" t="str">
        <f t="shared" si="185"/>
        <v>Pass</v>
      </c>
      <c r="C300" t="str">
        <f>IF(COUNTBLANK(Survey!B300:FE300)=$C$2, "Pass", "Fail")</f>
        <v>Pass</v>
      </c>
      <c r="D300" t="str">
        <f t="shared" si="186"/>
        <v>Fail</v>
      </c>
      <c r="E300" t="str">
        <f>IF(OR(ISBLANK(Survey!AJ300),COUNTIF(G300:BB300,"Fail")),"Fail","Pass")</f>
        <v>Fail</v>
      </c>
      <c r="G300" s="16" t="str">
        <f t="shared" si="187"/>
        <v>Fail</v>
      </c>
      <c r="H300" s="177">
        <f>COUNTBLANK(Survey!B300:D300)+COUNTBLANK(Survey!G300)+COUNTBLANK(Survey!I300)+COUNTBLANK(Survey!K300:M300)+COUNTBLANK(Survey!P300)+COUNTBLANK(Survey!S300:U300)+COUNTBLANK(Survey!Y300:AA300)+COUNTBLANK(Survey!AD300:AE300)+COUNTBLANK(Survey!AI300:AI300)</f>
        <v>18</v>
      </c>
      <c r="I300" s="16" t="str">
        <f t="shared" si="188"/>
        <v>Fail</v>
      </c>
      <c r="J300" t="b">
        <f>IF(Survey!E300="No",TRUE,FALSE)</f>
        <v>0</v>
      </c>
      <c r="K300" s="34">
        <f>LEN(Survey!E300)</f>
        <v>0</v>
      </c>
      <c r="L300" s="16" t="str">
        <f t="shared" si="189"/>
        <v>Fail</v>
      </c>
      <c r="M300" t="b">
        <f>IF(Survey!F300="No",TRUE,FALSE)</f>
        <v>0</v>
      </c>
      <c r="N300" s="33">
        <f>LEN(Survey!F300)</f>
        <v>0</v>
      </c>
      <c r="O300" s="16" t="str">
        <f t="shared" si="190"/>
        <v>Pass</v>
      </c>
      <c r="P300" s="34">
        <f>MOD((LEN(Survey!H300)+2),11)</f>
        <v>2</v>
      </c>
      <c r="Q300" s="33" t="str">
        <f>IF(Survey!$L300="Prospectus fund", "Yes", "No")</f>
        <v>No</v>
      </c>
      <c r="R300" s="16" t="str">
        <f t="shared" si="191"/>
        <v>Pass</v>
      </c>
      <c r="S300" s="34">
        <f>MOD((LEN(Survey!J300)+2),11)</f>
        <v>2</v>
      </c>
      <c r="T300" s="35" t="b">
        <f>IF(OR(Survey!$M300="ETF",Survey!$M300="ETF, alternative mutual fund",Survey!$M300="Closed-end", Survey!$M300="Split share corp", Survey!$I300="Yes"),TRUE,FALSE)</f>
        <v>0</v>
      </c>
      <c r="U300" s="16" t="str">
        <f>IFERROR(IF(AND(OR(X300=Y300,Y300 = "Either"),NOT(ISBLANK(Survey!K300))),"Pass","Fail"),"Pass")</f>
        <v>Fail</v>
      </c>
      <c r="V300" s="36" cm="1">
        <f t="array" ref="V300">SUM(SUMIF(Survey!BZ300:CS300,{"&gt;0","&lt;0"})*{1,-1})</f>
        <v>0</v>
      </c>
      <c r="W300" s="38" cm="1">
        <f t="array" ref="W300">SUM(SUMIF(Survey!CC300,{"&gt;0","&lt;0"})*{1,-1})+SUM(SUMIF(Survey!CM300,{"&gt;0","&lt;0"})*{1,-1})</f>
        <v>0</v>
      </c>
      <c r="X300" s="38">
        <f>Survey!K300</f>
        <v>0</v>
      </c>
      <c r="Y300" s="37" t="str">
        <f t="shared" si="192"/>
        <v>Either</v>
      </c>
      <c r="Z300" s="16" t="str">
        <f t="shared" si="193"/>
        <v>Fail</v>
      </c>
      <c r="AA300" s="67" cm="1">
        <f t="array" ref="AA300">SUM(SUMIF(Survey!BZ300:CS300,{"&gt;0","&lt;0"})*{1,-1})+SUM(SUMIF(Survey!CU300:DN300,{"&gt;0","&lt;0"})*{1,-1})</f>
        <v>0</v>
      </c>
      <c r="AB300" s="67">
        <f>IFERROR(AA300/(Survey!$AV300),0)</f>
        <v>0</v>
      </c>
      <c r="AC300" s="128" t="b">
        <f>IF(OR(Survey!$M300="Alternative strategy or hedge",Survey!$M300="Other, illiquid",Survey!$L300="Prospectus fund"),TRUE,FALSE)</f>
        <v>0</v>
      </c>
      <c r="AD300" s="128" t="b">
        <f>NOT(ISBLANK(Survey!$M300))</f>
        <v>0</v>
      </c>
      <c r="AE300" s="16" t="str">
        <f t="shared" si="194"/>
        <v>Pass</v>
      </c>
      <c r="AF300" s="38" t="b">
        <f>NOT(ISNUMBER(SEARCH("Other",Survey!$P300)))</f>
        <v>1</v>
      </c>
      <c r="AG300" s="37" t="b">
        <f>NOT(ISBLANK(Survey!$Q300))</f>
        <v>0</v>
      </c>
      <c r="AH300" s="16" t="str">
        <f t="shared" si="195"/>
        <v>Pass</v>
      </c>
      <c r="AI300" s="143">
        <f>COUNTBLANK(Survey!$W300)</f>
        <v>1</v>
      </c>
      <c r="AJ300" s="67">
        <f>IF(AND(Survey!L300&lt;&gt;"Exempt fund",OR(Survey!$M300="ETF",Survey!$M300="ETF, alternative mutual fund",Survey!$M300="Mutual fund",Survey!$M300="Alternative mutual fund",Survey!$M300="Money market")),1,0)</f>
        <v>0</v>
      </c>
      <c r="AK300" s="16" t="str">
        <f t="shared" si="196"/>
        <v>Pass</v>
      </c>
      <c r="AL300" s="38" t="b">
        <f>NOT(ISNUMBER(SEARCH("Yes",Survey!$AA300)))</f>
        <v>1</v>
      </c>
      <c r="AM300" s="37" t="b">
        <f>IF(COUNTBLANK(Survey!$AB300:$AC300)=0,TRUE, FALSE)</f>
        <v>0</v>
      </c>
      <c r="AN300" s="16" t="str">
        <f t="shared" si="197"/>
        <v>Pass</v>
      </c>
      <c r="AO300" s="38" t="b">
        <f>NOT(ISNUMBER(SEARCH("Yes",Survey!$AD300)))</f>
        <v>1</v>
      </c>
      <c r="AP300" s="37" t="b">
        <f>NOT(ISBLANK(Survey!$AF300))</f>
        <v>0</v>
      </c>
      <c r="AQ300" s="16" t="str">
        <f t="shared" si="198"/>
        <v>Pass</v>
      </c>
      <c r="AR300" s="38" t="b">
        <f>NOT(OR(ISNUMBER(SEARCH("Other",Survey!$AF300)),ISNUMBER(SEARCH("Multiple",Survey!$AF300))))</f>
        <v>1</v>
      </c>
      <c r="AS300" s="37" t="b">
        <f>NOT(ISBLANK(Survey!$AG300))</f>
        <v>0</v>
      </c>
      <c r="AT300" s="16" t="str">
        <f t="shared" si="199"/>
        <v>Fail</v>
      </c>
      <c r="AU300" s="143">
        <f>IF(ABS(Survey!$AV300)&gt;0, 1,0)</f>
        <v>0</v>
      </c>
      <c r="AV300" s="143">
        <f>IF(COUNTBLANK(Survey!$AJ300)=0,1,0)</f>
        <v>0</v>
      </c>
      <c r="AW300" s="16" t="str">
        <f t="shared" si="200"/>
        <v>Pass</v>
      </c>
      <c r="AX300" s="143">
        <f>IF(ISBLANK(Survey!$AJ300),0,1)</f>
        <v>0</v>
      </c>
      <c r="AY300" s="165">
        <f>COUNTBLANK(Survey!$AK300)</f>
        <v>1</v>
      </c>
      <c r="AZ300" s="16" t="str">
        <f t="shared" si="201"/>
        <v>Pass</v>
      </c>
      <c r="BA300" s="143">
        <f>IF(OR(Survey!$AK300="Closed",ISBLANK(Survey!$AK300)),0,1)</f>
        <v>0</v>
      </c>
      <c r="BB300" s="165">
        <f>IF(ISBLANK(Survey!$AL300),1,0)</f>
        <v>1</v>
      </c>
      <c r="BC300" s="147" t="str" cm="1">
        <f t="array" ref="BC300">IF(OR(IF(OR($BE300+$BF300 = 2, $BG300=1), FALSE, TRUE), AND($BD300:$BD300 = 0)),"Pass","Fail")</f>
        <v>Pass</v>
      </c>
      <c r="BD300" s="143">
        <f>COUNTBLANK(Survey!$AM300:$AO300)</f>
        <v>3</v>
      </c>
      <c r="BE300" s="143">
        <f>IF(Survey!$I300="Yes",1,0)</f>
        <v>0</v>
      </c>
      <c r="BF300" s="143">
        <f>IF(OR(Survey!$M300="Mutual fund",Survey!$M300="Alternative mutual fund",Survey!$M300="Money market"),1,0)</f>
        <v>0</v>
      </c>
      <c r="BG300" s="148">
        <f>IF(OR(Survey!$M300="ETF",Survey!$M300="ETF, alternative mutual fund"),1,0)</f>
        <v>0</v>
      </c>
      <c r="BH300" s="16" t="str">
        <f t="shared" si="202"/>
        <v>Pass</v>
      </c>
      <c r="BI300" s="38" t="b">
        <f>OR(ISNUMBER(SEARCH("Yes",Survey!$AO300)),ISBLANK(Survey!$AO300))</f>
        <v>1</v>
      </c>
      <c r="BJ300" s="67" t="b">
        <f>NOT(ISBLANK(Survey!$AP300))</f>
        <v>0</v>
      </c>
      <c r="BK300" s="16" t="str">
        <f t="shared" si="203"/>
        <v>Pass</v>
      </c>
      <c r="BL300" s="143">
        <f>IF(Survey!$AW300=0, 0,1)</f>
        <v>0</v>
      </c>
      <c r="BM300" s="67">
        <f>Survey!$AQ300</f>
        <v>0</v>
      </c>
      <c r="BN300" s="67">
        <f>IFERROR((Survey!$AX300-ABS(Survey!$AY300)-ABS(Survey!$BD300))/Survey!$AW300,0)</f>
        <v>0</v>
      </c>
      <c r="BO300" s="67">
        <f>IF(AND($BM300&gt;$BN300-0.2,$BM300&lt;$BN300+0.2,ISBLANK(Survey!$AQ300)=FALSE),0,1)</f>
        <v>1</v>
      </c>
      <c r="BP300" s="165">
        <f>IF(ISBLANK(Survey!$AR300),1,0)</f>
        <v>1</v>
      </c>
      <c r="BQ300" s="16" t="str">
        <f t="shared" si="204"/>
        <v>Pass</v>
      </c>
      <c r="BR300" s="143">
        <f>IF(Survey!$AW300=0, 0,1)</f>
        <v>0</v>
      </c>
      <c r="BS300" s="67">
        <f>IF(AND(Survey!$AS300&gt;=0,Survey!$AS300&lt;=0.2,Survey!$AS300&lt;&gt;""),0,1)</f>
        <v>1</v>
      </c>
      <c r="BT300" s="143">
        <f>IF(ISBLANK(Survey!$AT300),1,0)</f>
        <v>1</v>
      </c>
      <c r="BU300" s="16" t="str">
        <f t="shared" si="205"/>
        <v>Fail</v>
      </c>
      <c r="BV300" s="165">
        <f>Survey!$AU300</f>
        <v>0</v>
      </c>
      <c r="BW300" s="16" t="str">
        <f t="shared" si="206"/>
        <v>Pass</v>
      </c>
      <c r="BX300" s="36">
        <f>Survey!$AV300</f>
        <v>0</v>
      </c>
      <c r="BY300" s="176">
        <f>Survey!$AW300+Survey!$AX300-ABS(Survey!$AY300)+ABS(Survey!$AZ300)-ABS(Survey!$BA300)+ABS(Survey!$BB300)-ABS(Survey!$BC300)-ABS(Survey!$BD300)+Survey!$BE300</f>
        <v>0</v>
      </c>
      <c r="BZ300" s="35">
        <f t="shared" si="207"/>
        <v>0</v>
      </c>
      <c r="CA300" s="17">
        <f t="shared" si="208"/>
        <v>0</v>
      </c>
      <c r="CB300" s="16" t="str">
        <f t="shared" si="209"/>
        <v>Pass</v>
      </c>
      <c r="CC300" s="38" t="b">
        <f>IF(ABS(Survey!$BE300)=0,TRUE,FALSE)</f>
        <v>1</v>
      </c>
      <c r="CD300" s="37" t="b">
        <f>NOT(ISBLANK(Survey!$BF300))</f>
        <v>0</v>
      </c>
      <c r="CE300" t="str">
        <f t="shared" si="210"/>
        <v>Fail</v>
      </c>
      <c r="CF300" s="29">
        <f>Survey!$AV300</f>
        <v>0</v>
      </c>
      <c r="CG300" s="29" cm="1">
        <f t="array" ref="CG300">SUM(SUMIF(Survey!BH300:BO300,{"&gt;0","&lt;0"})*{1,-1})-SUM(SUMIF(Survey!BQ300:BX300,{"&gt;0","&lt;0"})*{1,-1})</f>
        <v>0</v>
      </c>
      <c r="CH300" s="35" t="str">
        <f t="shared" si="211"/>
        <v>No holdings</v>
      </c>
      <c r="CI300">
        <f t="shared" si="212"/>
        <v>0</v>
      </c>
      <c r="CJ300" s="16" t="str">
        <f t="shared" si="213"/>
        <v>Fail</v>
      </c>
      <c r="CK300" s="36">
        <f>Survey!$AV300</f>
        <v>0</v>
      </c>
      <c r="CL300" s="36" cm="1">
        <f t="array" ref="CL300">SUM(SUMIF(Survey!BZ300:CS300,{"&gt;0","&lt;0"})*{1,-1})-SUM(SUMIF(Survey!CU300:DN300,{"&gt;0","&lt;0"})*{1,-1})</f>
        <v>0</v>
      </c>
      <c r="CM300" s="35" t="str">
        <f t="shared" si="214"/>
        <v>No holdings</v>
      </c>
      <c r="CN300" s="17">
        <f t="shared" si="215"/>
        <v>0</v>
      </c>
      <c r="CO300" s="16" t="str">
        <f t="shared" si="216"/>
        <v>Pass</v>
      </c>
      <c r="CP300" s="38" t="b">
        <f>IF(ABS(Survey!$CS300)=0,TRUE,FALSE)</f>
        <v>1</v>
      </c>
      <c r="CQ300" s="37" t="b">
        <f>NOT(ISBLANK(Survey!$CT300))</f>
        <v>0</v>
      </c>
      <c r="CR300" s="16" t="str">
        <f t="shared" si="217"/>
        <v>Pass</v>
      </c>
      <c r="CS300" s="38" t="b">
        <f>IF(ABS(Survey!$DN300)=0,TRUE,FALSE)</f>
        <v>1</v>
      </c>
      <c r="CT300" s="37" t="b">
        <f>NOT(ISBLANK(Survey!$DO300))</f>
        <v>0</v>
      </c>
      <c r="CU300" t="str">
        <f t="shared" si="218"/>
        <v>Pass</v>
      </c>
      <c r="CV300" s="29" cm="1">
        <f t="array" ref="CV300">SUM(SUMIF(Survey!CO300,{"&gt;0","&lt;0"})*{1,-1})+SUM(SUMIF(Survey!DJ300,{"&gt;0","&lt;0"})*{1,-1})</f>
        <v>0</v>
      </c>
      <c r="CW300" s="29">
        <f>SUM(SUMIF(Survey!DQ300:DW300,{"&gt;0","&lt;0"})*{1,-1})+SUM(SUMIF(Survey!DY300:EE300,{"&gt;0","&lt;0"})*{1,-1})</f>
        <v>0</v>
      </c>
      <c r="CX300">
        <f t="shared" si="219"/>
        <v>0</v>
      </c>
      <c r="CY300">
        <f t="shared" si="220"/>
        <v>0</v>
      </c>
      <c r="CZ300" s="16" t="str">
        <f t="shared" si="221"/>
        <v>Pass</v>
      </c>
      <c r="DA300" s="38" t="b">
        <f>IF(ABS(Survey!$DW300)=0,TRUE,FALSE)</f>
        <v>1</v>
      </c>
      <c r="DB300" s="37" t="b">
        <f>NOT(ISBLANK(Survey!DX300))</f>
        <v>0</v>
      </c>
      <c r="DC300" s="16" t="str">
        <f t="shared" si="222"/>
        <v>Pass</v>
      </c>
      <c r="DD300" s="38" t="b">
        <f>IF(ABS(Survey!$EE300)=0,TRUE,FALSE)</f>
        <v>1</v>
      </c>
      <c r="DE300" s="37" t="b">
        <f>NOT(ISBLANK(Survey!$EF300))</f>
        <v>0</v>
      </c>
      <c r="DF300" s="16" t="str">
        <f t="shared" si="223"/>
        <v>Fail</v>
      </c>
      <c r="DG300" s="36">
        <f>SUM(SUMIF(Survey!EL300:EN300,{"&gt;0","&lt;0"})*{1,-1})</f>
        <v>0</v>
      </c>
      <c r="DH300">
        <f t="shared" si="224"/>
        <v>0</v>
      </c>
      <c r="DI300">
        <f t="shared" si="225"/>
        <v>100</v>
      </c>
      <c r="DJ300" s="35" t="b">
        <f>IF(OR(Survey!$M300="ETF",Survey!$M300="ETF, alternative mutual fund",Survey!$M300="Closed-end", Survey!$M300="Split share corp"),TRUE,FALSE)</f>
        <v>0</v>
      </c>
      <c r="DK300" s="16" t="str">
        <f t="shared" si="226"/>
        <v>Fail</v>
      </c>
      <c r="DL300" s="36">
        <f>SUM(SUMIF(Survey!EP300:EV300,{"&gt;0","&lt;0"})*{1,-1})</f>
        <v>0</v>
      </c>
      <c r="DM300">
        <f t="shared" si="227"/>
        <v>0</v>
      </c>
      <c r="DN300" s="17">
        <f t="shared" si="228"/>
        <v>100</v>
      </c>
      <c r="DO300" s="16" t="str">
        <f t="shared" si="229"/>
        <v>Fail</v>
      </c>
      <c r="DP300" s="36">
        <f>SUM(SUMIF(Survey!EX300:FD300,{"&gt;0","&lt;0"})*{1,-1})</f>
        <v>0</v>
      </c>
      <c r="DQ300">
        <f t="shared" si="230"/>
        <v>0</v>
      </c>
      <c r="DR300" s="17">
        <f t="shared" si="231"/>
        <v>100</v>
      </c>
    </row>
    <row r="301" spans="1:122">
      <c r="A301">
        <v>301</v>
      </c>
      <c r="B301" t="str">
        <f t="shared" si="185"/>
        <v>Pass</v>
      </c>
      <c r="C301" t="str">
        <f>IF(COUNTBLANK(Survey!B301:FE301)=$C$2, "Pass", "Fail")</f>
        <v>Pass</v>
      </c>
      <c r="D301" t="str">
        <f t="shared" si="186"/>
        <v>Fail</v>
      </c>
      <c r="E301" t="str">
        <f>IF(OR(ISBLANK(Survey!AJ301),COUNTIF(G301:BB301,"Fail")),"Fail","Pass")</f>
        <v>Fail</v>
      </c>
      <c r="G301" s="16" t="str">
        <f t="shared" si="187"/>
        <v>Fail</v>
      </c>
      <c r="H301" s="177">
        <f>COUNTBLANK(Survey!B301:D301)+COUNTBLANK(Survey!G301)+COUNTBLANK(Survey!I301)+COUNTBLANK(Survey!K301:M301)+COUNTBLANK(Survey!P301)+COUNTBLANK(Survey!S301:U301)+COUNTBLANK(Survey!Y301:AA301)+COUNTBLANK(Survey!AD301:AE301)+COUNTBLANK(Survey!AI301:AI301)</f>
        <v>18</v>
      </c>
      <c r="I301" s="16" t="str">
        <f t="shared" si="188"/>
        <v>Fail</v>
      </c>
      <c r="J301" t="b">
        <f>IF(Survey!E301="No",TRUE,FALSE)</f>
        <v>0</v>
      </c>
      <c r="K301" s="34">
        <f>LEN(Survey!E301)</f>
        <v>0</v>
      </c>
      <c r="L301" s="16" t="str">
        <f t="shared" si="189"/>
        <v>Fail</v>
      </c>
      <c r="M301" t="b">
        <f>IF(Survey!F301="No",TRUE,FALSE)</f>
        <v>0</v>
      </c>
      <c r="N301" s="33">
        <f>LEN(Survey!F301)</f>
        <v>0</v>
      </c>
      <c r="O301" s="16" t="str">
        <f t="shared" si="190"/>
        <v>Pass</v>
      </c>
      <c r="P301" s="34">
        <f>MOD((LEN(Survey!H301)+2),11)</f>
        <v>2</v>
      </c>
      <c r="Q301" s="33" t="str">
        <f>IF(Survey!$L301="Prospectus fund", "Yes", "No")</f>
        <v>No</v>
      </c>
      <c r="R301" s="16" t="str">
        <f t="shared" si="191"/>
        <v>Pass</v>
      </c>
      <c r="S301" s="34">
        <f>MOD((LEN(Survey!J301)+2),11)</f>
        <v>2</v>
      </c>
      <c r="T301" s="35" t="b">
        <f>IF(OR(Survey!$M301="ETF",Survey!$M301="ETF, alternative mutual fund",Survey!$M301="Closed-end", Survey!$M301="Split share corp", Survey!$I301="Yes"),TRUE,FALSE)</f>
        <v>0</v>
      </c>
      <c r="U301" s="16" t="str">
        <f>IFERROR(IF(AND(OR(X301=Y301,Y301 = "Either"),NOT(ISBLANK(Survey!K301))),"Pass","Fail"),"Pass")</f>
        <v>Fail</v>
      </c>
      <c r="V301" s="36" cm="1">
        <f t="array" ref="V301">SUM(SUMIF(Survey!BZ301:CS301,{"&gt;0","&lt;0"})*{1,-1})</f>
        <v>0</v>
      </c>
      <c r="W301" s="38" cm="1">
        <f t="array" ref="W301">SUM(SUMIF(Survey!CC301,{"&gt;0","&lt;0"})*{1,-1})+SUM(SUMIF(Survey!CM301,{"&gt;0","&lt;0"})*{1,-1})</f>
        <v>0</v>
      </c>
      <c r="X301" s="38">
        <f>Survey!K301</f>
        <v>0</v>
      </c>
      <c r="Y301" s="37" t="str">
        <f t="shared" si="192"/>
        <v>Either</v>
      </c>
      <c r="Z301" s="16" t="str">
        <f t="shared" si="193"/>
        <v>Fail</v>
      </c>
      <c r="AA301" s="67" cm="1">
        <f t="array" ref="AA301">SUM(SUMIF(Survey!BZ301:CS301,{"&gt;0","&lt;0"})*{1,-1})+SUM(SUMIF(Survey!CU301:DN301,{"&gt;0","&lt;0"})*{1,-1})</f>
        <v>0</v>
      </c>
      <c r="AB301" s="67">
        <f>IFERROR(AA301/(Survey!$AV301),0)</f>
        <v>0</v>
      </c>
      <c r="AC301" s="128" t="b">
        <f>IF(OR(Survey!$M301="Alternative strategy or hedge",Survey!$M301="Other, illiquid",Survey!$L301="Prospectus fund"),TRUE,FALSE)</f>
        <v>0</v>
      </c>
      <c r="AD301" s="128" t="b">
        <f>NOT(ISBLANK(Survey!$M301))</f>
        <v>0</v>
      </c>
      <c r="AE301" s="16" t="str">
        <f t="shared" si="194"/>
        <v>Pass</v>
      </c>
      <c r="AF301" s="38" t="b">
        <f>NOT(ISNUMBER(SEARCH("Other",Survey!$P301)))</f>
        <v>1</v>
      </c>
      <c r="AG301" s="37" t="b">
        <f>NOT(ISBLANK(Survey!$Q301))</f>
        <v>0</v>
      </c>
      <c r="AH301" s="16" t="str">
        <f t="shared" si="195"/>
        <v>Pass</v>
      </c>
      <c r="AI301" s="143">
        <f>COUNTBLANK(Survey!$W301)</f>
        <v>1</v>
      </c>
      <c r="AJ301" s="67">
        <f>IF(AND(Survey!L301&lt;&gt;"Exempt fund",OR(Survey!$M301="ETF",Survey!$M301="ETF, alternative mutual fund",Survey!$M301="Mutual fund",Survey!$M301="Alternative mutual fund",Survey!$M301="Money market")),1,0)</f>
        <v>0</v>
      </c>
      <c r="AK301" s="16" t="str">
        <f t="shared" si="196"/>
        <v>Pass</v>
      </c>
      <c r="AL301" s="38" t="b">
        <f>NOT(ISNUMBER(SEARCH("Yes",Survey!$AA301)))</f>
        <v>1</v>
      </c>
      <c r="AM301" s="37" t="b">
        <f>IF(COUNTBLANK(Survey!$AB301:$AC301)=0,TRUE, FALSE)</f>
        <v>0</v>
      </c>
      <c r="AN301" s="16" t="str">
        <f t="shared" si="197"/>
        <v>Pass</v>
      </c>
      <c r="AO301" s="38" t="b">
        <f>NOT(ISNUMBER(SEARCH("Yes",Survey!$AD301)))</f>
        <v>1</v>
      </c>
      <c r="AP301" s="37" t="b">
        <f>NOT(ISBLANK(Survey!$AF301))</f>
        <v>0</v>
      </c>
      <c r="AQ301" s="16" t="str">
        <f t="shared" si="198"/>
        <v>Pass</v>
      </c>
      <c r="AR301" s="38" t="b">
        <f>NOT(OR(ISNUMBER(SEARCH("Other",Survey!$AF301)),ISNUMBER(SEARCH("Multiple",Survey!$AF301))))</f>
        <v>1</v>
      </c>
      <c r="AS301" s="37" t="b">
        <f>NOT(ISBLANK(Survey!$AG301))</f>
        <v>0</v>
      </c>
      <c r="AT301" s="16" t="str">
        <f t="shared" si="199"/>
        <v>Fail</v>
      </c>
      <c r="AU301" s="143">
        <f>IF(ABS(Survey!$AV301)&gt;0, 1,0)</f>
        <v>0</v>
      </c>
      <c r="AV301" s="143">
        <f>IF(COUNTBLANK(Survey!$AJ301)=0,1,0)</f>
        <v>0</v>
      </c>
      <c r="AW301" s="16" t="str">
        <f t="shared" si="200"/>
        <v>Pass</v>
      </c>
      <c r="AX301" s="143">
        <f>IF(ISBLANK(Survey!$AJ301),0,1)</f>
        <v>0</v>
      </c>
      <c r="AY301" s="165">
        <f>COUNTBLANK(Survey!$AK301)</f>
        <v>1</v>
      </c>
      <c r="AZ301" s="16" t="str">
        <f t="shared" si="201"/>
        <v>Pass</v>
      </c>
      <c r="BA301" s="143">
        <f>IF(OR(Survey!$AK301="Closed",ISBLANK(Survey!$AK301)),0,1)</f>
        <v>0</v>
      </c>
      <c r="BB301" s="165">
        <f>IF(ISBLANK(Survey!$AL301),1,0)</f>
        <v>1</v>
      </c>
      <c r="BC301" s="147" t="str" cm="1">
        <f t="array" ref="BC301">IF(OR(IF(OR($BE301+$BF301 = 2, $BG301=1), FALSE, TRUE), AND($BD301:$BD301 = 0)),"Pass","Fail")</f>
        <v>Pass</v>
      </c>
      <c r="BD301" s="143">
        <f>COUNTBLANK(Survey!$AM301:$AO301)</f>
        <v>3</v>
      </c>
      <c r="BE301" s="143">
        <f>IF(Survey!$I301="Yes",1,0)</f>
        <v>0</v>
      </c>
      <c r="BF301" s="143">
        <f>IF(OR(Survey!$M301="Mutual fund",Survey!$M301="Alternative mutual fund",Survey!$M301="Money market"),1,0)</f>
        <v>0</v>
      </c>
      <c r="BG301" s="148">
        <f>IF(OR(Survey!$M301="ETF",Survey!$M301="ETF, alternative mutual fund"),1,0)</f>
        <v>0</v>
      </c>
      <c r="BH301" s="16" t="str">
        <f t="shared" si="202"/>
        <v>Pass</v>
      </c>
      <c r="BI301" s="38" t="b">
        <f>OR(ISNUMBER(SEARCH("Yes",Survey!$AO301)),ISBLANK(Survey!$AO301))</f>
        <v>1</v>
      </c>
      <c r="BJ301" s="67" t="b">
        <f>NOT(ISBLANK(Survey!$AP301))</f>
        <v>0</v>
      </c>
      <c r="BK301" s="16" t="str">
        <f t="shared" si="203"/>
        <v>Pass</v>
      </c>
      <c r="BL301" s="143">
        <f>IF(Survey!$AW301=0, 0,1)</f>
        <v>0</v>
      </c>
      <c r="BM301" s="67">
        <f>Survey!$AQ301</f>
        <v>0</v>
      </c>
      <c r="BN301" s="67">
        <f>IFERROR((Survey!$AX301-ABS(Survey!$AY301)-ABS(Survey!$BD301))/Survey!$AW301,0)</f>
        <v>0</v>
      </c>
      <c r="BO301" s="67">
        <f>IF(AND($BM301&gt;$BN301-0.2,$BM301&lt;$BN301+0.2,ISBLANK(Survey!$AQ301)=FALSE),0,1)</f>
        <v>1</v>
      </c>
      <c r="BP301" s="165">
        <f>IF(ISBLANK(Survey!$AR301),1,0)</f>
        <v>1</v>
      </c>
      <c r="BQ301" s="16" t="str">
        <f t="shared" si="204"/>
        <v>Pass</v>
      </c>
      <c r="BR301" s="143">
        <f>IF(Survey!$AW301=0, 0,1)</f>
        <v>0</v>
      </c>
      <c r="BS301" s="67">
        <f>IF(AND(Survey!$AS301&gt;=0,Survey!$AS301&lt;=0.2,Survey!$AS301&lt;&gt;""),0,1)</f>
        <v>1</v>
      </c>
      <c r="BT301" s="143">
        <f>IF(ISBLANK(Survey!$AT301),1,0)</f>
        <v>1</v>
      </c>
      <c r="BU301" s="16" t="str">
        <f t="shared" si="205"/>
        <v>Fail</v>
      </c>
      <c r="BV301" s="165">
        <f>Survey!$AU301</f>
        <v>0</v>
      </c>
      <c r="BW301" s="16" t="str">
        <f t="shared" si="206"/>
        <v>Pass</v>
      </c>
      <c r="BX301" s="36">
        <f>Survey!$AV301</f>
        <v>0</v>
      </c>
      <c r="BY301" s="176">
        <f>Survey!$AW301+Survey!$AX301-ABS(Survey!$AY301)+ABS(Survey!$AZ301)-ABS(Survey!$BA301)+ABS(Survey!$BB301)-ABS(Survey!$BC301)-ABS(Survey!$BD301)+Survey!$BE301</f>
        <v>0</v>
      </c>
      <c r="BZ301" s="35">
        <f t="shared" si="207"/>
        <v>0</v>
      </c>
      <c r="CA301" s="17">
        <f t="shared" si="208"/>
        <v>0</v>
      </c>
      <c r="CB301" s="16" t="str">
        <f t="shared" si="209"/>
        <v>Pass</v>
      </c>
      <c r="CC301" s="38" t="b">
        <f>IF(ABS(Survey!$BE301)=0,TRUE,FALSE)</f>
        <v>1</v>
      </c>
      <c r="CD301" s="37" t="b">
        <f>NOT(ISBLANK(Survey!$BF301))</f>
        <v>0</v>
      </c>
      <c r="CE301" t="str">
        <f t="shared" si="210"/>
        <v>Fail</v>
      </c>
      <c r="CF301" s="29">
        <f>Survey!$AV301</f>
        <v>0</v>
      </c>
      <c r="CG301" s="29" cm="1">
        <f t="array" ref="CG301">SUM(SUMIF(Survey!BH301:BO301,{"&gt;0","&lt;0"})*{1,-1})-SUM(SUMIF(Survey!BQ301:BX301,{"&gt;0","&lt;0"})*{1,-1})</f>
        <v>0</v>
      </c>
      <c r="CH301" s="35" t="str">
        <f t="shared" si="211"/>
        <v>No holdings</v>
      </c>
      <c r="CI301">
        <f t="shared" si="212"/>
        <v>0</v>
      </c>
      <c r="CJ301" s="16" t="str">
        <f t="shared" si="213"/>
        <v>Fail</v>
      </c>
      <c r="CK301" s="36">
        <f>Survey!$AV301</f>
        <v>0</v>
      </c>
      <c r="CL301" s="36" cm="1">
        <f t="array" ref="CL301">SUM(SUMIF(Survey!BZ301:CS301,{"&gt;0","&lt;0"})*{1,-1})-SUM(SUMIF(Survey!CU301:DN301,{"&gt;0","&lt;0"})*{1,-1})</f>
        <v>0</v>
      </c>
      <c r="CM301" s="35" t="str">
        <f t="shared" si="214"/>
        <v>No holdings</v>
      </c>
      <c r="CN301" s="17">
        <f t="shared" si="215"/>
        <v>0</v>
      </c>
      <c r="CO301" s="16" t="str">
        <f t="shared" si="216"/>
        <v>Pass</v>
      </c>
      <c r="CP301" s="38" t="b">
        <f>IF(ABS(Survey!$CS301)=0,TRUE,FALSE)</f>
        <v>1</v>
      </c>
      <c r="CQ301" s="37" t="b">
        <f>NOT(ISBLANK(Survey!$CT301))</f>
        <v>0</v>
      </c>
      <c r="CR301" s="16" t="str">
        <f t="shared" si="217"/>
        <v>Pass</v>
      </c>
      <c r="CS301" s="38" t="b">
        <f>IF(ABS(Survey!$DN301)=0,TRUE,FALSE)</f>
        <v>1</v>
      </c>
      <c r="CT301" s="37" t="b">
        <f>NOT(ISBLANK(Survey!$DO301))</f>
        <v>0</v>
      </c>
      <c r="CU301" t="str">
        <f t="shared" si="218"/>
        <v>Pass</v>
      </c>
      <c r="CV301" s="29" cm="1">
        <f t="array" ref="CV301">SUM(SUMIF(Survey!CO301,{"&gt;0","&lt;0"})*{1,-1})+SUM(SUMIF(Survey!DJ301,{"&gt;0","&lt;0"})*{1,-1})</f>
        <v>0</v>
      </c>
      <c r="CW301" s="29">
        <f>SUM(SUMIF(Survey!DQ301:DW301,{"&gt;0","&lt;0"})*{1,-1})+SUM(SUMIF(Survey!DY301:EE301,{"&gt;0","&lt;0"})*{1,-1})</f>
        <v>0</v>
      </c>
      <c r="CX301">
        <f t="shared" si="219"/>
        <v>0</v>
      </c>
      <c r="CY301">
        <f t="shared" si="220"/>
        <v>0</v>
      </c>
      <c r="CZ301" s="16" t="str">
        <f t="shared" si="221"/>
        <v>Pass</v>
      </c>
      <c r="DA301" s="38" t="b">
        <f>IF(ABS(Survey!$DW301)=0,TRUE,FALSE)</f>
        <v>1</v>
      </c>
      <c r="DB301" s="37" t="b">
        <f>NOT(ISBLANK(Survey!DX301))</f>
        <v>0</v>
      </c>
      <c r="DC301" s="16" t="str">
        <f t="shared" si="222"/>
        <v>Pass</v>
      </c>
      <c r="DD301" s="38" t="b">
        <f>IF(ABS(Survey!$EE301)=0,TRUE,FALSE)</f>
        <v>1</v>
      </c>
      <c r="DE301" s="37" t="b">
        <f>NOT(ISBLANK(Survey!$EF301))</f>
        <v>0</v>
      </c>
      <c r="DF301" s="16" t="str">
        <f t="shared" si="223"/>
        <v>Fail</v>
      </c>
      <c r="DG301" s="36">
        <f>SUM(SUMIF(Survey!EL301:EN301,{"&gt;0","&lt;0"})*{1,-1})</f>
        <v>0</v>
      </c>
      <c r="DH301">
        <f t="shared" si="224"/>
        <v>0</v>
      </c>
      <c r="DI301">
        <f t="shared" si="225"/>
        <v>100</v>
      </c>
      <c r="DJ301" s="35" t="b">
        <f>IF(OR(Survey!$M301="ETF",Survey!$M301="ETF, alternative mutual fund",Survey!$M301="Closed-end", Survey!$M301="Split share corp"),TRUE,FALSE)</f>
        <v>0</v>
      </c>
      <c r="DK301" s="16" t="str">
        <f t="shared" si="226"/>
        <v>Fail</v>
      </c>
      <c r="DL301" s="36">
        <f>SUM(SUMIF(Survey!EP301:EV301,{"&gt;0","&lt;0"})*{1,-1})</f>
        <v>0</v>
      </c>
      <c r="DM301">
        <f t="shared" si="227"/>
        <v>0</v>
      </c>
      <c r="DN301" s="17">
        <f t="shared" si="228"/>
        <v>100</v>
      </c>
      <c r="DO301" s="16" t="str">
        <f t="shared" si="229"/>
        <v>Fail</v>
      </c>
      <c r="DP301" s="36">
        <f>SUM(SUMIF(Survey!EX301:FD301,{"&gt;0","&lt;0"})*{1,-1})</f>
        <v>0</v>
      </c>
      <c r="DQ301">
        <f t="shared" si="230"/>
        <v>0</v>
      </c>
      <c r="DR301" s="17">
        <f t="shared" si="231"/>
        <v>100</v>
      </c>
    </row>
    <row r="302" spans="1:122">
      <c r="A302">
        <v>302</v>
      </c>
      <c r="B302" t="str">
        <f t="shared" si="185"/>
        <v>Pass</v>
      </c>
      <c r="C302" t="str">
        <f>IF(COUNTBLANK(Survey!B302:FE302)=$C$2, "Pass", "Fail")</f>
        <v>Pass</v>
      </c>
      <c r="D302" t="str">
        <f t="shared" si="186"/>
        <v>Fail</v>
      </c>
      <c r="E302" t="str">
        <f>IF(OR(ISBLANK(Survey!AJ302),COUNTIF(G302:BB302,"Fail")),"Fail","Pass")</f>
        <v>Fail</v>
      </c>
      <c r="G302" s="16" t="str">
        <f t="shared" si="187"/>
        <v>Fail</v>
      </c>
      <c r="H302" s="177">
        <f>COUNTBLANK(Survey!B302:D302)+COUNTBLANK(Survey!G302)+COUNTBLANK(Survey!I302)+COUNTBLANK(Survey!K302:M302)+COUNTBLANK(Survey!P302)+COUNTBLANK(Survey!S302:U302)+COUNTBLANK(Survey!Y302:AA302)+COUNTBLANK(Survey!AD302:AE302)+COUNTBLANK(Survey!AI302:AI302)</f>
        <v>18</v>
      </c>
      <c r="I302" s="16" t="str">
        <f t="shared" si="188"/>
        <v>Fail</v>
      </c>
      <c r="J302" t="b">
        <f>IF(Survey!E302="No",TRUE,FALSE)</f>
        <v>0</v>
      </c>
      <c r="K302" s="34">
        <f>LEN(Survey!E302)</f>
        <v>0</v>
      </c>
      <c r="L302" s="16" t="str">
        <f t="shared" si="189"/>
        <v>Fail</v>
      </c>
      <c r="M302" t="b">
        <f>IF(Survey!F302="No",TRUE,FALSE)</f>
        <v>0</v>
      </c>
      <c r="N302" s="33">
        <f>LEN(Survey!F302)</f>
        <v>0</v>
      </c>
      <c r="O302" s="16" t="str">
        <f t="shared" si="190"/>
        <v>Pass</v>
      </c>
      <c r="P302" s="34">
        <f>MOD((LEN(Survey!H302)+2),11)</f>
        <v>2</v>
      </c>
      <c r="Q302" s="33" t="str">
        <f>IF(Survey!$L302="Prospectus fund", "Yes", "No")</f>
        <v>No</v>
      </c>
      <c r="R302" s="16" t="str">
        <f t="shared" si="191"/>
        <v>Pass</v>
      </c>
      <c r="S302" s="34">
        <f>MOD((LEN(Survey!J302)+2),11)</f>
        <v>2</v>
      </c>
      <c r="T302" s="35" t="b">
        <f>IF(OR(Survey!$M302="ETF",Survey!$M302="ETF, alternative mutual fund",Survey!$M302="Closed-end", Survey!$M302="Split share corp", Survey!$I302="Yes"),TRUE,FALSE)</f>
        <v>0</v>
      </c>
      <c r="U302" s="16" t="str">
        <f>IFERROR(IF(AND(OR(X302=Y302,Y302 = "Either"),NOT(ISBLANK(Survey!K302))),"Pass","Fail"),"Pass")</f>
        <v>Fail</v>
      </c>
      <c r="V302" s="36" cm="1">
        <f t="array" ref="V302">SUM(SUMIF(Survey!BZ302:CS302,{"&gt;0","&lt;0"})*{1,-1})</f>
        <v>0</v>
      </c>
      <c r="W302" s="38" cm="1">
        <f t="array" ref="W302">SUM(SUMIF(Survey!CC302,{"&gt;0","&lt;0"})*{1,-1})+SUM(SUMIF(Survey!CM302,{"&gt;0","&lt;0"})*{1,-1})</f>
        <v>0</v>
      </c>
      <c r="X302" s="38">
        <f>Survey!K302</f>
        <v>0</v>
      </c>
      <c r="Y302" s="37" t="str">
        <f t="shared" si="192"/>
        <v>Either</v>
      </c>
      <c r="Z302" s="16" t="str">
        <f t="shared" si="193"/>
        <v>Fail</v>
      </c>
      <c r="AA302" s="67" cm="1">
        <f t="array" ref="AA302">SUM(SUMIF(Survey!BZ302:CS302,{"&gt;0","&lt;0"})*{1,-1})+SUM(SUMIF(Survey!CU302:DN302,{"&gt;0","&lt;0"})*{1,-1})</f>
        <v>0</v>
      </c>
      <c r="AB302" s="67">
        <f>IFERROR(AA302/(Survey!$AV302),0)</f>
        <v>0</v>
      </c>
      <c r="AC302" s="128" t="b">
        <f>IF(OR(Survey!$M302="Alternative strategy or hedge",Survey!$M302="Other, illiquid",Survey!$L302="Prospectus fund"),TRUE,FALSE)</f>
        <v>0</v>
      </c>
      <c r="AD302" s="128" t="b">
        <f>NOT(ISBLANK(Survey!$M302))</f>
        <v>0</v>
      </c>
      <c r="AE302" s="16" t="str">
        <f t="shared" si="194"/>
        <v>Pass</v>
      </c>
      <c r="AF302" s="38" t="b">
        <f>NOT(ISNUMBER(SEARCH("Other",Survey!$P302)))</f>
        <v>1</v>
      </c>
      <c r="AG302" s="37" t="b">
        <f>NOT(ISBLANK(Survey!$Q302))</f>
        <v>0</v>
      </c>
      <c r="AH302" s="16" t="str">
        <f t="shared" si="195"/>
        <v>Pass</v>
      </c>
      <c r="AI302" s="143">
        <f>COUNTBLANK(Survey!$W302)</f>
        <v>1</v>
      </c>
      <c r="AJ302" s="67">
        <f>IF(AND(Survey!L302&lt;&gt;"Exempt fund",OR(Survey!$M302="ETF",Survey!$M302="ETF, alternative mutual fund",Survey!$M302="Mutual fund",Survey!$M302="Alternative mutual fund",Survey!$M302="Money market")),1,0)</f>
        <v>0</v>
      </c>
      <c r="AK302" s="16" t="str">
        <f t="shared" si="196"/>
        <v>Pass</v>
      </c>
      <c r="AL302" s="38" t="b">
        <f>NOT(ISNUMBER(SEARCH("Yes",Survey!$AA302)))</f>
        <v>1</v>
      </c>
      <c r="AM302" s="37" t="b">
        <f>IF(COUNTBLANK(Survey!$AB302:$AC302)=0,TRUE, FALSE)</f>
        <v>0</v>
      </c>
      <c r="AN302" s="16" t="str">
        <f t="shared" si="197"/>
        <v>Pass</v>
      </c>
      <c r="AO302" s="38" t="b">
        <f>NOT(ISNUMBER(SEARCH("Yes",Survey!$AD302)))</f>
        <v>1</v>
      </c>
      <c r="AP302" s="37" t="b">
        <f>NOT(ISBLANK(Survey!$AF302))</f>
        <v>0</v>
      </c>
      <c r="AQ302" s="16" t="str">
        <f t="shared" si="198"/>
        <v>Pass</v>
      </c>
      <c r="AR302" s="38" t="b">
        <f>NOT(OR(ISNUMBER(SEARCH("Other",Survey!$AF302)),ISNUMBER(SEARCH("Multiple",Survey!$AF302))))</f>
        <v>1</v>
      </c>
      <c r="AS302" s="37" t="b">
        <f>NOT(ISBLANK(Survey!$AG302))</f>
        <v>0</v>
      </c>
      <c r="AT302" s="16" t="str">
        <f t="shared" si="199"/>
        <v>Fail</v>
      </c>
      <c r="AU302" s="143">
        <f>IF(ABS(Survey!$AV302)&gt;0, 1,0)</f>
        <v>0</v>
      </c>
      <c r="AV302" s="143">
        <f>IF(COUNTBLANK(Survey!$AJ302)=0,1,0)</f>
        <v>0</v>
      </c>
      <c r="AW302" s="16" t="str">
        <f t="shared" si="200"/>
        <v>Pass</v>
      </c>
      <c r="AX302" s="143">
        <f>IF(ISBLANK(Survey!$AJ302),0,1)</f>
        <v>0</v>
      </c>
      <c r="AY302" s="165">
        <f>COUNTBLANK(Survey!$AK302)</f>
        <v>1</v>
      </c>
      <c r="AZ302" s="16" t="str">
        <f t="shared" si="201"/>
        <v>Pass</v>
      </c>
      <c r="BA302" s="143">
        <f>IF(OR(Survey!$AK302="Closed",ISBLANK(Survey!$AK302)),0,1)</f>
        <v>0</v>
      </c>
      <c r="BB302" s="165">
        <f>IF(ISBLANK(Survey!$AL302),1,0)</f>
        <v>1</v>
      </c>
      <c r="BC302" s="147" t="str" cm="1">
        <f t="array" ref="BC302">IF(OR(IF(OR($BE302+$BF302 = 2, $BG302=1), FALSE, TRUE), AND($BD302:$BD302 = 0)),"Pass","Fail")</f>
        <v>Pass</v>
      </c>
      <c r="BD302" s="143">
        <f>COUNTBLANK(Survey!$AM302:$AO302)</f>
        <v>3</v>
      </c>
      <c r="BE302" s="143">
        <f>IF(Survey!$I302="Yes",1,0)</f>
        <v>0</v>
      </c>
      <c r="BF302" s="143">
        <f>IF(OR(Survey!$M302="Mutual fund",Survey!$M302="Alternative mutual fund",Survey!$M302="Money market"),1,0)</f>
        <v>0</v>
      </c>
      <c r="BG302" s="148">
        <f>IF(OR(Survey!$M302="ETF",Survey!$M302="ETF, alternative mutual fund"),1,0)</f>
        <v>0</v>
      </c>
      <c r="BH302" s="16" t="str">
        <f t="shared" si="202"/>
        <v>Pass</v>
      </c>
      <c r="BI302" s="38" t="b">
        <f>OR(ISNUMBER(SEARCH("Yes",Survey!$AO302)),ISBLANK(Survey!$AO302))</f>
        <v>1</v>
      </c>
      <c r="BJ302" s="67" t="b">
        <f>NOT(ISBLANK(Survey!$AP302))</f>
        <v>0</v>
      </c>
      <c r="BK302" s="16" t="str">
        <f t="shared" si="203"/>
        <v>Pass</v>
      </c>
      <c r="BL302" s="143">
        <f>IF(Survey!$AW302=0, 0,1)</f>
        <v>0</v>
      </c>
      <c r="BM302" s="67">
        <f>Survey!$AQ302</f>
        <v>0</v>
      </c>
      <c r="BN302" s="67">
        <f>IFERROR((Survey!$AX302-ABS(Survey!$AY302)-ABS(Survey!$BD302))/Survey!$AW302,0)</f>
        <v>0</v>
      </c>
      <c r="BO302" s="67">
        <f>IF(AND($BM302&gt;$BN302-0.2,$BM302&lt;$BN302+0.2,ISBLANK(Survey!$AQ302)=FALSE),0,1)</f>
        <v>1</v>
      </c>
      <c r="BP302" s="165">
        <f>IF(ISBLANK(Survey!$AR302),1,0)</f>
        <v>1</v>
      </c>
      <c r="BQ302" s="16" t="str">
        <f t="shared" si="204"/>
        <v>Pass</v>
      </c>
      <c r="BR302" s="143">
        <f>IF(Survey!$AW302=0, 0,1)</f>
        <v>0</v>
      </c>
      <c r="BS302" s="67">
        <f>IF(AND(Survey!$AS302&gt;=0,Survey!$AS302&lt;=0.2,Survey!$AS302&lt;&gt;""),0,1)</f>
        <v>1</v>
      </c>
      <c r="BT302" s="143">
        <f>IF(ISBLANK(Survey!$AT302),1,0)</f>
        <v>1</v>
      </c>
      <c r="BU302" s="16" t="str">
        <f t="shared" si="205"/>
        <v>Fail</v>
      </c>
      <c r="BV302" s="165">
        <f>Survey!$AU302</f>
        <v>0</v>
      </c>
      <c r="BW302" s="16" t="str">
        <f t="shared" si="206"/>
        <v>Pass</v>
      </c>
      <c r="BX302" s="36">
        <f>Survey!$AV302</f>
        <v>0</v>
      </c>
      <c r="BY302" s="176">
        <f>Survey!$AW302+Survey!$AX302-ABS(Survey!$AY302)+ABS(Survey!$AZ302)-ABS(Survey!$BA302)+ABS(Survey!$BB302)-ABS(Survey!$BC302)-ABS(Survey!$BD302)+Survey!$BE302</f>
        <v>0</v>
      </c>
      <c r="BZ302" s="35">
        <f t="shared" si="207"/>
        <v>0</v>
      </c>
      <c r="CA302" s="17">
        <f t="shared" si="208"/>
        <v>0</v>
      </c>
      <c r="CB302" s="16" t="str">
        <f t="shared" si="209"/>
        <v>Pass</v>
      </c>
      <c r="CC302" s="38" t="b">
        <f>IF(ABS(Survey!$BE302)=0,TRUE,FALSE)</f>
        <v>1</v>
      </c>
      <c r="CD302" s="37" t="b">
        <f>NOT(ISBLANK(Survey!$BF302))</f>
        <v>0</v>
      </c>
      <c r="CE302" t="str">
        <f t="shared" si="210"/>
        <v>Fail</v>
      </c>
      <c r="CF302" s="29">
        <f>Survey!$AV302</f>
        <v>0</v>
      </c>
      <c r="CG302" s="29" cm="1">
        <f t="array" ref="CG302">SUM(SUMIF(Survey!BH302:BO302,{"&gt;0","&lt;0"})*{1,-1})-SUM(SUMIF(Survey!BQ302:BX302,{"&gt;0","&lt;0"})*{1,-1})</f>
        <v>0</v>
      </c>
      <c r="CH302" s="35" t="str">
        <f t="shared" si="211"/>
        <v>No holdings</v>
      </c>
      <c r="CI302">
        <f t="shared" si="212"/>
        <v>0</v>
      </c>
      <c r="CJ302" s="16" t="str">
        <f t="shared" si="213"/>
        <v>Fail</v>
      </c>
      <c r="CK302" s="36">
        <f>Survey!$AV302</f>
        <v>0</v>
      </c>
      <c r="CL302" s="36" cm="1">
        <f t="array" ref="CL302">SUM(SUMIF(Survey!BZ302:CS302,{"&gt;0","&lt;0"})*{1,-1})-SUM(SUMIF(Survey!CU302:DN302,{"&gt;0","&lt;0"})*{1,-1})</f>
        <v>0</v>
      </c>
      <c r="CM302" s="35" t="str">
        <f t="shared" si="214"/>
        <v>No holdings</v>
      </c>
      <c r="CN302" s="17">
        <f t="shared" si="215"/>
        <v>0</v>
      </c>
      <c r="CO302" s="16" t="str">
        <f t="shared" si="216"/>
        <v>Pass</v>
      </c>
      <c r="CP302" s="38" t="b">
        <f>IF(ABS(Survey!$CS302)=0,TRUE,FALSE)</f>
        <v>1</v>
      </c>
      <c r="CQ302" s="37" t="b">
        <f>NOT(ISBLANK(Survey!$CT302))</f>
        <v>0</v>
      </c>
      <c r="CR302" s="16" t="str">
        <f t="shared" si="217"/>
        <v>Pass</v>
      </c>
      <c r="CS302" s="38" t="b">
        <f>IF(ABS(Survey!$DN302)=0,TRUE,FALSE)</f>
        <v>1</v>
      </c>
      <c r="CT302" s="37" t="b">
        <f>NOT(ISBLANK(Survey!$DO302))</f>
        <v>0</v>
      </c>
      <c r="CU302" t="str">
        <f t="shared" si="218"/>
        <v>Pass</v>
      </c>
      <c r="CV302" s="29" cm="1">
        <f t="array" ref="CV302">SUM(SUMIF(Survey!CO302,{"&gt;0","&lt;0"})*{1,-1})+SUM(SUMIF(Survey!DJ302,{"&gt;0","&lt;0"})*{1,-1})</f>
        <v>0</v>
      </c>
      <c r="CW302" s="29">
        <f>SUM(SUMIF(Survey!DQ302:DW302,{"&gt;0","&lt;0"})*{1,-1})+SUM(SUMIF(Survey!DY302:EE302,{"&gt;0","&lt;0"})*{1,-1})</f>
        <v>0</v>
      </c>
      <c r="CX302">
        <f t="shared" si="219"/>
        <v>0</v>
      </c>
      <c r="CY302">
        <f t="shared" si="220"/>
        <v>0</v>
      </c>
      <c r="CZ302" s="16" t="str">
        <f t="shared" si="221"/>
        <v>Pass</v>
      </c>
      <c r="DA302" s="38" t="b">
        <f>IF(ABS(Survey!$DW302)=0,TRUE,FALSE)</f>
        <v>1</v>
      </c>
      <c r="DB302" s="37" t="b">
        <f>NOT(ISBLANK(Survey!DX302))</f>
        <v>0</v>
      </c>
      <c r="DC302" s="16" t="str">
        <f t="shared" si="222"/>
        <v>Pass</v>
      </c>
      <c r="DD302" s="38" t="b">
        <f>IF(ABS(Survey!$EE302)=0,TRUE,FALSE)</f>
        <v>1</v>
      </c>
      <c r="DE302" s="37" t="b">
        <f>NOT(ISBLANK(Survey!$EF302))</f>
        <v>0</v>
      </c>
      <c r="DF302" s="16" t="str">
        <f t="shared" si="223"/>
        <v>Fail</v>
      </c>
      <c r="DG302" s="36">
        <f>SUM(SUMIF(Survey!EL302:EN302,{"&gt;0","&lt;0"})*{1,-1})</f>
        <v>0</v>
      </c>
      <c r="DH302">
        <f t="shared" si="224"/>
        <v>0</v>
      </c>
      <c r="DI302">
        <f t="shared" si="225"/>
        <v>100</v>
      </c>
      <c r="DJ302" s="35" t="b">
        <f>IF(OR(Survey!$M302="ETF",Survey!$M302="ETF, alternative mutual fund",Survey!$M302="Closed-end", Survey!$M302="Split share corp"),TRUE,FALSE)</f>
        <v>0</v>
      </c>
      <c r="DK302" s="16" t="str">
        <f t="shared" si="226"/>
        <v>Fail</v>
      </c>
      <c r="DL302" s="36">
        <f>SUM(SUMIF(Survey!EP302:EV302,{"&gt;0","&lt;0"})*{1,-1})</f>
        <v>0</v>
      </c>
      <c r="DM302">
        <f t="shared" si="227"/>
        <v>0</v>
      </c>
      <c r="DN302" s="17">
        <f t="shared" si="228"/>
        <v>100</v>
      </c>
      <c r="DO302" s="16" t="str">
        <f t="shared" si="229"/>
        <v>Fail</v>
      </c>
      <c r="DP302" s="36">
        <f>SUM(SUMIF(Survey!EX302:FD302,{"&gt;0","&lt;0"})*{1,-1})</f>
        <v>0</v>
      </c>
      <c r="DQ302">
        <f t="shared" si="230"/>
        <v>0</v>
      </c>
      <c r="DR302" s="17">
        <f t="shared" si="231"/>
        <v>100</v>
      </c>
    </row>
    <row r="303" spans="1:122">
      <c r="A303">
        <v>303</v>
      </c>
      <c r="B303" t="str">
        <f t="shared" si="185"/>
        <v>Pass</v>
      </c>
      <c r="C303" t="str">
        <f>IF(COUNTBLANK(Survey!B303:FE303)=$C$2, "Pass", "Fail")</f>
        <v>Pass</v>
      </c>
      <c r="D303" t="str">
        <f t="shared" si="186"/>
        <v>Fail</v>
      </c>
      <c r="E303" t="str">
        <f>IF(OR(ISBLANK(Survey!AJ303),COUNTIF(G303:BB303,"Fail")),"Fail","Pass")</f>
        <v>Fail</v>
      </c>
      <c r="G303" s="16" t="str">
        <f t="shared" si="187"/>
        <v>Fail</v>
      </c>
      <c r="H303" s="177">
        <f>COUNTBLANK(Survey!B303:D303)+COUNTBLANK(Survey!G303)+COUNTBLANK(Survey!I303)+COUNTBLANK(Survey!K303:M303)+COUNTBLANK(Survey!P303)+COUNTBLANK(Survey!S303:U303)+COUNTBLANK(Survey!Y303:AA303)+COUNTBLANK(Survey!AD303:AE303)+COUNTBLANK(Survey!AI303:AI303)</f>
        <v>18</v>
      </c>
      <c r="I303" s="16" t="str">
        <f t="shared" si="188"/>
        <v>Fail</v>
      </c>
      <c r="J303" t="b">
        <f>IF(Survey!E303="No",TRUE,FALSE)</f>
        <v>0</v>
      </c>
      <c r="K303" s="34">
        <f>LEN(Survey!E303)</f>
        <v>0</v>
      </c>
      <c r="L303" s="16" t="str">
        <f t="shared" si="189"/>
        <v>Fail</v>
      </c>
      <c r="M303" t="b">
        <f>IF(Survey!F303="No",TRUE,FALSE)</f>
        <v>0</v>
      </c>
      <c r="N303" s="33">
        <f>LEN(Survey!F303)</f>
        <v>0</v>
      </c>
      <c r="O303" s="16" t="str">
        <f t="shared" si="190"/>
        <v>Pass</v>
      </c>
      <c r="P303" s="34">
        <f>MOD((LEN(Survey!H303)+2),11)</f>
        <v>2</v>
      </c>
      <c r="Q303" s="33" t="str">
        <f>IF(Survey!$L303="Prospectus fund", "Yes", "No")</f>
        <v>No</v>
      </c>
      <c r="R303" s="16" t="str">
        <f t="shared" si="191"/>
        <v>Pass</v>
      </c>
      <c r="S303" s="34">
        <f>MOD((LEN(Survey!J303)+2),11)</f>
        <v>2</v>
      </c>
      <c r="T303" s="35" t="b">
        <f>IF(OR(Survey!$M303="ETF",Survey!$M303="ETF, alternative mutual fund",Survey!$M303="Closed-end", Survey!$M303="Split share corp", Survey!$I303="Yes"),TRUE,FALSE)</f>
        <v>0</v>
      </c>
      <c r="U303" s="16" t="str">
        <f>IFERROR(IF(AND(OR(X303=Y303,Y303 = "Either"),NOT(ISBLANK(Survey!K303))),"Pass","Fail"),"Pass")</f>
        <v>Fail</v>
      </c>
      <c r="V303" s="36" cm="1">
        <f t="array" ref="V303">SUM(SUMIF(Survey!BZ303:CS303,{"&gt;0","&lt;0"})*{1,-1})</f>
        <v>0</v>
      </c>
      <c r="W303" s="38" cm="1">
        <f t="array" ref="W303">SUM(SUMIF(Survey!CC303,{"&gt;0","&lt;0"})*{1,-1})+SUM(SUMIF(Survey!CM303,{"&gt;0","&lt;0"})*{1,-1})</f>
        <v>0</v>
      </c>
      <c r="X303" s="38">
        <f>Survey!K303</f>
        <v>0</v>
      </c>
      <c r="Y303" s="37" t="str">
        <f t="shared" si="192"/>
        <v>Either</v>
      </c>
      <c r="Z303" s="16" t="str">
        <f t="shared" si="193"/>
        <v>Fail</v>
      </c>
      <c r="AA303" s="67" cm="1">
        <f t="array" ref="AA303">SUM(SUMIF(Survey!BZ303:CS303,{"&gt;0","&lt;0"})*{1,-1})+SUM(SUMIF(Survey!CU303:DN303,{"&gt;0","&lt;0"})*{1,-1})</f>
        <v>0</v>
      </c>
      <c r="AB303" s="67">
        <f>IFERROR(AA303/(Survey!$AV303),0)</f>
        <v>0</v>
      </c>
      <c r="AC303" s="128" t="b">
        <f>IF(OR(Survey!$M303="Alternative strategy or hedge",Survey!$M303="Other, illiquid",Survey!$L303="Prospectus fund"),TRUE,FALSE)</f>
        <v>0</v>
      </c>
      <c r="AD303" s="128" t="b">
        <f>NOT(ISBLANK(Survey!$M303))</f>
        <v>0</v>
      </c>
      <c r="AE303" s="16" t="str">
        <f t="shared" si="194"/>
        <v>Pass</v>
      </c>
      <c r="AF303" s="38" t="b">
        <f>NOT(ISNUMBER(SEARCH("Other",Survey!$P303)))</f>
        <v>1</v>
      </c>
      <c r="AG303" s="37" t="b">
        <f>NOT(ISBLANK(Survey!$Q303))</f>
        <v>0</v>
      </c>
      <c r="AH303" s="16" t="str">
        <f t="shared" si="195"/>
        <v>Pass</v>
      </c>
      <c r="AI303" s="143">
        <f>COUNTBLANK(Survey!$W303)</f>
        <v>1</v>
      </c>
      <c r="AJ303" s="67">
        <f>IF(AND(Survey!L303&lt;&gt;"Exempt fund",OR(Survey!$M303="ETF",Survey!$M303="ETF, alternative mutual fund",Survey!$M303="Mutual fund",Survey!$M303="Alternative mutual fund",Survey!$M303="Money market")),1,0)</f>
        <v>0</v>
      </c>
      <c r="AK303" s="16" t="str">
        <f t="shared" si="196"/>
        <v>Pass</v>
      </c>
      <c r="AL303" s="38" t="b">
        <f>NOT(ISNUMBER(SEARCH("Yes",Survey!$AA303)))</f>
        <v>1</v>
      </c>
      <c r="AM303" s="37" t="b">
        <f>IF(COUNTBLANK(Survey!$AB303:$AC303)=0,TRUE, FALSE)</f>
        <v>0</v>
      </c>
      <c r="AN303" s="16" t="str">
        <f t="shared" si="197"/>
        <v>Pass</v>
      </c>
      <c r="AO303" s="38" t="b">
        <f>NOT(ISNUMBER(SEARCH("Yes",Survey!$AD303)))</f>
        <v>1</v>
      </c>
      <c r="AP303" s="37" t="b">
        <f>NOT(ISBLANK(Survey!$AF303))</f>
        <v>0</v>
      </c>
      <c r="AQ303" s="16" t="str">
        <f t="shared" si="198"/>
        <v>Pass</v>
      </c>
      <c r="AR303" s="38" t="b">
        <f>NOT(OR(ISNUMBER(SEARCH("Other",Survey!$AF303)),ISNUMBER(SEARCH("Multiple",Survey!$AF303))))</f>
        <v>1</v>
      </c>
      <c r="AS303" s="37" t="b">
        <f>NOT(ISBLANK(Survey!$AG303))</f>
        <v>0</v>
      </c>
      <c r="AT303" s="16" t="str">
        <f t="shared" si="199"/>
        <v>Fail</v>
      </c>
      <c r="AU303" s="143">
        <f>IF(ABS(Survey!$AV303)&gt;0, 1,0)</f>
        <v>0</v>
      </c>
      <c r="AV303" s="143">
        <f>IF(COUNTBLANK(Survey!$AJ303)=0,1,0)</f>
        <v>0</v>
      </c>
      <c r="AW303" s="16" t="str">
        <f t="shared" si="200"/>
        <v>Pass</v>
      </c>
      <c r="AX303" s="143">
        <f>IF(ISBLANK(Survey!$AJ303),0,1)</f>
        <v>0</v>
      </c>
      <c r="AY303" s="165">
        <f>COUNTBLANK(Survey!$AK303)</f>
        <v>1</v>
      </c>
      <c r="AZ303" s="16" t="str">
        <f t="shared" si="201"/>
        <v>Pass</v>
      </c>
      <c r="BA303" s="143">
        <f>IF(OR(Survey!$AK303="Closed",ISBLANK(Survey!$AK303)),0,1)</f>
        <v>0</v>
      </c>
      <c r="BB303" s="165">
        <f>IF(ISBLANK(Survey!$AL303),1,0)</f>
        <v>1</v>
      </c>
      <c r="BC303" s="147" t="str" cm="1">
        <f t="array" ref="BC303">IF(OR(IF(OR($BE303+$BF303 = 2, $BG303=1), FALSE, TRUE), AND($BD303:$BD303 = 0)),"Pass","Fail")</f>
        <v>Pass</v>
      </c>
      <c r="BD303" s="143">
        <f>COUNTBLANK(Survey!$AM303:$AO303)</f>
        <v>3</v>
      </c>
      <c r="BE303" s="143">
        <f>IF(Survey!$I303="Yes",1,0)</f>
        <v>0</v>
      </c>
      <c r="BF303" s="143">
        <f>IF(OR(Survey!$M303="Mutual fund",Survey!$M303="Alternative mutual fund",Survey!$M303="Money market"),1,0)</f>
        <v>0</v>
      </c>
      <c r="BG303" s="148">
        <f>IF(OR(Survey!$M303="ETF",Survey!$M303="ETF, alternative mutual fund"),1,0)</f>
        <v>0</v>
      </c>
      <c r="BH303" s="16" t="str">
        <f t="shared" si="202"/>
        <v>Pass</v>
      </c>
      <c r="BI303" s="38" t="b">
        <f>OR(ISNUMBER(SEARCH("Yes",Survey!$AO303)),ISBLANK(Survey!$AO303))</f>
        <v>1</v>
      </c>
      <c r="BJ303" s="67" t="b">
        <f>NOT(ISBLANK(Survey!$AP303))</f>
        <v>0</v>
      </c>
      <c r="BK303" s="16" t="str">
        <f t="shared" si="203"/>
        <v>Pass</v>
      </c>
      <c r="BL303" s="143">
        <f>IF(Survey!$AW303=0, 0,1)</f>
        <v>0</v>
      </c>
      <c r="BM303" s="67">
        <f>Survey!$AQ303</f>
        <v>0</v>
      </c>
      <c r="BN303" s="67">
        <f>IFERROR((Survey!$AX303-ABS(Survey!$AY303)-ABS(Survey!$BD303))/Survey!$AW303,0)</f>
        <v>0</v>
      </c>
      <c r="BO303" s="67">
        <f>IF(AND($BM303&gt;$BN303-0.2,$BM303&lt;$BN303+0.2,ISBLANK(Survey!$AQ303)=FALSE),0,1)</f>
        <v>1</v>
      </c>
      <c r="BP303" s="165">
        <f>IF(ISBLANK(Survey!$AR303),1,0)</f>
        <v>1</v>
      </c>
      <c r="BQ303" s="16" t="str">
        <f t="shared" si="204"/>
        <v>Pass</v>
      </c>
      <c r="BR303" s="143">
        <f>IF(Survey!$AW303=0, 0,1)</f>
        <v>0</v>
      </c>
      <c r="BS303" s="67">
        <f>IF(AND(Survey!$AS303&gt;=0,Survey!$AS303&lt;=0.2,Survey!$AS303&lt;&gt;""),0,1)</f>
        <v>1</v>
      </c>
      <c r="BT303" s="143">
        <f>IF(ISBLANK(Survey!$AT303),1,0)</f>
        <v>1</v>
      </c>
      <c r="BU303" s="16" t="str">
        <f t="shared" si="205"/>
        <v>Fail</v>
      </c>
      <c r="BV303" s="165">
        <f>Survey!$AU303</f>
        <v>0</v>
      </c>
      <c r="BW303" s="16" t="str">
        <f t="shared" si="206"/>
        <v>Pass</v>
      </c>
      <c r="BX303" s="36">
        <f>Survey!$AV303</f>
        <v>0</v>
      </c>
      <c r="BY303" s="176">
        <f>Survey!$AW303+Survey!$AX303-ABS(Survey!$AY303)+ABS(Survey!$AZ303)-ABS(Survey!$BA303)+ABS(Survey!$BB303)-ABS(Survey!$BC303)-ABS(Survey!$BD303)+Survey!$BE303</f>
        <v>0</v>
      </c>
      <c r="BZ303" s="35">
        <f t="shared" si="207"/>
        <v>0</v>
      </c>
      <c r="CA303" s="17">
        <f t="shared" si="208"/>
        <v>0</v>
      </c>
      <c r="CB303" s="16" t="str">
        <f t="shared" si="209"/>
        <v>Pass</v>
      </c>
      <c r="CC303" s="38" t="b">
        <f>IF(ABS(Survey!$BE303)=0,TRUE,FALSE)</f>
        <v>1</v>
      </c>
      <c r="CD303" s="37" t="b">
        <f>NOT(ISBLANK(Survey!$BF303))</f>
        <v>0</v>
      </c>
      <c r="CE303" t="str">
        <f t="shared" si="210"/>
        <v>Fail</v>
      </c>
      <c r="CF303" s="29">
        <f>Survey!$AV303</f>
        <v>0</v>
      </c>
      <c r="CG303" s="29" cm="1">
        <f t="array" ref="CG303">SUM(SUMIF(Survey!BH303:BO303,{"&gt;0","&lt;0"})*{1,-1})-SUM(SUMIF(Survey!BQ303:BX303,{"&gt;0","&lt;0"})*{1,-1})</f>
        <v>0</v>
      </c>
      <c r="CH303" s="35" t="str">
        <f t="shared" si="211"/>
        <v>No holdings</v>
      </c>
      <c r="CI303">
        <f t="shared" si="212"/>
        <v>0</v>
      </c>
      <c r="CJ303" s="16" t="str">
        <f t="shared" si="213"/>
        <v>Fail</v>
      </c>
      <c r="CK303" s="36">
        <f>Survey!$AV303</f>
        <v>0</v>
      </c>
      <c r="CL303" s="36" cm="1">
        <f t="array" ref="CL303">SUM(SUMIF(Survey!BZ303:CS303,{"&gt;0","&lt;0"})*{1,-1})-SUM(SUMIF(Survey!CU303:DN303,{"&gt;0","&lt;0"})*{1,-1})</f>
        <v>0</v>
      </c>
      <c r="CM303" s="35" t="str">
        <f t="shared" si="214"/>
        <v>No holdings</v>
      </c>
      <c r="CN303" s="17">
        <f t="shared" si="215"/>
        <v>0</v>
      </c>
      <c r="CO303" s="16" t="str">
        <f t="shared" si="216"/>
        <v>Pass</v>
      </c>
      <c r="CP303" s="38" t="b">
        <f>IF(ABS(Survey!$CS303)=0,TRUE,FALSE)</f>
        <v>1</v>
      </c>
      <c r="CQ303" s="37" t="b">
        <f>NOT(ISBLANK(Survey!$CT303))</f>
        <v>0</v>
      </c>
      <c r="CR303" s="16" t="str">
        <f t="shared" si="217"/>
        <v>Pass</v>
      </c>
      <c r="CS303" s="38" t="b">
        <f>IF(ABS(Survey!$DN303)=0,TRUE,FALSE)</f>
        <v>1</v>
      </c>
      <c r="CT303" s="37" t="b">
        <f>NOT(ISBLANK(Survey!$DO303))</f>
        <v>0</v>
      </c>
      <c r="CU303" t="str">
        <f t="shared" si="218"/>
        <v>Pass</v>
      </c>
      <c r="CV303" s="29" cm="1">
        <f t="array" ref="CV303">SUM(SUMIF(Survey!CO303,{"&gt;0","&lt;0"})*{1,-1})+SUM(SUMIF(Survey!DJ303,{"&gt;0","&lt;0"})*{1,-1})</f>
        <v>0</v>
      </c>
      <c r="CW303" s="29">
        <f>SUM(SUMIF(Survey!DQ303:DW303,{"&gt;0","&lt;0"})*{1,-1})+SUM(SUMIF(Survey!DY303:EE303,{"&gt;0","&lt;0"})*{1,-1})</f>
        <v>0</v>
      </c>
      <c r="CX303">
        <f t="shared" si="219"/>
        <v>0</v>
      </c>
      <c r="CY303">
        <f t="shared" si="220"/>
        <v>0</v>
      </c>
      <c r="CZ303" s="16" t="str">
        <f t="shared" si="221"/>
        <v>Pass</v>
      </c>
      <c r="DA303" s="38" t="b">
        <f>IF(ABS(Survey!$DW303)=0,TRUE,FALSE)</f>
        <v>1</v>
      </c>
      <c r="DB303" s="37" t="b">
        <f>NOT(ISBLANK(Survey!DX303))</f>
        <v>0</v>
      </c>
      <c r="DC303" s="16" t="str">
        <f t="shared" si="222"/>
        <v>Pass</v>
      </c>
      <c r="DD303" s="38" t="b">
        <f>IF(ABS(Survey!$EE303)=0,TRUE,FALSE)</f>
        <v>1</v>
      </c>
      <c r="DE303" s="37" t="b">
        <f>NOT(ISBLANK(Survey!$EF303))</f>
        <v>0</v>
      </c>
      <c r="DF303" s="16" t="str">
        <f t="shared" si="223"/>
        <v>Fail</v>
      </c>
      <c r="DG303" s="36">
        <f>SUM(SUMIF(Survey!EL303:EN303,{"&gt;0","&lt;0"})*{1,-1})</f>
        <v>0</v>
      </c>
      <c r="DH303">
        <f t="shared" si="224"/>
        <v>0</v>
      </c>
      <c r="DI303">
        <f t="shared" si="225"/>
        <v>100</v>
      </c>
      <c r="DJ303" s="35" t="b">
        <f>IF(OR(Survey!$M303="ETF",Survey!$M303="ETF, alternative mutual fund",Survey!$M303="Closed-end", Survey!$M303="Split share corp"),TRUE,FALSE)</f>
        <v>0</v>
      </c>
      <c r="DK303" s="16" t="str">
        <f t="shared" si="226"/>
        <v>Fail</v>
      </c>
      <c r="DL303" s="36">
        <f>SUM(SUMIF(Survey!EP303:EV303,{"&gt;0","&lt;0"})*{1,-1})</f>
        <v>0</v>
      </c>
      <c r="DM303">
        <f t="shared" si="227"/>
        <v>0</v>
      </c>
      <c r="DN303" s="17">
        <f t="shared" si="228"/>
        <v>100</v>
      </c>
      <c r="DO303" s="16" t="str">
        <f t="shared" si="229"/>
        <v>Fail</v>
      </c>
      <c r="DP303" s="36">
        <f>SUM(SUMIF(Survey!EX303:FD303,{"&gt;0","&lt;0"})*{1,-1})</f>
        <v>0</v>
      </c>
      <c r="DQ303">
        <f t="shared" si="230"/>
        <v>0</v>
      </c>
      <c r="DR303" s="17">
        <f t="shared" si="231"/>
        <v>100</v>
      </c>
    </row>
    <row r="304" spans="1:122">
      <c r="A304">
        <v>304</v>
      </c>
      <c r="B304" t="str">
        <f t="shared" si="185"/>
        <v>Pass</v>
      </c>
      <c r="C304" t="str">
        <f>IF(COUNTBLANK(Survey!B304:FE304)=$C$2, "Pass", "Fail")</f>
        <v>Pass</v>
      </c>
      <c r="D304" t="str">
        <f t="shared" si="186"/>
        <v>Fail</v>
      </c>
      <c r="E304" t="str">
        <f>IF(OR(ISBLANK(Survey!AJ304),COUNTIF(G304:BB304,"Fail")),"Fail","Pass")</f>
        <v>Fail</v>
      </c>
      <c r="G304" s="16" t="str">
        <f t="shared" si="187"/>
        <v>Fail</v>
      </c>
      <c r="H304" s="177">
        <f>COUNTBLANK(Survey!B304:D304)+COUNTBLANK(Survey!G304)+COUNTBLANK(Survey!I304)+COUNTBLANK(Survey!K304:M304)+COUNTBLANK(Survey!P304)+COUNTBLANK(Survey!S304:U304)+COUNTBLANK(Survey!Y304:AA304)+COUNTBLANK(Survey!AD304:AE304)+COUNTBLANK(Survey!AI304:AI304)</f>
        <v>18</v>
      </c>
      <c r="I304" s="16" t="str">
        <f t="shared" si="188"/>
        <v>Fail</v>
      </c>
      <c r="J304" t="b">
        <f>IF(Survey!E304="No",TRUE,FALSE)</f>
        <v>0</v>
      </c>
      <c r="K304" s="34">
        <f>LEN(Survey!E304)</f>
        <v>0</v>
      </c>
      <c r="L304" s="16" t="str">
        <f t="shared" si="189"/>
        <v>Fail</v>
      </c>
      <c r="M304" t="b">
        <f>IF(Survey!F304="No",TRUE,FALSE)</f>
        <v>0</v>
      </c>
      <c r="N304" s="33">
        <f>LEN(Survey!F304)</f>
        <v>0</v>
      </c>
      <c r="O304" s="16" t="str">
        <f t="shared" si="190"/>
        <v>Pass</v>
      </c>
      <c r="P304" s="34">
        <f>MOD((LEN(Survey!H304)+2),11)</f>
        <v>2</v>
      </c>
      <c r="Q304" s="33" t="str">
        <f>IF(Survey!$L304="Prospectus fund", "Yes", "No")</f>
        <v>No</v>
      </c>
      <c r="R304" s="16" t="str">
        <f t="shared" si="191"/>
        <v>Pass</v>
      </c>
      <c r="S304" s="34">
        <f>MOD((LEN(Survey!J304)+2),11)</f>
        <v>2</v>
      </c>
      <c r="T304" s="35" t="b">
        <f>IF(OR(Survey!$M304="ETF",Survey!$M304="ETF, alternative mutual fund",Survey!$M304="Closed-end", Survey!$M304="Split share corp", Survey!$I304="Yes"),TRUE,FALSE)</f>
        <v>0</v>
      </c>
      <c r="U304" s="16" t="str">
        <f>IFERROR(IF(AND(OR(X304=Y304,Y304 = "Either"),NOT(ISBLANK(Survey!K304))),"Pass","Fail"),"Pass")</f>
        <v>Fail</v>
      </c>
      <c r="V304" s="36" cm="1">
        <f t="array" ref="V304">SUM(SUMIF(Survey!BZ304:CS304,{"&gt;0","&lt;0"})*{1,-1})</f>
        <v>0</v>
      </c>
      <c r="W304" s="38" cm="1">
        <f t="array" ref="W304">SUM(SUMIF(Survey!CC304,{"&gt;0","&lt;0"})*{1,-1})+SUM(SUMIF(Survey!CM304,{"&gt;0","&lt;0"})*{1,-1})</f>
        <v>0</v>
      </c>
      <c r="X304" s="38">
        <f>Survey!K304</f>
        <v>0</v>
      </c>
      <c r="Y304" s="37" t="str">
        <f t="shared" si="192"/>
        <v>Either</v>
      </c>
      <c r="Z304" s="16" t="str">
        <f t="shared" si="193"/>
        <v>Fail</v>
      </c>
      <c r="AA304" s="67" cm="1">
        <f t="array" ref="AA304">SUM(SUMIF(Survey!BZ304:CS304,{"&gt;0","&lt;0"})*{1,-1})+SUM(SUMIF(Survey!CU304:DN304,{"&gt;0","&lt;0"})*{1,-1})</f>
        <v>0</v>
      </c>
      <c r="AB304" s="67">
        <f>IFERROR(AA304/(Survey!$AV304),0)</f>
        <v>0</v>
      </c>
      <c r="AC304" s="128" t="b">
        <f>IF(OR(Survey!$M304="Alternative strategy or hedge",Survey!$M304="Other, illiquid",Survey!$L304="Prospectus fund"),TRUE,FALSE)</f>
        <v>0</v>
      </c>
      <c r="AD304" s="128" t="b">
        <f>NOT(ISBLANK(Survey!$M304))</f>
        <v>0</v>
      </c>
      <c r="AE304" s="16" t="str">
        <f t="shared" si="194"/>
        <v>Pass</v>
      </c>
      <c r="AF304" s="38" t="b">
        <f>NOT(ISNUMBER(SEARCH("Other",Survey!$P304)))</f>
        <v>1</v>
      </c>
      <c r="AG304" s="37" t="b">
        <f>NOT(ISBLANK(Survey!$Q304))</f>
        <v>0</v>
      </c>
      <c r="AH304" s="16" t="str">
        <f t="shared" si="195"/>
        <v>Pass</v>
      </c>
      <c r="AI304" s="143">
        <f>COUNTBLANK(Survey!$W304)</f>
        <v>1</v>
      </c>
      <c r="AJ304" s="67">
        <f>IF(AND(Survey!L304&lt;&gt;"Exempt fund",OR(Survey!$M304="ETF",Survey!$M304="ETF, alternative mutual fund",Survey!$M304="Mutual fund",Survey!$M304="Alternative mutual fund",Survey!$M304="Money market")),1,0)</f>
        <v>0</v>
      </c>
      <c r="AK304" s="16" t="str">
        <f t="shared" si="196"/>
        <v>Pass</v>
      </c>
      <c r="AL304" s="38" t="b">
        <f>NOT(ISNUMBER(SEARCH("Yes",Survey!$AA304)))</f>
        <v>1</v>
      </c>
      <c r="AM304" s="37" t="b">
        <f>IF(COUNTBLANK(Survey!$AB304:$AC304)=0,TRUE, FALSE)</f>
        <v>0</v>
      </c>
      <c r="AN304" s="16" t="str">
        <f t="shared" si="197"/>
        <v>Pass</v>
      </c>
      <c r="AO304" s="38" t="b">
        <f>NOT(ISNUMBER(SEARCH("Yes",Survey!$AD304)))</f>
        <v>1</v>
      </c>
      <c r="AP304" s="37" t="b">
        <f>NOT(ISBLANK(Survey!$AF304))</f>
        <v>0</v>
      </c>
      <c r="AQ304" s="16" t="str">
        <f t="shared" si="198"/>
        <v>Pass</v>
      </c>
      <c r="AR304" s="38" t="b">
        <f>NOT(OR(ISNUMBER(SEARCH("Other",Survey!$AF304)),ISNUMBER(SEARCH("Multiple",Survey!$AF304))))</f>
        <v>1</v>
      </c>
      <c r="AS304" s="37" t="b">
        <f>NOT(ISBLANK(Survey!$AG304))</f>
        <v>0</v>
      </c>
      <c r="AT304" s="16" t="str">
        <f t="shared" si="199"/>
        <v>Fail</v>
      </c>
      <c r="AU304" s="143">
        <f>IF(ABS(Survey!$AV304)&gt;0, 1,0)</f>
        <v>0</v>
      </c>
      <c r="AV304" s="143">
        <f>IF(COUNTBLANK(Survey!$AJ304)=0,1,0)</f>
        <v>0</v>
      </c>
      <c r="AW304" s="16" t="str">
        <f t="shared" si="200"/>
        <v>Pass</v>
      </c>
      <c r="AX304" s="143">
        <f>IF(ISBLANK(Survey!$AJ304),0,1)</f>
        <v>0</v>
      </c>
      <c r="AY304" s="165">
        <f>COUNTBLANK(Survey!$AK304)</f>
        <v>1</v>
      </c>
      <c r="AZ304" s="16" t="str">
        <f t="shared" si="201"/>
        <v>Pass</v>
      </c>
      <c r="BA304" s="143">
        <f>IF(OR(Survey!$AK304="Closed",ISBLANK(Survey!$AK304)),0,1)</f>
        <v>0</v>
      </c>
      <c r="BB304" s="165">
        <f>IF(ISBLANK(Survey!$AL304),1,0)</f>
        <v>1</v>
      </c>
      <c r="BC304" s="147" t="str" cm="1">
        <f t="array" ref="BC304">IF(OR(IF(OR($BE304+$BF304 = 2, $BG304=1), FALSE, TRUE), AND($BD304:$BD304 = 0)),"Pass","Fail")</f>
        <v>Pass</v>
      </c>
      <c r="BD304" s="143">
        <f>COUNTBLANK(Survey!$AM304:$AO304)</f>
        <v>3</v>
      </c>
      <c r="BE304" s="143">
        <f>IF(Survey!$I304="Yes",1,0)</f>
        <v>0</v>
      </c>
      <c r="BF304" s="143">
        <f>IF(OR(Survey!$M304="Mutual fund",Survey!$M304="Alternative mutual fund",Survey!$M304="Money market"),1,0)</f>
        <v>0</v>
      </c>
      <c r="BG304" s="148">
        <f>IF(OR(Survey!$M304="ETF",Survey!$M304="ETF, alternative mutual fund"),1,0)</f>
        <v>0</v>
      </c>
      <c r="BH304" s="16" t="str">
        <f t="shared" si="202"/>
        <v>Pass</v>
      </c>
      <c r="BI304" s="38" t="b">
        <f>OR(ISNUMBER(SEARCH("Yes",Survey!$AO304)),ISBLANK(Survey!$AO304))</f>
        <v>1</v>
      </c>
      <c r="BJ304" s="67" t="b">
        <f>NOT(ISBLANK(Survey!$AP304))</f>
        <v>0</v>
      </c>
      <c r="BK304" s="16" t="str">
        <f t="shared" si="203"/>
        <v>Pass</v>
      </c>
      <c r="BL304" s="143">
        <f>IF(Survey!$AW304=0, 0,1)</f>
        <v>0</v>
      </c>
      <c r="BM304" s="67">
        <f>Survey!$AQ304</f>
        <v>0</v>
      </c>
      <c r="BN304" s="67">
        <f>IFERROR((Survey!$AX304-ABS(Survey!$AY304)-ABS(Survey!$BD304))/Survey!$AW304,0)</f>
        <v>0</v>
      </c>
      <c r="BO304" s="67">
        <f>IF(AND($BM304&gt;$BN304-0.2,$BM304&lt;$BN304+0.2,ISBLANK(Survey!$AQ304)=FALSE),0,1)</f>
        <v>1</v>
      </c>
      <c r="BP304" s="165">
        <f>IF(ISBLANK(Survey!$AR304),1,0)</f>
        <v>1</v>
      </c>
      <c r="BQ304" s="16" t="str">
        <f t="shared" si="204"/>
        <v>Pass</v>
      </c>
      <c r="BR304" s="143">
        <f>IF(Survey!$AW304=0, 0,1)</f>
        <v>0</v>
      </c>
      <c r="BS304" s="67">
        <f>IF(AND(Survey!$AS304&gt;=0,Survey!$AS304&lt;=0.2,Survey!$AS304&lt;&gt;""),0,1)</f>
        <v>1</v>
      </c>
      <c r="BT304" s="143">
        <f>IF(ISBLANK(Survey!$AT304),1,0)</f>
        <v>1</v>
      </c>
      <c r="BU304" s="16" t="str">
        <f t="shared" si="205"/>
        <v>Fail</v>
      </c>
      <c r="BV304" s="165">
        <f>Survey!$AU304</f>
        <v>0</v>
      </c>
      <c r="BW304" s="16" t="str">
        <f t="shared" si="206"/>
        <v>Pass</v>
      </c>
      <c r="BX304" s="36">
        <f>Survey!$AV304</f>
        <v>0</v>
      </c>
      <c r="BY304" s="176">
        <f>Survey!$AW304+Survey!$AX304-ABS(Survey!$AY304)+ABS(Survey!$AZ304)-ABS(Survey!$BA304)+ABS(Survey!$BB304)-ABS(Survey!$BC304)-ABS(Survey!$BD304)+Survey!$BE304</f>
        <v>0</v>
      </c>
      <c r="BZ304" s="35">
        <f t="shared" si="207"/>
        <v>0</v>
      </c>
      <c r="CA304" s="17">
        <f t="shared" si="208"/>
        <v>0</v>
      </c>
      <c r="CB304" s="16" t="str">
        <f t="shared" si="209"/>
        <v>Pass</v>
      </c>
      <c r="CC304" s="38" t="b">
        <f>IF(ABS(Survey!$BE304)=0,TRUE,FALSE)</f>
        <v>1</v>
      </c>
      <c r="CD304" s="37" t="b">
        <f>NOT(ISBLANK(Survey!$BF304))</f>
        <v>0</v>
      </c>
      <c r="CE304" t="str">
        <f t="shared" si="210"/>
        <v>Fail</v>
      </c>
      <c r="CF304" s="29">
        <f>Survey!$AV304</f>
        <v>0</v>
      </c>
      <c r="CG304" s="29" cm="1">
        <f t="array" ref="CG304">SUM(SUMIF(Survey!BH304:BO304,{"&gt;0","&lt;0"})*{1,-1})-SUM(SUMIF(Survey!BQ304:BX304,{"&gt;0","&lt;0"})*{1,-1})</f>
        <v>0</v>
      </c>
      <c r="CH304" s="35" t="str">
        <f t="shared" si="211"/>
        <v>No holdings</v>
      </c>
      <c r="CI304">
        <f t="shared" si="212"/>
        <v>0</v>
      </c>
      <c r="CJ304" s="16" t="str">
        <f t="shared" si="213"/>
        <v>Fail</v>
      </c>
      <c r="CK304" s="36">
        <f>Survey!$AV304</f>
        <v>0</v>
      </c>
      <c r="CL304" s="36" cm="1">
        <f t="array" ref="CL304">SUM(SUMIF(Survey!BZ304:CS304,{"&gt;0","&lt;0"})*{1,-1})-SUM(SUMIF(Survey!CU304:DN304,{"&gt;0","&lt;0"})*{1,-1})</f>
        <v>0</v>
      </c>
      <c r="CM304" s="35" t="str">
        <f t="shared" si="214"/>
        <v>No holdings</v>
      </c>
      <c r="CN304" s="17">
        <f t="shared" si="215"/>
        <v>0</v>
      </c>
      <c r="CO304" s="16" t="str">
        <f t="shared" si="216"/>
        <v>Pass</v>
      </c>
      <c r="CP304" s="38" t="b">
        <f>IF(ABS(Survey!$CS304)=0,TRUE,FALSE)</f>
        <v>1</v>
      </c>
      <c r="CQ304" s="37" t="b">
        <f>NOT(ISBLANK(Survey!$CT304))</f>
        <v>0</v>
      </c>
      <c r="CR304" s="16" t="str">
        <f t="shared" si="217"/>
        <v>Pass</v>
      </c>
      <c r="CS304" s="38" t="b">
        <f>IF(ABS(Survey!$DN304)=0,TRUE,FALSE)</f>
        <v>1</v>
      </c>
      <c r="CT304" s="37" t="b">
        <f>NOT(ISBLANK(Survey!$DO304))</f>
        <v>0</v>
      </c>
      <c r="CU304" t="str">
        <f t="shared" si="218"/>
        <v>Pass</v>
      </c>
      <c r="CV304" s="29" cm="1">
        <f t="array" ref="CV304">SUM(SUMIF(Survey!CO304,{"&gt;0","&lt;0"})*{1,-1})+SUM(SUMIF(Survey!DJ304,{"&gt;0","&lt;0"})*{1,-1})</f>
        <v>0</v>
      </c>
      <c r="CW304" s="29">
        <f>SUM(SUMIF(Survey!DQ304:DW304,{"&gt;0","&lt;0"})*{1,-1})+SUM(SUMIF(Survey!DY304:EE304,{"&gt;0","&lt;0"})*{1,-1})</f>
        <v>0</v>
      </c>
      <c r="CX304">
        <f t="shared" si="219"/>
        <v>0</v>
      </c>
      <c r="CY304">
        <f t="shared" si="220"/>
        <v>0</v>
      </c>
      <c r="CZ304" s="16" t="str">
        <f t="shared" si="221"/>
        <v>Pass</v>
      </c>
      <c r="DA304" s="38" t="b">
        <f>IF(ABS(Survey!$DW304)=0,TRUE,FALSE)</f>
        <v>1</v>
      </c>
      <c r="DB304" s="37" t="b">
        <f>NOT(ISBLANK(Survey!DX304))</f>
        <v>0</v>
      </c>
      <c r="DC304" s="16" t="str">
        <f t="shared" si="222"/>
        <v>Pass</v>
      </c>
      <c r="DD304" s="38" t="b">
        <f>IF(ABS(Survey!$EE304)=0,TRUE,FALSE)</f>
        <v>1</v>
      </c>
      <c r="DE304" s="37" t="b">
        <f>NOT(ISBLANK(Survey!$EF304))</f>
        <v>0</v>
      </c>
      <c r="DF304" s="16" t="str">
        <f t="shared" si="223"/>
        <v>Fail</v>
      </c>
      <c r="DG304" s="36">
        <f>SUM(SUMIF(Survey!EL304:EN304,{"&gt;0","&lt;0"})*{1,-1})</f>
        <v>0</v>
      </c>
      <c r="DH304">
        <f t="shared" si="224"/>
        <v>0</v>
      </c>
      <c r="DI304">
        <f t="shared" si="225"/>
        <v>100</v>
      </c>
      <c r="DJ304" s="35" t="b">
        <f>IF(OR(Survey!$M304="ETF",Survey!$M304="ETF, alternative mutual fund",Survey!$M304="Closed-end", Survey!$M304="Split share corp"),TRUE,FALSE)</f>
        <v>0</v>
      </c>
      <c r="DK304" s="16" t="str">
        <f t="shared" si="226"/>
        <v>Fail</v>
      </c>
      <c r="DL304" s="36">
        <f>SUM(SUMIF(Survey!EP304:EV304,{"&gt;0","&lt;0"})*{1,-1})</f>
        <v>0</v>
      </c>
      <c r="DM304">
        <f t="shared" si="227"/>
        <v>0</v>
      </c>
      <c r="DN304" s="17">
        <f t="shared" si="228"/>
        <v>100</v>
      </c>
      <c r="DO304" s="16" t="str">
        <f t="shared" si="229"/>
        <v>Fail</v>
      </c>
      <c r="DP304" s="36">
        <f>SUM(SUMIF(Survey!EX304:FD304,{"&gt;0","&lt;0"})*{1,-1})</f>
        <v>0</v>
      </c>
      <c r="DQ304">
        <f t="shared" si="230"/>
        <v>0</v>
      </c>
      <c r="DR304" s="17">
        <f t="shared" si="231"/>
        <v>100</v>
      </c>
    </row>
    <row r="305" spans="1:122">
      <c r="A305">
        <v>305</v>
      </c>
      <c r="B305" t="str">
        <f t="shared" si="185"/>
        <v>Pass</v>
      </c>
      <c r="C305" t="str">
        <f>IF(COUNTBLANK(Survey!B305:FE305)=$C$2, "Pass", "Fail")</f>
        <v>Pass</v>
      </c>
      <c r="D305" t="str">
        <f t="shared" si="186"/>
        <v>Fail</v>
      </c>
      <c r="E305" t="str">
        <f>IF(OR(ISBLANK(Survey!AJ305),COUNTIF(G305:BB305,"Fail")),"Fail","Pass")</f>
        <v>Fail</v>
      </c>
      <c r="G305" s="16" t="str">
        <f t="shared" si="187"/>
        <v>Fail</v>
      </c>
      <c r="H305" s="177">
        <f>COUNTBLANK(Survey!B305:D305)+COUNTBLANK(Survey!G305)+COUNTBLANK(Survey!I305)+COUNTBLANK(Survey!K305:M305)+COUNTBLANK(Survey!P305)+COUNTBLANK(Survey!S305:U305)+COUNTBLANK(Survey!Y305:AA305)+COUNTBLANK(Survey!AD305:AE305)+COUNTBLANK(Survey!AI305:AI305)</f>
        <v>18</v>
      </c>
      <c r="I305" s="16" t="str">
        <f t="shared" si="188"/>
        <v>Fail</v>
      </c>
      <c r="J305" t="b">
        <f>IF(Survey!E305="No",TRUE,FALSE)</f>
        <v>0</v>
      </c>
      <c r="K305" s="34">
        <f>LEN(Survey!E305)</f>
        <v>0</v>
      </c>
      <c r="L305" s="16" t="str">
        <f t="shared" si="189"/>
        <v>Fail</v>
      </c>
      <c r="M305" t="b">
        <f>IF(Survey!F305="No",TRUE,FALSE)</f>
        <v>0</v>
      </c>
      <c r="N305" s="33">
        <f>LEN(Survey!F305)</f>
        <v>0</v>
      </c>
      <c r="O305" s="16" t="str">
        <f t="shared" si="190"/>
        <v>Pass</v>
      </c>
      <c r="P305" s="34">
        <f>MOD((LEN(Survey!H305)+2),11)</f>
        <v>2</v>
      </c>
      <c r="Q305" s="33" t="str">
        <f>IF(Survey!$L305="Prospectus fund", "Yes", "No")</f>
        <v>No</v>
      </c>
      <c r="R305" s="16" t="str">
        <f t="shared" si="191"/>
        <v>Pass</v>
      </c>
      <c r="S305" s="34">
        <f>MOD((LEN(Survey!J305)+2),11)</f>
        <v>2</v>
      </c>
      <c r="T305" s="35" t="b">
        <f>IF(OR(Survey!$M305="ETF",Survey!$M305="ETF, alternative mutual fund",Survey!$M305="Closed-end", Survey!$M305="Split share corp", Survey!$I305="Yes"),TRUE,FALSE)</f>
        <v>0</v>
      </c>
      <c r="U305" s="16" t="str">
        <f>IFERROR(IF(AND(OR(X305=Y305,Y305 = "Either"),NOT(ISBLANK(Survey!K305))),"Pass","Fail"),"Pass")</f>
        <v>Fail</v>
      </c>
      <c r="V305" s="36" cm="1">
        <f t="array" ref="V305">SUM(SUMIF(Survey!BZ305:CS305,{"&gt;0","&lt;0"})*{1,-1})</f>
        <v>0</v>
      </c>
      <c r="W305" s="38" cm="1">
        <f t="array" ref="W305">SUM(SUMIF(Survey!CC305,{"&gt;0","&lt;0"})*{1,-1})+SUM(SUMIF(Survey!CM305,{"&gt;0","&lt;0"})*{1,-1})</f>
        <v>0</v>
      </c>
      <c r="X305" s="38">
        <f>Survey!K305</f>
        <v>0</v>
      </c>
      <c r="Y305" s="37" t="str">
        <f t="shared" si="192"/>
        <v>Either</v>
      </c>
      <c r="Z305" s="16" t="str">
        <f t="shared" si="193"/>
        <v>Fail</v>
      </c>
      <c r="AA305" s="67" cm="1">
        <f t="array" ref="AA305">SUM(SUMIF(Survey!BZ305:CS305,{"&gt;0","&lt;0"})*{1,-1})+SUM(SUMIF(Survey!CU305:DN305,{"&gt;0","&lt;0"})*{1,-1})</f>
        <v>0</v>
      </c>
      <c r="AB305" s="67">
        <f>IFERROR(AA305/(Survey!$AV305),0)</f>
        <v>0</v>
      </c>
      <c r="AC305" s="128" t="b">
        <f>IF(OR(Survey!$M305="Alternative strategy or hedge",Survey!$M305="Other, illiquid",Survey!$L305="Prospectus fund"),TRUE,FALSE)</f>
        <v>0</v>
      </c>
      <c r="AD305" s="128" t="b">
        <f>NOT(ISBLANK(Survey!$M305))</f>
        <v>0</v>
      </c>
      <c r="AE305" s="16" t="str">
        <f t="shared" si="194"/>
        <v>Pass</v>
      </c>
      <c r="AF305" s="38" t="b">
        <f>NOT(ISNUMBER(SEARCH("Other",Survey!$P305)))</f>
        <v>1</v>
      </c>
      <c r="AG305" s="37" t="b">
        <f>NOT(ISBLANK(Survey!$Q305))</f>
        <v>0</v>
      </c>
      <c r="AH305" s="16" t="str">
        <f t="shared" si="195"/>
        <v>Pass</v>
      </c>
      <c r="AI305" s="143">
        <f>COUNTBLANK(Survey!$W305)</f>
        <v>1</v>
      </c>
      <c r="AJ305" s="67">
        <f>IF(AND(Survey!L305&lt;&gt;"Exempt fund",OR(Survey!$M305="ETF",Survey!$M305="ETF, alternative mutual fund",Survey!$M305="Mutual fund",Survey!$M305="Alternative mutual fund",Survey!$M305="Money market")),1,0)</f>
        <v>0</v>
      </c>
      <c r="AK305" s="16" t="str">
        <f t="shared" si="196"/>
        <v>Pass</v>
      </c>
      <c r="AL305" s="38" t="b">
        <f>NOT(ISNUMBER(SEARCH("Yes",Survey!$AA305)))</f>
        <v>1</v>
      </c>
      <c r="AM305" s="37" t="b">
        <f>IF(COUNTBLANK(Survey!$AB305:$AC305)=0,TRUE, FALSE)</f>
        <v>0</v>
      </c>
      <c r="AN305" s="16" t="str">
        <f t="shared" si="197"/>
        <v>Pass</v>
      </c>
      <c r="AO305" s="38" t="b">
        <f>NOT(ISNUMBER(SEARCH("Yes",Survey!$AD305)))</f>
        <v>1</v>
      </c>
      <c r="AP305" s="37" t="b">
        <f>NOT(ISBLANK(Survey!$AF305))</f>
        <v>0</v>
      </c>
      <c r="AQ305" s="16" t="str">
        <f t="shared" si="198"/>
        <v>Pass</v>
      </c>
      <c r="AR305" s="38" t="b">
        <f>NOT(OR(ISNUMBER(SEARCH("Other",Survey!$AF305)),ISNUMBER(SEARCH("Multiple",Survey!$AF305))))</f>
        <v>1</v>
      </c>
      <c r="AS305" s="37" t="b">
        <f>NOT(ISBLANK(Survey!$AG305))</f>
        <v>0</v>
      </c>
      <c r="AT305" s="16" t="str">
        <f t="shared" si="199"/>
        <v>Fail</v>
      </c>
      <c r="AU305" s="143">
        <f>IF(ABS(Survey!$AV305)&gt;0, 1,0)</f>
        <v>0</v>
      </c>
      <c r="AV305" s="143">
        <f>IF(COUNTBLANK(Survey!$AJ305)=0,1,0)</f>
        <v>0</v>
      </c>
      <c r="AW305" s="16" t="str">
        <f t="shared" si="200"/>
        <v>Pass</v>
      </c>
      <c r="AX305" s="143">
        <f>IF(ISBLANK(Survey!$AJ305),0,1)</f>
        <v>0</v>
      </c>
      <c r="AY305" s="165">
        <f>COUNTBLANK(Survey!$AK305)</f>
        <v>1</v>
      </c>
      <c r="AZ305" s="16" t="str">
        <f t="shared" si="201"/>
        <v>Pass</v>
      </c>
      <c r="BA305" s="143">
        <f>IF(OR(Survey!$AK305="Closed",ISBLANK(Survey!$AK305)),0,1)</f>
        <v>0</v>
      </c>
      <c r="BB305" s="165">
        <f>IF(ISBLANK(Survey!$AL305),1,0)</f>
        <v>1</v>
      </c>
      <c r="BC305" s="147" t="str" cm="1">
        <f t="array" ref="BC305">IF(OR(IF(OR($BE305+$BF305 = 2, $BG305=1), FALSE, TRUE), AND($BD305:$BD305 = 0)),"Pass","Fail")</f>
        <v>Pass</v>
      </c>
      <c r="BD305" s="143">
        <f>COUNTBLANK(Survey!$AM305:$AO305)</f>
        <v>3</v>
      </c>
      <c r="BE305" s="143">
        <f>IF(Survey!$I305="Yes",1,0)</f>
        <v>0</v>
      </c>
      <c r="BF305" s="143">
        <f>IF(OR(Survey!$M305="Mutual fund",Survey!$M305="Alternative mutual fund",Survey!$M305="Money market"),1,0)</f>
        <v>0</v>
      </c>
      <c r="BG305" s="148">
        <f>IF(OR(Survey!$M305="ETF",Survey!$M305="ETF, alternative mutual fund"),1,0)</f>
        <v>0</v>
      </c>
      <c r="BH305" s="16" t="str">
        <f t="shared" si="202"/>
        <v>Pass</v>
      </c>
      <c r="BI305" s="38" t="b">
        <f>OR(ISNUMBER(SEARCH("Yes",Survey!$AO305)),ISBLANK(Survey!$AO305))</f>
        <v>1</v>
      </c>
      <c r="BJ305" s="67" t="b">
        <f>NOT(ISBLANK(Survey!$AP305))</f>
        <v>0</v>
      </c>
      <c r="BK305" s="16" t="str">
        <f t="shared" si="203"/>
        <v>Pass</v>
      </c>
      <c r="BL305" s="143">
        <f>IF(Survey!$AW305=0, 0,1)</f>
        <v>0</v>
      </c>
      <c r="BM305" s="67">
        <f>Survey!$AQ305</f>
        <v>0</v>
      </c>
      <c r="BN305" s="67">
        <f>IFERROR((Survey!$AX305-ABS(Survey!$AY305)-ABS(Survey!$BD305))/Survey!$AW305,0)</f>
        <v>0</v>
      </c>
      <c r="BO305" s="67">
        <f>IF(AND($BM305&gt;$BN305-0.2,$BM305&lt;$BN305+0.2,ISBLANK(Survey!$AQ305)=FALSE),0,1)</f>
        <v>1</v>
      </c>
      <c r="BP305" s="165">
        <f>IF(ISBLANK(Survey!$AR305),1,0)</f>
        <v>1</v>
      </c>
      <c r="BQ305" s="16" t="str">
        <f t="shared" si="204"/>
        <v>Pass</v>
      </c>
      <c r="BR305" s="143">
        <f>IF(Survey!$AW305=0, 0,1)</f>
        <v>0</v>
      </c>
      <c r="BS305" s="67">
        <f>IF(AND(Survey!$AS305&gt;=0,Survey!$AS305&lt;=0.2,Survey!$AS305&lt;&gt;""),0,1)</f>
        <v>1</v>
      </c>
      <c r="BT305" s="143">
        <f>IF(ISBLANK(Survey!$AT305),1,0)</f>
        <v>1</v>
      </c>
      <c r="BU305" s="16" t="str">
        <f t="shared" si="205"/>
        <v>Fail</v>
      </c>
      <c r="BV305" s="165">
        <f>Survey!$AU305</f>
        <v>0</v>
      </c>
      <c r="BW305" s="16" t="str">
        <f t="shared" si="206"/>
        <v>Pass</v>
      </c>
      <c r="BX305" s="36">
        <f>Survey!$AV305</f>
        <v>0</v>
      </c>
      <c r="BY305" s="176">
        <f>Survey!$AW305+Survey!$AX305-ABS(Survey!$AY305)+ABS(Survey!$AZ305)-ABS(Survey!$BA305)+ABS(Survey!$BB305)-ABS(Survey!$BC305)-ABS(Survey!$BD305)+Survey!$BE305</f>
        <v>0</v>
      </c>
      <c r="BZ305" s="35">
        <f t="shared" si="207"/>
        <v>0</v>
      </c>
      <c r="CA305" s="17">
        <f t="shared" si="208"/>
        <v>0</v>
      </c>
      <c r="CB305" s="16" t="str">
        <f t="shared" si="209"/>
        <v>Pass</v>
      </c>
      <c r="CC305" s="38" t="b">
        <f>IF(ABS(Survey!$BE305)=0,TRUE,FALSE)</f>
        <v>1</v>
      </c>
      <c r="CD305" s="37" t="b">
        <f>NOT(ISBLANK(Survey!$BF305))</f>
        <v>0</v>
      </c>
      <c r="CE305" t="str">
        <f t="shared" si="210"/>
        <v>Fail</v>
      </c>
      <c r="CF305" s="29">
        <f>Survey!$AV305</f>
        <v>0</v>
      </c>
      <c r="CG305" s="29" cm="1">
        <f t="array" ref="CG305">SUM(SUMIF(Survey!BH305:BO305,{"&gt;0","&lt;0"})*{1,-1})-SUM(SUMIF(Survey!BQ305:BX305,{"&gt;0","&lt;0"})*{1,-1})</f>
        <v>0</v>
      </c>
      <c r="CH305" s="35" t="str">
        <f t="shared" si="211"/>
        <v>No holdings</v>
      </c>
      <c r="CI305">
        <f t="shared" si="212"/>
        <v>0</v>
      </c>
      <c r="CJ305" s="16" t="str">
        <f t="shared" si="213"/>
        <v>Fail</v>
      </c>
      <c r="CK305" s="36">
        <f>Survey!$AV305</f>
        <v>0</v>
      </c>
      <c r="CL305" s="36" cm="1">
        <f t="array" ref="CL305">SUM(SUMIF(Survey!BZ305:CS305,{"&gt;0","&lt;0"})*{1,-1})-SUM(SUMIF(Survey!CU305:DN305,{"&gt;0","&lt;0"})*{1,-1})</f>
        <v>0</v>
      </c>
      <c r="CM305" s="35" t="str">
        <f t="shared" si="214"/>
        <v>No holdings</v>
      </c>
      <c r="CN305" s="17">
        <f t="shared" si="215"/>
        <v>0</v>
      </c>
      <c r="CO305" s="16" t="str">
        <f t="shared" si="216"/>
        <v>Pass</v>
      </c>
      <c r="CP305" s="38" t="b">
        <f>IF(ABS(Survey!$CS305)=0,TRUE,FALSE)</f>
        <v>1</v>
      </c>
      <c r="CQ305" s="37" t="b">
        <f>NOT(ISBLANK(Survey!$CT305))</f>
        <v>0</v>
      </c>
      <c r="CR305" s="16" t="str">
        <f t="shared" si="217"/>
        <v>Pass</v>
      </c>
      <c r="CS305" s="38" t="b">
        <f>IF(ABS(Survey!$DN305)=0,TRUE,FALSE)</f>
        <v>1</v>
      </c>
      <c r="CT305" s="37" t="b">
        <f>NOT(ISBLANK(Survey!$DO305))</f>
        <v>0</v>
      </c>
      <c r="CU305" t="str">
        <f t="shared" si="218"/>
        <v>Pass</v>
      </c>
      <c r="CV305" s="29" cm="1">
        <f t="array" ref="CV305">SUM(SUMIF(Survey!CO305,{"&gt;0","&lt;0"})*{1,-1})+SUM(SUMIF(Survey!DJ305,{"&gt;0","&lt;0"})*{1,-1})</f>
        <v>0</v>
      </c>
      <c r="CW305" s="29">
        <f>SUM(SUMIF(Survey!DQ305:DW305,{"&gt;0","&lt;0"})*{1,-1})+SUM(SUMIF(Survey!DY305:EE305,{"&gt;0","&lt;0"})*{1,-1})</f>
        <v>0</v>
      </c>
      <c r="CX305">
        <f t="shared" si="219"/>
        <v>0</v>
      </c>
      <c r="CY305">
        <f t="shared" si="220"/>
        <v>0</v>
      </c>
      <c r="CZ305" s="16" t="str">
        <f t="shared" si="221"/>
        <v>Pass</v>
      </c>
      <c r="DA305" s="38" t="b">
        <f>IF(ABS(Survey!$DW305)=0,TRUE,FALSE)</f>
        <v>1</v>
      </c>
      <c r="DB305" s="37" t="b">
        <f>NOT(ISBLANK(Survey!DX305))</f>
        <v>0</v>
      </c>
      <c r="DC305" s="16" t="str">
        <f t="shared" si="222"/>
        <v>Pass</v>
      </c>
      <c r="DD305" s="38" t="b">
        <f>IF(ABS(Survey!$EE305)=0,TRUE,FALSE)</f>
        <v>1</v>
      </c>
      <c r="DE305" s="37" t="b">
        <f>NOT(ISBLANK(Survey!$EF305))</f>
        <v>0</v>
      </c>
      <c r="DF305" s="16" t="str">
        <f t="shared" si="223"/>
        <v>Fail</v>
      </c>
      <c r="DG305" s="36">
        <f>SUM(SUMIF(Survey!EL305:EN305,{"&gt;0","&lt;0"})*{1,-1})</f>
        <v>0</v>
      </c>
      <c r="DH305">
        <f t="shared" si="224"/>
        <v>0</v>
      </c>
      <c r="DI305">
        <f t="shared" si="225"/>
        <v>100</v>
      </c>
      <c r="DJ305" s="35" t="b">
        <f>IF(OR(Survey!$M305="ETF",Survey!$M305="ETF, alternative mutual fund",Survey!$M305="Closed-end", Survey!$M305="Split share corp"),TRUE,FALSE)</f>
        <v>0</v>
      </c>
      <c r="DK305" s="16" t="str">
        <f t="shared" si="226"/>
        <v>Fail</v>
      </c>
      <c r="DL305" s="36">
        <f>SUM(SUMIF(Survey!EP305:EV305,{"&gt;0","&lt;0"})*{1,-1})</f>
        <v>0</v>
      </c>
      <c r="DM305">
        <f t="shared" si="227"/>
        <v>0</v>
      </c>
      <c r="DN305" s="17">
        <f t="shared" si="228"/>
        <v>100</v>
      </c>
      <c r="DO305" s="16" t="str">
        <f t="shared" si="229"/>
        <v>Fail</v>
      </c>
      <c r="DP305" s="36">
        <f>SUM(SUMIF(Survey!EX305:FD305,{"&gt;0","&lt;0"})*{1,-1})</f>
        <v>0</v>
      </c>
      <c r="DQ305">
        <f t="shared" si="230"/>
        <v>0</v>
      </c>
      <c r="DR305" s="17">
        <f t="shared" si="231"/>
        <v>100</v>
      </c>
    </row>
    <row r="306" spans="1:122">
      <c r="A306">
        <v>306</v>
      </c>
      <c r="B306" t="str">
        <f t="shared" si="185"/>
        <v>Pass</v>
      </c>
      <c r="C306" t="str">
        <f>IF(COUNTBLANK(Survey!B306:FE306)=$C$2, "Pass", "Fail")</f>
        <v>Pass</v>
      </c>
      <c r="D306" t="str">
        <f t="shared" si="186"/>
        <v>Fail</v>
      </c>
      <c r="E306" t="str">
        <f>IF(OR(ISBLANK(Survey!AJ306),COUNTIF(G306:BB306,"Fail")),"Fail","Pass")</f>
        <v>Fail</v>
      </c>
      <c r="G306" s="16" t="str">
        <f t="shared" si="187"/>
        <v>Fail</v>
      </c>
      <c r="H306" s="177">
        <f>COUNTBLANK(Survey!B306:D306)+COUNTBLANK(Survey!G306)+COUNTBLANK(Survey!I306)+COUNTBLANK(Survey!K306:M306)+COUNTBLANK(Survey!P306)+COUNTBLANK(Survey!S306:U306)+COUNTBLANK(Survey!Y306:AA306)+COUNTBLANK(Survey!AD306:AE306)+COUNTBLANK(Survey!AI306:AI306)</f>
        <v>18</v>
      </c>
      <c r="I306" s="16" t="str">
        <f t="shared" si="188"/>
        <v>Fail</v>
      </c>
      <c r="J306" t="b">
        <f>IF(Survey!E306="No",TRUE,FALSE)</f>
        <v>0</v>
      </c>
      <c r="K306" s="34">
        <f>LEN(Survey!E306)</f>
        <v>0</v>
      </c>
      <c r="L306" s="16" t="str">
        <f t="shared" si="189"/>
        <v>Fail</v>
      </c>
      <c r="M306" t="b">
        <f>IF(Survey!F306="No",TRUE,FALSE)</f>
        <v>0</v>
      </c>
      <c r="N306" s="33">
        <f>LEN(Survey!F306)</f>
        <v>0</v>
      </c>
      <c r="O306" s="16" t="str">
        <f t="shared" si="190"/>
        <v>Pass</v>
      </c>
      <c r="P306" s="34">
        <f>MOD((LEN(Survey!H306)+2),11)</f>
        <v>2</v>
      </c>
      <c r="Q306" s="33" t="str">
        <f>IF(Survey!$L306="Prospectus fund", "Yes", "No")</f>
        <v>No</v>
      </c>
      <c r="R306" s="16" t="str">
        <f t="shared" si="191"/>
        <v>Pass</v>
      </c>
      <c r="S306" s="34">
        <f>MOD((LEN(Survey!J306)+2),11)</f>
        <v>2</v>
      </c>
      <c r="T306" s="35" t="b">
        <f>IF(OR(Survey!$M306="ETF",Survey!$M306="ETF, alternative mutual fund",Survey!$M306="Closed-end", Survey!$M306="Split share corp", Survey!$I306="Yes"),TRUE,FALSE)</f>
        <v>0</v>
      </c>
      <c r="U306" s="16" t="str">
        <f>IFERROR(IF(AND(OR(X306=Y306,Y306 = "Either"),NOT(ISBLANK(Survey!K306))),"Pass","Fail"),"Pass")</f>
        <v>Fail</v>
      </c>
      <c r="V306" s="36" cm="1">
        <f t="array" ref="V306">SUM(SUMIF(Survey!BZ306:CS306,{"&gt;0","&lt;0"})*{1,-1})</f>
        <v>0</v>
      </c>
      <c r="W306" s="38" cm="1">
        <f t="array" ref="W306">SUM(SUMIF(Survey!CC306,{"&gt;0","&lt;0"})*{1,-1})+SUM(SUMIF(Survey!CM306,{"&gt;0","&lt;0"})*{1,-1})</f>
        <v>0</v>
      </c>
      <c r="X306" s="38">
        <f>Survey!K306</f>
        <v>0</v>
      </c>
      <c r="Y306" s="37" t="str">
        <f t="shared" si="192"/>
        <v>Either</v>
      </c>
      <c r="Z306" s="16" t="str">
        <f t="shared" si="193"/>
        <v>Fail</v>
      </c>
      <c r="AA306" s="67" cm="1">
        <f t="array" ref="AA306">SUM(SUMIF(Survey!BZ306:CS306,{"&gt;0","&lt;0"})*{1,-1})+SUM(SUMIF(Survey!CU306:DN306,{"&gt;0","&lt;0"})*{1,-1})</f>
        <v>0</v>
      </c>
      <c r="AB306" s="67">
        <f>IFERROR(AA306/(Survey!$AV306),0)</f>
        <v>0</v>
      </c>
      <c r="AC306" s="128" t="b">
        <f>IF(OR(Survey!$M306="Alternative strategy or hedge",Survey!$M306="Other, illiquid",Survey!$L306="Prospectus fund"),TRUE,FALSE)</f>
        <v>0</v>
      </c>
      <c r="AD306" s="128" t="b">
        <f>NOT(ISBLANK(Survey!$M306))</f>
        <v>0</v>
      </c>
      <c r="AE306" s="16" t="str">
        <f t="shared" si="194"/>
        <v>Pass</v>
      </c>
      <c r="AF306" s="38" t="b">
        <f>NOT(ISNUMBER(SEARCH("Other",Survey!$P306)))</f>
        <v>1</v>
      </c>
      <c r="AG306" s="37" t="b">
        <f>NOT(ISBLANK(Survey!$Q306))</f>
        <v>0</v>
      </c>
      <c r="AH306" s="16" t="str">
        <f t="shared" si="195"/>
        <v>Pass</v>
      </c>
      <c r="AI306" s="143">
        <f>COUNTBLANK(Survey!$W306)</f>
        <v>1</v>
      </c>
      <c r="AJ306" s="67">
        <f>IF(AND(Survey!L306&lt;&gt;"Exempt fund",OR(Survey!$M306="ETF",Survey!$M306="ETF, alternative mutual fund",Survey!$M306="Mutual fund",Survey!$M306="Alternative mutual fund",Survey!$M306="Money market")),1,0)</f>
        <v>0</v>
      </c>
      <c r="AK306" s="16" t="str">
        <f t="shared" si="196"/>
        <v>Pass</v>
      </c>
      <c r="AL306" s="38" t="b">
        <f>NOT(ISNUMBER(SEARCH("Yes",Survey!$AA306)))</f>
        <v>1</v>
      </c>
      <c r="AM306" s="37" t="b">
        <f>IF(COUNTBLANK(Survey!$AB306:$AC306)=0,TRUE, FALSE)</f>
        <v>0</v>
      </c>
      <c r="AN306" s="16" t="str">
        <f t="shared" si="197"/>
        <v>Pass</v>
      </c>
      <c r="AO306" s="38" t="b">
        <f>NOT(ISNUMBER(SEARCH("Yes",Survey!$AD306)))</f>
        <v>1</v>
      </c>
      <c r="AP306" s="37" t="b">
        <f>NOT(ISBLANK(Survey!$AF306))</f>
        <v>0</v>
      </c>
      <c r="AQ306" s="16" t="str">
        <f t="shared" si="198"/>
        <v>Pass</v>
      </c>
      <c r="AR306" s="38" t="b">
        <f>NOT(OR(ISNUMBER(SEARCH("Other",Survey!$AF306)),ISNUMBER(SEARCH("Multiple",Survey!$AF306))))</f>
        <v>1</v>
      </c>
      <c r="AS306" s="37" t="b">
        <f>NOT(ISBLANK(Survey!$AG306))</f>
        <v>0</v>
      </c>
      <c r="AT306" s="16" t="str">
        <f t="shared" si="199"/>
        <v>Fail</v>
      </c>
      <c r="AU306" s="143">
        <f>IF(ABS(Survey!$AV306)&gt;0, 1,0)</f>
        <v>0</v>
      </c>
      <c r="AV306" s="143">
        <f>IF(COUNTBLANK(Survey!$AJ306)=0,1,0)</f>
        <v>0</v>
      </c>
      <c r="AW306" s="16" t="str">
        <f t="shared" si="200"/>
        <v>Pass</v>
      </c>
      <c r="AX306" s="143">
        <f>IF(ISBLANK(Survey!$AJ306),0,1)</f>
        <v>0</v>
      </c>
      <c r="AY306" s="165">
        <f>COUNTBLANK(Survey!$AK306)</f>
        <v>1</v>
      </c>
      <c r="AZ306" s="16" t="str">
        <f t="shared" si="201"/>
        <v>Pass</v>
      </c>
      <c r="BA306" s="143">
        <f>IF(OR(Survey!$AK306="Closed",ISBLANK(Survey!$AK306)),0,1)</f>
        <v>0</v>
      </c>
      <c r="BB306" s="165">
        <f>IF(ISBLANK(Survey!$AL306),1,0)</f>
        <v>1</v>
      </c>
      <c r="BC306" s="147" t="str" cm="1">
        <f t="array" ref="BC306">IF(OR(IF(OR($BE306+$BF306 = 2, $BG306=1), FALSE, TRUE), AND($BD306:$BD306 = 0)),"Pass","Fail")</f>
        <v>Pass</v>
      </c>
      <c r="BD306" s="143">
        <f>COUNTBLANK(Survey!$AM306:$AO306)</f>
        <v>3</v>
      </c>
      <c r="BE306" s="143">
        <f>IF(Survey!$I306="Yes",1,0)</f>
        <v>0</v>
      </c>
      <c r="BF306" s="143">
        <f>IF(OR(Survey!$M306="Mutual fund",Survey!$M306="Alternative mutual fund",Survey!$M306="Money market"),1,0)</f>
        <v>0</v>
      </c>
      <c r="BG306" s="148">
        <f>IF(OR(Survey!$M306="ETF",Survey!$M306="ETF, alternative mutual fund"),1,0)</f>
        <v>0</v>
      </c>
      <c r="BH306" s="16" t="str">
        <f t="shared" si="202"/>
        <v>Pass</v>
      </c>
      <c r="BI306" s="38" t="b">
        <f>OR(ISNUMBER(SEARCH("Yes",Survey!$AO306)),ISBLANK(Survey!$AO306))</f>
        <v>1</v>
      </c>
      <c r="BJ306" s="67" t="b">
        <f>NOT(ISBLANK(Survey!$AP306))</f>
        <v>0</v>
      </c>
      <c r="BK306" s="16" t="str">
        <f t="shared" si="203"/>
        <v>Pass</v>
      </c>
      <c r="BL306" s="143">
        <f>IF(Survey!$AW306=0, 0,1)</f>
        <v>0</v>
      </c>
      <c r="BM306" s="67">
        <f>Survey!$AQ306</f>
        <v>0</v>
      </c>
      <c r="BN306" s="67">
        <f>IFERROR((Survey!$AX306-ABS(Survey!$AY306)-ABS(Survey!$BD306))/Survey!$AW306,0)</f>
        <v>0</v>
      </c>
      <c r="BO306" s="67">
        <f>IF(AND($BM306&gt;$BN306-0.2,$BM306&lt;$BN306+0.2,ISBLANK(Survey!$AQ306)=FALSE),0,1)</f>
        <v>1</v>
      </c>
      <c r="BP306" s="165">
        <f>IF(ISBLANK(Survey!$AR306),1,0)</f>
        <v>1</v>
      </c>
      <c r="BQ306" s="16" t="str">
        <f t="shared" si="204"/>
        <v>Pass</v>
      </c>
      <c r="BR306" s="143">
        <f>IF(Survey!$AW306=0, 0,1)</f>
        <v>0</v>
      </c>
      <c r="BS306" s="67">
        <f>IF(AND(Survey!$AS306&gt;=0,Survey!$AS306&lt;=0.2,Survey!$AS306&lt;&gt;""),0,1)</f>
        <v>1</v>
      </c>
      <c r="BT306" s="143">
        <f>IF(ISBLANK(Survey!$AT306),1,0)</f>
        <v>1</v>
      </c>
      <c r="BU306" s="16" t="str">
        <f t="shared" si="205"/>
        <v>Fail</v>
      </c>
      <c r="BV306" s="165">
        <f>Survey!$AU306</f>
        <v>0</v>
      </c>
      <c r="BW306" s="16" t="str">
        <f t="shared" si="206"/>
        <v>Pass</v>
      </c>
      <c r="BX306" s="36">
        <f>Survey!$AV306</f>
        <v>0</v>
      </c>
      <c r="BY306" s="176">
        <f>Survey!$AW306+Survey!$AX306-ABS(Survey!$AY306)+ABS(Survey!$AZ306)-ABS(Survey!$BA306)+ABS(Survey!$BB306)-ABS(Survey!$BC306)-ABS(Survey!$BD306)+Survey!$BE306</f>
        <v>0</v>
      </c>
      <c r="BZ306" s="35">
        <f t="shared" si="207"/>
        <v>0</v>
      </c>
      <c r="CA306" s="17">
        <f t="shared" si="208"/>
        <v>0</v>
      </c>
      <c r="CB306" s="16" t="str">
        <f t="shared" si="209"/>
        <v>Pass</v>
      </c>
      <c r="CC306" s="38" t="b">
        <f>IF(ABS(Survey!$BE306)=0,TRUE,FALSE)</f>
        <v>1</v>
      </c>
      <c r="CD306" s="37" t="b">
        <f>NOT(ISBLANK(Survey!$BF306))</f>
        <v>0</v>
      </c>
      <c r="CE306" t="str">
        <f t="shared" si="210"/>
        <v>Fail</v>
      </c>
      <c r="CF306" s="29">
        <f>Survey!$AV306</f>
        <v>0</v>
      </c>
      <c r="CG306" s="29" cm="1">
        <f t="array" ref="CG306">SUM(SUMIF(Survey!BH306:BO306,{"&gt;0","&lt;0"})*{1,-1})-SUM(SUMIF(Survey!BQ306:BX306,{"&gt;0","&lt;0"})*{1,-1})</f>
        <v>0</v>
      </c>
      <c r="CH306" s="35" t="str">
        <f t="shared" si="211"/>
        <v>No holdings</v>
      </c>
      <c r="CI306">
        <f t="shared" si="212"/>
        <v>0</v>
      </c>
      <c r="CJ306" s="16" t="str">
        <f t="shared" si="213"/>
        <v>Fail</v>
      </c>
      <c r="CK306" s="36">
        <f>Survey!$AV306</f>
        <v>0</v>
      </c>
      <c r="CL306" s="36" cm="1">
        <f t="array" ref="CL306">SUM(SUMIF(Survey!BZ306:CS306,{"&gt;0","&lt;0"})*{1,-1})-SUM(SUMIF(Survey!CU306:DN306,{"&gt;0","&lt;0"})*{1,-1})</f>
        <v>0</v>
      </c>
      <c r="CM306" s="35" t="str">
        <f t="shared" si="214"/>
        <v>No holdings</v>
      </c>
      <c r="CN306" s="17">
        <f t="shared" si="215"/>
        <v>0</v>
      </c>
      <c r="CO306" s="16" t="str">
        <f t="shared" si="216"/>
        <v>Pass</v>
      </c>
      <c r="CP306" s="38" t="b">
        <f>IF(ABS(Survey!$CS306)=0,TRUE,FALSE)</f>
        <v>1</v>
      </c>
      <c r="CQ306" s="37" t="b">
        <f>NOT(ISBLANK(Survey!$CT306))</f>
        <v>0</v>
      </c>
      <c r="CR306" s="16" t="str">
        <f t="shared" si="217"/>
        <v>Pass</v>
      </c>
      <c r="CS306" s="38" t="b">
        <f>IF(ABS(Survey!$DN306)=0,TRUE,FALSE)</f>
        <v>1</v>
      </c>
      <c r="CT306" s="37" t="b">
        <f>NOT(ISBLANK(Survey!$DO306))</f>
        <v>0</v>
      </c>
      <c r="CU306" t="str">
        <f t="shared" si="218"/>
        <v>Pass</v>
      </c>
      <c r="CV306" s="29" cm="1">
        <f t="array" ref="CV306">SUM(SUMIF(Survey!CO306,{"&gt;0","&lt;0"})*{1,-1})+SUM(SUMIF(Survey!DJ306,{"&gt;0","&lt;0"})*{1,-1})</f>
        <v>0</v>
      </c>
      <c r="CW306" s="29">
        <f>SUM(SUMIF(Survey!DQ306:DW306,{"&gt;0","&lt;0"})*{1,-1})+SUM(SUMIF(Survey!DY306:EE306,{"&gt;0","&lt;0"})*{1,-1})</f>
        <v>0</v>
      </c>
      <c r="CX306">
        <f t="shared" si="219"/>
        <v>0</v>
      </c>
      <c r="CY306">
        <f t="shared" si="220"/>
        <v>0</v>
      </c>
      <c r="CZ306" s="16" t="str">
        <f t="shared" si="221"/>
        <v>Pass</v>
      </c>
      <c r="DA306" s="38" t="b">
        <f>IF(ABS(Survey!$DW306)=0,TRUE,FALSE)</f>
        <v>1</v>
      </c>
      <c r="DB306" s="37" t="b">
        <f>NOT(ISBLANK(Survey!DX306))</f>
        <v>0</v>
      </c>
      <c r="DC306" s="16" t="str">
        <f t="shared" si="222"/>
        <v>Pass</v>
      </c>
      <c r="DD306" s="38" t="b">
        <f>IF(ABS(Survey!$EE306)=0,TRUE,FALSE)</f>
        <v>1</v>
      </c>
      <c r="DE306" s="37" t="b">
        <f>NOT(ISBLANK(Survey!$EF306))</f>
        <v>0</v>
      </c>
      <c r="DF306" s="16" t="str">
        <f t="shared" si="223"/>
        <v>Fail</v>
      </c>
      <c r="DG306" s="36">
        <f>SUM(SUMIF(Survey!EL306:EN306,{"&gt;0","&lt;0"})*{1,-1})</f>
        <v>0</v>
      </c>
      <c r="DH306">
        <f t="shared" si="224"/>
        <v>0</v>
      </c>
      <c r="DI306">
        <f t="shared" si="225"/>
        <v>100</v>
      </c>
      <c r="DJ306" s="35" t="b">
        <f>IF(OR(Survey!$M306="ETF",Survey!$M306="ETF, alternative mutual fund",Survey!$M306="Closed-end", Survey!$M306="Split share corp"),TRUE,FALSE)</f>
        <v>0</v>
      </c>
      <c r="DK306" s="16" t="str">
        <f t="shared" si="226"/>
        <v>Fail</v>
      </c>
      <c r="DL306" s="36">
        <f>SUM(SUMIF(Survey!EP306:EV306,{"&gt;0","&lt;0"})*{1,-1})</f>
        <v>0</v>
      </c>
      <c r="DM306">
        <f t="shared" si="227"/>
        <v>0</v>
      </c>
      <c r="DN306" s="17">
        <f t="shared" si="228"/>
        <v>100</v>
      </c>
      <c r="DO306" s="16" t="str">
        <f t="shared" si="229"/>
        <v>Fail</v>
      </c>
      <c r="DP306" s="36">
        <f>SUM(SUMIF(Survey!EX306:FD306,{"&gt;0","&lt;0"})*{1,-1})</f>
        <v>0</v>
      </c>
      <c r="DQ306">
        <f t="shared" si="230"/>
        <v>0</v>
      </c>
      <c r="DR306" s="17">
        <f t="shared" si="231"/>
        <v>100</v>
      </c>
    </row>
    <row r="307" spans="1:122">
      <c r="A307">
        <v>307</v>
      </c>
      <c r="B307" t="str">
        <f t="shared" si="185"/>
        <v>Pass</v>
      </c>
      <c r="C307" t="str">
        <f>IF(COUNTBLANK(Survey!B307:FE307)=$C$2, "Pass", "Fail")</f>
        <v>Pass</v>
      </c>
      <c r="D307" t="str">
        <f t="shared" si="186"/>
        <v>Fail</v>
      </c>
      <c r="E307" t="str">
        <f>IF(OR(ISBLANK(Survey!AJ307),COUNTIF(G307:BB307,"Fail")),"Fail","Pass")</f>
        <v>Fail</v>
      </c>
      <c r="G307" s="16" t="str">
        <f t="shared" si="187"/>
        <v>Fail</v>
      </c>
      <c r="H307" s="177">
        <f>COUNTBLANK(Survey!B307:D307)+COUNTBLANK(Survey!G307)+COUNTBLANK(Survey!I307)+COUNTBLANK(Survey!K307:M307)+COUNTBLANK(Survey!P307)+COUNTBLANK(Survey!S307:U307)+COUNTBLANK(Survey!Y307:AA307)+COUNTBLANK(Survey!AD307:AE307)+COUNTBLANK(Survey!AI307:AI307)</f>
        <v>18</v>
      </c>
      <c r="I307" s="16" t="str">
        <f t="shared" si="188"/>
        <v>Fail</v>
      </c>
      <c r="J307" t="b">
        <f>IF(Survey!E307="No",TRUE,FALSE)</f>
        <v>0</v>
      </c>
      <c r="K307" s="34">
        <f>LEN(Survey!E307)</f>
        <v>0</v>
      </c>
      <c r="L307" s="16" t="str">
        <f t="shared" si="189"/>
        <v>Fail</v>
      </c>
      <c r="M307" t="b">
        <f>IF(Survey!F307="No",TRUE,FALSE)</f>
        <v>0</v>
      </c>
      <c r="N307" s="33">
        <f>LEN(Survey!F307)</f>
        <v>0</v>
      </c>
      <c r="O307" s="16" t="str">
        <f t="shared" si="190"/>
        <v>Pass</v>
      </c>
      <c r="P307" s="34">
        <f>MOD((LEN(Survey!H307)+2),11)</f>
        <v>2</v>
      </c>
      <c r="Q307" s="33" t="str">
        <f>IF(Survey!$L307="Prospectus fund", "Yes", "No")</f>
        <v>No</v>
      </c>
      <c r="R307" s="16" t="str">
        <f t="shared" si="191"/>
        <v>Pass</v>
      </c>
      <c r="S307" s="34">
        <f>MOD((LEN(Survey!J307)+2),11)</f>
        <v>2</v>
      </c>
      <c r="T307" s="35" t="b">
        <f>IF(OR(Survey!$M307="ETF",Survey!$M307="ETF, alternative mutual fund",Survey!$M307="Closed-end", Survey!$M307="Split share corp", Survey!$I307="Yes"),TRUE,FALSE)</f>
        <v>0</v>
      </c>
      <c r="U307" s="16" t="str">
        <f>IFERROR(IF(AND(OR(X307=Y307,Y307 = "Either"),NOT(ISBLANK(Survey!K307))),"Pass","Fail"),"Pass")</f>
        <v>Fail</v>
      </c>
      <c r="V307" s="36" cm="1">
        <f t="array" ref="V307">SUM(SUMIF(Survey!BZ307:CS307,{"&gt;0","&lt;0"})*{1,-1})</f>
        <v>0</v>
      </c>
      <c r="W307" s="38" cm="1">
        <f t="array" ref="W307">SUM(SUMIF(Survey!CC307,{"&gt;0","&lt;0"})*{1,-1})+SUM(SUMIF(Survey!CM307,{"&gt;0","&lt;0"})*{1,-1})</f>
        <v>0</v>
      </c>
      <c r="X307" s="38">
        <f>Survey!K307</f>
        <v>0</v>
      </c>
      <c r="Y307" s="37" t="str">
        <f t="shared" si="192"/>
        <v>Either</v>
      </c>
      <c r="Z307" s="16" t="str">
        <f t="shared" si="193"/>
        <v>Fail</v>
      </c>
      <c r="AA307" s="67" cm="1">
        <f t="array" ref="AA307">SUM(SUMIF(Survey!BZ307:CS307,{"&gt;0","&lt;0"})*{1,-1})+SUM(SUMIF(Survey!CU307:DN307,{"&gt;0","&lt;0"})*{1,-1})</f>
        <v>0</v>
      </c>
      <c r="AB307" s="67">
        <f>IFERROR(AA307/(Survey!$AV307),0)</f>
        <v>0</v>
      </c>
      <c r="AC307" s="128" t="b">
        <f>IF(OR(Survey!$M307="Alternative strategy or hedge",Survey!$M307="Other, illiquid",Survey!$L307="Prospectus fund"),TRUE,FALSE)</f>
        <v>0</v>
      </c>
      <c r="AD307" s="128" t="b">
        <f>NOT(ISBLANK(Survey!$M307))</f>
        <v>0</v>
      </c>
      <c r="AE307" s="16" t="str">
        <f t="shared" si="194"/>
        <v>Pass</v>
      </c>
      <c r="AF307" s="38" t="b">
        <f>NOT(ISNUMBER(SEARCH("Other",Survey!$P307)))</f>
        <v>1</v>
      </c>
      <c r="AG307" s="37" t="b">
        <f>NOT(ISBLANK(Survey!$Q307))</f>
        <v>0</v>
      </c>
      <c r="AH307" s="16" t="str">
        <f t="shared" si="195"/>
        <v>Pass</v>
      </c>
      <c r="AI307" s="143">
        <f>COUNTBLANK(Survey!$W307)</f>
        <v>1</v>
      </c>
      <c r="AJ307" s="67">
        <f>IF(AND(Survey!L307&lt;&gt;"Exempt fund",OR(Survey!$M307="ETF",Survey!$M307="ETF, alternative mutual fund",Survey!$M307="Mutual fund",Survey!$M307="Alternative mutual fund",Survey!$M307="Money market")),1,0)</f>
        <v>0</v>
      </c>
      <c r="AK307" s="16" t="str">
        <f t="shared" si="196"/>
        <v>Pass</v>
      </c>
      <c r="AL307" s="38" t="b">
        <f>NOT(ISNUMBER(SEARCH("Yes",Survey!$AA307)))</f>
        <v>1</v>
      </c>
      <c r="AM307" s="37" t="b">
        <f>IF(COUNTBLANK(Survey!$AB307:$AC307)=0,TRUE, FALSE)</f>
        <v>0</v>
      </c>
      <c r="AN307" s="16" t="str">
        <f t="shared" si="197"/>
        <v>Pass</v>
      </c>
      <c r="AO307" s="38" t="b">
        <f>NOT(ISNUMBER(SEARCH("Yes",Survey!$AD307)))</f>
        <v>1</v>
      </c>
      <c r="AP307" s="37" t="b">
        <f>NOT(ISBLANK(Survey!$AF307))</f>
        <v>0</v>
      </c>
      <c r="AQ307" s="16" t="str">
        <f t="shared" si="198"/>
        <v>Pass</v>
      </c>
      <c r="AR307" s="38" t="b">
        <f>NOT(OR(ISNUMBER(SEARCH("Other",Survey!$AF307)),ISNUMBER(SEARCH("Multiple",Survey!$AF307))))</f>
        <v>1</v>
      </c>
      <c r="AS307" s="37" t="b">
        <f>NOT(ISBLANK(Survey!$AG307))</f>
        <v>0</v>
      </c>
      <c r="AT307" s="16" t="str">
        <f t="shared" si="199"/>
        <v>Fail</v>
      </c>
      <c r="AU307" s="143">
        <f>IF(ABS(Survey!$AV307)&gt;0, 1,0)</f>
        <v>0</v>
      </c>
      <c r="AV307" s="143">
        <f>IF(COUNTBLANK(Survey!$AJ307)=0,1,0)</f>
        <v>0</v>
      </c>
      <c r="AW307" s="16" t="str">
        <f t="shared" si="200"/>
        <v>Pass</v>
      </c>
      <c r="AX307" s="143">
        <f>IF(ISBLANK(Survey!$AJ307),0,1)</f>
        <v>0</v>
      </c>
      <c r="AY307" s="165">
        <f>COUNTBLANK(Survey!$AK307)</f>
        <v>1</v>
      </c>
      <c r="AZ307" s="16" t="str">
        <f t="shared" si="201"/>
        <v>Pass</v>
      </c>
      <c r="BA307" s="143">
        <f>IF(OR(Survey!$AK307="Closed",ISBLANK(Survey!$AK307)),0,1)</f>
        <v>0</v>
      </c>
      <c r="BB307" s="165">
        <f>IF(ISBLANK(Survey!$AL307),1,0)</f>
        <v>1</v>
      </c>
      <c r="BC307" s="147" t="str" cm="1">
        <f t="array" ref="BC307">IF(OR(IF(OR($BE307+$BF307 = 2, $BG307=1), FALSE, TRUE), AND($BD307:$BD307 = 0)),"Pass","Fail")</f>
        <v>Pass</v>
      </c>
      <c r="BD307" s="143">
        <f>COUNTBLANK(Survey!$AM307:$AO307)</f>
        <v>3</v>
      </c>
      <c r="BE307" s="143">
        <f>IF(Survey!$I307="Yes",1,0)</f>
        <v>0</v>
      </c>
      <c r="BF307" s="143">
        <f>IF(OR(Survey!$M307="Mutual fund",Survey!$M307="Alternative mutual fund",Survey!$M307="Money market"),1,0)</f>
        <v>0</v>
      </c>
      <c r="BG307" s="148">
        <f>IF(OR(Survey!$M307="ETF",Survey!$M307="ETF, alternative mutual fund"),1,0)</f>
        <v>0</v>
      </c>
      <c r="BH307" s="16" t="str">
        <f t="shared" si="202"/>
        <v>Pass</v>
      </c>
      <c r="BI307" s="38" t="b">
        <f>OR(ISNUMBER(SEARCH("Yes",Survey!$AO307)),ISBLANK(Survey!$AO307))</f>
        <v>1</v>
      </c>
      <c r="BJ307" s="67" t="b">
        <f>NOT(ISBLANK(Survey!$AP307))</f>
        <v>0</v>
      </c>
      <c r="BK307" s="16" t="str">
        <f t="shared" si="203"/>
        <v>Pass</v>
      </c>
      <c r="BL307" s="143">
        <f>IF(Survey!$AW307=0, 0,1)</f>
        <v>0</v>
      </c>
      <c r="BM307" s="67">
        <f>Survey!$AQ307</f>
        <v>0</v>
      </c>
      <c r="BN307" s="67">
        <f>IFERROR((Survey!$AX307-ABS(Survey!$AY307)-ABS(Survey!$BD307))/Survey!$AW307,0)</f>
        <v>0</v>
      </c>
      <c r="BO307" s="67">
        <f>IF(AND($BM307&gt;$BN307-0.2,$BM307&lt;$BN307+0.2,ISBLANK(Survey!$AQ307)=FALSE),0,1)</f>
        <v>1</v>
      </c>
      <c r="BP307" s="165">
        <f>IF(ISBLANK(Survey!$AR307),1,0)</f>
        <v>1</v>
      </c>
      <c r="BQ307" s="16" t="str">
        <f t="shared" si="204"/>
        <v>Pass</v>
      </c>
      <c r="BR307" s="143">
        <f>IF(Survey!$AW307=0, 0,1)</f>
        <v>0</v>
      </c>
      <c r="BS307" s="67">
        <f>IF(AND(Survey!$AS307&gt;=0,Survey!$AS307&lt;=0.2,Survey!$AS307&lt;&gt;""),0,1)</f>
        <v>1</v>
      </c>
      <c r="BT307" s="143">
        <f>IF(ISBLANK(Survey!$AT307),1,0)</f>
        <v>1</v>
      </c>
      <c r="BU307" s="16" t="str">
        <f t="shared" si="205"/>
        <v>Fail</v>
      </c>
      <c r="BV307" s="165">
        <f>Survey!$AU307</f>
        <v>0</v>
      </c>
      <c r="BW307" s="16" t="str">
        <f t="shared" si="206"/>
        <v>Pass</v>
      </c>
      <c r="BX307" s="36">
        <f>Survey!$AV307</f>
        <v>0</v>
      </c>
      <c r="BY307" s="176">
        <f>Survey!$AW307+Survey!$AX307-ABS(Survey!$AY307)+ABS(Survey!$AZ307)-ABS(Survey!$BA307)+ABS(Survey!$BB307)-ABS(Survey!$BC307)-ABS(Survey!$BD307)+Survey!$BE307</f>
        <v>0</v>
      </c>
      <c r="BZ307" s="35">
        <f t="shared" si="207"/>
        <v>0</v>
      </c>
      <c r="CA307" s="17">
        <f t="shared" si="208"/>
        <v>0</v>
      </c>
      <c r="CB307" s="16" t="str">
        <f t="shared" si="209"/>
        <v>Pass</v>
      </c>
      <c r="CC307" s="38" t="b">
        <f>IF(ABS(Survey!$BE307)=0,TRUE,FALSE)</f>
        <v>1</v>
      </c>
      <c r="CD307" s="37" t="b">
        <f>NOT(ISBLANK(Survey!$BF307))</f>
        <v>0</v>
      </c>
      <c r="CE307" t="str">
        <f t="shared" si="210"/>
        <v>Fail</v>
      </c>
      <c r="CF307" s="29">
        <f>Survey!$AV307</f>
        <v>0</v>
      </c>
      <c r="CG307" s="29" cm="1">
        <f t="array" ref="CG307">SUM(SUMIF(Survey!BH307:BO307,{"&gt;0","&lt;0"})*{1,-1})-SUM(SUMIF(Survey!BQ307:BX307,{"&gt;0","&lt;0"})*{1,-1})</f>
        <v>0</v>
      </c>
      <c r="CH307" s="35" t="str">
        <f t="shared" si="211"/>
        <v>No holdings</v>
      </c>
      <c r="CI307">
        <f t="shared" si="212"/>
        <v>0</v>
      </c>
      <c r="CJ307" s="16" t="str">
        <f t="shared" si="213"/>
        <v>Fail</v>
      </c>
      <c r="CK307" s="36">
        <f>Survey!$AV307</f>
        <v>0</v>
      </c>
      <c r="CL307" s="36" cm="1">
        <f t="array" ref="CL307">SUM(SUMIF(Survey!BZ307:CS307,{"&gt;0","&lt;0"})*{1,-1})-SUM(SUMIF(Survey!CU307:DN307,{"&gt;0","&lt;0"})*{1,-1})</f>
        <v>0</v>
      </c>
      <c r="CM307" s="35" t="str">
        <f t="shared" si="214"/>
        <v>No holdings</v>
      </c>
      <c r="CN307" s="17">
        <f t="shared" si="215"/>
        <v>0</v>
      </c>
      <c r="CO307" s="16" t="str">
        <f t="shared" si="216"/>
        <v>Pass</v>
      </c>
      <c r="CP307" s="38" t="b">
        <f>IF(ABS(Survey!$CS307)=0,TRUE,FALSE)</f>
        <v>1</v>
      </c>
      <c r="CQ307" s="37" t="b">
        <f>NOT(ISBLANK(Survey!$CT307))</f>
        <v>0</v>
      </c>
      <c r="CR307" s="16" t="str">
        <f t="shared" si="217"/>
        <v>Pass</v>
      </c>
      <c r="CS307" s="38" t="b">
        <f>IF(ABS(Survey!$DN307)=0,TRUE,FALSE)</f>
        <v>1</v>
      </c>
      <c r="CT307" s="37" t="b">
        <f>NOT(ISBLANK(Survey!$DO307))</f>
        <v>0</v>
      </c>
      <c r="CU307" t="str">
        <f t="shared" si="218"/>
        <v>Pass</v>
      </c>
      <c r="CV307" s="29" cm="1">
        <f t="array" ref="CV307">SUM(SUMIF(Survey!CO307,{"&gt;0","&lt;0"})*{1,-1})+SUM(SUMIF(Survey!DJ307,{"&gt;0","&lt;0"})*{1,-1})</f>
        <v>0</v>
      </c>
      <c r="CW307" s="29">
        <f>SUM(SUMIF(Survey!DQ307:DW307,{"&gt;0","&lt;0"})*{1,-1})+SUM(SUMIF(Survey!DY307:EE307,{"&gt;0","&lt;0"})*{1,-1})</f>
        <v>0</v>
      </c>
      <c r="CX307">
        <f t="shared" si="219"/>
        <v>0</v>
      </c>
      <c r="CY307">
        <f t="shared" si="220"/>
        <v>0</v>
      </c>
      <c r="CZ307" s="16" t="str">
        <f t="shared" si="221"/>
        <v>Pass</v>
      </c>
      <c r="DA307" s="38" t="b">
        <f>IF(ABS(Survey!$DW307)=0,TRUE,FALSE)</f>
        <v>1</v>
      </c>
      <c r="DB307" s="37" t="b">
        <f>NOT(ISBLANK(Survey!DX307))</f>
        <v>0</v>
      </c>
      <c r="DC307" s="16" t="str">
        <f t="shared" si="222"/>
        <v>Pass</v>
      </c>
      <c r="DD307" s="38" t="b">
        <f>IF(ABS(Survey!$EE307)=0,TRUE,FALSE)</f>
        <v>1</v>
      </c>
      <c r="DE307" s="37" t="b">
        <f>NOT(ISBLANK(Survey!$EF307))</f>
        <v>0</v>
      </c>
      <c r="DF307" s="16" t="str">
        <f t="shared" si="223"/>
        <v>Fail</v>
      </c>
      <c r="DG307" s="36">
        <f>SUM(SUMIF(Survey!EL307:EN307,{"&gt;0","&lt;0"})*{1,-1})</f>
        <v>0</v>
      </c>
      <c r="DH307">
        <f t="shared" si="224"/>
        <v>0</v>
      </c>
      <c r="DI307">
        <f t="shared" si="225"/>
        <v>100</v>
      </c>
      <c r="DJ307" s="35" t="b">
        <f>IF(OR(Survey!$M307="ETF",Survey!$M307="ETF, alternative mutual fund",Survey!$M307="Closed-end", Survey!$M307="Split share corp"),TRUE,FALSE)</f>
        <v>0</v>
      </c>
      <c r="DK307" s="16" t="str">
        <f t="shared" si="226"/>
        <v>Fail</v>
      </c>
      <c r="DL307" s="36">
        <f>SUM(SUMIF(Survey!EP307:EV307,{"&gt;0","&lt;0"})*{1,-1})</f>
        <v>0</v>
      </c>
      <c r="DM307">
        <f t="shared" si="227"/>
        <v>0</v>
      </c>
      <c r="DN307" s="17">
        <f t="shared" si="228"/>
        <v>100</v>
      </c>
      <c r="DO307" s="16" t="str">
        <f t="shared" si="229"/>
        <v>Fail</v>
      </c>
      <c r="DP307" s="36">
        <f>SUM(SUMIF(Survey!EX307:FD307,{"&gt;0","&lt;0"})*{1,-1})</f>
        <v>0</v>
      </c>
      <c r="DQ307">
        <f t="shared" si="230"/>
        <v>0</v>
      </c>
      <c r="DR307" s="17">
        <f t="shared" si="231"/>
        <v>100</v>
      </c>
    </row>
    <row r="308" spans="1:122">
      <c r="A308">
        <v>308</v>
      </c>
      <c r="B308" t="str">
        <f t="shared" si="185"/>
        <v>Pass</v>
      </c>
      <c r="C308" t="str">
        <f>IF(COUNTBLANK(Survey!B308:FE308)=$C$2, "Pass", "Fail")</f>
        <v>Pass</v>
      </c>
      <c r="D308" t="str">
        <f t="shared" si="186"/>
        <v>Fail</v>
      </c>
      <c r="E308" t="str">
        <f>IF(OR(ISBLANK(Survey!AJ308),COUNTIF(G308:BB308,"Fail")),"Fail","Pass")</f>
        <v>Fail</v>
      </c>
      <c r="G308" s="16" t="str">
        <f t="shared" si="187"/>
        <v>Fail</v>
      </c>
      <c r="H308" s="177">
        <f>COUNTBLANK(Survey!B308:D308)+COUNTBLANK(Survey!G308)+COUNTBLANK(Survey!I308)+COUNTBLANK(Survey!K308:M308)+COUNTBLANK(Survey!P308)+COUNTBLANK(Survey!S308:U308)+COUNTBLANK(Survey!Y308:AA308)+COUNTBLANK(Survey!AD308:AE308)+COUNTBLANK(Survey!AI308:AI308)</f>
        <v>18</v>
      </c>
      <c r="I308" s="16" t="str">
        <f t="shared" si="188"/>
        <v>Fail</v>
      </c>
      <c r="J308" t="b">
        <f>IF(Survey!E308="No",TRUE,FALSE)</f>
        <v>0</v>
      </c>
      <c r="K308" s="34">
        <f>LEN(Survey!E308)</f>
        <v>0</v>
      </c>
      <c r="L308" s="16" t="str">
        <f t="shared" si="189"/>
        <v>Fail</v>
      </c>
      <c r="M308" t="b">
        <f>IF(Survey!F308="No",TRUE,FALSE)</f>
        <v>0</v>
      </c>
      <c r="N308" s="33">
        <f>LEN(Survey!F308)</f>
        <v>0</v>
      </c>
      <c r="O308" s="16" t="str">
        <f t="shared" si="190"/>
        <v>Pass</v>
      </c>
      <c r="P308" s="34">
        <f>MOD((LEN(Survey!H308)+2),11)</f>
        <v>2</v>
      </c>
      <c r="Q308" s="33" t="str">
        <f>IF(Survey!$L308="Prospectus fund", "Yes", "No")</f>
        <v>No</v>
      </c>
      <c r="R308" s="16" t="str">
        <f t="shared" si="191"/>
        <v>Pass</v>
      </c>
      <c r="S308" s="34">
        <f>MOD((LEN(Survey!J308)+2),11)</f>
        <v>2</v>
      </c>
      <c r="T308" s="35" t="b">
        <f>IF(OR(Survey!$M308="ETF",Survey!$M308="ETF, alternative mutual fund",Survey!$M308="Closed-end", Survey!$M308="Split share corp", Survey!$I308="Yes"),TRUE,FALSE)</f>
        <v>0</v>
      </c>
      <c r="U308" s="16" t="str">
        <f>IFERROR(IF(AND(OR(X308=Y308,Y308 = "Either"),NOT(ISBLANK(Survey!K308))),"Pass","Fail"),"Pass")</f>
        <v>Fail</v>
      </c>
      <c r="V308" s="36" cm="1">
        <f t="array" ref="V308">SUM(SUMIF(Survey!BZ308:CS308,{"&gt;0","&lt;0"})*{1,-1})</f>
        <v>0</v>
      </c>
      <c r="W308" s="38" cm="1">
        <f t="array" ref="W308">SUM(SUMIF(Survey!CC308,{"&gt;0","&lt;0"})*{1,-1})+SUM(SUMIF(Survey!CM308,{"&gt;0","&lt;0"})*{1,-1})</f>
        <v>0</v>
      </c>
      <c r="X308" s="38">
        <f>Survey!K308</f>
        <v>0</v>
      </c>
      <c r="Y308" s="37" t="str">
        <f t="shared" si="192"/>
        <v>Either</v>
      </c>
      <c r="Z308" s="16" t="str">
        <f t="shared" si="193"/>
        <v>Fail</v>
      </c>
      <c r="AA308" s="67" cm="1">
        <f t="array" ref="AA308">SUM(SUMIF(Survey!BZ308:CS308,{"&gt;0","&lt;0"})*{1,-1})+SUM(SUMIF(Survey!CU308:DN308,{"&gt;0","&lt;0"})*{1,-1})</f>
        <v>0</v>
      </c>
      <c r="AB308" s="67">
        <f>IFERROR(AA308/(Survey!$AV308),0)</f>
        <v>0</v>
      </c>
      <c r="AC308" s="128" t="b">
        <f>IF(OR(Survey!$M308="Alternative strategy or hedge",Survey!$M308="Other, illiquid",Survey!$L308="Prospectus fund"),TRUE,FALSE)</f>
        <v>0</v>
      </c>
      <c r="AD308" s="128" t="b">
        <f>NOT(ISBLANK(Survey!$M308))</f>
        <v>0</v>
      </c>
      <c r="AE308" s="16" t="str">
        <f t="shared" si="194"/>
        <v>Pass</v>
      </c>
      <c r="AF308" s="38" t="b">
        <f>NOT(ISNUMBER(SEARCH("Other",Survey!$P308)))</f>
        <v>1</v>
      </c>
      <c r="AG308" s="37" t="b">
        <f>NOT(ISBLANK(Survey!$Q308))</f>
        <v>0</v>
      </c>
      <c r="AH308" s="16" t="str">
        <f t="shared" si="195"/>
        <v>Pass</v>
      </c>
      <c r="AI308" s="143">
        <f>COUNTBLANK(Survey!$W308)</f>
        <v>1</v>
      </c>
      <c r="AJ308" s="67">
        <f>IF(AND(Survey!L308&lt;&gt;"Exempt fund",OR(Survey!$M308="ETF",Survey!$M308="ETF, alternative mutual fund",Survey!$M308="Mutual fund",Survey!$M308="Alternative mutual fund",Survey!$M308="Money market")),1,0)</f>
        <v>0</v>
      </c>
      <c r="AK308" s="16" t="str">
        <f t="shared" si="196"/>
        <v>Pass</v>
      </c>
      <c r="AL308" s="38" t="b">
        <f>NOT(ISNUMBER(SEARCH("Yes",Survey!$AA308)))</f>
        <v>1</v>
      </c>
      <c r="AM308" s="37" t="b">
        <f>IF(COUNTBLANK(Survey!$AB308:$AC308)=0,TRUE, FALSE)</f>
        <v>0</v>
      </c>
      <c r="AN308" s="16" t="str">
        <f t="shared" si="197"/>
        <v>Pass</v>
      </c>
      <c r="AO308" s="38" t="b">
        <f>NOT(ISNUMBER(SEARCH("Yes",Survey!$AD308)))</f>
        <v>1</v>
      </c>
      <c r="AP308" s="37" t="b">
        <f>NOT(ISBLANK(Survey!$AF308))</f>
        <v>0</v>
      </c>
      <c r="AQ308" s="16" t="str">
        <f t="shared" si="198"/>
        <v>Pass</v>
      </c>
      <c r="AR308" s="38" t="b">
        <f>NOT(OR(ISNUMBER(SEARCH("Other",Survey!$AF308)),ISNUMBER(SEARCH("Multiple",Survey!$AF308))))</f>
        <v>1</v>
      </c>
      <c r="AS308" s="37" t="b">
        <f>NOT(ISBLANK(Survey!$AG308))</f>
        <v>0</v>
      </c>
      <c r="AT308" s="16" t="str">
        <f t="shared" si="199"/>
        <v>Fail</v>
      </c>
      <c r="AU308" s="143">
        <f>IF(ABS(Survey!$AV308)&gt;0, 1,0)</f>
        <v>0</v>
      </c>
      <c r="AV308" s="143">
        <f>IF(COUNTBLANK(Survey!$AJ308)=0,1,0)</f>
        <v>0</v>
      </c>
      <c r="AW308" s="16" t="str">
        <f t="shared" si="200"/>
        <v>Pass</v>
      </c>
      <c r="AX308" s="143">
        <f>IF(ISBLANK(Survey!$AJ308),0,1)</f>
        <v>0</v>
      </c>
      <c r="AY308" s="165">
        <f>COUNTBLANK(Survey!$AK308)</f>
        <v>1</v>
      </c>
      <c r="AZ308" s="16" t="str">
        <f t="shared" si="201"/>
        <v>Pass</v>
      </c>
      <c r="BA308" s="143">
        <f>IF(OR(Survey!$AK308="Closed",ISBLANK(Survey!$AK308)),0,1)</f>
        <v>0</v>
      </c>
      <c r="BB308" s="165">
        <f>IF(ISBLANK(Survey!$AL308),1,0)</f>
        <v>1</v>
      </c>
      <c r="BC308" s="147" t="str" cm="1">
        <f t="array" ref="BC308">IF(OR(IF(OR($BE308+$BF308 = 2, $BG308=1), FALSE, TRUE), AND($BD308:$BD308 = 0)),"Pass","Fail")</f>
        <v>Pass</v>
      </c>
      <c r="BD308" s="143">
        <f>COUNTBLANK(Survey!$AM308:$AO308)</f>
        <v>3</v>
      </c>
      <c r="BE308" s="143">
        <f>IF(Survey!$I308="Yes",1,0)</f>
        <v>0</v>
      </c>
      <c r="BF308" s="143">
        <f>IF(OR(Survey!$M308="Mutual fund",Survey!$M308="Alternative mutual fund",Survey!$M308="Money market"),1,0)</f>
        <v>0</v>
      </c>
      <c r="BG308" s="148">
        <f>IF(OR(Survey!$M308="ETF",Survey!$M308="ETF, alternative mutual fund"),1,0)</f>
        <v>0</v>
      </c>
      <c r="BH308" s="16" t="str">
        <f t="shared" si="202"/>
        <v>Pass</v>
      </c>
      <c r="BI308" s="38" t="b">
        <f>OR(ISNUMBER(SEARCH("Yes",Survey!$AO308)),ISBLANK(Survey!$AO308))</f>
        <v>1</v>
      </c>
      <c r="BJ308" s="67" t="b">
        <f>NOT(ISBLANK(Survey!$AP308))</f>
        <v>0</v>
      </c>
      <c r="BK308" s="16" t="str">
        <f t="shared" si="203"/>
        <v>Pass</v>
      </c>
      <c r="BL308" s="143">
        <f>IF(Survey!$AW308=0, 0,1)</f>
        <v>0</v>
      </c>
      <c r="BM308" s="67">
        <f>Survey!$AQ308</f>
        <v>0</v>
      </c>
      <c r="BN308" s="67">
        <f>IFERROR((Survey!$AX308-ABS(Survey!$AY308)-ABS(Survey!$BD308))/Survey!$AW308,0)</f>
        <v>0</v>
      </c>
      <c r="BO308" s="67">
        <f>IF(AND($BM308&gt;$BN308-0.2,$BM308&lt;$BN308+0.2,ISBLANK(Survey!$AQ308)=FALSE),0,1)</f>
        <v>1</v>
      </c>
      <c r="BP308" s="165">
        <f>IF(ISBLANK(Survey!$AR308),1,0)</f>
        <v>1</v>
      </c>
      <c r="BQ308" s="16" t="str">
        <f t="shared" si="204"/>
        <v>Pass</v>
      </c>
      <c r="BR308" s="143">
        <f>IF(Survey!$AW308=0, 0,1)</f>
        <v>0</v>
      </c>
      <c r="BS308" s="67">
        <f>IF(AND(Survey!$AS308&gt;=0,Survey!$AS308&lt;=0.2,Survey!$AS308&lt;&gt;""),0,1)</f>
        <v>1</v>
      </c>
      <c r="BT308" s="143">
        <f>IF(ISBLANK(Survey!$AT308),1,0)</f>
        <v>1</v>
      </c>
      <c r="BU308" s="16" t="str">
        <f t="shared" si="205"/>
        <v>Fail</v>
      </c>
      <c r="BV308" s="165">
        <f>Survey!$AU308</f>
        <v>0</v>
      </c>
      <c r="BW308" s="16" t="str">
        <f t="shared" si="206"/>
        <v>Pass</v>
      </c>
      <c r="BX308" s="36">
        <f>Survey!$AV308</f>
        <v>0</v>
      </c>
      <c r="BY308" s="176">
        <f>Survey!$AW308+Survey!$AX308-ABS(Survey!$AY308)+ABS(Survey!$AZ308)-ABS(Survey!$BA308)+ABS(Survey!$BB308)-ABS(Survey!$BC308)-ABS(Survey!$BD308)+Survey!$BE308</f>
        <v>0</v>
      </c>
      <c r="BZ308" s="35">
        <f t="shared" si="207"/>
        <v>0</v>
      </c>
      <c r="CA308" s="17">
        <f t="shared" si="208"/>
        <v>0</v>
      </c>
      <c r="CB308" s="16" t="str">
        <f t="shared" si="209"/>
        <v>Pass</v>
      </c>
      <c r="CC308" s="38" t="b">
        <f>IF(ABS(Survey!$BE308)=0,TRUE,FALSE)</f>
        <v>1</v>
      </c>
      <c r="CD308" s="37" t="b">
        <f>NOT(ISBLANK(Survey!$BF308))</f>
        <v>0</v>
      </c>
      <c r="CE308" t="str">
        <f t="shared" si="210"/>
        <v>Fail</v>
      </c>
      <c r="CF308" s="29">
        <f>Survey!$AV308</f>
        <v>0</v>
      </c>
      <c r="CG308" s="29" cm="1">
        <f t="array" ref="CG308">SUM(SUMIF(Survey!BH308:BO308,{"&gt;0","&lt;0"})*{1,-1})-SUM(SUMIF(Survey!BQ308:BX308,{"&gt;0","&lt;0"})*{1,-1})</f>
        <v>0</v>
      </c>
      <c r="CH308" s="35" t="str">
        <f t="shared" si="211"/>
        <v>No holdings</v>
      </c>
      <c r="CI308">
        <f t="shared" si="212"/>
        <v>0</v>
      </c>
      <c r="CJ308" s="16" t="str">
        <f t="shared" si="213"/>
        <v>Fail</v>
      </c>
      <c r="CK308" s="36">
        <f>Survey!$AV308</f>
        <v>0</v>
      </c>
      <c r="CL308" s="36" cm="1">
        <f t="array" ref="CL308">SUM(SUMIF(Survey!BZ308:CS308,{"&gt;0","&lt;0"})*{1,-1})-SUM(SUMIF(Survey!CU308:DN308,{"&gt;0","&lt;0"})*{1,-1})</f>
        <v>0</v>
      </c>
      <c r="CM308" s="35" t="str">
        <f t="shared" si="214"/>
        <v>No holdings</v>
      </c>
      <c r="CN308" s="17">
        <f t="shared" si="215"/>
        <v>0</v>
      </c>
      <c r="CO308" s="16" t="str">
        <f t="shared" si="216"/>
        <v>Pass</v>
      </c>
      <c r="CP308" s="38" t="b">
        <f>IF(ABS(Survey!$CS308)=0,TRUE,FALSE)</f>
        <v>1</v>
      </c>
      <c r="CQ308" s="37" t="b">
        <f>NOT(ISBLANK(Survey!$CT308))</f>
        <v>0</v>
      </c>
      <c r="CR308" s="16" t="str">
        <f t="shared" si="217"/>
        <v>Pass</v>
      </c>
      <c r="CS308" s="38" t="b">
        <f>IF(ABS(Survey!$DN308)=0,TRUE,FALSE)</f>
        <v>1</v>
      </c>
      <c r="CT308" s="37" t="b">
        <f>NOT(ISBLANK(Survey!$DO308))</f>
        <v>0</v>
      </c>
      <c r="CU308" t="str">
        <f t="shared" si="218"/>
        <v>Pass</v>
      </c>
      <c r="CV308" s="29" cm="1">
        <f t="array" ref="CV308">SUM(SUMIF(Survey!CO308,{"&gt;0","&lt;0"})*{1,-1})+SUM(SUMIF(Survey!DJ308,{"&gt;0","&lt;0"})*{1,-1})</f>
        <v>0</v>
      </c>
      <c r="CW308" s="29">
        <f>SUM(SUMIF(Survey!DQ308:DW308,{"&gt;0","&lt;0"})*{1,-1})+SUM(SUMIF(Survey!DY308:EE308,{"&gt;0","&lt;0"})*{1,-1})</f>
        <v>0</v>
      </c>
      <c r="CX308">
        <f t="shared" si="219"/>
        <v>0</v>
      </c>
      <c r="CY308">
        <f t="shared" si="220"/>
        <v>0</v>
      </c>
      <c r="CZ308" s="16" t="str">
        <f t="shared" si="221"/>
        <v>Pass</v>
      </c>
      <c r="DA308" s="38" t="b">
        <f>IF(ABS(Survey!$DW308)=0,TRUE,FALSE)</f>
        <v>1</v>
      </c>
      <c r="DB308" s="37" t="b">
        <f>NOT(ISBLANK(Survey!DX308))</f>
        <v>0</v>
      </c>
      <c r="DC308" s="16" t="str">
        <f t="shared" si="222"/>
        <v>Pass</v>
      </c>
      <c r="DD308" s="38" t="b">
        <f>IF(ABS(Survey!$EE308)=0,TRUE,FALSE)</f>
        <v>1</v>
      </c>
      <c r="DE308" s="37" t="b">
        <f>NOT(ISBLANK(Survey!$EF308))</f>
        <v>0</v>
      </c>
      <c r="DF308" s="16" t="str">
        <f t="shared" si="223"/>
        <v>Fail</v>
      </c>
      <c r="DG308" s="36">
        <f>SUM(SUMIF(Survey!EL308:EN308,{"&gt;0","&lt;0"})*{1,-1})</f>
        <v>0</v>
      </c>
      <c r="DH308">
        <f t="shared" si="224"/>
        <v>0</v>
      </c>
      <c r="DI308">
        <f t="shared" si="225"/>
        <v>100</v>
      </c>
      <c r="DJ308" s="35" t="b">
        <f>IF(OR(Survey!$M308="ETF",Survey!$M308="ETF, alternative mutual fund",Survey!$M308="Closed-end", Survey!$M308="Split share corp"),TRUE,FALSE)</f>
        <v>0</v>
      </c>
      <c r="DK308" s="16" t="str">
        <f t="shared" si="226"/>
        <v>Fail</v>
      </c>
      <c r="DL308" s="36">
        <f>SUM(SUMIF(Survey!EP308:EV308,{"&gt;0","&lt;0"})*{1,-1})</f>
        <v>0</v>
      </c>
      <c r="DM308">
        <f t="shared" si="227"/>
        <v>0</v>
      </c>
      <c r="DN308" s="17">
        <f t="shared" si="228"/>
        <v>100</v>
      </c>
      <c r="DO308" s="16" t="str">
        <f t="shared" si="229"/>
        <v>Fail</v>
      </c>
      <c r="DP308" s="36">
        <f>SUM(SUMIF(Survey!EX308:FD308,{"&gt;0","&lt;0"})*{1,-1})</f>
        <v>0</v>
      </c>
      <c r="DQ308">
        <f t="shared" si="230"/>
        <v>0</v>
      </c>
      <c r="DR308" s="17">
        <f t="shared" si="231"/>
        <v>100</v>
      </c>
    </row>
    <row r="309" spans="1:122">
      <c r="A309">
        <v>309</v>
      </c>
      <c r="B309" t="str">
        <f t="shared" si="185"/>
        <v>Pass</v>
      </c>
      <c r="C309" t="str">
        <f>IF(COUNTBLANK(Survey!B309:FE309)=$C$2, "Pass", "Fail")</f>
        <v>Pass</v>
      </c>
      <c r="D309" t="str">
        <f t="shared" si="186"/>
        <v>Fail</v>
      </c>
      <c r="E309" t="str">
        <f>IF(OR(ISBLANK(Survey!AJ309),COUNTIF(G309:BB309,"Fail")),"Fail","Pass")</f>
        <v>Fail</v>
      </c>
      <c r="G309" s="16" t="str">
        <f t="shared" si="187"/>
        <v>Fail</v>
      </c>
      <c r="H309" s="177">
        <f>COUNTBLANK(Survey!B309:D309)+COUNTBLANK(Survey!G309)+COUNTBLANK(Survey!I309)+COUNTBLANK(Survey!K309:M309)+COUNTBLANK(Survey!P309)+COUNTBLANK(Survey!S309:U309)+COUNTBLANK(Survey!Y309:AA309)+COUNTBLANK(Survey!AD309:AE309)+COUNTBLANK(Survey!AI309:AI309)</f>
        <v>18</v>
      </c>
      <c r="I309" s="16" t="str">
        <f t="shared" si="188"/>
        <v>Fail</v>
      </c>
      <c r="J309" t="b">
        <f>IF(Survey!E309="No",TRUE,FALSE)</f>
        <v>0</v>
      </c>
      <c r="K309" s="34">
        <f>LEN(Survey!E309)</f>
        <v>0</v>
      </c>
      <c r="L309" s="16" t="str">
        <f t="shared" si="189"/>
        <v>Fail</v>
      </c>
      <c r="M309" t="b">
        <f>IF(Survey!F309="No",TRUE,FALSE)</f>
        <v>0</v>
      </c>
      <c r="N309" s="33">
        <f>LEN(Survey!F309)</f>
        <v>0</v>
      </c>
      <c r="O309" s="16" t="str">
        <f t="shared" si="190"/>
        <v>Pass</v>
      </c>
      <c r="P309" s="34">
        <f>MOD((LEN(Survey!H309)+2),11)</f>
        <v>2</v>
      </c>
      <c r="Q309" s="33" t="str">
        <f>IF(Survey!$L309="Prospectus fund", "Yes", "No")</f>
        <v>No</v>
      </c>
      <c r="R309" s="16" t="str">
        <f t="shared" si="191"/>
        <v>Pass</v>
      </c>
      <c r="S309" s="34">
        <f>MOD((LEN(Survey!J309)+2),11)</f>
        <v>2</v>
      </c>
      <c r="T309" s="35" t="b">
        <f>IF(OR(Survey!$M309="ETF",Survey!$M309="ETF, alternative mutual fund",Survey!$M309="Closed-end", Survey!$M309="Split share corp", Survey!$I309="Yes"),TRUE,FALSE)</f>
        <v>0</v>
      </c>
      <c r="U309" s="16" t="str">
        <f>IFERROR(IF(AND(OR(X309=Y309,Y309 = "Either"),NOT(ISBLANK(Survey!K309))),"Pass","Fail"),"Pass")</f>
        <v>Fail</v>
      </c>
      <c r="V309" s="36" cm="1">
        <f t="array" ref="V309">SUM(SUMIF(Survey!BZ309:CS309,{"&gt;0","&lt;0"})*{1,-1})</f>
        <v>0</v>
      </c>
      <c r="W309" s="38" cm="1">
        <f t="array" ref="W309">SUM(SUMIF(Survey!CC309,{"&gt;0","&lt;0"})*{1,-1})+SUM(SUMIF(Survey!CM309,{"&gt;0","&lt;0"})*{1,-1})</f>
        <v>0</v>
      </c>
      <c r="X309" s="38">
        <f>Survey!K309</f>
        <v>0</v>
      </c>
      <c r="Y309" s="37" t="str">
        <f t="shared" si="192"/>
        <v>Either</v>
      </c>
      <c r="Z309" s="16" t="str">
        <f t="shared" si="193"/>
        <v>Fail</v>
      </c>
      <c r="AA309" s="67" cm="1">
        <f t="array" ref="AA309">SUM(SUMIF(Survey!BZ309:CS309,{"&gt;0","&lt;0"})*{1,-1})+SUM(SUMIF(Survey!CU309:DN309,{"&gt;0","&lt;0"})*{1,-1})</f>
        <v>0</v>
      </c>
      <c r="AB309" s="67">
        <f>IFERROR(AA309/(Survey!$AV309),0)</f>
        <v>0</v>
      </c>
      <c r="AC309" s="128" t="b">
        <f>IF(OR(Survey!$M309="Alternative strategy or hedge",Survey!$M309="Other, illiquid",Survey!$L309="Prospectus fund"),TRUE,FALSE)</f>
        <v>0</v>
      </c>
      <c r="AD309" s="128" t="b">
        <f>NOT(ISBLANK(Survey!$M309))</f>
        <v>0</v>
      </c>
      <c r="AE309" s="16" t="str">
        <f t="shared" si="194"/>
        <v>Pass</v>
      </c>
      <c r="AF309" s="38" t="b">
        <f>NOT(ISNUMBER(SEARCH("Other",Survey!$P309)))</f>
        <v>1</v>
      </c>
      <c r="AG309" s="37" t="b">
        <f>NOT(ISBLANK(Survey!$Q309))</f>
        <v>0</v>
      </c>
      <c r="AH309" s="16" t="str">
        <f t="shared" si="195"/>
        <v>Pass</v>
      </c>
      <c r="AI309" s="143">
        <f>COUNTBLANK(Survey!$W309)</f>
        <v>1</v>
      </c>
      <c r="AJ309" s="67">
        <f>IF(AND(Survey!L309&lt;&gt;"Exempt fund",OR(Survey!$M309="ETF",Survey!$M309="ETF, alternative mutual fund",Survey!$M309="Mutual fund",Survey!$M309="Alternative mutual fund",Survey!$M309="Money market")),1,0)</f>
        <v>0</v>
      </c>
      <c r="AK309" s="16" t="str">
        <f t="shared" si="196"/>
        <v>Pass</v>
      </c>
      <c r="AL309" s="38" t="b">
        <f>NOT(ISNUMBER(SEARCH("Yes",Survey!$AA309)))</f>
        <v>1</v>
      </c>
      <c r="AM309" s="37" t="b">
        <f>IF(COUNTBLANK(Survey!$AB309:$AC309)=0,TRUE, FALSE)</f>
        <v>0</v>
      </c>
      <c r="AN309" s="16" t="str">
        <f t="shared" si="197"/>
        <v>Pass</v>
      </c>
      <c r="AO309" s="38" t="b">
        <f>NOT(ISNUMBER(SEARCH("Yes",Survey!$AD309)))</f>
        <v>1</v>
      </c>
      <c r="AP309" s="37" t="b">
        <f>NOT(ISBLANK(Survey!$AF309))</f>
        <v>0</v>
      </c>
      <c r="AQ309" s="16" t="str">
        <f t="shared" si="198"/>
        <v>Pass</v>
      </c>
      <c r="AR309" s="38" t="b">
        <f>NOT(OR(ISNUMBER(SEARCH("Other",Survey!$AF309)),ISNUMBER(SEARCH("Multiple",Survey!$AF309))))</f>
        <v>1</v>
      </c>
      <c r="AS309" s="37" t="b">
        <f>NOT(ISBLANK(Survey!$AG309))</f>
        <v>0</v>
      </c>
      <c r="AT309" s="16" t="str">
        <f t="shared" si="199"/>
        <v>Fail</v>
      </c>
      <c r="AU309" s="143">
        <f>IF(ABS(Survey!$AV309)&gt;0, 1,0)</f>
        <v>0</v>
      </c>
      <c r="AV309" s="143">
        <f>IF(COUNTBLANK(Survey!$AJ309)=0,1,0)</f>
        <v>0</v>
      </c>
      <c r="AW309" s="16" t="str">
        <f t="shared" si="200"/>
        <v>Pass</v>
      </c>
      <c r="AX309" s="143">
        <f>IF(ISBLANK(Survey!$AJ309),0,1)</f>
        <v>0</v>
      </c>
      <c r="AY309" s="165">
        <f>COUNTBLANK(Survey!$AK309)</f>
        <v>1</v>
      </c>
      <c r="AZ309" s="16" t="str">
        <f t="shared" si="201"/>
        <v>Pass</v>
      </c>
      <c r="BA309" s="143">
        <f>IF(OR(Survey!$AK309="Closed",ISBLANK(Survey!$AK309)),0,1)</f>
        <v>0</v>
      </c>
      <c r="BB309" s="165">
        <f>IF(ISBLANK(Survey!$AL309),1,0)</f>
        <v>1</v>
      </c>
      <c r="BC309" s="147" t="str" cm="1">
        <f t="array" ref="BC309">IF(OR(IF(OR($BE309+$BF309 = 2, $BG309=1), FALSE, TRUE), AND($BD309:$BD309 = 0)),"Pass","Fail")</f>
        <v>Pass</v>
      </c>
      <c r="BD309" s="143">
        <f>COUNTBLANK(Survey!$AM309:$AO309)</f>
        <v>3</v>
      </c>
      <c r="BE309" s="143">
        <f>IF(Survey!$I309="Yes",1,0)</f>
        <v>0</v>
      </c>
      <c r="BF309" s="143">
        <f>IF(OR(Survey!$M309="Mutual fund",Survey!$M309="Alternative mutual fund",Survey!$M309="Money market"),1,0)</f>
        <v>0</v>
      </c>
      <c r="BG309" s="148">
        <f>IF(OR(Survey!$M309="ETF",Survey!$M309="ETF, alternative mutual fund"),1,0)</f>
        <v>0</v>
      </c>
      <c r="BH309" s="16" t="str">
        <f t="shared" si="202"/>
        <v>Pass</v>
      </c>
      <c r="BI309" s="38" t="b">
        <f>OR(ISNUMBER(SEARCH("Yes",Survey!$AO309)),ISBLANK(Survey!$AO309))</f>
        <v>1</v>
      </c>
      <c r="BJ309" s="67" t="b">
        <f>NOT(ISBLANK(Survey!$AP309))</f>
        <v>0</v>
      </c>
      <c r="BK309" s="16" t="str">
        <f t="shared" si="203"/>
        <v>Pass</v>
      </c>
      <c r="BL309" s="143">
        <f>IF(Survey!$AW309=0, 0,1)</f>
        <v>0</v>
      </c>
      <c r="BM309" s="67">
        <f>Survey!$AQ309</f>
        <v>0</v>
      </c>
      <c r="BN309" s="67">
        <f>IFERROR((Survey!$AX309-ABS(Survey!$AY309)-ABS(Survey!$BD309))/Survey!$AW309,0)</f>
        <v>0</v>
      </c>
      <c r="BO309" s="67">
        <f>IF(AND($BM309&gt;$BN309-0.2,$BM309&lt;$BN309+0.2,ISBLANK(Survey!$AQ309)=FALSE),0,1)</f>
        <v>1</v>
      </c>
      <c r="BP309" s="165">
        <f>IF(ISBLANK(Survey!$AR309),1,0)</f>
        <v>1</v>
      </c>
      <c r="BQ309" s="16" t="str">
        <f t="shared" si="204"/>
        <v>Pass</v>
      </c>
      <c r="BR309" s="143">
        <f>IF(Survey!$AW309=0, 0,1)</f>
        <v>0</v>
      </c>
      <c r="BS309" s="67">
        <f>IF(AND(Survey!$AS309&gt;=0,Survey!$AS309&lt;=0.2,Survey!$AS309&lt;&gt;""),0,1)</f>
        <v>1</v>
      </c>
      <c r="BT309" s="143">
        <f>IF(ISBLANK(Survey!$AT309),1,0)</f>
        <v>1</v>
      </c>
      <c r="BU309" s="16" t="str">
        <f t="shared" si="205"/>
        <v>Fail</v>
      </c>
      <c r="BV309" s="165">
        <f>Survey!$AU309</f>
        <v>0</v>
      </c>
      <c r="BW309" s="16" t="str">
        <f t="shared" si="206"/>
        <v>Pass</v>
      </c>
      <c r="BX309" s="36">
        <f>Survey!$AV309</f>
        <v>0</v>
      </c>
      <c r="BY309" s="176">
        <f>Survey!$AW309+Survey!$AX309-ABS(Survey!$AY309)+ABS(Survey!$AZ309)-ABS(Survey!$BA309)+ABS(Survey!$BB309)-ABS(Survey!$BC309)-ABS(Survey!$BD309)+Survey!$BE309</f>
        <v>0</v>
      </c>
      <c r="BZ309" s="35">
        <f t="shared" si="207"/>
        <v>0</v>
      </c>
      <c r="CA309" s="17">
        <f t="shared" si="208"/>
        <v>0</v>
      </c>
      <c r="CB309" s="16" t="str">
        <f t="shared" si="209"/>
        <v>Pass</v>
      </c>
      <c r="CC309" s="38" t="b">
        <f>IF(ABS(Survey!$BE309)=0,TRUE,FALSE)</f>
        <v>1</v>
      </c>
      <c r="CD309" s="37" t="b">
        <f>NOT(ISBLANK(Survey!$BF309))</f>
        <v>0</v>
      </c>
      <c r="CE309" t="str">
        <f t="shared" si="210"/>
        <v>Fail</v>
      </c>
      <c r="CF309" s="29">
        <f>Survey!$AV309</f>
        <v>0</v>
      </c>
      <c r="CG309" s="29" cm="1">
        <f t="array" ref="CG309">SUM(SUMIF(Survey!BH309:BO309,{"&gt;0","&lt;0"})*{1,-1})-SUM(SUMIF(Survey!BQ309:BX309,{"&gt;0","&lt;0"})*{1,-1})</f>
        <v>0</v>
      </c>
      <c r="CH309" s="35" t="str">
        <f t="shared" si="211"/>
        <v>No holdings</v>
      </c>
      <c r="CI309">
        <f t="shared" si="212"/>
        <v>0</v>
      </c>
      <c r="CJ309" s="16" t="str">
        <f t="shared" si="213"/>
        <v>Fail</v>
      </c>
      <c r="CK309" s="36">
        <f>Survey!$AV309</f>
        <v>0</v>
      </c>
      <c r="CL309" s="36" cm="1">
        <f t="array" ref="CL309">SUM(SUMIF(Survey!BZ309:CS309,{"&gt;0","&lt;0"})*{1,-1})-SUM(SUMIF(Survey!CU309:DN309,{"&gt;0","&lt;0"})*{1,-1})</f>
        <v>0</v>
      </c>
      <c r="CM309" s="35" t="str">
        <f t="shared" si="214"/>
        <v>No holdings</v>
      </c>
      <c r="CN309" s="17">
        <f t="shared" si="215"/>
        <v>0</v>
      </c>
      <c r="CO309" s="16" t="str">
        <f t="shared" si="216"/>
        <v>Pass</v>
      </c>
      <c r="CP309" s="38" t="b">
        <f>IF(ABS(Survey!$CS309)=0,TRUE,FALSE)</f>
        <v>1</v>
      </c>
      <c r="CQ309" s="37" t="b">
        <f>NOT(ISBLANK(Survey!$CT309))</f>
        <v>0</v>
      </c>
      <c r="CR309" s="16" t="str">
        <f t="shared" si="217"/>
        <v>Pass</v>
      </c>
      <c r="CS309" s="38" t="b">
        <f>IF(ABS(Survey!$DN309)=0,TRUE,FALSE)</f>
        <v>1</v>
      </c>
      <c r="CT309" s="37" t="b">
        <f>NOT(ISBLANK(Survey!$DO309))</f>
        <v>0</v>
      </c>
      <c r="CU309" t="str">
        <f t="shared" si="218"/>
        <v>Pass</v>
      </c>
      <c r="CV309" s="29" cm="1">
        <f t="array" ref="CV309">SUM(SUMIF(Survey!CO309,{"&gt;0","&lt;0"})*{1,-1})+SUM(SUMIF(Survey!DJ309,{"&gt;0","&lt;0"})*{1,-1})</f>
        <v>0</v>
      </c>
      <c r="CW309" s="29">
        <f>SUM(SUMIF(Survey!DQ309:DW309,{"&gt;0","&lt;0"})*{1,-1})+SUM(SUMIF(Survey!DY309:EE309,{"&gt;0","&lt;0"})*{1,-1})</f>
        <v>0</v>
      </c>
      <c r="CX309">
        <f t="shared" si="219"/>
        <v>0</v>
      </c>
      <c r="CY309">
        <f t="shared" si="220"/>
        <v>0</v>
      </c>
      <c r="CZ309" s="16" t="str">
        <f t="shared" si="221"/>
        <v>Pass</v>
      </c>
      <c r="DA309" s="38" t="b">
        <f>IF(ABS(Survey!$DW309)=0,TRUE,FALSE)</f>
        <v>1</v>
      </c>
      <c r="DB309" s="37" t="b">
        <f>NOT(ISBLANK(Survey!DX309))</f>
        <v>0</v>
      </c>
      <c r="DC309" s="16" t="str">
        <f t="shared" si="222"/>
        <v>Pass</v>
      </c>
      <c r="DD309" s="38" t="b">
        <f>IF(ABS(Survey!$EE309)=0,TRUE,FALSE)</f>
        <v>1</v>
      </c>
      <c r="DE309" s="37" t="b">
        <f>NOT(ISBLANK(Survey!$EF309))</f>
        <v>0</v>
      </c>
      <c r="DF309" s="16" t="str">
        <f t="shared" si="223"/>
        <v>Fail</v>
      </c>
      <c r="DG309" s="36">
        <f>SUM(SUMIF(Survey!EL309:EN309,{"&gt;0","&lt;0"})*{1,-1})</f>
        <v>0</v>
      </c>
      <c r="DH309">
        <f t="shared" si="224"/>
        <v>0</v>
      </c>
      <c r="DI309">
        <f t="shared" si="225"/>
        <v>100</v>
      </c>
      <c r="DJ309" s="35" t="b">
        <f>IF(OR(Survey!$M309="ETF",Survey!$M309="ETF, alternative mutual fund",Survey!$M309="Closed-end", Survey!$M309="Split share corp"),TRUE,FALSE)</f>
        <v>0</v>
      </c>
      <c r="DK309" s="16" t="str">
        <f t="shared" si="226"/>
        <v>Fail</v>
      </c>
      <c r="DL309" s="36">
        <f>SUM(SUMIF(Survey!EP309:EV309,{"&gt;0","&lt;0"})*{1,-1})</f>
        <v>0</v>
      </c>
      <c r="DM309">
        <f t="shared" si="227"/>
        <v>0</v>
      </c>
      <c r="DN309" s="17">
        <f t="shared" si="228"/>
        <v>100</v>
      </c>
      <c r="DO309" s="16" t="str">
        <f t="shared" si="229"/>
        <v>Fail</v>
      </c>
      <c r="DP309" s="36">
        <f>SUM(SUMIF(Survey!EX309:FD309,{"&gt;0","&lt;0"})*{1,-1})</f>
        <v>0</v>
      </c>
      <c r="DQ309">
        <f t="shared" si="230"/>
        <v>0</v>
      </c>
      <c r="DR309" s="17">
        <f t="shared" si="231"/>
        <v>100</v>
      </c>
    </row>
    <row r="310" spans="1:122">
      <c r="A310">
        <v>310</v>
      </c>
      <c r="B310" t="str">
        <f t="shared" si="185"/>
        <v>Pass</v>
      </c>
      <c r="C310" t="str">
        <f>IF(COUNTBLANK(Survey!B310:FE310)=$C$2, "Pass", "Fail")</f>
        <v>Pass</v>
      </c>
      <c r="D310" t="str">
        <f t="shared" si="186"/>
        <v>Fail</v>
      </c>
      <c r="E310" t="str">
        <f>IF(OR(ISBLANK(Survey!AJ310),COUNTIF(G310:BB310,"Fail")),"Fail","Pass")</f>
        <v>Fail</v>
      </c>
      <c r="G310" s="16" t="str">
        <f t="shared" si="187"/>
        <v>Fail</v>
      </c>
      <c r="H310" s="177">
        <f>COUNTBLANK(Survey!B310:D310)+COUNTBLANK(Survey!G310)+COUNTBLANK(Survey!I310)+COUNTBLANK(Survey!K310:M310)+COUNTBLANK(Survey!P310)+COUNTBLANK(Survey!S310:U310)+COUNTBLANK(Survey!Y310:AA310)+COUNTBLANK(Survey!AD310:AE310)+COUNTBLANK(Survey!AI310:AI310)</f>
        <v>18</v>
      </c>
      <c r="I310" s="16" t="str">
        <f t="shared" si="188"/>
        <v>Fail</v>
      </c>
      <c r="J310" t="b">
        <f>IF(Survey!E310="No",TRUE,FALSE)</f>
        <v>0</v>
      </c>
      <c r="K310" s="34">
        <f>LEN(Survey!E310)</f>
        <v>0</v>
      </c>
      <c r="L310" s="16" t="str">
        <f t="shared" si="189"/>
        <v>Fail</v>
      </c>
      <c r="M310" t="b">
        <f>IF(Survey!F310="No",TRUE,FALSE)</f>
        <v>0</v>
      </c>
      <c r="N310" s="33">
        <f>LEN(Survey!F310)</f>
        <v>0</v>
      </c>
      <c r="O310" s="16" t="str">
        <f t="shared" si="190"/>
        <v>Pass</v>
      </c>
      <c r="P310" s="34">
        <f>MOD((LEN(Survey!H310)+2),11)</f>
        <v>2</v>
      </c>
      <c r="Q310" s="33" t="str">
        <f>IF(Survey!$L310="Prospectus fund", "Yes", "No")</f>
        <v>No</v>
      </c>
      <c r="R310" s="16" t="str">
        <f t="shared" si="191"/>
        <v>Pass</v>
      </c>
      <c r="S310" s="34">
        <f>MOD((LEN(Survey!J310)+2),11)</f>
        <v>2</v>
      </c>
      <c r="T310" s="35" t="b">
        <f>IF(OR(Survey!$M310="ETF",Survey!$M310="ETF, alternative mutual fund",Survey!$M310="Closed-end", Survey!$M310="Split share corp", Survey!$I310="Yes"),TRUE,FALSE)</f>
        <v>0</v>
      </c>
      <c r="U310" s="16" t="str">
        <f>IFERROR(IF(AND(OR(X310=Y310,Y310 = "Either"),NOT(ISBLANK(Survey!K310))),"Pass","Fail"),"Pass")</f>
        <v>Fail</v>
      </c>
      <c r="V310" s="36" cm="1">
        <f t="array" ref="V310">SUM(SUMIF(Survey!BZ310:CS310,{"&gt;0","&lt;0"})*{1,-1})</f>
        <v>0</v>
      </c>
      <c r="W310" s="38" cm="1">
        <f t="array" ref="W310">SUM(SUMIF(Survey!CC310,{"&gt;0","&lt;0"})*{1,-1})+SUM(SUMIF(Survey!CM310,{"&gt;0","&lt;0"})*{1,-1})</f>
        <v>0</v>
      </c>
      <c r="X310" s="38">
        <f>Survey!K310</f>
        <v>0</v>
      </c>
      <c r="Y310" s="37" t="str">
        <f t="shared" si="192"/>
        <v>Either</v>
      </c>
      <c r="Z310" s="16" t="str">
        <f t="shared" si="193"/>
        <v>Fail</v>
      </c>
      <c r="AA310" s="67" cm="1">
        <f t="array" ref="AA310">SUM(SUMIF(Survey!BZ310:CS310,{"&gt;0","&lt;0"})*{1,-1})+SUM(SUMIF(Survey!CU310:DN310,{"&gt;0","&lt;0"})*{1,-1})</f>
        <v>0</v>
      </c>
      <c r="AB310" s="67">
        <f>IFERROR(AA310/(Survey!$AV310),0)</f>
        <v>0</v>
      </c>
      <c r="AC310" s="128" t="b">
        <f>IF(OR(Survey!$M310="Alternative strategy or hedge",Survey!$M310="Other, illiquid",Survey!$L310="Prospectus fund"),TRUE,FALSE)</f>
        <v>0</v>
      </c>
      <c r="AD310" s="128" t="b">
        <f>NOT(ISBLANK(Survey!$M310))</f>
        <v>0</v>
      </c>
      <c r="AE310" s="16" t="str">
        <f t="shared" si="194"/>
        <v>Pass</v>
      </c>
      <c r="AF310" s="38" t="b">
        <f>NOT(ISNUMBER(SEARCH("Other",Survey!$P310)))</f>
        <v>1</v>
      </c>
      <c r="AG310" s="37" t="b">
        <f>NOT(ISBLANK(Survey!$Q310))</f>
        <v>0</v>
      </c>
      <c r="AH310" s="16" t="str">
        <f t="shared" si="195"/>
        <v>Pass</v>
      </c>
      <c r="AI310" s="143">
        <f>COUNTBLANK(Survey!$W310)</f>
        <v>1</v>
      </c>
      <c r="AJ310" s="67">
        <f>IF(AND(Survey!L310&lt;&gt;"Exempt fund",OR(Survey!$M310="ETF",Survey!$M310="ETF, alternative mutual fund",Survey!$M310="Mutual fund",Survey!$M310="Alternative mutual fund",Survey!$M310="Money market")),1,0)</f>
        <v>0</v>
      </c>
      <c r="AK310" s="16" t="str">
        <f t="shared" si="196"/>
        <v>Pass</v>
      </c>
      <c r="AL310" s="38" t="b">
        <f>NOT(ISNUMBER(SEARCH("Yes",Survey!$AA310)))</f>
        <v>1</v>
      </c>
      <c r="AM310" s="37" t="b">
        <f>IF(COUNTBLANK(Survey!$AB310:$AC310)=0,TRUE, FALSE)</f>
        <v>0</v>
      </c>
      <c r="AN310" s="16" t="str">
        <f t="shared" si="197"/>
        <v>Pass</v>
      </c>
      <c r="AO310" s="38" t="b">
        <f>NOT(ISNUMBER(SEARCH("Yes",Survey!$AD310)))</f>
        <v>1</v>
      </c>
      <c r="AP310" s="37" t="b">
        <f>NOT(ISBLANK(Survey!$AF310))</f>
        <v>0</v>
      </c>
      <c r="AQ310" s="16" t="str">
        <f t="shared" si="198"/>
        <v>Pass</v>
      </c>
      <c r="AR310" s="38" t="b">
        <f>NOT(OR(ISNUMBER(SEARCH("Other",Survey!$AF310)),ISNUMBER(SEARCH("Multiple",Survey!$AF310))))</f>
        <v>1</v>
      </c>
      <c r="AS310" s="37" t="b">
        <f>NOT(ISBLANK(Survey!$AG310))</f>
        <v>0</v>
      </c>
      <c r="AT310" s="16" t="str">
        <f t="shared" si="199"/>
        <v>Fail</v>
      </c>
      <c r="AU310" s="143">
        <f>IF(ABS(Survey!$AV310)&gt;0, 1,0)</f>
        <v>0</v>
      </c>
      <c r="AV310" s="143">
        <f>IF(COUNTBLANK(Survey!$AJ310)=0,1,0)</f>
        <v>0</v>
      </c>
      <c r="AW310" s="16" t="str">
        <f t="shared" si="200"/>
        <v>Pass</v>
      </c>
      <c r="AX310" s="143">
        <f>IF(ISBLANK(Survey!$AJ310),0,1)</f>
        <v>0</v>
      </c>
      <c r="AY310" s="165">
        <f>COUNTBLANK(Survey!$AK310)</f>
        <v>1</v>
      </c>
      <c r="AZ310" s="16" t="str">
        <f t="shared" si="201"/>
        <v>Pass</v>
      </c>
      <c r="BA310" s="143">
        <f>IF(OR(Survey!$AK310="Closed",ISBLANK(Survey!$AK310)),0,1)</f>
        <v>0</v>
      </c>
      <c r="BB310" s="165">
        <f>IF(ISBLANK(Survey!$AL310),1,0)</f>
        <v>1</v>
      </c>
      <c r="BC310" s="147" t="str" cm="1">
        <f t="array" ref="BC310">IF(OR(IF(OR($BE310+$BF310 = 2, $BG310=1), FALSE, TRUE), AND($BD310:$BD310 = 0)),"Pass","Fail")</f>
        <v>Pass</v>
      </c>
      <c r="BD310" s="143">
        <f>COUNTBLANK(Survey!$AM310:$AO310)</f>
        <v>3</v>
      </c>
      <c r="BE310" s="143">
        <f>IF(Survey!$I310="Yes",1,0)</f>
        <v>0</v>
      </c>
      <c r="BF310" s="143">
        <f>IF(OR(Survey!$M310="Mutual fund",Survey!$M310="Alternative mutual fund",Survey!$M310="Money market"),1,0)</f>
        <v>0</v>
      </c>
      <c r="BG310" s="148">
        <f>IF(OR(Survey!$M310="ETF",Survey!$M310="ETF, alternative mutual fund"),1,0)</f>
        <v>0</v>
      </c>
      <c r="BH310" s="16" t="str">
        <f t="shared" si="202"/>
        <v>Pass</v>
      </c>
      <c r="BI310" s="38" t="b">
        <f>OR(ISNUMBER(SEARCH("Yes",Survey!$AO310)),ISBLANK(Survey!$AO310))</f>
        <v>1</v>
      </c>
      <c r="BJ310" s="67" t="b">
        <f>NOT(ISBLANK(Survey!$AP310))</f>
        <v>0</v>
      </c>
      <c r="BK310" s="16" t="str">
        <f t="shared" si="203"/>
        <v>Pass</v>
      </c>
      <c r="BL310" s="143">
        <f>IF(Survey!$AW310=0, 0,1)</f>
        <v>0</v>
      </c>
      <c r="BM310" s="67">
        <f>Survey!$AQ310</f>
        <v>0</v>
      </c>
      <c r="BN310" s="67">
        <f>IFERROR((Survey!$AX310-ABS(Survey!$AY310)-ABS(Survey!$BD310))/Survey!$AW310,0)</f>
        <v>0</v>
      </c>
      <c r="BO310" s="67">
        <f>IF(AND($BM310&gt;$BN310-0.2,$BM310&lt;$BN310+0.2,ISBLANK(Survey!$AQ310)=FALSE),0,1)</f>
        <v>1</v>
      </c>
      <c r="BP310" s="165">
        <f>IF(ISBLANK(Survey!$AR310),1,0)</f>
        <v>1</v>
      </c>
      <c r="BQ310" s="16" t="str">
        <f t="shared" si="204"/>
        <v>Pass</v>
      </c>
      <c r="BR310" s="143">
        <f>IF(Survey!$AW310=0, 0,1)</f>
        <v>0</v>
      </c>
      <c r="BS310" s="67">
        <f>IF(AND(Survey!$AS310&gt;=0,Survey!$AS310&lt;=0.2,Survey!$AS310&lt;&gt;""),0,1)</f>
        <v>1</v>
      </c>
      <c r="BT310" s="143">
        <f>IF(ISBLANK(Survey!$AT310),1,0)</f>
        <v>1</v>
      </c>
      <c r="BU310" s="16" t="str">
        <f t="shared" si="205"/>
        <v>Fail</v>
      </c>
      <c r="BV310" s="165">
        <f>Survey!$AU310</f>
        <v>0</v>
      </c>
      <c r="BW310" s="16" t="str">
        <f t="shared" si="206"/>
        <v>Pass</v>
      </c>
      <c r="BX310" s="36">
        <f>Survey!$AV310</f>
        <v>0</v>
      </c>
      <c r="BY310" s="176">
        <f>Survey!$AW310+Survey!$AX310-ABS(Survey!$AY310)+ABS(Survey!$AZ310)-ABS(Survey!$BA310)+ABS(Survey!$BB310)-ABS(Survey!$BC310)-ABS(Survey!$BD310)+Survey!$BE310</f>
        <v>0</v>
      </c>
      <c r="BZ310" s="35">
        <f t="shared" si="207"/>
        <v>0</v>
      </c>
      <c r="CA310" s="17">
        <f t="shared" si="208"/>
        <v>0</v>
      </c>
      <c r="CB310" s="16" t="str">
        <f t="shared" si="209"/>
        <v>Pass</v>
      </c>
      <c r="CC310" s="38" t="b">
        <f>IF(ABS(Survey!$BE310)=0,TRUE,FALSE)</f>
        <v>1</v>
      </c>
      <c r="CD310" s="37" t="b">
        <f>NOT(ISBLANK(Survey!$BF310))</f>
        <v>0</v>
      </c>
      <c r="CE310" t="str">
        <f t="shared" si="210"/>
        <v>Fail</v>
      </c>
      <c r="CF310" s="29">
        <f>Survey!$AV310</f>
        <v>0</v>
      </c>
      <c r="CG310" s="29" cm="1">
        <f t="array" ref="CG310">SUM(SUMIF(Survey!BH310:BO310,{"&gt;0","&lt;0"})*{1,-1})-SUM(SUMIF(Survey!BQ310:BX310,{"&gt;0","&lt;0"})*{1,-1})</f>
        <v>0</v>
      </c>
      <c r="CH310" s="35" t="str">
        <f t="shared" si="211"/>
        <v>No holdings</v>
      </c>
      <c r="CI310">
        <f t="shared" si="212"/>
        <v>0</v>
      </c>
      <c r="CJ310" s="16" t="str">
        <f t="shared" si="213"/>
        <v>Fail</v>
      </c>
      <c r="CK310" s="36">
        <f>Survey!$AV310</f>
        <v>0</v>
      </c>
      <c r="CL310" s="36" cm="1">
        <f t="array" ref="CL310">SUM(SUMIF(Survey!BZ310:CS310,{"&gt;0","&lt;0"})*{1,-1})-SUM(SUMIF(Survey!CU310:DN310,{"&gt;0","&lt;0"})*{1,-1})</f>
        <v>0</v>
      </c>
      <c r="CM310" s="35" t="str">
        <f t="shared" si="214"/>
        <v>No holdings</v>
      </c>
      <c r="CN310" s="17">
        <f t="shared" si="215"/>
        <v>0</v>
      </c>
      <c r="CO310" s="16" t="str">
        <f t="shared" si="216"/>
        <v>Pass</v>
      </c>
      <c r="CP310" s="38" t="b">
        <f>IF(ABS(Survey!$CS310)=0,TRUE,FALSE)</f>
        <v>1</v>
      </c>
      <c r="CQ310" s="37" t="b">
        <f>NOT(ISBLANK(Survey!$CT310))</f>
        <v>0</v>
      </c>
      <c r="CR310" s="16" t="str">
        <f t="shared" si="217"/>
        <v>Pass</v>
      </c>
      <c r="CS310" s="38" t="b">
        <f>IF(ABS(Survey!$DN310)=0,TRUE,FALSE)</f>
        <v>1</v>
      </c>
      <c r="CT310" s="37" t="b">
        <f>NOT(ISBLANK(Survey!$DO310))</f>
        <v>0</v>
      </c>
      <c r="CU310" t="str">
        <f t="shared" si="218"/>
        <v>Pass</v>
      </c>
      <c r="CV310" s="29" cm="1">
        <f t="array" ref="CV310">SUM(SUMIF(Survey!CO310,{"&gt;0","&lt;0"})*{1,-1})+SUM(SUMIF(Survey!DJ310,{"&gt;0","&lt;0"})*{1,-1})</f>
        <v>0</v>
      </c>
      <c r="CW310" s="29">
        <f>SUM(SUMIF(Survey!DQ310:DW310,{"&gt;0","&lt;0"})*{1,-1})+SUM(SUMIF(Survey!DY310:EE310,{"&gt;0","&lt;0"})*{1,-1})</f>
        <v>0</v>
      </c>
      <c r="CX310">
        <f t="shared" si="219"/>
        <v>0</v>
      </c>
      <c r="CY310">
        <f t="shared" si="220"/>
        <v>0</v>
      </c>
      <c r="CZ310" s="16" t="str">
        <f t="shared" si="221"/>
        <v>Pass</v>
      </c>
      <c r="DA310" s="38" t="b">
        <f>IF(ABS(Survey!$DW310)=0,TRUE,FALSE)</f>
        <v>1</v>
      </c>
      <c r="DB310" s="37" t="b">
        <f>NOT(ISBLANK(Survey!DX310))</f>
        <v>0</v>
      </c>
      <c r="DC310" s="16" t="str">
        <f t="shared" si="222"/>
        <v>Pass</v>
      </c>
      <c r="DD310" s="38" t="b">
        <f>IF(ABS(Survey!$EE310)=0,TRUE,FALSE)</f>
        <v>1</v>
      </c>
      <c r="DE310" s="37" t="b">
        <f>NOT(ISBLANK(Survey!$EF310))</f>
        <v>0</v>
      </c>
      <c r="DF310" s="16" t="str">
        <f t="shared" si="223"/>
        <v>Fail</v>
      </c>
      <c r="DG310" s="36">
        <f>SUM(SUMIF(Survey!EL310:EN310,{"&gt;0","&lt;0"})*{1,-1})</f>
        <v>0</v>
      </c>
      <c r="DH310">
        <f t="shared" si="224"/>
        <v>0</v>
      </c>
      <c r="DI310">
        <f t="shared" si="225"/>
        <v>100</v>
      </c>
      <c r="DJ310" s="35" t="b">
        <f>IF(OR(Survey!$M310="ETF",Survey!$M310="ETF, alternative mutual fund",Survey!$M310="Closed-end", Survey!$M310="Split share corp"),TRUE,FALSE)</f>
        <v>0</v>
      </c>
      <c r="DK310" s="16" t="str">
        <f t="shared" si="226"/>
        <v>Fail</v>
      </c>
      <c r="DL310" s="36">
        <f>SUM(SUMIF(Survey!EP310:EV310,{"&gt;0","&lt;0"})*{1,-1})</f>
        <v>0</v>
      </c>
      <c r="DM310">
        <f t="shared" si="227"/>
        <v>0</v>
      </c>
      <c r="DN310" s="17">
        <f t="shared" si="228"/>
        <v>100</v>
      </c>
      <c r="DO310" s="16" t="str">
        <f t="shared" si="229"/>
        <v>Fail</v>
      </c>
      <c r="DP310" s="36">
        <f>SUM(SUMIF(Survey!EX310:FD310,{"&gt;0","&lt;0"})*{1,-1})</f>
        <v>0</v>
      </c>
      <c r="DQ310">
        <f t="shared" si="230"/>
        <v>0</v>
      </c>
      <c r="DR310" s="17">
        <f t="shared" si="231"/>
        <v>100</v>
      </c>
    </row>
    <row r="311" spans="1:122">
      <c r="A311">
        <v>311</v>
      </c>
      <c r="B311" t="str">
        <f t="shared" si="185"/>
        <v>Pass</v>
      </c>
      <c r="C311" t="str">
        <f>IF(COUNTBLANK(Survey!B311:FE311)=$C$2, "Pass", "Fail")</f>
        <v>Pass</v>
      </c>
      <c r="D311" t="str">
        <f t="shared" si="186"/>
        <v>Fail</v>
      </c>
      <c r="E311" t="str">
        <f>IF(OR(ISBLANK(Survey!AJ311),COUNTIF(G311:BB311,"Fail")),"Fail","Pass")</f>
        <v>Fail</v>
      </c>
      <c r="G311" s="16" t="str">
        <f t="shared" si="187"/>
        <v>Fail</v>
      </c>
      <c r="H311" s="177">
        <f>COUNTBLANK(Survey!B311:D311)+COUNTBLANK(Survey!G311)+COUNTBLANK(Survey!I311)+COUNTBLANK(Survey!K311:M311)+COUNTBLANK(Survey!P311)+COUNTBLANK(Survey!S311:U311)+COUNTBLANK(Survey!Y311:AA311)+COUNTBLANK(Survey!AD311:AE311)+COUNTBLANK(Survey!AI311:AI311)</f>
        <v>18</v>
      </c>
      <c r="I311" s="16" t="str">
        <f t="shared" si="188"/>
        <v>Fail</v>
      </c>
      <c r="J311" t="b">
        <f>IF(Survey!E311="No",TRUE,FALSE)</f>
        <v>0</v>
      </c>
      <c r="K311" s="34">
        <f>LEN(Survey!E311)</f>
        <v>0</v>
      </c>
      <c r="L311" s="16" t="str">
        <f t="shared" si="189"/>
        <v>Fail</v>
      </c>
      <c r="M311" t="b">
        <f>IF(Survey!F311="No",TRUE,FALSE)</f>
        <v>0</v>
      </c>
      <c r="N311" s="33">
        <f>LEN(Survey!F311)</f>
        <v>0</v>
      </c>
      <c r="O311" s="16" t="str">
        <f t="shared" si="190"/>
        <v>Pass</v>
      </c>
      <c r="P311" s="34">
        <f>MOD((LEN(Survey!H311)+2),11)</f>
        <v>2</v>
      </c>
      <c r="Q311" s="33" t="str">
        <f>IF(Survey!$L311="Prospectus fund", "Yes", "No")</f>
        <v>No</v>
      </c>
      <c r="R311" s="16" t="str">
        <f t="shared" si="191"/>
        <v>Pass</v>
      </c>
      <c r="S311" s="34">
        <f>MOD((LEN(Survey!J311)+2),11)</f>
        <v>2</v>
      </c>
      <c r="T311" s="35" t="b">
        <f>IF(OR(Survey!$M311="ETF",Survey!$M311="ETF, alternative mutual fund",Survey!$M311="Closed-end", Survey!$M311="Split share corp", Survey!$I311="Yes"),TRUE,FALSE)</f>
        <v>0</v>
      </c>
      <c r="U311" s="16" t="str">
        <f>IFERROR(IF(AND(OR(X311=Y311,Y311 = "Either"),NOT(ISBLANK(Survey!K311))),"Pass","Fail"),"Pass")</f>
        <v>Fail</v>
      </c>
      <c r="V311" s="36" cm="1">
        <f t="array" ref="V311">SUM(SUMIF(Survey!BZ311:CS311,{"&gt;0","&lt;0"})*{1,-1})</f>
        <v>0</v>
      </c>
      <c r="W311" s="38" cm="1">
        <f t="array" ref="W311">SUM(SUMIF(Survey!CC311,{"&gt;0","&lt;0"})*{1,-1})+SUM(SUMIF(Survey!CM311,{"&gt;0","&lt;0"})*{1,-1})</f>
        <v>0</v>
      </c>
      <c r="X311" s="38">
        <f>Survey!K311</f>
        <v>0</v>
      </c>
      <c r="Y311" s="37" t="str">
        <f t="shared" si="192"/>
        <v>Either</v>
      </c>
      <c r="Z311" s="16" t="str">
        <f t="shared" si="193"/>
        <v>Fail</v>
      </c>
      <c r="AA311" s="67" cm="1">
        <f t="array" ref="AA311">SUM(SUMIF(Survey!BZ311:CS311,{"&gt;0","&lt;0"})*{1,-1})+SUM(SUMIF(Survey!CU311:DN311,{"&gt;0","&lt;0"})*{1,-1})</f>
        <v>0</v>
      </c>
      <c r="AB311" s="67">
        <f>IFERROR(AA311/(Survey!$AV311),0)</f>
        <v>0</v>
      </c>
      <c r="AC311" s="128" t="b">
        <f>IF(OR(Survey!$M311="Alternative strategy or hedge",Survey!$M311="Other, illiquid",Survey!$L311="Prospectus fund"),TRUE,FALSE)</f>
        <v>0</v>
      </c>
      <c r="AD311" s="128" t="b">
        <f>NOT(ISBLANK(Survey!$M311))</f>
        <v>0</v>
      </c>
      <c r="AE311" s="16" t="str">
        <f t="shared" si="194"/>
        <v>Pass</v>
      </c>
      <c r="AF311" s="38" t="b">
        <f>NOT(ISNUMBER(SEARCH("Other",Survey!$P311)))</f>
        <v>1</v>
      </c>
      <c r="AG311" s="37" t="b">
        <f>NOT(ISBLANK(Survey!$Q311))</f>
        <v>0</v>
      </c>
      <c r="AH311" s="16" t="str">
        <f t="shared" si="195"/>
        <v>Pass</v>
      </c>
      <c r="AI311" s="143">
        <f>COUNTBLANK(Survey!$W311)</f>
        <v>1</v>
      </c>
      <c r="AJ311" s="67">
        <f>IF(AND(Survey!L311&lt;&gt;"Exempt fund",OR(Survey!$M311="ETF",Survey!$M311="ETF, alternative mutual fund",Survey!$M311="Mutual fund",Survey!$M311="Alternative mutual fund",Survey!$M311="Money market")),1,0)</f>
        <v>0</v>
      </c>
      <c r="AK311" s="16" t="str">
        <f t="shared" si="196"/>
        <v>Pass</v>
      </c>
      <c r="AL311" s="38" t="b">
        <f>NOT(ISNUMBER(SEARCH("Yes",Survey!$AA311)))</f>
        <v>1</v>
      </c>
      <c r="AM311" s="37" t="b">
        <f>IF(COUNTBLANK(Survey!$AB311:$AC311)=0,TRUE, FALSE)</f>
        <v>0</v>
      </c>
      <c r="AN311" s="16" t="str">
        <f t="shared" si="197"/>
        <v>Pass</v>
      </c>
      <c r="AO311" s="38" t="b">
        <f>NOT(ISNUMBER(SEARCH("Yes",Survey!$AD311)))</f>
        <v>1</v>
      </c>
      <c r="AP311" s="37" t="b">
        <f>NOT(ISBLANK(Survey!$AF311))</f>
        <v>0</v>
      </c>
      <c r="AQ311" s="16" t="str">
        <f t="shared" si="198"/>
        <v>Pass</v>
      </c>
      <c r="AR311" s="38" t="b">
        <f>NOT(OR(ISNUMBER(SEARCH("Other",Survey!$AF311)),ISNUMBER(SEARCH("Multiple",Survey!$AF311))))</f>
        <v>1</v>
      </c>
      <c r="AS311" s="37" t="b">
        <f>NOT(ISBLANK(Survey!$AG311))</f>
        <v>0</v>
      </c>
      <c r="AT311" s="16" t="str">
        <f t="shared" si="199"/>
        <v>Fail</v>
      </c>
      <c r="AU311" s="143">
        <f>IF(ABS(Survey!$AV311)&gt;0, 1,0)</f>
        <v>0</v>
      </c>
      <c r="AV311" s="143">
        <f>IF(COUNTBLANK(Survey!$AJ311)=0,1,0)</f>
        <v>0</v>
      </c>
      <c r="AW311" s="16" t="str">
        <f t="shared" si="200"/>
        <v>Pass</v>
      </c>
      <c r="AX311" s="143">
        <f>IF(ISBLANK(Survey!$AJ311),0,1)</f>
        <v>0</v>
      </c>
      <c r="AY311" s="165">
        <f>COUNTBLANK(Survey!$AK311)</f>
        <v>1</v>
      </c>
      <c r="AZ311" s="16" t="str">
        <f t="shared" si="201"/>
        <v>Pass</v>
      </c>
      <c r="BA311" s="143">
        <f>IF(OR(Survey!$AK311="Closed",ISBLANK(Survey!$AK311)),0,1)</f>
        <v>0</v>
      </c>
      <c r="BB311" s="165">
        <f>IF(ISBLANK(Survey!$AL311),1,0)</f>
        <v>1</v>
      </c>
      <c r="BC311" s="147" t="str" cm="1">
        <f t="array" ref="BC311">IF(OR(IF(OR($BE311+$BF311 = 2, $BG311=1), FALSE, TRUE), AND($BD311:$BD311 = 0)),"Pass","Fail")</f>
        <v>Pass</v>
      </c>
      <c r="BD311" s="143">
        <f>COUNTBLANK(Survey!$AM311:$AO311)</f>
        <v>3</v>
      </c>
      <c r="BE311" s="143">
        <f>IF(Survey!$I311="Yes",1,0)</f>
        <v>0</v>
      </c>
      <c r="BF311" s="143">
        <f>IF(OR(Survey!$M311="Mutual fund",Survey!$M311="Alternative mutual fund",Survey!$M311="Money market"),1,0)</f>
        <v>0</v>
      </c>
      <c r="BG311" s="148">
        <f>IF(OR(Survey!$M311="ETF",Survey!$M311="ETF, alternative mutual fund"),1,0)</f>
        <v>0</v>
      </c>
      <c r="BH311" s="16" t="str">
        <f t="shared" si="202"/>
        <v>Pass</v>
      </c>
      <c r="BI311" s="38" t="b">
        <f>OR(ISNUMBER(SEARCH("Yes",Survey!$AO311)),ISBLANK(Survey!$AO311))</f>
        <v>1</v>
      </c>
      <c r="BJ311" s="67" t="b">
        <f>NOT(ISBLANK(Survey!$AP311))</f>
        <v>0</v>
      </c>
      <c r="BK311" s="16" t="str">
        <f t="shared" si="203"/>
        <v>Pass</v>
      </c>
      <c r="BL311" s="143">
        <f>IF(Survey!$AW311=0, 0,1)</f>
        <v>0</v>
      </c>
      <c r="BM311" s="67">
        <f>Survey!$AQ311</f>
        <v>0</v>
      </c>
      <c r="BN311" s="67">
        <f>IFERROR((Survey!$AX311-ABS(Survey!$AY311)-ABS(Survey!$BD311))/Survey!$AW311,0)</f>
        <v>0</v>
      </c>
      <c r="BO311" s="67">
        <f>IF(AND($BM311&gt;$BN311-0.2,$BM311&lt;$BN311+0.2,ISBLANK(Survey!$AQ311)=FALSE),0,1)</f>
        <v>1</v>
      </c>
      <c r="BP311" s="165">
        <f>IF(ISBLANK(Survey!$AR311),1,0)</f>
        <v>1</v>
      </c>
      <c r="BQ311" s="16" t="str">
        <f t="shared" si="204"/>
        <v>Pass</v>
      </c>
      <c r="BR311" s="143">
        <f>IF(Survey!$AW311=0, 0,1)</f>
        <v>0</v>
      </c>
      <c r="BS311" s="67">
        <f>IF(AND(Survey!$AS311&gt;=0,Survey!$AS311&lt;=0.2,Survey!$AS311&lt;&gt;""),0,1)</f>
        <v>1</v>
      </c>
      <c r="BT311" s="143">
        <f>IF(ISBLANK(Survey!$AT311),1,0)</f>
        <v>1</v>
      </c>
      <c r="BU311" s="16" t="str">
        <f t="shared" si="205"/>
        <v>Fail</v>
      </c>
      <c r="BV311" s="165">
        <f>Survey!$AU311</f>
        <v>0</v>
      </c>
      <c r="BW311" s="16" t="str">
        <f t="shared" si="206"/>
        <v>Pass</v>
      </c>
      <c r="BX311" s="36">
        <f>Survey!$AV311</f>
        <v>0</v>
      </c>
      <c r="BY311" s="176">
        <f>Survey!$AW311+Survey!$AX311-ABS(Survey!$AY311)+ABS(Survey!$AZ311)-ABS(Survey!$BA311)+ABS(Survey!$BB311)-ABS(Survey!$BC311)-ABS(Survey!$BD311)+Survey!$BE311</f>
        <v>0</v>
      </c>
      <c r="BZ311" s="35">
        <f t="shared" si="207"/>
        <v>0</v>
      </c>
      <c r="CA311" s="17">
        <f t="shared" si="208"/>
        <v>0</v>
      </c>
      <c r="CB311" s="16" t="str">
        <f t="shared" si="209"/>
        <v>Pass</v>
      </c>
      <c r="CC311" s="38" t="b">
        <f>IF(ABS(Survey!$BE311)=0,TRUE,FALSE)</f>
        <v>1</v>
      </c>
      <c r="CD311" s="37" t="b">
        <f>NOT(ISBLANK(Survey!$BF311))</f>
        <v>0</v>
      </c>
      <c r="CE311" t="str">
        <f t="shared" si="210"/>
        <v>Fail</v>
      </c>
      <c r="CF311" s="29">
        <f>Survey!$AV311</f>
        <v>0</v>
      </c>
      <c r="CG311" s="29" cm="1">
        <f t="array" ref="CG311">SUM(SUMIF(Survey!BH311:BO311,{"&gt;0","&lt;0"})*{1,-1})-SUM(SUMIF(Survey!BQ311:BX311,{"&gt;0","&lt;0"})*{1,-1})</f>
        <v>0</v>
      </c>
      <c r="CH311" s="35" t="str">
        <f t="shared" si="211"/>
        <v>No holdings</v>
      </c>
      <c r="CI311">
        <f t="shared" si="212"/>
        <v>0</v>
      </c>
      <c r="CJ311" s="16" t="str">
        <f t="shared" si="213"/>
        <v>Fail</v>
      </c>
      <c r="CK311" s="36">
        <f>Survey!$AV311</f>
        <v>0</v>
      </c>
      <c r="CL311" s="36" cm="1">
        <f t="array" ref="CL311">SUM(SUMIF(Survey!BZ311:CS311,{"&gt;0","&lt;0"})*{1,-1})-SUM(SUMIF(Survey!CU311:DN311,{"&gt;0","&lt;0"})*{1,-1})</f>
        <v>0</v>
      </c>
      <c r="CM311" s="35" t="str">
        <f t="shared" si="214"/>
        <v>No holdings</v>
      </c>
      <c r="CN311" s="17">
        <f t="shared" si="215"/>
        <v>0</v>
      </c>
      <c r="CO311" s="16" t="str">
        <f t="shared" si="216"/>
        <v>Pass</v>
      </c>
      <c r="CP311" s="38" t="b">
        <f>IF(ABS(Survey!$CS311)=0,TRUE,FALSE)</f>
        <v>1</v>
      </c>
      <c r="CQ311" s="37" t="b">
        <f>NOT(ISBLANK(Survey!$CT311))</f>
        <v>0</v>
      </c>
      <c r="CR311" s="16" t="str">
        <f t="shared" si="217"/>
        <v>Pass</v>
      </c>
      <c r="CS311" s="38" t="b">
        <f>IF(ABS(Survey!$DN311)=0,TRUE,FALSE)</f>
        <v>1</v>
      </c>
      <c r="CT311" s="37" t="b">
        <f>NOT(ISBLANK(Survey!$DO311))</f>
        <v>0</v>
      </c>
      <c r="CU311" t="str">
        <f t="shared" si="218"/>
        <v>Pass</v>
      </c>
      <c r="CV311" s="29" cm="1">
        <f t="array" ref="CV311">SUM(SUMIF(Survey!CO311,{"&gt;0","&lt;0"})*{1,-1})+SUM(SUMIF(Survey!DJ311,{"&gt;0","&lt;0"})*{1,-1})</f>
        <v>0</v>
      </c>
      <c r="CW311" s="29">
        <f>SUM(SUMIF(Survey!DQ311:DW311,{"&gt;0","&lt;0"})*{1,-1})+SUM(SUMIF(Survey!DY311:EE311,{"&gt;0","&lt;0"})*{1,-1})</f>
        <v>0</v>
      </c>
      <c r="CX311">
        <f t="shared" si="219"/>
        <v>0</v>
      </c>
      <c r="CY311">
        <f t="shared" si="220"/>
        <v>0</v>
      </c>
      <c r="CZ311" s="16" t="str">
        <f t="shared" si="221"/>
        <v>Pass</v>
      </c>
      <c r="DA311" s="38" t="b">
        <f>IF(ABS(Survey!$DW311)=0,TRUE,FALSE)</f>
        <v>1</v>
      </c>
      <c r="DB311" s="37" t="b">
        <f>NOT(ISBLANK(Survey!DX311))</f>
        <v>0</v>
      </c>
      <c r="DC311" s="16" t="str">
        <f t="shared" si="222"/>
        <v>Pass</v>
      </c>
      <c r="DD311" s="38" t="b">
        <f>IF(ABS(Survey!$EE311)=0,TRUE,FALSE)</f>
        <v>1</v>
      </c>
      <c r="DE311" s="37" t="b">
        <f>NOT(ISBLANK(Survey!$EF311))</f>
        <v>0</v>
      </c>
      <c r="DF311" s="16" t="str">
        <f t="shared" si="223"/>
        <v>Fail</v>
      </c>
      <c r="DG311" s="36">
        <f>SUM(SUMIF(Survey!EL311:EN311,{"&gt;0","&lt;0"})*{1,-1})</f>
        <v>0</v>
      </c>
      <c r="DH311">
        <f t="shared" si="224"/>
        <v>0</v>
      </c>
      <c r="DI311">
        <f t="shared" si="225"/>
        <v>100</v>
      </c>
      <c r="DJ311" s="35" t="b">
        <f>IF(OR(Survey!$M311="ETF",Survey!$M311="ETF, alternative mutual fund",Survey!$M311="Closed-end", Survey!$M311="Split share corp"),TRUE,FALSE)</f>
        <v>0</v>
      </c>
      <c r="DK311" s="16" t="str">
        <f t="shared" si="226"/>
        <v>Fail</v>
      </c>
      <c r="DL311" s="36">
        <f>SUM(SUMIF(Survey!EP311:EV311,{"&gt;0","&lt;0"})*{1,-1})</f>
        <v>0</v>
      </c>
      <c r="DM311">
        <f t="shared" si="227"/>
        <v>0</v>
      </c>
      <c r="DN311" s="17">
        <f t="shared" si="228"/>
        <v>100</v>
      </c>
      <c r="DO311" s="16" t="str">
        <f t="shared" si="229"/>
        <v>Fail</v>
      </c>
      <c r="DP311" s="36">
        <f>SUM(SUMIF(Survey!EX311:FD311,{"&gt;0","&lt;0"})*{1,-1})</f>
        <v>0</v>
      </c>
      <c r="DQ311">
        <f t="shared" si="230"/>
        <v>0</v>
      </c>
      <c r="DR311" s="17">
        <f t="shared" si="231"/>
        <v>100</v>
      </c>
    </row>
    <row r="312" spans="1:122">
      <c r="A312">
        <v>312</v>
      </c>
      <c r="B312" t="str">
        <f t="shared" si="185"/>
        <v>Pass</v>
      </c>
      <c r="C312" t="str">
        <f>IF(COUNTBLANK(Survey!B312:FE312)=$C$2, "Pass", "Fail")</f>
        <v>Pass</v>
      </c>
      <c r="D312" t="str">
        <f t="shared" si="186"/>
        <v>Fail</v>
      </c>
      <c r="E312" t="str">
        <f>IF(OR(ISBLANK(Survey!AJ312),COUNTIF(G312:BB312,"Fail")),"Fail","Pass")</f>
        <v>Fail</v>
      </c>
      <c r="G312" s="16" t="str">
        <f t="shared" si="187"/>
        <v>Fail</v>
      </c>
      <c r="H312" s="177">
        <f>COUNTBLANK(Survey!B312:D312)+COUNTBLANK(Survey!G312)+COUNTBLANK(Survey!I312)+COUNTBLANK(Survey!K312:M312)+COUNTBLANK(Survey!P312)+COUNTBLANK(Survey!S312:U312)+COUNTBLANK(Survey!Y312:AA312)+COUNTBLANK(Survey!AD312:AE312)+COUNTBLANK(Survey!AI312:AI312)</f>
        <v>18</v>
      </c>
      <c r="I312" s="16" t="str">
        <f t="shared" si="188"/>
        <v>Fail</v>
      </c>
      <c r="J312" t="b">
        <f>IF(Survey!E312="No",TRUE,FALSE)</f>
        <v>0</v>
      </c>
      <c r="K312" s="34">
        <f>LEN(Survey!E312)</f>
        <v>0</v>
      </c>
      <c r="L312" s="16" t="str">
        <f t="shared" si="189"/>
        <v>Fail</v>
      </c>
      <c r="M312" t="b">
        <f>IF(Survey!F312="No",TRUE,FALSE)</f>
        <v>0</v>
      </c>
      <c r="N312" s="33">
        <f>LEN(Survey!F312)</f>
        <v>0</v>
      </c>
      <c r="O312" s="16" t="str">
        <f t="shared" si="190"/>
        <v>Pass</v>
      </c>
      <c r="P312" s="34">
        <f>MOD((LEN(Survey!H312)+2),11)</f>
        <v>2</v>
      </c>
      <c r="Q312" s="33" t="str">
        <f>IF(Survey!$L312="Prospectus fund", "Yes", "No")</f>
        <v>No</v>
      </c>
      <c r="R312" s="16" t="str">
        <f t="shared" si="191"/>
        <v>Pass</v>
      </c>
      <c r="S312" s="34">
        <f>MOD((LEN(Survey!J312)+2),11)</f>
        <v>2</v>
      </c>
      <c r="T312" s="35" t="b">
        <f>IF(OR(Survey!$M312="ETF",Survey!$M312="ETF, alternative mutual fund",Survey!$M312="Closed-end", Survey!$M312="Split share corp", Survey!$I312="Yes"),TRUE,FALSE)</f>
        <v>0</v>
      </c>
      <c r="U312" s="16" t="str">
        <f>IFERROR(IF(AND(OR(X312=Y312,Y312 = "Either"),NOT(ISBLANK(Survey!K312))),"Pass","Fail"),"Pass")</f>
        <v>Fail</v>
      </c>
      <c r="V312" s="36" cm="1">
        <f t="array" ref="V312">SUM(SUMIF(Survey!BZ312:CS312,{"&gt;0","&lt;0"})*{1,-1})</f>
        <v>0</v>
      </c>
      <c r="W312" s="38" cm="1">
        <f t="array" ref="W312">SUM(SUMIF(Survey!CC312,{"&gt;0","&lt;0"})*{1,-1})+SUM(SUMIF(Survey!CM312,{"&gt;0","&lt;0"})*{1,-1})</f>
        <v>0</v>
      </c>
      <c r="X312" s="38">
        <f>Survey!K312</f>
        <v>0</v>
      </c>
      <c r="Y312" s="37" t="str">
        <f t="shared" si="192"/>
        <v>Either</v>
      </c>
      <c r="Z312" s="16" t="str">
        <f t="shared" si="193"/>
        <v>Fail</v>
      </c>
      <c r="AA312" s="67" cm="1">
        <f t="array" ref="AA312">SUM(SUMIF(Survey!BZ312:CS312,{"&gt;0","&lt;0"})*{1,-1})+SUM(SUMIF(Survey!CU312:DN312,{"&gt;0","&lt;0"})*{1,-1})</f>
        <v>0</v>
      </c>
      <c r="AB312" s="67">
        <f>IFERROR(AA312/(Survey!$AV312),0)</f>
        <v>0</v>
      </c>
      <c r="AC312" s="128" t="b">
        <f>IF(OR(Survey!$M312="Alternative strategy or hedge",Survey!$M312="Other, illiquid",Survey!$L312="Prospectus fund"),TRUE,FALSE)</f>
        <v>0</v>
      </c>
      <c r="AD312" s="128" t="b">
        <f>NOT(ISBLANK(Survey!$M312))</f>
        <v>0</v>
      </c>
      <c r="AE312" s="16" t="str">
        <f t="shared" si="194"/>
        <v>Pass</v>
      </c>
      <c r="AF312" s="38" t="b">
        <f>NOT(ISNUMBER(SEARCH("Other",Survey!$P312)))</f>
        <v>1</v>
      </c>
      <c r="AG312" s="37" t="b">
        <f>NOT(ISBLANK(Survey!$Q312))</f>
        <v>0</v>
      </c>
      <c r="AH312" s="16" t="str">
        <f t="shared" si="195"/>
        <v>Pass</v>
      </c>
      <c r="AI312" s="143">
        <f>COUNTBLANK(Survey!$W312)</f>
        <v>1</v>
      </c>
      <c r="AJ312" s="67">
        <f>IF(AND(Survey!L312&lt;&gt;"Exempt fund",OR(Survey!$M312="ETF",Survey!$M312="ETF, alternative mutual fund",Survey!$M312="Mutual fund",Survey!$M312="Alternative mutual fund",Survey!$M312="Money market")),1,0)</f>
        <v>0</v>
      </c>
      <c r="AK312" s="16" t="str">
        <f t="shared" si="196"/>
        <v>Pass</v>
      </c>
      <c r="AL312" s="38" t="b">
        <f>NOT(ISNUMBER(SEARCH("Yes",Survey!$AA312)))</f>
        <v>1</v>
      </c>
      <c r="AM312" s="37" t="b">
        <f>IF(COUNTBLANK(Survey!$AB312:$AC312)=0,TRUE, FALSE)</f>
        <v>0</v>
      </c>
      <c r="AN312" s="16" t="str">
        <f t="shared" si="197"/>
        <v>Pass</v>
      </c>
      <c r="AO312" s="38" t="b">
        <f>NOT(ISNUMBER(SEARCH("Yes",Survey!$AD312)))</f>
        <v>1</v>
      </c>
      <c r="AP312" s="37" t="b">
        <f>NOT(ISBLANK(Survey!$AF312))</f>
        <v>0</v>
      </c>
      <c r="AQ312" s="16" t="str">
        <f t="shared" si="198"/>
        <v>Pass</v>
      </c>
      <c r="AR312" s="38" t="b">
        <f>NOT(OR(ISNUMBER(SEARCH("Other",Survey!$AF312)),ISNUMBER(SEARCH("Multiple",Survey!$AF312))))</f>
        <v>1</v>
      </c>
      <c r="AS312" s="37" t="b">
        <f>NOT(ISBLANK(Survey!$AG312))</f>
        <v>0</v>
      </c>
      <c r="AT312" s="16" t="str">
        <f t="shared" si="199"/>
        <v>Fail</v>
      </c>
      <c r="AU312" s="143">
        <f>IF(ABS(Survey!$AV312)&gt;0, 1,0)</f>
        <v>0</v>
      </c>
      <c r="AV312" s="143">
        <f>IF(COUNTBLANK(Survey!$AJ312)=0,1,0)</f>
        <v>0</v>
      </c>
      <c r="AW312" s="16" t="str">
        <f t="shared" si="200"/>
        <v>Pass</v>
      </c>
      <c r="AX312" s="143">
        <f>IF(ISBLANK(Survey!$AJ312),0,1)</f>
        <v>0</v>
      </c>
      <c r="AY312" s="165">
        <f>COUNTBLANK(Survey!$AK312)</f>
        <v>1</v>
      </c>
      <c r="AZ312" s="16" t="str">
        <f t="shared" si="201"/>
        <v>Pass</v>
      </c>
      <c r="BA312" s="143">
        <f>IF(OR(Survey!$AK312="Closed",ISBLANK(Survey!$AK312)),0,1)</f>
        <v>0</v>
      </c>
      <c r="BB312" s="165">
        <f>IF(ISBLANK(Survey!$AL312),1,0)</f>
        <v>1</v>
      </c>
      <c r="BC312" s="147" t="str" cm="1">
        <f t="array" ref="BC312">IF(OR(IF(OR($BE312+$BF312 = 2, $BG312=1), FALSE, TRUE), AND($BD312:$BD312 = 0)),"Pass","Fail")</f>
        <v>Pass</v>
      </c>
      <c r="BD312" s="143">
        <f>COUNTBLANK(Survey!$AM312:$AO312)</f>
        <v>3</v>
      </c>
      <c r="BE312" s="143">
        <f>IF(Survey!$I312="Yes",1,0)</f>
        <v>0</v>
      </c>
      <c r="BF312" s="143">
        <f>IF(OR(Survey!$M312="Mutual fund",Survey!$M312="Alternative mutual fund",Survey!$M312="Money market"),1,0)</f>
        <v>0</v>
      </c>
      <c r="BG312" s="148">
        <f>IF(OR(Survey!$M312="ETF",Survey!$M312="ETF, alternative mutual fund"),1,0)</f>
        <v>0</v>
      </c>
      <c r="BH312" s="16" t="str">
        <f t="shared" si="202"/>
        <v>Pass</v>
      </c>
      <c r="BI312" s="38" t="b">
        <f>OR(ISNUMBER(SEARCH("Yes",Survey!$AO312)),ISBLANK(Survey!$AO312))</f>
        <v>1</v>
      </c>
      <c r="BJ312" s="67" t="b">
        <f>NOT(ISBLANK(Survey!$AP312))</f>
        <v>0</v>
      </c>
      <c r="BK312" s="16" t="str">
        <f t="shared" si="203"/>
        <v>Pass</v>
      </c>
      <c r="BL312" s="143">
        <f>IF(Survey!$AW312=0, 0,1)</f>
        <v>0</v>
      </c>
      <c r="BM312" s="67">
        <f>Survey!$AQ312</f>
        <v>0</v>
      </c>
      <c r="BN312" s="67">
        <f>IFERROR((Survey!$AX312-ABS(Survey!$AY312)-ABS(Survey!$BD312))/Survey!$AW312,0)</f>
        <v>0</v>
      </c>
      <c r="BO312" s="67">
        <f>IF(AND($BM312&gt;$BN312-0.2,$BM312&lt;$BN312+0.2,ISBLANK(Survey!$AQ312)=FALSE),0,1)</f>
        <v>1</v>
      </c>
      <c r="BP312" s="165">
        <f>IF(ISBLANK(Survey!$AR312),1,0)</f>
        <v>1</v>
      </c>
      <c r="BQ312" s="16" t="str">
        <f t="shared" si="204"/>
        <v>Pass</v>
      </c>
      <c r="BR312" s="143">
        <f>IF(Survey!$AW312=0, 0,1)</f>
        <v>0</v>
      </c>
      <c r="BS312" s="67">
        <f>IF(AND(Survey!$AS312&gt;=0,Survey!$AS312&lt;=0.2,Survey!$AS312&lt;&gt;""),0,1)</f>
        <v>1</v>
      </c>
      <c r="BT312" s="143">
        <f>IF(ISBLANK(Survey!$AT312),1,0)</f>
        <v>1</v>
      </c>
      <c r="BU312" s="16" t="str">
        <f t="shared" si="205"/>
        <v>Fail</v>
      </c>
      <c r="BV312" s="165">
        <f>Survey!$AU312</f>
        <v>0</v>
      </c>
      <c r="BW312" s="16" t="str">
        <f t="shared" si="206"/>
        <v>Pass</v>
      </c>
      <c r="BX312" s="36">
        <f>Survey!$AV312</f>
        <v>0</v>
      </c>
      <c r="BY312" s="176">
        <f>Survey!$AW312+Survey!$AX312-ABS(Survey!$AY312)+ABS(Survey!$AZ312)-ABS(Survey!$BA312)+ABS(Survey!$BB312)-ABS(Survey!$BC312)-ABS(Survey!$BD312)+Survey!$BE312</f>
        <v>0</v>
      </c>
      <c r="BZ312" s="35">
        <f t="shared" si="207"/>
        <v>0</v>
      </c>
      <c r="CA312" s="17">
        <f t="shared" si="208"/>
        <v>0</v>
      </c>
      <c r="CB312" s="16" t="str">
        <f t="shared" si="209"/>
        <v>Pass</v>
      </c>
      <c r="CC312" s="38" t="b">
        <f>IF(ABS(Survey!$BE312)=0,TRUE,FALSE)</f>
        <v>1</v>
      </c>
      <c r="CD312" s="37" t="b">
        <f>NOT(ISBLANK(Survey!$BF312))</f>
        <v>0</v>
      </c>
      <c r="CE312" t="str">
        <f t="shared" si="210"/>
        <v>Fail</v>
      </c>
      <c r="CF312" s="29">
        <f>Survey!$AV312</f>
        <v>0</v>
      </c>
      <c r="CG312" s="29" cm="1">
        <f t="array" ref="CG312">SUM(SUMIF(Survey!BH312:BO312,{"&gt;0","&lt;0"})*{1,-1})-SUM(SUMIF(Survey!BQ312:BX312,{"&gt;0","&lt;0"})*{1,-1})</f>
        <v>0</v>
      </c>
      <c r="CH312" s="35" t="str">
        <f t="shared" si="211"/>
        <v>No holdings</v>
      </c>
      <c r="CI312">
        <f t="shared" si="212"/>
        <v>0</v>
      </c>
      <c r="CJ312" s="16" t="str">
        <f t="shared" si="213"/>
        <v>Fail</v>
      </c>
      <c r="CK312" s="36">
        <f>Survey!$AV312</f>
        <v>0</v>
      </c>
      <c r="CL312" s="36" cm="1">
        <f t="array" ref="CL312">SUM(SUMIF(Survey!BZ312:CS312,{"&gt;0","&lt;0"})*{1,-1})-SUM(SUMIF(Survey!CU312:DN312,{"&gt;0","&lt;0"})*{1,-1})</f>
        <v>0</v>
      </c>
      <c r="CM312" s="35" t="str">
        <f t="shared" si="214"/>
        <v>No holdings</v>
      </c>
      <c r="CN312" s="17">
        <f t="shared" si="215"/>
        <v>0</v>
      </c>
      <c r="CO312" s="16" t="str">
        <f t="shared" si="216"/>
        <v>Pass</v>
      </c>
      <c r="CP312" s="38" t="b">
        <f>IF(ABS(Survey!$CS312)=0,TRUE,FALSE)</f>
        <v>1</v>
      </c>
      <c r="CQ312" s="37" t="b">
        <f>NOT(ISBLANK(Survey!$CT312))</f>
        <v>0</v>
      </c>
      <c r="CR312" s="16" t="str">
        <f t="shared" si="217"/>
        <v>Pass</v>
      </c>
      <c r="CS312" s="38" t="b">
        <f>IF(ABS(Survey!$DN312)=0,TRUE,FALSE)</f>
        <v>1</v>
      </c>
      <c r="CT312" s="37" t="b">
        <f>NOT(ISBLANK(Survey!$DO312))</f>
        <v>0</v>
      </c>
      <c r="CU312" t="str">
        <f t="shared" si="218"/>
        <v>Pass</v>
      </c>
      <c r="CV312" s="29" cm="1">
        <f t="array" ref="CV312">SUM(SUMIF(Survey!CO312,{"&gt;0","&lt;0"})*{1,-1})+SUM(SUMIF(Survey!DJ312,{"&gt;0","&lt;0"})*{1,-1})</f>
        <v>0</v>
      </c>
      <c r="CW312" s="29">
        <f>SUM(SUMIF(Survey!DQ312:DW312,{"&gt;0","&lt;0"})*{1,-1})+SUM(SUMIF(Survey!DY312:EE312,{"&gt;0","&lt;0"})*{1,-1})</f>
        <v>0</v>
      </c>
      <c r="CX312">
        <f t="shared" si="219"/>
        <v>0</v>
      </c>
      <c r="CY312">
        <f t="shared" si="220"/>
        <v>0</v>
      </c>
      <c r="CZ312" s="16" t="str">
        <f t="shared" si="221"/>
        <v>Pass</v>
      </c>
      <c r="DA312" s="38" t="b">
        <f>IF(ABS(Survey!$DW312)=0,TRUE,FALSE)</f>
        <v>1</v>
      </c>
      <c r="DB312" s="37" t="b">
        <f>NOT(ISBLANK(Survey!DX312))</f>
        <v>0</v>
      </c>
      <c r="DC312" s="16" t="str">
        <f t="shared" si="222"/>
        <v>Pass</v>
      </c>
      <c r="DD312" s="38" t="b">
        <f>IF(ABS(Survey!$EE312)=0,TRUE,FALSE)</f>
        <v>1</v>
      </c>
      <c r="DE312" s="37" t="b">
        <f>NOT(ISBLANK(Survey!$EF312))</f>
        <v>0</v>
      </c>
      <c r="DF312" s="16" t="str">
        <f t="shared" si="223"/>
        <v>Fail</v>
      </c>
      <c r="DG312" s="36">
        <f>SUM(SUMIF(Survey!EL312:EN312,{"&gt;0","&lt;0"})*{1,-1})</f>
        <v>0</v>
      </c>
      <c r="DH312">
        <f t="shared" si="224"/>
        <v>0</v>
      </c>
      <c r="DI312">
        <f t="shared" si="225"/>
        <v>100</v>
      </c>
      <c r="DJ312" s="35" t="b">
        <f>IF(OR(Survey!$M312="ETF",Survey!$M312="ETF, alternative mutual fund",Survey!$M312="Closed-end", Survey!$M312="Split share corp"),TRUE,FALSE)</f>
        <v>0</v>
      </c>
      <c r="DK312" s="16" t="str">
        <f t="shared" si="226"/>
        <v>Fail</v>
      </c>
      <c r="DL312" s="36">
        <f>SUM(SUMIF(Survey!EP312:EV312,{"&gt;0","&lt;0"})*{1,-1})</f>
        <v>0</v>
      </c>
      <c r="DM312">
        <f t="shared" si="227"/>
        <v>0</v>
      </c>
      <c r="DN312" s="17">
        <f t="shared" si="228"/>
        <v>100</v>
      </c>
      <c r="DO312" s="16" t="str">
        <f t="shared" si="229"/>
        <v>Fail</v>
      </c>
      <c r="DP312" s="36">
        <f>SUM(SUMIF(Survey!EX312:FD312,{"&gt;0","&lt;0"})*{1,-1})</f>
        <v>0</v>
      </c>
      <c r="DQ312">
        <f t="shared" si="230"/>
        <v>0</v>
      </c>
      <c r="DR312" s="17">
        <f t="shared" si="231"/>
        <v>100</v>
      </c>
    </row>
    <row r="313" spans="1:122">
      <c r="A313">
        <v>313</v>
      </c>
      <c r="B313" t="str">
        <f t="shared" si="185"/>
        <v>Pass</v>
      </c>
      <c r="C313" t="str">
        <f>IF(COUNTBLANK(Survey!B313:FE313)=$C$2, "Pass", "Fail")</f>
        <v>Pass</v>
      </c>
      <c r="D313" t="str">
        <f t="shared" si="186"/>
        <v>Fail</v>
      </c>
      <c r="E313" t="str">
        <f>IF(OR(ISBLANK(Survey!AJ313),COUNTIF(G313:BB313,"Fail")),"Fail","Pass")</f>
        <v>Fail</v>
      </c>
      <c r="G313" s="16" t="str">
        <f t="shared" si="187"/>
        <v>Fail</v>
      </c>
      <c r="H313" s="177">
        <f>COUNTBLANK(Survey!B313:D313)+COUNTBLANK(Survey!G313)+COUNTBLANK(Survey!I313)+COUNTBLANK(Survey!K313:M313)+COUNTBLANK(Survey!P313)+COUNTBLANK(Survey!S313:U313)+COUNTBLANK(Survey!Y313:AA313)+COUNTBLANK(Survey!AD313:AE313)+COUNTBLANK(Survey!AI313:AI313)</f>
        <v>18</v>
      </c>
      <c r="I313" s="16" t="str">
        <f t="shared" si="188"/>
        <v>Fail</v>
      </c>
      <c r="J313" t="b">
        <f>IF(Survey!E313="No",TRUE,FALSE)</f>
        <v>0</v>
      </c>
      <c r="K313" s="34">
        <f>LEN(Survey!E313)</f>
        <v>0</v>
      </c>
      <c r="L313" s="16" t="str">
        <f t="shared" si="189"/>
        <v>Fail</v>
      </c>
      <c r="M313" t="b">
        <f>IF(Survey!F313="No",TRUE,FALSE)</f>
        <v>0</v>
      </c>
      <c r="N313" s="33">
        <f>LEN(Survey!F313)</f>
        <v>0</v>
      </c>
      <c r="O313" s="16" t="str">
        <f t="shared" si="190"/>
        <v>Pass</v>
      </c>
      <c r="P313" s="34">
        <f>MOD((LEN(Survey!H313)+2),11)</f>
        <v>2</v>
      </c>
      <c r="Q313" s="33" t="str">
        <f>IF(Survey!$L313="Prospectus fund", "Yes", "No")</f>
        <v>No</v>
      </c>
      <c r="R313" s="16" t="str">
        <f t="shared" si="191"/>
        <v>Pass</v>
      </c>
      <c r="S313" s="34">
        <f>MOD((LEN(Survey!J313)+2),11)</f>
        <v>2</v>
      </c>
      <c r="T313" s="35" t="b">
        <f>IF(OR(Survey!$M313="ETF",Survey!$M313="ETF, alternative mutual fund",Survey!$M313="Closed-end", Survey!$M313="Split share corp", Survey!$I313="Yes"),TRUE,FALSE)</f>
        <v>0</v>
      </c>
      <c r="U313" s="16" t="str">
        <f>IFERROR(IF(AND(OR(X313=Y313,Y313 = "Either"),NOT(ISBLANK(Survey!K313))),"Pass","Fail"),"Pass")</f>
        <v>Fail</v>
      </c>
      <c r="V313" s="36" cm="1">
        <f t="array" ref="V313">SUM(SUMIF(Survey!BZ313:CS313,{"&gt;0","&lt;0"})*{1,-1})</f>
        <v>0</v>
      </c>
      <c r="W313" s="38" cm="1">
        <f t="array" ref="W313">SUM(SUMIF(Survey!CC313,{"&gt;0","&lt;0"})*{1,-1})+SUM(SUMIF(Survey!CM313,{"&gt;0","&lt;0"})*{1,-1})</f>
        <v>0</v>
      </c>
      <c r="X313" s="38">
        <f>Survey!K313</f>
        <v>0</v>
      </c>
      <c r="Y313" s="37" t="str">
        <f t="shared" si="192"/>
        <v>Either</v>
      </c>
      <c r="Z313" s="16" t="str">
        <f t="shared" si="193"/>
        <v>Fail</v>
      </c>
      <c r="AA313" s="67" cm="1">
        <f t="array" ref="AA313">SUM(SUMIF(Survey!BZ313:CS313,{"&gt;0","&lt;0"})*{1,-1})+SUM(SUMIF(Survey!CU313:DN313,{"&gt;0","&lt;0"})*{1,-1})</f>
        <v>0</v>
      </c>
      <c r="AB313" s="67">
        <f>IFERROR(AA313/(Survey!$AV313),0)</f>
        <v>0</v>
      </c>
      <c r="AC313" s="128" t="b">
        <f>IF(OR(Survey!$M313="Alternative strategy or hedge",Survey!$M313="Other, illiquid",Survey!$L313="Prospectus fund"),TRUE,FALSE)</f>
        <v>0</v>
      </c>
      <c r="AD313" s="128" t="b">
        <f>NOT(ISBLANK(Survey!$M313))</f>
        <v>0</v>
      </c>
      <c r="AE313" s="16" t="str">
        <f t="shared" si="194"/>
        <v>Pass</v>
      </c>
      <c r="AF313" s="38" t="b">
        <f>NOT(ISNUMBER(SEARCH("Other",Survey!$P313)))</f>
        <v>1</v>
      </c>
      <c r="AG313" s="37" t="b">
        <f>NOT(ISBLANK(Survey!$Q313))</f>
        <v>0</v>
      </c>
      <c r="AH313" s="16" t="str">
        <f t="shared" si="195"/>
        <v>Pass</v>
      </c>
      <c r="AI313" s="143">
        <f>COUNTBLANK(Survey!$W313)</f>
        <v>1</v>
      </c>
      <c r="AJ313" s="67">
        <f>IF(AND(Survey!L313&lt;&gt;"Exempt fund",OR(Survey!$M313="ETF",Survey!$M313="ETF, alternative mutual fund",Survey!$M313="Mutual fund",Survey!$M313="Alternative mutual fund",Survey!$M313="Money market")),1,0)</f>
        <v>0</v>
      </c>
      <c r="AK313" s="16" t="str">
        <f t="shared" si="196"/>
        <v>Pass</v>
      </c>
      <c r="AL313" s="38" t="b">
        <f>NOT(ISNUMBER(SEARCH("Yes",Survey!$AA313)))</f>
        <v>1</v>
      </c>
      <c r="AM313" s="37" t="b">
        <f>IF(COUNTBLANK(Survey!$AB313:$AC313)=0,TRUE, FALSE)</f>
        <v>0</v>
      </c>
      <c r="AN313" s="16" t="str">
        <f t="shared" si="197"/>
        <v>Pass</v>
      </c>
      <c r="AO313" s="38" t="b">
        <f>NOT(ISNUMBER(SEARCH("Yes",Survey!$AD313)))</f>
        <v>1</v>
      </c>
      <c r="AP313" s="37" t="b">
        <f>NOT(ISBLANK(Survey!$AF313))</f>
        <v>0</v>
      </c>
      <c r="AQ313" s="16" t="str">
        <f t="shared" si="198"/>
        <v>Pass</v>
      </c>
      <c r="AR313" s="38" t="b">
        <f>NOT(OR(ISNUMBER(SEARCH("Other",Survey!$AF313)),ISNUMBER(SEARCH("Multiple",Survey!$AF313))))</f>
        <v>1</v>
      </c>
      <c r="AS313" s="37" t="b">
        <f>NOT(ISBLANK(Survey!$AG313))</f>
        <v>0</v>
      </c>
      <c r="AT313" s="16" t="str">
        <f t="shared" si="199"/>
        <v>Fail</v>
      </c>
      <c r="AU313" s="143">
        <f>IF(ABS(Survey!$AV313)&gt;0, 1,0)</f>
        <v>0</v>
      </c>
      <c r="AV313" s="143">
        <f>IF(COUNTBLANK(Survey!$AJ313)=0,1,0)</f>
        <v>0</v>
      </c>
      <c r="AW313" s="16" t="str">
        <f t="shared" si="200"/>
        <v>Pass</v>
      </c>
      <c r="AX313" s="143">
        <f>IF(ISBLANK(Survey!$AJ313),0,1)</f>
        <v>0</v>
      </c>
      <c r="AY313" s="165">
        <f>COUNTBLANK(Survey!$AK313)</f>
        <v>1</v>
      </c>
      <c r="AZ313" s="16" t="str">
        <f t="shared" si="201"/>
        <v>Pass</v>
      </c>
      <c r="BA313" s="143">
        <f>IF(OR(Survey!$AK313="Closed",ISBLANK(Survey!$AK313)),0,1)</f>
        <v>0</v>
      </c>
      <c r="BB313" s="165">
        <f>IF(ISBLANK(Survey!$AL313),1,0)</f>
        <v>1</v>
      </c>
      <c r="BC313" s="147" t="str" cm="1">
        <f t="array" ref="BC313">IF(OR(IF(OR($BE313+$BF313 = 2, $BG313=1), FALSE, TRUE), AND($BD313:$BD313 = 0)),"Pass","Fail")</f>
        <v>Pass</v>
      </c>
      <c r="BD313" s="143">
        <f>COUNTBLANK(Survey!$AM313:$AO313)</f>
        <v>3</v>
      </c>
      <c r="BE313" s="143">
        <f>IF(Survey!$I313="Yes",1,0)</f>
        <v>0</v>
      </c>
      <c r="BF313" s="143">
        <f>IF(OR(Survey!$M313="Mutual fund",Survey!$M313="Alternative mutual fund",Survey!$M313="Money market"),1,0)</f>
        <v>0</v>
      </c>
      <c r="BG313" s="148">
        <f>IF(OR(Survey!$M313="ETF",Survey!$M313="ETF, alternative mutual fund"),1,0)</f>
        <v>0</v>
      </c>
      <c r="BH313" s="16" t="str">
        <f t="shared" si="202"/>
        <v>Pass</v>
      </c>
      <c r="BI313" s="38" t="b">
        <f>OR(ISNUMBER(SEARCH("Yes",Survey!$AO313)),ISBLANK(Survey!$AO313))</f>
        <v>1</v>
      </c>
      <c r="BJ313" s="67" t="b">
        <f>NOT(ISBLANK(Survey!$AP313))</f>
        <v>0</v>
      </c>
      <c r="BK313" s="16" t="str">
        <f t="shared" si="203"/>
        <v>Pass</v>
      </c>
      <c r="BL313" s="143">
        <f>IF(Survey!$AW313=0, 0,1)</f>
        <v>0</v>
      </c>
      <c r="BM313" s="67">
        <f>Survey!$AQ313</f>
        <v>0</v>
      </c>
      <c r="BN313" s="67">
        <f>IFERROR((Survey!$AX313-ABS(Survey!$AY313)-ABS(Survey!$BD313))/Survey!$AW313,0)</f>
        <v>0</v>
      </c>
      <c r="BO313" s="67">
        <f>IF(AND($BM313&gt;$BN313-0.2,$BM313&lt;$BN313+0.2,ISBLANK(Survey!$AQ313)=FALSE),0,1)</f>
        <v>1</v>
      </c>
      <c r="BP313" s="165">
        <f>IF(ISBLANK(Survey!$AR313),1,0)</f>
        <v>1</v>
      </c>
      <c r="BQ313" s="16" t="str">
        <f t="shared" si="204"/>
        <v>Pass</v>
      </c>
      <c r="BR313" s="143">
        <f>IF(Survey!$AW313=0, 0,1)</f>
        <v>0</v>
      </c>
      <c r="BS313" s="67">
        <f>IF(AND(Survey!$AS313&gt;=0,Survey!$AS313&lt;=0.2,Survey!$AS313&lt;&gt;""),0,1)</f>
        <v>1</v>
      </c>
      <c r="BT313" s="143">
        <f>IF(ISBLANK(Survey!$AT313),1,0)</f>
        <v>1</v>
      </c>
      <c r="BU313" s="16" t="str">
        <f t="shared" si="205"/>
        <v>Fail</v>
      </c>
      <c r="BV313" s="165">
        <f>Survey!$AU313</f>
        <v>0</v>
      </c>
      <c r="BW313" s="16" t="str">
        <f t="shared" si="206"/>
        <v>Pass</v>
      </c>
      <c r="BX313" s="36">
        <f>Survey!$AV313</f>
        <v>0</v>
      </c>
      <c r="BY313" s="176">
        <f>Survey!$AW313+Survey!$AX313-ABS(Survey!$AY313)+ABS(Survey!$AZ313)-ABS(Survey!$BA313)+ABS(Survey!$BB313)-ABS(Survey!$BC313)-ABS(Survey!$BD313)+Survey!$BE313</f>
        <v>0</v>
      </c>
      <c r="BZ313" s="35">
        <f t="shared" si="207"/>
        <v>0</v>
      </c>
      <c r="CA313" s="17">
        <f t="shared" si="208"/>
        <v>0</v>
      </c>
      <c r="CB313" s="16" t="str">
        <f t="shared" si="209"/>
        <v>Pass</v>
      </c>
      <c r="CC313" s="38" t="b">
        <f>IF(ABS(Survey!$BE313)=0,TRUE,FALSE)</f>
        <v>1</v>
      </c>
      <c r="CD313" s="37" t="b">
        <f>NOT(ISBLANK(Survey!$BF313))</f>
        <v>0</v>
      </c>
      <c r="CE313" t="str">
        <f t="shared" si="210"/>
        <v>Fail</v>
      </c>
      <c r="CF313" s="29">
        <f>Survey!$AV313</f>
        <v>0</v>
      </c>
      <c r="CG313" s="29" cm="1">
        <f t="array" ref="CG313">SUM(SUMIF(Survey!BH313:BO313,{"&gt;0","&lt;0"})*{1,-1})-SUM(SUMIF(Survey!BQ313:BX313,{"&gt;0","&lt;0"})*{1,-1})</f>
        <v>0</v>
      </c>
      <c r="CH313" s="35" t="str">
        <f t="shared" si="211"/>
        <v>No holdings</v>
      </c>
      <c r="CI313">
        <f t="shared" si="212"/>
        <v>0</v>
      </c>
      <c r="CJ313" s="16" t="str">
        <f t="shared" si="213"/>
        <v>Fail</v>
      </c>
      <c r="CK313" s="36">
        <f>Survey!$AV313</f>
        <v>0</v>
      </c>
      <c r="CL313" s="36" cm="1">
        <f t="array" ref="CL313">SUM(SUMIF(Survey!BZ313:CS313,{"&gt;0","&lt;0"})*{1,-1})-SUM(SUMIF(Survey!CU313:DN313,{"&gt;0","&lt;0"})*{1,-1})</f>
        <v>0</v>
      </c>
      <c r="CM313" s="35" t="str">
        <f t="shared" si="214"/>
        <v>No holdings</v>
      </c>
      <c r="CN313" s="17">
        <f t="shared" si="215"/>
        <v>0</v>
      </c>
      <c r="CO313" s="16" t="str">
        <f t="shared" si="216"/>
        <v>Pass</v>
      </c>
      <c r="CP313" s="38" t="b">
        <f>IF(ABS(Survey!$CS313)=0,TRUE,FALSE)</f>
        <v>1</v>
      </c>
      <c r="CQ313" s="37" t="b">
        <f>NOT(ISBLANK(Survey!$CT313))</f>
        <v>0</v>
      </c>
      <c r="CR313" s="16" t="str">
        <f t="shared" si="217"/>
        <v>Pass</v>
      </c>
      <c r="CS313" s="38" t="b">
        <f>IF(ABS(Survey!$DN313)=0,TRUE,FALSE)</f>
        <v>1</v>
      </c>
      <c r="CT313" s="37" t="b">
        <f>NOT(ISBLANK(Survey!$DO313))</f>
        <v>0</v>
      </c>
      <c r="CU313" t="str">
        <f t="shared" si="218"/>
        <v>Pass</v>
      </c>
      <c r="CV313" s="29" cm="1">
        <f t="array" ref="CV313">SUM(SUMIF(Survey!CO313,{"&gt;0","&lt;0"})*{1,-1})+SUM(SUMIF(Survey!DJ313,{"&gt;0","&lt;0"})*{1,-1})</f>
        <v>0</v>
      </c>
      <c r="CW313" s="29">
        <f>SUM(SUMIF(Survey!DQ313:DW313,{"&gt;0","&lt;0"})*{1,-1})+SUM(SUMIF(Survey!DY313:EE313,{"&gt;0","&lt;0"})*{1,-1})</f>
        <v>0</v>
      </c>
      <c r="CX313">
        <f t="shared" si="219"/>
        <v>0</v>
      </c>
      <c r="CY313">
        <f t="shared" si="220"/>
        <v>0</v>
      </c>
      <c r="CZ313" s="16" t="str">
        <f t="shared" si="221"/>
        <v>Pass</v>
      </c>
      <c r="DA313" s="38" t="b">
        <f>IF(ABS(Survey!$DW313)=0,TRUE,FALSE)</f>
        <v>1</v>
      </c>
      <c r="DB313" s="37" t="b">
        <f>NOT(ISBLANK(Survey!DX313))</f>
        <v>0</v>
      </c>
      <c r="DC313" s="16" t="str">
        <f t="shared" si="222"/>
        <v>Pass</v>
      </c>
      <c r="DD313" s="38" t="b">
        <f>IF(ABS(Survey!$EE313)=0,TRUE,FALSE)</f>
        <v>1</v>
      </c>
      <c r="DE313" s="37" t="b">
        <f>NOT(ISBLANK(Survey!$EF313))</f>
        <v>0</v>
      </c>
      <c r="DF313" s="16" t="str">
        <f t="shared" si="223"/>
        <v>Fail</v>
      </c>
      <c r="DG313" s="36">
        <f>SUM(SUMIF(Survey!EL313:EN313,{"&gt;0","&lt;0"})*{1,-1})</f>
        <v>0</v>
      </c>
      <c r="DH313">
        <f t="shared" si="224"/>
        <v>0</v>
      </c>
      <c r="DI313">
        <f t="shared" si="225"/>
        <v>100</v>
      </c>
      <c r="DJ313" s="35" t="b">
        <f>IF(OR(Survey!$M313="ETF",Survey!$M313="ETF, alternative mutual fund",Survey!$M313="Closed-end", Survey!$M313="Split share corp"),TRUE,FALSE)</f>
        <v>0</v>
      </c>
      <c r="DK313" s="16" t="str">
        <f t="shared" si="226"/>
        <v>Fail</v>
      </c>
      <c r="DL313" s="36">
        <f>SUM(SUMIF(Survey!EP313:EV313,{"&gt;0","&lt;0"})*{1,-1})</f>
        <v>0</v>
      </c>
      <c r="DM313">
        <f t="shared" si="227"/>
        <v>0</v>
      </c>
      <c r="DN313" s="17">
        <f t="shared" si="228"/>
        <v>100</v>
      </c>
      <c r="DO313" s="16" t="str">
        <f t="shared" si="229"/>
        <v>Fail</v>
      </c>
      <c r="DP313" s="36">
        <f>SUM(SUMIF(Survey!EX313:FD313,{"&gt;0","&lt;0"})*{1,-1})</f>
        <v>0</v>
      </c>
      <c r="DQ313">
        <f t="shared" si="230"/>
        <v>0</v>
      </c>
      <c r="DR313" s="17">
        <f t="shared" si="231"/>
        <v>100</v>
      </c>
    </row>
    <row r="314" spans="1:122">
      <c r="A314">
        <v>314</v>
      </c>
      <c r="B314" t="str">
        <f t="shared" si="185"/>
        <v>Pass</v>
      </c>
      <c r="C314" t="str">
        <f>IF(COUNTBLANK(Survey!B314:FE314)=$C$2, "Pass", "Fail")</f>
        <v>Pass</v>
      </c>
      <c r="D314" t="str">
        <f t="shared" si="186"/>
        <v>Fail</v>
      </c>
      <c r="E314" t="str">
        <f>IF(OR(ISBLANK(Survey!AJ314),COUNTIF(G314:BB314,"Fail")),"Fail","Pass")</f>
        <v>Fail</v>
      </c>
      <c r="G314" s="16" t="str">
        <f t="shared" si="187"/>
        <v>Fail</v>
      </c>
      <c r="H314" s="177">
        <f>COUNTBLANK(Survey!B314:D314)+COUNTBLANK(Survey!G314)+COUNTBLANK(Survey!I314)+COUNTBLANK(Survey!K314:M314)+COUNTBLANK(Survey!P314)+COUNTBLANK(Survey!S314:U314)+COUNTBLANK(Survey!Y314:AA314)+COUNTBLANK(Survey!AD314:AE314)+COUNTBLANK(Survey!AI314:AI314)</f>
        <v>18</v>
      </c>
      <c r="I314" s="16" t="str">
        <f t="shared" si="188"/>
        <v>Fail</v>
      </c>
      <c r="J314" t="b">
        <f>IF(Survey!E314="No",TRUE,FALSE)</f>
        <v>0</v>
      </c>
      <c r="K314" s="34">
        <f>LEN(Survey!E314)</f>
        <v>0</v>
      </c>
      <c r="L314" s="16" t="str">
        <f t="shared" si="189"/>
        <v>Fail</v>
      </c>
      <c r="M314" t="b">
        <f>IF(Survey!F314="No",TRUE,FALSE)</f>
        <v>0</v>
      </c>
      <c r="N314" s="33">
        <f>LEN(Survey!F314)</f>
        <v>0</v>
      </c>
      <c r="O314" s="16" t="str">
        <f t="shared" si="190"/>
        <v>Pass</v>
      </c>
      <c r="P314" s="34">
        <f>MOD((LEN(Survey!H314)+2),11)</f>
        <v>2</v>
      </c>
      <c r="Q314" s="33" t="str">
        <f>IF(Survey!$L314="Prospectus fund", "Yes", "No")</f>
        <v>No</v>
      </c>
      <c r="R314" s="16" t="str">
        <f t="shared" si="191"/>
        <v>Pass</v>
      </c>
      <c r="S314" s="34">
        <f>MOD((LEN(Survey!J314)+2),11)</f>
        <v>2</v>
      </c>
      <c r="T314" s="35" t="b">
        <f>IF(OR(Survey!$M314="ETF",Survey!$M314="ETF, alternative mutual fund",Survey!$M314="Closed-end", Survey!$M314="Split share corp", Survey!$I314="Yes"),TRUE,FALSE)</f>
        <v>0</v>
      </c>
      <c r="U314" s="16" t="str">
        <f>IFERROR(IF(AND(OR(X314=Y314,Y314 = "Either"),NOT(ISBLANK(Survey!K314))),"Pass","Fail"),"Pass")</f>
        <v>Fail</v>
      </c>
      <c r="V314" s="36" cm="1">
        <f t="array" ref="V314">SUM(SUMIF(Survey!BZ314:CS314,{"&gt;0","&lt;0"})*{1,-1})</f>
        <v>0</v>
      </c>
      <c r="W314" s="38" cm="1">
        <f t="array" ref="W314">SUM(SUMIF(Survey!CC314,{"&gt;0","&lt;0"})*{1,-1})+SUM(SUMIF(Survey!CM314,{"&gt;0","&lt;0"})*{1,-1})</f>
        <v>0</v>
      </c>
      <c r="X314" s="38">
        <f>Survey!K314</f>
        <v>0</v>
      </c>
      <c r="Y314" s="37" t="str">
        <f t="shared" si="192"/>
        <v>Either</v>
      </c>
      <c r="Z314" s="16" t="str">
        <f t="shared" si="193"/>
        <v>Fail</v>
      </c>
      <c r="AA314" s="67" cm="1">
        <f t="array" ref="AA314">SUM(SUMIF(Survey!BZ314:CS314,{"&gt;0","&lt;0"})*{1,-1})+SUM(SUMIF(Survey!CU314:DN314,{"&gt;0","&lt;0"})*{1,-1})</f>
        <v>0</v>
      </c>
      <c r="AB314" s="67">
        <f>IFERROR(AA314/(Survey!$AV314),0)</f>
        <v>0</v>
      </c>
      <c r="AC314" s="128" t="b">
        <f>IF(OR(Survey!$M314="Alternative strategy or hedge",Survey!$M314="Other, illiquid",Survey!$L314="Prospectus fund"),TRUE,FALSE)</f>
        <v>0</v>
      </c>
      <c r="AD314" s="128" t="b">
        <f>NOT(ISBLANK(Survey!$M314))</f>
        <v>0</v>
      </c>
      <c r="AE314" s="16" t="str">
        <f t="shared" si="194"/>
        <v>Pass</v>
      </c>
      <c r="AF314" s="38" t="b">
        <f>NOT(ISNUMBER(SEARCH("Other",Survey!$P314)))</f>
        <v>1</v>
      </c>
      <c r="AG314" s="37" t="b">
        <f>NOT(ISBLANK(Survey!$Q314))</f>
        <v>0</v>
      </c>
      <c r="AH314" s="16" t="str">
        <f t="shared" si="195"/>
        <v>Pass</v>
      </c>
      <c r="AI314" s="143">
        <f>COUNTBLANK(Survey!$W314)</f>
        <v>1</v>
      </c>
      <c r="AJ314" s="67">
        <f>IF(AND(Survey!L314&lt;&gt;"Exempt fund",OR(Survey!$M314="ETF",Survey!$M314="ETF, alternative mutual fund",Survey!$M314="Mutual fund",Survey!$M314="Alternative mutual fund",Survey!$M314="Money market")),1,0)</f>
        <v>0</v>
      </c>
      <c r="AK314" s="16" t="str">
        <f t="shared" si="196"/>
        <v>Pass</v>
      </c>
      <c r="AL314" s="38" t="b">
        <f>NOT(ISNUMBER(SEARCH("Yes",Survey!$AA314)))</f>
        <v>1</v>
      </c>
      <c r="AM314" s="37" t="b">
        <f>IF(COUNTBLANK(Survey!$AB314:$AC314)=0,TRUE, FALSE)</f>
        <v>0</v>
      </c>
      <c r="AN314" s="16" t="str">
        <f t="shared" si="197"/>
        <v>Pass</v>
      </c>
      <c r="AO314" s="38" t="b">
        <f>NOT(ISNUMBER(SEARCH("Yes",Survey!$AD314)))</f>
        <v>1</v>
      </c>
      <c r="AP314" s="37" t="b">
        <f>NOT(ISBLANK(Survey!$AF314))</f>
        <v>0</v>
      </c>
      <c r="AQ314" s="16" t="str">
        <f t="shared" si="198"/>
        <v>Pass</v>
      </c>
      <c r="AR314" s="38" t="b">
        <f>NOT(OR(ISNUMBER(SEARCH("Other",Survey!$AF314)),ISNUMBER(SEARCH("Multiple",Survey!$AF314))))</f>
        <v>1</v>
      </c>
      <c r="AS314" s="37" t="b">
        <f>NOT(ISBLANK(Survey!$AG314))</f>
        <v>0</v>
      </c>
      <c r="AT314" s="16" t="str">
        <f t="shared" si="199"/>
        <v>Fail</v>
      </c>
      <c r="AU314" s="143">
        <f>IF(ABS(Survey!$AV314)&gt;0, 1,0)</f>
        <v>0</v>
      </c>
      <c r="AV314" s="143">
        <f>IF(COUNTBLANK(Survey!$AJ314)=0,1,0)</f>
        <v>0</v>
      </c>
      <c r="AW314" s="16" t="str">
        <f t="shared" si="200"/>
        <v>Pass</v>
      </c>
      <c r="AX314" s="143">
        <f>IF(ISBLANK(Survey!$AJ314),0,1)</f>
        <v>0</v>
      </c>
      <c r="AY314" s="165">
        <f>COUNTBLANK(Survey!$AK314)</f>
        <v>1</v>
      </c>
      <c r="AZ314" s="16" t="str">
        <f t="shared" si="201"/>
        <v>Pass</v>
      </c>
      <c r="BA314" s="143">
        <f>IF(OR(Survey!$AK314="Closed",ISBLANK(Survey!$AK314)),0,1)</f>
        <v>0</v>
      </c>
      <c r="BB314" s="165">
        <f>IF(ISBLANK(Survey!$AL314),1,0)</f>
        <v>1</v>
      </c>
      <c r="BC314" s="147" t="str" cm="1">
        <f t="array" ref="BC314">IF(OR(IF(OR($BE314+$BF314 = 2, $BG314=1), FALSE, TRUE), AND($BD314:$BD314 = 0)),"Pass","Fail")</f>
        <v>Pass</v>
      </c>
      <c r="BD314" s="143">
        <f>COUNTBLANK(Survey!$AM314:$AO314)</f>
        <v>3</v>
      </c>
      <c r="BE314" s="143">
        <f>IF(Survey!$I314="Yes",1,0)</f>
        <v>0</v>
      </c>
      <c r="BF314" s="143">
        <f>IF(OR(Survey!$M314="Mutual fund",Survey!$M314="Alternative mutual fund",Survey!$M314="Money market"),1,0)</f>
        <v>0</v>
      </c>
      <c r="BG314" s="148">
        <f>IF(OR(Survey!$M314="ETF",Survey!$M314="ETF, alternative mutual fund"),1,0)</f>
        <v>0</v>
      </c>
      <c r="BH314" s="16" t="str">
        <f t="shared" si="202"/>
        <v>Pass</v>
      </c>
      <c r="BI314" s="38" t="b">
        <f>OR(ISNUMBER(SEARCH("Yes",Survey!$AO314)),ISBLANK(Survey!$AO314))</f>
        <v>1</v>
      </c>
      <c r="BJ314" s="67" t="b">
        <f>NOT(ISBLANK(Survey!$AP314))</f>
        <v>0</v>
      </c>
      <c r="BK314" s="16" t="str">
        <f t="shared" si="203"/>
        <v>Pass</v>
      </c>
      <c r="BL314" s="143">
        <f>IF(Survey!$AW314=0, 0,1)</f>
        <v>0</v>
      </c>
      <c r="BM314" s="67">
        <f>Survey!$AQ314</f>
        <v>0</v>
      </c>
      <c r="BN314" s="67">
        <f>IFERROR((Survey!$AX314-ABS(Survey!$AY314)-ABS(Survey!$BD314))/Survey!$AW314,0)</f>
        <v>0</v>
      </c>
      <c r="BO314" s="67">
        <f>IF(AND($BM314&gt;$BN314-0.2,$BM314&lt;$BN314+0.2,ISBLANK(Survey!$AQ314)=FALSE),0,1)</f>
        <v>1</v>
      </c>
      <c r="BP314" s="165">
        <f>IF(ISBLANK(Survey!$AR314),1,0)</f>
        <v>1</v>
      </c>
      <c r="BQ314" s="16" t="str">
        <f t="shared" si="204"/>
        <v>Pass</v>
      </c>
      <c r="BR314" s="143">
        <f>IF(Survey!$AW314=0, 0,1)</f>
        <v>0</v>
      </c>
      <c r="BS314" s="67">
        <f>IF(AND(Survey!$AS314&gt;=0,Survey!$AS314&lt;=0.2,Survey!$AS314&lt;&gt;""),0,1)</f>
        <v>1</v>
      </c>
      <c r="BT314" s="143">
        <f>IF(ISBLANK(Survey!$AT314),1,0)</f>
        <v>1</v>
      </c>
      <c r="BU314" s="16" t="str">
        <f t="shared" si="205"/>
        <v>Fail</v>
      </c>
      <c r="BV314" s="165">
        <f>Survey!$AU314</f>
        <v>0</v>
      </c>
      <c r="BW314" s="16" t="str">
        <f t="shared" si="206"/>
        <v>Pass</v>
      </c>
      <c r="BX314" s="36">
        <f>Survey!$AV314</f>
        <v>0</v>
      </c>
      <c r="BY314" s="176">
        <f>Survey!$AW314+Survey!$AX314-ABS(Survey!$AY314)+ABS(Survey!$AZ314)-ABS(Survey!$BA314)+ABS(Survey!$BB314)-ABS(Survey!$BC314)-ABS(Survey!$BD314)+Survey!$BE314</f>
        <v>0</v>
      </c>
      <c r="BZ314" s="35">
        <f t="shared" si="207"/>
        <v>0</v>
      </c>
      <c r="CA314" s="17">
        <f t="shared" si="208"/>
        <v>0</v>
      </c>
      <c r="CB314" s="16" t="str">
        <f t="shared" si="209"/>
        <v>Pass</v>
      </c>
      <c r="CC314" s="38" t="b">
        <f>IF(ABS(Survey!$BE314)=0,TRUE,FALSE)</f>
        <v>1</v>
      </c>
      <c r="CD314" s="37" t="b">
        <f>NOT(ISBLANK(Survey!$BF314))</f>
        <v>0</v>
      </c>
      <c r="CE314" t="str">
        <f t="shared" si="210"/>
        <v>Fail</v>
      </c>
      <c r="CF314" s="29">
        <f>Survey!$AV314</f>
        <v>0</v>
      </c>
      <c r="CG314" s="29" cm="1">
        <f t="array" ref="CG314">SUM(SUMIF(Survey!BH314:BO314,{"&gt;0","&lt;0"})*{1,-1})-SUM(SUMIF(Survey!BQ314:BX314,{"&gt;0","&lt;0"})*{1,-1})</f>
        <v>0</v>
      </c>
      <c r="CH314" s="35" t="str">
        <f t="shared" si="211"/>
        <v>No holdings</v>
      </c>
      <c r="CI314">
        <f t="shared" si="212"/>
        <v>0</v>
      </c>
      <c r="CJ314" s="16" t="str">
        <f t="shared" si="213"/>
        <v>Fail</v>
      </c>
      <c r="CK314" s="36">
        <f>Survey!$AV314</f>
        <v>0</v>
      </c>
      <c r="CL314" s="36" cm="1">
        <f t="array" ref="CL314">SUM(SUMIF(Survey!BZ314:CS314,{"&gt;0","&lt;0"})*{1,-1})-SUM(SUMIF(Survey!CU314:DN314,{"&gt;0","&lt;0"})*{1,-1})</f>
        <v>0</v>
      </c>
      <c r="CM314" s="35" t="str">
        <f t="shared" si="214"/>
        <v>No holdings</v>
      </c>
      <c r="CN314" s="17">
        <f t="shared" si="215"/>
        <v>0</v>
      </c>
      <c r="CO314" s="16" t="str">
        <f t="shared" si="216"/>
        <v>Pass</v>
      </c>
      <c r="CP314" s="38" t="b">
        <f>IF(ABS(Survey!$CS314)=0,TRUE,FALSE)</f>
        <v>1</v>
      </c>
      <c r="CQ314" s="37" t="b">
        <f>NOT(ISBLANK(Survey!$CT314))</f>
        <v>0</v>
      </c>
      <c r="CR314" s="16" t="str">
        <f t="shared" si="217"/>
        <v>Pass</v>
      </c>
      <c r="CS314" s="38" t="b">
        <f>IF(ABS(Survey!$DN314)=0,TRUE,FALSE)</f>
        <v>1</v>
      </c>
      <c r="CT314" s="37" t="b">
        <f>NOT(ISBLANK(Survey!$DO314))</f>
        <v>0</v>
      </c>
      <c r="CU314" t="str">
        <f t="shared" si="218"/>
        <v>Pass</v>
      </c>
      <c r="CV314" s="29" cm="1">
        <f t="array" ref="CV314">SUM(SUMIF(Survey!CO314,{"&gt;0","&lt;0"})*{1,-1})+SUM(SUMIF(Survey!DJ314,{"&gt;0","&lt;0"})*{1,-1})</f>
        <v>0</v>
      </c>
      <c r="CW314" s="29">
        <f>SUM(SUMIF(Survey!DQ314:DW314,{"&gt;0","&lt;0"})*{1,-1})+SUM(SUMIF(Survey!DY314:EE314,{"&gt;0","&lt;0"})*{1,-1})</f>
        <v>0</v>
      </c>
      <c r="CX314">
        <f t="shared" si="219"/>
        <v>0</v>
      </c>
      <c r="CY314">
        <f t="shared" si="220"/>
        <v>0</v>
      </c>
      <c r="CZ314" s="16" t="str">
        <f t="shared" si="221"/>
        <v>Pass</v>
      </c>
      <c r="DA314" s="38" t="b">
        <f>IF(ABS(Survey!$DW314)=0,TRUE,FALSE)</f>
        <v>1</v>
      </c>
      <c r="DB314" s="37" t="b">
        <f>NOT(ISBLANK(Survey!DX314))</f>
        <v>0</v>
      </c>
      <c r="DC314" s="16" t="str">
        <f t="shared" si="222"/>
        <v>Pass</v>
      </c>
      <c r="DD314" s="38" t="b">
        <f>IF(ABS(Survey!$EE314)=0,TRUE,FALSE)</f>
        <v>1</v>
      </c>
      <c r="DE314" s="37" t="b">
        <f>NOT(ISBLANK(Survey!$EF314))</f>
        <v>0</v>
      </c>
      <c r="DF314" s="16" t="str">
        <f t="shared" si="223"/>
        <v>Fail</v>
      </c>
      <c r="DG314" s="36">
        <f>SUM(SUMIF(Survey!EL314:EN314,{"&gt;0","&lt;0"})*{1,-1})</f>
        <v>0</v>
      </c>
      <c r="DH314">
        <f t="shared" si="224"/>
        <v>0</v>
      </c>
      <c r="DI314">
        <f t="shared" si="225"/>
        <v>100</v>
      </c>
      <c r="DJ314" s="35" t="b">
        <f>IF(OR(Survey!$M314="ETF",Survey!$M314="ETF, alternative mutual fund",Survey!$M314="Closed-end", Survey!$M314="Split share corp"),TRUE,FALSE)</f>
        <v>0</v>
      </c>
      <c r="DK314" s="16" t="str">
        <f t="shared" si="226"/>
        <v>Fail</v>
      </c>
      <c r="DL314" s="36">
        <f>SUM(SUMIF(Survey!EP314:EV314,{"&gt;0","&lt;0"})*{1,-1})</f>
        <v>0</v>
      </c>
      <c r="DM314">
        <f t="shared" si="227"/>
        <v>0</v>
      </c>
      <c r="DN314" s="17">
        <f t="shared" si="228"/>
        <v>100</v>
      </c>
      <c r="DO314" s="16" t="str">
        <f t="shared" si="229"/>
        <v>Fail</v>
      </c>
      <c r="DP314" s="36">
        <f>SUM(SUMIF(Survey!EX314:FD314,{"&gt;0","&lt;0"})*{1,-1})</f>
        <v>0</v>
      </c>
      <c r="DQ314">
        <f t="shared" si="230"/>
        <v>0</v>
      </c>
      <c r="DR314" s="17">
        <f t="shared" si="231"/>
        <v>100</v>
      </c>
    </row>
    <row r="315" spans="1:122">
      <c r="A315">
        <v>315</v>
      </c>
      <c r="B315" t="str">
        <f t="shared" si="185"/>
        <v>Pass</v>
      </c>
      <c r="C315" t="str">
        <f>IF(COUNTBLANK(Survey!B315:FE315)=$C$2, "Pass", "Fail")</f>
        <v>Pass</v>
      </c>
      <c r="D315" t="str">
        <f t="shared" si="186"/>
        <v>Fail</v>
      </c>
      <c r="E315" t="str">
        <f>IF(OR(ISBLANK(Survey!AJ315),COUNTIF(G315:BB315,"Fail")),"Fail","Pass")</f>
        <v>Fail</v>
      </c>
      <c r="G315" s="16" t="str">
        <f t="shared" si="187"/>
        <v>Fail</v>
      </c>
      <c r="H315" s="177">
        <f>COUNTBLANK(Survey!B315:D315)+COUNTBLANK(Survey!G315)+COUNTBLANK(Survey!I315)+COUNTBLANK(Survey!K315:M315)+COUNTBLANK(Survey!P315)+COUNTBLANK(Survey!S315:U315)+COUNTBLANK(Survey!Y315:AA315)+COUNTBLANK(Survey!AD315:AE315)+COUNTBLANK(Survey!AI315:AI315)</f>
        <v>18</v>
      </c>
      <c r="I315" s="16" t="str">
        <f t="shared" si="188"/>
        <v>Fail</v>
      </c>
      <c r="J315" t="b">
        <f>IF(Survey!E315="No",TRUE,FALSE)</f>
        <v>0</v>
      </c>
      <c r="K315" s="34">
        <f>LEN(Survey!E315)</f>
        <v>0</v>
      </c>
      <c r="L315" s="16" t="str">
        <f t="shared" si="189"/>
        <v>Fail</v>
      </c>
      <c r="M315" t="b">
        <f>IF(Survey!F315="No",TRUE,FALSE)</f>
        <v>0</v>
      </c>
      <c r="N315" s="33">
        <f>LEN(Survey!F315)</f>
        <v>0</v>
      </c>
      <c r="O315" s="16" t="str">
        <f t="shared" si="190"/>
        <v>Pass</v>
      </c>
      <c r="P315" s="34">
        <f>MOD((LEN(Survey!H315)+2),11)</f>
        <v>2</v>
      </c>
      <c r="Q315" s="33" t="str">
        <f>IF(Survey!$L315="Prospectus fund", "Yes", "No")</f>
        <v>No</v>
      </c>
      <c r="R315" s="16" t="str">
        <f t="shared" si="191"/>
        <v>Pass</v>
      </c>
      <c r="S315" s="34">
        <f>MOD((LEN(Survey!J315)+2),11)</f>
        <v>2</v>
      </c>
      <c r="T315" s="35" t="b">
        <f>IF(OR(Survey!$M315="ETF",Survey!$M315="ETF, alternative mutual fund",Survey!$M315="Closed-end", Survey!$M315="Split share corp", Survey!$I315="Yes"),TRUE,FALSE)</f>
        <v>0</v>
      </c>
      <c r="U315" s="16" t="str">
        <f>IFERROR(IF(AND(OR(X315=Y315,Y315 = "Either"),NOT(ISBLANK(Survey!K315))),"Pass","Fail"),"Pass")</f>
        <v>Fail</v>
      </c>
      <c r="V315" s="36" cm="1">
        <f t="array" ref="V315">SUM(SUMIF(Survey!BZ315:CS315,{"&gt;0","&lt;0"})*{1,-1})</f>
        <v>0</v>
      </c>
      <c r="W315" s="38" cm="1">
        <f t="array" ref="W315">SUM(SUMIF(Survey!CC315,{"&gt;0","&lt;0"})*{1,-1})+SUM(SUMIF(Survey!CM315,{"&gt;0","&lt;0"})*{1,-1})</f>
        <v>0</v>
      </c>
      <c r="X315" s="38">
        <f>Survey!K315</f>
        <v>0</v>
      </c>
      <c r="Y315" s="37" t="str">
        <f t="shared" si="192"/>
        <v>Either</v>
      </c>
      <c r="Z315" s="16" t="str">
        <f t="shared" si="193"/>
        <v>Fail</v>
      </c>
      <c r="AA315" s="67" cm="1">
        <f t="array" ref="AA315">SUM(SUMIF(Survey!BZ315:CS315,{"&gt;0","&lt;0"})*{1,-1})+SUM(SUMIF(Survey!CU315:DN315,{"&gt;0","&lt;0"})*{1,-1})</f>
        <v>0</v>
      </c>
      <c r="AB315" s="67">
        <f>IFERROR(AA315/(Survey!$AV315),0)</f>
        <v>0</v>
      </c>
      <c r="AC315" s="128" t="b">
        <f>IF(OR(Survey!$M315="Alternative strategy or hedge",Survey!$M315="Other, illiquid",Survey!$L315="Prospectus fund"),TRUE,FALSE)</f>
        <v>0</v>
      </c>
      <c r="AD315" s="128" t="b">
        <f>NOT(ISBLANK(Survey!$M315))</f>
        <v>0</v>
      </c>
      <c r="AE315" s="16" t="str">
        <f t="shared" si="194"/>
        <v>Pass</v>
      </c>
      <c r="AF315" s="38" t="b">
        <f>NOT(ISNUMBER(SEARCH("Other",Survey!$P315)))</f>
        <v>1</v>
      </c>
      <c r="AG315" s="37" t="b">
        <f>NOT(ISBLANK(Survey!$Q315))</f>
        <v>0</v>
      </c>
      <c r="AH315" s="16" t="str">
        <f t="shared" si="195"/>
        <v>Pass</v>
      </c>
      <c r="AI315" s="143">
        <f>COUNTBLANK(Survey!$W315)</f>
        <v>1</v>
      </c>
      <c r="AJ315" s="67">
        <f>IF(AND(Survey!L315&lt;&gt;"Exempt fund",OR(Survey!$M315="ETF",Survey!$M315="ETF, alternative mutual fund",Survey!$M315="Mutual fund",Survey!$M315="Alternative mutual fund",Survey!$M315="Money market")),1,0)</f>
        <v>0</v>
      </c>
      <c r="AK315" s="16" t="str">
        <f t="shared" si="196"/>
        <v>Pass</v>
      </c>
      <c r="AL315" s="38" t="b">
        <f>NOT(ISNUMBER(SEARCH("Yes",Survey!$AA315)))</f>
        <v>1</v>
      </c>
      <c r="AM315" s="37" t="b">
        <f>IF(COUNTBLANK(Survey!$AB315:$AC315)=0,TRUE, FALSE)</f>
        <v>0</v>
      </c>
      <c r="AN315" s="16" t="str">
        <f t="shared" si="197"/>
        <v>Pass</v>
      </c>
      <c r="AO315" s="38" t="b">
        <f>NOT(ISNUMBER(SEARCH("Yes",Survey!$AD315)))</f>
        <v>1</v>
      </c>
      <c r="AP315" s="37" t="b">
        <f>NOT(ISBLANK(Survey!$AF315))</f>
        <v>0</v>
      </c>
      <c r="AQ315" s="16" t="str">
        <f t="shared" si="198"/>
        <v>Pass</v>
      </c>
      <c r="AR315" s="38" t="b">
        <f>NOT(OR(ISNUMBER(SEARCH("Other",Survey!$AF315)),ISNUMBER(SEARCH("Multiple",Survey!$AF315))))</f>
        <v>1</v>
      </c>
      <c r="AS315" s="37" t="b">
        <f>NOT(ISBLANK(Survey!$AG315))</f>
        <v>0</v>
      </c>
      <c r="AT315" s="16" t="str">
        <f t="shared" si="199"/>
        <v>Fail</v>
      </c>
      <c r="AU315" s="143">
        <f>IF(ABS(Survey!$AV315)&gt;0, 1,0)</f>
        <v>0</v>
      </c>
      <c r="AV315" s="143">
        <f>IF(COUNTBLANK(Survey!$AJ315)=0,1,0)</f>
        <v>0</v>
      </c>
      <c r="AW315" s="16" t="str">
        <f t="shared" si="200"/>
        <v>Pass</v>
      </c>
      <c r="AX315" s="143">
        <f>IF(ISBLANK(Survey!$AJ315),0,1)</f>
        <v>0</v>
      </c>
      <c r="AY315" s="165">
        <f>COUNTBLANK(Survey!$AK315)</f>
        <v>1</v>
      </c>
      <c r="AZ315" s="16" t="str">
        <f t="shared" si="201"/>
        <v>Pass</v>
      </c>
      <c r="BA315" s="143">
        <f>IF(OR(Survey!$AK315="Closed",ISBLANK(Survey!$AK315)),0,1)</f>
        <v>0</v>
      </c>
      <c r="BB315" s="165">
        <f>IF(ISBLANK(Survey!$AL315),1,0)</f>
        <v>1</v>
      </c>
      <c r="BC315" s="147" t="str" cm="1">
        <f t="array" ref="BC315">IF(OR(IF(OR($BE315+$BF315 = 2, $BG315=1), FALSE, TRUE), AND($BD315:$BD315 = 0)),"Pass","Fail")</f>
        <v>Pass</v>
      </c>
      <c r="BD315" s="143">
        <f>COUNTBLANK(Survey!$AM315:$AO315)</f>
        <v>3</v>
      </c>
      <c r="BE315" s="143">
        <f>IF(Survey!$I315="Yes",1,0)</f>
        <v>0</v>
      </c>
      <c r="BF315" s="143">
        <f>IF(OR(Survey!$M315="Mutual fund",Survey!$M315="Alternative mutual fund",Survey!$M315="Money market"),1,0)</f>
        <v>0</v>
      </c>
      <c r="BG315" s="148">
        <f>IF(OR(Survey!$M315="ETF",Survey!$M315="ETF, alternative mutual fund"),1,0)</f>
        <v>0</v>
      </c>
      <c r="BH315" s="16" t="str">
        <f t="shared" si="202"/>
        <v>Pass</v>
      </c>
      <c r="BI315" s="38" t="b">
        <f>OR(ISNUMBER(SEARCH("Yes",Survey!$AO315)),ISBLANK(Survey!$AO315))</f>
        <v>1</v>
      </c>
      <c r="BJ315" s="67" t="b">
        <f>NOT(ISBLANK(Survey!$AP315))</f>
        <v>0</v>
      </c>
      <c r="BK315" s="16" t="str">
        <f t="shared" si="203"/>
        <v>Pass</v>
      </c>
      <c r="BL315" s="143">
        <f>IF(Survey!$AW315=0, 0,1)</f>
        <v>0</v>
      </c>
      <c r="BM315" s="67">
        <f>Survey!$AQ315</f>
        <v>0</v>
      </c>
      <c r="BN315" s="67">
        <f>IFERROR((Survey!$AX315-ABS(Survey!$AY315)-ABS(Survey!$BD315))/Survey!$AW315,0)</f>
        <v>0</v>
      </c>
      <c r="BO315" s="67">
        <f>IF(AND($BM315&gt;$BN315-0.2,$BM315&lt;$BN315+0.2,ISBLANK(Survey!$AQ315)=FALSE),0,1)</f>
        <v>1</v>
      </c>
      <c r="BP315" s="165">
        <f>IF(ISBLANK(Survey!$AR315),1,0)</f>
        <v>1</v>
      </c>
      <c r="BQ315" s="16" t="str">
        <f t="shared" si="204"/>
        <v>Pass</v>
      </c>
      <c r="BR315" s="143">
        <f>IF(Survey!$AW315=0, 0,1)</f>
        <v>0</v>
      </c>
      <c r="BS315" s="67">
        <f>IF(AND(Survey!$AS315&gt;=0,Survey!$AS315&lt;=0.2,Survey!$AS315&lt;&gt;""),0,1)</f>
        <v>1</v>
      </c>
      <c r="BT315" s="143">
        <f>IF(ISBLANK(Survey!$AT315),1,0)</f>
        <v>1</v>
      </c>
      <c r="BU315" s="16" t="str">
        <f t="shared" si="205"/>
        <v>Fail</v>
      </c>
      <c r="BV315" s="165">
        <f>Survey!$AU315</f>
        <v>0</v>
      </c>
      <c r="BW315" s="16" t="str">
        <f t="shared" si="206"/>
        <v>Pass</v>
      </c>
      <c r="BX315" s="36">
        <f>Survey!$AV315</f>
        <v>0</v>
      </c>
      <c r="BY315" s="176">
        <f>Survey!$AW315+Survey!$AX315-ABS(Survey!$AY315)+ABS(Survey!$AZ315)-ABS(Survey!$BA315)+ABS(Survey!$BB315)-ABS(Survey!$BC315)-ABS(Survey!$BD315)+Survey!$BE315</f>
        <v>0</v>
      </c>
      <c r="BZ315" s="35">
        <f t="shared" si="207"/>
        <v>0</v>
      </c>
      <c r="CA315" s="17">
        <f t="shared" si="208"/>
        <v>0</v>
      </c>
      <c r="CB315" s="16" t="str">
        <f t="shared" si="209"/>
        <v>Pass</v>
      </c>
      <c r="CC315" s="38" t="b">
        <f>IF(ABS(Survey!$BE315)=0,TRUE,FALSE)</f>
        <v>1</v>
      </c>
      <c r="CD315" s="37" t="b">
        <f>NOT(ISBLANK(Survey!$BF315))</f>
        <v>0</v>
      </c>
      <c r="CE315" t="str">
        <f t="shared" si="210"/>
        <v>Fail</v>
      </c>
      <c r="CF315" s="29">
        <f>Survey!$AV315</f>
        <v>0</v>
      </c>
      <c r="CG315" s="29" cm="1">
        <f t="array" ref="CG315">SUM(SUMIF(Survey!BH315:BO315,{"&gt;0","&lt;0"})*{1,-1})-SUM(SUMIF(Survey!BQ315:BX315,{"&gt;0","&lt;0"})*{1,-1})</f>
        <v>0</v>
      </c>
      <c r="CH315" s="35" t="str">
        <f t="shared" si="211"/>
        <v>No holdings</v>
      </c>
      <c r="CI315">
        <f t="shared" si="212"/>
        <v>0</v>
      </c>
      <c r="CJ315" s="16" t="str">
        <f t="shared" si="213"/>
        <v>Fail</v>
      </c>
      <c r="CK315" s="36">
        <f>Survey!$AV315</f>
        <v>0</v>
      </c>
      <c r="CL315" s="36" cm="1">
        <f t="array" ref="CL315">SUM(SUMIF(Survey!BZ315:CS315,{"&gt;0","&lt;0"})*{1,-1})-SUM(SUMIF(Survey!CU315:DN315,{"&gt;0","&lt;0"})*{1,-1})</f>
        <v>0</v>
      </c>
      <c r="CM315" s="35" t="str">
        <f t="shared" si="214"/>
        <v>No holdings</v>
      </c>
      <c r="CN315" s="17">
        <f t="shared" si="215"/>
        <v>0</v>
      </c>
      <c r="CO315" s="16" t="str">
        <f t="shared" si="216"/>
        <v>Pass</v>
      </c>
      <c r="CP315" s="38" t="b">
        <f>IF(ABS(Survey!$CS315)=0,TRUE,FALSE)</f>
        <v>1</v>
      </c>
      <c r="CQ315" s="37" t="b">
        <f>NOT(ISBLANK(Survey!$CT315))</f>
        <v>0</v>
      </c>
      <c r="CR315" s="16" t="str">
        <f t="shared" si="217"/>
        <v>Pass</v>
      </c>
      <c r="CS315" s="38" t="b">
        <f>IF(ABS(Survey!$DN315)=0,TRUE,FALSE)</f>
        <v>1</v>
      </c>
      <c r="CT315" s="37" t="b">
        <f>NOT(ISBLANK(Survey!$DO315))</f>
        <v>0</v>
      </c>
      <c r="CU315" t="str">
        <f t="shared" si="218"/>
        <v>Pass</v>
      </c>
      <c r="CV315" s="29" cm="1">
        <f t="array" ref="CV315">SUM(SUMIF(Survey!CO315,{"&gt;0","&lt;0"})*{1,-1})+SUM(SUMIF(Survey!DJ315,{"&gt;0","&lt;0"})*{1,-1})</f>
        <v>0</v>
      </c>
      <c r="CW315" s="29">
        <f>SUM(SUMIF(Survey!DQ315:DW315,{"&gt;0","&lt;0"})*{1,-1})+SUM(SUMIF(Survey!DY315:EE315,{"&gt;0","&lt;0"})*{1,-1})</f>
        <v>0</v>
      </c>
      <c r="CX315">
        <f t="shared" si="219"/>
        <v>0</v>
      </c>
      <c r="CY315">
        <f t="shared" si="220"/>
        <v>0</v>
      </c>
      <c r="CZ315" s="16" t="str">
        <f t="shared" si="221"/>
        <v>Pass</v>
      </c>
      <c r="DA315" s="38" t="b">
        <f>IF(ABS(Survey!$DW315)=0,TRUE,FALSE)</f>
        <v>1</v>
      </c>
      <c r="DB315" s="37" t="b">
        <f>NOT(ISBLANK(Survey!DX315))</f>
        <v>0</v>
      </c>
      <c r="DC315" s="16" t="str">
        <f t="shared" si="222"/>
        <v>Pass</v>
      </c>
      <c r="DD315" s="38" t="b">
        <f>IF(ABS(Survey!$EE315)=0,TRUE,FALSE)</f>
        <v>1</v>
      </c>
      <c r="DE315" s="37" t="b">
        <f>NOT(ISBLANK(Survey!$EF315))</f>
        <v>0</v>
      </c>
      <c r="DF315" s="16" t="str">
        <f t="shared" si="223"/>
        <v>Fail</v>
      </c>
      <c r="DG315" s="36">
        <f>SUM(SUMIF(Survey!EL315:EN315,{"&gt;0","&lt;0"})*{1,-1})</f>
        <v>0</v>
      </c>
      <c r="DH315">
        <f t="shared" si="224"/>
        <v>0</v>
      </c>
      <c r="DI315">
        <f t="shared" si="225"/>
        <v>100</v>
      </c>
      <c r="DJ315" s="35" t="b">
        <f>IF(OR(Survey!$M315="ETF",Survey!$M315="ETF, alternative mutual fund",Survey!$M315="Closed-end", Survey!$M315="Split share corp"),TRUE,FALSE)</f>
        <v>0</v>
      </c>
      <c r="DK315" s="16" t="str">
        <f t="shared" si="226"/>
        <v>Fail</v>
      </c>
      <c r="DL315" s="36">
        <f>SUM(SUMIF(Survey!EP315:EV315,{"&gt;0","&lt;0"})*{1,-1})</f>
        <v>0</v>
      </c>
      <c r="DM315">
        <f t="shared" si="227"/>
        <v>0</v>
      </c>
      <c r="DN315" s="17">
        <f t="shared" si="228"/>
        <v>100</v>
      </c>
      <c r="DO315" s="16" t="str">
        <f t="shared" si="229"/>
        <v>Fail</v>
      </c>
      <c r="DP315" s="36">
        <f>SUM(SUMIF(Survey!EX315:FD315,{"&gt;0","&lt;0"})*{1,-1})</f>
        <v>0</v>
      </c>
      <c r="DQ315">
        <f t="shared" si="230"/>
        <v>0</v>
      </c>
      <c r="DR315" s="17">
        <f t="shared" si="231"/>
        <v>100</v>
      </c>
    </row>
    <row r="316" spans="1:122">
      <c r="A316">
        <v>316</v>
      </c>
      <c r="B316" t="str">
        <f t="shared" si="185"/>
        <v>Pass</v>
      </c>
      <c r="C316" t="str">
        <f>IF(COUNTBLANK(Survey!B316:FE316)=$C$2, "Pass", "Fail")</f>
        <v>Pass</v>
      </c>
      <c r="D316" t="str">
        <f t="shared" si="186"/>
        <v>Fail</v>
      </c>
      <c r="E316" t="str">
        <f>IF(OR(ISBLANK(Survey!AJ316),COUNTIF(G316:BB316,"Fail")),"Fail","Pass")</f>
        <v>Fail</v>
      </c>
      <c r="G316" s="16" t="str">
        <f t="shared" si="187"/>
        <v>Fail</v>
      </c>
      <c r="H316" s="177">
        <f>COUNTBLANK(Survey!B316:D316)+COUNTBLANK(Survey!G316)+COUNTBLANK(Survey!I316)+COUNTBLANK(Survey!K316:M316)+COUNTBLANK(Survey!P316)+COUNTBLANK(Survey!S316:U316)+COUNTBLANK(Survey!Y316:AA316)+COUNTBLANK(Survey!AD316:AE316)+COUNTBLANK(Survey!AI316:AI316)</f>
        <v>18</v>
      </c>
      <c r="I316" s="16" t="str">
        <f t="shared" si="188"/>
        <v>Fail</v>
      </c>
      <c r="J316" t="b">
        <f>IF(Survey!E316="No",TRUE,FALSE)</f>
        <v>0</v>
      </c>
      <c r="K316" s="34">
        <f>LEN(Survey!E316)</f>
        <v>0</v>
      </c>
      <c r="L316" s="16" t="str">
        <f t="shared" si="189"/>
        <v>Fail</v>
      </c>
      <c r="M316" t="b">
        <f>IF(Survey!F316="No",TRUE,FALSE)</f>
        <v>0</v>
      </c>
      <c r="N316" s="33">
        <f>LEN(Survey!F316)</f>
        <v>0</v>
      </c>
      <c r="O316" s="16" t="str">
        <f t="shared" si="190"/>
        <v>Pass</v>
      </c>
      <c r="P316" s="34">
        <f>MOD((LEN(Survey!H316)+2),11)</f>
        <v>2</v>
      </c>
      <c r="Q316" s="33" t="str">
        <f>IF(Survey!$L316="Prospectus fund", "Yes", "No")</f>
        <v>No</v>
      </c>
      <c r="R316" s="16" t="str">
        <f t="shared" si="191"/>
        <v>Pass</v>
      </c>
      <c r="S316" s="34">
        <f>MOD((LEN(Survey!J316)+2),11)</f>
        <v>2</v>
      </c>
      <c r="T316" s="35" t="b">
        <f>IF(OR(Survey!$M316="ETF",Survey!$M316="ETF, alternative mutual fund",Survey!$M316="Closed-end", Survey!$M316="Split share corp", Survey!$I316="Yes"),TRUE,FALSE)</f>
        <v>0</v>
      </c>
      <c r="U316" s="16" t="str">
        <f>IFERROR(IF(AND(OR(X316=Y316,Y316 = "Either"),NOT(ISBLANK(Survey!K316))),"Pass","Fail"),"Pass")</f>
        <v>Fail</v>
      </c>
      <c r="V316" s="36" cm="1">
        <f t="array" ref="V316">SUM(SUMIF(Survey!BZ316:CS316,{"&gt;0","&lt;0"})*{1,-1})</f>
        <v>0</v>
      </c>
      <c r="W316" s="38" cm="1">
        <f t="array" ref="W316">SUM(SUMIF(Survey!CC316,{"&gt;0","&lt;0"})*{1,-1})+SUM(SUMIF(Survey!CM316,{"&gt;0","&lt;0"})*{1,-1})</f>
        <v>0</v>
      </c>
      <c r="X316" s="38">
        <f>Survey!K316</f>
        <v>0</v>
      </c>
      <c r="Y316" s="37" t="str">
        <f t="shared" si="192"/>
        <v>Either</v>
      </c>
      <c r="Z316" s="16" t="str">
        <f t="shared" si="193"/>
        <v>Fail</v>
      </c>
      <c r="AA316" s="67" cm="1">
        <f t="array" ref="AA316">SUM(SUMIF(Survey!BZ316:CS316,{"&gt;0","&lt;0"})*{1,-1})+SUM(SUMIF(Survey!CU316:DN316,{"&gt;0","&lt;0"})*{1,-1})</f>
        <v>0</v>
      </c>
      <c r="AB316" s="67">
        <f>IFERROR(AA316/(Survey!$AV316),0)</f>
        <v>0</v>
      </c>
      <c r="AC316" s="128" t="b">
        <f>IF(OR(Survey!$M316="Alternative strategy or hedge",Survey!$M316="Other, illiquid",Survey!$L316="Prospectus fund"),TRUE,FALSE)</f>
        <v>0</v>
      </c>
      <c r="AD316" s="128" t="b">
        <f>NOT(ISBLANK(Survey!$M316))</f>
        <v>0</v>
      </c>
      <c r="AE316" s="16" t="str">
        <f t="shared" si="194"/>
        <v>Pass</v>
      </c>
      <c r="AF316" s="38" t="b">
        <f>NOT(ISNUMBER(SEARCH("Other",Survey!$P316)))</f>
        <v>1</v>
      </c>
      <c r="AG316" s="37" t="b">
        <f>NOT(ISBLANK(Survey!$Q316))</f>
        <v>0</v>
      </c>
      <c r="AH316" s="16" t="str">
        <f t="shared" si="195"/>
        <v>Pass</v>
      </c>
      <c r="AI316" s="143">
        <f>COUNTBLANK(Survey!$W316)</f>
        <v>1</v>
      </c>
      <c r="AJ316" s="67">
        <f>IF(AND(Survey!L316&lt;&gt;"Exempt fund",OR(Survey!$M316="ETF",Survey!$M316="ETF, alternative mutual fund",Survey!$M316="Mutual fund",Survey!$M316="Alternative mutual fund",Survey!$M316="Money market")),1,0)</f>
        <v>0</v>
      </c>
      <c r="AK316" s="16" t="str">
        <f t="shared" si="196"/>
        <v>Pass</v>
      </c>
      <c r="AL316" s="38" t="b">
        <f>NOT(ISNUMBER(SEARCH("Yes",Survey!$AA316)))</f>
        <v>1</v>
      </c>
      <c r="AM316" s="37" t="b">
        <f>IF(COUNTBLANK(Survey!$AB316:$AC316)=0,TRUE, FALSE)</f>
        <v>0</v>
      </c>
      <c r="AN316" s="16" t="str">
        <f t="shared" si="197"/>
        <v>Pass</v>
      </c>
      <c r="AO316" s="38" t="b">
        <f>NOT(ISNUMBER(SEARCH("Yes",Survey!$AD316)))</f>
        <v>1</v>
      </c>
      <c r="AP316" s="37" t="b">
        <f>NOT(ISBLANK(Survey!$AF316))</f>
        <v>0</v>
      </c>
      <c r="AQ316" s="16" t="str">
        <f t="shared" si="198"/>
        <v>Pass</v>
      </c>
      <c r="AR316" s="38" t="b">
        <f>NOT(OR(ISNUMBER(SEARCH("Other",Survey!$AF316)),ISNUMBER(SEARCH("Multiple",Survey!$AF316))))</f>
        <v>1</v>
      </c>
      <c r="AS316" s="37" t="b">
        <f>NOT(ISBLANK(Survey!$AG316))</f>
        <v>0</v>
      </c>
      <c r="AT316" s="16" t="str">
        <f t="shared" si="199"/>
        <v>Fail</v>
      </c>
      <c r="AU316" s="143">
        <f>IF(ABS(Survey!$AV316)&gt;0, 1,0)</f>
        <v>0</v>
      </c>
      <c r="AV316" s="143">
        <f>IF(COUNTBLANK(Survey!$AJ316)=0,1,0)</f>
        <v>0</v>
      </c>
      <c r="AW316" s="16" t="str">
        <f t="shared" si="200"/>
        <v>Pass</v>
      </c>
      <c r="AX316" s="143">
        <f>IF(ISBLANK(Survey!$AJ316),0,1)</f>
        <v>0</v>
      </c>
      <c r="AY316" s="165">
        <f>COUNTBLANK(Survey!$AK316)</f>
        <v>1</v>
      </c>
      <c r="AZ316" s="16" t="str">
        <f t="shared" si="201"/>
        <v>Pass</v>
      </c>
      <c r="BA316" s="143">
        <f>IF(OR(Survey!$AK316="Closed",ISBLANK(Survey!$AK316)),0,1)</f>
        <v>0</v>
      </c>
      <c r="BB316" s="165">
        <f>IF(ISBLANK(Survey!$AL316),1,0)</f>
        <v>1</v>
      </c>
      <c r="BC316" s="147" t="str" cm="1">
        <f t="array" ref="BC316">IF(OR(IF(OR($BE316+$BF316 = 2, $BG316=1), FALSE, TRUE), AND($BD316:$BD316 = 0)),"Pass","Fail")</f>
        <v>Pass</v>
      </c>
      <c r="BD316" s="143">
        <f>COUNTBLANK(Survey!$AM316:$AO316)</f>
        <v>3</v>
      </c>
      <c r="BE316" s="143">
        <f>IF(Survey!$I316="Yes",1,0)</f>
        <v>0</v>
      </c>
      <c r="BF316" s="143">
        <f>IF(OR(Survey!$M316="Mutual fund",Survey!$M316="Alternative mutual fund",Survey!$M316="Money market"),1,0)</f>
        <v>0</v>
      </c>
      <c r="BG316" s="148">
        <f>IF(OR(Survey!$M316="ETF",Survey!$M316="ETF, alternative mutual fund"),1,0)</f>
        <v>0</v>
      </c>
      <c r="BH316" s="16" t="str">
        <f t="shared" si="202"/>
        <v>Pass</v>
      </c>
      <c r="BI316" s="38" t="b">
        <f>OR(ISNUMBER(SEARCH("Yes",Survey!$AO316)),ISBLANK(Survey!$AO316))</f>
        <v>1</v>
      </c>
      <c r="BJ316" s="67" t="b">
        <f>NOT(ISBLANK(Survey!$AP316))</f>
        <v>0</v>
      </c>
      <c r="BK316" s="16" t="str">
        <f t="shared" si="203"/>
        <v>Pass</v>
      </c>
      <c r="BL316" s="143">
        <f>IF(Survey!$AW316=0, 0,1)</f>
        <v>0</v>
      </c>
      <c r="BM316" s="67">
        <f>Survey!$AQ316</f>
        <v>0</v>
      </c>
      <c r="BN316" s="67">
        <f>IFERROR((Survey!$AX316-ABS(Survey!$AY316)-ABS(Survey!$BD316))/Survey!$AW316,0)</f>
        <v>0</v>
      </c>
      <c r="BO316" s="67">
        <f>IF(AND($BM316&gt;$BN316-0.2,$BM316&lt;$BN316+0.2,ISBLANK(Survey!$AQ316)=FALSE),0,1)</f>
        <v>1</v>
      </c>
      <c r="BP316" s="165">
        <f>IF(ISBLANK(Survey!$AR316),1,0)</f>
        <v>1</v>
      </c>
      <c r="BQ316" s="16" t="str">
        <f t="shared" si="204"/>
        <v>Pass</v>
      </c>
      <c r="BR316" s="143">
        <f>IF(Survey!$AW316=0, 0,1)</f>
        <v>0</v>
      </c>
      <c r="BS316" s="67">
        <f>IF(AND(Survey!$AS316&gt;=0,Survey!$AS316&lt;=0.2,Survey!$AS316&lt;&gt;""),0,1)</f>
        <v>1</v>
      </c>
      <c r="BT316" s="143">
        <f>IF(ISBLANK(Survey!$AT316),1,0)</f>
        <v>1</v>
      </c>
      <c r="BU316" s="16" t="str">
        <f t="shared" si="205"/>
        <v>Fail</v>
      </c>
      <c r="BV316" s="165">
        <f>Survey!$AU316</f>
        <v>0</v>
      </c>
      <c r="BW316" s="16" t="str">
        <f t="shared" si="206"/>
        <v>Pass</v>
      </c>
      <c r="BX316" s="36">
        <f>Survey!$AV316</f>
        <v>0</v>
      </c>
      <c r="BY316" s="176">
        <f>Survey!$AW316+Survey!$AX316-ABS(Survey!$AY316)+ABS(Survey!$AZ316)-ABS(Survey!$BA316)+ABS(Survey!$BB316)-ABS(Survey!$BC316)-ABS(Survey!$BD316)+Survey!$BE316</f>
        <v>0</v>
      </c>
      <c r="BZ316" s="35">
        <f t="shared" si="207"/>
        <v>0</v>
      </c>
      <c r="CA316" s="17">
        <f t="shared" si="208"/>
        <v>0</v>
      </c>
      <c r="CB316" s="16" t="str">
        <f t="shared" si="209"/>
        <v>Pass</v>
      </c>
      <c r="CC316" s="38" t="b">
        <f>IF(ABS(Survey!$BE316)=0,TRUE,FALSE)</f>
        <v>1</v>
      </c>
      <c r="CD316" s="37" t="b">
        <f>NOT(ISBLANK(Survey!$BF316))</f>
        <v>0</v>
      </c>
      <c r="CE316" t="str">
        <f t="shared" si="210"/>
        <v>Fail</v>
      </c>
      <c r="CF316" s="29">
        <f>Survey!$AV316</f>
        <v>0</v>
      </c>
      <c r="CG316" s="29" cm="1">
        <f t="array" ref="CG316">SUM(SUMIF(Survey!BH316:BO316,{"&gt;0","&lt;0"})*{1,-1})-SUM(SUMIF(Survey!BQ316:BX316,{"&gt;0","&lt;0"})*{1,-1})</f>
        <v>0</v>
      </c>
      <c r="CH316" s="35" t="str">
        <f t="shared" si="211"/>
        <v>No holdings</v>
      </c>
      <c r="CI316">
        <f t="shared" si="212"/>
        <v>0</v>
      </c>
      <c r="CJ316" s="16" t="str">
        <f t="shared" si="213"/>
        <v>Fail</v>
      </c>
      <c r="CK316" s="36">
        <f>Survey!$AV316</f>
        <v>0</v>
      </c>
      <c r="CL316" s="36" cm="1">
        <f t="array" ref="CL316">SUM(SUMIF(Survey!BZ316:CS316,{"&gt;0","&lt;0"})*{1,-1})-SUM(SUMIF(Survey!CU316:DN316,{"&gt;0","&lt;0"})*{1,-1})</f>
        <v>0</v>
      </c>
      <c r="CM316" s="35" t="str">
        <f t="shared" si="214"/>
        <v>No holdings</v>
      </c>
      <c r="CN316" s="17">
        <f t="shared" si="215"/>
        <v>0</v>
      </c>
      <c r="CO316" s="16" t="str">
        <f t="shared" si="216"/>
        <v>Pass</v>
      </c>
      <c r="CP316" s="38" t="b">
        <f>IF(ABS(Survey!$CS316)=0,TRUE,FALSE)</f>
        <v>1</v>
      </c>
      <c r="CQ316" s="37" t="b">
        <f>NOT(ISBLANK(Survey!$CT316))</f>
        <v>0</v>
      </c>
      <c r="CR316" s="16" t="str">
        <f t="shared" si="217"/>
        <v>Pass</v>
      </c>
      <c r="CS316" s="38" t="b">
        <f>IF(ABS(Survey!$DN316)=0,TRUE,FALSE)</f>
        <v>1</v>
      </c>
      <c r="CT316" s="37" t="b">
        <f>NOT(ISBLANK(Survey!$DO316))</f>
        <v>0</v>
      </c>
      <c r="CU316" t="str">
        <f t="shared" si="218"/>
        <v>Pass</v>
      </c>
      <c r="CV316" s="29" cm="1">
        <f t="array" ref="CV316">SUM(SUMIF(Survey!CO316,{"&gt;0","&lt;0"})*{1,-1})+SUM(SUMIF(Survey!DJ316,{"&gt;0","&lt;0"})*{1,-1})</f>
        <v>0</v>
      </c>
      <c r="CW316" s="29">
        <f>SUM(SUMIF(Survey!DQ316:DW316,{"&gt;0","&lt;0"})*{1,-1})+SUM(SUMIF(Survey!DY316:EE316,{"&gt;0","&lt;0"})*{1,-1})</f>
        <v>0</v>
      </c>
      <c r="CX316">
        <f t="shared" si="219"/>
        <v>0</v>
      </c>
      <c r="CY316">
        <f t="shared" si="220"/>
        <v>0</v>
      </c>
      <c r="CZ316" s="16" t="str">
        <f t="shared" si="221"/>
        <v>Pass</v>
      </c>
      <c r="DA316" s="38" t="b">
        <f>IF(ABS(Survey!$DW316)=0,TRUE,FALSE)</f>
        <v>1</v>
      </c>
      <c r="DB316" s="37" t="b">
        <f>NOT(ISBLANK(Survey!DX316))</f>
        <v>0</v>
      </c>
      <c r="DC316" s="16" t="str">
        <f t="shared" si="222"/>
        <v>Pass</v>
      </c>
      <c r="DD316" s="38" t="b">
        <f>IF(ABS(Survey!$EE316)=0,TRUE,FALSE)</f>
        <v>1</v>
      </c>
      <c r="DE316" s="37" t="b">
        <f>NOT(ISBLANK(Survey!$EF316))</f>
        <v>0</v>
      </c>
      <c r="DF316" s="16" t="str">
        <f t="shared" si="223"/>
        <v>Fail</v>
      </c>
      <c r="DG316" s="36">
        <f>SUM(SUMIF(Survey!EL316:EN316,{"&gt;0","&lt;0"})*{1,-1})</f>
        <v>0</v>
      </c>
      <c r="DH316">
        <f t="shared" si="224"/>
        <v>0</v>
      </c>
      <c r="DI316">
        <f t="shared" si="225"/>
        <v>100</v>
      </c>
      <c r="DJ316" s="35" t="b">
        <f>IF(OR(Survey!$M316="ETF",Survey!$M316="ETF, alternative mutual fund",Survey!$M316="Closed-end", Survey!$M316="Split share corp"),TRUE,FALSE)</f>
        <v>0</v>
      </c>
      <c r="DK316" s="16" t="str">
        <f t="shared" si="226"/>
        <v>Fail</v>
      </c>
      <c r="DL316" s="36">
        <f>SUM(SUMIF(Survey!EP316:EV316,{"&gt;0","&lt;0"})*{1,-1})</f>
        <v>0</v>
      </c>
      <c r="DM316">
        <f t="shared" si="227"/>
        <v>0</v>
      </c>
      <c r="DN316" s="17">
        <f t="shared" si="228"/>
        <v>100</v>
      </c>
      <c r="DO316" s="16" t="str">
        <f t="shared" si="229"/>
        <v>Fail</v>
      </c>
      <c r="DP316" s="36">
        <f>SUM(SUMIF(Survey!EX316:FD316,{"&gt;0","&lt;0"})*{1,-1})</f>
        <v>0</v>
      </c>
      <c r="DQ316">
        <f t="shared" si="230"/>
        <v>0</v>
      </c>
      <c r="DR316" s="17">
        <f t="shared" si="231"/>
        <v>100</v>
      </c>
    </row>
    <row r="317" spans="1:122">
      <c r="A317">
        <v>317</v>
      </c>
      <c r="B317" t="str">
        <f t="shared" si="185"/>
        <v>Pass</v>
      </c>
      <c r="C317" t="str">
        <f>IF(COUNTBLANK(Survey!B317:FE317)=$C$2, "Pass", "Fail")</f>
        <v>Pass</v>
      </c>
      <c r="D317" t="str">
        <f t="shared" si="186"/>
        <v>Fail</v>
      </c>
      <c r="E317" t="str">
        <f>IF(OR(ISBLANK(Survey!AJ317),COUNTIF(G317:BB317,"Fail")),"Fail","Pass")</f>
        <v>Fail</v>
      </c>
      <c r="G317" s="16" t="str">
        <f t="shared" si="187"/>
        <v>Fail</v>
      </c>
      <c r="H317" s="177">
        <f>COUNTBLANK(Survey!B317:D317)+COUNTBLANK(Survey!G317)+COUNTBLANK(Survey!I317)+COUNTBLANK(Survey!K317:M317)+COUNTBLANK(Survey!P317)+COUNTBLANK(Survey!S317:U317)+COUNTBLANK(Survey!Y317:AA317)+COUNTBLANK(Survey!AD317:AE317)+COUNTBLANK(Survey!AI317:AI317)</f>
        <v>18</v>
      </c>
      <c r="I317" s="16" t="str">
        <f t="shared" si="188"/>
        <v>Fail</v>
      </c>
      <c r="J317" t="b">
        <f>IF(Survey!E317="No",TRUE,FALSE)</f>
        <v>0</v>
      </c>
      <c r="K317" s="34">
        <f>LEN(Survey!E317)</f>
        <v>0</v>
      </c>
      <c r="L317" s="16" t="str">
        <f t="shared" si="189"/>
        <v>Fail</v>
      </c>
      <c r="M317" t="b">
        <f>IF(Survey!F317="No",TRUE,FALSE)</f>
        <v>0</v>
      </c>
      <c r="N317" s="33">
        <f>LEN(Survey!F317)</f>
        <v>0</v>
      </c>
      <c r="O317" s="16" t="str">
        <f t="shared" si="190"/>
        <v>Pass</v>
      </c>
      <c r="P317" s="34">
        <f>MOD((LEN(Survey!H317)+2),11)</f>
        <v>2</v>
      </c>
      <c r="Q317" s="33" t="str">
        <f>IF(Survey!$L317="Prospectus fund", "Yes", "No")</f>
        <v>No</v>
      </c>
      <c r="R317" s="16" t="str">
        <f t="shared" si="191"/>
        <v>Pass</v>
      </c>
      <c r="S317" s="34">
        <f>MOD((LEN(Survey!J317)+2),11)</f>
        <v>2</v>
      </c>
      <c r="T317" s="35" t="b">
        <f>IF(OR(Survey!$M317="ETF",Survey!$M317="ETF, alternative mutual fund",Survey!$M317="Closed-end", Survey!$M317="Split share corp", Survey!$I317="Yes"),TRUE,FALSE)</f>
        <v>0</v>
      </c>
      <c r="U317" s="16" t="str">
        <f>IFERROR(IF(AND(OR(X317=Y317,Y317 = "Either"),NOT(ISBLANK(Survey!K317))),"Pass","Fail"),"Pass")</f>
        <v>Fail</v>
      </c>
      <c r="V317" s="36" cm="1">
        <f t="array" ref="V317">SUM(SUMIF(Survey!BZ317:CS317,{"&gt;0","&lt;0"})*{1,-1})</f>
        <v>0</v>
      </c>
      <c r="W317" s="38" cm="1">
        <f t="array" ref="W317">SUM(SUMIF(Survey!CC317,{"&gt;0","&lt;0"})*{1,-1})+SUM(SUMIF(Survey!CM317,{"&gt;0","&lt;0"})*{1,-1})</f>
        <v>0</v>
      </c>
      <c r="X317" s="38">
        <f>Survey!K317</f>
        <v>0</v>
      </c>
      <c r="Y317" s="37" t="str">
        <f t="shared" si="192"/>
        <v>Either</v>
      </c>
      <c r="Z317" s="16" t="str">
        <f t="shared" si="193"/>
        <v>Fail</v>
      </c>
      <c r="AA317" s="67" cm="1">
        <f t="array" ref="AA317">SUM(SUMIF(Survey!BZ317:CS317,{"&gt;0","&lt;0"})*{1,-1})+SUM(SUMIF(Survey!CU317:DN317,{"&gt;0","&lt;0"})*{1,-1})</f>
        <v>0</v>
      </c>
      <c r="AB317" s="67">
        <f>IFERROR(AA317/(Survey!$AV317),0)</f>
        <v>0</v>
      </c>
      <c r="AC317" s="128" t="b">
        <f>IF(OR(Survey!$M317="Alternative strategy or hedge",Survey!$M317="Other, illiquid",Survey!$L317="Prospectus fund"),TRUE,FALSE)</f>
        <v>0</v>
      </c>
      <c r="AD317" s="128" t="b">
        <f>NOT(ISBLANK(Survey!$M317))</f>
        <v>0</v>
      </c>
      <c r="AE317" s="16" t="str">
        <f t="shared" si="194"/>
        <v>Pass</v>
      </c>
      <c r="AF317" s="38" t="b">
        <f>NOT(ISNUMBER(SEARCH("Other",Survey!$P317)))</f>
        <v>1</v>
      </c>
      <c r="AG317" s="37" t="b">
        <f>NOT(ISBLANK(Survey!$Q317))</f>
        <v>0</v>
      </c>
      <c r="AH317" s="16" t="str">
        <f t="shared" si="195"/>
        <v>Pass</v>
      </c>
      <c r="AI317" s="143">
        <f>COUNTBLANK(Survey!$W317)</f>
        <v>1</v>
      </c>
      <c r="AJ317" s="67">
        <f>IF(AND(Survey!L317&lt;&gt;"Exempt fund",OR(Survey!$M317="ETF",Survey!$M317="ETF, alternative mutual fund",Survey!$M317="Mutual fund",Survey!$M317="Alternative mutual fund",Survey!$M317="Money market")),1,0)</f>
        <v>0</v>
      </c>
      <c r="AK317" s="16" t="str">
        <f t="shared" si="196"/>
        <v>Pass</v>
      </c>
      <c r="AL317" s="38" t="b">
        <f>NOT(ISNUMBER(SEARCH("Yes",Survey!$AA317)))</f>
        <v>1</v>
      </c>
      <c r="AM317" s="37" t="b">
        <f>IF(COUNTBLANK(Survey!$AB317:$AC317)=0,TRUE, FALSE)</f>
        <v>0</v>
      </c>
      <c r="AN317" s="16" t="str">
        <f t="shared" si="197"/>
        <v>Pass</v>
      </c>
      <c r="AO317" s="38" t="b">
        <f>NOT(ISNUMBER(SEARCH("Yes",Survey!$AD317)))</f>
        <v>1</v>
      </c>
      <c r="AP317" s="37" t="b">
        <f>NOT(ISBLANK(Survey!$AF317))</f>
        <v>0</v>
      </c>
      <c r="AQ317" s="16" t="str">
        <f t="shared" si="198"/>
        <v>Pass</v>
      </c>
      <c r="AR317" s="38" t="b">
        <f>NOT(OR(ISNUMBER(SEARCH("Other",Survey!$AF317)),ISNUMBER(SEARCH("Multiple",Survey!$AF317))))</f>
        <v>1</v>
      </c>
      <c r="AS317" s="37" t="b">
        <f>NOT(ISBLANK(Survey!$AG317))</f>
        <v>0</v>
      </c>
      <c r="AT317" s="16" t="str">
        <f t="shared" si="199"/>
        <v>Fail</v>
      </c>
      <c r="AU317" s="143">
        <f>IF(ABS(Survey!$AV317)&gt;0, 1,0)</f>
        <v>0</v>
      </c>
      <c r="AV317" s="143">
        <f>IF(COUNTBLANK(Survey!$AJ317)=0,1,0)</f>
        <v>0</v>
      </c>
      <c r="AW317" s="16" t="str">
        <f t="shared" si="200"/>
        <v>Pass</v>
      </c>
      <c r="AX317" s="143">
        <f>IF(ISBLANK(Survey!$AJ317),0,1)</f>
        <v>0</v>
      </c>
      <c r="AY317" s="165">
        <f>COUNTBLANK(Survey!$AK317)</f>
        <v>1</v>
      </c>
      <c r="AZ317" s="16" t="str">
        <f t="shared" si="201"/>
        <v>Pass</v>
      </c>
      <c r="BA317" s="143">
        <f>IF(OR(Survey!$AK317="Closed",ISBLANK(Survey!$AK317)),0,1)</f>
        <v>0</v>
      </c>
      <c r="BB317" s="165">
        <f>IF(ISBLANK(Survey!$AL317),1,0)</f>
        <v>1</v>
      </c>
      <c r="BC317" s="147" t="str" cm="1">
        <f t="array" ref="BC317">IF(OR(IF(OR($BE317+$BF317 = 2, $BG317=1), FALSE, TRUE), AND($BD317:$BD317 = 0)),"Pass","Fail")</f>
        <v>Pass</v>
      </c>
      <c r="BD317" s="143">
        <f>COUNTBLANK(Survey!$AM317:$AO317)</f>
        <v>3</v>
      </c>
      <c r="BE317" s="143">
        <f>IF(Survey!$I317="Yes",1,0)</f>
        <v>0</v>
      </c>
      <c r="BF317" s="143">
        <f>IF(OR(Survey!$M317="Mutual fund",Survey!$M317="Alternative mutual fund",Survey!$M317="Money market"),1,0)</f>
        <v>0</v>
      </c>
      <c r="BG317" s="148">
        <f>IF(OR(Survey!$M317="ETF",Survey!$M317="ETF, alternative mutual fund"),1,0)</f>
        <v>0</v>
      </c>
      <c r="BH317" s="16" t="str">
        <f t="shared" si="202"/>
        <v>Pass</v>
      </c>
      <c r="BI317" s="38" t="b">
        <f>OR(ISNUMBER(SEARCH("Yes",Survey!$AO317)),ISBLANK(Survey!$AO317))</f>
        <v>1</v>
      </c>
      <c r="BJ317" s="67" t="b">
        <f>NOT(ISBLANK(Survey!$AP317))</f>
        <v>0</v>
      </c>
      <c r="BK317" s="16" t="str">
        <f t="shared" si="203"/>
        <v>Pass</v>
      </c>
      <c r="BL317" s="143">
        <f>IF(Survey!$AW317=0, 0,1)</f>
        <v>0</v>
      </c>
      <c r="BM317" s="67">
        <f>Survey!$AQ317</f>
        <v>0</v>
      </c>
      <c r="BN317" s="67">
        <f>IFERROR((Survey!$AX317-ABS(Survey!$AY317)-ABS(Survey!$BD317))/Survey!$AW317,0)</f>
        <v>0</v>
      </c>
      <c r="BO317" s="67">
        <f>IF(AND($BM317&gt;$BN317-0.2,$BM317&lt;$BN317+0.2,ISBLANK(Survey!$AQ317)=FALSE),0,1)</f>
        <v>1</v>
      </c>
      <c r="BP317" s="165">
        <f>IF(ISBLANK(Survey!$AR317),1,0)</f>
        <v>1</v>
      </c>
      <c r="BQ317" s="16" t="str">
        <f t="shared" si="204"/>
        <v>Pass</v>
      </c>
      <c r="BR317" s="143">
        <f>IF(Survey!$AW317=0, 0,1)</f>
        <v>0</v>
      </c>
      <c r="BS317" s="67">
        <f>IF(AND(Survey!$AS317&gt;=0,Survey!$AS317&lt;=0.2,Survey!$AS317&lt;&gt;""),0,1)</f>
        <v>1</v>
      </c>
      <c r="BT317" s="143">
        <f>IF(ISBLANK(Survey!$AT317),1,0)</f>
        <v>1</v>
      </c>
      <c r="BU317" s="16" t="str">
        <f t="shared" si="205"/>
        <v>Fail</v>
      </c>
      <c r="BV317" s="165">
        <f>Survey!$AU317</f>
        <v>0</v>
      </c>
      <c r="BW317" s="16" t="str">
        <f t="shared" si="206"/>
        <v>Pass</v>
      </c>
      <c r="BX317" s="36">
        <f>Survey!$AV317</f>
        <v>0</v>
      </c>
      <c r="BY317" s="176">
        <f>Survey!$AW317+Survey!$AX317-ABS(Survey!$AY317)+ABS(Survey!$AZ317)-ABS(Survey!$BA317)+ABS(Survey!$BB317)-ABS(Survey!$BC317)-ABS(Survey!$BD317)+Survey!$BE317</f>
        <v>0</v>
      </c>
      <c r="BZ317" s="35">
        <f t="shared" si="207"/>
        <v>0</v>
      </c>
      <c r="CA317" s="17">
        <f t="shared" si="208"/>
        <v>0</v>
      </c>
      <c r="CB317" s="16" t="str">
        <f t="shared" si="209"/>
        <v>Pass</v>
      </c>
      <c r="CC317" s="38" t="b">
        <f>IF(ABS(Survey!$BE317)=0,TRUE,FALSE)</f>
        <v>1</v>
      </c>
      <c r="CD317" s="37" t="b">
        <f>NOT(ISBLANK(Survey!$BF317))</f>
        <v>0</v>
      </c>
      <c r="CE317" t="str">
        <f t="shared" si="210"/>
        <v>Fail</v>
      </c>
      <c r="CF317" s="29">
        <f>Survey!$AV317</f>
        <v>0</v>
      </c>
      <c r="CG317" s="29" cm="1">
        <f t="array" ref="CG317">SUM(SUMIF(Survey!BH317:BO317,{"&gt;0","&lt;0"})*{1,-1})-SUM(SUMIF(Survey!BQ317:BX317,{"&gt;0","&lt;0"})*{1,-1})</f>
        <v>0</v>
      </c>
      <c r="CH317" s="35" t="str">
        <f t="shared" si="211"/>
        <v>No holdings</v>
      </c>
      <c r="CI317">
        <f t="shared" si="212"/>
        <v>0</v>
      </c>
      <c r="CJ317" s="16" t="str">
        <f t="shared" si="213"/>
        <v>Fail</v>
      </c>
      <c r="CK317" s="36">
        <f>Survey!$AV317</f>
        <v>0</v>
      </c>
      <c r="CL317" s="36" cm="1">
        <f t="array" ref="CL317">SUM(SUMIF(Survey!BZ317:CS317,{"&gt;0","&lt;0"})*{1,-1})-SUM(SUMIF(Survey!CU317:DN317,{"&gt;0","&lt;0"})*{1,-1})</f>
        <v>0</v>
      </c>
      <c r="CM317" s="35" t="str">
        <f t="shared" si="214"/>
        <v>No holdings</v>
      </c>
      <c r="CN317" s="17">
        <f t="shared" si="215"/>
        <v>0</v>
      </c>
      <c r="CO317" s="16" t="str">
        <f t="shared" si="216"/>
        <v>Pass</v>
      </c>
      <c r="CP317" s="38" t="b">
        <f>IF(ABS(Survey!$CS317)=0,TRUE,FALSE)</f>
        <v>1</v>
      </c>
      <c r="CQ317" s="37" t="b">
        <f>NOT(ISBLANK(Survey!$CT317))</f>
        <v>0</v>
      </c>
      <c r="CR317" s="16" t="str">
        <f t="shared" si="217"/>
        <v>Pass</v>
      </c>
      <c r="CS317" s="38" t="b">
        <f>IF(ABS(Survey!$DN317)=0,TRUE,FALSE)</f>
        <v>1</v>
      </c>
      <c r="CT317" s="37" t="b">
        <f>NOT(ISBLANK(Survey!$DO317))</f>
        <v>0</v>
      </c>
      <c r="CU317" t="str">
        <f t="shared" si="218"/>
        <v>Pass</v>
      </c>
      <c r="CV317" s="29" cm="1">
        <f t="array" ref="CV317">SUM(SUMIF(Survey!CO317,{"&gt;0","&lt;0"})*{1,-1})+SUM(SUMIF(Survey!DJ317,{"&gt;0","&lt;0"})*{1,-1})</f>
        <v>0</v>
      </c>
      <c r="CW317" s="29">
        <f>SUM(SUMIF(Survey!DQ317:DW317,{"&gt;0","&lt;0"})*{1,-1})+SUM(SUMIF(Survey!DY317:EE317,{"&gt;0","&lt;0"})*{1,-1})</f>
        <v>0</v>
      </c>
      <c r="CX317">
        <f t="shared" si="219"/>
        <v>0</v>
      </c>
      <c r="CY317">
        <f t="shared" si="220"/>
        <v>0</v>
      </c>
      <c r="CZ317" s="16" t="str">
        <f t="shared" si="221"/>
        <v>Pass</v>
      </c>
      <c r="DA317" s="38" t="b">
        <f>IF(ABS(Survey!$DW317)=0,TRUE,FALSE)</f>
        <v>1</v>
      </c>
      <c r="DB317" s="37" t="b">
        <f>NOT(ISBLANK(Survey!DX317))</f>
        <v>0</v>
      </c>
      <c r="DC317" s="16" t="str">
        <f t="shared" si="222"/>
        <v>Pass</v>
      </c>
      <c r="DD317" s="38" t="b">
        <f>IF(ABS(Survey!$EE317)=0,TRUE,FALSE)</f>
        <v>1</v>
      </c>
      <c r="DE317" s="37" t="b">
        <f>NOT(ISBLANK(Survey!$EF317))</f>
        <v>0</v>
      </c>
      <c r="DF317" s="16" t="str">
        <f t="shared" si="223"/>
        <v>Fail</v>
      </c>
      <c r="DG317" s="36">
        <f>SUM(SUMIF(Survey!EL317:EN317,{"&gt;0","&lt;0"})*{1,-1})</f>
        <v>0</v>
      </c>
      <c r="DH317">
        <f t="shared" si="224"/>
        <v>0</v>
      </c>
      <c r="DI317">
        <f t="shared" si="225"/>
        <v>100</v>
      </c>
      <c r="DJ317" s="35" t="b">
        <f>IF(OR(Survey!$M317="ETF",Survey!$M317="ETF, alternative mutual fund",Survey!$M317="Closed-end", Survey!$M317="Split share corp"),TRUE,FALSE)</f>
        <v>0</v>
      </c>
      <c r="DK317" s="16" t="str">
        <f t="shared" si="226"/>
        <v>Fail</v>
      </c>
      <c r="DL317" s="36">
        <f>SUM(SUMIF(Survey!EP317:EV317,{"&gt;0","&lt;0"})*{1,-1})</f>
        <v>0</v>
      </c>
      <c r="DM317">
        <f t="shared" si="227"/>
        <v>0</v>
      </c>
      <c r="DN317" s="17">
        <f t="shared" si="228"/>
        <v>100</v>
      </c>
      <c r="DO317" s="16" t="str">
        <f t="shared" si="229"/>
        <v>Fail</v>
      </c>
      <c r="DP317" s="36">
        <f>SUM(SUMIF(Survey!EX317:FD317,{"&gt;0","&lt;0"})*{1,-1})</f>
        <v>0</v>
      </c>
      <c r="DQ317">
        <f t="shared" si="230"/>
        <v>0</v>
      </c>
      <c r="DR317" s="17">
        <f t="shared" si="231"/>
        <v>100</v>
      </c>
    </row>
    <row r="318" spans="1:122">
      <c r="A318">
        <v>318</v>
      </c>
      <c r="B318" t="str">
        <f t="shared" si="185"/>
        <v>Pass</v>
      </c>
      <c r="C318" t="str">
        <f>IF(COUNTBLANK(Survey!B318:FE318)=$C$2, "Pass", "Fail")</f>
        <v>Pass</v>
      </c>
      <c r="D318" t="str">
        <f t="shared" si="186"/>
        <v>Fail</v>
      </c>
      <c r="E318" t="str">
        <f>IF(OR(ISBLANK(Survey!AJ318),COUNTIF(G318:BB318,"Fail")),"Fail","Pass")</f>
        <v>Fail</v>
      </c>
      <c r="G318" s="16" t="str">
        <f t="shared" si="187"/>
        <v>Fail</v>
      </c>
      <c r="H318" s="177">
        <f>COUNTBLANK(Survey!B318:D318)+COUNTBLANK(Survey!G318)+COUNTBLANK(Survey!I318)+COUNTBLANK(Survey!K318:M318)+COUNTBLANK(Survey!P318)+COUNTBLANK(Survey!S318:U318)+COUNTBLANK(Survey!Y318:AA318)+COUNTBLANK(Survey!AD318:AE318)+COUNTBLANK(Survey!AI318:AI318)</f>
        <v>18</v>
      </c>
      <c r="I318" s="16" t="str">
        <f t="shared" si="188"/>
        <v>Fail</v>
      </c>
      <c r="J318" t="b">
        <f>IF(Survey!E318="No",TRUE,FALSE)</f>
        <v>0</v>
      </c>
      <c r="K318" s="34">
        <f>LEN(Survey!E318)</f>
        <v>0</v>
      </c>
      <c r="L318" s="16" t="str">
        <f t="shared" si="189"/>
        <v>Fail</v>
      </c>
      <c r="M318" t="b">
        <f>IF(Survey!F318="No",TRUE,FALSE)</f>
        <v>0</v>
      </c>
      <c r="N318" s="33">
        <f>LEN(Survey!F318)</f>
        <v>0</v>
      </c>
      <c r="O318" s="16" t="str">
        <f t="shared" si="190"/>
        <v>Pass</v>
      </c>
      <c r="P318" s="34">
        <f>MOD((LEN(Survey!H318)+2),11)</f>
        <v>2</v>
      </c>
      <c r="Q318" s="33" t="str">
        <f>IF(Survey!$L318="Prospectus fund", "Yes", "No")</f>
        <v>No</v>
      </c>
      <c r="R318" s="16" t="str">
        <f t="shared" si="191"/>
        <v>Pass</v>
      </c>
      <c r="S318" s="34">
        <f>MOD((LEN(Survey!J318)+2),11)</f>
        <v>2</v>
      </c>
      <c r="T318" s="35" t="b">
        <f>IF(OR(Survey!$M318="ETF",Survey!$M318="ETF, alternative mutual fund",Survey!$M318="Closed-end", Survey!$M318="Split share corp", Survey!$I318="Yes"),TRUE,FALSE)</f>
        <v>0</v>
      </c>
      <c r="U318" s="16" t="str">
        <f>IFERROR(IF(AND(OR(X318=Y318,Y318 = "Either"),NOT(ISBLANK(Survey!K318))),"Pass","Fail"),"Pass")</f>
        <v>Fail</v>
      </c>
      <c r="V318" s="36" cm="1">
        <f t="array" ref="V318">SUM(SUMIF(Survey!BZ318:CS318,{"&gt;0","&lt;0"})*{1,-1})</f>
        <v>0</v>
      </c>
      <c r="W318" s="38" cm="1">
        <f t="array" ref="W318">SUM(SUMIF(Survey!CC318,{"&gt;0","&lt;0"})*{1,-1})+SUM(SUMIF(Survey!CM318,{"&gt;0","&lt;0"})*{1,-1})</f>
        <v>0</v>
      </c>
      <c r="X318" s="38">
        <f>Survey!K318</f>
        <v>0</v>
      </c>
      <c r="Y318" s="37" t="str">
        <f t="shared" si="192"/>
        <v>Either</v>
      </c>
      <c r="Z318" s="16" t="str">
        <f t="shared" si="193"/>
        <v>Fail</v>
      </c>
      <c r="AA318" s="67" cm="1">
        <f t="array" ref="AA318">SUM(SUMIF(Survey!BZ318:CS318,{"&gt;0","&lt;0"})*{1,-1})+SUM(SUMIF(Survey!CU318:DN318,{"&gt;0","&lt;0"})*{1,-1})</f>
        <v>0</v>
      </c>
      <c r="AB318" s="67">
        <f>IFERROR(AA318/(Survey!$AV318),0)</f>
        <v>0</v>
      </c>
      <c r="AC318" s="128" t="b">
        <f>IF(OR(Survey!$M318="Alternative strategy or hedge",Survey!$M318="Other, illiquid",Survey!$L318="Prospectus fund"),TRUE,FALSE)</f>
        <v>0</v>
      </c>
      <c r="AD318" s="128" t="b">
        <f>NOT(ISBLANK(Survey!$M318))</f>
        <v>0</v>
      </c>
      <c r="AE318" s="16" t="str">
        <f t="shared" si="194"/>
        <v>Pass</v>
      </c>
      <c r="AF318" s="38" t="b">
        <f>NOT(ISNUMBER(SEARCH("Other",Survey!$P318)))</f>
        <v>1</v>
      </c>
      <c r="AG318" s="37" t="b">
        <f>NOT(ISBLANK(Survey!$Q318))</f>
        <v>0</v>
      </c>
      <c r="AH318" s="16" t="str">
        <f t="shared" si="195"/>
        <v>Pass</v>
      </c>
      <c r="AI318" s="143">
        <f>COUNTBLANK(Survey!$W318)</f>
        <v>1</v>
      </c>
      <c r="AJ318" s="67">
        <f>IF(AND(Survey!L318&lt;&gt;"Exempt fund",OR(Survey!$M318="ETF",Survey!$M318="ETF, alternative mutual fund",Survey!$M318="Mutual fund",Survey!$M318="Alternative mutual fund",Survey!$M318="Money market")),1,0)</f>
        <v>0</v>
      </c>
      <c r="AK318" s="16" t="str">
        <f t="shared" si="196"/>
        <v>Pass</v>
      </c>
      <c r="AL318" s="38" t="b">
        <f>NOT(ISNUMBER(SEARCH("Yes",Survey!$AA318)))</f>
        <v>1</v>
      </c>
      <c r="AM318" s="37" t="b">
        <f>IF(COUNTBLANK(Survey!$AB318:$AC318)=0,TRUE, FALSE)</f>
        <v>0</v>
      </c>
      <c r="AN318" s="16" t="str">
        <f t="shared" si="197"/>
        <v>Pass</v>
      </c>
      <c r="AO318" s="38" t="b">
        <f>NOT(ISNUMBER(SEARCH("Yes",Survey!$AD318)))</f>
        <v>1</v>
      </c>
      <c r="AP318" s="37" t="b">
        <f>NOT(ISBLANK(Survey!$AF318))</f>
        <v>0</v>
      </c>
      <c r="AQ318" s="16" t="str">
        <f t="shared" si="198"/>
        <v>Pass</v>
      </c>
      <c r="AR318" s="38" t="b">
        <f>NOT(OR(ISNUMBER(SEARCH("Other",Survey!$AF318)),ISNUMBER(SEARCH("Multiple",Survey!$AF318))))</f>
        <v>1</v>
      </c>
      <c r="AS318" s="37" t="b">
        <f>NOT(ISBLANK(Survey!$AG318))</f>
        <v>0</v>
      </c>
      <c r="AT318" s="16" t="str">
        <f t="shared" si="199"/>
        <v>Fail</v>
      </c>
      <c r="AU318" s="143">
        <f>IF(ABS(Survey!$AV318)&gt;0, 1,0)</f>
        <v>0</v>
      </c>
      <c r="AV318" s="143">
        <f>IF(COUNTBLANK(Survey!$AJ318)=0,1,0)</f>
        <v>0</v>
      </c>
      <c r="AW318" s="16" t="str">
        <f t="shared" si="200"/>
        <v>Pass</v>
      </c>
      <c r="AX318" s="143">
        <f>IF(ISBLANK(Survey!$AJ318),0,1)</f>
        <v>0</v>
      </c>
      <c r="AY318" s="165">
        <f>COUNTBLANK(Survey!$AK318)</f>
        <v>1</v>
      </c>
      <c r="AZ318" s="16" t="str">
        <f t="shared" si="201"/>
        <v>Pass</v>
      </c>
      <c r="BA318" s="143">
        <f>IF(OR(Survey!$AK318="Closed",ISBLANK(Survey!$AK318)),0,1)</f>
        <v>0</v>
      </c>
      <c r="BB318" s="165">
        <f>IF(ISBLANK(Survey!$AL318),1,0)</f>
        <v>1</v>
      </c>
      <c r="BC318" s="147" t="str" cm="1">
        <f t="array" ref="BC318">IF(OR(IF(OR($BE318+$BF318 = 2, $BG318=1), FALSE, TRUE), AND($BD318:$BD318 = 0)),"Pass","Fail")</f>
        <v>Pass</v>
      </c>
      <c r="BD318" s="143">
        <f>COUNTBLANK(Survey!$AM318:$AO318)</f>
        <v>3</v>
      </c>
      <c r="BE318" s="143">
        <f>IF(Survey!$I318="Yes",1,0)</f>
        <v>0</v>
      </c>
      <c r="BF318" s="143">
        <f>IF(OR(Survey!$M318="Mutual fund",Survey!$M318="Alternative mutual fund",Survey!$M318="Money market"),1,0)</f>
        <v>0</v>
      </c>
      <c r="BG318" s="148">
        <f>IF(OR(Survey!$M318="ETF",Survey!$M318="ETF, alternative mutual fund"),1,0)</f>
        <v>0</v>
      </c>
      <c r="BH318" s="16" t="str">
        <f t="shared" si="202"/>
        <v>Pass</v>
      </c>
      <c r="BI318" s="38" t="b">
        <f>OR(ISNUMBER(SEARCH("Yes",Survey!$AO318)),ISBLANK(Survey!$AO318))</f>
        <v>1</v>
      </c>
      <c r="BJ318" s="67" t="b">
        <f>NOT(ISBLANK(Survey!$AP318))</f>
        <v>0</v>
      </c>
      <c r="BK318" s="16" t="str">
        <f t="shared" si="203"/>
        <v>Pass</v>
      </c>
      <c r="BL318" s="143">
        <f>IF(Survey!$AW318=0, 0,1)</f>
        <v>0</v>
      </c>
      <c r="BM318" s="67">
        <f>Survey!$AQ318</f>
        <v>0</v>
      </c>
      <c r="BN318" s="67">
        <f>IFERROR((Survey!$AX318-ABS(Survey!$AY318)-ABS(Survey!$BD318))/Survey!$AW318,0)</f>
        <v>0</v>
      </c>
      <c r="BO318" s="67">
        <f>IF(AND($BM318&gt;$BN318-0.2,$BM318&lt;$BN318+0.2,ISBLANK(Survey!$AQ318)=FALSE),0,1)</f>
        <v>1</v>
      </c>
      <c r="BP318" s="165">
        <f>IF(ISBLANK(Survey!$AR318),1,0)</f>
        <v>1</v>
      </c>
      <c r="BQ318" s="16" t="str">
        <f t="shared" si="204"/>
        <v>Pass</v>
      </c>
      <c r="BR318" s="143">
        <f>IF(Survey!$AW318=0, 0,1)</f>
        <v>0</v>
      </c>
      <c r="BS318" s="67">
        <f>IF(AND(Survey!$AS318&gt;=0,Survey!$AS318&lt;=0.2,Survey!$AS318&lt;&gt;""),0,1)</f>
        <v>1</v>
      </c>
      <c r="BT318" s="143">
        <f>IF(ISBLANK(Survey!$AT318),1,0)</f>
        <v>1</v>
      </c>
      <c r="BU318" s="16" t="str">
        <f t="shared" si="205"/>
        <v>Fail</v>
      </c>
      <c r="BV318" s="165">
        <f>Survey!$AU318</f>
        <v>0</v>
      </c>
      <c r="BW318" s="16" t="str">
        <f t="shared" si="206"/>
        <v>Pass</v>
      </c>
      <c r="BX318" s="36">
        <f>Survey!$AV318</f>
        <v>0</v>
      </c>
      <c r="BY318" s="176">
        <f>Survey!$AW318+Survey!$AX318-ABS(Survey!$AY318)+ABS(Survey!$AZ318)-ABS(Survey!$BA318)+ABS(Survey!$BB318)-ABS(Survey!$BC318)-ABS(Survey!$BD318)+Survey!$BE318</f>
        <v>0</v>
      </c>
      <c r="BZ318" s="35">
        <f t="shared" si="207"/>
        <v>0</v>
      </c>
      <c r="CA318" s="17">
        <f t="shared" si="208"/>
        <v>0</v>
      </c>
      <c r="CB318" s="16" t="str">
        <f t="shared" si="209"/>
        <v>Pass</v>
      </c>
      <c r="CC318" s="38" t="b">
        <f>IF(ABS(Survey!$BE318)=0,TRUE,FALSE)</f>
        <v>1</v>
      </c>
      <c r="CD318" s="37" t="b">
        <f>NOT(ISBLANK(Survey!$BF318))</f>
        <v>0</v>
      </c>
      <c r="CE318" t="str">
        <f t="shared" si="210"/>
        <v>Fail</v>
      </c>
      <c r="CF318" s="29">
        <f>Survey!$AV318</f>
        <v>0</v>
      </c>
      <c r="CG318" s="29" cm="1">
        <f t="array" ref="CG318">SUM(SUMIF(Survey!BH318:BO318,{"&gt;0","&lt;0"})*{1,-1})-SUM(SUMIF(Survey!BQ318:BX318,{"&gt;0","&lt;0"})*{1,-1})</f>
        <v>0</v>
      </c>
      <c r="CH318" s="35" t="str">
        <f t="shared" si="211"/>
        <v>No holdings</v>
      </c>
      <c r="CI318">
        <f t="shared" si="212"/>
        <v>0</v>
      </c>
      <c r="CJ318" s="16" t="str">
        <f t="shared" si="213"/>
        <v>Fail</v>
      </c>
      <c r="CK318" s="36">
        <f>Survey!$AV318</f>
        <v>0</v>
      </c>
      <c r="CL318" s="36" cm="1">
        <f t="array" ref="CL318">SUM(SUMIF(Survey!BZ318:CS318,{"&gt;0","&lt;0"})*{1,-1})-SUM(SUMIF(Survey!CU318:DN318,{"&gt;0","&lt;0"})*{1,-1})</f>
        <v>0</v>
      </c>
      <c r="CM318" s="35" t="str">
        <f t="shared" si="214"/>
        <v>No holdings</v>
      </c>
      <c r="CN318" s="17">
        <f t="shared" si="215"/>
        <v>0</v>
      </c>
      <c r="CO318" s="16" t="str">
        <f t="shared" si="216"/>
        <v>Pass</v>
      </c>
      <c r="CP318" s="38" t="b">
        <f>IF(ABS(Survey!$CS318)=0,TRUE,FALSE)</f>
        <v>1</v>
      </c>
      <c r="CQ318" s="37" t="b">
        <f>NOT(ISBLANK(Survey!$CT318))</f>
        <v>0</v>
      </c>
      <c r="CR318" s="16" t="str">
        <f t="shared" si="217"/>
        <v>Pass</v>
      </c>
      <c r="CS318" s="38" t="b">
        <f>IF(ABS(Survey!$DN318)=0,TRUE,FALSE)</f>
        <v>1</v>
      </c>
      <c r="CT318" s="37" t="b">
        <f>NOT(ISBLANK(Survey!$DO318))</f>
        <v>0</v>
      </c>
      <c r="CU318" t="str">
        <f t="shared" si="218"/>
        <v>Pass</v>
      </c>
      <c r="CV318" s="29" cm="1">
        <f t="array" ref="CV318">SUM(SUMIF(Survey!CO318,{"&gt;0","&lt;0"})*{1,-1})+SUM(SUMIF(Survey!DJ318,{"&gt;0","&lt;0"})*{1,-1})</f>
        <v>0</v>
      </c>
      <c r="CW318" s="29">
        <f>SUM(SUMIF(Survey!DQ318:DW318,{"&gt;0","&lt;0"})*{1,-1})+SUM(SUMIF(Survey!DY318:EE318,{"&gt;0","&lt;0"})*{1,-1})</f>
        <v>0</v>
      </c>
      <c r="CX318">
        <f t="shared" si="219"/>
        <v>0</v>
      </c>
      <c r="CY318">
        <f t="shared" si="220"/>
        <v>0</v>
      </c>
      <c r="CZ318" s="16" t="str">
        <f t="shared" si="221"/>
        <v>Pass</v>
      </c>
      <c r="DA318" s="38" t="b">
        <f>IF(ABS(Survey!$DW318)=0,TRUE,FALSE)</f>
        <v>1</v>
      </c>
      <c r="DB318" s="37" t="b">
        <f>NOT(ISBLANK(Survey!DX318))</f>
        <v>0</v>
      </c>
      <c r="DC318" s="16" t="str">
        <f t="shared" si="222"/>
        <v>Pass</v>
      </c>
      <c r="DD318" s="38" t="b">
        <f>IF(ABS(Survey!$EE318)=0,TRUE,FALSE)</f>
        <v>1</v>
      </c>
      <c r="DE318" s="37" t="b">
        <f>NOT(ISBLANK(Survey!$EF318))</f>
        <v>0</v>
      </c>
      <c r="DF318" s="16" t="str">
        <f t="shared" si="223"/>
        <v>Fail</v>
      </c>
      <c r="DG318" s="36">
        <f>SUM(SUMIF(Survey!EL318:EN318,{"&gt;0","&lt;0"})*{1,-1})</f>
        <v>0</v>
      </c>
      <c r="DH318">
        <f t="shared" si="224"/>
        <v>0</v>
      </c>
      <c r="DI318">
        <f t="shared" si="225"/>
        <v>100</v>
      </c>
      <c r="DJ318" s="35" t="b">
        <f>IF(OR(Survey!$M318="ETF",Survey!$M318="ETF, alternative mutual fund",Survey!$M318="Closed-end", Survey!$M318="Split share corp"),TRUE,FALSE)</f>
        <v>0</v>
      </c>
      <c r="DK318" s="16" t="str">
        <f t="shared" si="226"/>
        <v>Fail</v>
      </c>
      <c r="DL318" s="36">
        <f>SUM(SUMIF(Survey!EP318:EV318,{"&gt;0","&lt;0"})*{1,-1})</f>
        <v>0</v>
      </c>
      <c r="DM318">
        <f t="shared" si="227"/>
        <v>0</v>
      </c>
      <c r="DN318" s="17">
        <f t="shared" si="228"/>
        <v>100</v>
      </c>
      <c r="DO318" s="16" t="str">
        <f t="shared" si="229"/>
        <v>Fail</v>
      </c>
      <c r="DP318" s="36">
        <f>SUM(SUMIF(Survey!EX318:FD318,{"&gt;0","&lt;0"})*{1,-1})</f>
        <v>0</v>
      </c>
      <c r="DQ318">
        <f t="shared" si="230"/>
        <v>0</v>
      </c>
      <c r="DR318" s="17">
        <f t="shared" si="231"/>
        <v>100</v>
      </c>
    </row>
    <row r="319" spans="1:122">
      <c r="A319">
        <v>319</v>
      </c>
      <c r="B319" t="str">
        <f t="shared" si="185"/>
        <v>Pass</v>
      </c>
      <c r="C319" t="str">
        <f>IF(COUNTBLANK(Survey!B319:FE319)=$C$2, "Pass", "Fail")</f>
        <v>Pass</v>
      </c>
      <c r="D319" t="str">
        <f t="shared" si="186"/>
        <v>Fail</v>
      </c>
      <c r="E319" t="str">
        <f>IF(OR(ISBLANK(Survey!AJ319),COUNTIF(G319:BB319,"Fail")),"Fail","Pass")</f>
        <v>Fail</v>
      </c>
      <c r="G319" s="16" t="str">
        <f t="shared" si="187"/>
        <v>Fail</v>
      </c>
      <c r="H319" s="177">
        <f>COUNTBLANK(Survey!B319:D319)+COUNTBLANK(Survey!G319)+COUNTBLANK(Survey!I319)+COUNTBLANK(Survey!K319:M319)+COUNTBLANK(Survey!P319)+COUNTBLANK(Survey!S319:U319)+COUNTBLANK(Survey!Y319:AA319)+COUNTBLANK(Survey!AD319:AE319)+COUNTBLANK(Survey!AI319:AI319)</f>
        <v>18</v>
      </c>
      <c r="I319" s="16" t="str">
        <f t="shared" si="188"/>
        <v>Fail</v>
      </c>
      <c r="J319" t="b">
        <f>IF(Survey!E319="No",TRUE,FALSE)</f>
        <v>0</v>
      </c>
      <c r="K319" s="34">
        <f>LEN(Survey!E319)</f>
        <v>0</v>
      </c>
      <c r="L319" s="16" t="str">
        <f t="shared" si="189"/>
        <v>Fail</v>
      </c>
      <c r="M319" t="b">
        <f>IF(Survey!F319="No",TRUE,FALSE)</f>
        <v>0</v>
      </c>
      <c r="N319" s="33">
        <f>LEN(Survey!F319)</f>
        <v>0</v>
      </c>
      <c r="O319" s="16" t="str">
        <f t="shared" si="190"/>
        <v>Pass</v>
      </c>
      <c r="P319" s="34">
        <f>MOD((LEN(Survey!H319)+2),11)</f>
        <v>2</v>
      </c>
      <c r="Q319" s="33" t="str">
        <f>IF(Survey!$L319="Prospectus fund", "Yes", "No")</f>
        <v>No</v>
      </c>
      <c r="R319" s="16" t="str">
        <f t="shared" si="191"/>
        <v>Pass</v>
      </c>
      <c r="S319" s="34">
        <f>MOD((LEN(Survey!J319)+2),11)</f>
        <v>2</v>
      </c>
      <c r="T319" s="35" t="b">
        <f>IF(OR(Survey!$M319="ETF",Survey!$M319="ETF, alternative mutual fund",Survey!$M319="Closed-end", Survey!$M319="Split share corp", Survey!$I319="Yes"),TRUE,FALSE)</f>
        <v>0</v>
      </c>
      <c r="U319" s="16" t="str">
        <f>IFERROR(IF(AND(OR(X319=Y319,Y319 = "Either"),NOT(ISBLANK(Survey!K319))),"Pass","Fail"),"Pass")</f>
        <v>Fail</v>
      </c>
      <c r="V319" s="36" cm="1">
        <f t="array" ref="V319">SUM(SUMIF(Survey!BZ319:CS319,{"&gt;0","&lt;0"})*{1,-1})</f>
        <v>0</v>
      </c>
      <c r="W319" s="38" cm="1">
        <f t="array" ref="W319">SUM(SUMIF(Survey!CC319,{"&gt;0","&lt;0"})*{1,-1})+SUM(SUMIF(Survey!CM319,{"&gt;0","&lt;0"})*{1,-1})</f>
        <v>0</v>
      </c>
      <c r="X319" s="38">
        <f>Survey!K319</f>
        <v>0</v>
      </c>
      <c r="Y319" s="37" t="str">
        <f t="shared" si="192"/>
        <v>Either</v>
      </c>
      <c r="Z319" s="16" t="str">
        <f t="shared" si="193"/>
        <v>Fail</v>
      </c>
      <c r="AA319" s="67" cm="1">
        <f t="array" ref="AA319">SUM(SUMIF(Survey!BZ319:CS319,{"&gt;0","&lt;0"})*{1,-1})+SUM(SUMIF(Survey!CU319:DN319,{"&gt;0","&lt;0"})*{1,-1})</f>
        <v>0</v>
      </c>
      <c r="AB319" s="67">
        <f>IFERROR(AA319/(Survey!$AV319),0)</f>
        <v>0</v>
      </c>
      <c r="AC319" s="128" t="b">
        <f>IF(OR(Survey!$M319="Alternative strategy or hedge",Survey!$M319="Other, illiquid",Survey!$L319="Prospectus fund"),TRUE,FALSE)</f>
        <v>0</v>
      </c>
      <c r="AD319" s="128" t="b">
        <f>NOT(ISBLANK(Survey!$M319))</f>
        <v>0</v>
      </c>
      <c r="AE319" s="16" t="str">
        <f t="shared" si="194"/>
        <v>Pass</v>
      </c>
      <c r="AF319" s="38" t="b">
        <f>NOT(ISNUMBER(SEARCH("Other",Survey!$P319)))</f>
        <v>1</v>
      </c>
      <c r="AG319" s="37" t="b">
        <f>NOT(ISBLANK(Survey!$Q319))</f>
        <v>0</v>
      </c>
      <c r="AH319" s="16" t="str">
        <f t="shared" si="195"/>
        <v>Pass</v>
      </c>
      <c r="AI319" s="143">
        <f>COUNTBLANK(Survey!$W319)</f>
        <v>1</v>
      </c>
      <c r="AJ319" s="67">
        <f>IF(AND(Survey!L319&lt;&gt;"Exempt fund",OR(Survey!$M319="ETF",Survey!$M319="ETF, alternative mutual fund",Survey!$M319="Mutual fund",Survey!$M319="Alternative mutual fund",Survey!$M319="Money market")),1,0)</f>
        <v>0</v>
      </c>
      <c r="AK319" s="16" t="str">
        <f t="shared" si="196"/>
        <v>Pass</v>
      </c>
      <c r="AL319" s="38" t="b">
        <f>NOT(ISNUMBER(SEARCH("Yes",Survey!$AA319)))</f>
        <v>1</v>
      </c>
      <c r="AM319" s="37" t="b">
        <f>IF(COUNTBLANK(Survey!$AB319:$AC319)=0,TRUE, FALSE)</f>
        <v>0</v>
      </c>
      <c r="AN319" s="16" t="str">
        <f t="shared" si="197"/>
        <v>Pass</v>
      </c>
      <c r="AO319" s="38" t="b">
        <f>NOT(ISNUMBER(SEARCH("Yes",Survey!$AD319)))</f>
        <v>1</v>
      </c>
      <c r="AP319" s="37" t="b">
        <f>NOT(ISBLANK(Survey!$AF319))</f>
        <v>0</v>
      </c>
      <c r="AQ319" s="16" t="str">
        <f t="shared" si="198"/>
        <v>Pass</v>
      </c>
      <c r="AR319" s="38" t="b">
        <f>NOT(OR(ISNUMBER(SEARCH("Other",Survey!$AF319)),ISNUMBER(SEARCH("Multiple",Survey!$AF319))))</f>
        <v>1</v>
      </c>
      <c r="AS319" s="37" t="b">
        <f>NOT(ISBLANK(Survey!$AG319))</f>
        <v>0</v>
      </c>
      <c r="AT319" s="16" t="str">
        <f t="shared" si="199"/>
        <v>Fail</v>
      </c>
      <c r="AU319" s="143">
        <f>IF(ABS(Survey!$AV319)&gt;0, 1,0)</f>
        <v>0</v>
      </c>
      <c r="AV319" s="143">
        <f>IF(COUNTBLANK(Survey!$AJ319)=0,1,0)</f>
        <v>0</v>
      </c>
      <c r="AW319" s="16" t="str">
        <f t="shared" si="200"/>
        <v>Pass</v>
      </c>
      <c r="AX319" s="143">
        <f>IF(ISBLANK(Survey!$AJ319),0,1)</f>
        <v>0</v>
      </c>
      <c r="AY319" s="165">
        <f>COUNTBLANK(Survey!$AK319)</f>
        <v>1</v>
      </c>
      <c r="AZ319" s="16" t="str">
        <f t="shared" si="201"/>
        <v>Pass</v>
      </c>
      <c r="BA319" s="143">
        <f>IF(OR(Survey!$AK319="Closed",ISBLANK(Survey!$AK319)),0,1)</f>
        <v>0</v>
      </c>
      <c r="BB319" s="165">
        <f>IF(ISBLANK(Survey!$AL319),1,0)</f>
        <v>1</v>
      </c>
      <c r="BC319" s="147" t="str" cm="1">
        <f t="array" ref="BC319">IF(OR(IF(OR($BE319+$BF319 = 2, $BG319=1), FALSE, TRUE), AND($BD319:$BD319 = 0)),"Pass","Fail")</f>
        <v>Pass</v>
      </c>
      <c r="BD319" s="143">
        <f>COUNTBLANK(Survey!$AM319:$AO319)</f>
        <v>3</v>
      </c>
      <c r="BE319" s="143">
        <f>IF(Survey!$I319="Yes",1,0)</f>
        <v>0</v>
      </c>
      <c r="BF319" s="143">
        <f>IF(OR(Survey!$M319="Mutual fund",Survey!$M319="Alternative mutual fund",Survey!$M319="Money market"),1,0)</f>
        <v>0</v>
      </c>
      <c r="BG319" s="148">
        <f>IF(OR(Survey!$M319="ETF",Survey!$M319="ETF, alternative mutual fund"),1,0)</f>
        <v>0</v>
      </c>
      <c r="BH319" s="16" t="str">
        <f t="shared" si="202"/>
        <v>Pass</v>
      </c>
      <c r="BI319" s="38" t="b">
        <f>OR(ISNUMBER(SEARCH("Yes",Survey!$AO319)),ISBLANK(Survey!$AO319))</f>
        <v>1</v>
      </c>
      <c r="BJ319" s="67" t="b">
        <f>NOT(ISBLANK(Survey!$AP319))</f>
        <v>0</v>
      </c>
      <c r="BK319" s="16" t="str">
        <f t="shared" si="203"/>
        <v>Pass</v>
      </c>
      <c r="BL319" s="143">
        <f>IF(Survey!$AW319=0, 0,1)</f>
        <v>0</v>
      </c>
      <c r="BM319" s="67">
        <f>Survey!$AQ319</f>
        <v>0</v>
      </c>
      <c r="BN319" s="67">
        <f>IFERROR((Survey!$AX319-ABS(Survey!$AY319)-ABS(Survey!$BD319))/Survey!$AW319,0)</f>
        <v>0</v>
      </c>
      <c r="BO319" s="67">
        <f>IF(AND($BM319&gt;$BN319-0.2,$BM319&lt;$BN319+0.2,ISBLANK(Survey!$AQ319)=FALSE),0,1)</f>
        <v>1</v>
      </c>
      <c r="BP319" s="165">
        <f>IF(ISBLANK(Survey!$AR319),1,0)</f>
        <v>1</v>
      </c>
      <c r="BQ319" s="16" t="str">
        <f t="shared" si="204"/>
        <v>Pass</v>
      </c>
      <c r="BR319" s="143">
        <f>IF(Survey!$AW319=0, 0,1)</f>
        <v>0</v>
      </c>
      <c r="BS319" s="67">
        <f>IF(AND(Survey!$AS319&gt;=0,Survey!$AS319&lt;=0.2,Survey!$AS319&lt;&gt;""),0,1)</f>
        <v>1</v>
      </c>
      <c r="BT319" s="143">
        <f>IF(ISBLANK(Survey!$AT319),1,0)</f>
        <v>1</v>
      </c>
      <c r="BU319" s="16" t="str">
        <f t="shared" si="205"/>
        <v>Fail</v>
      </c>
      <c r="BV319" s="165">
        <f>Survey!$AU319</f>
        <v>0</v>
      </c>
      <c r="BW319" s="16" t="str">
        <f t="shared" si="206"/>
        <v>Pass</v>
      </c>
      <c r="BX319" s="36">
        <f>Survey!$AV319</f>
        <v>0</v>
      </c>
      <c r="BY319" s="176">
        <f>Survey!$AW319+Survey!$AX319-ABS(Survey!$AY319)+ABS(Survey!$AZ319)-ABS(Survey!$BA319)+ABS(Survey!$BB319)-ABS(Survey!$BC319)-ABS(Survey!$BD319)+Survey!$BE319</f>
        <v>0</v>
      </c>
      <c r="BZ319" s="35">
        <f t="shared" si="207"/>
        <v>0</v>
      </c>
      <c r="CA319" s="17">
        <f t="shared" si="208"/>
        <v>0</v>
      </c>
      <c r="CB319" s="16" t="str">
        <f t="shared" si="209"/>
        <v>Pass</v>
      </c>
      <c r="CC319" s="38" t="b">
        <f>IF(ABS(Survey!$BE319)=0,TRUE,FALSE)</f>
        <v>1</v>
      </c>
      <c r="CD319" s="37" t="b">
        <f>NOT(ISBLANK(Survey!$BF319))</f>
        <v>0</v>
      </c>
      <c r="CE319" t="str">
        <f t="shared" si="210"/>
        <v>Fail</v>
      </c>
      <c r="CF319" s="29">
        <f>Survey!$AV319</f>
        <v>0</v>
      </c>
      <c r="CG319" s="29" cm="1">
        <f t="array" ref="CG319">SUM(SUMIF(Survey!BH319:BO319,{"&gt;0","&lt;0"})*{1,-1})-SUM(SUMIF(Survey!BQ319:BX319,{"&gt;0","&lt;0"})*{1,-1})</f>
        <v>0</v>
      </c>
      <c r="CH319" s="35" t="str">
        <f t="shared" si="211"/>
        <v>No holdings</v>
      </c>
      <c r="CI319">
        <f t="shared" si="212"/>
        <v>0</v>
      </c>
      <c r="CJ319" s="16" t="str">
        <f t="shared" si="213"/>
        <v>Fail</v>
      </c>
      <c r="CK319" s="36">
        <f>Survey!$AV319</f>
        <v>0</v>
      </c>
      <c r="CL319" s="36" cm="1">
        <f t="array" ref="CL319">SUM(SUMIF(Survey!BZ319:CS319,{"&gt;0","&lt;0"})*{1,-1})-SUM(SUMIF(Survey!CU319:DN319,{"&gt;0","&lt;0"})*{1,-1})</f>
        <v>0</v>
      </c>
      <c r="CM319" s="35" t="str">
        <f t="shared" si="214"/>
        <v>No holdings</v>
      </c>
      <c r="CN319" s="17">
        <f t="shared" si="215"/>
        <v>0</v>
      </c>
      <c r="CO319" s="16" t="str">
        <f t="shared" si="216"/>
        <v>Pass</v>
      </c>
      <c r="CP319" s="38" t="b">
        <f>IF(ABS(Survey!$CS319)=0,TRUE,FALSE)</f>
        <v>1</v>
      </c>
      <c r="CQ319" s="37" t="b">
        <f>NOT(ISBLANK(Survey!$CT319))</f>
        <v>0</v>
      </c>
      <c r="CR319" s="16" t="str">
        <f t="shared" si="217"/>
        <v>Pass</v>
      </c>
      <c r="CS319" s="38" t="b">
        <f>IF(ABS(Survey!$DN319)=0,TRUE,FALSE)</f>
        <v>1</v>
      </c>
      <c r="CT319" s="37" t="b">
        <f>NOT(ISBLANK(Survey!$DO319))</f>
        <v>0</v>
      </c>
      <c r="CU319" t="str">
        <f t="shared" si="218"/>
        <v>Pass</v>
      </c>
      <c r="CV319" s="29" cm="1">
        <f t="array" ref="CV319">SUM(SUMIF(Survey!CO319,{"&gt;0","&lt;0"})*{1,-1})+SUM(SUMIF(Survey!DJ319,{"&gt;0","&lt;0"})*{1,-1})</f>
        <v>0</v>
      </c>
      <c r="CW319" s="29">
        <f>SUM(SUMIF(Survey!DQ319:DW319,{"&gt;0","&lt;0"})*{1,-1})+SUM(SUMIF(Survey!DY319:EE319,{"&gt;0","&lt;0"})*{1,-1})</f>
        <v>0</v>
      </c>
      <c r="CX319">
        <f t="shared" si="219"/>
        <v>0</v>
      </c>
      <c r="CY319">
        <f t="shared" si="220"/>
        <v>0</v>
      </c>
      <c r="CZ319" s="16" t="str">
        <f t="shared" si="221"/>
        <v>Pass</v>
      </c>
      <c r="DA319" s="38" t="b">
        <f>IF(ABS(Survey!$DW319)=0,TRUE,FALSE)</f>
        <v>1</v>
      </c>
      <c r="DB319" s="37" t="b">
        <f>NOT(ISBLANK(Survey!DX319))</f>
        <v>0</v>
      </c>
      <c r="DC319" s="16" t="str">
        <f t="shared" si="222"/>
        <v>Pass</v>
      </c>
      <c r="DD319" s="38" t="b">
        <f>IF(ABS(Survey!$EE319)=0,TRUE,FALSE)</f>
        <v>1</v>
      </c>
      <c r="DE319" s="37" t="b">
        <f>NOT(ISBLANK(Survey!$EF319))</f>
        <v>0</v>
      </c>
      <c r="DF319" s="16" t="str">
        <f t="shared" si="223"/>
        <v>Fail</v>
      </c>
      <c r="DG319" s="36">
        <f>SUM(SUMIF(Survey!EL319:EN319,{"&gt;0","&lt;0"})*{1,-1})</f>
        <v>0</v>
      </c>
      <c r="DH319">
        <f t="shared" si="224"/>
        <v>0</v>
      </c>
      <c r="DI319">
        <f t="shared" si="225"/>
        <v>100</v>
      </c>
      <c r="DJ319" s="35" t="b">
        <f>IF(OR(Survey!$M319="ETF",Survey!$M319="ETF, alternative mutual fund",Survey!$M319="Closed-end", Survey!$M319="Split share corp"),TRUE,FALSE)</f>
        <v>0</v>
      </c>
      <c r="DK319" s="16" t="str">
        <f t="shared" si="226"/>
        <v>Fail</v>
      </c>
      <c r="DL319" s="36">
        <f>SUM(SUMIF(Survey!EP319:EV319,{"&gt;0","&lt;0"})*{1,-1})</f>
        <v>0</v>
      </c>
      <c r="DM319">
        <f t="shared" si="227"/>
        <v>0</v>
      </c>
      <c r="DN319" s="17">
        <f t="shared" si="228"/>
        <v>100</v>
      </c>
      <c r="DO319" s="16" t="str">
        <f t="shared" si="229"/>
        <v>Fail</v>
      </c>
      <c r="DP319" s="36">
        <f>SUM(SUMIF(Survey!EX319:FD319,{"&gt;0","&lt;0"})*{1,-1})</f>
        <v>0</v>
      </c>
      <c r="DQ319">
        <f t="shared" si="230"/>
        <v>0</v>
      </c>
      <c r="DR319" s="17">
        <f t="shared" si="231"/>
        <v>100</v>
      </c>
    </row>
    <row r="320" spans="1:122">
      <c r="A320">
        <v>320</v>
      </c>
      <c r="B320" t="str">
        <f t="shared" si="185"/>
        <v>Pass</v>
      </c>
      <c r="C320" t="str">
        <f>IF(COUNTBLANK(Survey!B320:FE320)=$C$2, "Pass", "Fail")</f>
        <v>Pass</v>
      </c>
      <c r="D320" t="str">
        <f t="shared" si="186"/>
        <v>Fail</v>
      </c>
      <c r="E320" t="str">
        <f>IF(OR(ISBLANK(Survey!AJ320),COUNTIF(G320:BB320,"Fail")),"Fail","Pass")</f>
        <v>Fail</v>
      </c>
      <c r="G320" s="16" t="str">
        <f t="shared" si="187"/>
        <v>Fail</v>
      </c>
      <c r="H320" s="177">
        <f>COUNTBLANK(Survey!B320:D320)+COUNTBLANK(Survey!G320)+COUNTBLANK(Survey!I320)+COUNTBLANK(Survey!K320:M320)+COUNTBLANK(Survey!P320)+COUNTBLANK(Survey!S320:U320)+COUNTBLANK(Survey!Y320:AA320)+COUNTBLANK(Survey!AD320:AE320)+COUNTBLANK(Survey!AI320:AI320)</f>
        <v>18</v>
      </c>
      <c r="I320" s="16" t="str">
        <f t="shared" si="188"/>
        <v>Fail</v>
      </c>
      <c r="J320" t="b">
        <f>IF(Survey!E320="No",TRUE,FALSE)</f>
        <v>0</v>
      </c>
      <c r="K320" s="34">
        <f>LEN(Survey!E320)</f>
        <v>0</v>
      </c>
      <c r="L320" s="16" t="str">
        <f t="shared" si="189"/>
        <v>Fail</v>
      </c>
      <c r="M320" t="b">
        <f>IF(Survey!F320="No",TRUE,FALSE)</f>
        <v>0</v>
      </c>
      <c r="N320" s="33">
        <f>LEN(Survey!F320)</f>
        <v>0</v>
      </c>
      <c r="O320" s="16" t="str">
        <f t="shared" si="190"/>
        <v>Pass</v>
      </c>
      <c r="P320" s="34">
        <f>MOD((LEN(Survey!H320)+2),11)</f>
        <v>2</v>
      </c>
      <c r="Q320" s="33" t="str">
        <f>IF(Survey!$L320="Prospectus fund", "Yes", "No")</f>
        <v>No</v>
      </c>
      <c r="R320" s="16" t="str">
        <f t="shared" si="191"/>
        <v>Pass</v>
      </c>
      <c r="S320" s="34">
        <f>MOD((LEN(Survey!J320)+2),11)</f>
        <v>2</v>
      </c>
      <c r="T320" s="35" t="b">
        <f>IF(OR(Survey!$M320="ETF",Survey!$M320="ETF, alternative mutual fund",Survey!$M320="Closed-end", Survey!$M320="Split share corp", Survey!$I320="Yes"),TRUE,FALSE)</f>
        <v>0</v>
      </c>
      <c r="U320" s="16" t="str">
        <f>IFERROR(IF(AND(OR(X320=Y320,Y320 = "Either"),NOT(ISBLANK(Survey!K320))),"Pass","Fail"),"Pass")</f>
        <v>Fail</v>
      </c>
      <c r="V320" s="36" cm="1">
        <f t="array" ref="V320">SUM(SUMIF(Survey!BZ320:CS320,{"&gt;0","&lt;0"})*{1,-1})</f>
        <v>0</v>
      </c>
      <c r="W320" s="38" cm="1">
        <f t="array" ref="W320">SUM(SUMIF(Survey!CC320,{"&gt;0","&lt;0"})*{1,-1})+SUM(SUMIF(Survey!CM320,{"&gt;0","&lt;0"})*{1,-1})</f>
        <v>0</v>
      </c>
      <c r="X320" s="38">
        <f>Survey!K320</f>
        <v>0</v>
      </c>
      <c r="Y320" s="37" t="str">
        <f t="shared" si="192"/>
        <v>Either</v>
      </c>
      <c r="Z320" s="16" t="str">
        <f t="shared" si="193"/>
        <v>Fail</v>
      </c>
      <c r="AA320" s="67" cm="1">
        <f t="array" ref="AA320">SUM(SUMIF(Survey!BZ320:CS320,{"&gt;0","&lt;0"})*{1,-1})+SUM(SUMIF(Survey!CU320:DN320,{"&gt;0","&lt;0"})*{1,-1})</f>
        <v>0</v>
      </c>
      <c r="AB320" s="67">
        <f>IFERROR(AA320/(Survey!$AV320),0)</f>
        <v>0</v>
      </c>
      <c r="AC320" s="128" t="b">
        <f>IF(OR(Survey!$M320="Alternative strategy or hedge",Survey!$M320="Other, illiquid",Survey!$L320="Prospectus fund"),TRUE,FALSE)</f>
        <v>0</v>
      </c>
      <c r="AD320" s="128" t="b">
        <f>NOT(ISBLANK(Survey!$M320))</f>
        <v>0</v>
      </c>
      <c r="AE320" s="16" t="str">
        <f t="shared" si="194"/>
        <v>Pass</v>
      </c>
      <c r="AF320" s="38" t="b">
        <f>NOT(ISNUMBER(SEARCH("Other",Survey!$P320)))</f>
        <v>1</v>
      </c>
      <c r="AG320" s="37" t="b">
        <f>NOT(ISBLANK(Survey!$Q320))</f>
        <v>0</v>
      </c>
      <c r="AH320" s="16" t="str">
        <f t="shared" si="195"/>
        <v>Pass</v>
      </c>
      <c r="AI320" s="143">
        <f>COUNTBLANK(Survey!$W320)</f>
        <v>1</v>
      </c>
      <c r="AJ320" s="67">
        <f>IF(AND(Survey!L320&lt;&gt;"Exempt fund",OR(Survey!$M320="ETF",Survey!$M320="ETF, alternative mutual fund",Survey!$M320="Mutual fund",Survey!$M320="Alternative mutual fund",Survey!$M320="Money market")),1,0)</f>
        <v>0</v>
      </c>
      <c r="AK320" s="16" t="str">
        <f t="shared" si="196"/>
        <v>Pass</v>
      </c>
      <c r="AL320" s="38" t="b">
        <f>NOT(ISNUMBER(SEARCH("Yes",Survey!$AA320)))</f>
        <v>1</v>
      </c>
      <c r="AM320" s="37" t="b">
        <f>IF(COUNTBLANK(Survey!$AB320:$AC320)=0,TRUE, FALSE)</f>
        <v>0</v>
      </c>
      <c r="AN320" s="16" t="str">
        <f t="shared" si="197"/>
        <v>Pass</v>
      </c>
      <c r="AO320" s="38" t="b">
        <f>NOT(ISNUMBER(SEARCH("Yes",Survey!$AD320)))</f>
        <v>1</v>
      </c>
      <c r="AP320" s="37" t="b">
        <f>NOT(ISBLANK(Survey!$AF320))</f>
        <v>0</v>
      </c>
      <c r="AQ320" s="16" t="str">
        <f t="shared" si="198"/>
        <v>Pass</v>
      </c>
      <c r="AR320" s="38" t="b">
        <f>NOT(OR(ISNUMBER(SEARCH("Other",Survey!$AF320)),ISNUMBER(SEARCH("Multiple",Survey!$AF320))))</f>
        <v>1</v>
      </c>
      <c r="AS320" s="37" t="b">
        <f>NOT(ISBLANK(Survey!$AG320))</f>
        <v>0</v>
      </c>
      <c r="AT320" s="16" t="str">
        <f t="shared" si="199"/>
        <v>Fail</v>
      </c>
      <c r="AU320" s="143">
        <f>IF(ABS(Survey!$AV320)&gt;0, 1,0)</f>
        <v>0</v>
      </c>
      <c r="AV320" s="143">
        <f>IF(COUNTBLANK(Survey!$AJ320)=0,1,0)</f>
        <v>0</v>
      </c>
      <c r="AW320" s="16" t="str">
        <f t="shared" si="200"/>
        <v>Pass</v>
      </c>
      <c r="AX320" s="143">
        <f>IF(ISBLANK(Survey!$AJ320),0,1)</f>
        <v>0</v>
      </c>
      <c r="AY320" s="165">
        <f>COUNTBLANK(Survey!$AK320)</f>
        <v>1</v>
      </c>
      <c r="AZ320" s="16" t="str">
        <f t="shared" si="201"/>
        <v>Pass</v>
      </c>
      <c r="BA320" s="143">
        <f>IF(OR(Survey!$AK320="Closed",ISBLANK(Survey!$AK320)),0,1)</f>
        <v>0</v>
      </c>
      <c r="BB320" s="165">
        <f>IF(ISBLANK(Survey!$AL320),1,0)</f>
        <v>1</v>
      </c>
      <c r="BC320" s="147" t="str" cm="1">
        <f t="array" ref="BC320">IF(OR(IF(OR($BE320+$BF320 = 2, $BG320=1), FALSE, TRUE), AND($BD320:$BD320 = 0)),"Pass","Fail")</f>
        <v>Pass</v>
      </c>
      <c r="BD320" s="143">
        <f>COUNTBLANK(Survey!$AM320:$AO320)</f>
        <v>3</v>
      </c>
      <c r="BE320" s="143">
        <f>IF(Survey!$I320="Yes",1,0)</f>
        <v>0</v>
      </c>
      <c r="BF320" s="143">
        <f>IF(OR(Survey!$M320="Mutual fund",Survey!$M320="Alternative mutual fund",Survey!$M320="Money market"),1,0)</f>
        <v>0</v>
      </c>
      <c r="BG320" s="148">
        <f>IF(OR(Survey!$M320="ETF",Survey!$M320="ETF, alternative mutual fund"),1,0)</f>
        <v>0</v>
      </c>
      <c r="BH320" s="16" t="str">
        <f t="shared" si="202"/>
        <v>Pass</v>
      </c>
      <c r="BI320" s="38" t="b">
        <f>OR(ISNUMBER(SEARCH("Yes",Survey!$AO320)),ISBLANK(Survey!$AO320))</f>
        <v>1</v>
      </c>
      <c r="BJ320" s="67" t="b">
        <f>NOT(ISBLANK(Survey!$AP320))</f>
        <v>0</v>
      </c>
      <c r="BK320" s="16" t="str">
        <f t="shared" si="203"/>
        <v>Pass</v>
      </c>
      <c r="BL320" s="143">
        <f>IF(Survey!$AW320=0, 0,1)</f>
        <v>0</v>
      </c>
      <c r="BM320" s="67">
        <f>Survey!$AQ320</f>
        <v>0</v>
      </c>
      <c r="BN320" s="67">
        <f>IFERROR((Survey!$AX320-ABS(Survey!$AY320)-ABS(Survey!$BD320))/Survey!$AW320,0)</f>
        <v>0</v>
      </c>
      <c r="BO320" s="67">
        <f>IF(AND($BM320&gt;$BN320-0.2,$BM320&lt;$BN320+0.2,ISBLANK(Survey!$AQ320)=FALSE),0,1)</f>
        <v>1</v>
      </c>
      <c r="BP320" s="165">
        <f>IF(ISBLANK(Survey!$AR320),1,0)</f>
        <v>1</v>
      </c>
      <c r="BQ320" s="16" t="str">
        <f t="shared" si="204"/>
        <v>Pass</v>
      </c>
      <c r="BR320" s="143">
        <f>IF(Survey!$AW320=0, 0,1)</f>
        <v>0</v>
      </c>
      <c r="BS320" s="67">
        <f>IF(AND(Survey!$AS320&gt;=0,Survey!$AS320&lt;=0.2,Survey!$AS320&lt;&gt;""),0,1)</f>
        <v>1</v>
      </c>
      <c r="BT320" s="143">
        <f>IF(ISBLANK(Survey!$AT320),1,0)</f>
        <v>1</v>
      </c>
      <c r="BU320" s="16" t="str">
        <f t="shared" si="205"/>
        <v>Fail</v>
      </c>
      <c r="BV320" s="165">
        <f>Survey!$AU320</f>
        <v>0</v>
      </c>
      <c r="BW320" s="16" t="str">
        <f t="shared" si="206"/>
        <v>Pass</v>
      </c>
      <c r="BX320" s="36">
        <f>Survey!$AV320</f>
        <v>0</v>
      </c>
      <c r="BY320" s="176">
        <f>Survey!$AW320+Survey!$AX320-ABS(Survey!$AY320)+ABS(Survey!$AZ320)-ABS(Survey!$BA320)+ABS(Survey!$BB320)-ABS(Survey!$BC320)-ABS(Survey!$BD320)+Survey!$BE320</f>
        <v>0</v>
      </c>
      <c r="BZ320" s="35">
        <f t="shared" si="207"/>
        <v>0</v>
      </c>
      <c r="CA320" s="17">
        <f t="shared" si="208"/>
        <v>0</v>
      </c>
      <c r="CB320" s="16" t="str">
        <f t="shared" si="209"/>
        <v>Pass</v>
      </c>
      <c r="CC320" s="38" t="b">
        <f>IF(ABS(Survey!$BE320)=0,TRUE,FALSE)</f>
        <v>1</v>
      </c>
      <c r="CD320" s="37" t="b">
        <f>NOT(ISBLANK(Survey!$BF320))</f>
        <v>0</v>
      </c>
      <c r="CE320" t="str">
        <f t="shared" si="210"/>
        <v>Fail</v>
      </c>
      <c r="CF320" s="29">
        <f>Survey!$AV320</f>
        <v>0</v>
      </c>
      <c r="CG320" s="29" cm="1">
        <f t="array" ref="CG320">SUM(SUMIF(Survey!BH320:BO320,{"&gt;0","&lt;0"})*{1,-1})-SUM(SUMIF(Survey!BQ320:BX320,{"&gt;0","&lt;0"})*{1,-1})</f>
        <v>0</v>
      </c>
      <c r="CH320" s="35" t="str">
        <f t="shared" si="211"/>
        <v>No holdings</v>
      </c>
      <c r="CI320">
        <f t="shared" si="212"/>
        <v>0</v>
      </c>
      <c r="CJ320" s="16" t="str">
        <f t="shared" si="213"/>
        <v>Fail</v>
      </c>
      <c r="CK320" s="36">
        <f>Survey!$AV320</f>
        <v>0</v>
      </c>
      <c r="CL320" s="36" cm="1">
        <f t="array" ref="CL320">SUM(SUMIF(Survey!BZ320:CS320,{"&gt;0","&lt;0"})*{1,-1})-SUM(SUMIF(Survey!CU320:DN320,{"&gt;0","&lt;0"})*{1,-1})</f>
        <v>0</v>
      </c>
      <c r="CM320" s="35" t="str">
        <f t="shared" si="214"/>
        <v>No holdings</v>
      </c>
      <c r="CN320" s="17">
        <f t="shared" si="215"/>
        <v>0</v>
      </c>
      <c r="CO320" s="16" t="str">
        <f t="shared" si="216"/>
        <v>Pass</v>
      </c>
      <c r="CP320" s="38" t="b">
        <f>IF(ABS(Survey!$CS320)=0,TRUE,FALSE)</f>
        <v>1</v>
      </c>
      <c r="CQ320" s="37" t="b">
        <f>NOT(ISBLANK(Survey!$CT320))</f>
        <v>0</v>
      </c>
      <c r="CR320" s="16" t="str">
        <f t="shared" si="217"/>
        <v>Pass</v>
      </c>
      <c r="CS320" s="38" t="b">
        <f>IF(ABS(Survey!$DN320)=0,TRUE,FALSE)</f>
        <v>1</v>
      </c>
      <c r="CT320" s="37" t="b">
        <f>NOT(ISBLANK(Survey!$DO320))</f>
        <v>0</v>
      </c>
      <c r="CU320" t="str">
        <f t="shared" si="218"/>
        <v>Pass</v>
      </c>
      <c r="CV320" s="29" cm="1">
        <f t="array" ref="CV320">SUM(SUMIF(Survey!CO320,{"&gt;0","&lt;0"})*{1,-1})+SUM(SUMIF(Survey!DJ320,{"&gt;0","&lt;0"})*{1,-1})</f>
        <v>0</v>
      </c>
      <c r="CW320" s="29">
        <f>SUM(SUMIF(Survey!DQ320:DW320,{"&gt;0","&lt;0"})*{1,-1})+SUM(SUMIF(Survey!DY320:EE320,{"&gt;0","&lt;0"})*{1,-1})</f>
        <v>0</v>
      </c>
      <c r="CX320">
        <f t="shared" si="219"/>
        <v>0</v>
      </c>
      <c r="CY320">
        <f t="shared" si="220"/>
        <v>0</v>
      </c>
      <c r="CZ320" s="16" t="str">
        <f t="shared" si="221"/>
        <v>Pass</v>
      </c>
      <c r="DA320" s="38" t="b">
        <f>IF(ABS(Survey!$DW320)=0,TRUE,FALSE)</f>
        <v>1</v>
      </c>
      <c r="DB320" s="37" t="b">
        <f>NOT(ISBLANK(Survey!DX320))</f>
        <v>0</v>
      </c>
      <c r="DC320" s="16" t="str">
        <f t="shared" si="222"/>
        <v>Pass</v>
      </c>
      <c r="DD320" s="38" t="b">
        <f>IF(ABS(Survey!$EE320)=0,TRUE,FALSE)</f>
        <v>1</v>
      </c>
      <c r="DE320" s="37" t="b">
        <f>NOT(ISBLANK(Survey!$EF320))</f>
        <v>0</v>
      </c>
      <c r="DF320" s="16" t="str">
        <f t="shared" si="223"/>
        <v>Fail</v>
      </c>
      <c r="DG320" s="36">
        <f>SUM(SUMIF(Survey!EL320:EN320,{"&gt;0","&lt;0"})*{1,-1})</f>
        <v>0</v>
      </c>
      <c r="DH320">
        <f t="shared" si="224"/>
        <v>0</v>
      </c>
      <c r="DI320">
        <f t="shared" si="225"/>
        <v>100</v>
      </c>
      <c r="DJ320" s="35" t="b">
        <f>IF(OR(Survey!$M320="ETF",Survey!$M320="ETF, alternative mutual fund",Survey!$M320="Closed-end", Survey!$M320="Split share corp"),TRUE,FALSE)</f>
        <v>0</v>
      </c>
      <c r="DK320" s="16" t="str">
        <f t="shared" si="226"/>
        <v>Fail</v>
      </c>
      <c r="DL320" s="36">
        <f>SUM(SUMIF(Survey!EP320:EV320,{"&gt;0","&lt;0"})*{1,-1})</f>
        <v>0</v>
      </c>
      <c r="DM320">
        <f t="shared" si="227"/>
        <v>0</v>
      </c>
      <c r="DN320" s="17">
        <f t="shared" si="228"/>
        <v>100</v>
      </c>
      <c r="DO320" s="16" t="str">
        <f t="shared" si="229"/>
        <v>Fail</v>
      </c>
      <c r="DP320" s="36">
        <f>SUM(SUMIF(Survey!EX320:FD320,{"&gt;0","&lt;0"})*{1,-1})</f>
        <v>0</v>
      </c>
      <c r="DQ320">
        <f t="shared" si="230"/>
        <v>0</v>
      </c>
      <c r="DR320" s="17">
        <f t="shared" si="231"/>
        <v>100</v>
      </c>
    </row>
    <row r="321" spans="1:122">
      <c r="A321">
        <v>321</v>
      </c>
      <c r="B321" t="str">
        <f t="shared" si="185"/>
        <v>Pass</v>
      </c>
      <c r="C321" t="str">
        <f>IF(COUNTBLANK(Survey!B321:FE321)=$C$2, "Pass", "Fail")</f>
        <v>Pass</v>
      </c>
      <c r="D321" t="str">
        <f t="shared" si="186"/>
        <v>Fail</v>
      </c>
      <c r="E321" t="str">
        <f>IF(OR(ISBLANK(Survey!AJ321),COUNTIF(G321:BB321,"Fail")),"Fail","Pass")</f>
        <v>Fail</v>
      </c>
      <c r="G321" s="16" t="str">
        <f t="shared" si="187"/>
        <v>Fail</v>
      </c>
      <c r="H321" s="177">
        <f>COUNTBLANK(Survey!B321:D321)+COUNTBLANK(Survey!G321)+COUNTBLANK(Survey!I321)+COUNTBLANK(Survey!K321:M321)+COUNTBLANK(Survey!P321)+COUNTBLANK(Survey!S321:U321)+COUNTBLANK(Survey!Y321:AA321)+COUNTBLANK(Survey!AD321:AE321)+COUNTBLANK(Survey!AI321:AI321)</f>
        <v>18</v>
      </c>
      <c r="I321" s="16" t="str">
        <f t="shared" si="188"/>
        <v>Fail</v>
      </c>
      <c r="J321" t="b">
        <f>IF(Survey!E321="No",TRUE,FALSE)</f>
        <v>0</v>
      </c>
      <c r="K321" s="34">
        <f>LEN(Survey!E321)</f>
        <v>0</v>
      </c>
      <c r="L321" s="16" t="str">
        <f t="shared" si="189"/>
        <v>Fail</v>
      </c>
      <c r="M321" t="b">
        <f>IF(Survey!F321="No",TRUE,FALSE)</f>
        <v>0</v>
      </c>
      <c r="N321" s="33">
        <f>LEN(Survey!F321)</f>
        <v>0</v>
      </c>
      <c r="O321" s="16" t="str">
        <f t="shared" si="190"/>
        <v>Pass</v>
      </c>
      <c r="P321" s="34">
        <f>MOD((LEN(Survey!H321)+2),11)</f>
        <v>2</v>
      </c>
      <c r="Q321" s="33" t="str">
        <f>IF(Survey!$L321="Prospectus fund", "Yes", "No")</f>
        <v>No</v>
      </c>
      <c r="R321" s="16" t="str">
        <f t="shared" si="191"/>
        <v>Pass</v>
      </c>
      <c r="S321" s="34">
        <f>MOD((LEN(Survey!J321)+2),11)</f>
        <v>2</v>
      </c>
      <c r="T321" s="35" t="b">
        <f>IF(OR(Survey!$M321="ETF",Survey!$M321="ETF, alternative mutual fund",Survey!$M321="Closed-end", Survey!$M321="Split share corp", Survey!$I321="Yes"),TRUE,FALSE)</f>
        <v>0</v>
      </c>
      <c r="U321" s="16" t="str">
        <f>IFERROR(IF(AND(OR(X321=Y321,Y321 = "Either"),NOT(ISBLANK(Survey!K321))),"Pass","Fail"),"Pass")</f>
        <v>Fail</v>
      </c>
      <c r="V321" s="36" cm="1">
        <f t="array" ref="V321">SUM(SUMIF(Survey!BZ321:CS321,{"&gt;0","&lt;0"})*{1,-1})</f>
        <v>0</v>
      </c>
      <c r="W321" s="38" cm="1">
        <f t="array" ref="W321">SUM(SUMIF(Survey!CC321,{"&gt;0","&lt;0"})*{1,-1})+SUM(SUMIF(Survey!CM321,{"&gt;0","&lt;0"})*{1,-1})</f>
        <v>0</v>
      </c>
      <c r="X321" s="38">
        <f>Survey!K321</f>
        <v>0</v>
      </c>
      <c r="Y321" s="37" t="str">
        <f t="shared" si="192"/>
        <v>Either</v>
      </c>
      <c r="Z321" s="16" t="str">
        <f t="shared" si="193"/>
        <v>Fail</v>
      </c>
      <c r="AA321" s="67" cm="1">
        <f t="array" ref="AA321">SUM(SUMIF(Survey!BZ321:CS321,{"&gt;0","&lt;0"})*{1,-1})+SUM(SUMIF(Survey!CU321:DN321,{"&gt;0","&lt;0"})*{1,-1})</f>
        <v>0</v>
      </c>
      <c r="AB321" s="67">
        <f>IFERROR(AA321/(Survey!$AV321),0)</f>
        <v>0</v>
      </c>
      <c r="AC321" s="128" t="b">
        <f>IF(OR(Survey!$M321="Alternative strategy or hedge",Survey!$M321="Other, illiquid",Survey!$L321="Prospectus fund"),TRUE,FALSE)</f>
        <v>0</v>
      </c>
      <c r="AD321" s="128" t="b">
        <f>NOT(ISBLANK(Survey!$M321))</f>
        <v>0</v>
      </c>
      <c r="AE321" s="16" t="str">
        <f t="shared" si="194"/>
        <v>Pass</v>
      </c>
      <c r="AF321" s="38" t="b">
        <f>NOT(ISNUMBER(SEARCH("Other",Survey!$P321)))</f>
        <v>1</v>
      </c>
      <c r="AG321" s="37" t="b">
        <f>NOT(ISBLANK(Survey!$Q321))</f>
        <v>0</v>
      </c>
      <c r="AH321" s="16" t="str">
        <f t="shared" si="195"/>
        <v>Pass</v>
      </c>
      <c r="AI321" s="143">
        <f>COUNTBLANK(Survey!$W321)</f>
        <v>1</v>
      </c>
      <c r="AJ321" s="67">
        <f>IF(AND(Survey!L321&lt;&gt;"Exempt fund",OR(Survey!$M321="ETF",Survey!$M321="ETF, alternative mutual fund",Survey!$M321="Mutual fund",Survey!$M321="Alternative mutual fund",Survey!$M321="Money market")),1,0)</f>
        <v>0</v>
      </c>
      <c r="AK321" s="16" t="str">
        <f t="shared" si="196"/>
        <v>Pass</v>
      </c>
      <c r="AL321" s="38" t="b">
        <f>NOT(ISNUMBER(SEARCH("Yes",Survey!$AA321)))</f>
        <v>1</v>
      </c>
      <c r="AM321" s="37" t="b">
        <f>IF(COUNTBLANK(Survey!$AB321:$AC321)=0,TRUE, FALSE)</f>
        <v>0</v>
      </c>
      <c r="AN321" s="16" t="str">
        <f t="shared" si="197"/>
        <v>Pass</v>
      </c>
      <c r="AO321" s="38" t="b">
        <f>NOT(ISNUMBER(SEARCH("Yes",Survey!$AD321)))</f>
        <v>1</v>
      </c>
      <c r="AP321" s="37" t="b">
        <f>NOT(ISBLANK(Survey!$AF321))</f>
        <v>0</v>
      </c>
      <c r="AQ321" s="16" t="str">
        <f t="shared" si="198"/>
        <v>Pass</v>
      </c>
      <c r="AR321" s="38" t="b">
        <f>NOT(OR(ISNUMBER(SEARCH("Other",Survey!$AF321)),ISNUMBER(SEARCH("Multiple",Survey!$AF321))))</f>
        <v>1</v>
      </c>
      <c r="AS321" s="37" t="b">
        <f>NOT(ISBLANK(Survey!$AG321))</f>
        <v>0</v>
      </c>
      <c r="AT321" s="16" t="str">
        <f t="shared" si="199"/>
        <v>Fail</v>
      </c>
      <c r="AU321" s="143">
        <f>IF(ABS(Survey!$AV321)&gt;0, 1,0)</f>
        <v>0</v>
      </c>
      <c r="AV321" s="143">
        <f>IF(COUNTBLANK(Survey!$AJ321)=0,1,0)</f>
        <v>0</v>
      </c>
      <c r="AW321" s="16" t="str">
        <f t="shared" si="200"/>
        <v>Pass</v>
      </c>
      <c r="AX321" s="143">
        <f>IF(ISBLANK(Survey!$AJ321),0,1)</f>
        <v>0</v>
      </c>
      <c r="AY321" s="165">
        <f>COUNTBLANK(Survey!$AK321)</f>
        <v>1</v>
      </c>
      <c r="AZ321" s="16" t="str">
        <f t="shared" si="201"/>
        <v>Pass</v>
      </c>
      <c r="BA321" s="143">
        <f>IF(OR(Survey!$AK321="Closed",ISBLANK(Survey!$AK321)),0,1)</f>
        <v>0</v>
      </c>
      <c r="BB321" s="165">
        <f>IF(ISBLANK(Survey!$AL321),1,0)</f>
        <v>1</v>
      </c>
      <c r="BC321" s="147" t="str" cm="1">
        <f t="array" ref="BC321">IF(OR(IF(OR($BE321+$BF321 = 2, $BG321=1), FALSE, TRUE), AND($BD321:$BD321 = 0)),"Pass","Fail")</f>
        <v>Pass</v>
      </c>
      <c r="BD321" s="143">
        <f>COUNTBLANK(Survey!$AM321:$AO321)</f>
        <v>3</v>
      </c>
      <c r="BE321" s="143">
        <f>IF(Survey!$I321="Yes",1,0)</f>
        <v>0</v>
      </c>
      <c r="BF321" s="143">
        <f>IF(OR(Survey!$M321="Mutual fund",Survey!$M321="Alternative mutual fund",Survey!$M321="Money market"),1,0)</f>
        <v>0</v>
      </c>
      <c r="BG321" s="148">
        <f>IF(OR(Survey!$M321="ETF",Survey!$M321="ETF, alternative mutual fund"),1,0)</f>
        <v>0</v>
      </c>
      <c r="BH321" s="16" t="str">
        <f t="shared" si="202"/>
        <v>Pass</v>
      </c>
      <c r="BI321" s="38" t="b">
        <f>OR(ISNUMBER(SEARCH("Yes",Survey!$AO321)),ISBLANK(Survey!$AO321))</f>
        <v>1</v>
      </c>
      <c r="BJ321" s="67" t="b">
        <f>NOT(ISBLANK(Survey!$AP321))</f>
        <v>0</v>
      </c>
      <c r="BK321" s="16" t="str">
        <f t="shared" si="203"/>
        <v>Pass</v>
      </c>
      <c r="BL321" s="143">
        <f>IF(Survey!$AW321=0, 0,1)</f>
        <v>0</v>
      </c>
      <c r="BM321" s="67">
        <f>Survey!$AQ321</f>
        <v>0</v>
      </c>
      <c r="BN321" s="67">
        <f>IFERROR((Survey!$AX321-ABS(Survey!$AY321)-ABS(Survey!$BD321))/Survey!$AW321,0)</f>
        <v>0</v>
      </c>
      <c r="BO321" s="67">
        <f>IF(AND($BM321&gt;$BN321-0.2,$BM321&lt;$BN321+0.2,ISBLANK(Survey!$AQ321)=FALSE),0,1)</f>
        <v>1</v>
      </c>
      <c r="BP321" s="165">
        <f>IF(ISBLANK(Survey!$AR321),1,0)</f>
        <v>1</v>
      </c>
      <c r="BQ321" s="16" t="str">
        <f t="shared" si="204"/>
        <v>Pass</v>
      </c>
      <c r="BR321" s="143">
        <f>IF(Survey!$AW321=0, 0,1)</f>
        <v>0</v>
      </c>
      <c r="BS321" s="67">
        <f>IF(AND(Survey!$AS321&gt;=0,Survey!$AS321&lt;=0.2,Survey!$AS321&lt;&gt;""),0,1)</f>
        <v>1</v>
      </c>
      <c r="BT321" s="143">
        <f>IF(ISBLANK(Survey!$AT321),1,0)</f>
        <v>1</v>
      </c>
      <c r="BU321" s="16" t="str">
        <f t="shared" si="205"/>
        <v>Fail</v>
      </c>
      <c r="BV321" s="165">
        <f>Survey!$AU321</f>
        <v>0</v>
      </c>
      <c r="BW321" s="16" t="str">
        <f t="shared" si="206"/>
        <v>Pass</v>
      </c>
      <c r="BX321" s="36">
        <f>Survey!$AV321</f>
        <v>0</v>
      </c>
      <c r="BY321" s="176">
        <f>Survey!$AW321+Survey!$AX321-ABS(Survey!$AY321)+ABS(Survey!$AZ321)-ABS(Survey!$BA321)+ABS(Survey!$BB321)-ABS(Survey!$BC321)-ABS(Survey!$BD321)+Survey!$BE321</f>
        <v>0</v>
      </c>
      <c r="BZ321" s="35">
        <f t="shared" si="207"/>
        <v>0</v>
      </c>
      <c r="CA321" s="17">
        <f t="shared" si="208"/>
        <v>0</v>
      </c>
      <c r="CB321" s="16" t="str">
        <f t="shared" si="209"/>
        <v>Pass</v>
      </c>
      <c r="CC321" s="38" t="b">
        <f>IF(ABS(Survey!$BE321)=0,TRUE,FALSE)</f>
        <v>1</v>
      </c>
      <c r="CD321" s="37" t="b">
        <f>NOT(ISBLANK(Survey!$BF321))</f>
        <v>0</v>
      </c>
      <c r="CE321" t="str">
        <f t="shared" si="210"/>
        <v>Fail</v>
      </c>
      <c r="CF321" s="29">
        <f>Survey!$AV321</f>
        <v>0</v>
      </c>
      <c r="CG321" s="29" cm="1">
        <f t="array" ref="CG321">SUM(SUMIF(Survey!BH321:BO321,{"&gt;0","&lt;0"})*{1,-1})-SUM(SUMIF(Survey!BQ321:BX321,{"&gt;0","&lt;0"})*{1,-1})</f>
        <v>0</v>
      </c>
      <c r="CH321" s="35" t="str">
        <f t="shared" si="211"/>
        <v>No holdings</v>
      </c>
      <c r="CI321">
        <f t="shared" si="212"/>
        <v>0</v>
      </c>
      <c r="CJ321" s="16" t="str">
        <f t="shared" si="213"/>
        <v>Fail</v>
      </c>
      <c r="CK321" s="36">
        <f>Survey!$AV321</f>
        <v>0</v>
      </c>
      <c r="CL321" s="36" cm="1">
        <f t="array" ref="CL321">SUM(SUMIF(Survey!BZ321:CS321,{"&gt;0","&lt;0"})*{1,-1})-SUM(SUMIF(Survey!CU321:DN321,{"&gt;0","&lt;0"})*{1,-1})</f>
        <v>0</v>
      </c>
      <c r="CM321" s="35" t="str">
        <f t="shared" si="214"/>
        <v>No holdings</v>
      </c>
      <c r="CN321" s="17">
        <f t="shared" si="215"/>
        <v>0</v>
      </c>
      <c r="CO321" s="16" t="str">
        <f t="shared" si="216"/>
        <v>Pass</v>
      </c>
      <c r="CP321" s="38" t="b">
        <f>IF(ABS(Survey!$CS321)=0,TRUE,FALSE)</f>
        <v>1</v>
      </c>
      <c r="CQ321" s="37" t="b">
        <f>NOT(ISBLANK(Survey!$CT321))</f>
        <v>0</v>
      </c>
      <c r="CR321" s="16" t="str">
        <f t="shared" si="217"/>
        <v>Pass</v>
      </c>
      <c r="CS321" s="38" t="b">
        <f>IF(ABS(Survey!$DN321)=0,TRUE,FALSE)</f>
        <v>1</v>
      </c>
      <c r="CT321" s="37" t="b">
        <f>NOT(ISBLANK(Survey!$DO321))</f>
        <v>0</v>
      </c>
      <c r="CU321" t="str">
        <f t="shared" si="218"/>
        <v>Pass</v>
      </c>
      <c r="CV321" s="29" cm="1">
        <f t="array" ref="CV321">SUM(SUMIF(Survey!CO321,{"&gt;0","&lt;0"})*{1,-1})+SUM(SUMIF(Survey!DJ321,{"&gt;0","&lt;0"})*{1,-1})</f>
        <v>0</v>
      </c>
      <c r="CW321" s="29">
        <f>SUM(SUMIF(Survey!DQ321:DW321,{"&gt;0","&lt;0"})*{1,-1})+SUM(SUMIF(Survey!DY321:EE321,{"&gt;0","&lt;0"})*{1,-1})</f>
        <v>0</v>
      </c>
      <c r="CX321">
        <f t="shared" si="219"/>
        <v>0</v>
      </c>
      <c r="CY321">
        <f t="shared" si="220"/>
        <v>0</v>
      </c>
      <c r="CZ321" s="16" t="str">
        <f t="shared" si="221"/>
        <v>Pass</v>
      </c>
      <c r="DA321" s="38" t="b">
        <f>IF(ABS(Survey!$DW321)=0,TRUE,FALSE)</f>
        <v>1</v>
      </c>
      <c r="DB321" s="37" t="b">
        <f>NOT(ISBLANK(Survey!DX321))</f>
        <v>0</v>
      </c>
      <c r="DC321" s="16" t="str">
        <f t="shared" si="222"/>
        <v>Pass</v>
      </c>
      <c r="DD321" s="38" t="b">
        <f>IF(ABS(Survey!$EE321)=0,TRUE,FALSE)</f>
        <v>1</v>
      </c>
      <c r="DE321" s="37" t="b">
        <f>NOT(ISBLANK(Survey!$EF321))</f>
        <v>0</v>
      </c>
      <c r="DF321" s="16" t="str">
        <f t="shared" si="223"/>
        <v>Fail</v>
      </c>
      <c r="DG321" s="36">
        <f>SUM(SUMIF(Survey!EL321:EN321,{"&gt;0","&lt;0"})*{1,-1})</f>
        <v>0</v>
      </c>
      <c r="DH321">
        <f t="shared" si="224"/>
        <v>0</v>
      </c>
      <c r="DI321">
        <f t="shared" si="225"/>
        <v>100</v>
      </c>
      <c r="DJ321" s="35" t="b">
        <f>IF(OR(Survey!$M321="ETF",Survey!$M321="ETF, alternative mutual fund",Survey!$M321="Closed-end", Survey!$M321="Split share corp"),TRUE,FALSE)</f>
        <v>0</v>
      </c>
      <c r="DK321" s="16" t="str">
        <f t="shared" si="226"/>
        <v>Fail</v>
      </c>
      <c r="DL321" s="36">
        <f>SUM(SUMIF(Survey!EP321:EV321,{"&gt;0","&lt;0"})*{1,-1})</f>
        <v>0</v>
      </c>
      <c r="DM321">
        <f t="shared" si="227"/>
        <v>0</v>
      </c>
      <c r="DN321" s="17">
        <f t="shared" si="228"/>
        <v>100</v>
      </c>
      <c r="DO321" s="16" t="str">
        <f t="shared" si="229"/>
        <v>Fail</v>
      </c>
      <c r="DP321" s="36">
        <f>SUM(SUMIF(Survey!EX321:FD321,{"&gt;0","&lt;0"})*{1,-1})</f>
        <v>0</v>
      </c>
      <c r="DQ321">
        <f t="shared" si="230"/>
        <v>0</v>
      </c>
      <c r="DR321" s="17">
        <f t="shared" si="231"/>
        <v>100</v>
      </c>
    </row>
    <row r="322" spans="1:122">
      <c r="A322">
        <v>322</v>
      </c>
      <c r="B322" t="str">
        <f t="shared" si="185"/>
        <v>Pass</v>
      </c>
      <c r="C322" t="str">
        <f>IF(COUNTBLANK(Survey!B322:FE322)=$C$2, "Pass", "Fail")</f>
        <v>Pass</v>
      </c>
      <c r="D322" t="str">
        <f t="shared" si="186"/>
        <v>Fail</v>
      </c>
      <c r="E322" t="str">
        <f>IF(OR(ISBLANK(Survey!AJ322),COUNTIF(G322:BB322,"Fail")),"Fail","Pass")</f>
        <v>Fail</v>
      </c>
      <c r="G322" s="16" t="str">
        <f t="shared" si="187"/>
        <v>Fail</v>
      </c>
      <c r="H322" s="177">
        <f>COUNTBLANK(Survey!B322:D322)+COUNTBLANK(Survey!G322)+COUNTBLANK(Survey!I322)+COUNTBLANK(Survey!K322:M322)+COUNTBLANK(Survey!P322)+COUNTBLANK(Survey!S322:U322)+COUNTBLANK(Survey!Y322:AA322)+COUNTBLANK(Survey!AD322:AE322)+COUNTBLANK(Survey!AI322:AI322)</f>
        <v>18</v>
      </c>
      <c r="I322" s="16" t="str">
        <f t="shared" si="188"/>
        <v>Fail</v>
      </c>
      <c r="J322" t="b">
        <f>IF(Survey!E322="No",TRUE,FALSE)</f>
        <v>0</v>
      </c>
      <c r="K322" s="34">
        <f>LEN(Survey!E322)</f>
        <v>0</v>
      </c>
      <c r="L322" s="16" t="str">
        <f t="shared" si="189"/>
        <v>Fail</v>
      </c>
      <c r="M322" t="b">
        <f>IF(Survey!F322="No",TRUE,FALSE)</f>
        <v>0</v>
      </c>
      <c r="N322" s="33">
        <f>LEN(Survey!F322)</f>
        <v>0</v>
      </c>
      <c r="O322" s="16" t="str">
        <f t="shared" si="190"/>
        <v>Pass</v>
      </c>
      <c r="P322" s="34">
        <f>MOD((LEN(Survey!H322)+2),11)</f>
        <v>2</v>
      </c>
      <c r="Q322" s="33" t="str">
        <f>IF(Survey!$L322="Prospectus fund", "Yes", "No")</f>
        <v>No</v>
      </c>
      <c r="R322" s="16" t="str">
        <f t="shared" si="191"/>
        <v>Pass</v>
      </c>
      <c r="S322" s="34">
        <f>MOD((LEN(Survey!J322)+2),11)</f>
        <v>2</v>
      </c>
      <c r="T322" s="35" t="b">
        <f>IF(OR(Survey!$M322="ETF",Survey!$M322="ETF, alternative mutual fund",Survey!$M322="Closed-end", Survey!$M322="Split share corp", Survey!$I322="Yes"),TRUE,FALSE)</f>
        <v>0</v>
      </c>
      <c r="U322" s="16" t="str">
        <f>IFERROR(IF(AND(OR(X322=Y322,Y322 = "Either"),NOT(ISBLANK(Survey!K322))),"Pass","Fail"),"Pass")</f>
        <v>Fail</v>
      </c>
      <c r="V322" s="36" cm="1">
        <f t="array" ref="V322">SUM(SUMIF(Survey!BZ322:CS322,{"&gt;0","&lt;0"})*{1,-1})</f>
        <v>0</v>
      </c>
      <c r="W322" s="38" cm="1">
        <f t="array" ref="W322">SUM(SUMIF(Survey!CC322,{"&gt;0","&lt;0"})*{1,-1})+SUM(SUMIF(Survey!CM322,{"&gt;0","&lt;0"})*{1,-1})</f>
        <v>0</v>
      </c>
      <c r="X322" s="38">
        <f>Survey!K322</f>
        <v>0</v>
      </c>
      <c r="Y322" s="37" t="str">
        <f t="shared" si="192"/>
        <v>Either</v>
      </c>
      <c r="Z322" s="16" t="str">
        <f t="shared" si="193"/>
        <v>Fail</v>
      </c>
      <c r="AA322" s="67" cm="1">
        <f t="array" ref="AA322">SUM(SUMIF(Survey!BZ322:CS322,{"&gt;0","&lt;0"})*{1,-1})+SUM(SUMIF(Survey!CU322:DN322,{"&gt;0","&lt;0"})*{1,-1})</f>
        <v>0</v>
      </c>
      <c r="AB322" s="67">
        <f>IFERROR(AA322/(Survey!$AV322),0)</f>
        <v>0</v>
      </c>
      <c r="AC322" s="128" t="b">
        <f>IF(OR(Survey!$M322="Alternative strategy or hedge",Survey!$M322="Other, illiquid",Survey!$L322="Prospectus fund"),TRUE,FALSE)</f>
        <v>0</v>
      </c>
      <c r="AD322" s="128" t="b">
        <f>NOT(ISBLANK(Survey!$M322))</f>
        <v>0</v>
      </c>
      <c r="AE322" s="16" t="str">
        <f t="shared" si="194"/>
        <v>Pass</v>
      </c>
      <c r="AF322" s="38" t="b">
        <f>NOT(ISNUMBER(SEARCH("Other",Survey!$P322)))</f>
        <v>1</v>
      </c>
      <c r="AG322" s="37" t="b">
        <f>NOT(ISBLANK(Survey!$Q322))</f>
        <v>0</v>
      </c>
      <c r="AH322" s="16" t="str">
        <f t="shared" si="195"/>
        <v>Pass</v>
      </c>
      <c r="AI322" s="143">
        <f>COUNTBLANK(Survey!$W322)</f>
        <v>1</v>
      </c>
      <c r="AJ322" s="67">
        <f>IF(AND(Survey!L322&lt;&gt;"Exempt fund",OR(Survey!$M322="ETF",Survey!$M322="ETF, alternative mutual fund",Survey!$M322="Mutual fund",Survey!$M322="Alternative mutual fund",Survey!$M322="Money market")),1,0)</f>
        <v>0</v>
      </c>
      <c r="AK322" s="16" t="str">
        <f t="shared" si="196"/>
        <v>Pass</v>
      </c>
      <c r="AL322" s="38" t="b">
        <f>NOT(ISNUMBER(SEARCH("Yes",Survey!$AA322)))</f>
        <v>1</v>
      </c>
      <c r="AM322" s="37" t="b">
        <f>IF(COUNTBLANK(Survey!$AB322:$AC322)=0,TRUE, FALSE)</f>
        <v>0</v>
      </c>
      <c r="AN322" s="16" t="str">
        <f t="shared" si="197"/>
        <v>Pass</v>
      </c>
      <c r="AO322" s="38" t="b">
        <f>NOT(ISNUMBER(SEARCH("Yes",Survey!$AD322)))</f>
        <v>1</v>
      </c>
      <c r="AP322" s="37" t="b">
        <f>NOT(ISBLANK(Survey!$AF322))</f>
        <v>0</v>
      </c>
      <c r="AQ322" s="16" t="str">
        <f t="shared" si="198"/>
        <v>Pass</v>
      </c>
      <c r="AR322" s="38" t="b">
        <f>NOT(OR(ISNUMBER(SEARCH("Other",Survey!$AF322)),ISNUMBER(SEARCH("Multiple",Survey!$AF322))))</f>
        <v>1</v>
      </c>
      <c r="AS322" s="37" t="b">
        <f>NOT(ISBLANK(Survey!$AG322))</f>
        <v>0</v>
      </c>
      <c r="AT322" s="16" t="str">
        <f t="shared" si="199"/>
        <v>Fail</v>
      </c>
      <c r="AU322" s="143">
        <f>IF(ABS(Survey!$AV322)&gt;0, 1,0)</f>
        <v>0</v>
      </c>
      <c r="AV322" s="143">
        <f>IF(COUNTBLANK(Survey!$AJ322)=0,1,0)</f>
        <v>0</v>
      </c>
      <c r="AW322" s="16" t="str">
        <f t="shared" si="200"/>
        <v>Pass</v>
      </c>
      <c r="AX322" s="143">
        <f>IF(ISBLANK(Survey!$AJ322),0,1)</f>
        <v>0</v>
      </c>
      <c r="AY322" s="165">
        <f>COUNTBLANK(Survey!$AK322)</f>
        <v>1</v>
      </c>
      <c r="AZ322" s="16" t="str">
        <f t="shared" si="201"/>
        <v>Pass</v>
      </c>
      <c r="BA322" s="143">
        <f>IF(OR(Survey!$AK322="Closed",ISBLANK(Survey!$AK322)),0,1)</f>
        <v>0</v>
      </c>
      <c r="BB322" s="165">
        <f>IF(ISBLANK(Survey!$AL322),1,0)</f>
        <v>1</v>
      </c>
      <c r="BC322" s="147" t="str" cm="1">
        <f t="array" ref="BC322">IF(OR(IF(OR($BE322+$BF322 = 2, $BG322=1), FALSE, TRUE), AND($BD322:$BD322 = 0)),"Pass","Fail")</f>
        <v>Pass</v>
      </c>
      <c r="BD322" s="143">
        <f>COUNTBLANK(Survey!$AM322:$AO322)</f>
        <v>3</v>
      </c>
      <c r="BE322" s="143">
        <f>IF(Survey!$I322="Yes",1,0)</f>
        <v>0</v>
      </c>
      <c r="BF322" s="143">
        <f>IF(OR(Survey!$M322="Mutual fund",Survey!$M322="Alternative mutual fund",Survey!$M322="Money market"),1,0)</f>
        <v>0</v>
      </c>
      <c r="BG322" s="148">
        <f>IF(OR(Survey!$M322="ETF",Survey!$M322="ETF, alternative mutual fund"),1,0)</f>
        <v>0</v>
      </c>
      <c r="BH322" s="16" t="str">
        <f t="shared" si="202"/>
        <v>Pass</v>
      </c>
      <c r="BI322" s="38" t="b">
        <f>OR(ISNUMBER(SEARCH("Yes",Survey!$AO322)),ISBLANK(Survey!$AO322))</f>
        <v>1</v>
      </c>
      <c r="BJ322" s="67" t="b">
        <f>NOT(ISBLANK(Survey!$AP322))</f>
        <v>0</v>
      </c>
      <c r="BK322" s="16" t="str">
        <f t="shared" si="203"/>
        <v>Pass</v>
      </c>
      <c r="BL322" s="143">
        <f>IF(Survey!$AW322=0, 0,1)</f>
        <v>0</v>
      </c>
      <c r="BM322" s="67">
        <f>Survey!$AQ322</f>
        <v>0</v>
      </c>
      <c r="BN322" s="67">
        <f>IFERROR((Survey!$AX322-ABS(Survey!$AY322)-ABS(Survey!$BD322))/Survey!$AW322,0)</f>
        <v>0</v>
      </c>
      <c r="BO322" s="67">
        <f>IF(AND($BM322&gt;$BN322-0.2,$BM322&lt;$BN322+0.2,ISBLANK(Survey!$AQ322)=FALSE),0,1)</f>
        <v>1</v>
      </c>
      <c r="BP322" s="165">
        <f>IF(ISBLANK(Survey!$AR322),1,0)</f>
        <v>1</v>
      </c>
      <c r="BQ322" s="16" t="str">
        <f t="shared" si="204"/>
        <v>Pass</v>
      </c>
      <c r="BR322" s="143">
        <f>IF(Survey!$AW322=0, 0,1)</f>
        <v>0</v>
      </c>
      <c r="BS322" s="67">
        <f>IF(AND(Survey!$AS322&gt;=0,Survey!$AS322&lt;=0.2,Survey!$AS322&lt;&gt;""),0,1)</f>
        <v>1</v>
      </c>
      <c r="BT322" s="143">
        <f>IF(ISBLANK(Survey!$AT322),1,0)</f>
        <v>1</v>
      </c>
      <c r="BU322" s="16" t="str">
        <f t="shared" si="205"/>
        <v>Fail</v>
      </c>
      <c r="BV322" s="165">
        <f>Survey!$AU322</f>
        <v>0</v>
      </c>
      <c r="BW322" s="16" t="str">
        <f t="shared" si="206"/>
        <v>Pass</v>
      </c>
      <c r="BX322" s="36">
        <f>Survey!$AV322</f>
        <v>0</v>
      </c>
      <c r="BY322" s="176">
        <f>Survey!$AW322+Survey!$AX322-ABS(Survey!$AY322)+ABS(Survey!$AZ322)-ABS(Survey!$BA322)+ABS(Survey!$BB322)-ABS(Survey!$BC322)-ABS(Survey!$BD322)+Survey!$BE322</f>
        <v>0</v>
      </c>
      <c r="BZ322" s="35">
        <f t="shared" si="207"/>
        <v>0</v>
      </c>
      <c r="CA322" s="17">
        <f t="shared" si="208"/>
        <v>0</v>
      </c>
      <c r="CB322" s="16" t="str">
        <f t="shared" si="209"/>
        <v>Pass</v>
      </c>
      <c r="CC322" s="38" t="b">
        <f>IF(ABS(Survey!$BE322)=0,TRUE,FALSE)</f>
        <v>1</v>
      </c>
      <c r="CD322" s="37" t="b">
        <f>NOT(ISBLANK(Survey!$BF322))</f>
        <v>0</v>
      </c>
      <c r="CE322" t="str">
        <f t="shared" si="210"/>
        <v>Fail</v>
      </c>
      <c r="CF322" s="29">
        <f>Survey!$AV322</f>
        <v>0</v>
      </c>
      <c r="CG322" s="29" cm="1">
        <f t="array" ref="CG322">SUM(SUMIF(Survey!BH322:BO322,{"&gt;0","&lt;0"})*{1,-1})-SUM(SUMIF(Survey!BQ322:BX322,{"&gt;0","&lt;0"})*{1,-1})</f>
        <v>0</v>
      </c>
      <c r="CH322" s="35" t="str">
        <f t="shared" si="211"/>
        <v>No holdings</v>
      </c>
      <c r="CI322">
        <f t="shared" si="212"/>
        <v>0</v>
      </c>
      <c r="CJ322" s="16" t="str">
        <f t="shared" si="213"/>
        <v>Fail</v>
      </c>
      <c r="CK322" s="36">
        <f>Survey!$AV322</f>
        <v>0</v>
      </c>
      <c r="CL322" s="36" cm="1">
        <f t="array" ref="CL322">SUM(SUMIF(Survey!BZ322:CS322,{"&gt;0","&lt;0"})*{1,-1})-SUM(SUMIF(Survey!CU322:DN322,{"&gt;0","&lt;0"})*{1,-1})</f>
        <v>0</v>
      </c>
      <c r="CM322" s="35" t="str">
        <f t="shared" si="214"/>
        <v>No holdings</v>
      </c>
      <c r="CN322" s="17">
        <f t="shared" si="215"/>
        <v>0</v>
      </c>
      <c r="CO322" s="16" t="str">
        <f t="shared" si="216"/>
        <v>Pass</v>
      </c>
      <c r="CP322" s="38" t="b">
        <f>IF(ABS(Survey!$CS322)=0,TRUE,FALSE)</f>
        <v>1</v>
      </c>
      <c r="CQ322" s="37" t="b">
        <f>NOT(ISBLANK(Survey!$CT322))</f>
        <v>0</v>
      </c>
      <c r="CR322" s="16" t="str">
        <f t="shared" si="217"/>
        <v>Pass</v>
      </c>
      <c r="CS322" s="38" t="b">
        <f>IF(ABS(Survey!$DN322)=0,TRUE,FALSE)</f>
        <v>1</v>
      </c>
      <c r="CT322" s="37" t="b">
        <f>NOT(ISBLANK(Survey!$DO322))</f>
        <v>0</v>
      </c>
      <c r="CU322" t="str">
        <f t="shared" si="218"/>
        <v>Pass</v>
      </c>
      <c r="CV322" s="29" cm="1">
        <f t="array" ref="CV322">SUM(SUMIF(Survey!CO322,{"&gt;0","&lt;0"})*{1,-1})+SUM(SUMIF(Survey!DJ322,{"&gt;0","&lt;0"})*{1,-1})</f>
        <v>0</v>
      </c>
      <c r="CW322" s="29">
        <f>SUM(SUMIF(Survey!DQ322:DW322,{"&gt;0","&lt;0"})*{1,-1})+SUM(SUMIF(Survey!DY322:EE322,{"&gt;0","&lt;0"})*{1,-1})</f>
        <v>0</v>
      </c>
      <c r="CX322">
        <f t="shared" si="219"/>
        <v>0</v>
      </c>
      <c r="CY322">
        <f t="shared" si="220"/>
        <v>0</v>
      </c>
      <c r="CZ322" s="16" t="str">
        <f t="shared" si="221"/>
        <v>Pass</v>
      </c>
      <c r="DA322" s="38" t="b">
        <f>IF(ABS(Survey!$DW322)=0,TRUE,FALSE)</f>
        <v>1</v>
      </c>
      <c r="DB322" s="37" t="b">
        <f>NOT(ISBLANK(Survey!DX322))</f>
        <v>0</v>
      </c>
      <c r="DC322" s="16" t="str">
        <f t="shared" si="222"/>
        <v>Pass</v>
      </c>
      <c r="DD322" s="38" t="b">
        <f>IF(ABS(Survey!$EE322)=0,TRUE,FALSE)</f>
        <v>1</v>
      </c>
      <c r="DE322" s="37" t="b">
        <f>NOT(ISBLANK(Survey!$EF322))</f>
        <v>0</v>
      </c>
      <c r="DF322" s="16" t="str">
        <f t="shared" si="223"/>
        <v>Fail</v>
      </c>
      <c r="DG322" s="36">
        <f>SUM(SUMIF(Survey!EL322:EN322,{"&gt;0","&lt;0"})*{1,-1})</f>
        <v>0</v>
      </c>
      <c r="DH322">
        <f t="shared" si="224"/>
        <v>0</v>
      </c>
      <c r="DI322">
        <f t="shared" si="225"/>
        <v>100</v>
      </c>
      <c r="DJ322" s="35" t="b">
        <f>IF(OR(Survey!$M322="ETF",Survey!$M322="ETF, alternative mutual fund",Survey!$M322="Closed-end", Survey!$M322="Split share corp"),TRUE,FALSE)</f>
        <v>0</v>
      </c>
      <c r="DK322" s="16" t="str">
        <f t="shared" si="226"/>
        <v>Fail</v>
      </c>
      <c r="DL322" s="36">
        <f>SUM(SUMIF(Survey!EP322:EV322,{"&gt;0","&lt;0"})*{1,-1})</f>
        <v>0</v>
      </c>
      <c r="DM322">
        <f t="shared" si="227"/>
        <v>0</v>
      </c>
      <c r="DN322" s="17">
        <f t="shared" si="228"/>
        <v>100</v>
      </c>
      <c r="DO322" s="16" t="str">
        <f t="shared" si="229"/>
        <v>Fail</v>
      </c>
      <c r="DP322" s="36">
        <f>SUM(SUMIF(Survey!EX322:FD322,{"&gt;0","&lt;0"})*{1,-1})</f>
        <v>0</v>
      </c>
      <c r="DQ322">
        <f t="shared" si="230"/>
        <v>0</v>
      </c>
      <c r="DR322" s="17">
        <f t="shared" si="231"/>
        <v>100</v>
      </c>
    </row>
    <row r="323" spans="1:122">
      <c r="A323">
        <v>323</v>
      </c>
      <c r="B323" t="str">
        <f t="shared" ref="B323:B386" si="232">IF(OR($C323="Pass",$D323="Pass",$E323="Pass"),"Pass","Fail")</f>
        <v>Pass</v>
      </c>
      <c r="C323" t="str">
        <f>IF(COUNTBLANK(Survey!B323:FE323)=$C$2, "Pass", "Fail")</f>
        <v>Pass</v>
      </c>
      <c r="D323" t="str">
        <f t="shared" si="186"/>
        <v>Fail</v>
      </c>
      <c r="E323" t="str">
        <f>IF(OR(ISBLANK(Survey!AJ323),COUNTIF(G323:BB323,"Fail")),"Fail","Pass")</f>
        <v>Fail</v>
      </c>
      <c r="G323" s="16" t="str">
        <f t="shared" si="187"/>
        <v>Fail</v>
      </c>
      <c r="H323" s="177">
        <f>COUNTBLANK(Survey!B323:D323)+COUNTBLANK(Survey!G323)+COUNTBLANK(Survey!I323)+COUNTBLANK(Survey!K323:M323)+COUNTBLANK(Survey!P323)+COUNTBLANK(Survey!S323:U323)+COUNTBLANK(Survey!Y323:AA323)+COUNTBLANK(Survey!AD323:AE323)+COUNTBLANK(Survey!AI323:AI323)</f>
        <v>18</v>
      </c>
      <c r="I323" s="16" t="str">
        <f t="shared" si="188"/>
        <v>Fail</v>
      </c>
      <c r="J323" t="b">
        <f>IF(Survey!E323="No",TRUE,FALSE)</f>
        <v>0</v>
      </c>
      <c r="K323" s="34">
        <f>LEN(Survey!E323)</f>
        <v>0</v>
      </c>
      <c r="L323" s="16" t="str">
        <f t="shared" si="189"/>
        <v>Fail</v>
      </c>
      <c r="M323" t="b">
        <f>IF(Survey!F323="No",TRUE,FALSE)</f>
        <v>0</v>
      </c>
      <c r="N323" s="33">
        <f>LEN(Survey!F323)</f>
        <v>0</v>
      </c>
      <c r="O323" s="16" t="str">
        <f t="shared" si="190"/>
        <v>Pass</v>
      </c>
      <c r="P323" s="34">
        <f>MOD((LEN(Survey!H323)+2),11)</f>
        <v>2</v>
      </c>
      <c r="Q323" s="33" t="str">
        <f>IF(Survey!$L323="Prospectus fund", "Yes", "No")</f>
        <v>No</v>
      </c>
      <c r="R323" s="16" t="str">
        <f t="shared" si="191"/>
        <v>Pass</v>
      </c>
      <c r="S323" s="34">
        <f>MOD((LEN(Survey!J323)+2),11)</f>
        <v>2</v>
      </c>
      <c r="T323" s="35" t="b">
        <f>IF(OR(Survey!$M323="ETF",Survey!$M323="ETF, alternative mutual fund",Survey!$M323="Closed-end", Survey!$M323="Split share corp", Survey!$I323="Yes"),TRUE,FALSE)</f>
        <v>0</v>
      </c>
      <c r="U323" s="16" t="str">
        <f>IFERROR(IF(AND(OR(X323=Y323,Y323 = "Either"),NOT(ISBLANK(Survey!K323))),"Pass","Fail"),"Pass")</f>
        <v>Fail</v>
      </c>
      <c r="V323" s="36" cm="1">
        <f t="array" ref="V323">SUM(SUMIF(Survey!BZ323:CS323,{"&gt;0","&lt;0"})*{1,-1})</f>
        <v>0</v>
      </c>
      <c r="W323" s="38" cm="1">
        <f t="array" ref="W323">SUM(SUMIF(Survey!CC323,{"&gt;0","&lt;0"})*{1,-1})+SUM(SUMIF(Survey!CM323,{"&gt;0","&lt;0"})*{1,-1})</f>
        <v>0</v>
      </c>
      <c r="X323" s="38">
        <f>Survey!K323</f>
        <v>0</v>
      </c>
      <c r="Y323" s="37" t="str">
        <f t="shared" si="192"/>
        <v>Either</v>
      </c>
      <c r="Z323" s="16" t="str">
        <f t="shared" si="193"/>
        <v>Fail</v>
      </c>
      <c r="AA323" s="67" cm="1">
        <f t="array" ref="AA323">SUM(SUMIF(Survey!BZ323:CS323,{"&gt;0","&lt;0"})*{1,-1})+SUM(SUMIF(Survey!CU323:DN323,{"&gt;0","&lt;0"})*{1,-1})</f>
        <v>0</v>
      </c>
      <c r="AB323" s="67">
        <f>IFERROR(AA323/(Survey!$AV323),0)</f>
        <v>0</v>
      </c>
      <c r="AC323" s="128" t="b">
        <f>IF(OR(Survey!$M323="Alternative strategy or hedge",Survey!$M323="Other, illiquid",Survey!$L323="Prospectus fund"),TRUE,FALSE)</f>
        <v>0</v>
      </c>
      <c r="AD323" s="128" t="b">
        <f>NOT(ISBLANK(Survey!$M323))</f>
        <v>0</v>
      </c>
      <c r="AE323" s="16" t="str">
        <f t="shared" si="194"/>
        <v>Pass</v>
      </c>
      <c r="AF323" s="38" t="b">
        <f>NOT(ISNUMBER(SEARCH("Other",Survey!$P323)))</f>
        <v>1</v>
      </c>
      <c r="AG323" s="37" t="b">
        <f>NOT(ISBLANK(Survey!$Q323))</f>
        <v>0</v>
      </c>
      <c r="AH323" s="16" t="str">
        <f t="shared" si="195"/>
        <v>Pass</v>
      </c>
      <c r="AI323" s="143">
        <f>COUNTBLANK(Survey!$W323)</f>
        <v>1</v>
      </c>
      <c r="AJ323" s="67">
        <f>IF(AND(Survey!L323&lt;&gt;"Exempt fund",OR(Survey!$M323="ETF",Survey!$M323="ETF, alternative mutual fund",Survey!$M323="Mutual fund",Survey!$M323="Alternative mutual fund",Survey!$M323="Money market")),1,0)</f>
        <v>0</v>
      </c>
      <c r="AK323" s="16" t="str">
        <f t="shared" si="196"/>
        <v>Pass</v>
      </c>
      <c r="AL323" s="38" t="b">
        <f>NOT(ISNUMBER(SEARCH("Yes",Survey!$AA323)))</f>
        <v>1</v>
      </c>
      <c r="AM323" s="37" t="b">
        <f>IF(COUNTBLANK(Survey!$AB323:$AC323)=0,TRUE, FALSE)</f>
        <v>0</v>
      </c>
      <c r="AN323" s="16" t="str">
        <f t="shared" si="197"/>
        <v>Pass</v>
      </c>
      <c r="AO323" s="38" t="b">
        <f>NOT(ISNUMBER(SEARCH("Yes",Survey!$AD323)))</f>
        <v>1</v>
      </c>
      <c r="AP323" s="37" t="b">
        <f>NOT(ISBLANK(Survey!$AF323))</f>
        <v>0</v>
      </c>
      <c r="AQ323" s="16" t="str">
        <f t="shared" si="198"/>
        <v>Pass</v>
      </c>
      <c r="AR323" s="38" t="b">
        <f>NOT(OR(ISNUMBER(SEARCH("Other",Survey!$AF323)),ISNUMBER(SEARCH("Multiple",Survey!$AF323))))</f>
        <v>1</v>
      </c>
      <c r="AS323" s="37" t="b">
        <f>NOT(ISBLANK(Survey!$AG323))</f>
        <v>0</v>
      </c>
      <c r="AT323" s="16" t="str">
        <f t="shared" si="199"/>
        <v>Fail</v>
      </c>
      <c r="AU323" s="143">
        <f>IF(ABS(Survey!$AV323)&gt;0, 1,0)</f>
        <v>0</v>
      </c>
      <c r="AV323" s="143">
        <f>IF(COUNTBLANK(Survey!$AJ323)=0,1,0)</f>
        <v>0</v>
      </c>
      <c r="AW323" s="16" t="str">
        <f t="shared" si="200"/>
        <v>Pass</v>
      </c>
      <c r="AX323" s="143">
        <f>IF(ISBLANK(Survey!$AJ323),0,1)</f>
        <v>0</v>
      </c>
      <c r="AY323" s="165">
        <f>COUNTBLANK(Survey!$AK323)</f>
        <v>1</v>
      </c>
      <c r="AZ323" s="16" t="str">
        <f t="shared" si="201"/>
        <v>Pass</v>
      </c>
      <c r="BA323" s="143">
        <f>IF(OR(Survey!$AK323="Closed",ISBLANK(Survey!$AK323)),0,1)</f>
        <v>0</v>
      </c>
      <c r="BB323" s="165">
        <f>IF(ISBLANK(Survey!$AL323),1,0)</f>
        <v>1</v>
      </c>
      <c r="BC323" s="147" t="str" cm="1">
        <f t="array" ref="BC323">IF(OR(IF(OR($BE323+$BF323 = 2, $BG323=1), FALSE, TRUE), AND($BD323:$BD323 = 0)),"Pass","Fail")</f>
        <v>Pass</v>
      </c>
      <c r="BD323" s="143">
        <f>COUNTBLANK(Survey!$AM323:$AO323)</f>
        <v>3</v>
      </c>
      <c r="BE323" s="143">
        <f>IF(Survey!$I323="Yes",1,0)</f>
        <v>0</v>
      </c>
      <c r="BF323" s="143">
        <f>IF(OR(Survey!$M323="Mutual fund",Survey!$M323="Alternative mutual fund",Survey!$M323="Money market"),1,0)</f>
        <v>0</v>
      </c>
      <c r="BG323" s="148">
        <f>IF(OR(Survey!$M323="ETF",Survey!$M323="ETF, alternative mutual fund"),1,0)</f>
        <v>0</v>
      </c>
      <c r="BH323" s="16" t="str">
        <f t="shared" si="202"/>
        <v>Pass</v>
      </c>
      <c r="BI323" s="38" t="b">
        <f>OR(ISNUMBER(SEARCH("Yes",Survey!$AO323)),ISBLANK(Survey!$AO323))</f>
        <v>1</v>
      </c>
      <c r="BJ323" s="67" t="b">
        <f>NOT(ISBLANK(Survey!$AP323))</f>
        <v>0</v>
      </c>
      <c r="BK323" s="16" t="str">
        <f t="shared" si="203"/>
        <v>Pass</v>
      </c>
      <c r="BL323" s="143">
        <f>IF(Survey!$AW323=0, 0,1)</f>
        <v>0</v>
      </c>
      <c r="BM323" s="67">
        <f>Survey!$AQ323</f>
        <v>0</v>
      </c>
      <c r="BN323" s="67">
        <f>IFERROR((Survey!$AX323-ABS(Survey!$AY323)-ABS(Survey!$BD323))/Survey!$AW323,0)</f>
        <v>0</v>
      </c>
      <c r="BO323" s="67">
        <f>IF(AND($BM323&gt;$BN323-0.2,$BM323&lt;$BN323+0.2,ISBLANK(Survey!$AQ323)=FALSE),0,1)</f>
        <v>1</v>
      </c>
      <c r="BP323" s="165">
        <f>IF(ISBLANK(Survey!$AR323),1,0)</f>
        <v>1</v>
      </c>
      <c r="BQ323" s="16" t="str">
        <f t="shared" si="204"/>
        <v>Pass</v>
      </c>
      <c r="BR323" s="143">
        <f>IF(Survey!$AW323=0, 0,1)</f>
        <v>0</v>
      </c>
      <c r="BS323" s="67">
        <f>IF(AND(Survey!$AS323&gt;=0,Survey!$AS323&lt;=0.2,Survey!$AS323&lt;&gt;""),0,1)</f>
        <v>1</v>
      </c>
      <c r="BT323" s="143">
        <f>IF(ISBLANK(Survey!$AT323),1,0)</f>
        <v>1</v>
      </c>
      <c r="BU323" s="16" t="str">
        <f t="shared" si="205"/>
        <v>Fail</v>
      </c>
      <c r="BV323" s="165">
        <f>Survey!$AU323</f>
        <v>0</v>
      </c>
      <c r="BW323" s="16" t="str">
        <f t="shared" si="206"/>
        <v>Pass</v>
      </c>
      <c r="BX323" s="36">
        <f>Survey!$AV323</f>
        <v>0</v>
      </c>
      <c r="BY323" s="176">
        <f>Survey!$AW323+Survey!$AX323-ABS(Survey!$AY323)+ABS(Survey!$AZ323)-ABS(Survey!$BA323)+ABS(Survey!$BB323)-ABS(Survey!$BC323)-ABS(Survey!$BD323)+Survey!$BE323</f>
        <v>0</v>
      </c>
      <c r="BZ323" s="35">
        <f t="shared" si="207"/>
        <v>0</v>
      </c>
      <c r="CA323" s="17">
        <f t="shared" si="208"/>
        <v>0</v>
      </c>
      <c r="CB323" s="16" t="str">
        <f t="shared" si="209"/>
        <v>Pass</v>
      </c>
      <c r="CC323" s="38" t="b">
        <f>IF(ABS(Survey!$BE323)=0,TRUE,FALSE)</f>
        <v>1</v>
      </c>
      <c r="CD323" s="37" t="b">
        <f>NOT(ISBLANK(Survey!$BF323))</f>
        <v>0</v>
      </c>
      <c r="CE323" t="str">
        <f t="shared" si="210"/>
        <v>Fail</v>
      </c>
      <c r="CF323" s="29">
        <f>Survey!$AV323</f>
        <v>0</v>
      </c>
      <c r="CG323" s="29" cm="1">
        <f t="array" ref="CG323">SUM(SUMIF(Survey!BH323:BO323,{"&gt;0","&lt;0"})*{1,-1})-SUM(SUMIF(Survey!BQ323:BX323,{"&gt;0","&lt;0"})*{1,-1})</f>
        <v>0</v>
      </c>
      <c r="CH323" s="35" t="str">
        <f t="shared" si="211"/>
        <v>No holdings</v>
      </c>
      <c r="CI323">
        <f t="shared" si="212"/>
        <v>0</v>
      </c>
      <c r="CJ323" s="16" t="str">
        <f t="shared" si="213"/>
        <v>Fail</v>
      </c>
      <c r="CK323" s="36">
        <f>Survey!$AV323</f>
        <v>0</v>
      </c>
      <c r="CL323" s="36" cm="1">
        <f t="array" ref="CL323">SUM(SUMIF(Survey!BZ323:CS323,{"&gt;0","&lt;0"})*{1,-1})-SUM(SUMIF(Survey!CU323:DN323,{"&gt;0","&lt;0"})*{1,-1})</f>
        <v>0</v>
      </c>
      <c r="CM323" s="35" t="str">
        <f t="shared" si="214"/>
        <v>No holdings</v>
      </c>
      <c r="CN323" s="17">
        <f t="shared" si="215"/>
        <v>0</v>
      </c>
      <c r="CO323" s="16" t="str">
        <f t="shared" si="216"/>
        <v>Pass</v>
      </c>
      <c r="CP323" s="38" t="b">
        <f>IF(ABS(Survey!$CS323)=0,TRUE,FALSE)</f>
        <v>1</v>
      </c>
      <c r="CQ323" s="37" t="b">
        <f>NOT(ISBLANK(Survey!$CT323))</f>
        <v>0</v>
      </c>
      <c r="CR323" s="16" t="str">
        <f t="shared" si="217"/>
        <v>Pass</v>
      </c>
      <c r="CS323" s="38" t="b">
        <f>IF(ABS(Survey!$DN323)=0,TRUE,FALSE)</f>
        <v>1</v>
      </c>
      <c r="CT323" s="37" t="b">
        <f>NOT(ISBLANK(Survey!$DO323))</f>
        <v>0</v>
      </c>
      <c r="CU323" t="str">
        <f t="shared" si="218"/>
        <v>Pass</v>
      </c>
      <c r="CV323" s="29" cm="1">
        <f t="array" ref="CV323">SUM(SUMIF(Survey!CO323,{"&gt;0","&lt;0"})*{1,-1})+SUM(SUMIF(Survey!DJ323,{"&gt;0","&lt;0"})*{1,-1})</f>
        <v>0</v>
      </c>
      <c r="CW323" s="29">
        <f>SUM(SUMIF(Survey!DQ323:DW323,{"&gt;0","&lt;0"})*{1,-1})+SUM(SUMIF(Survey!DY323:EE323,{"&gt;0","&lt;0"})*{1,-1})</f>
        <v>0</v>
      </c>
      <c r="CX323">
        <f t="shared" si="219"/>
        <v>0</v>
      </c>
      <c r="CY323">
        <f t="shared" si="220"/>
        <v>0</v>
      </c>
      <c r="CZ323" s="16" t="str">
        <f t="shared" si="221"/>
        <v>Pass</v>
      </c>
      <c r="DA323" s="38" t="b">
        <f>IF(ABS(Survey!$DW323)=0,TRUE,FALSE)</f>
        <v>1</v>
      </c>
      <c r="DB323" s="37" t="b">
        <f>NOT(ISBLANK(Survey!DX323))</f>
        <v>0</v>
      </c>
      <c r="DC323" s="16" t="str">
        <f t="shared" si="222"/>
        <v>Pass</v>
      </c>
      <c r="DD323" s="38" t="b">
        <f>IF(ABS(Survey!$EE323)=0,TRUE,FALSE)</f>
        <v>1</v>
      </c>
      <c r="DE323" s="37" t="b">
        <f>NOT(ISBLANK(Survey!$EF323))</f>
        <v>0</v>
      </c>
      <c r="DF323" s="16" t="str">
        <f t="shared" si="223"/>
        <v>Fail</v>
      </c>
      <c r="DG323" s="36">
        <f>SUM(SUMIF(Survey!EL323:EN323,{"&gt;0","&lt;0"})*{1,-1})</f>
        <v>0</v>
      </c>
      <c r="DH323">
        <f t="shared" si="224"/>
        <v>0</v>
      </c>
      <c r="DI323">
        <f t="shared" si="225"/>
        <v>100</v>
      </c>
      <c r="DJ323" s="35" t="b">
        <f>IF(OR(Survey!$M323="ETF",Survey!$M323="ETF, alternative mutual fund",Survey!$M323="Closed-end", Survey!$M323="Split share corp"),TRUE,FALSE)</f>
        <v>0</v>
      </c>
      <c r="DK323" s="16" t="str">
        <f t="shared" si="226"/>
        <v>Fail</v>
      </c>
      <c r="DL323" s="36">
        <f>SUM(SUMIF(Survey!EP323:EV323,{"&gt;0","&lt;0"})*{1,-1})</f>
        <v>0</v>
      </c>
      <c r="DM323">
        <f t="shared" si="227"/>
        <v>0</v>
      </c>
      <c r="DN323" s="17">
        <f t="shared" si="228"/>
        <v>100</v>
      </c>
      <c r="DO323" s="16" t="str">
        <f t="shared" si="229"/>
        <v>Fail</v>
      </c>
      <c r="DP323" s="36">
        <f>SUM(SUMIF(Survey!EX323:FD323,{"&gt;0","&lt;0"})*{1,-1})</f>
        <v>0</v>
      </c>
      <c r="DQ323">
        <f t="shared" si="230"/>
        <v>0</v>
      </c>
      <c r="DR323" s="17">
        <f t="shared" si="231"/>
        <v>100</v>
      </c>
    </row>
    <row r="324" spans="1:122">
      <c r="A324">
        <v>324</v>
      </c>
      <c r="B324" t="str">
        <f t="shared" si="232"/>
        <v>Pass</v>
      </c>
      <c r="C324" t="str">
        <f>IF(COUNTBLANK(Survey!B324:FE324)=$C$2, "Pass", "Fail")</f>
        <v>Pass</v>
      </c>
      <c r="D324" t="str">
        <f t="shared" si="186"/>
        <v>Fail</v>
      </c>
      <c r="E324" t="str">
        <f>IF(OR(ISBLANK(Survey!AJ324),COUNTIF(G324:BB324,"Fail")),"Fail","Pass")</f>
        <v>Fail</v>
      </c>
      <c r="G324" s="16" t="str">
        <f t="shared" si="187"/>
        <v>Fail</v>
      </c>
      <c r="H324" s="177">
        <f>COUNTBLANK(Survey!B324:D324)+COUNTBLANK(Survey!G324)+COUNTBLANK(Survey!I324)+COUNTBLANK(Survey!K324:M324)+COUNTBLANK(Survey!P324)+COUNTBLANK(Survey!S324:U324)+COUNTBLANK(Survey!Y324:AA324)+COUNTBLANK(Survey!AD324:AE324)+COUNTBLANK(Survey!AI324:AI324)</f>
        <v>18</v>
      </c>
      <c r="I324" s="16" t="str">
        <f t="shared" si="188"/>
        <v>Fail</v>
      </c>
      <c r="J324" t="b">
        <f>IF(Survey!E324="No",TRUE,FALSE)</f>
        <v>0</v>
      </c>
      <c r="K324" s="34">
        <f>LEN(Survey!E324)</f>
        <v>0</v>
      </c>
      <c r="L324" s="16" t="str">
        <f t="shared" si="189"/>
        <v>Fail</v>
      </c>
      <c r="M324" t="b">
        <f>IF(Survey!F324="No",TRUE,FALSE)</f>
        <v>0</v>
      </c>
      <c r="N324" s="33">
        <f>LEN(Survey!F324)</f>
        <v>0</v>
      </c>
      <c r="O324" s="16" t="str">
        <f t="shared" si="190"/>
        <v>Pass</v>
      </c>
      <c r="P324" s="34">
        <f>MOD((LEN(Survey!H324)+2),11)</f>
        <v>2</v>
      </c>
      <c r="Q324" s="33" t="str">
        <f>IF(Survey!$L324="Prospectus fund", "Yes", "No")</f>
        <v>No</v>
      </c>
      <c r="R324" s="16" t="str">
        <f t="shared" si="191"/>
        <v>Pass</v>
      </c>
      <c r="S324" s="34">
        <f>MOD((LEN(Survey!J324)+2),11)</f>
        <v>2</v>
      </c>
      <c r="T324" s="35" t="b">
        <f>IF(OR(Survey!$M324="ETF",Survey!$M324="ETF, alternative mutual fund",Survey!$M324="Closed-end", Survey!$M324="Split share corp", Survey!$I324="Yes"),TRUE,FALSE)</f>
        <v>0</v>
      </c>
      <c r="U324" s="16" t="str">
        <f>IFERROR(IF(AND(OR(X324=Y324,Y324 = "Either"),NOT(ISBLANK(Survey!K324))),"Pass","Fail"),"Pass")</f>
        <v>Fail</v>
      </c>
      <c r="V324" s="36" cm="1">
        <f t="array" ref="V324">SUM(SUMIF(Survey!BZ324:CS324,{"&gt;0","&lt;0"})*{1,-1})</f>
        <v>0</v>
      </c>
      <c r="W324" s="38" cm="1">
        <f t="array" ref="W324">SUM(SUMIF(Survey!CC324,{"&gt;0","&lt;0"})*{1,-1})+SUM(SUMIF(Survey!CM324,{"&gt;0","&lt;0"})*{1,-1})</f>
        <v>0</v>
      </c>
      <c r="X324" s="38">
        <f>Survey!K324</f>
        <v>0</v>
      </c>
      <c r="Y324" s="37" t="str">
        <f t="shared" si="192"/>
        <v>Either</v>
      </c>
      <c r="Z324" s="16" t="str">
        <f t="shared" si="193"/>
        <v>Fail</v>
      </c>
      <c r="AA324" s="67" cm="1">
        <f t="array" ref="AA324">SUM(SUMIF(Survey!BZ324:CS324,{"&gt;0","&lt;0"})*{1,-1})+SUM(SUMIF(Survey!CU324:DN324,{"&gt;0","&lt;0"})*{1,-1})</f>
        <v>0</v>
      </c>
      <c r="AB324" s="67">
        <f>IFERROR(AA324/(Survey!$AV324),0)</f>
        <v>0</v>
      </c>
      <c r="AC324" s="128" t="b">
        <f>IF(OR(Survey!$M324="Alternative strategy or hedge",Survey!$M324="Other, illiquid",Survey!$L324="Prospectus fund"),TRUE,FALSE)</f>
        <v>0</v>
      </c>
      <c r="AD324" s="128" t="b">
        <f>NOT(ISBLANK(Survey!$M324))</f>
        <v>0</v>
      </c>
      <c r="AE324" s="16" t="str">
        <f t="shared" si="194"/>
        <v>Pass</v>
      </c>
      <c r="AF324" s="38" t="b">
        <f>NOT(ISNUMBER(SEARCH("Other",Survey!$P324)))</f>
        <v>1</v>
      </c>
      <c r="AG324" s="37" t="b">
        <f>NOT(ISBLANK(Survey!$Q324))</f>
        <v>0</v>
      </c>
      <c r="AH324" s="16" t="str">
        <f t="shared" si="195"/>
        <v>Pass</v>
      </c>
      <c r="AI324" s="143">
        <f>COUNTBLANK(Survey!$W324)</f>
        <v>1</v>
      </c>
      <c r="AJ324" s="67">
        <f>IF(AND(Survey!L324&lt;&gt;"Exempt fund",OR(Survey!$M324="ETF",Survey!$M324="ETF, alternative mutual fund",Survey!$M324="Mutual fund",Survey!$M324="Alternative mutual fund",Survey!$M324="Money market")),1,0)</f>
        <v>0</v>
      </c>
      <c r="AK324" s="16" t="str">
        <f t="shared" si="196"/>
        <v>Pass</v>
      </c>
      <c r="AL324" s="38" t="b">
        <f>NOT(ISNUMBER(SEARCH("Yes",Survey!$AA324)))</f>
        <v>1</v>
      </c>
      <c r="AM324" s="37" t="b">
        <f>IF(COUNTBLANK(Survey!$AB324:$AC324)=0,TRUE, FALSE)</f>
        <v>0</v>
      </c>
      <c r="AN324" s="16" t="str">
        <f t="shared" si="197"/>
        <v>Pass</v>
      </c>
      <c r="AO324" s="38" t="b">
        <f>NOT(ISNUMBER(SEARCH("Yes",Survey!$AD324)))</f>
        <v>1</v>
      </c>
      <c r="AP324" s="37" t="b">
        <f>NOT(ISBLANK(Survey!$AF324))</f>
        <v>0</v>
      </c>
      <c r="AQ324" s="16" t="str">
        <f t="shared" si="198"/>
        <v>Pass</v>
      </c>
      <c r="AR324" s="38" t="b">
        <f>NOT(OR(ISNUMBER(SEARCH("Other",Survey!$AF324)),ISNUMBER(SEARCH("Multiple",Survey!$AF324))))</f>
        <v>1</v>
      </c>
      <c r="AS324" s="37" t="b">
        <f>NOT(ISBLANK(Survey!$AG324))</f>
        <v>0</v>
      </c>
      <c r="AT324" s="16" t="str">
        <f t="shared" si="199"/>
        <v>Fail</v>
      </c>
      <c r="AU324" s="143">
        <f>IF(ABS(Survey!$AV324)&gt;0, 1,0)</f>
        <v>0</v>
      </c>
      <c r="AV324" s="143">
        <f>IF(COUNTBLANK(Survey!$AJ324)=0,1,0)</f>
        <v>0</v>
      </c>
      <c r="AW324" s="16" t="str">
        <f t="shared" si="200"/>
        <v>Pass</v>
      </c>
      <c r="AX324" s="143">
        <f>IF(ISBLANK(Survey!$AJ324),0,1)</f>
        <v>0</v>
      </c>
      <c r="AY324" s="165">
        <f>COUNTBLANK(Survey!$AK324)</f>
        <v>1</v>
      </c>
      <c r="AZ324" s="16" t="str">
        <f t="shared" si="201"/>
        <v>Pass</v>
      </c>
      <c r="BA324" s="143">
        <f>IF(OR(Survey!$AK324="Closed",ISBLANK(Survey!$AK324)),0,1)</f>
        <v>0</v>
      </c>
      <c r="BB324" s="165">
        <f>IF(ISBLANK(Survey!$AL324),1,0)</f>
        <v>1</v>
      </c>
      <c r="BC324" s="147" t="str" cm="1">
        <f t="array" ref="BC324">IF(OR(IF(OR($BE324+$BF324 = 2, $BG324=1), FALSE, TRUE), AND($BD324:$BD324 = 0)),"Pass","Fail")</f>
        <v>Pass</v>
      </c>
      <c r="BD324" s="143">
        <f>COUNTBLANK(Survey!$AM324:$AO324)</f>
        <v>3</v>
      </c>
      <c r="BE324" s="143">
        <f>IF(Survey!$I324="Yes",1,0)</f>
        <v>0</v>
      </c>
      <c r="BF324" s="143">
        <f>IF(OR(Survey!$M324="Mutual fund",Survey!$M324="Alternative mutual fund",Survey!$M324="Money market"),1,0)</f>
        <v>0</v>
      </c>
      <c r="BG324" s="148">
        <f>IF(OR(Survey!$M324="ETF",Survey!$M324="ETF, alternative mutual fund"),1,0)</f>
        <v>0</v>
      </c>
      <c r="BH324" s="16" t="str">
        <f t="shared" si="202"/>
        <v>Pass</v>
      </c>
      <c r="BI324" s="38" t="b">
        <f>OR(ISNUMBER(SEARCH("Yes",Survey!$AO324)),ISBLANK(Survey!$AO324))</f>
        <v>1</v>
      </c>
      <c r="BJ324" s="67" t="b">
        <f>NOT(ISBLANK(Survey!$AP324))</f>
        <v>0</v>
      </c>
      <c r="BK324" s="16" t="str">
        <f t="shared" si="203"/>
        <v>Pass</v>
      </c>
      <c r="BL324" s="143">
        <f>IF(Survey!$AW324=0, 0,1)</f>
        <v>0</v>
      </c>
      <c r="BM324" s="67">
        <f>Survey!$AQ324</f>
        <v>0</v>
      </c>
      <c r="BN324" s="67">
        <f>IFERROR((Survey!$AX324-ABS(Survey!$AY324)-ABS(Survey!$BD324))/Survey!$AW324,0)</f>
        <v>0</v>
      </c>
      <c r="BO324" s="67">
        <f>IF(AND($BM324&gt;$BN324-0.2,$BM324&lt;$BN324+0.2,ISBLANK(Survey!$AQ324)=FALSE),0,1)</f>
        <v>1</v>
      </c>
      <c r="BP324" s="165">
        <f>IF(ISBLANK(Survey!$AR324),1,0)</f>
        <v>1</v>
      </c>
      <c r="BQ324" s="16" t="str">
        <f t="shared" si="204"/>
        <v>Pass</v>
      </c>
      <c r="BR324" s="143">
        <f>IF(Survey!$AW324=0, 0,1)</f>
        <v>0</v>
      </c>
      <c r="BS324" s="67">
        <f>IF(AND(Survey!$AS324&gt;=0,Survey!$AS324&lt;=0.2,Survey!$AS324&lt;&gt;""),0,1)</f>
        <v>1</v>
      </c>
      <c r="BT324" s="143">
        <f>IF(ISBLANK(Survey!$AT324),1,0)</f>
        <v>1</v>
      </c>
      <c r="BU324" s="16" t="str">
        <f t="shared" si="205"/>
        <v>Fail</v>
      </c>
      <c r="BV324" s="165">
        <f>Survey!$AU324</f>
        <v>0</v>
      </c>
      <c r="BW324" s="16" t="str">
        <f t="shared" si="206"/>
        <v>Pass</v>
      </c>
      <c r="BX324" s="36">
        <f>Survey!$AV324</f>
        <v>0</v>
      </c>
      <c r="BY324" s="176">
        <f>Survey!$AW324+Survey!$AX324-ABS(Survey!$AY324)+ABS(Survey!$AZ324)-ABS(Survey!$BA324)+ABS(Survey!$BB324)-ABS(Survey!$BC324)-ABS(Survey!$BD324)+Survey!$BE324</f>
        <v>0</v>
      </c>
      <c r="BZ324" s="35">
        <f t="shared" si="207"/>
        <v>0</v>
      </c>
      <c r="CA324" s="17">
        <f t="shared" si="208"/>
        <v>0</v>
      </c>
      <c r="CB324" s="16" t="str">
        <f t="shared" si="209"/>
        <v>Pass</v>
      </c>
      <c r="CC324" s="38" t="b">
        <f>IF(ABS(Survey!$BE324)=0,TRUE,FALSE)</f>
        <v>1</v>
      </c>
      <c r="CD324" s="37" t="b">
        <f>NOT(ISBLANK(Survey!$BF324))</f>
        <v>0</v>
      </c>
      <c r="CE324" t="str">
        <f t="shared" si="210"/>
        <v>Fail</v>
      </c>
      <c r="CF324" s="29">
        <f>Survey!$AV324</f>
        <v>0</v>
      </c>
      <c r="CG324" s="29" cm="1">
        <f t="array" ref="CG324">SUM(SUMIF(Survey!BH324:BO324,{"&gt;0","&lt;0"})*{1,-1})-SUM(SUMIF(Survey!BQ324:BX324,{"&gt;0","&lt;0"})*{1,-1})</f>
        <v>0</v>
      </c>
      <c r="CH324" s="35" t="str">
        <f t="shared" si="211"/>
        <v>No holdings</v>
      </c>
      <c r="CI324">
        <f t="shared" si="212"/>
        <v>0</v>
      </c>
      <c r="CJ324" s="16" t="str">
        <f t="shared" si="213"/>
        <v>Fail</v>
      </c>
      <c r="CK324" s="36">
        <f>Survey!$AV324</f>
        <v>0</v>
      </c>
      <c r="CL324" s="36" cm="1">
        <f t="array" ref="CL324">SUM(SUMIF(Survey!BZ324:CS324,{"&gt;0","&lt;0"})*{1,-1})-SUM(SUMIF(Survey!CU324:DN324,{"&gt;0","&lt;0"})*{1,-1})</f>
        <v>0</v>
      </c>
      <c r="CM324" s="35" t="str">
        <f t="shared" si="214"/>
        <v>No holdings</v>
      </c>
      <c r="CN324" s="17">
        <f t="shared" si="215"/>
        <v>0</v>
      </c>
      <c r="CO324" s="16" t="str">
        <f t="shared" si="216"/>
        <v>Pass</v>
      </c>
      <c r="CP324" s="38" t="b">
        <f>IF(ABS(Survey!$CS324)=0,TRUE,FALSE)</f>
        <v>1</v>
      </c>
      <c r="CQ324" s="37" t="b">
        <f>NOT(ISBLANK(Survey!$CT324))</f>
        <v>0</v>
      </c>
      <c r="CR324" s="16" t="str">
        <f t="shared" si="217"/>
        <v>Pass</v>
      </c>
      <c r="CS324" s="38" t="b">
        <f>IF(ABS(Survey!$DN324)=0,TRUE,FALSE)</f>
        <v>1</v>
      </c>
      <c r="CT324" s="37" t="b">
        <f>NOT(ISBLANK(Survey!$DO324))</f>
        <v>0</v>
      </c>
      <c r="CU324" t="str">
        <f t="shared" si="218"/>
        <v>Pass</v>
      </c>
      <c r="CV324" s="29" cm="1">
        <f t="array" ref="CV324">SUM(SUMIF(Survey!CO324,{"&gt;0","&lt;0"})*{1,-1})+SUM(SUMIF(Survey!DJ324,{"&gt;0","&lt;0"})*{1,-1})</f>
        <v>0</v>
      </c>
      <c r="CW324" s="29">
        <f>SUM(SUMIF(Survey!DQ324:DW324,{"&gt;0","&lt;0"})*{1,-1})+SUM(SUMIF(Survey!DY324:EE324,{"&gt;0","&lt;0"})*{1,-1})</f>
        <v>0</v>
      </c>
      <c r="CX324">
        <f t="shared" si="219"/>
        <v>0</v>
      </c>
      <c r="CY324">
        <f t="shared" si="220"/>
        <v>0</v>
      </c>
      <c r="CZ324" s="16" t="str">
        <f t="shared" si="221"/>
        <v>Pass</v>
      </c>
      <c r="DA324" s="38" t="b">
        <f>IF(ABS(Survey!$DW324)=0,TRUE,FALSE)</f>
        <v>1</v>
      </c>
      <c r="DB324" s="37" t="b">
        <f>NOT(ISBLANK(Survey!DX324))</f>
        <v>0</v>
      </c>
      <c r="DC324" s="16" t="str">
        <f t="shared" si="222"/>
        <v>Pass</v>
      </c>
      <c r="DD324" s="38" t="b">
        <f>IF(ABS(Survey!$EE324)=0,TRUE,FALSE)</f>
        <v>1</v>
      </c>
      <c r="DE324" s="37" t="b">
        <f>NOT(ISBLANK(Survey!$EF324))</f>
        <v>0</v>
      </c>
      <c r="DF324" s="16" t="str">
        <f t="shared" si="223"/>
        <v>Fail</v>
      </c>
      <c r="DG324" s="36">
        <f>SUM(SUMIF(Survey!EL324:EN324,{"&gt;0","&lt;0"})*{1,-1})</f>
        <v>0</v>
      </c>
      <c r="DH324">
        <f t="shared" si="224"/>
        <v>0</v>
      </c>
      <c r="DI324">
        <f t="shared" si="225"/>
        <v>100</v>
      </c>
      <c r="DJ324" s="35" t="b">
        <f>IF(OR(Survey!$M324="ETF",Survey!$M324="ETF, alternative mutual fund",Survey!$M324="Closed-end", Survey!$M324="Split share corp"),TRUE,FALSE)</f>
        <v>0</v>
      </c>
      <c r="DK324" s="16" t="str">
        <f t="shared" si="226"/>
        <v>Fail</v>
      </c>
      <c r="DL324" s="36">
        <f>SUM(SUMIF(Survey!EP324:EV324,{"&gt;0","&lt;0"})*{1,-1})</f>
        <v>0</v>
      </c>
      <c r="DM324">
        <f t="shared" si="227"/>
        <v>0</v>
      </c>
      <c r="DN324" s="17">
        <f t="shared" si="228"/>
        <v>100</v>
      </c>
      <c r="DO324" s="16" t="str">
        <f t="shared" si="229"/>
        <v>Fail</v>
      </c>
      <c r="DP324" s="36">
        <f>SUM(SUMIF(Survey!EX324:FD324,{"&gt;0","&lt;0"})*{1,-1})</f>
        <v>0</v>
      </c>
      <c r="DQ324">
        <f t="shared" si="230"/>
        <v>0</v>
      </c>
      <c r="DR324" s="17">
        <f t="shared" si="231"/>
        <v>100</v>
      </c>
    </row>
    <row r="325" spans="1:122">
      <c r="A325">
        <v>325</v>
      </c>
      <c r="B325" t="str">
        <f t="shared" si="232"/>
        <v>Pass</v>
      </c>
      <c r="C325" t="str">
        <f>IF(COUNTBLANK(Survey!B325:FE325)=$C$2, "Pass", "Fail")</f>
        <v>Pass</v>
      </c>
      <c r="D325" t="str">
        <f t="shared" ref="D325:D388" si="233">IF(COUNTIF(G325:DR325,"Fail"),"Fail","Pass")</f>
        <v>Fail</v>
      </c>
      <c r="E325" t="str">
        <f>IF(OR(ISBLANK(Survey!AJ325),COUNTIF(G325:BB325,"Fail")),"Fail","Pass")</f>
        <v>Fail</v>
      </c>
      <c r="G325" s="16" t="str">
        <f t="shared" ref="G325:G388" si="234">IF(H325=0,"Pass","Fail")</f>
        <v>Fail</v>
      </c>
      <c r="H325" s="177">
        <f>COUNTBLANK(Survey!B325:D325)+COUNTBLANK(Survey!G325)+COUNTBLANK(Survey!I325)+COUNTBLANK(Survey!K325:M325)+COUNTBLANK(Survey!P325)+COUNTBLANK(Survey!S325:U325)+COUNTBLANK(Survey!Y325:AA325)+COUNTBLANK(Survey!AD325:AE325)+COUNTBLANK(Survey!AI325:AI325)</f>
        <v>18</v>
      </c>
      <c r="I325" s="16" t="str">
        <f t="shared" ref="I325:I388" si="235">IF(OR(K325=20, J325=TRUE),"Pass","Fail")</f>
        <v>Fail</v>
      </c>
      <c r="J325" t="b">
        <f>IF(Survey!E325="No",TRUE,FALSE)</f>
        <v>0</v>
      </c>
      <c r="K325" s="34">
        <f>LEN(Survey!E325)</f>
        <v>0</v>
      </c>
      <c r="L325" s="16" t="str">
        <f t="shared" ref="L325:L388" si="236">IF(OR(N325=20, M325=TRUE),"Pass","Fail")</f>
        <v>Fail</v>
      </c>
      <c r="M325" t="b">
        <f>IF(Survey!F325="No",TRUE,FALSE)</f>
        <v>0</v>
      </c>
      <c r="N325" s="33">
        <f>LEN(Survey!F325)</f>
        <v>0</v>
      </c>
      <c r="O325" s="16" t="str">
        <f t="shared" ref="O325:O388" si="237">IF(OR(P325=0, Q325="No"),"Pass","Fail")</f>
        <v>Pass</v>
      </c>
      <c r="P325" s="34">
        <f>MOD((LEN(Survey!H325)+2),11)</f>
        <v>2</v>
      </c>
      <c r="Q325" s="33" t="str">
        <f>IF(Survey!$L325="Prospectus fund", "Yes", "No")</f>
        <v>No</v>
      </c>
      <c r="R325" s="16" t="str">
        <f t="shared" ref="R325:R388" si="238">IFERROR(IF(OR(S325=0, T325=FALSE),"Pass","Fail"),"Pass")</f>
        <v>Pass</v>
      </c>
      <c r="S325" s="34">
        <f>MOD((LEN(Survey!J325)+2),11)</f>
        <v>2</v>
      </c>
      <c r="T325" s="35" t="b">
        <f>IF(OR(Survey!$M325="ETF",Survey!$M325="ETF, alternative mutual fund",Survey!$M325="Closed-end", Survey!$M325="Split share corp", Survey!$I325="Yes"),TRUE,FALSE)</f>
        <v>0</v>
      </c>
      <c r="U325" s="16" t="str">
        <f>IFERROR(IF(AND(OR(X325=Y325,Y325 = "Either"),NOT(ISBLANK(Survey!K325))),"Pass","Fail"),"Pass")</f>
        <v>Fail</v>
      </c>
      <c r="V325" s="36" cm="1">
        <f t="array" ref="V325">SUM(SUMIF(Survey!BZ325:CS325,{"&gt;0","&lt;0"})*{1,-1})</f>
        <v>0</v>
      </c>
      <c r="W325" s="38" cm="1">
        <f t="array" ref="W325">SUM(SUMIF(Survey!CC325,{"&gt;0","&lt;0"})*{1,-1})+SUM(SUMIF(Survey!CM325,{"&gt;0","&lt;0"})*{1,-1})</f>
        <v>0</v>
      </c>
      <c r="X325" s="38">
        <f>Survey!K325</f>
        <v>0</v>
      </c>
      <c r="Y325" s="37" t="str">
        <f t="shared" ref="Y325:Y388" si="239">IFERROR(IF(W325/V325 &gt; 0.65, "Fund of funds", IF(W325/V325 &lt; 0.35,"Stand-alone","Either")),"Either")</f>
        <v>Either</v>
      </c>
      <c r="Z325" s="16" t="str">
        <f t="shared" ref="Z325:Z388" si="240">IF(AND(AD325=TRUE,OR(AB325&lt;=2, AC325=TRUE)),"Pass","Fail")</f>
        <v>Fail</v>
      </c>
      <c r="AA325" s="67" cm="1">
        <f t="array" ref="AA325">SUM(SUMIF(Survey!BZ325:CS325,{"&gt;0","&lt;0"})*{1,-1})+SUM(SUMIF(Survey!CU325:DN325,{"&gt;0","&lt;0"})*{1,-1})</f>
        <v>0</v>
      </c>
      <c r="AB325" s="67">
        <f>IFERROR(AA325/(Survey!$AV325),0)</f>
        <v>0</v>
      </c>
      <c r="AC325" s="128" t="b">
        <f>IF(OR(Survey!$M325="Alternative strategy or hedge",Survey!$M325="Other, illiquid",Survey!$L325="Prospectus fund"),TRUE,FALSE)</f>
        <v>0</v>
      </c>
      <c r="AD325" s="128" t="b">
        <f>NOT(ISBLANK(Survey!$M325))</f>
        <v>0</v>
      </c>
      <c r="AE325" s="16" t="str">
        <f t="shared" ref="AE325:AE388" si="241">IF(OR(AF325=TRUE, AG325=TRUE),"Pass","Fail")</f>
        <v>Pass</v>
      </c>
      <c r="AF325" s="38" t="b">
        <f>NOT(ISNUMBER(SEARCH("Other",Survey!$P325)))</f>
        <v>1</v>
      </c>
      <c r="AG325" s="37" t="b">
        <f>NOT(ISBLANK(Survey!$Q325))</f>
        <v>0</v>
      </c>
      <c r="AH325" s="16" t="str">
        <f t="shared" ref="AH325:AH388" si="242">IF(OR(AI325=0, AJ325=0),"Pass","Fail")</f>
        <v>Pass</v>
      </c>
      <c r="AI325" s="143">
        <f>COUNTBLANK(Survey!$W325)</f>
        <v>1</v>
      </c>
      <c r="AJ325" s="67">
        <f>IF(AND(Survey!L325&lt;&gt;"Exempt fund",OR(Survey!$M325="ETF",Survey!$M325="ETF, alternative mutual fund",Survey!$M325="Mutual fund",Survey!$M325="Alternative mutual fund",Survey!$M325="Money market")),1,0)</f>
        <v>0</v>
      </c>
      <c r="AK325" s="16" t="str">
        <f t="shared" ref="AK325:AK388" si="243">IF(OR(AL325=TRUE, AM325=TRUE),"Pass","Fail")</f>
        <v>Pass</v>
      </c>
      <c r="AL325" s="38" t="b">
        <f>NOT(ISNUMBER(SEARCH("Yes",Survey!$AA325)))</f>
        <v>1</v>
      </c>
      <c r="AM325" s="37" t="b">
        <f>IF(COUNTBLANK(Survey!$AB325:$AC325)=0,TRUE, FALSE)</f>
        <v>0</v>
      </c>
      <c r="AN325" s="16" t="str">
        <f t="shared" ref="AN325:AN388" si="244">IF(OR(AO325=TRUE, AP325=TRUE),"Pass","Fail")</f>
        <v>Pass</v>
      </c>
      <c r="AO325" s="38" t="b">
        <f>NOT(ISNUMBER(SEARCH("Yes",Survey!$AD325)))</f>
        <v>1</v>
      </c>
      <c r="AP325" s="37" t="b">
        <f>NOT(ISBLANK(Survey!$AF325))</f>
        <v>0</v>
      </c>
      <c r="AQ325" s="16" t="str">
        <f t="shared" ref="AQ325:AQ388" si="245">IF(OR(AR325=TRUE, AS325=TRUE),"Pass","Fail")</f>
        <v>Pass</v>
      </c>
      <c r="AR325" s="38" t="b">
        <f>NOT(OR(ISNUMBER(SEARCH("Other",Survey!$AF325)),ISNUMBER(SEARCH("Multiple",Survey!$AF325))))</f>
        <v>1</v>
      </c>
      <c r="AS325" s="37" t="b">
        <f>NOT(ISBLANK(Survey!$AG325))</f>
        <v>0</v>
      </c>
      <c r="AT325" s="16" t="str">
        <f t="shared" ref="AT325:AT388" si="246">IF(OR(AND(AU325=1, AV325=0), AND(AU325=0, AV325=1)),"Pass","Fail")</f>
        <v>Fail</v>
      </c>
      <c r="AU325" s="143">
        <f>IF(ABS(Survey!$AV325)&gt;0, 1,0)</f>
        <v>0</v>
      </c>
      <c r="AV325" s="143">
        <f>IF(COUNTBLANK(Survey!$AJ325)=0,1,0)</f>
        <v>0</v>
      </c>
      <c r="AW325" s="16" t="str">
        <f t="shared" ref="AW325:AW388" si="247">IF(OR(AX325=0, AY325=0),"Pass","Fail")</f>
        <v>Pass</v>
      </c>
      <c r="AX325" s="143">
        <f>IF(ISBLANK(Survey!$AJ325),0,1)</f>
        <v>0</v>
      </c>
      <c r="AY325" s="165">
        <f>COUNTBLANK(Survey!$AK325)</f>
        <v>1</v>
      </c>
      <c r="AZ325" s="16" t="str">
        <f t="shared" ref="AZ325:AZ388" si="248">IF(OR(BA325=0, BB325=0),"Pass","Fail")</f>
        <v>Pass</v>
      </c>
      <c r="BA325" s="143">
        <f>IF(OR(Survey!$AK325="Closed",ISBLANK(Survey!$AK325)),0,1)</f>
        <v>0</v>
      </c>
      <c r="BB325" s="165">
        <f>IF(ISBLANK(Survey!$AL325),1,0)</f>
        <v>1</v>
      </c>
      <c r="BC325" s="147" t="str" cm="1">
        <f t="array" ref="BC325">IF(OR(IF(OR($BE325+$BF325 = 2, $BG325=1), FALSE, TRUE), AND($BD325:$BD325 = 0)),"Pass","Fail")</f>
        <v>Pass</v>
      </c>
      <c r="BD325" s="143">
        <f>COUNTBLANK(Survey!$AM325:$AO325)</f>
        <v>3</v>
      </c>
      <c r="BE325" s="143">
        <f>IF(Survey!$I325="Yes",1,0)</f>
        <v>0</v>
      </c>
      <c r="BF325" s="143">
        <f>IF(OR(Survey!$M325="Mutual fund",Survey!$M325="Alternative mutual fund",Survey!$M325="Money market"),1,0)</f>
        <v>0</v>
      </c>
      <c r="BG325" s="148">
        <f>IF(OR(Survey!$M325="ETF",Survey!$M325="ETF, alternative mutual fund"),1,0)</f>
        <v>0</v>
      </c>
      <c r="BH325" s="16" t="str">
        <f t="shared" ref="BH325:BH388" si="249">IF(OR(BI325=TRUE, BJ325=TRUE),"Pass","Fail")</f>
        <v>Pass</v>
      </c>
      <c r="BI325" s="38" t="b">
        <f>OR(ISNUMBER(SEARCH("Yes",Survey!$AO325)),ISBLANK(Survey!$AO325))</f>
        <v>1</v>
      </c>
      <c r="BJ325" s="67" t="b">
        <f>NOT(ISBLANK(Survey!$AP325))</f>
        <v>0</v>
      </c>
      <c r="BK325" s="16" t="str">
        <f t="shared" ref="BK325:BK388" si="250">IF(OR(BL325=0, BO325=0, BP325=0),"Pass","Fail")</f>
        <v>Pass</v>
      </c>
      <c r="BL325" s="143">
        <f>IF(Survey!$AW325=0, 0,1)</f>
        <v>0</v>
      </c>
      <c r="BM325" s="67">
        <f>Survey!$AQ325</f>
        <v>0</v>
      </c>
      <c r="BN325" s="67">
        <f>IFERROR((Survey!$AX325-ABS(Survey!$AY325)-ABS(Survey!$BD325))/Survey!$AW325,0)</f>
        <v>0</v>
      </c>
      <c r="BO325" s="67">
        <f>IF(AND($BM325&gt;$BN325-0.2,$BM325&lt;$BN325+0.2,ISBLANK(Survey!$AQ325)=FALSE),0,1)</f>
        <v>1</v>
      </c>
      <c r="BP325" s="165">
        <f>IF(ISBLANK(Survey!$AR325),1,0)</f>
        <v>1</v>
      </c>
      <c r="BQ325" s="16" t="str">
        <f t="shared" ref="BQ325:BQ388" si="251">IF(OR($BR325=0, $BS325=0,$BT325=0),"Pass","Fail")</f>
        <v>Pass</v>
      </c>
      <c r="BR325" s="143">
        <f>IF(Survey!$AW325=0, 0,1)</f>
        <v>0</v>
      </c>
      <c r="BS325" s="67">
        <f>IF(AND(Survey!$AS325&gt;=0,Survey!$AS325&lt;=0.2,Survey!$AS325&lt;&gt;""),0,1)</f>
        <v>1</v>
      </c>
      <c r="BT325" s="143">
        <f>IF(ISBLANK(Survey!$AT325),1,0)</f>
        <v>1</v>
      </c>
      <c r="BU325" s="16" t="str">
        <f t="shared" ref="BU325:BU388" si="252">IF(OR(BV325="CAD",BV325="USD"),"Pass","Fail")</f>
        <v>Fail</v>
      </c>
      <c r="BV325" s="165">
        <f>Survey!$AU325</f>
        <v>0</v>
      </c>
      <c r="BW325" s="16" t="str">
        <f t="shared" ref="BW325:BW388" si="253">IF(OR(CA325=0,AND(BZ325&gt;=0.99,BZ325&lt;=1.01)),"Pass","Fail")</f>
        <v>Pass</v>
      </c>
      <c r="BX325" s="36">
        <f>Survey!$AV325</f>
        <v>0</v>
      </c>
      <c r="BY325" s="176">
        <f>Survey!$AW325+Survey!$AX325-ABS(Survey!$AY325)+ABS(Survey!$AZ325)-ABS(Survey!$BA325)+ABS(Survey!$BB325)-ABS(Survey!$BC325)-ABS(Survey!$BD325)+Survey!$BE325</f>
        <v>0</v>
      </c>
      <c r="BZ325" s="35">
        <f t="shared" ref="BZ325:BZ388" si="254">IFERROR(BX325/BY325,0)</f>
        <v>0</v>
      </c>
      <c r="CA325" s="17">
        <f t="shared" ref="CA325:CA388" si="255">BX325-BY325</f>
        <v>0</v>
      </c>
      <c r="CB325" s="16" t="str">
        <f t="shared" ref="CB325:CB388" si="256">IF(OR(CC325=TRUE, CD325=TRUE),"Pass","Fail")</f>
        <v>Pass</v>
      </c>
      <c r="CC325" s="38" t="b">
        <f>IF(ABS(Survey!$BE325)=0,TRUE,FALSE)</f>
        <v>1</v>
      </c>
      <c r="CD325" s="37" t="b">
        <f>NOT(ISBLANK(Survey!$BF325))</f>
        <v>0</v>
      </c>
      <c r="CE325" t="str">
        <f t="shared" ref="CE325:CE388" si="257">IF(AND(CH325&gt;=0.99,CH325&lt;=1.01),"Pass","Fail")</f>
        <v>Fail</v>
      </c>
      <c r="CF325" s="29">
        <f>Survey!$AV325</f>
        <v>0</v>
      </c>
      <c r="CG325" s="29" cm="1">
        <f t="array" ref="CG325">SUM(SUMIF(Survey!BH325:BO325,{"&gt;0","&lt;0"})*{1,-1})-SUM(SUMIF(Survey!BQ325:BX325,{"&gt;0","&lt;0"})*{1,-1})</f>
        <v>0</v>
      </c>
      <c r="CH325" s="35" t="str">
        <f t="shared" ref="CH325:CH388" si="258">IF(CG325=0,"No holdings",CF325/CG325)</f>
        <v>No holdings</v>
      </c>
      <c r="CI325">
        <f t="shared" ref="CI325:CI388" si="259">CF325-CG325</f>
        <v>0</v>
      </c>
      <c r="CJ325" s="16" t="str">
        <f t="shared" ref="CJ325:CJ388" si="260">IF(AND(CM325&gt;=0.99,CM325&lt;=1.01),"Pass","Fail")</f>
        <v>Fail</v>
      </c>
      <c r="CK325" s="36">
        <f>Survey!$AV325</f>
        <v>0</v>
      </c>
      <c r="CL325" s="36" cm="1">
        <f t="array" ref="CL325">SUM(SUMIF(Survey!BZ325:CS325,{"&gt;0","&lt;0"})*{1,-1})-SUM(SUMIF(Survey!CU325:DN325,{"&gt;0","&lt;0"})*{1,-1})</f>
        <v>0</v>
      </c>
      <c r="CM325" s="35" t="str">
        <f t="shared" ref="CM325:CM388" si="261">IF(CL325=0,"No holdings",CK325/CL325)</f>
        <v>No holdings</v>
      </c>
      <c r="CN325" s="17">
        <f t="shared" ref="CN325:CN388" si="262">CK325-CL325</f>
        <v>0</v>
      </c>
      <c r="CO325" s="16" t="str">
        <f t="shared" ref="CO325:CO388" si="263">IF(OR(CP325=TRUE, CQ325=TRUE),"Pass","Fail")</f>
        <v>Pass</v>
      </c>
      <c r="CP325" s="38" t="b">
        <f>IF(ABS(Survey!$CS325)=0,TRUE,FALSE)</f>
        <v>1</v>
      </c>
      <c r="CQ325" s="37" t="b">
        <f>NOT(ISBLANK(Survey!$CT325))</f>
        <v>0</v>
      </c>
      <c r="CR325" s="16" t="str">
        <f t="shared" ref="CR325:CR388" si="264">IF(OR(CS325=TRUE, CT325=TRUE),"Pass","Fail")</f>
        <v>Pass</v>
      </c>
      <c r="CS325" s="38" t="b">
        <f>IF(ABS(Survey!$DN325)=0,TRUE,FALSE)</f>
        <v>1</v>
      </c>
      <c r="CT325" s="37" t="b">
        <f>NOT(ISBLANK(Survey!$DO325))</f>
        <v>0</v>
      </c>
      <c r="CU325" t="str">
        <f t="shared" ref="CU325:CU388" si="265">IF(CX325&lt;1,"Pass","Fail")</f>
        <v>Pass</v>
      </c>
      <c r="CV325" s="29" cm="1">
        <f t="array" ref="CV325">SUM(SUMIF(Survey!CO325,{"&gt;0","&lt;0"})*{1,-1})+SUM(SUMIF(Survey!DJ325,{"&gt;0","&lt;0"})*{1,-1})</f>
        <v>0</v>
      </c>
      <c r="CW325" s="29">
        <f>SUM(SUMIF(Survey!DQ325:DW325,{"&gt;0","&lt;0"})*{1,-1})+SUM(SUMIF(Survey!DY325:EE325,{"&gt;0","&lt;0"})*{1,-1})</f>
        <v>0</v>
      </c>
      <c r="CX325">
        <f t="shared" ref="CX325:CX388" si="266">IFERROR(IF(AND(CW325=0,CV325&gt;0),"No Gross Notional",CV325/CW325),0)</f>
        <v>0</v>
      </c>
      <c r="CY325">
        <f t="shared" ref="CY325:CY388" si="267">IF(CV325-CW325 &lt; 0, 0, CV325-CW325)</f>
        <v>0</v>
      </c>
      <c r="CZ325" s="16" t="str">
        <f t="shared" ref="CZ325:CZ388" si="268">IF(OR(DA325=TRUE, DB325=TRUE),"Pass","Fail")</f>
        <v>Pass</v>
      </c>
      <c r="DA325" s="38" t="b">
        <f>IF(ABS(Survey!$DW325)=0,TRUE,FALSE)</f>
        <v>1</v>
      </c>
      <c r="DB325" s="37" t="b">
        <f>NOT(ISBLANK(Survey!DX325))</f>
        <v>0</v>
      </c>
      <c r="DC325" s="16" t="str">
        <f t="shared" ref="DC325:DC388" si="269">IF(OR(DD325=TRUE, DE325=TRUE),"Pass","Fail")</f>
        <v>Pass</v>
      </c>
      <c r="DD325" s="38" t="b">
        <f>IF(ABS(Survey!$EE325)=0,TRUE,FALSE)</f>
        <v>1</v>
      </c>
      <c r="DE325" s="37" t="b">
        <f>NOT(ISBLANK(Survey!$EF325))</f>
        <v>0</v>
      </c>
      <c r="DF325" s="16" t="str">
        <f t="shared" ref="DF325:DF388" si="270">IF(DJ325=TRUE,"Pass",IF(OR(AND(DG325&gt;=0.99,DG325&lt;=1.01),AND(DG325&gt;=99,DG325&lt;=101)),"Pass","Fail"))</f>
        <v>Fail</v>
      </c>
      <c r="DG325" s="36">
        <f>SUM(SUMIF(Survey!EL325:EN325,{"&gt;0","&lt;0"})*{1,-1})</f>
        <v>0</v>
      </c>
      <c r="DH325">
        <f t="shared" ref="DH325:DH388" si="271">IF(DG325=0,0,100/DG325)</f>
        <v>0</v>
      </c>
      <c r="DI325">
        <f t="shared" ref="DI325:DI388" si="272">100-DG325</f>
        <v>100</v>
      </c>
      <c r="DJ325" s="35" t="b">
        <f>IF(OR(Survey!$M325="ETF",Survey!$M325="ETF, alternative mutual fund",Survey!$M325="Closed-end", Survey!$M325="Split share corp"),TRUE,FALSE)</f>
        <v>0</v>
      </c>
      <c r="DK325" s="16" t="str">
        <f t="shared" ref="DK325:DK388" si="273">IF(OR(AND(DL325&gt;=0.99,DL325&lt;=1.01),AND(DL325&gt;=99,DL325&lt;=101)),"Pass","Fail")</f>
        <v>Fail</v>
      </c>
      <c r="DL325" s="36">
        <f>SUM(SUMIF(Survey!EP325:EV325,{"&gt;0","&lt;0"})*{1,-1})</f>
        <v>0</v>
      </c>
      <c r="DM325">
        <f t="shared" ref="DM325:DM388" si="274">IF(DL325=0,0,100/DL325)</f>
        <v>0</v>
      </c>
      <c r="DN325" s="17">
        <f t="shared" ref="DN325:DN388" si="275">100-DL325</f>
        <v>100</v>
      </c>
      <c r="DO325" s="16" t="str">
        <f t="shared" ref="DO325:DO388" si="276">IF(OR(AND(DP325&gt;=0.99,DP325&lt;=1.01),AND(DP325&gt;=99,DP325&lt;=101)),"Pass","Fail")</f>
        <v>Fail</v>
      </c>
      <c r="DP325" s="36">
        <f>SUM(SUMIF(Survey!EX325:FD325,{"&gt;0","&lt;0"})*{1,-1})</f>
        <v>0</v>
      </c>
      <c r="DQ325">
        <f t="shared" ref="DQ325:DQ388" si="277">IF(DP325=0,0,100/DP325)</f>
        <v>0</v>
      </c>
      <c r="DR325" s="17">
        <f t="shared" ref="DR325:DR388" si="278">100-DP325</f>
        <v>100</v>
      </c>
    </row>
    <row r="326" spans="1:122">
      <c r="A326">
        <v>326</v>
      </c>
      <c r="B326" t="str">
        <f t="shared" si="232"/>
        <v>Pass</v>
      </c>
      <c r="C326" t="str">
        <f>IF(COUNTBLANK(Survey!B326:FE326)=$C$2, "Pass", "Fail")</f>
        <v>Pass</v>
      </c>
      <c r="D326" t="str">
        <f t="shared" si="233"/>
        <v>Fail</v>
      </c>
      <c r="E326" t="str">
        <f>IF(OR(ISBLANK(Survey!AJ326),COUNTIF(G326:BB326,"Fail")),"Fail","Pass")</f>
        <v>Fail</v>
      </c>
      <c r="G326" s="16" t="str">
        <f t="shared" si="234"/>
        <v>Fail</v>
      </c>
      <c r="H326" s="177">
        <f>COUNTBLANK(Survey!B326:D326)+COUNTBLANK(Survey!G326)+COUNTBLANK(Survey!I326)+COUNTBLANK(Survey!K326:M326)+COUNTBLANK(Survey!P326)+COUNTBLANK(Survey!S326:U326)+COUNTBLANK(Survey!Y326:AA326)+COUNTBLANK(Survey!AD326:AE326)+COUNTBLANK(Survey!AI326:AI326)</f>
        <v>18</v>
      </c>
      <c r="I326" s="16" t="str">
        <f t="shared" si="235"/>
        <v>Fail</v>
      </c>
      <c r="J326" t="b">
        <f>IF(Survey!E326="No",TRUE,FALSE)</f>
        <v>0</v>
      </c>
      <c r="K326" s="34">
        <f>LEN(Survey!E326)</f>
        <v>0</v>
      </c>
      <c r="L326" s="16" t="str">
        <f t="shared" si="236"/>
        <v>Fail</v>
      </c>
      <c r="M326" t="b">
        <f>IF(Survey!F326="No",TRUE,FALSE)</f>
        <v>0</v>
      </c>
      <c r="N326" s="33">
        <f>LEN(Survey!F326)</f>
        <v>0</v>
      </c>
      <c r="O326" s="16" t="str">
        <f t="shared" si="237"/>
        <v>Pass</v>
      </c>
      <c r="P326" s="34">
        <f>MOD((LEN(Survey!H326)+2),11)</f>
        <v>2</v>
      </c>
      <c r="Q326" s="33" t="str">
        <f>IF(Survey!$L326="Prospectus fund", "Yes", "No")</f>
        <v>No</v>
      </c>
      <c r="R326" s="16" t="str">
        <f t="shared" si="238"/>
        <v>Pass</v>
      </c>
      <c r="S326" s="34">
        <f>MOD((LEN(Survey!J326)+2),11)</f>
        <v>2</v>
      </c>
      <c r="T326" s="35" t="b">
        <f>IF(OR(Survey!$M326="ETF",Survey!$M326="ETF, alternative mutual fund",Survey!$M326="Closed-end", Survey!$M326="Split share corp", Survey!$I326="Yes"),TRUE,FALSE)</f>
        <v>0</v>
      </c>
      <c r="U326" s="16" t="str">
        <f>IFERROR(IF(AND(OR(X326=Y326,Y326 = "Either"),NOT(ISBLANK(Survey!K326))),"Pass","Fail"),"Pass")</f>
        <v>Fail</v>
      </c>
      <c r="V326" s="36" cm="1">
        <f t="array" ref="V326">SUM(SUMIF(Survey!BZ326:CS326,{"&gt;0","&lt;0"})*{1,-1})</f>
        <v>0</v>
      </c>
      <c r="W326" s="38" cm="1">
        <f t="array" ref="W326">SUM(SUMIF(Survey!CC326,{"&gt;0","&lt;0"})*{1,-1})+SUM(SUMIF(Survey!CM326,{"&gt;0","&lt;0"})*{1,-1})</f>
        <v>0</v>
      </c>
      <c r="X326" s="38">
        <f>Survey!K326</f>
        <v>0</v>
      </c>
      <c r="Y326" s="37" t="str">
        <f t="shared" si="239"/>
        <v>Either</v>
      </c>
      <c r="Z326" s="16" t="str">
        <f t="shared" si="240"/>
        <v>Fail</v>
      </c>
      <c r="AA326" s="67" cm="1">
        <f t="array" ref="AA326">SUM(SUMIF(Survey!BZ326:CS326,{"&gt;0","&lt;0"})*{1,-1})+SUM(SUMIF(Survey!CU326:DN326,{"&gt;0","&lt;0"})*{1,-1})</f>
        <v>0</v>
      </c>
      <c r="AB326" s="67">
        <f>IFERROR(AA326/(Survey!$AV326),0)</f>
        <v>0</v>
      </c>
      <c r="AC326" s="128" t="b">
        <f>IF(OR(Survey!$M326="Alternative strategy or hedge",Survey!$M326="Other, illiquid",Survey!$L326="Prospectus fund"),TRUE,FALSE)</f>
        <v>0</v>
      </c>
      <c r="AD326" s="128" t="b">
        <f>NOT(ISBLANK(Survey!$M326))</f>
        <v>0</v>
      </c>
      <c r="AE326" s="16" t="str">
        <f t="shared" si="241"/>
        <v>Pass</v>
      </c>
      <c r="AF326" s="38" t="b">
        <f>NOT(ISNUMBER(SEARCH("Other",Survey!$P326)))</f>
        <v>1</v>
      </c>
      <c r="AG326" s="37" t="b">
        <f>NOT(ISBLANK(Survey!$Q326))</f>
        <v>0</v>
      </c>
      <c r="AH326" s="16" t="str">
        <f t="shared" si="242"/>
        <v>Pass</v>
      </c>
      <c r="AI326" s="143">
        <f>COUNTBLANK(Survey!$W326)</f>
        <v>1</v>
      </c>
      <c r="AJ326" s="67">
        <f>IF(AND(Survey!L326&lt;&gt;"Exempt fund",OR(Survey!$M326="ETF",Survey!$M326="ETF, alternative mutual fund",Survey!$M326="Mutual fund",Survey!$M326="Alternative mutual fund",Survey!$M326="Money market")),1,0)</f>
        <v>0</v>
      </c>
      <c r="AK326" s="16" t="str">
        <f t="shared" si="243"/>
        <v>Pass</v>
      </c>
      <c r="AL326" s="38" t="b">
        <f>NOT(ISNUMBER(SEARCH("Yes",Survey!$AA326)))</f>
        <v>1</v>
      </c>
      <c r="AM326" s="37" t="b">
        <f>IF(COUNTBLANK(Survey!$AB326:$AC326)=0,TRUE, FALSE)</f>
        <v>0</v>
      </c>
      <c r="AN326" s="16" t="str">
        <f t="shared" si="244"/>
        <v>Pass</v>
      </c>
      <c r="AO326" s="38" t="b">
        <f>NOT(ISNUMBER(SEARCH("Yes",Survey!$AD326)))</f>
        <v>1</v>
      </c>
      <c r="AP326" s="37" t="b">
        <f>NOT(ISBLANK(Survey!$AF326))</f>
        <v>0</v>
      </c>
      <c r="AQ326" s="16" t="str">
        <f t="shared" si="245"/>
        <v>Pass</v>
      </c>
      <c r="AR326" s="38" t="b">
        <f>NOT(OR(ISNUMBER(SEARCH("Other",Survey!$AF326)),ISNUMBER(SEARCH("Multiple",Survey!$AF326))))</f>
        <v>1</v>
      </c>
      <c r="AS326" s="37" t="b">
        <f>NOT(ISBLANK(Survey!$AG326))</f>
        <v>0</v>
      </c>
      <c r="AT326" s="16" t="str">
        <f t="shared" si="246"/>
        <v>Fail</v>
      </c>
      <c r="AU326" s="143">
        <f>IF(ABS(Survey!$AV326)&gt;0, 1,0)</f>
        <v>0</v>
      </c>
      <c r="AV326" s="143">
        <f>IF(COUNTBLANK(Survey!$AJ326)=0,1,0)</f>
        <v>0</v>
      </c>
      <c r="AW326" s="16" t="str">
        <f t="shared" si="247"/>
        <v>Pass</v>
      </c>
      <c r="AX326" s="143">
        <f>IF(ISBLANK(Survey!$AJ326),0,1)</f>
        <v>0</v>
      </c>
      <c r="AY326" s="165">
        <f>COUNTBLANK(Survey!$AK326)</f>
        <v>1</v>
      </c>
      <c r="AZ326" s="16" t="str">
        <f t="shared" si="248"/>
        <v>Pass</v>
      </c>
      <c r="BA326" s="143">
        <f>IF(OR(Survey!$AK326="Closed",ISBLANK(Survey!$AK326)),0,1)</f>
        <v>0</v>
      </c>
      <c r="BB326" s="165">
        <f>IF(ISBLANK(Survey!$AL326),1,0)</f>
        <v>1</v>
      </c>
      <c r="BC326" s="147" t="str" cm="1">
        <f t="array" ref="BC326">IF(OR(IF(OR($BE326+$BF326 = 2, $BG326=1), FALSE, TRUE), AND($BD326:$BD326 = 0)),"Pass","Fail")</f>
        <v>Pass</v>
      </c>
      <c r="BD326" s="143">
        <f>COUNTBLANK(Survey!$AM326:$AO326)</f>
        <v>3</v>
      </c>
      <c r="BE326" s="143">
        <f>IF(Survey!$I326="Yes",1,0)</f>
        <v>0</v>
      </c>
      <c r="BF326" s="143">
        <f>IF(OR(Survey!$M326="Mutual fund",Survey!$M326="Alternative mutual fund",Survey!$M326="Money market"),1,0)</f>
        <v>0</v>
      </c>
      <c r="BG326" s="148">
        <f>IF(OR(Survey!$M326="ETF",Survey!$M326="ETF, alternative mutual fund"),1,0)</f>
        <v>0</v>
      </c>
      <c r="BH326" s="16" t="str">
        <f t="shared" si="249"/>
        <v>Pass</v>
      </c>
      <c r="BI326" s="38" t="b">
        <f>OR(ISNUMBER(SEARCH("Yes",Survey!$AO326)),ISBLANK(Survey!$AO326))</f>
        <v>1</v>
      </c>
      <c r="BJ326" s="67" t="b">
        <f>NOT(ISBLANK(Survey!$AP326))</f>
        <v>0</v>
      </c>
      <c r="BK326" s="16" t="str">
        <f t="shared" si="250"/>
        <v>Pass</v>
      </c>
      <c r="BL326" s="143">
        <f>IF(Survey!$AW326=0, 0,1)</f>
        <v>0</v>
      </c>
      <c r="BM326" s="67">
        <f>Survey!$AQ326</f>
        <v>0</v>
      </c>
      <c r="BN326" s="67">
        <f>IFERROR((Survey!$AX326-ABS(Survey!$AY326)-ABS(Survey!$BD326))/Survey!$AW326,0)</f>
        <v>0</v>
      </c>
      <c r="BO326" s="67">
        <f>IF(AND($BM326&gt;$BN326-0.2,$BM326&lt;$BN326+0.2,ISBLANK(Survey!$AQ326)=FALSE),0,1)</f>
        <v>1</v>
      </c>
      <c r="BP326" s="165">
        <f>IF(ISBLANK(Survey!$AR326),1,0)</f>
        <v>1</v>
      </c>
      <c r="BQ326" s="16" t="str">
        <f t="shared" si="251"/>
        <v>Pass</v>
      </c>
      <c r="BR326" s="143">
        <f>IF(Survey!$AW326=0, 0,1)</f>
        <v>0</v>
      </c>
      <c r="BS326" s="67">
        <f>IF(AND(Survey!$AS326&gt;=0,Survey!$AS326&lt;=0.2,Survey!$AS326&lt;&gt;""),0,1)</f>
        <v>1</v>
      </c>
      <c r="BT326" s="143">
        <f>IF(ISBLANK(Survey!$AT326),1,0)</f>
        <v>1</v>
      </c>
      <c r="BU326" s="16" t="str">
        <f t="shared" si="252"/>
        <v>Fail</v>
      </c>
      <c r="BV326" s="165">
        <f>Survey!$AU326</f>
        <v>0</v>
      </c>
      <c r="BW326" s="16" t="str">
        <f t="shared" si="253"/>
        <v>Pass</v>
      </c>
      <c r="BX326" s="36">
        <f>Survey!$AV326</f>
        <v>0</v>
      </c>
      <c r="BY326" s="176">
        <f>Survey!$AW326+Survey!$AX326-ABS(Survey!$AY326)+ABS(Survey!$AZ326)-ABS(Survey!$BA326)+ABS(Survey!$BB326)-ABS(Survey!$BC326)-ABS(Survey!$BD326)+Survey!$BE326</f>
        <v>0</v>
      </c>
      <c r="BZ326" s="35">
        <f t="shared" si="254"/>
        <v>0</v>
      </c>
      <c r="CA326" s="17">
        <f t="shared" si="255"/>
        <v>0</v>
      </c>
      <c r="CB326" s="16" t="str">
        <f t="shared" si="256"/>
        <v>Pass</v>
      </c>
      <c r="CC326" s="38" t="b">
        <f>IF(ABS(Survey!$BE326)=0,TRUE,FALSE)</f>
        <v>1</v>
      </c>
      <c r="CD326" s="37" t="b">
        <f>NOT(ISBLANK(Survey!$BF326))</f>
        <v>0</v>
      </c>
      <c r="CE326" t="str">
        <f t="shared" si="257"/>
        <v>Fail</v>
      </c>
      <c r="CF326" s="29">
        <f>Survey!$AV326</f>
        <v>0</v>
      </c>
      <c r="CG326" s="29" cm="1">
        <f t="array" ref="CG326">SUM(SUMIF(Survey!BH326:BO326,{"&gt;0","&lt;0"})*{1,-1})-SUM(SUMIF(Survey!BQ326:BX326,{"&gt;0","&lt;0"})*{1,-1})</f>
        <v>0</v>
      </c>
      <c r="CH326" s="35" t="str">
        <f t="shared" si="258"/>
        <v>No holdings</v>
      </c>
      <c r="CI326">
        <f t="shared" si="259"/>
        <v>0</v>
      </c>
      <c r="CJ326" s="16" t="str">
        <f t="shared" si="260"/>
        <v>Fail</v>
      </c>
      <c r="CK326" s="36">
        <f>Survey!$AV326</f>
        <v>0</v>
      </c>
      <c r="CL326" s="36" cm="1">
        <f t="array" ref="CL326">SUM(SUMIF(Survey!BZ326:CS326,{"&gt;0","&lt;0"})*{1,-1})-SUM(SUMIF(Survey!CU326:DN326,{"&gt;0","&lt;0"})*{1,-1})</f>
        <v>0</v>
      </c>
      <c r="CM326" s="35" t="str">
        <f t="shared" si="261"/>
        <v>No holdings</v>
      </c>
      <c r="CN326" s="17">
        <f t="shared" si="262"/>
        <v>0</v>
      </c>
      <c r="CO326" s="16" t="str">
        <f t="shared" si="263"/>
        <v>Pass</v>
      </c>
      <c r="CP326" s="38" t="b">
        <f>IF(ABS(Survey!$CS326)=0,TRUE,FALSE)</f>
        <v>1</v>
      </c>
      <c r="CQ326" s="37" t="b">
        <f>NOT(ISBLANK(Survey!$CT326))</f>
        <v>0</v>
      </c>
      <c r="CR326" s="16" t="str">
        <f t="shared" si="264"/>
        <v>Pass</v>
      </c>
      <c r="CS326" s="38" t="b">
        <f>IF(ABS(Survey!$DN326)=0,TRUE,FALSE)</f>
        <v>1</v>
      </c>
      <c r="CT326" s="37" t="b">
        <f>NOT(ISBLANK(Survey!$DO326))</f>
        <v>0</v>
      </c>
      <c r="CU326" t="str">
        <f t="shared" si="265"/>
        <v>Pass</v>
      </c>
      <c r="CV326" s="29" cm="1">
        <f t="array" ref="CV326">SUM(SUMIF(Survey!CO326,{"&gt;0","&lt;0"})*{1,-1})+SUM(SUMIF(Survey!DJ326,{"&gt;0","&lt;0"})*{1,-1})</f>
        <v>0</v>
      </c>
      <c r="CW326" s="29">
        <f>SUM(SUMIF(Survey!DQ326:DW326,{"&gt;0","&lt;0"})*{1,-1})+SUM(SUMIF(Survey!DY326:EE326,{"&gt;0","&lt;0"})*{1,-1})</f>
        <v>0</v>
      </c>
      <c r="CX326">
        <f t="shared" si="266"/>
        <v>0</v>
      </c>
      <c r="CY326">
        <f t="shared" si="267"/>
        <v>0</v>
      </c>
      <c r="CZ326" s="16" t="str">
        <f t="shared" si="268"/>
        <v>Pass</v>
      </c>
      <c r="DA326" s="38" t="b">
        <f>IF(ABS(Survey!$DW326)=0,TRUE,FALSE)</f>
        <v>1</v>
      </c>
      <c r="DB326" s="37" t="b">
        <f>NOT(ISBLANK(Survey!DX326))</f>
        <v>0</v>
      </c>
      <c r="DC326" s="16" t="str">
        <f t="shared" si="269"/>
        <v>Pass</v>
      </c>
      <c r="DD326" s="38" t="b">
        <f>IF(ABS(Survey!$EE326)=0,TRUE,FALSE)</f>
        <v>1</v>
      </c>
      <c r="DE326" s="37" t="b">
        <f>NOT(ISBLANK(Survey!$EF326))</f>
        <v>0</v>
      </c>
      <c r="DF326" s="16" t="str">
        <f t="shared" si="270"/>
        <v>Fail</v>
      </c>
      <c r="DG326" s="36">
        <f>SUM(SUMIF(Survey!EL326:EN326,{"&gt;0","&lt;0"})*{1,-1})</f>
        <v>0</v>
      </c>
      <c r="DH326">
        <f t="shared" si="271"/>
        <v>0</v>
      </c>
      <c r="DI326">
        <f t="shared" si="272"/>
        <v>100</v>
      </c>
      <c r="DJ326" s="35" t="b">
        <f>IF(OR(Survey!$M326="ETF",Survey!$M326="ETF, alternative mutual fund",Survey!$M326="Closed-end", Survey!$M326="Split share corp"),TRUE,FALSE)</f>
        <v>0</v>
      </c>
      <c r="DK326" s="16" t="str">
        <f t="shared" si="273"/>
        <v>Fail</v>
      </c>
      <c r="DL326" s="36">
        <f>SUM(SUMIF(Survey!EP326:EV326,{"&gt;0","&lt;0"})*{1,-1})</f>
        <v>0</v>
      </c>
      <c r="DM326">
        <f t="shared" si="274"/>
        <v>0</v>
      </c>
      <c r="DN326" s="17">
        <f t="shared" si="275"/>
        <v>100</v>
      </c>
      <c r="DO326" s="16" t="str">
        <f t="shared" si="276"/>
        <v>Fail</v>
      </c>
      <c r="DP326" s="36">
        <f>SUM(SUMIF(Survey!EX326:FD326,{"&gt;0","&lt;0"})*{1,-1})</f>
        <v>0</v>
      </c>
      <c r="DQ326">
        <f t="shared" si="277"/>
        <v>0</v>
      </c>
      <c r="DR326" s="17">
        <f t="shared" si="278"/>
        <v>100</v>
      </c>
    </row>
    <row r="327" spans="1:122">
      <c r="A327">
        <v>327</v>
      </c>
      <c r="B327" t="str">
        <f t="shared" si="232"/>
        <v>Pass</v>
      </c>
      <c r="C327" t="str">
        <f>IF(COUNTBLANK(Survey!B327:FE327)=$C$2, "Pass", "Fail")</f>
        <v>Pass</v>
      </c>
      <c r="D327" t="str">
        <f t="shared" si="233"/>
        <v>Fail</v>
      </c>
      <c r="E327" t="str">
        <f>IF(OR(ISBLANK(Survey!AJ327),COUNTIF(G327:BB327,"Fail")),"Fail","Pass")</f>
        <v>Fail</v>
      </c>
      <c r="G327" s="16" t="str">
        <f t="shared" si="234"/>
        <v>Fail</v>
      </c>
      <c r="H327" s="177">
        <f>COUNTBLANK(Survey!B327:D327)+COUNTBLANK(Survey!G327)+COUNTBLANK(Survey!I327)+COUNTBLANK(Survey!K327:M327)+COUNTBLANK(Survey!P327)+COUNTBLANK(Survey!S327:U327)+COUNTBLANK(Survey!Y327:AA327)+COUNTBLANK(Survey!AD327:AE327)+COUNTBLANK(Survey!AI327:AI327)</f>
        <v>18</v>
      </c>
      <c r="I327" s="16" t="str">
        <f t="shared" si="235"/>
        <v>Fail</v>
      </c>
      <c r="J327" t="b">
        <f>IF(Survey!E327="No",TRUE,FALSE)</f>
        <v>0</v>
      </c>
      <c r="K327" s="34">
        <f>LEN(Survey!E327)</f>
        <v>0</v>
      </c>
      <c r="L327" s="16" t="str">
        <f t="shared" si="236"/>
        <v>Fail</v>
      </c>
      <c r="M327" t="b">
        <f>IF(Survey!F327="No",TRUE,FALSE)</f>
        <v>0</v>
      </c>
      <c r="N327" s="33">
        <f>LEN(Survey!F327)</f>
        <v>0</v>
      </c>
      <c r="O327" s="16" t="str">
        <f t="shared" si="237"/>
        <v>Pass</v>
      </c>
      <c r="P327" s="34">
        <f>MOD((LEN(Survey!H327)+2),11)</f>
        <v>2</v>
      </c>
      <c r="Q327" s="33" t="str">
        <f>IF(Survey!$L327="Prospectus fund", "Yes", "No")</f>
        <v>No</v>
      </c>
      <c r="R327" s="16" t="str">
        <f t="shared" si="238"/>
        <v>Pass</v>
      </c>
      <c r="S327" s="34">
        <f>MOD((LEN(Survey!J327)+2),11)</f>
        <v>2</v>
      </c>
      <c r="T327" s="35" t="b">
        <f>IF(OR(Survey!$M327="ETF",Survey!$M327="ETF, alternative mutual fund",Survey!$M327="Closed-end", Survey!$M327="Split share corp", Survey!$I327="Yes"),TRUE,FALSE)</f>
        <v>0</v>
      </c>
      <c r="U327" s="16" t="str">
        <f>IFERROR(IF(AND(OR(X327=Y327,Y327 = "Either"),NOT(ISBLANK(Survey!K327))),"Pass","Fail"),"Pass")</f>
        <v>Fail</v>
      </c>
      <c r="V327" s="36" cm="1">
        <f t="array" ref="V327">SUM(SUMIF(Survey!BZ327:CS327,{"&gt;0","&lt;0"})*{1,-1})</f>
        <v>0</v>
      </c>
      <c r="W327" s="38" cm="1">
        <f t="array" ref="W327">SUM(SUMIF(Survey!CC327,{"&gt;0","&lt;0"})*{1,-1})+SUM(SUMIF(Survey!CM327,{"&gt;0","&lt;0"})*{1,-1})</f>
        <v>0</v>
      </c>
      <c r="X327" s="38">
        <f>Survey!K327</f>
        <v>0</v>
      </c>
      <c r="Y327" s="37" t="str">
        <f t="shared" si="239"/>
        <v>Either</v>
      </c>
      <c r="Z327" s="16" t="str">
        <f t="shared" si="240"/>
        <v>Fail</v>
      </c>
      <c r="AA327" s="67" cm="1">
        <f t="array" ref="AA327">SUM(SUMIF(Survey!BZ327:CS327,{"&gt;0","&lt;0"})*{1,-1})+SUM(SUMIF(Survey!CU327:DN327,{"&gt;0","&lt;0"})*{1,-1})</f>
        <v>0</v>
      </c>
      <c r="AB327" s="67">
        <f>IFERROR(AA327/(Survey!$AV327),0)</f>
        <v>0</v>
      </c>
      <c r="AC327" s="128" t="b">
        <f>IF(OR(Survey!$M327="Alternative strategy or hedge",Survey!$M327="Other, illiquid",Survey!$L327="Prospectus fund"),TRUE,FALSE)</f>
        <v>0</v>
      </c>
      <c r="AD327" s="128" t="b">
        <f>NOT(ISBLANK(Survey!$M327))</f>
        <v>0</v>
      </c>
      <c r="AE327" s="16" t="str">
        <f t="shared" si="241"/>
        <v>Pass</v>
      </c>
      <c r="AF327" s="38" t="b">
        <f>NOT(ISNUMBER(SEARCH("Other",Survey!$P327)))</f>
        <v>1</v>
      </c>
      <c r="AG327" s="37" t="b">
        <f>NOT(ISBLANK(Survey!$Q327))</f>
        <v>0</v>
      </c>
      <c r="AH327" s="16" t="str">
        <f t="shared" si="242"/>
        <v>Pass</v>
      </c>
      <c r="AI327" s="143">
        <f>COUNTBLANK(Survey!$W327)</f>
        <v>1</v>
      </c>
      <c r="AJ327" s="67">
        <f>IF(AND(Survey!L327&lt;&gt;"Exempt fund",OR(Survey!$M327="ETF",Survey!$M327="ETF, alternative mutual fund",Survey!$M327="Mutual fund",Survey!$M327="Alternative mutual fund",Survey!$M327="Money market")),1,0)</f>
        <v>0</v>
      </c>
      <c r="AK327" s="16" t="str">
        <f t="shared" si="243"/>
        <v>Pass</v>
      </c>
      <c r="AL327" s="38" t="b">
        <f>NOT(ISNUMBER(SEARCH("Yes",Survey!$AA327)))</f>
        <v>1</v>
      </c>
      <c r="AM327" s="37" t="b">
        <f>IF(COUNTBLANK(Survey!$AB327:$AC327)=0,TRUE, FALSE)</f>
        <v>0</v>
      </c>
      <c r="AN327" s="16" t="str">
        <f t="shared" si="244"/>
        <v>Pass</v>
      </c>
      <c r="AO327" s="38" t="b">
        <f>NOT(ISNUMBER(SEARCH("Yes",Survey!$AD327)))</f>
        <v>1</v>
      </c>
      <c r="AP327" s="37" t="b">
        <f>NOT(ISBLANK(Survey!$AF327))</f>
        <v>0</v>
      </c>
      <c r="AQ327" s="16" t="str">
        <f t="shared" si="245"/>
        <v>Pass</v>
      </c>
      <c r="AR327" s="38" t="b">
        <f>NOT(OR(ISNUMBER(SEARCH("Other",Survey!$AF327)),ISNUMBER(SEARCH("Multiple",Survey!$AF327))))</f>
        <v>1</v>
      </c>
      <c r="AS327" s="37" t="b">
        <f>NOT(ISBLANK(Survey!$AG327))</f>
        <v>0</v>
      </c>
      <c r="AT327" s="16" t="str">
        <f t="shared" si="246"/>
        <v>Fail</v>
      </c>
      <c r="AU327" s="143">
        <f>IF(ABS(Survey!$AV327)&gt;0, 1,0)</f>
        <v>0</v>
      </c>
      <c r="AV327" s="143">
        <f>IF(COUNTBLANK(Survey!$AJ327)=0,1,0)</f>
        <v>0</v>
      </c>
      <c r="AW327" s="16" t="str">
        <f t="shared" si="247"/>
        <v>Pass</v>
      </c>
      <c r="AX327" s="143">
        <f>IF(ISBLANK(Survey!$AJ327),0,1)</f>
        <v>0</v>
      </c>
      <c r="AY327" s="165">
        <f>COUNTBLANK(Survey!$AK327)</f>
        <v>1</v>
      </c>
      <c r="AZ327" s="16" t="str">
        <f t="shared" si="248"/>
        <v>Pass</v>
      </c>
      <c r="BA327" s="143">
        <f>IF(OR(Survey!$AK327="Closed",ISBLANK(Survey!$AK327)),0,1)</f>
        <v>0</v>
      </c>
      <c r="BB327" s="165">
        <f>IF(ISBLANK(Survey!$AL327),1,0)</f>
        <v>1</v>
      </c>
      <c r="BC327" s="147" t="str" cm="1">
        <f t="array" ref="BC327">IF(OR(IF(OR($BE327+$BF327 = 2, $BG327=1), FALSE, TRUE), AND($BD327:$BD327 = 0)),"Pass","Fail")</f>
        <v>Pass</v>
      </c>
      <c r="BD327" s="143">
        <f>COUNTBLANK(Survey!$AM327:$AO327)</f>
        <v>3</v>
      </c>
      <c r="BE327" s="143">
        <f>IF(Survey!$I327="Yes",1,0)</f>
        <v>0</v>
      </c>
      <c r="BF327" s="143">
        <f>IF(OR(Survey!$M327="Mutual fund",Survey!$M327="Alternative mutual fund",Survey!$M327="Money market"),1,0)</f>
        <v>0</v>
      </c>
      <c r="BG327" s="148">
        <f>IF(OR(Survey!$M327="ETF",Survey!$M327="ETF, alternative mutual fund"),1,0)</f>
        <v>0</v>
      </c>
      <c r="BH327" s="16" t="str">
        <f t="shared" si="249"/>
        <v>Pass</v>
      </c>
      <c r="BI327" s="38" t="b">
        <f>OR(ISNUMBER(SEARCH("Yes",Survey!$AO327)),ISBLANK(Survey!$AO327))</f>
        <v>1</v>
      </c>
      <c r="BJ327" s="67" t="b">
        <f>NOT(ISBLANK(Survey!$AP327))</f>
        <v>0</v>
      </c>
      <c r="BK327" s="16" t="str">
        <f t="shared" si="250"/>
        <v>Pass</v>
      </c>
      <c r="BL327" s="143">
        <f>IF(Survey!$AW327=0, 0,1)</f>
        <v>0</v>
      </c>
      <c r="BM327" s="67">
        <f>Survey!$AQ327</f>
        <v>0</v>
      </c>
      <c r="BN327" s="67">
        <f>IFERROR((Survey!$AX327-ABS(Survey!$AY327)-ABS(Survey!$BD327))/Survey!$AW327,0)</f>
        <v>0</v>
      </c>
      <c r="BO327" s="67">
        <f>IF(AND($BM327&gt;$BN327-0.2,$BM327&lt;$BN327+0.2,ISBLANK(Survey!$AQ327)=FALSE),0,1)</f>
        <v>1</v>
      </c>
      <c r="BP327" s="165">
        <f>IF(ISBLANK(Survey!$AR327),1,0)</f>
        <v>1</v>
      </c>
      <c r="BQ327" s="16" t="str">
        <f t="shared" si="251"/>
        <v>Pass</v>
      </c>
      <c r="BR327" s="143">
        <f>IF(Survey!$AW327=0, 0,1)</f>
        <v>0</v>
      </c>
      <c r="BS327" s="67">
        <f>IF(AND(Survey!$AS327&gt;=0,Survey!$AS327&lt;=0.2,Survey!$AS327&lt;&gt;""),0,1)</f>
        <v>1</v>
      </c>
      <c r="BT327" s="143">
        <f>IF(ISBLANK(Survey!$AT327),1,0)</f>
        <v>1</v>
      </c>
      <c r="BU327" s="16" t="str">
        <f t="shared" si="252"/>
        <v>Fail</v>
      </c>
      <c r="BV327" s="165">
        <f>Survey!$AU327</f>
        <v>0</v>
      </c>
      <c r="BW327" s="16" t="str">
        <f t="shared" si="253"/>
        <v>Pass</v>
      </c>
      <c r="BX327" s="36">
        <f>Survey!$AV327</f>
        <v>0</v>
      </c>
      <c r="BY327" s="176">
        <f>Survey!$AW327+Survey!$AX327-ABS(Survey!$AY327)+ABS(Survey!$AZ327)-ABS(Survey!$BA327)+ABS(Survey!$BB327)-ABS(Survey!$BC327)-ABS(Survey!$BD327)+Survey!$BE327</f>
        <v>0</v>
      </c>
      <c r="BZ327" s="35">
        <f t="shared" si="254"/>
        <v>0</v>
      </c>
      <c r="CA327" s="17">
        <f t="shared" si="255"/>
        <v>0</v>
      </c>
      <c r="CB327" s="16" t="str">
        <f t="shared" si="256"/>
        <v>Pass</v>
      </c>
      <c r="CC327" s="38" t="b">
        <f>IF(ABS(Survey!$BE327)=0,TRUE,FALSE)</f>
        <v>1</v>
      </c>
      <c r="CD327" s="37" t="b">
        <f>NOT(ISBLANK(Survey!$BF327))</f>
        <v>0</v>
      </c>
      <c r="CE327" t="str">
        <f t="shared" si="257"/>
        <v>Fail</v>
      </c>
      <c r="CF327" s="29">
        <f>Survey!$AV327</f>
        <v>0</v>
      </c>
      <c r="CG327" s="29" cm="1">
        <f t="array" ref="CG327">SUM(SUMIF(Survey!BH327:BO327,{"&gt;0","&lt;0"})*{1,-1})-SUM(SUMIF(Survey!BQ327:BX327,{"&gt;0","&lt;0"})*{1,-1})</f>
        <v>0</v>
      </c>
      <c r="CH327" s="35" t="str">
        <f t="shared" si="258"/>
        <v>No holdings</v>
      </c>
      <c r="CI327">
        <f t="shared" si="259"/>
        <v>0</v>
      </c>
      <c r="CJ327" s="16" t="str">
        <f t="shared" si="260"/>
        <v>Fail</v>
      </c>
      <c r="CK327" s="36">
        <f>Survey!$AV327</f>
        <v>0</v>
      </c>
      <c r="CL327" s="36" cm="1">
        <f t="array" ref="CL327">SUM(SUMIF(Survey!BZ327:CS327,{"&gt;0","&lt;0"})*{1,-1})-SUM(SUMIF(Survey!CU327:DN327,{"&gt;0","&lt;0"})*{1,-1})</f>
        <v>0</v>
      </c>
      <c r="CM327" s="35" t="str">
        <f t="shared" si="261"/>
        <v>No holdings</v>
      </c>
      <c r="CN327" s="17">
        <f t="shared" si="262"/>
        <v>0</v>
      </c>
      <c r="CO327" s="16" t="str">
        <f t="shared" si="263"/>
        <v>Pass</v>
      </c>
      <c r="CP327" s="38" t="b">
        <f>IF(ABS(Survey!$CS327)=0,TRUE,FALSE)</f>
        <v>1</v>
      </c>
      <c r="CQ327" s="37" t="b">
        <f>NOT(ISBLANK(Survey!$CT327))</f>
        <v>0</v>
      </c>
      <c r="CR327" s="16" t="str">
        <f t="shared" si="264"/>
        <v>Pass</v>
      </c>
      <c r="CS327" s="38" t="b">
        <f>IF(ABS(Survey!$DN327)=0,TRUE,FALSE)</f>
        <v>1</v>
      </c>
      <c r="CT327" s="37" t="b">
        <f>NOT(ISBLANK(Survey!$DO327))</f>
        <v>0</v>
      </c>
      <c r="CU327" t="str">
        <f t="shared" si="265"/>
        <v>Pass</v>
      </c>
      <c r="CV327" s="29" cm="1">
        <f t="array" ref="CV327">SUM(SUMIF(Survey!CO327,{"&gt;0","&lt;0"})*{1,-1})+SUM(SUMIF(Survey!DJ327,{"&gt;0","&lt;0"})*{1,-1})</f>
        <v>0</v>
      </c>
      <c r="CW327" s="29">
        <f>SUM(SUMIF(Survey!DQ327:DW327,{"&gt;0","&lt;0"})*{1,-1})+SUM(SUMIF(Survey!DY327:EE327,{"&gt;0","&lt;0"})*{1,-1})</f>
        <v>0</v>
      </c>
      <c r="CX327">
        <f t="shared" si="266"/>
        <v>0</v>
      </c>
      <c r="CY327">
        <f t="shared" si="267"/>
        <v>0</v>
      </c>
      <c r="CZ327" s="16" t="str">
        <f t="shared" si="268"/>
        <v>Pass</v>
      </c>
      <c r="DA327" s="38" t="b">
        <f>IF(ABS(Survey!$DW327)=0,TRUE,FALSE)</f>
        <v>1</v>
      </c>
      <c r="DB327" s="37" t="b">
        <f>NOT(ISBLANK(Survey!DX327))</f>
        <v>0</v>
      </c>
      <c r="DC327" s="16" t="str">
        <f t="shared" si="269"/>
        <v>Pass</v>
      </c>
      <c r="DD327" s="38" t="b">
        <f>IF(ABS(Survey!$EE327)=0,TRUE,FALSE)</f>
        <v>1</v>
      </c>
      <c r="DE327" s="37" t="b">
        <f>NOT(ISBLANK(Survey!$EF327))</f>
        <v>0</v>
      </c>
      <c r="DF327" s="16" t="str">
        <f t="shared" si="270"/>
        <v>Fail</v>
      </c>
      <c r="DG327" s="36">
        <f>SUM(SUMIF(Survey!EL327:EN327,{"&gt;0","&lt;0"})*{1,-1})</f>
        <v>0</v>
      </c>
      <c r="DH327">
        <f t="shared" si="271"/>
        <v>0</v>
      </c>
      <c r="DI327">
        <f t="shared" si="272"/>
        <v>100</v>
      </c>
      <c r="DJ327" s="35" t="b">
        <f>IF(OR(Survey!$M327="ETF",Survey!$M327="ETF, alternative mutual fund",Survey!$M327="Closed-end", Survey!$M327="Split share corp"),TRUE,FALSE)</f>
        <v>0</v>
      </c>
      <c r="DK327" s="16" t="str">
        <f t="shared" si="273"/>
        <v>Fail</v>
      </c>
      <c r="DL327" s="36">
        <f>SUM(SUMIF(Survey!EP327:EV327,{"&gt;0","&lt;0"})*{1,-1})</f>
        <v>0</v>
      </c>
      <c r="DM327">
        <f t="shared" si="274"/>
        <v>0</v>
      </c>
      <c r="DN327" s="17">
        <f t="shared" si="275"/>
        <v>100</v>
      </c>
      <c r="DO327" s="16" t="str">
        <f t="shared" si="276"/>
        <v>Fail</v>
      </c>
      <c r="DP327" s="36">
        <f>SUM(SUMIF(Survey!EX327:FD327,{"&gt;0","&lt;0"})*{1,-1})</f>
        <v>0</v>
      </c>
      <c r="DQ327">
        <f t="shared" si="277"/>
        <v>0</v>
      </c>
      <c r="DR327" s="17">
        <f t="shared" si="278"/>
        <v>100</v>
      </c>
    </row>
    <row r="328" spans="1:122">
      <c r="A328">
        <v>328</v>
      </c>
      <c r="B328" t="str">
        <f t="shared" si="232"/>
        <v>Pass</v>
      </c>
      <c r="C328" t="str">
        <f>IF(COUNTBLANK(Survey!B328:FE328)=$C$2, "Pass", "Fail")</f>
        <v>Pass</v>
      </c>
      <c r="D328" t="str">
        <f t="shared" si="233"/>
        <v>Fail</v>
      </c>
      <c r="E328" t="str">
        <f>IF(OR(ISBLANK(Survey!AJ328),COUNTIF(G328:BB328,"Fail")),"Fail","Pass")</f>
        <v>Fail</v>
      </c>
      <c r="G328" s="16" t="str">
        <f t="shared" si="234"/>
        <v>Fail</v>
      </c>
      <c r="H328" s="177">
        <f>COUNTBLANK(Survey!B328:D328)+COUNTBLANK(Survey!G328)+COUNTBLANK(Survey!I328)+COUNTBLANK(Survey!K328:M328)+COUNTBLANK(Survey!P328)+COUNTBLANK(Survey!S328:U328)+COUNTBLANK(Survey!Y328:AA328)+COUNTBLANK(Survey!AD328:AE328)+COUNTBLANK(Survey!AI328:AI328)</f>
        <v>18</v>
      </c>
      <c r="I328" s="16" t="str">
        <f t="shared" si="235"/>
        <v>Fail</v>
      </c>
      <c r="J328" t="b">
        <f>IF(Survey!E328="No",TRUE,FALSE)</f>
        <v>0</v>
      </c>
      <c r="K328" s="34">
        <f>LEN(Survey!E328)</f>
        <v>0</v>
      </c>
      <c r="L328" s="16" t="str">
        <f t="shared" si="236"/>
        <v>Fail</v>
      </c>
      <c r="M328" t="b">
        <f>IF(Survey!F328="No",TRUE,FALSE)</f>
        <v>0</v>
      </c>
      <c r="N328" s="33">
        <f>LEN(Survey!F328)</f>
        <v>0</v>
      </c>
      <c r="O328" s="16" t="str">
        <f t="shared" si="237"/>
        <v>Pass</v>
      </c>
      <c r="P328" s="34">
        <f>MOD((LEN(Survey!H328)+2),11)</f>
        <v>2</v>
      </c>
      <c r="Q328" s="33" t="str">
        <f>IF(Survey!$L328="Prospectus fund", "Yes", "No")</f>
        <v>No</v>
      </c>
      <c r="R328" s="16" t="str">
        <f t="shared" si="238"/>
        <v>Pass</v>
      </c>
      <c r="S328" s="34">
        <f>MOD((LEN(Survey!J328)+2),11)</f>
        <v>2</v>
      </c>
      <c r="T328" s="35" t="b">
        <f>IF(OR(Survey!$M328="ETF",Survey!$M328="ETF, alternative mutual fund",Survey!$M328="Closed-end", Survey!$M328="Split share corp", Survey!$I328="Yes"),TRUE,FALSE)</f>
        <v>0</v>
      </c>
      <c r="U328" s="16" t="str">
        <f>IFERROR(IF(AND(OR(X328=Y328,Y328 = "Either"),NOT(ISBLANK(Survey!K328))),"Pass","Fail"),"Pass")</f>
        <v>Fail</v>
      </c>
      <c r="V328" s="36" cm="1">
        <f t="array" ref="V328">SUM(SUMIF(Survey!BZ328:CS328,{"&gt;0","&lt;0"})*{1,-1})</f>
        <v>0</v>
      </c>
      <c r="W328" s="38" cm="1">
        <f t="array" ref="W328">SUM(SUMIF(Survey!CC328,{"&gt;0","&lt;0"})*{1,-1})+SUM(SUMIF(Survey!CM328,{"&gt;0","&lt;0"})*{1,-1})</f>
        <v>0</v>
      </c>
      <c r="X328" s="38">
        <f>Survey!K328</f>
        <v>0</v>
      </c>
      <c r="Y328" s="37" t="str">
        <f t="shared" si="239"/>
        <v>Either</v>
      </c>
      <c r="Z328" s="16" t="str">
        <f t="shared" si="240"/>
        <v>Fail</v>
      </c>
      <c r="AA328" s="67" cm="1">
        <f t="array" ref="AA328">SUM(SUMIF(Survey!BZ328:CS328,{"&gt;0","&lt;0"})*{1,-1})+SUM(SUMIF(Survey!CU328:DN328,{"&gt;0","&lt;0"})*{1,-1})</f>
        <v>0</v>
      </c>
      <c r="AB328" s="67">
        <f>IFERROR(AA328/(Survey!$AV328),0)</f>
        <v>0</v>
      </c>
      <c r="AC328" s="128" t="b">
        <f>IF(OR(Survey!$M328="Alternative strategy or hedge",Survey!$M328="Other, illiquid",Survey!$L328="Prospectus fund"),TRUE,FALSE)</f>
        <v>0</v>
      </c>
      <c r="AD328" s="128" t="b">
        <f>NOT(ISBLANK(Survey!$M328))</f>
        <v>0</v>
      </c>
      <c r="AE328" s="16" t="str">
        <f t="shared" si="241"/>
        <v>Pass</v>
      </c>
      <c r="AF328" s="38" t="b">
        <f>NOT(ISNUMBER(SEARCH("Other",Survey!$P328)))</f>
        <v>1</v>
      </c>
      <c r="AG328" s="37" t="b">
        <f>NOT(ISBLANK(Survey!$Q328))</f>
        <v>0</v>
      </c>
      <c r="AH328" s="16" t="str">
        <f t="shared" si="242"/>
        <v>Pass</v>
      </c>
      <c r="AI328" s="143">
        <f>COUNTBLANK(Survey!$W328)</f>
        <v>1</v>
      </c>
      <c r="AJ328" s="67">
        <f>IF(AND(Survey!L328&lt;&gt;"Exempt fund",OR(Survey!$M328="ETF",Survey!$M328="ETF, alternative mutual fund",Survey!$M328="Mutual fund",Survey!$M328="Alternative mutual fund",Survey!$M328="Money market")),1,0)</f>
        <v>0</v>
      </c>
      <c r="AK328" s="16" t="str">
        <f t="shared" si="243"/>
        <v>Pass</v>
      </c>
      <c r="AL328" s="38" t="b">
        <f>NOT(ISNUMBER(SEARCH("Yes",Survey!$AA328)))</f>
        <v>1</v>
      </c>
      <c r="AM328" s="37" t="b">
        <f>IF(COUNTBLANK(Survey!$AB328:$AC328)=0,TRUE, FALSE)</f>
        <v>0</v>
      </c>
      <c r="AN328" s="16" t="str">
        <f t="shared" si="244"/>
        <v>Pass</v>
      </c>
      <c r="AO328" s="38" t="b">
        <f>NOT(ISNUMBER(SEARCH("Yes",Survey!$AD328)))</f>
        <v>1</v>
      </c>
      <c r="AP328" s="37" t="b">
        <f>NOT(ISBLANK(Survey!$AF328))</f>
        <v>0</v>
      </c>
      <c r="AQ328" s="16" t="str">
        <f t="shared" si="245"/>
        <v>Pass</v>
      </c>
      <c r="AR328" s="38" t="b">
        <f>NOT(OR(ISNUMBER(SEARCH("Other",Survey!$AF328)),ISNUMBER(SEARCH("Multiple",Survey!$AF328))))</f>
        <v>1</v>
      </c>
      <c r="AS328" s="37" t="b">
        <f>NOT(ISBLANK(Survey!$AG328))</f>
        <v>0</v>
      </c>
      <c r="AT328" s="16" t="str">
        <f t="shared" si="246"/>
        <v>Fail</v>
      </c>
      <c r="AU328" s="143">
        <f>IF(ABS(Survey!$AV328)&gt;0, 1,0)</f>
        <v>0</v>
      </c>
      <c r="AV328" s="143">
        <f>IF(COUNTBLANK(Survey!$AJ328)=0,1,0)</f>
        <v>0</v>
      </c>
      <c r="AW328" s="16" t="str">
        <f t="shared" si="247"/>
        <v>Pass</v>
      </c>
      <c r="AX328" s="143">
        <f>IF(ISBLANK(Survey!$AJ328),0,1)</f>
        <v>0</v>
      </c>
      <c r="AY328" s="165">
        <f>COUNTBLANK(Survey!$AK328)</f>
        <v>1</v>
      </c>
      <c r="AZ328" s="16" t="str">
        <f t="shared" si="248"/>
        <v>Pass</v>
      </c>
      <c r="BA328" s="143">
        <f>IF(OR(Survey!$AK328="Closed",ISBLANK(Survey!$AK328)),0,1)</f>
        <v>0</v>
      </c>
      <c r="BB328" s="165">
        <f>IF(ISBLANK(Survey!$AL328),1,0)</f>
        <v>1</v>
      </c>
      <c r="BC328" s="147" t="str" cm="1">
        <f t="array" ref="BC328">IF(OR(IF(OR($BE328+$BF328 = 2, $BG328=1), FALSE, TRUE), AND($BD328:$BD328 = 0)),"Pass","Fail")</f>
        <v>Pass</v>
      </c>
      <c r="BD328" s="143">
        <f>COUNTBLANK(Survey!$AM328:$AO328)</f>
        <v>3</v>
      </c>
      <c r="BE328" s="143">
        <f>IF(Survey!$I328="Yes",1,0)</f>
        <v>0</v>
      </c>
      <c r="BF328" s="143">
        <f>IF(OR(Survey!$M328="Mutual fund",Survey!$M328="Alternative mutual fund",Survey!$M328="Money market"),1,0)</f>
        <v>0</v>
      </c>
      <c r="BG328" s="148">
        <f>IF(OR(Survey!$M328="ETF",Survey!$M328="ETF, alternative mutual fund"),1,0)</f>
        <v>0</v>
      </c>
      <c r="BH328" s="16" t="str">
        <f t="shared" si="249"/>
        <v>Pass</v>
      </c>
      <c r="BI328" s="38" t="b">
        <f>OR(ISNUMBER(SEARCH("Yes",Survey!$AO328)),ISBLANK(Survey!$AO328))</f>
        <v>1</v>
      </c>
      <c r="BJ328" s="67" t="b">
        <f>NOT(ISBLANK(Survey!$AP328))</f>
        <v>0</v>
      </c>
      <c r="BK328" s="16" t="str">
        <f t="shared" si="250"/>
        <v>Pass</v>
      </c>
      <c r="BL328" s="143">
        <f>IF(Survey!$AW328=0, 0,1)</f>
        <v>0</v>
      </c>
      <c r="BM328" s="67">
        <f>Survey!$AQ328</f>
        <v>0</v>
      </c>
      <c r="BN328" s="67">
        <f>IFERROR((Survey!$AX328-ABS(Survey!$AY328)-ABS(Survey!$BD328))/Survey!$AW328,0)</f>
        <v>0</v>
      </c>
      <c r="BO328" s="67">
        <f>IF(AND($BM328&gt;$BN328-0.2,$BM328&lt;$BN328+0.2,ISBLANK(Survey!$AQ328)=FALSE),0,1)</f>
        <v>1</v>
      </c>
      <c r="BP328" s="165">
        <f>IF(ISBLANK(Survey!$AR328),1,0)</f>
        <v>1</v>
      </c>
      <c r="BQ328" s="16" t="str">
        <f t="shared" si="251"/>
        <v>Pass</v>
      </c>
      <c r="BR328" s="143">
        <f>IF(Survey!$AW328=0, 0,1)</f>
        <v>0</v>
      </c>
      <c r="BS328" s="67">
        <f>IF(AND(Survey!$AS328&gt;=0,Survey!$AS328&lt;=0.2,Survey!$AS328&lt;&gt;""),0,1)</f>
        <v>1</v>
      </c>
      <c r="BT328" s="143">
        <f>IF(ISBLANK(Survey!$AT328),1,0)</f>
        <v>1</v>
      </c>
      <c r="BU328" s="16" t="str">
        <f t="shared" si="252"/>
        <v>Fail</v>
      </c>
      <c r="BV328" s="165">
        <f>Survey!$AU328</f>
        <v>0</v>
      </c>
      <c r="BW328" s="16" t="str">
        <f t="shared" si="253"/>
        <v>Pass</v>
      </c>
      <c r="BX328" s="36">
        <f>Survey!$AV328</f>
        <v>0</v>
      </c>
      <c r="BY328" s="176">
        <f>Survey!$AW328+Survey!$AX328-ABS(Survey!$AY328)+ABS(Survey!$AZ328)-ABS(Survey!$BA328)+ABS(Survey!$BB328)-ABS(Survey!$BC328)-ABS(Survey!$BD328)+Survey!$BE328</f>
        <v>0</v>
      </c>
      <c r="BZ328" s="35">
        <f t="shared" si="254"/>
        <v>0</v>
      </c>
      <c r="CA328" s="17">
        <f t="shared" si="255"/>
        <v>0</v>
      </c>
      <c r="CB328" s="16" t="str">
        <f t="shared" si="256"/>
        <v>Pass</v>
      </c>
      <c r="CC328" s="38" t="b">
        <f>IF(ABS(Survey!$BE328)=0,TRUE,FALSE)</f>
        <v>1</v>
      </c>
      <c r="CD328" s="37" t="b">
        <f>NOT(ISBLANK(Survey!$BF328))</f>
        <v>0</v>
      </c>
      <c r="CE328" t="str">
        <f t="shared" si="257"/>
        <v>Fail</v>
      </c>
      <c r="CF328" s="29">
        <f>Survey!$AV328</f>
        <v>0</v>
      </c>
      <c r="CG328" s="29" cm="1">
        <f t="array" ref="CG328">SUM(SUMIF(Survey!BH328:BO328,{"&gt;0","&lt;0"})*{1,-1})-SUM(SUMIF(Survey!BQ328:BX328,{"&gt;0","&lt;0"})*{1,-1})</f>
        <v>0</v>
      </c>
      <c r="CH328" s="35" t="str">
        <f t="shared" si="258"/>
        <v>No holdings</v>
      </c>
      <c r="CI328">
        <f t="shared" si="259"/>
        <v>0</v>
      </c>
      <c r="CJ328" s="16" t="str">
        <f t="shared" si="260"/>
        <v>Fail</v>
      </c>
      <c r="CK328" s="36">
        <f>Survey!$AV328</f>
        <v>0</v>
      </c>
      <c r="CL328" s="36" cm="1">
        <f t="array" ref="CL328">SUM(SUMIF(Survey!BZ328:CS328,{"&gt;0","&lt;0"})*{1,-1})-SUM(SUMIF(Survey!CU328:DN328,{"&gt;0","&lt;0"})*{1,-1})</f>
        <v>0</v>
      </c>
      <c r="CM328" s="35" t="str">
        <f t="shared" si="261"/>
        <v>No holdings</v>
      </c>
      <c r="CN328" s="17">
        <f t="shared" si="262"/>
        <v>0</v>
      </c>
      <c r="CO328" s="16" t="str">
        <f t="shared" si="263"/>
        <v>Pass</v>
      </c>
      <c r="CP328" s="38" t="b">
        <f>IF(ABS(Survey!$CS328)=0,TRUE,FALSE)</f>
        <v>1</v>
      </c>
      <c r="CQ328" s="37" t="b">
        <f>NOT(ISBLANK(Survey!$CT328))</f>
        <v>0</v>
      </c>
      <c r="CR328" s="16" t="str">
        <f t="shared" si="264"/>
        <v>Pass</v>
      </c>
      <c r="CS328" s="38" t="b">
        <f>IF(ABS(Survey!$DN328)=0,TRUE,FALSE)</f>
        <v>1</v>
      </c>
      <c r="CT328" s="37" t="b">
        <f>NOT(ISBLANK(Survey!$DO328))</f>
        <v>0</v>
      </c>
      <c r="CU328" t="str">
        <f t="shared" si="265"/>
        <v>Pass</v>
      </c>
      <c r="CV328" s="29" cm="1">
        <f t="array" ref="CV328">SUM(SUMIF(Survey!CO328,{"&gt;0","&lt;0"})*{1,-1})+SUM(SUMIF(Survey!DJ328,{"&gt;0","&lt;0"})*{1,-1})</f>
        <v>0</v>
      </c>
      <c r="CW328" s="29">
        <f>SUM(SUMIF(Survey!DQ328:DW328,{"&gt;0","&lt;0"})*{1,-1})+SUM(SUMIF(Survey!DY328:EE328,{"&gt;0","&lt;0"})*{1,-1})</f>
        <v>0</v>
      </c>
      <c r="CX328">
        <f t="shared" si="266"/>
        <v>0</v>
      </c>
      <c r="CY328">
        <f t="shared" si="267"/>
        <v>0</v>
      </c>
      <c r="CZ328" s="16" t="str">
        <f t="shared" si="268"/>
        <v>Pass</v>
      </c>
      <c r="DA328" s="38" t="b">
        <f>IF(ABS(Survey!$DW328)=0,TRUE,FALSE)</f>
        <v>1</v>
      </c>
      <c r="DB328" s="37" t="b">
        <f>NOT(ISBLANK(Survey!DX328))</f>
        <v>0</v>
      </c>
      <c r="DC328" s="16" t="str">
        <f t="shared" si="269"/>
        <v>Pass</v>
      </c>
      <c r="DD328" s="38" t="b">
        <f>IF(ABS(Survey!$EE328)=0,TRUE,FALSE)</f>
        <v>1</v>
      </c>
      <c r="DE328" s="37" t="b">
        <f>NOT(ISBLANK(Survey!$EF328))</f>
        <v>0</v>
      </c>
      <c r="DF328" s="16" t="str">
        <f t="shared" si="270"/>
        <v>Fail</v>
      </c>
      <c r="DG328" s="36">
        <f>SUM(SUMIF(Survey!EL328:EN328,{"&gt;0","&lt;0"})*{1,-1})</f>
        <v>0</v>
      </c>
      <c r="DH328">
        <f t="shared" si="271"/>
        <v>0</v>
      </c>
      <c r="DI328">
        <f t="shared" si="272"/>
        <v>100</v>
      </c>
      <c r="DJ328" s="35" t="b">
        <f>IF(OR(Survey!$M328="ETF",Survey!$M328="ETF, alternative mutual fund",Survey!$M328="Closed-end", Survey!$M328="Split share corp"),TRUE,FALSE)</f>
        <v>0</v>
      </c>
      <c r="DK328" s="16" t="str">
        <f t="shared" si="273"/>
        <v>Fail</v>
      </c>
      <c r="DL328" s="36">
        <f>SUM(SUMIF(Survey!EP328:EV328,{"&gt;0","&lt;0"})*{1,-1})</f>
        <v>0</v>
      </c>
      <c r="DM328">
        <f t="shared" si="274"/>
        <v>0</v>
      </c>
      <c r="DN328" s="17">
        <f t="shared" si="275"/>
        <v>100</v>
      </c>
      <c r="DO328" s="16" t="str">
        <f t="shared" si="276"/>
        <v>Fail</v>
      </c>
      <c r="DP328" s="36">
        <f>SUM(SUMIF(Survey!EX328:FD328,{"&gt;0","&lt;0"})*{1,-1})</f>
        <v>0</v>
      </c>
      <c r="DQ328">
        <f t="shared" si="277"/>
        <v>0</v>
      </c>
      <c r="DR328" s="17">
        <f t="shared" si="278"/>
        <v>100</v>
      </c>
    </row>
    <row r="329" spans="1:122">
      <c r="A329">
        <v>329</v>
      </c>
      <c r="B329" t="str">
        <f t="shared" si="232"/>
        <v>Pass</v>
      </c>
      <c r="C329" t="str">
        <f>IF(COUNTBLANK(Survey!B329:FE329)=$C$2, "Pass", "Fail")</f>
        <v>Pass</v>
      </c>
      <c r="D329" t="str">
        <f t="shared" si="233"/>
        <v>Fail</v>
      </c>
      <c r="E329" t="str">
        <f>IF(OR(ISBLANK(Survey!AJ329),COUNTIF(G329:BB329,"Fail")),"Fail","Pass")</f>
        <v>Fail</v>
      </c>
      <c r="G329" s="16" t="str">
        <f t="shared" si="234"/>
        <v>Fail</v>
      </c>
      <c r="H329" s="177">
        <f>COUNTBLANK(Survey!B329:D329)+COUNTBLANK(Survey!G329)+COUNTBLANK(Survey!I329)+COUNTBLANK(Survey!K329:M329)+COUNTBLANK(Survey!P329)+COUNTBLANK(Survey!S329:U329)+COUNTBLANK(Survey!Y329:AA329)+COUNTBLANK(Survey!AD329:AE329)+COUNTBLANK(Survey!AI329:AI329)</f>
        <v>18</v>
      </c>
      <c r="I329" s="16" t="str">
        <f t="shared" si="235"/>
        <v>Fail</v>
      </c>
      <c r="J329" t="b">
        <f>IF(Survey!E329="No",TRUE,FALSE)</f>
        <v>0</v>
      </c>
      <c r="K329" s="34">
        <f>LEN(Survey!E329)</f>
        <v>0</v>
      </c>
      <c r="L329" s="16" t="str">
        <f t="shared" si="236"/>
        <v>Fail</v>
      </c>
      <c r="M329" t="b">
        <f>IF(Survey!F329="No",TRUE,FALSE)</f>
        <v>0</v>
      </c>
      <c r="N329" s="33">
        <f>LEN(Survey!F329)</f>
        <v>0</v>
      </c>
      <c r="O329" s="16" t="str">
        <f t="shared" si="237"/>
        <v>Pass</v>
      </c>
      <c r="P329" s="34">
        <f>MOD((LEN(Survey!H329)+2),11)</f>
        <v>2</v>
      </c>
      <c r="Q329" s="33" t="str">
        <f>IF(Survey!$L329="Prospectus fund", "Yes", "No")</f>
        <v>No</v>
      </c>
      <c r="R329" s="16" t="str">
        <f t="shared" si="238"/>
        <v>Pass</v>
      </c>
      <c r="S329" s="34">
        <f>MOD((LEN(Survey!J329)+2),11)</f>
        <v>2</v>
      </c>
      <c r="T329" s="35" t="b">
        <f>IF(OR(Survey!$M329="ETF",Survey!$M329="ETF, alternative mutual fund",Survey!$M329="Closed-end", Survey!$M329="Split share corp", Survey!$I329="Yes"),TRUE,FALSE)</f>
        <v>0</v>
      </c>
      <c r="U329" s="16" t="str">
        <f>IFERROR(IF(AND(OR(X329=Y329,Y329 = "Either"),NOT(ISBLANK(Survey!K329))),"Pass","Fail"),"Pass")</f>
        <v>Fail</v>
      </c>
      <c r="V329" s="36" cm="1">
        <f t="array" ref="V329">SUM(SUMIF(Survey!BZ329:CS329,{"&gt;0","&lt;0"})*{1,-1})</f>
        <v>0</v>
      </c>
      <c r="W329" s="38" cm="1">
        <f t="array" ref="W329">SUM(SUMIF(Survey!CC329,{"&gt;0","&lt;0"})*{1,-1})+SUM(SUMIF(Survey!CM329,{"&gt;0","&lt;0"})*{1,-1})</f>
        <v>0</v>
      </c>
      <c r="X329" s="38">
        <f>Survey!K329</f>
        <v>0</v>
      </c>
      <c r="Y329" s="37" t="str">
        <f t="shared" si="239"/>
        <v>Either</v>
      </c>
      <c r="Z329" s="16" t="str">
        <f t="shared" si="240"/>
        <v>Fail</v>
      </c>
      <c r="AA329" s="67" cm="1">
        <f t="array" ref="AA329">SUM(SUMIF(Survey!BZ329:CS329,{"&gt;0","&lt;0"})*{1,-1})+SUM(SUMIF(Survey!CU329:DN329,{"&gt;0","&lt;0"})*{1,-1})</f>
        <v>0</v>
      </c>
      <c r="AB329" s="67">
        <f>IFERROR(AA329/(Survey!$AV329),0)</f>
        <v>0</v>
      </c>
      <c r="AC329" s="128" t="b">
        <f>IF(OR(Survey!$M329="Alternative strategy or hedge",Survey!$M329="Other, illiquid",Survey!$L329="Prospectus fund"),TRUE,FALSE)</f>
        <v>0</v>
      </c>
      <c r="AD329" s="128" t="b">
        <f>NOT(ISBLANK(Survey!$M329))</f>
        <v>0</v>
      </c>
      <c r="AE329" s="16" t="str">
        <f t="shared" si="241"/>
        <v>Pass</v>
      </c>
      <c r="AF329" s="38" t="b">
        <f>NOT(ISNUMBER(SEARCH("Other",Survey!$P329)))</f>
        <v>1</v>
      </c>
      <c r="AG329" s="37" t="b">
        <f>NOT(ISBLANK(Survey!$Q329))</f>
        <v>0</v>
      </c>
      <c r="AH329" s="16" t="str">
        <f t="shared" si="242"/>
        <v>Pass</v>
      </c>
      <c r="AI329" s="143">
        <f>COUNTBLANK(Survey!$W329)</f>
        <v>1</v>
      </c>
      <c r="AJ329" s="67">
        <f>IF(AND(Survey!L329&lt;&gt;"Exempt fund",OR(Survey!$M329="ETF",Survey!$M329="ETF, alternative mutual fund",Survey!$M329="Mutual fund",Survey!$M329="Alternative mutual fund",Survey!$M329="Money market")),1,0)</f>
        <v>0</v>
      </c>
      <c r="AK329" s="16" t="str">
        <f t="shared" si="243"/>
        <v>Pass</v>
      </c>
      <c r="AL329" s="38" t="b">
        <f>NOT(ISNUMBER(SEARCH("Yes",Survey!$AA329)))</f>
        <v>1</v>
      </c>
      <c r="AM329" s="37" t="b">
        <f>IF(COUNTBLANK(Survey!$AB329:$AC329)=0,TRUE, FALSE)</f>
        <v>0</v>
      </c>
      <c r="AN329" s="16" t="str">
        <f t="shared" si="244"/>
        <v>Pass</v>
      </c>
      <c r="AO329" s="38" t="b">
        <f>NOT(ISNUMBER(SEARCH("Yes",Survey!$AD329)))</f>
        <v>1</v>
      </c>
      <c r="AP329" s="37" t="b">
        <f>NOT(ISBLANK(Survey!$AF329))</f>
        <v>0</v>
      </c>
      <c r="AQ329" s="16" t="str">
        <f t="shared" si="245"/>
        <v>Pass</v>
      </c>
      <c r="AR329" s="38" t="b">
        <f>NOT(OR(ISNUMBER(SEARCH("Other",Survey!$AF329)),ISNUMBER(SEARCH("Multiple",Survey!$AF329))))</f>
        <v>1</v>
      </c>
      <c r="AS329" s="37" t="b">
        <f>NOT(ISBLANK(Survey!$AG329))</f>
        <v>0</v>
      </c>
      <c r="AT329" s="16" t="str">
        <f t="shared" si="246"/>
        <v>Fail</v>
      </c>
      <c r="AU329" s="143">
        <f>IF(ABS(Survey!$AV329)&gt;0, 1,0)</f>
        <v>0</v>
      </c>
      <c r="AV329" s="143">
        <f>IF(COUNTBLANK(Survey!$AJ329)=0,1,0)</f>
        <v>0</v>
      </c>
      <c r="AW329" s="16" t="str">
        <f t="shared" si="247"/>
        <v>Pass</v>
      </c>
      <c r="AX329" s="143">
        <f>IF(ISBLANK(Survey!$AJ329),0,1)</f>
        <v>0</v>
      </c>
      <c r="AY329" s="165">
        <f>COUNTBLANK(Survey!$AK329)</f>
        <v>1</v>
      </c>
      <c r="AZ329" s="16" t="str">
        <f t="shared" si="248"/>
        <v>Pass</v>
      </c>
      <c r="BA329" s="143">
        <f>IF(OR(Survey!$AK329="Closed",ISBLANK(Survey!$AK329)),0,1)</f>
        <v>0</v>
      </c>
      <c r="BB329" s="165">
        <f>IF(ISBLANK(Survey!$AL329),1,0)</f>
        <v>1</v>
      </c>
      <c r="BC329" s="147" t="str" cm="1">
        <f t="array" ref="BC329">IF(OR(IF(OR($BE329+$BF329 = 2, $BG329=1), FALSE, TRUE), AND($BD329:$BD329 = 0)),"Pass","Fail")</f>
        <v>Pass</v>
      </c>
      <c r="BD329" s="143">
        <f>COUNTBLANK(Survey!$AM329:$AO329)</f>
        <v>3</v>
      </c>
      <c r="BE329" s="143">
        <f>IF(Survey!$I329="Yes",1,0)</f>
        <v>0</v>
      </c>
      <c r="BF329" s="143">
        <f>IF(OR(Survey!$M329="Mutual fund",Survey!$M329="Alternative mutual fund",Survey!$M329="Money market"),1,0)</f>
        <v>0</v>
      </c>
      <c r="BG329" s="148">
        <f>IF(OR(Survey!$M329="ETF",Survey!$M329="ETF, alternative mutual fund"),1,0)</f>
        <v>0</v>
      </c>
      <c r="BH329" s="16" t="str">
        <f t="shared" si="249"/>
        <v>Pass</v>
      </c>
      <c r="BI329" s="38" t="b">
        <f>OR(ISNUMBER(SEARCH("Yes",Survey!$AO329)),ISBLANK(Survey!$AO329))</f>
        <v>1</v>
      </c>
      <c r="BJ329" s="67" t="b">
        <f>NOT(ISBLANK(Survey!$AP329))</f>
        <v>0</v>
      </c>
      <c r="BK329" s="16" t="str">
        <f t="shared" si="250"/>
        <v>Pass</v>
      </c>
      <c r="BL329" s="143">
        <f>IF(Survey!$AW329=0, 0,1)</f>
        <v>0</v>
      </c>
      <c r="BM329" s="67">
        <f>Survey!$AQ329</f>
        <v>0</v>
      </c>
      <c r="BN329" s="67">
        <f>IFERROR((Survey!$AX329-ABS(Survey!$AY329)-ABS(Survey!$BD329))/Survey!$AW329,0)</f>
        <v>0</v>
      </c>
      <c r="BO329" s="67">
        <f>IF(AND($BM329&gt;$BN329-0.2,$BM329&lt;$BN329+0.2,ISBLANK(Survey!$AQ329)=FALSE),0,1)</f>
        <v>1</v>
      </c>
      <c r="BP329" s="165">
        <f>IF(ISBLANK(Survey!$AR329),1,0)</f>
        <v>1</v>
      </c>
      <c r="BQ329" s="16" t="str">
        <f t="shared" si="251"/>
        <v>Pass</v>
      </c>
      <c r="BR329" s="143">
        <f>IF(Survey!$AW329=0, 0,1)</f>
        <v>0</v>
      </c>
      <c r="BS329" s="67">
        <f>IF(AND(Survey!$AS329&gt;=0,Survey!$AS329&lt;=0.2,Survey!$AS329&lt;&gt;""),0,1)</f>
        <v>1</v>
      </c>
      <c r="BT329" s="143">
        <f>IF(ISBLANK(Survey!$AT329),1,0)</f>
        <v>1</v>
      </c>
      <c r="BU329" s="16" t="str">
        <f t="shared" si="252"/>
        <v>Fail</v>
      </c>
      <c r="BV329" s="165">
        <f>Survey!$AU329</f>
        <v>0</v>
      </c>
      <c r="BW329" s="16" t="str">
        <f t="shared" si="253"/>
        <v>Pass</v>
      </c>
      <c r="BX329" s="36">
        <f>Survey!$AV329</f>
        <v>0</v>
      </c>
      <c r="BY329" s="176">
        <f>Survey!$AW329+Survey!$AX329-ABS(Survey!$AY329)+ABS(Survey!$AZ329)-ABS(Survey!$BA329)+ABS(Survey!$BB329)-ABS(Survey!$BC329)-ABS(Survey!$BD329)+Survey!$BE329</f>
        <v>0</v>
      </c>
      <c r="BZ329" s="35">
        <f t="shared" si="254"/>
        <v>0</v>
      </c>
      <c r="CA329" s="17">
        <f t="shared" si="255"/>
        <v>0</v>
      </c>
      <c r="CB329" s="16" t="str">
        <f t="shared" si="256"/>
        <v>Pass</v>
      </c>
      <c r="CC329" s="38" t="b">
        <f>IF(ABS(Survey!$BE329)=0,TRUE,FALSE)</f>
        <v>1</v>
      </c>
      <c r="CD329" s="37" t="b">
        <f>NOT(ISBLANK(Survey!$BF329))</f>
        <v>0</v>
      </c>
      <c r="CE329" t="str">
        <f t="shared" si="257"/>
        <v>Fail</v>
      </c>
      <c r="CF329" s="29">
        <f>Survey!$AV329</f>
        <v>0</v>
      </c>
      <c r="CG329" s="29" cm="1">
        <f t="array" ref="CG329">SUM(SUMIF(Survey!BH329:BO329,{"&gt;0","&lt;0"})*{1,-1})-SUM(SUMIF(Survey!BQ329:BX329,{"&gt;0","&lt;0"})*{1,-1})</f>
        <v>0</v>
      </c>
      <c r="CH329" s="35" t="str">
        <f t="shared" si="258"/>
        <v>No holdings</v>
      </c>
      <c r="CI329">
        <f t="shared" si="259"/>
        <v>0</v>
      </c>
      <c r="CJ329" s="16" t="str">
        <f t="shared" si="260"/>
        <v>Fail</v>
      </c>
      <c r="CK329" s="36">
        <f>Survey!$AV329</f>
        <v>0</v>
      </c>
      <c r="CL329" s="36" cm="1">
        <f t="array" ref="CL329">SUM(SUMIF(Survey!BZ329:CS329,{"&gt;0","&lt;0"})*{1,-1})-SUM(SUMIF(Survey!CU329:DN329,{"&gt;0","&lt;0"})*{1,-1})</f>
        <v>0</v>
      </c>
      <c r="CM329" s="35" t="str">
        <f t="shared" si="261"/>
        <v>No holdings</v>
      </c>
      <c r="CN329" s="17">
        <f t="shared" si="262"/>
        <v>0</v>
      </c>
      <c r="CO329" s="16" t="str">
        <f t="shared" si="263"/>
        <v>Pass</v>
      </c>
      <c r="CP329" s="38" t="b">
        <f>IF(ABS(Survey!$CS329)=0,TRUE,FALSE)</f>
        <v>1</v>
      </c>
      <c r="CQ329" s="37" t="b">
        <f>NOT(ISBLANK(Survey!$CT329))</f>
        <v>0</v>
      </c>
      <c r="CR329" s="16" t="str">
        <f t="shared" si="264"/>
        <v>Pass</v>
      </c>
      <c r="CS329" s="38" t="b">
        <f>IF(ABS(Survey!$DN329)=0,TRUE,FALSE)</f>
        <v>1</v>
      </c>
      <c r="CT329" s="37" t="b">
        <f>NOT(ISBLANK(Survey!$DO329))</f>
        <v>0</v>
      </c>
      <c r="CU329" t="str">
        <f t="shared" si="265"/>
        <v>Pass</v>
      </c>
      <c r="CV329" s="29" cm="1">
        <f t="array" ref="CV329">SUM(SUMIF(Survey!CO329,{"&gt;0","&lt;0"})*{1,-1})+SUM(SUMIF(Survey!DJ329,{"&gt;0","&lt;0"})*{1,-1})</f>
        <v>0</v>
      </c>
      <c r="CW329" s="29">
        <f>SUM(SUMIF(Survey!DQ329:DW329,{"&gt;0","&lt;0"})*{1,-1})+SUM(SUMIF(Survey!DY329:EE329,{"&gt;0","&lt;0"})*{1,-1})</f>
        <v>0</v>
      </c>
      <c r="CX329">
        <f t="shared" si="266"/>
        <v>0</v>
      </c>
      <c r="CY329">
        <f t="shared" si="267"/>
        <v>0</v>
      </c>
      <c r="CZ329" s="16" t="str">
        <f t="shared" si="268"/>
        <v>Pass</v>
      </c>
      <c r="DA329" s="38" t="b">
        <f>IF(ABS(Survey!$DW329)=0,TRUE,FALSE)</f>
        <v>1</v>
      </c>
      <c r="DB329" s="37" t="b">
        <f>NOT(ISBLANK(Survey!DX329))</f>
        <v>0</v>
      </c>
      <c r="DC329" s="16" t="str">
        <f t="shared" si="269"/>
        <v>Pass</v>
      </c>
      <c r="DD329" s="38" t="b">
        <f>IF(ABS(Survey!$EE329)=0,TRUE,FALSE)</f>
        <v>1</v>
      </c>
      <c r="DE329" s="37" t="b">
        <f>NOT(ISBLANK(Survey!$EF329))</f>
        <v>0</v>
      </c>
      <c r="DF329" s="16" t="str">
        <f t="shared" si="270"/>
        <v>Fail</v>
      </c>
      <c r="DG329" s="36">
        <f>SUM(SUMIF(Survey!EL329:EN329,{"&gt;0","&lt;0"})*{1,-1})</f>
        <v>0</v>
      </c>
      <c r="DH329">
        <f t="shared" si="271"/>
        <v>0</v>
      </c>
      <c r="DI329">
        <f t="shared" si="272"/>
        <v>100</v>
      </c>
      <c r="DJ329" s="35" t="b">
        <f>IF(OR(Survey!$M329="ETF",Survey!$M329="ETF, alternative mutual fund",Survey!$M329="Closed-end", Survey!$M329="Split share corp"),TRUE,FALSE)</f>
        <v>0</v>
      </c>
      <c r="DK329" s="16" t="str">
        <f t="shared" si="273"/>
        <v>Fail</v>
      </c>
      <c r="DL329" s="36">
        <f>SUM(SUMIF(Survey!EP329:EV329,{"&gt;0","&lt;0"})*{1,-1})</f>
        <v>0</v>
      </c>
      <c r="DM329">
        <f t="shared" si="274"/>
        <v>0</v>
      </c>
      <c r="DN329" s="17">
        <f t="shared" si="275"/>
        <v>100</v>
      </c>
      <c r="DO329" s="16" t="str">
        <f t="shared" si="276"/>
        <v>Fail</v>
      </c>
      <c r="DP329" s="36">
        <f>SUM(SUMIF(Survey!EX329:FD329,{"&gt;0","&lt;0"})*{1,-1})</f>
        <v>0</v>
      </c>
      <c r="DQ329">
        <f t="shared" si="277"/>
        <v>0</v>
      </c>
      <c r="DR329" s="17">
        <f t="shared" si="278"/>
        <v>100</v>
      </c>
    </row>
    <row r="330" spans="1:122">
      <c r="A330">
        <v>330</v>
      </c>
      <c r="B330" t="str">
        <f t="shared" si="232"/>
        <v>Pass</v>
      </c>
      <c r="C330" t="str">
        <f>IF(COUNTBLANK(Survey!B330:FE330)=$C$2, "Pass", "Fail")</f>
        <v>Pass</v>
      </c>
      <c r="D330" t="str">
        <f t="shared" si="233"/>
        <v>Fail</v>
      </c>
      <c r="E330" t="str">
        <f>IF(OR(ISBLANK(Survey!AJ330),COUNTIF(G330:BB330,"Fail")),"Fail","Pass")</f>
        <v>Fail</v>
      </c>
      <c r="G330" s="16" t="str">
        <f t="shared" si="234"/>
        <v>Fail</v>
      </c>
      <c r="H330" s="177">
        <f>COUNTBLANK(Survey!B330:D330)+COUNTBLANK(Survey!G330)+COUNTBLANK(Survey!I330)+COUNTBLANK(Survey!K330:M330)+COUNTBLANK(Survey!P330)+COUNTBLANK(Survey!S330:U330)+COUNTBLANK(Survey!Y330:AA330)+COUNTBLANK(Survey!AD330:AE330)+COUNTBLANK(Survey!AI330:AI330)</f>
        <v>18</v>
      </c>
      <c r="I330" s="16" t="str">
        <f t="shared" si="235"/>
        <v>Fail</v>
      </c>
      <c r="J330" t="b">
        <f>IF(Survey!E330="No",TRUE,FALSE)</f>
        <v>0</v>
      </c>
      <c r="K330" s="34">
        <f>LEN(Survey!E330)</f>
        <v>0</v>
      </c>
      <c r="L330" s="16" t="str">
        <f t="shared" si="236"/>
        <v>Fail</v>
      </c>
      <c r="M330" t="b">
        <f>IF(Survey!F330="No",TRUE,FALSE)</f>
        <v>0</v>
      </c>
      <c r="N330" s="33">
        <f>LEN(Survey!F330)</f>
        <v>0</v>
      </c>
      <c r="O330" s="16" t="str">
        <f t="shared" si="237"/>
        <v>Pass</v>
      </c>
      <c r="P330" s="34">
        <f>MOD((LEN(Survey!H330)+2),11)</f>
        <v>2</v>
      </c>
      <c r="Q330" s="33" t="str">
        <f>IF(Survey!$L330="Prospectus fund", "Yes", "No")</f>
        <v>No</v>
      </c>
      <c r="R330" s="16" t="str">
        <f t="shared" si="238"/>
        <v>Pass</v>
      </c>
      <c r="S330" s="34">
        <f>MOD((LEN(Survey!J330)+2),11)</f>
        <v>2</v>
      </c>
      <c r="T330" s="35" t="b">
        <f>IF(OR(Survey!$M330="ETF",Survey!$M330="ETF, alternative mutual fund",Survey!$M330="Closed-end", Survey!$M330="Split share corp", Survey!$I330="Yes"),TRUE,FALSE)</f>
        <v>0</v>
      </c>
      <c r="U330" s="16" t="str">
        <f>IFERROR(IF(AND(OR(X330=Y330,Y330 = "Either"),NOT(ISBLANK(Survey!K330))),"Pass","Fail"),"Pass")</f>
        <v>Fail</v>
      </c>
      <c r="V330" s="36" cm="1">
        <f t="array" ref="V330">SUM(SUMIF(Survey!BZ330:CS330,{"&gt;0","&lt;0"})*{1,-1})</f>
        <v>0</v>
      </c>
      <c r="W330" s="38" cm="1">
        <f t="array" ref="W330">SUM(SUMIF(Survey!CC330,{"&gt;0","&lt;0"})*{1,-1})+SUM(SUMIF(Survey!CM330,{"&gt;0","&lt;0"})*{1,-1})</f>
        <v>0</v>
      </c>
      <c r="X330" s="38">
        <f>Survey!K330</f>
        <v>0</v>
      </c>
      <c r="Y330" s="37" t="str">
        <f t="shared" si="239"/>
        <v>Either</v>
      </c>
      <c r="Z330" s="16" t="str">
        <f t="shared" si="240"/>
        <v>Fail</v>
      </c>
      <c r="AA330" s="67" cm="1">
        <f t="array" ref="AA330">SUM(SUMIF(Survey!BZ330:CS330,{"&gt;0","&lt;0"})*{1,-1})+SUM(SUMIF(Survey!CU330:DN330,{"&gt;0","&lt;0"})*{1,-1})</f>
        <v>0</v>
      </c>
      <c r="AB330" s="67">
        <f>IFERROR(AA330/(Survey!$AV330),0)</f>
        <v>0</v>
      </c>
      <c r="AC330" s="128" t="b">
        <f>IF(OR(Survey!$M330="Alternative strategy or hedge",Survey!$M330="Other, illiquid",Survey!$L330="Prospectus fund"),TRUE,FALSE)</f>
        <v>0</v>
      </c>
      <c r="AD330" s="128" t="b">
        <f>NOT(ISBLANK(Survey!$M330))</f>
        <v>0</v>
      </c>
      <c r="AE330" s="16" t="str">
        <f t="shared" si="241"/>
        <v>Pass</v>
      </c>
      <c r="AF330" s="38" t="b">
        <f>NOT(ISNUMBER(SEARCH("Other",Survey!$P330)))</f>
        <v>1</v>
      </c>
      <c r="AG330" s="37" t="b">
        <f>NOT(ISBLANK(Survey!$Q330))</f>
        <v>0</v>
      </c>
      <c r="AH330" s="16" t="str">
        <f t="shared" si="242"/>
        <v>Pass</v>
      </c>
      <c r="AI330" s="143">
        <f>COUNTBLANK(Survey!$W330)</f>
        <v>1</v>
      </c>
      <c r="AJ330" s="67">
        <f>IF(AND(Survey!L330&lt;&gt;"Exempt fund",OR(Survey!$M330="ETF",Survey!$M330="ETF, alternative mutual fund",Survey!$M330="Mutual fund",Survey!$M330="Alternative mutual fund",Survey!$M330="Money market")),1,0)</f>
        <v>0</v>
      </c>
      <c r="AK330" s="16" t="str">
        <f t="shared" si="243"/>
        <v>Pass</v>
      </c>
      <c r="AL330" s="38" t="b">
        <f>NOT(ISNUMBER(SEARCH("Yes",Survey!$AA330)))</f>
        <v>1</v>
      </c>
      <c r="AM330" s="37" t="b">
        <f>IF(COUNTBLANK(Survey!$AB330:$AC330)=0,TRUE, FALSE)</f>
        <v>0</v>
      </c>
      <c r="AN330" s="16" t="str">
        <f t="shared" si="244"/>
        <v>Pass</v>
      </c>
      <c r="AO330" s="38" t="b">
        <f>NOT(ISNUMBER(SEARCH("Yes",Survey!$AD330)))</f>
        <v>1</v>
      </c>
      <c r="AP330" s="37" t="b">
        <f>NOT(ISBLANK(Survey!$AF330))</f>
        <v>0</v>
      </c>
      <c r="AQ330" s="16" t="str">
        <f t="shared" si="245"/>
        <v>Pass</v>
      </c>
      <c r="AR330" s="38" t="b">
        <f>NOT(OR(ISNUMBER(SEARCH("Other",Survey!$AF330)),ISNUMBER(SEARCH("Multiple",Survey!$AF330))))</f>
        <v>1</v>
      </c>
      <c r="AS330" s="37" t="b">
        <f>NOT(ISBLANK(Survey!$AG330))</f>
        <v>0</v>
      </c>
      <c r="AT330" s="16" t="str">
        <f t="shared" si="246"/>
        <v>Fail</v>
      </c>
      <c r="AU330" s="143">
        <f>IF(ABS(Survey!$AV330)&gt;0, 1,0)</f>
        <v>0</v>
      </c>
      <c r="AV330" s="143">
        <f>IF(COUNTBLANK(Survey!$AJ330)=0,1,0)</f>
        <v>0</v>
      </c>
      <c r="AW330" s="16" t="str">
        <f t="shared" si="247"/>
        <v>Pass</v>
      </c>
      <c r="AX330" s="143">
        <f>IF(ISBLANK(Survey!$AJ330),0,1)</f>
        <v>0</v>
      </c>
      <c r="AY330" s="165">
        <f>COUNTBLANK(Survey!$AK330)</f>
        <v>1</v>
      </c>
      <c r="AZ330" s="16" t="str">
        <f t="shared" si="248"/>
        <v>Pass</v>
      </c>
      <c r="BA330" s="143">
        <f>IF(OR(Survey!$AK330="Closed",ISBLANK(Survey!$AK330)),0,1)</f>
        <v>0</v>
      </c>
      <c r="BB330" s="165">
        <f>IF(ISBLANK(Survey!$AL330),1,0)</f>
        <v>1</v>
      </c>
      <c r="BC330" s="147" t="str" cm="1">
        <f t="array" ref="BC330">IF(OR(IF(OR($BE330+$BF330 = 2, $BG330=1), FALSE, TRUE), AND($BD330:$BD330 = 0)),"Pass","Fail")</f>
        <v>Pass</v>
      </c>
      <c r="BD330" s="143">
        <f>COUNTBLANK(Survey!$AM330:$AO330)</f>
        <v>3</v>
      </c>
      <c r="BE330" s="143">
        <f>IF(Survey!$I330="Yes",1,0)</f>
        <v>0</v>
      </c>
      <c r="BF330" s="143">
        <f>IF(OR(Survey!$M330="Mutual fund",Survey!$M330="Alternative mutual fund",Survey!$M330="Money market"),1,0)</f>
        <v>0</v>
      </c>
      <c r="BG330" s="148">
        <f>IF(OR(Survey!$M330="ETF",Survey!$M330="ETF, alternative mutual fund"),1,0)</f>
        <v>0</v>
      </c>
      <c r="BH330" s="16" t="str">
        <f t="shared" si="249"/>
        <v>Pass</v>
      </c>
      <c r="BI330" s="38" t="b">
        <f>OR(ISNUMBER(SEARCH("Yes",Survey!$AO330)),ISBLANK(Survey!$AO330))</f>
        <v>1</v>
      </c>
      <c r="BJ330" s="67" t="b">
        <f>NOT(ISBLANK(Survey!$AP330))</f>
        <v>0</v>
      </c>
      <c r="BK330" s="16" t="str">
        <f t="shared" si="250"/>
        <v>Pass</v>
      </c>
      <c r="BL330" s="143">
        <f>IF(Survey!$AW330=0, 0,1)</f>
        <v>0</v>
      </c>
      <c r="BM330" s="67">
        <f>Survey!$AQ330</f>
        <v>0</v>
      </c>
      <c r="BN330" s="67">
        <f>IFERROR((Survey!$AX330-ABS(Survey!$AY330)-ABS(Survey!$BD330))/Survey!$AW330,0)</f>
        <v>0</v>
      </c>
      <c r="BO330" s="67">
        <f>IF(AND($BM330&gt;$BN330-0.2,$BM330&lt;$BN330+0.2,ISBLANK(Survey!$AQ330)=FALSE),0,1)</f>
        <v>1</v>
      </c>
      <c r="BP330" s="165">
        <f>IF(ISBLANK(Survey!$AR330),1,0)</f>
        <v>1</v>
      </c>
      <c r="BQ330" s="16" t="str">
        <f t="shared" si="251"/>
        <v>Pass</v>
      </c>
      <c r="BR330" s="143">
        <f>IF(Survey!$AW330=0, 0,1)</f>
        <v>0</v>
      </c>
      <c r="BS330" s="67">
        <f>IF(AND(Survey!$AS330&gt;=0,Survey!$AS330&lt;=0.2,Survey!$AS330&lt;&gt;""),0,1)</f>
        <v>1</v>
      </c>
      <c r="BT330" s="143">
        <f>IF(ISBLANK(Survey!$AT330),1,0)</f>
        <v>1</v>
      </c>
      <c r="BU330" s="16" t="str">
        <f t="shared" si="252"/>
        <v>Fail</v>
      </c>
      <c r="BV330" s="165">
        <f>Survey!$AU330</f>
        <v>0</v>
      </c>
      <c r="BW330" s="16" t="str">
        <f t="shared" si="253"/>
        <v>Pass</v>
      </c>
      <c r="BX330" s="36">
        <f>Survey!$AV330</f>
        <v>0</v>
      </c>
      <c r="BY330" s="176">
        <f>Survey!$AW330+Survey!$AX330-ABS(Survey!$AY330)+ABS(Survey!$AZ330)-ABS(Survey!$BA330)+ABS(Survey!$BB330)-ABS(Survey!$BC330)-ABS(Survey!$BD330)+Survey!$BE330</f>
        <v>0</v>
      </c>
      <c r="BZ330" s="35">
        <f t="shared" si="254"/>
        <v>0</v>
      </c>
      <c r="CA330" s="17">
        <f t="shared" si="255"/>
        <v>0</v>
      </c>
      <c r="CB330" s="16" t="str">
        <f t="shared" si="256"/>
        <v>Pass</v>
      </c>
      <c r="CC330" s="38" t="b">
        <f>IF(ABS(Survey!$BE330)=0,TRUE,FALSE)</f>
        <v>1</v>
      </c>
      <c r="CD330" s="37" t="b">
        <f>NOT(ISBLANK(Survey!$BF330))</f>
        <v>0</v>
      </c>
      <c r="CE330" t="str">
        <f t="shared" si="257"/>
        <v>Fail</v>
      </c>
      <c r="CF330" s="29">
        <f>Survey!$AV330</f>
        <v>0</v>
      </c>
      <c r="CG330" s="29" cm="1">
        <f t="array" ref="CG330">SUM(SUMIF(Survey!BH330:BO330,{"&gt;0","&lt;0"})*{1,-1})-SUM(SUMIF(Survey!BQ330:BX330,{"&gt;0","&lt;0"})*{1,-1})</f>
        <v>0</v>
      </c>
      <c r="CH330" s="35" t="str">
        <f t="shared" si="258"/>
        <v>No holdings</v>
      </c>
      <c r="CI330">
        <f t="shared" si="259"/>
        <v>0</v>
      </c>
      <c r="CJ330" s="16" t="str">
        <f t="shared" si="260"/>
        <v>Fail</v>
      </c>
      <c r="CK330" s="36">
        <f>Survey!$AV330</f>
        <v>0</v>
      </c>
      <c r="CL330" s="36" cm="1">
        <f t="array" ref="CL330">SUM(SUMIF(Survey!BZ330:CS330,{"&gt;0","&lt;0"})*{1,-1})-SUM(SUMIF(Survey!CU330:DN330,{"&gt;0","&lt;0"})*{1,-1})</f>
        <v>0</v>
      </c>
      <c r="CM330" s="35" t="str">
        <f t="shared" si="261"/>
        <v>No holdings</v>
      </c>
      <c r="CN330" s="17">
        <f t="shared" si="262"/>
        <v>0</v>
      </c>
      <c r="CO330" s="16" t="str">
        <f t="shared" si="263"/>
        <v>Pass</v>
      </c>
      <c r="CP330" s="38" t="b">
        <f>IF(ABS(Survey!$CS330)=0,TRUE,FALSE)</f>
        <v>1</v>
      </c>
      <c r="CQ330" s="37" t="b">
        <f>NOT(ISBLANK(Survey!$CT330))</f>
        <v>0</v>
      </c>
      <c r="CR330" s="16" t="str">
        <f t="shared" si="264"/>
        <v>Pass</v>
      </c>
      <c r="CS330" s="38" t="b">
        <f>IF(ABS(Survey!$DN330)=0,TRUE,FALSE)</f>
        <v>1</v>
      </c>
      <c r="CT330" s="37" t="b">
        <f>NOT(ISBLANK(Survey!$DO330))</f>
        <v>0</v>
      </c>
      <c r="CU330" t="str">
        <f t="shared" si="265"/>
        <v>Pass</v>
      </c>
      <c r="CV330" s="29" cm="1">
        <f t="array" ref="CV330">SUM(SUMIF(Survey!CO330,{"&gt;0","&lt;0"})*{1,-1})+SUM(SUMIF(Survey!DJ330,{"&gt;0","&lt;0"})*{1,-1})</f>
        <v>0</v>
      </c>
      <c r="CW330" s="29">
        <f>SUM(SUMIF(Survey!DQ330:DW330,{"&gt;0","&lt;0"})*{1,-1})+SUM(SUMIF(Survey!DY330:EE330,{"&gt;0","&lt;0"})*{1,-1})</f>
        <v>0</v>
      </c>
      <c r="CX330">
        <f t="shared" si="266"/>
        <v>0</v>
      </c>
      <c r="CY330">
        <f t="shared" si="267"/>
        <v>0</v>
      </c>
      <c r="CZ330" s="16" t="str">
        <f t="shared" si="268"/>
        <v>Pass</v>
      </c>
      <c r="DA330" s="38" t="b">
        <f>IF(ABS(Survey!$DW330)=0,TRUE,FALSE)</f>
        <v>1</v>
      </c>
      <c r="DB330" s="37" t="b">
        <f>NOT(ISBLANK(Survey!DX330))</f>
        <v>0</v>
      </c>
      <c r="DC330" s="16" t="str">
        <f t="shared" si="269"/>
        <v>Pass</v>
      </c>
      <c r="DD330" s="38" t="b">
        <f>IF(ABS(Survey!$EE330)=0,TRUE,FALSE)</f>
        <v>1</v>
      </c>
      <c r="DE330" s="37" t="b">
        <f>NOT(ISBLANK(Survey!$EF330))</f>
        <v>0</v>
      </c>
      <c r="DF330" s="16" t="str">
        <f t="shared" si="270"/>
        <v>Fail</v>
      </c>
      <c r="DG330" s="36">
        <f>SUM(SUMIF(Survey!EL330:EN330,{"&gt;0","&lt;0"})*{1,-1})</f>
        <v>0</v>
      </c>
      <c r="DH330">
        <f t="shared" si="271"/>
        <v>0</v>
      </c>
      <c r="DI330">
        <f t="shared" si="272"/>
        <v>100</v>
      </c>
      <c r="DJ330" s="35" t="b">
        <f>IF(OR(Survey!$M330="ETF",Survey!$M330="ETF, alternative mutual fund",Survey!$M330="Closed-end", Survey!$M330="Split share corp"),TRUE,FALSE)</f>
        <v>0</v>
      </c>
      <c r="DK330" s="16" t="str">
        <f t="shared" si="273"/>
        <v>Fail</v>
      </c>
      <c r="DL330" s="36">
        <f>SUM(SUMIF(Survey!EP330:EV330,{"&gt;0","&lt;0"})*{1,-1})</f>
        <v>0</v>
      </c>
      <c r="DM330">
        <f t="shared" si="274"/>
        <v>0</v>
      </c>
      <c r="DN330" s="17">
        <f t="shared" si="275"/>
        <v>100</v>
      </c>
      <c r="DO330" s="16" t="str">
        <f t="shared" si="276"/>
        <v>Fail</v>
      </c>
      <c r="DP330" s="36">
        <f>SUM(SUMIF(Survey!EX330:FD330,{"&gt;0","&lt;0"})*{1,-1})</f>
        <v>0</v>
      </c>
      <c r="DQ330">
        <f t="shared" si="277"/>
        <v>0</v>
      </c>
      <c r="DR330" s="17">
        <f t="shared" si="278"/>
        <v>100</v>
      </c>
    </row>
    <row r="331" spans="1:122">
      <c r="A331">
        <v>331</v>
      </c>
      <c r="B331" t="str">
        <f t="shared" si="232"/>
        <v>Pass</v>
      </c>
      <c r="C331" t="str">
        <f>IF(COUNTBLANK(Survey!B331:FE331)=$C$2, "Pass", "Fail")</f>
        <v>Pass</v>
      </c>
      <c r="D331" t="str">
        <f t="shared" si="233"/>
        <v>Fail</v>
      </c>
      <c r="E331" t="str">
        <f>IF(OR(ISBLANK(Survey!AJ331),COUNTIF(G331:BB331,"Fail")),"Fail","Pass")</f>
        <v>Fail</v>
      </c>
      <c r="G331" s="16" t="str">
        <f t="shared" si="234"/>
        <v>Fail</v>
      </c>
      <c r="H331" s="177">
        <f>COUNTBLANK(Survey!B331:D331)+COUNTBLANK(Survey!G331)+COUNTBLANK(Survey!I331)+COUNTBLANK(Survey!K331:M331)+COUNTBLANK(Survey!P331)+COUNTBLANK(Survey!S331:U331)+COUNTBLANK(Survey!Y331:AA331)+COUNTBLANK(Survey!AD331:AE331)+COUNTBLANK(Survey!AI331:AI331)</f>
        <v>18</v>
      </c>
      <c r="I331" s="16" t="str">
        <f t="shared" si="235"/>
        <v>Fail</v>
      </c>
      <c r="J331" t="b">
        <f>IF(Survey!E331="No",TRUE,FALSE)</f>
        <v>0</v>
      </c>
      <c r="K331" s="34">
        <f>LEN(Survey!E331)</f>
        <v>0</v>
      </c>
      <c r="L331" s="16" t="str">
        <f t="shared" si="236"/>
        <v>Fail</v>
      </c>
      <c r="M331" t="b">
        <f>IF(Survey!F331="No",TRUE,FALSE)</f>
        <v>0</v>
      </c>
      <c r="N331" s="33">
        <f>LEN(Survey!F331)</f>
        <v>0</v>
      </c>
      <c r="O331" s="16" t="str">
        <f t="shared" si="237"/>
        <v>Pass</v>
      </c>
      <c r="P331" s="34">
        <f>MOD((LEN(Survey!H331)+2),11)</f>
        <v>2</v>
      </c>
      <c r="Q331" s="33" t="str">
        <f>IF(Survey!$L331="Prospectus fund", "Yes", "No")</f>
        <v>No</v>
      </c>
      <c r="R331" s="16" t="str">
        <f t="shared" si="238"/>
        <v>Pass</v>
      </c>
      <c r="S331" s="34">
        <f>MOD((LEN(Survey!J331)+2),11)</f>
        <v>2</v>
      </c>
      <c r="T331" s="35" t="b">
        <f>IF(OR(Survey!$M331="ETF",Survey!$M331="ETF, alternative mutual fund",Survey!$M331="Closed-end", Survey!$M331="Split share corp", Survey!$I331="Yes"),TRUE,FALSE)</f>
        <v>0</v>
      </c>
      <c r="U331" s="16" t="str">
        <f>IFERROR(IF(AND(OR(X331=Y331,Y331 = "Either"),NOT(ISBLANK(Survey!K331))),"Pass","Fail"),"Pass")</f>
        <v>Fail</v>
      </c>
      <c r="V331" s="36" cm="1">
        <f t="array" ref="V331">SUM(SUMIF(Survey!BZ331:CS331,{"&gt;0","&lt;0"})*{1,-1})</f>
        <v>0</v>
      </c>
      <c r="W331" s="38" cm="1">
        <f t="array" ref="W331">SUM(SUMIF(Survey!CC331,{"&gt;0","&lt;0"})*{1,-1})+SUM(SUMIF(Survey!CM331,{"&gt;0","&lt;0"})*{1,-1})</f>
        <v>0</v>
      </c>
      <c r="X331" s="38">
        <f>Survey!K331</f>
        <v>0</v>
      </c>
      <c r="Y331" s="37" t="str">
        <f t="shared" si="239"/>
        <v>Either</v>
      </c>
      <c r="Z331" s="16" t="str">
        <f t="shared" si="240"/>
        <v>Fail</v>
      </c>
      <c r="AA331" s="67" cm="1">
        <f t="array" ref="AA331">SUM(SUMIF(Survey!BZ331:CS331,{"&gt;0","&lt;0"})*{1,-1})+SUM(SUMIF(Survey!CU331:DN331,{"&gt;0","&lt;0"})*{1,-1})</f>
        <v>0</v>
      </c>
      <c r="AB331" s="67">
        <f>IFERROR(AA331/(Survey!$AV331),0)</f>
        <v>0</v>
      </c>
      <c r="AC331" s="128" t="b">
        <f>IF(OR(Survey!$M331="Alternative strategy or hedge",Survey!$M331="Other, illiquid",Survey!$L331="Prospectus fund"),TRUE,FALSE)</f>
        <v>0</v>
      </c>
      <c r="AD331" s="128" t="b">
        <f>NOT(ISBLANK(Survey!$M331))</f>
        <v>0</v>
      </c>
      <c r="AE331" s="16" t="str">
        <f t="shared" si="241"/>
        <v>Pass</v>
      </c>
      <c r="AF331" s="38" t="b">
        <f>NOT(ISNUMBER(SEARCH("Other",Survey!$P331)))</f>
        <v>1</v>
      </c>
      <c r="AG331" s="37" t="b">
        <f>NOT(ISBLANK(Survey!$Q331))</f>
        <v>0</v>
      </c>
      <c r="AH331" s="16" t="str">
        <f t="shared" si="242"/>
        <v>Pass</v>
      </c>
      <c r="AI331" s="143">
        <f>COUNTBLANK(Survey!$W331)</f>
        <v>1</v>
      </c>
      <c r="AJ331" s="67">
        <f>IF(AND(Survey!L331&lt;&gt;"Exempt fund",OR(Survey!$M331="ETF",Survey!$M331="ETF, alternative mutual fund",Survey!$M331="Mutual fund",Survey!$M331="Alternative mutual fund",Survey!$M331="Money market")),1,0)</f>
        <v>0</v>
      </c>
      <c r="AK331" s="16" t="str">
        <f t="shared" si="243"/>
        <v>Pass</v>
      </c>
      <c r="AL331" s="38" t="b">
        <f>NOT(ISNUMBER(SEARCH("Yes",Survey!$AA331)))</f>
        <v>1</v>
      </c>
      <c r="AM331" s="37" t="b">
        <f>IF(COUNTBLANK(Survey!$AB331:$AC331)=0,TRUE, FALSE)</f>
        <v>0</v>
      </c>
      <c r="AN331" s="16" t="str">
        <f t="shared" si="244"/>
        <v>Pass</v>
      </c>
      <c r="AO331" s="38" t="b">
        <f>NOT(ISNUMBER(SEARCH("Yes",Survey!$AD331)))</f>
        <v>1</v>
      </c>
      <c r="AP331" s="37" t="b">
        <f>NOT(ISBLANK(Survey!$AF331))</f>
        <v>0</v>
      </c>
      <c r="AQ331" s="16" t="str">
        <f t="shared" si="245"/>
        <v>Pass</v>
      </c>
      <c r="AR331" s="38" t="b">
        <f>NOT(OR(ISNUMBER(SEARCH("Other",Survey!$AF331)),ISNUMBER(SEARCH("Multiple",Survey!$AF331))))</f>
        <v>1</v>
      </c>
      <c r="AS331" s="37" t="b">
        <f>NOT(ISBLANK(Survey!$AG331))</f>
        <v>0</v>
      </c>
      <c r="AT331" s="16" t="str">
        <f t="shared" si="246"/>
        <v>Fail</v>
      </c>
      <c r="AU331" s="143">
        <f>IF(ABS(Survey!$AV331)&gt;0, 1,0)</f>
        <v>0</v>
      </c>
      <c r="AV331" s="143">
        <f>IF(COUNTBLANK(Survey!$AJ331)=0,1,0)</f>
        <v>0</v>
      </c>
      <c r="AW331" s="16" t="str">
        <f t="shared" si="247"/>
        <v>Pass</v>
      </c>
      <c r="AX331" s="143">
        <f>IF(ISBLANK(Survey!$AJ331),0,1)</f>
        <v>0</v>
      </c>
      <c r="AY331" s="165">
        <f>COUNTBLANK(Survey!$AK331)</f>
        <v>1</v>
      </c>
      <c r="AZ331" s="16" t="str">
        <f t="shared" si="248"/>
        <v>Pass</v>
      </c>
      <c r="BA331" s="143">
        <f>IF(OR(Survey!$AK331="Closed",ISBLANK(Survey!$AK331)),0,1)</f>
        <v>0</v>
      </c>
      <c r="BB331" s="165">
        <f>IF(ISBLANK(Survey!$AL331),1,0)</f>
        <v>1</v>
      </c>
      <c r="BC331" s="147" t="str" cm="1">
        <f t="array" ref="BC331">IF(OR(IF(OR($BE331+$BF331 = 2, $BG331=1), FALSE, TRUE), AND($BD331:$BD331 = 0)),"Pass","Fail")</f>
        <v>Pass</v>
      </c>
      <c r="BD331" s="143">
        <f>COUNTBLANK(Survey!$AM331:$AO331)</f>
        <v>3</v>
      </c>
      <c r="BE331" s="143">
        <f>IF(Survey!$I331="Yes",1,0)</f>
        <v>0</v>
      </c>
      <c r="BF331" s="143">
        <f>IF(OR(Survey!$M331="Mutual fund",Survey!$M331="Alternative mutual fund",Survey!$M331="Money market"),1,0)</f>
        <v>0</v>
      </c>
      <c r="BG331" s="148">
        <f>IF(OR(Survey!$M331="ETF",Survey!$M331="ETF, alternative mutual fund"),1,0)</f>
        <v>0</v>
      </c>
      <c r="BH331" s="16" t="str">
        <f t="shared" si="249"/>
        <v>Pass</v>
      </c>
      <c r="BI331" s="38" t="b">
        <f>OR(ISNUMBER(SEARCH("Yes",Survey!$AO331)),ISBLANK(Survey!$AO331))</f>
        <v>1</v>
      </c>
      <c r="BJ331" s="67" t="b">
        <f>NOT(ISBLANK(Survey!$AP331))</f>
        <v>0</v>
      </c>
      <c r="BK331" s="16" t="str">
        <f t="shared" si="250"/>
        <v>Pass</v>
      </c>
      <c r="BL331" s="143">
        <f>IF(Survey!$AW331=0, 0,1)</f>
        <v>0</v>
      </c>
      <c r="BM331" s="67">
        <f>Survey!$AQ331</f>
        <v>0</v>
      </c>
      <c r="BN331" s="67">
        <f>IFERROR((Survey!$AX331-ABS(Survey!$AY331)-ABS(Survey!$BD331))/Survey!$AW331,0)</f>
        <v>0</v>
      </c>
      <c r="BO331" s="67">
        <f>IF(AND($BM331&gt;$BN331-0.2,$BM331&lt;$BN331+0.2,ISBLANK(Survey!$AQ331)=FALSE),0,1)</f>
        <v>1</v>
      </c>
      <c r="BP331" s="165">
        <f>IF(ISBLANK(Survey!$AR331),1,0)</f>
        <v>1</v>
      </c>
      <c r="BQ331" s="16" t="str">
        <f t="shared" si="251"/>
        <v>Pass</v>
      </c>
      <c r="BR331" s="143">
        <f>IF(Survey!$AW331=0, 0,1)</f>
        <v>0</v>
      </c>
      <c r="BS331" s="67">
        <f>IF(AND(Survey!$AS331&gt;=0,Survey!$AS331&lt;=0.2,Survey!$AS331&lt;&gt;""),0,1)</f>
        <v>1</v>
      </c>
      <c r="BT331" s="143">
        <f>IF(ISBLANK(Survey!$AT331),1,0)</f>
        <v>1</v>
      </c>
      <c r="BU331" s="16" t="str">
        <f t="shared" si="252"/>
        <v>Fail</v>
      </c>
      <c r="BV331" s="165">
        <f>Survey!$AU331</f>
        <v>0</v>
      </c>
      <c r="BW331" s="16" t="str">
        <f t="shared" si="253"/>
        <v>Pass</v>
      </c>
      <c r="BX331" s="36">
        <f>Survey!$AV331</f>
        <v>0</v>
      </c>
      <c r="BY331" s="176">
        <f>Survey!$AW331+Survey!$AX331-ABS(Survey!$AY331)+ABS(Survey!$AZ331)-ABS(Survey!$BA331)+ABS(Survey!$BB331)-ABS(Survey!$BC331)-ABS(Survey!$BD331)+Survey!$BE331</f>
        <v>0</v>
      </c>
      <c r="BZ331" s="35">
        <f t="shared" si="254"/>
        <v>0</v>
      </c>
      <c r="CA331" s="17">
        <f t="shared" si="255"/>
        <v>0</v>
      </c>
      <c r="CB331" s="16" t="str">
        <f t="shared" si="256"/>
        <v>Pass</v>
      </c>
      <c r="CC331" s="38" t="b">
        <f>IF(ABS(Survey!$BE331)=0,TRUE,FALSE)</f>
        <v>1</v>
      </c>
      <c r="CD331" s="37" t="b">
        <f>NOT(ISBLANK(Survey!$BF331))</f>
        <v>0</v>
      </c>
      <c r="CE331" t="str">
        <f t="shared" si="257"/>
        <v>Fail</v>
      </c>
      <c r="CF331" s="29">
        <f>Survey!$AV331</f>
        <v>0</v>
      </c>
      <c r="CG331" s="29" cm="1">
        <f t="array" ref="CG331">SUM(SUMIF(Survey!BH331:BO331,{"&gt;0","&lt;0"})*{1,-1})-SUM(SUMIF(Survey!BQ331:BX331,{"&gt;0","&lt;0"})*{1,-1})</f>
        <v>0</v>
      </c>
      <c r="CH331" s="35" t="str">
        <f t="shared" si="258"/>
        <v>No holdings</v>
      </c>
      <c r="CI331">
        <f t="shared" si="259"/>
        <v>0</v>
      </c>
      <c r="CJ331" s="16" t="str">
        <f t="shared" si="260"/>
        <v>Fail</v>
      </c>
      <c r="CK331" s="36">
        <f>Survey!$AV331</f>
        <v>0</v>
      </c>
      <c r="CL331" s="36" cm="1">
        <f t="array" ref="CL331">SUM(SUMIF(Survey!BZ331:CS331,{"&gt;0","&lt;0"})*{1,-1})-SUM(SUMIF(Survey!CU331:DN331,{"&gt;0","&lt;0"})*{1,-1})</f>
        <v>0</v>
      </c>
      <c r="CM331" s="35" t="str">
        <f t="shared" si="261"/>
        <v>No holdings</v>
      </c>
      <c r="CN331" s="17">
        <f t="shared" si="262"/>
        <v>0</v>
      </c>
      <c r="CO331" s="16" t="str">
        <f t="shared" si="263"/>
        <v>Pass</v>
      </c>
      <c r="CP331" s="38" t="b">
        <f>IF(ABS(Survey!$CS331)=0,TRUE,FALSE)</f>
        <v>1</v>
      </c>
      <c r="CQ331" s="37" t="b">
        <f>NOT(ISBLANK(Survey!$CT331))</f>
        <v>0</v>
      </c>
      <c r="CR331" s="16" t="str">
        <f t="shared" si="264"/>
        <v>Pass</v>
      </c>
      <c r="CS331" s="38" t="b">
        <f>IF(ABS(Survey!$DN331)=0,TRUE,FALSE)</f>
        <v>1</v>
      </c>
      <c r="CT331" s="37" t="b">
        <f>NOT(ISBLANK(Survey!$DO331))</f>
        <v>0</v>
      </c>
      <c r="CU331" t="str">
        <f t="shared" si="265"/>
        <v>Pass</v>
      </c>
      <c r="CV331" s="29" cm="1">
        <f t="array" ref="CV331">SUM(SUMIF(Survey!CO331,{"&gt;0","&lt;0"})*{1,-1})+SUM(SUMIF(Survey!DJ331,{"&gt;0","&lt;0"})*{1,-1})</f>
        <v>0</v>
      </c>
      <c r="CW331" s="29">
        <f>SUM(SUMIF(Survey!DQ331:DW331,{"&gt;0","&lt;0"})*{1,-1})+SUM(SUMIF(Survey!DY331:EE331,{"&gt;0","&lt;0"})*{1,-1})</f>
        <v>0</v>
      </c>
      <c r="CX331">
        <f t="shared" si="266"/>
        <v>0</v>
      </c>
      <c r="CY331">
        <f t="shared" si="267"/>
        <v>0</v>
      </c>
      <c r="CZ331" s="16" t="str">
        <f t="shared" si="268"/>
        <v>Pass</v>
      </c>
      <c r="DA331" s="38" t="b">
        <f>IF(ABS(Survey!$DW331)=0,TRUE,FALSE)</f>
        <v>1</v>
      </c>
      <c r="DB331" s="37" t="b">
        <f>NOT(ISBLANK(Survey!DX331))</f>
        <v>0</v>
      </c>
      <c r="DC331" s="16" t="str">
        <f t="shared" si="269"/>
        <v>Pass</v>
      </c>
      <c r="DD331" s="38" t="b">
        <f>IF(ABS(Survey!$EE331)=0,TRUE,FALSE)</f>
        <v>1</v>
      </c>
      <c r="DE331" s="37" t="b">
        <f>NOT(ISBLANK(Survey!$EF331))</f>
        <v>0</v>
      </c>
      <c r="DF331" s="16" t="str">
        <f t="shared" si="270"/>
        <v>Fail</v>
      </c>
      <c r="DG331" s="36">
        <f>SUM(SUMIF(Survey!EL331:EN331,{"&gt;0","&lt;0"})*{1,-1})</f>
        <v>0</v>
      </c>
      <c r="DH331">
        <f t="shared" si="271"/>
        <v>0</v>
      </c>
      <c r="DI331">
        <f t="shared" si="272"/>
        <v>100</v>
      </c>
      <c r="DJ331" s="35" t="b">
        <f>IF(OR(Survey!$M331="ETF",Survey!$M331="ETF, alternative mutual fund",Survey!$M331="Closed-end", Survey!$M331="Split share corp"),TRUE,FALSE)</f>
        <v>0</v>
      </c>
      <c r="DK331" s="16" t="str">
        <f t="shared" si="273"/>
        <v>Fail</v>
      </c>
      <c r="DL331" s="36">
        <f>SUM(SUMIF(Survey!EP331:EV331,{"&gt;0","&lt;0"})*{1,-1})</f>
        <v>0</v>
      </c>
      <c r="DM331">
        <f t="shared" si="274"/>
        <v>0</v>
      </c>
      <c r="DN331" s="17">
        <f t="shared" si="275"/>
        <v>100</v>
      </c>
      <c r="DO331" s="16" t="str">
        <f t="shared" si="276"/>
        <v>Fail</v>
      </c>
      <c r="DP331" s="36">
        <f>SUM(SUMIF(Survey!EX331:FD331,{"&gt;0","&lt;0"})*{1,-1})</f>
        <v>0</v>
      </c>
      <c r="DQ331">
        <f t="shared" si="277"/>
        <v>0</v>
      </c>
      <c r="DR331" s="17">
        <f t="shared" si="278"/>
        <v>100</v>
      </c>
    </row>
    <row r="332" spans="1:122">
      <c r="A332">
        <v>332</v>
      </c>
      <c r="B332" t="str">
        <f t="shared" si="232"/>
        <v>Pass</v>
      </c>
      <c r="C332" t="str">
        <f>IF(COUNTBLANK(Survey!B332:FE332)=$C$2, "Pass", "Fail")</f>
        <v>Pass</v>
      </c>
      <c r="D332" t="str">
        <f t="shared" si="233"/>
        <v>Fail</v>
      </c>
      <c r="E332" t="str">
        <f>IF(OR(ISBLANK(Survey!AJ332),COUNTIF(G332:BB332,"Fail")),"Fail","Pass")</f>
        <v>Fail</v>
      </c>
      <c r="G332" s="16" t="str">
        <f t="shared" si="234"/>
        <v>Fail</v>
      </c>
      <c r="H332" s="177">
        <f>COUNTBLANK(Survey!B332:D332)+COUNTBLANK(Survey!G332)+COUNTBLANK(Survey!I332)+COUNTBLANK(Survey!K332:M332)+COUNTBLANK(Survey!P332)+COUNTBLANK(Survey!S332:U332)+COUNTBLANK(Survey!Y332:AA332)+COUNTBLANK(Survey!AD332:AE332)+COUNTBLANK(Survey!AI332:AI332)</f>
        <v>18</v>
      </c>
      <c r="I332" s="16" t="str">
        <f t="shared" si="235"/>
        <v>Fail</v>
      </c>
      <c r="J332" t="b">
        <f>IF(Survey!E332="No",TRUE,FALSE)</f>
        <v>0</v>
      </c>
      <c r="K332" s="34">
        <f>LEN(Survey!E332)</f>
        <v>0</v>
      </c>
      <c r="L332" s="16" t="str">
        <f t="shared" si="236"/>
        <v>Fail</v>
      </c>
      <c r="M332" t="b">
        <f>IF(Survey!F332="No",TRUE,FALSE)</f>
        <v>0</v>
      </c>
      <c r="N332" s="33">
        <f>LEN(Survey!F332)</f>
        <v>0</v>
      </c>
      <c r="O332" s="16" t="str">
        <f t="shared" si="237"/>
        <v>Pass</v>
      </c>
      <c r="P332" s="34">
        <f>MOD((LEN(Survey!H332)+2),11)</f>
        <v>2</v>
      </c>
      <c r="Q332" s="33" t="str">
        <f>IF(Survey!$L332="Prospectus fund", "Yes", "No")</f>
        <v>No</v>
      </c>
      <c r="R332" s="16" t="str">
        <f t="shared" si="238"/>
        <v>Pass</v>
      </c>
      <c r="S332" s="34">
        <f>MOD((LEN(Survey!J332)+2),11)</f>
        <v>2</v>
      </c>
      <c r="T332" s="35" t="b">
        <f>IF(OR(Survey!$M332="ETF",Survey!$M332="ETF, alternative mutual fund",Survey!$M332="Closed-end", Survey!$M332="Split share corp", Survey!$I332="Yes"),TRUE,FALSE)</f>
        <v>0</v>
      </c>
      <c r="U332" s="16" t="str">
        <f>IFERROR(IF(AND(OR(X332=Y332,Y332 = "Either"),NOT(ISBLANK(Survey!K332))),"Pass","Fail"),"Pass")</f>
        <v>Fail</v>
      </c>
      <c r="V332" s="36" cm="1">
        <f t="array" ref="V332">SUM(SUMIF(Survey!BZ332:CS332,{"&gt;0","&lt;0"})*{1,-1})</f>
        <v>0</v>
      </c>
      <c r="W332" s="38" cm="1">
        <f t="array" ref="W332">SUM(SUMIF(Survey!CC332,{"&gt;0","&lt;0"})*{1,-1})+SUM(SUMIF(Survey!CM332,{"&gt;0","&lt;0"})*{1,-1})</f>
        <v>0</v>
      </c>
      <c r="X332" s="38">
        <f>Survey!K332</f>
        <v>0</v>
      </c>
      <c r="Y332" s="37" t="str">
        <f t="shared" si="239"/>
        <v>Either</v>
      </c>
      <c r="Z332" s="16" t="str">
        <f t="shared" si="240"/>
        <v>Fail</v>
      </c>
      <c r="AA332" s="67" cm="1">
        <f t="array" ref="AA332">SUM(SUMIF(Survey!BZ332:CS332,{"&gt;0","&lt;0"})*{1,-1})+SUM(SUMIF(Survey!CU332:DN332,{"&gt;0","&lt;0"})*{1,-1})</f>
        <v>0</v>
      </c>
      <c r="AB332" s="67">
        <f>IFERROR(AA332/(Survey!$AV332),0)</f>
        <v>0</v>
      </c>
      <c r="AC332" s="128" t="b">
        <f>IF(OR(Survey!$M332="Alternative strategy or hedge",Survey!$M332="Other, illiquid",Survey!$L332="Prospectus fund"),TRUE,FALSE)</f>
        <v>0</v>
      </c>
      <c r="AD332" s="128" t="b">
        <f>NOT(ISBLANK(Survey!$M332))</f>
        <v>0</v>
      </c>
      <c r="AE332" s="16" t="str">
        <f t="shared" si="241"/>
        <v>Pass</v>
      </c>
      <c r="AF332" s="38" t="b">
        <f>NOT(ISNUMBER(SEARCH("Other",Survey!$P332)))</f>
        <v>1</v>
      </c>
      <c r="AG332" s="37" t="b">
        <f>NOT(ISBLANK(Survey!$Q332))</f>
        <v>0</v>
      </c>
      <c r="AH332" s="16" t="str">
        <f t="shared" si="242"/>
        <v>Pass</v>
      </c>
      <c r="AI332" s="143">
        <f>COUNTBLANK(Survey!$W332)</f>
        <v>1</v>
      </c>
      <c r="AJ332" s="67">
        <f>IF(AND(Survey!L332&lt;&gt;"Exempt fund",OR(Survey!$M332="ETF",Survey!$M332="ETF, alternative mutual fund",Survey!$M332="Mutual fund",Survey!$M332="Alternative mutual fund",Survey!$M332="Money market")),1,0)</f>
        <v>0</v>
      </c>
      <c r="AK332" s="16" t="str">
        <f t="shared" si="243"/>
        <v>Pass</v>
      </c>
      <c r="AL332" s="38" t="b">
        <f>NOT(ISNUMBER(SEARCH("Yes",Survey!$AA332)))</f>
        <v>1</v>
      </c>
      <c r="AM332" s="37" t="b">
        <f>IF(COUNTBLANK(Survey!$AB332:$AC332)=0,TRUE, FALSE)</f>
        <v>0</v>
      </c>
      <c r="AN332" s="16" t="str">
        <f t="shared" si="244"/>
        <v>Pass</v>
      </c>
      <c r="AO332" s="38" t="b">
        <f>NOT(ISNUMBER(SEARCH("Yes",Survey!$AD332)))</f>
        <v>1</v>
      </c>
      <c r="AP332" s="37" t="b">
        <f>NOT(ISBLANK(Survey!$AF332))</f>
        <v>0</v>
      </c>
      <c r="AQ332" s="16" t="str">
        <f t="shared" si="245"/>
        <v>Pass</v>
      </c>
      <c r="AR332" s="38" t="b">
        <f>NOT(OR(ISNUMBER(SEARCH("Other",Survey!$AF332)),ISNUMBER(SEARCH("Multiple",Survey!$AF332))))</f>
        <v>1</v>
      </c>
      <c r="AS332" s="37" t="b">
        <f>NOT(ISBLANK(Survey!$AG332))</f>
        <v>0</v>
      </c>
      <c r="AT332" s="16" t="str">
        <f t="shared" si="246"/>
        <v>Fail</v>
      </c>
      <c r="AU332" s="143">
        <f>IF(ABS(Survey!$AV332)&gt;0, 1,0)</f>
        <v>0</v>
      </c>
      <c r="AV332" s="143">
        <f>IF(COUNTBLANK(Survey!$AJ332)=0,1,0)</f>
        <v>0</v>
      </c>
      <c r="AW332" s="16" t="str">
        <f t="shared" si="247"/>
        <v>Pass</v>
      </c>
      <c r="AX332" s="143">
        <f>IF(ISBLANK(Survey!$AJ332),0,1)</f>
        <v>0</v>
      </c>
      <c r="AY332" s="165">
        <f>COUNTBLANK(Survey!$AK332)</f>
        <v>1</v>
      </c>
      <c r="AZ332" s="16" t="str">
        <f t="shared" si="248"/>
        <v>Pass</v>
      </c>
      <c r="BA332" s="143">
        <f>IF(OR(Survey!$AK332="Closed",ISBLANK(Survey!$AK332)),0,1)</f>
        <v>0</v>
      </c>
      <c r="BB332" s="165">
        <f>IF(ISBLANK(Survey!$AL332),1,0)</f>
        <v>1</v>
      </c>
      <c r="BC332" s="147" t="str" cm="1">
        <f t="array" ref="BC332">IF(OR(IF(OR($BE332+$BF332 = 2, $BG332=1), FALSE, TRUE), AND($BD332:$BD332 = 0)),"Pass","Fail")</f>
        <v>Pass</v>
      </c>
      <c r="BD332" s="143">
        <f>COUNTBLANK(Survey!$AM332:$AO332)</f>
        <v>3</v>
      </c>
      <c r="BE332" s="143">
        <f>IF(Survey!$I332="Yes",1,0)</f>
        <v>0</v>
      </c>
      <c r="BF332" s="143">
        <f>IF(OR(Survey!$M332="Mutual fund",Survey!$M332="Alternative mutual fund",Survey!$M332="Money market"),1,0)</f>
        <v>0</v>
      </c>
      <c r="BG332" s="148">
        <f>IF(OR(Survey!$M332="ETF",Survey!$M332="ETF, alternative mutual fund"),1,0)</f>
        <v>0</v>
      </c>
      <c r="BH332" s="16" t="str">
        <f t="shared" si="249"/>
        <v>Pass</v>
      </c>
      <c r="BI332" s="38" t="b">
        <f>OR(ISNUMBER(SEARCH("Yes",Survey!$AO332)),ISBLANK(Survey!$AO332))</f>
        <v>1</v>
      </c>
      <c r="BJ332" s="67" t="b">
        <f>NOT(ISBLANK(Survey!$AP332))</f>
        <v>0</v>
      </c>
      <c r="BK332" s="16" t="str">
        <f t="shared" si="250"/>
        <v>Pass</v>
      </c>
      <c r="BL332" s="143">
        <f>IF(Survey!$AW332=0, 0,1)</f>
        <v>0</v>
      </c>
      <c r="BM332" s="67">
        <f>Survey!$AQ332</f>
        <v>0</v>
      </c>
      <c r="BN332" s="67">
        <f>IFERROR((Survey!$AX332-ABS(Survey!$AY332)-ABS(Survey!$BD332))/Survey!$AW332,0)</f>
        <v>0</v>
      </c>
      <c r="BO332" s="67">
        <f>IF(AND($BM332&gt;$BN332-0.2,$BM332&lt;$BN332+0.2,ISBLANK(Survey!$AQ332)=FALSE),0,1)</f>
        <v>1</v>
      </c>
      <c r="BP332" s="165">
        <f>IF(ISBLANK(Survey!$AR332),1,0)</f>
        <v>1</v>
      </c>
      <c r="BQ332" s="16" t="str">
        <f t="shared" si="251"/>
        <v>Pass</v>
      </c>
      <c r="BR332" s="143">
        <f>IF(Survey!$AW332=0, 0,1)</f>
        <v>0</v>
      </c>
      <c r="BS332" s="67">
        <f>IF(AND(Survey!$AS332&gt;=0,Survey!$AS332&lt;=0.2,Survey!$AS332&lt;&gt;""),0,1)</f>
        <v>1</v>
      </c>
      <c r="BT332" s="143">
        <f>IF(ISBLANK(Survey!$AT332),1,0)</f>
        <v>1</v>
      </c>
      <c r="BU332" s="16" t="str">
        <f t="shared" si="252"/>
        <v>Fail</v>
      </c>
      <c r="BV332" s="165">
        <f>Survey!$AU332</f>
        <v>0</v>
      </c>
      <c r="BW332" s="16" t="str">
        <f t="shared" si="253"/>
        <v>Pass</v>
      </c>
      <c r="BX332" s="36">
        <f>Survey!$AV332</f>
        <v>0</v>
      </c>
      <c r="BY332" s="176">
        <f>Survey!$AW332+Survey!$AX332-ABS(Survey!$AY332)+ABS(Survey!$AZ332)-ABS(Survey!$BA332)+ABS(Survey!$BB332)-ABS(Survey!$BC332)-ABS(Survey!$BD332)+Survey!$BE332</f>
        <v>0</v>
      </c>
      <c r="BZ332" s="35">
        <f t="shared" si="254"/>
        <v>0</v>
      </c>
      <c r="CA332" s="17">
        <f t="shared" si="255"/>
        <v>0</v>
      </c>
      <c r="CB332" s="16" t="str">
        <f t="shared" si="256"/>
        <v>Pass</v>
      </c>
      <c r="CC332" s="38" t="b">
        <f>IF(ABS(Survey!$BE332)=0,TRUE,FALSE)</f>
        <v>1</v>
      </c>
      <c r="CD332" s="37" t="b">
        <f>NOT(ISBLANK(Survey!$BF332))</f>
        <v>0</v>
      </c>
      <c r="CE332" t="str">
        <f t="shared" si="257"/>
        <v>Fail</v>
      </c>
      <c r="CF332" s="29">
        <f>Survey!$AV332</f>
        <v>0</v>
      </c>
      <c r="CG332" s="29" cm="1">
        <f t="array" ref="CG332">SUM(SUMIF(Survey!BH332:BO332,{"&gt;0","&lt;0"})*{1,-1})-SUM(SUMIF(Survey!BQ332:BX332,{"&gt;0","&lt;0"})*{1,-1})</f>
        <v>0</v>
      </c>
      <c r="CH332" s="35" t="str">
        <f t="shared" si="258"/>
        <v>No holdings</v>
      </c>
      <c r="CI332">
        <f t="shared" si="259"/>
        <v>0</v>
      </c>
      <c r="CJ332" s="16" t="str">
        <f t="shared" si="260"/>
        <v>Fail</v>
      </c>
      <c r="CK332" s="36">
        <f>Survey!$AV332</f>
        <v>0</v>
      </c>
      <c r="CL332" s="36" cm="1">
        <f t="array" ref="CL332">SUM(SUMIF(Survey!BZ332:CS332,{"&gt;0","&lt;0"})*{1,-1})-SUM(SUMIF(Survey!CU332:DN332,{"&gt;0","&lt;0"})*{1,-1})</f>
        <v>0</v>
      </c>
      <c r="CM332" s="35" t="str">
        <f t="shared" si="261"/>
        <v>No holdings</v>
      </c>
      <c r="CN332" s="17">
        <f t="shared" si="262"/>
        <v>0</v>
      </c>
      <c r="CO332" s="16" t="str">
        <f t="shared" si="263"/>
        <v>Pass</v>
      </c>
      <c r="CP332" s="38" t="b">
        <f>IF(ABS(Survey!$CS332)=0,TRUE,FALSE)</f>
        <v>1</v>
      </c>
      <c r="CQ332" s="37" t="b">
        <f>NOT(ISBLANK(Survey!$CT332))</f>
        <v>0</v>
      </c>
      <c r="CR332" s="16" t="str">
        <f t="shared" si="264"/>
        <v>Pass</v>
      </c>
      <c r="CS332" s="38" t="b">
        <f>IF(ABS(Survey!$DN332)=0,TRUE,FALSE)</f>
        <v>1</v>
      </c>
      <c r="CT332" s="37" t="b">
        <f>NOT(ISBLANK(Survey!$DO332))</f>
        <v>0</v>
      </c>
      <c r="CU332" t="str">
        <f t="shared" si="265"/>
        <v>Pass</v>
      </c>
      <c r="CV332" s="29" cm="1">
        <f t="array" ref="CV332">SUM(SUMIF(Survey!CO332,{"&gt;0","&lt;0"})*{1,-1})+SUM(SUMIF(Survey!DJ332,{"&gt;0","&lt;0"})*{1,-1})</f>
        <v>0</v>
      </c>
      <c r="CW332" s="29">
        <f>SUM(SUMIF(Survey!DQ332:DW332,{"&gt;0","&lt;0"})*{1,-1})+SUM(SUMIF(Survey!DY332:EE332,{"&gt;0","&lt;0"})*{1,-1})</f>
        <v>0</v>
      </c>
      <c r="CX332">
        <f t="shared" si="266"/>
        <v>0</v>
      </c>
      <c r="CY332">
        <f t="shared" si="267"/>
        <v>0</v>
      </c>
      <c r="CZ332" s="16" t="str">
        <f t="shared" si="268"/>
        <v>Pass</v>
      </c>
      <c r="DA332" s="38" t="b">
        <f>IF(ABS(Survey!$DW332)=0,TRUE,FALSE)</f>
        <v>1</v>
      </c>
      <c r="DB332" s="37" t="b">
        <f>NOT(ISBLANK(Survey!DX332))</f>
        <v>0</v>
      </c>
      <c r="DC332" s="16" t="str">
        <f t="shared" si="269"/>
        <v>Pass</v>
      </c>
      <c r="DD332" s="38" t="b">
        <f>IF(ABS(Survey!$EE332)=0,TRUE,FALSE)</f>
        <v>1</v>
      </c>
      <c r="DE332" s="37" t="b">
        <f>NOT(ISBLANK(Survey!$EF332))</f>
        <v>0</v>
      </c>
      <c r="DF332" s="16" t="str">
        <f t="shared" si="270"/>
        <v>Fail</v>
      </c>
      <c r="DG332" s="36">
        <f>SUM(SUMIF(Survey!EL332:EN332,{"&gt;0","&lt;0"})*{1,-1})</f>
        <v>0</v>
      </c>
      <c r="DH332">
        <f t="shared" si="271"/>
        <v>0</v>
      </c>
      <c r="DI332">
        <f t="shared" si="272"/>
        <v>100</v>
      </c>
      <c r="DJ332" s="35" t="b">
        <f>IF(OR(Survey!$M332="ETF",Survey!$M332="ETF, alternative mutual fund",Survey!$M332="Closed-end", Survey!$M332="Split share corp"),TRUE,FALSE)</f>
        <v>0</v>
      </c>
      <c r="DK332" s="16" t="str">
        <f t="shared" si="273"/>
        <v>Fail</v>
      </c>
      <c r="DL332" s="36">
        <f>SUM(SUMIF(Survey!EP332:EV332,{"&gt;0","&lt;0"})*{1,-1})</f>
        <v>0</v>
      </c>
      <c r="DM332">
        <f t="shared" si="274"/>
        <v>0</v>
      </c>
      <c r="DN332" s="17">
        <f t="shared" si="275"/>
        <v>100</v>
      </c>
      <c r="DO332" s="16" t="str">
        <f t="shared" si="276"/>
        <v>Fail</v>
      </c>
      <c r="DP332" s="36">
        <f>SUM(SUMIF(Survey!EX332:FD332,{"&gt;0","&lt;0"})*{1,-1})</f>
        <v>0</v>
      </c>
      <c r="DQ332">
        <f t="shared" si="277"/>
        <v>0</v>
      </c>
      <c r="DR332" s="17">
        <f t="shared" si="278"/>
        <v>100</v>
      </c>
    </row>
    <row r="333" spans="1:122">
      <c r="A333">
        <v>333</v>
      </c>
      <c r="B333" t="str">
        <f t="shared" si="232"/>
        <v>Pass</v>
      </c>
      <c r="C333" t="str">
        <f>IF(COUNTBLANK(Survey!B333:FE333)=$C$2, "Pass", "Fail")</f>
        <v>Pass</v>
      </c>
      <c r="D333" t="str">
        <f t="shared" si="233"/>
        <v>Fail</v>
      </c>
      <c r="E333" t="str">
        <f>IF(OR(ISBLANK(Survey!AJ333),COUNTIF(G333:BB333,"Fail")),"Fail","Pass")</f>
        <v>Fail</v>
      </c>
      <c r="G333" s="16" t="str">
        <f t="shared" si="234"/>
        <v>Fail</v>
      </c>
      <c r="H333" s="177">
        <f>COUNTBLANK(Survey!B333:D333)+COUNTBLANK(Survey!G333)+COUNTBLANK(Survey!I333)+COUNTBLANK(Survey!K333:M333)+COUNTBLANK(Survey!P333)+COUNTBLANK(Survey!S333:U333)+COUNTBLANK(Survey!Y333:AA333)+COUNTBLANK(Survey!AD333:AE333)+COUNTBLANK(Survey!AI333:AI333)</f>
        <v>18</v>
      </c>
      <c r="I333" s="16" t="str">
        <f t="shared" si="235"/>
        <v>Fail</v>
      </c>
      <c r="J333" t="b">
        <f>IF(Survey!E333="No",TRUE,FALSE)</f>
        <v>0</v>
      </c>
      <c r="K333" s="34">
        <f>LEN(Survey!E333)</f>
        <v>0</v>
      </c>
      <c r="L333" s="16" t="str">
        <f t="shared" si="236"/>
        <v>Fail</v>
      </c>
      <c r="M333" t="b">
        <f>IF(Survey!F333="No",TRUE,FALSE)</f>
        <v>0</v>
      </c>
      <c r="N333" s="33">
        <f>LEN(Survey!F333)</f>
        <v>0</v>
      </c>
      <c r="O333" s="16" t="str">
        <f t="shared" si="237"/>
        <v>Pass</v>
      </c>
      <c r="P333" s="34">
        <f>MOD((LEN(Survey!H333)+2),11)</f>
        <v>2</v>
      </c>
      <c r="Q333" s="33" t="str">
        <f>IF(Survey!$L333="Prospectus fund", "Yes", "No")</f>
        <v>No</v>
      </c>
      <c r="R333" s="16" t="str">
        <f t="shared" si="238"/>
        <v>Pass</v>
      </c>
      <c r="S333" s="34">
        <f>MOD((LEN(Survey!J333)+2),11)</f>
        <v>2</v>
      </c>
      <c r="T333" s="35" t="b">
        <f>IF(OR(Survey!$M333="ETF",Survey!$M333="ETF, alternative mutual fund",Survey!$M333="Closed-end", Survey!$M333="Split share corp", Survey!$I333="Yes"),TRUE,FALSE)</f>
        <v>0</v>
      </c>
      <c r="U333" s="16" t="str">
        <f>IFERROR(IF(AND(OR(X333=Y333,Y333 = "Either"),NOT(ISBLANK(Survey!K333))),"Pass","Fail"),"Pass")</f>
        <v>Fail</v>
      </c>
      <c r="V333" s="36" cm="1">
        <f t="array" ref="V333">SUM(SUMIF(Survey!BZ333:CS333,{"&gt;0","&lt;0"})*{1,-1})</f>
        <v>0</v>
      </c>
      <c r="W333" s="38" cm="1">
        <f t="array" ref="W333">SUM(SUMIF(Survey!CC333,{"&gt;0","&lt;0"})*{1,-1})+SUM(SUMIF(Survey!CM333,{"&gt;0","&lt;0"})*{1,-1})</f>
        <v>0</v>
      </c>
      <c r="X333" s="38">
        <f>Survey!K333</f>
        <v>0</v>
      </c>
      <c r="Y333" s="37" t="str">
        <f t="shared" si="239"/>
        <v>Either</v>
      </c>
      <c r="Z333" s="16" t="str">
        <f t="shared" si="240"/>
        <v>Fail</v>
      </c>
      <c r="AA333" s="67" cm="1">
        <f t="array" ref="AA333">SUM(SUMIF(Survey!BZ333:CS333,{"&gt;0","&lt;0"})*{1,-1})+SUM(SUMIF(Survey!CU333:DN333,{"&gt;0","&lt;0"})*{1,-1})</f>
        <v>0</v>
      </c>
      <c r="AB333" s="67">
        <f>IFERROR(AA333/(Survey!$AV333),0)</f>
        <v>0</v>
      </c>
      <c r="AC333" s="128" t="b">
        <f>IF(OR(Survey!$M333="Alternative strategy or hedge",Survey!$M333="Other, illiquid",Survey!$L333="Prospectus fund"),TRUE,FALSE)</f>
        <v>0</v>
      </c>
      <c r="AD333" s="128" t="b">
        <f>NOT(ISBLANK(Survey!$M333))</f>
        <v>0</v>
      </c>
      <c r="AE333" s="16" t="str">
        <f t="shared" si="241"/>
        <v>Pass</v>
      </c>
      <c r="AF333" s="38" t="b">
        <f>NOT(ISNUMBER(SEARCH("Other",Survey!$P333)))</f>
        <v>1</v>
      </c>
      <c r="AG333" s="37" t="b">
        <f>NOT(ISBLANK(Survey!$Q333))</f>
        <v>0</v>
      </c>
      <c r="AH333" s="16" t="str">
        <f t="shared" si="242"/>
        <v>Pass</v>
      </c>
      <c r="AI333" s="143">
        <f>COUNTBLANK(Survey!$W333)</f>
        <v>1</v>
      </c>
      <c r="AJ333" s="67">
        <f>IF(AND(Survey!L333&lt;&gt;"Exempt fund",OR(Survey!$M333="ETF",Survey!$M333="ETF, alternative mutual fund",Survey!$M333="Mutual fund",Survey!$M333="Alternative mutual fund",Survey!$M333="Money market")),1,0)</f>
        <v>0</v>
      </c>
      <c r="AK333" s="16" t="str">
        <f t="shared" si="243"/>
        <v>Pass</v>
      </c>
      <c r="AL333" s="38" t="b">
        <f>NOT(ISNUMBER(SEARCH("Yes",Survey!$AA333)))</f>
        <v>1</v>
      </c>
      <c r="AM333" s="37" t="b">
        <f>IF(COUNTBLANK(Survey!$AB333:$AC333)=0,TRUE, FALSE)</f>
        <v>0</v>
      </c>
      <c r="AN333" s="16" t="str">
        <f t="shared" si="244"/>
        <v>Pass</v>
      </c>
      <c r="AO333" s="38" t="b">
        <f>NOT(ISNUMBER(SEARCH("Yes",Survey!$AD333)))</f>
        <v>1</v>
      </c>
      <c r="AP333" s="37" t="b">
        <f>NOT(ISBLANK(Survey!$AF333))</f>
        <v>0</v>
      </c>
      <c r="AQ333" s="16" t="str">
        <f t="shared" si="245"/>
        <v>Pass</v>
      </c>
      <c r="AR333" s="38" t="b">
        <f>NOT(OR(ISNUMBER(SEARCH("Other",Survey!$AF333)),ISNUMBER(SEARCH("Multiple",Survey!$AF333))))</f>
        <v>1</v>
      </c>
      <c r="AS333" s="37" t="b">
        <f>NOT(ISBLANK(Survey!$AG333))</f>
        <v>0</v>
      </c>
      <c r="AT333" s="16" t="str">
        <f t="shared" si="246"/>
        <v>Fail</v>
      </c>
      <c r="AU333" s="143">
        <f>IF(ABS(Survey!$AV333)&gt;0, 1,0)</f>
        <v>0</v>
      </c>
      <c r="AV333" s="143">
        <f>IF(COUNTBLANK(Survey!$AJ333)=0,1,0)</f>
        <v>0</v>
      </c>
      <c r="AW333" s="16" t="str">
        <f t="shared" si="247"/>
        <v>Pass</v>
      </c>
      <c r="AX333" s="143">
        <f>IF(ISBLANK(Survey!$AJ333),0,1)</f>
        <v>0</v>
      </c>
      <c r="AY333" s="165">
        <f>COUNTBLANK(Survey!$AK333)</f>
        <v>1</v>
      </c>
      <c r="AZ333" s="16" t="str">
        <f t="shared" si="248"/>
        <v>Pass</v>
      </c>
      <c r="BA333" s="143">
        <f>IF(OR(Survey!$AK333="Closed",ISBLANK(Survey!$AK333)),0,1)</f>
        <v>0</v>
      </c>
      <c r="BB333" s="165">
        <f>IF(ISBLANK(Survey!$AL333),1,0)</f>
        <v>1</v>
      </c>
      <c r="BC333" s="147" t="str" cm="1">
        <f t="array" ref="BC333">IF(OR(IF(OR($BE333+$BF333 = 2, $BG333=1), FALSE, TRUE), AND($BD333:$BD333 = 0)),"Pass","Fail")</f>
        <v>Pass</v>
      </c>
      <c r="BD333" s="143">
        <f>COUNTBLANK(Survey!$AM333:$AO333)</f>
        <v>3</v>
      </c>
      <c r="BE333" s="143">
        <f>IF(Survey!$I333="Yes",1,0)</f>
        <v>0</v>
      </c>
      <c r="BF333" s="143">
        <f>IF(OR(Survey!$M333="Mutual fund",Survey!$M333="Alternative mutual fund",Survey!$M333="Money market"),1,0)</f>
        <v>0</v>
      </c>
      <c r="BG333" s="148">
        <f>IF(OR(Survey!$M333="ETF",Survey!$M333="ETF, alternative mutual fund"),1,0)</f>
        <v>0</v>
      </c>
      <c r="BH333" s="16" t="str">
        <f t="shared" si="249"/>
        <v>Pass</v>
      </c>
      <c r="BI333" s="38" t="b">
        <f>OR(ISNUMBER(SEARCH("Yes",Survey!$AO333)),ISBLANK(Survey!$AO333))</f>
        <v>1</v>
      </c>
      <c r="BJ333" s="67" t="b">
        <f>NOT(ISBLANK(Survey!$AP333))</f>
        <v>0</v>
      </c>
      <c r="BK333" s="16" t="str">
        <f t="shared" si="250"/>
        <v>Pass</v>
      </c>
      <c r="BL333" s="143">
        <f>IF(Survey!$AW333=0, 0,1)</f>
        <v>0</v>
      </c>
      <c r="BM333" s="67">
        <f>Survey!$AQ333</f>
        <v>0</v>
      </c>
      <c r="BN333" s="67">
        <f>IFERROR((Survey!$AX333-ABS(Survey!$AY333)-ABS(Survey!$BD333))/Survey!$AW333,0)</f>
        <v>0</v>
      </c>
      <c r="BO333" s="67">
        <f>IF(AND($BM333&gt;$BN333-0.2,$BM333&lt;$BN333+0.2,ISBLANK(Survey!$AQ333)=FALSE),0,1)</f>
        <v>1</v>
      </c>
      <c r="BP333" s="165">
        <f>IF(ISBLANK(Survey!$AR333),1,0)</f>
        <v>1</v>
      </c>
      <c r="BQ333" s="16" t="str">
        <f t="shared" si="251"/>
        <v>Pass</v>
      </c>
      <c r="BR333" s="143">
        <f>IF(Survey!$AW333=0, 0,1)</f>
        <v>0</v>
      </c>
      <c r="BS333" s="67">
        <f>IF(AND(Survey!$AS333&gt;=0,Survey!$AS333&lt;=0.2,Survey!$AS333&lt;&gt;""),0,1)</f>
        <v>1</v>
      </c>
      <c r="BT333" s="143">
        <f>IF(ISBLANK(Survey!$AT333),1,0)</f>
        <v>1</v>
      </c>
      <c r="BU333" s="16" t="str">
        <f t="shared" si="252"/>
        <v>Fail</v>
      </c>
      <c r="BV333" s="165">
        <f>Survey!$AU333</f>
        <v>0</v>
      </c>
      <c r="BW333" s="16" t="str">
        <f t="shared" si="253"/>
        <v>Pass</v>
      </c>
      <c r="BX333" s="36">
        <f>Survey!$AV333</f>
        <v>0</v>
      </c>
      <c r="BY333" s="176">
        <f>Survey!$AW333+Survey!$AX333-ABS(Survey!$AY333)+ABS(Survey!$AZ333)-ABS(Survey!$BA333)+ABS(Survey!$BB333)-ABS(Survey!$BC333)-ABS(Survey!$BD333)+Survey!$BE333</f>
        <v>0</v>
      </c>
      <c r="BZ333" s="35">
        <f t="shared" si="254"/>
        <v>0</v>
      </c>
      <c r="CA333" s="17">
        <f t="shared" si="255"/>
        <v>0</v>
      </c>
      <c r="CB333" s="16" t="str">
        <f t="shared" si="256"/>
        <v>Pass</v>
      </c>
      <c r="CC333" s="38" t="b">
        <f>IF(ABS(Survey!$BE333)=0,TRUE,FALSE)</f>
        <v>1</v>
      </c>
      <c r="CD333" s="37" t="b">
        <f>NOT(ISBLANK(Survey!$BF333))</f>
        <v>0</v>
      </c>
      <c r="CE333" t="str">
        <f t="shared" si="257"/>
        <v>Fail</v>
      </c>
      <c r="CF333" s="29">
        <f>Survey!$AV333</f>
        <v>0</v>
      </c>
      <c r="CG333" s="29" cm="1">
        <f t="array" ref="CG333">SUM(SUMIF(Survey!BH333:BO333,{"&gt;0","&lt;0"})*{1,-1})-SUM(SUMIF(Survey!BQ333:BX333,{"&gt;0","&lt;0"})*{1,-1})</f>
        <v>0</v>
      </c>
      <c r="CH333" s="35" t="str">
        <f t="shared" si="258"/>
        <v>No holdings</v>
      </c>
      <c r="CI333">
        <f t="shared" si="259"/>
        <v>0</v>
      </c>
      <c r="CJ333" s="16" t="str">
        <f t="shared" si="260"/>
        <v>Fail</v>
      </c>
      <c r="CK333" s="36">
        <f>Survey!$AV333</f>
        <v>0</v>
      </c>
      <c r="CL333" s="36" cm="1">
        <f t="array" ref="CL333">SUM(SUMIF(Survey!BZ333:CS333,{"&gt;0","&lt;0"})*{1,-1})-SUM(SUMIF(Survey!CU333:DN333,{"&gt;0","&lt;0"})*{1,-1})</f>
        <v>0</v>
      </c>
      <c r="CM333" s="35" t="str">
        <f t="shared" si="261"/>
        <v>No holdings</v>
      </c>
      <c r="CN333" s="17">
        <f t="shared" si="262"/>
        <v>0</v>
      </c>
      <c r="CO333" s="16" t="str">
        <f t="shared" si="263"/>
        <v>Pass</v>
      </c>
      <c r="CP333" s="38" t="b">
        <f>IF(ABS(Survey!$CS333)=0,TRUE,FALSE)</f>
        <v>1</v>
      </c>
      <c r="CQ333" s="37" t="b">
        <f>NOT(ISBLANK(Survey!$CT333))</f>
        <v>0</v>
      </c>
      <c r="CR333" s="16" t="str">
        <f t="shared" si="264"/>
        <v>Pass</v>
      </c>
      <c r="CS333" s="38" t="b">
        <f>IF(ABS(Survey!$DN333)=0,TRUE,FALSE)</f>
        <v>1</v>
      </c>
      <c r="CT333" s="37" t="b">
        <f>NOT(ISBLANK(Survey!$DO333))</f>
        <v>0</v>
      </c>
      <c r="CU333" t="str">
        <f t="shared" si="265"/>
        <v>Pass</v>
      </c>
      <c r="CV333" s="29" cm="1">
        <f t="array" ref="CV333">SUM(SUMIF(Survey!CO333,{"&gt;0","&lt;0"})*{1,-1})+SUM(SUMIF(Survey!DJ333,{"&gt;0","&lt;0"})*{1,-1})</f>
        <v>0</v>
      </c>
      <c r="CW333" s="29">
        <f>SUM(SUMIF(Survey!DQ333:DW333,{"&gt;0","&lt;0"})*{1,-1})+SUM(SUMIF(Survey!DY333:EE333,{"&gt;0","&lt;0"})*{1,-1})</f>
        <v>0</v>
      </c>
      <c r="CX333">
        <f t="shared" si="266"/>
        <v>0</v>
      </c>
      <c r="CY333">
        <f t="shared" si="267"/>
        <v>0</v>
      </c>
      <c r="CZ333" s="16" t="str">
        <f t="shared" si="268"/>
        <v>Pass</v>
      </c>
      <c r="DA333" s="38" t="b">
        <f>IF(ABS(Survey!$DW333)=0,TRUE,FALSE)</f>
        <v>1</v>
      </c>
      <c r="DB333" s="37" t="b">
        <f>NOT(ISBLANK(Survey!DX333))</f>
        <v>0</v>
      </c>
      <c r="DC333" s="16" t="str">
        <f t="shared" si="269"/>
        <v>Pass</v>
      </c>
      <c r="DD333" s="38" t="b">
        <f>IF(ABS(Survey!$EE333)=0,TRUE,FALSE)</f>
        <v>1</v>
      </c>
      <c r="DE333" s="37" t="b">
        <f>NOT(ISBLANK(Survey!$EF333))</f>
        <v>0</v>
      </c>
      <c r="DF333" s="16" t="str">
        <f t="shared" si="270"/>
        <v>Fail</v>
      </c>
      <c r="DG333" s="36">
        <f>SUM(SUMIF(Survey!EL333:EN333,{"&gt;0","&lt;0"})*{1,-1})</f>
        <v>0</v>
      </c>
      <c r="DH333">
        <f t="shared" si="271"/>
        <v>0</v>
      </c>
      <c r="DI333">
        <f t="shared" si="272"/>
        <v>100</v>
      </c>
      <c r="DJ333" s="35" t="b">
        <f>IF(OR(Survey!$M333="ETF",Survey!$M333="ETF, alternative mutual fund",Survey!$M333="Closed-end", Survey!$M333="Split share corp"),TRUE,FALSE)</f>
        <v>0</v>
      </c>
      <c r="DK333" s="16" t="str">
        <f t="shared" si="273"/>
        <v>Fail</v>
      </c>
      <c r="DL333" s="36">
        <f>SUM(SUMIF(Survey!EP333:EV333,{"&gt;0","&lt;0"})*{1,-1})</f>
        <v>0</v>
      </c>
      <c r="DM333">
        <f t="shared" si="274"/>
        <v>0</v>
      </c>
      <c r="DN333" s="17">
        <f t="shared" si="275"/>
        <v>100</v>
      </c>
      <c r="DO333" s="16" t="str">
        <f t="shared" si="276"/>
        <v>Fail</v>
      </c>
      <c r="DP333" s="36">
        <f>SUM(SUMIF(Survey!EX333:FD333,{"&gt;0","&lt;0"})*{1,-1})</f>
        <v>0</v>
      </c>
      <c r="DQ333">
        <f t="shared" si="277"/>
        <v>0</v>
      </c>
      <c r="DR333" s="17">
        <f t="shared" si="278"/>
        <v>100</v>
      </c>
    </row>
    <row r="334" spans="1:122">
      <c r="A334">
        <v>334</v>
      </c>
      <c r="B334" t="str">
        <f t="shared" si="232"/>
        <v>Pass</v>
      </c>
      <c r="C334" t="str">
        <f>IF(COUNTBLANK(Survey!B334:FE334)=$C$2, "Pass", "Fail")</f>
        <v>Pass</v>
      </c>
      <c r="D334" t="str">
        <f t="shared" si="233"/>
        <v>Fail</v>
      </c>
      <c r="E334" t="str">
        <f>IF(OR(ISBLANK(Survey!AJ334),COUNTIF(G334:BB334,"Fail")),"Fail","Pass")</f>
        <v>Fail</v>
      </c>
      <c r="G334" s="16" t="str">
        <f t="shared" si="234"/>
        <v>Fail</v>
      </c>
      <c r="H334" s="177">
        <f>COUNTBLANK(Survey!B334:D334)+COUNTBLANK(Survey!G334)+COUNTBLANK(Survey!I334)+COUNTBLANK(Survey!K334:M334)+COUNTBLANK(Survey!P334)+COUNTBLANK(Survey!S334:U334)+COUNTBLANK(Survey!Y334:AA334)+COUNTBLANK(Survey!AD334:AE334)+COUNTBLANK(Survey!AI334:AI334)</f>
        <v>18</v>
      </c>
      <c r="I334" s="16" t="str">
        <f t="shared" si="235"/>
        <v>Fail</v>
      </c>
      <c r="J334" t="b">
        <f>IF(Survey!E334="No",TRUE,FALSE)</f>
        <v>0</v>
      </c>
      <c r="K334" s="34">
        <f>LEN(Survey!E334)</f>
        <v>0</v>
      </c>
      <c r="L334" s="16" t="str">
        <f t="shared" si="236"/>
        <v>Fail</v>
      </c>
      <c r="M334" t="b">
        <f>IF(Survey!F334="No",TRUE,FALSE)</f>
        <v>0</v>
      </c>
      <c r="N334" s="33">
        <f>LEN(Survey!F334)</f>
        <v>0</v>
      </c>
      <c r="O334" s="16" t="str">
        <f t="shared" si="237"/>
        <v>Pass</v>
      </c>
      <c r="P334" s="34">
        <f>MOD((LEN(Survey!H334)+2),11)</f>
        <v>2</v>
      </c>
      <c r="Q334" s="33" t="str">
        <f>IF(Survey!$L334="Prospectus fund", "Yes", "No")</f>
        <v>No</v>
      </c>
      <c r="R334" s="16" t="str">
        <f t="shared" si="238"/>
        <v>Pass</v>
      </c>
      <c r="S334" s="34">
        <f>MOD((LEN(Survey!J334)+2),11)</f>
        <v>2</v>
      </c>
      <c r="T334" s="35" t="b">
        <f>IF(OR(Survey!$M334="ETF",Survey!$M334="ETF, alternative mutual fund",Survey!$M334="Closed-end", Survey!$M334="Split share corp", Survey!$I334="Yes"),TRUE,FALSE)</f>
        <v>0</v>
      </c>
      <c r="U334" s="16" t="str">
        <f>IFERROR(IF(AND(OR(X334=Y334,Y334 = "Either"),NOT(ISBLANK(Survey!K334))),"Pass","Fail"),"Pass")</f>
        <v>Fail</v>
      </c>
      <c r="V334" s="36" cm="1">
        <f t="array" ref="V334">SUM(SUMIF(Survey!BZ334:CS334,{"&gt;0","&lt;0"})*{1,-1})</f>
        <v>0</v>
      </c>
      <c r="W334" s="38" cm="1">
        <f t="array" ref="W334">SUM(SUMIF(Survey!CC334,{"&gt;0","&lt;0"})*{1,-1})+SUM(SUMIF(Survey!CM334,{"&gt;0","&lt;0"})*{1,-1})</f>
        <v>0</v>
      </c>
      <c r="X334" s="38">
        <f>Survey!K334</f>
        <v>0</v>
      </c>
      <c r="Y334" s="37" t="str">
        <f t="shared" si="239"/>
        <v>Either</v>
      </c>
      <c r="Z334" s="16" t="str">
        <f t="shared" si="240"/>
        <v>Fail</v>
      </c>
      <c r="AA334" s="67" cm="1">
        <f t="array" ref="AA334">SUM(SUMIF(Survey!BZ334:CS334,{"&gt;0","&lt;0"})*{1,-1})+SUM(SUMIF(Survey!CU334:DN334,{"&gt;0","&lt;0"})*{1,-1})</f>
        <v>0</v>
      </c>
      <c r="AB334" s="67">
        <f>IFERROR(AA334/(Survey!$AV334),0)</f>
        <v>0</v>
      </c>
      <c r="AC334" s="128" t="b">
        <f>IF(OR(Survey!$M334="Alternative strategy or hedge",Survey!$M334="Other, illiquid",Survey!$L334="Prospectus fund"),TRUE,FALSE)</f>
        <v>0</v>
      </c>
      <c r="AD334" s="128" t="b">
        <f>NOT(ISBLANK(Survey!$M334))</f>
        <v>0</v>
      </c>
      <c r="AE334" s="16" t="str">
        <f t="shared" si="241"/>
        <v>Pass</v>
      </c>
      <c r="AF334" s="38" t="b">
        <f>NOT(ISNUMBER(SEARCH("Other",Survey!$P334)))</f>
        <v>1</v>
      </c>
      <c r="AG334" s="37" t="b">
        <f>NOT(ISBLANK(Survey!$Q334))</f>
        <v>0</v>
      </c>
      <c r="AH334" s="16" t="str">
        <f t="shared" si="242"/>
        <v>Pass</v>
      </c>
      <c r="AI334" s="143">
        <f>COUNTBLANK(Survey!$W334)</f>
        <v>1</v>
      </c>
      <c r="AJ334" s="67">
        <f>IF(AND(Survey!L334&lt;&gt;"Exempt fund",OR(Survey!$M334="ETF",Survey!$M334="ETF, alternative mutual fund",Survey!$M334="Mutual fund",Survey!$M334="Alternative mutual fund",Survey!$M334="Money market")),1,0)</f>
        <v>0</v>
      </c>
      <c r="AK334" s="16" t="str">
        <f t="shared" si="243"/>
        <v>Pass</v>
      </c>
      <c r="AL334" s="38" t="b">
        <f>NOT(ISNUMBER(SEARCH("Yes",Survey!$AA334)))</f>
        <v>1</v>
      </c>
      <c r="AM334" s="37" t="b">
        <f>IF(COUNTBLANK(Survey!$AB334:$AC334)=0,TRUE, FALSE)</f>
        <v>0</v>
      </c>
      <c r="AN334" s="16" t="str">
        <f t="shared" si="244"/>
        <v>Pass</v>
      </c>
      <c r="AO334" s="38" t="b">
        <f>NOT(ISNUMBER(SEARCH("Yes",Survey!$AD334)))</f>
        <v>1</v>
      </c>
      <c r="AP334" s="37" t="b">
        <f>NOT(ISBLANK(Survey!$AF334))</f>
        <v>0</v>
      </c>
      <c r="AQ334" s="16" t="str">
        <f t="shared" si="245"/>
        <v>Pass</v>
      </c>
      <c r="AR334" s="38" t="b">
        <f>NOT(OR(ISNUMBER(SEARCH("Other",Survey!$AF334)),ISNUMBER(SEARCH("Multiple",Survey!$AF334))))</f>
        <v>1</v>
      </c>
      <c r="AS334" s="37" t="b">
        <f>NOT(ISBLANK(Survey!$AG334))</f>
        <v>0</v>
      </c>
      <c r="AT334" s="16" t="str">
        <f t="shared" si="246"/>
        <v>Fail</v>
      </c>
      <c r="AU334" s="143">
        <f>IF(ABS(Survey!$AV334)&gt;0, 1,0)</f>
        <v>0</v>
      </c>
      <c r="AV334" s="143">
        <f>IF(COUNTBLANK(Survey!$AJ334)=0,1,0)</f>
        <v>0</v>
      </c>
      <c r="AW334" s="16" t="str">
        <f t="shared" si="247"/>
        <v>Pass</v>
      </c>
      <c r="AX334" s="143">
        <f>IF(ISBLANK(Survey!$AJ334),0,1)</f>
        <v>0</v>
      </c>
      <c r="AY334" s="165">
        <f>COUNTBLANK(Survey!$AK334)</f>
        <v>1</v>
      </c>
      <c r="AZ334" s="16" t="str">
        <f t="shared" si="248"/>
        <v>Pass</v>
      </c>
      <c r="BA334" s="143">
        <f>IF(OR(Survey!$AK334="Closed",ISBLANK(Survey!$AK334)),0,1)</f>
        <v>0</v>
      </c>
      <c r="BB334" s="165">
        <f>IF(ISBLANK(Survey!$AL334),1,0)</f>
        <v>1</v>
      </c>
      <c r="BC334" s="147" t="str" cm="1">
        <f t="array" ref="BC334">IF(OR(IF(OR($BE334+$BF334 = 2, $BG334=1), FALSE, TRUE), AND($BD334:$BD334 = 0)),"Pass","Fail")</f>
        <v>Pass</v>
      </c>
      <c r="BD334" s="143">
        <f>COUNTBLANK(Survey!$AM334:$AO334)</f>
        <v>3</v>
      </c>
      <c r="BE334" s="143">
        <f>IF(Survey!$I334="Yes",1,0)</f>
        <v>0</v>
      </c>
      <c r="BF334" s="143">
        <f>IF(OR(Survey!$M334="Mutual fund",Survey!$M334="Alternative mutual fund",Survey!$M334="Money market"),1,0)</f>
        <v>0</v>
      </c>
      <c r="BG334" s="148">
        <f>IF(OR(Survey!$M334="ETF",Survey!$M334="ETF, alternative mutual fund"),1,0)</f>
        <v>0</v>
      </c>
      <c r="BH334" s="16" t="str">
        <f t="shared" si="249"/>
        <v>Pass</v>
      </c>
      <c r="BI334" s="38" t="b">
        <f>OR(ISNUMBER(SEARCH("Yes",Survey!$AO334)),ISBLANK(Survey!$AO334))</f>
        <v>1</v>
      </c>
      <c r="BJ334" s="67" t="b">
        <f>NOT(ISBLANK(Survey!$AP334))</f>
        <v>0</v>
      </c>
      <c r="BK334" s="16" t="str">
        <f t="shared" si="250"/>
        <v>Pass</v>
      </c>
      <c r="BL334" s="143">
        <f>IF(Survey!$AW334=0, 0,1)</f>
        <v>0</v>
      </c>
      <c r="BM334" s="67">
        <f>Survey!$AQ334</f>
        <v>0</v>
      </c>
      <c r="BN334" s="67">
        <f>IFERROR((Survey!$AX334-ABS(Survey!$AY334)-ABS(Survey!$BD334))/Survey!$AW334,0)</f>
        <v>0</v>
      </c>
      <c r="BO334" s="67">
        <f>IF(AND($BM334&gt;$BN334-0.2,$BM334&lt;$BN334+0.2,ISBLANK(Survey!$AQ334)=FALSE),0,1)</f>
        <v>1</v>
      </c>
      <c r="BP334" s="165">
        <f>IF(ISBLANK(Survey!$AR334),1,0)</f>
        <v>1</v>
      </c>
      <c r="BQ334" s="16" t="str">
        <f t="shared" si="251"/>
        <v>Pass</v>
      </c>
      <c r="BR334" s="143">
        <f>IF(Survey!$AW334=0, 0,1)</f>
        <v>0</v>
      </c>
      <c r="BS334" s="67">
        <f>IF(AND(Survey!$AS334&gt;=0,Survey!$AS334&lt;=0.2,Survey!$AS334&lt;&gt;""),0,1)</f>
        <v>1</v>
      </c>
      <c r="BT334" s="143">
        <f>IF(ISBLANK(Survey!$AT334),1,0)</f>
        <v>1</v>
      </c>
      <c r="BU334" s="16" t="str">
        <f t="shared" si="252"/>
        <v>Fail</v>
      </c>
      <c r="BV334" s="165">
        <f>Survey!$AU334</f>
        <v>0</v>
      </c>
      <c r="BW334" s="16" t="str">
        <f t="shared" si="253"/>
        <v>Pass</v>
      </c>
      <c r="BX334" s="36">
        <f>Survey!$AV334</f>
        <v>0</v>
      </c>
      <c r="BY334" s="176">
        <f>Survey!$AW334+Survey!$AX334-ABS(Survey!$AY334)+ABS(Survey!$AZ334)-ABS(Survey!$BA334)+ABS(Survey!$BB334)-ABS(Survey!$BC334)-ABS(Survey!$BD334)+Survey!$BE334</f>
        <v>0</v>
      </c>
      <c r="BZ334" s="35">
        <f t="shared" si="254"/>
        <v>0</v>
      </c>
      <c r="CA334" s="17">
        <f t="shared" si="255"/>
        <v>0</v>
      </c>
      <c r="CB334" s="16" t="str">
        <f t="shared" si="256"/>
        <v>Pass</v>
      </c>
      <c r="CC334" s="38" t="b">
        <f>IF(ABS(Survey!$BE334)=0,TRUE,FALSE)</f>
        <v>1</v>
      </c>
      <c r="CD334" s="37" t="b">
        <f>NOT(ISBLANK(Survey!$BF334))</f>
        <v>0</v>
      </c>
      <c r="CE334" t="str">
        <f t="shared" si="257"/>
        <v>Fail</v>
      </c>
      <c r="CF334" s="29">
        <f>Survey!$AV334</f>
        <v>0</v>
      </c>
      <c r="CG334" s="29" cm="1">
        <f t="array" ref="CG334">SUM(SUMIF(Survey!BH334:BO334,{"&gt;0","&lt;0"})*{1,-1})-SUM(SUMIF(Survey!BQ334:BX334,{"&gt;0","&lt;0"})*{1,-1})</f>
        <v>0</v>
      </c>
      <c r="CH334" s="35" t="str">
        <f t="shared" si="258"/>
        <v>No holdings</v>
      </c>
      <c r="CI334">
        <f t="shared" si="259"/>
        <v>0</v>
      </c>
      <c r="CJ334" s="16" t="str">
        <f t="shared" si="260"/>
        <v>Fail</v>
      </c>
      <c r="CK334" s="36">
        <f>Survey!$AV334</f>
        <v>0</v>
      </c>
      <c r="CL334" s="36" cm="1">
        <f t="array" ref="CL334">SUM(SUMIF(Survey!BZ334:CS334,{"&gt;0","&lt;0"})*{1,-1})-SUM(SUMIF(Survey!CU334:DN334,{"&gt;0","&lt;0"})*{1,-1})</f>
        <v>0</v>
      </c>
      <c r="CM334" s="35" t="str">
        <f t="shared" si="261"/>
        <v>No holdings</v>
      </c>
      <c r="CN334" s="17">
        <f t="shared" si="262"/>
        <v>0</v>
      </c>
      <c r="CO334" s="16" t="str">
        <f t="shared" si="263"/>
        <v>Pass</v>
      </c>
      <c r="CP334" s="38" t="b">
        <f>IF(ABS(Survey!$CS334)=0,TRUE,FALSE)</f>
        <v>1</v>
      </c>
      <c r="CQ334" s="37" t="b">
        <f>NOT(ISBLANK(Survey!$CT334))</f>
        <v>0</v>
      </c>
      <c r="CR334" s="16" t="str">
        <f t="shared" si="264"/>
        <v>Pass</v>
      </c>
      <c r="CS334" s="38" t="b">
        <f>IF(ABS(Survey!$DN334)=0,TRUE,FALSE)</f>
        <v>1</v>
      </c>
      <c r="CT334" s="37" t="b">
        <f>NOT(ISBLANK(Survey!$DO334))</f>
        <v>0</v>
      </c>
      <c r="CU334" t="str">
        <f t="shared" si="265"/>
        <v>Pass</v>
      </c>
      <c r="CV334" s="29" cm="1">
        <f t="array" ref="CV334">SUM(SUMIF(Survey!CO334,{"&gt;0","&lt;0"})*{1,-1})+SUM(SUMIF(Survey!DJ334,{"&gt;0","&lt;0"})*{1,-1})</f>
        <v>0</v>
      </c>
      <c r="CW334" s="29">
        <f>SUM(SUMIF(Survey!DQ334:DW334,{"&gt;0","&lt;0"})*{1,-1})+SUM(SUMIF(Survey!DY334:EE334,{"&gt;0","&lt;0"})*{1,-1})</f>
        <v>0</v>
      </c>
      <c r="CX334">
        <f t="shared" si="266"/>
        <v>0</v>
      </c>
      <c r="CY334">
        <f t="shared" si="267"/>
        <v>0</v>
      </c>
      <c r="CZ334" s="16" t="str">
        <f t="shared" si="268"/>
        <v>Pass</v>
      </c>
      <c r="DA334" s="38" t="b">
        <f>IF(ABS(Survey!$DW334)=0,TRUE,FALSE)</f>
        <v>1</v>
      </c>
      <c r="DB334" s="37" t="b">
        <f>NOT(ISBLANK(Survey!DX334))</f>
        <v>0</v>
      </c>
      <c r="DC334" s="16" t="str">
        <f t="shared" si="269"/>
        <v>Pass</v>
      </c>
      <c r="DD334" s="38" t="b">
        <f>IF(ABS(Survey!$EE334)=0,TRUE,FALSE)</f>
        <v>1</v>
      </c>
      <c r="DE334" s="37" t="b">
        <f>NOT(ISBLANK(Survey!$EF334))</f>
        <v>0</v>
      </c>
      <c r="DF334" s="16" t="str">
        <f t="shared" si="270"/>
        <v>Fail</v>
      </c>
      <c r="DG334" s="36">
        <f>SUM(SUMIF(Survey!EL334:EN334,{"&gt;0","&lt;0"})*{1,-1})</f>
        <v>0</v>
      </c>
      <c r="DH334">
        <f t="shared" si="271"/>
        <v>0</v>
      </c>
      <c r="DI334">
        <f t="shared" si="272"/>
        <v>100</v>
      </c>
      <c r="DJ334" s="35" t="b">
        <f>IF(OR(Survey!$M334="ETF",Survey!$M334="ETF, alternative mutual fund",Survey!$M334="Closed-end", Survey!$M334="Split share corp"),TRUE,FALSE)</f>
        <v>0</v>
      </c>
      <c r="DK334" s="16" t="str">
        <f t="shared" si="273"/>
        <v>Fail</v>
      </c>
      <c r="DL334" s="36">
        <f>SUM(SUMIF(Survey!EP334:EV334,{"&gt;0","&lt;0"})*{1,-1})</f>
        <v>0</v>
      </c>
      <c r="DM334">
        <f t="shared" si="274"/>
        <v>0</v>
      </c>
      <c r="DN334" s="17">
        <f t="shared" si="275"/>
        <v>100</v>
      </c>
      <c r="DO334" s="16" t="str">
        <f t="shared" si="276"/>
        <v>Fail</v>
      </c>
      <c r="DP334" s="36">
        <f>SUM(SUMIF(Survey!EX334:FD334,{"&gt;0","&lt;0"})*{1,-1})</f>
        <v>0</v>
      </c>
      <c r="DQ334">
        <f t="shared" si="277"/>
        <v>0</v>
      </c>
      <c r="DR334" s="17">
        <f t="shared" si="278"/>
        <v>100</v>
      </c>
    </row>
    <row r="335" spans="1:122">
      <c r="A335">
        <v>335</v>
      </c>
      <c r="B335" t="str">
        <f t="shared" si="232"/>
        <v>Pass</v>
      </c>
      <c r="C335" t="str">
        <f>IF(COUNTBLANK(Survey!B335:FE335)=$C$2, "Pass", "Fail")</f>
        <v>Pass</v>
      </c>
      <c r="D335" t="str">
        <f t="shared" si="233"/>
        <v>Fail</v>
      </c>
      <c r="E335" t="str">
        <f>IF(OR(ISBLANK(Survey!AJ335),COUNTIF(G335:BB335,"Fail")),"Fail","Pass")</f>
        <v>Fail</v>
      </c>
      <c r="G335" s="16" t="str">
        <f t="shared" si="234"/>
        <v>Fail</v>
      </c>
      <c r="H335" s="177">
        <f>COUNTBLANK(Survey!B335:D335)+COUNTBLANK(Survey!G335)+COUNTBLANK(Survey!I335)+COUNTBLANK(Survey!K335:M335)+COUNTBLANK(Survey!P335)+COUNTBLANK(Survey!S335:U335)+COUNTBLANK(Survey!Y335:AA335)+COUNTBLANK(Survey!AD335:AE335)+COUNTBLANK(Survey!AI335:AI335)</f>
        <v>18</v>
      </c>
      <c r="I335" s="16" t="str">
        <f t="shared" si="235"/>
        <v>Fail</v>
      </c>
      <c r="J335" t="b">
        <f>IF(Survey!E335="No",TRUE,FALSE)</f>
        <v>0</v>
      </c>
      <c r="K335" s="34">
        <f>LEN(Survey!E335)</f>
        <v>0</v>
      </c>
      <c r="L335" s="16" t="str">
        <f t="shared" si="236"/>
        <v>Fail</v>
      </c>
      <c r="M335" t="b">
        <f>IF(Survey!F335="No",TRUE,FALSE)</f>
        <v>0</v>
      </c>
      <c r="N335" s="33">
        <f>LEN(Survey!F335)</f>
        <v>0</v>
      </c>
      <c r="O335" s="16" t="str">
        <f t="shared" si="237"/>
        <v>Pass</v>
      </c>
      <c r="P335" s="34">
        <f>MOD((LEN(Survey!H335)+2),11)</f>
        <v>2</v>
      </c>
      <c r="Q335" s="33" t="str">
        <f>IF(Survey!$L335="Prospectus fund", "Yes", "No")</f>
        <v>No</v>
      </c>
      <c r="R335" s="16" t="str">
        <f t="shared" si="238"/>
        <v>Pass</v>
      </c>
      <c r="S335" s="34">
        <f>MOD((LEN(Survey!J335)+2),11)</f>
        <v>2</v>
      </c>
      <c r="T335" s="35" t="b">
        <f>IF(OR(Survey!$M335="ETF",Survey!$M335="ETF, alternative mutual fund",Survey!$M335="Closed-end", Survey!$M335="Split share corp", Survey!$I335="Yes"),TRUE,FALSE)</f>
        <v>0</v>
      </c>
      <c r="U335" s="16" t="str">
        <f>IFERROR(IF(AND(OR(X335=Y335,Y335 = "Either"),NOT(ISBLANK(Survey!K335))),"Pass","Fail"),"Pass")</f>
        <v>Fail</v>
      </c>
      <c r="V335" s="36" cm="1">
        <f t="array" ref="V335">SUM(SUMIF(Survey!BZ335:CS335,{"&gt;0","&lt;0"})*{1,-1})</f>
        <v>0</v>
      </c>
      <c r="W335" s="38" cm="1">
        <f t="array" ref="W335">SUM(SUMIF(Survey!CC335,{"&gt;0","&lt;0"})*{1,-1})+SUM(SUMIF(Survey!CM335,{"&gt;0","&lt;0"})*{1,-1})</f>
        <v>0</v>
      </c>
      <c r="X335" s="38">
        <f>Survey!K335</f>
        <v>0</v>
      </c>
      <c r="Y335" s="37" t="str">
        <f t="shared" si="239"/>
        <v>Either</v>
      </c>
      <c r="Z335" s="16" t="str">
        <f t="shared" si="240"/>
        <v>Fail</v>
      </c>
      <c r="AA335" s="67" cm="1">
        <f t="array" ref="AA335">SUM(SUMIF(Survey!BZ335:CS335,{"&gt;0","&lt;0"})*{1,-1})+SUM(SUMIF(Survey!CU335:DN335,{"&gt;0","&lt;0"})*{1,-1})</f>
        <v>0</v>
      </c>
      <c r="AB335" s="67">
        <f>IFERROR(AA335/(Survey!$AV335),0)</f>
        <v>0</v>
      </c>
      <c r="AC335" s="128" t="b">
        <f>IF(OR(Survey!$M335="Alternative strategy or hedge",Survey!$M335="Other, illiquid",Survey!$L335="Prospectus fund"),TRUE,FALSE)</f>
        <v>0</v>
      </c>
      <c r="AD335" s="128" t="b">
        <f>NOT(ISBLANK(Survey!$M335))</f>
        <v>0</v>
      </c>
      <c r="AE335" s="16" t="str">
        <f t="shared" si="241"/>
        <v>Pass</v>
      </c>
      <c r="AF335" s="38" t="b">
        <f>NOT(ISNUMBER(SEARCH("Other",Survey!$P335)))</f>
        <v>1</v>
      </c>
      <c r="AG335" s="37" t="b">
        <f>NOT(ISBLANK(Survey!$Q335))</f>
        <v>0</v>
      </c>
      <c r="AH335" s="16" t="str">
        <f t="shared" si="242"/>
        <v>Pass</v>
      </c>
      <c r="AI335" s="143">
        <f>COUNTBLANK(Survey!$W335)</f>
        <v>1</v>
      </c>
      <c r="AJ335" s="67">
        <f>IF(AND(Survey!L335&lt;&gt;"Exempt fund",OR(Survey!$M335="ETF",Survey!$M335="ETF, alternative mutual fund",Survey!$M335="Mutual fund",Survey!$M335="Alternative mutual fund",Survey!$M335="Money market")),1,0)</f>
        <v>0</v>
      </c>
      <c r="AK335" s="16" t="str">
        <f t="shared" si="243"/>
        <v>Pass</v>
      </c>
      <c r="AL335" s="38" t="b">
        <f>NOT(ISNUMBER(SEARCH("Yes",Survey!$AA335)))</f>
        <v>1</v>
      </c>
      <c r="AM335" s="37" t="b">
        <f>IF(COUNTBLANK(Survey!$AB335:$AC335)=0,TRUE, FALSE)</f>
        <v>0</v>
      </c>
      <c r="AN335" s="16" t="str">
        <f t="shared" si="244"/>
        <v>Pass</v>
      </c>
      <c r="AO335" s="38" t="b">
        <f>NOT(ISNUMBER(SEARCH("Yes",Survey!$AD335)))</f>
        <v>1</v>
      </c>
      <c r="AP335" s="37" t="b">
        <f>NOT(ISBLANK(Survey!$AF335))</f>
        <v>0</v>
      </c>
      <c r="AQ335" s="16" t="str">
        <f t="shared" si="245"/>
        <v>Pass</v>
      </c>
      <c r="AR335" s="38" t="b">
        <f>NOT(OR(ISNUMBER(SEARCH("Other",Survey!$AF335)),ISNUMBER(SEARCH("Multiple",Survey!$AF335))))</f>
        <v>1</v>
      </c>
      <c r="AS335" s="37" t="b">
        <f>NOT(ISBLANK(Survey!$AG335))</f>
        <v>0</v>
      </c>
      <c r="AT335" s="16" t="str">
        <f t="shared" si="246"/>
        <v>Fail</v>
      </c>
      <c r="AU335" s="143">
        <f>IF(ABS(Survey!$AV335)&gt;0, 1,0)</f>
        <v>0</v>
      </c>
      <c r="AV335" s="143">
        <f>IF(COUNTBLANK(Survey!$AJ335)=0,1,0)</f>
        <v>0</v>
      </c>
      <c r="AW335" s="16" t="str">
        <f t="shared" si="247"/>
        <v>Pass</v>
      </c>
      <c r="AX335" s="143">
        <f>IF(ISBLANK(Survey!$AJ335),0,1)</f>
        <v>0</v>
      </c>
      <c r="AY335" s="165">
        <f>COUNTBLANK(Survey!$AK335)</f>
        <v>1</v>
      </c>
      <c r="AZ335" s="16" t="str">
        <f t="shared" si="248"/>
        <v>Pass</v>
      </c>
      <c r="BA335" s="143">
        <f>IF(OR(Survey!$AK335="Closed",ISBLANK(Survey!$AK335)),0,1)</f>
        <v>0</v>
      </c>
      <c r="BB335" s="165">
        <f>IF(ISBLANK(Survey!$AL335),1,0)</f>
        <v>1</v>
      </c>
      <c r="BC335" s="147" t="str" cm="1">
        <f t="array" ref="BC335">IF(OR(IF(OR($BE335+$BF335 = 2, $BG335=1), FALSE, TRUE), AND($BD335:$BD335 = 0)),"Pass","Fail")</f>
        <v>Pass</v>
      </c>
      <c r="BD335" s="143">
        <f>COUNTBLANK(Survey!$AM335:$AO335)</f>
        <v>3</v>
      </c>
      <c r="BE335" s="143">
        <f>IF(Survey!$I335="Yes",1,0)</f>
        <v>0</v>
      </c>
      <c r="BF335" s="143">
        <f>IF(OR(Survey!$M335="Mutual fund",Survey!$M335="Alternative mutual fund",Survey!$M335="Money market"),1,0)</f>
        <v>0</v>
      </c>
      <c r="BG335" s="148">
        <f>IF(OR(Survey!$M335="ETF",Survey!$M335="ETF, alternative mutual fund"),1,0)</f>
        <v>0</v>
      </c>
      <c r="BH335" s="16" t="str">
        <f t="shared" si="249"/>
        <v>Pass</v>
      </c>
      <c r="BI335" s="38" t="b">
        <f>OR(ISNUMBER(SEARCH("Yes",Survey!$AO335)),ISBLANK(Survey!$AO335))</f>
        <v>1</v>
      </c>
      <c r="BJ335" s="67" t="b">
        <f>NOT(ISBLANK(Survey!$AP335))</f>
        <v>0</v>
      </c>
      <c r="BK335" s="16" t="str">
        <f t="shared" si="250"/>
        <v>Pass</v>
      </c>
      <c r="BL335" s="143">
        <f>IF(Survey!$AW335=0, 0,1)</f>
        <v>0</v>
      </c>
      <c r="BM335" s="67">
        <f>Survey!$AQ335</f>
        <v>0</v>
      </c>
      <c r="BN335" s="67">
        <f>IFERROR((Survey!$AX335-ABS(Survey!$AY335)-ABS(Survey!$BD335))/Survey!$AW335,0)</f>
        <v>0</v>
      </c>
      <c r="BO335" s="67">
        <f>IF(AND($BM335&gt;$BN335-0.2,$BM335&lt;$BN335+0.2,ISBLANK(Survey!$AQ335)=FALSE),0,1)</f>
        <v>1</v>
      </c>
      <c r="BP335" s="165">
        <f>IF(ISBLANK(Survey!$AR335),1,0)</f>
        <v>1</v>
      </c>
      <c r="BQ335" s="16" t="str">
        <f t="shared" si="251"/>
        <v>Pass</v>
      </c>
      <c r="BR335" s="143">
        <f>IF(Survey!$AW335=0, 0,1)</f>
        <v>0</v>
      </c>
      <c r="BS335" s="67">
        <f>IF(AND(Survey!$AS335&gt;=0,Survey!$AS335&lt;=0.2,Survey!$AS335&lt;&gt;""),0,1)</f>
        <v>1</v>
      </c>
      <c r="BT335" s="143">
        <f>IF(ISBLANK(Survey!$AT335),1,0)</f>
        <v>1</v>
      </c>
      <c r="BU335" s="16" t="str">
        <f t="shared" si="252"/>
        <v>Fail</v>
      </c>
      <c r="BV335" s="165">
        <f>Survey!$AU335</f>
        <v>0</v>
      </c>
      <c r="BW335" s="16" t="str">
        <f t="shared" si="253"/>
        <v>Pass</v>
      </c>
      <c r="BX335" s="36">
        <f>Survey!$AV335</f>
        <v>0</v>
      </c>
      <c r="BY335" s="176">
        <f>Survey!$AW335+Survey!$AX335-ABS(Survey!$AY335)+ABS(Survey!$AZ335)-ABS(Survey!$BA335)+ABS(Survey!$BB335)-ABS(Survey!$BC335)-ABS(Survey!$BD335)+Survey!$BE335</f>
        <v>0</v>
      </c>
      <c r="BZ335" s="35">
        <f t="shared" si="254"/>
        <v>0</v>
      </c>
      <c r="CA335" s="17">
        <f t="shared" si="255"/>
        <v>0</v>
      </c>
      <c r="CB335" s="16" t="str">
        <f t="shared" si="256"/>
        <v>Pass</v>
      </c>
      <c r="CC335" s="38" t="b">
        <f>IF(ABS(Survey!$BE335)=0,TRUE,FALSE)</f>
        <v>1</v>
      </c>
      <c r="CD335" s="37" t="b">
        <f>NOT(ISBLANK(Survey!$BF335))</f>
        <v>0</v>
      </c>
      <c r="CE335" t="str">
        <f t="shared" si="257"/>
        <v>Fail</v>
      </c>
      <c r="CF335" s="29">
        <f>Survey!$AV335</f>
        <v>0</v>
      </c>
      <c r="CG335" s="29" cm="1">
        <f t="array" ref="CG335">SUM(SUMIF(Survey!BH335:BO335,{"&gt;0","&lt;0"})*{1,-1})-SUM(SUMIF(Survey!BQ335:BX335,{"&gt;0","&lt;0"})*{1,-1})</f>
        <v>0</v>
      </c>
      <c r="CH335" s="35" t="str">
        <f t="shared" si="258"/>
        <v>No holdings</v>
      </c>
      <c r="CI335">
        <f t="shared" si="259"/>
        <v>0</v>
      </c>
      <c r="CJ335" s="16" t="str">
        <f t="shared" si="260"/>
        <v>Fail</v>
      </c>
      <c r="CK335" s="36">
        <f>Survey!$AV335</f>
        <v>0</v>
      </c>
      <c r="CL335" s="36" cm="1">
        <f t="array" ref="CL335">SUM(SUMIF(Survey!BZ335:CS335,{"&gt;0","&lt;0"})*{1,-1})-SUM(SUMIF(Survey!CU335:DN335,{"&gt;0","&lt;0"})*{1,-1})</f>
        <v>0</v>
      </c>
      <c r="CM335" s="35" t="str">
        <f t="shared" si="261"/>
        <v>No holdings</v>
      </c>
      <c r="CN335" s="17">
        <f t="shared" si="262"/>
        <v>0</v>
      </c>
      <c r="CO335" s="16" t="str">
        <f t="shared" si="263"/>
        <v>Pass</v>
      </c>
      <c r="CP335" s="38" t="b">
        <f>IF(ABS(Survey!$CS335)=0,TRUE,FALSE)</f>
        <v>1</v>
      </c>
      <c r="CQ335" s="37" t="b">
        <f>NOT(ISBLANK(Survey!$CT335))</f>
        <v>0</v>
      </c>
      <c r="CR335" s="16" t="str">
        <f t="shared" si="264"/>
        <v>Pass</v>
      </c>
      <c r="CS335" s="38" t="b">
        <f>IF(ABS(Survey!$DN335)=0,TRUE,FALSE)</f>
        <v>1</v>
      </c>
      <c r="CT335" s="37" t="b">
        <f>NOT(ISBLANK(Survey!$DO335))</f>
        <v>0</v>
      </c>
      <c r="CU335" t="str">
        <f t="shared" si="265"/>
        <v>Pass</v>
      </c>
      <c r="CV335" s="29" cm="1">
        <f t="array" ref="CV335">SUM(SUMIF(Survey!CO335,{"&gt;0","&lt;0"})*{1,-1})+SUM(SUMIF(Survey!DJ335,{"&gt;0","&lt;0"})*{1,-1})</f>
        <v>0</v>
      </c>
      <c r="CW335" s="29">
        <f>SUM(SUMIF(Survey!DQ335:DW335,{"&gt;0","&lt;0"})*{1,-1})+SUM(SUMIF(Survey!DY335:EE335,{"&gt;0","&lt;0"})*{1,-1})</f>
        <v>0</v>
      </c>
      <c r="CX335">
        <f t="shared" si="266"/>
        <v>0</v>
      </c>
      <c r="CY335">
        <f t="shared" si="267"/>
        <v>0</v>
      </c>
      <c r="CZ335" s="16" t="str">
        <f t="shared" si="268"/>
        <v>Pass</v>
      </c>
      <c r="DA335" s="38" t="b">
        <f>IF(ABS(Survey!$DW335)=0,TRUE,FALSE)</f>
        <v>1</v>
      </c>
      <c r="DB335" s="37" t="b">
        <f>NOT(ISBLANK(Survey!DX335))</f>
        <v>0</v>
      </c>
      <c r="DC335" s="16" t="str">
        <f t="shared" si="269"/>
        <v>Pass</v>
      </c>
      <c r="DD335" s="38" t="b">
        <f>IF(ABS(Survey!$EE335)=0,TRUE,FALSE)</f>
        <v>1</v>
      </c>
      <c r="DE335" s="37" t="b">
        <f>NOT(ISBLANK(Survey!$EF335))</f>
        <v>0</v>
      </c>
      <c r="DF335" s="16" t="str">
        <f t="shared" si="270"/>
        <v>Fail</v>
      </c>
      <c r="DG335" s="36">
        <f>SUM(SUMIF(Survey!EL335:EN335,{"&gt;0","&lt;0"})*{1,-1})</f>
        <v>0</v>
      </c>
      <c r="DH335">
        <f t="shared" si="271"/>
        <v>0</v>
      </c>
      <c r="DI335">
        <f t="shared" si="272"/>
        <v>100</v>
      </c>
      <c r="DJ335" s="35" t="b">
        <f>IF(OR(Survey!$M335="ETF",Survey!$M335="ETF, alternative mutual fund",Survey!$M335="Closed-end", Survey!$M335="Split share corp"),TRUE,FALSE)</f>
        <v>0</v>
      </c>
      <c r="DK335" s="16" t="str">
        <f t="shared" si="273"/>
        <v>Fail</v>
      </c>
      <c r="DL335" s="36">
        <f>SUM(SUMIF(Survey!EP335:EV335,{"&gt;0","&lt;0"})*{1,-1})</f>
        <v>0</v>
      </c>
      <c r="DM335">
        <f t="shared" si="274"/>
        <v>0</v>
      </c>
      <c r="DN335" s="17">
        <f t="shared" si="275"/>
        <v>100</v>
      </c>
      <c r="DO335" s="16" t="str">
        <f t="shared" si="276"/>
        <v>Fail</v>
      </c>
      <c r="DP335" s="36">
        <f>SUM(SUMIF(Survey!EX335:FD335,{"&gt;0","&lt;0"})*{1,-1})</f>
        <v>0</v>
      </c>
      <c r="DQ335">
        <f t="shared" si="277"/>
        <v>0</v>
      </c>
      <c r="DR335" s="17">
        <f t="shared" si="278"/>
        <v>100</v>
      </c>
    </row>
    <row r="336" spans="1:122">
      <c r="A336">
        <v>336</v>
      </c>
      <c r="B336" t="str">
        <f t="shared" si="232"/>
        <v>Pass</v>
      </c>
      <c r="C336" t="str">
        <f>IF(COUNTBLANK(Survey!B336:FE336)=$C$2, "Pass", "Fail")</f>
        <v>Pass</v>
      </c>
      <c r="D336" t="str">
        <f t="shared" si="233"/>
        <v>Fail</v>
      </c>
      <c r="E336" t="str">
        <f>IF(OR(ISBLANK(Survey!AJ336),COUNTIF(G336:BB336,"Fail")),"Fail","Pass")</f>
        <v>Fail</v>
      </c>
      <c r="G336" s="16" t="str">
        <f t="shared" si="234"/>
        <v>Fail</v>
      </c>
      <c r="H336" s="177">
        <f>COUNTBLANK(Survey!B336:D336)+COUNTBLANK(Survey!G336)+COUNTBLANK(Survey!I336)+COUNTBLANK(Survey!K336:M336)+COUNTBLANK(Survey!P336)+COUNTBLANK(Survey!S336:U336)+COUNTBLANK(Survey!Y336:AA336)+COUNTBLANK(Survey!AD336:AE336)+COUNTBLANK(Survey!AI336:AI336)</f>
        <v>18</v>
      </c>
      <c r="I336" s="16" t="str">
        <f t="shared" si="235"/>
        <v>Fail</v>
      </c>
      <c r="J336" t="b">
        <f>IF(Survey!E336="No",TRUE,FALSE)</f>
        <v>0</v>
      </c>
      <c r="K336" s="34">
        <f>LEN(Survey!E336)</f>
        <v>0</v>
      </c>
      <c r="L336" s="16" t="str">
        <f t="shared" si="236"/>
        <v>Fail</v>
      </c>
      <c r="M336" t="b">
        <f>IF(Survey!F336="No",TRUE,FALSE)</f>
        <v>0</v>
      </c>
      <c r="N336" s="33">
        <f>LEN(Survey!F336)</f>
        <v>0</v>
      </c>
      <c r="O336" s="16" t="str">
        <f t="shared" si="237"/>
        <v>Pass</v>
      </c>
      <c r="P336" s="34">
        <f>MOD((LEN(Survey!H336)+2),11)</f>
        <v>2</v>
      </c>
      <c r="Q336" s="33" t="str">
        <f>IF(Survey!$L336="Prospectus fund", "Yes", "No")</f>
        <v>No</v>
      </c>
      <c r="R336" s="16" t="str">
        <f t="shared" si="238"/>
        <v>Pass</v>
      </c>
      <c r="S336" s="34">
        <f>MOD((LEN(Survey!J336)+2),11)</f>
        <v>2</v>
      </c>
      <c r="T336" s="35" t="b">
        <f>IF(OR(Survey!$M336="ETF",Survey!$M336="ETF, alternative mutual fund",Survey!$M336="Closed-end", Survey!$M336="Split share corp", Survey!$I336="Yes"),TRUE,FALSE)</f>
        <v>0</v>
      </c>
      <c r="U336" s="16" t="str">
        <f>IFERROR(IF(AND(OR(X336=Y336,Y336 = "Either"),NOT(ISBLANK(Survey!K336))),"Pass","Fail"),"Pass")</f>
        <v>Fail</v>
      </c>
      <c r="V336" s="36" cm="1">
        <f t="array" ref="V336">SUM(SUMIF(Survey!BZ336:CS336,{"&gt;0","&lt;0"})*{1,-1})</f>
        <v>0</v>
      </c>
      <c r="W336" s="38" cm="1">
        <f t="array" ref="W336">SUM(SUMIF(Survey!CC336,{"&gt;0","&lt;0"})*{1,-1})+SUM(SUMIF(Survey!CM336,{"&gt;0","&lt;0"})*{1,-1})</f>
        <v>0</v>
      </c>
      <c r="X336" s="38">
        <f>Survey!K336</f>
        <v>0</v>
      </c>
      <c r="Y336" s="37" t="str">
        <f t="shared" si="239"/>
        <v>Either</v>
      </c>
      <c r="Z336" s="16" t="str">
        <f t="shared" si="240"/>
        <v>Fail</v>
      </c>
      <c r="AA336" s="67" cm="1">
        <f t="array" ref="AA336">SUM(SUMIF(Survey!BZ336:CS336,{"&gt;0","&lt;0"})*{1,-1})+SUM(SUMIF(Survey!CU336:DN336,{"&gt;0","&lt;0"})*{1,-1})</f>
        <v>0</v>
      </c>
      <c r="AB336" s="67">
        <f>IFERROR(AA336/(Survey!$AV336),0)</f>
        <v>0</v>
      </c>
      <c r="AC336" s="128" t="b">
        <f>IF(OR(Survey!$M336="Alternative strategy or hedge",Survey!$M336="Other, illiquid",Survey!$L336="Prospectus fund"),TRUE,FALSE)</f>
        <v>0</v>
      </c>
      <c r="AD336" s="128" t="b">
        <f>NOT(ISBLANK(Survey!$M336))</f>
        <v>0</v>
      </c>
      <c r="AE336" s="16" t="str">
        <f t="shared" si="241"/>
        <v>Pass</v>
      </c>
      <c r="AF336" s="38" t="b">
        <f>NOT(ISNUMBER(SEARCH("Other",Survey!$P336)))</f>
        <v>1</v>
      </c>
      <c r="AG336" s="37" t="b">
        <f>NOT(ISBLANK(Survey!$Q336))</f>
        <v>0</v>
      </c>
      <c r="AH336" s="16" t="str">
        <f t="shared" si="242"/>
        <v>Pass</v>
      </c>
      <c r="AI336" s="143">
        <f>COUNTBLANK(Survey!$W336)</f>
        <v>1</v>
      </c>
      <c r="AJ336" s="67">
        <f>IF(AND(Survey!L336&lt;&gt;"Exempt fund",OR(Survey!$M336="ETF",Survey!$M336="ETF, alternative mutual fund",Survey!$M336="Mutual fund",Survey!$M336="Alternative mutual fund",Survey!$M336="Money market")),1,0)</f>
        <v>0</v>
      </c>
      <c r="AK336" s="16" t="str">
        <f t="shared" si="243"/>
        <v>Pass</v>
      </c>
      <c r="AL336" s="38" t="b">
        <f>NOT(ISNUMBER(SEARCH("Yes",Survey!$AA336)))</f>
        <v>1</v>
      </c>
      <c r="AM336" s="37" t="b">
        <f>IF(COUNTBLANK(Survey!$AB336:$AC336)=0,TRUE, FALSE)</f>
        <v>0</v>
      </c>
      <c r="AN336" s="16" t="str">
        <f t="shared" si="244"/>
        <v>Pass</v>
      </c>
      <c r="AO336" s="38" t="b">
        <f>NOT(ISNUMBER(SEARCH("Yes",Survey!$AD336)))</f>
        <v>1</v>
      </c>
      <c r="AP336" s="37" t="b">
        <f>NOT(ISBLANK(Survey!$AF336))</f>
        <v>0</v>
      </c>
      <c r="AQ336" s="16" t="str">
        <f t="shared" si="245"/>
        <v>Pass</v>
      </c>
      <c r="AR336" s="38" t="b">
        <f>NOT(OR(ISNUMBER(SEARCH("Other",Survey!$AF336)),ISNUMBER(SEARCH("Multiple",Survey!$AF336))))</f>
        <v>1</v>
      </c>
      <c r="AS336" s="37" t="b">
        <f>NOT(ISBLANK(Survey!$AG336))</f>
        <v>0</v>
      </c>
      <c r="AT336" s="16" t="str">
        <f t="shared" si="246"/>
        <v>Fail</v>
      </c>
      <c r="AU336" s="143">
        <f>IF(ABS(Survey!$AV336)&gt;0, 1,0)</f>
        <v>0</v>
      </c>
      <c r="AV336" s="143">
        <f>IF(COUNTBLANK(Survey!$AJ336)=0,1,0)</f>
        <v>0</v>
      </c>
      <c r="AW336" s="16" t="str">
        <f t="shared" si="247"/>
        <v>Pass</v>
      </c>
      <c r="AX336" s="143">
        <f>IF(ISBLANK(Survey!$AJ336),0,1)</f>
        <v>0</v>
      </c>
      <c r="AY336" s="165">
        <f>COUNTBLANK(Survey!$AK336)</f>
        <v>1</v>
      </c>
      <c r="AZ336" s="16" t="str">
        <f t="shared" si="248"/>
        <v>Pass</v>
      </c>
      <c r="BA336" s="143">
        <f>IF(OR(Survey!$AK336="Closed",ISBLANK(Survey!$AK336)),0,1)</f>
        <v>0</v>
      </c>
      <c r="BB336" s="165">
        <f>IF(ISBLANK(Survey!$AL336),1,0)</f>
        <v>1</v>
      </c>
      <c r="BC336" s="147" t="str" cm="1">
        <f t="array" ref="BC336">IF(OR(IF(OR($BE336+$BF336 = 2, $BG336=1), FALSE, TRUE), AND($BD336:$BD336 = 0)),"Pass","Fail")</f>
        <v>Pass</v>
      </c>
      <c r="BD336" s="143">
        <f>COUNTBLANK(Survey!$AM336:$AO336)</f>
        <v>3</v>
      </c>
      <c r="BE336" s="143">
        <f>IF(Survey!$I336="Yes",1,0)</f>
        <v>0</v>
      </c>
      <c r="BF336" s="143">
        <f>IF(OR(Survey!$M336="Mutual fund",Survey!$M336="Alternative mutual fund",Survey!$M336="Money market"),1,0)</f>
        <v>0</v>
      </c>
      <c r="BG336" s="148">
        <f>IF(OR(Survey!$M336="ETF",Survey!$M336="ETF, alternative mutual fund"),1,0)</f>
        <v>0</v>
      </c>
      <c r="BH336" s="16" t="str">
        <f t="shared" si="249"/>
        <v>Pass</v>
      </c>
      <c r="BI336" s="38" t="b">
        <f>OR(ISNUMBER(SEARCH("Yes",Survey!$AO336)),ISBLANK(Survey!$AO336))</f>
        <v>1</v>
      </c>
      <c r="BJ336" s="67" t="b">
        <f>NOT(ISBLANK(Survey!$AP336))</f>
        <v>0</v>
      </c>
      <c r="BK336" s="16" t="str">
        <f t="shared" si="250"/>
        <v>Pass</v>
      </c>
      <c r="BL336" s="143">
        <f>IF(Survey!$AW336=0, 0,1)</f>
        <v>0</v>
      </c>
      <c r="BM336" s="67">
        <f>Survey!$AQ336</f>
        <v>0</v>
      </c>
      <c r="BN336" s="67">
        <f>IFERROR((Survey!$AX336-ABS(Survey!$AY336)-ABS(Survey!$BD336))/Survey!$AW336,0)</f>
        <v>0</v>
      </c>
      <c r="BO336" s="67">
        <f>IF(AND($BM336&gt;$BN336-0.2,$BM336&lt;$BN336+0.2,ISBLANK(Survey!$AQ336)=FALSE),0,1)</f>
        <v>1</v>
      </c>
      <c r="BP336" s="165">
        <f>IF(ISBLANK(Survey!$AR336),1,0)</f>
        <v>1</v>
      </c>
      <c r="BQ336" s="16" t="str">
        <f t="shared" si="251"/>
        <v>Pass</v>
      </c>
      <c r="BR336" s="143">
        <f>IF(Survey!$AW336=0, 0,1)</f>
        <v>0</v>
      </c>
      <c r="BS336" s="67">
        <f>IF(AND(Survey!$AS336&gt;=0,Survey!$AS336&lt;=0.2,Survey!$AS336&lt;&gt;""),0,1)</f>
        <v>1</v>
      </c>
      <c r="BT336" s="143">
        <f>IF(ISBLANK(Survey!$AT336),1,0)</f>
        <v>1</v>
      </c>
      <c r="BU336" s="16" t="str">
        <f t="shared" si="252"/>
        <v>Fail</v>
      </c>
      <c r="BV336" s="165">
        <f>Survey!$AU336</f>
        <v>0</v>
      </c>
      <c r="BW336" s="16" t="str">
        <f t="shared" si="253"/>
        <v>Pass</v>
      </c>
      <c r="BX336" s="36">
        <f>Survey!$AV336</f>
        <v>0</v>
      </c>
      <c r="BY336" s="176">
        <f>Survey!$AW336+Survey!$AX336-ABS(Survey!$AY336)+ABS(Survey!$AZ336)-ABS(Survey!$BA336)+ABS(Survey!$BB336)-ABS(Survey!$BC336)-ABS(Survey!$BD336)+Survey!$BE336</f>
        <v>0</v>
      </c>
      <c r="BZ336" s="35">
        <f t="shared" si="254"/>
        <v>0</v>
      </c>
      <c r="CA336" s="17">
        <f t="shared" si="255"/>
        <v>0</v>
      </c>
      <c r="CB336" s="16" t="str">
        <f t="shared" si="256"/>
        <v>Pass</v>
      </c>
      <c r="CC336" s="38" t="b">
        <f>IF(ABS(Survey!$BE336)=0,TRUE,FALSE)</f>
        <v>1</v>
      </c>
      <c r="CD336" s="37" t="b">
        <f>NOT(ISBLANK(Survey!$BF336))</f>
        <v>0</v>
      </c>
      <c r="CE336" t="str">
        <f t="shared" si="257"/>
        <v>Fail</v>
      </c>
      <c r="CF336" s="29">
        <f>Survey!$AV336</f>
        <v>0</v>
      </c>
      <c r="CG336" s="29" cm="1">
        <f t="array" ref="CG336">SUM(SUMIF(Survey!BH336:BO336,{"&gt;0","&lt;0"})*{1,-1})-SUM(SUMIF(Survey!BQ336:BX336,{"&gt;0","&lt;0"})*{1,-1})</f>
        <v>0</v>
      </c>
      <c r="CH336" s="35" t="str">
        <f t="shared" si="258"/>
        <v>No holdings</v>
      </c>
      <c r="CI336">
        <f t="shared" si="259"/>
        <v>0</v>
      </c>
      <c r="CJ336" s="16" t="str">
        <f t="shared" si="260"/>
        <v>Fail</v>
      </c>
      <c r="CK336" s="36">
        <f>Survey!$AV336</f>
        <v>0</v>
      </c>
      <c r="CL336" s="36" cm="1">
        <f t="array" ref="CL336">SUM(SUMIF(Survey!BZ336:CS336,{"&gt;0","&lt;0"})*{1,-1})-SUM(SUMIF(Survey!CU336:DN336,{"&gt;0","&lt;0"})*{1,-1})</f>
        <v>0</v>
      </c>
      <c r="CM336" s="35" t="str">
        <f t="shared" si="261"/>
        <v>No holdings</v>
      </c>
      <c r="CN336" s="17">
        <f t="shared" si="262"/>
        <v>0</v>
      </c>
      <c r="CO336" s="16" t="str">
        <f t="shared" si="263"/>
        <v>Pass</v>
      </c>
      <c r="CP336" s="38" t="b">
        <f>IF(ABS(Survey!$CS336)=0,TRUE,FALSE)</f>
        <v>1</v>
      </c>
      <c r="CQ336" s="37" t="b">
        <f>NOT(ISBLANK(Survey!$CT336))</f>
        <v>0</v>
      </c>
      <c r="CR336" s="16" t="str">
        <f t="shared" si="264"/>
        <v>Pass</v>
      </c>
      <c r="CS336" s="38" t="b">
        <f>IF(ABS(Survey!$DN336)=0,TRUE,FALSE)</f>
        <v>1</v>
      </c>
      <c r="CT336" s="37" t="b">
        <f>NOT(ISBLANK(Survey!$DO336))</f>
        <v>0</v>
      </c>
      <c r="CU336" t="str">
        <f t="shared" si="265"/>
        <v>Pass</v>
      </c>
      <c r="CV336" s="29" cm="1">
        <f t="array" ref="CV336">SUM(SUMIF(Survey!CO336,{"&gt;0","&lt;0"})*{1,-1})+SUM(SUMIF(Survey!DJ336,{"&gt;0","&lt;0"})*{1,-1})</f>
        <v>0</v>
      </c>
      <c r="CW336" s="29">
        <f>SUM(SUMIF(Survey!DQ336:DW336,{"&gt;0","&lt;0"})*{1,-1})+SUM(SUMIF(Survey!DY336:EE336,{"&gt;0","&lt;0"})*{1,-1})</f>
        <v>0</v>
      </c>
      <c r="CX336">
        <f t="shared" si="266"/>
        <v>0</v>
      </c>
      <c r="CY336">
        <f t="shared" si="267"/>
        <v>0</v>
      </c>
      <c r="CZ336" s="16" t="str">
        <f t="shared" si="268"/>
        <v>Pass</v>
      </c>
      <c r="DA336" s="38" t="b">
        <f>IF(ABS(Survey!$DW336)=0,TRUE,FALSE)</f>
        <v>1</v>
      </c>
      <c r="DB336" s="37" t="b">
        <f>NOT(ISBLANK(Survey!DX336))</f>
        <v>0</v>
      </c>
      <c r="DC336" s="16" t="str">
        <f t="shared" si="269"/>
        <v>Pass</v>
      </c>
      <c r="DD336" s="38" t="b">
        <f>IF(ABS(Survey!$EE336)=0,TRUE,FALSE)</f>
        <v>1</v>
      </c>
      <c r="DE336" s="37" t="b">
        <f>NOT(ISBLANK(Survey!$EF336))</f>
        <v>0</v>
      </c>
      <c r="DF336" s="16" t="str">
        <f t="shared" si="270"/>
        <v>Fail</v>
      </c>
      <c r="DG336" s="36">
        <f>SUM(SUMIF(Survey!EL336:EN336,{"&gt;0","&lt;0"})*{1,-1})</f>
        <v>0</v>
      </c>
      <c r="DH336">
        <f t="shared" si="271"/>
        <v>0</v>
      </c>
      <c r="DI336">
        <f t="shared" si="272"/>
        <v>100</v>
      </c>
      <c r="DJ336" s="35" t="b">
        <f>IF(OR(Survey!$M336="ETF",Survey!$M336="ETF, alternative mutual fund",Survey!$M336="Closed-end", Survey!$M336="Split share corp"),TRUE,FALSE)</f>
        <v>0</v>
      </c>
      <c r="DK336" s="16" t="str">
        <f t="shared" si="273"/>
        <v>Fail</v>
      </c>
      <c r="DL336" s="36">
        <f>SUM(SUMIF(Survey!EP336:EV336,{"&gt;0","&lt;0"})*{1,-1})</f>
        <v>0</v>
      </c>
      <c r="DM336">
        <f t="shared" si="274"/>
        <v>0</v>
      </c>
      <c r="DN336" s="17">
        <f t="shared" si="275"/>
        <v>100</v>
      </c>
      <c r="DO336" s="16" t="str">
        <f t="shared" si="276"/>
        <v>Fail</v>
      </c>
      <c r="DP336" s="36">
        <f>SUM(SUMIF(Survey!EX336:FD336,{"&gt;0","&lt;0"})*{1,-1})</f>
        <v>0</v>
      </c>
      <c r="DQ336">
        <f t="shared" si="277"/>
        <v>0</v>
      </c>
      <c r="DR336" s="17">
        <f t="shared" si="278"/>
        <v>100</v>
      </c>
    </row>
    <row r="337" spans="1:122">
      <c r="A337">
        <v>337</v>
      </c>
      <c r="B337" t="str">
        <f t="shared" si="232"/>
        <v>Pass</v>
      </c>
      <c r="C337" t="str">
        <f>IF(COUNTBLANK(Survey!B337:FE337)=$C$2, "Pass", "Fail")</f>
        <v>Pass</v>
      </c>
      <c r="D337" t="str">
        <f t="shared" si="233"/>
        <v>Fail</v>
      </c>
      <c r="E337" t="str">
        <f>IF(OR(ISBLANK(Survey!AJ337),COUNTIF(G337:BB337,"Fail")),"Fail","Pass")</f>
        <v>Fail</v>
      </c>
      <c r="G337" s="16" t="str">
        <f t="shared" si="234"/>
        <v>Fail</v>
      </c>
      <c r="H337" s="177">
        <f>COUNTBLANK(Survey!B337:D337)+COUNTBLANK(Survey!G337)+COUNTBLANK(Survey!I337)+COUNTBLANK(Survey!K337:M337)+COUNTBLANK(Survey!P337)+COUNTBLANK(Survey!S337:U337)+COUNTBLANK(Survey!Y337:AA337)+COUNTBLANK(Survey!AD337:AE337)+COUNTBLANK(Survey!AI337:AI337)</f>
        <v>18</v>
      </c>
      <c r="I337" s="16" t="str">
        <f t="shared" si="235"/>
        <v>Fail</v>
      </c>
      <c r="J337" t="b">
        <f>IF(Survey!E337="No",TRUE,FALSE)</f>
        <v>0</v>
      </c>
      <c r="K337" s="34">
        <f>LEN(Survey!E337)</f>
        <v>0</v>
      </c>
      <c r="L337" s="16" t="str">
        <f t="shared" si="236"/>
        <v>Fail</v>
      </c>
      <c r="M337" t="b">
        <f>IF(Survey!F337="No",TRUE,FALSE)</f>
        <v>0</v>
      </c>
      <c r="N337" s="33">
        <f>LEN(Survey!F337)</f>
        <v>0</v>
      </c>
      <c r="O337" s="16" t="str">
        <f t="shared" si="237"/>
        <v>Pass</v>
      </c>
      <c r="P337" s="34">
        <f>MOD((LEN(Survey!H337)+2),11)</f>
        <v>2</v>
      </c>
      <c r="Q337" s="33" t="str">
        <f>IF(Survey!$L337="Prospectus fund", "Yes", "No")</f>
        <v>No</v>
      </c>
      <c r="R337" s="16" t="str">
        <f t="shared" si="238"/>
        <v>Pass</v>
      </c>
      <c r="S337" s="34">
        <f>MOD((LEN(Survey!J337)+2),11)</f>
        <v>2</v>
      </c>
      <c r="T337" s="35" t="b">
        <f>IF(OR(Survey!$M337="ETF",Survey!$M337="ETF, alternative mutual fund",Survey!$M337="Closed-end", Survey!$M337="Split share corp", Survey!$I337="Yes"),TRUE,FALSE)</f>
        <v>0</v>
      </c>
      <c r="U337" s="16" t="str">
        <f>IFERROR(IF(AND(OR(X337=Y337,Y337 = "Either"),NOT(ISBLANK(Survey!K337))),"Pass","Fail"),"Pass")</f>
        <v>Fail</v>
      </c>
      <c r="V337" s="36" cm="1">
        <f t="array" ref="V337">SUM(SUMIF(Survey!BZ337:CS337,{"&gt;0","&lt;0"})*{1,-1})</f>
        <v>0</v>
      </c>
      <c r="W337" s="38" cm="1">
        <f t="array" ref="W337">SUM(SUMIF(Survey!CC337,{"&gt;0","&lt;0"})*{1,-1})+SUM(SUMIF(Survey!CM337,{"&gt;0","&lt;0"})*{1,-1})</f>
        <v>0</v>
      </c>
      <c r="X337" s="38">
        <f>Survey!K337</f>
        <v>0</v>
      </c>
      <c r="Y337" s="37" t="str">
        <f t="shared" si="239"/>
        <v>Either</v>
      </c>
      <c r="Z337" s="16" t="str">
        <f t="shared" si="240"/>
        <v>Fail</v>
      </c>
      <c r="AA337" s="67" cm="1">
        <f t="array" ref="AA337">SUM(SUMIF(Survey!BZ337:CS337,{"&gt;0","&lt;0"})*{1,-1})+SUM(SUMIF(Survey!CU337:DN337,{"&gt;0","&lt;0"})*{1,-1})</f>
        <v>0</v>
      </c>
      <c r="AB337" s="67">
        <f>IFERROR(AA337/(Survey!$AV337),0)</f>
        <v>0</v>
      </c>
      <c r="AC337" s="128" t="b">
        <f>IF(OR(Survey!$M337="Alternative strategy or hedge",Survey!$M337="Other, illiquid",Survey!$L337="Prospectus fund"),TRUE,FALSE)</f>
        <v>0</v>
      </c>
      <c r="AD337" s="128" t="b">
        <f>NOT(ISBLANK(Survey!$M337))</f>
        <v>0</v>
      </c>
      <c r="AE337" s="16" t="str">
        <f t="shared" si="241"/>
        <v>Pass</v>
      </c>
      <c r="AF337" s="38" t="b">
        <f>NOT(ISNUMBER(SEARCH("Other",Survey!$P337)))</f>
        <v>1</v>
      </c>
      <c r="AG337" s="37" t="b">
        <f>NOT(ISBLANK(Survey!$Q337))</f>
        <v>0</v>
      </c>
      <c r="AH337" s="16" t="str">
        <f t="shared" si="242"/>
        <v>Pass</v>
      </c>
      <c r="AI337" s="143">
        <f>COUNTBLANK(Survey!$W337)</f>
        <v>1</v>
      </c>
      <c r="AJ337" s="67">
        <f>IF(AND(Survey!L337&lt;&gt;"Exempt fund",OR(Survey!$M337="ETF",Survey!$M337="ETF, alternative mutual fund",Survey!$M337="Mutual fund",Survey!$M337="Alternative mutual fund",Survey!$M337="Money market")),1,0)</f>
        <v>0</v>
      </c>
      <c r="AK337" s="16" t="str">
        <f t="shared" si="243"/>
        <v>Pass</v>
      </c>
      <c r="AL337" s="38" t="b">
        <f>NOT(ISNUMBER(SEARCH("Yes",Survey!$AA337)))</f>
        <v>1</v>
      </c>
      <c r="AM337" s="37" t="b">
        <f>IF(COUNTBLANK(Survey!$AB337:$AC337)=0,TRUE, FALSE)</f>
        <v>0</v>
      </c>
      <c r="AN337" s="16" t="str">
        <f t="shared" si="244"/>
        <v>Pass</v>
      </c>
      <c r="AO337" s="38" t="b">
        <f>NOT(ISNUMBER(SEARCH("Yes",Survey!$AD337)))</f>
        <v>1</v>
      </c>
      <c r="AP337" s="37" t="b">
        <f>NOT(ISBLANK(Survey!$AF337))</f>
        <v>0</v>
      </c>
      <c r="AQ337" s="16" t="str">
        <f t="shared" si="245"/>
        <v>Pass</v>
      </c>
      <c r="AR337" s="38" t="b">
        <f>NOT(OR(ISNUMBER(SEARCH("Other",Survey!$AF337)),ISNUMBER(SEARCH("Multiple",Survey!$AF337))))</f>
        <v>1</v>
      </c>
      <c r="AS337" s="37" t="b">
        <f>NOT(ISBLANK(Survey!$AG337))</f>
        <v>0</v>
      </c>
      <c r="AT337" s="16" t="str">
        <f t="shared" si="246"/>
        <v>Fail</v>
      </c>
      <c r="AU337" s="143">
        <f>IF(ABS(Survey!$AV337)&gt;0, 1,0)</f>
        <v>0</v>
      </c>
      <c r="AV337" s="143">
        <f>IF(COUNTBLANK(Survey!$AJ337)=0,1,0)</f>
        <v>0</v>
      </c>
      <c r="AW337" s="16" t="str">
        <f t="shared" si="247"/>
        <v>Pass</v>
      </c>
      <c r="AX337" s="143">
        <f>IF(ISBLANK(Survey!$AJ337),0,1)</f>
        <v>0</v>
      </c>
      <c r="AY337" s="165">
        <f>COUNTBLANK(Survey!$AK337)</f>
        <v>1</v>
      </c>
      <c r="AZ337" s="16" t="str">
        <f t="shared" si="248"/>
        <v>Pass</v>
      </c>
      <c r="BA337" s="143">
        <f>IF(OR(Survey!$AK337="Closed",ISBLANK(Survey!$AK337)),0,1)</f>
        <v>0</v>
      </c>
      <c r="BB337" s="165">
        <f>IF(ISBLANK(Survey!$AL337),1,0)</f>
        <v>1</v>
      </c>
      <c r="BC337" s="147" t="str" cm="1">
        <f t="array" ref="BC337">IF(OR(IF(OR($BE337+$BF337 = 2, $BG337=1), FALSE, TRUE), AND($BD337:$BD337 = 0)),"Pass","Fail")</f>
        <v>Pass</v>
      </c>
      <c r="BD337" s="143">
        <f>COUNTBLANK(Survey!$AM337:$AO337)</f>
        <v>3</v>
      </c>
      <c r="BE337" s="143">
        <f>IF(Survey!$I337="Yes",1,0)</f>
        <v>0</v>
      </c>
      <c r="BF337" s="143">
        <f>IF(OR(Survey!$M337="Mutual fund",Survey!$M337="Alternative mutual fund",Survey!$M337="Money market"),1,0)</f>
        <v>0</v>
      </c>
      <c r="BG337" s="148">
        <f>IF(OR(Survey!$M337="ETF",Survey!$M337="ETF, alternative mutual fund"),1,0)</f>
        <v>0</v>
      </c>
      <c r="BH337" s="16" t="str">
        <f t="shared" si="249"/>
        <v>Pass</v>
      </c>
      <c r="BI337" s="38" t="b">
        <f>OR(ISNUMBER(SEARCH("Yes",Survey!$AO337)),ISBLANK(Survey!$AO337))</f>
        <v>1</v>
      </c>
      <c r="BJ337" s="67" t="b">
        <f>NOT(ISBLANK(Survey!$AP337))</f>
        <v>0</v>
      </c>
      <c r="BK337" s="16" t="str">
        <f t="shared" si="250"/>
        <v>Pass</v>
      </c>
      <c r="BL337" s="143">
        <f>IF(Survey!$AW337=0, 0,1)</f>
        <v>0</v>
      </c>
      <c r="BM337" s="67">
        <f>Survey!$AQ337</f>
        <v>0</v>
      </c>
      <c r="BN337" s="67">
        <f>IFERROR((Survey!$AX337-ABS(Survey!$AY337)-ABS(Survey!$BD337))/Survey!$AW337,0)</f>
        <v>0</v>
      </c>
      <c r="BO337" s="67">
        <f>IF(AND($BM337&gt;$BN337-0.2,$BM337&lt;$BN337+0.2,ISBLANK(Survey!$AQ337)=FALSE),0,1)</f>
        <v>1</v>
      </c>
      <c r="BP337" s="165">
        <f>IF(ISBLANK(Survey!$AR337),1,0)</f>
        <v>1</v>
      </c>
      <c r="BQ337" s="16" t="str">
        <f t="shared" si="251"/>
        <v>Pass</v>
      </c>
      <c r="BR337" s="143">
        <f>IF(Survey!$AW337=0, 0,1)</f>
        <v>0</v>
      </c>
      <c r="BS337" s="67">
        <f>IF(AND(Survey!$AS337&gt;=0,Survey!$AS337&lt;=0.2,Survey!$AS337&lt;&gt;""),0,1)</f>
        <v>1</v>
      </c>
      <c r="BT337" s="143">
        <f>IF(ISBLANK(Survey!$AT337),1,0)</f>
        <v>1</v>
      </c>
      <c r="BU337" s="16" t="str">
        <f t="shared" si="252"/>
        <v>Fail</v>
      </c>
      <c r="BV337" s="165">
        <f>Survey!$AU337</f>
        <v>0</v>
      </c>
      <c r="BW337" s="16" t="str">
        <f t="shared" si="253"/>
        <v>Pass</v>
      </c>
      <c r="BX337" s="36">
        <f>Survey!$AV337</f>
        <v>0</v>
      </c>
      <c r="BY337" s="176">
        <f>Survey!$AW337+Survey!$AX337-ABS(Survey!$AY337)+ABS(Survey!$AZ337)-ABS(Survey!$BA337)+ABS(Survey!$BB337)-ABS(Survey!$BC337)-ABS(Survey!$BD337)+Survey!$BE337</f>
        <v>0</v>
      </c>
      <c r="BZ337" s="35">
        <f t="shared" si="254"/>
        <v>0</v>
      </c>
      <c r="CA337" s="17">
        <f t="shared" si="255"/>
        <v>0</v>
      </c>
      <c r="CB337" s="16" t="str">
        <f t="shared" si="256"/>
        <v>Pass</v>
      </c>
      <c r="CC337" s="38" t="b">
        <f>IF(ABS(Survey!$BE337)=0,TRUE,FALSE)</f>
        <v>1</v>
      </c>
      <c r="CD337" s="37" t="b">
        <f>NOT(ISBLANK(Survey!$BF337))</f>
        <v>0</v>
      </c>
      <c r="CE337" t="str">
        <f t="shared" si="257"/>
        <v>Fail</v>
      </c>
      <c r="CF337" s="29">
        <f>Survey!$AV337</f>
        <v>0</v>
      </c>
      <c r="CG337" s="29" cm="1">
        <f t="array" ref="CG337">SUM(SUMIF(Survey!BH337:BO337,{"&gt;0","&lt;0"})*{1,-1})-SUM(SUMIF(Survey!BQ337:BX337,{"&gt;0","&lt;0"})*{1,-1})</f>
        <v>0</v>
      </c>
      <c r="CH337" s="35" t="str">
        <f t="shared" si="258"/>
        <v>No holdings</v>
      </c>
      <c r="CI337">
        <f t="shared" si="259"/>
        <v>0</v>
      </c>
      <c r="CJ337" s="16" t="str">
        <f t="shared" si="260"/>
        <v>Fail</v>
      </c>
      <c r="CK337" s="36">
        <f>Survey!$AV337</f>
        <v>0</v>
      </c>
      <c r="CL337" s="36" cm="1">
        <f t="array" ref="CL337">SUM(SUMIF(Survey!BZ337:CS337,{"&gt;0","&lt;0"})*{1,-1})-SUM(SUMIF(Survey!CU337:DN337,{"&gt;0","&lt;0"})*{1,-1})</f>
        <v>0</v>
      </c>
      <c r="CM337" s="35" t="str">
        <f t="shared" si="261"/>
        <v>No holdings</v>
      </c>
      <c r="CN337" s="17">
        <f t="shared" si="262"/>
        <v>0</v>
      </c>
      <c r="CO337" s="16" t="str">
        <f t="shared" si="263"/>
        <v>Pass</v>
      </c>
      <c r="CP337" s="38" t="b">
        <f>IF(ABS(Survey!$CS337)=0,TRUE,FALSE)</f>
        <v>1</v>
      </c>
      <c r="CQ337" s="37" t="b">
        <f>NOT(ISBLANK(Survey!$CT337))</f>
        <v>0</v>
      </c>
      <c r="CR337" s="16" t="str">
        <f t="shared" si="264"/>
        <v>Pass</v>
      </c>
      <c r="CS337" s="38" t="b">
        <f>IF(ABS(Survey!$DN337)=0,TRUE,FALSE)</f>
        <v>1</v>
      </c>
      <c r="CT337" s="37" t="b">
        <f>NOT(ISBLANK(Survey!$DO337))</f>
        <v>0</v>
      </c>
      <c r="CU337" t="str">
        <f t="shared" si="265"/>
        <v>Pass</v>
      </c>
      <c r="CV337" s="29" cm="1">
        <f t="array" ref="CV337">SUM(SUMIF(Survey!CO337,{"&gt;0","&lt;0"})*{1,-1})+SUM(SUMIF(Survey!DJ337,{"&gt;0","&lt;0"})*{1,-1})</f>
        <v>0</v>
      </c>
      <c r="CW337" s="29">
        <f>SUM(SUMIF(Survey!DQ337:DW337,{"&gt;0","&lt;0"})*{1,-1})+SUM(SUMIF(Survey!DY337:EE337,{"&gt;0","&lt;0"})*{1,-1})</f>
        <v>0</v>
      </c>
      <c r="CX337">
        <f t="shared" si="266"/>
        <v>0</v>
      </c>
      <c r="CY337">
        <f t="shared" si="267"/>
        <v>0</v>
      </c>
      <c r="CZ337" s="16" t="str">
        <f t="shared" si="268"/>
        <v>Pass</v>
      </c>
      <c r="DA337" s="38" t="b">
        <f>IF(ABS(Survey!$DW337)=0,TRUE,FALSE)</f>
        <v>1</v>
      </c>
      <c r="DB337" s="37" t="b">
        <f>NOT(ISBLANK(Survey!DX337))</f>
        <v>0</v>
      </c>
      <c r="DC337" s="16" t="str">
        <f t="shared" si="269"/>
        <v>Pass</v>
      </c>
      <c r="DD337" s="38" t="b">
        <f>IF(ABS(Survey!$EE337)=0,TRUE,FALSE)</f>
        <v>1</v>
      </c>
      <c r="DE337" s="37" t="b">
        <f>NOT(ISBLANK(Survey!$EF337))</f>
        <v>0</v>
      </c>
      <c r="DF337" s="16" t="str">
        <f t="shared" si="270"/>
        <v>Fail</v>
      </c>
      <c r="DG337" s="36">
        <f>SUM(SUMIF(Survey!EL337:EN337,{"&gt;0","&lt;0"})*{1,-1})</f>
        <v>0</v>
      </c>
      <c r="DH337">
        <f t="shared" si="271"/>
        <v>0</v>
      </c>
      <c r="DI337">
        <f t="shared" si="272"/>
        <v>100</v>
      </c>
      <c r="DJ337" s="35" t="b">
        <f>IF(OR(Survey!$M337="ETF",Survey!$M337="ETF, alternative mutual fund",Survey!$M337="Closed-end", Survey!$M337="Split share corp"),TRUE,FALSE)</f>
        <v>0</v>
      </c>
      <c r="DK337" s="16" t="str">
        <f t="shared" si="273"/>
        <v>Fail</v>
      </c>
      <c r="DL337" s="36">
        <f>SUM(SUMIF(Survey!EP337:EV337,{"&gt;0","&lt;0"})*{1,-1})</f>
        <v>0</v>
      </c>
      <c r="DM337">
        <f t="shared" si="274"/>
        <v>0</v>
      </c>
      <c r="DN337" s="17">
        <f t="shared" si="275"/>
        <v>100</v>
      </c>
      <c r="DO337" s="16" t="str">
        <f t="shared" si="276"/>
        <v>Fail</v>
      </c>
      <c r="DP337" s="36">
        <f>SUM(SUMIF(Survey!EX337:FD337,{"&gt;0","&lt;0"})*{1,-1})</f>
        <v>0</v>
      </c>
      <c r="DQ337">
        <f t="shared" si="277"/>
        <v>0</v>
      </c>
      <c r="DR337" s="17">
        <f t="shared" si="278"/>
        <v>100</v>
      </c>
    </row>
    <row r="338" spans="1:122">
      <c r="A338">
        <v>338</v>
      </c>
      <c r="B338" t="str">
        <f t="shared" si="232"/>
        <v>Pass</v>
      </c>
      <c r="C338" t="str">
        <f>IF(COUNTBLANK(Survey!B338:FE338)=$C$2, "Pass", "Fail")</f>
        <v>Pass</v>
      </c>
      <c r="D338" t="str">
        <f t="shared" si="233"/>
        <v>Fail</v>
      </c>
      <c r="E338" t="str">
        <f>IF(OR(ISBLANK(Survey!AJ338),COUNTIF(G338:BB338,"Fail")),"Fail","Pass")</f>
        <v>Fail</v>
      </c>
      <c r="G338" s="16" t="str">
        <f t="shared" si="234"/>
        <v>Fail</v>
      </c>
      <c r="H338" s="177">
        <f>COUNTBLANK(Survey!B338:D338)+COUNTBLANK(Survey!G338)+COUNTBLANK(Survey!I338)+COUNTBLANK(Survey!K338:M338)+COUNTBLANK(Survey!P338)+COUNTBLANK(Survey!S338:U338)+COUNTBLANK(Survey!Y338:AA338)+COUNTBLANK(Survey!AD338:AE338)+COUNTBLANK(Survey!AI338:AI338)</f>
        <v>18</v>
      </c>
      <c r="I338" s="16" t="str">
        <f t="shared" si="235"/>
        <v>Fail</v>
      </c>
      <c r="J338" t="b">
        <f>IF(Survey!E338="No",TRUE,FALSE)</f>
        <v>0</v>
      </c>
      <c r="K338" s="34">
        <f>LEN(Survey!E338)</f>
        <v>0</v>
      </c>
      <c r="L338" s="16" t="str">
        <f t="shared" si="236"/>
        <v>Fail</v>
      </c>
      <c r="M338" t="b">
        <f>IF(Survey!F338="No",TRUE,FALSE)</f>
        <v>0</v>
      </c>
      <c r="N338" s="33">
        <f>LEN(Survey!F338)</f>
        <v>0</v>
      </c>
      <c r="O338" s="16" t="str">
        <f t="shared" si="237"/>
        <v>Pass</v>
      </c>
      <c r="P338" s="34">
        <f>MOD((LEN(Survey!H338)+2),11)</f>
        <v>2</v>
      </c>
      <c r="Q338" s="33" t="str">
        <f>IF(Survey!$L338="Prospectus fund", "Yes", "No")</f>
        <v>No</v>
      </c>
      <c r="R338" s="16" t="str">
        <f t="shared" si="238"/>
        <v>Pass</v>
      </c>
      <c r="S338" s="34">
        <f>MOD((LEN(Survey!J338)+2),11)</f>
        <v>2</v>
      </c>
      <c r="T338" s="35" t="b">
        <f>IF(OR(Survey!$M338="ETF",Survey!$M338="ETF, alternative mutual fund",Survey!$M338="Closed-end", Survey!$M338="Split share corp", Survey!$I338="Yes"),TRUE,FALSE)</f>
        <v>0</v>
      </c>
      <c r="U338" s="16" t="str">
        <f>IFERROR(IF(AND(OR(X338=Y338,Y338 = "Either"),NOT(ISBLANK(Survey!K338))),"Pass","Fail"),"Pass")</f>
        <v>Fail</v>
      </c>
      <c r="V338" s="36" cm="1">
        <f t="array" ref="V338">SUM(SUMIF(Survey!BZ338:CS338,{"&gt;0","&lt;0"})*{1,-1})</f>
        <v>0</v>
      </c>
      <c r="W338" s="38" cm="1">
        <f t="array" ref="W338">SUM(SUMIF(Survey!CC338,{"&gt;0","&lt;0"})*{1,-1})+SUM(SUMIF(Survey!CM338,{"&gt;0","&lt;0"})*{1,-1})</f>
        <v>0</v>
      </c>
      <c r="X338" s="38">
        <f>Survey!K338</f>
        <v>0</v>
      </c>
      <c r="Y338" s="37" t="str">
        <f t="shared" si="239"/>
        <v>Either</v>
      </c>
      <c r="Z338" s="16" t="str">
        <f t="shared" si="240"/>
        <v>Fail</v>
      </c>
      <c r="AA338" s="67" cm="1">
        <f t="array" ref="AA338">SUM(SUMIF(Survey!BZ338:CS338,{"&gt;0","&lt;0"})*{1,-1})+SUM(SUMIF(Survey!CU338:DN338,{"&gt;0","&lt;0"})*{1,-1})</f>
        <v>0</v>
      </c>
      <c r="AB338" s="67">
        <f>IFERROR(AA338/(Survey!$AV338),0)</f>
        <v>0</v>
      </c>
      <c r="AC338" s="128" t="b">
        <f>IF(OR(Survey!$M338="Alternative strategy or hedge",Survey!$M338="Other, illiquid",Survey!$L338="Prospectus fund"),TRUE,FALSE)</f>
        <v>0</v>
      </c>
      <c r="AD338" s="128" t="b">
        <f>NOT(ISBLANK(Survey!$M338))</f>
        <v>0</v>
      </c>
      <c r="AE338" s="16" t="str">
        <f t="shared" si="241"/>
        <v>Pass</v>
      </c>
      <c r="AF338" s="38" t="b">
        <f>NOT(ISNUMBER(SEARCH("Other",Survey!$P338)))</f>
        <v>1</v>
      </c>
      <c r="AG338" s="37" t="b">
        <f>NOT(ISBLANK(Survey!$Q338))</f>
        <v>0</v>
      </c>
      <c r="AH338" s="16" t="str">
        <f t="shared" si="242"/>
        <v>Pass</v>
      </c>
      <c r="AI338" s="143">
        <f>COUNTBLANK(Survey!$W338)</f>
        <v>1</v>
      </c>
      <c r="AJ338" s="67">
        <f>IF(AND(Survey!L338&lt;&gt;"Exempt fund",OR(Survey!$M338="ETF",Survey!$M338="ETF, alternative mutual fund",Survey!$M338="Mutual fund",Survey!$M338="Alternative mutual fund",Survey!$M338="Money market")),1,0)</f>
        <v>0</v>
      </c>
      <c r="AK338" s="16" t="str">
        <f t="shared" si="243"/>
        <v>Pass</v>
      </c>
      <c r="AL338" s="38" t="b">
        <f>NOT(ISNUMBER(SEARCH("Yes",Survey!$AA338)))</f>
        <v>1</v>
      </c>
      <c r="AM338" s="37" t="b">
        <f>IF(COUNTBLANK(Survey!$AB338:$AC338)=0,TRUE, FALSE)</f>
        <v>0</v>
      </c>
      <c r="AN338" s="16" t="str">
        <f t="shared" si="244"/>
        <v>Pass</v>
      </c>
      <c r="AO338" s="38" t="b">
        <f>NOT(ISNUMBER(SEARCH("Yes",Survey!$AD338)))</f>
        <v>1</v>
      </c>
      <c r="AP338" s="37" t="b">
        <f>NOT(ISBLANK(Survey!$AF338))</f>
        <v>0</v>
      </c>
      <c r="AQ338" s="16" t="str">
        <f t="shared" si="245"/>
        <v>Pass</v>
      </c>
      <c r="AR338" s="38" t="b">
        <f>NOT(OR(ISNUMBER(SEARCH("Other",Survey!$AF338)),ISNUMBER(SEARCH("Multiple",Survey!$AF338))))</f>
        <v>1</v>
      </c>
      <c r="AS338" s="37" t="b">
        <f>NOT(ISBLANK(Survey!$AG338))</f>
        <v>0</v>
      </c>
      <c r="AT338" s="16" t="str">
        <f t="shared" si="246"/>
        <v>Fail</v>
      </c>
      <c r="AU338" s="143">
        <f>IF(ABS(Survey!$AV338)&gt;0, 1,0)</f>
        <v>0</v>
      </c>
      <c r="AV338" s="143">
        <f>IF(COUNTBLANK(Survey!$AJ338)=0,1,0)</f>
        <v>0</v>
      </c>
      <c r="AW338" s="16" t="str">
        <f t="shared" si="247"/>
        <v>Pass</v>
      </c>
      <c r="AX338" s="143">
        <f>IF(ISBLANK(Survey!$AJ338),0,1)</f>
        <v>0</v>
      </c>
      <c r="AY338" s="165">
        <f>COUNTBLANK(Survey!$AK338)</f>
        <v>1</v>
      </c>
      <c r="AZ338" s="16" t="str">
        <f t="shared" si="248"/>
        <v>Pass</v>
      </c>
      <c r="BA338" s="143">
        <f>IF(OR(Survey!$AK338="Closed",ISBLANK(Survey!$AK338)),0,1)</f>
        <v>0</v>
      </c>
      <c r="BB338" s="165">
        <f>IF(ISBLANK(Survey!$AL338),1,0)</f>
        <v>1</v>
      </c>
      <c r="BC338" s="147" t="str" cm="1">
        <f t="array" ref="BC338">IF(OR(IF(OR($BE338+$BF338 = 2, $BG338=1), FALSE, TRUE), AND($BD338:$BD338 = 0)),"Pass","Fail")</f>
        <v>Pass</v>
      </c>
      <c r="BD338" s="143">
        <f>COUNTBLANK(Survey!$AM338:$AO338)</f>
        <v>3</v>
      </c>
      <c r="BE338" s="143">
        <f>IF(Survey!$I338="Yes",1,0)</f>
        <v>0</v>
      </c>
      <c r="BF338" s="143">
        <f>IF(OR(Survey!$M338="Mutual fund",Survey!$M338="Alternative mutual fund",Survey!$M338="Money market"),1,0)</f>
        <v>0</v>
      </c>
      <c r="BG338" s="148">
        <f>IF(OR(Survey!$M338="ETF",Survey!$M338="ETF, alternative mutual fund"),1,0)</f>
        <v>0</v>
      </c>
      <c r="BH338" s="16" t="str">
        <f t="shared" si="249"/>
        <v>Pass</v>
      </c>
      <c r="BI338" s="38" t="b">
        <f>OR(ISNUMBER(SEARCH("Yes",Survey!$AO338)),ISBLANK(Survey!$AO338))</f>
        <v>1</v>
      </c>
      <c r="BJ338" s="67" t="b">
        <f>NOT(ISBLANK(Survey!$AP338))</f>
        <v>0</v>
      </c>
      <c r="BK338" s="16" t="str">
        <f t="shared" si="250"/>
        <v>Pass</v>
      </c>
      <c r="BL338" s="143">
        <f>IF(Survey!$AW338=0, 0,1)</f>
        <v>0</v>
      </c>
      <c r="BM338" s="67">
        <f>Survey!$AQ338</f>
        <v>0</v>
      </c>
      <c r="BN338" s="67">
        <f>IFERROR((Survey!$AX338-ABS(Survey!$AY338)-ABS(Survey!$BD338))/Survey!$AW338,0)</f>
        <v>0</v>
      </c>
      <c r="BO338" s="67">
        <f>IF(AND($BM338&gt;$BN338-0.2,$BM338&lt;$BN338+0.2,ISBLANK(Survey!$AQ338)=FALSE),0,1)</f>
        <v>1</v>
      </c>
      <c r="BP338" s="165">
        <f>IF(ISBLANK(Survey!$AR338),1,0)</f>
        <v>1</v>
      </c>
      <c r="BQ338" s="16" t="str">
        <f t="shared" si="251"/>
        <v>Pass</v>
      </c>
      <c r="BR338" s="143">
        <f>IF(Survey!$AW338=0, 0,1)</f>
        <v>0</v>
      </c>
      <c r="BS338" s="67">
        <f>IF(AND(Survey!$AS338&gt;=0,Survey!$AS338&lt;=0.2,Survey!$AS338&lt;&gt;""),0,1)</f>
        <v>1</v>
      </c>
      <c r="BT338" s="143">
        <f>IF(ISBLANK(Survey!$AT338),1,0)</f>
        <v>1</v>
      </c>
      <c r="BU338" s="16" t="str">
        <f t="shared" si="252"/>
        <v>Fail</v>
      </c>
      <c r="BV338" s="165">
        <f>Survey!$AU338</f>
        <v>0</v>
      </c>
      <c r="BW338" s="16" t="str">
        <f t="shared" si="253"/>
        <v>Pass</v>
      </c>
      <c r="BX338" s="36">
        <f>Survey!$AV338</f>
        <v>0</v>
      </c>
      <c r="BY338" s="176">
        <f>Survey!$AW338+Survey!$AX338-ABS(Survey!$AY338)+ABS(Survey!$AZ338)-ABS(Survey!$BA338)+ABS(Survey!$BB338)-ABS(Survey!$BC338)-ABS(Survey!$BD338)+Survey!$BE338</f>
        <v>0</v>
      </c>
      <c r="BZ338" s="35">
        <f t="shared" si="254"/>
        <v>0</v>
      </c>
      <c r="CA338" s="17">
        <f t="shared" si="255"/>
        <v>0</v>
      </c>
      <c r="CB338" s="16" t="str">
        <f t="shared" si="256"/>
        <v>Pass</v>
      </c>
      <c r="CC338" s="38" t="b">
        <f>IF(ABS(Survey!$BE338)=0,TRUE,FALSE)</f>
        <v>1</v>
      </c>
      <c r="CD338" s="37" t="b">
        <f>NOT(ISBLANK(Survey!$BF338))</f>
        <v>0</v>
      </c>
      <c r="CE338" t="str">
        <f t="shared" si="257"/>
        <v>Fail</v>
      </c>
      <c r="CF338" s="29">
        <f>Survey!$AV338</f>
        <v>0</v>
      </c>
      <c r="CG338" s="29" cm="1">
        <f t="array" ref="CG338">SUM(SUMIF(Survey!BH338:BO338,{"&gt;0","&lt;0"})*{1,-1})-SUM(SUMIF(Survey!BQ338:BX338,{"&gt;0","&lt;0"})*{1,-1})</f>
        <v>0</v>
      </c>
      <c r="CH338" s="35" t="str">
        <f t="shared" si="258"/>
        <v>No holdings</v>
      </c>
      <c r="CI338">
        <f t="shared" si="259"/>
        <v>0</v>
      </c>
      <c r="CJ338" s="16" t="str">
        <f t="shared" si="260"/>
        <v>Fail</v>
      </c>
      <c r="CK338" s="36">
        <f>Survey!$AV338</f>
        <v>0</v>
      </c>
      <c r="CL338" s="36" cm="1">
        <f t="array" ref="CL338">SUM(SUMIF(Survey!BZ338:CS338,{"&gt;0","&lt;0"})*{1,-1})-SUM(SUMIF(Survey!CU338:DN338,{"&gt;0","&lt;0"})*{1,-1})</f>
        <v>0</v>
      </c>
      <c r="CM338" s="35" t="str">
        <f t="shared" si="261"/>
        <v>No holdings</v>
      </c>
      <c r="CN338" s="17">
        <f t="shared" si="262"/>
        <v>0</v>
      </c>
      <c r="CO338" s="16" t="str">
        <f t="shared" si="263"/>
        <v>Pass</v>
      </c>
      <c r="CP338" s="38" t="b">
        <f>IF(ABS(Survey!$CS338)=0,TRUE,FALSE)</f>
        <v>1</v>
      </c>
      <c r="CQ338" s="37" t="b">
        <f>NOT(ISBLANK(Survey!$CT338))</f>
        <v>0</v>
      </c>
      <c r="CR338" s="16" t="str">
        <f t="shared" si="264"/>
        <v>Pass</v>
      </c>
      <c r="CS338" s="38" t="b">
        <f>IF(ABS(Survey!$DN338)=0,TRUE,FALSE)</f>
        <v>1</v>
      </c>
      <c r="CT338" s="37" t="b">
        <f>NOT(ISBLANK(Survey!$DO338))</f>
        <v>0</v>
      </c>
      <c r="CU338" t="str">
        <f t="shared" si="265"/>
        <v>Pass</v>
      </c>
      <c r="CV338" s="29" cm="1">
        <f t="array" ref="CV338">SUM(SUMIF(Survey!CO338,{"&gt;0","&lt;0"})*{1,-1})+SUM(SUMIF(Survey!DJ338,{"&gt;0","&lt;0"})*{1,-1})</f>
        <v>0</v>
      </c>
      <c r="CW338" s="29">
        <f>SUM(SUMIF(Survey!DQ338:DW338,{"&gt;0","&lt;0"})*{1,-1})+SUM(SUMIF(Survey!DY338:EE338,{"&gt;0","&lt;0"})*{1,-1})</f>
        <v>0</v>
      </c>
      <c r="CX338">
        <f t="shared" si="266"/>
        <v>0</v>
      </c>
      <c r="CY338">
        <f t="shared" si="267"/>
        <v>0</v>
      </c>
      <c r="CZ338" s="16" t="str">
        <f t="shared" si="268"/>
        <v>Pass</v>
      </c>
      <c r="DA338" s="38" t="b">
        <f>IF(ABS(Survey!$DW338)=0,TRUE,FALSE)</f>
        <v>1</v>
      </c>
      <c r="DB338" s="37" t="b">
        <f>NOT(ISBLANK(Survey!DX338))</f>
        <v>0</v>
      </c>
      <c r="DC338" s="16" t="str">
        <f t="shared" si="269"/>
        <v>Pass</v>
      </c>
      <c r="DD338" s="38" t="b">
        <f>IF(ABS(Survey!$EE338)=0,TRUE,FALSE)</f>
        <v>1</v>
      </c>
      <c r="DE338" s="37" t="b">
        <f>NOT(ISBLANK(Survey!$EF338))</f>
        <v>0</v>
      </c>
      <c r="DF338" s="16" t="str">
        <f t="shared" si="270"/>
        <v>Fail</v>
      </c>
      <c r="DG338" s="36">
        <f>SUM(SUMIF(Survey!EL338:EN338,{"&gt;0","&lt;0"})*{1,-1})</f>
        <v>0</v>
      </c>
      <c r="DH338">
        <f t="shared" si="271"/>
        <v>0</v>
      </c>
      <c r="DI338">
        <f t="shared" si="272"/>
        <v>100</v>
      </c>
      <c r="DJ338" s="35" t="b">
        <f>IF(OR(Survey!$M338="ETF",Survey!$M338="ETF, alternative mutual fund",Survey!$M338="Closed-end", Survey!$M338="Split share corp"),TRUE,FALSE)</f>
        <v>0</v>
      </c>
      <c r="DK338" s="16" t="str">
        <f t="shared" si="273"/>
        <v>Fail</v>
      </c>
      <c r="DL338" s="36">
        <f>SUM(SUMIF(Survey!EP338:EV338,{"&gt;0","&lt;0"})*{1,-1})</f>
        <v>0</v>
      </c>
      <c r="DM338">
        <f t="shared" si="274"/>
        <v>0</v>
      </c>
      <c r="DN338" s="17">
        <f t="shared" si="275"/>
        <v>100</v>
      </c>
      <c r="DO338" s="16" t="str">
        <f t="shared" si="276"/>
        <v>Fail</v>
      </c>
      <c r="DP338" s="36">
        <f>SUM(SUMIF(Survey!EX338:FD338,{"&gt;0","&lt;0"})*{1,-1})</f>
        <v>0</v>
      </c>
      <c r="DQ338">
        <f t="shared" si="277"/>
        <v>0</v>
      </c>
      <c r="DR338" s="17">
        <f t="shared" si="278"/>
        <v>100</v>
      </c>
    </row>
    <row r="339" spans="1:122">
      <c r="A339">
        <v>339</v>
      </c>
      <c r="B339" t="str">
        <f t="shared" si="232"/>
        <v>Pass</v>
      </c>
      <c r="C339" t="str">
        <f>IF(COUNTBLANK(Survey!B339:FE339)=$C$2, "Pass", "Fail")</f>
        <v>Pass</v>
      </c>
      <c r="D339" t="str">
        <f t="shared" si="233"/>
        <v>Fail</v>
      </c>
      <c r="E339" t="str">
        <f>IF(OR(ISBLANK(Survey!AJ339),COUNTIF(G339:BB339,"Fail")),"Fail","Pass")</f>
        <v>Fail</v>
      </c>
      <c r="G339" s="16" t="str">
        <f t="shared" si="234"/>
        <v>Fail</v>
      </c>
      <c r="H339" s="177">
        <f>COUNTBLANK(Survey!B339:D339)+COUNTBLANK(Survey!G339)+COUNTBLANK(Survey!I339)+COUNTBLANK(Survey!K339:M339)+COUNTBLANK(Survey!P339)+COUNTBLANK(Survey!S339:U339)+COUNTBLANK(Survey!Y339:AA339)+COUNTBLANK(Survey!AD339:AE339)+COUNTBLANK(Survey!AI339:AI339)</f>
        <v>18</v>
      </c>
      <c r="I339" s="16" t="str">
        <f t="shared" si="235"/>
        <v>Fail</v>
      </c>
      <c r="J339" t="b">
        <f>IF(Survey!E339="No",TRUE,FALSE)</f>
        <v>0</v>
      </c>
      <c r="K339" s="34">
        <f>LEN(Survey!E339)</f>
        <v>0</v>
      </c>
      <c r="L339" s="16" t="str">
        <f t="shared" si="236"/>
        <v>Fail</v>
      </c>
      <c r="M339" t="b">
        <f>IF(Survey!F339="No",TRUE,FALSE)</f>
        <v>0</v>
      </c>
      <c r="N339" s="33">
        <f>LEN(Survey!F339)</f>
        <v>0</v>
      </c>
      <c r="O339" s="16" t="str">
        <f t="shared" si="237"/>
        <v>Pass</v>
      </c>
      <c r="P339" s="34">
        <f>MOD((LEN(Survey!H339)+2),11)</f>
        <v>2</v>
      </c>
      <c r="Q339" s="33" t="str">
        <f>IF(Survey!$L339="Prospectus fund", "Yes", "No")</f>
        <v>No</v>
      </c>
      <c r="R339" s="16" t="str">
        <f t="shared" si="238"/>
        <v>Pass</v>
      </c>
      <c r="S339" s="34">
        <f>MOD((LEN(Survey!J339)+2),11)</f>
        <v>2</v>
      </c>
      <c r="T339" s="35" t="b">
        <f>IF(OR(Survey!$M339="ETF",Survey!$M339="ETF, alternative mutual fund",Survey!$M339="Closed-end", Survey!$M339="Split share corp", Survey!$I339="Yes"),TRUE,FALSE)</f>
        <v>0</v>
      </c>
      <c r="U339" s="16" t="str">
        <f>IFERROR(IF(AND(OR(X339=Y339,Y339 = "Either"),NOT(ISBLANK(Survey!K339))),"Pass","Fail"),"Pass")</f>
        <v>Fail</v>
      </c>
      <c r="V339" s="36" cm="1">
        <f t="array" ref="V339">SUM(SUMIF(Survey!BZ339:CS339,{"&gt;0","&lt;0"})*{1,-1})</f>
        <v>0</v>
      </c>
      <c r="W339" s="38" cm="1">
        <f t="array" ref="W339">SUM(SUMIF(Survey!CC339,{"&gt;0","&lt;0"})*{1,-1})+SUM(SUMIF(Survey!CM339,{"&gt;0","&lt;0"})*{1,-1})</f>
        <v>0</v>
      </c>
      <c r="X339" s="38">
        <f>Survey!K339</f>
        <v>0</v>
      </c>
      <c r="Y339" s="37" t="str">
        <f t="shared" si="239"/>
        <v>Either</v>
      </c>
      <c r="Z339" s="16" t="str">
        <f t="shared" si="240"/>
        <v>Fail</v>
      </c>
      <c r="AA339" s="67" cm="1">
        <f t="array" ref="AA339">SUM(SUMIF(Survey!BZ339:CS339,{"&gt;0","&lt;0"})*{1,-1})+SUM(SUMIF(Survey!CU339:DN339,{"&gt;0","&lt;0"})*{1,-1})</f>
        <v>0</v>
      </c>
      <c r="AB339" s="67">
        <f>IFERROR(AA339/(Survey!$AV339),0)</f>
        <v>0</v>
      </c>
      <c r="AC339" s="128" t="b">
        <f>IF(OR(Survey!$M339="Alternative strategy or hedge",Survey!$M339="Other, illiquid",Survey!$L339="Prospectus fund"),TRUE,FALSE)</f>
        <v>0</v>
      </c>
      <c r="AD339" s="128" t="b">
        <f>NOT(ISBLANK(Survey!$M339))</f>
        <v>0</v>
      </c>
      <c r="AE339" s="16" t="str">
        <f t="shared" si="241"/>
        <v>Pass</v>
      </c>
      <c r="AF339" s="38" t="b">
        <f>NOT(ISNUMBER(SEARCH("Other",Survey!$P339)))</f>
        <v>1</v>
      </c>
      <c r="AG339" s="37" t="b">
        <f>NOT(ISBLANK(Survey!$Q339))</f>
        <v>0</v>
      </c>
      <c r="AH339" s="16" t="str">
        <f t="shared" si="242"/>
        <v>Pass</v>
      </c>
      <c r="AI339" s="143">
        <f>COUNTBLANK(Survey!$W339)</f>
        <v>1</v>
      </c>
      <c r="AJ339" s="67">
        <f>IF(AND(Survey!L339&lt;&gt;"Exempt fund",OR(Survey!$M339="ETF",Survey!$M339="ETF, alternative mutual fund",Survey!$M339="Mutual fund",Survey!$M339="Alternative mutual fund",Survey!$M339="Money market")),1,0)</f>
        <v>0</v>
      </c>
      <c r="AK339" s="16" t="str">
        <f t="shared" si="243"/>
        <v>Pass</v>
      </c>
      <c r="AL339" s="38" t="b">
        <f>NOT(ISNUMBER(SEARCH("Yes",Survey!$AA339)))</f>
        <v>1</v>
      </c>
      <c r="AM339" s="37" t="b">
        <f>IF(COUNTBLANK(Survey!$AB339:$AC339)=0,TRUE, FALSE)</f>
        <v>0</v>
      </c>
      <c r="AN339" s="16" t="str">
        <f t="shared" si="244"/>
        <v>Pass</v>
      </c>
      <c r="AO339" s="38" t="b">
        <f>NOT(ISNUMBER(SEARCH("Yes",Survey!$AD339)))</f>
        <v>1</v>
      </c>
      <c r="AP339" s="37" t="b">
        <f>NOT(ISBLANK(Survey!$AF339))</f>
        <v>0</v>
      </c>
      <c r="AQ339" s="16" t="str">
        <f t="shared" si="245"/>
        <v>Pass</v>
      </c>
      <c r="AR339" s="38" t="b">
        <f>NOT(OR(ISNUMBER(SEARCH("Other",Survey!$AF339)),ISNUMBER(SEARCH("Multiple",Survey!$AF339))))</f>
        <v>1</v>
      </c>
      <c r="AS339" s="37" t="b">
        <f>NOT(ISBLANK(Survey!$AG339))</f>
        <v>0</v>
      </c>
      <c r="AT339" s="16" t="str">
        <f t="shared" si="246"/>
        <v>Fail</v>
      </c>
      <c r="AU339" s="143">
        <f>IF(ABS(Survey!$AV339)&gt;0, 1,0)</f>
        <v>0</v>
      </c>
      <c r="AV339" s="143">
        <f>IF(COUNTBLANK(Survey!$AJ339)=0,1,0)</f>
        <v>0</v>
      </c>
      <c r="AW339" s="16" t="str">
        <f t="shared" si="247"/>
        <v>Pass</v>
      </c>
      <c r="AX339" s="143">
        <f>IF(ISBLANK(Survey!$AJ339),0,1)</f>
        <v>0</v>
      </c>
      <c r="AY339" s="165">
        <f>COUNTBLANK(Survey!$AK339)</f>
        <v>1</v>
      </c>
      <c r="AZ339" s="16" t="str">
        <f t="shared" si="248"/>
        <v>Pass</v>
      </c>
      <c r="BA339" s="143">
        <f>IF(OR(Survey!$AK339="Closed",ISBLANK(Survey!$AK339)),0,1)</f>
        <v>0</v>
      </c>
      <c r="BB339" s="165">
        <f>IF(ISBLANK(Survey!$AL339),1,0)</f>
        <v>1</v>
      </c>
      <c r="BC339" s="147" t="str" cm="1">
        <f t="array" ref="BC339">IF(OR(IF(OR($BE339+$BF339 = 2, $BG339=1), FALSE, TRUE), AND($BD339:$BD339 = 0)),"Pass","Fail")</f>
        <v>Pass</v>
      </c>
      <c r="BD339" s="143">
        <f>COUNTBLANK(Survey!$AM339:$AO339)</f>
        <v>3</v>
      </c>
      <c r="BE339" s="143">
        <f>IF(Survey!$I339="Yes",1,0)</f>
        <v>0</v>
      </c>
      <c r="BF339" s="143">
        <f>IF(OR(Survey!$M339="Mutual fund",Survey!$M339="Alternative mutual fund",Survey!$M339="Money market"),1,0)</f>
        <v>0</v>
      </c>
      <c r="BG339" s="148">
        <f>IF(OR(Survey!$M339="ETF",Survey!$M339="ETF, alternative mutual fund"),1,0)</f>
        <v>0</v>
      </c>
      <c r="BH339" s="16" t="str">
        <f t="shared" si="249"/>
        <v>Pass</v>
      </c>
      <c r="BI339" s="38" t="b">
        <f>OR(ISNUMBER(SEARCH("Yes",Survey!$AO339)),ISBLANK(Survey!$AO339))</f>
        <v>1</v>
      </c>
      <c r="BJ339" s="67" t="b">
        <f>NOT(ISBLANK(Survey!$AP339))</f>
        <v>0</v>
      </c>
      <c r="BK339" s="16" t="str">
        <f t="shared" si="250"/>
        <v>Pass</v>
      </c>
      <c r="BL339" s="143">
        <f>IF(Survey!$AW339=0, 0,1)</f>
        <v>0</v>
      </c>
      <c r="BM339" s="67">
        <f>Survey!$AQ339</f>
        <v>0</v>
      </c>
      <c r="BN339" s="67">
        <f>IFERROR((Survey!$AX339-ABS(Survey!$AY339)-ABS(Survey!$BD339))/Survey!$AW339,0)</f>
        <v>0</v>
      </c>
      <c r="BO339" s="67">
        <f>IF(AND($BM339&gt;$BN339-0.2,$BM339&lt;$BN339+0.2,ISBLANK(Survey!$AQ339)=FALSE),0,1)</f>
        <v>1</v>
      </c>
      <c r="BP339" s="165">
        <f>IF(ISBLANK(Survey!$AR339),1,0)</f>
        <v>1</v>
      </c>
      <c r="BQ339" s="16" t="str">
        <f t="shared" si="251"/>
        <v>Pass</v>
      </c>
      <c r="BR339" s="143">
        <f>IF(Survey!$AW339=0, 0,1)</f>
        <v>0</v>
      </c>
      <c r="BS339" s="67">
        <f>IF(AND(Survey!$AS339&gt;=0,Survey!$AS339&lt;=0.2,Survey!$AS339&lt;&gt;""),0,1)</f>
        <v>1</v>
      </c>
      <c r="BT339" s="143">
        <f>IF(ISBLANK(Survey!$AT339),1,0)</f>
        <v>1</v>
      </c>
      <c r="BU339" s="16" t="str">
        <f t="shared" si="252"/>
        <v>Fail</v>
      </c>
      <c r="BV339" s="165">
        <f>Survey!$AU339</f>
        <v>0</v>
      </c>
      <c r="BW339" s="16" t="str">
        <f t="shared" si="253"/>
        <v>Pass</v>
      </c>
      <c r="BX339" s="36">
        <f>Survey!$AV339</f>
        <v>0</v>
      </c>
      <c r="BY339" s="176">
        <f>Survey!$AW339+Survey!$AX339-ABS(Survey!$AY339)+ABS(Survey!$AZ339)-ABS(Survey!$BA339)+ABS(Survey!$BB339)-ABS(Survey!$BC339)-ABS(Survey!$BD339)+Survey!$BE339</f>
        <v>0</v>
      </c>
      <c r="BZ339" s="35">
        <f t="shared" si="254"/>
        <v>0</v>
      </c>
      <c r="CA339" s="17">
        <f t="shared" si="255"/>
        <v>0</v>
      </c>
      <c r="CB339" s="16" t="str">
        <f t="shared" si="256"/>
        <v>Pass</v>
      </c>
      <c r="CC339" s="38" t="b">
        <f>IF(ABS(Survey!$BE339)=0,TRUE,FALSE)</f>
        <v>1</v>
      </c>
      <c r="CD339" s="37" t="b">
        <f>NOT(ISBLANK(Survey!$BF339))</f>
        <v>0</v>
      </c>
      <c r="CE339" t="str">
        <f t="shared" si="257"/>
        <v>Fail</v>
      </c>
      <c r="CF339" s="29">
        <f>Survey!$AV339</f>
        <v>0</v>
      </c>
      <c r="CG339" s="29" cm="1">
        <f t="array" ref="CG339">SUM(SUMIF(Survey!BH339:BO339,{"&gt;0","&lt;0"})*{1,-1})-SUM(SUMIF(Survey!BQ339:BX339,{"&gt;0","&lt;0"})*{1,-1})</f>
        <v>0</v>
      </c>
      <c r="CH339" s="35" t="str">
        <f t="shared" si="258"/>
        <v>No holdings</v>
      </c>
      <c r="CI339">
        <f t="shared" si="259"/>
        <v>0</v>
      </c>
      <c r="CJ339" s="16" t="str">
        <f t="shared" si="260"/>
        <v>Fail</v>
      </c>
      <c r="CK339" s="36">
        <f>Survey!$AV339</f>
        <v>0</v>
      </c>
      <c r="CL339" s="36" cm="1">
        <f t="array" ref="CL339">SUM(SUMIF(Survey!BZ339:CS339,{"&gt;0","&lt;0"})*{1,-1})-SUM(SUMIF(Survey!CU339:DN339,{"&gt;0","&lt;0"})*{1,-1})</f>
        <v>0</v>
      </c>
      <c r="CM339" s="35" t="str">
        <f t="shared" si="261"/>
        <v>No holdings</v>
      </c>
      <c r="CN339" s="17">
        <f t="shared" si="262"/>
        <v>0</v>
      </c>
      <c r="CO339" s="16" t="str">
        <f t="shared" si="263"/>
        <v>Pass</v>
      </c>
      <c r="CP339" s="38" t="b">
        <f>IF(ABS(Survey!$CS339)=0,TRUE,FALSE)</f>
        <v>1</v>
      </c>
      <c r="CQ339" s="37" t="b">
        <f>NOT(ISBLANK(Survey!$CT339))</f>
        <v>0</v>
      </c>
      <c r="CR339" s="16" t="str">
        <f t="shared" si="264"/>
        <v>Pass</v>
      </c>
      <c r="CS339" s="38" t="b">
        <f>IF(ABS(Survey!$DN339)=0,TRUE,FALSE)</f>
        <v>1</v>
      </c>
      <c r="CT339" s="37" t="b">
        <f>NOT(ISBLANK(Survey!$DO339))</f>
        <v>0</v>
      </c>
      <c r="CU339" t="str">
        <f t="shared" si="265"/>
        <v>Pass</v>
      </c>
      <c r="CV339" s="29" cm="1">
        <f t="array" ref="CV339">SUM(SUMIF(Survey!CO339,{"&gt;0","&lt;0"})*{1,-1})+SUM(SUMIF(Survey!DJ339,{"&gt;0","&lt;0"})*{1,-1})</f>
        <v>0</v>
      </c>
      <c r="CW339" s="29">
        <f>SUM(SUMIF(Survey!DQ339:DW339,{"&gt;0","&lt;0"})*{1,-1})+SUM(SUMIF(Survey!DY339:EE339,{"&gt;0","&lt;0"})*{1,-1})</f>
        <v>0</v>
      </c>
      <c r="CX339">
        <f t="shared" si="266"/>
        <v>0</v>
      </c>
      <c r="CY339">
        <f t="shared" si="267"/>
        <v>0</v>
      </c>
      <c r="CZ339" s="16" t="str">
        <f t="shared" si="268"/>
        <v>Pass</v>
      </c>
      <c r="DA339" s="38" t="b">
        <f>IF(ABS(Survey!$DW339)=0,TRUE,FALSE)</f>
        <v>1</v>
      </c>
      <c r="DB339" s="37" t="b">
        <f>NOT(ISBLANK(Survey!DX339))</f>
        <v>0</v>
      </c>
      <c r="DC339" s="16" t="str">
        <f t="shared" si="269"/>
        <v>Pass</v>
      </c>
      <c r="DD339" s="38" t="b">
        <f>IF(ABS(Survey!$EE339)=0,TRUE,FALSE)</f>
        <v>1</v>
      </c>
      <c r="DE339" s="37" t="b">
        <f>NOT(ISBLANK(Survey!$EF339))</f>
        <v>0</v>
      </c>
      <c r="DF339" s="16" t="str">
        <f t="shared" si="270"/>
        <v>Fail</v>
      </c>
      <c r="DG339" s="36">
        <f>SUM(SUMIF(Survey!EL339:EN339,{"&gt;0","&lt;0"})*{1,-1})</f>
        <v>0</v>
      </c>
      <c r="DH339">
        <f t="shared" si="271"/>
        <v>0</v>
      </c>
      <c r="DI339">
        <f t="shared" si="272"/>
        <v>100</v>
      </c>
      <c r="DJ339" s="35" t="b">
        <f>IF(OR(Survey!$M339="ETF",Survey!$M339="ETF, alternative mutual fund",Survey!$M339="Closed-end", Survey!$M339="Split share corp"),TRUE,FALSE)</f>
        <v>0</v>
      </c>
      <c r="DK339" s="16" t="str">
        <f t="shared" si="273"/>
        <v>Fail</v>
      </c>
      <c r="DL339" s="36">
        <f>SUM(SUMIF(Survey!EP339:EV339,{"&gt;0","&lt;0"})*{1,-1})</f>
        <v>0</v>
      </c>
      <c r="DM339">
        <f t="shared" si="274"/>
        <v>0</v>
      </c>
      <c r="DN339" s="17">
        <f t="shared" si="275"/>
        <v>100</v>
      </c>
      <c r="DO339" s="16" t="str">
        <f t="shared" si="276"/>
        <v>Fail</v>
      </c>
      <c r="DP339" s="36">
        <f>SUM(SUMIF(Survey!EX339:FD339,{"&gt;0","&lt;0"})*{1,-1})</f>
        <v>0</v>
      </c>
      <c r="DQ339">
        <f t="shared" si="277"/>
        <v>0</v>
      </c>
      <c r="DR339" s="17">
        <f t="shared" si="278"/>
        <v>100</v>
      </c>
    </row>
    <row r="340" spans="1:122">
      <c r="A340">
        <v>340</v>
      </c>
      <c r="B340" t="str">
        <f t="shared" si="232"/>
        <v>Pass</v>
      </c>
      <c r="C340" t="str">
        <f>IF(COUNTBLANK(Survey!B340:FE340)=$C$2, "Pass", "Fail")</f>
        <v>Pass</v>
      </c>
      <c r="D340" t="str">
        <f t="shared" si="233"/>
        <v>Fail</v>
      </c>
      <c r="E340" t="str">
        <f>IF(OR(ISBLANK(Survey!AJ340),COUNTIF(G340:BB340,"Fail")),"Fail","Pass")</f>
        <v>Fail</v>
      </c>
      <c r="G340" s="16" t="str">
        <f t="shared" si="234"/>
        <v>Fail</v>
      </c>
      <c r="H340" s="177">
        <f>COUNTBLANK(Survey!B340:D340)+COUNTBLANK(Survey!G340)+COUNTBLANK(Survey!I340)+COUNTBLANK(Survey!K340:M340)+COUNTBLANK(Survey!P340)+COUNTBLANK(Survey!S340:U340)+COUNTBLANK(Survey!Y340:AA340)+COUNTBLANK(Survey!AD340:AE340)+COUNTBLANK(Survey!AI340:AI340)</f>
        <v>18</v>
      </c>
      <c r="I340" s="16" t="str">
        <f t="shared" si="235"/>
        <v>Fail</v>
      </c>
      <c r="J340" t="b">
        <f>IF(Survey!E340="No",TRUE,FALSE)</f>
        <v>0</v>
      </c>
      <c r="K340" s="34">
        <f>LEN(Survey!E340)</f>
        <v>0</v>
      </c>
      <c r="L340" s="16" t="str">
        <f t="shared" si="236"/>
        <v>Fail</v>
      </c>
      <c r="M340" t="b">
        <f>IF(Survey!F340="No",TRUE,FALSE)</f>
        <v>0</v>
      </c>
      <c r="N340" s="33">
        <f>LEN(Survey!F340)</f>
        <v>0</v>
      </c>
      <c r="O340" s="16" t="str">
        <f t="shared" si="237"/>
        <v>Pass</v>
      </c>
      <c r="P340" s="34">
        <f>MOD((LEN(Survey!H340)+2),11)</f>
        <v>2</v>
      </c>
      <c r="Q340" s="33" t="str">
        <f>IF(Survey!$L340="Prospectus fund", "Yes", "No")</f>
        <v>No</v>
      </c>
      <c r="R340" s="16" t="str">
        <f t="shared" si="238"/>
        <v>Pass</v>
      </c>
      <c r="S340" s="34">
        <f>MOD((LEN(Survey!J340)+2),11)</f>
        <v>2</v>
      </c>
      <c r="T340" s="35" t="b">
        <f>IF(OR(Survey!$M340="ETF",Survey!$M340="ETF, alternative mutual fund",Survey!$M340="Closed-end", Survey!$M340="Split share corp", Survey!$I340="Yes"),TRUE,FALSE)</f>
        <v>0</v>
      </c>
      <c r="U340" s="16" t="str">
        <f>IFERROR(IF(AND(OR(X340=Y340,Y340 = "Either"),NOT(ISBLANK(Survey!K340))),"Pass","Fail"),"Pass")</f>
        <v>Fail</v>
      </c>
      <c r="V340" s="36" cm="1">
        <f t="array" ref="V340">SUM(SUMIF(Survey!BZ340:CS340,{"&gt;0","&lt;0"})*{1,-1})</f>
        <v>0</v>
      </c>
      <c r="W340" s="38" cm="1">
        <f t="array" ref="W340">SUM(SUMIF(Survey!CC340,{"&gt;0","&lt;0"})*{1,-1})+SUM(SUMIF(Survey!CM340,{"&gt;0","&lt;0"})*{1,-1})</f>
        <v>0</v>
      </c>
      <c r="X340" s="38">
        <f>Survey!K340</f>
        <v>0</v>
      </c>
      <c r="Y340" s="37" t="str">
        <f t="shared" si="239"/>
        <v>Either</v>
      </c>
      <c r="Z340" s="16" t="str">
        <f t="shared" si="240"/>
        <v>Fail</v>
      </c>
      <c r="AA340" s="67" cm="1">
        <f t="array" ref="AA340">SUM(SUMIF(Survey!BZ340:CS340,{"&gt;0","&lt;0"})*{1,-1})+SUM(SUMIF(Survey!CU340:DN340,{"&gt;0","&lt;0"})*{1,-1})</f>
        <v>0</v>
      </c>
      <c r="AB340" s="67">
        <f>IFERROR(AA340/(Survey!$AV340),0)</f>
        <v>0</v>
      </c>
      <c r="AC340" s="128" t="b">
        <f>IF(OR(Survey!$M340="Alternative strategy or hedge",Survey!$M340="Other, illiquid",Survey!$L340="Prospectus fund"),TRUE,FALSE)</f>
        <v>0</v>
      </c>
      <c r="AD340" s="128" t="b">
        <f>NOT(ISBLANK(Survey!$M340))</f>
        <v>0</v>
      </c>
      <c r="AE340" s="16" t="str">
        <f t="shared" si="241"/>
        <v>Pass</v>
      </c>
      <c r="AF340" s="38" t="b">
        <f>NOT(ISNUMBER(SEARCH("Other",Survey!$P340)))</f>
        <v>1</v>
      </c>
      <c r="AG340" s="37" t="b">
        <f>NOT(ISBLANK(Survey!$Q340))</f>
        <v>0</v>
      </c>
      <c r="AH340" s="16" t="str">
        <f t="shared" si="242"/>
        <v>Pass</v>
      </c>
      <c r="AI340" s="143">
        <f>COUNTBLANK(Survey!$W340)</f>
        <v>1</v>
      </c>
      <c r="AJ340" s="67">
        <f>IF(AND(Survey!L340&lt;&gt;"Exempt fund",OR(Survey!$M340="ETF",Survey!$M340="ETF, alternative mutual fund",Survey!$M340="Mutual fund",Survey!$M340="Alternative mutual fund",Survey!$M340="Money market")),1,0)</f>
        <v>0</v>
      </c>
      <c r="AK340" s="16" t="str">
        <f t="shared" si="243"/>
        <v>Pass</v>
      </c>
      <c r="AL340" s="38" t="b">
        <f>NOT(ISNUMBER(SEARCH("Yes",Survey!$AA340)))</f>
        <v>1</v>
      </c>
      <c r="AM340" s="37" t="b">
        <f>IF(COUNTBLANK(Survey!$AB340:$AC340)=0,TRUE, FALSE)</f>
        <v>0</v>
      </c>
      <c r="AN340" s="16" t="str">
        <f t="shared" si="244"/>
        <v>Pass</v>
      </c>
      <c r="AO340" s="38" t="b">
        <f>NOT(ISNUMBER(SEARCH("Yes",Survey!$AD340)))</f>
        <v>1</v>
      </c>
      <c r="AP340" s="37" t="b">
        <f>NOT(ISBLANK(Survey!$AF340))</f>
        <v>0</v>
      </c>
      <c r="AQ340" s="16" t="str">
        <f t="shared" si="245"/>
        <v>Pass</v>
      </c>
      <c r="AR340" s="38" t="b">
        <f>NOT(OR(ISNUMBER(SEARCH("Other",Survey!$AF340)),ISNUMBER(SEARCH("Multiple",Survey!$AF340))))</f>
        <v>1</v>
      </c>
      <c r="AS340" s="37" t="b">
        <f>NOT(ISBLANK(Survey!$AG340))</f>
        <v>0</v>
      </c>
      <c r="AT340" s="16" t="str">
        <f t="shared" si="246"/>
        <v>Fail</v>
      </c>
      <c r="AU340" s="143">
        <f>IF(ABS(Survey!$AV340)&gt;0, 1,0)</f>
        <v>0</v>
      </c>
      <c r="AV340" s="143">
        <f>IF(COUNTBLANK(Survey!$AJ340)=0,1,0)</f>
        <v>0</v>
      </c>
      <c r="AW340" s="16" t="str">
        <f t="shared" si="247"/>
        <v>Pass</v>
      </c>
      <c r="AX340" s="143">
        <f>IF(ISBLANK(Survey!$AJ340),0,1)</f>
        <v>0</v>
      </c>
      <c r="AY340" s="165">
        <f>COUNTBLANK(Survey!$AK340)</f>
        <v>1</v>
      </c>
      <c r="AZ340" s="16" t="str">
        <f t="shared" si="248"/>
        <v>Pass</v>
      </c>
      <c r="BA340" s="143">
        <f>IF(OR(Survey!$AK340="Closed",ISBLANK(Survey!$AK340)),0,1)</f>
        <v>0</v>
      </c>
      <c r="BB340" s="165">
        <f>IF(ISBLANK(Survey!$AL340),1,0)</f>
        <v>1</v>
      </c>
      <c r="BC340" s="147" t="str" cm="1">
        <f t="array" ref="BC340">IF(OR(IF(OR($BE340+$BF340 = 2, $BG340=1), FALSE, TRUE), AND($BD340:$BD340 = 0)),"Pass","Fail")</f>
        <v>Pass</v>
      </c>
      <c r="BD340" s="143">
        <f>COUNTBLANK(Survey!$AM340:$AO340)</f>
        <v>3</v>
      </c>
      <c r="BE340" s="143">
        <f>IF(Survey!$I340="Yes",1,0)</f>
        <v>0</v>
      </c>
      <c r="BF340" s="143">
        <f>IF(OR(Survey!$M340="Mutual fund",Survey!$M340="Alternative mutual fund",Survey!$M340="Money market"),1,0)</f>
        <v>0</v>
      </c>
      <c r="BG340" s="148">
        <f>IF(OR(Survey!$M340="ETF",Survey!$M340="ETF, alternative mutual fund"),1,0)</f>
        <v>0</v>
      </c>
      <c r="BH340" s="16" t="str">
        <f t="shared" si="249"/>
        <v>Pass</v>
      </c>
      <c r="BI340" s="38" t="b">
        <f>OR(ISNUMBER(SEARCH("Yes",Survey!$AO340)),ISBLANK(Survey!$AO340))</f>
        <v>1</v>
      </c>
      <c r="BJ340" s="67" t="b">
        <f>NOT(ISBLANK(Survey!$AP340))</f>
        <v>0</v>
      </c>
      <c r="BK340" s="16" t="str">
        <f t="shared" si="250"/>
        <v>Pass</v>
      </c>
      <c r="BL340" s="143">
        <f>IF(Survey!$AW340=0, 0,1)</f>
        <v>0</v>
      </c>
      <c r="BM340" s="67">
        <f>Survey!$AQ340</f>
        <v>0</v>
      </c>
      <c r="BN340" s="67">
        <f>IFERROR((Survey!$AX340-ABS(Survey!$AY340)-ABS(Survey!$BD340))/Survey!$AW340,0)</f>
        <v>0</v>
      </c>
      <c r="BO340" s="67">
        <f>IF(AND($BM340&gt;$BN340-0.2,$BM340&lt;$BN340+0.2,ISBLANK(Survey!$AQ340)=FALSE),0,1)</f>
        <v>1</v>
      </c>
      <c r="BP340" s="165">
        <f>IF(ISBLANK(Survey!$AR340),1,0)</f>
        <v>1</v>
      </c>
      <c r="BQ340" s="16" t="str">
        <f t="shared" si="251"/>
        <v>Pass</v>
      </c>
      <c r="BR340" s="143">
        <f>IF(Survey!$AW340=0, 0,1)</f>
        <v>0</v>
      </c>
      <c r="BS340" s="67">
        <f>IF(AND(Survey!$AS340&gt;=0,Survey!$AS340&lt;=0.2,Survey!$AS340&lt;&gt;""),0,1)</f>
        <v>1</v>
      </c>
      <c r="BT340" s="143">
        <f>IF(ISBLANK(Survey!$AT340),1,0)</f>
        <v>1</v>
      </c>
      <c r="BU340" s="16" t="str">
        <f t="shared" si="252"/>
        <v>Fail</v>
      </c>
      <c r="BV340" s="165">
        <f>Survey!$AU340</f>
        <v>0</v>
      </c>
      <c r="BW340" s="16" t="str">
        <f t="shared" si="253"/>
        <v>Pass</v>
      </c>
      <c r="BX340" s="36">
        <f>Survey!$AV340</f>
        <v>0</v>
      </c>
      <c r="BY340" s="176">
        <f>Survey!$AW340+Survey!$AX340-ABS(Survey!$AY340)+ABS(Survey!$AZ340)-ABS(Survey!$BA340)+ABS(Survey!$BB340)-ABS(Survey!$BC340)-ABS(Survey!$BD340)+Survey!$BE340</f>
        <v>0</v>
      </c>
      <c r="BZ340" s="35">
        <f t="shared" si="254"/>
        <v>0</v>
      </c>
      <c r="CA340" s="17">
        <f t="shared" si="255"/>
        <v>0</v>
      </c>
      <c r="CB340" s="16" t="str">
        <f t="shared" si="256"/>
        <v>Pass</v>
      </c>
      <c r="CC340" s="38" t="b">
        <f>IF(ABS(Survey!$BE340)=0,TRUE,FALSE)</f>
        <v>1</v>
      </c>
      <c r="CD340" s="37" t="b">
        <f>NOT(ISBLANK(Survey!$BF340))</f>
        <v>0</v>
      </c>
      <c r="CE340" t="str">
        <f t="shared" si="257"/>
        <v>Fail</v>
      </c>
      <c r="CF340" s="29">
        <f>Survey!$AV340</f>
        <v>0</v>
      </c>
      <c r="CG340" s="29" cm="1">
        <f t="array" ref="CG340">SUM(SUMIF(Survey!BH340:BO340,{"&gt;0","&lt;0"})*{1,-1})-SUM(SUMIF(Survey!BQ340:BX340,{"&gt;0","&lt;0"})*{1,-1})</f>
        <v>0</v>
      </c>
      <c r="CH340" s="35" t="str">
        <f t="shared" si="258"/>
        <v>No holdings</v>
      </c>
      <c r="CI340">
        <f t="shared" si="259"/>
        <v>0</v>
      </c>
      <c r="CJ340" s="16" t="str">
        <f t="shared" si="260"/>
        <v>Fail</v>
      </c>
      <c r="CK340" s="36">
        <f>Survey!$AV340</f>
        <v>0</v>
      </c>
      <c r="CL340" s="36" cm="1">
        <f t="array" ref="CL340">SUM(SUMIF(Survey!BZ340:CS340,{"&gt;0","&lt;0"})*{1,-1})-SUM(SUMIF(Survey!CU340:DN340,{"&gt;0","&lt;0"})*{1,-1})</f>
        <v>0</v>
      </c>
      <c r="CM340" s="35" t="str">
        <f t="shared" si="261"/>
        <v>No holdings</v>
      </c>
      <c r="CN340" s="17">
        <f t="shared" si="262"/>
        <v>0</v>
      </c>
      <c r="CO340" s="16" t="str">
        <f t="shared" si="263"/>
        <v>Pass</v>
      </c>
      <c r="CP340" s="38" t="b">
        <f>IF(ABS(Survey!$CS340)=0,TRUE,FALSE)</f>
        <v>1</v>
      </c>
      <c r="CQ340" s="37" t="b">
        <f>NOT(ISBLANK(Survey!$CT340))</f>
        <v>0</v>
      </c>
      <c r="CR340" s="16" t="str">
        <f t="shared" si="264"/>
        <v>Pass</v>
      </c>
      <c r="CS340" s="38" t="b">
        <f>IF(ABS(Survey!$DN340)=0,TRUE,FALSE)</f>
        <v>1</v>
      </c>
      <c r="CT340" s="37" t="b">
        <f>NOT(ISBLANK(Survey!$DO340))</f>
        <v>0</v>
      </c>
      <c r="CU340" t="str">
        <f t="shared" si="265"/>
        <v>Pass</v>
      </c>
      <c r="CV340" s="29" cm="1">
        <f t="array" ref="CV340">SUM(SUMIF(Survey!CO340,{"&gt;0","&lt;0"})*{1,-1})+SUM(SUMIF(Survey!DJ340,{"&gt;0","&lt;0"})*{1,-1})</f>
        <v>0</v>
      </c>
      <c r="CW340" s="29">
        <f>SUM(SUMIF(Survey!DQ340:DW340,{"&gt;0","&lt;0"})*{1,-1})+SUM(SUMIF(Survey!DY340:EE340,{"&gt;0","&lt;0"})*{1,-1})</f>
        <v>0</v>
      </c>
      <c r="CX340">
        <f t="shared" si="266"/>
        <v>0</v>
      </c>
      <c r="CY340">
        <f t="shared" si="267"/>
        <v>0</v>
      </c>
      <c r="CZ340" s="16" t="str">
        <f t="shared" si="268"/>
        <v>Pass</v>
      </c>
      <c r="DA340" s="38" t="b">
        <f>IF(ABS(Survey!$DW340)=0,TRUE,FALSE)</f>
        <v>1</v>
      </c>
      <c r="DB340" s="37" t="b">
        <f>NOT(ISBLANK(Survey!DX340))</f>
        <v>0</v>
      </c>
      <c r="DC340" s="16" t="str">
        <f t="shared" si="269"/>
        <v>Pass</v>
      </c>
      <c r="DD340" s="38" t="b">
        <f>IF(ABS(Survey!$EE340)=0,TRUE,FALSE)</f>
        <v>1</v>
      </c>
      <c r="DE340" s="37" t="b">
        <f>NOT(ISBLANK(Survey!$EF340))</f>
        <v>0</v>
      </c>
      <c r="DF340" s="16" t="str">
        <f t="shared" si="270"/>
        <v>Fail</v>
      </c>
      <c r="DG340" s="36">
        <f>SUM(SUMIF(Survey!EL340:EN340,{"&gt;0","&lt;0"})*{1,-1})</f>
        <v>0</v>
      </c>
      <c r="DH340">
        <f t="shared" si="271"/>
        <v>0</v>
      </c>
      <c r="DI340">
        <f t="shared" si="272"/>
        <v>100</v>
      </c>
      <c r="DJ340" s="35" t="b">
        <f>IF(OR(Survey!$M340="ETF",Survey!$M340="ETF, alternative mutual fund",Survey!$M340="Closed-end", Survey!$M340="Split share corp"),TRUE,FALSE)</f>
        <v>0</v>
      </c>
      <c r="DK340" s="16" t="str">
        <f t="shared" si="273"/>
        <v>Fail</v>
      </c>
      <c r="DL340" s="36">
        <f>SUM(SUMIF(Survey!EP340:EV340,{"&gt;0","&lt;0"})*{1,-1})</f>
        <v>0</v>
      </c>
      <c r="DM340">
        <f t="shared" si="274"/>
        <v>0</v>
      </c>
      <c r="DN340" s="17">
        <f t="shared" si="275"/>
        <v>100</v>
      </c>
      <c r="DO340" s="16" t="str">
        <f t="shared" si="276"/>
        <v>Fail</v>
      </c>
      <c r="DP340" s="36">
        <f>SUM(SUMIF(Survey!EX340:FD340,{"&gt;0","&lt;0"})*{1,-1})</f>
        <v>0</v>
      </c>
      <c r="DQ340">
        <f t="shared" si="277"/>
        <v>0</v>
      </c>
      <c r="DR340" s="17">
        <f t="shared" si="278"/>
        <v>100</v>
      </c>
    </row>
    <row r="341" spans="1:122">
      <c r="A341">
        <v>341</v>
      </c>
      <c r="B341" t="str">
        <f t="shared" si="232"/>
        <v>Pass</v>
      </c>
      <c r="C341" t="str">
        <f>IF(COUNTBLANK(Survey!B341:FE341)=$C$2, "Pass", "Fail")</f>
        <v>Pass</v>
      </c>
      <c r="D341" t="str">
        <f t="shared" si="233"/>
        <v>Fail</v>
      </c>
      <c r="E341" t="str">
        <f>IF(OR(ISBLANK(Survey!AJ341),COUNTIF(G341:BB341,"Fail")),"Fail","Pass")</f>
        <v>Fail</v>
      </c>
      <c r="G341" s="16" t="str">
        <f t="shared" si="234"/>
        <v>Fail</v>
      </c>
      <c r="H341" s="177">
        <f>COUNTBLANK(Survey!B341:D341)+COUNTBLANK(Survey!G341)+COUNTBLANK(Survey!I341)+COUNTBLANK(Survey!K341:M341)+COUNTBLANK(Survey!P341)+COUNTBLANK(Survey!S341:U341)+COUNTBLANK(Survey!Y341:AA341)+COUNTBLANK(Survey!AD341:AE341)+COUNTBLANK(Survey!AI341:AI341)</f>
        <v>18</v>
      </c>
      <c r="I341" s="16" t="str">
        <f t="shared" si="235"/>
        <v>Fail</v>
      </c>
      <c r="J341" t="b">
        <f>IF(Survey!E341="No",TRUE,FALSE)</f>
        <v>0</v>
      </c>
      <c r="K341" s="34">
        <f>LEN(Survey!E341)</f>
        <v>0</v>
      </c>
      <c r="L341" s="16" t="str">
        <f t="shared" si="236"/>
        <v>Fail</v>
      </c>
      <c r="M341" t="b">
        <f>IF(Survey!F341="No",TRUE,FALSE)</f>
        <v>0</v>
      </c>
      <c r="N341" s="33">
        <f>LEN(Survey!F341)</f>
        <v>0</v>
      </c>
      <c r="O341" s="16" t="str">
        <f t="shared" si="237"/>
        <v>Pass</v>
      </c>
      <c r="P341" s="34">
        <f>MOD((LEN(Survey!H341)+2),11)</f>
        <v>2</v>
      </c>
      <c r="Q341" s="33" t="str">
        <f>IF(Survey!$L341="Prospectus fund", "Yes", "No")</f>
        <v>No</v>
      </c>
      <c r="R341" s="16" t="str">
        <f t="shared" si="238"/>
        <v>Pass</v>
      </c>
      <c r="S341" s="34">
        <f>MOD((LEN(Survey!J341)+2),11)</f>
        <v>2</v>
      </c>
      <c r="T341" s="35" t="b">
        <f>IF(OR(Survey!$M341="ETF",Survey!$M341="ETF, alternative mutual fund",Survey!$M341="Closed-end", Survey!$M341="Split share corp", Survey!$I341="Yes"),TRUE,FALSE)</f>
        <v>0</v>
      </c>
      <c r="U341" s="16" t="str">
        <f>IFERROR(IF(AND(OR(X341=Y341,Y341 = "Either"),NOT(ISBLANK(Survey!K341))),"Pass","Fail"),"Pass")</f>
        <v>Fail</v>
      </c>
      <c r="V341" s="36" cm="1">
        <f t="array" ref="V341">SUM(SUMIF(Survey!BZ341:CS341,{"&gt;0","&lt;0"})*{1,-1})</f>
        <v>0</v>
      </c>
      <c r="W341" s="38" cm="1">
        <f t="array" ref="W341">SUM(SUMIF(Survey!CC341,{"&gt;0","&lt;0"})*{1,-1})+SUM(SUMIF(Survey!CM341,{"&gt;0","&lt;0"})*{1,-1})</f>
        <v>0</v>
      </c>
      <c r="X341" s="38">
        <f>Survey!K341</f>
        <v>0</v>
      </c>
      <c r="Y341" s="37" t="str">
        <f t="shared" si="239"/>
        <v>Either</v>
      </c>
      <c r="Z341" s="16" t="str">
        <f t="shared" si="240"/>
        <v>Fail</v>
      </c>
      <c r="AA341" s="67" cm="1">
        <f t="array" ref="AA341">SUM(SUMIF(Survey!BZ341:CS341,{"&gt;0","&lt;0"})*{1,-1})+SUM(SUMIF(Survey!CU341:DN341,{"&gt;0","&lt;0"})*{1,-1})</f>
        <v>0</v>
      </c>
      <c r="AB341" s="67">
        <f>IFERROR(AA341/(Survey!$AV341),0)</f>
        <v>0</v>
      </c>
      <c r="AC341" s="128" t="b">
        <f>IF(OR(Survey!$M341="Alternative strategy or hedge",Survey!$M341="Other, illiquid",Survey!$L341="Prospectus fund"),TRUE,FALSE)</f>
        <v>0</v>
      </c>
      <c r="AD341" s="128" t="b">
        <f>NOT(ISBLANK(Survey!$M341))</f>
        <v>0</v>
      </c>
      <c r="AE341" s="16" t="str">
        <f t="shared" si="241"/>
        <v>Pass</v>
      </c>
      <c r="AF341" s="38" t="b">
        <f>NOT(ISNUMBER(SEARCH("Other",Survey!$P341)))</f>
        <v>1</v>
      </c>
      <c r="AG341" s="37" t="b">
        <f>NOT(ISBLANK(Survey!$Q341))</f>
        <v>0</v>
      </c>
      <c r="AH341" s="16" t="str">
        <f t="shared" si="242"/>
        <v>Pass</v>
      </c>
      <c r="AI341" s="143">
        <f>COUNTBLANK(Survey!$W341)</f>
        <v>1</v>
      </c>
      <c r="AJ341" s="67">
        <f>IF(AND(Survey!L341&lt;&gt;"Exempt fund",OR(Survey!$M341="ETF",Survey!$M341="ETF, alternative mutual fund",Survey!$M341="Mutual fund",Survey!$M341="Alternative mutual fund",Survey!$M341="Money market")),1,0)</f>
        <v>0</v>
      </c>
      <c r="AK341" s="16" t="str">
        <f t="shared" si="243"/>
        <v>Pass</v>
      </c>
      <c r="AL341" s="38" t="b">
        <f>NOT(ISNUMBER(SEARCH("Yes",Survey!$AA341)))</f>
        <v>1</v>
      </c>
      <c r="AM341" s="37" t="b">
        <f>IF(COUNTBLANK(Survey!$AB341:$AC341)=0,TRUE, FALSE)</f>
        <v>0</v>
      </c>
      <c r="AN341" s="16" t="str">
        <f t="shared" si="244"/>
        <v>Pass</v>
      </c>
      <c r="AO341" s="38" t="b">
        <f>NOT(ISNUMBER(SEARCH("Yes",Survey!$AD341)))</f>
        <v>1</v>
      </c>
      <c r="AP341" s="37" t="b">
        <f>NOT(ISBLANK(Survey!$AF341))</f>
        <v>0</v>
      </c>
      <c r="AQ341" s="16" t="str">
        <f t="shared" si="245"/>
        <v>Pass</v>
      </c>
      <c r="AR341" s="38" t="b">
        <f>NOT(OR(ISNUMBER(SEARCH("Other",Survey!$AF341)),ISNUMBER(SEARCH("Multiple",Survey!$AF341))))</f>
        <v>1</v>
      </c>
      <c r="AS341" s="37" t="b">
        <f>NOT(ISBLANK(Survey!$AG341))</f>
        <v>0</v>
      </c>
      <c r="AT341" s="16" t="str">
        <f t="shared" si="246"/>
        <v>Fail</v>
      </c>
      <c r="AU341" s="143">
        <f>IF(ABS(Survey!$AV341)&gt;0, 1,0)</f>
        <v>0</v>
      </c>
      <c r="AV341" s="143">
        <f>IF(COUNTBLANK(Survey!$AJ341)=0,1,0)</f>
        <v>0</v>
      </c>
      <c r="AW341" s="16" t="str">
        <f t="shared" si="247"/>
        <v>Pass</v>
      </c>
      <c r="AX341" s="143">
        <f>IF(ISBLANK(Survey!$AJ341),0,1)</f>
        <v>0</v>
      </c>
      <c r="AY341" s="165">
        <f>COUNTBLANK(Survey!$AK341)</f>
        <v>1</v>
      </c>
      <c r="AZ341" s="16" t="str">
        <f t="shared" si="248"/>
        <v>Pass</v>
      </c>
      <c r="BA341" s="143">
        <f>IF(OR(Survey!$AK341="Closed",ISBLANK(Survey!$AK341)),0,1)</f>
        <v>0</v>
      </c>
      <c r="BB341" s="165">
        <f>IF(ISBLANK(Survey!$AL341),1,0)</f>
        <v>1</v>
      </c>
      <c r="BC341" s="147" t="str" cm="1">
        <f t="array" ref="BC341">IF(OR(IF(OR($BE341+$BF341 = 2, $BG341=1), FALSE, TRUE), AND($BD341:$BD341 = 0)),"Pass","Fail")</f>
        <v>Pass</v>
      </c>
      <c r="BD341" s="143">
        <f>COUNTBLANK(Survey!$AM341:$AO341)</f>
        <v>3</v>
      </c>
      <c r="BE341" s="143">
        <f>IF(Survey!$I341="Yes",1,0)</f>
        <v>0</v>
      </c>
      <c r="BF341" s="143">
        <f>IF(OR(Survey!$M341="Mutual fund",Survey!$M341="Alternative mutual fund",Survey!$M341="Money market"),1,0)</f>
        <v>0</v>
      </c>
      <c r="BG341" s="148">
        <f>IF(OR(Survey!$M341="ETF",Survey!$M341="ETF, alternative mutual fund"),1,0)</f>
        <v>0</v>
      </c>
      <c r="BH341" s="16" t="str">
        <f t="shared" si="249"/>
        <v>Pass</v>
      </c>
      <c r="BI341" s="38" t="b">
        <f>OR(ISNUMBER(SEARCH("Yes",Survey!$AO341)),ISBLANK(Survey!$AO341))</f>
        <v>1</v>
      </c>
      <c r="BJ341" s="67" t="b">
        <f>NOT(ISBLANK(Survey!$AP341))</f>
        <v>0</v>
      </c>
      <c r="BK341" s="16" t="str">
        <f t="shared" si="250"/>
        <v>Pass</v>
      </c>
      <c r="BL341" s="143">
        <f>IF(Survey!$AW341=0, 0,1)</f>
        <v>0</v>
      </c>
      <c r="BM341" s="67">
        <f>Survey!$AQ341</f>
        <v>0</v>
      </c>
      <c r="BN341" s="67">
        <f>IFERROR((Survey!$AX341-ABS(Survey!$AY341)-ABS(Survey!$BD341))/Survey!$AW341,0)</f>
        <v>0</v>
      </c>
      <c r="BO341" s="67">
        <f>IF(AND($BM341&gt;$BN341-0.2,$BM341&lt;$BN341+0.2,ISBLANK(Survey!$AQ341)=FALSE),0,1)</f>
        <v>1</v>
      </c>
      <c r="BP341" s="165">
        <f>IF(ISBLANK(Survey!$AR341),1,0)</f>
        <v>1</v>
      </c>
      <c r="BQ341" s="16" t="str">
        <f t="shared" si="251"/>
        <v>Pass</v>
      </c>
      <c r="BR341" s="143">
        <f>IF(Survey!$AW341=0, 0,1)</f>
        <v>0</v>
      </c>
      <c r="BS341" s="67">
        <f>IF(AND(Survey!$AS341&gt;=0,Survey!$AS341&lt;=0.2,Survey!$AS341&lt;&gt;""),0,1)</f>
        <v>1</v>
      </c>
      <c r="BT341" s="143">
        <f>IF(ISBLANK(Survey!$AT341),1,0)</f>
        <v>1</v>
      </c>
      <c r="BU341" s="16" t="str">
        <f t="shared" si="252"/>
        <v>Fail</v>
      </c>
      <c r="BV341" s="165">
        <f>Survey!$AU341</f>
        <v>0</v>
      </c>
      <c r="BW341" s="16" t="str">
        <f t="shared" si="253"/>
        <v>Pass</v>
      </c>
      <c r="BX341" s="36">
        <f>Survey!$AV341</f>
        <v>0</v>
      </c>
      <c r="BY341" s="176">
        <f>Survey!$AW341+Survey!$AX341-ABS(Survey!$AY341)+ABS(Survey!$AZ341)-ABS(Survey!$BA341)+ABS(Survey!$BB341)-ABS(Survey!$BC341)-ABS(Survey!$BD341)+Survey!$BE341</f>
        <v>0</v>
      </c>
      <c r="BZ341" s="35">
        <f t="shared" si="254"/>
        <v>0</v>
      </c>
      <c r="CA341" s="17">
        <f t="shared" si="255"/>
        <v>0</v>
      </c>
      <c r="CB341" s="16" t="str">
        <f t="shared" si="256"/>
        <v>Pass</v>
      </c>
      <c r="CC341" s="38" t="b">
        <f>IF(ABS(Survey!$BE341)=0,TRUE,FALSE)</f>
        <v>1</v>
      </c>
      <c r="CD341" s="37" t="b">
        <f>NOT(ISBLANK(Survey!$BF341))</f>
        <v>0</v>
      </c>
      <c r="CE341" t="str">
        <f t="shared" si="257"/>
        <v>Fail</v>
      </c>
      <c r="CF341" s="29">
        <f>Survey!$AV341</f>
        <v>0</v>
      </c>
      <c r="CG341" s="29" cm="1">
        <f t="array" ref="CG341">SUM(SUMIF(Survey!BH341:BO341,{"&gt;0","&lt;0"})*{1,-1})-SUM(SUMIF(Survey!BQ341:BX341,{"&gt;0","&lt;0"})*{1,-1})</f>
        <v>0</v>
      </c>
      <c r="CH341" s="35" t="str">
        <f t="shared" si="258"/>
        <v>No holdings</v>
      </c>
      <c r="CI341">
        <f t="shared" si="259"/>
        <v>0</v>
      </c>
      <c r="CJ341" s="16" t="str">
        <f t="shared" si="260"/>
        <v>Fail</v>
      </c>
      <c r="CK341" s="36">
        <f>Survey!$AV341</f>
        <v>0</v>
      </c>
      <c r="CL341" s="36" cm="1">
        <f t="array" ref="CL341">SUM(SUMIF(Survey!BZ341:CS341,{"&gt;0","&lt;0"})*{1,-1})-SUM(SUMIF(Survey!CU341:DN341,{"&gt;0","&lt;0"})*{1,-1})</f>
        <v>0</v>
      </c>
      <c r="CM341" s="35" t="str">
        <f t="shared" si="261"/>
        <v>No holdings</v>
      </c>
      <c r="CN341" s="17">
        <f t="shared" si="262"/>
        <v>0</v>
      </c>
      <c r="CO341" s="16" t="str">
        <f t="shared" si="263"/>
        <v>Pass</v>
      </c>
      <c r="CP341" s="38" t="b">
        <f>IF(ABS(Survey!$CS341)=0,TRUE,FALSE)</f>
        <v>1</v>
      </c>
      <c r="CQ341" s="37" t="b">
        <f>NOT(ISBLANK(Survey!$CT341))</f>
        <v>0</v>
      </c>
      <c r="CR341" s="16" t="str">
        <f t="shared" si="264"/>
        <v>Pass</v>
      </c>
      <c r="CS341" s="38" t="b">
        <f>IF(ABS(Survey!$DN341)=0,TRUE,FALSE)</f>
        <v>1</v>
      </c>
      <c r="CT341" s="37" t="b">
        <f>NOT(ISBLANK(Survey!$DO341))</f>
        <v>0</v>
      </c>
      <c r="CU341" t="str">
        <f t="shared" si="265"/>
        <v>Pass</v>
      </c>
      <c r="CV341" s="29" cm="1">
        <f t="array" ref="CV341">SUM(SUMIF(Survey!CO341,{"&gt;0","&lt;0"})*{1,-1})+SUM(SUMIF(Survey!DJ341,{"&gt;0","&lt;0"})*{1,-1})</f>
        <v>0</v>
      </c>
      <c r="CW341" s="29">
        <f>SUM(SUMIF(Survey!DQ341:DW341,{"&gt;0","&lt;0"})*{1,-1})+SUM(SUMIF(Survey!DY341:EE341,{"&gt;0","&lt;0"})*{1,-1})</f>
        <v>0</v>
      </c>
      <c r="CX341">
        <f t="shared" si="266"/>
        <v>0</v>
      </c>
      <c r="CY341">
        <f t="shared" si="267"/>
        <v>0</v>
      </c>
      <c r="CZ341" s="16" t="str">
        <f t="shared" si="268"/>
        <v>Pass</v>
      </c>
      <c r="DA341" s="38" t="b">
        <f>IF(ABS(Survey!$DW341)=0,TRUE,FALSE)</f>
        <v>1</v>
      </c>
      <c r="DB341" s="37" t="b">
        <f>NOT(ISBLANK(Survey!DX341))</f>
        <v>0</v>
      </c>
      <c r="DC341" s="16" t="str">
        <f t="shared" si="269"/>
        <v>Pass</v>
      </c>
      <c r="DD341" s="38" t="b">
        <f>IF(ABS(Survey!$EE341)=0,TRUE,FALSE)</f>
        <v>1</v>
      </c>
      <c r="DE341" s="37" t="b">
        <f>NOT(ISBLANK(Survey!$EF341))</f>
        <v>0</v>
      </c>
      <c r="DF341" s="16" t="str">
        <f t="shared" si="270"/>
        <v>Fail</v>
      </c>
      <c r="DG341" s="36">
        <f>SUM(SUMIF(Survey!EL341:EN341,{"&gt;0","&lt;0"})*{1,-1})</f>
        <v>0</v>
      </c>
      <c r="DH341">
        <f t="shared" si="271"/>
        <v>0</v>
      </c>
      <c r="DI341">
        <f t="shared" si="272"/>
        <v>100</v>
      </c>
      <c r="DJ341" s="35" t="b">
        <f>IF(OR(Survey!$M341="ETF",Survey!$M341="ETF, alternative mutual fund",Survey!$M341="Closed-end", Survey!$M341="Split share corp"),TRUE,FALSE)</f>
        <v>0</v>
      </c>
      <c r="DK341" s="16" t="str">
        <f t="shared" si="273"/>
        <v>Fail</v>
      </c>
      <c r="DL341" s="36">
        <f>SUM(SUMIF(Survey!EP341:EV341,{"&gt;0","&lt;0"})*{1,-1})</f>
        <v>0</v>
      </c>
      <c r="DM341">
        <f t="shared" si="274"/>
        <v>0</v>
      </c>
      <c r="DN341" s="17">
        <f t="shared" si="275"/>
        <v>100</v>
      </c>
      <c r="DO341" s="16" t="str">
        <f t="shared" si="276"/>
        <v>Fail</v>
      </c>
      <c r="DP341" s="36">
        <f>SUM(SUMIF(Survey!EX341:FD341,{"&gt;0","&lt;0"})*{1,-1})</f>
        <v>0</v>
      </c>
      <c r="DQ341">
        <f t="shared" si="277"/>
        <v>0</v>
      </c>
      <c r="DR341" s="17">
        <f t="shared" si="278"/>
        <v>100</v>
      </c>
    </row>
    <row r="342" spans="1:122">
      <c r="A342">
        <v>342</v>
      </c>
      <c r="B342" t="str">
        <f t="shared" si="232"/>
        <v>Pass</v>
      </c>
      <c r="C342" t="str">
        <f>IF(COUNTBLANK(Survey!B342:FE342)=$C$2, "Pass", "Fail")</f>
        <v>Pass</v>
      </c>
      <c r="D342" t="str">
        <f t="shared" si="233"/>
        <v>Fail</v>
      </c>
      <c r="E342" t="str">
        <f>IF(OR(ISBLANK(Survey!AJ342),COUNTIF(G342:BB342,"Fail")),"Fail","Pass")</f>
        <v>Fail</v>
      </c>
      <c r="G342" s="16" t="str">
        <f t="shared" si="234"/>
        <v>Fail</v>
      </c>
      <c r="H342" s="177">
        <f>COUNTBLANK(Survey!B342:D342)+COUNTBLANK(Survey!G342)+COUNTBLANK(Survey!I342)+COUNTBLANK(Survey!K342:M342)+COUNTBLANK(Survey!P342)+COUNTBLANK(Survey!S342:U342)+COUNTBLANK(Survey!Y342:AA342)+COUNTBLANK(Survey!AD342:AE342)+COUNTBLANK(Survey!AI342:AI342)</f>
        <v>18</v>
      </c>
      <c r="I342" s="16" t="str">
        <f t="shared" si="235"/>
        <v>Fail</v>
      </c>
      <c r="J342" t="b">
        <f>IF(Survey!E342="No",TRUE,FALSE)</f>
        <v>0</v>
      </c>
      <c r="K342" s="34">
        <f>LEN(Survey!E342)</f>
        <v>0</v>
      </c>
      <c r="L342" s="16" t="str">
        <f t="shared" si="236"/>
        <v>Fail</v>
      </c>
      <c r="M342" t="b">
        <f>IF(Survey!F342="No",TRUE,FALSE)</f>
        <v>0</v>
      </c>
      <c r="N342" s="33">
        <f>LEN(Survey!F342)</f>
        <v>0</v>
      </c>
      <c r="O342" s="16" t="str">
        <f t="shared" si="237"/>
        <v>Pass</v>
      </c>
      <c r="P342" s="34">
        <f>MOD((LEN(Survey!H342)+2),11)</f>
        <v>2</v>
      </c>
      <c r="Q342" s="33" t="str">
        <f>IF(Survey!$L342="Prospectus fund", "Yes", "No")</f>
        <v>No</v>
      </c>
      <c r="R342" s="16" t="str">
        <f t="shared" si="238"/>
        <v>Pass</v>
      </c>
      <c r="S342" s="34">
        <f>MOD((LEN(Survey!J342)+2),11)</f>
        <v>2</v>
      </c>
      <c r="T342" s="35" t="b">
        <f>IF(OR(Survey!$M342="ETF",Survey!$M342="ETF, alternative mutual fund",Survey!$M342="Closed-end", Survey!$M342="Split share corp", Survey!$I342="Yes"),TRUE,FALSE)</f>
        <v>0</v>
      </c>
      <c r="U342" s="16" t="str">
        <f>IFERROR(IF(AND(OR(X342=Y342,Y342 = "Either"),NOT(ISBLANK(Survey!K342))),"Pass","Fail"),"Pass")</f>
        <v>Fail</v>
      </c>
      <c r="V342" s="36" cm="1">
        <f t="array" ref="V342">SUM(SUMIF(Survey!BZ342:CS342,{"&gt;0","&lt;0"})*{1,-1})</f>
        <v>0</v>
      </c>
      <c r="W342" s="38" cm="1">
        <f t="array" ref="W342">SUM(SUMIF(Survey!CC342,{"&gt;0","&lt;0"})*{1,-1})+SUM(SUMIF(Survey!CM342,{"&gt;0","&lt;0"})*{1,-1})</f>
        <v>0</v>
      </c>
      <c r="X342" s="38">
        <f>Survey!K342</f>
        <v>0</v>
      </c>
      <c r="Y342" s="37" t="str">
        <f t="shared" si="239"/>
        <v>Either</v>
      </c>
      <c r="Z342" s="16" t="str">
        <f t="shared" si="240"/>
        <v>Fail</v>
      </c>
      <c r="AA342" s="67" cm="1">
        <f t="array" ref="AA342">SUM(SUMIF(Survey!BZ342:CS342,{"&gt;0","&lt;0"})*{1,-1})+SUM(SUMIF(Survey!CU342:DN342,{"&gt;0","&lt;0"})*{1,-1})</f>
        <v>0</v>
      </c>
      <c r="AB342" s="67">
        <f>IFERROR(AA342/(Survey!$AV342),0)</f>
        <v>0</v>
      </c>
      <c r="AC342" s="128" t="b">
        <f>IF(OR(Survey!$M342="Alternative strategy or hedge",Survey!$M342="Other, illiquid",Survey!$L342="Prospectus fund"),TRUE,FALSE)</f>
        <v>0</v>
      </c>
      <c r="AD342" s="128" t="b">
        <f>NOT(ISBLANK(Survey!$M342))</f>
        <v>0</v>
      </c>
      <c r="AE342" s="16" t="str">
        <f t="shared" si="241"/>
        <v>Pass</v>
      </c>
      <c r="AF342" s="38" t="b">
        <f>NOT(ISNUMBER(SEARCH("Other",Survey!$P342)))</f>
        <v>1</v>
      </c>
      <c r="AG342" s="37" t="b">
        <f>NOT(ISBLANK(Survey!$Q342))</f>
        <v>0</v>
      </c>
      <c r="AH342" s="16" t="str">
        <f t="shared" si="242"/>
        <v>Pass</v>
      </c>
      <c r="AI342" s="143">
        <f>COUNTBLANK(Survey!$W342)</f>
        <v>1</v>
      </c>
      <c r="AJ342" s="67">
        <f>IF(AND(Survey!L342&lt;&gt;"Exempt fund",OR(Survey!$M342="ETF",Survey!$M342="ETF, alternative mutual fund",Survey!$M342="Mutual fund",Survey!$M342="Alternative mutual fund",Survey!$M342="Money market")),1,0)</f>
        <v>0</v>
      </c>
      <c r="AK342" s="16" t="str">
        <f t="shared" si="243"/>
        <v>Pass</v>
      </c>
      <c r="AL342" s="38" t="b">
        <f>NOT(ISNUMBER(SEARCH("Yes",Survey!$AA342)))</f>
        <v>1</v>
      </c>
      <c r="AM342" s="37" t="b">
        <f>IF(COUNTBLANK(Survey!$AB342:$AC342)=0,TRUE, FALSE)</f>
        <v>0</v>
      </c>
      <c r="AN342" s="16" t="str">
        <f t="shared" si="244"/>
        <v>Pass</v>
      </c>
      <c r="AO342" s="38" t="b">
        <f>NOT(ISNUMBER(SEARCH("Yes",Survey!$AD342)))</f>
        <v>1</v>
      </c>
      <c r="AP342" s="37" t="b">
        <f>NOT(ISBLANK(Survey!$AF342))</f>
        <v>0</v>
      </c>
      <c r="AQ342" s="16" t="str">
        <f t="shared" si="245"/>
        <v>Pass</v>
      </c>
      <c r="AR342" s="38" t="b">
        <f>NOT(OR(ISNUMBER(SEARCH("Other",Survey!$AF342)),ISNUMBER(SEARCH("Multiple",Survey!$AF342))))</f>
        <v>1</v>
      </c>
      <c r="AS342" s="37" t="b">
        <f>NOT(ISBLANK(Survey!$AG342))</f>
        <v>0</v>
      </c>
      <c r="AT342" s="16" t="str">
        <f t="shared" si="246"/>
        <v>Fail</v>
      </c>
      <c r="AU342" s="143">
        <f>IF(ABS(Survey!$AV342)&gt;0, 1,0)</f>
        <v>0</v>
      </c>
      <c r="AV342" s="143">
        <f>IF(COUNTBLANK(Survey!$AJ342)=0,1,0)</f>
        <v>0</v>
      </c>
      <c r="AW342" s="16" t="str">
        <f t="shared" si="247"/>
        <v>Pass</v>
      </c>
      <c r="AX342" s="143">
        <f>IF(ISBLANK(Survey!$AJ342),0,1)</f>
        <v>0</v>
      </c>
      <c r="AY342" s="165">
        <f>COUNTBLANK(Survey!$AK342)</f>
        <v>1</v>
      </c>
      <c r="AZ342" s="16" t="str">
        <f t="shared" si="248"/>
        <v>Pass</v>
      </c>
      <c r="BA342" s="143">
        <f>IF(OR(Survey!$AK342="Closed",ISBLANK(Survey!$AK342)),0,1)</f>
        <v>0</v>
      </c>
      <c r="BB342" s="165">
        <f>IF(ISBLANK(Survey!$AL342),1,0)</f>
        <v>1</v>
      </c>
      <c r="BC342" s="147" t="str" cm="1">
        <f t="array" ref="BC342">IF(OR(IF(OR($BE342+$BF342 = 2, $BG342=1), FALSE, TRUE), AND($BD342:$BD342 = 0)),"Pass","Fail")</f>
        <v>Pass</v>
      </c>
      <c r="BD342" s="143">
        <f>COUNTBLANK(Survey!$AM342:$AO342)</f>
        <v>3</v>
      </c>
      <c r="BE342" s="143">
        <f>IF(Survey!$I342="Yes",1,0)</f>
        <v>0</v>
      </c>
      <c r="BF342" s="143">
        <f>IF(OR(Survey!$M342="Mutual fund",Survey!$M342="Alternative mutual fund",Survey!$M342="Money market"),1,0)</f>
        <v>0</v>
      </c>
      <c r="BG342" s="148">
        <f>IF(OR(Survey!$M342="ETF",Survey!$M342="ETF, alternative mutual fund"),1,0)</f>
        <v>0</v>
      </c>
      <c r="BH342" s="16" t="str">
        <f t="shared" si="249"/>
        <v>Pass</v>
      </c>
      <c r="BI342" s="38" t="b">
        <f>OR(ISNUMBER(SEARCH("Yes",Survey!$AO342)),ISBLANK(Survey!$AO342))</f>
        <v>1</v>
      </c>
      <c r="BJ342" s="67" t="b">
        <f>NOT(ISBLANK(Survey!$AP342))</f>
        <v>0</v>
      </c>
      <c r="BK342" s="16" t="str">
        <f t="shared" si="250"/>
        <v>Pass</v>
      </c>
      <c r="BL342" s="143">
        <f>IF(Survey!$AW342=0, 0,1)</f>
        <v>0</v>
      </c>
      <c r="BM342" s="67">
        <f>Survey!$AQ342</f>
        <v>0</v>
      </c>
      <c r="BN342" s="67">
        <f>IFERROR((Survey!$AX342-ABS(Survey!$AY342)-ABS(Survey!$BD342))/Survey!$AW342,0)</f>
        <v>0</v>
      </c>
      <c r="BO342" s="67">
        <f>IF(AND($BM342&gt;$BN342-0.2,$BM342&lt;$BN342+0.2,ISBLANK(Survey!$AQ342)=FALSE),0,1)</f>
        <v>1</v>
      </c>
      <c r="BP342" s="165">
        <f>IF(ISBLANK(Survey!$AR342),1,0)</f>
        <v>1</v>
      </c>
      <c r="BQ342" s="16" t="str">
        <f t="shared" si="251"/>
        <v>Pass</v>
      </c>
      <c r="BR342" s="143">
        <f>IF(Survey!$AW342=0, 0,1)</f>
        <v>0</v>
      </c>
      <c r="BS342" s="67">
        <f>IF(AND(Survey!$AS342&gt;=0,Survey!$AS342&lt;=0.2,Survey!$AS342&lt;&gt;""),0,1)</f>
        <v>1</v>
      </c>
      <c r="BT342" s="143">
        <f>IF(ISBLANK(Survey!$AT342),1,0)</f>
        <v>1</v>
      </c>
      <c r="BU342" s="16" t="str">
        <f t="shared" si="252"/>
        <v>Fail</v>
      </c>
      <c r="BV342" s="165">
        <f>Survey!$AU342</f>
        <v>0</v>
      </c>
      <c r="BW342" s="16" t="str">
        <f t="shared" si="253"/>
        <v>Pass</v>
      </c>
      <c r="BX342" s="36">
        <f>Survey!$AV342</f>
        <v>0</v>
      </c>
      <c r="BY342" s="176">
        <f>Survey!$AW342+Survey!$AX342-ABS(Survey!$AY342)+ABS(Survey!$AZ342)-ABS(Survey!$BA342)+ABS(Survey!$BB342)-ABS(Survey!$BC342)-ABS(Survey!$BD342)+Survey!$BE342</f>
        <v>0</v>
      </c>
      <c r="BZ342" s="35">
        <f t="shared" si="254"/>
        <v>0</v>
      </c>
      <c r="CA342" s="17">
        <f t="shared" si="255"/>
        <v>0</v>
      </c>
      <c r="CB342" s="16" t="str">
        <f t="shared" si="256"/>
        <v>Pass</v>
      </c>
      <c r="CC342" s="38" t="b">
        <f>IF(ABS(Survey!$BE342)=0,TRUE,FALSE)</f>
        <v>1</v>
      </c>
      <c r="CD342" s="37" t="b">
        <f>NOT(ISBLANK(Survey!$BF342))</f>
        <v>0</v>
      </c>
      <c r="CE342" t="str">
        <f t="shared" si="257"/>
        <v>Fail</v>
      </c>
      <c r="CF342" s="29">
        <f>Survey!$AV342</f>
        <v>0</v>
      </c>
      <c r="CG342" s="29" cm="1">
        <f t="array" ref="CG342">SUM(SUMIF(Survey!BH342:BO342,{"&gt;0","&lt;0"})*{1,-1})-SUM(SUMIF(Survey!BQ342:BX342,{"&gt;0","&lt;0"})*{1,-1})</f>
        <v>0</v>
      </c>
      <c r="CH342" s="35" t="str">
        <f t="shared" si="258"/>
        <v>No holdings</v>
      </c>
      <c r="CI342">
        <f t="shared" si="259"/>
        <v>0</v>
      </c>
      <c r="CJ342" s="16" t="str">
        <f t="shared" si="260"/>
        <v>Fail</v>
      </c>
      <c r="CK342" s="36">
        <f>Survey!$AV342</f>
        <v>0</v>
      </c>
      <c r="CL342" s="36" cm="1">
        <f t="array" ref="CL342">SUM(SUMIF(Survey!BZ342:CS342,{"&gt;0","&lt;0"})*{1,-1})-SUM(SUMIF(Survey!CU342:DN342,{"&gt;0","&lt;0"})*{1,-1})</f>
        <v>0</v>
      </c>
      <c r="CM342" s="35" t="str">
        <f t="shared" si="261"/>
        <v>No holdings</v>
      </c>
      <c r="CN342" s="17">
        <f t="shared" si="262"/>
        <v>0</v>
      </c>
      <c r="CO342" s="16" t="str">
        <f t="shared" si="263"/>
        <v>Pass</v>
      </c>
      <c r="CP342" s="38" t="b">
        <f>IF(ABS(Survey!$CS342)=0,TRUE,FALSE)</f>
        <v>1</v>
      </c>
      <c r="CQ342" s="37" t="b">
        <f>NOT(ISBLANK(Survey!$CT342))</f>
        <v>0</v>
      </c>
      <c r="CR342" s="16" t="str">
        <f t="shared" si="264"/>
        <v>Pass</v>
      </c>
      <c r="CS342" s="38" t="b">
        <f>IF(ABS(Survey!$DN342)=0,TRUE,FALSE)</f>
        <v>1</v>
      </c>
      <c r="CT342" s="37" t="b">
        <f>NOT(ISBLANK(Survey!$DO342))</f>
        <v>0</v>
      </c>
      <c r="CU342" t="str">
        <f t="shared" si="265"/>
        <v>Pass</v>
      </c>
      <c r="CV342" s="29" cm="1">
        <f t="array" ref="CV342">SUM(SUMIF(Survey!CO342,{"&gt;0","&lt;0"})*{1,-1})+SUM(SUMIF(Survey!DJ342,{"&gt;0","&lt;0"})*{1,-1})</f>
        <v>0</v>
      </c>
      <c r="CW342" s="29">
        <f>SUM(SUMIF(Survey!DQ342:DW342,{"&gt;0","&lt;0"})*{1,-1})+SUM(SUMIF(Survey!DY342:EE342,{"&gt;0","&lt;0"})*{1,-1})</f>
        <v>0</v>
      </c>
      <c r="CX342">
        <f t="shared" si="266"/>
        <v>0</v>
      </c>
      <c r="CY342">
        <f t="shared" si="267"/>
        <v>0</v>
      </c>
      <c r="CZ342" s="16" t="str">
        <f t="shared" si="268"/>
        <v>Pass</v>
      </c>
      <c r="DA342" s="38" t="b">
        <f>IF(ABS(Survey!$DW342)=0,TRUE,FALSE)</f>
        <v>1</v>
      </c>
      <c r="DB342" s="37" t="b">
        <f>NOT(ISBLANK(Survey!DX342))</f>
        <v>0</v>
      </c>
      <c r="DC342" s="16" t="str">
        <f t="shared" si="269"/>
        <v>Pass</v>
      </c>
      <c r="DD342" s="38" t="b">
        <f>IF(ABS(Survey!$EE342)=0,TRUE,FALSE)</f>
        <v>1</v>
      </c>
      <c r="DE342" s="37" t="b">
        <f>NOT(ISBLANK(Survey!$EF342))</f>
        <v>0</v>
      </c>
      <c r="DF342" s="16" t="str">
        <f t="shared" si="270"/>
        <v>Fail</v>
      </c>
      <c r="DG342" s="36">
        <f>SUM(SUMIF(Survey!EL342:EN342,{"&gt;0","&lt;0"})*{1,-1})</f>
        <v>0</v>
      </c>
      <c r="DH342">
        <f t="shared" si="271"/>
        <v>0</v>
      </c>
      <c r="DI342">
        <f t="shared" si="272"/>
        <v>100</v>
      </c>
      <c r="DJ342" s="35" t="b">
        <f>IF(OR(Survey!$M342="ETF",Survey!$M342="ETF, alternative mutual fund",Survey!$M342="Closed-end", Survey!$M342="Split share corp"),TRUE,FALSE)</f>
        <v>0</v>
      </c>
      <c r="DK342" s="16" t="str">
        <f t="shared" si="273"/>
        <v>Fail</v>
      </c>
      <c r="DL342" s="36">
        <f>SUM(SUMIF(Survey!EP342:EV342,{"&gt;0","&lt;0"})*{1,-1})</f>
        <v>0</v>
      </c>
      <c r="DM342">
        <f t="shared" si="274"/>
        <v>0</v>
      </c>
      <c r="DN342" s="17">
        <f t="shared" si="275"/>
        <v>100</v>
      </c>
      <c r="DO342" s="16" t="str">
        <f t="shared" si="276"/>
        <v>Fail</v>
      </c>
      <c r="DP342" s="36">
        <f>SUM(SUMIF(Survey!EX342:FD342,{"&gt;0","&lt;0"})*{1,-1})</f>
        <v>0</v>
      </c>
      <c r="DQ342">
        <f t="shared" si="277"/>
        <v>0</v>
      </c>
      <c r="DR342" s="17">
        <f t="shared" si="278"/>
        <v>100</v>
      </c>
    </row>
    <row r="343" spans="1:122">
      <c r="A343">
        <v>343</v>
      </c>
      <c r="B343" t="str">
        <f t="shared" si="232"/>
        <v>Pass</v>
      </c>
      <c r="C343" t="str">
        <f>IF(COUNTBLANK(Survey!B343:FE343)=$C$2, "Pass", "Fail")</f>
        <v>Pass</v>
      </c>
      <c r="D343" t="str">
        <f t="shared" si="233"/>
        <v>Fail</v>
      </c>
      <c r="E343" t="str">
        <f>IF(OR(ISBLANK(Survey!AJ343),COUNTIF(G343:BB343,"Fail")),"Fail","Pass")</f>
        <v>Fail</v>
      </c>
      <c r="G343" s="16" t="str">
        <f t="shared" si="234"/>
        <v>Fail</v>
      </c>
      <c r="H343" s="177">
        <f>COUNTBLANK(Survey!B343:D343)+COUNTBLANK(Survey!G343)+COUNTBLANK(Survey!I343)+COUNTBLANK(Survey!K343:M343)+COUNTBLANK(Survey!P343)+COUNTBLANK(Survey!S343:U343)+COUNTBLANK(Survey!Y343:AA343)+COUNTBLANK(Survey!AD343:AE343)+COUNTBLANK(Survey!AI343:AI343)</f>
        <v>18</v>
      </c>
      <c r="I343" s="16" t="str">
        <f t="shared" si="235"/>
        <v>Fail</v>
      </c>
      <c r="J343" t="b">
        <f>IF(Survey!E343="No",TRUE,FALSE)</f>
        <v>0</v>
      </c>
      <c r="K343" s="34">
        <f>LEN(Survey!E343)</f>
        <v>0</v>
      </c>
      <c r="L343" s="16" t="str">
        <f t="shared" si="236"/>
        <v>Fail</v>
      </c>
      <c r="M343" t="b">
        <f>IF(Survey!F343="No",TRUE,FALSE)</f>
        <v>0</v>
      </c>
      <c r="N343" s="33">
        <f>LEN(Survey!F343)</f>
        <v>0</v>
      </c>
      <c r="O343" s="16" t="str">
        <f t="shared" si="237"/>
        <v>Pass</v>
      </c>
      <c r="P343" s="34">
        <f>MOD((LEN(Survey!H343)+2),11)</f>
        <v>2</v>
      </c>
      <c r="Q343" s="33" t="str">
        <f>IF(Survey!$L343="Prospectus fund", "Yes", "No")</f>
        <v>No</v>
      </c>
      <c r="R343" s="16" t="str">
        <f t="shared" si="238"/>
        <v>Pass</v>
      </c>
      <c r="S343" s="34">
        <f>MOD((LEN(Survey!J343)+2),11)</f>
        <v>2</v>
      </c>
      <c r="T343" s="35" t="b">
        <f>IF(OR(Survey!$M343="ETF",Survey!$M343="ETF, alternative mutual fund",Survey!$M343="Closed-end", Survey!$M343="Split share corp", Survey!$I343="Yes"),TRUE,FALSE)</f>
        <v>0</v>
      </c>
      <c r="U343" s="16" t="str">
        <f>IFERROR(IF(AND(OR(X343=Y343,Y343 = "Either"),NOT(ISBLANK(Survey!K343))),"Pass","Fail"),"Pass")</f>
        <v>Fail</v>
      </c>
      <c r="V343" s="36" cm="1">
        <f t="array" ref="V343">SUM(SUMIF(Survey!BZ343:CS343,{"&gt;0","&lt;0"})*{1,-1})</f>
        <v>0</v>
      </c>
      <c r="W343" s="38" cm="1">
        <f t="array" ref="W343">SUM(SUMIF(Survey!CC343,{"&gt;0","&lt;0"})*{1,-1})+SUM(SUMIF(Survey!CM343,{"&gt;0","&lt;0"})*{1,-1})</f>
        <v>0</v>
      </c>
      <c r="X343" s="38">
        <f>Survey!K343</f>
        <v>0</v>
      </c>
      <c r="Y343" s="37" t="str">
        <f t="shared" si="239"/>
        <v>Either</v>
      </c>
      <c r="Z343" s="16" t="str">
        <f t="shared" si="240"/>
        <v>Fail</v>
      </c>
      <c r="AA343" s="67" cm="1">
        <f t="array" ref="AA343">SUM(SUMIF(Survey!BZ343:CS343,{"&gt;0","&lt;0"})*{1,-1})+SUM(SUMIF(Survey!CU343:DN343,{"&gt;0","&lt;0"})*{1,-1})</f>
        <v>0</v>
      </c>
      <c r="AB343" s="67">
        <f>IFERROR(AA343/(Survey!$AV343),0)</f>
        <v>0</v>
      </c>
      <c r="AC343" s="128" t="b">
        <f>IF(OR(Survey!$M343="Alternative strategy or hedge",Survey!$M343="Other, illiquid",Survey!$L343="Prospectus fund"),TRUE,FALSE)</f>
        <v>0</v>
      </c>
      <c r="AD343" s="128" t="b">
        <f>NOT(ISBLANK(Survey!$M343))</f>
        <v>0</v>
      </c>
      <c r="AE343" s="16" t="str">
        <f t="shared" si="241"/>
        <v>Pass</v>
      </c>
      <c r="AF343" s="38" t="b">
        <f>NOT(ISNUMBER(SEARCH("Other",Survey!$P343)))</f>
        <v>1</v>
      </c>
      <c r="AG343" s="37" t="b">
        <f>NOT(ISBLANK(Survey!$Q343))</f>
        <v>0</v>
      </c>
      <c r="AH343" s="16" t="str">
        <f t="shared" si="242"/>
        <v>Pass</v>
      </c>
      <c r="AI343" s="143">
        <f>COUNTBLANK(Survey!$W343)</f>
        <v>1</v>
      </c>
      <c r="AJ343" s="67">
        <f>IF(AND(Survey!L343&lt;&gt;"Exempt fund",OR(Survey!$M343="ETF",Survey!$M343="ETF, alternative mutual fund",Survey!$M343="Mutual fund",Survey!$M343="Alternative mutual fund",Survey!$M343="Money market")),1,0)</f>
        <v>0</v>
      </c>
      <c r="AK343" s="16" t="str">
        <f t="shared" si="243"/>
        <v>Pass</v>
      </c>
      <c r="AL343" s="38" t="b">
        <f>NOT(ISNUMBER(SEARCH("Yes",Survey!$AA343)))</f>
        <v>1</v>
      </c>
      <c r="AM343" s="37" t="b">
        <f>IF(COUNTBLANK(Survey!$AB343:$AC343)=0,TRUE, FALSE)</f>
        <v>0</v>
      </c>
      <c r="AN343" s="16" t="str">
        <f t="shared" si="244"/>
        <v>Pass</v>
      </c>
      <c r="AO343" s="38" t="b">
        <f>NOT(ISNUMBER(SEARCH("Yes",Survey!$AD343)))</f>
        <v>1</v>
      </c>
      <c r="AP343" s="37" t="b">
        <f>NOT(ISBLANK(Survey!$AF343))</f>
        <v>0</v>
      </c>
      <c r="AQ343" s="16" t="str">
        <f t="shared" si="245"/>
        <v>Pass</v>
      </c>
      <c r="AR343" s="38" t="b">
        <f>NOT(OR(ISNUMBER(SEARCH("Other",Survey!$AF343)),ISNUMBER(SEARCH("Multiple",Survey!$AF343))))</f>
        <v>1</v>
      </c>
      <c r="AS343" s="37" t="b">
        <f>NOT(ISBLANK(Survey!$AG343))</f>
        <v>0</v>
      </c>
      <c r="AT343" s="16" t="str">
        <f t="shared" si="246"/>
        <v>Fail</v>
      </c>
      <c r="AU343" s="143">
        <f>IF(ABS(Survey!$AV343)&gt;0, 1,0)</f>
        <v>0</v>
      </c>
      <c r="AV343" s="143">
        <f>IF(COUNTBLANK(Survey!$AJ343)=0,1,0)</f>
        <v>0</v>
      </c>
      <c r="AW343" s="16" t="str">
        <f t="shared" si="247"/>
        <v>Pass</v>
      </c>
      <c r="AX343" s="143">
        <f>IF(ISBLANK(Survey!$AJ343),0,1)</f>
        <v>0</v>
      </c>
      <c r="AY343" s="165">
        <f>COUNTBLANK(Survey!$AK343)</f>
        <v>1</v>
      </c>
      <c r="AZ343" s="16" t="str">
        <f t="shared" si="248"/>
        <v>Pass</v>
      </c>
      <c r="BA343" s="143">
        <f>IF(OR(Survey!$AK343="Closed",ISBLANK(Survey!$AK343)),0,1)</f>
        <v>0</v>
      </c>
      <c r="BB343" s="165">
        <f>IF(ISBLANK(Survey!$AL343),1,0)</f>
        <v>1</v>
      </c>
      <c r="BC343" s="147" t="str" cm="1">
        <f t="array" ref="BC343">IF(OR(IF(OR($BE343+$BF343 = 2, $BG343=1), FALSE, TRUE), AND($BD343:$BD343 = 0)),"Pass","Fail")</f>
        <v>Pass</v>
      </c>
      <c r="BD343" s="143">
        <f>COUNTBLANK(Survey!$AM343:$AO343)</f>
        <v>3</v>
      </c>
      <c r="BE343" s="143">
        <f>IF(Survey!$I343="Yes",1,0)</f>
        <v>0</v>
      </c>
      <c r="BF343" s="143">
        <f>IF(OR(Survey!$M343="Mutual fund",Survey!$M343="Alternative mutual fund",Survey!$M343="Money market"),1,0)</f>
        <v>0</v>
      </c>
      <c r="BG343" s="148">
        <f>IF(OR(Survey!$M343="ETF",Survey!$M343="ETF, alternative mutual fund"),1,0)</f>
        <v>0</v>
      </c>
      <c r="BH343" s="16" t="str">
        <f t="shared" si="249"/>
        <v>Pass</v>
      </c>
      <c r="BI343" s="38" t="b">
        <f>OR(ISNUMBER(SEARCH("Yes",Survey!$AO343)),ISBLANK(Survey!$AO343))</f>
        <v>1</v>
      </c>
      <c r="BJ343" s="67" t="b">
        <f>NOT(ISBLANK(Survey!$AP343))</f>
        <v>0</v>
      </c>
      <c r="BK343" s="16" t="str">
        <f t="shared" si="250"/>
        <v>Pass</v>
      </c>
      <c r="BL343" s="143">
        <f>IF(Survey!$AW343=0, 0,1)</f>
        <v>0</v>
      </c>
      <c r="BM343" s="67">
        <f>Survey!$AQ343</f>
        <v>0</v>
      </c>
      <c r="BN343" s="67">
        <f>IFERROR((Survey!$AX343-ABS(Survey!$AY343)-ABS(Survey!$BD343))/Survey!$AW343,0)</f>
        <v>0</v>
      </c>
      <c r="BO343" s="67">
        <f>IF(AND($BM343&gt;$BN343-0.2,$BM343&lt;$BN343+0.2,ISBLANK(Survey!$AQ343)=FALSE),0,1)</f>
        <v>1</v>
      </c>
      <c r="BP343" s="165">
        <f>IF(ISBLANK(Survey!$AR343),1,0)</f>
        <v>1</v>
      </c>
      <c r="BQ343" s="16" t="str">
        <f t="shared" si="251"/>
        <v>Pass</v>
      </c>
      <c r="BR343" s="143">
        <f>IF(Survey!$AW343=0, 0,1)</f>
        <v>0</v>
      </c>
      <c r="BS343" s="67">
        <f>IF(AND(Survey!$AS343&gt;=0,Survey!$AS343&lt;=0.2,Survey!$AS343&lt;&gt;""),0,1)</f>
        <v>1</v>
      </c>
      <c r="BT343" s="143">
        <f>IF(ISBLANK(Survey!$AT343),1,0)</f>
        <v>1</v>
      </c>
      <c r="BU343" s="16" t="str">
        <f t="shared" si="252"/>
        <v>Fail</v>
      </c>
      <c r="BV343" s="165">
        <f>Survey!$AU343</f>
        <v>0</v>
      </c>
      <c r="BW343" s="16" t="str">
        <f t="shared" si="253"/>
        <v>Pass</v>
      </c>
      <c r="BX343" s="36">
        <f>Survey!$AV343</f>
        <v>0</v>
      </c>
      <c r="BY343" s="176">
        <f>Survey!$AW343+Survey!$AX343-ABS(Survey!$AY343)+ABS(Survey!$AZ343)-ABS(Survey!$BA343)+ABS(Survey!$BB343)-ABS(Survey!$BC343)-ABS(Survey!$BD343)+Survey!$BE343</f>
        <v>0</v>
      </c>
      <c r="BZ343" s="35">
        <f t="shared" si="254"/>
        <v>0</v>
      </c>
      <c r="CA343" s="17">
        <f t="shared" si="255"/>
        <v>0</v>
      </c>
      <c r="CB343" s="16" t="str">
        <f t="shared" si="256"/>
        <v>Pass</v>
      </c>
      <c r="CC343" s="38" t="b">
        <f>IF(ABS(Survey!$BE343)=0,TRUE,FALSE)</f>
        <v>1</v>
      </c>
      <c r="CD343" s="37" t="b">
        <f>NOT(ISBLANK(Survey!$BF343))</f>
        <v>0</v>
      </c>
      <c r="CE343" t="str">
        <f t="shared" si="257"/>
        <v>Fail</v>
      </c>
      <c r="CF343" s="29">
        <f>Survey!$AV343</f>
        <v>0</v>
      </c>
      <c r="CG343" s="29" cm="1">
        <f t="array" ref="CG343">SUM(SUMIF(Survey!BH343:BO343,{"&gt;0","&lt;0"})*{1,-1})-SUM(SUMIF(Survey!BQ343:BX343,{"&gt;0","&lt;0"})*{1,-1})</f>
        <v>0</v>
      </c>
      <c r="CH343" s="35" t="str">
        <f t="shared" si="258"/>
        <v>No holdings</v>
      </c>
      <c r="CI343">
        <f t="shared" si="259"/>
        <v>0</v>
      </c>
      <c r="CJ343" s="16" t="str">
        <f t="shared" si="260"/>
        <v>Fail</v>
      </c>
      <c r="CK343" s="36">
        <f>Survey!$AV343</f>
        <v>0</v>
      </c>
      <c r="CL343" s="36" cm="1">
        <f t="array" ref="CL343">SUM(SUMIF(Survey!BZ343:CS343,{"&gt;0","&lt;0"})*{1,-1})-SUM(SUMIF(Survey!CU343:DN343,{"&gt;0","&lt;0"})*{1,-1})</f>
        <v>0</v>
      </c>
      <c r="CM343" s="35" t="str">
        <f t="shared" si="261"/>
        <v>No holdings</v>
      </c>
      <c r="CN343" s="17">
        <f t="shared" si="262"/>
        <v>0</v>
      </c>
      <c r="CO343" s="16" t="str">
        <f t="shared" si="263"/>
        <v>Pass</v>
      </c>
      <c r="CP343" s="38" t="b">
        <f>IF(ABS(Survey!$CS343)=0,TRUE,FALSE)</f>
        <v>1</v>
      </c>
      <c r="CQ343" s="37" t="b">
        <f>NOT(ISBLANK(Survey!$CT343))</f>
        <v>0</v>
      </c>
      <c r="CR343" s="16" t="str">
        <f t="shared" si="264"/>
        <v>Pass</v>
      </c>
      <c r="CS343" s="38" t="b">
        <f>IF(ABS(Survey!$DN343)=0,TRUE,FALSE)</f>
        <v>1</v>
      </c>
      <c r="CT343" s="37" t="b">
        <f>NOT(ISBLANK(Survey!$DO343))</f>
        <v>0</v>
      </c>
      <c r="CU343" t="str">
        <f t="shared" si="265"/>
        <v>Pass</v>
      </c>
      <c r="CV343" s="29" cm="1">
        <f t="array" ref="CV343">SUM(SUMIF(Survey!CO343,{"&gt;0","&lt;0"})*{1,-1})+SUM(SUMIF(Survey!DJ343,{"&gt;0","&lt;0"})*{1,-1})</f>
        <v>0</v>
      </c>
      <c r="CW343" s="29">
        <f>SUM(SUMIF(Survey!DQ343:DW343,{"&gt;0","&lt;0"})*{1,-1})+SUM(SUMIF(Survey!DY343:EE343,{"&gt;0","&lt;0"})*{1,-1})</f>
        <v>0</v>
      </c>
      <c r="CX343">
        <f t="shared" si="266"/>
        <v>0</v>
      </c>
      <c r="CY343">
        <f t="shared" si="267"/>
        <v>0</v>
      </c>
      <c r="CZ343" s="16" t="str">
        <f t="shared" si="268"/>
        <v>Pass</v>
      </c>
      <c r="DA343" s="38" t="b">
        <f>IF(ABS(Survey!$DW343)=0,TRUE,FALSE)</f>
        <v>1</v>
      </c>
      <c r="DB343" s="37" t="b">
        <f>NOT(ISBLANK(Survey!DX343))</f>
        <v>0</v>
      </c>
      <c r="DC343" s="16" t="str">
        <f t="shared" si="269"/>
        <v>Pass</v>
      </c>
      <c r="DD343" s="38" t="b">
        <f>IF(ABS(Survey!$EE343)=0,TRUE,FALSE)</f>
        <v>1</v>
      </c>
      <c r="DE343" s="37" t="b">
        <f>NOT(ISBLANK(Survey!$EF343))</f>
        <v>0</v>
      </c>
      <c r="DF343" s="16" t="str">
        <f t="shared" si="270"/>
        <v>Fail</v>
      </c>
      <c r="DG343" s="36">
        <f>SUM(SUMIF(Survey!EL343:EN343,{"&gt;0","&lt;0"})*{1,-1})</f>
        <v>0</v>
      </c>
      <c r="DH343">
        <f t="shared" si="271"/>
        <v>0</v>
      </c>
      <c r="DI343">
        <f t="shared" si="272"/>
        <v>100</v>
      </c>
      <c r="DJ343" s="35" t="b">
        <f>IF(OR(Survey!$M343="ETF",Survey!$M343="ETF, alternative mutual fund",Survey!$M343="Closed-end", Survey!$M343="Split share corp"),TRUE,FALSE)</f>
        <v>0</v>
      </c>
      <c r="DK343" s="16" t="str">
        <f t="shared" si="273"/>
        <v>Fail</v>
      </c>
      <c r="DL343" s="36">
        <f>SUM(SUMIF(Survey!EP343:EV343,{"&gt;0","&lt;0"})*{1,-1})</f>
        <v>0</v>
      </c>
      <c r="DM343">
        <f t="shared" si="274"/>
        <v>0</v>
      </c>
      <c r="DN343" s="17">
        <f t="shared" si="275"/>
        <v>100</v>
      </c>
      <c r="DO343" s="16" t="str">
        <f t="shared" si="276"/>
        <v>Fail</v>
      </c>
      <c r="DP343" s="36">
        <f>SUM(SUMIF(Survey!EX343:FD343,{"&gt;0","&lt;0"})*{1,-1})</f>
        <v>0</v>
      </c>
      <c r="DQ343">
        <f t="shared" si="277"/>
        <v>0</v>
      </c>
      <c r="DR343" s="17">
        <f t="shared" si="278"/>
        <v>100</v>
      </c>
    </row>
    <row r="344" spans="1:122">
      <c r="A344">
        <v>344</v>
      </c>
      <c r="B344" t="str">
        <f t="shared" si="232"/>
        <v>Pass</v>
      </c>
      <c r="C344" t="str">
        <f>IF(COUNTBLANK(Survey!B344:FE344)=$C$2, "Pass", "Fail")</f>
        <v>Pass</v>
      </c>
      <c r="D344" t="str">
        <f t="shared" si="233"/>
        <v>Fail</v>
      </c>
      <c r="E344" t="str">
        <f>IF(OR(ISBLANK(Survey!AJ344),COUNTIF(G344:BB344,"Fail")),"Fail","Pass")</f>
        <v>Fail</v>
      </c>
      <c r="G344" s="16" t="str">
        <f t="shared" si="234"/>
        <v>Fail</v>
      </c>
      <c r="H344" s="177">
        <f>COUNTBLANK(Survey!B344:D344)+COUNTBLANK(Survey!G344)+COUNTBLANK(Survey!I344)+COUNTBLANK(Survey!K344:M344)+COUNTBLANK(Survey!P344)+COUNTBLANK(Survey!S344:U344)+COUNTBLANK(Survey!Y344:AA344)+COUNTBLANK(Survey!AD344:AE344)+COUNTBLANK(Survey!AI344:AI344)</f>
        <v>18</v>
      </c>
      <c r="I344" s="16" t="str">
        <f t="shared" si="235"/>
        <v>Fail</v>
      </c>
      <c r="J344" t="b">
        <f>IF(Survey!E344="No",TRUE,FALSE)</f>
        <v>0</v>
      </c>
      <c r="K344" s="34">
        <f>LEN(Survey!E344)</f>
        <v>0</v>
      </c>
      <c r="L344" s="16" t="str">
        <f t="shared" si="236"/>
        <v>Fail</v>
      </c>
      <c r="M344" t="b">
        <f>IF(Survey!F344="No",TRUE,FALSE)</f>
        <v>0</v>
      </c>
      <c r="N344" s="33">
        <f>LEN(Survey!F344)</f>
        <v>0</v>
      </c>
      <c r="O344" s="16" t="str">
        <f t="shared" si="237"/>
        <v>Pass</v>
      </c>
      <c r="P344" s="34">
        <f>MOD((LEN(Survey!H344)+2),11)</f>
        <v>2</v>
      </c>
      <c r="Q344" s="33" t="str">
        <f>IF(Survey!$L344="Prospectus fund", "Yes", "No")</f>
        <v>No</v>
      </c>
      <c r="R344" s="16" t="str">
        <f t="shared" si="238"/>
        <v>Pass</v>
      </c>
      <c r="S344" s="34">
        <f>MOD((LEN(Survey!J344)+2),11)</f>
        <v>2</v>
      </c>
      <c r="T344" s="35" t="b">
        <f>IF(OR(Survey!$M344="ETF",Survey!$M344="ETF, alternative mutual fund",Survey!$M344="Closed-end", Survey!$M344="Split share corp", Survey!$I344="Yes"),TRUE,FALSE)</f>
        <v>0</v>
      </c>
      <c r="U344" s="16" t="str">
        <f>IFERROR(IF(AND(OR(X344=Y344,Y344 = "Either"),NOT(ISBLANK(Survey!K344))),"Pass","Fail"),"Pass")</f>
        <v>Fail</v>
      </c>
      <c r="V344" s="36" cm="1">
        <f t="array" ref="V344">SUM(SUMIF(Survey!BZ344:CS344,{"&gt;0","&lt;0"})*{1,-1})</f>
        <v>0</v>
      </c>
      <c r="W344" s="38" cm="1">
        <f t="array" ref="W344">SUM(SUMIF(Survey!CC344,{"&gt;0","&lt;0"})*{1,-1})+SUM(SUMIF(Survey!CM344,{"&gt;0","&lt;0"})*{1,-1})</f>
        <v>0</v>
      </c>
      <c r="X344" s="38">
        <f>Survey!K344</f>
        <v>0</v>
      </c>
      <c r="Y344" s="37" t="str">
        <f t="shared" si="239"/>
        <v>Either</v>
      </c>
      <c r="Z344" s="16" t="str">
        <f t="shared" si="240"/>
        <v>Fail</v>
      </c>
      <c r="AA344" s="67" cm="1">
        <f t="array" ref="AA344">SUM(SUMIF(Survey!BZ344:CS344,{"&gt;0","&lt;0"})*{1,-1})+SUM(SUMIF(Survey!CU344:DN344,{"&gt;0","&lt;0"})*{1,-1})</f>
        <v>0</v>
      </c>
      <c r="AB344" s="67">
        <f>IFERROR(AA344/(Survey!$AV344),0)</f>
        <v>0</v>
      </c>
      <c r="AC344" s="128" t="b">
        <f>IF(OR(Survey!$M344="Alternative strategy or hedge",Survey!$M344="Other, illiquid",Survey!$L344="Prospectus fund"),TRUE,FALSE)</f>
        <v>0</v>
      </c>
      <c r="AD344" s="128" t="b">
        <f>NOT(ISBLANK(Survey!$M344))</f>
        <v>0</v>
      </c>
      <c r="AE344" s="16" t="str">
        <f t="shared" si="241"/>
        <v>Pass</v>
      </c>
      <c r="AF344" s="38" t="b">
        <f>NOT(ISNUMBER(SEARCH("Other",Survey!$P344)))</f>
        <v>1</v>
      </c>
      <c r="AG344" s="37" t="b">
        <f>NOT(ISBLANK(Survey!$Q344))</f>
        <v>0</v>
      </c>
      <c r="AH344" s="16" t="str">
        <f t="shared" si="242"/>
        <v>Pass</v>
      </c>
      <c r="AI344" s="143">
        <f>COUNTBLANK(Survey!$W344)</f>
        <v>1</v>
      </c>
      <c r="AJ344" s="67">
        <f>IF(AND(Survey!L344&lt;&gt;"Exempt fund",OR(Survey!$M344="ETF",Survey!$M344="ETF, alternative mutual fund",Survey!$M344="Mutual fund",Survey!$M344="Alternative mutual fund",Survey!$M344="Money market")),1,0)</f>
        <v>0</v>
      </c>
      <c r="AK344" s="16" t="str">
        <f t="shared" si="243"/>
        <v>Pass</v>
      </c>
      <c r="AL344" s="38" t="b">
        <f>NOT(ISNUMBER(SEARCH("Yes",Survey!$AA344)))</f>
        <v>1</v>
      </c>
      <c r="AM344" s="37" t="b">
        <f>IF(COUNTBLANK(Survey!$AB344:$AC344)=0,TRUE, FALSE)</f>
        <v>0</v>
      </c>
      <c r="AN344" s="16" t="str">
        <f t="shared" si="244"/>
        <v>Pass</v>
      </c>
      <c r="AO344" s="38" t="b">
        <f>NOT(ISNUMBER(SEARCH("Yes",Survey!$AD344)))</f>
        <v>1</v>
      </c>
      <c r="AP344" s="37" t="b">
        <f>NOT(ISBLANK(Survey!$AF344))</f>
        <v>0</v>
      </c>
      <c r="AQ344" s="16" t="str">
        <f t="shared" si="245"/>
        <v>Pass</v>
      </c>
      <c r="AR344" s="38" t="b">
        <f>NOT(OR(ISNUMBER(SEARCH("Other",Survey!$AF344)),ISNUMBER(SEARCH("Multiple",Survey!$AF344))))</f>
        <v>1</v>
      </c>
      <c r="AS344" s="37" t="b">
        <f>NOT(ISBLANK(Survey!$AG344))</f>
        <v>0</v>
      </c>
      <c r="AT344" s="16" t="str">
        <f t="shared" si="246"/>
        <v>Fail</v>
      </c>
      <c r="AU344" s="143">
        <f>IF(ABS(Survey!$AV344)&gt;0, 1,0)</f>
        <v>0</v>
      </c>
      <c r="AV344" s="143">
        <f>IF(COUNTBLANK(Survey!$AJ344)=0,1,0)</f>
        <v>0</v>
      </c>
      <c r="AW344" s="16" t="str">
        <f t="shared" si="247"/>
        <v>Pass</v>
      </c>
      <c r="AX344" s="143">
        <f>IF(ISBLANK(Survey!$AJ344),0,1)</f>
        <v>0</v>
      </c>
      <c r="AY344" s="165">
        <f>COUNTBLANK(Survey!$AK344)</f>
        <v>1</v>
      </c>
      <c r="AZ344" s="16" t="str">
        <f t="shared" si="248"/>
        <v>Pass</v>
      </c>
      <c r="BA344" s="143">
        <f>IF(OR(Survey!$AK344="Closed",ISBLANK(Survey!$AK344)),0,1)</f>
        <v>0</v>
      </c>
      <c r="BB344" s="165">
        <f>IF(ISBLANK(Survey!$AL344),1,0)</f>
        <v>1</v>
      </c>
      <c r="BC344" s="147" t="str" cm="1">
        <f t="array" ref="BC344">IF(OR(IF(OR($BE344+$BF344 = 2, $BG344=1), FALSE, TRUE), AND($BD344:$BD344 = 0)),"Pass","Fail")</f>
        <v>Pass</v>
      </c>
      <c r="BD344" s="143">
        <f>COUNTBLANK(Survey!$AM344:$AO344)</f>
        <v>3</v>
      </c>
      <c r="BE344" s="143">
        <f>IF(Survey!$I344="Yes",1,0)</f>
        <v>0</v>
      </c>
      <c r="BF344" s="143">
        <f>IF(OR(Survey!$M344="Mutual fund",Survey!$M344="Alternative mutual fund",Survey!$M344="Money market"),1,0)</f>
        <v>0</v>
      </c>
      <c r="BG344" s="148">
        <f>IF(OR(Survey!$M344="ETF",Survey!$M344="ETF, alternative mutual fund"),1,0)</f>
        <v>0</v>
      </c>
      <c r="BH344" s="16" t="str">
        <f t="shared" si="249"/>
        <v>Pass</v>
      </c>
      <c r="BI344" s="38" t="b">
        <f>OR(ISNUMBER(SEARCH("Yes",Survey!$AO344)),ISBLANK(Survey!$AO344))</f>
        <v>1</v>
      </c>
      <c r="BJ344" s="67" t="b">
        <f>NOT(ISBLANK(Survey!$AP344))</f>
        <v>0</v>
      </c>
      <c r="BK344" s="16" t="str">
        <f t="shared" si="250"/>
        <v>Pass</v>
      </c>
      <c r="BL344" s="143">
        <f>IF(Survey!$AW344=0, 0,1)</f>
        <v>0</v>
      </c>
      <c r="BM344" s="67">
        <f>Survey!$AQ344</f>
        <v>0</v>
      </c>
      <c r="BN344" s="67">
        <f>IFERROR((Survey!$AX344-ABS(Survey!$AY344)-ABS(Survey!$BD344))/Survey!$AW344,0)</f>
        <v>0</v>
      </c>
      <c r="BO344" s="67">
        <f>IF(AND($BM344&gt;$BN344-0.2,$BM344&lt;$BN344+0.2,ISBLANK(Survey!$AQ344)=FALSE),0,1)</f>
        <v>1</v>
      </c>
      <c r="BP344" s="165">
        <f>IF(ISBLANK(Survey!$AR344),1,0)</f>
        <v>1</v>
      </c>
      <c r="BQ344" s="16" t="str">
        <f t="shared" si="251"/>
        <v>Pass</v>
      </c>
      <c r="BR344" s="143">
        <f>IF(Survey!$AW344=0, 0,1)</f>
        <v>0</v>
      </c>
      <c r="BS344" s="67">
        <f>IF(AND(Survey!$AS344&gt;=0,Survey!$AS344&lt;=0.2,Survey!$AS344&lt;&gt;""),0,1)</f>
        <v>1</v>
      </c>
      <c r="BT344" s="143">
        <f>IF(ISBLANK(Survey!$AT344),1,0)</f>
        <v>1</v>
      </c>
      <c r="BU344" s="16" t="str">
        <f t="shared" si="252"/>
        <v>Fail</v>
      </c>
      <c r="BV344" s="165">
        <f>Survey!$AU344</f>
        <v>0</v>
      </c>
      <c r="BW344" s="16" t="str">
        <f t="shared" si="253"/>
        <v>Pass</v>
      </c>
      <c r="BX344" s="36">
        <f>Survey!$AV344</f>
        <v>0</v>
      </c>
      <c r="BY344" s="176">
        <f>Survey!$AW344+Survey!$AX344-ABS(Survey!$AY344)+ABS(Survey!$AZ344)-ABS(Survey!$BA344)+ABS(Survey!$BB344)-ABS(Survey!$BC344)-ABS(Survey!$BD344)+Survey!$BE344</f>
        <v>0</v>
      </c>
      <c r="BZ344" s="35">
        <f t="shared" si="254"/>
        <v>0</v>
      </c>
      <c r="CA344" s="17">
        <f t="shared" si="255"/>
        <v>0</v>
      </c>
      <c r="CB344" s="16" t="str">
        <f t="shared" si="256"/>
        <v>Pass</v>
      </c>
      <c r="CC344" s="38" t="b">
        <f>IF(ABS(Survey!$BE344)=0,TRUE,FALSE)</f>
        <v>1</v>
      </c>
      <c r="CD344" s="37" t="b">
        <f>NOT(ISBLANK(Survey!$BF344))</f>
        <v>0</v>
      </c>
      <c r="CE344" t="str">
        <f t="shared" si="257"/>
        <v>Fail</v>
      </c>
      <c r="CF344" s="29">
        <f>Survey!$AV344</f>
        <v>0</v>
      </c>
      <c r="CG344" s="29" cm="1">
        <f t="array" ref="CG344">SUM(SUMIF(Survey!BH344:BO344,{"&gt;0","&lt;0"})*{1,-1})-SUM(SUMIF(Survey!BQ344:BX344,{"&gt;0","&lt;0"})*{1,-1})</f>
        <v>0</v>
      </c>
      <c r="CH344" s="35" t="str">
        <f t="shared" si="258"/>
        <v>No holdings</v>
      </c>
      <c r="CI344">
        <f t="shared" si="259"/>
        <v>0</v>
      </c>
      <c r="CJ344" s="16" t="str">
        <f t="shared" si="260"/>
        <v>Fail</v>
      </c>
      <c r="CK344" s="36">
        <f>Survey!$AV344</f>
        <v>0</v>
      </c>
      <c r="CL344" s="36" cm="1">
        <f t="array" ref="CL344">SUM(SUMIF(Survey!BZ344:CS344,{"&gt;0","&lt;0"})*{1,-1})-SUM(SUMIF(Survey!CU344:DN344,{"&gt;0","&lt;0"})*{1,-1})</f>
        <v>0</v>
      </c>
      <c r="CM344" s="35" t="str">
        <f t="shared" si="261"/>
        <v>No holdings</v>
      </c>
      <c r="CN344" s="17">
        <f t="shared" si="262"/>
        <v>0</v>
      </c>
      <c r="CO344" s="16" t="str">
        <f t="shared" si="263"/>
        <v>Pass</v>
      </c>
      <c r="CP344" s="38" t="b">
        <f>IF(ABS(Survey!$CS344)=0,TRUE,FALSE)</f>
        <v>1</v>
      </c>
      <c r="CQ344" s="37" t="b">
        <f>NOT(ISBLANK(Survey!$CT344))</f>
        <v>0</v>
      </c>
      <c r="CR344" s="16" t="str">
        <f t="shared" si="264"/>
        <v>Pass</v>
      </c>
      <c r="CS344" s="38" t="b">
        <f>IF(ABS(Survey!$DN344)=0,TRUE,FALSE)</f>
        <v>1</v>
      </c>
      <c r="CT344" s="37" t="b">
        <f>NOT(ISBLANK(Survey!$DO344))</f>
        <v>0</v>
      </c>
      <c r="CU344" t="str">
        <f t="shared" si="265"/>
        <v>Pass</v>
      </c>
      <c r="CV344" s="29" cm="1">
        <f t="array" ref="CV344">SUM(SUMIF(Survey!CO344,{"&gt;0","&lt;0"})*{1,-1})+SUM(SUMIF(Survey!DJ344,{"&gt;0","&lt;0"})*{1,-1})</f>
        <v>0</v>
      </c>
      <c r="CW344" s="29">
        <f>SUM(SUMIF(Survey!DQ344:DW344,{"&gt;0","&lt;0"})*{1,-1})+SUM(SUMIF(Survey!DY344:EE344,{"&gt;0","&lt;0"})*{1,-1})</f>
        <v>0</v>
      </c>
      <c r="CX344">
        <f t="shared" si="266"/>
        <v>0</v>
      </c>
      <c r="CY344">
        <f t="shared" si="267"/>
        <v>0</v>
      </c>
      <c r="CZ344" s="16" t="str">
        <f t="shared" si="268"/>
        <v>Pass</v>
      </c>
      <c r="DA344" s="38" t="b">
        <f>IF(ABS(Survey!$DW344)=0,TRUE,FALSE)</f>
        <v>1</v>
      </c>
      <c r="DB344" s="37" t="b">
        <f>NOT(ISBLANK(Survey!DX344))</f>
        <v>0</v>
      </c>
      <c r="DC344" s="16" t="str">
        <f t="shared" si="269"/>
        <v>Pass</v>
      </c>
      <c r="DD344" s="38" t="b">
        <f>IF(ABS(Survey!$EE344)=0,TRUE,FALSE)</f>
        <v>1</v>
      </c>
      <c r="DE344" s="37" t="b">
        <f>NOT(ISBLANK(Survey!$EF344))</f>
        <v>0</v>
      </c>
      <c r="DF344" s="16" t="str">
        <f t="shared" si="270"/>
        <v>Fail</v>
      </c>
      <c r="DG344" s="36">
        <f>SUM(SUMIF(Survey!EL344:EN344,{"&gt;0","&lt;0"})*{1,-1})</f>
        <v>0</v>
      </c>
      <c r="DH344">
        <f t="shared" si="271"/>
        <v>0</v>
      </c>
      <c r="DI344">
        <f t="shared" si="272"/>
        <v>100</v>
      </c>
      <c r="DJ344" s="35" t="b">
        <f>IF(OR(Survey!$M344="ETF",Survey!$M344="ETF, alternative mutual fund",Survey!$M344="Closed-end", Survey!$M344="Split share corp"),TRUE,FALSE)</f>
        <v>0</v>
      </c>
      <c r="DK344" s="16" t="str">
        <f t="shared" si="273"/>
        <v>Fail</v>
      </c>
      <c r="DL344" s="36">
        <f>SUM(SUMIF(Survey!EP344:EV344,{"&gt;0","&lt;0"})*{1,-1})</f>
        <v>0</v>
      </c>
      <c r="DM344">
        <f t="shared" si="274"/>
        <v>0</v>
      </c>
      <c r="DN344" s="17">
        <f t="shared" si="275"/>
        <v>100</v>
      </c>
      <c r="DO344" s="16" t="str">
        <f t="shared" si="276"/>
        <v>Fail</v>
      </c>
      <c r="DP344" s="36">
        <f>SUM(SUMIF(Survey!EX344:FD344,{"&gt;0","&lt;0"})*{1,-1})</f>
        <v>0</v>
      </c>
      <c r="DQ344">
        <f t="shared" si="277"/>
        <v>0</v>
      </c>
      <c r="DR344" s="17">
        <f t="shared" si="278"/>
        <v>100</v>
      </c>
    </row>
    <row r="345" spans="1:122">
      <c r="A345">
        <v>345</v>
      </c>
      <c r="B345" t="str">
        <f t="shared" si="232"/>
        <v>Pass</v>
      </c>
      <c r="C345" t="str">
        <f>IF(COUNTBLANK(Survey!B345:FE345)=$C$2, "Pass", "Fail")</f>
        <v>Pass</v>
      </c>
      <c r="D345" t="str">
        <f t="shared" si="233"/>
        <v>Fail</v>
      </c>
      <c r="E345" t="str">
        <f>IF(OR(ISBLANK(Survey!AJ345),COUNTIF(G345:BB345,"Fail")),"Fail","Pass")</f>
        <v>Fail</v>
      </c>
      <c r="G345" s="16" t="str">
        <f t="shared" si="234"/>
        <v>Fail</v>
      </c>
      <c r="H345" s="177">
        <f>COUNTBLANK(Survey!B345:D345)+COUNTBLANK(Survey!G345)+COUNTBLANK(Survey!I345)+COUNTBLANK(Survey!K345:M345)+COUNTBLANK(Survey!P345)+COUNTBLANK(Survey!S345:U345)+COUNTBLANK(Survey!Y345:AA345)+COUNTBLANK(Survey!AD345:AE345)+COUNTBLANK(Survey!AI345:AI345)</f>
        <v>18</v>
      </c>
      <c r="I345" s="16" t="str">
        <f t="shared" si="235"/>
        <v>Fail</v>
      </c>
      <c r="J345" t="b">
        <f>IF(Survey!E345="No",TRUE,FALSE)</f>
        <v>0</v>
      </c>
      <c r="K345" s="34">
        <f>LEN(Survey!E345)</f>
        <v>0</v>
      </c>
      <c r="L345" s="16" t="str">
        <f t="shared" si="236"/>
        <v>Fail</v>
      </c>
      <c r="M345" t="b">
        <f>IF(Survey!F345="No",TRUE,FALSE)</f>
        <v>0</v>
      </c>
      <c r="N345" s="33">
        <f>LEN(Survey!F345)</f>
        <v>0</v>
      </c>
      <c r="O345" s="16" t="str">
        <f t="shared" si="237"/>
        <v>Pass</v>
      </c>
      <c r="P345" s="34">
        <f>MOD((LEN(Survey!H345)+2),11)</f>
        <v>2</v>
      </c>
      <c r="Q345" s="33" t="str">
        <f>IF(Survey!$L345="Prospectus fund", "Yes", "No")</f>
        <v>No</v>
      </c>
      <c r="R345" s="16" t="str">
        <f t="shared" si="238"/>
        <v>Pass</v>
      </c>
      <c r="S345" s="34">
        <f>MOD((LEN(Survey!J345)+2),11)</f>
        <v>2</v>
      </c>
      <c r="T345" s="35" t="b">
        <f>IF(OR(Survey!$M345="ETF",Survey!$M345="ETF, alternative mutual fund",Survey!$M345="Closed-end", Survey!$M345="Split share corp", Survey!$I345="Yes"),TRUE,FALSE)</f>
        <v>0</v>
      </c>
      <c r="U345" s="16" t="str">
        <f>IFERROR(IF(AND(OR(X345=Y345,Y345 = "Either"),NOT(ISBLANK(Survey!K345))),"Pass","Fail"),"Pass")</f>
        <v>Fail</v>
      </c>
      <c r="V345" s="36" cm="1">
        <f t="array" ref="V345">SUM(SUMIF(Survey!BZ345:CS345,{"&gt;0","&lt;0"})*{1,-1})</f>
        <v>0</v>
      </c>
      <c r="W345" s="38" cm="1">
        <f t="array" ref="W345">SUM(SUMIF(Survey!CC345,{"&gt;0","&lt;0"})*{1,-1})+SUM(SUMIF(Survey!CM345,{"&gt;0","&lt;0"})*{1,-1})</f>
        <v>0</v>
      </c>
      <c r="X345" s="38">
        <f>Survey!K345</f>
        <v>0</v>
      </c>
      <c r="Y345" s="37" t="str">
        <f t="shared" si="239"/>
        <v>Either</v>
      </c>
      <c r="Z345" s="16" t="str">
        <f t="shared" si="240"/>
        <v>Fail</v>
      </c>
      <c r="AA345" s="67" cm="1">
        <f t="array" ref="AA345">SUM(SUMIF(Survey!BZ345:CS345,{"&gt;0","&lt;0"})*{1,-1})+SUM(SUMIF(Survey!CU345:DN345,{"&gt;0","&lt;0"})*{1,-1})</f>
        <v>0</v>
      </c>
      <c r="AB345" s="67">
        <f>IFERROR(AA345/(Survey!$AV345),0)</f>
        <v>0</v>
      </c>
      <c r="AC345" s="128" t="b">
        <f>IF(OR(Survey!$M345="Alternative strategy or hedge",Survey!$M345="Other, illiquid",Survey!$L345="Prospectus fund"),TRUE,FALSE)</f>
        <v>0</v>
      </c>
      <c r="AD345" s="128" t="b">
        <f>NOT(ISBLANK(Survey!$M345))</f>
        <v>0</v>
      </c>
      <c r="AE345" s="16" t="str">
        <f t="shared" si="241"/>
        <v>Pass</v>
      </c>
      <c r="AF345" s="38" t="b">
        <f>NOT(ISNUMBER(SEARCH("Other",Survey!$P345)))</f>
        <v>1</v>
      </c>
      <c r="AG345" s="37" t="b">
        <f>NOT(ISBLANK(Survey!$Q345))</f>
        <v>0</v>
      </c>
      <c r="AH345" s="16" t="str">
        <f t="shared" si="242"/>
        <v>Pass</v>
      </c>
      <c r="AI345" s="143">
        <f>COUNTBLANK(Survey!$W345)</f>
        <v>1</v>
      </c>
      <c r="AJ345" s="67">
        <f>IF(AND(Survey!L345&lt;&gt;"Exempt fund",OR(Survey!$M345="ETF",Survey!$M345="ETF, alternative mutual fund",Survey!$M345="Mutual fund",Survey!$M345="Alternative mutual fund",Survey!$M345="Money market")),1,0)</f>
        <v>0</v>
      </c>
      <c r="AK345" s="16" t="str">
        <f t="shared" si="243"/>
        <v>Pass</v>
      </c>
      <c r="AL345" s="38" t="b">
        <f>NOT(ISNUMBER(SEARCH("Yes",Survey!$AA345)))</f>
        <v>1</v>
      </c>
      <c r="AM345" s="37" t="b">
        <f>IF(COUNTBLANK(Survey!$AB345:$AC345)=0,TRUE, FALSE)</f>
        <v>0</v>
      </c>
      <c r="AN345" s="16" t="str">
        <f t="shared" si="244"/>
        <v>Pass</v>
      </c>
      <c r="AO345" s="38" t="b">
        <f>NOT(ISNUMBER(SEARCH("Yes",Survey!$AD345)))</f>
        <v>1</v>
      </c>
      <c r="AP345" s="37" t="b">
        <f>NOT(ISBLANK(Survey!$AF345))</f>
        <v>0</v>
      </c>
      <c r="AQ345" s="16" t="str">
        <f t="shared" si="245"/>
        <v>Pass</v>
      </c>
      <c r="AR345" s="38" t="b">
        <f>NOT(OR(ISNUMBER(SEARCH("Other",Survey!$AF345)),ISNUMBER(SEARCH("Multiple",Survey!$AF345))))</f>
        <v>1</v>
      </c>
      <c r="AS345" s="37" t="b">
        <f>NOT(ISBLANK(Survey!$AG345))</f>
        <v>0</v>
      </c>
      <c r="AT345" s="16" t="str">
        <f t="shared" si="246"/>
        <v>Fail</v>
      </c>
      <c r="AU345" s="143">
        <f>IF(ABS(Survey!$AV345)&gt;0, 1,0)</f>
        <v>0</v>
      </c>
      <c r="AV345" s="143">
        <f>IF(COUNTBLANK(Survey!$AJ345)=0,1,0)</f>
        <v>0</v>
      </c>
      <c r="AW345" s="16" t="str">
        <f t="shared" si="247"/>
        <v>Pass</v>
      </c>
      <c r="AX345" s="143">
        <f>IF(ISBLANK(Survey!$AJ345),0,1)</f>
        <v>0</v>
      </c>
      <c r="AY345" s="165">
        <f>COUNTBLANK(Survey!$AK345)</f>
        <v>1</v>
      </c>
      <c r="AZ345" s="16" t="str">
        <f t="shared" si="248"/>
        <v>Pass</v>
      </c>
      <c r="BA345" s="143">
        <f>IF(OR(Survey!$AK345="Closed",ISBLANK(Survey!$AK345)),0,1)</f>
        <v>0</v>
      </c>
      <c r="BB345" s="165">
        <f>IF(ISBLANK(Survey!$AL345),1,0)</f>
        <v>1</v>
      </c>
      <c r="BC345" s="147" t="str" cm="1">
        <f t="array" ref="BC345">IF(OR(IF(OR($BE345+$BF345 = 2, $BG345=1), FALSE, TRUE), AND($BD345:$BD345 = 0)),"Pass","Fail")</f>
        <v>Pass</v>
      </c>
      <c r="BD345" s="143">
        <f>COUNTBLANK(Survey!$AM345:$AO345)</f>
        <v>3</v>
      </c>
      <c r="BE345" s="143">
        <f>IF(Survey!$I345="Yes",1,0)</f>
        <v>0</v>
      </c>
      <c r="BF345" s="143">
        <f>IF(OR(Survey!$M345="Mutual fund",Survey!$M345="Alternative mutual fund",Survey!$M345="Money market"),1,0)</f>
        <v>0</v>
      </c>
      <c r="BG345" s="148">
        <f>IF(OR(Survey!$M345="ETF",Survey!$M345="ETF, alternative mutual fund"),1,0)</f>
        <v>0</v>
      </c>
      <c r="BH345" s="16" t="str">
        <f t="shared" si="249"/>
        <v>Pass</v>
      </c>
      <c r="BI345" s="38" t="b">
        <f>OR(ISNUMBER(SEARCH("Yes",Survey!$AO345)),ISBLANK(Survey!$AO345))</f>
        <v>1</v>
      </c>
      <c r="BJ345" s="67" t="b">
        <f>NOT(ISBLANK(Survey!$AP345))</f>
        <v>0</v>
      </c>
      <c r="BK345" s="16" t="str">
        <f t="shared" si="250"/>
        <v>Pass</v>
      </c>
      <c r="BL345" s="143">
        <f>IF(Survey!$AW345=0, 0,1)</f>
        <v>0</v>
      </c>
      <c r="BM345" s="67">
        <f>Survey!$AQ345</f>
        <v>0</v>
      </c>
      <c r="BN345" s="67">
        <f>IFERROR((Survey!$AX345-ABS(Survey!$AY345)-ABS(Survey!$BD345))/Survey!$AW345,0)</f>
        <v>0</v>
      </c>
      <c r="BO345" s="67">
        <f>IF(AND($BM345&gt;$BN345-0.2,$BM345&lt;$BN345+0.2,ISBLANK(Survey!$AQ345)=FALSE),0,1)</f>
        <v>1</v>
      </c>
      <c r="BP345" s="165">
        <f>IF(ISBLANK(Survey!$AR345),1,0)</f>
        <v>1</v>
      </c>
      <c r="BQ345" s="16" t="str">
        <f t="shared" si="251"/>
        <v>Pass</v>
      </c>
      <c r="BR345" s="143">
        <f>IF(Survey!$AW345=0, 0,1)</f>
        <v>0</v>
      </c>
      <c r="BS345" s="67">
        <f>IF(AND(Survey!$AS345&gt;=0,Survey!$AS345&lt;=0.2,Survey!$AS345&lt;&gt;""),0,1)</f>
        <v>1</v>
      </c>
      <c r="BT345" s="143">
        <f>IF(ISBLANK(Survey!$AT345),1,0)</f>
        <v>1</v>
      </c>
      <c r="BU345" s="16" t="str">
        <f t="shared" si="252"/>
        <v>Fail</v>
      </c>
      <c r="BV345" s="165">
        <f>Survey!$AU345</f>
        <v>0</v>
      </c>
      <c r="BW345" s="16" t="str">
        <f t="shared" si="253"/>
        <v>Pass</v>
      </c>
      <c r="BX345" s="36">
        <f>Survey!$AV345</f>
        <v>0</v>
      </c>
      <c r="BY345" s="176">
        <f>Survey!$AW345+Survey!$AX345-ABS(Survey!$AY345)+ABS(Survey!$AZ345)-ABS(Survey!$BA345)+ABS(Survey!$BB345)-ABS(Survey!$BC345)-ABS(Survey!$BD345)+Survey!$BE345</f>
        <v>0</v>
      </c>
      <c r="BZ345" s="35">
        <f t="shared" si="254"/>
        <v>0</v>
      </c>
      <c r="CA345" s="17">
        <f t="shared" si="255"/>
        <v>0</v>
      </c>
      <c r="CB345" s="16" t="str">
        <f t="shared" si="256"/>
        <v>Pass</v>
      </c>
      <c r="CC345" s="38" t="b">
        <f>IF(ABS(Survey!$BE345)=0,TRUE,FALSE)</f>
        <v>1</v>
      </c>
      <c r="CD345" s="37" t="b">
        <f>NOT(ISBLANK(Survey!$BF345))</f>
        <v>0</v>
      </c>
      <c r="CE345" t="str">
        <f t="shared" si="257"/>
        <v>Fail</v>
      </c>
      <c r="CF345" s="29">
        <f>Survey!$AV345</f>
        <v>0</v>
      </c>
      <c r="CG345" s="29" cm="1">
        <f t="array" ref="CG345">SUM(SUMIF(Survey!BH345:BO345,{"&gt;0","&lt;0"})*{1,-1})-SUM(SUMIF(Survey!BQ345:BX345,{"&gt;0","&lt;0"})*{1,-1})</f>
        <v>0</v>
      </c>
      <c r="CH345" s="35" t="str">
        <f t="shared" si="258"/>
        <v>No holdings</v>
      </c>
      <c r="CI345">
        <f t="shared" si="259"/>
        <v>0</v>
      </c>
      <c r="CJ345" s="16" t="str">
        <f t="shared" si="260"/>
        <v>Fail</v>
      </c>
      <c r="CK345" s="36">
        <f>Survey!$AV345</f>
        <v>0</v>
      </c>
      <c r="CL345" s="36" cm="1">
        <f t="array" ref="CL345">SUM(SUMIF(Survey!BZ345:CS345,{"&gt;0","&lt;0"})*{1,-1})-SUM(SUMIF(Survey!CU345:DN345,{"&gt;0","&lt;0"})*{1,-1})</f>
        <v>0</v>
      </c>
      <c r="CM345" s="35" t="str">
        <f t="shared" si="261"/>
        <v>No holdings</v>
      </c>
      <c r="CN345" s="17">
        <f t="shared" si="262"/>
        <v>0</v>
      </c>
      <c r="CO345" s="16" t="str">
        <f t="shared" si="263"/>
        <v>Pass</v>
      </c>
      <c r="CP345" s="38" t="b">
        <f>IF(ABS(Survey!$CS345)=0,TRUE,FALSE)</f>
        <v>1</v>
      </c>
      <c r="CQ345" s="37" t="b">
        <f>NOT(ISBLANK(Survey!$CT345))</f>
        <v>0</v>
      </c>
      <c r="CR345" s="16" t="str">
        <f t="shared" si="264"/>
        <v>Pass</v>
      </c>
      <c r="CS345" s="38" t="b">
        <f>IF(ABS(Survey!$DN345)=0,TRUE,FALSE)</f>
        <v>1</v>
      </c>
      <c r="CT345" s="37" t="b">
        <f>NOT(ISBLANK(Survey!$DO345))</f>
        <v>0</v>
      </c>
      <c r="CU345" t="str">
        <f t="shared" si="265"/>
        <v>Pass</v>
      </c>
      <c r="CV345" s="29" cm="1">
        <f t="array" ref="CV345">SUM(SUMIF(Survey!CO345,{"&gt;0","&lt;0"})*{1,-1})+SUM(SUMIF(Survey!DJ345,{"&gt;0","&lt;0"})*{1,-1})</f>
        <v>0</v>
      </c>
      <c r="CW345" s="29">
        <f>SUM(SUMIF(Survey!DQ345:DW345,{"&gt;0","&lt;0"})*{1,-1})+SUM(SUMIF(Survey!DY345:EE345,{"&gt;0","&lt;0"})*{1,-1})</f>
        <v>0</v>
      </c>
      <c r="CX345">
        <f t="shared" si="266"/>
        <v>0</v>
      </c>
      <c r="CY345">
        <f t="shared" si="267"/>
        <v>0</v>
      </c>
      <c r="CZ345" s="16" t="str">
        <f t="shared" si="268"/>
        <v>Pass</v>
      </c>
      <c r="DA345" s="38" t="b">
        <f>IF(ABS(Survey!$DW345)=0,TRUE,FALSE)</f>
        <v>1</v>
      </c>
      <c r="DB345" s="37" t="b">
        <f>NOT(ISBLANK(Survey!DX345))</f>
        <v>0</v>
      </c>
      <c r="DC345" s="16" t="str">
        <f t="shared" si="269"/>
        <v>Pass</v>
      </c>
      <c r="DD345" s="38" t="b">
        <f>IF(ABS(Survey!$EE345)=0,TRUE,FALSE)</f>
        <v>1</v>
      </c>
      <c r="DE345" s="37" t="b">
        <f>NOT(ISBLANK(Survey!$EF345))</f>
        <v>0</v>
      </c>
      <c r="DF345" s="16" t="str">
        <f t="shared" si="270"/>
        <v>Fail</v>
      </c>
      <c r="DG345" s="36">
        <f>SUM(SUMIF(Survey!EL345:EN345,{"&gt;0","&lt;0"})*{1,-1})</f>
        <v>0</v>
      </c>
      <c r="DH345">
        <f t="shared" si="271"/>
        <v>0</v>
      </c>
      <c r="DI345">
        <f t="shared" si="272"/>
        <v>100</v>
      </c>
      <c r="DJ345" s="35" t="b">
        <f>IF(OR(Survey!$M345="ETF",Survey!$M345="ETF, alternative mutual fund",Survey!$M345="Closed-end", Survey!$M345="Split share corp"),TRUE,FALSE)</f>
        <v>0</v>
      </c>
      <c r="DK345" s="16" t="str">
        <f t="shared" si="273"/>
        <v>Fail</v>
      </c>
      <c r="DL345" s="36">
        <f>SUM(SUMIF(Survey!EP345:EV345,{"&gt;0","&lt;0"})*{1,-1})</f>
        <v>0</v>
      </c>
      <c r="DM345">
        <f t="shared" si="274"/>
        <v>0</v>
      </c>
      <c r="DN345" s="17">
        <f t="shared" si="275"/>
        <v>100</v>
      </c>
      <c r="DO345" s="16" t="str">
        <f t="shared" si="276"/>
        <v>Fail</v>
      </c>
      <c r="DP345" s="36">
        <f>SUM(SUMIF(Survey!EX345:FD345,{"&gt;0","&lt;0"})*{1,-1})</f>
        <v>0</v>
      </c>
      <c r="DQ345">
        <f t="shared" si="277"/>
        <v>0</v>
      </c>
      <c r="DR345" s="17">
        <f t="shared" si="278"/>
        <v>100</v>
      </c>
    </row>
    <row r="346" spans="1:122">
      <c r="A346">
        <v>346</v>
      </c>
      <c r="B346" t="str">
        <f t="shared" si="232"/>
        <v>Pass</v>
      </c>
      <c r="C346" t="str">
        <f>IF(COUNTBLANK(Survey!B346:FE346)=$C$2, "Pass", "Fail")</f>
        <v>Pass</v>
      </c>
      <c r="D346" t="str">
        <f t="shared" si="233"/>
        <v>Fail</v>
      </c>
      <c r="E346" t="str">
        <f>IF(OR(ISBLANK(Survey!AJ346),COUNTIF(G346:BB346,"Fail")),"Fail","Pass")</f>
        <v>Fail</v>
      </c>
      <c r="G346" s="16" t="str">
        <f t="shared" si="234"/>
        <v>Fail</v>
      </c>
      <c r="H346" s="177">
        <f>COUNTBLANK(Survey!B346:D346)+COUNTBLANK(Survey!G346)+COUNTBLANK(Survey!I346)+COUNTBLANK(Survey!K346:M346)+COUNTBLANK(Survey!P346)+COUNTBLANK(Survey!S346:U346)+COUNTBLANK(Survey!Y346:AA346)+COUNTBLANK(Survey!AD346:AE346)+COUNTBLANK(Survey!AI346:AI346)</f>
        <v>18</v>
      </c>
      <c r="I346" s="16" t="str">
        <f t="shared" si="235"/>
        <v>Fail</v>
      </c>
      <c r="J346" t="b">
        <f>IF(Survey!E346="No",TRUE,FALSE)</f>
        <v>0</v>
      </c>
      <c r="K346" s="34">
        <f>LEN(Survey!E346)</f>
        <v>0</v>
      </c>
      <c r="L346" s="16" t="str">
        <f t="shared" si="236"/>
        <v>Fail</v>
      </c>
      <c r="M346" t="b">
        <f>IF(Survey!F346="No",TRUE,FALSE)</f>
        <v>0</v>
      </c>
      <c r="N346" s="33">
        <f>LEN(Survey!F346)</f>
        <v>0</v>
      </c>
      <c r="O346" s="16" t="str">
        <f t="shared" si="237"/>
        <v>Pass</v>
      </c>
      <c r="P346" s="34">
        <f>MOD((LEN(Survey!H346)+2),11)</f>
        <v>2</v>
      </c>
      <c r="Q346" s="33" t="str">
        <f>IF(Survey!$L346="Prospectus fund", "Yes", "No")</f>
        <v>No</v>
      </c>
      <c r="R346" s="16" t="str">
        <f t="shared" si="238"/>
        <v>Pass</v>
      </c>
      <c r="S346" s="34">
        <f>MOD((LEN(Survey!J346)+2),11)</f>
        <v>2</v>
      </c>
      <c r="T346" s="35" t="b">
        <f>IF(OR(Survey!$M346="ETF",Survey!$M346="ETF, alternative mutual fund",Survey!$M346="Closed-end", Survey!$M346="Split share corp", Survey!$I346="Yes"),TRUE,FALSE)</f>
        <v>0</v>
      </c>
      <c r="U346" s="16" t="str">
        <f>IFERROR(IF(AND(OR(X346=Y346,Y346 = "Either"),NOT(ISBLANK(Survey!K346))),"Pass","Fail"),"Pass")</f>
        <v>Fail</v>
      </c>
      <c r="V346" s="36" cm="1">
        <f t="array" ref="V346">SUM(SUMIF(Survey!BZ346:CS346,{"&gt;0","&lt;0"})*{1,-1})</f>
        <v>0</v>
      </c>
      <c r="W346" s="38" cm="1">
        <f t="array" ref="W346">SUM(SUMIF(Survey!CC346,{"&gt;0","&lt;0"})*{1,-1})+SUM(SUMIF(Survey!CM346,{"&gt;0","&lt;0"})*{1,-1})</f>
        <v>0</v>
      </c>
      <c r="X346" s="38">
        <f>Survey!K346</f>
        <v>0</v>
      </c>
      <c r="Y346" s="37" t="str">
        <f t="shared" si="239"/>
        <v>Either</v>
      </c>
      <c r="Z346" s="16" t="str">
        <f t="shared" si="240"/>
        <v>Fail</v>
      </c>
      <c r="AA346" s="67" cm="1">
        <f t="array" ref="AA346">SUM(SUMIF(Survey!BZ346:CS346,{"&gt;0","&lt;0"})*{1,-1})+SUM(SUMIF(Survey!CU346:DN346,{"&gt;0","&lt;0"})*{1,-1})</f>
        <v>0</v>
      </c>
      <c r="AB346" s="67">
        <f>IFERROR(AA346/(Survey!$AV346),0)</f>
        <v>0</v>
      </c>
      <c r="AC346" s="128" t="b">
        <f>IF(OR(Survey!$M346="Alternative strategy or hedge",Survey!$M346="Other, illiquid",Survey!$L346="Prospectus fund"),TRUE,FALSE)</f>
        <v>0</v>
      </c>
      <c r="AD346" s="128" t="b">
        <f>NOT(ISBLANK(Survey!$M346))</f>
        <v>0</v>
      </c>
      <c r="AE346" s="16" t="str">
        <f t="shared" si="241"/>
        <v>Pass</v>
      </c>
      <c r="AF346" s="38" t="b">
        <f>NOT(ISNUMBER(SEARCH("Other",Survey!$P346)))</f>
        <v>1</v>
      </c>
      <c r="AG346" s="37" t="b">
        <f>NOT(ISBLANK(Survey!$Q346))</f>
        <v>0</v>
      </c>
      <c r="AH346" s="16" t="str">
        <f t="shared" si="242"/>
        <v>Pass</v>
      </c>
      <c r="AI346" s="143">
        <f>COUNTBLANK(Survey!$W346)</f>
        <v>1</v>
      </c>
      <c r="AJ346" s="67">
        <f>IF(AND(Survey!L346&lt;&gt;"Exempt fund",OR(Survey!$M346="ETF",Survey!$M346="ETF, alternative mutual fund",Survey!$M346="Mutual fund",Survey!$M346="Alternative mutual fund",Survey!$M346="Money market")),1,0)</f>
        <v>0</v>
      </c>
      <c r="AK346" s="16" t="str">
        <f t="shared" si="243"/>
        <v>Pass</v>
      </c>
      <c r="AL346" s="38" t="b">
        <f>NOT(ISNUMBER(SEARCH("Yes",Survey!$AA346)))</f>
        <v>1</v>
      </c>
      <c r="AM346" s="37" t="b">
        <f>IF(COUNTBLANK(Survey!$AB346:$AC346)=0,TRUE, FALSE)</f>
        <v>0</v>
      </c>
      <c r="AN346" s="16" t="str">
        <f t="shared" si="244"/>
        <v>Pass</v>
      </c>
      <c r="AO346" s="38" t="b">
        <f>NOT(ISNUMBER(SEARCH("Yes",Survey!$AD346)))</f>
        <v>1</v>
      </c>
      <c r="AP346" s="37" t="b">
        <f>NOT(ISBLANK(Survey!$AF346))</f>
        <v>0</v>
      </c>
      <c r="AQ346" s="16" t="str">
        <f t="shared" si="245"/>
        <v>Pass</v>
      </c>
      <c r="AR346" s="38" t="b">
        <f>NOT(OR(ISNUMBER(SEARCH("Other",Survey!$AF346)),ISNUMBER(SEARCH("Multiple",Survey!$AF346))))</f>
        <v>1</v>
      </c>
      <c r="AS346" s="37" t="b">
        <f>NOT(ISBLANK(Survey!$AG346))</f>
        <v>0</v>
      </c>
      <c r="AT346" s="16" t="str">
        <f t="shared" si="246"/>
        <v>Fail</v>
      </c>
      <c r="AU346" s="143">
        <f>IF(ABS(Survey!$AV346)&gt;0, 1,0)</f>
        <v>0</v>
      </c>
      <c r="AV346" s="143">
        <f>IF(COUNTBLANK(Survey!$AJ346)=0,1,0)</f>
        <v>0</v>
      </c>
      <c r="AW346" s="16" t="str">
        <f t="shared" si="247"/>
        <v>Pass</v>
      </c>
      <c r="AX346" s="143">
        <f>IF(ISBLANK(Survey!$AJ346),0,1)</f>
        <v>0</v>
      </c>
      <c r="AY346" s="165">
        <f>COUNTBLANK(Survey!$AK346)</f>
        <v>1</v>
      </c>
      <c r="AZ346" s="16" t="str">
        <f t="shared" si="248"/>
        <v>Pass</v>
      </c>
      <c r="BA346" s="143">
        <f>IF(OR(Survey!$AK346="Closed",ISBLANK(Survey!$AK346)),0,1)</f>
        <v>0</v>
      </c>
      <c r="BB346" s="165">
        <f>IF(ISBLANK(Survey!$AL346),1,0)</f>
        <v>1</v>
      </c>
      <c r="BC346" s="147" t="str" cm="1">
        <f t="array" ref="BC346">IF(OR(IF(OR($BE346+$BF346 = 2, $BG346=1), FALSE, TRUE), AND($BD346:$BD346 = 0)),"Pass","Fail")</f>
        <v>Pass</v>
      </c>
      <c r="BD346" s="143">
        <f>COUNTBLANK(Survey!$AM346:$AO346)</f>
        <v>3</v>
      </c>
      <c r="BE346" s="143">
        <f>IF(Survey!$I346="Yes",1,0)</f>
        <v>0</v>
      </c>
      <c r="BF346" s="143">
        <f>IF(OR(Survey!$M346="Mutual fund",Survey!$M346="Alternative mutual fund",Survey!$M346="Money market"),1,0)</f>
        <v>0</v>
      </c>
      <c r="BG346" s="148">
        <f>IF(OR(Survey!$M346="ETF",Survey!$M346="ETF, alternative mutual fund"),1,0)</f>
        <v>0</v>
      </c>
      <c r="BH346" s="16" t="str">
        <f t="shared" si="249"/>
        <v>Pass</v>
      </c>
      <c r="BI346" s="38" t="b">
        <f>OR(ISNUMBER(SEARCH("Yes",Survey!$AO346)),ISBLANK(Survey!$AO346))</f>
        <v>1</v>
      </c>
      <c r="BJ346" s="67" t="b">
        <f>NOT(ISBLANK(Survey!$AP346))</f>
        <v>0</v>
      </c>
      <c r="BK346" s="16" t="str">
        <f t="shared" si="250"/>
        <v>Pass</v>
      </c>
      <c r="BL346" s="143">
        <f>IF(Survey!$AW346=0, 0,1)</f>
        <v>0</v>
      </c>
      <c r="BM346" s="67">
        <f>Survey!$AQ346</f>
        <v>0</v>
      </c>
      <c r="BN346" s="67">
        <f>IFERROR((Survey!$AX346-ABS(Survey!$AY346)-ABS(Survey!$BD346))/Survey!$AW346,0)</f>
        <v>0</v>
      </c>
      <c r="BO346" s="67">
        <f>IF(AND($BM346&gt;$BN346-0.2,$BM346&lt;$BN346+0.2,ISBLANK(Survey!$AQ346)=FALSE),0,1)</f>
        <v>1</v>
      </c>
      <c r="BP346" s="165">
        <f>IF(ISBLANK(Survey!$AR346),1,0)</f>
        <v>1</v>
      </c>
      <c r="BQ346" s="16" t="str">
        <f t="shared" si="251"/>
        <v>Pass</v>
      </c>
      <c r="BR346" s="143">
        <f>IF(Survey!$AW346=0, 0,1)</f>
        <v>0</v>
      </c>
      <c r="BS346" s="67">
        <f>IF(AND(Survey!$AS346&gt;=0,Survey!$AS346&lt;=0.2,Survey!$AS346&lt;&gt;""),0,1)</f>
        <v>1</v>
      </c>
      <c r="BT346" s="143">
        <f>IF(ISBLANK(Survey!$AT346),1,0)</f>
        <v>1</v>
      </c>
      <c r="BU346" s="16" t="str">
        <f t="shared" si="252"/>
        <v>Fail</v>
      </c>
      <c r="BV346" s="165">
        <f>Survey!$AU346</f>
        <v>0</v>
      </c>
      <c r="BW346" s="16" t="str">
        <f t="shared" si="253"/>
        <v>Pass</v>
      </c>
      <c r="BX346" s="36">
        <f>Survey!$AV346</f>
        <v>0</v>
      </c>
      <c r="BY346" s="176">
        <f>Survey!$AW346+Survey!$AX346-ABS(Survey!$AY346)+ABS(Survey!$AZ346)-ABS(Survey!$BA346)+ABS(Survey!$BB346)-ABS(Survey!$BC346)-ABS(Survey!$BD346)+Survey!$BE346</f>
        <v>0</v>
      </c>
      <c r="BZ346" s="35">
        <f t="shared" si="254"/>
        <v>0</v>
      </c>
      <c r="CA346" s="17">
        <f t="shared" si="255"/>
        <v>0</v>
      </c>
      <c r="CB346" s="16" t="str">
        <f t="shared" si="256"/>
        <v>Pass</v>
      </c>
      <c r="CC346" s="38" t="b">
        <f>IF(ABS(Survey!$BE346)=0,TRUE,FALSE)</f>
        <v>1</v>
      </c>
      <c r="CD346" s="37" t="b">
        <f>NOT(ISBLANK(Survey!$BF346))</f>
        <v>0</v>
      </c>
      <c r="CE346" t="str">
        <f t="shared" si="257"/>
        <v>Fail</v>
      </c>
      <c r="CF346" s="29">
        <f>Survey!$AV346</f>
        <v>0</v>
      </c>
      <c r="CG346" s="29" cm="1">
        <f t="array" ref="CG346">SUM(SUMIF(Survey!BH346:BO346,{"&gt;0","&lt;0"})*{1,-1})-SUM(SUMIF(Survey!BQ346:BX346,{"&gt;0","&lt;0"})*{1,-1})</f>
        <v>0</v>
      </c>
      <c r="CH346" s="35" t="str">
        <f t="shared" si="258"/>
        <v>No holdings</v>
      </c>
      <c r="CI346">
        <f t="shared" si="259"/>
        <v>0</v>
      </c>
      <c r="CJ346" s="16" t="str">
        <f t="shared" si="260"/>
        <v>Fail</v>
      </c>
      <c r="CK346" s="36">
        <f>Survey!$AV346</f>
        <v>0</v>
      </c>
      <c r="CL346" s="36" cm="1">
        <f t="array" ref="CL346">SUM(SUMIF(Survey!BZ346:CS346,{"&gt;0","&lt;0"})*{1,-1})-SUM(SUMIF(Survey!CU346:DN346,{"&gt;0","&lt;0"})*{1,-1})</f>
        <v>0</v>
      </c>
      <c r="CM346" s="35" t="str">
        <f t="shared" si="261"/>
        <v>No holdings</v>
      </c>
      <c r="CN346" s="17">
        <f t="shared" si="262"/>
        <v>0</v>
      </c>
      <c r="CO346" s="16" t="str">
        <f t="shared" si="263"/>
        <v>Pass</v>
      </c>
      <c r="CP346" s="38" t="b">
        <f>IF(ABS(Survey!$CS346)=0,TRUE,FALSE)</f>
        <v>1</v>
      </c>
      <c r="CQ346" s="37" t="b">
        <f>NOT(ISBLANK(Survey!$CT346))</f>
        <v>0</v>
      </c>
      <c r="CR346" s="16" t="str">
        <f t="shared" si="264"/>
        <v>Pass</v>
      </c>
      <c r="CS346" s="38" t="b">
        <f>IF(ABS(Survey!$DN346)=0,TRUE,FALSE)</f>
        <v>1</v>
      </c>
      <c r="CT346" s="37" t="b">
        <f>NOT(ISBLANK(Survey!$DO346))</f>
        <v>0</v>
      </c>
      <c r="CU346" t="str">
        <f t="shared" si="265"/>
        <v>Pass</v>
      </c>
      <c r="CV346" s="29" cm="1">
        <f t="array" ref="CV346">SUM(SUMIF(Survey!CO346,{"&gt;0","&lt;0"})*{1,-1})+SUM(SUMIF(Survey!DJ346,{"&gt;0","&lt;0"})*{1,-1})</f>
        <v>0</v>
      </c>
      <c r="CW346" s="29">
        <f>SUM(SUMIF(Survey!DQ346:DW346,{"&gt;0","&lt;0"})*{1,-1})+SUM(SUMIF(Survey!DY346:EE346,{"&gt;0","&lt;0"})*{1,-1})</f>
        <v>0</v>
      </c>
      <c r="CX346">
        <f t="shared" si="266"/>
        <v>0</v>
      </c>
      <c r="CY346">
        <f t="shared" si="267"/>
        <v>0</v>
      </c>
      <c r="CZ346" s="16" t="str">
        <f t="shared" si="268"/>
        <v>Pass</v>
      </c>
      <c r="DA346" s="38" t="b">
        <f>IF(ABS(Survey!$DW346)=0,TRUE,FALSE)</f>
        <v>1</v>
      </c>
      <c r="DB346" s="37" t="b">
        <f>NOT(ISBLANK(Survey!DX346))</f>
        <v>0</v>
      </c>
      <c r="DC346" s="16" t="str">
        <f t="shared" si="269"/>
        <v>Pass</v>
      </c>
      <c r="DD346" s="38" t="b">
        <f>IF(ABS(Survey!$EE346)=0,TRUE,FALSE)</f>
        <v>1</v>
      </c>
      <c r="DE346" s="37" t="b">
        <f>NOT(ISBLANK(Survey!$EF346))</f>
        <v>0</v>
      </c>
      <c r="DF346" s="16" t="str">
        <f t="shared" si="270"/>
        <v>Fail</v>
      </c>
      <c r="DG346" s="36">
        <f>SUM(SUMIF(Survey!EL346:EN346,{"&gt;0","&lt;0"})*{1,-1})</f>
        <v>0</v>
      </c>
      <c r="DH346">
        <f t="shared" si="271"/>
        <v>0</v>
      </c>
      <c r="DI346">
        <f t="shared" si="272"/>
        <v>100</v>
      </c>
      <c r="DJ346" s="35" t="b">
        <f>IF(OR(Survey!$M346="ETF",Survey!$M346="ETF, alternative mutual fund",Survey!$M346="Closed-end", Survey!$M346="Split share corp"),TRUE,FALSE)</f>
        <v>0</v>
      </c>
      <c r="DK346" s="16" t="str">
        <f t="shared" si="273"/>
        <v>Fail</v>
      </c>
      <c r="DL346" s="36">
        <f>SUM(SUMIF(Survey!EP346:EV346,{"&gt;0","&lt;0"})*{1,-1})</f>
        <v>0</v>
      </c>
      <c r="DM346">
        <f t="shared" si="274"/>
        <v>0</v>
      </c>
      <c r="DN346" s="17">
        <f t="shared" si="275"/>
        <v>100</v>
      </c>
      <c r="DO346" s="16" t="str">
        <f t="shared" si="276"/>
        <v>Fail</v>
      </c>
      <c r="DP346" s="36">
        <f>SUM(SUMIF(Survey!EX346:FD346,{"&gt;0","&lt;0"})*{1,-1})</f>
        <v>0</v>
      </c>
      <c r="DQ346">
        <f t="shared" si="277"/>
        <v>0</v>
      </c>
      <c r="DR346" s="17">
        <f t="shared" si="278"/>
        <v>100</v>
      </c>
    </row>
    <row r="347" spans="1:122">
      <c r="A347">
        <v>347</v>
      </c>
      <c r="B347" t="str">
        <f t="shared" si="232"/>
        <v>Pass</v>
      </c>
      <c r="C347" t="str">
        <f>IF(COUNTBLANK(Survey!B347:FE347)=$C$2, "Pass", "Fail")</f>
        <v>Pass</v>
      </c>
      <c r="D347" t="str">
        <f t="shared" si="233"/>
        <v>Fail</v>
      </c>
      <c r="E347" t="str">
        <f>IF(OR(ISBLANK(Survey!AJ347),COUNTIF(G347:BB347,"Fail")),"Fail","Pass")</f>
        <v>Fail</v>
      </c>
      <c r="G347" s="16" t="str">
        <f t="shared" si="234"/>
        <v>Fail</v>
      </c>
      <c r="H347" s="177">
        <f>COUNTBLANK(Survey!B347:D347)+COUNTBLANK(Survey!G347)+COUNTBLANK(Survey!I347)+COUNTBLANK(Survey!K347:M347)+COUNTBLANK(Survey!P347)+COUNTBLANK(Survey!S347:U347)+COUNTBLANK(Survey!Y347:AA347)+COUNTBLANK(Survey!AD347:AE347)+COUNTBLANK(Survey!AI347:AI347)</f>
        <v>18</v>
      </c>
      <c r="I347" s="16" t="str">
        <f t="shared" si="235"/>
        <v>Fail</v>
      </c>
      <c r="J347" t="b">
        <f>IF(Survey!E347="No",TRUE,FALSE)</f>
        <v>0</v>
      </c>
      <c r="K347" s="34">
        <f>LEN(Survey!E347)</f>
        <v>0</v>
      </c>
      <c r="L347" s="16" t="str">
        <f t="shared" si="236"/>
        <v>Fail</v>
      </c>
      <c r="M347" t="b">
        <f>IF(Survey!F347="No",TRUE,FALSE)</f>
        <v>0</v>
      </c>
      <c r="N347" s="33">
        <f>LEN(Survey!F347)</f>
        <v>0</v>
      </c>
      <c r="O347" s="16" t="str">
        <f t="shared" si="237"/>
        <v>Pass</v>
      </c>
      <c r="P347" s="34">
        <f>MOD((LEN(Survey!H347)+2),11)</f>
        <v>2</v>
      </c>
      <c r="Q347" s="33" t="str">
        <f>IF(Survey!$L347="Prospectus fund", "Yes", "No")</f>
        <v>No</v>
      </c>
      <c r="R347" s="16" t="str">
        <f t="shared" si="238"/>
        <v>Pass</v>
      </c>
      <c r="S347" s="34">
        <f>MOD((LEN(Survey!J347)+2),11)</f>
        <v>2</v>
      </c>
      <c r="T347" s="35" t="b">
        <f>IF(OR(Survey!$M347="ETF",Survey!$M347="ETF, alternative mutual fund",Survey!$M347="Closed-end", Survey!$M347="Split share corp", Survey!$I347="Yes"),TRUE,FALSE)</f>
        <v>0</v>
      </c>
      <c r="U347" s="16" t="str">
        <f>IFERROR(IF(AND(OR(X347=Y347,Y347 = "Either"),NOT(ISBLANK(Survey!K347))),"Pass","Fail"),"Pass")</f>
        <v>Fail</v>
      </c>
      <c r="V347" s="36" cm="1">
        <f t="array" ref="V347">SUM(SUMIF(Survey!BZ347:CS347,{"&gt;0","&lt;0"})*{1,-1})</f>
        <v>0</v>
      </c>
      <c r="W347" s="38" cm="1">
        <f t="array" ref="W347">SUM(SUMIF(Survey!CC347,{"&gt;0","&lt;0"})*{1,-1})+SUM(SUMIF(Survey!CM347,{"&gt;0","&lt;0"})*{1,-1})</f>
        <v>0</v>
      </c>
      <c r="X347" s="38">
        <f>Survey!K347</f>
        <v>0</v>
      </c>
      <c r="Y347" s="37" t="str">
        <f t="shared" si="239"/>
        <v>Either</v>
      </c>
      <c r="Z347" s="16" t="str">
        <f t="shared" si="240"/>
        <v>Fail</v>
      </c>
      <c r="AA347" s="67" cm="1">
        <f t="array" ref="AA347">SUM(SUMIF(Survey!BZ347:CS347,{"&gt;0","&lt;0"})*{1,-1})+SUM(SUMIF(Survey!CU347:DN347,{"&gt;0","&lt;0"})*{1,-1})</f>
        <v>0</v>
      </c>
      <c r="AB347" s="67">
        <f>IFERROR(AA347/(Survey!$AV347),0)</f>
        <v>0</v>
      </c>
      <c r="AC347" s="128" t="b">
        <f>IF(OR(Survey!$M347="Alternative strategy or hedge",Survey!$M347="Other, illiquid",Survey!$L347="Prospectus fund"),TRUE,FALSE)</f>
        <v>0</v>
      </c>
      <c r="AD347" s="128" t="b">
        <f>NOT(ISBLANK(Survey!$M347))</f>
        <v>0</v>
      </c>
      <c r="AE347" s="16" t="str">
        <f t="shared" si="241"/>
        <v>Pass</v>
      </c>
      <c r="AF347" s="38" t="b">
        <f>NOT(ISNUMBER(SEARCH("Other",Survey!$P347)))</f>
        <v>1</v>
      </c>
      <c r="AG347" s="37" t="b">
        <f>NOT(ISBLANK(Survey!$Q347))</f>
        <v>0</v>
      </c>
      <c r="AH347" s="16" t="str">
        <f t="shared" si="242"/>
        <v>Pass</v>
      </c>
      <c r="AI347" s="143">
        <f>COUNTBLANK(Survey!$W347)</f>
        <v>1</v>
      </c>
      <c r="AJ347" s="67">
        <f>IF(AND(Survey!L347&lt;&gt;"Exempt fund",OR(Survey!$M347="ETF",Survey!$M347="ETF, alternative mutual fund",Survey!$M347="Mutual fund",Survey!$M347="Alternative mutual fund",Survey!$M347="Money market")),1,0)</f>
        <v>0</v>
      </c>
      <c r="AK347" s="16" t="str">
        <f t="shared" si="243"/>
        <v>Pass</v>
      </c>
      <c r="AL347" s="38" t="b">
        <f>NOT(ISNUMBER(SEARCH("Yes",Survey!$AA347)))</f>
        <v>1</v>
      </c>
      <c r="AM347" s="37" t="b">
        <f>IF(COUNTBLANK(Survey!$AB347:$AC347)=0,TRUE, FALSE)</f>
        <v>0</v>
      </c>
      <c r="AN347" s="16" t="str">
        <f t="shared" si="244"/>
        <v>Pass</v>
      </c>
      <c r="AO347" s="38" t="b">
        <f>NOT(ISNUMBER(SEARCH("Yes",Survey!$AD347)))</f>
        <v>1</v>
      </c>
      <c r="AP347" s="37" t="b">
        <f>NOT(ISBLANK(Survey!$AF347))</f>
        <v>0</v>
      </c>
      <c r="AQ347" s="16" t="str">
        <f t="shared" si="245"/>
        <v>Pass</v>
      </c>
      <c r="AR347" s="38" t="b">
        <f>NOT(OR(ISNUMBER(SEARCH("Other",Survey!$AF347)),ISNUMBER(SEARCH("Multiple",Survey!$AF347))))</f>
        <v>1</v>
      </c>
      <c r="AS347" s="37" t="b">
        <f>NOT(ISBLANK(Survey!$AG347))</f>
        <v>0</v>
      </c>
      <c r="AT347" s="16" t="str">
        <f t="shared" si="246"/>
        <v>Fail</v>
      </c>
      <c r="AU347" s="143">
        <f>IF(ABS(Survey!$AV347)&gt;0, 1,0)</f>
        <v>0</v>
      </c>
      <c r="AV347" s="143">
        <f>IF(COUNTBLANK(Survey!$AJ347)=0,1,0)</f>
        <v>0</v>
      </c>
      <c r="AW347" s="16" t="str">
        <f t="shared" si="247"/>
        <v>Pass</v>
      </c>
      <c r="AX347" s="143">
        <f>IF(ISBLANK(Survey!$AJ347),0,1)</f>
        <v>0</v>
      </c>
      <c r="AY347" s="165">
        <f>COUNTBLANK(Survey!$AK347)</f>
        <v>1</v>
      </c>
      <c r="AZ347" s="16" t="str">
        <f t="shared" si="248"/>
        <v>Pass</v>
      </c>
      <c r="BA347" s="143">
        <f>IF(OR(Survey!$AK347="Closed",ISBLANK(Survey!$AK347)),0,1)</f>
        <v>0</v>
      </c>
      <c r="BB347" s="165">
        <f>IF(ISBLANK(Survey!$AL347),1,0)</f>
        <v>1</v>
      </c>
      <c r="BC347" s="147" t="str" cm="1">
        <f t="array" ref="BC347">IF(OR(IF(OR($BE347+$BF347 = 2, $BG347=1), FALSE, TRUE), AND($BD347:$BD347 = 0)),"Pass","Fail")</f>
        <v>Pass</v>
      </c>
      <c r="BD347" s="143">
        <f>COUNTBLANK(Survey!$AM347:$AO347)</f>
        <v>3</v>
      </c>
      <c r="BE347" s="143">
        <f>IF(Survey!$I347="Yes",1,0)</f>
        <v>0</v>
      </c>
      <c r="BF347" s="143">
        <f>IF(OR(Survey!$M347="Mutual fund",Survey!$M347="Alternative mutual fund",Survey!$M347="Money market"),1,0)</f>
        <v>0</v>
      </c>
      <c r="BG347" s="148">
        <f>IF(OR(Survey!$M347="ETF",Survey!$M347="ETF, alternative mutual fund"),1,0)</f>
        <v>0</v>
      </c>
      <c r="BH347" s="16" t="str">
        <f t="shared" si="249"/>
        <v>Pass</v>
      </c>
      <c r="BI347" s="38" t="b">
        <f>OR(ISNUMBER(SEARCH("Yes",Survey!$AO347)),ISBLANK(Survey!$AO347))</f>
        <v>1</v>
      </c>
      <c r="BJ347" s="67" t="b">
        <f>NOT(ISBLANK(Survey!$AP347))</f>
        <v>0</v>
      </c>
      <c r="BK347" s="16" t="str">
        <f t="shared" si="250"/>
        <v>Pass</v>
      </c>
      <c r="BL347" s="143">
        <f>IF(Survey!$AW347=0, 0,1)</f>
        <v>0</v>
      </c>
      <c r="BM347" s="67">
        <f>Survey!$AQ347</f>
        <v>0</v>
      </c>
      <c r="BN347" s="67">
        <f>IFERROR((Survey!$AX347-ABS(Survey!$AY347)-ABS(Survey!$BD347))/Survey!$AW347,0)</f>
        <v>0</v>
      </c>
      <c r="BO347" s="67">
        <f>IF(AND($BM347&gt;$BN347-0.2,$BM347&lt;$BN347+0.2,ISBLANK(Survey!$AQ347)=FALSE),0,1)</f>
        <v>1</v>
      </c>
      <c r="BP347" s="165">
        <f>IF(ISBLANK(Survey!$AR347),1,0)</f>
        <v>1</v>
      </c>
      <c r="BQ347" s="16" t="str">
        <f t="shared" si="251"/>
        <v>Pass</v>
      </c>
      <c r="BR347" s="143">
        <f>IF(Survey!$AW347=0, 0,1)</f>
        <v>0</v>
      </c>
      <c r="BS347" s="67">
        <f>IF(AND(Survey!$AS347&gt;=0,Survey!$AS347&lt;=0.2,Survey!$AS347&lt;&gt;""),0,1)</f>
        <v>1</v>
      </c>
      <c r="BT347" s="143">
        <f>IF(ISBLANK(Survey!$AT347),1,0)</f>
        <v>1</v>
      </c>
      <c r="BU347" s="16" t="str">
        <f t="shared" si="252"/>
        <v>Fail</v>
      </c>
      <c r="BV347" s="165">
        <f>Survey!$AU347</f>
        <v>0</v>
      </c>
      <c r="BW347" s="16" t="str">
        <f t="shared" si="253"/>
        <v>Pass</v>
      </c>
      <c r="BX347" s="36">
        <f>Survey!$AV347</f>
        <v>0</v>
      </c>
      <c r="BY347" s="176">
        <f>Survey!$AW347+Survey!$AX347-ABS(Survey!$AY347)+ABS(Survey!$AZ347)-ABS(Survey!$BA347)+ABS(Survey!$BB347)-ABS(Survey!$BC347)-ABS(Survey!$BD347)+Survey!$BE347</f>
        <v>0</v>
      </c>
      <c r="BZ347" s="35">
        <f t="shared" si="254"/>
        <v>0</v>
      </c>
      <c r="CA347" s="17">
        <f t="shared" si="255"/>
        <v>0</v>
      </c>
      <c r="CB347" s="16" t="str">
        <f t="shared" si="256"/>
        <v>Pass</v>
      </c>
      <c r="CC347" s="38" t="b">
        <f>IF(ABS(Survey!$BE347)=0,TRUE,FALSE)</f>
        <v>1</v>
      </c>
      <c r="CD347" s="37" t="b">
        <f>NOT(ISBLANK(Survey!$BF347))</f>
        <v>0</v>
      </c>
      <c r="CE347" t="str">
        <f t="shared" si="257"/>
        <v>Fail</v>
      </c>
      <c r="CF347" s="29">
        <f>Survey!$AV347</f>
        <v>0</v>
      </c>
      <c r="CG347" s="29" cm="1">
        <f t="array" ref="CG347">SUM(SUMIF(Survey!BH347:BO347,{"&gt;0","&lt;0"})*{1,-1})-SUM(SUMIF(Survey!BQ347:BX347,{"&gt;0","&lt;0"})*{1,-1})</f>
        <v>0</v>
      </c>
      <c r="CH347" s="35" t="str">
        <f t="shared" si="258"/>
        <v>No holdings</v>
      </c>
      <c r="CI347">
        <f t="shared" si="259"/>
        <v>0</v>
      </c>
      <c r="CJ347" s="16" t="str">
        <f t="shared" si="260"/>
        <v>Fail</v>
      </c>
      <c r="CK347" s="36">
        <f>Survey!$AV347</f>
        <v>0</v>
      </c>
      <c r="CL347" s="36" cm="1">
        <f t="array" ref="CL347">SUM(SUMIF(Survey!BZ347:CS347,{"&gt;0","&lt;0"})*{1,-1})-SUM(SUMIF(Survey!CU347:DN347,{"&gt;0","&lt;0"})*{1,-1})</f>
        <v>0</v>
      </c>
      <c r="CM347" s="35" t="str">
        <f t="shared" si="261"/>
        <v>No holdings</v>
      </c>
      <c r="CN347" s="17">
        <f t="shared" si="262"/>
        <v>0</v>
      </c>
      <c r="CO347" s="16" t="str">
        <f t="shared" si="263"/>
        <v>Pass</v>
      </c>
      <c r="CP347" s="38" t="b">
        <f>IF(ABS(Survey!$CS347)=0,TRUE,FALSE)</f>
        <v>1</v>
      </c>
      <c r="CQ347" s="37" t="b">
        <f>NOT(ISBLANK(Survey!$CT347))</f>
        <v>0</v>
      </c>
      <c r="CR347" s="16" t="str">
        <f t="shared" si="264"/>
        <v>Pass</v>
      </c>
      <c r="CS347" s="38" t="b">
        <f>IF(ABS(Survey!$DN347)=0,TRUE,FALSE)</f>
        <v>1</v>
      </c>
      <c r="CT347" s="37" t="b">
        <f>NOT(ISBLANK(Survey!$DO347))</f>
        <v>0</v>
      </c>
      <c r="CU347" t="str">
        <f t="shared" si="265"/>
        <v>Pass</v>
      </c>
      <c r="CV347" s="29" cm="1">
        <f t="array" ref="CV347">SUM(SUMIF(Survey!CO347,{"&gt;0","&lt;0"})*{1,-1})+SUM(SUMIF(Survey!DJ347,{"&gt;0","&lt;0"})*{1,-1})</f>
        <v>0</v>
      </c>
      <c r="CW347" s="29">
        <f>SUM(SUMIF(Survey!DQ347:DW347,{"&gt;0","&lt;0"})*{1,-1})+SUM(SUMIF(Survey!DY347:EE347,{"&gt;0","&lt;0"})*{1,-1})</f>
        <v>0</v>
      </c>
      <c r="CX347">
        <f t="shared" si="266"/>
        <v>0</v>
      </c>
      <c r="CY347">
        <f t="shared" si="267"/>
        <v>0</v>
      </c>
      <c r="CZ347" s="16" t="str">
        <f t="shared" si="268"/>
        <v>Pass</v>
      </c>
      <c r="DA347" s="38" t="b">
        <f>IF(ABS(Survey!$DW347)=0,TRUE,FALSE)</f>
        <v>1</v>
      </c>
      <c r="DB347" s="37" t="b">
        <f>NOT(ISBLANK(Survey!DX347))</f>
        <v>0</v>
      </c>
      <c r="DC347" s="16" t="str">
        <f t="shared" si="269"/>
        <v>Pass</v>
      </c>
      <c r="DD347" s="38" t="b">
        <f>IF(ABS(Survey!$EE347)=0,TRUE,FALSE)</f>
        <v>1</v>
      </c>
      <c r="DE347" s="37" t="b">
        <f>NOT(ISBLANK(Survey!$EF347))</f>
        <v>0</v>
      </c>
      <c r="DF347" s="16" t="str">
        <f t="shared" si="270"/>
        <v>Fail</v>
      </c>
      <c r="DG347" s="36">
        <f>SUM(SUMIF(Survey!EL347:EN347,{"&gt;0","&lt;0"})*{1,-1})</f>
        <v>0</v>
      </c>
      <c r="DH347">
        <f t="shared" si="271"/>
        <v>0</v>
      </c>
      <c r="DI347">
        <f t="shared" si="272"/>
        <v>100</v>
      </c>
      <c r="DJ347" s="35" t="b">
        <f>IF(OR(Survey!$M347="ETF",Survey!$M347="ETF, alternative mutual fund",Survey!$M347="Closed-end", Survey!$M347="Split share corp"),TRUE,FALSE)</f>
        <v>0</v>
      </c>
      <c r="DK347" s="16" t="str">
        <f t="shared" si="273"/>
        <v>Fail</v>
      </c>
      <c r="DL347" s="36">
        <f>SUM(SUMIF(Survey!EP347:EV347,{"&gt;0","&lt;0"})*{1,-1})</f>
        <v>0</v>
      </c>
      <c r="DM347">
        <f t="shared" si="274"/>
        <v>0</v>
      </c>
      <c r="DN347" s="17">
        <f t="shared" si="275"/>
        <v>100</v>
      </c>
      <c r="DO347" s="16" t="str">
        <f t="shared" si="276"/>
        <v>Fail</v>
      </c>
      <c r="DP347" s="36">
        <f>SUM(SUMIF(Survey!EX347:FD347,{"&gt;0","&lt;0"})*{1,-1})</f>
        <v>0</v>
      </c>
      <c r="DQ347">
        <f t="shared" si="277"/>
        <v>0</v>
      </c>
      <c r="DR347" s="17">
        <f t="shared" si="278"/>
        <v>100</v>
      </c>
    </row>
    <row r="348" spans="1:122">
      <c r="A348">
        <v>348</v>
      </c>
      <c r="B348" t="str">
        <f t="shared" si="232"/>
        <v>Pass</v>
      </c>
      <c r="C348" t="str">
        <f>IF(COUNTBLANK(Survey!B348:FE348)=$C$2, "Pass", "Fail")</f>
        <v>Pass</v>
      </c>
      <c r="D348" t="str">
        <f t="shared" si="233"/>
        <v>Fail</v>
      </c>
      <c r="E348" t="str">
        <f>IF(OR(ISBLANK(Survey!AJ348),COUNTIF(G348:BB348,"Fail")),"Fail","Pass")</f>
        <v>Fail</v>
      </c>
      <c r="G348" s="16" t="str">
        <f t="shared" si="234"/>
        <v>Fail</v>
      </c>
      <c r="H348" s="177">
        <f>COUNTBLANK(Survey!B348:D348)+COUNTBLANK(Survey!G348)+COUNTBLANK(Survey!I348)+COUNTBLANK(Survey!K348:M348)+COUNTBLANK(Survey!P348)+COUNTBLANK(Survey!S348:U348)+COUNTBLANK(Survey!Y348:AA348)+COUNTBLANK(Survey!AD348:AE348)+COUNTBLANK(Survey!AI348:AI348)</f>
        <v>18</v>
      </c>
      <c r="I348" s="16" t="str">
        <f t="shared" si="235"/>
        <v>Fail</v>
      </c>
      <c r="J348" t="b">
        <f>IF(Survey!E348="No",TRUE,FALSE)</f>
        <v>0</v>
      </c>
      <c r="K348" s="34">
        <f>LEN(Survey!E348)</f>
        <v>0</v>
      </c>
      <c r="L348" s="16" t="str">
        <f t="shared" si="236"/>
        <v>Fail</v>
      </c>
      <c r="M348" t="b">
        <f>IF(Survey!F348="No",TRUE,FALSE)</f>
        <v>0</v>
      </c>
      <c r="N348" s="33">
        <f>LEN(Survey!F348)</f>
        <v>0</v>
      </c>
      <c r="O348" s="16" t="str">
        <f t="shared" si="237"/>
        <v>Pass</v>
      </c>
      <c r="P348" s="34">
        <f>MOD((LEN(Survey!H348)+2),11)</f>
        <v>2</v>
      </c>
      <c r="Q348" s="33" t="str">
        <f>IF(Survey!$L348="Prospectus fund", "Yes", "No")</f>
        <v>No</v>
      </c>
      <c r="R348" s="16" t="str">
        <f t="shared" si="238"/>
        <v>Pass</v>
      </c>
      <c r="S348" s="34">
        <f>MOD((LEN(Survey!J348)+2),11)</f>
        <v>2</v>
      </c>
      <c r="T348" s="35" t="b">
        <f>IF(OR(Survey!$M348="ETF",Survey!$M348="ETF, alternative mutual fund",Survey!$M348="Closed-end", Survey!$M348="Split share corp", Survey!$I348="Yes"),TRUE,FALSE)</f>
        <v>0</v>
      </c>
      <c r="U348" s="16" t="str">
        <f>IFERROR(IF(AND(OR(X348=Y348,Y348 = "Either"),NOT(ISBLANK(Survey!K348))),"Pass","Fail"),"Pass")</f>
        <v>Fail</v>
      </c>
      <c r="V348" s="36" cm="1">
        <f t="array" ref="V348">SUM(SUMIF(Survey!BZ348:CS348,{"&gt;0","&lt;0"})*{1,-1})</f>
        <v>0</v>
      </c>
      <c r="W348" s="38" cm="1">
        <f t="array" ref="W348">SUM(SUMIF(Survey!CC348,{"&gt;0","&lt;0"})*{1,-1})+SUM(SUMIF(Survey!CM348,{"&gt;0","&lt;0"})*{1,-1})</f>
        <v>0</v>
      </c>
      <c r="X348" s="38">
        <f>Survey!K348</f>
        <v>0</v>
      </c>
      <c r="Y348" s="37" t="str">
        <f t="shared" si="239"/>
        <v>Either</v>
      </c>
      <c r="Z348" s="16" t="str">
        <f t="shared" si="240"/>
        <v>Fail</v>
      </c>
      <c r="AA348" s="67" cm="1">
        <f t="array" ref="AA348">SUM(SUMIF(Survey!BZ348:CS348,{"&gt;0","&lt;0"})*{1,-1})+SUM(SUMIF(Survey!CU348:DN348,{"&gt;0","&lt;0"})*{1,-1})</f>
        <v>0</v>
      </c>
      <c r="AB348" s="67">
        <f>IFERROR(AA348/(Survey!$AV348),0)</f>
        <v>0</v>
      </c>
      <c r="AC348" s="128" t="b">
        <f>IF(OR(Survey!$M348="Alternative strategy or hedge",Survey!$M348="Other, illiquid",Survey!$L348="Prospectus fund"),TRUE,FALSE)</f>
        <v>0</v>
      </c>
      <c r="AD348" s="128" t="b">
        <f>NOT(ISBLANK(Survey!$M348))</f>
        <v>0</v>
      </c>
      <c r="AE348" s="16" t="str">
        <f t="shared" si="241"/>
        <v>Pass</v>
      </c>
      <c r="AF348" s="38" t="b">
        <f>NOT(ISNUMBER(SEARCH("Other",Survey!$P348)))</f>
        <v>1</v>
      </c>
      <c r="AG348" s="37" t="b">
        <f>NOT(ISBLANK(Survey!$Q348))</f>
        <v>0</v>
      </c>
      <c r="AH348" s="16" t="str">
        <f t="shared" si="242"/>
        <v>Pass</v>
      </c>
      <c r="AI348" s="143">
        <f>COUNTBLANK(Survey!$W348)</f>
        <v>1</v>
      </c>
      <c r="AJ348" s="67">
        <f>IF(AND(Survey!L348&lt;&gt;"Exempt fund",OR(Survey!$M348="ETF",Survey!$M348="ETF, alternative mutual fund",Survey!$M348="Mutual fund",Survey!$M348="Alternative mutual fund",Survey!$M348="Money market")),1,0)</f>
        <v>0</v>
      </c>
      <c r="AK348" s="16" t="str">
        <f t="shared" si="243"/>
        <v>Pass</v>
      </c>
      <c r="AL348" s="38" t="b">
        <f>NOT(ISNUMBER(SEARCH("Yes",Survey!$AA348)))</f>
        <v>1</v>
      </c>
      <c r="AM348" s="37" t="b">
        <f>IF(COUNTBLANK(Survey!$AB348:$AC348)=0,TRUE, FALSE)</f>
        <v>0</v>
      </c>
      <c r="AN348" s="16" t="str">
        <f t="shared" si="244"/>
        <v>Pass</v>
      </c>
      <c r="AO348" s="38" t="b">
        <f>NOT(ISNUMBER(SEARCH("Yes",Survey!$AD348)))</f>
        <v>1</v>
      </c>
      <c r="AP348" s="37" t="b">
        <f>NOT(ISBLANK(Survey!$AF348))</f>
        <v>0</v>
      </c>
      <c r="AQ348" s="16" t="str">
        <f t="shared" si="245"/>
        <v>Pass</v>
      </c>
      <c r="AR348" s="38" t="b">
        <f>NOT(OR(ISNUMBER(SEARCH("Other",Survey!$AF348)),ISNUMBER(SEARCH("Multiple",Survey!$AF348))))</f>
        <v>1</v>
      </c>
      <c r="AS348" s="37" t="b">
        <f>NOT(ISBLANK(Survey!$AG348))</f>
        <v>0</v>
      </c>
      <c r="AT348" s="16" t="str">
        <f t="shared" si="246"/>
        <v>Fail</v>
      </c>
      <c r="AU348" s="143">
        <f>IF(ABS(Survey!$AV348)&gt;0, 1,0)</f>
        <v>0</v>
      </c>
      <c r="AV348" s="143">
        <f>IF(COUNTBLANK(Survey!$AJ348)=0,1,0)</f>
        <v>0</v>
      </c>
      <c r="AW348" s="16" t="str">
        <f t="shared" si="247"/>
        <v>Pass</v>
      </c>
      <c r="AX348" s="143">
        <f>IF(ISBLANK(Survey!$AJ348),0,1)</f>
        <v>0</v>
      </c>
      <c r="AY348" s="165">
        <f>COUNTBLANK(Survey!$AK348)</f>
        <v>1</v>
      </c>
      <c r="AZ348" s="16" t="str">
        <f t="shared" si="248"/>
        <v>Pass</v>
      </c>
      <c r="BA348" s="143">
        <f>IF(OR(Survey!$AK348="Closed",ISBLANK(Survey!$AK348)),0,1)</f>
        <v>0</v>
      </c>
      <c r="BB348" s="165">
        <f>IF(ISBLANK(Survey!$AL348),1,0)</f>
        <v>1</v>
      </c>
      <c r="BC348" s="147" t="str" cm="1">
        <f t="array" ref="BC348">IF(OR(IF(OR($BE348+$BF348 = 2, $BG348=1), FALSE, TRUE), AND($BD348:$BD348 = 0)),"Pass","Fail")</f>
        <v>Pass</v>
      </c>
      <c r="BD348" s="143">
        <f>COUNTBLANK(Survey!$AM348:$AO348)</f>
        <v>3</v>
      </c>
      <c r="BE348" s="143">
        <f>IF(Survey!$I348="Yes",1,0)</f>
        <v>0</v>
      </c>
      <c r="BF348" s="143">
        <f>IF(OR(Survey!$M348="Mutual fund",Survey!$M348="Alternative mutual fund",Survey!$M348="Money market"),1,0)</f>
        <v>0</v>
      </c>
      <c r="BG348" s="148">
        <f>IF(OR(Survey!$M348="ETF",Survey!$M348="ETF, alternative mutual fund"),1,0)</f>
        <v>0</v>
      </c>
      <c r="BH348" s="16" t="str">
        <f t="shared" si="249"/>
        <v>Pass</v>
      </c>
      <c r="BI348" s="38" t="b">
        <f>OR(ISNUMBER(SEARCH("Yes",Survey!$AO348)),ISBLANK(Survey!$AO348))</f>
        <v>1</v>
      </c>
      <c r="BJ348" s="67" t="b">
        <f>NOT(ISBLANK(Survey!$AP348))</f>
        <v>0</v>
      </c>
      <c r="BK348" s="16" t="str">
        <f t="shared" si="250"/>
        <v>Pass</v>
      </c>
      <c r="BL348" s="143">
        <f>IF(Survey!$AW348=0, 0,1)</f>
        <v>0</v>
      </c>
      <c r="BM348" s="67">
        <f>Survey!$AQ348</f>
        <v>0</v>
      </c>
      <c r="BN348" s="67">
        <f>IFERROR((Survey!$AX348-ABS(Survey!$AY348)-ABS(Survey!$BD348))/Survey!$AW348,0)</f>
        <v>0</v>
      </c>
      <c r="BO348" s="67">
        <f>IF(AND($BM348&gt;$BN348-0.2,$BM348&lt;$BN348+0.2,ISBLANK(Survey!$AQ348)=FALSE),0,1)</f>
        <v>1</v>
      </c>
      <c r="BP348" s="165">
        <f>IF(ISBLANK(Survey!$AR348),1,0)</f>
        <v>1</v>
      </c>
      <c r="BQ348" s="16" t="str">
        <f t="shared" si="251"/>
        <v>Pass</v>
      </c>
      <c r="BR348" s="143">
        <f>IF(Survey!$AW348=0, 0,1)</f>
        <v>0</v>
      </c>
      <c r="BS348" s="67">
        <f>IF(AND(Survey!$AS348&gt;=0,Survey!$AS348&lt;=0.2,Survey!$AS348&lt;&gt;""),0,1)</f>
        <v>1</v>
      </c>
      <c r="BT348" s="143">
        <f>IF(ISBLANK(Survey!$AT348),1,0)</f>
        <v>1</v>
      </c>
      <c r="BU348" s="16" t="str">
        <f t="shared" si="252"/>
        <v>Fail</v>
      </c>
      <c r="BV348" s="165">
        <f>Survey!$AU348</f>
        <v>0</v>
      </c>
      <c r="BW348" s="16" t="str">
        <f t="shared" si="253"/>
        <v>Pass</v>
      </c>
      <c r="BX348" s="36">
        <f>Survey!$AV348</f>
        <v>0</v>
      </c>
      <c r="BY348" s="176">
        <f>Survey!$AW348+Survey!$AX348-ABS(Survey!$AY348)+ABS(Survey!$AZ348)-ABS(Survey!$BA348)+ABS(Survey!$BB348)-ABS(Survey!$BC348)-ABS(Survey!$BD348)+Survey!$BE348</f>
        <v>0</v>
      </c>
      <c r="BZ348" s="35">
        <f t="shared" si="254"/>
        <v>0</v>
      </c>
      <c r="CA348" s="17">
        <f t="shared" si="255"/>
        <v>0</v>
      </c>
      <c r="CB348" s="16" t="str">
        <f t="shared" si="256"/>
        <v>Pass</v>
      </c>
      <c r="CC348" s="38" t="b">
        <f>IF(ABS(Survey!$BE348)=0,TRUE,FALSE)</f>
        <v>1</v>
      </c>
      <c r="CD348" s="37" t="b">
        <f>NOT(ISBLANK(Survey!$BF348))</f>
        <v>0</v>
      </c>
      <c r="CE348" t="str">
        <f t="shared" si="257"/>
        <v>Fail</v>
      </c>
      <c r="CF348" s="29">
        <f>Survey!$AV348</f>
        <v>0</v>
      </c>
      <c r="CG348" s="29" cm="1">
        <f t="array" ref="CG348">SUM(SUMIF(Survey!BH348:BO348,{"&gt;0","&lt;0"})*{1,-1})-SUM(SUMIF(Survey!BQ348:BX348,{"&gt;0","&lt;0"})*{1,-1})</f>
        <v>0</v>
      </c>
      <c r="CH348" s="35" t="str">
        <f t="shared" si="258"/>
        <v>No holdings</v>
      </c>
      <c r="CI348">
        <f t="shared" si="259"/>
        <v>0</v>
      </c>
      <c r="CJ348" s="16" t="str">
        <f t="shared" si="260"/>
        <v>Fail</v>
      </c>
      <c r="CK348" s="36">
        <f>Survey!$AV348</f>
        <v>0</v>
      </c>
      <c r="CL348" s="36" cm="1">
        <f t="array" ref="CL348">SUM(SUMIF(Survey!BZ348:CS348,{"&gt;0","&lt;0"})*{1,-1})-SUM(SUMIF(Survey!CU348:DN348,{"&gt;0","&lt;0"})*{1,-1})</f>
        <v>0</v>
      </c>
      <c r="CM348" s="35" t="str">
        <f t="shared" si="261"/>
        <v>No holdings</v>
      </c>
      <c r="CN348" s="17">
        <f t="shared" si="262"/>
        <v>0</v>
      </c>
      <c r="CO348" s="16" t="str">
        <f t="shared" si="263"/>
        <v>Pass</v>
      </c>
      <c r="CP348" s="38" t="b">
        <f>IF(ABS(Survey!$CS348)=0,TRUE,FALSE)</f>
        <v>1</v>
      </c>
      <c r="CQ348" s="37" t="b">
        <f>NOT(ISBLANK(Survey!$CT348))</f>
        <v>0</v>
      </c>
      <c r="CR348" s="16" t="str">
        <f t="shared" si="264"/>
        <v>Pass</v>
      </c>
      <c r="CS348" s="38" t="b">
        <f>IF(ABS(Survey!$DN348)=0,TRUE,FALSE)</f>
        <v>1</v>
      </c>
      <c r="CT348" s="37" t="b">
        <f>NOT(ISBLANK(Survey!$DO348))</f>
        <v>0</v>
      </c>
      <c r="CU348" t="str">
        <f t="shared" si="265"/>
        <v>Pass</v>
      </c>
      <c r="CV348" s="29" cm="1">
        <f t="array" ref="CV348">SUM(SUMIF(Survey!CO348,{"&gt;0","&lt;0"})*{1,-1})+SUM(SUMIF(Survey!DJ348,{"&gt;0","&lt;0"})*{1,-1})</f>
        <v>0</v>
      </c>
      <c r="CW348" s="29">
        <f>SUM(SUMIF(Survey!DQ348:DW348,{"&gt;0","&lt;0"})*{1,-1})+SUM(SUMIF(Survey!DY348:EE348,{"&gt;0","&lt;0"})*{1,-1})</f>
        <v>0</v>
      </c>
      <c r="CX348">
        <f t="shared" si="266"/>
        <v>0</v>
      </c>
      <c r="CY348">
        <f t="shared" si="267"/>
        <v>0</v>
      </c>
      <c r="CZ348" s="16" t="str">
        <f t="shared" si="268"/>
        <v>Pass</v>
      </c>
      <c r="DA348" s="38" t="b">
        <f>IF(ABS(Survey!$DW348)=0,TRUE,FALSE)</f>
        <v>1</v>
      </c>
      <c r="DB348" s="37" t="b">
        <f>NOT(ISBLANK(Survey!DX348))</f>
        <v>0</v>
      </c>
      <c r="DC348" s="16" t="str">
        <f t="shared" si="269"/>
        <v>Pass</v>
      </c>
      <c r="DD348" s="38" t="b">
        <f>IF(ABS(Survey!$EE348)=0,TRUE,FALSE)</f>
        <v>1</v>
      </c>
      <c r="DE348" s="37" t="b">
        <f>NOT(ISBLANK(Survey!$EF348))</f>
        <v>0</v>
      </c>
      <c r="DF348" s="16" t="str">
        <f t="shared" si="270"/>
        <v>Fail</v>
      </c>
      <c r="DG348" s="36">
        <f>SUM(SUMIF(Survey!EL348:EN348,{"&gt;0","&lt;0"})*{1,-1})</f>
        <v>0</v>
      </c>
      <c r="DH348">
        <f t="shared" si="271"/>
        <v>0</v>
      </c>
      <c r="DI348">
        <f t="shared" si="272"/>
        <v>100</v>
      </c>
      <c r="DJ348" s="35" t="b">
        <f>IF(OR(Survey!$M348="ETF",Survey!$M348="ETF, alternative mutual fund",Survey!$M348="Closed-end", Survey!$M348="Split share corp"),TRUE,FALSE)</f>
        <v>0</v>
      </c>
      <c r="DK348" s="16" t="str">
        <f t="shared" si="273"/>
        <v>Fail</v>
      </c>
      <c r="DL348" s="36">
        <f>SUM(SUMIF(Survey!EP348:EV348,{"&gt;0","&lt;0"})*{1,-1})</f>
        <v>0</v>
      </c>
      <c r="DM348">
        <f t="shared" si="274"/>
        <v>0</v>
      </c>
      <c r="DN348" s="17">
        <f t="shared" si="275"/>
        <v>100</v>
      </c>
      <c r="DO348" s="16" t="str">
        <f t="shared" si="276"/>
        <v>Fail</v>
      </c>
      <c r="DP348" s="36">
        <f>SUM(SUMIF(Survey!EX348:FD348,{"&gt;0","&lt;0"})*{1,-1})</f>
        <v>0</v>
      </c>
      <c r="DQ348">
        <f t="shared" si="277"/>
        <v>0</v>
      </c>
      <c r="DR348" s="17">
        <f t="shared" si="278"/>
        <v>100</v>
      </c>
    </row>
    <row r="349" spans="1:122">
      <c r="A349">
        <v>349</v>
      </c>
      <c r="B349" t="str">
        <f t="shared" si="232"/>
        <v>Pass</v>
      </c>
      <c r="C349" t="str">
        <f>IF(COUNTBLANK(Survey!B349:FE349)=$C$2, "Pass", "Fail")</f>
        <v>Pass</v>
      </c>
      <c r="D349" t="str">
        <f t="shared" si="233"/>
        <v>Fail</v>
      </c>
      <c r="E349" t="str">
        <f>IF(OR(ISBLANK(Survey!AJ349),COUNTIF(G349:BB349,"Fail")),"Fail","Pass")</f>
        <v>Fail</v>
      </c>
      <c r="G349" s="16" t="str">
        <f t="shared" si="234"/>
        <v>Fail</v>
      </c>
      <c r="H349" s="177">
        <f>COUNTBLANK(Survey!B349:D349)+COUNTBLANK(Survey!G349)+COUNTBLANK(Survey!I349)+COUNTBLANK(Survey!K349:M349)+COUNTBLANK(Survey!P349)+COUNTBLANK(Survey!S349:U349)+COUNTBLANK(Survey!Y349:AA349)+COUNTBLANK(Survey!AD349:AE349)+COUNTBLANK(Survey!AI349:AI349)</f>
        <v>18</v>
      </c>
      <c r="I349" s="16" t="str">
        <f t="shared" si="235"/>
        <v>Fail</v>
      </c>
      <c r="J349" t="b">
        <f>IF(Survey!E349="No",TRUE,FALSE)</f>
        <v>0</v>
      </c>
      <c r="K349" s="34">
        <f>LEN(Survey!E349)</f>
        <v>0</v>
      </c>
      <c r="L349" s="16" t="str">
        <f t="shared" si="236"/>
        <v>Fail</v>
      </c>
      <c r="M349" t="b">
        <f>IF(Survey!F349="No",TRUE,FALSE)</f>
        <v>0</v>
      </c>
      <c r="N349" s="33">
        <f>LEN(Survey!F349)</f>
        <v>0</v>
      </c>
      <c r="O349" s="16" t="str">
        <f t="shared" si="237"/>
        <v>Pass</v>
      </c>
      <c r="P349" s="34">
        <f>MOD((LEN(Survey!H349)+2),11)</f>
        <v>2</v>
      </c>
      <c r="Q349" s="33" t="str">
        <f>IF(Survey!$L349="Prospectus fund", "Yes", "No")</f>
        <v>No</v>
      </c>
      <c r="R349" s="16" t="str">
        <f t="shared" si="238"/>
        <v>Pass</v>
      </c>
      <c r="S349" s="34">
        <f>MOD((LEN(Survey!J349)+2),11)</f>
        <v>2</v>
      </c>
      <c r="T349" s="35" t="b">
        <f>IF(OR(Survey!$M349="ETF",Survey!$M349="ETF, alternative mutual fund",Survey!$M349="Closed-end", Survey!$M349="Split share corp", Survey!$I349="Yes"),TRUE,FALSE)</f>
        <v>0</v>
      </c>
      <c r="U349" s="16" t="str">
        <f>IFERROR(IF(AND(OR(X349=Y349,Y349 = "Either"),NOT(ISBLANK(Survey!K349))),"Pass","Fail"),"Pass")</f>
        <v>Fail</v>
      </c>
      <c r="V349" s="36" cm="1">
        <f t="array" ref="V349">SUM(SUMIF(Survey!BZ349:CS349,{"&gt;0","&lt;0"})*{1,-1})</f>
        <v>0</v>
      </c>
      <c r="W349" s="38" cm="1">
        <f t="array" ref="W349">SUM(SUMIF(Survey!CC349,{"&gt;0","&lt;0"})*{1,-1})+SUM(SUMIF(Survey!CM349,{"&gt;0","&lt;0"})*{1,-1})</f>
        <v>0</v>
      </c>
      <c r="X349" s="38">
        <f>Survey!K349</f>
        <v>0</v>
      </c>
      <c r="Y349" s="37" t="str">
        <f t="shared" si="239"/>
        <v>Either</v>
      </c>
      <c r="Z349" s="16" t="str">
        <f t="shared" si="240"/>
        <v>Fail</v>
      </c>
      <c r="AA349" s="67" cm="1">
        <f t="array" ref="AA349">SUM(SUMIF(Survey!BZ349:CS349,{"&gt;0","&lt;0"})*{1,-1})+SUM(SUMIF(Survey!CU349:DN349,{"&gt;0","&lt;0"})*{1,-1})</f>
        <v>0</v>
      </c>
      <c r="AB349" s="67">
        <f>IFERROR(AA349/(Survey!$AV349),0)</f>
        <v>0</v>
      </c>
      <c r="AC349" s="128" t="b">
        <f>IF(OR(Survey!$M349="Alternative strategy or hedge",Survey!$M349="Other, illiquid",Survey!$L349="Prospectus fund"),TRUE,FALSE)</f>
        <v>0</v>
      </c>
      <c r="AD349" s="128" t="b">
        <f>NOT(ISBLANK(Survey!$M349))</f>
        <v>0</v>
      </c>
      <c r="AE349" s="16" t="str">
        <f t="shared" si="241"/>
        <v>Pass</v>
      </c>
      <c r="AF349" s="38" t="b">
        <f>NOT(ISNUMBER(SEARCH("Other",Survey!$P349)))</f>
        <v>1</v>
      </c>
      <c r="AG349" s="37" t="b">
        <f>NOT(ISBLANK(Survey!$Q349))</f>
        <v>0</v>
      </c>
      <c r="AH349" s="16" t="str">
        <f t="shared" si="242"/>
        <v>Pass</v>
      </c>
      <c r="AI349" s="143">
        <f>COUNTBLANK(Survey!$W349)</f>
        <v>1</v>
      </c>
      <c r="AJ349" s="67">
        <f>IF(AND(Survey!L349&lt;&gt;"Exempt fund",OR(Survey!$M349="ETF",Survey!$M349="ETF, alternative mutual fund",Survey!$M349="Mutual fund",Survey!$M349="Alternative mutual fund",Survey!$M349="Money market")),1,0)</f>
        <v>0</v>
      </c>
      <c r="AK349" s="16" t="str">
        <f t="shared" si="243"/>
        <v>Pass</v>
      </c>
      <c r="AL349" s="38" t="b">
        <f>NOT(ISNUMBER(SEARCH("Yes",Survey!$AA349)))</f>
        <v>1</v>
      </c>
      <c r="AM349" s="37" t="b">
        <f>IF(COUNTBLANK(Survey!$AB349:$AC349)=0,TRUE, FALSE)</f>
        <v>0</v>
      </c>
      <c r="AN349" s="16" t="str">
        <f t="shared" si="244"/>
        <v>Pass</v>
      </c>
      <c r="AO349" s="38" t="b">
        <f>NOT(ISNUMBER(SEARCH("Yes",Survey!$AD349)))</f>
        <v>1</v>
      </c>
      <c r="AP349" s="37" t="b">
        <f>NOT(ISBLANK(Survey!$AF349))</f>
        <v>0</v>
      </c>
      <c r="AQ349" s="16" t="str">
        <f t="shared" si="245"/>
        <v>Pass</v>
      </c>
      <c r="AR349" s="38" t="b">
        <f>NOT(OR(ISNUMBER(SEARCH("Other",Survey!$AF349)),ISNUMBER(SEARCH("Multiple",Survey!$AF349))))</f>
        <v>1</v>
      </c>
      <c r="AS349" s="37" t="b">
        <f>NOT(ISBLANK(Survey!$AG349))</f>
        <v>0</v>
      </c>
      <c r="AT349" s="16" t="str">
        <f t="shared" si="246"/>
        <v>Fail</v>
      </c>
      <c r="AU349" s="143">
        <f>IF(ABS(Survey!$AV349)&gt;0, 1,0)</f>
        <v>0</v>
      </c>
      <c r="AV349" s="143">
        <f>IF(COUNTBLANK(Survey!$AJ349)=0,1,0)</f>
        <v>0</v>
      </c>
      <c r="AW349" s="16" t="str">
        <f t="shared" si="247"/>
        <v>Pass</v>
      </c>
      <c r="AX349" s="143">
        <f>IF(ISBLANK(Survey!$AJ349),0,1)</f>
        <v>0</v>
      </c>
      <c r="AY349" s="165">
        <f>COUNTBLANK(Survey!$AK349)</f>
        <v>1</v>
      </c>
      <c r="AZ349" s="16" t="str">
        <f t="shared" si="248"/>
        <v>Pass</v>
      </c>
      <c r="BA349" s="143">
        <f>IF(OR(Survey!$AK349="Closed",ISBLANK(Survey!$AK349)),0,1)</f>
        <v>0</v>
      </c>
      <c r="BB349" s="165">
        <f>IF(ISBLANK(Survey!$AL349),1,0)</f>
        <v>1</v>
      </c>
      <c r="BC349" s="147" t="str" cm="1">
        <f t="array" ref="BC349">IF(OR(IF(OR($BE349+$BF349 = 2, $BG349=1), FALSE, TRUE), AND($BD349:$BD349 = 0)),"Pass","Fail")</f>
        <v>Pass</v>
      </c>
      <c r="BD349" s="143">
        <f>COUNTBLANK(Survey!$AM349:$AO349)</f>
        <v>3</v>
      </c>
      <c r="BE349" s="143">
        <f>IF(Survey!$I349="Yes",1,0)</f>
        <v>0</v>
      </c>
      <c r="BF349" s="143">
        <f>IF(OR(Survey!$M349="Mutual fund",Survey!$M349="Alternative mutual fund",Survey!$M349="Money market"),1,0)</f>
        <v>0</v>
      </c>
      <c r="BG349" s="148">
        <f>IF(OR(Survey!$M349="ETF",Survey!$M349="ETF, alternative mutual fund"),1,0)</f>
        <v>0</v>
      </c>
      <c r="BH349" s="16" t="str">
        <f t="shared" si="249"/>
        <v>Pass</v>
      </c>
      <c r="BI349" s="38" t="b">
        <f>OR(ISNUMBER(SEARCH("Yes",Survey!$AO349)),ISBLANK(Survey!$AO349))</f>
        <v>1</v>
      </c>
      <c r="BJ349" s="67" t="b">
        <f>NOT(ISBLANK(Survey!$AP349))</f>
        <v>0</v>
      </c>
      <c r="BK349" s="16" t="str">
        <f t="shared" si="250"/>
        <v>Pass</v>
      </c>
      <c r="BL349" s="143">
        <f>IF(Survey!$AW349=0, 0,1)</f>
        <v>0</v>
      </c>
      <c r="BM349" s="67">
        <f>Survey!$AQ349</f>
        <v>0</v>
      </c>
      <c r="BN349" s="67">
        <f>IFERROR((Survey!$AX349-ABS(Survey!$AY349)-ABS(Survey!$BD349))/Survey!$AW349,0)</f>
        <v>0</v>
      </c>
      <c r="BO349" s="67">
        <f>IF(AND($BM349&gt;$BN349-0.2,$BM349&lt;$BN349+0.2,ISBLANK(Survey!$AQ349)=FALSE),0,1)</f>
        <v>1</v>
      </c>
      <c r="BP349" s="165">
        <f>IF(ISBLANK(Survey!$AR349),1,0)</f>
        <v>1</v>
      </c>
      <c r="BQ349" s="16" t="str">
        <f t="shared" si="251"/>
        <v>Pass</v>
      </c>
      <c r="BR349" s="143">
        <f>IF(Survey!$AW349=0, 0,1)</f>
        <v>0</v>
      </c>
      <c r="BS349" s="67">
        <f>IF(AND(Survey!$AS349&gt;=0,Survey!$AS349&lt;=0.2,Survey!$AS349&lt;&gt;""),0,1)</f>
        <v>1</v>
      </c>
      <c r="BT349" s="143">
        <f>IF(ISBLANK(Survey!$AT349),1,0)</f>
        <v>1</v>
      </c>
      <c r="BU349" s="16" t="str">
        <f t="shared" si="252"/>
        <v>Fail</v>
      </c>
      <c r="BV349" s="165">
        <f>Survey!$AU349</f>
        <v>0</v>
      </c>
      <c r="BW349" s="16" t="str">
        <f t="shared" si="253"/>
        <v>Pass</v>
      </c>
      <c r="BX349" s="36">
        <f>Survey!$AV349</f>
        <v>0</v>
      </c>
      <c r="BY349" s="176">
        <f>Survey!$AW349+Survey!$AX349-ABS(Survey!$AY349)+ABS(Survey!$AZ349)-ABS(Survey!$BA349)+ABS(Survey!$BB349)-ABS(Survey!$BC349)-ABS(Survey!$BD349)+Survey!$BE349</f>
        <v>0</v>
      </c>
      <c r="BZ349" s="35">
        <f t="shared" si="254"/>
        <v>0</v>
      </c>
      <c r="CA349" s="17">
        <f t="shared" si="255"/>
        <v>0</v>
      </c>
      <c r="CB349" s="16" t="str">
        <f t="shared" si="256"/>
        <v>Pass</v>
      </c>
      <c r="CC349" s="38" t="b">
        <f>IF(ABS(Survey!$BE349)=0,TRUE,FALSE)</f>
        <v>1</v>
      </c>
      <c r="CD349" s="37" t="b">
        <f>NOT(ISBLANK(Survey!$BF349))</f>
        <v>0</v>
      </c>
      <c r="CE349" t="str">
        <f t="shared" si="257"/>
        <v>Fail</v>
      </c>
      <c r="CF349" s="29">
        <f>Survey!$AV349</f>
        <v>0</v>
      </c>
      <c r="CG349" s="29" cm="1">
        <f t="array" ref="CG349">SUM(SUMIF(Survey!BH349:BO349,{"&gt;0","&lt;0"})*{1,-1})-SUM(SUMIF(Survey!BQ349:BX349,{"&gt;0","&lt;0"})*{1,-1})</f>
        <v>0</v>
      </c>
      <c r="CH349" s="35" t="str">
        <f t="shared" si="258"/>
        <v>No holdings</v>
      </c>
      <c r="CI349">
        <f t="shared" si="259"/>
        <v>0</v>
      </c>
      <c r="CJ349" s="16" t="str">
        <f t="shared" si="260"/>
        <v>Fail</v>
      </c>
      <c r="CK349" s="36">
        <f>Survey!$AV349</f>
        <v>0</v>
      </c>
      <c r="CL349" s="36" cm="1">
        <f t="array" ref="CL349">SUM(SUMIF(Survey!BZ349:CS349,{"&gt;0","&lt;0"})*{1,-1})-SUM(SUMIF(Survey!CU349:DN349,{"&gt;0","&lt;0"})*{1,-1})</f>
        <v>0</v>
      </c>
      <c r="CM349" s="35" t="str">
        <f t="shared" si="261"/>
        <v>No holdings</v>
      </c>
      <c r="CN349" s="17">
        <f t="shared" si="262"/>
        <v>0</v>
      </c>
      <c r="CO349" s="16" t="str">
        <f t="shared" si="263"/>
        <v>Pass</v>
      </c>
      <c r="CP349" s="38" t="b">
        <f>IF(ABS(Survey!$CS349)=0,TRUE,FALSE)</f>
        <v>1</v>
      </c>
      <c r="CQ349" s="37" t="b">
        <f>NOT(ISBLANK(Survey!$CT349))</f>
        <v>0</v>
      </c>
      <c r="CR349" s="16" t="str">
        <f t="shared" si="264"/>
        <v>Pass</v>
      </c>
      <c r="CS349" s="38" t="b">
        <f>IF(ABS(Survey!$DN349)=0,TRUE,FALSE)</f>
        <v>1</v>
      </c>
      <c r="CT349" s="37" t="b">
        <f>NOT(ISBLANK(Survey!$DO349))</f>
        <v>0</v>
      </c>
      <c r="CU349" t="str">
        <f t="shared" si="265"/>
        <v>Pass</v>
      </c>
      <c r="CV349" s="29" cm="1">
        <f t="array" ref="CV349">SUM(SUMIF(Survey!CO349,{"&gt;0","&lt;0"})*{1,-1})+SUM(SUMIF(Survey!DJ349,{"&gt;0","&lt;0"})*{1,-1})</f>
        <v>0</v>
      </c>
      <c r="CW349" s="29">
        <f>SUM(SUMIF(Survey!DQ349:DW349,{"&gt;0","&lt;0"})*{1,-1})+SUM(SUMIF(Survey!DY349:EE349,{"&gt;0","&lt;0"})*{1,-1})</f>
        <v>0</v>
      </c>
      <c r="CX349">
        <f t="shared" si="266"/>
        <v>0</v>
      </c>
      <c r="CY349">
        <f t="shared" si="267"/>
        <v>0</v>
      </c>
      <c r="CZ349" s="16" t="str">
        <f t="shared" si="268"/>
        <v>Pass</v>
      </c>
      <c r="DA349" s="38" t="b">
        <f>IF(ABS(Survey!$DW349)=0,TRUE,FALSE)</f>
        <v>1</v>
      </c>
      <c r="DB349" s="37" t="b">
        <f>NOT(ISBLANK(Survey!DX349))</f>
        <v>0</v>
      </c>
      <c r="DC349" s="16" t="str">
        <f t="shared" si="269"/>
        <v>Pass</v>
      </c>
      <c r="DD349" s="38" t="b">
        <f>IF(ABS(Survey!$EE349)=0,TRUE,FALSE)</f>
        <v>1</v>
      </c>
      <c r="DE349" s="37" t="b">
        <f>NOT(ISBLANK(Survey!$EF349))</f>
        <v>0</v>
      </c>
      <c r="DF349" s="16" t="str">
        <f t="shared" si="270"/>
        <v>Fail</v>
      </c>
      <c r="DG349" s="36">
        <f>SUM(SUMIF(Survey!EL349:EN349,{"&gt;0","&lt;0"})*{1,-1})</f>
        <v>0</v>
      </c>
      <c r="DH349">
        <f t="shared" si="271"/>
        <v>0</v>
      </c>
      <c r="DI349">
        <f t="shared" si="272"/>
        <v>100</v>
      </c>
      <c r="DJ349" s="35" t="b">
        <f>IF(OR(Survey!$M349="ETF",Survey!$M349="ETF, alternative mutual fund",Survey!$M349="Closed-end", Survey!$M349="Split share corp"),TRUE,FALSE)</f>
        <v>0</v>
      </c>
      <c r="DK349" s="16" t="str">
        <f t="shared" si="273"/>
        <v>Fail</v>
      </c>
      <c r="DL349" s="36">
        <f>SUM(SUMIF(Survey!EP349:EV349,{"&gt;0","&lt;0"})*{1,-1})</f>
        <v>0</v>
      </c>
      <c r="DM349">
        <f t="shared" si="274"/>
        <v>0</v>
      </c>
      <c r="DN349" s="17">
        <f t="shared" si="275"/>
        <v>100</v>
      </c>
      <c r="DO349" s="16" t="str">
        <f t="shared" si="276"/>
        <v>Fail</v>
      </c>
      <c r="DP349" s="36">
        <f>SUM(SUMIF(Survey!EX349:FD349,{"&gt;0","&lt;0"})*{1,-1})</f>
        <v>0</v>
      </c>
      <c r="DQ349">
        <f t="shared" si="277"/>
        <v>0</v>
      </c>
      <c r="DR349" s="17">
        <f t="shared" si="278"/>
        <v>100</v>
      </c>
    </row>
    <row r="350" spans="1:122">
      <c r="A350">
        <v>350</v>
      </c>
      <c r="B350" t="str">
        <f t="shared" si="232"/>
        <v>Pass</v>
      </c>
      <c r="C350" t="str">
        <f>IF(COUNTBLANK(Survey!B350:FE350)=$C$2, "Pass", "Fail")</f>
        <v>Pass</v>
      </c>
      <c r="D350" t="str">
        <f t="shared" si="233"/>
        <v>Fail</v>
      </c>
      <c r="E350" t="str">
        <f>IF(OR(ISBLANK(Survey!AJ350),COUNTIF(G350:BB350,"Fail")),"Fail","Pass")</f>
        <v>Fail</v>
      </c>
      <c r="G350" s="16" t="str">
        <f t="shared" si="234"/>
        <v>Fail</v>
      </c>
      <c r="H350" s="177">
        <f>COUNTBLANK(Survey!B350:D350)+COUNTBLANK(Survey!G350)+COUNTBLANK(Survey!I350)+COUNTBLANK(Survey!K350:M350)+COUNTBLANK(Survey!P350)+COUNTBLANK(Survey!S350:U350)+COUNTBLANK(Survey!Y350:AA350)+COUNTBLANK(Survey!AD350:AE350)+COUNTBLANK(Survey!AI350:AI350)</f>
        <v>18</v>
      </c>
      <c r="I350" s="16" t="str">
        <f t="shared" si="235"/>
        <v>Fail</v>
      </c>
      <c r="J350" t="b">
        <f>IF(Survey!E350="No",TRUE,FALSE)</f>
        <v>0</v>
      </c>
      <c r="K350" s="34">
        <f>LEN(Survey!E350)</f>
        <v>0</v>
      </c>
      <c r="L350" s="16" t="str">
        <f t="shared" si="236"/>
        <v>Fail</v>
      </c>
      <c r="M350" t="b">
        <f>IF(Survey!F350="No",TRUE,FALSE)</f>
        <v>0</v>
      </c>
      <c r="N350" s="33">
        <f>LEN(Survey!F350)</f>
        <v>0</v>
      </c>
      <c r="O350" s="16" t="str">
        <f t="shared" si="237"/>
        <v>Pass</v>
      </c>
      <c r="P350" s="34">
        <f>MOD((LEN(Survey!H350)+2),11)</f>
        <v>2</v>
      </c>
      <c r="Q350" s="33" t="str">
        <f>IF(Survey!$L350="Prospectus fund", "Yes", "No")</f>
        <v>No</v>
      </c>
      <c r="R350" s="16" t="str">
        <f t="shared" si="238"/>
        <v>Pass</v>
      </c>
      <c r="S350" s="34">
        <f>MOD((LEN(Survey!J350)+2),11)</f>
        <v>2</v>
      </c>
      <c r="T350" s="35" t="b">
        <f>IF(OR(Survey!$M350="ETF",Survey!$M350="ETF, alternative mutual fund",Survey!$M350="Closed-end", Survey!$M350="Split share corp", Survey!$I350="Yes"),TRUE,FALSE)</f>
        <v>0</v>
      </c>
      <c r="U350" s="16" t="str">
        <f>IFERROR(IF(AND(OR(X350=Y350,Y350 = "Either"),NOT(ISBLANK(Survey!K350))),"Pass","Fail"),"Pass")</f>
        <v>Fail</v>
      </c>
      <c r="V350" s="36" cm="1">
        <f t="array" ref="V350">SUM(SUMIF(Survey!BZ350:CS350,{"&gt;0","&lt;0"})*{1,-1})</f>
        <v>0</v>
      </c>
      <c r="W350" s="38" cm="1">
        <f t="array" ref="W350">SUM(SUMIF(Survey!CC350,{"&gt;0","&lt;0"})*{1,-1})+SUM(SUMIF(Survey!CM350,{"&gt;0","&lt;0"})*{1,-1})</f>
        <v>0</v>
      </c>
      <c r="X350" s="38">
        <f>Survey!K350</f>
        <v>0</v>
      </c>
      <c r="Y350" s="37" t="str">
        <f t="shared" si="239"/>
        <v>Either</v>
      </c>
      <c r="Z350" s="16" t="str">
        <f t="shared" si="240"/>
        <v>Fail</v>
      </c>
      <c r="AA350" s="67" cm="1">
        <f t="array" ref="AA350">SUM(SUMIF(Survey!BZ350:CS350,{"&gt;0","&lt;0"})*{1,-1})+SUM(SUMIF(Survey!CU350:DN350,{"&gt;0","&lt;0"})*{1,-1})</f>
        <v>0</v>
      </c>
      <c r="AB350" s="67">
        <f>IFERROR(AA350/(Survey!$AV350),0)</f>
        <v>0</v>
      </c>
      <c r="AC350" s="128" t="b">
        <f>IF(OR(Survey!$M350="Alternative strategy or hedge",Survey!$M350="Other, illiquid",Survey!$L350="Prospectus fund"),TRUE,FALSE)</f>
        <v>0</v>
      </c>
      <c r="AD350" s="128" t="b">
        <f>NOT(ISBLANK(Survey!$M350))</f>
        <v>0</v>
      </c>
      <c r="AE350" s="16" t="str">
        <f t="shared" si="241"/>
        <v>Pass</v>
      </c>
      <c r="AF350" s="38" t="b">
        <f>NOT(ISNUMBER(SEARCH("Other",Survey!$P350)))</f>
        <v>1</v>
      </c>
      <c r="AG350" s="37" t="b">
        <f>NOT(ISBLANK(Survey!$Q350))</f>
        <v>0</v>
      </c>
      <c r="AH350" s="16" t="str">
        <f t="shared" si="242"/>
        <v>Pass</v>
      </c>
      <c r="AI350" s="143">
        <f>COUNTBLANK(Survey!$W350)</f>
        <v>1</v>
      </c>
      <c r="AJ350" s="67">
        <f>IF(AND(Survey!L350&lt;&gt;"Exempt fund",OR(Survey!$M350="ETF",Survey!$M350="ETF, alternative mutual fund",Survey!$M350="Mutual fund",Survey!$M350="Alternative mutual fund",Survey!$M350="Money market")),1,0)</f>
        <v>0</v>
      </c>
      <c r="AK350" s="16" t="str">
        <f t="shared" si="243"/>
        <v>Pass</v>
      </c>
      <c r="AL350" s="38" t="b">
        <f>NOT(ISNUMBER(SEARCH("Yes",Survey!$AA350)))</f>
        <v>1</v>
      </c>
      <c r="AM350" s="37" t="b">
        <f>IF(COUNTBLANK(Survey!$AB350:$AC350)=0,TRUE, FALSE)</f>
        <v>0</v>
      </c>
      <c r="AN350" s="16" t="str">
        <f t="shared" si="244"/>
        <v>Pass</v>
      </c>
      <c r="AO350" s="38" t="b">
        <f>NOT(ISNUMBER(SEARCH("Yes",Survey!$AD350)))</f>
        <v>1</v>
      </c>
      <c r="AP350" s="37" t="b">
        <f>NOT(ISBLANK(Survey!$AF350))</f>
        <v>0</v>
      </c>
      <c r="AQ350" s="16" t="str">
        <f t="shared" si="245"/>
        <v>Pass</v>
      </c>
      <c r="AR350" s="38" t="b">
        <f>NOT(OR(ISNUMBER(SEARCH("Other",Survey!$AF350)),ISNUMBER(SEARCH("Multiple",Survey!$AF350))))</f>
        <v>1</v>
      </c>
      <c r="AS350" s="37" t="b">
        <f>NOT(ISBLANK(Survey!$AG350))</f>
        <v>0</v>
      </c>
      <c r="AT350" s="16" t="str">
        <f t="shared" si="246"/>
        <v>Fail</v>
      </c>
      <c r="AU350" s="143">
        <f>IF(ABS(Survey!$AV350)&gt;0, 1,0)</f>
        <v>0</v>
      </c>
      <c r="AV350" s="143">
        <f>IF(COUNTBLANK(Survey!$AJ350)=0,1,0)</f>
        <v>0</v>
      </c>
      <c r="AW350" s="16" t="str">
        <f t="shared" si="247"/>
        <v>Pass</v>
      </c>
      <c r="AX350" s="143">
        <f>IF(ISBLANK(Survey!$AJ350),0,1)</f>
        <v>0</v>
      </c>
      <c r="AY350" s="165">
        <f>COUNTBLANK(Survey!$AK350)</f>
        <v>1</v>
      </c>
      <c r="AZ350" s="16" t="str">
        <f t="shared" si="248"/>
        <v>Pass</v>
      </c>
      <c r="BA350" s="143">
        <f>IF(OR(Survey!$AK350="Closed",ISBLANK(Survey!$AK350)),0,1)</f>
        <v>0</v>
      </c>
      <c r="BB350" s="165">
        <f>IF(ISBLANK(Survey!$AL350),1,0)</f>
        <v>1</v>
      </c>
      <c r="BC350" s="147" t="str" cm="1">
        <f t="array" ref="BC350">IF(OR(IF(OR($BE350+$BF350 = 2, $BG350=1), FALSE, TRUE), AND($BD350:$BD350 = 0)),"Pass","Fail")</f>
        <v>Pass</v>
      </c>
      <c r="BD350" s="143">
        <f>COUNTBLANK(Survey!$AM350:$AO350)</f>
        <v>3</v>
      </c>
      <c r="BE350" s="143">
        <f>IF(Survey!$I350="Yes",1,0)</f>
        <v>0</v>
      </c>
      <c r="BF350" s="143">
        <f>IF(OR(Survey!$M350="Mutual fund",Survey!$M350="Alternative mutual fund",Survey!$M350="Money market"),1,0)</f>
        <v>0</v>
      </c>
      <c r="BG350" s="148">
        <f>IF(OR(Survey!$M350="ETF",Survey!$M350="ETF, alternative mutual fund"),1,0)</f>
        <v>0</v>
      </c>
      <c r="BH350" s="16" t="str">
        <f t="shared" si="249"/>
        <v>Pass</v>
      </c>
      <c r="BI350" s="38" t="b">
        <f>OR(ISNUMBER(SEARCH("Yes",Survey!$AO350)),ISBLANK(Survey!$AO350))</f>
        <v>1</v>
      </c>
      <c r="BJ350" s="67" t="b">
        <f>NOT(ISBLANK(Survey!$AP350))</f>
        <v>0</v>
      </c>
      <c r="BK350" s="16" t="str">
        <f t="shared" si="250"/>
        <v>Pass</v>
      </c>
      <c r="BL350" s="143">
        <f>IF(Survey!$AW350=0, 0,1)</f>
        <v>0</v>
      </c>
      <c r="BM350" s="67">
        <f>Survey!$AQ350</f>
        <v>0</v>
      </c>
      <c r="BN350" s="67">
        <f>IFERROR((Survey!$AX350-ABS(Survey!$AY350)-ABS(Survey!$BD350))/Survey!$AW350,0)</f>
        <v>0</v>
      </c>
      <c r="BO350" s="67">
        <f>IF(AND($BM350&gt;$BN350-0.2,$BM350&lt;$BN350+0.2,ISBLANK(Survey!$AQ350)=FALSE),0,1)</f>
        <v>1</v>
      </c>
      <c r="BP350" s="165">
        <f>IF(ISBLANK(Survey!$AR350),1,0)</f>
        <v>1</v>
      </c>
      <c r="BQ350" s="16" t="str">
        <f t="shared" si="251"/>
        <v>Pass</v>
      </c>
      <c r="BR350" s="143">
        <f>IF(Survey!$AW350=0, 0,1)</f>
        <v>0</v>
      </c>
      <c r="BS350" s="67">
        <f>IF(AND(Survey!$AS350&gt;=0,Survey!$AS350&lt;=0.2,Survey!$AS350&lt;&gt;""),0,1)</f>
        <v>1</v>
      </c>
      <c r="BT350" s="143">
        <f>IF(ISBLANK(Survey!$AT350),1,0)</f>
        <v>1</v>
      </c>
      <c r="BU350" s="16" t="str">
        <f t="shared" si="252"/>
        <v>Fail</v>
      </c>
      <c r="BV350" s="165">
        <f>Survey!$AU350</f>
        <v>0</v>
      </c>
      <c r="BW350" s="16" t="str">
        <f t="shared" si="253"/>
        <v>Pass</v>
      </c>
      <c r="BX350" s="36">
        <f>Survey!$AV350</f>
        <v>0</v>
      </c>
      <c r="BY350" s="176">
        <f>Survey!$AW350+Survey!$AX350-ABS(Survey!$AY350)+ABS(Survey!$AZ350)-ABS(Survey!$BA350)+ABS(Survey!$BB350)-ABS(Survey!$BC350)-ABS(Survey!$BD350)+Survey!$BE350</f>
        <v>0</v>
      </c>
      <c r="BZ350" s="35">
        <f t="shared" si="254"/>
        <v>0</v>
      </c>
      <c r="CA350" s="17">
        <f t="shared" si="255"/>
        <v>0</v>
      </c>
      <c r="CB350" s="16" t="str">
        <f t="shared" si="256"/>
        <v>Pass</v>
      </c>
      <c r="CC350" s="38" t="b">
        <f>IF(ABS(Survey!$BE350)=0,TRUE,FALSE)</f>
        <v>1</v>
      </c>
      <c r="CD350" s="37" t="b">
        <f>NOT(ISBLANK(Survey!$BF350))</f>
        <v>0</v>
      </c>
      <c r="CE350" t="str">
        <f t="shared" si="257"/>
        <v>Fail</v>
      </c>
      <c r="CF350" s="29">
        <f>Survey!$AV350</f>
        <v>0</v>
      </c>
      <c r="CG350" s="29" cm="1">
        <f t="array" ref="CG350">SUM(SUMIF(Survey!BH350:BO350,{"&gt;0","&lt;0"})*{1,-1})-SUM(SUMIF(Survey!BQ350:BX350,{"&gt;0","&lt;0"})*{1,-1})</f>
        <v>0</v>
      </c>
      <c r="CH350" s="35" t="str">
        <f t="shared" si="258"/>
        <v>No holdings</v>
      </c>
      <c r="CI350">
        <f t="shared" si="259"/>
        <v>0</v>
      </c>
      <c r="CJ350" s="16" t="str">
        <f t="shared" si="260"/>
        <v>Fail</v>
      </c>
      <c r="CK350" s="36">
        <f>Survey!$AV350</f>
        <v>0</v>
      </c>
      <c r="CL350" s="36" cm="1">
        <f t="array" ref="CL350">SUM(SUMIF(Survey!BZ350:CS350,{"&gt;0","&lt;0"})*{1,-1})-SUM(SUMIF(Survey!CU350:DN350,{"&gt;0","&lt;0"})*{1,-1})</f>
        <v>0</v>
      </c>
      <c r="CM350" s="35" t="str">
        <f t="shared" si="261"/>
        <v>No holdings</v>
      </c>
      <c r="CN350" s="17">
        <f t="shared" si="262"/>
        <v>0</v>
      </c>
      <c r="CO350" s="16" t="str">
        <f t="shared" si="263"/>
        <v>Pass</v>
      </c>
      <c r="CP350" s="38" t="b">
        <f>IF(ABS(Survey!$CS350)=0,TRUE,FALSE)</f>
        <v>1</v>
      </c>
      <c r="CQ350" s="37" t="b">
        <f>NOT(ISBLANK(Survey!$CT350))</f>
        <v>0</v>
      </c>
      <c r="CR350" s="16" t="str">
        <f t="shared" si="264"/>
        <v>Pass</v>
      </c>
      <c r="CS350" s="38" t="b">
        <f>IF(ABS(Survey!$DN350)=0,TRUE,FALSE)</f>
        <v>1</v>
      </c>
      <c r="CT350" s="37" t="b">
        <f>NOT(ISBLANK(Survey!$DO350))</f>
        <v>0</v>
      </c>
      <c r="CU350" t="str">
        <f t="shared" si="265"/>
        <v>Pass</v>
      </c>
      <c r="CV350" s="29" cm="1">
        <f t="array" ref="CV350">SUM(SUMIF(Survey!CO350,{"&gt;0","&lt;0"})*{1,-1})+SUM(SUMIF(Survey!DJ350,{"&gt;0","&lt;0"})*{1,-1})</f>
        <v>0</v>
      </c>
      <c r="CW350" s="29">
        <f>SUM(SUMIF(Survey!DQ350:DW350,{"&gt;0","&lt;0"})*{1,-1})+SUM(SUMIF(Survey!DY350:EE350,{"&gt;0","&lt;0"})*{1,-1})</f>
        <v>0</v>
      </c>
      <c r="CX350">
        <f t="shared" si="266"/>
        <v>0</v>
      </c>
      <c r="CY350">
        <f t="shared" si="267"/>
        <v>0</v>
      </c>
      <c r="CZ350" s="16" t="str">
        <f t="shared" si="268"/>
        <v>Pass</v>
      </c>
      <c r="DA350" s="38" t="b">
        <f>IF(ABS(Survey!$DW350)=0,TRUE,FALSE)</f>
        <v>1</v>
      </c>
      <c r="DB350" s="37" t="b">
        <f>NOT(ISBLANK(Survey!DX350))</f>
        <v>0</v>
      </c>
      <c r="DC350" s="16" t="str">
        <f t="shared" si="269"/>
        <v>Pass</v>
      </c>
      <c r="DD350" s="38" t="b">
        <f>IF(ABS(Survey!$EE350)=0,TRUE,FALSE)</f>
        <v>1</v>
      </c>
      <c r="DE350" s="37" t="b">
        <f>NOT(ISBLANK(Survey!$EF350))</f>
        <v>0</v>
      </c>
      <c r="DF350" s="16" t="str">
        <f t="shared" si="270"/>
        <v>Fail</v>
      </c>
      <c r="DG350" s="36">
        <f>SUM(SUMIF(Survey!EL350:EN350,{"&gt;0","&lt;0"})*{1,-1})</f>
        <v>0</v>
      </c>
      <c r="DH350">
        <f t="shared" si="271"/>
        <v>0</v>
      </c>
      <c r="DI350">
        <f t="shared" si="272"/>
        <v>100</v>
      </c>
      <c r="DJ350" s="35" t="b">
        <f>IF(OR(Survey!$M350="ETF",Survey!$M350="ETF, alternative mutual fund",Survey!$M350="Closed-end", Survey!$M350="Split share corp"),TRUE,FALSE)</f>
        <v>0</v>
      </c>
      <c r="DK350" s="16" t="str">
        <f t="shared" si="273"/>
        <v>Fail</v>
      </c>
      <c r="DL350" s="36">
        <f>SUM(SUMIF(Survey!EP350:EV350,{"&gt;0","&lt;0"})*{1,-1})</f>
        <v>0</v>
      </c>
      <c r="DM350">
        <f t="shared" si="274"/>
        <v>0</v>
      </c>
      <c r="DN350" s="17">
        <f t="shared" si="275"/>
        <v>100</v>
      </c>
      <c r="DO350" s="16" t="str">
        <f t="shared" si="276"/>
        <v>Fail</v>
      </c>
      <c r="DP350" s="36">
        <f>SUM(SUMIF(Survey!EX350:FD350,{"&gt;0","&lt;0"})*{1,-1})</f>
        <v>0</v>
      </c>
      <c r="DQ350">
        <f t="shared" si="277"/>
        <v>0</v>
      </c>
      <c r="DR350" s="17">
        <f t="shared" si="278"/>
        <v>100</v>
      </c>
    </row>
    <row r="351" spans="1:122">
      <c r="A351">
        <v>351</v>
      </c>
      <c r="B351" t="str">
        <f t="shared" si="232"/>
        <v>Pass</v>
      </c>
      <c r="C351" t="str">
        <f>IF(COUNTBLANK(Survey!B351:FE351)=$C$2, "Pass", "Fail")</f>
        <v>Pass</v>
      </c>
      <c r="D351" t="str">
        <f t="shared" si="233"/>
        <v>Fail</v>
      </c>
      <c r="E351" t="str">
        <f>IF(OR(ISBLANK(Survey!AJ351),COUNTIF(G351:BB351,"Fail")),"Fail","Pass")</f>
        <v>Fail</v>
      </c>
      <c r="G351" s="16" t="str">
        <f t="shared" si="234"/>
        <v>Fail</v>
      </c>
      <c r="H351" s="177">
        <f>COUNTBLANK(Survey!B351:D351)+COUNTBLANK(Survey!G351)+COUNTBLANK(Survey!I351)+COUNTBLANK(Survey!K351:M351)+COUNTBLANK(Survey!P351)+COUNTBLANK(Survey!S351:U351)+COUNTBLANK(Survey!Y351:AA351)+COUNTBLANK(Survey!AD351:AE351)+COUNTBLANK(Survey!AI351:AI351)</f>
        <v>18</v>
      </c>
      <c r="I351" s="16" t="str">
        <f t="shared" si="235"/>
        <v>Fail</v>
      </c>
      <c r="J351" t="b">
        <f>IF(Survey!E351="No",TRUE,FALSE)</f>
        <v>0</v>
      </c>
      <c r="K351" s="34">
        <f>LEN(Survey!E351)</f>
        <v>0</v>
      </c>
      <c r="L351" s="16" t="str">
        <f t="shared" si="236"/>
        <v>Fail</v>
      </c>
      <c r="M351" t="b">
        <f>IF(Survey!F351="No",TRUE,FALSE)</f>
        <v>0</v>
      </c>
      <c r="N351" s="33">
        <f>LEN(Survey!F351)</f>
        <v>0</v>
      </c>
      <c r="O351" s="16" t="str">
        <f t="shared" si="237"/>
        <v>Pass</v>
      </c>
      <c r="P351" s="34">
        <f>MOD((LEN(Survey!H351)+2),11)</f>
        <v>2</v>
      </c>
      <c r="Q351" s="33" t="str">
        <f>IF(Survey!$L351="Prospectus fund", "Yes", "No")</f>
        <v>No</v>
      </c>
      <c r="R351" s="16" t="str">
        <f t="shared" si="238"/>
        <v>Pass</v>
      </c>
      <c r="S351" s="34">
        <f>MOD((LEN(Survey!J351)+2),11)</f>
        <v>2</v>
      </c>
      <c r="T351" s="35" t="b">
        <f>IF(OR(Survey!$M351="ETF",Survey!$M351="ETF, alternative mutual fund",Survey!$M351="Closed-end", Survey!$M351="Split share corp", Survey!$I351="Yes"),TRUE,FALSE)</f>
        <v>0</v>
      </c>
      <c r="U351" s="16" t="str">
        <f>IFERROR(IF(AND(OR(X351=Y351,Y351 = "Either"),NOT(ISBLANK(Survey!K351))),"Pass","Fail"),"Pass")</f>
        <v>Fail</v>
      </c>
      <c r="V351" s="36" cm="1">
        <f t="array" ref="V351">SUM(SUMIF(Survey!BZ351:CS351,{"&gt;0","&lt;0"})*{1,-1})</f>
        <v>0</v>
      </c>
      <c r="W351" s="38" cm="1">
        <f t="array" ref="W351">SUM(SUMIF(Survey!CC351,{"&gt;0","&lt;0"})*{1,-1})+SUM(SUMIF(Survey!CM351,{"&gt;0","&lt;0"})*{1,-1})</f>
        <v>0</v>
      </c>
      <c r="X351" s="38">
        <f>Survey!K351</f>
        <v>0</v>
      </c>
      <c r="Y351" s="37" t="str">
        <f t="shared" si="239"/>
        <v>Either</v>
      </c>
      <c r="Z351" s="16" t="str">
        <f t="shared" si="240"/>
        <v>Fail</v>
      </c>
      <c r="AA351" s="67" cm="1">
        <f t="array" ref="AA351">SUM(SUMIF(Survey!BZ351:CS351,{"&gt;0","&lt;0"})*{1,-1})+SUM(SUMIF(Survey!CU351:DN351,{"&gt;0","&lt;0"})*{1,-1})</f>
        <v>0</v>
      </c>
      <c r="AB351" s="67">
        <f>IFERROR(AA351/(Survey!$AV351),0)</f>
        <v>0</v>
      </c>
      <c r="AC351" s="128" t="b">
        <f>IF(OR(Survey!$M351="Alternative strategy or hedge",Survey!$M351="Other, illiquid",Survey!$L351="Prospectus fund"),TRUE,FALSE)</f>
        <v>0</v>
      </c>
      <c r="AD351" s="128" t="b">
        <f>NOT(ISBLANK(Survey!$M351))</f>
        <v>0</v>
      </c>
      <c r="AE351" s="16" t="str">
        <f t="shared" si="241"/>
        <v>Pass</v>
      </c>
      <c r="AF351" s="38" t="b">
        <f>NOT(ISNUMBER(SEARCH("Other",Survey!$P351)))</f>
        <v>1</v>
      </c>
      <c r="AG351" s="37" t="b">
        <f>NOT(ISBLANK(Survey!$Q351))</f>
        <v>0</v>
      </c>
      <c r="AH351" s="16" t="str">
        <f t="shared" si="242"/>
        <v>Pass</v>
      </c>
      <c r="AI351" s="143">
        <f>COUNTBLANK(Survey!$W351)</f>
        <v>1</v>
      </c>
      <c r="AJ351" s="67">
        <f>IF(AND(Survey!L351&lt;&gt;"Exempt fund",OR(Survey!$M351="ETF",Survey!$M351="ETF, alternative mutual fund",Survey!$M351="Mutual fund",Survey!$M351="Alternative mutual fund",Survey!$M351="Money market")),1,0)</f>
        <v>0</v>
      </c>
      <c r="AK351" s="16" t="str">
        <f t="shared" si="243"/>
        <v>Pass</v>
      </c>
      <c r="AL351" s="38" t="b">
        <f>NOT(ISNUMBER(SEARCH("Yes",Survey!$AA351)))</f>
        <v>1</v>
      </c>
      <c r="AM351" s="37" t="b">
        <f>IF(COUNTBLANK(Survey!$AB351:$AC351)=0,TRUE, FALSE)</f>
        <v>0</v>
      </c>
      <c r="AN351" s="16" t="str">
        <f t="shared" si="244"/>
        <v>Pass</v>
      </c>
      <c r="AO351" s="38" t="b">
        <f>NOT(ISNUMBER(SEARCH("Yes",Survey!$AD351)))</f>
        <v>1</v>
      </c>
      <c r="AP351" s="37" t="b">
        <f>NOT(ISBLANK(Survey!$AF351))</f>
        <v>0</v>
      </c>
      <c r="AQ351" s="16" t="str">
        <f t="shared" si="245"/>
        <v>Pass</v>
      </c>
      <c r="AR351" s="38" t="b">
        <f>NOT(OR(ISNUMBER(SEARCH("Other",Survey!$AF351)),ISNUMBER(SEARCH("Multiple",Survey!$AF351))))</f>
        <v>1</v>
      </c>
      <c r="AS351" s="37" t="b">
        <f>NOT(ISBLANK(Survey!$AG351))</f>
        <v>0</v>
      </c>
      <c r="AT351" s="16" t="str">
        <f t="shared" si="246"/>
        <v>Fail</v>
      </c>
      <c r="AU351" s="143">
        <f>IF(ABS(Survey!$AV351)&gt;0, 1,0)</f>
        <v>0</v>
      </c>
      <c r="AV351" s="143">
        <f>IF(COUNTBLANK(Survey!$AJ351)=0,1,0)</f>
        <v>0</v>
      </c>
      <c r="AW351" s="16" t="str">
        <f t="shared" si="247"/>
        <v>Pass</v>
      </c>
      <c r="AX351" s="143">
        <f>IF(ISBLANK(Survey!$AJ351),0,1)</f>
        <v>0</v>
      </c>
      <c r="AY351" s="165">
        <f>COUNTBLANK(Survey!$AK351)</f>
        <v>1</v>
      </c>
      <c r="AZ351" s="16" t="str">
        <f t="shared" si="248"/>
        <v>Pass</v>
      </c>
      <c r="BA351" s="143">
        <f>IF(OR(Survey!$AK351="Closed",ISBLANK(Survey!$AK351)),0,1)</f>
        <v>0</v>
      </c>
      <c r="BB351" s="165">
        <f>IF(ISBLANK(Survey!$AL351),1,0)</f>
        <v>1</v>
      </c>
      <c r="BC351" s="147" t="str" cm="1">
        <f t="array" ref="BC351">IF(OR(IF(OR($BE351+$BF351 = 2, $BG351=1), FALSE, TRUE), AND($BD351:$BD351 = 0)),"Pass","Fail")</f>
        <v>Pass</v>
      </c>
      <c r="BD351" s="143">
        <f>COUNTBLANK(Survey!$AM351:$AO351)</f>
        <v>3</v>
      </c>
      <c r="BE351" s="143">
        <f>IF(Survey!$I351="Yes",1,0)</f>
        <v>0</v>
      </c>
      <c r="BF351" s="143">
        <f>IF(OR(Survey!$M351="Mutual fund",Survey!$M351="Alternative mutual fund",Survey!$M351="Money market"),1,0)</f>
        <v>0</v>
      </c>
      <c r="BG351" s="148">
        <f>IF(OR(Survey!$M351="ETF",Survey!$M351="ETF, alternative mutual fund"),1,0)</f>
        <v>0</v>
      </c>
      <c r="BH351" s="16" t="str">
        <f t="shared" si="249"/>
        <v>Pass</v>
      </c>
      <c r="BI351" s="38" t="b">
        <f>OR(ISNUMBER(SEARCH("Yes",Survey!$AO351)),ISBLANK(Survey!$AO351))</f>
        <v>1</v>
      </c>
      <c r="BJ351" s="67" t="b">
        <f>NOT(ISBLANK(Survey!$AP351))</f>
        <v>0</v>
      </c>
      <c r="BK351" s="16" t="str">
        <f t="shared" si="250"/>
        <v>Pass</v>
      </c>
      <c r="BL351" s="143">
        <f>IF(Survey!$AW351=0, 0,1)</f>
        <v>0</v>
      </c>
      <c r="BM351" s="67">
        <f>Survey!$AQ351</f>
        <v>0</v>
      </c>
      <c r="BN351" s="67">
        <f>IFERROR((Survey!$AX351-ABS(Survey!$AY351)-ABS(Survey!$BD351))/Survey!$AW351,0)</f>
        <v>0</v>
      </c>
      <c r="BO351" s="67">
        <f>IF(AND($BM351&gt;$BN351-0.2,$BM351&lt;$BN351+0.2,ISBLANK(Survey!$AQ351)=FALSE),0,1)</f>
        <v>1</v>
      </c>
      <c r="BP351" s="165">
        <f>IF(ISBLANK(Survey!$AR351),1,0)</f>
        <v>1</v>
      </c>
      <c r="BQ351" s="16" t="str">
        <f t="shared" si="251"/>
        <v>Pass</v>
      </c>
      <c r="BR351" s="143">
        <f>IF(Survey!$AW351=0, 0,1)</f>
        <v>0</v>
      </c>
      <c r="BS351" s="67">
        <f>IF(AND(Survey!$AS351&gt;=0,Survey!$AS351&lt;=0.2,Survey!$AS351&lt;&gt;""),0,1)</f>
        <v>1</v>
      </c>
      <c r="BT351" s="143">
        <f>IF(ISBLANK(Survey!$AT351),1,0)</f>
        <v>1</v>
      </c>
      <c r="BU351" s="16" t="str">
        <f t="shared" si="252"/>
        <v>Fail</v>
      </c>
      <c r="BV351" s="165">
        <f>Survey!$AU351</f>
        <v>0</v>
      </c>
      <c r="BW351" s="16" t="str">
        <f t="shared" si="253"/>
        <v>Pass</v>
      </c>
      <c r="BX351" s="36">
        <f>Survey!$AV351</f>
        <v>0</v>
      </c>
      <c r="BY351" s="176">
        <f>Survey!$AW351+Survey!$AX351-ABS(Survey!$AY351)+ABS(Survey!$AZ351)-ABS(Survey!$BA351)+ABS(Survey!$BB351)-ABS(Survey!$BC351)-ABS(Survey!$BD351)+Survey!$BE351</f>
        <v>0</v>
      </c>
      <c r="BZ351" s="35">
        <f t="shared" si="254"/>
        <v>0</v>
      </c>
      <c r="CA351" s="17">
        <f t="shared" si="255"/>
        <v>0</v>
      </c>
      <c r="CB351" s="16" t="str">
        <f t="shared" si="256"/>
        <v>Pass</v>
      </c>
      <c r="CC351" s="38" t="b">
        <f>IF(ABS(Survey!$BE351)=0,TRUE,FALSE)</f>
        <v>1</v>
      </c>
      <c r="CD351" s="37" t="b">
        <f>NOT(ISBLANK(Survey!$BF351))</f>
        <v>0</v>
      </c>
      <c r="CE351" t="str">
        <f t="shared" si="257"/>
        <v>Fail</v>
      </c>
      <c r="CF351" s="29">
        <f>Survey!$AV351</f>
        <v>0</v>
      </c>
      <c r="CG351" s="29" cm="1">
        <f t="array" ref="CG351">SUM(SUMIF(Survey!BH351:BO351,{"&gt;0","&lt;0"})*{1,-1})-SUM(SUMIF(Survey!BQ351:BX351,{"&gt;0","&lt;0"})*{1,-1})</f>
        <v>0</v>
      </c>
      <c r="CH351" s="35" t="str">
        <f t="shared" si="258"/>
        <v>No holdings</v>
      </c>
      <c r="CI351">
        <f t="shared" si="259"/>
        <v>0</v>
      </c>
      <c r="CJ351" s="16" t="str">
        <f t="shared" si="260"/>
        <v>Fail</v>
      </c>
      <c r="CK351" s="36">
        <f>Survey!$AV351</f>
        <v>0</v>
      </c>
      <c r="CL351" s="36" cm="1">
        <f t="array" ref="CL351">SUM(SUMIF(Survey!BZ351:CS351,{"&gt;0","&lt;0"})*{1,-1})-SUM(SUMIF(Survey!CU351:DN351,{"&gt;0","&lt;0"})*{1,-1})</f>
        <v>0</v>
      </c>
      <c r="CM351" s="35" t="str">
        <f t="shared" si="261"/>
        <v>No holdings</v>
      </c>
      <c r="CN351" s="17">
        <f t="shared" si="262"/>
        <v>0</v>
      </c>
      <c r="CO351" s="16" t="str">
        <f t="shared" si="263"/>
        <v>Pass</v>
      </c>
      <c r="CP351" s="38" t="b">
        <f>IF(ABS(Survey!$CS351)=0,TRUE,FALSE)</f>
        <v>1</v>
      </c>
      <c r="CQ351" s="37" t="b">
        <f>NOT(ISBLANK(Survey!$CT351))</f>
        <v>0</v>
      </c>
      <c r="CR351" s="16" t="str">
        <f t="shared" si="264"/>
        <v>Pass</v>
      </c>
      <c r="CS351" s="38" t="b">
        <f>IF(ABS(Survey!$DN351)=0,TRUE,FALSE)</f>
        <v>1</v>
      </c>
      <c r="CT351" s="37" t="b">
        <f>NOT(ISBLANK(Survey!$DO351))</f>
        <v>0</v>
      </c>
      <c r="CU351" t="str">
        <f t="shared" si="265"/>
        <v>Pass</v>
      </c>
      <c r="CV351" s="29" cm="1">
        <f t="array" ref="CV351">SUM(SUMIF(Survey!CO351,{"&gt;0","&lt;0"})*{1,-1})+SUM(SUMIF(Survey!DJ351,{"&gt;0","&lt;0"})*{1,-1})</f>
        <v>0</v>
      </c>
      <c r="CW351" s="29">
        <f>SUM(SUMIF(Survey!DQ351:DW351,{"&gt;0","&lt;0"})*{1,-1})+SUM(SUMIF(Survey!DY351:EE351,{"&gt;0","&lt;0"})*{1,-1})</f>
        <v>0</v>
      </c>
      <c r="CX351">
        <f t="shared" si="266"/>
        <v>0</v>
      </c>
      <c r="CY351">
        <f t="shared" si="267"/>
        <v>0</v>
      </c>
      <c r="CZ351" s="16" t="str">
        <f t="shared" si="268"/>
        <v>Pass</v>
      </c>
      <c r="DA351" s="38" t="b">
        <f>IF(ABS(Survey!$DW351)=0,TRUE,FALSE)</f>
        <v>1</v>
      </c>
      <c r="DB351" s="37" t="b">
        <f>NOT(ISBLANK(Survey!DX351))</f>
        <v>0</v>
      </c>
      <c r="DC351" s="16" t="str">
        <f t="shared" si="269"/>
        <v>Pass</v>
      </c>
      <c r="DD351" s="38" t="b">
        <f>IF(ABS(Survey!$EE351)=0,TRUE,FALSE)</f>
        <v>1</v>
      </c>
      <c r="DE351" s="37" t="b">
        <f>NOT(ISBLANK(Survey!$EF351))</f>
        <v>0</v>
      </c>
      <c r="DF351" s="16" t="str">
        <f t="shared" si="270"/>
        <v>Fail</v>
      </c>
      <c r="DG351" s="36">
        <f>SUM(SUMIF(Survey!EL351:EN351,{"&gt;0","&lt;0"})*{1,-1})</f>
        <v>0</v>
      </c>
      <c r="DH351">
        <f t="shared" si="271"/>
        <v>0</v>
      </c>
      <c r="DI351">
        <f t="shared" si="272"/>
        <v>100</v>
      </c>
      <c r="DJ351" s="35" t="b">
        <f>IF(OR(Survey!$M351="ETF",Survey!$M351="ETF, alternative mutual fund",Survey!$M351="Closed-end", Survey!$M351="Split share corp"),TRUE,FALSE)</f>
        <v>0</v>
      </c>
      <c r="DK351" s="16" t="str">
        <f t="shared" si="273"/>
        <v>Fail</v>
      </c>
      <c r="DL351" s="36">
        <f>SUM(SUMIF(Survey!EP351:EV351,{"&gt;0","&lt;0"})*{1,-1})</f>
        <v>0</v>
      </c>
      <c r="DM351">
        <f t="shared" si="274"/>
        <v>0</v>
      </c>
      <c r="DN351" s="17">
        <f t="shared" si="275"/>
        <v>100</v>
      </c>
      <c r="DO351" s="16" t="str">
        <f t="shared" si="276"/>
        <v>Fail</v>
      </c>
      <c r="DP351" s="36">
        <f>SUM(SUMIF(Survey!EX351:FD351,{"&gt;0","&lt;0"})*{1,-1})</f>
        <v>0</v>
      </c>
      <c r="DQ351">
        <f t="shared" si="277"/>
        <v>0</v>
      </c>
      <c r="DR351" s="17">
        <f t="shared" si="278"/>
        <v>100</v>
      </c>
    </row>
    <row r="352" spans="1:122">
      <c r="A352">
        <v>352</v>
      </c>
      <c r="B352" t="str">
        <f t="shared" si="232"/>
        <v>Pass</v>
      </c>
      <c r="C352" t="str">
        <f>IF(COUNTBLANK(Survey!B352:FE352)=$C$2, "Pass", "Fail")</f>
        <v>Pass</v>
      </c>
      <c r="D352" t="str">
        <f t="shared" si="233"/>
        <v>Fail</v>
      </c>
      <c r="E352" t="str">
        <f>IF(OR(ISBLANK(Survey!AJ352),COUNTIF(G352:BB352,"Fail")),"Fail","Pass")</f>
        <v>Fail</v>
      </c>
      <c r="G352" s="16" t="str">
        <f t="shared" si="234"/>
        <v>Fail</v>
      </c>
      <c r="H352" s="177">
        <f>COUNTBLANK(Survey!B352:D352)+COUNTBLANK(Survey!G352)+COUNTBLANK(Survey!I352)+COUNTBLANK(Survey!K352:M352)+COUNTBLANK(Survey!P352)+COUNTBLANK(Survey!S352:U352)+COUNTBLANK(Survey!Y352:AA352)+COUNTBLANK(Survey!AD352:AE352)+COUNTBLANK(Survey!AI352:AI352)</f>
        <v>18</v>
      </c>
      <c r="I352" s="16" t="str">
        <f t="shared" si="235"/>
        <v>Fail</v>
      </c>
      <c r="J352" t="b">
        <f>IF(Survey!E352="No",TRUE,FALSE)</f>
        <v>0</v>
      </c>
      <c r="K352" s="34">
        <f>LEN(Survey!E352)</f>
        <v>0</v>
      </c>
      <c r="L352" s="16" t="str">
        <f t="shared" si="236"/>
        <v>Fail</v>
      </c>
      <c r="M352" t="b">
        <f>IF(Survey!F352="No",TRUE,FALSE)</f>
        <v>0</v>
      </c>
      <c r="N352" s="33">
        <f>LEN(Survey!F352)</f>
        <v>0</v>
      </c>
      <c r="O352" s="16" t="str">
        <f t="shared" si="237"/>
        <v>Pass</v>
      </c>
      <c r="P352" s="34">
        <f>MOD((LEN(Survey!H352)+2),11)</f>
        <v>2</v>
      </c>
      <c r="Q352" s="33" t="str">
        <f>IF(Survey!$L352="Prospectus fund", "Yes", "No")</f>
        <v>No</v>
      </c>
      <c r="R352" s="16" t="str">
        <f t="shared" si="238"/>
        <v>Pass</v>
      </c>
      <c r="S352" s="34">
        <f>MOD((LEN(Survey!J352)+2),11)</f>
        <v>2</v>
      </c>
      <c r="T352" s="35" t="b">
        <f>IF(OR(Survey!$M352="ETF",Survey!$M352="ETF, alternative mutual fund",Survey!$M352="Closed-end", Survey!$M352="Split share corp", Survey!$I352="Yes"),TRUE,FALSE)</f>
        <v>0</v>
      </c>
      <c r="U352" s="16" t="str">
        <f>IFERROR(IF(AND(OR(X352=Y352,Y352 = "Either"),NOT(ISBLANK(Survey!K352))),"Pass","Fail"),"Pass")</f>
        <v>Fail</v>
      </c>
      <c r="V352" s="36" cm="1">
        <f t="array" ref="V352">SUM(SUMIF(Survey!BZ352:CS352,{"&gt;0","&lt;0"})*{1,-1})</f>
        <v>0</v>
      </c>
      <c r="W352" s="38" cm="1">
        <f t="array" ref="W352">SUM(SUMIF(Survey!CC352,{"&gt;0","&lt;0"})*{1,-1})+SUM(SUMIF(Survey!CM352,{"&gt;0","&lt;0"})*{1,-1})</f>
        <v>0</v>
      </c>
      <c r="X352" s="38">
        <f>Survey!K352</f>
        <v>0</v>
      </c>
      <c r="Y352" s="37" t="str">
        <f t="shared" si="239"/>
        <v>Either</v>
      </c>
      <c r="Z352" s="16" t="str">
        <f t="shared" si="240"/>
        <v>Fail</v>
      </c>
      <c r="AA352" s="67" cm="1">
        <f t="array" ref="AA352">SUM(SUMIF(Survey!BZ352:CS352,{"&gt;0","&lt;0"})*{1,-1})+SUM(SUMIF(Survey!CU352:DN352,{"&gt;0","&lt;0"})*{1,-1})</f>
        <v>0</v>
      </c>
      <c r="AB352" s="67">
        <f>IFERROR(AA352/(Survey!$AV352),0)</f>
        <v>0</v>
      </c>
      <c r="AC352" s="128" t="b">
        <f>IF(OR(Survey!$M352="Alternative strategy or hedge",Survey!$M352="Other, illiquid",Survey!$L352="Prospectus fund"),TRUE,FALSE)</f>
        <v>0</v>
      </c>
      <c r="AD352" s="128" t="b">
        <f>NOT(ISBLANK(Survey!$M352))</f>
        <v>0</v>
      </c>
      <c r="AE352" s="16" t="str">
        <f t="shared" si="241"/>
        <v>Pass</v>
      </c>
      <c r="AF352" s="38" t="b">
        <f>NOT(ISNUMBER(SEARCH("Other",Survey!$P352)))</f>
        <v>1</v>
      </c>
      <c r="AG352" s="37" t="b">
        <f>NOT(ISBLANK(Survey!$Q352))</f>
        <v>0</v>
      </c>
      <c r="AH352" s="16" t="str">
        <f t="shared" si="242"/>
        <v>Pass</v>
      </c>
      <c r="AI352" s="143">
        <f>COUNTBLANK(Survey!$W352)</f>
        <v>1</v>
      </c>
      <c r="AJ352" s="67">
        <f>IF(AND(Survey!L352&lt;&gt;"Exempt fund",OR(Survey!$M352="ETF",Survey!$M352="ETF, alternative mutual fund",Survey!$M352="Mutual fund",Survey!$M352="Alternative mutual fund",Survey!$M352="Money market")),1,0)</f>
        <v>0</v>
      </c>
      <c r="AK352" s="16" t="str">
        <f t="shared" si="243"/>
        <v>Pass</v>
      </c>
      <c r="AL352" s="38" t="b">
        <f>NOT(ISNUMBER(SEARCH("Yes",Survey!$AA352)))</f>
        <v>1</v>
      </c>
      <c r="AM352" s="37" t="b">
        <f>IF(COUNTBLANK(Survey!$AB352:$AC352)=0,TRUE, FALSE)</f>
        <v>0</v>
      </c>
      <c r="AN352" s="16" t="str">
        <f t="shared" si="244"/>
        <v>Pass</v>
      </c>
      <c r="AO352" s="38" t="b">
        <f>NOT(ISNUMBER(SEARCH("Yes",Survey!$AD352)))</f>
        <v>1</v>
      </c>
      <c r="AP352" s="37" t="b">
        <f>NOT(ISBLANK(Survey!$AF352))</f>
        <v>0</v>
      </c>
      <c r="AQ352" s="16" t="str">
        <f t="shared" si="245"/>
        <v>Pass</v>
      </c>
      <c r="AR352" s="38" t="b">
        <f>NOT(OR(ISNUMBER(SEARCH("Other",Survey!$AF352)),ISNUMBER(SEARCH("Multiple",Survey!$AF352))))</f>
        <v>1</v>
      </c>
      <c r="AS352" s="37" t="b">
        <f>NOT(ISBLANK(Survey!$AG352))</f>
        <v>0</v>
      </c>
      <c r="AT352" s="16" t="str">
        <f t="shared" si="246"/>
        <v>Fail</v>
      </c>
      <c r="AU352" s="143">
        <f>IF(ABS(Survey!$AV352)&gt;0, 1,0)</f>
        <v>0</v>
      </c>
      <c r="AV352" s="143">
        <f>IF(COUNTBLANK(Survey!$AJ352)=0,1,0)</f>
        <v>0</v>
      </c>
      <c r="AW352" s="16" t="str">
        <f t="shared" si="247"/>
        <v>Pass</v>
      </c>
      <c r="AX352" s="143">
        <f>IF(ISBLANK(Survey!$AJ352),0,1)</f>
        <v>0</v>
      </c>
      <c r="AY352" s="165">
        <f>COUNTBLANK(Survey!$AK352)</f>
        <v>1</v>
      </c>
      <c r="AZ352" s="16" t="str">
        <f t="shared" si="248"/>
        <v>Pass</v>
      </c>
      <c r="BA352" s="143">
        <f>IF(OR(Survey!$AK352="Closed",ISBLANK(Survey!$AK352)),0,1)</f>
        <v>0</v>
      </c>
      <c r="BB352" s="165">
        <f>IF(ISBLANK(Survey!$AL352),1,0)</f>
        <v>1</v>
      </c>
      <c r="BC352" s="147" t="str" cm="1">
        <f t="array" ref="BC352">IF(OR(IF(OR($BE352+$BF352 = 2, $BG352=1), FALSE, TRUE), AND($BD352:$BD352 = 0)),"Pass","Fail")</f>
        <v>Pass</v>
      </c>
      <c r="BD352" s="143">
        <f>COUNTBLANK(Survey!$AM352:$AO352)</f>
        <v>3</v>
      </c>
      <c r="BE352" s="143">
        <f>IF(Survey!$I352="Yes",1,0)</f>
        <v>0</v>
      </c>
      <c r="BF352" s="143">
        <f>IF(OR(Survey!$M352="Mutual fund",Survey!$M352="Alternative mutual fund",Survey!$M352="Money market"),1,0)</f>
        <v>0</v>
      </c>
      <c r="BG352" s="148">
        <f>IF(OR(Survey!$M352="ETF",Survey!$M352="ETF, alternative mutual fund"),1,0)</f>
        <v>0</v>
      </c>
      <c r="BH352" s="16" t="str">
        <f t="shared" si="249"/>
        <v>Pass</v>
      </c>
      <c r="BI352" s="38" t="b">
        <f>OR(ISNUMBER(SEARCH("Yes",Survey!$AO352)),ISBLANK(Survey!$AO352))</f>
        <v>1</v>
      </c>
      <c r="BJ352" s="67" t="b">
        <f>NOT(ISBLANK(Survey!$AP352))</f>
        <v>0</v>
      </c>
      <c r="BK352" s="16" t="str">
        <f t="shared" si="250"/>
        <v>Pass</v>
      </c>
      <c r="BL352" s="143">
        <f>IF(Survey!$AW352=0, 0,1)</f>
        <v>0</v>
      </c>
      <c r="BM352" s="67">
        <f>Survey!$AQ352</f>
        <v>0</v>
      </c>
      <c r="BN352" s="67">
        <f>IFERROR((Survey!$AX352-ABS(Survey!$AY352)-ABS(Survey!$BD352))/Survey!$AW352,0)</f>
        <v>0</v>
      </c>
      <c r="BO352" s="67">
        <f>IF(AND($BM352&gt;$BN352-0.2,$BM352&lt;$BN352+0.2,ISBLANK(Survey!$AQ352)=FALSE),0,1)</f>
        <v>1</v>
      </c>
      <c r="BP352" s="165">
        <f>IF(ISBLANK(Survey!$AR352),1,0)</f>
        <v>1</v>
      </c>
      <c r="BQ352" s="16" t="str">
        <f t="shared" si="251"/>
        <v>Pass</v>
      </c>
      <c r="BR352" s="143">
        <f>IF(Survey!$AW352=0, 0,1)</f>
        <v>0</v>
      </c>
      <c r="BS352" s="67">
        <f>IF(AND(Survey!$AS352&gt;=0,Survey!$AS352&lt;=0.2,Survey!$AS352&lt;&gt;""),0,1)</f>
        <v>1</v>
      </c>
      <c r="BT352" s="143">
        <f>IF(ISBLANK(Survey!$AT352),1,0)</f>
        <v>1</v>
      </c>
      <c r="BU352" s="16" t="str">
        <f t="shared" si="252"/>
        <v>Fail</v>
      </c>
      <c r="BV352" s="165">
        <f>Survey!$AU352</f>
        <v>0</v>
      </c>
      <c r="BW352" s="16" t="str">
        <f t="shared" si="253"/>
        <v>Pass</v>
      </c>
      <c r="BX352" s="36">
        <f>Survey!$AV352</f>
        <v>0</v>
      </c>
      <c r="BY352" s="176">
        <f>Survey!$AW352+Survey!$AX352-ABS(Survey!$AY352)+ABS(Survey!$AZ352)-ABS(Survey!$BA352)+ABS(Survey!$BB352)-ABS(Survey!$BC352)-ABS(Survey!$BD352)+Survey!$BE352</f>
        <v>0</v>
      </c>
      <c r="BZ352" s="35">
        <f t="shared" si="254"/>
        <v>0</v>
      </c>
      <c r="CA352" s="17">
        <f t="shared" si="255"/>
        <v>0</v>
      </c>
      <c r="CB352" s="16" t="str">
        <f t="shared" si="256"/>
        <v>Pass</v>
      </c>
      <c r="CC352" s="38" t="b">
        <f>IF(ABS(Survey!$BE352)=0,TRUE,FALSE)</f>
        <v>1</v>
      </c>
      <c r="CD352" s="37" t="b">
        <f>NOT(ISBLANK(Survey!$BF352))</f>
        <v>0</v>
      </c>
      <c r="CE352" t="str">
        <f t="shared" si="257"/>
        <v>Fail</v>
      </c>
      <c r="CF352" s="29">
        <f>Survey!$AV352</f>
        <v>0</v>
      </c>
      <c r="CG352" s="29" cm="1">
        <f t="array" ref="CG352">SUM(SUMIF(Survey!BH352:BO352,{"&gt;0","&lt;0"})*{1,-1})-SUM(SUMIF(Survey!BQ352:BX352,{"&gt;0","&lt;0"})*{1,-1})</f>
        <v>0</v>
      </c>
      <c r="CH352" s="35" t="str">
        <f t="shared" si="258"/>
        <v>No holdings</v>
      </c>
      <c r="CI352">
        <f t="shared" si="259"/>
        <v>0</v>
      </c>
      <c r="CJ352" s="16" t="str">
        <f t="shared" si="260"/>
        <v>Fail</v>
      </c>
      <c r="CK352" s="36">
        <f>Survey!$AV352</f>
        <v>0</v>
      </c>
      <c r="CL352" s="36" cm="1">
        <f t="array" ref="CL352">SUM(SUMIF(Survey!BZ352:CS352,{"&gt;0","&lt;0"})*{1,-1})-SUM(SUMIF(Survey!CU352:DN352,{"&gt;0","&lt;0"})*{1,-1})</f>
        <v>0</v>
      </c>
      <c r="CM352" s="35" t="str">
        <f t="shared" si="261"/>
        <v>No holdings</v>
      </c>
      <c r="CN352" s="17">
        <f t="shared" si="262"/>
        <v>0</v>
      </c>
      <c r="CO352" s="16" t="str">
        <f t="shared" si="263"/>
        <v>Pass</v>
      </c>
      <c r="CP352" s="38" t="b">
        <f>IF(ABS(Survey!$CS352)=0,TRUE,FALSE)</f>
        <v>1</v>
      </c>
      <c r="CQ352" s="37" t="b">
        <f>NOT(ISBLANK(Survey!$CT352))</f>
        <v>0</v>
      </c>
      <c r="CR352" s="16" t="str">
        <f t="shared" si="264"/>
        <v>Pass</v>
      </c>
      <c r="CS352" s="38" t="b">
        <f>IF(ABS(Survey!$DN352)=0,TRUE,FALSE)</f>
        <v>1</v>
      </c>
      <c r="CT352" s="37" t="b">
        <f>NOT(ISBLANK(Survey!$DO352))</f>
        <v>0</v>
      </c>
      <c r="CU352" t="str">
        <f t="shared" si="265"/>
        <v>Pass</v>
      </c>
      <c r="CV352" s="29" cm="1">
        <f t="array" ref="CV352">SUM(SUMIF(Survey!CO352,{"&gt;0","&lt;0"})*{1,-1})+SUM(SUMIF(Survey!DJ352,{"&gt;0","&lt;0"})*{1,-1})</f>
        <v>0</v>
      </c>
      <c r="CW352" s="29">
        <f>SUM(SUMIF(Survey!DQ352:DW352,{"&gt;0","&lt;0"})*{1,-1})+SUM(SUMIF(Survey!DY352:EE352,{"&gt;0","&lt;0"})*{1,-1})</f>
        <v>0</v>
      </c>
      <c r="CX352">
        <f t="shared" si="266"/>
        <v>0</v>
      </c>
      <c r="CY352">
        <f t="shared" si="267"/>
        <v>0</v>
      </c>
      <c r="CZ352" s="16" t="str">
        <f t="shared" si="268"/>
        <v>Pass</v>
      </c>
      <c r="DA352" s="38" t="b">
        <f>IF(ABS(Survey!$DW352)=0,TRUE,FALSE)</f>
        <v>1</v>
      </c>
      <c r="DB352" s="37" t="b">
        <f>NOT(ISBLANK(Survey!DX352))</f>
        <v>0</v>
      </c>
      <c r="DC352" s="16" t="str">
        <f t="shared" si="269"/>
        <v>Pass</v>
      </c>
      <c r="DD352" s="38" t="b">
        <f>IF(ABS(Survey!$EE352)=0,TRUE,FALSE)</f>
        <v>1</v>
      </c>
      <c r="DE352" s="37" t="b">
        <f>NOT(ISBLANK(Survey!$EF352))</f>
        <v>0</v>
      </c>
      <c r="DF352" s="16" t="str">
        <f t="shared" si="270"/>
        <v>Fail</v>
      </c>
      <c r="DG352" s="36">
        <f>SUM(SUMIF(Survey!EL352:EN352,{"&gt;0","&lt;0"})*{1,-1})</f>
        <v>0</v>
      </c>
      <c r="DH352">
        <f t="shared" si="271"/>
        <v>0</v>
      </c>
      <c r="DI352">
        <f t="shared" si="272"/>
        <v>100</v>
      </c>
      <c r="DJ352" s="35" t="b">
        <f>IF(OR(Survey!$M352="ETF",Survey!$M352="ETF, alternative mutual fund",Survey!$M352="Closed-end", Survey!$M352="Split share corp"),TRUE,FALSE)</f>
        <v>0</v>
      </c>
      <c r="DK352" s="16" t="str">
        <f t="shared" si="273"/>
        <v>Fail</v>
      </c>
      <c r="DL352" s="36">
        <f>SUM(SUMIF(Survey!EP352:EV352,{"&gt;0","&lt;0"})*{1,-1})</f>
        <v>0</v>
      </c>
      <c r="DM352">
        <f t="shared" si="274"/>
        <v>0</v>
      </c>
      <c r="DN352" s="17">
        <f t="shared" si="275"/>
        <v>100</v>
      </c>
      <c r="DO352" s="16" t="str">
        <f t="shared" si="276"/>
        <v>Fail</v>
      </c>
      <c r="DP352" s="36">
        <f>SUM(SUMIF(Survey!EX352:FD352,{"&gt;0","&lt;0"})*{1,-1})</f>
        <v>0</v>
      </c>
      <c r="DQ352">
        <f t="shared" si="277"/>
        <v>0</v>
      </c>
      <c r="DR352" s="17">
        <f t="shared" si="278"/>
        <v>100</v>
      </c>
    </row>
    <row r="353" spans="1:122">
      <c r="A353">
        <v>353</v>
      </c>
      <c r="B353" t="str">
        <f t="shared" si="232"/>
        <v>Pass</v>
      </c>
      <c r="C353" t="str">
        <f>IF(COUNTBLANK(Survey!B353:FE353)=$C$2, "Pass", "Fail")</f>
        <v>Pass</v>
      </c>
      <c r="D353" t="str">
        <f t="shared" si="233"/>
        <v>Fail</v>
      </c>
      <c r="E353" t="str">
        <f>IF(OR(ISBLANK(Survey!AJ353),COUNTIF(G353:BB353,"Fail")),"Fail","Pass")</f>
        <v>Fail</v>
      </c>
      <c r="G353" s="16" t="str">
        <f t="shared" si="234"/>
        <v>Fail</v>
      </c>
      <c r="H353" s="177">
        <f>COUNTBLANK(Survey!B353:D353)+COUNTBLANK(Survey!G353)+COUNTBLANK(Survey!I353)+COUNTBLANK(Survey!K353:M353)+COUNTBLANK(Survey!P353)+COUNTBLANK(Survey!S353:U353)+COUNTBLANK(Survey!Y353:AA353)+COUNTBLANK(Survey!AD353:AE353)+COUNTBLANK(Survey!AI353:AI353)</f>
        <v>18</v>
      </c>
      <c r="I353" s="16" t="str">
        <f t="shared" si="235"/>
        <v>Fail</v>
      </c>
      <c r="J353" t="b">
        <f>IF(Survey!E353="No",TRUE,FALSE)</f>
        <v>0</v>
      </c>
      <c r="K353" s="34">
        <f>LEN(Survey!E353)</f>
        <v>0</v>
      </c>
      <c r="L353" s="16" t="str">
        <f t="shared" si="236"/>
        <v>Fail</v>
      </c>
      <c r="M353" t="b">
        <f>IF(Survey!F353="No",TRUE,FALSE)</f>
        <v>0</v>
      </c>
      <c r="N353" s="33">
        <f>LEN(Survey!F353)</f>
        <v>0</v>
      </c>
      <c r="O353" s="16" t="str">
        <f t="shared" si="237"/>
        <v>Pass</v>
      </c>
      <c r="P353" s="34">
        <f>MOD((LEN(Survey!H353)+2),11)</f>
        <v>2</v>
      </c>
      <c r="Q353" s="33" t="str">
        <f>IF(Survey!$L353="Prospectus fund", "Yes", "No")</f>
        <v>No</v>
      </c>
      <c r="R353" s="16" t="str">
        <f t="shared" si="238"/>
        <v>Pass</v>
      </c>
      <c r="S353" s="34">
        <f>MOD((LEN(Survey!J353)+2),11)</f>
        <v>2</v>
      </c>
      <c r="T353" s="35" t="b">
        <f>IF(OR(Survey!$M353="ETF",Survey!$M353="ETF, alternative mutual fund",Survey!$M353="Closed-end", Survey!$M353="Split share corp", Survey!$I353="Yes"),TRUE,FALSE)</f>
        <v>0</v>
      </c>
      <c r="U353" s="16" t="str">
        <f>IFERROR(IF(AND(OR(X353=Y353,Y353 = "Either"),NOT(ISBLANK(Survey!K353))),"Pass","Fail"),"Pass")</f>
        <v>Fail</v>
      </c>
      <c r="V353" s="36" cm="1">
        <f t="array" ref="V353">SUM(SUMIF(Survey!BZ353:CS353,{"&gt;0","&lt;0"})*{1,-1})</f>
        <v>0</v>
      </c>
      <c r="W353" s="38" cm="1">
        <f t="array" ref="W353">SUM(SUMIF(Survey!CC353,{"&gt;0","&lt;0"})*{1,-1})+SUM(SUMIF(Survey!CM353,{"&gt;0","&lt;0"})*{1,-1})</f>
        <v>0</v>
      </c>
      <c r="X353" s="38">
        <f>Survey!K353</f>
        <v>0</v>
      </c>
      <c r="Y353" s="37" t="str">
        <f t="shared" si="239"/>
        <v>Either</v>
      </c>
      <c r="Z353" s="16" t="str">
        <f t="shared" si="240"/>
        <v>Fail</v>
      </c>
      <c r="AA353" s="67" cm="1">
        <f t="array" ref="AA353">SUM(SUMIF(Survey!BZ353:CS353,{"&gt;0","&lt;0"})*{1,-1})+SUM(SUMIF(Survey!CU353:DN353,{"&gt;0","&lt;0"})*{1,-1})</f>
        <v>0</v>
      </c>
      <c r="AB353" s="67">
        <f>IFERROR(AA353/(Survey!$AV353),0)</f>
        <v>0</v>
      </c>
      <c r="AC353" s="128" t="b">
        <f>IF(OR(Survey!$M353="Alternative strategy or hedge",Survey!$M353="Other, illiquid",Survey!$L353="Prospectus fund"),TRUE,FALSE)</f>
        <v>0</v>
      </c>
      <c r="AD353" s="128" t="b">
        <f>NOT(ISBLANK(Survey!$M353))</f>
        <v>0</v>
      </c>
      <c r="AE353" s="16" t="str">
        <f t="shared" si="241"/>
        <v>Pass</v>
      </c>
      <c r="AF353" s="38" t="b">
        <f>NOT(ISNUMBER(SEARCH("Other",Survey!$P353)))</f>
        <v>1</v>
      </c>
      <c r="AG353" s="37" t="b">
        <f>NOT(ISBLANK(Survey!$Q353))</f>
        <v>0</v>
      </c>
      <c r="AH353" s="16" t="str">
        <f t="shared" si="242"/>
        <v>Pass</v>
      </c>
      <c r="AI353" s="143">
        <f>COUNTBLANK(Survey!$W353)</f>
        <v>1</v>
      </c>
      <c r="AJ353" s="67">
        <f>IF(AND(Survey!L353&lt;&gt;"Exempt fund",OR(Survey!$M353="ETF",Survey!$M353="ETF, alternative mutual fund",Survey!$M353="Mutual fund",Survey!$M353="Alternative mutual fund",Survey!$M353="Money market")),1,0)</f>
        <v>0</v>
      </c>
      <c r="AK353" s="16" t="str">
        <f t="shared" si="243"/>
        <v>Pass</v>
      </c>
      <c r="AL353" s="38" t="b">
        <f>NOT(ISNUMBER(SEARCH("Yes",Survey!$AA353)))</f>
        <v>1</v>
      </c>
      <c r="AM353" s="37" t="b">
        <f>IF(COUNTBLANK(Survey!$AB353:$AC353)=0,TRUE, FALSE)</f>
        <v>0</v>
      </c>
      <c r="AN353" s="16" t="str">
        <f t="shared" si="244"/>
        <v>Pass</v>
      </c>
      <c r="AO353" s="38" t="b">
        <f>NOT(ISNUMBER(SEARCH("Yes",Survey!$AD353)))</f>
        <v>1</v>
      </c>
      <c r="AP353" s="37" t="b">
        <f>NOT(ISBLANK(Survey!$AF353))</f>
        <v>0</v>
      </c>
      <c r="AQ353" s="16" t="str">
        <f t="shared" si="245"/>
        <v>Pass</v>
      </c>
      <c r="AR353" s="38" t="b">
        <f>NOT(OR(ISNUMBER(SEARCH("Other",Survey!$AF353)),ISNUMBER(SEARCH("Multiple",Survey!$AF353))))</f>
        <v>1</v>
      </c>
      <c r="AS353" s="37" t="b">
        <f>NOT(ISBLANK(Survey!$AG353))</f>
        <v>0</v>
      </c>
      <c r="AT353" s="16" t="str">
        <f t="shared" si="246"/>
        <v>Fail</v>
      </c>
      <c r="AU353" s="143">
        <f>IF(ABS(Survey!$AV353)&gt;0, 1,0)</f>
        <v>0</v>
      </c>
      <c r="AV353" s="143">
        <f>IF(COUNTBLANK(Survey!$AJ353)=0,1,0)</f>
        <v>0</v>
      </c>
      <c r="AW353" s="16" t="str">
        <f t="shared" si="247"/>
        <v>Pass</v>
      </c>
      <c r="AX353" s="143">
        <f>IF(ISBLANK(Survey!$AJ353),0,1)</f>
        <v>0</v>
      </c>
      <c r="AY353" s="165">
        <f>COUNTBLANK(Survey!$AK353)</f>
        <v>1</v>
      </c>
      <c r="AZ353" s="16" t="str">
        <f t="shared" si="248"/>
        <v>Pass</v>
      </c>
      <c r="BA353" s="143">
        <f>IF(OR(Survey!$AK353="Closed",ISBLANK(Survey!$AK353)),0,1)</f>
        <v>0</v>
      </c>
      <c r="BB353" s="165">
        <f>IF(ISBLANK(Survey!$AL353),1,0)</f>
        <v>1</v>
      </c>
      <c r="BC353" s="147" t="str" cm="1">
        <f t="array" ref="BC353">IF(OR(IF(OR($BE353+$BF353 = 2, $BG353=1), FALSE, TRUE), AND($BD353:$BD353 = 0)),"Pass","Fail")</f>
        <v>Pass</v>
      </c>
      <c r="BD353" s="143">
        <f>COUNTBLANK(Survey!$AM353:$AO353)</f>
        <v>3</v>
      </c>
      <c r="BE353" s="143">
        <f>IF(Survey!$I353="Yes",1,0)</f>
        <v>0</v>
      </c>
      <c r="BF353" s="143">
        <f>IF(OR(Survey!$M353="Mutual fund",Survey!$M353="Alternative mutual fund",Survey!$M353="Money market"),1,0)</f>
        <v>0</v>
      </c>
      <c r="BG353" s="148">
        <f>IF(OR(Survey!$M353="ETF",Survey!$M353="ETF, alternative mutual fund"),1,0)</f>
        <v>0</v>
      </c>
      <c r="BH353" s="16" t="str">
        <f t="shared" si="249"/>
        <v>Pass</v>
      </c>
      <c r="BI353" s="38" t="b">
        <f>OR(ISNUMBER(SEARCH("Yes",Survey!$AO353)),ISBLANK(Survey!$AO353))</f>
        <v>1</v>
      </c>
      <c r="BJ353" s="67" t="b">
        <f>NOT(ISBLANK(Survey!$AP353))</f>
        <v>0</v>
      </c>
      <c r="BK353" s="16" t="str">
        <f t="shared" si="250"/>
        <v>Pass</v>
      </c>
      <c r="BL353" s="143">
        <f>IF(Survey!$AW353=0, 0,1)</f>
        <v>0</v>
      </c>
      <c r="BM353" s="67">
        <f>Survey!$AQ353</f>
        <v>0</v>
      </c>
      <c r="BN353" s="67">
        <f>IFERROR((Survey!$AX353-ABS(Survey!$AY353)-ABS(Survey!$BD353))/Survey!$AW353,0)</f>
        <v>0</v>
      </c>
      <c r="BO353" s="67">
        <f>IF(AND($BM353&gt;$BN353-0.2,$BM353&lt;$BN353+0.2,ISBLANK(Survey!$AQ353)=FALSE),0,1)</f>
        <v>1</v>
      </c>
      <c r="BP353" s="165">
        <f>IF(ISBLANK(Survey!$AR353),1,0)</f>
        <v>1</v>
      </c>
      <c r="BQ353" s="16" t="str">
        <f t="shared" si="251"/>
        <v>Pass</v>
      </c>
      <c r="BR353" s="143">
        <f>IF(Survey!$AW353=0, 0,1)</f>
        <v>0</v>
      </c>
      <c r="BS353" s="67">
        <f>IF(AND(Survey!$AS353&gt;=0,Survey!$AS353&lt;=0.2,Survey!$AS353&lt;&gt;""),0,1)</f>
        <v>1</v>
      </c>
      <c r="BT353" s="143">
        <f>IF(ISBLANK(Survey!$AT353),1,0)</f>
        <v>1</v>
      </c>
      <c r="BU353" s="16" t="str">
        <f t="shared" si="252"/>
        <v>Fail</v>
      </c>
      <c r="BV353" s="165">
        <f>Survey!$AU353</f>
        <v>0</v>
      </c>
      <c r="BW353" s="16" t="str">
        <f t="shared" si="253"/>
        <v>Pass</v>
      </c>
      <c r="BX353" s="36">
        <f>Survey!$AV353</f>
        <v>0</v>
      </c>
      <c r="BY353" s="176">
        <f>Survey!$AW353+Survey!$AX353-ABS(Survey!$AY353)+ABS(Survey!$AZ353)-ABS(Survey!$BA353)+ABS(Survey!$BB353)-ABS(Survey!$BC353)-ABS(Survey!$BD353)+Survey!$BE353</f>
        <v>0</v>
      </c>
      <c r="BZ353" s="35">
        <f t="shared" si="254"/>
        <v>0</v>
      </c>
      <c r="CA353" s="17">
        <f t="shared" si="255"/>
        <v>0</v>
      </c>
      <c r="CB353" s="16" t="str">
        <f t="shared" si="256"/>
        <v>Pass</v>
      </c>
      <c r="CC353" s="38" t="b">
        <f>IF(ABS(Survey!$BE353)=0,TRUE,FALSE)</f>
        <v>1</v>
      </c>
      <c r="CD353" s="37" t="b">
        <f>NOT(ISBLANK(Survey!$BF353))</f>
        <v>0</v>
      </c>
      <c r="CE353" t="str">
        <f t="shared" si="257"/>
        <v>Fail</v>
      </c>
      <c r="CF353" s="29">
        <f>Survey!$AV353</f>
        <v>0</v>
      </c>
      <c r="CG353" s="29" cm="1">
        <f t="array" ref="CG353">SUM(SUMIF(Survey!BH353:BO353,{"&gt;0","&lt;0"})*{1,-1})-SUM(SUMIF(Survey!BQ353:BX353,{"&gt;0","&lt;0"})*{1,-1})</f>
        <v>0</v>
      </c>
      <c r="CH353" s="35" t="str">
        <f t="shared" si="258"/>
        <v>No holdings</v>
      </c>
      <c r="CI353">
        <f t="shared" si="259"/>
        <v>0</v>
      </c>
      <c r="CJ353" s="16" t="str">
        <f t="shared" si="260"/>
        <v>Fail</v>
      </c>
      <c r="CK353" s="36">
        <f>Survey!$AV353</f>
        <v>0</v>
      </c>
      <c r="CL353" s="36" cm="1">
        <f t="array" ref="CL353">SUM(SUMIF(Survey!BZ353:CS353,{"&gt;0","&lt;0"})*{1,-1})-SUM(SUMIF(Survey!CU353:DN353,{"&gt;0","&lt;0"})*{1,-1})</f>
        <v>0</v>
      </c>
      <c r="CM353" s="35" t="str">
        <f t="shared" si="261"/>
        <v>No holdings</v>
      </c>
      <c r="CN353" s="17">
        <f t="shared" si="262"/>
        <v>0</v>
      </c>
      <c r="CO353" s="16" t="str">
        <f t="shared" si="263"/>
        <v>Pass</v>
      </c>
      <c r="CP353" s="38" t="b">
        <f>IF(ABS(Survey!$CS353)=0,TRUE,FALSE)</f>
        <v>1</v>
      </c>
      <c r="CQ353" s="37" t="b">
        <f>NOT(ISBLANK(Survey!$CT353))</f>
        <v>0</v>
      </c>
      <c r="CR353" s="16" t="str">
        <f t="shared" si="264"/>
        <v>Pass</v>
      </c>
      <c r="CS353" s="38" t="b">
        <f>IF(ABS(Survey!$DN353)=0,TRUE,FALSE)</f>
        <v>1</v>
      </c>
      <c r="CT353" s="37" t="b">
        <f>NOT(ISBLANK(Survey!$DO353))</f>
        <v>0</v>
      </c>
      <c r="CU353" t="str">
        <f t="shared" si="265"/>
        <v>Pass</v>
      </c>
      <c r="CV353" s="29" cm="1">
        <f t="array" ref="CV353">SUM(SUMIF(Survey!CO353,{"&gt;0","&lt;0"})*{1,-1})+SUM(SUMIF(Survey!DJ353,{"&gt;0","&lt;0"})*{1,-1})</f>
        <v>0</v>
      </c>
      <c r="CW353" s="29">
        <f>SUM(SUMIF(Survey!DQ353:DW353,{"&gt;0","&lt;0"})*{1,-1})+SUM(SUMIF(Survey!DY353:EE353,{"&gt;0","&lt;0"})*{1,-1})</f>
        <v>0</v>
      </c>
      <c r="CX353">
        <f t="shared" si="266"/>
        <v>0</v>
      </c>
      <c r="CY353">
        <f t="shared" si="267"/>
        <v>0</v>
      </c>
      <c r="CZ353" s="16" t="str">
        <f t="shared" si="268"/>
        <v>Pass</v>
      </c>
      <c r="DA353" s="38" t="b">
        <f>IF(ABS(Survey!$DW353)=0,TRUE,FALSE)</f>
        <v>1</v>
      </c>
      <c r="DB353" s="37" t="b">
        <f>NOT(ISBLANK(Survey!DX353))</f>
        <v>0</v>
      </c>
      <c r="DC353" s="16" t="str">
        <f t="shared" si="269"/>
        <v>Pass</v>
      </c>
      <c r="DD353" s="38" t="b">
        <f>IF(ABS(Survey!$EE353)=0,TRUE,FALSE)</f>
        <v>1</v>
      </c>
      <c r="DE353" s="37" t="b">
        <f>NOT(ISBLANK(Survey!$EF353))</f>
        <v>0</v>
      </c>
      <c r="DF353" s="16" t="str">
        <f t="shared" si="270"/>
        <v>Fail</v>
      </c>
      <c r="DG353" s="36">
        <f>SUM(SUMIF(Survey!EL353:EN353,{"&gt;0","&lt;0"})*{1,-1})</f>
        <v>0</v>
      </c>
      <c r="DH353">
        <f t="shared" si="271"/>
        <v>0</v>
      </c>
      <c r="DI353">
        <f t="shared" si="272"/>
        <v>100</v>
      </c>
      <c r="DJ353" s="35" t="b">
        <f>IF(OR(Survey!$M353="ETF",Survey!$M353="ETF, alternative mutual fund",Survey!$M353="Closed-end", Survey!$M353="Split share corp"),TRUE,FALSE)</f>
        <v>0</v>
      </c>
      <c r="DK353" s="16" t="str">
        <f t="shared" si="273"/>
        <v>Fail</v>
      </c>
      <c r="DL353" s="36">
        <f>SUM(SUMIF(Survey!EP353:EV353,{"&gt;0","&lt;0"})*{1,-1})</f>
        <v>0</v>
      </c>
      <c r="DM353">
        <f t="shared" si="274"/>
        <v>0</v>
      </c>
      <c r="DN353" s="17">
        <f t="shared" si="275"/>
        <v>100</v>
      </c>
      <c r="DO353" s="16" t="str">
        <f t="shared" si="276"/>
        <v>Fail</v>
      </c>
      <c r="DP353" s="36">
        <f>SUM(SUMIF(Survey!EX353:FD353,{"&gt;0","&lt;0"})*{1,-1})</f>
        <v>0</v>
      </c>
      <c r="DQ353">
        <f t="shared" si="277"/>
        <v>0</v>
      </c>
      <c r="DR353" s="17">
        <f t="shared" si="278"/>
        <v>100</v>
      </c>
    </row>
    <row r="354" spans="1:122">
      <c r="A354">
        <v>354</v>
      </c>
      <c r="B354" t="str">
        <f t="shared" si="232"/>
        <v>Pass</v>
      </c>
      <c r="C354" t="str">
        <f>IF(COUNTBLANK(Survey!B354:FE354)=$C$2, "Pass", "Fail")</f>
        <v>Pass</v>
      </c>
      <c r="D354" t="str">
        <f t="shared" si="233"/>
        <v>Fail</v>
      </c>
      <c r="E354" t="str">
        <f>IF(OR(ISBLANK(Survey!AJ354),COUNTIF(G354:BB354,"Fail")),"Fail","Pass")</f>
        <v>Fail</v>
      </c>
      <c r="G354" s="16" t="str">
        <f t="shared" si="234"/>
        <v>Fail</v>
      </c>
      <c r="H354" s="177">
        <f>COUNTBLANK(Survey!B354:D354)+COUNTBLANK(Survey!G354)+COUNTBLANK(Survey!I354)+COUNTBLANK(Survey!K354:M354)+COUNTBLANK(Survey!P354)+COUNTBLANK(Survey!S354:U354)+COUNTBLANK(Survey!Y354:AA354)+COUNTBLANK(Survey!AD354:AE354)+COUNTBLANK(Survey!AI354:AI354)</f>
        <v>18</v>
      </c>
      <c r="I354" s="16" t="str">
        <f t="shared" si="235"/>
        <v>Fail</v>
      </c>
      <c r="J354" t="b">
        <f>IF(Survey!E354="No",TRUE,FALSE)</f>
        <v>0</v>
      </c>
      <c r="K354" s="34">
        <f>LEN(Survey!E354)</f>
        <v>0</v>
      </c>
      <c r="L354" s="16" t="str">
        <f t="shared" si="236"/>
        <v>Fail</v>
      </c>
      <c r="M354" t="b">
        <f>IF(Survey!F354="No",TRUE,FALSE)</f>
        <v>0</v>
      </c>
      <c r="N354" s="33">
        <f>LEN(Survey!F354)</f>
        <v>0</v>
      </c>
      <c r="O354" s="16" t="str">
        <f t="shared" si="237"/>
        <v>Pass</v>
      </c>
      <c r="P354" s="34">
        <f>MOD((LEN(Survey!H354)+2),11)</f>
        <v>2</v>
      </c>
      <c r="Q354" s="33" t="str">
        <f>IF(Survey!$L354="Prospectus fund", "Yes", "No")</f>
        <v>No</v>
      </c>
      <c r="R354" s="16" t="str">
        <f t="shared" si="238"/>
        <v>Pass</v>
      </c>
      <c r="S354" s="34">
        <f>MOD((LEN(Survey!J354)+2),11)</f>
        <v>2</v>
      </c>
      <c r="T354" s="35" t="b">
        <f>IF(OR(Survey!$M354="ETF",Survey!$M354="ETF, alternative mutual fund",Survey!$M354="Closed-end", Survey!$M354="Split share corp", Survey!$I354="Yes"),TRUE,FALSE)</f>
        <v>0</v>
      </c>
      <c r="U354" s="16" t="str">
        <f>IFERROR(IF(AND(OR(X354=Y354,Y354 = "Either"),NOT(ISBLANK(Survey!K354))),"Pass","Fail"),"Pass")</f>
        <v>Fail</v>
      </c>
      <c r="V354" s="36" cm="1">
        <f t="array" ref="V354">SUM(SUMIF(Survey!BZ354:CS354,{"&gt;0","&lt;0"})*{1,-1})</f>
        <v>0</v>
      </c>
      <c r="W354" s="38" cm="1">
        <f t="array" ref="W354">SUM(SUMIF(Survey!CC354,{"&gt;0","&lt;0"})*{1,-1})+SUM(SUMIF(Survey!CM354,{"&gt;0","&lt;0"})*{1,-1})</f>
        <v>0</v>
      </c>
      <c r="X354" s="38">
        <f>Survey!K354</f>
        <v>0</v>
      </c>
      <c r="Y354" s="37" t="str">
        <f t="shared" si="239"/>
        <v>Either</v>
      </c>
      <c r="Z354" s="16" t="str">
        <f t="shared" si="240"/>
        <v>Fail</v>
      </c>
      <c r="AA354" s="67" cm="1">
        <f t="array" ref="AA354">SUM(SUMIF(Survey!BZ354:CS354,{"&gt;0","&lt;0"})*{1,-1})+SUM(SUMIF(Survey!CU354:DN354,{"&gt;0","&lt;0"})*{1,-1})</f>
        <v>0</v>
      </c>
      <c r="AB354" s="67">
        <f>IFERROR(AA354/(Survey!$AV354),0)</f>
        <v>0</v>
      </c>
      <c r="AC354" s="128" t="b">
        <f>IF(OR(Survey!$M354="Alternative strategy or hedge",Survey!$M354="Other, illiquid",Survey!$L354="Prospectus fund"),TRUE,FALSE)</f>
        <v>0</v>
      </c>
      <c r="AD354" s="128" t="b">
        <f>NOT(ISBLANK(Survey!$M354))</f>
        <v>0</v>
      </c>
      <c r="AE354" s="16" t="str">
        <f t="shared" si="241"/>
        <v>Pass</v>
      </c>
      <c r="AF354" s="38" t="b">
        <f>NOT(ISNUMBER(SEARCH("Other",Survey!$P354)))</f>
        <v>1</v>
      </c>
      <c r="AG354" s="37" t="b">
        <f>NOT(ISBLANK(Survey!$Q354))</f>
        <v>0</v>
      </c>
      <c r="AH354" s="16" t="str">
        <f t="shared" si="242"/>
        <v>Pass</v>
      </c>
      <c r="AI354" s="143">
        <f>COUNTBLANK(Survey!$W354)</f>
        <v>1</v>
      </c>
      <c r="AJ354" s="67">
        <f>IF(AND(Survey!L354&lt;&gt;"Exempt fund",OR(Survey!$M354="ETF",Survey!$M354="ETF, alternative mutual fund",Survey!$M354="Mutual fund",Survey!$M354="Alternative mutual fund",Survey!$M354="Money market")),1,0)</f>
        <v>0</v>
      </c>
      <c r="AK354" s="16" t="str">
        <f t="shared" si="243"/>
        <v>Pass</v>
      </c>
      <c r="AL354" s="38" t="b">
        <f>NOT(ISNUMBER(SEARCH("Yes",Survey!$AA354)))</f>
        <v>1</v>
      </c>
      <c r="AM354" s="37" t="b">
        <f>IF(COUNTBLANK(Survey!$AB354:$AC354)=0,TRUE, FALSE)</f>
        <v>0</v>
      </c>
      <c r="AN354" s="16" t="str">
        <f t="shared" si="244"/>
        <v>Pass</v>
      </c>
      <c r="AO354" s="38" t="b">
        <f>NOT(ISNUMBER(SEARCH("Yes",Survey!$AD354)))</f>
        <v>1</v>
      </c>
      <c r="AP354" s="37" t="b">
        <f>NOT(ISBLANK(Survey!$AF354))</f>
        <v>0</v>
      </c>
      <c r="AQ354" s="16" t="str">
        <f t="shared" si="245"/>
        <v>Pass</v>
      </c>
      <c r="AR354" s="38" t="b">
        <f>NOT(OR(ISNUMBER(SEARCH("Other",Survey!$AF354)),ISNUMBER(SEARCH("Multiple",Survey!$AF354))))</f>
        <v>1</v>
      </c>
      <c r="AS354" s="37" t="b">
        <f>NOT(ISBLANK(Survey!$AG354))</f>
        <v>0</v>
      </c>
      <c r="AT354" s="16" t="str">
        <f t="shared" si="246"/>
        <v>Fail</v>
      </c>
      <c r="AU354" s="143">
        <f>IF(ABS(Survey!$AV354)&gt;0, 1,0)</f>
        <v>0</v>
      </c>
      <c r="AV354" s="143">
        <f>IF(COUNTBLANK(Survey!$AJ354)=0,1,0)</f>
        <v>0</v>
      </c>
      <c r="AW354" s="16" t="str">
        <f t="shared" si="247"/>
        <v>Pass</v>
      </c>
      <c r="AX354" s="143">
        <f>IF(ISBLANK(Survey!$AJ354),0,1)</f>
        <v>0</v>
      </c>
      <c r="AY354" s="165">
        <f>COUNTBLANK(Survey!$AK354)</f>
        <v>1</v>
      </c>
      <c r="AZ354" s="16" t="str">
        <f t="shared" si="248"/>
        <v>Pass</v>
      </c>
      <c r="BA354" s="143">
        <f>IF(OR(Survey!$AK354="Closed",ISBLANK(Survey!$AK354)),0,1)</f>
        <v>0</v>
      </c>
      <c r="BB354" s="165">
        <f>IF(ISBLANK(Survey!$AL354),1,0)</f>
        <v>1</v>
      </c>
      <c r="BC354" s="147" t="str" cm="1">
        <f t="array" ref="BC354">IF(OR(IF(OR($BE354+$BF354 = 2, $BG354=1), FALSE, TRUE), AND($BD354:$BD354 = 0)),"Pass","Fail")</f>
        <v>Pass</v>
      </c>
      <c r="BD354" s="143">
        <f>COUNTBLANK(Survey!$AM354:$AO354)</f>
        <v>3</v>
      </c>
      <c r="BE354" s="143">
        <f>IF(Survey!$I354="Yes",1,0)</f>
        <v>0</v>
      </c>
      <c r="BF354" s="143">
        <f>IF(OR(Survey!$M354="Mutual fund",Survey!$M354="Alternative mutual fund",Survey!$M354="Money market"),1,0)</f>
        <v>0</v>
      </c>
      <c r="BG354" s="148">
        <f>IF(OR(Survey!$M354="ETF",Survey!$M354="ETF, alternative mutual fund"),1,0)</f>
        <v>0</v>
      </c>
      <c r="BH354" s="16" t="str">
        <f t="shared" si="249"/>
        <v>Pass</v>
      </c>
      <c r="BI354" s="38" t="b">
        <f>OR(ISNUMBER(SEARCH("Yes",Survey!$AO354)),ISBLANK(Survey!$AO354))</f>
        <v>1</v>
      </c>
      <c r="BJ354" s="67" t="b">
        <f>NOT(ISBLANK(Survey!$AP354))</f>
        <v>0</v>
      </c>
      <c r="BK354" s="16" t="str">
        <f t="shared" si="250"/>
        <v>Pass</v>
      </c>
      <c r="BL354" s="143">
        <f>IF(Survey!$AW354=0, 0,1)</f>
        <v>0</v>
      </c>
      <c r="BM354" s="67">
        <f>Survey!$AQ354</f>
        <v>0</v>
      </c>
      <c r="BN354" s="67">
        <f>IFERROR((Survey!$AX354-ABS(Survey!$AY354)-ABS(Survey!$BD354))/Survey!$AW354,0)</f>
        <v>0</v>
      </c>
      <c r="BO354" s="67">
        <f>IF(AND($BM354&gt;$BN354-0.2,$BM354&lt;$BN354+0.2,ISBLANK(Survey!$AQ354)=FALSE),0,1)</f>
        <v>1</v>
      </c>
      <c r="BP354" s="165">
        <f>IF(ISBLANK(Survey!$AR354),1,0)</f>
        <v>1</v>
      </c>
      <c r="BQ354" s="16" t="str">
        <f t="shared" si="251"/>
        <v>Pass</v>
      </c>
      <c r="BR354" s="143">
        <f>IF(Survey!$AW354=0, 0,1)</f>
        <v>0</v>
      </c>
      <c r="BS354" s="67">
        <f>IF(AND(Survey!$AS354&gt;=0,Survey!$AS354&lt;=0.2,Survey!$AS354&lt;&gt;""),0,1)</f>
        <v>1</v>
      </c>
      <c r="BT354" s="143">
        <f>IF(ISBLANK(Survey!$AT354),1,0)</f>
        <v>1</v>
      </c>
      <c r="BU354" s="16" t="str">
        <f t="shared" si="252"/>
        <v>Fail</v>
      </c>
      <c r="BV354" s="165">
        <f>Survey!$AU354</f>
        <v>0</v>
      </c>
      <c r="BW354" s="16" t="str">
        <f t="shared" si="253"/>
        <v>Pass</v>
      </c>
      <c r="BX354" s="36">
        <f>Survey!$AV354</f>
        <v>0</v>
      </c>
      <c r="BY354" s="176">
        <f>Survey!$AW354+Survey!$AX354-ABS(Survey!$AY354)+ABS(Survey!$AZ354)-ABS(Survey!$BA354)+ABS(Survey!$BB354)-ABS(Survey!$BC354)-ABS(Survey!$BD354)+Survey!$BE354</f>
        <v>0</v>
      </c>
      <c r="BZ354" s="35">
        <f t="shared" si="254"/>
        <v>0</v>
      </c>
      <c r="CA354" s="17">
        <f t="shared" si="255"/>
        <v>0</v>
      </c>
      <c r="CB354" s="16" t="str">
        <f t="shared" si="256"/>
        <v>Pass</v>
      </c>
      <c r="CC354" s="38" t="b">
        <f>IF(ABS(Survey!$BE354)=0,TRUE,FALSE)</f>
        <v>1</v>
      </c>
      <c r="CD354" s="37" t="b">
        <f>NOT(ISBLANK(Survey!$BF354))</f>
        <v>0</v>
      </c>
      <c r="CE354" t="str">
        <f t="shared" si="257"/>
        <v>Fail</v>
      </c>
      <c r="CF354" s="29">
        <f>Survey!$AV354</f>
        <v>0</v>
      </c>
      <c r="CG354" s="29" cm="1">
        <f t="array" ref="CG354">SUM(SUMIF(Survey!BH354:BO354,{"&gt;0","&lt;0"})*{1,-1})-SUM(SUMIF(Survey!BQ354:BX354,{"&gt;0","&lt;0"})*{1,-1})</f>
        <v>0</v>
      </c>
      <c r="CH354" s="35" t="str">
        <f t="shared" si="258"/>
        <v>No holdings</v>
      </c>
      <c r="CI354">
        <f t="shared" si="259"/>
        <v>0</v>
      </c>
      <c r="CJ354" s="16" t="str">
        <f t="shared" si="260"/>
        <v>Fail</v>
      </c>
      <c r="CK354" s="36">
        <f>Survey!$AV354</f>
        <v>0</v>
      </c>
      <c r="CL354" s="36" cm="1">
        <f t="array" ref="CL354">SUM(SUMIF(Survey!BZ354:CS354,{"&gt;0","&lt;0"})*{1,-1})-SUM(SUMIF(Survey!CU354:DN354,{"&gt;0","&lt;0"})*{1,-1})</f>
        <v>0</v>
      </c>
      <c r="CM354" s="35" t="str">
        <f t="shared" si="261"/>
        <v>No holdings</v>
      </c>
      <c r="CN354" s="17">
        <f t="shared" si="262"/>
        <v>0</v>
      </c>
      <c r="CO354" s="16" t="str">
        <f t="shared" si="263"/>
        <v>Pass</v>
      </c>
      <c r="CP354" s="38" t="b">
        <f>IF(ABS(Survey!$CS354)=0,TRUE,FALSE)</f>
        <v>1</v>
      </c>
      <c r="CQ354" s="37" t="b">
        <f>NOT(ISBLANK(Survey!$CT354))</f>
        <v>0</v>
      </c>
      <c r="CR354" s="16" t="str">
        <f t="shared" si="264"/>
        <v>Pass</v>
      </c>
      <c r="CS354" s="38" t="b">
        <f>IF(ABS(Survey!$DN354)=0,TRUE,FALSE)</f>
        <v>1</v>
      </c>
      <c r="CT354" s="37" t="b">
        <f>NOT(ISBLANK(Survey!$DO354))</f>
        <v>0</v>
      </c>
      <c r="CU354" t="str">
        <f t="shared" si="265"/>
        <v>Pass</v>
      </c>
      <c r="CV354" s="29" cm="1">
        <f t="array" ref="CV354">SUM(SUMIF(Survey!CO354,{"&gt;0","&lt;0"})*{1,-1})+SUM(SUMIF(Survey!DJ354,{"&gt;0","&lt;0"})*{1,-1})</f>
        <v>0</v>
      </c>
      <c r="CW354" s="29">
        <f>SUM(SUMIF(Survey!DQ354:DW354,{"&gt;0","&lt;0"})*{1,-1})+SUM(SUMIF(Survey!DY354:EE354,{"&gt;0","&lt;0"})*{1,-1})</f>
        <v>0</v>
      </c>
      <c r="CX354">
        <f t="shared" si="266"/>
        <v>0</v>
      </c>
      <c r="CY354">
        <f t="shared" si="267"/>
        <v>0</v>
      </c>
      <c r="CZ354" s="16" t="str">
        <f t="shared" si="268"/>
        <v>Pass</v>
      </c>
      <c r="DA354" s="38" t="b">
        <f>IF(ABS(Survey!$DW354)=0,TRUE,FALSE)</f>
        <v>1</v>
      </c>
      <c r="DB354" s="37" t="b">
        <f>NOT(ISBLANK(Survey!DX354))</f>
        <v>0</v>
      </c>
      <c r="DC354" s="16" t="str">
        <f t="shared" si="269"/>
        <v>Pass</v>
      </c>
      <c r="DD354" s="38" t="b">
        <f>IF(ABS(Survey!$EE354)=0,TRUE,FALSE)</f>
        <v>1</v>
      </c>
      <c r="DE354" s="37" t="b">
        <f>NOT(ISBLANK(Survey!$EF354))</f>
        <v>0</v>
      </c>
      <c r="DF354" s="16" t="str">
        <f t="shared" si="270"/>
        <v>Fail</v>
      </c>
      <c r="DG354" s="36">
        <f>SUM(SUMIF(Survey!EL354:EN354,{"&gt;0","&lt;0"})*{1,-1})</f>
        <v>0</v>
      </c>
      <c r="DH354">
        <f t="shared" si="271"/>
        <v>0</v>
      </c>
      <c r="DI354">
        <f t="shared" si="272"/>
        <v>100</v>
      </c>
      <c r="DJ354" s="35" t="b">
        <f>IF(OR(Survey!$M354="ETF",Survey!$M354="ETF, alternative mutual fund",Survey!$M354="Closed-end", Survey!$M354="Split share corp"),TRUE,FALSE)</f>
        <v>0</v>
      </c>
      <c r="DK354" s="16" t="str">
        <f t="shared" si="273"/>
        <v>Fail</v>
      </c>
      <c r="DL354" s="36">
        <f>SUM(SUMIF(Survey!EP354:EV354,{"&gt;0","&lt;0"})*{1,-1})</f>
        <v>0</v>
      </c>
      <c r="DM354">
        <f t="shared" si="274"/>
        <v>0</v>
      </c>
      <c r="DN354" s="17">
        <f t="shared" si="275"/>
        <v>100</v>
      </c>
      <c r="DO354" s="16" t="str">
        <f t="shared" si="276"/>
        <v>Fail</v>
      </c>
      <c r="DP354" s="36">
        <f>SUM(SUMIF(Survey!EX354:FD354,{"&gt;0","&lt;0"})*{1,-1})</f>
        <v>0</v>
      </c>
      <c r="DQ354">
        <f t="shared" si="277"/>
        <v>0</v>
      </c>
      <c r="DR354" s="17">
        <f t="shared" si="278"/>
        <v>100</v>
      </c>
    </row>
    <row r="355" spans="1:122">
      <c r="A355">
        <v>355</v>
      </c>
      <c r="B355" t="str">
        <f t="shared" si="232"/>
        <v>Pass</v>
      </c>
      <c r="C355" t="str">
        <f>IF(COUNTBLANK(Survey!B355:FE355)=$C$2, "Pass", "Fail")</f>
        <v>Pass</v>
      </c>
      <c r="D355" t="str">
        <f t="shared" si="233"/>
        <v>Fail</v>
      </c>
      <c r="E355" t="str">
        <f>IF(OR(ISBLANK(Survey!AJ355),COUNTIF(G355:BB355,"Fail")),"Fail","Pass")</f>
        <v>Fail</v>
      </c>
      <c r="G355" s="16" t="str">
        <f t="shared" si="234"/>
        <v>Fail</v>
      </c>
      <c r="H355" s="177">
        <f>COUNTBLANK(Survey!B355:D355)+COUNTBLANK(Survey!G355)+COUNTBLANK(Survey!I355)+COUNTBLANK(Survey!K355:M355)+COUNTBLANK(Survey!P355)+COUNTBLANK(Survey!S355:U355)+COUNTBLANK(Survey!Y355:AA355)+COUNTBLANK(Survey!AD355:AE355)+COUNTBLANK(Survey!AI355:AI355)</f>
        <v>18</v>
      </c>
      <c r="I355" s="16" t="str">
        <f t="shared" si="235"/>
        <v>Fail</v>
      </c>
      <c r="J355" t="b">
        <f>IF(Survey!E355="No",TRUE,FALSE)</f>
        <v>0</v>
      </c>
      <c r="K355" s="34">
        <f>LEN(Survey!E355)</f>
        <v>0</v>
      </c>
      <c r="L355" s="16" t="str">
        <f t="shared" si="236"/>
        <v>Fail</v>
      </c>
      <c r="M355" t="b">
        <f>IF(Survey!F355="No",TRUE,FALSE)</f>
        <v>0</v>
      </c>
      <c r="N355" s="33">
        <f>LEN(Survey!F355)</f>
        <v>0</v>
      </c>
      <c r="O355" s="16" t="str">
        <f t="shared" si="237"/>
        <v>Pass</v>
      </c>
      <c r="P355" s="34">
        <f>MOD((LEN(Survey!H355)+2),11)</f>
        <v>2</v>
      </c>
      <c r="Q355" s="33" t="str">
        <f>IF(Survey!$L355="Prospectus fund", "Yes", "No")</f>
        <v>No</v>
      </c>
      <c r="R355" s="16" t="str">
        <f t="shared" si="238"/>
        <v>Pass</v>
      </c>
      <c r="S355" s="34">
        <f>MOD((LEN(Survey!J355)+2),11)</f>
        <v>2</v>
      </c>
      <c r="T355" s="35" t="b">
        <f>IF(OR(Survey!$M355="ETF",Survey!$M355="ETF, alternative mutual fund",Survey!$M355="Closed-end", Survey!$M355="Split share corp", Survey!$I355="Yes"),TRUE,FALSE)</f>
        <v>0</v>
      </c>
      <c r="U355" s="16" t="str">
        <f>IFERROR(IF(AND(OR(X355=Y355,Y355 = "Either"),NOT(ISBLANK(Survey!K355))),"Pass","Fail"),"Pass")</f>
        <v>Fail</v>
      </c>
      <c r="V355" s="36" cm="1">
        <f t="array" ref="V355">SUM(SUMIF(Survey!BZ355:CS355,{"&gt;0","&lt;0"})*{1,-1})</f>
        <v>0</v>
      </c>
      <c r="W355" s="38" cm="1">
        <f t="array" ref="W355">SUM(SUMIF(Survey!CC355,{"&gt;0","&lt;0"})*{1,-1})+SUM(SUMIF(Survey!CM355,{"&gt;0","&lt;0"})*{1,-1})</f>
        <v>0</v>
      </c>
      <c r="X355" s="38">
        <f>Survey!K355</f>
        <v>0</v>
      </c>
      <c r="Y355" s="37" t="str">
        <f t="shared" si="239"/>
        <v>Either</v>
      </c>
      <c r="Z355" s="16" t="str">
        <f t="shared" si="240"/>
        <v>Fail</v>
      </c>
      <c r="AA355" s="67" cm="1">
        <f t="array" ref="AA355">SUM(SUMIF(Survey!BZ355:CS355,{"&gt;0","&lt;0"})*{1,-1})+SUM(SUMIF(Survey!CU355:DN355,{"&gt;0","&lt;0"})*{1,-1})</f>
        <v>0</v>
      </c>
      <c r="AB355" s="67">
        <f>IFERROR(AA355/(Survey!$AV355),0)</f>
        <v>0</v>
      </c>
      <c r="AC355" s="128" t="b">
        <f>IF(OR(Survey!$M355="Alternative strategy or hedge",Survey!$M355="Other, illiquid",Survey!$L355="Prospectus fund"),TRUE,FALSE)</f>
        <v>0</v>
      </c>
      <c r="AD355" s="128" t="b">
        <f>NOT(ISBLANK(Survey!$M355))</f>
        <v>0</v>
      </c>
      <c r="AE355" s="16" t="str">
        <f t="shared" si="241"/>
        <v>Pass</v>
      </c>
      <c r="AF355" s="38" t="b">
        <f>NOT(ISNUMBER(SEARCH("Other",Survey!$P355)))</f>
        <v>1</v>
      </c>
      <c r="AG355" s="37" t="b">
        <f>NOT(ISBLANK(Survey!$Q355))</f>
        <v>0</v>
      </c>
      <c r="AH355" s="16" t="str">
        <f t="shared" si="242"/>
        <v>Pass</v>
      </c>
      <c r="AI355" s="143">
        <f>COUNTBLANK(Survey!$W355)</f>
        <v>1</v>
      </c>
      <c r="AJ355" s="67">
        <f>IF(AND(Survey!L355&lt;&gt;"Exempt fund",OR(Survey!$M355="ETF",Survey!$M355="ETF, alternative mutual fund",Survey!$M355="Mutual fund",Survey!$M355="Alternative mutual fund",Survey!$M355="Money market")),1,0)</f>
        <v>0</v>
      </c>
      <c r="AK355" s="16" t="str">
        <f t="shared" si="243"/>
        <v>Pass</v>
      </c>
      <c r="AL355" s="38" t="b">
        <f>NOT(ISNUMBER(SEARCH("Yes",Survey!$AA355)))</f>
        <v>1</v>
      </c>
      <c r="AM355" s="37" t="b">
        <f>IF(COUNTBLANK(Survey!$AB355:$AC355)=0,TRUE, FALSE)</f>
        <v>0</v>
      </c>
      <c r="AN355" s="16" t="str">
        <f t="shared" si="244"/>
        <v>Pass</v>
      </c>
      <c r="AO355" s="38" t="b">
        <f>NOT(ISNUMBER(SEARCH("Yes",Survey!$AD355)))</f>
        <v>1</v>
      </c>
      <c r="AP355" s="37" t="b">
        <f>NOT(ISBLANK(Survey!$AF355))</f>
        <v>0</v>
      </c>
      <c r="AQ355" s="16" t="str">
        <f t="shared" si="245"/>
        <v>Pass</v>
      </c>
      <c r="AR355" s="38" t="b">
        <f>NOT(OR(ISNUMBER(SEARCH("Other",Survey!$AF355)),ISNUMBER(SEARCH("Multiple",Survey!$AF355))))</f>
        <v>1</v>
      </c>
      <c r="AS355" s="37" t="b">
        <f>NOT(ISBLANK(Survey!$AG355))</f>
        <v>0</v>
      </c>
      <c r="AT355" s="16" t="str">
        <f t="shared" si="246"/>
        <v>Fail</v>
      </c>
      <c r="AU355" s="143">
        <f>IF(ABS(Survey!$AV355)&gt;0, 1,0)</f>
        <v>0</v>
      </c>
      <c r="AV355" s="143">
        <f>IF(COUNTBLANK(Survey!$AJ355)=0,1,0)</f>
        <v>0</v>
      </c>
      <c r="AW355" s="16" t="str">
        <f t="shared" si="247"/>
        <v>Pass</v>
      </c>
      <c r="AX355" s="143">
        <f>IF(ISBLANK(Survey!$AJ355),0,1)</f>
        <v>0</v>
      </c>
      <c r="AY355" s="165">
        <f>COUNTBLANK(Survey!$AK355)</f>
        <v>1</v>
      </c>
      <c r="AZ355" s="16" t="str">
        <f t="shared" si="248"/>
        <v>Pass</v>
      </c>
      <c r="BA355" s="143">
        <f>IF(OR(Survey!$AK355="Closed",ISBLANK(Survey!$AK355)),0,1)</f>
        <v>0</v>
      </c>
      <c r="BB355" s="165">
        <f>IF(ISBLANK(Survey!$AL355),1,0)</f>
        <v>1</v>
      </c>
      <c r="BC355" s="147" t="str" cm="1">
        <f t="array" ref="BC355">IF(OR(IF(OR($BE355+$BF355 = 2, $BG355=1), FALSE, TRUE), AND($BD355:$BD355 = 0)),"Pass","Fail")</f>
        <v>Pass</v>
      </c>
      <c r="BD355" s="143">
        <f>COUNTBLANK(Survey!$AM355:$AO355)</f>
        <v>3</v>
      </c>
      <c r="BE355" s="143">
        <f>IF(Survey!$I355="Yes",1,0)</f>
        <v>0</v>
      </c>
      <c r="BF355" s="143">
        <f>IF(OR(Survey!$M355="Mutual fund",Survey!$M355="Alternative mutual fund",Survey!$M355="Money market"),1,0)</f>
        <v>0</v>
      </c>
      <c r="BG355" s="148">
        <f>IF(OR(Survey!$M355="ETF",Survey!$M355="ETF, alternative mutual fund"),1,0)</f>
        <v>0</v>
      </c>
      <c r="BH355" s="16" t="str">
        <f t="shared" si="249"/>
        <v>Pass</v>
      </c>
      <c r="BI355" s="38" t="b">
        <f>OR(ISNUMBER(SEARCH("Yes",Survey!$AO355)),ISBLANK(Survey!$AO355))</f>
        <v>1</v>
      </c>
      <c r="BJ355" s="67" t="b">
        <f>NOT(ISBLANK(Survey!$AP355))</f>
        <v>0</v>
      </c>
      <c r="BK355" s="16" t="str">
        <f t="shared" si="250"/>
        <v>Pass</v>
      </c>
      <c r="BL355" s="143">
        <f>IF(Survey!$AW355=0, 0,1)</f>
        <v>0</v>
      </c>
      <c r="BM355" s="67">
        <f>Survey!$AQ355</f>
        <v>0</v>
      </c>
      <c r="BN355" s="67">
        <f>IFERROR((Survey!$AX355-ABS(Survey!$AY355)-ABS(Survey!$BD355))/Survey!$AW355,0)</f>
        <v>0</v>
      </c>
      <c r="BO355" s="67">
        <f>IF(AND($BM355&gt;$BN355-0.2,$BM355&lt;$BN355+0.2,ISBLANK(Survey!$AQ355)=FALSE),0,1)</f>
        <v>1</v>
      </c>
      <c r="BP355" s="165">
        <f>IF(ISBLANK(Survey!$AR355),1,0)</f>
        <v>1</v>
      </c>
      <c r="BQ355" s="16" t="str">
        <f t="shared" si="251"/>
        <v>Pass</v>
      </c>
      <c r="BR355" s="143">
        <f>IF(Survey!$AW355=0, 0,1)</f>
        <v>0</v>
      </c>
      <c r="BS355" s="67">
        <f>IF(AND(Survey!$AS355&gt;=0,Survey!$AS355&lt;=0.2,Survey!$AS355&lt;&gt;""),0,1)</f>
        <v>1</v>
      </c>
      <c r="BT355" s="143">
        <f>IF(ISBLANK(Survey!$AT355),1,0)</f>
        <v>1</v>
      </c>
      <c r="BU355" s="16" t="str">
        <f t="shared" si="252"/>
        <v>Fail</v>
      </c>
      <c r="BV355" s="165">
        <f>Survey!$AU355</f>
        <v>0</v>
      </c>
      <c r="BW355" s="16" t="str">
        <f t="shared" si="253"/>
        <v>Pass</v>
      </c>
      <c r="BX355" s="36">
        <f>Survey!$AV355</f>
        <v>0</v>
      </c>
      <c r="BY355" s="176">
        <f>Survey!$AW355+Survey!$AX355-ABS(Survey!$AY355)+ABS(Survey!$AZ355)-ABS(Survey!$BA355)+ABS(Survey!$BB355)-ABS(Survey!$BC355)-ABS(Survey!$BD355)+Survey!$BE355</f>
        <v>0</v>
      </c>
      <c r="BZ355" s="35">
        <f t="shared" si="254"/>
        <v>0</v>
      </c>
      <c r="CA355" s="17">
        <f t="shared" si="255"/>
        <v>0</v>
      </c>
      <c r="CB355" s="16" t="str">
        <f t="shared" si="256"/>
        <v>Pass</v>
      </c>
      <c r="CC355" s="38" t="b">
        <f>IF(ABS(Survey!$BE355)=0,TRUE,FALSE)</f>
        <v>1</v>
      </c>
      <c r="CD355" s="37" t="b">
        <f>NOT(ISBLANK(Survey!$BF355))</f>
        <v>0</v>
      </c>
      <c r="CE355" t="str">
        <f t="shared" si="257"/>
        <v>Fail</v>
      </c>
      <c r="CF355" s="29">
        <f>Survey!$AV355</f>
        <v>0</v>
      </c>
      <c r="CG355" s="29" cm="1">
        <f t="array" ref="CG355">SUM(SUMIF(Survey!BH355:BO355,{"&gt;0","&lt;0"})*{1,-1})-SUM(SUMIF(Survey!BQ355:BX355,{"&gt;0","&lt;0"})*{1,-1})</f>
        <v>0</v>
      </c>
      <c r="CH355" s="35" t="str">
        <f t="shared" si="258"/>
        <v>No holdings</v>
      </c>
      <c r="CI355">
        <f t="shared" si="259"/>
        <v>0</v>
      </c>
      <c r="CJ355" s="16" t="str">
        <f t="shared" si="260"/>
        <v>Fail</v>
      </c>
      <c r="CK355" s="36">
        <f>Survey!$AV355</f>
        <v>0</v>
      </c>
      <c r="CL355" s="36" cm="1">
        <f t="array" ref="CL355">SUM(SUMIF(Survey!BZ355:CS355,{"&gt;0","&lt;0"})*{1,-1})-SUM(SUMIF(Survey!CU355:DN355,{"&gt;0","&lt;0"})*{1,-1})</f>
        <v>0</v>
      </c>
      <c r="CM355" s="35" t="str">
        <f t="shared" si="261"/>
        <v>No holdings</v>
      </c>
      <c r="CN355" s="17">
        <f t="shared" si="262"/>
        <v>0</v>
      </c>
      <c r="CO355" s="16" t="str">
        <f t="shared" si="263"/>
        <v>Pass</v>
      </c>
      <c r="CP355" s="38" t="b">
        <f>IF(ABS(Survey!$CS355)=0,TRUE,FALSE)</f>
        <v>1</v>
      </c>
      <c r="CQ355" s="37" t="b">
        <f>NOT(ISBLANK(Survey!$CT355))</f>
        <v>0</v>
      </c>
      <c r="CR355" s="16" t="str">
        <f t="shared" si="264"/>
        <v>Pass</v>
      </c>
      <c r="CS355" s="38" t="b">
        <f>IF(ABS(Survey!$DN355)=0,TRUE,FALSE)</f>
        <v>1</v>
      </c>
      <c r="CT355" s="37" t="b">
        <f>NOT(ISBLANK(Survey!$DO355))</f>
        <v>0</v>
      </c>
      <c r="CU355" t="str">
        <f t="shared" si="265"/>
        <v>Pass</v>
      </c>
      <c r="CV355" s="29" cm="1">
        <f t="array" ref="CV355">SUM(SUMIF(Survey!CO355,{"&gt;0","&lt;0"})*{1,-1})+SUM(SUMIF(Survey!DJ355,{"&gt;0","&lt;0"})*{1,-1})</f>
        <v>0</v>
      </c>
      <c r="CW355" s="29">
        <f>SUM(SUMIF(Survey!DQ355:DW355,{"&gt;0","&lt;0"})*{1,-1})+SUM(SUMIF(Survey!DY355:EE355,{"&gt;0","&lt;0"})*{1,-1})</f>
        <v>0</v>
      </c>
      <c r="CX355">
        <f t="shared" si="266"/>
        <v>0</v>
      </c>
      <c r="CY355">
        <f t="shared" si="267"/>
        <v>0</v>
      </c>
      <c r="CZ355" s="16" t="str">
        <f t="shared" si="268"/>
        <v>Pass</v>
      </c>
      <c r="DA355" s="38" t="b">
        <f>IF(ABS(Survey!$DW355)=0,TRUE,FALSE)</f>
        <v>1</v>
      </c>
      <c r="DB355" s="37" t="b">
        <f>NOT(ISBLANK(Survey!DX355))</f>
        <v>0</v>
      </c>
      <c r="DC355" s="16" t="str">
        <f t="shared" si="269"/>
        <v>Pass</v>
      </c>
      <c r="DD355" s="38" t="b">
        <f>IF(ABS(Survey!$EE355)=0,TRUE,FALSE)</f>
        <v>1</v>
      </c>
      <c r="DE355" s="37" t="b">
        <f>NOT(ISBLANK(Survey!$EF355))</f>
        <v>0</v>
      </c>
      <c r="DF355" s="16" t="str">
        <f t="shared" si="270"/>
        <v>Fail</v>
      </c>
      <c r="DG355" s="36">
        <f>SUM(SUMIF(Survey!EL355:EN355,{"&gt;0","&lt;0"})*{1,-1})</f>
        <v>0</v>
      </c>
      <c r="DH355">
        <f t="shared" si="271"/>
        <v>0</v>
      </c>
      <c r="DI355">
        <f t="shared" si="272"/>
        <v>100</v>
      </c>
      <c r="DJ355" s="35" t="b">
        <f>IF(OR(Survey!$M355="ETF",Survey!$M355="ETF, alternative mutual fund",Survey!$M355="Closed-end", Survey!$M355="Split share corp"),TRUE,FALSE)</f>
        <v>0</v>
      </c>
      <c r="DK355" s="16" t="str">
        <f t="shared" si="273"/>
        <v>Fail</v>
      </c>
      <c r="DL355" s="36">
        <f>SUM(SUMIF(Survey!EP355:EV355,{"&gt;0","&lt;0"})*{1,-1})</f>
        <v>0</v>
      </c>
      <c r="DM355">
        <f t="shared" si="274"/>
        <v>0</v>
      </c>
      <c r="DN355" s="17">
        <f t="shared" si="275"/>
        <v>100</v>
      </c>
      <c r="DO355" s="16" t="str">
        <f t="shared" si="276"/>
        <v>Fail</v>
      </c>
      <c r="DP355" s="36">
        <f>SUM(SUMIF(Survey!EX355:FD355,{"&gt;0","&lt;0"})*{1,-1})</f>
        <v>0</v>
      </c>
      <c r="DQ355">
        <f t="shared" si="277"/>
        <v>0</v>
      </c>
      <c r="DR355" s="17">
        <f t="shared" si="278"/>
        <v>100</v>
      </c>
    </row>
    <row r="356" spans="1:122">
      <c r="A356">
        <v>356</v>
      </c>
      <c r="B356" t="str">
        <f t="shared" si="232"/>
        <v>Pass</v>
      </c>
      <c r="C356" t="str">
        <f>IF(COUNTBLANK(Survey!B356:FE356)=$C$2, "Pass", "Fail")</f>
        <v>Pass</v>
      </c>
      <c r="D356" t="str">
        <f t="shared" si="233"/>
        <v>Fail</v>
      </c>
      <c r="E356" t="str">
        <f>IF(OR(ISBLANK(Survey!AJ356),COUNTIF(G356:BB356,"Fail")),"Fail","Pass")</f>
        <v>Fail</v>
      </c>
      <c r="G356" s="16" t="str">
        <f t="shared" si="234"/>
        <v>Fail</v>
      </c>
      <c r="H356" s="177">
        <f>COUNTBLANK(Survey!B356:D356)+COUNTBLANK(Survey!G356)+COUNTBLANK(Survey!I356)+COUNTBLANK(Survey!K356:M356)+COUNTBLANK(Survey!P356)+COUNTBLANK(Survey!S356:U356)+COUNTBLANK(Survey!Y356:AA356)+COUNTBLANK(Survey!AD356:AE356)+COUNTBLANK(Survey!AI356:AI356)</f>
        <v>18</v>
      </c>
      <c r="I356" s="16" t="str">
        <f t="shared" si="235"/>
        <v>Fail</v>
      </c>
      <c r="J356" t="b">
        <f>IF(Survey!E356="No",TRUE,FALSE)</f>
        <v>0</v>
      </c>
      <c r="K356" s="34">
        <f>LEN(Survey!E356)</f>
        <v>0</v>
      </c>
      <c r="L356" s="16" t="str">
        <f t="shared" si="236"/>
        <v>Fail</v>
      </c>
      <c r="M356" t="b">
        <f>IF(Survey!F356="No",TRUE,FALSE)</f>
        <v>0</v>
      </c>
      <c r="N356" s="33">
        <f>LEN(Survey!F356)</f>
        <v>0</v>
      </c>
      <c r="O356" s="16" t="str">
        <f t="shared" si="237"/>
        <v>Pass</v>
      </c>
      <c r="P356" s="34">
        <f>MOD((LEN(Survey!H356)+2),11)</f>
        <v>2</v>
      </c>
      <c r="Q356" s="33" t="str">
        <f>IF(Survey!$L356="Prospectus fund", "Yes", "No")</f>
        <v>No</v>
      </c>
      <c r="R356" s="16" t="str">
        <f t="shared" si="238"/>
        <v>Pass</v>
      </c>
      <c r="S356" s="34">
        <f>MOD((LEN(Survey!J356)+2),11)</f>
        <v>2</v>
      </c>
      <c r="T356" s="35" t="b">
        <f>IF(OR(Survey!$M356="ETF",Survey!$M356="ETF, alternative mutual fund",Survey!$M356="Closed-end", Survey!$M356="Split share corp", Survey!$I356="Yes"),TRUE,FALSE)</f>
        <v>0</v>
      </c>
      <c r="U356" s="16" t="str">
        <f>IFERROR(IF(AND(OR(X356=Y356,Y356 = "Either"),NOT(ISBLANK(Survey!K356))),"Pass","Fail"),"Pass")</f>
        <v>Fail</v>
      </c>
      <c r="V356" s="36" cm="1">
        <f t="array" ref="V356">SUM(SUMIF(Survey!BZ356:CS356,{"&gt;0","&lt;0"})*{1,-1})</f>
        <v>0</v>
      </c>
      <c r="W356" s="38" cm="1">
        <f t="array" ref="W356">SUM(SUMIF(Survey!CC356,{"&gt;0","&lt;0"})*{1,-1})+SUM(SUMIF(Survey!CM356,{"&gt;0","&lt;0"})*{1,-1})</f>
        <v>0</v>
      </c>
      <c r="X356" s="38">
        <f>Survey!K356</f>
        <v>0</v>
      </c>
      <c r="Y356" s="37" t="str">
        <f t="shared" si="239"/>
        <v>Either</v>
      </c>
      <c r="Z356" s="16" t="str">
        <f t="shared" si="240"/>
        <v>Fail</v>
      </c>
      <c r="AA356" s="67" cm="1">
        <f t="array" ref="AA356">SUM(SUMIF(Survey!BZ356:CS356,{"&gt;0","&lt;0"})*{1,-1})+SUM(SUMIF(Survey!CU356:DN356,{"&gt;0","&lt;0"})*{1,-1})</f>
        <v>0</v>
      </c>
      <c r="AB356" s="67">
        <f>IFERROR(AA356/(Survey!$AV356),0)</f>
        <v>0</v>
      </c>
      <c r="AC356" s="128" t="b">
        <f>IF(OR(Survey!$M356="Alternative strategy or hedge",Survey!$M356="Other, illiquid",Survey!$L356="Prospectus fund"),TRUE,FALSE)</f>
        <v>0</v>
      </c>
      <c r="AD356" s="128" t="b">
        <f>NOT(ISBLANK(Survey!$M356))</f>
        <v>0</v>
      </c>
      <c r="AE356" s="16" t="str">
        <f t="shared" si="241"/>
        <v>Pass</v>
      </c>
      <c r="AF356" s="38" t="b">
        <f>NOT(ISNUMBER(SEARCH("Other",Survey!$P356)))</f>
        <v>1</v>
      </c>
      <c r="AG356" s="37" t="b">
        <f>NOT(ISBLANK(Survey!$Q356))</f>
        <v>0</v>
      </c>
      <c r="AH356" s="16" t="str">
        <f t="shared" si="242"/>
        <v>Pass</v>
      </c>
      <c r="AI356" s="143">
        <f>COUNTBLANK(Survey!$W356)</f>
        <v>1</v>
      </c>
      <c r="AJ356" s="67">
        <f>IF(AND(Survey!L356&lt;&gt;"Exempt fund",OR(Survey!$M356="ETF",Survey!$M356="ETF, alternative mutual fund",Survey!$M356="Mutual fund",Survey!$M356="Alternative mutual fund",Survey!$M356="Money market")),1,0)</f>
        <v>0</v>
      </c>
      <c r="AK356" s="16" t="str">
        <f t="shared" si="243"/>
        <v>Pass</v>
      </c>
      <c r="AL356" s="38" t="b">
        <f>NOT(ISNUMBER(SEARCH("Yes",Survey!$AA356)))</f>
        <v>1</v>
      </c>
      <c r="AM356" s="37" t="b">
        <f>IF(COUNTBLANK(Survey!$AB356:$AC356)=0,TRUE, FALSE)</f>
        <v>0</v>
      </c>
      <c r="AN356" s="16" t="str">
        <f t="shared" si="244"/>
        <v>Pass</v>
      </c>
      <c r="AO356" s="38" t="b">
        <f>NOT(ISNUMBER(SEARCH("Yes",Survey!$AD356)))</f>
        <v>1</v>
      </c>
      <c r="AP356" s="37" t="b">
        <f>NOT(ISBLANK(Survey!$AF356))</f>
        <v>0</v>
      </c>
      <c r="AQ356" s="16" t="str">
        <f t="shared" si="245"/>
        <v>Pass</v>
      </c>
      <c r="AR356" s="38" t="b">
        <f>NOT(OR(ISNUMBER(SEARCH("Other",Survey!$AF356)),ISNUMBER(SEARCH("Multiple",Survey!$AF356))))</f>
        <v>1</v>
      </c>
      <c r="AS356" s="37" t="b">
        <f>NOT(ISBLANK(Survey!$AG356))</f>
        <v>0</v>
      </c>
      <c r="AT356" s="16" t="str">
        <f t="shared" si="246"/>
        <v>Fail</v>
      </c>
      <c r="AU356" s="143">
        <f>IF(ABS(Survey!$AV356)&gt;0, 1,0)</f>
        <v>0</v>
      </c>
      <c r="AV356" s="143">
        <f>IF(COUNTBLANK(Survey!$AJ356)=0,1,0)</f>
        <v>0</v>
      </c>
      <c r="AW356" s="16" t="str">
        <f t="shared" si="247"/>
        <v>Pass</v>
      </c>
      <c r="AX356" s="143">
        <f>IF(ISBLANK(Survey!$AJ356),0,1)</f>
        <v>0</v>
      </c>
      <c r="AY356" s="165">
        <f>COUNTBLANK(Survey!$AK356)</f>
        <v>1</v>
      </c>
      <c r="AZ356" s="16" t="str">
        <f t="shared" si="248"/>
        <v>Pass</v>
      </c>
      <c r="BA356" s="143">
        <f>IF(OR(Survey!$AK356="Closed",ISBLANK(Survey!$AK356)),0,1)</f>
        <v>0</v>
      </c>
      <c r="BB356" s="165">
        <f>IF(ISBLANK(Survey!$AL356),1,0)</f>
        <v>1</v>
      </c>
      <c r="BC356" s="147" t="str" cm="1">
        <f t="array" ref="BC356">IF(OR(IF(OR($BE356+$BF356 = 2, $BG356=1), FALSE, TRUE), AND($BD356:$BD356 = 0)),"Pass","Fail")</f>
        <v>Pass</v>
      </c>
      <c r="BD356" s="143">
        <f>COUNTBLANK(Survey!$AM356:$AO356)</f>
        <v>3</v>
      </c>
      <c r="BE356" s="143">
        <f>IF(Survey!$I356="Yes",1,0)</f>
        <v>0</v>
      </c>
      <c r="BF356" s="143">
        <f>IF(OR(Survey!$M356="Mutual fund",Survey!$M356="Alternative mutual fund",Survey!$M356="Money market"),1,0)</f>
        <v>0</v>
      </c>
      <c r="BG356" s="148">
        <f>IF(OR(Survey!$M356="ETF",Survey!$M356="ETF, alternative mutual fund"),1,0)</f>
        <v>0</v>
      </c>
      <c r="BH356" s="16" t="str">
        <f t="shared" si="249"/>
        <v>Pass</v>
      </c>
      <c r="BI356" s="38" t="b">
        <f>OR(ISNUMBER(SEARCH("Yes",Survey!$AO356)),ISBLANK(Survey!$AO356))</f>
        <v>1</v>
      </c>
      <c r="BJ356" s="67" t="b">
        <f>NOT(ISBLANK(Survey!$AP356))</f>
        <v>0</v>
      </c>
      <c r="BK356" s="16" t="str">
        <f t="shared" si="250"/>
        <v>Pass</v>
      </c>
      <c r="BL356" s="143">
        <f>IF(Survey!$AW356=0, 0,1)</f>
        <v>0</v>
      </c>
      <c r="BM356" s="67">
        <f>Survey!$AQ356</f>
        <v>0</v>
      </c>
      <c r="BN356" s="67">
        <f>IFERROR((Survey!$AX356-ABS(Survey!$AY356)-ABS(Survey!$BD356))/Survey!$AW356,0)</f>
        <v>0</v>
      </c>
      <c r="BO356" s="67">
        <f>IF(AND($BM356&gt;$BN356-0.2,$BM356&lt;$BN356+0.2,ISBLANK(Survey!$AQ356)=FALSE),0,1)</f>
        <v>1</v>
      </c>
      <c r="BP356" s="165">
        <f>IF(ISBLANK(Survey!$AR356),1,0)</f>
        <v>1</v>
      </c>
      <c r="BQ356" s="16" t="str">
        <f t="shared" si="251"/>
        <v>Pass</v>
      </c>
      <c r="BR356" s="143">
        <f>IF(Survey!$AW356=0, 0,1)</f>
        <v>0</v>
      </c>
      <c r="BS356" s="67">
        <f>IF(AND(Survey!$AS356&gt;=0,Survey!$AS356&lt;=0.2,Survey!$AS356&lt;&gt;""),0,1)</f>
        <v>1</v>
      </c>
      <c r="BT356" s="143">
        <f>IF(ISBLANK(Survey!$AT356),1,0)</f>
        <v>1</v>
      </c>
      <c r="BU356" s="16" t="str">
        <f t="shared" si="252"/>
        <v>Fail</v>
      </c>
      <c r="BV356" s="165">
        <f>Survey!$AU356</f>
        <v>0</v>
      </c>
      <c r="BW356" s="16" t="str">
        <f t="shared" si="253"/>
        <v>Pass</v>
      </c>
      <c r="BX356" s="36">
        <f>Survey!$AV356</f>
        <v>0</v>
      </c>
      <c r="BY356" s="176">
        <f>Survey!$AW356+Survey!$AX356-ABS(Survey!$AY356)+ABS(Survey!$AZ356)-ABS(Survey!$BA356)+ABS(Survey!$BB356)-ABS(Survey!$BC356)-ABS(Survey!$BD356)+Survey!$BE356</f>
        <v>0</v>
      </c>
      <c r="BZ356" s="35">
        <f t="shared" si="254"/>
        <v>0</v>
      </c>
      <c r="CA356" s="17">
        <f t="shared" si="255"/>
        <v>0</v>
      </c>
      <c r="CB356" s="16" t="str">
        <f t="shared" si="256"/>
        <v>Pass</v>
      </c>
      <c r="CC356" s="38" t="b">
        <f>IF(ABS(Survey!$BE356)=0,TRUE,FALSE)</f>
        <v>1</v>
      </c>
      <c r="CD356" s="37" t="b">
        <f>NOT(ISBLANK(Survey!$BF356))</f>
        <v>0</v>
      </c>
      <c r="CE356" t="str">
        <f t="shared" si="257"/>
        <v>Fail</v>
      </c>
      <c r="CF356" s="29">
        <f>Survey!$AV356</f>
        <v>0</v>
      </c>
      <c r="CG356" s="29" cm="1">
        <f t="array" ref="CG356">SUM(SUMIF(Survey!BH356:BO356,{"&gt;0","&lt;0"})*{1,-1})-SUM(SUMIF(Survey!BQ356:BX356,{"&gt;0","&lt;0"})*{1,-1})</f>
        <v>0</v>
      </c>
      <c r="CH356" s="35" t="str">
        <f t="shared" si="258"/>
        <v>No holdings</v>
      </c>
      <c r="CI356">
        <f t="shared" si="259"/>
        <v>0</v>
      </c>
      <c r="CJ356" s="16" t="str">
        <f t="shared" si="260"/>
        <v>Fail</v>
      </c>
      <c r="CK356" s="36">
        <f>Survey!$AV356</f>
        <v>0</v>
      </c>
      <c r="CL356" s="36" cm="1">
        <f t="array" ref="CL356">SUM(SUMIF(Survey!BZ356:CS356,{"&gt;0","&lt;0"})*{1,-1})-SUM(SUMIF(Survey!CU356:DN356,{"&gt;0","&lt;0"})*{1,-1})</f>
        <v>0</v>
      </c>
      <c r="CM356" s="35" t="str">
        <f t="shared" si="261"/>
        <v>No holdings</v>
      </c>
      <c r="CN356" s="17">
        <f t="shared" si="262"/>
        <v>0</v>
      </c>
      <c r="CO356" s="16" t="str">
        <f t="shared" si="263"/>
        <v>Pass</v>
      </c>
      <c r="CP356" s="38" t="b">
        <f>IF(ABS(Survey!$CS356)=0,TRUE,FALSE)</f>
        <v>1</v>
      </c>
      <c r="CQ356" s="37" t="b">
        <f>NOT(ISBLANK(Survey!$CT356))</f>
        <v>0</v>
      </c>
      <c r="CR356" s="16" t="str">
        <f t="shared" si="264"/>
        <v>Pass</v>
      </c>
      <c r="CS356" s="38" t="b">
        <f>IF(ABS(Survey!$DN356)=0,TRUE,FALSE)</f>
        <v>1</v>
      </c>
      <c r="CT356" s="37" t="b">
        <f>NOT(ISBLANK(Survey!$DO356))</f>
        <v>0</v>
      </c>
      <c r="CU356" t="str">
        <f t="shared" si="265"/>
        <v>Pass</v>
      </c>
      <c r="CV356" s="29" cm="1">
        <f t="array" ref="CV356">SUM(SUMIF(Survey!CO356,{"&gt;0","&lt;0"})*{1,-1})+SUM(SUMIF(Survey!DJ356,{"&gt;0","&lt;0"})*{1,-1})</f>
        <v>0</v>
      </c>
      <c r="CW356" s="29">
        <f>SUM(SUMIF(Survey!DQ356:DW356,{"&gt;0","&lt;0"})*{1,-1})+SUM(SUMIF(Survey!DY356:EE356,{"&gt;0","&lt;0"})*{1,-1})</f>
        <v>0</v>
      </c>
      <c r="CX356">
        <f t="shared" si="266"/>
        <v>0</v>
      </c>
      <c r="CY356">
        <f t="shared" si="267"/>
        <v>0</v>
      </c>
      <c r="CZ356" s="16" t="str">
        <f t="shared" si="268"/>
        <v>Pass</v>
      </c>
      <c r="DA356" s="38" t="b">
        <f>IF(ABS(Survey!$DW356)=0,TRUE,FALSE)</f>
        <v>1</v>
      </c>
      <c r="DB356" s="37" t="b">
        <f>NOT(ISBLANK(Survey!DX356))</f>
        <v>0</v>
      </c>
      <c r="DC356" s="16" t="str">
        <f t="shared" si="269"/>
        <v>Pass</v>
      </c>
      <c r="DD356" s="38" t="b">
        <f>IF(ABS(Survey!$EE356)=0,TRUE,FALSE)</f>
        <v>1</v>
      </c>
      <c r="DE356" s="37" t="b">
        <f>NOT(ISBLANK(Survey!$EF356))</f>
        <v>0</v>
      </c>
      <c r="DF356" s="16" t="str">
        <f t="shared" si="270"/>
        <v>Fail</v>
      </c>
      <c r="DG356" s="36">
        <f>SUM(SUMIF(Survey!EL356:EN356,{"&gt;0","&lt;0"})*{1,-1})</f>
        <v>0</v>
      </c>
      <c r="DH356">
        <f t="shared" si="271"/>
        <v>0</v>
      </c>
      <c r="DI356">
        <f t="shared" si="272"/>
        <v>100</v>
      </c>
      <c r="DJ356" s="35" t="b">
        <f>IF(OR(Survey!$M356="ETF",Survey!$M356="ETF, alternative mutual fund",Survey!$M356="Closed-end", Survey!$M356="Split share corp"),TRUE,FALSE)</f>
        <v>0</v>
      </c>
      <c r="DK356" s="16" t="str">
        <f t="shared" si="273"/>
        <v>Fail</v>
      </c>
      <c r="DL356" s="36">
        <f>SUM(SUMIF(Survey!EP356:EV356,{"&gt;0","&lt;0"})*{1,-1})</f>
        <v>0</v>
      </c>
      <c r="DM356">
        <f t="shared" si="274"/>
        <v>0</v>
      </c>
      <c r="DN356" s="17">
        <f t="shared" si="275"/>
        <v>100</v>
      </c>
      <c r="DO356" s="16" t="str">
        <f t="shared" si="276"/>
        <v>Fail</v>
      </c>
      <c r="DP356" s="36">
        <f>SUM(SUMIF(Survey!EX356:FD356,{"&gt;0","&lt;0"})*{1,-1})</f>
        <v>0</v>
      </c>
      <c r="DQ356">
        <f t="shared" si="277"/>
        <v>0</v>
      </c>
      <c r="DR356" s="17">
        <f t="shared" si="278"/>
        <v>100</v>
      </c>
    </row>
    <row r="357" spans="1:122">
      <c r="A357">
        <v>357</v>
      </c>
      <c r="B357" t="str">
        <f t="shared" si="232"/>
        <v>Pass</v>
      </c>
      <c r="C357" t="str">
        <f>IF(COUNTBLANK(Survey!B357:FE357)=$C$2, "Pass", "Fail")</f>
        <v>Pass</v>
      </c>
      <c r="D357" t="str">
        <f t="shared" si="233"/>
        <v>Fail</v>
      </c>
      <c r="E357" t="str">
        <f>IF(OR(ISBLANK(Survey!AJ357),COUNTIF(G357:BB357,"Fail")),"Fail","Pass")</f>
        <v>Fail</v>
      </c>
      <c r="G357" s="16" t="str">
        <f t="shared" si="234"/>
        <v>Fail</v>
      </c>
      <c r="H357" s="177">
        <f>COUNTBLANK(Survey!B357:D357)+COUNTBLANK(Survey!G357)+COUNTBLANK(Survey!I357)+COUNTBLANK(Survey!K357:M357)+COUNTBLANK(Survey!P357)+COUNTBLANK(Survey!S357:U357)+COUNTBLANK(Survey!Y357:AA357)+COUNTBLANK(Survey!AD357:AE357)+COUNTBLANK(Survey!AI357:AI357)</f>
        <v>18</v>
      </c>
      <c r="I357" s="16" t="str">
        <f t="shared" si="235"/>
        <v>Fail</v>
      </c>
      <c r="J357" t="b">
        <f>IF(Survey!E357="No",TRUE,FALSE)</f>
        <v>0</v>
      </c>
      <c r="K357" s="34">
        <f>LEN(Survey!E357)</f>
        <v>0</v>
      </c>
      <c r="L357" s="16" t="str">
        <f t="shared" si="236"/>
        <v>Fail</v>
      </c>
      <c r="M357" t="b">
        <f>IF(Survey!F357="No",TRUE,FALSE)</f>
        <v>0</v>
      </c>
      <c r="N357" s="33">
        <f>LEN(Survey!F357)</f>
        <v>0</v>
      </c>
      <c r="O357" s="16" t="str">
        <f t="shared" si="237"/>
        <v>Pass</v>
      </c>
      <c r="P357" s="34">
        <f>MOD((LEN(Survey!H357)+2),11)</f>
        <v>2</v>
      </c>
      <c r="Q357" s="33" t="str">
        <f>IF(Survey!$L357="Prospectus fund", "Yes", "No")</f>
        <v>No</v>
      </c>
      <c r="R357" s="16" t="str">
        <f t="shared" si="238"/>
        <v>Pass</v>
      </c>
      <c r="S357" s="34">
        <f>MOD((LEN(Survey!J357)+2),11)</f>
        <v>2</v>
      </c>
      <c r="T357" s="35" t="b">
        <f>IF(OR(Survey!$M357="ETF",Survey!$M357="ETF, alternative mutual fund",Survey!$M357="Closed-end", Survey!$M357="Split share corp", Survey!$I357="Yes"),TRUE,FALSE)</f>
        <v>0</v>
      </c>
      <c r="U357" s="16" t="str">
        <f>IFERROR(IF(AND(OR(X357=Y357,Y357 = "Either"),NOT(ISBLANK(Survey!K357))),"Pass","Fail"),"Pass")</f>
        <v>Fail</v>
      </c>
      <c r="V357" s="36" cm="1">
        <f t="array" ref="V357">SUM(SUMIF(Survey!BZ357:CS357,{"&gt;0","&lt;0"})*{1,-1})</f>
        <v>0</v>
      </c>
      <c r="W357" s="38" cm="1">
        <f t="array" ref="W357">SUM(SUMIF(Survey!CC357,{"&gt;0","&lt;0"})*{1,-1})+SUM(SUMIF(Survey!CM357,{"&gt;0","&lt;0"})*{1,-1})</f>
        <v>0</v>
      </c>
      <c r="X357" s="38">
        <f>Survey!K357</f>
        <v>0</v>
      </c>
      <c r="Y357" s="37" t="str">
        <f t="shared" si="239"/>
        <v>Either</v>
      </c>
      <c r="Z357" s="16" t="str">
        <f t="shared" si="240"/>
        <v>Fail</v>
      </c>
      <c r="AA357" s="67" cm="1">
        <f t="array" ref="AA357">SUM(SUMIF(Survey!BZ357:CS357,{"&gt;0","&lt;0"})*{1,-1})+SUM(SUMIF(Survey!CU357:DN357,{"&gt;0","&lt;0"})*{1,-1})</f>
        <v>0</v>
      </c>
      <c r="AB357" s="67">
        <f>IFERROR(AA357/(Survey!$AV357),0)</f>
        <v>0</v>
      </c>
      <c r="AC357" s="128" t="b">
        <f>IF(OR(Survey!$M357="Alternative strategy or hedge",Survey!$M357="Other, illiquid",Survey!$L357="Prospectus fund"),TRUE,FALSE)</f>
        <v>0</v>
      </c>
      <c r="AD357" s="128" t="b">
        <f>NOT(ISBLANK(Survey!$M357))</f>
        <v>0</v>
      </c>
      <c r="AE357" s="16" t="str">
        <f t="shared" si="241"/>
        <v>Pass</v>
      </c>
      <c r="AF357" s="38" t="b">
        <f>NOT(ISNUMBER(SEARCH("Other",Survey!$P357)))</f>
        <v>1</v>
      </c>
      <c r="AG357" s="37" t="b">
        <f>NOT(ISBLANK(Survey!$Q357))</f>
        <v>0</v>
      </c>
      <c r="AH357" s="16" t="str">
        <f t="shared" si="242"/>
        <v>Pass</v>
      </c>
      <c r="AI357" s="143">
        <f>COUNTBLANK(Survey!$W357)</f>
        <v>1</v>
      </c>
      <c r="AJ357" s="67">
        <f>IF(AND(Survey!L357&lt;&gt;"Exempt fund",OR(Survey!$M357="ETF",Survey!$M357="ETF, alternative mutual fund",Survey!$M357="Mutual fund",Survey!$M357="Alternative mutual fund",Survey!$M357="Money market")),1,0)</f>
        <v>0</v>
      </c>
      <c r="AK357" s="16" t="str">
        <f t="shared" si="243"/>
        <v>Pass</v>
      </c>
      <c r="AL357" s="38" t="b">
        <f>NOT(ISNUMBER(SEARCH("Yes",Survey!$AA357)))</f>
        <v>1</v>
      </c>
      <c r="AM357" s="37" t="b">
        <f>IF(COUNTBLANK(Survey!$AB357:$AC357)=0,TRUE, FALSE)</f>
        <v>0</v>
      </c>
      <c r="AN357" s="16" t="str">
        <f t="shared" si="244"/>
        <v>Pass</v>
      </c>
      <c r="AO357" s="38" t="b">
        <f>NOT(ISNUMBER(SEARCH("Yes",Survey!$AD357)))</f>
        <v>1</v>
      </c>
      <c r="AP357" s="37" t="b">
        <f>NOT(ISBLANK(Survey!$AF357))</f>
        <v>0</v>
      </c>
      <c r="AQ357" s="16" t="str">
        <f t="shared" si="245"/>
        <v>Pass</v>
      </c>
      <c r="AR357" s="38" t="b">
        <f>NOT(OR(ISNUMBER(SEARCH("Other",Survey!$AF357)),ISNUMBER(SEARCH("Multiple",Survey!$AF357))))</f>
        <v>1</v>
      </c>
      <c r="AS357" s="37" t="b">
        <f>NOT(ISBLANK(Survey!$AG357))</f>
        <v>0</v>
      </c>
      <c r="AT357" s="16" t="str">
        <f t="shared" si="246"/>
        <v>Fail</v>
      </c>
      <c r="AU357" s="143">
        <f>IF(ABS(Survey!$AV357)&gt;0, 1,0)</f>
        <v>0</v>
      </c>
      <c r="AV357" s="143">
        <f>IF(COUNTBLANK(Survey!$AJ357)=0,1,0)</f>
        <v>0</v>
      </c>
      <c r="AW357" s="16" t="str">
        <f t="shared" si="247"/>
        <v>Pass</v>
      </c>
      <c r="AX357" s="143">
        <f>IF(ISBLANK(Survey!$AJ357),0,1)</f>
        <v>0</v>
      </c>
      <c r="AY357" s="165">
        <f>COUNTBLANK(Survey!$AK357)</f>
        <v>1</v>
      </c>
      <c r="AZ357" s="16" t="str">
        <f t="shared" si="248"/>
        <v>Pass</v>
      </c>
      <c r="BA357" s="143">
        <f>IF(OR(Survey!$AK357="Closed",ISBLANK(Survey!$AK357)),0,1)</f>
        <v>0</v>
      </c>
      <c r="BB357" s="165">
        <f>IF(ISBLANK(Survey!$AL357),1,0)</f>
        <v>1</v>
      </c>
      <c r="BC357" s="147" t="str" cm="1">
        <f t="array" ref="BC357">IF(OR(IF(OR($BE357+$BF357 = 2, $BG357=1), FALSE, TRUE), AND($BD357:$BD357 = 0)),"Pass","Fail")</f>
        <v>Pass</v>
      </c>
      <c r="BD357" s="143">
        <f>COUNTBLANK(Survey!$AM357:$AO357)</f>
        <v>3</v>
      </c>
      <c r="BE357" s="143">
        <f>IF(Survey!$I357="Yes",1,0)</f>
        <v>0</v>
      </c>
      <c r="BF357" s="143">
        <f>IF(OR(Survey!$M357="Mutual fund",Survey!$M357="Alternative mutual fund",Survey!$M357="Money market"),1,0)</f>
        <v>0</v>
      </c>
      <c r="BG357" s="148">
        <f>IF(OR(Survey!$M357="ETF",Survey!$M357="ETF, alternative mutual fund"),1,0)</f>
        <v>0</v>
      </c>
      <c r="BH357" s="16" t="str">
        <f t="shared" si="249"/>
        <v>Pass</v>
      </c>
      <c r="BI357" s="38" t="b">
        <f>OR(ISNUMBER(SEARCH("Yes",Survey!$AO357)),ISBLANK(Survey!$AO357))</f>
        <v>1</v>
      </c>
      <c r="BJ357" s="67" t="b">
        <f>NOT(ISBLANK(Survey!$AP357))</f>
        <v>0</v>
      </c>
      <c r="BK357" s="16" t="str">
        <f t="shared" si="250"/>
        <v>Pass</v>
      </c>
      <c r="BL357" s="143">
        <f>IF(Survey!$AW357=0, 0,1)</f>
        <v>0</v>
      </c>
      <c r="BM357" s="67">
        <f>Survey!$AQ357</f>
        <v>0</v>
      </c>
      <c r="BN357" s="67">
        <f>IFERROR((Survey!$AX357-ABS(Survey!$AY357)-ABS(Survey!$BD357))/Survey!$AW357,0)</f>
        <v>0</v>
      </c>
      <c r="BO357" s="67">
        <f>IF(AND($BM357&gt;$BN357-0.2,$BM357&lt;$BN357+0.2,ISBLANK(Survey!$AQ357)=FALSE),0,1)</f>
        <v>1</v>
      </c>
      <c r="BP357" s="165">
        <f>IF(ISBLANK(Survey!$AR357),1,0)</f>
        <v>1</v>
      </c>
      <c r="BQ357" s="16" t="str">
        <f t="shared" si="251"/>
        <v>Pass</v>
      </c>
      <c r="BR357" s="143">
        <f>IF(Survey!$AW357=0, 0,1)</f>
        <v>0</v>
      </c>
      <c r="BS357" s="67">
        <f>IF(AND(Survey!$AS357&gt;=0,Survey!$AS357&lt;=0.2,Survey!$AS357&lt;&gt;""),0,1)</f>
        <v>1</v>
      </c>
      <c r="BT357" s="143">
        <f>IF(ISBLANK(Survey!$AT357),1,0)</f>
        <v>1</v>
      </c>
      <c r="BU357" s="16" t="str">
        <f t="shared" si="252"/>
        <v>Fail</v>
      </c>
      <c r="BV357" s="165">
        <f>Survey!$AU357</f>
        <v>0</v>
      </c>
      <c r="BW357" s="16" t="str">
        <f t="shared" si="253"/>
        <v>Pass</v>
      </c>
      <c r="BX357" s="36">
        <f>Survey!$AV357</f>
        <v>0</v>
      </c>
      <c r="BY357" s="176">
        <f>Survey!$AW357+Survey!$AX357-ABS(Survey!$AY357)+ABS(Survey!$AZ357)-ABS(Survey!$BA357)+ABS(Survey!$BB357)-ABS(Survey!$BC357)-ABS(Survey!$BD357)+Survey!$BE357</f>
        <v>0</v>
      </c>
      <c r="BZ357" s="35">
        <f t="shared" si="254"/>
        <v>0</v>
      </c>
      <c r="CA357" s="17">
        <f t="shared" si="255"/>
        <v>0</v>
      </c>
      <c r="CB357" s="16" t="str">
        <f t="shared" si="256"/>
        <v>Pass</v>
      </c>
      <c r="CC357" s="38" t="b">
        <f>IF(ABS(Survey!$BE357)=0,TRUE,FALSE)</f>
        <v>1</v>
      </c>
      <c r="CD357" s="37" t="b">
        <f>NOT(ISBLANK(Survey!$BF357))</f>
        <v>0</v>
      </c>
      <c r="CE357" t="str">
        <f t="shared" si="257"/>
        <v>Fail</v>
      </c>
      <c r="CF357" s="29">
        <f>Survey!$AV357</f>
        <v>0</v>
      </c>
      <c r="CG357" s="29" cm="1">
        <f t="array" ref="CG357">SUM(SUMIF(Survey!BH357:BO357,{"&gt;0","&lt;0"})*{1,-1})-SUM(SUMIF(Survey!BQ357:BX357,{"&gt;0","&lt;0"})*{1,-1})</f>
        <v>0</v>
      </c>
      <c r="CH357" s="35" t="str">
        <f t="shared" si="258"/>
        <v>No holdings</v>
      </c>
      <c r="CI357">
        <f t="shared" si="259"/>
        <v>0</v>
      </c>
      <c r="CJ357" s="16" t="str">
        <f t="shared" si="260"/>
        <v>Fail</v>
      </c>
      <c r="CK357" s="36">
        <f>Survey!$AV357</f>
        <v>0</v>
      </c>
      <c r="CL357" s="36" cm="1">
        <f t="array" ref="CL357">SUM(SUMIF(Survey!BZ357:CS357,{"&gt;0","&lt;0"})*{1,-1})-SUM(SUMIF(Survey!CU357:DN357,{"&gt;0","&lt;0"})*{1,-1})</f>
        <v>0</v>
      </c>
      <c r="CM357" s="35" t="str">
        <f t="shared" si="261"/>
        <v>No holdings</v>
      </c>
      <c r="CN357" s="17">
        <f t="shared" si="262"/>
        <v>0</v>
      </c>
      <c r="CO357" s="16" t="str">
        <f t="shared" si="263"/>
        <v>Pass</v>
      </c>
      <c r="CP357" s="38" t="b">
        <f>IF(ABS(Survey!$CS357)=0,TRUE,FALSE)</f>
        <v>1</v>
      </c>
      <c r="CQ357" s="37" t="b">
        <f>NOT(ISBLANK(Survey!$CT357))</f>
        <v>0</v>
      </c>
      <c r="CR357" s="16" t="str">
        <f t="shared" si="264"/>
        <v>Pass</v>
      </c>
      <c r="CS357" s="38" t="b">
        <f>IF(ABS(Survey!$DN357)=0,TRUE,FALSE)</f>
        <v>1</v>
      </c>
      <c r="CT357" s="37" t="b">
        <f>NOT(ISBLANK(Survey!$DO357))</f>
        <v>0</v>
      </c>
      <c r="CU357" t="str">
        <f t="shared" si="265"/>
        <v>Pass</v>
      </c>
      <c r="CV357" s="29" cm="1">
        <f t="array" ref="CV357">SUM(SUMIF(Survey!CO357,{"&gt;0","&lt;0"})*{1,-1})+SUM(SUMIF(Survey!DJ357,{"&gt;0","&lt;0"})*{1,-1})</f>
        <v>0</v>
      </c>
      <c r="CW357" s="29">
        <f>SUM(SUMIF(Survey!DQ357:DW357,{"&gt;0","&lt;0"})*{1,-1})+SUM(SUMIF(Survey!DY357:EE357,{"&gt;0","&lt;0"})*{1,-1})</f>
        <v>0</v>
      </c>
      <c r="CX357">
        <f t="shared" si="266"/>
        <v>0</v>
      </c>
      <c r="CY357">
        <f t="shared" si="267"/>
        <v>0</v>
      </c>
      <c r="CZ357" s="16" t="str">
        <f t="shared" si="268"/>
        <v>Pass</v>
      </c>
      <c r="DA357" s="38" t="b">
        <f>IF(ABS(Survey!$DW357)=0,TRUE,FALSE)</f>
        <v>1</v>
      </c>
      <c r="DB357" s="37" t="b">
        <f>NOT(ISBLANK(Survey!DX357))</f>
        <v>0</v>
      </c>
      <c r="DC357" s="16" t="str">
        <f t="shared" si="269"/>
        <v>Pass</v>
      </c>
      <c r="DD357" s="38" t="b">
        <f>IF(ABS(Survey!$EE357)=0,TRUE,FALSE)</f>
        <v>1</v>
      </c>
      <c r="DE357" s="37" t="b">
        <f>NOT(ISBLANK(Survey!$EF357))</f>
        <v>0</v>
      </c>
      <c r="DF357" s="16" t="str">
        <f t="shared" si="270"/>
        <v>Fail</v>
      </c>
      <c r="DG357" s="36">
        <f>SUM(SUMIF(Survey!EL357:EN357,{"&gt;0","&lt;0"})*{1,-1})</f>
        <v>0</v>
      </c>
      <c r="DH357">
        <f t="shared" si="271"/>
        <v>0</v>
      </c>
      <c r="DI357">
        <f t="shared" si="272"/>
        <v>100</v>
      </c>
      <c r="DJ357" s="35" t="b">
        <f>IF(OR(Survey!$M357="ETF",Survey!$M357="ETF, alternative mutual fund",Survey!$M357="Closed-end", Survey!$M357="Split share corp"),TRUE,FALSE)</f>
        <v>0</v>
      </c>
      <c r="DK357" s="16" t="str">
        <f t="shared" si="273"/>
        <v>Fail</v>
      </c>
      <c r="DL357" s="36">
        <f>SUM(SUMIF(Survey!EP357:EV357,{"&gt;0","&lt;0"})*{1,-1})</f>
        <v>0</v>
      </c>
      <c r="DM357">
        <f t="shared" si="274"/>
        <v>0</v>
      </c>
      <c r="DN357" s="17">
        <f t="shared" si="275"/>
        <v>100</v>
      </c>
      <c r="DO357" s="16" t="str">
        <f t="shared" si="276"/>
        <v>Fail</v>
      </c>
      <c r="DP357" s="36">
        <f>SUM(SUMIF(Survey!EX357:FD357,{"&gt;0","&lt;0"})*{1,-1})</f>
        <v>0</v>
      </c>
      <c r="DQ357">
        <f t="shared" si="277"/>
        <v>0</v>
      </c>
      <c r="DR357" s="17">
        <f t="shared" si="278"/>
        <v>100</v>
      </c>
    </row>
    <row r="358" spans="1:122">
      <c r="A358">
        <v>358</v>
      </c>
      <c r="B358" t="str">
        <f t="shared" si="232"/>
        <v>Pass</v>
      </c>
      <c r="C358" t="str">
        <f>IF(COUNTBLANK(Survey!B358:FE358)=$C$2, "Pass", "Fail")</f>
        <v>Pass</v>
      </c>
      <c r="D358" t="str">
        <f t="shared" si="233"/>
        <v>Fail</v>
      </c>
      <c r="E358" t="str">
        <f>IF(OR(ISBLANK(Survey!AJ358),COUNTIF(G358:BB358,"Fail")),"Fail","Pass")</f>
        <v>Fail</v>
      </c>
      <c r="G358" s="16" t="str">
        <f t="shared" si="234"/>
        <v>Fail</v>
      </c>
      <c r="H358" s="177">
        <f>COUNTBLANK(Survey!B358:D358)+COUNTBLANK(Survey!G358)+COUNTBLANK(Survey!I358)+COUNTBLANK(Survey!K358:M358)+COUNTBLANK(Survey!P358)+COUNTBLANK(Survey!S358:U358)+COUNTBLANK(Survey!Y358:AA358)+COUNTBLANK(Survey!AD358:AE358)+COUNTBLANK(Survey!AI358:AI358)</f>
        <v>18</v>
      </c>
      <c r="I358" s="16" t="str">
        <f t="shared" si="235"/>
        <v>Fail</v>
      </c>
      <c r="J358" t="b">
        <f>IF(Survey!E358="No",TRUE,FALSE)</f>
        <v>0</v>
      </c>
      <c r="K358" s="34">
        <f>LEN(Survey!E358)</f>
        <v>0</v>
      </c>
      <c r="L358" s="16" t="str">
        <f t="shared" si="236"/>
        <v>Fail</v>
      </c>
      <c r="M358" t="b">
        <f>IF(Survey!F358="No",TRUE,FALSE)</f>
        <v>0</v>
      </c>
      <c r="N358" s="33">
        <f>LEN(Survey!F358)</f>
        <v>0</v>
      </c>
      <c r="O358" s="16" t="str">
        <f t="shared" si="237"/>
        <v>Pass</v>
      </c>
      <c r="P358" s="34">
        <f>MOD((LEN(Survey!H358)+2),11)</f>
        <v>2</v>
      </c>
      <c r="Q358" s="33" t="str">
        <f>IF(Survey!$L358="Prospectus fund", "Yes", "No")</f>
        <v>No</v>
      </c>
      <c r="R358" s="16" t="str">
        <f t="shared" si="238"/>
        <v>Pass</v>
      </c>
      <c r="S358" s="34">
        <f>MOD((LEN(Survey!J358)+2),11)</f>
        <v>2</v>
      </c>
      <c r="T358" s="35" t="b">
        <f>IF(OR(Survey!$M358="ETF",Survey!$M358="ETF, alternative mutual fund",Survey!$M358="Closed-end", Survey!$M358="Split share corp", Survey!$I358="Yes"),TRUE,FALSE)</f>
        <v>0</v>
      </c>
      <c r="U358" s="16" t="str">
        <f>IFERROR(IF(AND(OR(X358=Y358,Y358 = "Either"),NOT(ISBLANK(Survey!K358))),"Pass","Fail"),"Pass")</f>
        <v>Fail</v>
      </c>
      <c r="V358" s="36" cm="1">
        <f t="array" ref="V358">SUM(SUMIF(Survey!BZ358:CS358,{"&gt;0","&lt;0"})*{1,-1})</f>
        <v>0</v>
      </c>
      <c r="W358" s="38" cm="1">
        <f t="array" ref="W358">SUM(SUMIF(Survey!CC358,{"&gt;0","&lt;0"})*{1,-1})+SUM(SUMIF(Survey!CM358,{"&gt;0","&lt;0"})*{1,-1})</f>
        <v>0</v>
      </c>
      <c r="X358" s="38">
        <f>Survey!K358</f>
        <v>0</v>
      </c>
      <c r="Y358" s="37" t="str">
        <f t="shared" si="239"/>
        <v>Either</v>
      </c>
      <c r="Z358" s="16" t="str">
        <f t="shared" si="240"/>
        <v>Fail</v>
      </c>
      <c r="AA358" s="67" cm="1">
        <f t="array" ref="AA358">SUM(SUMIF(Survey!BZ358:CS358,{"&gt;0","&lt;0"})*{1,-1})+SUM(SUMIF(Survey!CU358:DN358,{"&gt;0","&lt;0"})*{1,-1})</f>
        <v>0</v>
      </c>
      <c r="AB358" s="67">
        <f>IFERROR(AA358/(Survey!$AV358),0)</f>
        <v>0</v>
      </c>
      <c r="AC358" s="128" t="b">
        <f>IF(OR(Survey!$M358="Alternative strategy or hedge",Survey!$M358="Other, illiquid",Survey!$L358="Prospectus fund"),TRUE,FALSE)</f>
        <v>0</v>
      </c>
      <c r="AD358" s="128" t="b">
        <f>NOT(ISBLANK(Survey!$M358))</f>
        <v>0</v>
      </c>
      <c r="AE358" s="16" t="str">
        <f t="shared" si="241"/>
        <v>Pass</v>
      </c>
      <c r="AF358" s="38" t="b">
        <f>NOT(ISNUMBER(SEARCH("Other",Survey!$P358)))</f>
        <v>1</v>
      </c>
      <c r="AG358" s="37" t="b">
        <f>NOT(ISBLANK(Survey!$Q358))</f>
        <v>0</v>
      </c>
      <c r="AH358" s="16" t="str">
        <f t="shared" si="242"/>
        <v>Pass</v>
      </c>
      <c r="AI358" s="143">
        <f>COUNTBLANK(Survey!$W358)</f>
        <v>1</v>
      </c>
      <c r="AJ358" s="67">
        <f>IF(AND(Survey!L358&lt;&gt;"Exempt fund",OR(Survey!$M358="ETF",Survey!$M358="ETF, alternative mutual fund",Survey!$M358="Mutual fund",Survey!$M358="Alternative mutual fund",Survey!$M358="Money market")),1,0)</f>
        <v>0</v>
      </c>
      <c r="AK358" s="16" t="str">
        <f t="shared" si="243"/>
        <v>Pass</v>
      </c>
      <c r="AL358" s="38" t="b">
        <f>NOT(ISNUMBER(SEARCH("Yes",Survey!$AA358)))</f>
        <v>1</v>
      </c>
      <c r="AM358" s="37" t="b">
        <f>IF(COUNTBLANK(Survey!$AB358:$AC358)=0,TRUE, FALSE)</f>
        <v>0</v>
      </c>
      <c r="AN358" s="16" t="str">
        <f t="shared" si="244"/>
        <v>Pass</v>
      </c>
      <c r="AO358" s="38" t="b">
        <f>NOT(ISNUMBER(SEARCH("Yes",Survey!$AD358)))</f>
        <v>1</v>
      </c>
      <c r="AP358" s="37" t="b">
        <f>NOT(ISBLANK(Survey!$AF358))</f>
        <v>0</v>
      </c>
      <c r="AQ358" s="16" t="str">
        <f t="shared" si="245"/>
        <v>Pass</v>
      </c>
      <c r="AR358" s="38" t="b">
        <f>NOT(OR(ISNUMBER(SEARCH("Other",Survey!$AF358)),ISNUMBER(SEARCH("Multiple",Survey!$AF358))))</f>
        <v>1</v>
      </c>
      <c r="AS358" s="37" t="b">
        <f>NOT(ISBLANK(Survey!$AG358))</f>
        <v>0</v>
      </c>
      <c r="AT358" s="16" t="str">
        <f t="shared" si="246"/>
        <v>Fail</v>
      </c>
      <c r="AU358" s="143">
        <f>IF(ABS(Survey!$AV358)&gt;0, 1,0)</f>
        <v>0</v>
      </c>
      <c r="AV358" s="143">
        <f>IF(COUNTBLANK(Survey!$AJ358)=0,1,0)</f>
        <v>0</v>
      </c>
      <c r="AW358" s="16" t="str">
        <f t="shared" si="247"/>
        <v>Pass</v>
      </c>
      <c r="AX358" s="143">
        <f>IF(ISBLANK(Survey!$AJ358),0,1)</f>
        <v>0</v>
      </c>
      <c r="AY358" s="165">
        <f>COUNTBLANK(Survey!$AK358)</f>
        <v>1</v>
      </c>
      <c r="AZ358" s="16" t="str">
        <f t="shared" si="248"/>
        <v>Pass</v>
      </c>
      <c r="BA358" s="143">
        <f>IF(OR(Survey!$AK358="Closed",ISBLANK(Survey!$AK358)),0,1)</f>
        <v>0</v>
      </c>
      <c r="BB358" s="165">
        <f>IF(ISBLANK(Survey!$AL358),1,0)</f>
        <v>1</v>
      </c>
      <c r="BC358" s="147" t="str" cm="1">
        <f t="array" ref="BC358">IF(OR(IF(OR($BE358+$BF358 = 2, $BG358=1), FALSE, TRUE), AND($BD358:$BD358 = 0)),"Pass","Fail")</f>
        <v>Pass</v>
      </c>
      <c r="BD358" s="143">
        <f>COUNTBLANK(Survey!$AM358:$AO358)</f>
        <v>3</v>
      </c>
      <c r="BE358" s="143">
        <f>IF(Survey!$I358="Yes",1,0)</f>
        <v>0</v>
      </c>
      <c r="BF358" s="143">
        <f>IF(OR(Survey!$M358="Mutual fund",Survey!$M358="Alternative mutual fund",Survey!$M358="Money market"),1,0)</f>
        <v>0</v>
      </c>
      <c r="BG358" s="148">
        <f>IF(OR(Survey!$M358="ETF",Survey!$M358="ETF, alternative mutual fund"),1,0)</f>
        <v>0</v>
      </c>
      <c r="BH358" s="16" t="str">
        <f t="shared" si="249"/>
        <v>Pass</v>
      </c>
      <c r="BI358" s="38" t="b">
        <f>OR(ISNUMBER(SEARCH("Yes",Survey!$AO358)),ISBLANK(Survey!$AO358))</f>
        <v>1</v>
      </c>
      <c r="BJ358" s="67" t="b">
        <f>NOT(ISBLANK(Survey!$AP358))</f>
        <v>0</v>
      </c>
      <c r="BK358" s="16" t="str">
        <f t="shared" si="250"/>
        <v>Pass</v>
      </c>
      <c r="BL358" s="143">
        <f>IF(Survey!$AW358=0, 0,1)</f>
        <v>0</v>
      </c>
      <c r="BM358" s="67">
        <f>Survey!$AQ358</f>
        <v>0</v>
      </c>
      <c r="BN358" s="67">
        <f>IFERROR((Survey!$AX358-ABS(Survey!$AY358)-ABS(Survey!$BD358))/Survey!$AW358,0)</f>
        <v>0</v>
      </c>
      <c r="BO358" s="67">
        <f>IF(AND($BM358&gt;$BN358-0.2,$BM358&lt;$BN358+0.2,ISBLANK(Survey!$AQ358)=FALSE),0,1)</f>
        <v>1</v>
      </c>
      <c r="BP358" s="165">
        <f>IF(ISBLANK(Survey!$AR358),1,0)</f>
        <v>1</v>
      </c>
      <c r="BQ358" s="16" t="str">
        <f t="shared" si="251"/>
        <v>Pass</v>
      </c>
      <c r="BR358" s="143">
        <f>IF(Survey!$AW358=0, 0,1)</f>
        <v>0</v>
      </c>
      <c r="BS358" s="67">
        <f>IF(AND(Survey!$AS358&gt;=0,Survey!$AS358&lt;=0.2,Survey!$AS358&lt;&gt;""),0,1)</f>
        <v>1</v>
      </c>
      <c r="BT358" s="143">
        <f>IF(ISBLANK(Survey!$AT358),1,0)</f>
        <v>1</v>
      </c>
      <c r="BU358" s="16" t="str">
        <f t="shared" si="252"/>
        <v>Fail</v>
      </c>
      <c r="BV358" s="165">
        <f>Survey!$AU358</f>
        <v>0</v>
      </c>
      <c r="BW358" s="16" t="str">
        <f t="shared" si="253"/>
        <v>Pass</v>
      </c>
      <c r="BX358" s="36">
        <f>Survey!$AV358</f>
        <v>0</v>
      </c>
      <c r="BY358" s="176">
        <f>Survey!$AW358+Survey!$AX358-ABS(Survey!$AY358)+ABS(Survey!$AZ358)-ABS(Survey!$BA358)+ABS(Survey!$BB358)-ABS(Survey!$BC358)-ABS(Survey!$BD358)+Survey!$BE358</f>
        <v>0</v>
      </c>
      <c r="BZ358" s="35">
        <f t="shared" si="254"/>
        <v>0</v>
      </c>
      <c r="CA358" s="17">
        <f t="shared" si="255"/>
        <v>0</v>
      </c>
      <c r="CB358" s="16" t="str">
        <f t="shared" si="256"/>
        <v>Pass</v>
      </c>
      <c r="CC358" s="38" t="b">
        <f>IF(ABS(Survey!$BE358)=0,TRUE,FALSE)</f>
        <v>1</v>
      </c>
      <c r="CD358" s="37" t="b">
        <f>NOT(ISBLANK(Survey!$BF358))</f>
        <v>0</v>
      </c>
      <c r="CE358" t="str">
        <f t="shared" si="257"/>
        <v>Fail</v>
      </c>
      <c r="CF358" s="29">
        <f>Survey!$AV358</f>
        <v>0</v>
      </c>
      <c r="CG358" s="29" cm="1">
        <f t="array" ref="CG358">SUM(SUMIF(Survey!BH358:BO358,{"&gt;0","&lt;0"})*{1,-1})-SUM(SUMIF(Survey!BQ358:BX358,{"&gt;0","&lt;0"})*{1,-1})</f>
        <v>0</v>
      </c>
      <c r="CH358" s="35" t="str">
        <f t="shared" si="258"/>
        <v>No holdings</v>
      </c>
      <c r="CI358">
        <f t="shared" si="259"/>
        <v>0</v>
      </c>
      <c r="CJ358" s="16" t="str">
        <f t="shared" si="260"/>
        <v>Fail</v>
      </c>
      <c r="CK358" s="36">
        <f>Survey!$AV358</f>
        <v>0</v>
      </c>
      <c r="CL358" s="36" cm="1">
        <f t="array" ref="CL358">SUM(SUMIF(Survey!BZ358:CS358,{"&gt;0","&lt;0"})*{1,-1})-SUM(SUMIF(Survey!CU358:DN358,{"&gt;0","&lt;0"})*{1,-1})</f>
        <v>0</v>
      </c>
      <c r="CM358" s="35" t="str">
        <f t="shared" si="261"/>
        <v>No holdings</v>
      </c>
      <c r="CN358" s="17">
        <f t="shared" si="262"/>
        <v>0</v>
      </c>
      <c r="CO358" s="16" t="str">
        <f t="shared" si="263"/>
        <v>Pass</v>
      </c>
      <c r="CP358" s="38" t="b">
        <f>IF(ABS(Survey!$CS358)=0,TRUE,FALSE)</f>
        <v>1</v>
      </c>
      <c r="CQ358" s="37" t="b">
        <f>NOT(ISBLANK(Survey!$CT358))</f>
        <v>0</v>
      </c>
      <c r="CR358" s="16" t="str">
        <f t="shared" si="264"/>
        <v>Pass</v>
      </c>
      <c r="CS358" s="38" t="b">
        <f>IF(ABS(Survey!$DN358)=0,TRUE,FALSE)</f>
        <v>1</v>
      </c>
      <c r="CT358" s="37" t="b">
        <f>NOT(ISBLANK(Survey!$DO358))</f>
        <v>0</v>
      </c>
      <c r="CU358" t="str">
        <f t="shared" si="265"/>
        <v>Pass</v>
      </c>
      <c r="CV358" s="29" cm="1">
        <f t="array" ref="CV358">SUM(SUMIF(Survey!CO358,{"&gt;0","&lt;0"})*{1,-1})+SUM(SUMIF(Survey!DJ358,{"&gt;0","&lt;0"})*{1,-1})</f>
        <v>0</v>
      </c>
      <c r="CW358" s="29">
        <f>SUM(SUMIF(Survey!DQ358:DW358,{"&gt;0","&lt;0"})*{1,-1})+SUM(SUMIF(Survey!DY358:EE358,{"&gt;0","&lt;0"})*{1,-1})</f>
        <v>0</v>
      </c>
      <c r="CX358">
        <f t="shared" si="266"/>
        <v>0</v>
      </c>
      <c r="CY358">
        <f t="shared" si="267"/>
        <v>0</v>
      </c>
      <c r="CZ358" s="16" t="str">
        <f t="shared" si="268"/>
        <v>Pass</v>
      </c>
      <c r="DA358" s="38" t="b">
        <f>IF(ABS(Survey!$DW358)=0,TRUE,FALSE)</f>
        <v>1</v>
      </c>
      <c r="DB358" s="37" t="b">
        <f>NOT(ISBLANK(Survey!DX358))</f>
        <v>0</v>
      </c>
      <c r="DC358" s="16" t="str">
        <f t="shared" si="269"/>
        <v>Pass</v>
      </c>
      <c r="DD358" s="38" t="b">
        <f>IF(ABS(Survey!$EE358)=0,TRUE,FALSE)</f>
        <v>1</v>
      </c>
      <c r="DE358" s="37" t="b">
        <f>NOT(ISBLANK(Survey!$EF358))</f>
        <v>0</v>
      </c>
      <c r="DF358" s="16" t="str">
        <f t="shared" si="270"/>
        <v>Fail</v>
      </c>
      <c r="DG358" s="36">
        <f>SUM(SUMIF(Survey!EL358:EN358,{"&gt;0","&lt;0"})*{1,-1})</f>
        <v>0</v>
      </c>
      <c r="DH358">
        <f t="shared" si="271"/>
        <v>0</v>
      </c>
      <c r="DI358">
        <f t="shared" si="272"/>
        <v>100</v>
      </c>
      <c r="DJ358" s="35" t="b">
        <f>IF(OR(Survey!$M358="ETF",Survey!$M358="ETF, alternative mutual fund",Survey!$M358="Closed-end", Survey!$M358="Split share corp"),TRUE,FALSE)</f>
        <v>0</v>
      </c>
      <c r="DK358" s="16" t="str">
        <f t="shared" si="273"/>
        <v>Fail</v>
      </c>
      <c r="DL358" s="36">
        <f>SUM(SUMIF(Survey!EP358:EV358,{"&gt;0","&lt;0"})*{1,-1})</f>
        <v>0</v>
      </c>
      <c r="DM358">
        <f t="shared" si="274"/>
        <v>0</v>
      </c>
      <c r="DN358" s="17">
        <f t="shared" si="275"/>
        <v>100</v>
      </c>
      <c r="DO358" s="16" t="str">
        <f t="shared" si="276"/>
        <v>Fail</v>
      </c>
      <c r="DP358" s="36">
        <f>SUM(SUMIF(Survey!EX358:FD358,{"&gt;0","&lt;0"})*{1,-1})</f>
        <v>0</v>
      </c>
      <c r="DQ358">
        <f t="shared" si="277"/>
        <v>0</v>
      </c>
      <c r="DR358" s="17">
        <f t="shared" si="278"/>
        <v>100</v>
      </c>
    </row>
    <row r="359" spans="1:122">
      <c r="A359">
        <v>359</v>
      </c>
      <c r="B359" t="str">
        <f t="shared" si="232"/>
        <v>Pass</v>
      </c>
      <c r="C359" t="str">
        <f>IF(COUNTBLANK(Survey!B359:FE359)=$C$2, "Pass", "Fail")</f>
        <v>Pass</v>
      </c>
      <c r="D359" t="str">
        <f t="shared" si="233"/>
        <v>Fail</v>
      </c>
      <c r="E359" t="str">
        <f>IF(OR(ISBLANK(Survey!AJ359),COUNTIF(G359:BB359,"Fail")),"Fail","Pass")</f>
        <v>Fail</v>
      </c>
      <c r="G359" s="16" t="str">
        <f t="shared" si="234"/>
        <v>Fail</v>
      </c>
      <c r="H359" s="177">
        <f>COUNTBLANK(Survey!B359:D359)+COUNTBLANK(Survey!G359)+COUNTBLANK(Survey!I359)+COUNTBLANK(Survey!K359:M359)+COUNTBLANK(Survey!P359)+COUNTBLANK(Survey!S359:U359)+COUNTBLANK(Survey!Y359:AA359)+COUNTBLANK(Survey!AD359:AE359)+COUNTBLANK(Survey!AI359:AI359)</f>
        <v>18</v>
      </c>
      <c r="I359" s="16" t="str">
        <f t="shared" si="235"/>
        <v>Fail</v>
      </c>
      <c r="J359" t="b">
        <f>IF(Survey!E359="No",TRUE,FALSE)</f>
        <v>0</v>
      </c>
      <c r="K359" s="34">
        <f>LEN(Survey!E359)</f>
        <v>0</v>
      </c>
      <c r="L359" s="16" t="str">
        <f t="shared" si="236"/>
        <v>Fail</v>
      </c>
      <c r="M359" t="b">
        <f>IF(Survey!F359="No",TRUE,FALSE)</f>
        <v>0</v>
      </c>
      <c r="N359" s="33">
        <f>LEN(Survey!F359)</f>
        <v>0</v>
      </c>
      <c r="O359" s="16" t="str">
        <f t="shared" si="237"/>
        <v>Pass</v>
      </c>
      <c r="P359" s="34">
        <f>MOD((LEN(Survey!H359)+2),11)</f>
        <v>2</v>
      </c>
      <c r="Q359" s="33" t="str">
        <f>IF(Survey!$L359="Prospectus fund", "Yes", "No")</f>
        <v>No</v>
      </c>
      <c r="R359" s="16" t="str">
        <f t="shared" si="238"/>
        <v>Pass</v>
      </c>
      <c r="S359" s="34">
        <f>MOD((LEN(Survey!J359)+2),11)</f>
        <v>2</v>
      </c>
      <c r="T359" s="35" t="b">
        <f>IF(OR(Survey!$M359="ETF",Survey!$M359="ETF, alternative mutual fund",Survey!$M359="Closed-end", Survey!$M359="Split share corp", Survey!$I359="Yes"),TRUE,FALSE)</f>
        <v>0</v>
      </c>
      <c r="U359" s="16" t="str">
        <f>IFERROR(IF(AND(OR(X359=Y359,Y359 = "Either"),NOT(ISBLANK(Survey!K359))),"Pass","Fail"),"Pass")</f>
        <v>Fail</v>
      </c>
      <c r="V359" s="36" cm="1">
        <f t="array" ref="V359">SUM(SUMIF(Survey!BZ359:CS359,{"&gt;0","&lt;0"})*{1,-1})</f>
        <v>0</v>
      </c>
      <c r="W359" s="38" cm="1">
        <f t="array" ref="W359">SUM(SUMIF(Survey!CC359,{"&gt;0","&lt;0"})*{1,-1})+SUM(SUMIF(Survey!CM359,{"&gt;0","&lt;0"})*{1,-1})</f>
        <v>0</v>
      </c>
      <c r="X359" s="38">
        <f>Survey!K359</f>
        <v>0</v>
      </c>
      <c r="Y359" s="37" t="str">
        <f t="shared" si="239"/>
        <v>Either</v>
      </c>
      <c r="Z359" s="16" t="str">
        <f t="shared" si="240"/>
        <v>Fail</v>
      </c>
      <c r="AA359" s="67" cm="1">
        <f t="array" ref="AA359">SUM(SUMIF(Survey!BZ359:CS359,{"&gt;0","&lt;0"})*{1,-1})+SUM(SUMIF(Survey!CU359:DN359,{"&gt;0","&lt;0"})*{1,-1})</f>
        <v>0</v>
      </c>
      <c r="AB359" s="67">
        <f>IFERROR(AA359/(Survey!$AV359),0)</f>
        <v>0</v>
      </c>
      <c r="AC359" s="128" t="b">
        <f>IF(OR(Survey!$M359="Alternative strategy or hedge",Survey!$M359="Other, illiquid",Survey!$L359="Prospectus fund"),TRUE,FALSE)</f>
        <v>0</v>
      </c>
      <c r="AD359" s="128" t="b">
        <f>NOT(ISBLANK(Survey!$M359))</f>
        <v>0</v>
      </c>
      <c r="AE359" s="16" t="str">
        <f t="shared" si="241"/>
        <v>Pass</v>
      </c>
      <c r="AF359" s="38" t="b">
        <f>NOT(ISNUMBER(SEARCH("Other",Survey!$P359)))</f>
        <v>1</v>
      </c>
      <c r="AG359" s="37" t="b">
        <f>NOT(ISBLANK(Survey!$Q359))</f>
        <v>0</v>
      </c>
      <c r="AH359" s="16" t="str">
        <f t="shared" si="242"/>
        <v>Pass</v>
      </c>
      <c r="AI359" s="143">
        <f>COUNTBLANK(Survey!$W359)</f>
        <v>1</v>
      </c>
      <c r="AJ359" s="67">
        <f>IF(AND(Survey!L359&lt;&gt;"Exempt fund",OR(Survey!$M359="ETF",Survey!$M359="ETF, alternative mutual fund",Survey!$M359="Mutual fund",Survey!$M359="Alternative mutual fund",Survey!$M359="Money market")),1,0)</f>
        <v>0</v>
      </c>
      <c r="AK359" s="16" t="str">
        <f t="shared" si="243"/>
        <v>Pass</v>
      </c>
      <c r="AL359" s="38" t="b">
        <f>NOT(ISNUMBER(SEARCH("Yes",Survey!$AA359)))</f>
        <v>1</v>
      </c>
      <c r="AM359" s="37" t="b">
        <f>IF(COUNTBLANK(Survey!$AB359:$AC359)=0,TRUE, FALSE)</f>
        <v>0</v>
      </c>
      <c r="AN359" s="16" t="str">
        <f t="shared" si="244"/>
        <v>Pass</v>
      </c>
      <c r="AO359" s="38" t="b">
        <f>NOT(ISNUMBER(SEARCH("Yes",Survey!$AD359)))</f>
        <v>1</v>
      </c>
      <c r="AP359" s="37" t="b">
        <f>NOT(ISBLANK(Survey!$AF359))</f>
        <v>0</v>
      </c>
      <c r="AQ359" s="16" t="str">
        <f t="shared" si="245"/>
        <v>Pass</v>
      </c>
      <c r="AR359" s="38" t="b">
        <f>NOT(OR(ISNUMBER(SEARCH("Other",Survey!$AF359)),ISNUMBER(SEARCH("Multiple",Survey!$AF359))))</f>
        <v>1</v>
      </c>
      <c r="AS359" s="37" t="b">
        <f>NOT(ISBLANK(Survey!$AG359))</f>
        <v>0</v>
      </c>
      <c r="AT359" s="16" t="str">
        <f t="shared" si="246"/>
        <v>Fail</v>
      </c>
      <c r="AU359" s="143">
        <f>IF(ABS(Survey!$AV359)&gt;0, 1,0)</f>
        <v>0</v>
      </c>
      <c r="AV359" s="143">
        <f>IF(COUNTBLANK(Survey!$AJ359)=0,1,0)</f>
        <v>0</v>
      </c>
      <c r="AW359" s="16" t="str">
        <f t="shared" si="247"/>
        <v>Pass</v>
      </c>
      <c r="AX359" s="143">
        <f>IF(ISBLANK(Survey!$AJ359),0,1)</f>
        <v>0</v>
      </c>
      <c r="AY359" s="165">
        <f>COUNTBLANK(Survey!$AK359)</f>
        <v>1</v>
      </c>
      <c r="AZ359" s="16" t="str">
        <f t="shared" si="248"/>
        <v>Pass</v>
      </c>
      <c r="BA359" s="143">
        <f>IF(OR(Survey!$AK359="Closed",ISBLANK(Survey!$AK359)),0,1)</f>
        <v>0</v>
      </c>
      <c r="BB359" s="165">
        <f>IF(ISBLANK(Survey!$AL359),1,0)</f>
        <v>1</v>
      </c>
      <c r="BC359" s="147" t="str" cm="1">
        <f t="array" ref="BC359">IF(OR(IF(OR($BE359+$BF359 = 2, $BG359=1), FALSE, TRUE), AND($BD359:$BD359 = 0)),"Pass","Fail")</f>
        <v>Pass</v>
      </c>
      <c r="BD359" s="143">
        <f>COUNTBLANK(Survey!$AM359:$AO359)</f>
        <v>3</v>
      </c>
      <c r="BE359" s="143">
        <f>IF(Survey!$I359="Yes",1,0)</f>
        <v>0</v>
      </c>
      <c r="BF359" s="143">
        <f>IF(OR(Survey!$M359="Mutual fund",Survey!$M359="Alternative mutual fund",Survey!$M359="Money market"),1,0)</f>
        <v>0</v>
      </c>
      <c r="BG359" s="148">
        <f>IF(OR(Survey!$M359="ETF",Survey!$M359="ETF, alternative mutual fund"),1,0)</f>
        <v>0</v>
      </c>
      <c r="BH359" s="16" t="str">
        <f t="shared" si="249"/>
        <v>Pass</v>
      </c>
      <c r="BI359" s="38" t="b">
        <f>OR(ISNUMBER(SEARCH("Yes",Survey!$AO359)),ISBLANK(Survey!$AO359))</f>
        <v>1</v>
      </c>
      <c r="BJ359" s="67" t="b">
        <f>NOT(ISBLANK(Survey!$AP359))</f>
        <v>0</v>
      </c>
      <c r="BK359" s="16" t="str">
        <f t="shared" si="250"/>
        <v>Pass</v>
      </c>
      <c r="BL359" s="143">
        <f>IF(Survey!$AW359=0, 0,1)</f>
        <v>0</v>
      </c>
      <c r="BM359" s="67">
        <f>Survey!$AQ359</f>
        <v>0</v>
      </c>
      <c r="BN359" s="67">
        <f>IFERROR((Survey!$AX359-ABS(Survey!$AY359)-ABS(Survey!$BD359))/Survey!$AW359,0)</f>
        <v>0</v>
      </c>
      <c r="BO359" s="67">
        <f>IF(AND($BM359&gt;$BN359-0.2,$BM359&lt;$BN359+0.2,ISBLANK(Survey!$AQ359)=FALSE),0,1)</f>
        <v>1</v>
      </c>
      <c r="BP359" s="165">
        <f>IF(ISBLANK(Survey!$AR359),1,0)</f>
        <v>1</v>
      </c>
      <c r="BQ359" s="16" t="str">
        <f t="shared" si="251"/>
        <v>Pass</v>
      </c>
      <c r="BR359" s="143">
        <f>IF(Survey!$AW359=0, 0,1)</f>
        <v>0</v>
      </c>
      <c r="BS359" s="67">
        <f>IF(AND(Survey!$AS359&gt;=0,Survey!$AS359&lt;=0.2,Survey!$AS359&lt;&gt;""),0,1)</f>
        <v>1</v>
      </c>
      <c r="BT359" s="143">
        <f>IF(ISBLANK(Survey!$AT359),1,0)</f>
        <v>1</v>
      </c>
      <c r="BU359" s="16" t="str">
        <f t="shared" si="252"/>
        <v>Fail</v>
      </c>
      <c r="BV359" s="165">
        <f>Survey!$AU359</f>
        <v>0</v>
      </c>
      <c r="BW359" s="16" t="str">
        <f t="shared" si="253"/>
        <v>Pass</v>
      </c>
      <c r="BX359" s="36">
        <f>Survey!$AV359</f>
        <v>0</v>
      </c>
      <c r="BY359" s="176">
        <f>Survey!$AW359+Survey!$AX359-ABS(Survey!$AY359)+ABS(Survey!$AZ359)-ABS(Survey!$BA359)+ABS(Survey!$BB359)-ABS(Survey!$BC359)-ABS(Survey!$BD359)+Survey!$BE359</f>
        <v>0</v>
      </c>
      <c r="BZ359" s="35">
        <f t="shared" si="254"/>
        <v>0</v>
      </c>
      <c r="CA359" s="17">
        <f t="shared" si="255"/>
        <v>0</v>
      </c>
      <c r="CB359" s="16" t="str">
        <f t="shared" si="256"/>
        <v>Pass</v>
      </c>
      <c r="CC359" s="38" t="b">
        <f>IF(ABS(Survey!$BE359)=0,TRUE,FALSE)</f>
        <v>1</v>
      </c>
      <c r="CD359" s="37" t="b">
        <f>NOT(ISBLANK(Survey!$BF359))</f>
        <v>0</v>
      </c>
      <c r="CE359" t="str">
        <f t="shared" si="257"/>
        <v>Fail</v>
      </c>
      <c r="CF359" s="29">
        <f>Survey!$AV359</f>
        <v>0</v>
      </c>
      <c r="CG359" s="29" cm="1">
        <f t="array" ref="CG359">SUM(SUMIF(Survey!BH359:BO359,{"&gt;0","&lt;0"})*{1,-1})-SUM(SUMIF(Survey!BQ359:BX359,{"&gt;0","&lt;0"})*{1,-1})</f>
        <v>0</v>
      </c>
      <c r="CH359" s="35" t="str">
        <f t="shared" si="258"/>
        <v>No holdings</v>
      </c>
      <c r="CI359">
        <f t="shared" si="259"/>
        <v>0</v>
      </c>
      <c r="CJ359" s="16" t="str">
        <f t="shared" si="260"/>
        <v>Fail</v>
      </c>
      <c r="CK359" s="36">
        <f>Survey!$AV359</f>
        <v>0</v>
      </c>
      <c r="CL359" s="36" cm="1">
        <f t="array" ref="CL359">SUM(SUMIF(Survey!BZ359:CS359,{"&gt;0","&lt;0"})*{1,-1})-SUM(SUMIF(Survey!CU359:DN359,{"&gt;0","&lt;0"})*{1,-1})</f>
        <v>0</v>
      </c>
      <c r="CM359" s="35" t="str">
        <f t="shared" si="261"/>
        <v>No holdings</v>
      </c>
      <c r="CN359" s="17">
        <f t="shared" si="262"/>
        <v>0</v>
      </c>
      <c r="CO359" s="16" t="str">
        <f t="shared" si="263"/>
        <v>Pass</v>
      </c>
      <c r="CP359" s="38" t="b">
        <f>IF(ABS(Survey!$CS359)=0,TRUE,FALSE)</f>
        <v>1</v>
      </c>
      <c r="CQ359" s="37" t="b">
        <f>NOT(ISBLANK(Survey!$CT359))</f>
        <v>0</v>
      </c>
      <c r="CR359" s="16" t="str">
        <f t="shared" si="264"/>
        <v>Pass</v>
      </c>
      <c r="CS359" s="38" t="b">
        <f>IF(ABS(Survey!$DN359)=0,TRUE,FALSE)</f>
        <v>1</v>
      </c>
      <c r="CT359" s="37" t="b">
        <f>NOT(ISBLANK(Survey!$DO359))</f>
        <v>0</v>
      </c>
      <c r="CU359" t="str">
        <f t="shared" si="265"/>
        <v>Pass</v>
      </c>
      <c r="CV359" s="29" cm="1">
        <f t="array" ref="CV359">SUM(SUMIF(Survey!CO359,{"&gt;0","&lt;0"})*{1,-1})+SUM(SUMIF(Survey!DJ359,{"&gt;0","&lt;0"})*{1,-1})</f>
        <v>0</v>
      </c>
      <c r="CW359" s="29">
        <f>SUM(SUMIF(Survey!DQ359:DW359,{"&gt;0","&lt;0"})*{1,-1})+SUM(SUMIF(Survey!DY359:EE359,{"&gt;0","&lt;0"})*{1,-1})</f>
        <v>0</v>
      </c>
      <c r="CX359">
        <f t="shared" si="266"/>
        <v>0</v>
      </c>
      <c r="CY359">
        <f t="shared" si="267"/>
        <v>0</v>
      </c>
      <c r="CZ359" s="16" t="str">
        <f t="shared" si="268"/>
        <v>Pass</v>
      </c>
      <c r="DA359" s="38" t="b">
        <f>IF(ABS(Survey!$DW359)=0,TRUE,FALSE)</f>
        <v>1</v>
      </c>
      <c r="DB359" s="37" t="b">
        <f>NOT(ISBLANK(Survey!DX359))</f>
        <v>0</v>
      </c>
      <c r="DC359" s="16" t="str">
        <f t="shared" si="269"/>
        <v>Pass</v>
      </c>
      <c r="DD359" s="38" t="b">
        <f>IF(ABS(Survey!$EE359)=0,TRUE,FALSE)</f>
        <v>1</v>
      </c>
      <c r="DE359" s="37" t="b">
        <f>NOT(ISBLANK(Survey!$EF359))</f>
        <v>0</v>
      </c>
      <c r="DF359" s="16" t="str">
        <f t="shared" si="270"/>
        <v>Fail</v>
      </c>
      <c r="DG359" s="36">
        <f>SUM(SUMIF(Survey!EL359:EN359,{"&gt;0","&lt;0"})*{1,-1})</f>
        <v>0</v>
      </c>
      <c r="DH359">
        <f t="shared" si="271"/>
        <v>0</v>
      </c>
      <c r="DI359">
        <f t="shared" si="272"/>
        <v>100</v>
      </c>
      <c r="DJ359" s="35" t="b">
        <f>IF(OR(Survey!$M359="ETF",Survey!$M359="ETF, alternative mutual fund",Survey!$M359="Closed-end", Survey!$M359="Split share corp"),TRUE,FALSE)</f>
        <v>0</v>
      </c>
      <c r="DK359" s="16" t="str">
        <f t="shared" si="273"/>
        <v>Fail</v>
      </c>
      <c r="DL359" s="36">
        <f>SUM(SUMIF(Survey!EP359:EV359,{"&gt;0","&lt;0"})*{1,-1})</f>
        <v>0</v>
      </c>
      <c r="DM359">
        <f t="shared" si="274"/>
        <v>0</v>
      </c>
      <c r="DN359" s="17">
        <f t="shared" si="275"/>
        <v>100</v>
      </c>
      <c r="DO359" s="16" t="str">
        <f t="shared" si="276"/>
        <v>Fail</v>
      </c>
      <c r="DP359" s="36">
        <f>SUM(SUMIF(Survey!EX359:FD359,{"&gt;0","&lt;0"})*{1,-1})</f>
        <v>0</v>
      </c>
      <c r="DQ359">
        <f t="shared" si="277"/>
        <v>0</v>
      </c>
      <c r="DR359" s="17">
        <f t="shared" si="278"/>
        <v>100</v>
      </c>
    </row>
    <row r="360" spans="1:122">
      <c r="A360">
        <v>360</v>
      </c>
      <c r="B360" t="str">
        <f t="shared" si="232"/>
        <v>Pass</v>
      </c>
      <c r="C360" t="str">
        <f>IF(COUNTBLANK(Survey!B360:FE360)=$C$2, "Pass", "Fail")</f>
        <v>Pass</v>
      </c>
      <c r="D360" t="str">
        <f t="shared" si="233"/>
        <v>Fail</v>
      </c>
      <c r="E360" t="str">
        <f>IF(OR(ISBLANK(Survey!AJ360),COUNTIF(G360:BB360,"Fail")),"Fail","Pass")</f>
        <v>Fail</v>
      </c>
      <c r="G360" s="16" t="str">
        <f t="shared" si="234"/>
        <v>Fail</v>
      </c>
      <c r="H360" s="177">
        <f>COUNTBLANK(Survey!B360:D360)+COUNTBLANK(Survey!G360)+COUNTBLANK(Survey!I360)+COUNTBLANK(Survey!K360:M360)+COUNTBLANK(Survey!P360)+COUNTBLANK(Survey!S360:U360)+COUNTBLANK(Survey!Y360:AA360)+COUNTBLANK(Survey!AD360:AE360)+COUNTBLANK(Survey!AI360:AI360)</f>
        <v>18</v>
      </c>
      <c r="I360" s="16" t="str">
        <f t="shared" si="235"/>
        <v>Fail</v>
      </c>
      <c r="J360" t="b">
        <f>IF(Survey!E360="No",TRUE,FALSE)</f>
        <v>0</v>
      </c>
      <c r="K360" s="34">
        <f>LEN(Survey!E360)</f>
        <v>0</v>
      </c>
      <c r="L360" s="16" t="str">
        <f t="shared" si="236"/>
        <v>Fail</v>
      </c>
      <c r="M360" t="b">
        <f>IF(Survey!F360="No",TRUE,FALSE)</f>
        <v>0</v>
      </c>
      <c r="N360" s="33">
        <f>LEN(Survey!F360)</f>
        <v>0</v>
      </c>
      <c r="O360" s="16" t="str">
        <f t="shared" si="237"/>
        <v>Pass</v>
      </c>
      <c r="P360" s="34">
        <f>MOD((LEN(Survey!H360)+2),11)</f>
        <v>2</v>
      </c>
      <c r="Q360" s="33" t="str">
        <f>IF(Survey!$L360="Prospectus fund", "Yes", "No")</f>
        <v>No</v>
      </c>
      <c r="R360" s="16" t="str">
        <f t="shared" si="238"/>
        <v>Pass</v>
      </c>
      <c r="S360" s="34">
        <f>MOD((LEN(Survey!J360)+2),11)</f>
        <v>2</v>
      </c>
      <c r="T360" s="35" t="b">
        <f>IF(OR(Survey!$M360="ETF",Survey!$M360="ETF, alternative mutual fund",Survey!$M360="Closed-end", Survey!$M360="Split share corp", Survey!$I360="Yes"),TRUE,FALSE)</f>
        <v>0</v>
      </c>
      <c r="U360" s="16" t="str">
        <f>IFERROR(IF(AND(OR(X360=Y360,Y360 = "Either"),NOT(ISBLANK(Survey!K360))),"Pass","Fail"),"Pass")</f>
        <v>Fail</v>
      </c>
      <c r="V360" s="36" cm="1">
        <f t="array" ref="V360">SUM(SUMIF(Survey!BZ360:CS360,{"&gt;0","&lt;0"})*{1,-1})</f>
        <v>0</v>
      </c>
      <c r="W360" s="38" cm="1">
        <f t="array" ref="W360">SUM(SUMIF(Survey!CC360,{"&gt;0","&lt;0"})*{1,-1})+SUM(SUMIF(Survey!CM360,{"&gt;0","&lt;0"})*{1,-1})</f>
        <v>0</v>
      </c>
      <c r="X360" s="38">
        <f>Survey!K360</f>
        <v>0</v>
      </c>
      <c r="Y360" s="37" t="str">
        <f t="shared" si="239"/>
        <v>Either</v>
      </c>
      <c r="Z360" s="16" t="str">
        <f t="shared" si="240"/>
        <v>Fail</v>
      </c>
      <c r="AA360" s="67" cm="1">
        <f t="array" ref="AA360">SUM(SUMIF(Survey!BZ360:CS360,{"&gt;0","&lt;0"})*{1,-1})+SUM(SUMIF(Survey!CU360:DN360,{"&gt;0","&lt;0"})*{1,-1})</f>
        <v>0</v>
      </c>
      <c r="AB360" s="67">
        <f>IFERROR(AA360/(Survey!$AV360),0)</f>
        <v>0</v>
      </c>
      <c r="AC360" s="128" t="b">
        <f>IF(OR(Survey!$M360="Alternative strategy or hedge",Survey!$M360="Other, illiquid",Survey!$L360="Prospectus fund"),TRUE,FALSE)</f>
        <v>0</v>
      </c>
      <c r="AD360" s="128" t="b">
        <f>NOT(ISBLANK(Survey!$M360))</f>
        <v>0</v>
      </c>
      <c r="AE360" s="16" t="str">
        <f t="shared" si="241"/>
        <v>Pass</v>
      </c>
      <c r="AF360" s="38" t="b">
        <f>NOT(ISNUMBER(SEARCH("Other",Survey!$P360)))</f>
        <v>1</v>
      </c>
      <c r="AG360" s="37" t="b">
        <f>NOT(ISBLANK(Survey!$Q360))</f>
        <v>0</v>
      </c>
      <c r="AH360" s="16" t="str">
        <f t="shared" si="242"/>
        <v>Pass</v>
      </c>
      <c r="AI360" s="143">
        <f>COUNTBLANK(Survey!$W360)</f>
        <v>1</v>
      </c>
      <c r="AJ360" s="67">
        <f>IF(AND(Survey!L360&lt;&gt;"Exempt fund",OR(Survey!$M360="ETF",Survey!$M360="ETF, alternative mutual fund",Survey!$M360="Mutual fund",Survey!$M360="Alternative mutual fund",Survey!$M360="Money market")),1,0)</f>
        <v>0</v>
      </c>
      <c r="AK360" s="16" t="str">
        <f t="shared" si="243"/>
        <v>Pass</v>
      </c>
      <c r="AL360" s="38" t="b">
        <f>NOT(ISNUMBER(SEARCH("Yes",Survey!$AA360)))</f>
        <v>1</v>
      </c>
      <c r="AM360" s="37" t="b">
        <f>IF(COUNTBLANK(Survey!$AB360:$AC360)=0,TRUE, FALSE)</f>
        <v>0</v>
      </c>
      <c r="AN360" s="16" t="str">
        <f t="shared" si="244"/>
        <v>Pass</v>
      </c>
      <c r="AO360" s="38" t="b">
        <f>NOT(ISNUMBER(SEARCH("Yes",Survey!$AD360)))</f>
        <v>1</v>
      </c>
      <c r="AP360" s="37" t="b">
        <f>NOT(ISBLANK(Survey!$AF360))</f>
        <v>0</v>
      </c>
      <c r="AQ360" s="16" t="str">
        <f t="shared" si="245"/>
        <v>Pass</v>
      </c>
      <c r="AR360" s="38" t="b">
        <f>NOT(OR(ISNUMBER(SEARCH("Other",Survey!$AF360)),ISNUMBER(SEARCH("Multiple",Survey!$AF360))))</f>
        <v>1</v>
      </c>
      <c r="AS360" s="37" t="b">
        <f>NOT(ISBLANK(Survey!$AG360))</f>
        <v>0</v>
      </c>
      <c r="AT360" s="16" t="str">
        <f t="shared" si="246"/>
        <v>Fail</v>
      </c>
      <c r="AU360" s="143">
        <f>IF(ABS(Survey!$AV360)&gt;0, 1,0)</f>
        <v>0</v>
      </c>
      <c r="AV360" s="143">
        <f>IF(COUNTBLANK(Survey!$AJ360)=0,1,0)</f>
        <v>0</v>
      </c>
      <c r="AW360" s="16" t="str">
        <f t="shared" si="247"/>
        <v>Pass</v>
      </c>
      <c r="AX360" s="143">
        <f>IF(ISBLANK(Survey!$AJ360),0,1)</f>
        <v>0</v>
      </c>
      <c r="AY360" s="165">
        <f>COUNTBLANK(Survey!$AK360)</f>
        <v>1</v>
      </c>
      <c r="AZ360" s="16" t="str">
        <f t="shared" si="248"/>
        <v>Pass</v>
      </c>
      <c r="BA360" s="143">
        <f>IF(OR(Survey!$AK360="Closed",ISBLANK(Survey!$AK360)),0,1)</f>
        <v>0</v>
      </c>
      <c r="BB360" s="165">
        <f>IF(ISBLANK(Survey!$AL360),1,0)</f>
        <v>1</v>
      </c>
      <c r="BC360" s="147" t="str" cm="1">
        <f t="array" ref="BC360">IF(OR(IF(OR($BE360+$BF360 = 2, $BG360=1), FALSE, TRUE), AND($BD360:$BD360 = 0)),"Pass","Fail")</f>
        <v>Pass</v>
      </c>
      <c r="BD360" s="143">
        <f>COUNTBLANK(Survey!$AM360:$AO360)</f>
        <v>3</v>
      </c>
      <c r="BE360" s="143">
        <f>IF(Survey!$I360="Yes",1,0)</f>
        <v>0</v>
      </c>
      <c r="BF360" s="143">
        <f>IF(OR(Survey!$M360="Mutual fund",Survey!$M360="Alternative mutual fund",Survey!$M360="Money market"),1,0)</f>
        <v>0</v>
      </c>
      <c r="BG360" s="148">
        <f>IF(OR(Survey!$M360="ETF",Survey!$M360="ETF, alternative mutual fund"),1,0)</f>
        <v>0</v>
      </c>
      <c r="BH360" s="16" t="str">
        <f t="shared" si="249"/>
        <v>Pass</v>
      </c>
      <c r="BI360" s="38" t="b">
        <f>OR(ISNUMBER(SEARCH("Yes",Survey!$AO360)),ISBLANK(Survey!$AO360))</f>
        <v>1</v>
      </c>
      <c r="BJ360" s="67" t="b">
        <f>NOT(ISBLANK(Survey!$AP360))</f>
        <v>0</v>
      </c>
      <c r="BK360" s="16" t="str">
        <f t="shared" si="250"/>
        <v>Pass</v>
      </c>
      <c r="BL360" s="143">
        <f>IF(Survey!$AW360=0, 0,1)</f>
        <v>0</v>
      </c>
      <c r="BM360" s="67">
        <f>Survey!$AQ360</f>
        <v>0</v>
      </c>
      <c r="BN360" s="67">
        <f>IFERROR((Survey!$AX360-ABS(Survey!$AY360)-ABS(Survey!$BD360))/Survey!$AW360,0)</f>
        <v>0</v>
      </c>
      <c r="BO360" s="67">
        <f>IF(AND($BM360&gt;$BN360-0.2,$BM360&lt;$BN360+0.2,ISBLANK(Survey!$AQ360)=FALSE),0,1)</f>
        <v>1</v>
      </c>
      <c r="BP360" s="165">
        <f>IF(ISBLANK(Survey!$AR360),1,0)</f>
        <v>1</v>
      </c>
      <c r="BQ360" s="16" t="str">
        <f t="shared" si="251"/>
        <v>Pass</v>
      </c>
      <c r="BR360" s="143">
        <f>IF(Survey!$AW360=0, 0,1)</f>
        <v>0</v>
      </c>
      <c r="BS360" s="67">
        <f>IF(AND(Survey!$AS360&gt;=0,Survey!$AS360&lt;=0.2,Survey!$AS360&lt;&gt;""),0,1)</f>
        <v>1</v>
      </c>
      <c r="BT360" s="143">
        <f>IF(ISBLANK(Survey!$AT360),1,0)</f>
        <v>1</v>
      </c>
      <c r="BU360" s="16" t="str">
        <f t="shared" si="252"/>
        <v>Fail</v>
      </c>
      <c r="BV360" s="165">
        <f>Survey!$AU360</f>
        <v>0</v>
      </c>
      <c r="BW360" s="16" t="str">
        <f t="shared" si="253"/>
        <v>Pass</v>
      </c>
      <c r="BX360" s="36">
        <f>Survey!$AV360</f>
        <v>0</v>
      </c>
      <c r="BY360" s="176">
        <f>Survey!$AW360+Survey!$AX360-ABS(Survey!$AY360)+ABS(Survey!$AZ360)-ABS(Survey!$BA360)+ABS(Survey!$BB360)-ABS(Survey!$BC360)-ABS(Survey!$BD360)+Survey!$BE360</f>
        <v>0</v>
      </c>
      <c r="BZ360" s="35">
        <f t="shared" si="254"/>
        <v>0</v>
      </c>
      <c r="CA360" s="17">
        <f t="shared" si="255"/>
        <v>0</v>
      </c>
      <c r="CB360" s="16" t="str">
        <f t="shared" si="256"/>
        <v>Pass</v>
      </c>
      <c r="CC360" s="38" t="b">
        <f>IF(ABS(Survey!$BE360)=0,TRUE,FALSE)</f>
        <v>1</v>
      </c>
      <c r="CD360" s="37" t="b">
        <f>NOT(ISBLANK(Survey!$BF360))</f>
        <v>0</v>
      </c>
      <c r="CE360" t="str">
        <f t="shared" si="257"/>
        <v>Fail</v>
      </c>
      <c r="CF360" s="29">
        <f>Survey!$AV360</f>
        <v>0</v>
      </c>
      <c r="CG360" s="29" cm="1">
        <f t="array" ref="CG360">SUM(SUMIF(Survey!BH360:BO360,{"&gt;0","&lt;0"})*{1,-1})-SUM(SUMIF(Survey!BQ360:BX360,{"&gt;0","&lt;0"})*{1,-1})</f>
        <v>0</v>
      </c>
      <c r="CH360" s="35" t="str">
        <f t="shared" si="258"/>
        <v>No holdings</v>
      </c>
      <c r="CI360">
        <f t="shared" si="259"/>
        <v>0</v>
      </c>
      <c r="CJ360" s="16" t="str">
        <f t="shared" si="260"/>
        <v>Fail</v>
      </c>
      <c r="CK360" s="36">
        <f>Survey!$AV360</f>
        <v>0</v>
      </c>
      <c r="CL360" s="36" cm="1">
        <f t="array" ref="CL360">SUM(SUMIF(Survey!BZ360:CS360,{"&gt;0","&lt;0"})*{1,-1})-SUM(SUMIF(Survey!CU360:DN360,{"&gt;0","&lt;0"})*{1,-1})</f>
        <v>0</v>
      </c>
      <c r="CM360" s="35" t="str">
        <f t="shared" si="261"/>
        <v>No holdings</v>
      </c>
      <c r="CN360" s="17">
        <f t="shared" si="262"/>
        <v>0</v>
      </c>
      <c r="CO360" s="16" t="str">
        <f t="shared" si="263"/>
        <v>Pass</v>
      </c>
      <c r="CP360" s="38" t="b">
        <f>IF(ABS(Survey!$CS360)=0,TRUE,FALSE)</f>
        <v>1</v>
      </c>
      <c r="CQ360" s="37" t="b">
        <f>NOT(ISBLANK(Survey!$CT360))</f>
        <v>0</v>
      </c>
      <c r="CR360" s="16" t="str">
        <f t="shared" si="264"/>
        <v>Pass</v>
      </c>
      <c r="CS360" s="38" t="b">
        <f>IF(ABS(Survey!$DN360)=0,TRUE,FALSE)</f>
        <v>1</v>
      </c>
      <c r="CT360" s="37" t="b">
        <f>NOT(ISBLANK(Survey!$DO360))</f>
        <v>0</v>
      </c>
      <c r="CU360" t="str">
        <f t="shared" si="265"/>
        <v>Pass</v>
      </c>
      <c r="CV360" s="29" cm="1">
        <f t="array" ref="CV360">SUM(SUMIF(Survey!CO360,{"&gt;0","&lt;0"})*{1,-1})+SUM(SUMIF(Survey!DJ360,{"&gt;0","&lt;0"})*{1,-1})</f>
        <v>0</v>
      </c>
      <c r="CW360" s="29">
        <f>SUM(SUMIF(Survey!DQ360:DW360,{"&gt;0","&lt;0"})*{1,-1})+SUM(SUMIF(Survey!DY360:EE360,{"&gt;0","&lt;0"})*{1,-1})</f>
        <v>0</v>
      </c>
      <c r="CX360">
        <f t="shared" si="266"/>
        <v>0</v>
      </c>
      <c r="CY360">
        <f t="shared" si="267"/>
        <v>0</v>
      </c>
      <c r="CZ360" s="16" t="str">
        <f t="shared" si="268"/>
        <v>Pass</v>
      </c>
      <c r="DA360" s="38" t="b">
        <f>IF(ABS(Survey!$DW360)=0,TRUE,FALSE)</f>
        <v>1</v>
      </c>
      <c r="DB360" s="37" t="b">
        <f>NOT(ISBLANK(Survey!DX360))</f>
        <v>0</v>
      </c>
      <c r="DC360" s="16" t="str">
        <f t="shared" si="269"/>
        <v>Pass</v>
      </c>
      <c r="DD360" s="38" t="b">
        <f>IF(ABS(Survey!$EE360)=0,TRUE,FALSE)</f>
        <v>1</v>
      </c>
      <c r="DE360" s="37" t="b">
        <f>NOT(ISBLANK(Survey!$EF360))</f>
        <v>0</v>
      </c>
      <c r="DF360" s="16" t="str">
        <f t="shared" si="270"/>
        <v>Fail</v>
      </c>
      <c r="DG360" s="36">
        <f>SUM(SUMIF(Survey!EL360:EN360,{"&gt;0","&lt;0"})*{1,-1})</f>
        <v>0</v>
      </c>
      <c r="DH360">
        <f t="shared" si="271"/>
        <v>0</v>
      </c>
      <c r="DI360">
        <f t="shared" si="272"/>
        <v>100</v>
      </c>
      <c r="DJ360" s="35" t="b">
        <f>IF(OR(Survey!$M360="ETF",Survey!$M360="ETF, alternative mutual fund",Survey!$M360="Closed-end", Survey!$M360="Split share corp"),TRUE,FALSE)</f>
        <v>0</v>
      </c>
      <c r="DK360" s="16" t="str">
        <f t="shared" si="273"/>
        <v>Fail</v>
      </c>
      <c r="DL360" s="36">
        <f>SUM(SUMIF(Survey!EP360:EV360,{"&gt;0","&lt;0"})*{1,-1})</f>
        <v>0</v>
      </c>
      <c r="DM360">
        <f t="shared" si="274"/>
        <v>0</v>
      </c>
      <c r="DN360" s="17">
        <f t="shared" si="275"/>
        <v>100</v>
      </c>
      <c r="DO360" s="16" t="str">
        <f t="shared" si="276"/>
        <v>Fail</v>
      </c>
      <c r="DP360" s="36">
        <f>SUM(SUMIF(Survey!EX360:FD360,{"&gt;0","&lt;0"})*{1,-1})</f>
        <v>0</v>
      </c>
      <c r="DQ360">
        <f t="shared" si="277"/>
        <v>0</v>
      </c>
      <c r="DR360" s="17">
        <f t="shared" si="278"/>
        <v>100</v>
      </c>
    </row>
    <row r="361" spans="1:122">
      <c r="A361">
        <v>361</v>
      </c>
      <c r="B361" t="str">
        <f t="shared" si="232"/>
        <v>Pass</v>
      </c>
      <c r="C361" t="str">
        <f>IF(COUNTBLANK(Survey!B361:FE361)=$C$2, "Pass", "Fail")</f>
        <v>Pass</v>
      </c>
      <c r="D361" t="str">
        <f t="shared" si="233"/>
        <v>Fail</v>
      </c>
      <c r="E361" t="str">
        <f>IF(OR(ISBLANK(Survey!AJ361),COUNTIF(G361:BB361,"Fail")),"Fail","Pass")</f>
        <v>Fail</v>
      </c>
      <c r="G361" s="16" t="str">
        <f t="shared" si="234"/>
        <v>Fail</v>
      </c>
      <c r="H361" s="177">
        <f>COUNTBLANK(Survey!B361:D361)+COUNTBLANK(Survey!G361)+COUNTBLANK(Survey!I361)+COUNTBLANK(Survey!K361:M361)+COUNTBLANK(Survey!P361)+COUNTBLANK(Survey!S361:U361)+COUNTBLANK(Survey!Y361:AA361)+COUNTBLANK(Survey!AD361:AE361)+COUNTBLANK(Survey!AI361:AI361)</f>
        <v>18</v>
      </c>
      <c r="I361" s="16" t="str">
        <f t="shared" si="235"/>
        <v>Fail</v>
      </c>
      <c r="J361" t="b">
        <f>IF(Survey!E361="No",TRUE,FALSE)</f>
        <v>0</v>
      </c>
      <c r="K361" s="34">
        <f>LEN(Survey!E361)</f>
        <v>0</v>
      </c>
      <c r="L361" s="16" t="str">
        <f t="shared" si="236"/>
        <v>Fail</v>
      </c>
      <c r="M361" t="b">
        <f>IF(Survey!F361="No",TRUE,FALSE)</f>
        <v>0</v>
      </c>
      <c r="N361" s="33">
        <f>LEN(Survey!F361)</f>
        <v>0</v>
      </c>
      <c r="O361" s="16" t="str">
        <f t="shared" si="237"/>
        <v>Pass</v>
      </c>
      <c r="P361" s="34">
        <f>MOD((LEN(Survey!H361)+2),11)</f>
        <v>2</v>
      </c>
      <c r="Q361" s="33" t="str">
        <f>IF(Survey!$L361="Prospectus fund", "Yes", "No")</f>
        <v>No</v>
      </c>
      <c r="R361" s="16" t="str">
        <f t="shared" si="238"/>
        <v>Pass</v>
      </c>
      <c r="S361" s="34">
        <f>MOD((LEN(Survey!J361)+2),11)</f>
        <v>2</v>
      </c>
      <c r="T361" s="35" t="b">
        <f>IF(OR(Survey!$M361="ETF",Survey!$M361="ETF, alternative mutual fund",Survey!$M361="Closed-end", Survey!$M361="Split share corp", Survey!$I361="Yes"),TRUE,FALSE)</f>
        <v>0</v>
      </c>
      <c r="U361" s="16" t="str">
        <f>IFERROR(IF(AND(OR(X361=Y361,Y361 = "Either"),NOT(ISBLANK(Survey!K361))),"Pass","Fail"),"Pass")</f>
        <v>Fail</v>
      </c>
      <c r="V361" s="36" cm="1">
        <f t="array" ref="V361">SUM(SUMIF(Survey!BZ361:CS361,{"&gt;0","&lt;0"})*{1,-1})</f>
        <v>0</v>
      </c>
      <c r="W361" s="38" cm="1">
        <f t="array" ref="W361">SUM(SUMIF(Survey!CC361,{"&gt;0","&lt;0"})*{1,-1})+SUM(SUMIF(Survey!CM361,{"&gt;0","&lt;0"})*{1,-1})</f>
        <v>0</v>
      </c>
      <c r="X361" s="38">
        <f>Survey!K361</f>
        <v>0</v>
      </c>
      <c r="Y361" s="37" t="str">
        <f t="shared" si="239"/>
        <v>Either</v>
      </c>
      <c r="Z361" s="16" t="str">
        <f t="shared" si="240"/>
        <v>Fail</v>
      </c>
      <c r="AA361" s="67" cm="1">
        <f t="array" ref="AA361">SUM(SUMIF(Survey!BZ361:CS361,{"&gt;0","&lt;0"})*{1,-1})+SUM(SUMIF(Survey!CU361:DN361,{"&gt;0","&lt;0"})*{1,-1})</f>
        <v>0</v>
      </c>
      <c r="AB361" s="67">
        <f>IFERROR(AA361/(Survey!$AV361),0)</f>
        <v>0</v>
      </c>
      <c r="AC361" s="128" t="b">
        <f>IF(OR(Survey!$M361="Alternative strategy or hedge",Survey!$M361="Other, illiquid",Survey!$L361="Prospectus fund"),TRUE,FALSE)</f>
        <v>0</v>
      </c>
      <c r="AD361" s="128" t="b">
        <f>NOT(ISBLANK(Survey!$M361))</f>
        <v>0</v>
      </c>
      <c r="AE361" s="16" t="str">
        <f t="shared" si="241"/>
        <v>Pass</v>
      </c>
      <c r="AF361" s="38" t="b">
        <f>NOT(ISNUMBER(SEARCH("Other",Survey!$P361)))</f>
        <v>1</v>
      </c>
      <c r="AG361" s="37" t="b">
        <f>NOT(ISBLANK(Survey!$Q361))</f>
        <v>0</v>
      </c>
      <c r="AH361" s="16" t="str">
        <f t="shared" si="242"/>
        <v>Pass</v>
      </c>
      <c r="AI361" s="143">
        <f>COUNTBLANK(Survey!$W361)</f>
        <v>1</v>
      </c>
      <c r="AJ361" s="67">
        <f>IF(AND(Survey!L361&lt;&gt;"Exempt fund",OR(Survey!$M361="ETF",Survey!$M361="ETF, alternative mutual fund",Survey!$M361="Mutual fund",Survey!$M361="Alternative mutual fund",Survey!$M361="Money market")),1,0)</f>
        <v>0</v>
      </c>
      <c r="AK361" s="16" t="str">
        <f t="shared" si="243"/>
        <v>Pass</v>
      </c>
      <c r="AL361" s="38" t="b">
        <f>NOT(ISNUMBER(SEARCH("Yes",Survey!$AA361)))</f>
        <v>1</v>
      </c>
      <c r="AM361" s="37" t="b">
        <f>IF(COUNTBLANK(Survey!$AB361:$AC361)=0,TRUE, FALSE)</f>
        <v>0</v>
      </c>
      <c r="AN361" s="16" t="str">
        <f t="shared" si="244"/>
        <v>Pass</v>
      </c>
      <c r="AO361" s="38" t="b">
        <f>NOT(ISNUMBER(SEARCH("Yes",Survey!$AD361)))</f>
        <v>1</v>
      </c>
      <c r="AP361" s="37" t="b">
        <f>NOT(ISBLANK(Survey!$AF361))</f>
        <v>0</v>
      </c>
      <c r="AQ361" s="16" t="str">
        <f t="shared" si="245"/>
        <v>Pass</v>
      </c>
      <c r="AR361" s="38" t="b">
        <f>NOT(OR(ISNUMBER(SEARCH("Other",Survey!$AF361)),ISNUMBER(SEARCH("Multiple",Survey!$AF361))))</f>
        <v>1</v>
      </c>
      <c r="AS361" s="37" t="b">
        <f>NOT(ISBLANK(Survey!$AG361))</f>
        <v>0</v>
      </c>
      <c r="AT361" s="16" t="str">
        <f t="shared" si="246"/>
        <v>Fail</v>
      </c>
      <c r="AU361" s="143">
        <f>IF(ABS(Survey!$AV361)&gt;0, 1,0)</f>
        <v>0</v>
      </c>
      <c r="AV361" s="143">
        <f>IF(COUNTBLANK(Survey!$AJ361)=0,1,0)</f>
        <v>0</v>
      </c>
      <c r="AW361" s="16" t="str">
        <f t="shared" si="247"/>
        <v>Pass</v>
      </c>
      <c r="AX361" s="143">
        <f>IF(ISBLANK(Survey!$AJ361),0,1)</f>
        <v>0</v>
      </c>
      <c r="AY361" s="165">
        <f>COUNTBLANK(Survey!$AK361)</f>
        <v>1</v>
      </c>
      <c r="AZ361" s="16" t="str">
        <f t="shared" si="248"/>
        <v>Pass</v>
      </c>
      <c r="BA361" s="143">
        <f>IF(OR(Survey!$AK361="Closed",ISBLANK(Survey!$AK361)),0,1)</f>
        <v>0</v>
      </c>
      <c r="BB361" s="165">
        <f>IF(ISBLANK(Survey!$AL361),1,0)</f>
        <v>1</v>
      </c>
      <c r="BC361" s="147" t="str" cm="1">
        <f t="array" ref="BC361">IF(OR(IF(OR($BE361+$BF361 = 2, $BG361=1), FALSE, TRUE), AND($BD361:$BD361 = 0)),"Pass","Fail")</f>
        <v>Pass</v>
      </c>
      <c r="BD361" s="143">
        <f>COUNTBLANK(Survey!$AM361:$AO361)</f>
        <v>3</v>
      </c>
      <c r="BE361" s="143">
        <f>IF(Survey!$I361="Yes",1,0)</f>
        <v>0</v>
      </c>
      <c r="BF361" s="143">
        <f>IF(OR(Survey!$M361="Mutual fund",Survey!$M361="Alternative mutual fund",Survey!$M361="Money market"),1,0)</f>
        <v>0</v>
      </c>
      <c r="BG361" s="148">
        <f>IF(OR(Survey!$M361="ETF",Survey!$M361="ETF, alternative mutual fund"),1,0)</f>
        <v>0</v>
      </c>
      <c r="BH361" s="16" t="str">
        <f t="shared" si="249"/>
        <v>Pass</v>
      </c>
      <c r="BI361" s="38" t="b">
        <f>OR(ISNUMBER(SEARCH("Yes",Survey!$AO361)),ISBLANK(Survey!$AO361))</f>
        <v>1</v>
      </c>
      <c r="BJ361" s="67" t="b">
        <f>NOT(ISBLANK(Survey!$AP361))</f>
        <v>0</v>
      </c>
      <c r="BK361" s="16" t="str">
        <f t="shared" si="250"/>
        <v>Pass</v>
      </c>
      <c r="BL361" s="143">
        <f>IF(Survey!$AW361=0, 0,1)</f>
        <v>0</v>
      </c>
      <c r="BM361" s="67">
        <f>Survey!$AQ361</f>
        <v>0</v>
      </c>
      <c r="BN361" s="67">
        <f>IFERROR((Survey!$AX361-ABS(Survey!$AY361)-ABS(Survey!$BD361))/Survey!$AW361,0)</f>
        <v>0</v>
      </c>
      <c r="BO361" s="67">
        <f>IF(AND($BM361&gt;$BN361-0.2,$BM361&lt;$BN361+0.2,ISBLANK(Survey!$AQ361)=FALSE),0,1)</f>
        <v>1</v>
      </c>
      <c r="BP361" s="165">
        <f>IF(ISBLANK(Survey!$AR361),1,0)</f>
        <v>1</v>
      </c>
      <c r="BQ361" s="16" t="str">
        <f t="shared" si="251"/>
        <v>Pass</v>
      </c>
      <c r="BR361" s="143">
        <f>IF(Survey!$AW361=0, 0,1)</f>
        <v>0</v>
      </c>
      <c r="BS361" s="67">
        <f>IF(AND(Survey!$AS361&gt;=0,Survey!$AS361&lt;=0.2,Survey!$AS361&lt;&gt;""),0,1)</f>
        <v>1</v>
      </c>
      <c r="BT361" s="143">
        <f>IF(ISBLANK(Survey!$AT361),1,0)</f>
        <v>1</v>
      </c>
      <c r="BU361" s="16" t="str">
        <f t="shared" si="252"/>
        <v>Fail</v>
      </c>
      <c r="BV361" s="165">
        <f>Survey!$AU361</f>
        <v>0</v>
      </c>
      <c r="BW361" s="16" t="str">
        <f t="shared" si="253"/>
        <v>Pass</v>
      </c>
      <c r="BX361" s="36">
        <f>Survey!$AV361</f>
        <v>0</v>
      </c>
      <c r="BY361" s="176">
        <f>Survey!$AW361+Survey!$AX361-ABS(Survey!$AY361)+ABS(Survey!$AZ361)-ABS(Survey!$BA361)+ABS(Survey!$BB361)-ABS(Survey!$BC361)-ABS(Survey!$BD361)+Survey!$BE361</f>
        <v>0</v>
      </c>
      <c r="BZ361" s="35">
        <f t="shared" si="254"/>
        <v>0</v>
      </c>
      <c r="CA361" s="17">
        <f t="shared" si="255"/>
        <v>0</v>
      </c>
      <c r="CB361" s="16" t="str">
        <f t="shared" si="256"/>
        <v>Pass</v>
      </c>
      <c r="CC361" s="38" t="b">
        <f>IF(ABS(Survey!$BE361)=0,TRUE,FALSE)</f>
        <v>1</v>
      </c>
      <c r="CD361" s="37" t="b">
        <f>NOT(ISBLANK(Survey!$BF361))</f>
        <v>0</v>
      </c>
      <c r="CE361" t="str">
        <f t="shared" si="257"/>
        <v>Fail</v>
      </c>
      <c r="CF361" s="29">
        <f>Survey!$AV361</f>
        <v>0</v>
      </c>
      <c r="CG361" s="29" cm="1">
        <f t="array" ref="CG361">SUM(SUMIF(Survey!BH361:BO361,{"&gt;0","&lt;0"})*{1,-1})-SUM(SUMIF(Survey!BQ361:BX361,{"&gt;0","&lt;0"})*{1,-1})</f>
        <v>0</v>
      </c>
      <c r="CH361" s="35" t="str">
        <f t="shared" si="258"/>
        <v>No holdings</v>
      </c>
      <c r="CI361">
        <f t="shared" si="259"/>
        <v>0</v>
      </c>
      <c r="CJ361" s="16" t="str">
        <f t="shared" si="260"/>
        <v>Fail</v>
      </c>
      <c r="CK361" s="36">
        <f>Survey!$AV361</f>
        <v>0</v>
      </c>
      <c r="CL361" s="36" cm="1">
        <f t="array" ref="CL361">SUM(SUMIF(Survey!BZ361:CS361,{"&gt;0","&lt;0"})*{1,-1})-SUM(SUMIF(Survey!CU361:DN361,{"&gt;0","&lt;0"})*{1,-1})</f>
        <v>0</v>
      </c>
      <c r="CM361" s="35" t="str">
        <f t="shared" si="261"/>
        <v>No holdings</v>
      </c>
      <c r="CN361" s="17">
        <f t="shared" si="262"/>
        <v>0</v>
      </c>
      <c r="CO361" s="16" t="str">
        <f t="shared" si="263"/>
        <v>Pass</v>
      </c>
      <c r="CP361" s="38" t="b">
        <f>IF(ABS(Survey!$CS361)=0,TRUE,FALSE)</f>
        <v>1</v>
      </c>
      <c r="CQ361" s="37" t="b">
        <f>NOT(ISBLANK(Survey!$CT361))</f>
        <v>0</v>
      </c>
      <c r="CR361" s="16" t="str">
        <f t="shared" si="264"/>
        <v>Pass</v>
      </c>
      <c r="CS361" s="38" t="b">
        <f>IF(ABS(Survey!$DN361)=0,TRUE,FALSE)</f>
        <v>1</v>
      </c>
      <c r="CT361" s="37" t="b">
        <f>NOT(ISBLANK(Survey!$DO361))</f>
        <v>0</v>
      </c>
      <c r="CU361" t="str">
        <f t="shared" si="265"/>
        <v>Pass</v>
      </c>
      <c r="CV361" s="29" cm="1">
        <f t="array" ref="CV361">SUM(SUMIF(Survey!CO361,{"&gt;0","&lt;0"})*{1,-1})+SUM(SUMIF(Survey!DJ361,{"&gt;0","&lt;0"})*{1,-1})</f>
        <v>0</v>
      </c>
      <c r="CW361" s="29">
        <f>SUM(SUMIF(Survey!DQ361:DW361,{"&gt;0","&lt;0"})*{1,-1})+SUM(SUMIF(Survey!DY361:EE361,{"&gt;0","&lt;0"})*{1,-1})</f>
        <v>0</v>
      </c>
      <c r="CX361">
        <f t="shared" si="266"/>
        <v>0</v>
      </c>
      <c r="CY361">
        <f t="shared" si="267"/>
        <v>0</v>
      </c>
      <c r="CZ361" s="16" t="str">
        <f t="shared" si="268"/>
        <v>Pass</v>
      </c>
      <c r="DA361" s="38" t="b">
        <f>IF(ABS(Survey!$DW361)=0,TRUE,FALSE)</f>
        <v>1</v>
      </c>
      <c r="DB361" s="37" t="b">
        <f>NOT(ISBLANK(Survey!DX361))</f>
        <v>0</v>
      </c>
      <c r="DC361" s="16" t="str">
        <f t="shared" si="269"/>
        <v>Pass</v>
      </c>
      <c r="DD361" s="38" t="b">
        <f>IF(ABS(Survey!$EE361)=0,TRUE,FALSE)</f>
        <v>1</v>
      </c>
      <c r="DE361" s="37" t="b">
        <f>NOT(ISBLANK(Survey!$EF361))</f>
        <v>0</v>
      </c>
      <c r="DF361" s="16" t="str">
        <f t="shared" si="270"/>
        <v>Fail</v>
      </c>
      <c r="DG361" s="36">
        <f>SUM(SUMIF(Survey!EL361:EN361,{"&gt;0","&lt;0"})*{1,-1})</f>
        <v>0</v>
      </c>
      <c r="DH361">
        <f t="shared" si="271"/>
        <v>0</v>
      </c>
      <c r="DI361">
        <f t="shared" si="272"/>
        <v>100</v>
      </c>
      <c r="DJ361" s="35" t="b">
        <f>IF(OR(Survey!$M361="ETF",Survey!$M361="ETF, alternative mutual fund",Survey!$M361="Closed-end", Survey!$M361="Split share corp"),TRUE,FALSE)</f>
        <v>0</v>
      </c>
      <c r="DK361" s="16" t="str">
        <f t="shared" si="273"/>
        <v>Fail</v>
      </c>
      <c r="DL361" s="36">
        <f>SUM(SUMIF(Survey!EP361:EV361,{"&gt;0","&lt;0"})*{1,-1})</f>
        <v>0</v>
      </c>
      <c r="DM361">
        <f t="shared" si="274"/>
        <v>0</v>
      </c>
      <c r="DN361" s="17">
        <f t="shared" si="275"/>
        <v>100</v>
      </c>
      <c r="DO361" s="16" t="str">
        <f t="shared" si="276"/>
        <v>Fail</v>
      </c>
      <c r="DP361" s="36">
        <f>SUM(SUMIF(Survey!EX361:FD361,{"&gt;0","&lt;0"})*{1,-1})</f>
        <v>0</v>
      </c>
      <c r="DQ361">
        <f t="shared" si="277"/>
        <v>0</v>
      </c>
      <c r="DR361" s="17">
        <f t="shared" si="278"/>
        <v>100</v>
      </c>
    </row>
    <row r="362" spans="1:122">
      <c r="A362">
        <v>362</v>
      </c>
      <c r="B362" t="str">
        <f t="shared" si="232"/>
        <v>Pass</v>
      </c>
      <c r="C362" t="str">
        <f>IF(COUNTBLANK(Survey!B362:FE362)=$C$2, "Pass", "Fail")</f>
        <v>Pass</v>
      </c>
      <c r="D362" t="str">
        <f t="shared" si="233"/>
        <v>Fail</v>
      </c>
      <c r="E362" t="str">
        <f>IF(OR(ISBLANK(Survey!AJ362),COUNTIF(G362:BB362,"Fail")),"Fail","Pass")</f>
        <v>Fail</v>
      </c>
      <c r="G362" s="16" t="str">
        <f t="shared" si="234"/>
        <v>Fail</v>
      </c>
      <c r="H362" s="177">
        <f>COUNTBLANK(Survey!B362:D362)+COUNTBLANK(Survey!G362)+COUNTBLANK(Survey!I362)+COUNTBLANK(Survey!K362:M362)+COUNTBLANK(Survey!P362)+COUNTBLANK(Survey!S362:U362)+COUNTBLANK(Survey!Y362:AA362)+COUNTBLANK(Survey!AD362:AE362)+COUNTBLANK(Survey!AI362:AI362)</f>
        <v>18</v>
      </c>
      <c r="I362" s="16" t="str">
        <f t="shared" si="235"/>
        <v>Fail</v>
      </c>
      <c r="J362" t="b">
        <f>IF(Survey!E362="No",TRUE,FALSE)</f>
        <v>0</v>
      </c>
      <c r="K362" s="34">
        <f>LEN(Survey!E362)</f>
        <v>0</v>
      </c>
      <c r="L362" s="16" t="str">
        <f t="shared" si="236"/>
        <v>Fail</v>
      </c>
      <c r="M362" t="b">
        <f>IF(Survey!F362="No",TRUE,FALSE)</f>
        <v>0</v>
      </c>
      <c r="N362" s="33">
        <f>LEN(Survey!F362)</f>
        <v>0</v>
      </c>
      <c r="O362" s="16" t="str">
        <f t="shared" si="237"/>
        <v>Pass</v>
      </c>
      <c r="P362" s="34">
        <f>MOD((LEN(Survey!H362)+2),11)</f>
        <v>2</v>
      </c>
      <c r="Q362" s="33" t="str">
        <f>IF(Survey!$L362="Prospectus fund", "Yes", "No")</f>
        <v>No</v>
      </c>
      <c r="R362" s="16" t="str">
        <f t="shared" si="238"/>
        <v>Pass</v>
      </c>
      <c r="S362" s="34">
        <f>MOD((LEN(Survey!J362)+2),11)</f>
        <v>2</v>
      </c>
      <c r="T362" s="35" t="b">
        <f>IF(OR(Survey!$M362="ETF",Survey!$M362="ETF, alternative mutual fund",Survey!$M362="Closed-end", Survey!$M362="Split share corp", Survey!$I362="Yes"),TRUE,FALSE)</f>
        <v>0</v>
      </c>
      <c r="U362" s="16" t="str">
        <f>IFERROR(IF(AND(OR(X362=Y362,Y362 = "Either"),NOT(ISBLANK(Survey!K362))),"Pass","Fail"),"Pass")</f>
        <v>Fail</v>
      </c>
      <c r="V362" s="36" cm="1">
        <f t="array" ref="V362">SUM(SUMIF(Survey!BZ362:CS362,{"&gt;0","&lt;0"})*{1,-1})</f>
        <v>0</v>
      </c>
      <c r="W362" s="38" cm="1">
        <f t="array" ref="W362">SUM(SUMIF(Survey!CC362,{"&gt;0","&lt;0"})*{1,-1})+SUM(SUMIF(Survey!CM362,{"&gt;0","&lt;0"})*{1,-1})</f>
        <v>0</v>
      </c>
      <c r="X362" s="38">
        <f>Survey!K362</f>
        <v>0</v>
      </c>
      <c r="Y362" s="37" t="str">
        <f t="shared" si="239"/>
        <v>Either</v>
      </c>
      <c r="Z362" s="16" t="str">
        <f t="shared" si="240"/>
        <v>Fail</v>
      </c>
      <c r="AA362" s="67" cm="1">
        <f t="array" ref="AA362">SUM(SUMIF(Survey!BZ362:CS362,{"&gt;0","&lt;0"})*{1,-1})+SUM(SUMIF(Survey!CU362:DN362,{"&gt;0","&lt;0"})*{1,-1})</f>
        <v>0</v>
      </c>
      <c r="AB362" s="67">
        <f>IFERROR(AA362/(Survey!$AV362),0)</f>
        <v>0</v>
      </c>
      <c r="AC362" s="128" t="b">
        <f>IF(OR(Survey!$M362="Alternative strategy or hedge",Survey!$M362="Other, illiquid",Survey!$L362="Prospectus fund"),TRUE,FALSE)</f>
        <v>0</v>
      </c>
      <c r="AD362" s="128" t="b">
        <f>NOT(ISBLANK(Survey!$M362))</f>
        <v>0</v>
      </c>
      <c r="AE362" s="16" t="str">
        <f t="shared" si="241"/>
        <v>Pass</v>
      </c>
      <c r="AF362" s="38" t="b">
        <f>NOT(ISNUMBER(SEARCH("Other",Survey!$P362)))</f>
        <v>1</v>
      </c>
      <c r="AG362" s="37" t="b">
        <f>NOT(ISBLANK(Survey!$Q362))</f>
        <v>0</v>
      </c>
      <c r="AH362" s="16" t="str">
        <f t="shared" si="242"/>
        <v>Pass</v>
      </c>
      <c r="AI362" s="143">
        <f>COUNTBLANK(Survey!$W362)</f>
        <v>1</v>
      </c>
      <c r="AJ362" s="67">
        <f>IF(AND(Survey!L362&lt;&gt;"Exempt fund",OR(Survey!$M362="ETF",Survey!$M362="ETF, alternative mutual fund",Survey!$M362="Mutual fund",Survey!$M362="Alternative mutual fund",Survey!$M362="Money market")),1,0)</f>
        <v>0</v>
      </c>
      <c r="AK362" s="16" t="str">
        <f t="shared" si="243"/>
        <v>Pass</v>
      </c>
      <c r="AL362" s="38" t="b">
        <f>NOT(ISNUMBER(SEARCH("Yes",Survey!$AA362)))</f>
        <v>1</v>
      </c>
      <c r="AM362" s="37" t="b">
        <f>IF(COUNTBLANK(Survey!$AB362:$AC362)=0,TRUE, FALSE)</f>
        <v>0</v>
      </c>
      <c r="AN362" s="16" t="str">
        <f t="shared" si="244"/>
        <v>Pass</v>
      </c>
      <c r="AO362" s="38" t="b">
        <f>NOT(ISNUMBER(SEARCH("Yes",Survey!$AD362)))</f>
        <v>1</v>
      </c>
      <c r="AP362" s="37" t="b">
        <f>NOT(ISBLANK(Survey!$AF362))</f>
        <v>0</v>
      </c>
      <c r="AQ362" s="16" t="str">
        <f t="shared" si="245"/>
        <v>Pass</v>
      </c>
      <c r="AR362" s="38" t="b">
        <f>NOT(OR(ISNUMBER(SEARCH("Other",Survey!$AF362)),ISNUMBER(SEARCH("Multiple",Survey!$AF362))))</f>
        <v>1</v>
      </c>
      <c r="AS362" s="37" t="b">
        <f>NOT(ISBLANK(Survey!$AG362))</f>
        <v>0</v>
      </c>
      <c r="AT362" s="16" t="str">
        <f t="shared" si="246"/>
        <v>Fail</v>
      </c>
      <c r="AU362" s="143">
        <f>IF(ABS(Survey!$AV362)&gt;0, 1,0)</f>
        <v>0</v>
      </c>
      <c r="AV362" s="143">
        <f>IF(COUNTBLANK(Survey!$AJ362)=0,1,0)</f>
        <v>0</v>
      </c>
      <c r="AW362" s="16" t="str">
        <f t="shared" si="247"/>
        <v>Pass</v>
      </c>
      <c r="AX362" s="143">
        <f>IF(ISBLANK(Survey!$AJ362),0,1)</f>
        <v>0</v>
      </c>
      <c r="AY362" s="165">
        <f>COUNTBLANK(Survey!$AK362)</f>
        <v>1</v>
      </c>
      <c r="AZ362" s="16" t="str">
        <f t="shared" si="248"/>
        <v>Pass</v>
      </c>
      <c r="BA362" s="143">
        <f>IF(OR(Survey!$AK362="Closed",ISBLANK(Survey!$AK362)),0,1)</f>
        <v>0</v>
      </c>
      <c r="BB362" s="165">
        <f>IF(ISBLANK(Survey!$AL362),1,0)</f>
        <v>1</v>
      </c>
      <c r="BC362" s="147" t="str" cm="1">
        <f t="array" ref="BC362">IF(OR(IF(OR($BE362+$BF362 = 2, $BG362=1), FALSE, TRUE), AND($BD362:$BD362 = 0)),"Pass","Fail")</f>
        <v>Pass</v>
      </c>
      <c r="BD362" s="143">
        <f>COUNTBLANK(Survey!$AM362:$AO362)</f>
        <v>3</v>
      </c>
      <c r="BE362" s="143">
        <f>IF(Survey!$I362="Yes",1,0)</f>
        <v>0</v>
      </c>
      <c r="BF362" s="143">
        <f>IF(OR(Survey!$M362="Mutual fund",Survey!$M362="Alternative mutual fund",Survey!$M362="Money market"),1,0)</f>
        <v>0</v>
      </c>
      <c r="BG362" s="148">
        <f>IF(OR(Survey!$M362="ETF",Survey!$M362="ETF, alternative mutual fund"),1,0)</f>
        <v>0</v>
      </c>
      <c r="BH362" s="16" t="str">
        <f t="shared" si="249"/>
        <v>Pass</v>
      </c>
      <c r="BI362" s="38" t="b">
        <f>OR(ISNUMBER(SEARCH("Yes",Survey!$AO362)),ISBLANK(Survey!$AO362))</f>
        <v>1</v>
      </c>
      <c r="BJ362" s="67" t="b">
        <f>NOT(ISBLANK(Survey!$AP362))</f>
        <v>0</v>
      </c>
      <c r="BK362" s="16" t="str">
        <f t="shared" si="250"/>
        <v>Pass</v>
      </c>
      <c r="BL362" s="143">
        <f>IF(Survey!$AW362=0, 0,1)</f>
        <v>0</v>
      </c>
      <c r="BM362" s="67">
        <f>Survey!$AQ362</f>
        <v>0</v>
      </c>
      <c r="BN362" s="67">
        <f>IFERROR((Survey!$AX362-ABS(Survey!$AY362)-ABS(Survey!$BD362))/Survey!$AW362,0)</f>
        <v>0</v>
      </c>
      <c r="BO362" s="67">
        <f>IF(AND($BM362&gt;$BN362-0.2,$BM362&lt;$BN362+0.2,ISBLANK(Survey!$AQ362)=FALSE),0,1)</f>
        <v>1</v>
      </c>
      <c r="BP362" s="165">
        <f>IF(ISBLANK(Survey!$AR362),1,0)</f>
        <v>1</v>
      </c>
      <c r="BQ362" s="16" t="str">
        <f t="shared" si="251"/>
        <v>Pass</v>
      </c>
      <c r="BR362" s="143">
        <f>IF(Survey!$AW362=0, 0,1)</f>
        <v>0</v>
      </c>
      <c r="BS362" s="67">
        <f>IF(AND(Survey!$AS362&gt;=0,Survey!$AS362&lt;=0.2,Survey!$AS362&lt;&gt;""),0,1)</f>
        <v>1</v>
      </c>
      <c r="BT362" s="143">
        <f>IF(ISBLANK(Survey!$AT362),1,0)</f>
        <v>1</v>
      </c>
      <c r="BU362" s="16" t="str">
        <f t="shared" si="252"/>
        <v>Fail</v>
      </c>
      <c r="BV362" s="165">
        <f>Survey!$AU362</f>
        <v>0</v>
      </c>
      <c r="BW362" s="16" t="str">
        <f t="shared" si="253"/>
        <v>Pass</v>
      </c>
      <c r="BX362" s="36">
        <f>Survey!$AV362</f>
        <v>0</v>
      </c>
      <c r="BY362" s="176">
        <f>Survey!$AW362+Survey!$AX362-ABS(Survey!$AY362)+ABS(Survey!$AZ362)-ABS(Survey!$BA362)+ABS(Survey!$BB362)-ABS(Survey!$BC362)-ABS(Survey!$BD362)+Survey!$BE362</f>
        <v>0</v>
      </c>
      <c r="BZ362" s="35">
        <f t="shared" si="254"/>
        <v>0</v>
      </c>
      <c r="CA362" s="17">
        <f t="shared" si="255"/>
        <v>0</v>
      </c>
      <c r="CB362" s="16" t="str">
        <f t="shared" si="256"/>
        <v>Pass</v>
      </c>
      <c r="CC362" s="38" t="b">
        <f>IF(ABS(Survey!$BE362)=0,TRUE,FALSE)</f>
        <v>1</v>
      </c>
      <c r="CD362" s="37" t="b">
        <f>NOT(ISBLANK(Survey!$BF362))</f>
        <v>0</v>
      </c>
      <c r="CE362" t="str">
        <f t="shared" si="257"/>
        <v>Fail</v>
      </c>
      <c r="CF362" s="29">
        <f>Survey!$AV362</f>
        <v>0</v>
      </c>
      <c r="CG362" s="29" cm="1">
        <f t="array" ref="CG362">SUM(SUMIF(Survey!BH362:BO362,{"&gt;0","&lt;0"})*{1,-1})-SUM(SUMIF(Survey!BQ362:BX362,{"&gt;0","&lt;0"})*{1,-1})</f>
        <v>0</v>
      </c>
      <c r="CH362" s="35" t="str">
        <f t="shared" si="258"/>
        <v>No holdings</v>
      </c>
      <c r="CI362">
        <f t="shared" si="259"/>
        <v>0</v>
      </c>
      <c r="CJ362" s="16" t="str">
        <f t="shared" si="260"/>
        <v>Fail</v>
      </c>
      <c r="CK362" s="36">
        <f>Survey!$AV362</f>
        <v>0</v>
      </c>
      <c r="CL362" s="36" cm="1">
        <f t="array" ref="CL362">SUM(SUMIF(Survey!BZ362:CS362,{"&gt;0","&lt;0"})*{1,-1})-SUM(SUMIF(Survey!CU362:DN362,{"&gt;0","&lt;0"})*{1,-1})</f>
        <v>0</v>
      </c>
      <c r="CM362" s="35" t="str">
        <f t="shared" si="261"/>
        <v>No holdings</v>
      </c>
      <c r="CN362" s="17">
        <f t="shared" si="262"/>
        <v>0</v>
      </c>
      <c r="CO362" s="16" t="str">
        <f t="shared" si="263"/>
        <v>Pass</v>
      </c>
      <c r="CP362" s="38" t="b">
        <f>IF(ABS(Survey!$CS362)=0,TRUE,FALSE)</f>
        <v>1</v>
      </c>
      <c r="CQ362" s="37" t="b">
        <f>NOT(ISBLANK(Survey!$CT362))</f>
        <v>0</v>
      </c>
      <c r="CR362" s="16" t="str">
        <f t="shared" si="264"/>
        <v>Pass</v>
      </c>
      <c r="CS362" s="38" t="b">
        <f>IF(ABS(Survey!$DN362)=0,TRUE,FALSE)</f>
        <v>1</v>
      </c>
      <c r="CT362" s="37" t="b">
        <f>NOT(ISBLANK(Survey!$DO362))</f>
        <v>0</v>
      </c>
      <c r="CU362" t="str">
        <f t="shared" si="265"/>
        <v>Pass</v>
      </c>
      <c r="CV362" s="29" cm="1">
        <f t="array" ref="CV362">SUM(SUMIF(Survey!CO362,{"&gt;0","&lt;0"})*{1,-1})+SUM(SUMIF(Survey!DJ362,{"&gt;0","&lt;0"})*{1,-1})</f>
        <v>0</v>
      </c>
      <c r="CW362" s="29">
        <f>SUM(SUMIF(Survey!DQ362:DW362,{"&gt;0","&lt;0"})*{1,-1})+SUM(SUMIF(Survey!DY362:EE362,{"&gt;0","&lt;0"})*{1,-1})</f>
        <v>0</v>
      </c>
      <c r="CX362">
        <f t="shared" si="266"/>
        <v>0</v>
      </c>
      <c r="CY362">
        <f t="shared" si="267"/>
        <v>0</v>
      </c>
      <c r="CZ362" s="16" t="str">
        <f t="shared" si="268"/>
        <v>Pass</v>
      </c>
      <c r="DA362" s="38" t="b">
        <f>IF(ABS(Survey!$DW362)=0,TRUE,FALSE)</f>
        <v>1</v>
      </c>
      <c r="DB362" s="37" t="b">
        <f>NOT(ISBLANK(Survey!DX362))</f>
        <v>0</v>
      </c>
      <c r="DC362" s="16" t="str">
        <f t="shared" si="269"/>
        <v>Pass</v>
      </c>
      <c r="DD362" s="38" t="b">
        <f>IF(ABS(Survey!$EE362)=0,TRUE,FALSE)</f>
        <v>1</v>
      </c>
      <c r="DE362" s="37" t="b">
        <f>NOT(ISBLANK(Survey!$EF362))</f>
        <v>0</v>
      </c>
      <c r="DF362" s="16" t="str">
        <f t="shared" si="270"/>
        <v>Fail</v>
      </c>
      <c r="DG362" s="36">
        <f>SUM(SUMIF(Survey!EL362:EN362,{"&gt;0","&lt;0"})*{1,-1})</f>
        <v>0</v>
      </c>
      <c r="DH362">
        <f t="shared" si="271"/>
        <v>0</v>
      </c>
      <c r="DI362">
        <f t="shared" si="272"/>
        <v>100</v>
      </c>
      <c r="DJ362" s="35" t="b">
        <f>IF(OR(Survey!$M362="ETF",Survey!$M362="ETF, alternative mutual fund",Survey!$M362="Closed-end", Survey!$M362="Split share corp"),TRUE,FALSE)</f>
        <v>0</v>
      </c>
      <c r="DK362" s="16" t="str">
        <f t="shared" si="273"/>
        <v>Fail</v>
      </c>
      <c r="DL362" s="36">
        <f>SUM(SUMIF(Survey!EP362:EV362,{"&gt;0","&lt;0"})*{1,-1})</f>
        <v>0</v>
      </c>
      <c r="DM362">
        <f t="shared" si="274"/>
        <v>0</v>
      </c>
      <c r="DN362" s="17">
        <f t="shared" si="275"/>
        <v>100</v>
      </c>
      <c r="DO362" s="16" t="str">
        <f t="shared" si="276"/>
        <v>Fail</v>
      </c>
      <c r="DP362" s="36">
        <f>SUM(SUMIF(Survey!EX362:FD362,{"&gt;0","&lt;0"})*{1,-1})</f>
        <v>0</v>
      </c>
      <c r="DQ362">
        <f t="shared" si="277"/>
        <v>0</v>
      </c>
      <c r="DR362" s="17">
        <f t="shared" si="278"/>
        <v>100</v>
      </c>
    </row>
    <row r="363" spans="1:122">
      <c r="A363">
        <v>363</v>
      </c>
      <c r="B363" t="str">
        <f t="shared" si="232"/>
        <v>Pass</v>
      </c>
      <c r="C363" t="str">
        <f>IF(COUNTBLANK(Survey!B363:FE363)=$C$2, "Pass", "Fail")</f>
        <v>Pass</v>
      </c>
      <c r="D363" t="str">
        <f t="shared" si="233"/>
        <v>Fail</v>
      </c>
      <c r="E363" t="str">
        <f>IF(OR(ISBLANK(Survey!AJ363),COUNTIF(G363:BB363,"Fail")),"Fail","Pass")</f>
        <v>Fail</v>
      </c>
      <c r="G363" s="16" t="str">
        <f t="shared" si="234"/>
        <v>Fail</v>
      </c>
      <c r="H363" s="177">
        <f>COUNTBLANK(Survey!B363:D363)+COUNTBLANK(Survey!G363)+COUNTBLANK(Survey!I363)+COUNTBLANK(Survey!K363:M363)+COUNTBLANK(Survey!P363)+COUNTBLANK(Survey!S363:U363)+COUNTBLANK(Survey!Y363:AA363)+COUNTBLANK(Survey!AD363:AE363)+COUNTBLANK(Survey!AI363:AI363)</f>
        <v>18</v>
      </c>
      <c r="I363" s="16" t="str">
        <f t="shared" si="235"/>
        <v>Fail</v>
      </c>
      <c r="J363" t="b">
        <f>IF(Survey!E363="No",TRUE,FALSE)</f>
        <v>0</v>
      </c>
      <c r="K363" s="34">
        <f>LEN(Survey!E363)</f>
        <v>0</v>
      </c>
      <c r="L363" s="16" t="str">
        <f t="shared" si="236"/>
        <v>Fail</v>
      </c>
      <c r="M363" t="b">
        <f>IF(Survey!F363="No",TRUE,FALSE)</f>
        <v>0</v>
      </c>
      <c r="N363" s="33">
        <f>LEN(Survey!F363)</f>
        <v>0</v>
      </c>
      <c r="O363" s="16" t="str">
        <f t="shared" si="237"/>
        <v>Pass</v>
      </c>
      <c r="P363" s="34">
        <f>MOD((LEN(Survey!H363)+2),11)</f>
        <v>2</v>
      </c>
      <c r="Q363" s="33" t="str">
        <f>IF(Survey!$L363="Prospectus fund", "Yes", "No")</f>
        <v>No</v>
      </c>
      <c r="R363" s="16" t="str">
        <f t="shared" si="238"/>
        <v>Pass</v>
      </c>
      <c r="S363" s="34">
        <f>MOD((LEN(Survey!J363)+2),11)</f>
        <v>2</v>
      </c>
      <c r="T363" s="35" t="b">
        <f>IF(OR(Survey!$M363="ETF",Survey!$M363="ETF, alternative mutual fund",Survey!$M363="Closed-end", Survey!$M363="Split share corp", Survey!$I363="Yes"),TRUE,FALSE)</f>
        <v>0</v>
      </c>
      <c r="U363" s="16" t="str">
        <f>IFERROR(IF(AND(OR(X363=Y363,Y363 = "Either"),NOT(ISBLANK(Survey!K363))),"Pass","Fail"),"Pass")</f>
        <v>Fail</v>
      </c>
      <c r="V363" s="36" cm="1">
        <f t="array" ref="V363">SUM(SUMIF(Survey!BZ363:CS363,{"&gt;0","&lt;0"})*{1,-1})</f>
        <v>0</v>
      </c>
      <c r="W363" s="38" cm="1">
        <f t="array" ref="W363">SUM(SUMIF(Survey!CC363,{"&gt;0","&lt;0"})*{1,-1})+SUM(SUMIF(Survey!CM363,{"&gt;0","&lt;0"})*{1,-1})</f>
        <v>0</v>
      </c>
      <c r="X363" s="38">
        <f>Survey!K363</f>
        <v>0</v>
      </c>
      <c r="Y363" s="37" t="str">
        <f t="shared" si="239"/>
        <v>Either</v>
      </c>
      <c r="Z363" s="16" t="str">
        <f t="shared" si="240"/>
        <v>Fail</v>
      </c>
      <c r="AA363" s="67" cm="1">
        <f t="array" ref="AA363">SUM(SUMIF(Survey!BZ363:CS363,{"&gt;0","&lt;0"})*{1,-1})+SUM(SUMIF(Survey!CU363:DN363,{"&gt;0","&lt;0"})*{1,-1})</f>
        <v>0</v>
      </c>
      <c r="AB363" s="67">
        <f>IFERROR(AA363/(Survey!$AV363),0)</f>
        <v>0</v>
      </c>
      <c r="AC363" s="128" t="b">
        <f>IF(OR(Survey!$M363="Alternative strategy or hedge",Survey!$M363="Other, illiquid",Survey!$L363="Prospectus fund"),TRUE,FALSE)</f>
        <v>0</v>
      </c>
      <c r="AD363" s="128" t="b">
        <f>NOT(ISBLANK(Survey!$M363))</f>
        <v>0</v>
      </c>
      <c r="AE363" s="16" t="str">
        <f t="shared" si="241"/>
        <v>Pass</v>
      </c>
      <c r="AF363" s="38" t="b">
        <f>NOT(ISNUMBER(SEARCH("Other",Survey!$P363)))</f>
        <v>1</v>
      </c>
      <c r="AG363" s="37" t="b">
        <f>NOT(ISBLANK(Survey!$Q363))</f>
        <v>0</v>
      </c>
      <c r="AH363" s="16" t="str">
        <f t="shared" si="242"/>
        <v>Pass</v>
      </c>
      <c r="AI363" s="143">
        <f>COUNTBLANK(Survey!$W363)</f>
        <v>1</v>
      </c>
      <c r="AJ363" s="67">
        <f>IF(AND(Survey!L363&lt;&gt;"Exempt fund",OR(Survey!$M363="ETF",Survey!$M363="ETF, alternative mutual fund",Survey!$M363="Mutual fund",Survey!$M363="Alternative mutual fund",Survey!$M363="Money market")),1,0)</f>
        <v>0</v>
      </c>
      <c r="AK363" s="16" t="str">
        <f t="shared" si="243"/>
        <v>Pass</v>
      </c>
      <c r="AL363" s="38" t="b">
        <f>NOT(ISNUMBER(SEARCH("Yes",Survey!$AA363)))</f>
        <v>1</v>
      </c>
      <c r="AM363" s="37" t="b">
        <f>IF(COUNTBLANK(Survey!$AB363:$AC363)=0,TRUE, FALSE)</f>
        <v>0</v>
      </c>
      <c r="AN363" s="16" t="str">
        <f t="shared" si="244"/>
        <v>Pass</v>
      </c>
      <c r="AO363" s="38" t="b">
        <f>NOT(ISNUMBER(SEARCH("Yes",Survey!$AD363)))</f>
        <v>1</v>
      </c>
      <c r="AP363" s="37" t="b">
        <f>NOT(ISBLANK(Survey!$AF363))</f>
        <v>0</v>
      </c>
      <c r="AQ363" s="16" t="str">
        <f t="shared" si="245"/>
        <v>Pass</v>
      </c>
      <c r="AR363" s="38" t="b">
        <f>NOT(OR(ISNUMBER(SEARCH("Other",Survey!$AF363)),ISNUMBER(SEARCH("Multiple",Survey!$AF363))))</f>
        <v>1</v>
      </c>
      <c r="AS363" s="37" t="b">
        <f>NOT(ISBLANK(Survey!$AG363))</f>
        <v>0</v>
      </c>
      <c r="AT363" s="16" t="str">
        <f t="shared" si="246"/>
        <v>Fail</v>
      </c>
      <c r="AU363" s="143">
        <f>IF(ABS(Survey!$AV363)&gt;0, 1,0)</f>
        <v>0</v>
      </c>
      <c r="AV363" s="143">
        <f>IF(COUNTBLANK(Survey!$AJ363)=0,1,0)</f>
        <v>0</v>
      </c>
      <c r="AW363" s="16" t="str">
        <f t="shared" si="247"/>
        <v>Pass</v>
      </c>
      <c r="AX363" s="143">
        <f>IF(ISBLANK(Survey!$AJ363),0,1)</f>
        <v>0</v>
      </c>
      <c r="AY363" s="165">
        <f>COUNTBLANK(Survey!$AK363)</f>
        <v>1</v>
      </c>
      <c r="AZ363" s="16" t="str">
        <f t="shared" si="248"/>
        <v>Pass</v>
      </c>
      <c r="BA363" s="143">
        <f>IF(OR(Survey!$AK363="Closed",ISBLANK(Survey!$AK363)),0,1)</f>
        <v>0</v>
      </c>
      <c r="BB363" s="165">
        <f>IF(ISBLANK(Survey!$AL363),1,0)</f>
        <v>1</v>
      </c>
      <c r="BC363" s="147" t="str" cm="1">
        <f t="array" ref="BC363">IF(OR(IF(OR($BE363+$BF363 = 2, $BG363=1), FALSE, TRUE), AND($BD363:$BD363 = 0)),"Pass","Fail")</f>
        <v>Pass</v>
      </c>
      <c r="BD363" s="143">
        <f>COUNTBLANK(Survey!$AM363:$AO363)</f>
        <v>3</v>
      </c>
      <c r="BE363" s="143">
        <f>IF(Survey!$I363="Yes",1,0)</f>
        <v>0</v>
      </c>
      <c r="BF363" s="143">
        <f>IF(OR(Survey!$M363="Mutual fund",Survey!$M363="Alternative mutual fund",Survey!$M363="Money market"),1,0)</f>
        <v>0</v>
      </c>
      <c r="BG363" s="148">
        <f>IF(OR(Survey!$M363="ETF",Survey!$M363="ETF, alternative mutual fund"),1,0)</f>
        <v>0</v>
      </c>
      <c r="BH363" s="16" t="str">
        <f t="shared" si="249"/>
        <v>Pass</v>
      </c>
      <c r="BI363" s="38" t="b">
        <f>OR(ISNUMBER(SEARCH("Yes",Survey!$AO363)),ISBLANK(Survey!$AO363))</f>
        <v>1</v>
      </c>
      <c r="BJ363" s="67" t="b">
        <f>NOT(ISBLANK(Survey!$AP363))</f>
        <v>0</v>
      </c>
      <c r="BK363" s="16" t="str">
        <f t="shared" si="250"/>
        <v>Pass</v>
      </c>
      <c r="BL363" s="143">
        <f>IF(Survey!$AW363=0, 0,1)</f>
        <v>0</v>
      </c>
      <c r="BM363" s="67">
        <f>Survey!$AQ363</f>
        <v>0</v>
      </c>
      <c r="BN363" s="67">
        <f>IFERROR((Survey!$AX363-ABS(Survey!$AY363)-ABS(Survey!$BD363))/Survey!$AW363,0)</f>
        <v>0</v>
      </c>
      <c r="BO363" s="67">
        <f>IF(AND($BM363&gt;$BN363-0.2,$BM363&lt;$BN363+0.2,ISBLANK(Survey!$AQ363)=FALSE),0,1)</f>
        <v>1</v>
      </c>
      <c r="BP363" s="165">
        <f>IF(ISBLANK(Survey!$AR363),1,0)</f>
        <v>1</v>
      </c>
      <c r="BQ363" s="16" t="str">
        <f t="shared" si="251"/>
        <v>Pass</v>
      </c>
      <c r="BR363" s="143">
        <f>IF(Survey!$AW363=0, 0,1)</f>
        <v>0</v>
      </c>
      <c r="BS363" s="67">
        <f>IF(AND(Survey!$AS363&gt;=0,Survey!$AS363&lt;=0.2,Survey!$AS363&lt;&gt;""),0,1)</f>
        <v>1</v>
      </c>
      <c r="BT363" s="143">
        <f>IF(ISBLANK(Survey!$AT363),1,0)</f>
        <v>1</v>
      </c>
      <c r="BU363" s="16" t="str">
        <f t="shared" si="252"/>
        <v>Fail</v>
      </c>
      <c r="BV363" s="165">
        <f>Survey!$AU363</f>
        <v>0</v>
      </c>
      <c r="BW363" s="16" t="str">
        <f t="shared" si="253"/>
        <v>Pass</v>
      </c>
      <c r="BX363" s="36">
        <f>Survey!$AV363</f>
        <v>0</v>
      </c>
      <c r="BY363" s="176">
        <f>Survey!$AW363+Survey!$AX363-ABS(Survey!$AY363)+ABS(Survey!$AZ363)-ABS(Survey!$BA363)+ABS(Survey!$BB363)-ABS(Survey!$BC363)-ABS(Survey!$BD363)+Survey!$BE363</f>
        <v>0</v>
      </c>
      <c r="BZ363" s="35">
        <f t="shared" si="254"/>
        <v>0</v>
      </c>
      <c r="CA363" s="17">
        <f t="shared" si="255"/>
        <v>0</v>
      </c>
      <c r="CB363" s="16" t="str">
        <f t="shared" si="256"/>
        <v>Pass</v>
      </c>
      <c r="CC363" s="38" t="b">
        <f>IF(ABS(Survey!$BE363)=0,TRUE,FALSE)</f>
        <v>1</v>
      </c>
      <c r="CD363" s="37" t="b">
        <f>NOT(ISBLANK(Survey!$BF363))</f>
        <v>0</v>
      </c>
      <c r="CE363" t="str">
        <f t="shared" si="257"/>
        <v>Fail</v>
      </c>
      <c r="CF363" s="29">
        <f>Survey!$AV363</f>
        <v>0</v>
      </c>
      <c r="CG363" s="29" cm="1">
        <f t="array" ref="CG363">SUM(SUMIF(Survey!BH363:BO363,{"&gt;0","&lt;0"})*{1,-1})-SUM(SUMIF(Survey!BQ363:BX363,{"&gt;0","&lt;0"})*{1,-1})</f>
        <v>0</v>
      </c>
      <c r="CH363" s="35" t="str">
        <f t="shared" si="258"/>
        <v>No holdings</v>
      </c>
      <c r="CI363">
        <f t="shared" si="259"/>
        <v>0</v>
      </c>
      <c r="CJ363" s="16" t="str">
        <f t="shared" si="260"/>
        <v>Fail</v>
      </c>
      <c r="CK363" s="36">
        <f>Survey!$AV363</f>
        <v>0</v>
      </c>
      <c r="CL363" s="36" cm="1">
        <f t="array" ref="CL363">SUM(SUMIF(Survey!BZ363:CS363,{"&gt;0","&lt;0"})*{1,-1})-SUM(SUMIF(Survey!CU363:DN363,{"&gt;0","&lt;0"})*{1,-1})</f>
        <v>0</v>
      </c>
      <c r="CM363" s="35" t="str">
        <f t="shared" si="261"/>
        <v>No holdings</v>
      </c>
      <c r="CN363" s="17">
        <f t="shared" si="262"/>
        <v>0</v>
      </c>
      <c r="CO363" s="16" t="str">
        <f t="shared" si="263"/>
        <v>Pass</v>
      </c>
      <c r="CP363" s="38" t="b">
        <f>IF(ABS(Survey!$CS363)=0,TRUE,FALSE)</f>
        <v>1</v>
      </c>
      <c r="CQ363" s="37" t="b">
        <f>NOT(ISBLANK(Survey!$CT363))</f>
        <v>0</v>
      </c>
      <c r="CR363" s="16" t="str">
        <f t="shared" si="264"/>
        <v>Pass</v>
      </c>
      <c r="CS363" s="38" t="b">
        <f>IF(ABS(Survey!$DN363)=0,TRUE,FALSE)</f>
        <v>1</v>
      </c>
      <c r="CT363" s="37" t="b">
        <f>NOT(ISBLANK(Survey!$DO363))</f>
        <v>0</v>
      </c>
      <c r="CU363" t="str">
        <f t="shared" si="265"/>
        <v>Pass</v>
      </c>
      <c r="CV363" s="29" cm="1">
        <f t="array" ref="CV363">SUM(SUMIF(Survey!CO363,{"&gt;0","&lt;0"})*{1,-1})+SUM(SUMIF(Survey!DJ363,{"&gt;0","&lt;0"})*{1,-1})</f>
        <v>0</v>
      </c>
      <c r="CW363" s="29">
        <f>SUM(SUMIF(Survey!DQ363:DW363,{"&gt;0","&lt;0"})*{1,-1})+SUM(SUMIF(Survey!DY363:EE363,{"&gt;0","&lt;0"})*{1,-1})</f>
        <v>0</v>
      </c>
      <c r="CX363">
        <f t="shared" si="266"/>
        <v>0</v>
      </c>
      <c r="CY363">
        <f t="shared" si="267"/>
        <v>0</v>
      </c>
      <c r="CZ363" s="16" t="str">
        <f t="shared" si="268"/>
        <v>Pass</v>
      </c>
      <c r="DA363" s="38" t="b">
        <f>IF(ABS(Survey!$DW363)=0,TRUE,FALSE)</f>
        <v>1</v>
      </c>
      <c r="DB363" s="37" t="b">
        <f>NOT(ISBLANK(Survey!DX363))</f>
        <v>0</v>
      </c>
      <c r="DC363" s="16" t="str">
        <f t="shared" si="269"/>
        <v>Pass</v>
      </c>
      <c r="DD363" s="38" t="b">
        <f>IF(ABS(Survey!$EE363)=0,TRUE,FALSE)</f>
        <v>1</v>
      </c>
      <c r="DE363" s="37" t="b">
        <f>NOT(ISBLANK(Survey!$EF363))</f>
        <v>0</v>
      </c>
      <c r="DF363" s="16" t="str">
        <f t="shared" si="270"/>
        <v>Fail</v>
      </c>
      <c r="DG363" s="36">
        <f>SUM(SUMIF(Survey!EL363:EN363,{"&gt;0","&lt;0"})*{1,-1})</f>
        <v>0</v>
      </c>
      <c r="DH363">
        <f t="shared" si="271"/>
        <v>0</v>
      </c>
      <c r="DI363">
        <f t="shared" si="272"/>
        <v>100</v>
      </c>
      <c r="DJ363" s="35" t="b">
        <f>IF(OR(Survey!$M363="ETF",Survey!$M363="ETF, alternative mutual fund",Survey!$M363="Closed-end", Survey!$M363="Split share corp"),TRUE,FALSE)</f>
        <v>0</v>
      </c>
      <c r="DK363" s="16" t="str">
        <f t="shared" si="273"/>
        <v>Fail</v>
      </c>
      <c r="DL363" s="36">
        <f>SUM(SUMIF(Survey!EP363:EV363,{"&gt;0","&lt;0"})*{1,-1})</f>
        <v>0</v>
      </c>
      <c r="DM363">
        <f t="shared" si="274"/>
        <v>0</v>
      </c>
      <c r="DN363" s="17">
        <f t="shared" si="275"/>
        <v>100</v>
      </c>
      <c r="DO363" s="16" t="str">
        <f t="shared" si="276"/>
        <v>Fail</v>
      </c>
      <c r="DP363" s="36">
        <f>SUM(SUMIF(Survey!EX363:FD363,{"&gt;0","&lt;0"})*{1,-1})</f>
        <v>0</v>
      </c>
      <c r="DQ363">
        <f t="shared" si="277"/>
        <v>0</v>
      </c>
      <c r="DR363" s="17">
        <f t="shared" si="278"/>
        <v>100</v>
      </c>
    </row>
    <row r="364" spans="1:122">
      <c r="A364">
        <v>364</v>
      </c>
      <c r="B364" t="str">
        <f t="shared" si="232"/>
        <v>Pass</v>
      </c>
      <c r="C364" t="str">
        <f>IF(COUNTBLANK(Survey!B364:FE364)=$C$2, "Pass", "Fail")</f>
        <v>Pass</v>
      </c>
      <c r="D364" t="str">
        <f t="shared" si="233"/>
        <v>Fail</v>
      </c>
      <c r="E364" t="str">
        <f>IF(OR(ISBLANK(Survey!AJ364),COUNTIF(G364:BB364,"Fail")),"Fail","Pass")</f>
        <v>Fail</v>
      </c>
      <c r="G364" s="16" t="str">
        <f t="shared" si="234"/>
        <v>Fail</v>
      </c>
      <c r="H364" s="177">
        <f>COUNTBLANK(Survey!B364:D364)+COUNTBLANK(Survey!G364)+COUNTBLANK(Survey!I364)+COUNTBLANK(Survey!K364:M364)+COUNTBLANK(Survey!P364)+COUNTBLANK(Survey!S364:U364)+COUNTBLANK(Survey!Y364:AA364)+COUNTBLANK(Survey!AD364:AE364)+COUNTBLANK(Survey!AI364:AI364)</f>
        <v>18</v>
      </c>
      <c r="I364" s="16" t="str">
        <f t="shared" si="235"/>
        <v>Fail</v>
      </c>
      <c r="J364" t="b">
        <f>IF(Survey!E364="No",TRUE,FALSE)</f>
        <v>0</v>
      </c>
      <c r="K364" s="34">
        <f>LEN(Survey!E364)</f>
        <v>0</v>
      </c>
      <c r="L364" s="16" t="str">
        <f t="shared" si="236"/>
        <v>Fail</v>
      </c>
      <c r="M364" t="b">
        <f>IF(Survey!F364="No",TRUE,FALSE)</f>
        <v>0</v>
      </c>
      <c r="N364" s="33">
        <f>LEN(Survey!F364)</f>
        <v>0</v>
      </c>
      <c r="O364" s="16" t="str">
        <f t="shared" si="237"/>
        <v>Pass</v>
      </c>
      <c r="P364" s="34">
        <f>MOD((LEN(Survey!H364)+2),11)</f>
        <v>2</v>
      </c>
      <c r="Q364" s="33" t="str">
        <f>IF(Survey!$L364="Prospectus fund", "Yes", "No")</f>
        <v>No</v>
      </c>
      <c r="R364" s="16" t="str">
        <f t="shared" si="238"/>
        <v>Pass</v>
      </c>
      <c r="S364" s="34">
        <f>MOD((LEN(Survey!J364)+2),11)</f>
        <v>2</v>
      </c>
      <c r="T364" s="35" t="b">
        <f>IF(OR(Survey!$M364="ETF",Survey!$M364="ETF, alternative mutual fund",Survey!$M364="Closed-end", Survey!$M364="Split share corp", Survey!$I364="Yes"),TRUE,FALSE)</f>
        <v>0</v>
      </c>
      <c r="U364" s="16" t="str">
        <f>IFERROR(IF(AND(OR(X364=Y364,Y364 = "Either"),NOT(ISBLANK(Survey!K364))),"Pass","Fail"),"Pass")</f>
        <v>Fail</v>
      </c>
      <c r="V364" s="36" cm="1">
        <f t="array" ref="V364">SUM(SUMIF(Survey!BZ364:CS364,{"&gt;0","&lt;0"})*{1,-1})</f>
        <v>0</v>
      </c>
      <c r="W364" s="38" cm="1">
        <f t="array" ref="W364">SUM(SUMIF(Survey!CC364,{"&gt;0","&lt;0"})*{1,-1})+SUM(SUMIF(Survey!CM364,{"&gt;0","&lt;0"})*{1,-1})</f>
        <v>0</v>
      </c>
      <c r="X364" s="38">
        <f>Survey!K364</f>
        <v>0</v>
      </c>
      <c r="Y364" s="37" t="str">
        <f t="shared" si="239"/>
        <v>Either</v>
      </c>
      <c r="Z364" s="16" t="str">
        <f t="shared" si="240"/>
        <v>Fail</v>
      </c>
      <c r="AA364" s="67" cm="1">
        <f t="array" ref="AA364">SUM(SUMIF(Survey!BZ364:CS364,{"&gt;0","&lt;0"})*{1,-1})+SUM(SUMIF(Survey!CU364:DN364,{"&gt;0","&lt;0"})*{1,-1})</f>
        <v>0</v>
      </c>
      <c r="AB364" s="67">
        <f>IFERROR(AA364/(Survey!$AV364),0)</f>
        <v>0</v>
      </c>
      <c r="AC364" s="128" t="b">
        <f>IF(OR(Survey!$M364="Alternative strategy or hedge",Survey!$M364="Other, illiquid",Survey!$L364="Prospectus fund"),TRUE,FALSE)</f>
        <v>0</v>
      </c>
      <c r="AD364" s="128" t="b">
        <f>NOT(ISBLANK(Survey!$M364))</f>
        <v>0</v>
      </c>
      <c r="AE364" s="16" t="str">
        <f t="shared" si="241"/>
        <v>Pass</v>
      </c>
      <c r="AF364" s="38" t="b">
        <f>NOT(ISNUMBER(SEARCH("Other",Survey!$P364)))</f>
        <v>1</v>
      </c>
      <c r="AG364" s="37" t="b">
        <f>NOT(ISBLANK(Survey!$Q364))</f>
        <v>0</v>
      </c>
      <c r="AH364" s="16" t="str">
        <f t="shared" si="242"/>
        <v>Pass</v>
      </c>
      <c r="AI364" s="143">
        <f>COUNTBLANK(Survey!$W364)</f>
        <v>1</v>
      </c>
      <c r="AJ364" s="67">
        <f>IF(AND(Survey!L364&lt;&gt;"Exempt fund",OR(Survey!$M364="ETF",Survey!$M364="ETF, alternative mutual fund",Survey!$M364="Mutual fund",Survey!$M364="Alternative mutual fund",Survey!$M364="Money market")),1,0)</f>
        <v>0</v>
      </c>
      <c r="AK364" s="16" t="str">
        <f t="shared" si="243"/>
        <v>Pass</v>
      </c>
      <c r="AL364" s="38" t="b">
        <f>NOT(ISNUMBER(SEARCH("Yes",Survey!$AA364)))</f>
        <v>1</v>
      </c>
      <c r="AM364" s="37" t="b">
        <f>IF(COUNTBLANK(Survey!$AB364:$AC364)=0,TRUE, FALSE)</f>
        <v>0</v>
      </c>
      <c r="AN364" s="16" t="str">
        <f t="shared" si="244"/>
        <v>Pass</v>
      </c>
      <c r="AO364" s="38" t="b">
        <f>NOT(ISNUMBER(SEARCH("Yes",Survey!$AD364)))</f>
        <v>1</v>
      </c>
      <c r="AP364" s="37" t="b">
        <f>NOT(ISBLANK(Survey!$AF364))</f>
        <v>0</v>
      </c>
      <c r="AQ364" s="16" t="str">
        <f t="shared" si="245"/>
        <v>Pass</v>
      </c>
      <c r="AR364" s="38" t="b">
        <f>NOT(OR(ISNUMBER(SEARCH("Other",Survey!$AF364)),ISNUMBER(SEARCH("Multiple",Survey!$AF364))))</f>
        <v>1</v>
      </c>
      <c r="AS364" s="37" t="b">
        <f>NOT(ISBLANK(Survey!$AG364))</f>
        <v>0</v>
      </c>
      <c r="AT364" s="16" t="str">
        <f t="shared" si="246"/>
        <v>Fail</v>
      </c>
      <c r="AU364" s="143">
        <f>IF(ABS(Survey!$AV364)&gt;0, 1,0)</f>
        <v>0</v>
      </c>
      <c r="AV364" s="143">
        <f>IF(COUNTBLANK(Survey!$AJ364)=0,1,0)</f>
        <v>0</v>
      </c>
      <c r="AW364" s="16" t="str">
        <f t="shared" si="247"/>
        <v>Pass</v>
      </c>
      <c r="AX364" s="143">
        <f>IF(ISBLANK(Survey!$AJ364),0,1)</f>
        <v>0</v>
      </c>
      <c r="AY364" s="165">
        <f>COUNTBLANK(Survey!$AK364)</f>
        <v>1</v>
      </c>
      <c r="AZ364" s="16" t="str">
        <f t="shared" si="248"/>
        <v>Pass</v>
      </c>
      <c r="BA364" s="143">
        <f>IF(OR(Survey!$AK364="Closed",ISBLANK(Survey!$AK364)),0,1)</f>
        <v>0</v>
      </c>
      <c r="BB364" s="165">
        <f>IF(ISBLANK(Survey!$AL364),1,0)</f>
        <v>1</v>
      </c>
      <c r="BC364" s="147" t="str" cm="1">
        <f t="array" ref="BC364">IF(OR(IF(OR($BE364+$BF364 = 2, $BG364=1), FALSE, TRUE), AND($BD364:$BD364 = 0)),"Pass","Fail")</f>
        <v>Pass</v>
      </c>
      <c r="BD364" s="143">
        <f>COUNTBLANK(Survey!$AM364:$AO364)</f>
        <v>3</v>
      </c>
      <c r="BE364" s="143">
        <f>IF(Survey!$I364="Yes",1,0)</f>
        <v>0</v>
      </c>
      <c r="BF364" s="143">
        <f>IF(OR(Survey!$M364="Mutual fund",Survey!$M364="Alternative mutual fund",Survey!$M364="Money market"),1,0)</f>
        <v>0</v>
      </c>
      <c r="BG364" s="148">
        <f>IF(OR(Survey!$M364="ETF",Survey!$M364="ETF, alternative mutual fund"),1,0)</f>
        <v>0</v>
      </c>
      <c r="BH364" s="16" t="str">
        <f t="shared" si="249"/>
        <v>Pass</v>
      </c>
      <c r="BI364" s="38" t="b">
        <f>OR(ISNUMBER(SEARCH("Yes",Survey!$AO364)),ISBLANK(Survey!$AO364))</f>
        <v>1</v>
      </c>
      <c r="BJ364" s="67" t="b">
        <f>NOT(ISBLANK(Survey!$AP364))</f>
        <v>0</v>
      </c>
      <c r="BK364" s="16" t="str">
        <f t="shared" si="250"/>
        <v>Pass</v>
      </c>
      <c r="BL364" s="143">
        <f>IF(Survey!$AW364=0, 0,1)</f>
        <v>0</v>
      </c>
      <c r="BM364" s="67">
        <f>Survey!$AQ364</f>
        <v>0</v>
      </c>
      <c r="BN364" s="67">
        <f>IFERROR((Survey!$AX364-ABS(Survey!$AY364)-ABS(Survey!$BD364))/Survey!$AW364,0)</f>
        <v>0</v>
      </c>
      <c r="BO364" s="67">
        <f>IF(AND($BM364&gt;$BN364-0.2,$BM364&lt;$BN364+0.2,ISBLANK(Survey!$AQ364)=FALSE),0,1)</f>
        <v>1</v>
      </c>
      <c r="BP364" s="165">
        <f>IF(ISBLANK(Survey!$AR364),1,0)</f>
        <v>1</v>
      </c>
      <c r="BQ364" s="16" t="str">
        <f t="shared" si="251"/>
        <v>Pass</v>
      </c>
      <c r="BR364" s="143">
        <f>IF(Survey!$AW364=0, 0,1)</f>
        <v>0</v>
      </c>
      <c r="BS364" s="67">
        <f>IF(AND(Survey!$AS364&gt;=0,Survey!$AS364&lt;=0.2,Survey!$AS364&lt;&gt;""),0,1)</f>
        <v>1</v>
      </c>
      <c r="BT364" s="143">
        <f>IF(ISBLANK(Survey!$AT364),1,0)</f>
        <v>1</v>
      </c>
      <c r="BU364" s="16" t="str">
        <f t="shared" si="252"/>
        <v>Fail</v>
      </c>
      <c r="BV364" s="165">
        <f>Survey!$AU364</f>
        <v>0</v>
      </c>
      <c r="BW364" s="16" t="str">
        <f t="shared" si="253"/>
        <v>Pass</v>
      </c>
      <c r="BX364" s="36">
        <f>Survey!$AV364</f>
        <v>0</v>
      </c>
      <c r="BY364" s="176">
        <f>Survey!$AW364+Survey!$AX364-ABS(Survey!$AY364)+ABS(Survey!$AZ364)-ABS(Survey!$BA364)+ABS(Survey!$BB364)-ABS(Survey!$BC364)-ABS(Survey!$BD364)+Survey!$BE364</f>
        <v>0</v>
      </c>
      <c r="BZ364" s="35">
        <f t="shared" si="254"/>
        <v>0</v>
      </c>
      <c r="CA364" s="17">
        <f t="shared" si="255"/>
        <v>0</v>
      </c>
      <c r="CB364" s="16" t="str">
        <f t="shared" si="256"/>
        <v>Pass</v>
      </c>
      <c r="CC364" s="38" t="b">
        <f>IF(ABS(Survey!$BE364)=0,TRUE,FALSE)</f>
        <v>1</v>
      </c>
      <c r="CD364" s="37" t="b">
        <f>NOT(ISBLANK(Survey!$BF364))</f>
        <v>0</v>
      </c>
      <c r="CE364" t="str">
        <f t="shared" si="257"/>
        <v>Fail</v>
      </c>
      <c r="CF364" s="29">
        <f>Survey!$AV364</f>
        <v>0</v>
      </c>
      <c r="CG364" s="29" cm="1">
        <f t="array" ref="CG364">SUM(SUMIF(Survey!BH364:BO364,{"&gt;0","&lt;0"})*{1,-1})-SUM(SUMIF(Survey!BQ364:BX364,{"&gt;0","&lt;0"})*{1,-1})</f>
        <v>0</v>
      </c>
      <c r="CH364" s="35" t="str">
        <f t="shared" si="258"/>
        <v>No holdings</v>
      </c>
      <c r="CI364">
        <f t="shared" si="259"/>
        <v>0</v>
      </c>
      <c r="CJ364" s="16" t="str">
        <f t="shared" si="260"/>
        <v>Fail</v>
      </c>
      <c r="CK364" s="36">
        <f>Survey!$AV364</f>
        <v>0</v>
      </c>
      <c r="CL364" s="36" cm="1">
        <f t="array" ref="CL364">SUM(SUMIF(Survey!BZ364:CS364,{"&gt;0","&lt;0"})*{1,-1})-SUM(SUMIF(Survey!CU364:DN364,{"&gt;0","&lt;0"})*{1,-1})</f>
        <v>0</v>
      </c>
      <c r="CM364" s="35" t="str">
        <f t="shared" si="261"/>
        <v>No holdings</v>
      </c>
      <c r="CN364" s="17">
        <f t="shared" si="262"/>
        <v>0</v>
      </c>
      <c r="CO364" s="16" t="str">
        <f t="shared" si="263"/>
        <v>Pass</v>
      </c>
      <c r="CP364" s="38" t="b">
        <f>IF(ABS(Survey!$CS364)=0,TRUE,FALSE)</f>
        <v>1</v>
      </c>
      <c r="CQ364" s="37" t="b">
        <f>NOT(ISBLANK(Survey!$CT364))</f>
        <v>0</v>
      </c>
      <c r="CR364" s="16" t="str">
        <f t="shared" si="264"/>
        <v>Pass</v>
      </c>
      <c r="CS364" s="38" t="b">
        <f>IF(ABS(Survey!$DN364)=0,TRUE,FALSE)</f>
        <v>1</v>
      </c>
      <c r="CT364" s="37" t="b">
        <f>NOT(ISBLANK(Survey!$DO364))</f>
        <v>0</v>
      </c>
      <c r="CU364" t="str">
        <f t="shared" si="265"/>
        <v>Pass</v>
      </c>
      <c r="CV364" s="29" cm="1">
        <f t="array" ref="CV364">SUM(SUMIF(Survey!CO364,{"&gt;0","&lt;0"})*{1,-1})+SUM(SUMIF(Survey!DJ364,{"&gt;0","&lt;0"})*{1,-1})</f>
        <v>0</v>
      </c>
      <c r="CW364" s="29">
        <f>SUM(SUMIF(Survey!DQ364:DW364,{"&gt;0","&lt;0"})*{1,-1})+SUM(SUMIF(Survey!DY364:EE364,{"&gt;0","&lt;0"})*{1,-1})</f>
        <v>0</v>
      </c>
      <c r="CX364">
        <f t="shared" si="266"/>
        <v>0</v>
      </c>
      <c r="CY364">
        <f t="shared" si="267"/>
        <v>0</v>
      </c>
      <c r="CZ364" s="16" t="str">
        <f t="shared" si="268"/>
        <v>Pass</v>
      </c>
      <c r="DA364" s="38" t="b">
        <f>IF(ABS(Survey!$DW364)=0,TRUE,FALSE)</f>
        <v>1</v>
      </c>
      <c r="DB364" s="37" t="b">
        <f>NOT(ISBLANK(Survey!DX364))</f>
        <v>0</v>
      </c>
      <c r="DC364" s="16" t="str">
        <f t="shared" si="269"/>
        <v>Pass</v>
      </c>
      <c r="DD364" s="38" t="b">
        <f>IF(ABS(Survey!$EE364)=0,TRUE,FALSE)</f>
        <v>1</v>
      </c>
      <c r="DE364" s="37" t="b">
        <f>NOT(ISBLANK(Survey!$EF364))</f>
        <v>0</v>
      </c>
      <c r="DF364" s="16" t="str">
        <f t="shared" si="270"/>
        <v>Fail</v>
      </c>
      <c r="DG364" s="36">
        <f>SUM(SUMIF(Survey!EL364:EN364,{"&gt;0","&lt;0"})*{1,-1})</f>
        <v>0</v>
      </c>
      <c r="DH364">
        <f t="shared" si="271"/>
        <v>0</v>
      </c>
      <c r="DI364">
        <f t="shared" si="272"/>
        <v>100</v>
      </c>
      <c r="DJ364" s="35" t="b">
        <f>IF(OR(Survey!$M364="ETF",Survey!$M364="ETF, alternative mutual fund",Survey!$M364="Closed-end", Survey!$M364="Split share corp"),TRUE,FALSE)</f>
        <v>0</v>
      </c>
      <c r="DK364" s="16" t="str">
        <f t="shared" si="273"/>
        <v>Fail</v>
      </c>
      <c r="DL364" s="36">
        <f>SUM(SUMIF(Survey!EP364:EV364,{"&gt;0","&lt;0"})*{1,-1})</f>
        <v>0</v>
      </c>
      <c r="DM364">
        <f t="shared" si="274"/>
        <v>0</v>
      </c>
      <c r="DN364" s="17">
        <f t="shared" si="275"/>
        <v>100</v>
      </c>
      <c r="DO364" s="16" t="str">
        <f t="shared" si="276"/>
        <v>Fail</v>
      </c>
      <c r="DP364" s="36">
        <f>SUM(SUMIF(Survey!EX364:FD364,{"&gt;0","&lt;0"})*{1,-1})</f>
        <v>0</v>
      </c>
      <c r="DQ364">
        <f t="shared" si="277"/>
        <v>0</v>
      </c>
      <c r="DR364" s="17">
        <f t="shared" si="278"/>
        <v>100</v>
      </c>
    </row>
    <row r="365" spans="1:122">
      <c r="A365">
        <v>365</v>
      </c>
      <c r="B365" t="str">
        <f t="shared" si="232"/>
        <v>Pass</v>
      </c>
      <c r="C365" t="str">
        <f>IF(COUNTBLANK(Survey!B365:FE365)=$C$2, "Pass", "Fail")</f>
        <v>Pass</v>
      </c>
      <c r="D365" t="str">
        <f t="shared" si="233"/>
        <v>Fail</v>
      </c>
      <c r="E365" t="str">
        <f>IF(OR(ISBLANK(Survey!AJ365),COUNTIF(G365:BB365,"Fail")),"Fail","Pass")</f>
        <v>Fail</v>
      </c>
      <c r="G365" s="16" t="str">
        <f t="shared" si="234"/>
        <v>Fail</v>
      </c>
      <c r="H365" s="177">
        <f>COUNTBLANK(Survey!B365:D365)+COUNTBLANK(Survey!G365)+COUNTBLANK(Survey!I365)+COUNTBLANK(Survey!K365:M365)+COUNTBLANK(Survey!P365)+COUNTBLANK(Survey!S365:U365)+COUNTBLANK(Survey!Y365:AA365)+COUNTBLANK(Survey!AD365:AE365)+COUNTBLANK(Survey!AI365:AI365)</f>
        <v>18</v>
      </c>
      <c r="I365" s="16" t="str">
        <f t="shared" si="235"/>
        <v>Fail</v>
      </c>
      <c r="J365" t="b">
        <f>IF(Survey!E365="No",TRUE,FALSE)</f>
        <v>0</v>
      </c>
      <c r="K365" s="34">
        <f>LEN(Survey!E365)</f>
        <v>0</v>
      </c>
      <c r="L365" s="16" t="str">
        <f t="shared" si="236"/>
        <v>Fail</v>
      </c>
      <c r="M365" t="b">
        <f>IF(Survey!F365="No",TRUE,FALSE)</f>
        <v>0</v>
      </c>
      <c r="N365" s="33">
        <f>LEN(Survey!F365)</f>
        <v>0</v>
      </c>
      <c r="O365" s="16" t="str">
        <f t="shared" si="237"/>
        <v>Pass</v>
      </c>
      <c r="P365" s="34">
        <f>MOD((LEN(Survey!H365)+2),11)</f>
        <v>2</v>
      </c>
      <c r="Q365" s="33" t="str">
        <f>IF(Survey!$L365="Prospectus fund", "Yes", "No")</f>
        <v>No</v>
      </c>
      <c r="R365" s="16" t="str">
        <f t="shared" si="238"/>
        <v>Pass</v>
      </c>
      <c r="S365" s="34">
        <f>MOD((LEN(Survey!J365)+2),11)</f>
        <v>2</v>
      </c>
      <c r="T365" s="35" t="b">
        <f>IF(OR(Survey!$M365="ETF",Survey!$M365="ETF, alternative mutual fund",Survey!$M365="Closed-end", Survey!$M365="Split share corp", Survey!$I365="Yes"),TRUE,FALSE)</f>
        <v>0</v>
      </c>
      <c r="U365" s="16" t="str">
        <f>IFERROR(IF(AND(OR(X365=Y365,Y365 = "Either"),NOT(ISBLANK(Survey!K365))),"Pass","Fail"),"Pass")</f>
        <v>Fail</v>
      </c>
      <c r="V365" s="36" cm="1">
        <f t="array" ref="V365">SUM(SUMIF(Survey!BZ365:CS365,{"&gt;0","&lt;0"})*{1,-1})</f>
        <v>0</v>
      </c>
      <c r="W365" s="38" cm="1">
        <f t="array" ref="W365">SUM(SUMIF(Survey!CC365,{"&gt;0","&lt;0"})*{1,-1})+SUM(SUMIF(Survey!CM365,{"&gt;0","&lt;0"})*{1,-1})</f>
        <v>0</v>
      </c>
      <c r="X365" s="38">
        <f>Survey!K365</f>
        <v>0</v>
      </c>
      <c r="Y365" s="37" t="str">
        <f t="shared" si="239"/>
        <v>Either</v>
      </c>
      <c r="Z365" s="16" t="str">
        <f t="shared" si="240"/>
        <v>Fail</v>
      </c>
      <c r="AA365" s="67" cm="1">
        <f t="array" ref="AA365">SUM(SUMIF(Survey!BZ365:CS365,{"&gt;0","&lt;0"})*{1,-1})+SUM(SUMIF(Survey!CU365:DN365,{"&gt;0","&lt;0"})*{1,-1})</f>
        <v>0</v>
      </c>
      <c r="AB365" s="67">
        <f>IFERROR(AA365/(Survey!$AV365),0)</f>
        <v>0</v>
      </c>
      <c r="AC365" s="128" t="b">
        <f>IF(OR(Survey!$M365="Alternative strategy or hedge",Survey!$M365="Other, illiquid",Survey!$L365="Prospectus fund"),TRUE,FALSE)</f>
        <v>0</v>
      </c>
      <c r="AD365" s="128" t="b">
        <f>NOT(ISBLANK(Survey!$M365))</f>
        <v>0</v>
      </c>
      <c r="AE365" s="16" t="str">
        <f t="shared" si="241"/>
        <v>Pass</v>
      </c>
      <c r="AF365" s="38" t="b">
        <f>NOT(ISNUMBER(SEARCH("Other",Survey!$P365)))</f>
        <v>1</v>
      </c>
      <c r="AG365" s="37" t="b">
        <f>NOT(ISBLANK(Survey!$Q365))</f>
        <v>0</v>
      </c>
      <c r="AH365" s="16" t="str">
        <f t="shared" si="242"/>
        <v>Pass</v>
      </c>
      <c r="AI365" s="143">
        <f>COUNTBLANK(Survey!$W365)</f>
        <v>1</v>
      </c>
      <c r="AJ365" s="67">
        <f>IF(AND(Survey!L365&lt;&gt;"Exempt fund",OR(Survey!$M365="ETF",Survey!$M365="ETF, alternative mutual fund",Survey!$M365="Mutual fund",Survey!$M365="Alternative mutual fund",Survey!$M365="Money market")),1,0)</f>
        <v>0</v>
      </c>
      <c r="AK365" s="16" t="str">
        <f t="shared" si="243"/>
        <v>Pass</v>
      </c>
      <c r="AL365" s="38" t="b">
        <f>NOT(ISNUMBER(SEARCH("Yes",Survey!$AA365)))</f>
        <v>1</v>
      </c>
      <c r="AM365" s="37" t="b">
        <f>IF(COUNTBLANK(Survey!$AB365:$AC365)=0,TRUE, FALSE)</f>
        <v>0</v>
      </c>
      <c r="AN365" s="16" t="str">
        <f t="shared" si="244"/>
        <v>Pass</v>
      </c>
      <c r="AO365" s="38" t="b">
        <f>NOT(ISNUMBER(SEARCH("Yes",Survey!$AD365)))</f>
        <v>1</v>
      </c>
      <c r="AP365" s="37" t="b">
        <f>NOT(ISBLANK(Survey!$AF365))</f>
        <v>0</v>
      </c>
      <c r="AQ365" s="16" t="str">
        <f t="shared" si="245"/>
        <v>Pass</v>
      </c>
      <c r="AR365" s="38" t="b">
        <f>NOT(OR(ISNUMBER(SEARCH("Other",Survey!$AF365)),ISNUMBER(SEARCH("Multiple",Survey!$AF365))))</f>
        <v>1</v>
      </c>
      <c r="AS365" s="37" t="b">
        <f>NOT(ISBLANK(Survey!$AG365))</f>
        <v>0</v>
      </c>
      <c r="AT365" s="16" t="str">
        <f t="shared" si="246"/>
        <v>Fail</v>
      </c>
      <c r="AU365" s="143">
        <f>IF(ABS(Survey!$AV365)&gt;0, 1,0)</f>
        <v>0</v>
      </c>
      <c r="AV365" s="143">
        <f>IF(COUNTBLANK(Survey!$AJ365)=0,1,0)</f>
        <v>0</v>
      </c>
      <c r="AW365" s="16" t="str">
        <f t="shared" si="247"/>
        <v>Pass</v>
      </c>
      <c r="AX365" s="143">
        <f>IF(ISBLANK(Survey!$AJ365),0,1)</f>
        <v>0</v>
      </c>
      <c r="AY365" s="165">
        <f>COUNTBLANK(Survey!$AK365)</f>
        <v>1</v>
      </c>
      <c r="AZ365" s="16" t="str">
        <f t="shared" si="248"/>
        <v>Pass</v>
      </c>
      <c r="BA365" s="143">
        <f>IF(OR(Survey!$AK365="Closed",ISBLANK(Survey!$AK365)),0,1)</f>
        <v>0</v>
      </c>
      <c r="BB365" s="165">
        <f>IF(ISBLANK(Survey!$AL365),1,0)</f>
        <v>1</v>
      </c>
      <c r="BC365" s="147" t="str" cm="1">
        <f t="array" ref="BC365">IF(OR(IF(OR($BE365+$BF365 = 2, $BG365=1), FALSE, TRUE), AND($BD365:$BD365 = 0)),"Pass","Fail")</f>
        <v>Pass</v>
      </c>
      <c r="BD365" s="143">
        <f>COUNTBLANK(Survey!$AM365:$AO365)</f>
        <v>3</v>
      </c>
      <c r="BE365" s="143">
        <f>IF(Survey!$I365="Yes",1,0)</f>
        <v>0</v>
      </c>
      <c r="BF365" s="143">
        <f>IF(OR(Survey!$M365="Mutual fund",Survey!$M365="Alternative mutual fund",Survey!$M365="Money market"),1,0)</f>
        <v>0</v>
      </c>
      <c r="BG365" s="148">
        <f>IF(OR(Survey!$M365="ETF",Survey!$M365="ETF, alternative mutual fund"),1,0)</f>
        <v>0</v>
      </c>
      <c r="BH365" s="16" t="str">
        <f t="shared" si="249"/>
        <v>Pass</v>
      </c>
      <c r="BI365" s="38" t="b">
        <f>OR(ISNUMBER(SEARCH("Yes",Survey!$AO365)),ISBLANK(Survey!$AO365))</f>
        <v>1</v>
      </c>
      <c r="BJ365" s="67" t="b">
        <f>NOT(ISBLANK(Survey!$AP365))</f>
        <v>0</v>
      </c>
      <c r="BK365" s="16" t="str">
        <f t="shared" si="250"/>
        <v>Pass</v>
      </c>
      <c r="BL365" s="143">
        <f>IF(Survey!$AW365=0, 0,1)</f>
        <v>0</v>
      </c>
      <c r="BM365" s="67">
        <f>Survey!$AQ365</f>
        <v>0</v>
      </c>
      <c r="BN365" s="67">
        <f>IFERROR((Survey!$AX365-ABS(Survey!$AY365)-ABS(Survey!$BD365))/Survey!$AW365,0)</f>
        <v>0</v>
      </c>
      <c r="BO365" s="67">
        <f>IF(AND($BM365&gt;$BN365-0.2,$BM365&lt;$BN365+0.2,ISBLANK(Survey!$AQ365)=FALSE),0,1)</f>
        <v>1</v>
      </c>
      <c r="BP365" s="165">
        <f>IF(ISBLANK(Survey!$AR365),1,0)</f>
        <v>1</v>
      </c>
      <c r="BQ365" s="16" t="str">
        <f t="shared" si="251"/>
        <v>Pass</v>
      </c>
      <c r="BR365" s="143">
        <f>IF(Survey!$AW365=0, 0,1)</f>
        <v>0</v>
      </c>
      <c r="BS365" s="67">
        <f>IF(AND(Survey!$AS365&gt;=0,Survey!$AS365&lt;=0.2,Survey!$AS365&lt;&gt;""),0,1)</f>
        <v>1</v>
      </c>
      <c r="BT365" s="143">
        <f>IF(ISBLANK(Survey!$AT365),1,0)</f>
        <v>1</v>
      </c>
      <c r="BU365" s="16" t="str">
        <f t="shared" si="252"/>
        <v>Fail</v>
      </c>
      <c r="BV365" s="165">
        <f>Survey!$AU365</f>
        <v>0</v>
      </c>
      <c r="BW365" s="16" t="str">
        <f t="shared" si="253"/>
        <v>Pass</v>
      </c>
      <c r="BX365" s="36">
        <f>Survey!$AV365</f>
        <v>0</v>
      </c>
      <c r="BY365" s="176">
        <f>Survey!$AW365+Survey!$AX365-ABS(Survey!$AY365)+ABS(Survey!$AZ365)-ABS(Survey!$BA365)+ABS(Survey!$BB365)-ABS(Survey!$BC365)-ABS(Survey!$BD365)+Survey!$BE365</f>
        <v>0</v>
      </c>
      <c r="BZ365" s="35">
        <f t="shared" si="254"/>
        <v>0</v>
      </c>
      <c r="CA365" s="17">
        <f t="shared" si="255"/>
        <v>0</v>
      </c>
      <c r="CB365" s="16" t="str">
        <f t="shared" si="256"/>
        <v>Pass</v>
      </c>
      <c r="CC365" s="38" t="b">
        <f>IF(ABS(Survey!$BE365)=0,TRUE,FALSE)</f>
        <v>1</v>
      </c>
      <c r="CD365" s="37" t="b">
        <f>NOT(ISBLANK(Survey!$BF365))</f>
        <v>0</v>
      </c>
      <c r="CE365" t="str">
        <f t="shared" si="257"/>
        <v>Fail</v>
      </c>
      <c r="CF365" s="29">
        <f>Survey!$AV365</f>
        <v>0</v>
      </c>
      <c r="CG365" s="29" cm="1">
        <f t="array" ref="CG365">SUM(SUMIF(Survey!BH365:BO365,{"&gt;0","&lt;0"})*{1,-1})-SUM(SUMIF(Survey!BQ365:BX365,{"&gt;0","&lt;0"})*{1,-1})</f>
        <v>0</v>
      </c>
      <c r="CH365" s="35" t="str">
        <f t="shared" si="258"/>
        <v>No holdings</v>
      </c>
      <c r="CI365">
        <f t="shared" si="259"/>
        <v>0</v>
      </c>
      <c r="CJ365" s="16" t="str">
        <f t="shared" si="260"/>
        <v>Fail</v>
      </c>
      <c r="CK365" s="36">
        <f>Survey!$AV365</f>
        <v>0</v>
      </c>
      <c r="CL365" s="36" cm="1">
        <f t="array" ref="CL365">SUM(SUMIF(Survey!BZ365:CS365,{"&gt;0","&lt;0"})*{1,-1})-SUM(SUMIF(Survey!CU365:DN365,{"&gt;0","&lt;0"})*{1,-1})</f>
        <v>0</v>
      </c>
      <c r="CM365" s="35" t="str">
        <f t="shared" si="261"/>
        <v>No holdings</v>
      </c>
      <c r="CN365" s="17">
        <f t="shared" si="262"/>
        <v>0</v>
      </c>
      <c r="CO365" s="16" t="str">
        <f t="shared" si="263"/>
        <v>Pass</v>
      </c>
      <c r="CP365" s="38" t="b">
        <f>IF(ABS(Survey!$CS365)=0,TRUE,FALSE)</f>
        <v>1</v>
      </c>
      <c r="CQ365" s="37" t="b">
        <f>NOT(ISBLANK(Survey!$CT365))</f>
        <v>0</v>
      </c>
      <c r="CR365" s="16" t="str">
        <f t="shared" si="264"/>
        <v>Pass</v>
      </c>
      <c r="CS365" s="38" t="b">
        <f>IF(ABS(Survey!$DN365)=0,TRUE,FALSE)</f>
        <v>1</v>
      </c>
      <c r="CT365" s="37" t="b">
        <f>NOT(ISBLANK(Survey!$DO365))</f>
        <v>0</v>
      </c>
      <c r="CU365" t="str">
        <f t="shared" si="265"/>
        <v>Pass</v>
      </c>
      <c r="CV365" s="29" cm="1">
        <f t="array" ref="CV365">SUM(SUMIF(Survey!CO365,{"&gt;0","&lt;0"})*{1,-1})+SUM(SUMIF(Survey!DJ365,{"&gt;0","&lt;0"})*{1,-1})</f>
        <v>0</v>
      </c>
      <c r="CW365" s="29">
        <f>SUM(SUMIF(Survey!DQ365:DW365,{"&gt;0","&lt;0"})*{1,-1})+SUM(SUMIF(Survey!DY365:EE365,{"&gt;0","&lt;0"})*{1,-1})</f>
        <v>0</v>
      </c>
      <c r="CX365">
        <f t="shared" si="266"/>
        <v>0</v>
      </c>
      <c r="CY365">
        <f t="shared" si="267"/>
        <v>0</v>
      </c>
      <c r="CZ365" s="16" t="str">
        <f t="shared" si="268"/>
        <v>Pass</v>
      </c>
      <c r="DA365" s="38" t="b">
        <f>IF(ABS(Survey!$DW365)=0,TRUE,FALSE)</f>
        <v>1</v>
      </c>
      <c r="DB365" s="37" t="b">
        <f>NOT(ISBLANK(Survey!DX365))</f>
        <v>0</v>
      </c>
      <c r="DC365" s="16" t="str">
        <f t="shared" si="269"/>
        <v>Pass</v>
      </c>
      <c r="DD365" s="38" t="b">
        <f>IF(ABS(Survey!$EE365)=0,TRUE,FALSE)</f>
        <v>1</v>
      </c>
      <c r="DE365" s="37" t="b">
        <f>NOT(ISBLANK(Survey!$EF365))</f>
        <v>0</v>
      </c>
      <c r="DF365" s="16" t="str">
        <f t="shared" si="270"/>
        <v>Fail</v>
      </c>
      <c r="DG365" s="36">
        <f>SUM(SUMIF(Survey!EL365:EN365,{"&gt;0","&lt;0"})*{1,-1})</f>
        <v>0</v>
      </c>
      <c r="DH365">
        <f t="shared" si="271"/>
        <v>0</v>
      </c>
      <c r="DI365">
        <f t="shared" si="272"/>
        <v>100</v>
      </c>
      <c r="DJ365" s="35" t="b">
        <f>IF(OR(Survey!$M365="ETF",Survey!$M365="ETF, alternative mutual fund",Survey!$M365="Closed-end", Survey!$M365="Split share corp"),TRUE,FALSE)</f>
        <v>0</v>
      </c>
      <c r="DK365" s="16" t="str">
        <f t="shared" si="273"/>
        <v>Fail</v>
      </c>
      <c r="DL365" s="36">
        <f>SUM(SUMIF(Survey!EP365:EV365,{"&gt;0","&lt;0"})*{1,-1})</f>
        <v>0</v>
      </c>
      <c r="DM365">
        <f t="shared" si="274"/>
        <v>0</v>
      </c>
      <c r="DN365" s="17">
        <f t="shared" si="275"/>
        <v>100</v>
      </c>
      <c r="DO365" s="16" t="str">
        <f t="shared" si="276"/>
        <v>Fail</v>
      </c>
      <c r="DP365" s="36">
        <f>SUM(SUMIF(Survey!EX365:FD365,{"&gt;0","&lt;0"})*{1,-1})</f>
        <v>0</v>
      </c>
      <c r="DQ365">
        <f t="shared" si="277"/>
        <v>0</v>
      </c>
      <c r="DR365" s="17">
        <f t="shared" si="278"/>
        <v>100</v>
      </c>
    </row>
    <row r="366" spans="1:122">
      <c r="A366">
        <v>366</v>
      </c>
      <c r="B366" t="str">
        <f t="shared" si="232"/>
        <v>Pass</v>
      </c>
      <c r="C366" t="str">
        <f>IF(COUNTBLANK(Survey!B366:FE366)=$C$2, "Pass", "Fail")</f>
        <v>Pass</v>
      </c>
      <c r="D366" t="str">
        <f t="shared" si="233"/>
        <v>Fail</v>
      </c>
      <c r="E366" t="str">
        <f>IF(OR(ISBLANK(Survey!AJ366),COUNTIF(G366:BB366,"Fail")),"Fail","Pass")</f>
        <v>Fail</v>
      </c>
      <c r="G366" s="16" t="str">
        <f t="shared" si="234"/>
        <v>Fail</v>
      </c>
      <c r="H366" s="177">
        <f>COUNTBLANK(Survey!B366:D366)+COUNTBLANK(Survey!G366)+COUNTBLANK(Survey!I366)+COUNTBLANK(Survey!K366:M366)+COUNTBLANK(Survey!P366)+COUNTBLANK(Survey!S366:U366)+COUNTBLANK(Survey!Y366:AA366)+COUNTBLANK(Survey!AD366:AE366)+COUNTBLANK(Survey!AI366:AI366)</f>
        <v>18</v>
      </c>
      <c r="I366" s="16" t="str">
        <f t="shared" si="235"/>
        <v>Fail</v>
      </c>
      <c r="J366" t="b">
        <f>IF(Survey!E366="No",TRUE,FALSE)</f>
        <v>0</v>
      </c>
      <c r="K366" s="34">
        <f>LEN(Survey!E366)</f>
        <v>0</v>
      </c>
      <c r="L366" s="16" t="str">
        <f t="shared" si="236"/>
        <v>Fail</v>
      </c>
      <c r="M366" t="b">
        <f>IF(Survey!F366="No",TRUE,FALSE)</f>
        <v>0</v>
      </c>
      <c r="N366" s="33">
        <f>LEN(Survey!F366)</f>
        <v>0</v>
      </c>
      <c r="O366" s="16" t="str">
        <f t="shared" si="237"/>
        <v>Pass</v>
      </c>
      <c r="P366" s="34">
        <f>MOD((LEN(Survey!H366)+2),11)</f>
        <v>2</v>
      </c>
      <c r="Q366" s="33" t="str">
        <f>IF(Survey!$L366="Prospectus fund", "Yes", "No")</f>
        <v>No</v>
      </c>
      <c r="R366" s="16" t="str">
        <f t="shared" si="238"/>
        <v>Pass</v>
      </c>
      <c r="S366" s="34">
        <f>MOD((LEN(Survey!J366)+2),11)</f>
        <v>2</v>
      </c>
      <c r="T366" s="35" t="b">
        <f>IF(OR(Survey!$M366="ETF",Survey!$M366="ETF, alternative mutual fund",Survey!$M366="Closed-end", Survey!$M366="Split share corp", Survey!$I366="Yes"),TRUE,FALSE)</f>
        <v>0</v>
      </c>
      <c r="U366" s="16" t="str">
        <f>IFERROR(IF(AND(OR(X366=Y366,Y366 = "Either"),NOT(ISBLANK(Survey!K366))),"Pass","Fail"),"Pass")</f>
        <v>Fail</v>
      </c>
      <c r="V366" s="36" cm="1">
        <f t="array" ref="V366">SUM(SUMIF(Survey!BZ366:CS366,{"&gt;0","&lt;0"})*{1,-1})</f>
        <v>0</v>
      </c>
      <c r="W366" s="38" cm="1">
        <f t="array" ref="W366">SUM(SUMIF(Survey!CC366,{"&gt;0","&lt;0"})*{1,-1})+SUM(SUMIF(Survey!CM366,{"&gt;0","&lt;0"})*{1,-1})</f>
        <v>0</v>
      </c>
      <c r="X366" s="38">
        <f>Survey!K366</f>
        <v>0</v>
      </c>
      <c r="Y366" s="37" t="str">
        <f t="shared" si="239"/>
        <v>Either</v>
      </c>
      <c r="Z366" s="16" t="str">
        <f t="shared" si="240"/>
        <v>Fail</v>
      </c>
      <c r="AA366" s="67" cm="1">
        <f t="array" ref="AA366">SUM(SUMIF(Survey!BZ366:CS366,{"&gt;0","&lt;0"})*{1,-1})+SUM(SUMIF(Survey!CU366:DN366,{"&gt;0","&lt;0"})*{1,-1})</f>
        <v>0</v>
      </c>
      <c r="AB366" s="67">
        <f>IFERROR(AA366/(Survey!$AV366),0)</f>
        <v>0</v>
      </c>
      <c r="AC366" s="128" t="b">
        <f>IF(OR(Survey!$M366="Alternative strategy or hedge",Survey!$M366="Other, illiquid",Survey!$L366="Prospectus fund"),TRUE,FALSE)</f>
        <v>0</v>
      </c>
      <c r="AD366" s="128" t="b">
        <f>NOT(ISBLANK(Survey!$M366))</f>
        <v>0</v>
      </c>
      <c r="AE366" s="16" t="str">
        <f t="shared" si="241"/>
        <v>Pass</v>
      </c>
      <c r="AF366" s="38" t="b">
        <f>NOT(ISNUMBER(SEARCH("Other",Survey!$P366)))</f>
        <v>1</v>
      </c>
      <c r="AG366" s="37" t="b">
        <f>NOT(ISBLANK(Survey!$Q366))</f>
        <v>0</v>
      </c>
      <c r="AH366" s="16" t="str">
        <f t="shared" si="242"/>
        <v>Pass</v>
      </c>
      <c r="AI366" s="143">
        <f>COUNTBLANK(Survey!$W366)</f>
        <v>1</v>
      </c>
      <c r="AJ366" s="67">
        <f>IF(AND(Survey!L366&lt;&gt;"Exempt fund",OR(Survey!$M366="ETF",Survey!$M366="ETF, alternative mutual fund",Survey!$M366="Mutual fund",Survey!$M366="Alternative mutual fund",Survey!$M366="Money market")),1,0)</f>
        <v>0</v>
      </c>
      <c r="AK366" s="16" t="str">
        <f t="shared" si="243"/>
        <v>Pass</v>
      </c>
      <c r="AL366" s="38" t="b">
        <f>NOT(ISNUMBER(SEARCH("Yes",Survey!$AA366)))</f>
        <v>1</v>
      </c>
      <c r="AM366" s="37" t="b">
        <f>IF(COUNTBLANK(Survey!$AB366:$AC366)=0,TRUE, FALSE)</f>
        <v>0</v>
      </c>
      <c r="AN366" s="16" t="str">
        <f t="shared" si="244"/>
        <v>Pass</v>
      </c>
      <c r="AO366" s="38" t="b">
        <f>NOT(ISNUMBER(SEARCH("Yes",Survey!$AD366)))</f>
        <v>1</v>
      </c>
      <c r="AP366" s="37" t="b">
        <f>NOT(ISBLANK(Survey!$AF366))</f>
        <v>0</v>
      </c>
      <c r="AQ366" s="16" t="str">
        <f t="shared" si="245"/>
        <v>Pass</v>
      </c>
      <c r="AR366" s="38" t="b">
        <f>NOT(OR(ISNUMBER(SEARCH("Other",Survey!$AF366)),ISNUMBER(SEARCH("Multiple",Survey!$AF366))))</f>
        <v>1</v>
      </c>
      <c r="AS366" s="37" t="b">
        <f>NOT(ISBLANK(Survey!$AG366))</f>
        <v>0</v>
      </c>
      <c r="AT366" s="16" t="str">
        <f t="shared" si="246"/>
        <v>Fail</v>
      </c>
      <c r="AU366" s="143">
        <f>IF(ABS(Survey!$AV366)&gt;0, 1,0)</f>
        <v>0</v>
      </c>
      <c r="AV366" s="143">
        <f>IF(COUNTBLANK(Survey!$AJ366)=0,1,0)</f>
        <v>0</v>
      </c>
      <c r="AW366" s="16" t="str">
        <f t="shared" si="247"/>
        <v>Pass</v>
      </c>
      <c r="AX366" s="143">
        <f>IF(ISBLANK(Survey!$AJ366),0,1)</f>
        <v>0</v>
      </c>
      <c r="AY366" s="165">
        <f>COUNTBLANK(Survey!$AK366)</f>
        <v>1</v>
      </c>
      <c r="AZ366" s="16" t="str">
        <f t="shared" si="248"/>
        <v>Pass</v>
      </c>
      <c r="BA366" s="143">
        <f>IF(OR(Survey!$AK366="Closed",ISBLANK(Survey!$AK366)),0,1)</f>
        <v>0</v>
      </c>
      <c r="BB366" s="165">
        <f>IF(ISBLANK(Survey!$AL366),1,0)</f>
        <v>1</v>
      </c>
      <c r="BC366" s="147" t="str" cm="1">
        <f t="array" ref="BC366">IF(OR(IF(OR($BE366+$BF366 = 2, $BG366=1), FALSE, TRUE), AND($BD366:$BD366 = 0)),"Pass","Fail")</f>
        <v>Pass</v>
      </c>
      <c r="BD366" s="143">
        <f>COUNTBLANK(Survey!$AM366:$AO366)</f>
        <v>3</v>
      </c>
      <c r="BE366" s="143">
        <f>IF(Survey!$I366="Yes",1,0)</f>
        <v>0</v>
      </c>
      <c r="BF366" s="143">
        <f>IF(OR(Survey!$M366="Mutual fund",Survey!$M366="Alternative mutual fund",Survey!$M366="Money market"),1,0)</f>
        <v>0</v>
      </c>
      <c r="BG366" s="148">
        <f>IF(OR(Survey!$M366="ETF",Survey!$M366="ETF, alternative mutual fund"),1,0)</f>
        <v>0</v>
      </c>
      <c r="BH366" s="16" t="str">
        <f t="shared" si="249"/>
        <v>Pass</v>
      </c>
      <c r="BI366" s="38" t="b">
        <f>OR(ISNUMBER(SEARCH("Yes",Survey!$AO366)),ISBLANK(Survey!$AO366))</f>
        <v>1</v>
      </c>
      <c r="BJ366" s="67" t="b">
        <f>NOT(ISBLANK(Survey!$AP366))</f>
        <v>0</v>
      </c>
      <c r="BK366" s="16" t="str">
        <f t="shared" si="250"/>
        <v>Pass</v>
      </c>
      <c r="BL366" s="143">
        <f>IF(Survey!$AW366=0, 0,1)</f>
        <v>0</v>
      </c>
      <c r="BM366" s="67">
        <f>Survey!$AQ366</f>
        <v>0</v>
      </c>
      <c r="BN366" s="67">
        <f>IFERROR((Survey!$AX366-ABS(Survey!$AY366)-ABS(Survey!$BD366))/Survey!$AW366,0)</f>
        <v>0</v>
      </c>
      <c r="BO366" s="67">
        <f>IF(AND($BM366&gt;$BN366-0.2,$BM366&lt;$BN366+0.2,ISBLANK(Survey!$AQ366)=FALSE),0,1)</f>
        <v>1</v>
      </c>
      <c r="BP366" s="165">
        <f>IF(ISBLANK(Survey!$AR366),1,0)</f>
        <v>1</v>
      </c>
      <c r="BQ366" s="16" t="str">
        <f t="shared" si="251"/>
        <v>Pass</v>
      </c>
      <c r="BR366" s="143">
        <f>IF(Survey!$AW366=0, 0,1)</f>
        <v>0</v>
      </c>
      <c r="BS366" s="67">
        <f>IF(AND(Survey!$AS366&gt;=0,Survey!$AS366&lt;=0.2,Survey!$AS366&lt;&gt;""),0,1)</f>
        <v>1</v>
      </c>
      <c r="BT366" s="143">
        <f>IF(ISBLANK(Survey!$AT366),1,0)</f>
        <v>1</v>
      </c>
      <c r="BU366" s="16" t="str">
        <f t="shared" si="252"/>
        <v>Fail</v>
      </c>
      <c r="BV366" s="165">
        <f>Survey!$AU366</f>
        <v>0</v>
      </c>
      <c r="BW366" s="16" t="str">
        <f t="shared" si="253"/>
        <v>Pass</v>
      </c>
      <c r="BX366" s="36">
        <f>Survey!$AV366</f>
        <v>0</v>
      </c>
      <c r="BY366" s="176">
        <f>Survey!$AW366+Survey!$AX366-ABS(Survey!$AY366)+ABS(Survey!$AZ366)-ABS(Survey!$BA366)+ABS(Survey!$BB366)-ABS(Survey!$BC366)-ABS(Survey!$BD366)+Survey!$BE366</f>
        <v>0</v>
      </c>
      <c r="BZ366" s="35">
        <f t="shared" si="254"/>
        <v>0</v>
      </c>
      <c r="CA366" s="17">
        <f t="shared" si="255"/>
        <v>0</v>
      </c>
      <c r="CB366" s="16" t="str">
        <f t="shared" si="256"/>
        <v>Pass</v>
      </c>
      <c r="CC366" s="38" t="b">
        <f>IF(ABS(Survey!$BE366)=0,TRUE,FALSE)</f>
        <v>1</v>
      </c>
      <c r="CD366" s="37" t="b">
        <f>NOT(ISBLANK(Survey!$BF366))</f>
        <v>0</v>
      </c>
      <c r="CE366" t="str">
        <f t="shared" si="257"/>
        <v>Fail</v>
      </c>
      <c r="CF366" s="29">
        <f>Survey!$AV366</f>
        <v>0</v>
      </c>
      <c r="CG366" s="29" cm="1">
        <f t="array" ref="CG366">SUM(SUMIF(Survey!BH366:BO366,{"&gt;0","&lt;0"})*{1,-1})-SUM(SUMIF(Survey!BQ366:BX366,{"&gt;0","&lt;0"})*{1,-1})</f>
        <v>0</v>
      </c>
      <c r="CH366" s="35" t="str">
        <f t="shared" si="258"/>
        <v>No holdings</v>
      </c>
      <c r="CI366">
        <f t="shared" si="259"/>
        <v>0</v>
      </c>
      <c r="CJ366" s="16" t="str">
        <f t="shared" si="260"/>
        <v>Fail</v>
      </c>
      <c r="CK366" s="36">
        <f>Survey!$AV366</f>
        <v>0</v>
      </c>
      <c r="CL366" s="36" cm="1">
        <f t="array" ref="CL366">SUM(SUMIF(Survey!BZ366:CS366,{"&gt;0","&lt;0"})*{1,-1})-SUM(SUMIF(Survey!CU366:DN366,{"&gt;0","&lt;0"})*{1,-1})</f>
        <v>0</v>
      </c>
      <c r="CM366" s="35" t="str">
        <f t="shared" si="261"/>
        <v>No holdings</v>
      </c>
      <c r="CN366" s="17">
        <f t="shared" si="262"/>
        <v>0</v>
      </c>
      <c r="CO366" s="16" t="str">
        <f t="shared" si="263"/>
        <v>Pass</v>
      </c>
      <c r="CP366" s="38" t="b">
        <f>IF(ABS(Survey!$CS366)=0,TRUE,FALSE)</f>
        <v>1</v>
      </c>
      <c r="CQ366" s="37" t="b">
        <f>NOT(ISBLANK(Survey!$CT366))</f>
        <v>0</v>
      </c>
      <c r="CR366" s="16" t="str">
        <f t="shared" si="264"/>
        <v>Pass</v>
      </c>
      <c r="CS366" s="38" t="b">
        <f>IF(ABS(Survey!$DN366)=0,TRUE,FALSE)</f>
        <v>1</v>
      </c>
      <c r="CT366" s="37" t="b">
        <f>NOT(ISBLANK(Survey!$DO366))</f>
        <v>0</v>
      </c>
      <c r="CU366" t="str">
        <f t="shared" si="265"/>
        <v>Pass</v>
      </c>
      <c r="CV366" s="29" cm="1">
        <f t="array" ref="CV366">SUM(SUMIF(Survey!CO366,{"&gt;0","&lt;0"})*{1,-1})+SUM(SUMIF(Survey!DJ366,{"&gt;0","&lt;0"})*{1,-1})</f>
        <v>0</v>
      </c>
      <c r="CW366" s="29">
        <f>SUM(SUMIF(Survey!DQ366:DW366,{"&gt;0","&lt;0"})*{1,-1})+SUM(SUMIF(Survey!DY366:EE366,{"&gt;0","&lt;0"})*{1,-1})</f>
        <v>0</v>
      </c>
      <c r="CX366">
        <f t="shared" si="266"/>
        <v>0</v>
      </c>
      <c r="CY366">
        <f t="shared" si="267"/>
        <v>0</v>
      </c>
      <c r="CZ366" s="16" t="str">
        <f t="shared" si="268"/>
        <v>Pass</v>
      </c>
      <c r="DA366" s="38" t="b">
        <f>IF(ABS(Survey!$DW366)=0,TRUE,FALSE)</f>
        <v>1</v>
      </c>
      <c r="DB366" s="37" t="b">
        <f>NOT(ISBLANK(Survey!DX366))</f>
        <v>0</v>
      </c>
      <c r="DC366" s="16" t="str">
        <f t="shared" si="269"/>
        <v>Pass</v>
      </c>
      <c r="DD366" s="38" t="b">
        <f>IF(ABS(Survey!$EE366)=0,TRUE,FALSE)</f>
        <v>1</v>
      </c>
      <c r="DE366" s="37" t="b">
        <f>NOT(ISBLANK(Survey!$EF366))</f>
        <v>0</v>
      </c>
      <c r="DF366" s="16" t="str">
        <f t="shared" si="270"/>
        <v>Fail</v>
      </c>
      <c r="DG366" s="36">
        <f>SUM(SUMIF(Survey!EL366:EN366,{"&gt;0","&lt;0"})*{1,-1})</f>
        <v>0</v>
      </c>
      <c r="DH366">
        <f t="shared" si="271"/>
        <v>0</v>
      </c>
      <c r="DI366">
        <f t="shared" si="272"/>
        <v>100</v>
      </c>
      <c r="DJ366" s="35" t="b">
        <f>IF(OR(Survey!$M366="ETF",Survey!$M366="ETF, alternative mutual fund",Survey!$M366="Closed-end", Survey!$M366="Split share corp"),TRUE,FALSE)</f>
        <v>0</v>
      </c>
      <c r="DK366" s="16" t="str">
        <f t="shared" si="273"/>
        <v>Fail</v>
      </c>
      <c r="DL366" s="36">
        <f>SUM(SUMIF(Survey!EP366:EV366,{"&gt;0","&lt;0"})*{1,-1})</f>
        <v>0</v>
      </c>
      <c r="DM366">
        <f t="shared" si="274"/>
        <v>0</v>
      </c>
      <c r="DN366" s="17">
        <f t="shared" si="275"/>
        <v>100</v>
      </c>
      <c r="DO366" s="16" t="str">
        <f t="shared" si="276"/>
        <v>Fail</v>
      </c>
      <c r="DP366" s="36">
        <f>SUM(SUMIF(Survey!EX366:FD366,{"&gt;0","&lt;0"})*{1,-1})</f>
        <v>0</v>
      </c>
      <c r="DQ366">
        <f t="shared" si="277"/>
        <v>0</v>
      </c>
      <c r="DR366" s="17">
        <f t="shared" si="278"/>
        <v>100</v>
      </c>
    </row>
    <row r="367" spans="1:122">
      <c r="A367">
        <v>367</v>
      </c>
      <c r="B367" t="str">
        <f t="shared" si="232"/>
        <v>Pass</v>
      </c>
      <c r="C367" t="str">
        <f>IF(COUNTBLANK(Survey!B367:FE367)=$C$2, "Pass", "Fail")</f>
        <v>Pass</v>
      </c>
      <c r="D367" t="str">
        <f t="shared" si="233"/>
        <v>Fail</v>
      </c>
      <c r="E367" t="str">
        <f>IF(OR(ISBLANK(Survey!AJ367),COUNTIF(G367:BB367,"Fail")),"Fail","Pass")</f>
        <v>Fail</v>
      </c>
      <c r="G367" s="16" t="str">
        <f t="shared" si="234"/>
        <v>Fail</v>
      </c>
      <c r="H367" s="177">
        <f>COUNTBLANK(Survey!B367:D367)+COUNTBLANK(Survey!G367)+COUNTBLANK(Survey!I367)+COUNTBLANK(Survey!K367:M367)+COUNTBLANK(Survey!P367)+COUNTBLANK(Survey!S367:U367)+COUNTBLANK(Survey!Y367:AA367)+COUNTBLANK(Survey!AD367:AE367)+COUNTBLANK(Survey!AI367:AI367)</f>
        <v>18</v>
      </c>
      <c r="I367" s="16" t="str">
        <f t="shared" si="235"/>
        <v>Fail</v>
      </c>
      <c r="J367" t="b">
        <f>IF(Survey!E367="No",TRUE,FALSE)</f>
        <v>0</v>
      </c>
      <c r="K367" s="34">
        <f>LEN(Survey!E367)</f>
        <v>0</v>
      </c>
      <c r="L367" s="16" t="str">
        <f t="shared" si="236"/>
        <v>Fail</v>
      </c>
      <c r="M367" t="b">
        <f>IF(Survey!F367="No",TRUE,FALSE)</f>
        <v>0</v>
      </c>
      <c r="N367" s="33">
        <f>LEN(Survey!F367)</f>
        <v>0</v>
      </c>
      <c r="O367" s="16" t="str">
        <f t="shared" si="237"/>
        <v>Pass</v>
      </c>
      <c r="P367" s="34">
        <f>MOD((LEN(Survey!H367)+2),11)</f>
        <v>2</v>
      </c>
      <c r="Q367" s="33" t="str">
        <f>IF(Survey!$L367="Prospectus fund", "Yes", "No")</f>
        <v>No</v>
      </c>
      <c r="R367" s="16" t="str">
        <f t="shared" si="238"/>
        <v>Pass</v>
      </c>
      <c r="S367" s="34">
        <f>MOD((LEN(Survey!J367)+2),11)</f>
        <v>2</v>
      </c>
      <c r="T367" s="35" t="b">
        <f>IF(OR(Survey!$M367="ETF",Survey!$M367="ETF, alternative mutual fund",Survey!$M367="Closed-end", Survey!$M367="Split share corp", Survey!$I367="Yes"),TRUE,FALSE)</f>
        <v>0</v>
      </c>
      <c r="U367" s="16" t="str">
        <f>IFERROR(IF(AND(OR(X367=Y367,Y367 = "Either"),NOT(ISBLANK(Survey!K367))),"Pass","Fail"),"Pass")</f>
        <v>Fail</v>
      </c>
      <c r="V367" s="36" cm="1">
        <f t="array" ref="V367">SUM(SUMIF(Survey!BZ367:CS367,{"&gt;0","&lt;0"})*{1,-1})</f>
        <v>0</v>
      </c>
      <c r="W367" s="38" cm="1">
        <f t="array" ref="W367">SUM(SUMIF(Survey!CC367,{"&gt;0","&lt;0"})*{1,-1})+SUM(SUMIF(Survey!CM367,{"&gt;0","&lt;0"})*{1,-1})</f>
        <v>0</v>
      </c>
      <c r="X367" s="38">
        <f>Survey!K367</f>
        <v>0</v>
      </c>
      <c r="Y367" s="37" t="str">
        <f t="shared" si="239"/>
        <v>Either</v>
      </c>
      <c r="Z367" s="16" t="str">
        <f t="shared" si="240"/>
        <v>Fail</v>
      </c>
      <c r="AA367" s="67" cm="1">
        <f t="array" ref="AA367">SUM(SUMIF(Survey!BZ367:CS367,{"&gt;0","&lt;0"})*{1,-1})+SUM(SUMIF(Survey!CU367:DN367,{"&gt;0","&lt;0"})*{1,-1})</f>
        <v>0</v>
      </c>
      <c r="AB367" s="67">
        <f>IFERROR(AA367/(Survey!$AV367),0)</f>
        <v>0</v>
      </c>
      <c r="AC367" s="128" t="b">
        <f>IF(OR(Survey!$M367="Alternative strategy or hedge",Survey!$M367="Other, illiquid",Survey!$L367="Prospectus fund"),TRUE,FALSE)</f>
        <v>0</v>
      </c>
      <c r="AD367" s="128" t="b">
        <f>NOT(ISBLANK(Survey!$M367))</f>
        <v>0</v>
      </c>
      <c r="AE367" s="16" t="str">
        <f t="shared" si="241"/>
        <v>Pass</v>
      </c>
      <c r="AF367" s="38" t="b">
        <f>NOT(ISNUMBER(SEARCH("Other",Survey!$P367)))</f>
        <v>1</v>
      </c>
      <c r="AG367" s="37" t="b">
        <f>NOT(ISBLANK(Survey!$Q367))</f>
        <v>0</v>
      </c>
      <c r="AH367" s="16" t="str">
        <f t="shared" si="242"/>
        <v>Pass</v>
      </c>
      <c r="AI367" s="143">
        <f>COUNTBLANK(Survey!$W367)</f>
        <v>1</v>
      </c>
      <c r="AJ367" s="67">
        <f>IF(AND(Survey!L367&lt;&gt;"Exempt fund",OR(Survey!$M367="ETF",Survey!$M367="ETF, alternative mutual fund",Survey!$M367="Mutual fund",Survey!$M367="Alternative mutual fund",Survey!$M367="Money market")),1,0)</f>
        <v>0</v>
      </c>
      <c r="AK367" s="16" t="str">
        <f t="shared" si="243"/>
        <v>Pass</v>
      </c>
      <c r="AL367" s="38" t="b">
        <f>NOT(ISNUMBER(SEARCH("Yes",Survey!$AA367)))</f>
        <v>1</v>
      </c>
      <c r="AM367" s="37" t="b">
        <f>IF(COUNTBLANK(Survey!$AB367:$AC367)=0,TRUE, FALSE)</f>
        <v>0</v>
      </c>
      <c r="AN367" s="16" t="str">
        <f t="shared" si="244"/>
        <v>Pass</v>
      </c>
      <c r="AO367" s="38" t="b">
        <f>NOT(ISNUMBER(SEARCH("Yes",Survey!$AD367)))</f>
        <v>1</v>
      </c>
      <c r="AP367" s="37" t="b">
        <f>NOT(ISBLANK(Survey!$AF367))</f>
        <v>0</v>
      </c>
      <c r="AQ367" s="16" t="str">
        <f t="shared" si="245"/>
        <v>Pass</v>
      </c>
      <c r="AR367" s="38" t="b">
        <f>NOT(OR(ISNUMBER(SEARCH("Other",Survey!$AF367)),ISNUMBER(SEARCH("Multiple",Survey!$AF367))))</f>
        <v>1</v>
      </c>
      <c r="AS367" s="37" t="b">
        <f>NOT(ISBLANK(Survey!$AG367))</f>
        <v>0</v>
      </c>
      <c r="AT367" s="16" t="str">
        <f t="shared" si="246"/>
        <v>Fail</v>
      </c>
      <c r="AU367" s="143">
        <f>IF(ABS(Survey!$AV367)&gt;0, 1,0)</f>
        <v>0</v>
      </c>
      <c r="AV367" s="143">
        <f>IF(COUNTBLANK(Survey!$AJ367)=0,1,0)</f>
        <v>0</v>
      </c>
      <c r="AW367" s="16" t="str">
        <f t="shared" si="247"/>
        <v>Pass</v>
      </c>
      <c r="AX367" s="143">
        <f>IF(ISBLANK(Survey!$AJ367),0,1)</f>
        <v>0</v>
      </c>
      <c r="AY367" s="165">
        <f>COUNTBLANK(Survey!$AK367)</f>
        <v>1</v>
      </c>
      <c r="AZ367" s="16" t="str">
        <f t="shared" si="248"/>
        <v>Pass</v>
      </c>
      <c r="BA367" s="143">
        <f>IF(OR(Survey!$AK367="Closed",ISBLANK(Survey!$AK367)),0,1)</f>
        <v>0</v>
      </c>
      <c r="BB367" s="165">
        <f>IF(ISBLANK(Survey!$AL367),1,0)</f>
        <v>1</v>
      </c>
      <c r="BC367" s="147" t="str" cm="1">
        <f t="array" ref="BC367">IF(OR(IF(OR($BE367+$BF367 = 2, $BG367=1), FALSE, TRUE), AND($BD367:$BD367 = 0)),"Pass","Fail")</f>
        <v>Pass</v>
      </c>
      <c r="BD367" s="143">
        <f>COUNTBLANK(Survey!$AM367:$AO367)</f>
        <v>3</v>
      </c>
      <c r="BE367" s="143">
        <f>IF(Survey!$I367="Yes",1,0)</f>
        <v>0</v>
      </c>
      <c r="BF367" s="143">
        <f>IF(OR(Survey!$M367="Mutual fund",Survey!$M367="Alternative mutual fund",Survey!$M367="Money market"),1,0)</f>
        <v>0</v>
      </c>
      <c r="BG367" s="148">
        <f>IF(OR(Survey!$M367="ETF",Survey!$M367="ETF, alternative mutual fund"),1,0)</f>
        <v>0</v>
      </c>
      <c r="BH367" s="16" t="str">
        <f t="shared" si="249"/>
        <v>Pass</v>
      </c>
      <c r="BI367" s="38" t="b">
        <f>OR(ISNUMBER(SEARCH("Yes",Survey!$AO367)),ISBLANK(Survey!$AO367))</f>
        <v>1</v>
      </c>
      <c r="BJ367" s="67" t="b">
        <f>NOT(ISBLANK(Survey!$AP367))</f>
        <v>0</v>
      </c>
      <c r="BK367" s="16" t="str">
        <f t="shared" si="250"/>
        <v>Pass</v>
      </c>
      <c r="BL367" s="143">
        <f>IF(Survey!$AW367=0, 0,1)</f>
        <v>0</v>
      </c>
      <c r="BM367" s="67">
        <f>Survey!$AQ367</f>
        <v>0</v>
      </c>
      <c r="BN367" s="67">
        <f>IFERROR((Survey!$AX367-ABS(Survey!$AY367)-ABS(Survey!$BD367))/Survey!$AW367,0)</f>
        <v>0</v>
      </c>
      <c r="BO367" s="67">
        <f>IF(AND($BM367&gt;$BN367-0.2,$BM367&lt;$BN367+0.2,ISBLANK(Survey!$AQ367)=FALSE),0,1)</f>
        <v>1</v>
      </c>
      <c r="BP367" s="165">
        <f>IF(ISBLANK(Survey!$AR367),1,0)</f>
        <v>1</v>
      </c>
      <c r="BQ367" s="16" t="str">
        <f t="shared" si="251"/>
        <v>Pass</v>
      </c>
      <c r="BR367" s="143">
        <f>IF(Survey!$AW367=0, 0,1)</f>
        <v>0</v>
      </c>
      <c r="BS367" s="67">
        <f>IF(AND(Survey!$AS367&gt;=0,Survey!$AS367&lt;=0.2,Survey!$AS367&lt;&gt;""),0,1)</f>
        <v>1</v>
      </c>
      <c r="BT367" s="143">
        <f>IF(ISBLANK(Survey!$AT367),1,0)</f>
        <v>1</v>
      </c>
      <c r="BU367" s="16" t="str">
        <f t="shared" si="252"/>
        <v>Fail</v>
      </c>
      <c r="BV367" s="165">
        <f>Survey!$AU367</f>
        <v>0</v>
      </c>
      <c r="BW367" s="16" t="str">
        <f t="shared" si="253"/>
        <v>Pass</v>
      </c>
      <c r="BX367" s="36">
        <f>Survey!$AV367</f>
        <v>0</v>
      </c>
      <c r="BY367" s="176">
        <f>Survey!$AW367+Survey!$AX367-ABS(Survey!$AY367)+ABS(Survey!$AZ367)-ABS(Survey!$BA367)+ABS(Survey!$BB367)-ABS(Survey!$BC367)-ABS(Survey!$BD367)+Survey!$BE367</f>
        <v>0</v>
      </c>
      <c r="BZ367" s="35">
        <f t="shared" si="254"/>
        <v>0</v>
      </c>
      <c r="CA367" s="17">
        <f t="shared" si="255"/>
        <v>0</v>
      </c>
      <c r="CB367" s="16" t="str">
        <f t="shared" si="256"/>
        <v>Pass</v>
      </c>
      <c r="CC367" s="38" t="b">
        <f>IF(ABS(Survey!$BE367)=0,TRUE,FALSE)</f>
        <v>1</v>
      </c>
      <c r="CD367" s="37" t="b">
        <f>NOT(ISBLANK(Survey!$BF367))</f>
        <v>0</v>
      </c>
      <c r="CE367" t="str">
        <f t="shared" si="257"/>
        <v>Fail</v>
      </c>
      <c r="CF367" s="29">
        <f>Survey!$AV367</f>
        <v>0</v>
      </c>
      <c r="CG367" s="29" cm="1">
        <f t="array" ref="CG367">SUM(SUMIF(Survey!BH367:BO367,{"&gt;0","&lt;0"})*{1,-1})-SUM(SUMIF(Survey!BQ367:BX367,{"&gt;0","&lt;0"})*{1,-1})</f>
        <v>0</v>
      </c>
      <c r="CH367" s="35" t="str">
        <f t="shared" si="258"/>
        <v>No holdings</v>
      </c>
      <c r="CI367">
        <f t="shared" si="259"/>
        <v>0</v>
      </c>
      <c r="CJ367" s="16" t="str">
        <f t="shared" si="260"/>
        <v>Fail</v>
      </c>
      <c r="CK367" s="36">
        <f>Survey!$AV367</f>
        <v>0</v>
      </c>
      <c r="CL367" s="36" cm="1">
        <f t="array" ref="CL367">SUM(SUMIF(Survey!BZ367:CS367,{"&gt;0","&lt;0"})*{1,-1})-SUM(SUMIF(Survey!CU367:DN367,{"&gt;0","&lt;0"})*{1,-1})</f>
        <v>0</v>
      </c>
      <c r="CM367" s="35" t="str">
        <f t="shared" si="261"/>
        <v>No holdings</v>
      </c>
      <c r="CN367" s="17">
        <f t="shared" si="262"/>
        <v>0</v>
      </c>
      <c r="CO367" s="16" t="str">
        <f t="shared" si="263"/>
        <v>Pass</v>
      </c>
      <c r="CP367" s="38" t="b">
        <f>IF(ABS(Survey!$CS367)=0,TRUE,FALSE)</f>
        <v>1</v>
      </c>
      <c r="CQ367" s="37" t="b">
        <f>NOT(ISBLANK(Survey!$CT367))</f>
        <v>0</v>
      </c>
      <c r="CR367" s="16" t="str">
        <f t="shared" si="264"/>
        <v>Pass</v>
      </c>
      <c r="CS367" s="38" t="b">
        <f>IF(ABS(Survey!$DN367)=0,TRUE,FALSE)</f>
        <v>1</v>
      </c>
      <c r="CT367" s="37" t="b">
        <f>NOT(ISBLANK(Survey!$DO367))</f>
        <v>0</v>
      </c>
      <c r="CU367" t="str">
        <f t="shared" si="265"/>
        <v>Pass</v>
      </c>
      <c r="CV367" s="29" cm="1">
        <f t="array" ref="CV367">SUM(SUMIF(Survey!CO367,{"&gt;0","&lt;0"})*{1,-1})+SUM(SUMIF(Survey!DJ367,{"&gt;0","&lt;0"})*{1,-1})</f>
        <v>0</v>
      </c>
      <c r="CW367" s="29">
        <f>SUM(SUMIF(Survey!DQ367:DW367,{"&gt;0","&lt;0"})*{1,-1})+SUM(SUMIF(Survey!DY367:EE367,{"&gt;0","&lt;0"})*{1,-1})</f>
        <v>0</v>
      </c>
      <c r="CX367">
        <f t="shared" si="266"/>
        <v>0</v>
      </c>
      <c r="CY367">
        <f t="shared" si="267"/>
        <v>0</v>
      </c>
      <c r="CZ367" s="16" t="str">
        <f t="shared" si="268"/>
        <v>Pass</v>
      </c>
      <c r="DA367" s="38" t="b">
        <f>IF(ABS(Survey!$DW367)=0,TRUE,FALSE)</f>
        <v>1</v>
      </c>
      <c r="DB367" s="37" t="b">
        <f>NOT(ISBLANK(Survey!DX367))</f>
        <v>0</v>
      </c>
      <c r="DC367" s="16" t="str">
        <f t="shared" si="269"/>
        <v>Pass</v>
      </c>
      <c r="DD367" s="38" t="b">
        <f>IF(ABS(Survey!$EE367)=0,TRUE,FALSE)</f>
        <v>1</v>
      </c>
      <c r="DE367" s="37" t="b">
        <f>NOT(ISBLANK(Survey!$EF367))</f>
        <v>0</v>
      </c>
      <c r="DF367" s="16" t="str">
        <f t="shared" si="270"/>
        <v>Fail</v>
      </c>
      <c r="DG367" s="36">
        <f>SUM(SUMIF(Survey!EL367:EN367,{"&gt;0","&lt;0"})*{1,-1})</f>
        <v>0</v>
      </c>
      <c r="DH367">
        <f t="shared" si="271"/>
        <v>0</v>
      </c>
      <c r="DI367">
        <f t="shared" si="272"/>
        <v>100</v>
      </c>
      <c r="DJ367" s="35" t="b">
        <f>IF(OR(Survey!$M367="ETF",Survey!$M367="ETF, alternative mutual fund",Survey!$M367="Closed-end", Survey!$M367="Split share corp"),TRUE,FALSE)</f>
        <v>0</v>
      </c>
      <c r="DK367" s="16" t="str">
        <f t="shared" si="273"/>
        <v>Fail</v>
      </c>
      <c r="DL367" s="36">
        <f>SUM(SUMIF(Survey!EP367:EV367,{"&gt;0","&lt;0"})*{1,-1})</f>
        <v>0</v>
      </c>
      <c r="DM367">
        <f t="shared" si="274"/>
        <v>0</v>
      </c>
      <c r="DN367" s="17">
        <f t="shared" si="275"/>
        <v>100</v>
      </c>
      <c r="DO367" s="16" t="str">
        <f t="shared" si="276"/>
        <v>Fail</v>
      </c>
      <c r="DP367" s="36">
        <f>SUM(SUMIF(Survey!EX367:FD367,{"&gt;0","&lt;0"})*{1,-1})</f>
        <v>0</v>
      </c>
      <c r="DQ367">
        <f t="shared" si="277"/>
        <v>0</v>
      </c>
      <c r="DR367" s="17">
        <f t="shared" si="278"/>
        <v>100</v>
      </c>
    </row>
    <row r="368" spans="1:122">
      <c r="A368">
        <v>368</v>
      </c>
      <c r="B368" t="str">
        <f t="shared" si="232"/>
        <v>Pass</v>
      </c>
      <c r="C368" t="str">
        <f>IF(COUNTBLANK(Survey!B368:FE368)=$C$2, "Pass", "Fail")</f>
        <v>Pass</v>
      </c>
      <c r="D368" t="str">
        <f t="shared" si="233"/>
        <v>Fail</v>
      </c>
      <c r="E368" t="str">
        <f>IF(OR(ISBLANK(Survey!AJ368),COUNTIF(G368:BB368,"Fail")),"Fail","Pass")</f>
        <v>Fail</v>
      </c>
      <c r="G368" s="16" t="str">
        <f t="shared" si="234"/>
        <v>Fail</v>
      </c>
      <c r="H368" s="177">
        <f>COUNTBLANK(Survey!B368:D368)+COUNTBLANK(Survey!G368)+COUNTBLANK(Survey!I368)+COUNTBLANK(Survey!K368:M368)+COUNTBLANK(Survey!P368)+COUNTBLANK(Survey!S368:U368)+COUNTBLANK(Survey!Y368:AA368)+COUNTBLANK(Survey!AD368:AE368)+COUNTBLANK(Survey!AI368:AI368)</f>
        <v>18</v>
      </c>
      <c r="I368" s="16" t="str">
        <f t="shared" si="235"/>
        <v>Fail</v>
      </c>
      <c r="J368" t="b">
        <f>IF(Survey!E368="No",TRUE,FALSE)</f>
        <v>0</v>
      </c>
      <c r="K368" s="34">
        <f>LEN(Survey!E368)</f>
        <v>0</v>
      </c>
      <c r="L368" s="16" t="str">
        <f t="shared" si="236"/>
        <v>Fail</v>
      </c>
      <c r="M368" t="b">
        <f>IF(Survey!F368="No",TRUE,FALSE)</f>
        <v>0</v>
      </c>
      <c r="N368" s="33">
        <f>LEN(Survey!F368)</f>
        <v>0</v>
      </c>
      <c r="O368" s="16" t="str">
        <f t="shared" si="237"/>
        <v>Pass</v>
      </c>
      <c r="P368" s="34">
        <f>MOD((LEN(Survey!H368)+2),11)</f>
        <v>2</v>
      </c>
      <c r="Q368" s="33" t="str">
        <f>IF(Survey!$L368="Prospectus fund", "Yes", "No")</f>
        <v>No</v>
      </c>
      <c r="R368" s="16" t="str">
        <f t="shared" si="238"/>
        <v>Pass</v>
      </c>
      <c r="S368" s="34">
        <f>MOD((LEN(Survey!J368)+2),11)</f>
        <v>2</v>
      </c>
      <c r="T368" s="35" t="b">
        <f>IF(OR(Survey!$M368="ETF",Survey!$M368="ETF, alternative mutual fund",Survey!$M368="Closed-end", Survey!$M368="Split share corp", Survey!$I368="Yes"),TRUE,FALSE)</f>
        <v>0</v>
      </c>
      <c r="U368" s="16" t="str">
        <f>IFERROR(IF(AND(OR(X368=Y368,Y368 = "Either"),NOT(ISBLANK(Survey!K368))),"Pass","Fail"),"Pass")</f>
        <v>Fail</v>
      </c>
      <c r="V368" s="36" cm="1">
        <f t="array" ref="V368">SUM(SUMIF(Survey!BZ368:CS368,{"&gt;0","&lt;0"})*{1,-1})</f>
        <v>0</v>
      </c>
      <c r="W368" s="38" cm="1">
        <f t="array" ref="W368">SUM(SUMIF(Survey!CC368,{"&gt;0","&lt;0"})*{1,-1})+SUM(SUMIF(Survey!CM368,{"&gt;0","&lt;0"})*{1,-1})</f>
        <v>0</v>
      </c>
      <c r="X368" s="38">
        <f>Survey!K368</f>
        <v>0</v>
      </c>
      <c r="Y368" s="37" t="str">
        <f t="shared" si="239"/>
        <v>Either</v>
      </c>
      <c r="Z368" s="16" t="str">
        <f t="shared" si="240"/>
        <v>Fail</v>
      </c>
      <c r="AA368" s="67" cm="1">
        <f t="array" ref="AA368">SUM(SUMIF(Survey!BZ368:CS368,{"&gt;0","&lt;0"})*{1,-1})+SUM(SUMIF(Survey!CU368:DN368,{"&gt;0","&lt;0"})*{1,-1})</f>
        <v>0</v>
      </c>
      <c r="AB368" s="67">
        <f>IFERROR(AA368/(Survey!$AV368),0)</f>
        <v>0</v>
      </c>
      <c r="AC368" s="128" t="b">
        <f>IF(OR(Survey!$M368="Alternative strategy or hedge",Survey!$M368="Other, illiquid",Survey!$L368="Prospectus fund"),TRUE,FALSE)</f>
        <v>0</v>
      </c>
      <c r="AD368" s="128" t="b">
        <f>NOT(ISBLANK(Survey!$M368))</f>
        <v>0</v>
      </c>
      <c r="AE368" s="16" t="str">
        <f t="shared" si="241"/>
        <v>Pass</v>
      </c>
      <c r="AF368" s="38" t="b">
        <f>NOT(ISNUMBER(SEARCH("Other",Survey!$P368)))</f>
        <v>1</v>
      </c>
      <c r="AG368" s="37" t="b">
        <f>NOT(ISBLANK(Survey!$Q368))</f>
        <v>0</v>
      </c>
      <c r="AH368" s="16" t="str">
        <f t="shared" si="242"/>
        <v>Pass</v>
      </c>
      <c r="AI368" s="143">
        <f>COUNTBLANK(Survey!$W368)</f>
        <v>1</v>
      </c>
      <c r="AJ368" s="67">
        <f>IF(AND(Survey!L368&lt;&gt;"Exempt fund",OR(Survey!$M368="ETF",Survey!$M368="ETF, alternative mutual fund",Survey!$M368="Mutual fund",Survey!$M368="Alternative mutual fund",Survey!$M368="Money market")),1,0)</f>
        <v>0</v>
      </c>
      <c r="AK368" s="16" t="str">
        <f t="shared" si="243"/>
        <v>Pass</v>
      </c>
      <c r="AL368" s="38" t="b">
        <f>NOT(ISNUMBER(SEARCH("Yes",Survey!$AA368)))</f>
        <v>1</v>
      </c>
      <c r="AM368" s="37" t="b">
        <f>IF(COUNTBLANK(Survey!$AB368:$AC368)=0,TRUE, FALSE)</f>
        <v>0</v>
      </c>
      <c r="AN368" s="16" t="str">
        <f t="shared" si="244"/>
        <v>Pass</v>
      </c>
      <c r="AO368" s="38" t="b">
        <f>NOT(ISNUMBER(SEARCH("Yes",Survey!$AD368)))</f>
        <v>1</v>
      </c>
      <c r="AP368" s="37" t="b">
        <f>NOT(ISBLANK(Survey!$AF368))</f>
        <v>0</v>
      </c>
      <c r="AQ368" s="16" t="str">
        <f t="shared" si="245"/>
        <v>Pass</v>
      </c>
      <c r="AR368" s="38" t="b">
        <f>NOT(OR(ISNUMBER(SEARCH("Other",Survey!$AF368)),ISNUMBER(SEARCH("Multiple",Survey!$AF368))))</f>
        <v>1</v>
      </c>
      <c r="AS368" s="37" t="b">
        <f>NOT(ISBLANK(Survey!$AG368))</f>
        <v>0</v>
      </c>
      <c r="AT368" s="16" t="str">
        <f t="shared" si="246"/>
        <v>Fail</v>
      </c>
      <c r="AU368" s="143">
        <f>IF(ABS(Survey!$AV368)&gt;0, 1,0)</f>
        <v>0</v>
      </c>
      <c r="AV368" s="143">
        <f>IF(COUNTBLANK(Survey!$AJ368)=0,1,0)</f>
        <v>0</v>
      </c>
      <c r="AW368" s="16" t="str">
        <f t="shared" si="247"/>
        <v>Pass</v>
      </c>
      <c r="AX368" s="143">
        <f>IF(ISBLANK(Survey!$AJ368),0,1)</f>
        <v>0</v>
      </c>
      <c r="AY368" s="165">
        <f>COUNTBLANK(Survey!$AK368)</f>
        <v>1</v>
      </c>
      <c r="AZ368" s="16" t="str">
        <f t="shared" si="248"/>
        <v>Pass</v>
      </c>
      <c r="BA368" s="143">
        <f>IF(OR(Survey!$AK368="Closed",ISBLANK(Survey!$AK368)),0,1)</f>
        <v>0</v>
      </c>
      <c r="BB368" s="165">
        <f>IF(ISBLANK(Survey!$AL368),1,0)</f>
        <v>1</v>
      </c>
      <c r="BC368" s="147" t="str" cm="1">
        <f t="array" ref="BC368">IF(OR(IF(OR($BE368+$BF368 = 2, $BG368=1), FALSE, TRUE), AND($BD368:$BD368 = 0)),"Pass","Fail")</f>
        <v>Pass</v>
      </c>
      <c r="BD368" s="143">
        <f>COUNTBLANK(Survey!$AM368:$AO368)</f>
        <v>3</v>
      </c>
      <c r="BE368" s="143">
        <f>IF(Survey!$I368="Yes",1,0)</f>
        <v>0</v>
      </c>
      <c r="BF368" s="143">
        <f>IF(OR(Survey!$M368="Mutual fund",Survey!$M368="Alternative mutual fund",Survey!$M368="Money market"),1,0)</f>
        <v>0</v>
      </c>
      <c r="BG368" s="148">
        <f>IF(OR(Survey!$M368="ETF",Survey!$M368="ETF, alternative mutual fund"),1,0)</f>
        <v>0</v>
      </c>
      <c r="BH368" s="16" t="str">
        <f t="shared" si="249"/>
        <v>Pass</v>
      </c>
      <c r="BI368" s="38" t="b">
        <f>OR(ISNUMBER(SEARCH("Yes",Survey!$AO368)),ISBLANK(Survey!$AO368))</f>
        <v>1</v>
      </c>
      <c r="BJ368" s="67" t="b">
        <f>NOT(ISBLANK(Survey!$AP368))</f>
        <v>0</v>
      </c>
      <c r="BK368" s="16" t="str">
        <f t="shared" si="250"/>
        <v>Pass</v>
      </c>
      <c r="BL368" s="143">
        <f>IF(Survey!$AW368=0, 0,1)</f>
        <v>0</v>
      </c>
      <c r="BM368" s="67">
        <f>Survey!$AQ368</f>
        <v>0</v>
      </c>
      <c r="BN368" s="67">
        <f>IFERROR((Survey!$AX368-ABS(Survey!$AY368)-ABS(Survey!$BD368))/Survey!$AW368,0)</f>
        <v>0</v>
      </c>
      <c r="BO368" s="67">
        <f>IF(AND($BM368&gt;$BN368-0.2,$BM368&lt;$BN368+0.2,ISBLANK(Survey!$AQ368)=FALSE),0,1)</f>
        <v>1</v>
      </c>
      <c r="BP368" s="165">
        <f>IF(ISBLANK(Survey!$AR368),1,0)</f>
        <v>1</v>
      </c>
      <c r="BQ368" s="16" t="str">
        <f t="shared" si="251"/>
        <v>Pass</v>
      </c>
      <c r="BR368" s="143">
        <f>IF(Survey!$AW368=0, 0,1)</f>
        <v>0</v>
      </c>
      <c r="BS368" s="67">
        <f>IF(AND(Survey!$AS368&gt;=0,Survey!$AS368&lt;=0.2,Survey!$AS368&lt;&gt;""),0,1)</f>
        <v>1</v>
      </c>
      <c r="BT368" s="143">
        <f>IF(ISBLANK(Survey!$AT368),1,0)</f>
        <v>1</v>
      </c>
      <c r="BU368" s="16" t="str">
        <f t="shared" si="252"/>
        <v>Fail</v>
      </c>
      <c r="BV368" s="165">
        <f>Survey!$AU368</f>
        <v>0</v>
      </c>
      <c r="BW368" s="16" t="str">
        <f t="shared" si="253"/>
        <v>Pass</v>
      </c>
      <c r="BX368" s="36">
        <f>Survey!$AV368</f>
        <v>0</v>
      </c>
      <c r="BY368" s="176">
        <f>Survey!$AW368+Survey!$AX368-ABS(Survey!$AY368)+ABS(Survey!$AZ368)-ABS(Survey!$BA368)+ABS(Survey!$BB368)-ABS(Survey!$BC368)-ABS(Survey!$BD368)+Survey!$BE368</f>
        <v>0</v>
      </c>
      <c r="BZ368" s="35">
        <f t="shared" si="254"/>
        <v>0</v>
      </c>
      <c r="CA368" s="17">
        <f t="shared" si="255"/>
        <v>0</v>
      </c>
      <c r="CB368" s="16" t="str">
        <f t="shared" si="256"/>
        <v>Pass</v>
      </c>
      <c r="CC368" s="38" t="b">
        <f>IF(ABS(Survey!$BE368)=0,TRUE,FALSE)</f>
        <v>1</v>
      </c>
      <c r="CD368" s="37" t="b">
        <f>NOT(ISBLANK(Survey!$BF368))</f>
        <v>0</v>
      </c>
      <c r="CE368" t="str">
        <f t="shared" si="257"/>
        <v>Fail</v>
      </c>
      <c r="CF368" s="29">
        <f>Survey!$AV368</f>
        <v>0</v>
      </c>
      <c r="CG368" s="29" cm="1">
        <f t="array" ref="CG368">SUM(SUMIF(Survey!BH368:BO368,{"&gt;0","&lt;0"})*{1,-1})-SUM(SUMIF(Survey!BQ368:BX368,{"&gt;0","&lt;0"})*{1,-1})</f>
        <v>0</v>
      </c>
      <c r="CH368" s="35" t="str">
        <f t="shared" si="258"/>
        <v>No holdings</v>
      </c>
      <c r="CI368">
        <f t="shared" si="259"/>
        <v>0</v>
      </c>
      <c r="CJ368" s="16" t="str">
        <f t="shared" si="260"/>
        <v>Fail</v>
      </c>
      <c r="CK368" s="36">
        <f>Survey!$AV368</f>
        <v>0</v>
      </c>
      <c r="CL368" s="36" cm="1">
        <f t="array" ref="CL368">SUM(SUMIF(Survey!BZ368:CS368,{"&gt;0","&lt;0"})*{1,-1})-SUM(SUMIF(Survey!CU368:DN368,{"&gt;0","&lt;0"})*{1,-1})</f>
        <v>0</v>
      </c>
      <c r="CM368" s="35" t="str">
        <f t="shared" si="261"/>
        <v>No holdings</v>
      </c>
      <c r="CN368" s="17">
        <f t="shared" si="262"/>
        <v>0</v>
      </c>
      <c r="CO368" s="16" t="str">
        <f t="shared" si="263"/>
        <v>Pass</v>
      </c>
      <c r="CP368" s="38" t="b">
        <f>IF(ABS(Survey!$CS368)=0,TRUE,FALSE)</f>
        <v>1</v>
      </c>
      <c r="CQ368" s="37" t="b">
        <f>NOT(ISBLANK(Survey!$CT368))</f>
        <v>0</v>
      </c>
      <c r="CR368" s="16" t="str">
        <f t="shared" si="264"/>
        <v>Pass</v>
      </c>
      <c r="CS368" s="38" t="b">
        <f>IF(ABS(Survey!$DN368)=0,TRUE,FALSE)</f>
        <v>1</v>
      </c>
      <c r="CT368" s="37" t="b">
        <f>NOT(ISBLANK(Survey!$DO368))</f>
        <v>0</v>
      </c>
      <c r="CU368" t="str">
        <f t="shared" si="265"/>
        <v>Pass</v>
      </c>
      <c r="CV368" s="29" cm="1">
        <f t="array" ref="CV368">SUM(SUMIF(Survey!CO368,{"&gt;0","&lt;0"})*{1,-1})+SUM(SUMIF(Survey!DJ368,{"&gt;0","&lt;0"})*{1,-1})</f>
        <v>0</v>
      </c>
      <c r="CW368" s="29">
        <f>SUM(SUMIF(Survey!DQ368:DW368,{"&gt;0","&lt;0"})*{1,-1})+SUM(SUMIF(Survey!DY368:EE368,{"&gt;0","&lt;0"})*{1,-1})</f>
        <v>0</v>
      </c>
      <c r="CX368">
        <f t="shared" si="266"/>
        <v>0</v>
      </c>
      <c r="CY368">
        <f t="shared" si="267"/>
        <v>0</v>
      </c>
      <c r="CZ368" s="16" t="str">
        <f t="shared" si="268"/>
        <v>Pass</v>
      </c>
      <c r="DA368" s="38" t="b">
        <f>IF(ABS(Survey!$DW368)=0,TRUE,FALSE)</f>
        <v>1</v>
      </c>
      <c r="DB368" s="37" t="b">
        <f>NOT(ISBLANK(Survey!DX368))</f>
        <v>0</v>
      </c>
      <c r="DC368" s="16" t="str">
        <f t="shared" si="269"/>
        <v>Pass</v>
      </c>
      <c r="DD368" s="38" t="b">
        <f>IF(ABS(Survey!$EE368)=0,TRUE,FALSE)</f>
        <v>1</v>
      </c>
      <c r="DE368" s="37" t="b">
        <f>NOT(ISBLANK(Survey!$EF368))</f>
        <v>0</v>
      </c>
      <c r="DF368" s="16" t="str">
        <f t="shared" si="270"/>
        <v>Fail</v>
      </c>
      <c r="DG368" s="36">
        <f>SUM(SUMIF(Survey!EL368:EN368,{"&gt;0","&lt;0"})*{1,-1})</f>
        <v>0</v>
      </c>
      <c r="DH368">
        <f t="shared" si="271"/>
        <v>0</v>
      </c>
      <c r="DI368">
        <f t="shared" si="272"/>
        <v>100</v>
      </c>
      <c r="DJ368" s="35" t="b">
        <f>IF(OR(Survey!$M368="ETF",Survey!$M368="ETF, alternative mutual fund",Survey!$M368="Closed-end", Survey!$M368="Split share corp"),TRUE,FALSE)</f>
        <v>0</v>
      </c>
      <c r="DK368" s="16" t="str">
        <f t="shared" si="273"/>
        <v>Fail</v>
      </c>
      <c r="DL368" s="36">
        <f>SUM(SUMIF(Survey!EP368:EV368,{"&gt;0","&lt;0"})*{1,-1})</f>
        <v>0</v>
      </c>
      <c r="DM368">
        <f t="shared" si="274"/>
        <v>0</v>
      </c>
      <c r="DN368" s="17">
        <f t="shared" si="275"/>
        <v>100</v>
      </c>
      <c r="DO368" s="16" t="str">
        <f t="shared" si="276"/>
        <v>Fail</v>
      </c>
      <c r="DP368" s="36">
        <f>SUM(SUMIF(Survey!EX368:FD368,{"&gt;0","&lt;0"})*{1,-1})</f>
        <v>0</v>
      </c>
      <c r="DQ368">
        <f t="shared" si="277"/>
        <v>0</v>
      </c>
      <c r="DR368" s="17">
        <f t="shared" si="278"/>
        <v>100</v>
      </c>
    </row>
    <row r="369" spans="1:122">
      <c r="A369">
        <v>369</v>
      </c>
      <c r="B369" t="str">
        <f t="shared" si="232"/>
        <v>Pass</v>
      </c>
      <c r="C369" t="str">
        <f>IF(COUNTBLANK(Survey!B369:FE369)=$C$2, "Pass", "Fail")</f>
        <v>Pass</v>
      </c>
      <c r="D369" t="str">
        <f t="shared" si="233"/>
        <v>Fail</v>
      </c>
      <c r="E369" t="str">
        <f>IF(OR(ISBLANK(Survey!AJ369),COUNTIF(G369:BB369,"Fail")),"Fail","Pass")</f>
        <v>Fail</v>
      </c>
      <c r="G369" s="16" t="str">
        <f t="shared" si="234"/>
        <v>Fail</v>
      </c>
      <c r="H369" s="177">
        <f>COUNTBLANK(Survey!B369:D369)+COUNTBLANK(Survey!G369)+COUNTBLANK(Survey!I369)+COUNTBLANK(Survey!K369:M369)+COUNTBLANK(Survey!P369)+COUNTBLANK(Survey!S369:U369)+COUNTBLANK(Survey!Y369:AA369)+COUNTBLANK(Survey!AD369:AE369)+COUNTBLANK(Survey!AI369:AI369)</f>
        <v>18</v>
      </c>
      <c r="I369" s="16" t="str">
        <f t="shared" si="235"/>
        <v>Fail</v>
      </c>
      <c r="J369" t="b">
        <f>IF(Survey!E369="No",TRUE,FALSE)</f>
        <v>0</v>
      </c>
      <c r="K369" s="34">
        <f>LEN(Survey!E369)</f>
        <v>0</v>
      </c>
      <c r="L369" s="16" t="str">
        <f t="shared" si="236"/>
        <v>Fail</v>
      </c>
      <c r="M369" t="b">
        <f>IF(Survey!F369="No",TRUE,FALSE)</f>
        <v>0</v>
      </c>
      <c r="N369" s="33">
        <f>LEN(Survey!F369)</f>
        <v>0</v>
      </c>
      <c r="O369" s="16" t="str">
        <f t="shared" si="237"/>
        <v>Pass</v>
      </c>
      <c r="P369" s="34">
        <f>MOD((LEN(Survey!H369)+2),11)</f>
        <v>2</v>
      </c>
      <c r="Q369" s="33" t="str">
        <f>IF(Survey!$L369="Prospectus fund", "Yes", "No")</f>
        <v>No</v>
      </c>
      <c r="R369" s="16" t="str">
        <f t="shared" si="238"/>
        <v>Pass</v>
      </c>
      <c r="S369" s="34">
        <f>MOD((LEN(Survey!J369)+2),11)</f>
        <v>2</v>
      </c>
      <c r="T369" s="35" t="b">
        <f>IF(OR(Survey!$M369="ETF",Survey!$M369="ETF, alternative mutual fund",Survey!$M369="Closed-end", Survey!$M369="Split share corp", Survey!$I369="Yes"),TRUE,FALSE)</f>
        <v>0</v>
      </c>
      <c r="U369" s="16" t="str">
        <f>IFERROR(IF(AND(OR(X369=Y369,Y369 = "Either"),NOT(ISBLANK(Survey!K369))),"Pass","Fail"),"Pass")</f>
        <v>Fail</v>
      </c>
      <c r="V369" s="36" cm="1">
        <f t="array" ref="V369">SUM(SUMIF(Survey!BZ369:CS369,{"&gt;0","&lt;0"})*{1,-1})</f>
        <v>0</v>
      </c>
      <c r="W369" s="38" cm="1">
        <f t="array" ref="W369">SUM(SUMIF(Survey!CC369,{"&gt;0","&lt;0"})*{1,-1})+SUM(SUMIF(Survey!CM369,{"&gt;0","&lt;0"})*{1,-1})</f>
        <v>0</v>
      </c>
      <c r="X369" s="38">
        <f>Survey!K369</f>
        <v>0</v>
      </c>
      <c r="Y369" s="37" t="str">
        <f t="shared" si="239"/>
        <v>Either</v>
      </c>
      <c r="Z369" s="16" t="str">
        <f t="shared" si="240"/>
        <v>Fail</v>
      </c>
      <c r="AA369" s="67" cm="1">
        <f t="array" ref="AA369">SUM(SUMIF(Survey!BZ369:CS369,{"&gt;0","&lt;0"})*{1,-1})+SUM(SUMIF(Survey!CU369:DN369,{"&gt;0","&lt;0"})*{1,-1})</f>
        <v>0</v>
      </c>
      <c r="AB369" s="67">
        <f>IFERROR(AA369/(Survey!$AV369),0)</f>
        <v>0</v>
      </c>
      <c r="AC369" s="128" t="b">
        <f>IF(OR(Survey!$M369="Alternative strategy or hedge",Survey!$M369="Other, illiquid",Survey!$L369="Prospectus fund"),TRUE,FALSE)</f>
        <v>0</v>
      </c>
      <c r="AD369" s="128" t="b">
        <f>NOT(ISBLANK(Survey!$M369))</f>
        <v>0</v>
      </c>
      <c r="AE369" s="16" t="str">
        <f t="shared" si="241"/>
        <v>Pass</v>
      </c>
      <c r="AF369" s="38" t="b">
        <f>NOT(ISNUMBER(SEARCH("Other",Survey!$P369)))</f>
        <v>1</v>
      </c>
      <c r="AG369" s="37" t="b">
        <f>NOT(ISBLANK(Survey!$Q369))</f>
        <v>0</v>
      </c>
      <c r="AH369" s="16" t="str">
        <f t="shared" si="242"/>
        <v>Pass</v>
      </c>
      <c r="AI369" s="143">
        <f>COUNTBLANK(Survey!$W369)</f>
        <v>1</v>
      </c>
      <c r="AJ369" s="67">
        <f>IF(AND(Survey!L369&lt;&gt;"Exempt fund",OR(Survey!$M369="ETF",Survey!$M369="ETF, alternative mutual fund",Survey!$M369="Mutual fund",Survey!$M369="Alternative mutual fund",Survey!$M369="Money market")),1,0)</f>
        <v>0</v>
      </c>
      <c r="AK369" s="16" t="str">
        <f t="shared" si="243"/>
        <v>Pass</v>
      </c>
      <c r="AL369" s="38" t="b">
        <f>NOT(ISNUMBER(SEARCH("Yes",Survey!$AA369)))</f>
        <v>1</v>
      </c>
      <c r="AM369" s="37" t="b">
        <f>IF(COUNTBLANK(Survey!$AB369:$AC369)=0,TRUE, FALSE)</f>
        <v>0</v>
      </c>
      <c r="AN369" s="16" t="str">
        <f t="shared" si="244"/>
        <v>Pass</v>
      </c>
      <c r="AO369" s="38" t="b">
        <f>NOT(ISNUMBER(SEARCH("Yes",Survey!$AD369)))</f>
        <v>1</v>
      </c>
      <c r="AP369" s="37" t="b">
        <f>NOT(ISBLANK(Survey!$AF369))</f>
        <v>0</v>
      </c>
      <c r="AQ369" s="16" t="str">
        <f t="shared" si="245"/>
        <v>Pass</v>
      </c>
      <c r="AR369" s="38" t="b">
        <f>NOT(OR(ISNUMBER(SEARCH("Other",Survey!$AF369)),ISNUMBER(SEARCH("Multiple",Survey!$AF369))))</f>
        <v>1</v>
      </c>
      <c r="AS369" s="37" t="b">
        <f>NOT(ISBLANK(Survey!$AG369))</f>
        <v>0</v>
      </c>
      <c r="AT369" s="16" t="str">
        <f t="shared" si="246"/>
        <v>Fail</v>
      </c>
      <c r="AU369" s="143">
        <f>IF(ABS(Survey!$AV369)&gt;0, 1,0)</f>
        <v>0</v>
      </c>
      <c r="AV369" s="143">
        <f>IF(COUNTBLANK(Survey!$AJ369)=0,1,0)</f>
        <v>0</v>
      </c>
      <c r="AW369" s="16" t="str">
        <f t="shared" si="247"/>
        <v>Pass</v>
      </c>
      <c r="AX369" s="143">
        <f>IF(ISBLANK(Survey!$AJ369),0,1)</f>
        <v>0</v>
      </c>
      <c r="AY369" s="165">
        <f>COUNTBLANK(Survey!$AK369)</f>
        <v>1</v>
      </c>
      <c r="AZ369" s="16" t="str">
        <f t="shared" si="248"/>
        <v>Pass</v>
      </c>
      <c r="BA369" s="143">
        <f>IF(OR(Survey!$AK369="Closed",ISBLANK(Survey!$AK369)),0,1)</f>
        <v>0</v>
      </c>
      <c r="BB369" s="165">
        <f>IF(ISBLANK(Survey!$AL369),1,0)</f>
        <v>1</v>
      </c>
      <c r="BC369" s="147" t="str" cm="1">
        <f t="array" ref="BC369">IF(OR(IF(OR($BE369+$BF369 = 2, $BG369=1), FALSE, TRUE), AND($BD369:$BD369 = 0)),"Pass","Fail")</f>
        <v>Pass</v>
      </c>
      <c r="BD369" s="143">
        <f>COUNTBLANK(Survey!$AM369:$AO369)</f>
        <v>3</v>
      </c>
      <c r="BE369" s="143">
        <f>IF(Survey!$I369="Yes",1,0)</f>
        <v>0</v>
      </c>
      <c r="BF369" s="143">
        <f>IF(OR(Survey!$M369="Mutual fund",Survey!$M369="Alternative mutual fund",Survey!$M369="Money market"),1,0)</f>
        <v>0</v>
      </c>
      <c r="BG369" s="148">
        <f>IF(OR(Survey!$M369="ETF",Survey!$M369="ETF, alternative mutual fund"),1,0)</f>
        <v>0</v>
      </c>
      <c r="BH369" s="16" t="str">
        <f t="shared" si="249"/>
        <v>Pass</v>
      </c>
      <c r="BI369" s="38" t="b">
        <f>OR(ISNUMBER(SEARCH("Yes",Survey!$AO369)),ISBLANK(Survey!$AO369))</f>
        <v>1</v>
      </c>
      <c r="BJ369" s="67" t="b">
        <f>NOT(ISBLANK(Survey!$AP369))</f>
        <v>0</v>
      </c>
      <c r="BK369" s="16" t="str">
        <f t="shared" si="250"/>
        <v>Pass</v>
      </c>
      <c r="BL369" s="143">
        <f>IF(Survey!$AW369=0, 0,1)</f>
        <v>0</v>
      </c>
      <c r="BM369" s="67">
        <f>Survey!$AQ369</f>
        <v>0</v>
      </c>
      <c r="BN369" s="67">
        <f>IFERROR((Survey!$AX369-ABS(Survey!$AY369)-ABS(Survey!$BD369))/Survey!$AW369,0)</f>
        <v>0</v>
      </c>
      <c r="BO369" s="67">
        <f>IF(AND($BM369&gt;$BN369-0.2,$BM369&lt;$BN369+0.2,ISBLANK(Survey!$AQ369)=FALSE),0,1)</f>
        <v>1</v>
      </c>
      <c r="BP369" s="165">
        <f>IF(ISBLANK(Survey!$AR369),1,0)</f>
        <v>1</v>
      </c>
      <c r="BQ369" s="16" t="str">
        <f t="shared" si="251"/>
        <v>Pass</v>
      </c>
      <c r="BR369" s="143">
        <f>IF(Survey!$AW369=0, 0,1)</f>
        <v>0</v>
      </c>
      <c r="BS369" s="67">
        <f>IF(AND(Survey!$AS369&gt;=0,Survey!$AS369&lt;=0.2,Survey!$AS369&lt;&gt;""),0,1)</f>
        <v>1</v>
      </c>
      <c r="BT369" s="143">
        <f>IF(ISBLANK(Survey!$AT369),1,0)</f>
        <v>1</v>
      </c>
      <c r="BU369" s="16" t="str">
        <f t="shared" si="252"/>
        <v>Fail</v>
      </c>
      <c r="BV369" s="165">
        <f>Survey!$AU369</f>
        <v>0</v>
      </c>
      <c r="BW369" s="16" t="str">
        <f t="shared" si="253"/>
        <v>Pass</v>
      </c>
      <c r="BX369" s="36">
        <f>Survey!$AV369</f>
        <v>0</v>
      </c>
      <c r="BY369" s="176">
        <f>Survey!$AW369+Survey!$AX369-ABS(Survey!$AY369)+ABS(Survey!$AZ369)-ABS(Survey!$BA369)+ABS(Survey!$BB369)-ABS(Survey!$BC369)-ABS(Survey!$BD369)+Survey!$BE369</f>
        <v>0</v>
      </c>
      <c r="BZ369" s="35">
        <f t="shared" si="254"/>
        <v>0</v>
      </c>
      <c r="CA369" s="17">
        <f t="shared" si="255"/>
        <v>0</v>
      </c>
      <c r="CB369" s="16" t="str">
        <f t="shared" si="256"/>
        <v>Pass</v>
      </c>
      <c r="CC369" s="38" t="b">
        <f>IF(ABS(Survey!$BE369)=0,TRUE,FALSE)</f>
        <v>1</v>
      </c>
      <c r="CD369" s="37" t="b">
        <f>NOT(ISBLANK(Survey!$BF369))</f>
        <v>0</v>
      </c>
      <c r="CE369" t="str">
        <f t="shared" si="257"/>
        <v>Fail</v>
      </c>
      <c r="CF369" s="29">
        <f>Survey!$AV369</f>
        <v>0</v>
      </c>
      <c r="CG369" s="29" cm="1">
        <f t="array" ref="CG369">SUM(SUMIF(Survey!BH369:BO369,{"&gt;0","&lt;0"})*{1,-1})-SUM(SUMIF(Survey!BQ369:BX369,{"&gt;0","&lt;0"})*{1,-1})</f>
        <v>0</v>
      </c>
      <c r="CH369" s="35" t="str">
        <f t="shared" si="258"/>
        <v>No holdings</v>
      </c>
      <c r="CI369">
        <f t="shared" si="259"/>
        <v>0</v>
      </c>
      <c r="CJ369" s="16" t="str">
        <f t="shared" si="260"/>
        <v>Fail</v>
      </c>
      <c r="CK369" s="36">
        <f>Survey!$AV369</f>
        <v>0</v>
      </c>
      <c r="CL369" s="36" cm="1">
        <f t="array" ref="CL369">SUM(SUMIF(Survey!BZ369:CS369,{"&gt;0","&lt;0"})*{1,-1})-SUM(SUMIF(Survey!CU369:DN369,{"&gt;0","&lt;0"})*{1,-1})</f>
        <v>0</v>
      </c>
      <c r="CM369" s="35" t="str">
        <f t="shared" si="261"/>
        <v>No holdings</v>
      </c>
      <c r="CN369" s="17">
        <f t="shared" si="262"/>
        <v>0</v>
      </c>
      <c r="CO369" s="16" t="str">
        <f t="shared" si="263"/>
        <v>Pass</v>
      </c>
      <c r="CP369" s="38" t="b">
        <f>IF(ABS(Survey!$CS369)=0,TRUE,FALSE)</f>
        <v>1</v>
      </c>
      <c r="CQ369" s="37" t="b">
        <f>NOT(ISBLANK(Survey!$CT369))</f>
        <v>0</v>
      </c>
      <c r="CR369" s="16" t="str">
        <f t="shared" si="264"/>
        <v>Pass</v>
      </c>
      <c r="CS369" s="38" t="b">
        <f>IF(ABS(Survey!$DN369)=0,TRUE,FALSE)</f>
        <v>1</v>
      </c>
      <c r="CT369" s="37" t="b">
        <f>NOT(ISBLANK(Survey!$DO369))</f>
        <v>0</v>
      </c>
      <c r="CU369" t="str">
        <f t="shared" si="265"/>
        <v>Pass</v>
      </c>
      <c r="CV369" s="29" cm="1">
        <f t="array" ref="CV369">SUM(SUMIF(Survey!CO369,{"&gt;0","&lt;0"})*{1,-1})+SUM(SUMIF(Survey!DJ369,{"&gt;0","&lt;0"})*{1,-1})</f>
        <v>0</v>
      </c>
      <c r="CW369" s="29">
        <f>SUM(SUMIF(Survey!DQ369:DW369,{"&gt;0","&lt;0"})*{1,-1})+SUM(SUMIF(Survey!DY369:EE369,{"&gt;0","&lt;0"})*{1,-1})</f>
        <v>0</v>
      </c>
      <c r="CX369">
        <f t="shared" si="266"/>
        <v>0</v>
      </c>
      <c r="CY369">
        <f t="shared" si="267"/>
        <v>0</v>
      </c>
      <c r="CZ369" s="16" t="str">
        <f t="shared" si="268"/>
        <v>Pass</v>
      </c>
      <c r="DA369" s="38" t="b">
        <f>IF(ABS(Survey!$DW369)=0,TRUE,FALSE)</f>
        <v>1</v>
      </c>
      <c r="DB369" s="37" t="b">
        <f>NOT(ISBLANK(Survey!DX369))</f>
        <v>0</v>
      </c>
      <c r="DC369" s="16" t="str">
        <f t="shared" si="269"/>
        <v>Pass</v>
      </c>
      <c r="DD369" s="38" t="b">
        <f>IF(ABS(Survey!$EE369)=0,TRUE,FALSE)</f>
        <v>1</v>
      </c>
      <c r="DE369" s="37" t="b">
        <f>NOT(ISBLANK(Survey!$EF369))</f>
        <v>0</v>
      </c>
      <c r="DF369" s="16" t="str">
        <f t="shared" si="270"/>
        <v>Fail</v>
      </c>
      <c r="DG369" s="36">
        <f>SUM(SUMIF(Survey!EL369:EN369,{"&gt;0","&lt;0"})*{1,-1})</f>
        <v>0</v>
      </c>
      <c r="DH369">
        <f t="shared" si="271"/>
        <v>0</v>
      </c>
      <c r="DI369">
        <f t="shared" si="272"/>
        <v>100</v>
      </c>
      <c r="DJ369" s="35" t="b">
        <f>IF(OR(Survey!$M369="ETF",Survey!$M369="ETF, alternative mutual fund",Survey!$M369="Closed-end", Survey!$M369="Split share corp"),TRUE,FALSE)</f>
        <v>0</v>
      </c>
      <c r="DK369" s="16" t="str">
        <f t="shared" si="273"/>
        <v>Fail</v>
      </c>
      <c r="DL369" s="36">
        <f>SUM(SUMIF(Survey!EP369:EV369,{"&gt;0","&lt;0"})*{1,-1})</f>
        <v>0</v>
      </c>
      <c r="DM369">
        <f t="shared" si="274"/>
        <v>0</v>
      </c>
      <c r="DN369" s="17">
        <f t="shared" si="275"/>
        <v>100</v>
      </c>
      <c r="DO369" s="16" t="str">
        <f t="shared" si="276"/>
        <v>Fail</v>
      </c>
      <c r="DP369" s="36">
        <f>SUM(SUMIF(Survey!EX369:FD369,{"&gt;0","&lt;0"})*{1,-1})</f>
        <v>0</v>
      </c>
      <c r="DQ369">
        <f t="shared" si="277"/>
        <v>0</v>
      </c>
      <c r="DR369" s="17">
        <f t="shared" si="278"/>
        <v>100</v>
      </c>
    </row>
    <row r="370" spans="1:122">
      <c r="A370">
        <v>370</v>
      </c>
      <c r="B370" t="str">
        <f t="shared" si="232"/>
        <v>Pass</v>
      </c>
      <c r="C370" t="str">
        <f>IF(COUNTBLANK(Survey!B370:FE370)=$C$2, "Pass", "Fail")</f>
        <v>Pass</v>
      </c>
      <c r="D370" t="str">
        <f t="shared" si="233"/>
        <v>Fail</v>
      </c>
      <c r="E370" t="str">
        <f>IF(OR(ISBLANK(Survey!AJ370),COUNTIF(G370:BB370,"Fail")),"Fail","Pass")</f>
        <v>Fail</v>
      </c>
      <c r="G370" s="16" t="str">
        <f t="shared" si="234"/>
        <v>Fail</v>
      </c>
      <c r="H370" s="177">
        <f>COUNTBLANK(Survey!B370:D370)+COUNTBLANK(Survey!G370)+COUNTBLANK(Survey!I370)+COUNTBLANK(Survey!K370:M370)+COUNTBLANK(Survey!P370)+COUNTBLANK(Survey!S370:U370)+COUNTBLANK(Survey!Y370:AA370)+COUNTBLANK(Survey!AD370:AE370)+COUNTBLANK(Survey!AI370:AI370)</f>
        <v>18</v>
      </c>
      <c r="I370" s="16" t="str">
        <f t="shared" si="235"/>
        <v>Fail</v>
      </c>
      <c r="J370" t="b">
        <f>IF(Survey!E370="No",TRUE,FALSE)</f>
        <v>0</v>
      </c>
      <c r="K370" s="34">
        <f>LEN(Survey!E370)</f>
        <v>0</v>
      </c>
      <c r="L370" s="16" t="str">
        <f t="shared" si="236"/>
        <v>Fail</v>
      </c>
      <c r="M370" t="b">
        <f>IF(Survey!F370="No",TRUE,FALSE)</f>
        <v>0</v>
      </c>
      <c r="N370" s="33">
        <f>LEN(Survey!F370)</f>
        <v>0</v>
      </c>
      <c r="O370" s="16" t="str">
        <f t="shared" si="237"/>
        <v>Pass</v>
      </c>
      <c r="P370" s="34">
        <f>MOD((LEN(Survey!H370)+2),11)</f>
        <v>2</v>
      </c>
      <c r="Q370" s="33" t="str">
        <f>IF(Survey!$L370="Prospectus fund", "Yes", "No")</f>
        <v>No</v>
      </c>
      <c r="R370" s="16" t="str">
        <f t="shared" si="238"/>
        <v>Pass</v>
      </c>
      <c r="S370" s="34">
        <f>MOD((LEN(Survey!J370)+2),11)</f>
        <v>2</v>
      </c>
      <c r="T370" s="35" t="b">
        <f>IF(OR(Survey!$M370="ETF",Survey!$M370="ETF, alternative mutual fund",Survey!$M370="Closed-end", Survey!$M370="Split share corp", Survey!$I370="Yes"),TRUE,FALSE)</f>
        <v>0</v>
      </c>
      <c r="U370" s="16" t="str">
        <f>IFERROR(IF(AND(OR(X370=Y370,Y370 = "Either"),NOT(ISBLANK(Survey!K370))),"Pass","Fail"),"Pass")</f>
        <v>Fail</v>
      </c>
      <c r="V370" s="36" cm="1">
        <f t="array" ref="V370">SUM(SUMIF(Survey!BZ370:CS370,{"&gt;0","&lt;0"})*{1,-1})</f>
        <v>0</v>
      </c>
      <c r="W370" s="38" cm="1">
        <f t="array" ref="W370">SUM(SUMIF(Survey!CC370,{"&gt;0","&lt;0"})*{1,-1})+SUM(SUMIF(Survey!CM370,{"&gt;0","&lt;0"})*{1,-1})</f>
        <v>0</v>
      </c>
      <c r="X370" s="38">
        <f>Survey!K370</f>
        <v>0</v>
      </c>
      <c r="Y370" s="37" t="str">
        <f t="shared" si="239"/>
        <v>Either</v>
      </c>
      <c r="Z370" s="16" t="str">
        <f t="shared" si="240"/>
        <v>Fail</v>
      </c>
      <c r="AA370" s="67" cm="1">
        <f t="array" ref="AA370">SUM(SUMIF(Survey!BZ370:CS370,{"&gt;0","&lt;0"})*{1,-1})+SUM(SUMIF(Survey!CU370:DN370,{"&gt;0","&lt;0"})*{1,-1})</f>
        <v>0</v>
      </c>
      <c r="AB370" s="67">
        <f>IFERROR(AA370/(Survey!$AV370),0)</f>
        <v>0</v>
      </c>
      <c r="AC370" s="128" t="b">
        <f>IF(OR(Survey!$M370="Alternative strategy or hedge",Survey!$M370="Other, illiquid",Survey!$L370="Prospectus fund"),TRUE,FALSE)</f>
        <v>0</v>
      </c>
      <c r="AD370" s="128" t="b">
        <f>NOT(ISBLANK(Survey!$M370))</f>
        <v>0</v>
      </c>
      <c r="AE370" s="16" t="str">
        <f t="shared" si="241"/>
        <v>Pass</v>
      </c>
      <c r="AF370" s="38" t="b">
        <f>NOT(ISNUMBER(SEARCH("Other",Survey!$P370)))</f>
        <v>1</v>
      </c>
      <c r="AG370" s="37" t="b">
        <f>NOT(ISBLANK(Survey!$Q370))</f>
        <v>0</v>
      </c>
      <c r="AH370" s="16" t="str">
        <f t="shared" si="242"/>
        <v>Pass</v>
      </c>
      <c r="AI370" s="143">
        <f>COUNTBLANK(Survey!$W370)</f>
        <v>1</v>
      </c>
      <c r="AJ370" s="67">
        <f>IF(AND(Survey!L370&lt;&gt;"Exempt fund",OR(Survey!$M370="ETF",Survey!$M370="ETF, alternative mutual fund",Survey!$M370="Mutual fund",Survey!$M370="Alternative mutual fund",Survey!$M370="Money market")),1,0)</f>
        <v>0</v>
      </c>
      <c r="AK370" s="16" t="str">
        <f t="shared" si="243"/>
        <v>Pass</v>
      </c>
      <c r="AL370" s="38" t="b">
        <f>NOT(ISNUMBER(SEARCH("Yes",Survey!$AA370)))</f>
        <v>1</v>
      </c>
      <c r="AM370" s="37" t="b">
        <f>IF(COUNTBLANK(Survey!$AB370:$AC370)=0,TRUE, FALSE)</f>
        <v>0</v>
      </c>
      <c r="AN370" s="16" t="str">
        <f t="shared" si="244"/>
        <v>Pass</v>
      </c>
      <c r="AO370" s="38" t="b">
        <f>NOT(ISNUMBER(SEARCH("Yes",Survey!$AD370)))</f>
        <v>1</v>
      </c>
      <c r="AP370" s="37" t="b">
        <f>NOT(ISBLANK(Survey!$AF370))</f>
        <v>0</v>
      </c>
      <c r="AQ370" s="16" t="str">
        <f t="shared" si="245"/>
        <v>Pass</v>
      </c>
      <c r="AR370" s="38" t="b">
        <f>NOT(OR(ISNUMBER(SEARCH("Other",Survey!$AF370)),ISNUMBER(SEARCH("Multiple",Survey!$AF370))))</f>
        <v>1</v>
      </c>
      <c r="AS370" s="37" t="b">
        <f>NOT(ISBLANK(Survey!$AG370))</f>
        <v>0</v>
      </c>
      <c r="AT370" s="16" t="str">
        <f t="shared" si="246"/>
        <v>Fail</v>
      </c>
      <c r="AU370" s="143">
        <f>IF(ABS(Survey!$AV370)&gt;0, 1,0)</f>
        <v>0</v>
      </c>
      <c r="AV370" s="143">
        <f>IF(COUNTBLANK(Survey!$AJ370)=0,1,0)</f>
        <v>0</v>
      </c>
      <c r="AW370" s="16" t="str">
        <f t="shared" si="247"/>
        <v>Pass</v>
      </c>
      <c r="AX370" s="143">
        <f>IF(ISBLANK(Survey!$AJ370),0,1)</f>
        <v>0</v>
      </c>
      <c r="AY370" s="165">
        <f>COUNTBLANK(Survey!$AK370)</f>
        <v>1</v>
      </c>
      <c r="AZ370" s="16" t="str">
        <f t="shared" si="248"/>
        <v>Pass</v>
      </c>
      <c r="BA370" s="143">
        <f>IF(OR(Survey!$AK370="Closed",ISBLANK(Survey!$AK370)),0,1)</f>
        <v>0</v>
      </c>
      <c r="BB370" s="165">
        <f>IF(ISBLANK(Survey!$AL370),1,0)</f>
        <v>1</v>
      </c>
      <c r="BC370" s="147" t="str" cm="1">
        <f t="array" ref="BC370">IF(OR(IF(OR($BE370+$BF370 = 2, $BG370=1), FALSE, TRUE), AND($BD370:$BD370 = 0)),"Pass","Fail")</f>
        <v>Pass</v>
      </c>
      <c r="BD370" s="143">
        <f>COUNTBLANK(Survey!$AM370:$AO370)</f>
        <v>3</v>
      </c>
      <c r="BE370" s="143">
        <f>IF(Survey!$I370="Yes",1,0)</f>
        <v>0</v>
      </c>
      <c r="BF370" s="143">
        <f>IF(OR(Survey!$M370="Mutual fund",Survey!$M370="Alternative mutual fund",Survey!$M370="Money market"),1,0)</f>
        <v>0</v>
      </c>
      <c r="BG370" s="148">
        <f>IF(OR(Survey!$M370="ETF",Survey!$M370="ETF, alternative mutual fund"),1,0)</f>
        <v>0</v>
      </c>
      <c r="BH370" s="16" t="str">
        <f t="shared" si="249"/>
        <v>Pass</v>
      </c>
      <c r="BI370" s="38" t="b">
        <f>OR(ISNUMBER(SEARCH("Yes",Survey!$AO370)),ISBLANK(Survey!$AO370))</f>
        <v>1</v>
      </c>
      <c r="BJ370" s="67" t="b">
        <f>NOT(ISBLANK(Survey!$AP370))</f>
        <v>0</v>
      </c>
      <c r="BK370" s="16" t="str">
        <f t="shared" si="250"/>
        <v>Pass</v>
      </c>
      <c r="BL370" s="143">
        <f>IF(Survey!$AW370=0, 0,1)</f>
        <v>0</v>
      </c>
      <c r="BM370" s="67">
        <f>Survey!$AQ370</f>
        <v>0</v>
      </c>
      <c r="BN370" s="67">
        <f>IFERROR((Survey!$AX370-ABS(Survey!$AY370)-ABS(Survey!$BD370))/Survey!$AW370,0)</f>
        <v>0</v>
      </c>
      <c r="BO370" s="67">
        <f>IF(AND($BM370&gt;$BN370-0.2,$BM370&lt;$BN370+0.2,ISBLANK(Survey!$AQ370)=FALSE),0,1)</f>
        <v>1</v>
      </c>
      <c r="BP370" s="165">
        <f>IF(ISBLANK(Survey!$AR370),1,0)</f>
        <v>1</v>
      </c>
      <c r="BQ370" s="16" t="str">
        <f t="shared" si="251"/>
        <v>Pass</v>
      </c>
      <c r="BR370" s="143">
        <f>IF(Survey!$AW370=0, 0,1)</f>
        <v>0</v>
      </c>
      <c r="BS370" s="67">
        <f>IF(AND(Survey!$AS370&gt;=0,Survey!$AS370&lt;=0.2,Survey!$AS370&lt;&gt;""),0,1)</f>
        <v>1</v>
      </c>
      <c r="BT370" s="143">
        <f>IF(ISBLANK(Survey!$AT370),1,0)</f>
        <v>1</v>
      </c>
      <c r="BU370" s="16" t="str">
        <f t="shared" si="252"/>
        <v>Fail</v>
      </c>
      <c r="BV370" s="165">
        <f>Survey!$AU370</f>
        <v>0</v>
      </c>
      <c r="BW370" s="16" t="str">
        <f t="shared" si="253"/>
        <v>Pass</v>
      </c>
      <c r="BX370" s="36">
        <f>Survey!$AV370</f>
        <v>0</v>
      </c>
      <c r="BY370" s="176">
        <f>Survey!$AW370+Survey!$AX370-ABS(Survey!$AY370)+ABS(Survey!$AZ370)-ABS(Survey!$BA370)+ABS(Survey!$BB370)-ABS(Survey!$BC370)-ABS(Survey!$BD370)+Survey!$BE370</f>
        <v>0</v>
      </c>
      <c r="BZ370" s="35">
        <f t="shared" si="254"/>
        <v>0</v>
      </c>
      <c r="CA370" s="17">
        <f t="shared" si="255"/>
        <v>0</v>
      </c>
      <c r="CB370" s="16" t="str">
        <f t="shared" si="256"/>
        <v>Pass</v>
      </c>
      <c r="CC370" s="38" t="b">
        <f>IF(ABS(Survey!$BE370)=0,TRUE,FALSE)</f>
        <v>1</v>
      </c>
      <c r="CD370" s="37" t="b">
        <f>NOT(ISBLANK(Survey!$BF370))</f>
        <v>0</v>
      </c>
      <c r="CE370" t="str">
        <f t="shared" si="257"/>
        <v>Fail</v>
      </c>
      <c r="CF370" s="29">
        <f>Survey!$AV370</f>
        <v>0</v>
      </c>
      <c r="CG370" s="29" cm="1">
        <f t="array" ref="CG370">SUM(SUMIF(Survey!BH370:BO370,{"&gt;0","&lt;0"})*{1,-1})-SUM(SUMIF(Survey!BQ370:BX370,{"&gt;0","&lt;0"})*{1,-1})</f>
        <v>0</v>
      </c>
      <c r="CH370" s="35" t="str">
        <f t="shared" si="258"/>
        <v>No holdings</v>
      </c>
      <c r="CI370">
        <f t="shared" si="259"/>
        <v>0</v>
      </c>
      <c r="CJ370" s="16" t="str">
        <f t="shared" si="260"/>
        <v>Fail</v>
      </c>
      <c r="CK370" s="36">
        <f>Survey!$AV370</f>
        <v>0</v>
      </c>
      <c r="CL370" s="36" cm="1">
        <f t="array" ref="CL370">SUM(SUMIF(Survey!BZ370:CS370,{"&gt;0","&lt;0"})*{1,-1})-SUM(SUMIF(Survey!CU370:DN370,{"&gt;0","&lt;0"})*{1,-1})</f>
        <v>0</v>
      </c>
      <c r="CM370" s="35" t="str">
        <f t="shared" si="261"/>
        <v>No holdings</v>
      </c>
      <c r="CN370" s="17">
        <f t="shared" si="262"/>
        <v>0</v>
      </c>
      <c r="CO370" s="16" t="str">
        <f t="shared" si="263"/>
        <v>Pass</v>
      </c>
      <c r="CP370" s="38" t="b">
        <f>IF(ABS(Survey!$CS370)=0,TRUE,FALSE)</f>
        <v>1</v>
      </c>
      <c r="CQ370" s="37" t="b">
        <f>NOT(ISBLANK(Survey!$CT370))</f>
        <v>0</v>
      </c>
      <c r="CR370" s="16" t="str">
        <f t="shared" si="264"/>
        <v>Pass</v>
      </c>
      <c r="CS370" s="38" t="b">
        <f>IF(ABS(Survey!$DN370)=0,TRUE,FALSE)</f>
        <v>1</v>
      </c>
      <c r="CT370" s="37" t="b">
        <f>NOT(ISBLANK(Survey!$DO370))</f>
        <v>0</v>
      </c>
      <c r="CU370" t="str">
        <f t="shared" si="265"/>
        <v>Pass</v>
      </c>
      <c r="CV370" s="29" cm="1">
        <f t="array" ref="CV370">SUM(SUMIF(Survey!CO370,{"&gt;0","&lt;0"})*{1,-1})+SUM(SUMIF(Survey!DJ370,{"&gt;0","&lt;0"})*{1,-1})</f>
        <v>0</v>
      </c>
      <c r="CW370" s="29">
        <f>SUM(SUMIF(Survey!DQ370:DW370,{"&gt;0","&lt;0"})*{1,-1})+SUM(SUMIF(Survey!DY370:EE370,{"&gt;0","&lt;0"})*{1,-1})</f>
        <v>0</v>
      </c>
      <c r="CX370">
        <f t="shared" si="266"/>
        <v>0</v>
      </c>
      <c r="CY370">
        <f t="shared" si="267"/>
        <v>0</v>
      </c>
      <c r="CZ370" s="16" t="str">
        <f t="shared" si="268"/>
        <v>Pass</v>
      </c>
      <c r="DA370" s="38" t="b">
        <f>IF(ABS(Survey!$DW370)=0,TRUE,FALSE)</f>
        <v>1</v>
      </c>
      <c r="DB370" s="37" t="b">
        <f>NOT(ISBLANK(Survey!DX370))</f>
        <v>0</v>
      </c>
      <c r="DC370" s="16" t="str">
        <f t="shared" si="269"/>
        <v>Pass</v>
      </c>
      <c r="DD370" s="38" t="b">
        <f>IF(ABS(Survey!$EE370)=0,TRUE,FALSE)</f>
        <v>1</v>
      </c>
      <c r="DE370" s="37" t="b">
        <f>NOT(ISBLANK(Survey!$EF370))</f>
        <v>0</v>
      </c>
      <c r="DF370" s="16" t="str">
        <f t="shared" si="270"/>
        <v>Fail</v>
      </c>
      <c r="DG370" s="36">
        <f>SUM(SUMIF(Survey!EL370:EN370,{"&gt;0","&lt;0"})*{1,-1})</f>
        <v>0</v>
      </c>
      <c r="DH370">
        <f t="shared" si="271"/>
        <v>0</v>
      </c>
      <c r="DI370">
        <f t="shared" si="272"/>
        <v>100</v>
      </c>
      <c r="DJ370" s="35" t="b">
        <f>IF(OR(Survey!$M370="ETF",Survey!$M370="ETF, alternative mutual fund",Survey!$M370="Closed-end", Survey!$M370="Split share corp"),TRUE,FALSE)</f>
        <v>0</v>
      </c>
      <c r="DK370" s="16" t="str">
        <f t="shared" si="273"/>
        <v>Fail</v>
      </c>
      <c r="DL370" s="36">
        <f>SUM(SUMIF(Survey!EP370:EV370,{"&gt;0","&lt;0"})*{1,-1})</f>
        <v>0</v>
      </c>
      <c r="DM370">
        <f t="shared" si="274"/>
        <v>0</v>
      </c>
      <c r="DN370" s="17">
        <f t="shared" si="275"/>
        <v>100</v>
      </c>
      <c r="DO370" s="16" t="str">
        <f t="shared" si="276"/>
        <v>Fail</v>
      </c>
      <c r="DP370" s="36">
        <f>SUM(SUMIF(Survey!EX370:FD370,{"&gt;0","&lt;0"})*{1,-1})</f>
        <v>0</v>
      </c>
      <c r="DQ370">
        <f t="shared" si="277"/>
        <v>0</v>
      </c>
      <c r="DR370" s="17">
        <f t="shared" si="278"/>
        <v>100</v>
      </c>
    </row>
    <row r="371" spans="1:122">
      <c r="A371">
        <v>371</v>
      </c>
      <c r="B371" t="str">
        <f t="shared" si="232"/>
        <v>Pass</v>
      </c>
      <c r="C371" t="str">
        <f>IF(COUNTBLANK(Survey!B371:FE371)=$C$2, "Pass", "Fail")</f>
        <v>Pass</v>
      </c>
      <c r="D371" t="str">
        <f t="shared" si="233"/>
        <v>Fail</v>
      </c>
      <c r="E371" t="str">
        <f>IF(OR(ISBLANK(Survey!AJ371),COUNTIF(G371:BB371,"Fail")),"Fail","Pass")</f>
        <v>Fail</v>
      </c>
      <c r="G371" s="16" t="str">
        <f t="shared" si="234"/>
        <v>Fail</v>
      </c>
      <c r="H371" s="177">
        <f>COUNTBLANK(Survey!B371:D371)+COUNTBLANK(Survey!G371)+COUNTBLANK(Survey!I371)+COUNTBLANK(Survey!K371:M371)+COUNTBLANK(Survey!P371)+COUNTBLANK(Survey!S371:U371)+COUNTBLANK(Survey!Y371:AA371)+COUNTBLANK(Survey!AD371:AE371)+COUNTBLANK(Survey!AI371:AI371)</f>
        <v>18</v>
      </c>
      <c r="I371" s="16" t="str">
        <f t="shared" si="235"/>
        <v>Fail</v>
      </c>
      <c r="J371" t="b">
        <f>IF(Survey!E371="No",TRUE,FALSE)</f>
        <v>0</v>
      </c>
      <c r="K371" s="34">
        <f>LEN(Survey!E371)</f>
        <v>0</v>
      </c>
      <c r="L371" s="16" t="str">
        <f t="shared" si="236"/>
        <v>Fail</v>
      </c>
      <c r="M371" t="b">
        <f>IF(Survey!F371="No",TRUE,FALSE)</f>
        <v>0</v>
      </c>
      <c r="N371" s="33">
        <f>LEN(Survey!F371)</f>
        <v>0</v>
      </c>
      <c r="O371" s="16" t="str">
        <f t="shared" si="237"/>
        <v>Pass</v>
      </c>
      <c r="P371" s="34">
        <f>MOD((LEN(Survey!H371)+2),11)</f>
        <v>2</v>
      </c>
      <c r="Q371" s="33" t="str">
        <f>IF(Survey!$L371="Prospectus fund", "Yes", "No")</f>
        <v>No</v>
      </c>
      <c r="R371" s="16" t="str">
        <f t="shared" si="238"/>
        <v>Pass</v>
      </c>
      <c r="S371" s="34">
        <f>MOD((LEN(Survey!J371)+2),11)</f>
        <v>2</v>
      </c>
      <c r="T371" s="35" t="b">
        <f>IF(OR(Survey!$M371="ETF",Survey!$M371="ETF, alternative mutual fund",Survey!$M371="Closed-end", Survey!$M371="Split share corp", Survey!$I371="Yes"),TRUE,FALSE)</f>
        <v>0</v>
      </c>
      <c r="U371" s="16" t="str">
        <f>IFERROR(IF(AND(OR(X371=Y371,Y371 = "Either"),NOT(ISBLANK(Survey!K371))),"Pass","Fail"),"Pass")</f>
        <v>Fail</v>
      </c>
      <c r="V371" s="36" cm="1">
        <f t="array" ref="V371">SUM(SUMIF(Survey!BZ371:CS371,{"&gt;0","&lt;0"})*{1,-1})</f>
        <v>0</v>
      </c>
      <c r="W371" s="38" cm="1">
        <f t="array" ref="W371">SUM(SUMIF(Survey!CC371,{"&gt;0","&lt;0"})*{1,-1})+SUM(SUMIF(Survey!CM371,{"&gt;0","&lt;0"})*{1,-1})</f>
        <v>0</v>
      </c>
      <c r="X371" s="38">
        <f>Survey!K371</f>
        <v>0</v>
      </c>
      <c r="Y371" s="37" t="str">
        <f t="shared" si="239"/>
        <v>Either</v>
      </c>
      <c r="Z371" s="16" t="str">
        <f t="shared" si="240"/>
        <v>Fail</v>
      </c>
      <c r="AA371" s="67" cm="1">
        <f t="array" ref="AA371">SUM(SUMIF(Survey!BZ371:CS371,{"&gt;0","&lt;0"})*{1,-1})+SUM(SUMIF(Survey!CU371:DN371,{"&gt;0","&lt;0"})*{1,-1})</f>
        <v>0</v>
      </c>
      <c r="AB371" s="67">
        <f>IFERROR(AA371/(Survey!$AV371),0)</f>
        <v>0</v>
      </c>
      <c r="AC371" s="128" t="b">
        <f>IF(OR(Survey!$M371="Alternative strategy or hedge",Survey!$M371="Other, illiquid",Survey!$L371="Prospectus fund"),TRUE,FALSE)</f>
        <v>0</v>
      </c>
      <c r="AD371" s="128" t="b">
        <f>NOT(ISBLANK(Survey!$M371))</f>
        <v>0</v>
      </c>
      <c r="AE371" s="16" t="str">
        <f t="shared" si="241"/>
        <v>Pass</v>
      </c>
      <c r="AF371" s="38" t="b">
        <f>NOT(ISNUMBER(SEARCH("Other",Survey!$P371)))</f>
        <v>1</v>
      </c>
      <c r="AG371" s="37" t="b">
        <f>NOT(ISBLANK(Survey!$Q371))</f>
        <v>0</v>
      </c>
      <c r="AH371" s="16" t="str">
        <f t="shared" si="242"/>
        <v>Pass</v>
      </c>
      <c r="AI371" s="143">
        <f>COUNTBLANK(Survey!$W371)</f>
        <v>1</v>
      </c>
      <c r="AJ371" s="67">
        <f>IF(AND(Survey!L371&lt;&gt;"Exempt fund",OR(Survey!$M371="ETF",Survey!$M371="ETF, alternative mutual fund",Survey!$M371="Mutual fund",Survey!$M371="Alternative mutual fund",Survey!$M371="Money market")),1,0)</f>
        <v>0</v>
      </c>
      <c r="AK371" s="16" t="str">
        <f t="shared" si="243"/>
        <v>Pass</v>
      </c>
      <c r="AL371" s="38" t="b">
        <f>NOT(ISNUMBER(SEARCH("Yes",Survey!$AA371)))</f>
        <v>1</v>
      </c>
      <c r="AM371" s="37" t="b">
        <f>IF(COUNTBLANK(Survey!$AB371:$AC371)=0,TRUE, FALSE)</f>
        <v>0</v>
      </c>
      <c r="AN371" s="16" t="str">
        <f t="shared" si="244"/>
        <v>Pass</v>
      </c>
      <c r="AO371" s="38" t="b">
        <f>NOT(ISNUMBER(SEARCH("Yes",Survey!$AD371)))</f>
        <v>1</v>
      </c>
      <c r="AP371" s="37" t="b">
        <f>NOT(ISBLANK(Survey!$AF371))</f>
        <v>0</v>
      </c>
      <c r="AQ371" s="16" t="str">
        <f t="shared" si="245"/>
        <v>Pass</v>
      </c>
      <c r="AR371" s="38" t="b">
        <f>NOT(OR(ISNUMBER(SEARCH("Other",Survey!$AF371)),ISNUMBER(SEARCH("Multiple",Survey!$AF371))))</f>
        <v>1</v>
      </c>
      <c r="AS371" s="37" t="b">
        <f>NOT(ISBLANK(Survey!$AG371))</f>
        <v>0</v>
      </c>
      <c r="AT371" s="16" t="str">
        <f t="shared" si="246"/>
        <v>Fail</v>
      </c>
      <c r="AU371" s="143">
        <f>IF(ABS(Survey!$AV371)&gt;0, 1,0)</f>
        <v>0</v>
      </c>
      <c r="AV371" s="143">
        <f>IF(COUNTBLANK(Survey!$AJ371)=0,1,0)</f>
        <v>0</v>
      </c>
      <c r="AW371" s="16" t="str">
        <f t="shared" si="247"/>
        <v>Pass</v>
      </c>
      <c r="AX371" s="143">
        <f>IF(ISBLANK(Survey!$AJ371),0,1)</f>
        <v>0</v>
      </c>
      <c r="AY371" s="165">
        <f>COUNTBLANK(Survey!$AK371)</f>
        <v>1</v>
      </c>
      <c r="AZ371" s="16" t="str">
        <f t="shared" si="248"/>
        <v>Pass</v>
      </c>
      <c r="BA371" s="143">
        <f>IF(OR(Survey!$AK371="Closed",ISBLANK(Survey!$AK371)),0,1)</f>
        <v>0</v>
      </c>
      <c r="BB371" s="165">
        <f>IF(ISBLANK(Survey!$AL371),1,0)</f>
        <v>1</v>
      </c>
      <c r="BC371" s="147" t="str" cm="1">
        <f t="array" ref="BC371">IF(OR(IF(OR($BE371+$BF371 = 2, $BG371=1), FALSE, TRUE), AND($BD371:$BD371 = 0)),"Pass","Fail")</f>
        <v>Pass</v>
      </c>
      <c r="BD371" s="143">
        <f>COUNTBLANK(Survey!$AM371:$AO371)</f>
        <v>3</v>
      </c>
      <c r="BE371" s="143">
        <f>IF(Survey!$I371="Yes",1,0)</f>
        <v>0</v>
      </c>
      <c r="BF371" s="143">
        <f>IF(OR(Survey!$M371="Mutual fund",Survey!$M371="Alternative mutual fund",Survey!$M371="Money market"),1,0)</f>
        <v>0</v>
      </c>
      <c r="BG371" s="148">
        <f>IF(OR(Survey!$M371="ETF",Survey!$M371="ETF, alternative mutual fund"),1,0)</f>
        <v>0</v>
      </c>
      <c r="BH371" s="16" t="str">
        <f t="shared" si="249"/>
        <v>Pass</v>
      </c>
      <c r="BI371" s="38" t="b">
        <f>OR(ISNUMBER(SEARCH("Yes",Survey!$AO371)),ISBLANK(Survey!$AO371))</f>
        <v>1</v>
      </c>
      <c r="BJ371" s="67" t="b">
        <f>NOT(ISBLANK(Survey!$AP371))</f>
        <v>0</v>
      </c>
      <c r="BK371" s="16" t="str">
        <f t="shared" si="250"/>
        <v>Pass</v>
      </c>
      <c r="BL371" s="143">
        <f>IF(Survey!$AW371=0, 0,1)</f>
        <v>0</v>
      </c>
      <c r="BM371" s="67">
        <f>Survey!$AQ371</f>
        <v>0</v>
      </c>
      <c r="BN371" s="67">
        <f>IFERROR((Survey!$AX371-ABS(Survey!$AY371)-ABS(Survey!$BD371))/Survey!$AW371,0)</f>
        <v>0</v>
      </c>
      <c r="BO371" s="67">
        <f>IF(AND($BM371&gt;$BN371-0.2,$BM371&lt;$BN371+0.2,ISBLANK(Survey!$AQ371)=FALSE),0,1)</f>
        <v>1</v>
      </c>
      <c r="BP371" s="165">
        <f>IF(ISBLANK(Survey!$AR371),1,0)</f>
        <v>1</v>
      </c>
      <c r="BQ371" s="16" t="str">
        <f t="shared" si="251"/>
        <v>Pass</v>
      </c>
      <c r="BR371" s="143">
        <f>IF(Survey!$AW371=0, 0,1)</f>
        <v>0</v>
      </c>
      <c r="BS371" s="67">
        <f>IF(AND(Survey!$AS371&gt;=0,Survey!$AS371&lt;=0.2,Survey!$AS371&lt;&gt;""),0,1)</f>
        <v>1</v>
      </c>
      <c r="BT371" s="143">
        <f>IF(ISBLANK(Survey!$AT371),1,0)</f>
        <v>1</v>
      </c>
      <c r="BU371" s="16" t="str">
        <f t="shared" si="252"/>
        <v>Fail</v>
      </c>
      <c r="BV371" s="165">
        <f>Survey!$AU371</f>
        <v>0</v>
      </c>
      <c r="BW371" s="16" t="str">
        <f t="shared" si="253"/>
        <v>Pass</v>
      </c>
      <c r="BX371" s="36">
        <f>Survey!$AV371</f>
        <v>0</v>
      </c>
      <c r="BY371" s="176">
        <f>Survey!$AW371+Survey!$AX371-ABS(Survey!$AY371)+ABS(Survey!$AZ371)-ABS(Survey!$BA371)+ABS(Survey!$BB371)-ABS(Survey!$BC371)-ABS(Survey!$BD371)+Survey!$BE371</f>
        <v>0</v>
      </c>
      <c r="BZ371" s="35">
        <f t="shared" si="254"/>
        <v>0</v>
      </c>
      <c r="CA371" s="17">
        <f t="shared" si="255"/>
        <v>0</v>
      </c>
      <c r="CB371" s="16" t="str">
        <f t="shared" si="256"/>
        <v>Pass</v>
      </c>
      <c r="CC371" s="38" t="b">
        <f>IF(ABS(Survey!$BE371)=0,TRUE,FALSE)</f>
        <v>1</v>
      </c>
      <c r="CD371" s="37" t="b">
        <f>NOT(ISBLANK(Survey!$BF371))</f>
        <v>0</v>
      </c>
      <c r="CE371" t="str">
        <f t="shared" si="257"/>
        <v>Fail</v>
      </c>
      <c r="CF371" s="29">
        <f>Survey!$AV371</f>
        <v>0</v>
      </c>
      <c r="CG371" s="29" cm="1">
        <f t="array" ref="CG371">SUM(SUMIF(Survey!BH371:BO371,{"&gt;0","&lt;0"})*{1,-1})-SUM(SUMIF(Survey!BQ371:BX371,{"&gt;0","&lt;0"})*{1,-1})</f>
        <v>0</v>
      </c>
      <c r="CH371" s="35" t="str">
        <f t="shared" si="258"/>
        <v>No holdings</v>
      </c>
      <c r="CI371">
        <f t="shared" si="259"/>
        <v>0</v>
      </c>
      <c r="CJ371" s="16" t="str">
        <f t="shared" si="260"/>
        <v>Fail</v>
      </c>
      <c r="CK371" s="36">
        <f>Survey!$AV371</f>
        <v>0</v>
      </c>
      <c r="CL371" s="36" cm="1">
        <f t="array" ref="CL371">SUM(SUMIF(Survey!BZ371:CS371,{"&gt;0","&lt;0"})*{1,-1})-SUM(SUMIF(Survey!CU371:DN371,{"&gt;0","&lt;0"})*{1,-1})</f>
        <v>0</v>
      </c>
      <c r="CM371" s="35" t="str">
        <f t="shared" si="261"/>
        <v>No holdings</v>
      </c>
      <c r="CN371" s="17">
        <f t="shared" si="262"/>
        <v>0</v>
      </c>
      <c r="CO371" s="16" t="str">
        <f t="shared" si="263"/>
        <v>Pass</v>
      </c>
      <c r="CP371" s="38" t="b">
        <f>IF(ABS(Survey!$CS371)=0,TRUE,FALSE)</f>
        <v>1</v>
      </c>
      <c r="CQ371" s="37" t="b">
        <f>NOT(ISBLANK(Survey!$CT371))</f>
        <v>0</v>
      </c>
      <c r="CR371" s="16" t="str">
        <f t="shared" si="264"/>
        <v>Pass</v>
      </c>
      <c r="CS371" s="38" t="b">
        <f>IF(ABS(Survey!$DN371)=0,TRUE,FALSE)</f>
        <v>1</v>
      </c>
      <c r="CT371" s="37" t="b">
        <f>NOT(ISBLANK(Survey!$DO371))</f>
        <v>0</v>
      </c>
      <c r="CU371" t="str">
        <f t="shared" si="265"/>
        <v>Pass</v>
      </c>
      <c r="CV371" s="29" cm="1">
        <f t="array" ref="CV371">SUM(SUMIF(Survey!CO371,{"&gt;0","&lt;0"})*{1,-1})+SUM(SUMIF(Survey!DJ371,{"&gt;0","&lt;0"})*{1,-1})</f>
        <v>0</v>
      </c>
      <c r="CW371" s="29">
        <f>SUM(SUMIF(Survey!DQ371:DW371,{"&gt;0","&lt;0"})*{1,-1})+SUM(SUMIF(Survey!DY371:EE371,{"&gt;0","&lt;0"})*{1,-1})</f>
        <v>0</v>
      </c>
      <c r="CX371">
        <f t="shared" si="266"/>
        <v>0</v>
      </c>
      <c r="CY371">
        <f t="shared" si="267"/>
        <v>0</v>
      </c>
      <c r="CZ371" s="16" t="str">
        <f t="shared" si="268"/>
        <v>Pass</v>
      </c>
      <c r="DA371" s="38" t="b">
        <f>IF(ABS(Survey!$DW371)=0,TRUE,FALSE)</f>
        <v>1</v>
      </c>
      <c r="DB371" s="37" t="b">
        <f>NOT(ISBLANK(Survey!DX371))</f>
        <v>0</v>
      </c>
      <c r="DC371" s="16" t="str">
        <f t="shared" si="269"/>
        <v>Pass</v>
      </c>
      <c r="DD371" s="38" t="b">
        <f>IF(ABS(Survey!$EE371)=0,TRUE,FALSE)</f>
        <v>1</v>
      </c>
      <c r="DE371" s="37" t="b">
        <f>NOT(ISBLANK(Survey!$EF371))</f>
        <v>0</v>
      </c>
      <c r="DF371" s="16" t="str">
        <f t="shared" si="270"/>
        <v>Fail</v>
      </c>
      <c r="DG371" s="36">
        <f>SUM(SUMIF(Survey!EL371:EN371,{"&gt;0","&lt;0"})*{1,-1})</f>
        <v>0</v>
      </c>
      <c r="DH371">
        <f t="shared" si="271"/>
        <v>0</v>
      </c>
      <c r="DI371">
        <f t="shared" si="272"/>
        <v>100</v>
      </c>
      <c r="DJ371" s="35" t="b">
        <f>IF(OR(Survey!$M371="ETF",Survey!$M371="ETF, alternative mutual fund",Survey!$M371="Closed-end", Survey!$M371="Split share corp"),TRUE,FALSE)</f>
        <v>0</v>
      </c>
      <c r="DK371" s="16" t="str">
        <f t="shared" si="273"/>
        <v>Fail</v>
      </c>
      <c r="DL371" s="36">
        <f>SUM(SUMIF(Survey!EP371:EV371,{"&gt;0","&lt;0"})*{1,-1})</f>
        <v>0</v>
      </c>
      <c r="DM371">
        <f t="shared" si="274"/>
        <v>0</v>
      </c>
      <c r="DN371" s="17">
        <f t="shared" si="275"/>
        <v>100</v>
      </c>
      <c r="DO371" s="16" t="str">
        <f t="shared" si="276"/>
        <v>Fail</v>
      </c>
      <c r="DP371" s="36">
        <f>SUM(SUMIF(Survey!EX371:FD371,{"&gt;0","&lt;0"})*{1,-1})</f>
        <v>0</v>
      </c>
      <c r="DQ371">
        <f t="shared" si="277"/>
        <v>0</v>
      </c>
      <c r="DR371" s="17">
        <f t="shared" si="278"/>
        <v>100</v>
      </c>
    </row>
    <row r="372" spans="1:122">
      <c r="A372">
        <v>372</v>
      </c>
      <c r="B372" t="str">
        <f t="shared" si="232"/>
        <v>Pass</v>
      </c>
      <c r="C372" t="str">
        <f>IF(COUNTBLANK(Survey!B372:FE372)=$C$2, "Pass", "Fail")</f>
        <v>Pass</v>
      </c>
      <c r="D372" t="str">
        <f t="shared" si="233"/>
        <v>Fail</v>
      </c>
      <c r="E372" t="str">
        <f>IF(OR(ISBLANK(Survey!AJ372),COUNTIF(G372:BB372,"Fail")),"Fail","Pass")</f>
        <v>Fail</v>
      </c>
      <c r="G372" s="16" t="str">
        <f t="shared" si="234"/>
        <v>Fail</v>
      </c>
      <c r="H372" s="177">
        <f>COUNTBLANK(Survey!B372:D372)+COUNTBLANK(Survey!G372)+COUNTBLANK(Survey!I372)+COUNTBLANK(Survey!K372:M372)+COUNTBLANK(Survey!P372)+COUNTBLANK(Survey!S372:U372)+COUNTBLANK(Survey!Y372:AA372)+COUNTBLANK(Survey!AD372:AE372)+COUNTBLANK(Survey!AI372:AI372)</f>
        <v>18</v>
      </c>
      <c r="I372" s="16" t="str">
        <f t="shared" si="235"/>
        <v>Fail</v>
      </c>
      <c r="J372" t="b">
        <f>IF(Survey!E372="No",TRUE,FALSE)</f>
        <v>0</v>
      </c>
      <c r="K372" s="34">
        <f>LEN(Survey!E372)</f>
        <v>0</v>
      </c>
      <c r="L372" s="16" t="str">
        <f t="shared" si="236"/>
        <v>Fail</v>
      </c>
      <c r="M372" t="b">
        <f>IF(Survey!F372="No",TRUE,FALSE)</f>
        <v>0</v>
      </c>
      <c r="N372" s="33">
        <f>LEN(Survey!F372)</f>
        <v>0</v>
      </c>
      <c r="O372" s="16" t="str">
        <f t="shared" si="237"/>
        <v>Pass</v>
      </c>
      <c r="P372" s="34">
        <f>MOD((LEN(Survey!H372)+2),11)</f>
        <v>2</v>
      </c>
      <c r="Q372" s="33" t="str">
        <f>IF(Survey!$L372="Prospectus fund", "Yes", "No")</f>
        <v>No</v>
      </c>
      <c r="R372" s="16" t="str">
        <f t="shared" si="238"/>
        <v>Pass</v>
      </c>
      <c r="S372" s="34">
        <f>MOD((LEN(Survey!J372)+2),11)</f>
        <v>2</v>
      </c>
      <c r="T372" s="35" t="b">
        <f>IF(OR(Survey!$M372="ETF",Survey!$M372="ETF, alternative mutual fund",Survey!$M372="Closed-end", Survey!$M372="Split share corp", Survey!$I372="Yes"),TRUE,FALSE)</f>
        <v>0</v>
      </c>
      <c r="U372" s="16" t="str">
        <f>IFERROR(IF(AND(OR(X372=Y372,Y372 = "Either"),NOT(ISBLANK(Survey!K372))),"Pass","Fail"),"Pass")</f>
        <v>Fail</v>
      </c>
      <c r="V372" s="36" cm="1">
        <f t="array" ref="V372">SUM(SUMIF(Survey!BZ372:CS372,{"&gt;0","&lt;0"})*{1,-1})</f>
        <v>0</v>
      </c>
      <c r="W372" s="38" cm="1">
        <f t="array" ref="W372">SUM(SUMIF(Survey!CC372,{"&gt;0","&lt;0"})*{1,-1})+SUM(SUMIF(Survey!CM372,{"&gt;0","&lt;0"})*{1,-1})</f>
        <v>0</v>
      </c>
      <c r="X372" s="38">
        <f>Survey!K372</f>
        <v>0</v>
      </c>
      <c r="Y372" s="37" t="str">
        <f t="shared" si="239"/>
        <v>Either</v>
      </c>
      <c r="Z372" s="16" t="str">
        <f t="shared" si="240"/>
        <v>Fail</v>
      </c>
      <c r="AA372" s="67" cm="1">
        <f t="array" ref="AA372">SUM(SUMIF(Survey!BZ372:CS372,{"&gt;0","&lt;0"})*{1,-1})+SUM(SUMIF(Survey!CU372:DN372,{"&gt;0","&lt;0"})*{1,-1})</f>
        <v>0</v>
      </c>
      <c r="AB372" s="67">
        <f>IFERROR(AA372/(Survey!$AV372),0)</f>
        <v>0</v>
      </c>
      <c r="AC372" s="128" t="b">
        <f>IF(OR(Survey!$M372="Alternative strategy or hedge",Survey!$M372="Other, illiquid",Survey!$L372="Prospectus fund"),TRUE,FALSE)</f>
        <v>0</v>
      </c>
      <c r="AD372" s="128" t="b">
        <f>NOT(ISBLANK(Survey!$M372))</f>
        <v>0</v>
      </c>
      <c r="AE372" s="16" t="str">
        <f t="shared" si="241"/>
        <v>Pass</v>
      </c>
      <c r="AF372" s="38" t="b">
        <f>NOT(ISNUMBER(SEARCH("Other",Survey!$P372)))</f>
        <v>1</v>
      </c>
      <c r="AG372" s="37" t="b">
        <f>NOT(ISBLANK(Survey!$Q372))</f>
        <v>0</v>
      </c>
      <c r="AH372" s="16" t="str">
        <f t="shared" si="242"/>
        <v>Pass</v>
      </c>
      <c r="AI372" s="143">
        <f>COUNTBLANK(Survey!$W372)</f>
        <v>1</v>
      </c>
      <c r="AJ372" s="67">
        <f>IF(AND(Survey!L372&lt;&gt;"Exempt fund",OR(Survey!$M372="ETF",Survey!$M372="ETF, alternative mutual fund",Survey!$M372="Mutual fund",Survey!$M372="Alternative mutual fund",Survey!$M372="Money market")),1,0)</f>
        <v>0</v>
      </c>
      <c r="AK372" s="16" t="str">
        <f t="shared" si="243"/>
        <v>Pass</v>
      </c>
      <c r="AL372" s="38" t="b">
        <f>NOT(ISNUMBER(SEARCH("Yes",Survey!$AA372)))</f>
        <v>1</v>
      </c>
      <c r="AM372" s="37" t="b">
        <f>IF(COUNTBLANK(Survey!$AB372:$AC372)=0,TRUE, FALSE)</f>
        <v>0</v>
      </c>
      <c r="AN372" s="16" t="str">
        <f t="shared" si="244"/>
        <v>Pass</v>
      </c>
      <c r="AO372" s="38" t="b">
        <f>NOT(ISNUMBER(SEARCH("Yes",Survey!$AD372)))</f>
        <v>1</v>
      </c>
      <c r="AP372" s="37" t="b">
        <f>NOT(ISBLANK(Survey!$AF372))</f>
        <v>0</v>
      </c>
      <c r="AQ372" s="16" t="str">
        <f t="shared" si="245"/>
        <v>Pass</v>
      </c>
      <c r="AR372" s="38" t="b">
        <f>NOT(OR(ISNUMBER(SEARCH("Other",Survey!$AF372)),ISNUMBER(SEARCH("Multiple",Survey!$AF372))))</f>
        <v>1</v>
      </c>
      <c r="AS372" s="37" t="b">
        <f>NOT(ISBLANK(Survey!$AG372))</f>
        <v>0</v>
      </c>
      <c r="AT372" s="16" t="str">
        <f t="shared" si="246"/>
        <v>Fail</v>
      </c>
      <c r="AU372" s="143">
        <f>IF(ABS(Survey!$AV372)&gt;0, 1,0)</f>
        <v>0</v>
      </c>
      <c r="AV372" s="143">
        <f>IF(COUNTBLANK(Survey!$AJ372)=0,1,0)</f>
        <v>0</v>
      </c>
      <c r="AW372" s="16" t="str">
        <f t="shared" si="247"/>
        <v>Pass</v>
      </c>
      <c r="AX372" s="143">
        <f>IF(ISBLANK(Survey!$AJ372),0,1)</f>
        <v>0</v>
      </c>
      <c r="AY372" s="165">
        <f>COUNTBLANK(Survey!$AK372)</f>
        <v>1</v>
      </c>
      <c r="AZ372" s="16" t="str">
        <f t="shared" si="248"/>
        <v>Pass</v>
      </c>
      <c r="BA372" s="143">
        <f>IF(OR(Survey!$AK372="Closed",ISBLANK(Survey!$AK372)),0,1)</f>
        <v>0</v>
      </c>
      <c r="BB372" s="165">
        <f>IF(ISBLANK(Survey!$AL372),1,0)</f>
        <v>1</v>
      </c>
      <c r="BC372" s="147" t="str" cm="1">
        <f t="array" ref="BC372">IF(OR(IF(OR($BE372+$BF372 = 2, $BG372=1), FALSE, TRUE), AND($BD372:$BD372 = 0)),"Pass","Fail")</f>
        <v>Pass</v>
      </c>
      <c r="BD372" s="143">
        <f>COUNTBLANK(Survey!$AM372:$AO372)</f>
        <v>3</v>
      </c>
      <c r="BE372" s="143">
        <f>IF(Survey!$I372="Yes",1,0)</f>
        <v>0</v>
      </c>
      <c r="BF372" s="143">
        <f>IF(OR(Survey!$M372="Mutual fund",Survey!$M372="Alternative mutual fund",Survey!$M372="Money market"),1,0)</f>
        <v>0</v>
      </c>
      <c r="BG372" s="148">
        <f>IF(OR(Survey!$M372="ETF",Survey!$M372="ETF, alternative mutual fund"),1,0)</f>
        <v>0</v>
      </c>
      <c r="BH372" s="16" t="str">
        <f t="shared" si="249"/>
        <v>Pass</v>
      </c>
      <c r="BI372" s="38" t="b">
        <f>OR(ISNUMBER(SEARCH("Yes",Survey!$AO372)),ISBLANK(Survey!$AO372))</f>
        <v>1</v>
      </c>
      <c r="BJ372" s="67" t="b">
        <f>NOT(ISBLANK(Survey!$AP372))</f>
        <v>0</v>
      </c>
      <c r="BK372" s="16" t="str">
        <f t="shared" si="250"/>
        <v>Pass</v>
      </c>
      <c r="BL372" s="143">
        <f>IF(Survey!$AW372=0, 0,1)</f>
        <v>0</v>
      </c>
      <c r="BM372" s="67">
        <f>Survey!$AQ372</f>
        <v>0</v>
      </c>
      <c r="BN372" s="67">
        <f>IFERROR((Survey!$AX372-ABS(Survey!$AY372)-ABS(Survey!$BD372))/Survey!$AW372,0)</f>
        <v>0</v>
      </c>
      <c r="BO372" s="67">
        <f>IF(AND($BM372&gt;$BN372-0.2,$BM372&lt;$BN372+0.2,ISBLANK(Survey!$AQ372)=FALSE),0,1)</f>
        <v>1</v>
      </c>
      <c r="BP372" s="165">
        <f>IF(ISBLANK(Survey!$AR372),1,0)</f>
        <v>1</v>
      </c>
      <c r="BQ372" s="16" t="str">
        <f t="shared" si="251"/>
        <v>Pass</v>
      </c>
      <c r="BR372" s="143">
        <f>IF(Survey!$AW372=0, 0,1)</f>
        <v>0</v>
      </c>
      <c r="BS372" s="67">
        <f>IF(AND(Survey!$AS372&gt;=0,Survey!$AS372&lt;=0.2,Survey!$AS372&lt;&gt;""),0,1)</f>
        <v>1</v>
      </c>
      <c r="BT372" s="143">
        <f>IF(ISBLANK(Survey!$AT372),1,0)</f>
        <v>1</v>
      </c>
      <c r="BU372" s="16" t="str">
        <f t="shared" si="252"/>
        <v>Fail</v>
      </c>
      <c r="BV372" s="165">
        <f>Survey!$AU372</f>
        <v>0</v>
      </c>
      <c r="BW372" s="16" t="str">
        <f t="shared" si="253"/>
        <v>Pass</v>
      </c>
      <c r="BX372" s="36">
        <f>Survey!$AV372</f>
        <v>0</v>
      </c>
      <c r="BY372" s="176">
        <f>Survey!$AW372+Survey!$AX372-ABS(Survey!$AY372)+ABS(Survey!$AZ372)-ABS(Survey!$BA372)+ABS(Survey!$BB372)-ABS(Survey!$BC372)-ABS(Survey!$BD372)+Survey!$BE372</f>
        <v>0</v>
      </c>
      <c r="BZ372" s="35">
        <f t="shared" si="254"/>
        <v>0</v>
      </c>
      <c r="CA372" s="17">
        <f t="shared" si="255"/>
        <v>0</v>
      </c>
      <c r="CB372" s="16" t="str">
        <f t="shared" si="256"/>
        <v>Pass</v>
      </c>
      <c r="CC372" s="38" t="b">
        <f>IF(ABS(Survey!$BE372)=0,TRUE,FALSE)</f>
        <v>1</v>
      </c>
      <c r="CD372" s="37" t="b">
        <f>NOT(ISBLANK(Survey!$BF372))</f>
        <v>0</v>
      </c>
      <c r="CE372" t="str">
        <f t="shared" si="257"/>
        <v>Fail</v>
      </c>
      <c r="CF372" s="29">
        <f>Survey!$AV372</f>
        <v>0</v>
      </c>
      <c r="CG372" s="29" cm="1">
        <f t="array" ref="CG372">SUM(SUMIF(Survey!BH372:BO372,{"&gt;0","&lt;0"})*{1,-1})-SUM(SUMIF(Survey!BQ372:BX372,{"&gt;0","&lt;0"})*{1,-1})</f>
        <v>0</v>
      </c>
      <c r="CH372" s="35" t="str">
        <f t="shared" si="258"/>
        <v>No holdings</v>
      </c>
      <c r="CI372">
        <f t="shared" si="259"/>
        <v>0</v>
      </c>
      <c r="CJ372" s="16" t="str">
        <f t="shared" si="260"/>
        <v>Fail</v>
      </c>
      <c r="CK372" s="36">
        <f>Survey!$AV372</f>
        <v>0</v>
      </c>
      <c r="CL372" s="36" cm="1">
        <f t="array" ref="CL372">SUM(SUMIF(Survey!BZ372:CS372,{"&gt;0","&lt;0"})*{1,-1})-SUM(SUMIF(Survey!CU372:DN372,{"&gt;0","&lt;0"})*{1,-1})</f>
        <v>0</v>
      </c>
      <c r="CM372" s="35" t="str">
        <f t="shared" si="261"/>
        <v>No holdings</v>
      </c>
      <c r="CN372" s="17">
        <f t="shared" si="262"/>
        <v>0</v>
      </c>
      <c r="CO372" s="16" t="str">
        <f t="shared" si="263"/>
        <v>Pass</v>
      </c>
      <c r="CP372" s="38" t="b">
        <f>IF(ABS(Survey!$CS372)=0,TRUE,FALSE)</f>
        <v>1</v>
      </c>
      <c r="CQ372" s="37" t="b">
        <f>NOT(ISBLANK(Survey!$CT372))</f>
        <v>0</v>
      </c>
      <c r="CR372" s="16" t="str">
        <f t="shared" si="264"/>
        <v>Pass</v>
      </c>
      <c r="CS372" s="38" t="b">
        <f>IF(ABS(Survey!$DN372)=0,TRUE,FALSE)</f>
        <v>1</v>
      </c>
      <c r="CT372" s="37" t="b">
        <f>NOT(ISBLANK(Survey!$DO372))</f>
        <v>0</v>
      </c>
      <c r="CU372" t="str">
        <f t="shared" si="265"/>
        <v>Pass</v>
      </c>
      <c r="CV372" s="29" cm="1">
        <f t="array" ref="CV372">SUM(SUMIF(Survey!CO372,{"&gt;0","&lt;0"})*{1,-1})+SUM(SUMIF(Survey!DJ372,{"&gt;0","&lt;0"})*{1,-1})</f>
        <v>0</v>
      </c>
      <c r="CW372" s="29">
        <f>SUM(SUMIF(Survey!DQ372:DW372,{"&gt;0","&lt;0"})*{1,-1})+SUM(SUMIF(Survey!DY372:EE372,{"&gt;0","&lt;0"})*{1,-1})</f>
        <v>0</v>
      </c>
      <c r="CX372">
        <f t="shared" si="266"/>
        <v>0</v>
      </c>
      <c r="CY372">
        <f t="shared" si="267"/>
        <v>0</v>
      </c>
      <c r="CZ372" s="16" t="str">
        <f t="shared" si="268"/>
        <v>Pass</v>
      </c>
      <c r="DA372" s="38" t="b">
        <f>IF(ABS(Survey!$DW372)=0,TRUE,FALSE)</f>
        <v>1</v>
      </c>
      <c r="DB372" s="37" t="b">
        <f>NOT(ISBLANK(Survey!DX372))</f>
        <v>0</v>
      </c>
      <c r="DC372" s="16" t="str">
        <f t="shared" si="269"/>
        <v>Pass</v>
      </c>
      <c r="DD372" s="38" t="b">
        <f>IF(ABS(Survey!$EE372)=0,TRUE,FALSE)</f>
        <v>1</v>
      </c>
      <c r="DE372" s="37" t="b">
        <f>NOT(ISBLANK(Survey!$EF372))</f>
        <v>0</v>
      </c>
      <c r="DF372" s="16" t="str">
        <f t="shared" si="270"/>
        <v>Fail</v>
      </c>
      <c r="DG372" s="36">
        <f>SUM(SUMIF(Survey!EL372:EN372,{"&gt;0","&lt;0"})*{1,-1})</f>
        <v>0</v>
      </c>
      <c r="DH372">
        <f t="shared" si="271"/>
        <v>0</v>
      </c>
      <c r="DI372">
        <f t="shared" si="272"/>
        <v>100</v>
      </c>
      <c r="DJ372" s="35" t="b">
        <f>IF(OR(Survey!$M372="ETF",Survey!$M372="ETF, alternative mutual fund",Survey!$M372="Closed-end", Survey!$M372="Split share corp"),TRUE,FALSE)</f>
        <v>0</v>
      </c>
      <c r="DK372" s="16" t="str">
        <f t="shared" si="273"/>
        <v>Fail</v>
      </c>
      <c r="DL372" s="36">
        <f>SUM(SUMIF(Survey!EP372:EV372,{"&gt;0","&lt;0"})*{1,-1})</f>
        <v>0</v>
      </c>
      <c r="DM372">
        <f t="shared" si="274"/>
        <v>0</v>
      </c>
      <c r="DN372" s="17">
        <f t="shared" si="275"/>
        <v>100</v>
      </c>
      <c r="DO372" s="16" t="str">
        <f t="shared" si="276"/>
        <v>Fail</v>
      </c>
      <c r="DP372" s="36">
        <f>SUM(SUMIF(Survey!EX372:FD372,{"&gt;0","&lt;0"})*{1,-1})</f>
        <v>0</v>
      </c>
      <c r="DQ372">
        <f t="shared" si="277"/>
        <v>0</v>
      </c>
      <c r="DR372" s="17">
        <f t="shared" si="278"/>
        <v>100</v>
      </c>
    </row>
    <row r="373" spans="1:122">
      <c r="A373">
        <v>373</v>
      </c>
      <c r="B373" t="str">
        <f t="shared" si="232"/>
        <v>Pass</v>
      </c>
      <c r="C373" t="str">
        <f>IF(COUNTBLANK(Survey!B373:FE373)=$C$2, "Pass", "Fail")</f>
        <v>Pass</v>
      </c>
      <c r="D373" t="str">
        <f t="shared" si="233"/>
        <v>Fail</v>
      </c>
      <c r="E373" t="str">
        <f>IF(OR(ISBLANK(Survey!AJ373),COUNTIF(G373:BB373,"Fail")),"Fail","Pass")</f>
        <v>Fail</v>
      </c>
      <c r="G373" s="16" t="str">
        <f t="shared" si="234"/>
        <v>Fail</v>
      </c>
      <c r="H373" s="177">
        <f>COUNTBLANK(Survey!B373:D373)+COUNTBLANK(Survey!G373)+COUNTBLANK(Survey!I373)+COUNTBLANK(Survey!K373:M373)+COUNTBLANK(Survey!P373)+COUNTBLANK(Survey!S373:U373)+COUNTBLANK(Survey!Y373:AA373)+COUNTBLANK(Survey!AD373:AE373)+COUNTBLANK(Survey!AI373:AI373)</f>
        <v>18</v>
      </c>
      <c r="I373" s="16" t="str">
        <f t="shared" si="235"/>
        <v>Fail</v>
      </c>
      <c r="J373" t="b">
        <f>IF(Survey!E373="No",TRUE,FALSE)</f>
        <v>0</v>
      </c>
      <c r="K373" s="34">
        <f>LEN(Survey!E373)</f>
        <v>0</v>
      </c>
      <c r="L373" s="16" t="str">
        <f t="shared" si="236"/>
        <v>Fail</v>
      </c>
      <c r="M373" t="b">
        <f>IF(Survey!F373="No",TRUE,FALSE)</f>
        <v>0</v>
      </c>
      <c r="N373" s="33">
        <f>LEN(Survey!F373)</f>
        <v>0</v>
      </c>
      <c r="O373" s="16" t="str">
        <f t="shared" si="237"/>
        <v>Pass</v>
      </c>
      <c r="P373" s="34">
        <f>MOD((LEN(Survey!H373)+2),11)</f>
        <v>2</v>
      </c>
      <c r="Q373" s="33" t="str">
        <f>IF(Survey!$L373="Prospectus fund", "Yes", "No")</f>
        <v>No</v>
      </c>
      <c r="R373" s="16" t="str">
        <f t="shared" si="238"/>
        <v>Pass</v>
      </c>
      <c r="S373" s="34">
        <f>MOD((LEN(Survey!J373)+2),11)</f>
        <v>2</v>
      </c>
      <c r="T373" s="35" t="b">
        <f>IF(OR(Survey!$M373="ETF",Survey!$M373="ETF, alternative mutual fund",Survey!$M373="Closed-end", Survey!$M373="Split share corp", Survey!$I373="Yes"),TRUE,FALSE)</f>
        <v>0</v>
      </c>
      <c r="U373" s="16" t="str">
        <f>IFERROR(IF(AND(OR(X373=Y373,Y373 = "Either"),NOT(ISBLANK(Survey!K373))),"Pass","Fail"),"Pass")</f>
        <v>Fail</v>
      </c>
      <c r="V373" s="36" cm="1">
        <f t="array" ref="V373">SUM(SUMIF(Survey!BZ373:CS373,{"&gt;0","&lt;0"})*{1,-1})</f>
        <v>0</v>
      </c>
      <c r="W373" s="38" cm="1">
        <f t="array" ref="W373">SUM(SUMIF(Survey!CC373,{"&gt;0","&lt;0"})*{1,-1})+SUM(SUMIF(Survey!CM373,{"&gt;0","&lt;0"})*{1,-1})</f>
        <v>0</v>
      </c>
      <c r="X373" s="38">
        <f>Survey!K373</f>
        <v>0</v>
      </c>
      <c r="Y373" s="37" t="str">
        <f t="shared" si="239"/>
        <v>Either</v>
      </c>
      <c r="Z373" s="16" t="str">
        <f t="shared" si="240"/>
        <v>Fail</v>
      </c>
      <c r="AA373" s="67" cm="1">
        <f t="array" ref="AA373">SUM(SUMIF(Survey!BZ373:CS373,{"&gt;0","&lt;0"})*{1,-1})+SUM(SUMIF(Survey!CU373:DN373,{"&gt;0","&lt;0"})*{1,-1})</f>
        <v>0</v>
      </c>
      <c r="AB373" s="67">
        <f>IFERROR(AA373/(Survey!$AV373),0)</f>
        <v>0</v>
      </c>
      <c r="AC373" s="128" t="b">
        <f>IF(OR(Survey!$M373="Alternative strategy or hedge",Survey!$M373="Other, illiquid",Survey!$L373="Prospectus fund"),TRUE,FALSE)</f>
        <v>0</v>
      </c>
      <c r="AD373" s="128" t="b">
        <f>NOT(ISBLANK(Survey!$M373))</f>
        <v>0</v>
      </c>
      <c r="AE373" s="16" t="str">
        <f t="shared" si="241"/>
        <v>Pass</v>
      </c>
      <c r="AF373" s="38" t="b">
        <f>NOT(ISNUMBER(SEARCH("Other",Survey!$P373)))</f>
        <v>1</v>
      </c>
      <c r="AG373" s="37" t="b">
        <f>NOT(ISBLANK(Survey!$Q373))</f>
        <v>0</v>
      </c>
      <c r="AH373" s="16" t="str">
        <f t="shared" si="242"/>
        <v>Pass</v>
      </c>
      <c r="AI373" s="143">
        <f>COUNTBLANK(Survey!$W373)</f>
        <v>1</v>
      </c>
      <c r="AJ373" s="67">
        <f>IF(AND(Survey!L373&lt;&gt;"Exempt fund",OR(Survey!$M373="ETF",Survey!$M373="ETF, alternative mutual fund",Survey!$M373="Mutual fund",Survey!$M373="Alternative mutual fund",Survey!$M373="Money market")),1,0)</f>
        <v>0</v>
      </c>
      <c r="AK373" s="16" t="str">
        <f t="shared" si="243"/>
        <v>Pass</v>
      </c>
      <c r="AL373" s="38" t="b">
        <f>NOT(ISNUMBER(SEARCH("Yes",Survey!$AA373)))</f>
        <v>1</v>
      </c>
      <c r="AM373" s="37" t="b">
        <f>IF(COUNTBLANK(Survey!$AB373:$AC373)=0,TRUE, FALSE)</f>
        <v>0</v>
      </c>
      <c r="AN373" s="16" t="str">
        <f t="shared" si="244"/>
        <v>Pass</v>
      </c>
      <c r="AO373" s="38" t="b">
        <f>NOT(ISNUMBER(SEARCH("Yes",Survey!$AD373)))</f>
        <v>1</v>
      </c>
      <c r="AP373" s="37" t="b">
        <f>NOT(ISBLANK(Survey!$AF373))</f>
        <v>0</v>
      </c>
      <c r="AQ373" s="16" t="str">
        <f t="shared" si="245"/>
        <v>Pass</v>
      </c>
      <c r="AR373" s="38" t="b">
        <f>NOT(OR(ISNUMBER(SEARCH("Other",Survey!$AF373)),ISNUMBER(SEARCH("Multiple",Survey!$AF373))))</f>
        <v>1</v>
      </c>
      <c r="AS373" s="37" t="b">
        <f>NOT(ISBLANK(Survey!$AG373))</f>
        <v>0</v>
      </c>
      <c r="AT373" s="16" t="str">
        <f t="shared" si="246"/>
        <v>Fail</v>
      </c>
      <c r="AU373" s="143">
        <f>IF(ABS(Survey!$AV373)&gt;0, 1,0)</f>
        <v>0</v>
      </c>
      <c r="AV373" s="143">
        <f>IF(COUNTBLANK(Survey!$AJ373)=0,1,0)</f>
        <v>0</v>
      </c>
      <c r="AW373" s="16" t="str">
        <f t="shared" si="247"/>
        <v>Pass</v>
      </c>
      <c r="AX373" s="143">
        <f>IF(ISBLANK(Survey!$AJ373),0,1)</f>
        <v>0</v>
      </c>
      <c r="AY373" s="165">
        <f>COUNTBLANK(Survey!$AK373)</f>
        <v>1</v>
      </c>
      <c r="AZ373" s="16" t="str">
        <f t="shared" si="248"/>
        <v>Pass</v>
      </c>
      <c r="BA373" s="143">
        <f>IF(OR(Survey!$AK373="Closed",ISBLANK(Survey!$AK373)),0,1)</f>
        <v>0</v>
      </c>
      <c r="BB373" s="165">
        <f>IF(ISBLANK(Survey!$AL373),1,0)</f>
        <v>1</v>
      </c>
      <c r="BC373" s="147" t="str" cm="1">
        <f t="array" ref="BC373">IF(OR(IF(OR($BE373+$BF373 = 2, $BG373=1), FALSE, TRUE), AND($BD373:$BD373 = 0)),"Pass","Fail")</f>
        <v>Pass</v>
      </c>
      <c r="BD373" s="143">
        <f>COUNTBLANK(Survey!$AM373:$AO373)</f>
        <v>3</v>
      </c>
      <c r="BE373" s="143">
        <f>IF(Survey!$I373="Yes",1,0)</f>
        <v>0</v>
      </c>
      <c r="BF373" s="143">
        <f>IF(OR(Survey!$M373="Mutual fund",Survey!$M373="Alternative mutual fund",Survey!$M373="Money market"),1,0)</f>
        <v>0</v>
      </c>
      <c r="BG373" s="148">
        <f>IF(OR(Survey!$M373="ETF",Survey!$M373="ETF, alternative mutual fund"),1,0)</f>
        <v>0</v>
      </c>
      <c r="BH373" s="16" t="str">
        <f t="shared" si="249"/>
        <v>Pass</v>
      </c>
      <c r="BI373" s="38" t="b">
        <f>OR(ISNUMBER(SEARCH("Yes",Survey!$AO373)),ISBLANK(Survey!$AO373))</f>
        <v>1</v>
      </c>
      <c r="BJ373" s="67" t="b">
        <f>NOT(ISBLANK(Survey!$AP373))</f>
        <v>0</v>
      </c>
      <c r="BK373" s="16" t="str">
        <f t="shared" si="250"/>
        <v>Pass</v>
      </c>
      <c r="BL373" s="143">
        <f>IF(Survey!$AW373=0, 0,1)</f>
        <v>0</v>
      </c>
      <c r="BM373" s="67">
        <f>Survey!$AQ373</f>
        <v>0</v>
      </c>
      <c r="BN373" s="67">
        <f>IFERROR((Survey!$AX373-ABS(Survey!$AY373)-ABS(Survey!$BD373))/Survey!$AW373,0)</f>
        <v>0</v>
      </c>
      <c r="BO373" s="67">
        <f>IF(AND($BM373&gt;$BN373-0.2,$BM373&lt;$BN373+0.2,ISBLANK(Survey!$AQ373)=FALSE),0,1)</f>
        <v>1</v>
      </c>
      <c r="BP373" s="165">
        <f>IF(ISBLANK(Survey!$AR373),1,0)</f>
        <v>1</v>
      </c>
      <c r="BQ373" s="16" t="str">
        <f t="shared" si="251"/>
        <v>Pass</v>
      </c>
      <c r="BR373" s="143">
        <f>IF(Survey!$AW373=0, 0,1)</f>
        <v>0</v>
      </c>
      <c r="BS373" s="67">
        <f>IF(AND(Survey!$AS373&gt;=0,Survey!$AS373&lt;=0.2,Survey!$AS373&lt;&gt;""),0,1)</f>
        <v>1</v>
      </c>
      <c r="BT373" s="143">
        <f>IF(ISBLANK(Survey!$AT373),1,0)</f>
        <v>1</v>
      </c>
      <c r="BU373" s="16" t="str">
        <f t="shared" si="252"/>
        <v>Fail</v>
      </c>
      <c r="BV373" s="165">
        <f>Survey!$AU373</f>
        <v>0</v>
      </c>
      <c r="BW373" s="16" t="str">
        <f t="shared" si="253"/>
        <v>Pass</v>
      </c>
      <c r="BX373" s="36">
        <f>Survey!$AV373</f>
        <v>0</v>
      </c>
      <c r="BY373" s="176">
        <f>Survey!$AW373+Survey!$AX373-ABS(Survey!$AY373)+ABS(Survey!$AZ373)-ABS(Survey!$BA373)+ABS(Survey!$BB373)-ABS(Survey!$BC373)-ABS(Survey!$BD373)+Survey!$BE373</f>
        <v>0</v>
      </c>
      <c r="BZ373" s="35">
        <f t="shared" si="254"/>
        <v>0</v>
      </c>
      <c r="CA373" s="17">
        <f t="shared" si="255"/>
        <v>0</v>
      </c>
      <c r="CB373" s="16" t="str">
        <f t="shared" si="256"/>
        <v>Pass</v>
      </c>
      <c r="CC373" s="38" t="b">
        <f>IF(ABS(Survey!$BE373)=0,TRUE,FALSE)</f>
        <v>1</v>
      </c>
      <c r="CD373" s="37" t="b">
        <f>NOT(ISBLANK(Survey!$BF373))</f>
        <v>0</v>
      </c>
      <c r="CE373" t="str">
        <f t="shared" si="257"/>
        <v>Fail</v>
      </c>
      <c r="CF373" s="29">
        <f>Survey!$AV373</f>
        <v>0</v>
      </c>
      <c r="CG373" s="29" cm="1">
        <f t="array" ref="CG373">SUM(SUMIF(Survey!BH373:BO373,{"&gt;0","&lt;0"})*{1,-1})-SUM(SUMIF(Survey!BQ373:BX373,{"&gt;0","&lt;0"})*{1,-1})</f>
        <v>0</v>
      </c>
      <c r="CH373" s="35" t="str">
        <f t="shared" si="258"/>
        <v>No holdings</v>
      </c>
      <c r="CI373">
        <f t="shared" si="259"/>
        <v>0</v>
      </c>
      <c r="CJ373" s="16" t="str">
        <f t="shared" si="260"/>
        <v>Fail</v>
      </c>
      <c r="CK373" s="36">
        <f>Survey!$AV373</f>
        <v>0</v>
      </c>
      <c r="CL373" s="36" cm="1">
        <f t="array" ref="CL373">SUM(SUMIF(Survey!BZ373:CS373,{"&gt;0","&lt;0"})*{1,-1})-SUM(SUMIF(Survey!CU373:DN373,{"&gt;0","&lt;0"})*{1,-1})</f>
        <v>0</v>
      </c>
      <c r="CM373" s="35" t="str">
        <f t="shared" si="261"/>
        <v>No holdings</v>
      </c>
      <c r="CN373" s="17">
        <f t="shared" si="262"/>
        <v>0</v>
      </c>
      <c r="CO373" s="16" t="str">
        <f t="shared" si="263"/>
        <v>Pass</v>
      </c>
      <c r="CP373" s="38" t="b">
        <f>IF(ABS(Survey!$CS373)=0,TRUE,FALSE)</f>
        <v>1</v>
      </c>
      <c r="CQ373" s="37" t="b">
        <f>NOT(ISBLANK(Survey!$CT373))</f>
        <v>0</v>
      </c>
      <c r="CR373" s="16" t="str">
        <f t="shared" si="264"/>
        <v>Pass</v>
      </c>
      <c r="CS373" s="38" t="b">
        <f>IF(ABS(Survey!$DN373)=0,TRUE,FALSE)</f>
        <v>1</v>
      </c>
      <c r="CT373" s="37" t="b">
        <f>NOT(ISBLANK(Survey!$DO373))</f>
        <v>0</v>
      </c>
      <c r="CU373" t="str">
        <f t="shared" si="265"/>
        <v>Pass</v>
      </c>
      <c r="CV373" s="29" cm="1">
        <f t="array" ref="CV373">SUM(SUMIF(Survey!CO373,{"&gt;0","&lt;0"})*{1,-1})+SUM(SUMIF(Survey!DJ373,{"&gt;0","&lt;0"})*{1,-1})</f>
        <v>0</v>
      </c>
      <c r="CW373" s="29">
        <f>SUM(SUMIF(Survey!DQ373:DW373,{"&gt;0","&lt;0"})*{1,-1})+SUM(SUMIF(Survey!DY373:EE373,{"&gt;0","&lt;0"})*{1,-1})</f>
        <v>0</v>
      </c>
      <c r="CX373">
        <f t="shared" si="266"/>
        <v>0</v>
      </c>
      <c r="CY373">
        <f t="shared" si="267"/>
        <v>0</v>
      </c>
      <c r="CZ373" s="16" t="str">
        <f t="shared" si="268"/>
        <v>Pass</v>
      </c>
      <c r="DA373" s="38" t="b">
        <f>IF(ABS(Survey!$DW373)=0,TRUE,FALSE)</f>
        <v>1</v>
      </c>
      <c r="DB373" s="37" t="b">
        <f>NOT(ISBLANK(Survey!DX373))</f>
        <v>0</v>
      </c>
      <c r="DC373" s="16" t="str">
        <f t="shared" si="269"/>
        <v>Pass</v>
      </c>
      <c r="DD373" s="38" t="b">
        <f>IF(ABS(Survey!$EE373)=0,TRUE,FALSE)</f>
        <v>1</v>
      </c>
      <c r="DE373" s="37" t="b">
        <f>NOT(ISBLANK(Survey!$EF373))</f>
        <v>0</v>
      </c>
      <c r="DF373" s="16" t="str">
        <f t="shared" si="270"/>
        <v>Fail</v>
      </c>
      <c r="DG373" s="36">
        <f>SUM(SUMIF(Survey!EL373:EN373,{"&gt;0","&lt;0"})*{1,-1})</f>
        <v>0</v>
      </c>
      <c r="DH373">
        <f t="shared" si="271"/>
        <v>0</v>
      </c>
      <c r="DI373">
        <f t="shared" si="272"/>
        <v>100</v>
      </c>
      <c r="DJ373" s="35" t="b">
        <f>IF(OR(Survey!$M373="ETF",Survey!$M373="ETF, alternative mutual fund",Survey!$M373="Closed-end", Survey!$M373="Split share corp"),TRUE,FALSE)</f>
        <v>0</v>
      </c>
      <c r="DK373" s="16" t="str">
        <f t="shared" si="273"/>
        <v>Fail</v>
      </c>
      <c r="DL373" s="36">
        <f>SUM(SUMIF(Survey!EP373:EV373,{"&gt;0","&lt;0"})*{1,-1})</f>
        <v>0</v>
      </c>
      <c r="DM373">
        <f t="shared" si="274"/>
        <v>0</v>
      </c>
      <c r="DN373" s="17">
        <f t="shared" si="275"/>
        <v>100</v>
      </c>
      <c r="DO373" s="16" t="str">
        <f t="shared" si="276"/>
        <v>Fail</v>
      </c>
      <c r="DP373" s="36">
        <f>SUM(SUMIF(Survey!EX373:FD373,{"&gt;0","&lt;0"})*{1,-1})</f>
        <v>0</v>
      </c>
      <c r="DQ373">
        <f t="shared" si="277"/>
        <v>0</v>
      </c>
      <c r="DR373" s="17">
        <f t="shared" si="278"/>
        <v>100</v>
      </c>
    </row>
    <row r="374" spans="1:122">
      <c r="A374">
        <v>374</v>
      </c>
      <c r="B374" t="str">
        <f t="shared" si="232"/>
        <v>Pass</v>
      </c>
      <c r="C374" t="str">
        <f>IF(COUNTBLANK(Survey!B374:FE374)=$C$2, "Pass", "Fail")</f>
        <v>Pass</v>
      </c>
      <c r="D374" t="str">
        <f t="shared" si="233"/>
        <v>Fail</v>
      </c>
      <c r="E374" t="str">
        <f>IF(OR(ISBLANK(Survey!AJ374),COUNTIF(G374:BB374,"Fail")),"Fail","Pass")</f>
        <v>Fail</v>
      </c>
      <c r="G374" s="16" t="str">
        <f t="shared" si="234"/>
        <v>Fail</v>
      </c>
      <c r="H374" s="177">
        <f>COUNTBLANK(Survey!B374:D374)+COUNTBLANK(Survey!G374)+COUNTBLANK(Survey!I374)+COUNTBLANK(Survey!K374:M374)+COUNTBLANK(Survey!P374)+COUNTBLANK(Survey!S374:U374)+COUNTBLANK(Survey!Y374:AA374)+COUNTBLANK(Survey!AD374:AE374)+COUNTBLANK(Survey!AI374:AI374)</f>
        <v>18</v>
      </c>
      <c r="I374" s="16" t="str">
        <f t="shared" si="235"/>
        <v>Fail</v>
      </c>
      <c r="J374" t="b">
        <f>IF(Survey!E374="No",TRUE,FALSE)</f>
        <v>0</v>
      </c>
      <c r="K374" s="34">
        <f>LEN(Survey!E374)</f>
        <v>0</v>
      </c>
      <c r="L374" s="16" t="str">
        <f t="shared" si="236"/>
        <v>Fail</v>
      </c>
      <c r="M374" t="b">
        <f>IF(Survey!F374="No",TRUE,FALSE)</f>
        <v>0</v>
      </c>
      <c r="N374" s="33">
        <f>LEN(Survey!F374)</f>
        <v>0</v>
      </c>
      <c r="O374" s="16" t="str">
        <f t="shared" si="237"/>
        <v>Pass</v>
      </c>
      <c r="P374" s="34">
        <f>MOD((LEN(Survey!H374)+2),11)</f>
        <v>2</v>
      </c>
      <c r="Q374" s="33" t="str">
        <f>IF(Survey!$L374="Prospectus fund", "Yes", "No")</f>
        <v>No</v>
      </c>
      <c r="R374" s="16" t="str">
        <f t="shared" si="238"/>
        <v>Pass</v>
      </c>
      <c r="S374" s="34">
        <f>MOD((LEN(Survey!J374)+2),11)</f>
        <v>2</v>
      </c>
      <c r="T374" s="35" t="b">
        <f>IF(OR(Survey!$M374="ETF",Survey!$M374="ETF, alternative mutual fund",Survey!$M374="Closed-end", Survey!$M374="Split share corp", Survey!$I374="Yes"),TRUE,FALSE)</f>
        <v>0</v>
      </c>
      <c r="U374" s="16" t="str">
        <f>IFERROR(IF(AND(OR(X374=Y374,Y374 = "Either"),NOT(ISBLANK(Survey!K374))),"Pass","Fail"),"Pass")</f>
        <v>Fail</v>
      </c>
      <c r="V374" s="36" cm="1">
        <f t="array" ref="V374">SUM(SUMIF(Survey!BZ374:CS374,{"&gt;0","&lt;0"})*{1,-1})</f>
        <v>0</v>
      </c>
      <c r="W374" s="38" cm="1">
        <f t="array" ref="W374">SUM(SUMIF(Survey!CC374,{"&gt;0","&lt;0"})*{1,-1})+SUM(SUMIF(Survey!CM374,{"&gt;0","&lt;0"})*{1,-1})</f>
        <v>0</v>
      </c>
      <c r="X374" s="38">
        <f>Survey!K374</f>
        <v>0</v>
      </c>
      <c r="Y374" s="37" t="str">
        <f t="shared" si="239"/>
        <v>Either</v>
      </c>
      <c r="Z374" s="16" t="str">
        <f t="shared" si="240"/>
        <v>Fail</v>
      </c>
      <c r="AA374" s="67" cm="1">
        <f t="array" ref="AA374">SUM(SUMIF(Survey!BZ374:CS374,{"&gt;0","&lt;0"})*{1,-1})+SUM(SUMIF(Survey!CU374:DN374,{"&gt;0","&lt;0"})*{1,-1})</f>
        <v>0</v>
      </c>
      <c r="AB374" s="67">
        <f>IFERROR(AA374/(Survey!$AV374),0)</f>
        <v>0</v>
      </c>
      <c r="AC374" s="128" t="b">
        <f>IF(OR(Survey!$M374="Alternative strategy or hedge",Survey!$M374="Other, illiquid",Survey!$L374="Prospectus fund"),TRUE,FALSE)</f>
        <v>0</v>
      </c>
      <c r="AD374" s="128" t="b">
        <f>NOT(ISBLANK(Survey!$M374))</f>
        <v>0</v>
      </c>
      <c r="AE374" s="16" t="str">
        <f t="shared" si="241"/>
        <v>Pass</v>
      </c>
      <c r="AF374" s="38" t="b">
        <f>NOT(ISNUMBER(SEARCH("Other",Survey!$P374)))</f>
        <v>1</v>
      </c>
      <c r="AG374" s="37" t="b">
        <f>NOT(ISBLANK(Survey!$Q374))</f>
        <v>0</v>
      </c>
      <c r="AH374" s="16" t="str">
        <f t="shared" si="242"/>
        <v>Pass</v>
      </c>
      <c r="AI374" s="143">
        <f>COUNTBLANK(Survey!$W374)</f>
        <v>1</v>
      </c>
      <c r="AJ374" s="67">
        <f>IF(AND(Survey!L374&lt;&gt;"Exempt fund",OR(Survey!$M374="ETF",Survey!$M374="ETF, alternative mutual fund",Survey!$M374="Mutual fund",Survey!$M374="Alternative mutual fund",Survey!$M374="Money market")),1,0)</f>
        <v>0</v>
      </c>
      <c r="AK374" s="16" t="str">
        <f t="shared" si="243"/>
        <v>Pass</v>
      </c>
      <c r="AL374" s="38" t="b">
        <f>NOT(ISNUMBER(SEARCH("Yes",Survey!$AA374)))</f>
        <v>1</v>
      </c>
      <c r="AM374" s="37" t="b">
        <f>IF(COUNTBLANK(Survey!$AB374:$AC374)=0,TRUE, FALSE)</f>
        <v>0</v>
      </c>
      <c r="AN374" s="16" t="str">
        <f t="shared" si="244"/>
        <v>Pass</v>
      </c>
      <c r="AO374" s="38" t="b">
        <f>NOT(ISNUMBER(SEARCH("Yes",Survey!$AD374)))</f>
        <v>1</v>
      </c>
      <c r="AP374" s="37" t="b">
        <f>NOT(ISBLANK(Survey!$AF374))</f>
        <v>0</v>
      </c>
      <c r="AQ374" s="16" t="str">
        <f t="shared" si="245"/>
        <v>Pass</v>
      </c>
      <c r="AR374" s="38" t="b">
        <f>NOT(OR(ISNUMBER(SEARCH("Other",Survey!$AF374)),ISNUMBER(SEARCH("Multiple",Survey!$AF374))))</f>
        <v>1</v>
      </c>
      <c r="AS374" s="37" t="b">
        <f>NOT(ISBLANK(Survey!$AG374))</f>
        <v>0</v>
      </c>
      <c r="AT374" s="16" t="str">
        <f t="shared" si="246"/>
        <v>Fail</v>
      </c>
      <c r="AU374" s="143">
        <f>IF(ABS(Survey!$AV374)&gt;0, 1,0)</f>
        <v>0</v>
      </c>
      <c r="AV374" s="143">
        <f>IF(COUNTBLANK(Survey!$AJ374)=0,1,0)</f>
        <v>0</v>
      </c>
      <c r="AW374" s="16" t="str">
        <f t="shared" si="247"/>
        <v>Pass</v>
      </c>
      <c r="AX374" s="143">
        <f>IF(ISBLANK(Survey!$AJ374),0,1)</f>
        <v>0</v>
      </c>
      <c r="AY374" s="165">
        <f>COUNTBLANK(Survey!$AK374)</f>
        <v>1</v>
      </c>
      <c r="AZ374" s="16" t="str">
        <f t="shared" si="248"/>
        <v>Pass</v>
      </c>
      <c r="BA374" s="143">
        <f>IF(OR(Survey!$AK374="Closed",ISBLANK(Survey!$AK374)),0,1)</f>
        <v>0</v>
      </c>
      <c r="BB374" s="165">
        <f>IF(ISBLANK(Survey!$AL374),1,0)</f>
        <v>1</v>
      </c>
      <c r="BC374" s="147" t="str" cm="1">
        <f t="array" ref="BC374">IF(OR(IF(OR($BE374+$BF374 = 2, $BG374=1), FALSE, TRUE), AND($BD374:$BD374 = 0)),"Pass","Fail")</f>
        <v>Pass</v>
      </c>
      <c r="BD374" s="143">
        <f>COUNTBLANK(Survey!$AM374:$AO374)</f>
        <v>3</v>
      </c>
      <c r="BE374" s="143">
        <f>IF(Survey!$I374="Yes",1,0)</f>
        <v>0</v>
      </c>
      <c r="BF374" s="143">
        <f>IF(OR(Survey!$M374="Mutual fund",Survey!$M374="Alternative mutual fund",Survey!$M374="Money market"),1,0)</f>
        <v>0</v>
      </c>
      <c r="BG374" s="148">
        <f>IF(OR(Survey!$M374="ETF",Survey!$M374="ETF, alternative mutual fund"),1,0)</f>
        <v>0</v>
      </c>
      <c r="BH374" s="16" t="str">
        <f t="shared" si="249"/>
        <v>Pass</v>
      </c>
      <c r="BI374" s="38" t="b">
        <f>OR(ISNUMBER(SEARCH("Yes",Survey!$AO374)),ISBLANK(Survey!$AO374))</f>
        <v>1</v>
      </c>
      <c r="BJ374" s="67" t="b">
        <f>NOT(ISBLANK(Survey!$AP374))</f>
        <v>0</v>
      </c>
      <c r="BK374" s="16" t="str">
        <f t="shared" si="250"/>
        <v>Pass</v>
      </c>
      <c r="BL374" s="143">
        <f>IF(Survey!$AW374=0, 0,1)</f>
        <v>0</v>
      </c>
      <c r="BM374" s="67">
        <f>Survey!$AQ374</f>
        <v>0</v>
      </c>
      <c r="BN374" s="67">
        <f>IFERROR((Survey!$AX374-ABS(Survey!$AY374)-ABS(Survey!$BD374))/Survey!$AW374,0)</f>
        <v>0</v>
      </c>
      <c r="BO374" s="67">
        <f>IF(AND($BM374&gt;$BN374-0.2,$BM374&lt;$BN374+0.2,ISBLANK(Survey!$AQ374)=FALSE),0,1)</f>
        <v>1</v>
      </c>
      <c r="BP374" s="165">
        <f>IF(ISBLANK(Survey!$AR374),1,0)</f>
        <v>1</v>
      </c>
      <c r="BQ374" s="16" t="str">
        <f t="shared" si="251"/>
        <v>Pass</v>
      </c>
      <c r="BR374" s="143">
        <f>IF(Survey!$AW374=0, 0,1)</f>
        <v>0</v>
      </c>
      <c r="BS374" s="67">
        <f>IF(AND(Survey!$AS374&gt;=0,Survey!$AS374&lt;=0.2,Survey!$AS374&lt;&gt;""),0,1)</f>
        <v>1</v>
      </c>
      <c r="BT374" s="143">
        <f>IF(ISBLANK(Survey!$AT374),1,0)</f>
        <v>1</v>
      </c>
      <c r="BU374" s="16" t="str">
        <f t="shared" si="252"/>
        <v>Fail</v>
      </c>
      <c r="BV374" s="165">
        <f>Survey!$AU374</f>
        <v>0</v>
      </c>
      <c r="BW374" s="16" t="str">
        <f t="shared" si="253"/>
        <v>Pass</v>
      </c>
      <c r="BX374" s="36">
        <f>Survey!$AV374</f>
        <v>0</v>
      </c>
      <c r="BY374" s="176">
        <f>Survey!$AW374+Survey!$AX374-ABS(Survey!$AY374)+ABS(Survey!$AZ374)-ABS(Survey!$BA374)+ABS(Survey!$BB374)-ABS(Survey!$BC374)-ABS(Survey!$BD374)+Survey!$BE374</f>
        <v>0</v>
      </c>
      <c r="BZ374" s="35">
        <f t="shared" si="254"/>
        <v>0</v>
      </c>
      <c r="CA374" s="17">
        <f t="shared" si="255"/>
        <v>0</v>
      </c>
      <c r="CB374" s="16" t="str">
        <f t="shared" si="256"/>
        <v>Pass</v>
      </c>
      <c r="CC374" s="38" t="b">
        <f>IF(ABS(Survey!$BE374)=0,TRUE,FALSE)</f>
        <v>1</v>
      </c>
      <c r="CD374" s="37" t="b">
        <f>NOT(ISBLANK(Survey!$BF374))</f>
        <v>0</v>
      </c>
      <c r="CE374" t="str">
        <f t="shared" si="257"/>
        <v>Fail</v>
      </c>
      <c r="CF374" s="29">
        <f>Survey!$AV374</f>
        <v>0</v>
      </c>
      <c r="CG374" s="29" cm="1">
        <f t="array" ref="CG374">SUM(SUMIF(Survey!BH374:BO374,{"&gt;0","&lt;0"})*{1,-1})-SUM(SUMIF(Survey!BQ374:BX374,{"&gt;0","&lt;0"})*{1,-1})</f>
        <v>0</v>
      </c>
      <c r="CH374" s="35" t="str">
        <f t="shared" si="258"/>
        <v>No holdings</v>
      </c>
      <c r="CI374">
        <f t="shared" si="259"/>
        <v>0</v>
      </c>
      <c r="CJ374" s="16" t="str">
        <f t="shared" si="260"/>
        <v>Fail</v>
      </c>
      <c r="CK374" s="36">
        <f>Survey!$AV374</f>
        <v>0</v>
      </c>
      <c r="CL374" s="36" cm="1">
        <f t="array" ref="CL374">SUM(SUMIF(Survey!BZ374:CS374,{"&gt;0","&lt;0"})*{1,-1})-SUM(SUMIF(Survey!CU374:DN374,{"&gt;0","&lt;0"})*{1,-1})</f>
        <v>0</v>
      </c>
      <c r="CM374" s="35" t="str">
        <f t="shared" si="261"/>
        <v>No holdings</v>
      </c>
      <c r="CN374" s="17">
        <f t="shared" si="262"/>
        <v>0</v>
      </c>
      <c r="CO374" s="16" t="str">
        <f t="shared" si="263"/>
        <v>Pass</v>
      </c>
      <c r="CP374" s="38" t="b">
        <f>IF(ABS(Survey!$CS374)=0,TRUE,FALSE)</f>
        <v>1</v>
      </c>
      <c r="CQ374" s="37" t="b">
        <f>NOT(ISBLANK(Survey!$CT374))</f>
        <v>0</v>
      </c>
      <c r="CR374" s="16" t="str">
        <f t="shared" si="264"/>
        <v>Pass</v>
      </c>
      <c r="CS374" s="38" t="b">
        <f>IF(ABS(Survey!$DN374)=0,TRUE,FALSE)</f>
        <v>1</v>
      </c>
      <c r="CT374" s="37" t="b">
        <f>NOT(ISBLANK(Survey!$DO374))</f>
        <v>0</v>
      </c>
      <c r="CU374" t="str">
        <f t="shared" si="265"/>
        <v>Pass</v>
      </c>
      <c r="CV374" s="29" cm="1">
        <f t="array" ref="CV374">SUM(SUMIF(Survey!CO374,{"&gt;0","&lt;0"})*{1,-1})+SUM(SUMIF(Survey!DJ374,{"&gt;0","&lt;0"})*{1,-1})</f>
        <v>0</v>
      </c>
      <c r="CW374" s="29">
        <f>SUM(SUMIF(Survey!DQ374:DW374,{"&gt;0","&lt;0"})*{1,-1})+SUM(SUMIF(Survey!DY374:EE374,{"&gt;0","&lt;0"})*{1,-1})</f>
        <v>0</v>
      </c>
      <c r="CX374">
        <f t="shared" si="266"/>
        <v>0</v>
      </c>
      <c r="CY374">
        <f t="shared" si="267"/>
        <v>0</v>
      </c>
      <c r="CZ374" s="16" t="str">
        <f t="shared" si="268"/>
        <v>Pass</v>
      </c>
      <c r="DA374" s="38" t="b">
        <f>IF(ABS(Survey!$DW374)=0,TRUE,FALSE)</f>
        <v>1</v>
      </c>
      <c r="DB374" s="37" t="b">
        <f>NOT(ISBLANK(Survey!DX374))</f>
        <v>0</v>
      </c>
      <c r="DC374" s="16" t="str">
        <f t="shared" si="269"/>
        <v>Pass</v>
      </c>
      <c r="DD374" s="38" t="b">
        <f>IF(ABS(Survey!$EE374)=0,TRUE,FALSE)</f>
        <v>1</v>
      </c>
      <c r="DE374" s="37" t="b">
        <f>NOT(ISBLANK(Survey!$EF374))</f>
        <v>0</v>
      </c>
      <c r="DF374" s="16" t="str">
        <f t="shared" si="270"/>
        <v>Fail</v>
      </c>
      <c r="DG374" s="36">
        <f>SUM(SUMIF(Survey!EL374:EN374,{"&gt;0","&lt;0"})*{1,-1})</f>
        <v>0</v>
      </c>
      <c r="DH374">
        <f t="shared" si="271"/>
        <v>0</v>
      </c>
      <c r="DI374">
        <f t="shared" si="272"/>
        <v>100</v>
      </c>
      <c r="DJ374" s="35" t="b">
        <f>IF(OR(Survey!$M374="ETF",Survey!$M374="ETF, alternative mutual fund",Survey!$M374="Closed-end", Survey!$M374="Split share corp"),TRUE,FALSE)</f>
        <v>0</v>
      </c>
      <c r="DK374" s="16" t="str">
        <f t="shared" si="273"/>
        <v>Fail</v>
      </c>
      <c r="DL374" s="36">
        <f>SUM(SUMIF(Survey!EP374:EV374,{"&gt;0","&lt;0"})*{1,-1})</f>
        <v>0</v>
      </c>
      <c r="DM374">
        <f t="shared" si="274"/>
        <v>0</v>
      </c>
      <c r="DN374" s="17">
        <f t="shared" si="275"/>
        <v>100</v>
      </c>
      <c r="DO374" s="16" t="str">
        <f t="shared" si="276"/>
        <v>Fail</v>
      </c>
      <c r="DP374" s="36">
        <f>SUM(SUMIF(Survey!EX374:FD374,{"&gt;0","&lt;0"})*{1,-1})</f>
        <v>0</v>
      </c>
      <c r="DQ374">
        <f t="shared" si="277"/>
        <v>0</v>
      </c>
      <c r="DR374" s="17">
        <f t="shared" si="278"/>
        <v>100</v>
      </c>
    </row>
    <row r="375" spans="1:122">
      <c r="A375">
        <v>375</v>
      </c>
      <c r="B375" t="str">
        <f t="shared" si="232"/>
        <v>Pass</v>
      </c>
      <c r="C375" t="str">
        <f>IF(COUNTBLANK(Survey!B375:FE375)=$C$2, "Pass", "Fail")</f>
        <v>Pass</v>
      </c>
      <c r="D375" t="str">
        <f t="shared" si="233"/>
        <v>Fail</v>
      </c>
      <c r="E375" t="str">
        <f>IF(OR(ISBLANK(Survey!AJ375),COUNTIF(G375:BB375,"Fail")),"Fail","Pass")</f>
        <v>Fail</v>
      </c>
      <c r="G375" s="16" t="str">
        <f t="shared" si="234"/>
        <v>Fail</v>
      </c>
      <c r="H375" s="177">
        <f>COUNTBLANK(Survey!B375:D375)+COUNTBLANK(Survey!G375)+COUNTBLANK(Survey!I375)+COUNTBLANK(Survey!K375:M375)+COUNTBLANK(Survey!P375)+COUNTBLANK(Survey!S375:U375)+COUNTBLANK(Survey!Y375:AA375)+COUNTBLANK(Survey!AD375:AE375)+COUNTBLANK(Survey!AI375:AI375)</f>
        <v>18</v>
      </c>
      <c r="I375" s="16" t="str">
        <f t="shared" si="235"/>
        <v>Fail</v>
      </c>
      <c r="J375" t="b">
        <f>IF(Survey!E375="No",TRUE,FALSE)</f>
        <v>0</v>
      </c>
      <c r="K375" s="34">
        <f>LEN(Survey!E375)</f>
        <v>0</v>
      </c>
      <c r="L375" s="16" t="str">
        <f t="shared" si="236"/>
        <v>Fail</v>
      </c>
      <c r="M375" t="b">
        <f>IF(Survey!F375="No",TRUE,FALSE)</f>
        <v>0</v>
      </c>
      <c r="N375" s="33">
        <f>LEN(Survey!F375)</f>
        <v>0</v>
      </c>
      <c r="O375" s="16" t="str">
        <f t="shared" si="237"/>
        <v>Pass</v>
      </c>
      <c r="P375" s="34">
        <f>MOD((LEN(Survey!H375)+2),11)</f>
        <v>2</v>
      </c>
      <c r="Q375" s="33" t="str">
        <f>IF(Survey!$L375="Prospectus fund", "Yes", "No")</f>
        <v>No</v>
      </c>
      <c r="R375" s="16" t="str">
        <f t="shared" si="238"/>
        <v>Pass</v>
      </c>
      <c r="S375" s="34">
        <f>MOD((LEN(Survey!J375)+2),11)</f>
        <v>2</v>
      </c>
      <c r="T375" s="35" t="b">
        <f>IF(OR(Survey!$M375="ETF",Survey!$M375="ETF, alternative mutual fund",Survey!$M375="Closed-end", Survey!$M375="Split share corp", Survey!$I375="Yes"),TRUE,FALSE)</f>
        <v>0</v>
      </c>
      <c r="U375" s="16" t="str">
        <f>IFERROR(IF(AND(OR(X375=Y375,Y375 = "Either"),NOT(ISBLANK(Survey!K375))),"Pass","Fail"),"Pass")</f>
        <v>Fail</v>
      </c>
      <c r="V375" s="36" cm="1">
        <f t="array" ref="V375">SUM(SUMIF(Survey!BZ375:CS375,{"&gt;0","&lt;0"})*{1,-1})</f>
        <v>0</v>
      </c>
      <c r="W375" s="38" cm="1">
        <f t="array" ref="W375">SUM(SUMIF(Survey!CC375,{"&gt;0","&lt;0"})*{1,-1})+SUM(SUMIF(Survey!CM375,{"&gt;0","&lt;0"})*{1,-1})</f>
        <v>0</v>
      </c>
      <c r="X375" s="38">
        <f>Survey!K375</f>
        <v>0</v>
      </c>
      <c r="Y375" s="37" t="str">
        <f t="shared" si="239"/>
        <v>Either</v>
      </c>
      <c r="Z375" s="16" t="str">
        <f t="shared" si="240"/>
        <v>Fail</v>
      </c>
      <c r="AA375" s="67" cm="1">
        <f t="array" ref="AA375">SUM(SUMIF(Survey!BZ375:CS375,{"&gt;0","&lt;0"})*{1,-1})+SUM(SUMIF(Survey!CU375:DN375,{"&gt;0","&lt;0"})*{1,-1})</f>
        <v>0</v>
      </c>
      <c r="AB375" s="67">
        <f>IFERROR(AA375/(Survey!$AV375),0)</f>
        <v>0</v>
      </c>
      <c r="AC375" s="128" t="b">
        <f>IF(OR(Survey!$M375="Alternative strategy or hedge",Survey!$M375="Other, illiquid",Survey!$L375="Prospectus fund"),TRUE,FALSE)</f>
        <v>0</v>
      </c>
      <c r="AD375" s="128" t="b">
        <f>NOT(ISBLANK(Survey!$M375))</f>
        <v>0</v>
      </c>
      <c r="AE375" s="16" t="str">
        <f t="shared" si="241"/>
        <v>Pass</v>
      </c>
      <c r="AF375" s="38" t="b">
        <f>NOT(ISNUMBER(SEARCH("Other",Survey!$P375)))</f>
        <v>1</v>
      </c>
      <c r="AG375" s="37" t="b">
        <f>NOT(ISBLANK(Survey!$Q375))</f>
        <v>0</v>
      </c>
      <c r="AH375" s="16" t="str">
        <f t="shared" si="242"/>
        <v>Pass</v>
      </c>
      <c r="AI375" s="143">
        <f>COUNTBLANK(Survey!$W375)</f>
        <v>1</v>
      </c>
      <c r="AJ375" s="67">
        <f>IF(AND(Survey!L375&lt;&gt;"Exempt fund",OR(Survey!$M375="ETF",Survey!$M375="ETF, alternative mutual fund",Survey!$M375="Mutual fund",Survey!$M375="Alternative mutual fund",Survey!$M375="Money market")),1,0)</f>
        <v>0</v>
      </c>
      <c r="AK375" s="16" t="str">
        <f t="shared" si="243"/>
        <v>Pass</v>
      </c>
      <c r="AL375" s="38" t="b">
        <f>NOT(ISNUMBER(SEARCH("Yes",Survey!$AA375)))</f>
        <v>1</v>
      </c>
      <c r="AM375" s="37" t="b">
        <f>IF(COUNTBLANK(Survey!$AB375:$AC375)=0,TRUE, FALSE)</f>
        <v>0</v>
      </c>
      <c r="AN375" s="16" t="str">
        <f t="shared" si="244"/>
        <v>Pass</v>
      </c>
      <c r="AO375" s="38" t="b">
        <f>NOT(ISNUMBER(SEARCH("Yes",Survey!$AD375)))</f>
        <v>1</v>
      </c>
      <c r="AP375" s="37" t="b">
        <f>NOT(ISBLANK(Survey!$AF375))</f>
        <v>0</v>
      </c>
      <c r="AQ375" s="16" t="str">
        <f t="shared" si="245"/>
        <v>Pass</v>
      </c>
      <c r="AR375" s="38" t="b">
        <f>NOT(OR(ISNUMBER(SEARCH("Other",Survey!$AF375)),ISNUMBER(SEARCH("Multiple",Survey!$AF375))))</f>
        <v>1</v>
      </c>
      <c r="AS375" s="37" t="b">
        <f>NOT(ISBLANK(Survey!$AG375))</f>
        <v>0</v>
      </c>
      <c r="AT375" s="16" t="str">
        <f t="shared" si="246"/>
        <v>Fail</v>
      </c>
      <c r="AU375" s="143">
        <f>IF(ABS(Survey!$AV375)&gt;0, 1,0)</f>
        <v>0</v>
      </c>
      <c r="AV375" s="143">
        <f>IF(COUNTBLANK(Survey!$AJ375)=0,1,0)</f>
        <v>0</v>
      </c>
      <c r="AW375" s="16" t="str">
        <f t="shared" si="247"/>
        <v>Pass</v>
      </c>
      <c r="AX375" s="143">
        <f>IF(ISBLANK(Survey!$AJ375),0,1)</f>
        <v>0</v>
      </c>
      <c r="AY375" s="165">
        <f>COUNTBLANK(Survey!$AK375)</f>
        <v>1</v>
      </c>
      <c r="AZ375" s="16" t="str">
        <f t="shared" si="248"/>
        <v>Pass</v>
      </c>
      <c r="BA375" s="143">
        <f>IF(OR(Survey!$AK375="Closed",ISBLANK(Survey!$AK375)),0,1)</f>
        <v>0</v>
      </c>
      <c r="BB375" s="165">
        <f>IF(ISBLANK(Survey!$AL375),1,0)</f>
        <v>1</v>
      </c>
      <c r="BC375" s="147" t="str" cm="1">
        <f t="array" ref="BC375">IF(OR(IF(OR($BE375+$BF375 = 2, $BG375=1), FALSE, TRUE), AND($BD375:$BD375 = 0)),"Pass","Fail")</f>
        <v>Pass</v>
      </c>
      <c r="BD375" s="143">
        <f>COUNTBLANK(Survey!$AM375:$AO375)</f>
        <v>3</v>
      </c>
      <c r="BE375" s="143">
        <f>IF(Survey!$I375="Yes",1,0)</f>
        <v>0</v>
      </c>
      <c r="BF375" s="143">
        <f>IF(OR(Survey!$M375="Mutual fund",Survey!$M375="Alternative mutual fund",Survey!$M375="Money market"),1,0)</f>
        <v>0</v>
      </c>
      <c r="BG375" s="148">
        <f>IF(OR(Survey!$M375="ETF",Survey!$M375="ETF, alternative mutual fund"),1,0)</f>
        <v>0</v>
      </c>
      <c r="BH375" s="16" t="str">
        <f t="shared" si="249"/>
        <v>Pass</v>
      </c>
      <c r="BI375" s="38" t="b">
        <f>OR(ISNUMBER(SEARCH("Yes",Survey!$AO375)),ISBLANK(Survey!$AO375))</f>
        <v>1</v>
      </c>
      <c r="BJ375" s="67" t="b">
        <f>NOT(ISBLANK(Survey!$AP375))</f>
        <v>0</v>
      </c>
      <c r="BK375" s="16" t="str">
        <f t="shared" si="250"/>
        <v>Pass</v>
      </c>
      <c r="BL375" s="143">
        <f>IF(Survey!$AW375=0, 0,1)</f>
        <v>0</v>
      </c>
      <c r="BM375" s="67">
        <f>Survey!$AQ375</f>
        <v>0</v>
      </c>
      <c r="BN375" s="67">
        <f>IFERROR((Survey!$AX375-ABS(Survey!$AY375)-ABS(Survey!$BD375))/Survey!$AW375,0)</f>
        <v>0</v>
      </c>
      <c r="BO375" s="67">
        <f>IF(AND($BM375&gt;$BN375-0.2,$BM375&lt;$BN375+0.2,ISBLANK(Survey!$AQ375)=FALSE),0,1)</f>
        <v>1</v>
      </c>
      <c r="BP375" s="165">
        <f>IF(ISBLANK(Survey!$AR375),1,0)</f>
        <v>1</v>
      </c>
      <c r="BQ375" s="16" t="str">
        <f t="shared" si="251"/>
        <v>Pass</v>
      </c>
      <c r="BR375" s="143">
        <f>IF(Survey!$AW375=0, 0,1)</f>
        <v>0</v>
      </c>
      <c r="BS375" s="67">
        <f>IF(AND(Survey!$AS375&gt;=0,Survey!$AS375&lt;=0.2,Survey!$AS375&lt;&gt;""),0,1)</f>
        <v>1</v>
      </c>
      <c r="BT375" s="143">
        <f>IF(ISBLANK(Survey!$AT375),1,0)</f>
        <v>1</v>
      </c>
      <c r="BU375" s="16" t="str">
        <f t="shared" si="252"/>
        <v>Fail</v>
      </c>
      <c r="BV375" s="165">
        <f>Survey!$AU375</f>
        <v>0</v>
      </c>
      <c r="BW375" s="16" t="str">
        <f t="shared" si="253"/>
        <v>Pass</v>
      </c>
      <c r="BX375" s="36">
        <f>Survey!$AV375</f>
        <v>0</v>
      </c>
      <c r="BY375" s="176">
        <f>Survey!$AW375+Survey!$AX375-ABS(Survey!$AY375)+ABS(Survey!$AZ375)-ABS(Survey!$BA375)+ABS(Survey!$BB375)-ABS(Survey!$BC375)-ABS(Survey!$BD375)+Survey!$BE375</f>
        <v>0</v>
      </c>
      <c r="BZ375" s="35">
        <f t="shared" si="254"/>
        <v>0</v>
      </c>
      <c r="CA375" s="17">
        <f t="shared" si="255"/>
        <v>0</v>
      </c>
      <c r="CB375" s="16" t="str">
        <f t="shared" si="256"/>
        <v>Pass</v>
      </c>
      <c r="CC375" s="38" t="b">
        <f>IF(ABS(Survey!$BE375)=0,TRUE,FALSE)</f>
        <v>1</v>
      </c>
      <c r="CD375" s="37" t="b">
        <f>NOT(ISBLANK(Survey!$BF375))</f>
        <v>0</v>
      </c>
      <c r="CE375" t="str">
        <f t="shared" si="257"/>
        <v>Fail</v>
      </c>
      <c r="CF375" s="29">
        <f>Survey!$AV375</f>
        <v>0</v>
      </c>
      <c r="CG375" s="29" cm="1">
        <f t="array" ref="CG375">SUM(SUMIF(Survey!BH375:BO375,{"&gt;0","&lt;0"})*{1,-1})-SUM(SUMIF(Survey!BQ375:BX375,{"&gt;0","&lt;0"})*{1,-1})</f>
        <v>0</v>
      </c>
      <c r="CH375" s="35" t="str">
        <f t="shared" si="258"/>
        <v>No holdings</v>
      </c>
      <c r="CI375">
        <f t="shared" si="259"/>
        <v>0</v>
      </c>
      <c r="CJ375" s="16" t="str">
        <f t="shared" si="260"/>
        <v>Fail</v>
      </c>
      <c r="CK375" s="36">
        <f>Survey!$AV375</f>
        <v>0</v>
      </c>
      <c r="CL375" s="36" cm="1">
        <f t="array" ref="CL375">SUM(SUMIF(Survey!BZ375:CS375,{"&gt;0","&lt;0"})*{1,-1})-SUM(SUMIF(Survey!CU375:DN375,{"&gt;0","&lt;0"})*{1,-1})</f>
        <v>0</v>
      </c>
      <c r="CM375" s="35" t="str">
        <f t="shared" si="261"/>
        <v>No holdings</v>
      </c>
      <c r="CN375" s="17">
        <f t="shared" si="262"/>
        <v>0</v>
      </c>
      <c r="CO375" s="16" t="str">
        <f t="shared" si="263"/>
        <v>Pass</v>
      </c>
      <c r="CP375" s="38" t="b">
        <f>IF(ABS(Survey!$CS375)=0,TRUE,FALSE)</f>
        <v>1</v>
      </c>
      <c r="CQ375" s="37" t="b">
        <f>NOT(ISBLANK(Survey!$CT375))</f>
        <v>0</v>
      </c>
      <c r="CR375" s="16" t="str">
        <f t="shared" si="264"/>
        <v>Pass</v>
      </c>
      <c r="CS375" s="38" t="b">
        <f>IF(ABS(Survey!$DN375)=0,TRUE,FALSE)</f>
        <v>1</v>
      </c>
      <c r="CT375" s="37" t="b">
        <f>NOT(ISBLANK(Survey!$DO375))</f>
        <v>0</v>
      </c>
      <c r="CU375" t="str">
        <f t="shared" si="265"/>
        <v>Pass</v>
      </c>
      <c r="CV375" s="29" cm="1">
        <f t="array" ref="CV375">SUM(SUMIF(Survey!CO375,{"&gt;0","&lt;0"})*{1,-1})+SUM(SUMIF(Survey!DJ375,{"&gt;0","&lt;0"})*{1,-1})</f>
        <v>0</v>
      </c>
      <c r="CW375" s="29">
        <f>SUM(SUMIF(Survey!DQ375:DW375,{"&gt;0","&lt;0"})*{1,-1})+SUM(SUMIF(Survey!DY375:EE375,{"&gt;0","&lt;0"})*{1,-1})</f>
        <v>0</v>
      </c>
      <c r="CX375">
        <f t="shared" si="266"/>
        <v>0</v>
      </c>
      <c r="CY375">
        <f t="shared" si="267"/>
        <v>0</v>
      </c>
      <c r="CZ375" s="16" t="str">
        <f t="shared" si="268"/>
        <v>Pass</v>
      </c>
      <c r="DA375" s="38" t="b">
        <f>IF(ABS(Survey!$DW375)=0,TRUE,FALSE)</f>
        <v>1</v>
      </c>
      <c r="DB375" s="37" t="b">
        <f>NOT(ISBLANK(Survey!DX375))</f>
        <v>0</v>
      </c>
      <c r="DC375" s="16" t="str">
        <f t="shared" si="269"/>
        <v>Pass</v>
      </c>
      <c r="DD375" s="38" t="b">
        <f>IF(ABS(Survey!$EE375)=0,TRUE,FALSE)</f>
        <v>1</v>
      </c>
      <c r="DE375" s="37" t="b">
        <f>NOT(ISBLANK(Survey!$EF375))</f>
        <v>0</v>
      </c>
      <c r="DF375" s="16" t="str">
        <f t="shared" si="270"/>
        <v>Fail</v>
      </c>
      <c r="DG375" s="36">
        <f>SUM(SUMIF(Survey!EL375:EN375,{"&gt;0","&lt;0"})*{1,-1})</f>
        <v>0</v>
      </c>
      <c r="DH375">
        <f t="shared" si="271"/>
        <v>0</v>
      </c>
      <c r="DI375">
        <f t="shared" si="272"/>
        <v>100</v>
      </c>
      <c r="DJ375" s="35" t="b">
        <f>IF(OR(Survey!$M375="ETF",Survey!$M375="ETF, alternative mutual fund",Survey!$M375="Closed-end", Survey!$M375="Split share corp"),TRUE,FALSE)</f>
        <v>0</v>
      </c>
      <c r="DK375" s="16" t="str">
        <f t="shared" si="273"/>
        <v>Fail</v>
      </c>
      <c r="DL375" s="36">
        <f>SUM(SUMIF(Survey!EP375:EV375,{"&gt;0","&lt;0"})*{1,-1})</f>
        <v>0</v>
      </c>
      <c r="DM375">
        <f t="shared" si="274"/>
        <v>0</v>
      </c>
      <c r="DN375" s="17">
        <f t="shared" si="275"/>
        <v>100</v>
      </c>
      <c r="DO375" s="16" t="str">
        <f t="shared" si="276"/>
        <v>Fail</v>
      </c>
      <c r="DP375" s="36">
        <f>SUM(SUMIF(Survey!EX375:FD375,{"&gt;0","&lt;0"})*{1,-1})</f>
        <v>0</v>
      </c>
      <c r="DQ375">
        <f t="shared" si="277"/>
        <v>0</v>
      </c>
      <c r="DR375" s="17">
        <f t="shared" si="278"/>
        <v>100</v>
      </c>
    </row>
    <row r="376" spans="1:122">
      <c r="A376">
        <v>376</v>
      </c>
      <c r="B376" t="str">
        <f t="shared" si="232"/>
        <v>Pass</v>
      </c>
      <c r="C376" t="str">
        <f>IF(COUNTBLANK(Survey!B376:FE376)=$C$2, "Pass", "Fail")</f>
        <v>Pass</v>
      </c>
      <c r="D376" t="str">
        <f t="shared" si="233"/>
        <v>Fail</v>
      </c>
      <c r="E376" t="str">
        <f>IF(OR(ISBLANK(Survey!AJ376),COUNTIF(G376:BB376,"Fail")),"Fail","Pass")</f>
        <v>Fail</v>
      </c>
      <c r="G376" s="16" t="str">
        <f t="shared" si="234"/>
        <v>Fail</v>
      </c>
      <c r="H376" s="177">
        <f>COUNTBLANK(Survey!B376:D376)+COUNTBLANK(Survey!G376)+COUNTBLANK(Survey!I376)+COUNTBLANK(Survey!K376:M376)+COUNTBLANK(Survey!P376)+COUNTBLANK(Survey!S376:U376)+COUNTBLANK(Survey!Y376:AA376)+COUNTBLANK(Survey!AD376:AE376)+COUNTBLANK(Survey!AI376:AI376)</f>
        <v>18</v>
      </c>
      <c r="I376" s="16" t="str">
        <f t="shared" si="235"/>
        <v>Fail</v>
      </c>
      <c r="J376" t="b">
        <f>IF(Survey!E376="No",TRUE,FALSE)</f>
        <v>0</v>
      </c>
      <c r="K376" s="34">
        <f>LEN(Survey!E376)</f>
        <v>0</v>
      </c>
      <c r="L376" s="16" t="str">
        <f t="shared" si="236"/>
        <v>Fail</v>
      </c>
      <c r="M376" t="b">
        <f>IF(Survey!F376="No",TRUE,FALSE)</f>
        <v>0</v>
      </c>
      <c r="N376" s="33">
        <f>LEN(Survey!F376)</f>
        <v>0</v>
      </c>
      <c r="O376" s="16" t="str">
        <f t="shared" si="237"/>
        <v>Pass</v>
      </c>
      <c r="P376" s="34">
        <f>MOD((LEN(Survey!H376)+2),11)</f>
        <v>2</v>
      </c>
      <c r="Q376" s="33" t="str">
        <f>IF(Survey!$L376="Prospectus fund", "Yes", "No")</f>
        <v>No</v>
      </c>
      <c r="R376" s="16" t="str">
        <f t="shared" si="238"/>
        <v>Pass</v>
      </c>
      <c r="S376" s="34">
        <f>MOD((LEN(Survey!J376)+2),11)</f>
        <v>2</v>
      </c>
      <c r="T376" s="35" t="b">
        <f>IF(OR(Survey!$M376="ETF",Survey!$M376="ETF, alternative mutual fund",Survey!$M376="Closed-end", Survey!$M376="Split share corp", Survey!$I376="Yes"),TRUE,FALSE)</f>
        <v>0</v>
      </c>
      <c r="U376" s="16" t="str">
        <f>IFERROR(IF(AND(OR(X376=Y376,Y376 = "Either"),NOT(ISBLANK(Survey!K376))),"Pass","Fail"),"Pass")</f>
        <v>Fail</v>
      </c>
      <c r="V376" s="36" cm="1">
        <f t="array" ref="V376">SUM(SUMIF(Survey!BZ376:CS376,{"&gt;0","&lt;0"})*{1,-1})</f>
        <v>0</v>
      </c>
      <c r="W376" s="38" cm="1">
        <f t="array" ref="W376">SUM(SUMIF(Survey!CC376,{"&gt;0","&lt;0"})*{1,-1})+SUM(SUMIF(Survey!CM376,{"&gt;0","&lt;0"})*{1,-1})</f>
        <v>0</v>
      </c>
      <c r="X376" s="38">
        <f>Survey!K376</f>
        <v>0</v>
      </c>
      <c r="Y376" s="37" t="str">
        <f t="shared" si="239"/>
        <v>Either</v>
      </c>
      <c r="Z376" s="16" t="str">
        <f t="shared" si="240"/>
        <v>Fail</v>
      </c>
      <c r="AA376" s="67" cm="1">
        <f t="array" ref="AA376">SUM(SUMIF(Survey!BZ376:CS376,{"&gt;0","&lt;0"})*{1,-1})+SUM(SUMIF(Survey!CU376:DN376,{"&gt;0","&lt;0"})*{1,-1})</f>
        <v>0</v>
      </c>
      <c r="AB376" s="67">
        <f>IFERROR(AA376/(Survey!$AV376),0)</f>
        <v>0</v>
      </c>
      <c r="AC376" s="128" t="b">
        <f>IF(OR(Survey!$M376="Alternative strategy or hedge",Survey!$M376="Other, illiquid",Survey!$L376="Prospectus fund"),TRUE,FALSE)</f>
        <v>0</v>
      </c>
      <c r="AD376" s="128" t="b">
        <f>NOT(ISBLANK(Survey!$M376))</f>
        <v>0</v>
      </c>
      <c r="AE376" s="16" t="str">
        <f t="shared" si="241"/>
        <v>Pass</v>
      </c>
      <c r="AF376" s="38" t="b">
        <f>NOT(ISNUMBER(SEARCH("Other",Survey!$P376)))</f>
        <v>1</v>
      </c>
      <c r="AG376" s="37" t="b">
        <f>NOT(ISBLANK(Survey!$Q376))</f>
        <v>0</v>
      </c>
      <c r="AH376" s="16" t="str">
        <f t="shared" si="242"/>
        <v>Pass</v>
      </c>
      <c r="AI376" s="143">
        <f>COUNTBLANK(Survey!$W376)</f>
        <v>1</v>
      </c>
      <c r="AJ376" s="67">
        <f>IF(AND(Survey!L376&lt;&gt;"Exempt fund",OR(Survey!$M376="ETF",Survey!$M376="ETF, alternative mutual fund",Survey!$M376="Mutual fund",Survey!$M376="Alternative mutual fund",Survey!$M376="Money market")),1,0)</f>
        <v>0</v>
      </c>
      <c r="AK376" s="16" t="str">
        <f t="shared" si="243"/>
        <v>Pass</v>
      </c>
      <c r="AL376" s="38" t="b">
        <f>NOT(ISNUMBER(SEARCH("Yes",Survey!$AA376)))</f>
        <v>1</v>
      </c>
      <c r="AM376" s="37" t="b">
        <f>IF(COUNTBLANK(Survey!$AB376:$AC376)=0,TRUE, FALSE)</f>
        <v>0</v>
      </c>
      <c r="AN376" s="16" t="str">
        <f t="shared" si="244"/>
        <v>Pass</v>
      </c>
      <c r="AO376" s="38" t="b">
        <f>NOT(ISNUMBER(SEARCH("Yes",Survey!$AD376)))</f>
        <v>1</v>
      </c>
      <c r="AP376" s="37" t="b">
        <f>NOT(ISBLANK(Survey!$AF376))</f>
        <v>0</v>
      </c>
      <c r="AQ376" s="16" t="str">
        <f t="shared" si="245"/>
        <v>Pass</v>
      </c>
      <c r="AR376" s="38" t="b">
        <f>NOT(OR(ISNUMBER(SEARCH("Other",Survey!$AF376)),ISNUMBER(SEARCH("Multiple",Survey!$AF376))))</f>
        <v>1</v>
      </c>
      <c r="AS376" s="37" t="b">
        <f>NOT(ISBLANK(Survey!$AG376))</f>
        <v>0</v>
      </c>
      <c r="AT376" s="16" t="str">
        <f t="shared" si="246"/>
        <v>Fail</v>
      </c>
      <c r="AU376" s="143">
        <f>IF(ABS(Survey!$AV376)&gt;0, 1,0)</f>
        <v>0</v>
      </c>
      <c r="AV376" s="143">
        <f>IF(COUNTBLANK(Survey!$AJ376)=0,1,0)</f>
        <v>0</v>
      </c>
      <c r="AW376" s="16" t="str">
        <f t="shared" si="247"/>
        <v>Pass</v>
      </c>
      <c r="AX376" s="143">
        <f>IF(ISBLANK(Survey!$AJ376),0,1)</f>
        <v>0</v>
      </c>
      <c r="AY376" s="165">
        <f>COUNTBLANK(Survey!$AK376)</f>
        <v>1</v>
      </c>
      <c r="AZ376" s="16" t="str">
        <f t="shared" si="248"/>
        <v>Pass</v>
      </c>
      <c r="BA376" s="143">
        <f>IF(OR(Survey!$AK376="Closed",ISBLANK(Survey!$AK376)),0,1)</f>
        <v>0</v>
      </c>
      <c r="BB376" s="165">
        <f>IF(ISBLANK(Survey!$AL376),1,0)</f>
        <v>1</v>
      </c>
      <c r="BC376" s="147" t="str" cm="1">
        <f t="array" ref="BC376">IF(OR(IF(OR($BE376+$BF376 = 2, $BG376=1), FALSE, TRUE), AND($BD376:$BD376 = 0)),"Pass","Fail")</f>
        <v>Pass</v>
      </c>
      <c r="BD376" s="143">
        <f>COUNTBLANK(Survey!$AM376:$AO376)</f>
        <v>3</v>
      </c>
      <c r="BE376" s="143">
        <f>IF(Survey!$I376="Yes",1,0)</f>
        <v>0</v>
      </c>
      <c r="BF376" s="143">
        <f>IF(OR(Survey!$M376="Mutual fund",Survey!$M376="Alternative mutual fund",Survey!$M376="Money market"),1,0)</f>
        <v>0</v>
      </c>
      <c r="BG376" s="148">
        <f>IF(OR(Survey!$M376="ETF",Survey!$M376="ETF, alternative mutual fund"),1,0)</f>
        <v>0</v>
      </c>
      <c r="BH376" s="16" t="str">
        <f t="shared" si="249"/>
        <v>Pass</v>
      </c>
      <c r="BI376" s="38" t="b">
        <f>OR(ISNUMBER(SEARCH("Yes",Survey!$AO376)),ISBLANK(Survey!$AO376))</f>
        <v>1</v>
      </c>
      <c r="BJ376" s="67" t="b">
        <f>NOT(ISBLANK(Survey!$AP376))</f>
        <v>0</v>
      </c>
      <c r="BK376" s="16" t="str">
        <f t="shared" si="250"/>
        <v>Pass</v>
      </c>
      <c r="BL376" s="143">
        <f>IF(Survey!$AW376=0, 0,1)</f>
        <v>0</v>
      </c>
      <c r="BM376" s="67">
        <f>Survey!$AQ376</f>
        <v>0</v>
      </c>
      <c r="BN376" s="67">
        <f>IFERROR((Survey!$AX376-ABS(Survey!$AY376)-ABS(Survey!$BD376))/Survey!$AW376,0)</f>
        <v>0</v>
      </c>
      <c r="BO376" s="67">
        <f>IF(AND($BM376&gt;$BN376-0.2,$BM376&lt;$BN376+0.2,ISBLANK(Survey!$AQ376)=FALSE),0,1)</f>
        <v>1</v>
      </c>
      <c r="BP376" s="165">
        <f>IF(ISBLANK(Survey!$AR376),1,0)</f>
        <v>1</v>
      </c>
      <c r="BQ376" s="16" t="str">
        <f t="shared" si="251"/>
        <v>Pass</v>
      </c>
      <c r="BR376" s="143">
        <f>IF(Survey!$AW376=0, 0,1)</f>
        <v>0</v>
      </c>
      <c r="BS376" s="67">
        <f>IF(AND(Survey!$AS376&gt;=0,Survey!$AS376&lt;=0.2,Survey!$AS376&lt;&gt;""),0,1)</f>
        <v>1</v>
      </c>
      <c r="BT376" s="143">
        <f>IF(ISBLANK(Survey!$AT376),1,0)</f>
        <v>1</v>
      </c>
      <c r="BU376" s="16" t="str">
        <f t="shared" si="252"/>
        <v>Fail</v>
      </c>
      <c r="BV376" s="165">
        <f>Survey!$AU376</f>
        <v>0</v>
      </c>
      <c r="BW376" s="16" t="str">
        <f t="shared" si="253"/>
        <v>Pass</v>
      </c>
      <c r="BX376" s="36">
        <f>Survey!$AV376</f>
        <v>0</v>
      </c>
      <c r="BY376" s="176">
        <f>Survey!$AW376+Survey!$AX376-ABS(Survey!$AY376)+ABS(Survey!$AZ376)-ABS(Survey!$BA376)+ABS(Survey!$BB376)-ABS(Survey!$BC376)-ABS(Survey!$BD376)+Survey!$BE376</f>
        <v>0</v>
      </c>
      <c r="BZ376" s="35">
        <f t="shared" si="254"/>
        <v>0</v>
      </c>
      <c r="CA376" s="17">
        <f t="shared" si="255"/>
        <v>0</v>
      </c>
      <c r="CB376" s="16" t="str">
        <f t="shared" si="256"/>
        <v>Pass</v>
      </c>
      <c r="CC376" s="38" t="b">
        <f>IF(ABS(Survey!$BE376)=0,TRUE,FALSE)</f>
        <v>1</v>
      </c>
      <c r="CD376" s="37" t="b">
        <f>NOT(ISBLANK(Survey!$BF376))</f>
        <v>0</v>
      </c>
      <c r="CE376" t="str">
        <f t="shared" si="257"/>
        <v>Fail</v>
      </c>
      <c r="CF376" s="29">
        <f>Survey!$AV376</f>
        <v>0</v>
      </c>
      <c r="CG376" s="29" cm="1">
        <f t="array" ref="CG376">SUM(SUMIF(Survey!BH376:BO376,{"&gt;0","&lt;0"})*{1,-1})-SUM(SUMIF(Survey!BQ376:BX376,{"&gt;0","&lt;0"})*{1,-1})</f>
        <v>0</v>
      </c>
      <c r="CH376" s="35" t="str">
        <f t="shared" si="258"/>
        <v>No holdings</v>
      </c>
      <c r="CI376">
        <f t="shared" si="259"/>
        <v>0</v>
      </c>
      <c r="CJ376" s="16" t="str">
        <f t="shared" si="260"/>
        <v>Fail</v>
      </c>
      <c r="CK376" s="36">
        <f>Survey!$AV376</f>
        <v>0</v>
      </c>
      <c r="CL376" s="36" cm="1">
        <f t="array" ref="CL376">SUM(SUMIF(Survey!BZ376:CS376,{"&gt;0","&lt;0"})*{1,-1})-SUM(SUMIF(Survey!CU376:DN376,{"&gt;0","&lt;0"})*{1,-1})</f>
        <v>0</v>
      </c>
      <c r="CM376" s="35" t="str">
        <f t="shared" si="261"/>
        <v>No holdings</v>
      </c>
      <c r="CN376" s="17">
        <f t="shared" si="262"/>
        <v>0</v>
      </c>
      <c r="CO376" s="16" t="str">
        <f t="shared" si="263"/>
        <v>Pass</v>
      </c>
      <c r="CP376" s="38" t="b">
        <f>IF(ABS(Survey!$CS376)=0,TRUE,FALSE)</f>
        <v>1</v>
      </c>
      <c r="CQ376" s="37" t="b">
        <f>NOT(ISBLANK(Survey!$CT376))</f>
        <v>0</v>
      </c>
      <c r="CR376" s="16" t="str">
        <f t="shared" si="264"/>
        <v>Pass</v>
      </c>
      <c r="CS376" s="38" t="b">
        <f>IF(ABS(Survey!$DN376)=0,TRUE,FALSE)</f>
        <v>1</v>
      </c>
      <c r="CT376" s="37" t="b">
        <f>NOT(ISBLANK(Survey!$DO376))</f>
        <v>0</v>
      </c>
      <c r="CU376" t="str">
        <f t="shared" si="265"/>
        <v>Pass</v>
      </c>
      <c r="CV376" s="29" cm="1">
        <f t="array" ref="CV376">SUM(SUMIF(Survey!CO376,{"&gt;0","&lt;0"})*{1,-1})+SUM(SUMIF(Survey!DJ376,{"&gt;0","&lt;0"})*{1,-1})</f>
        <v>0</v>
      </c>
      <c r="CW376" s="29">
        <f>SUM(SUMIF(Survey!DQ376:DW376,{"&gt;0","&lt;0"})*{1,-1})+SUM(SUMIF(Survey!DY376:EE376,{"&gt;0","&lt;0"})*{1,-1})</f>
        <v>0</v>
      </c>
      <c r="CX376">
        <f t="shared" si="266"/>
        <v>0</v>
      </c>
      <c r="CY376">
        <f t="shared" si="267"/>
        <v>0</v>
      </c>
      <c r="CZ376" s="16" t="str">
        <f t="shared" si="268"/>
        <v>Pass</v>
      </c>
      <c r="DA376" s="38" t="b">
        <f>IF(ABS(Survey!$DW376)=0,TRUE,FALSE)</f>
        <v>1</v>
      </c>
      <c r="DB376" s="37" t="b">
        <f>NOT(ISBLANK(Survey!DX376))</f>
        <v>0</v>
      </c>
      <c r="DC376" s="16" t="str">
        <f t="shared" si="269"/>
        <v>Pass</v>
      </c>
      <c r="DD376" s="38" t="b">
        <f>IF(ABS(Survey!$EE376)=0,TRUE,FALSE)</f>
        <v>1</v>
      </c>
      <c r="DE376" s="37" t="b">
        <f>NOT(ISBLANK(Survey!$EF376))</f>
        <v>0</v>
      </c>
      <c r="DF376" s="16" t="str">
        <f t="shared" si="270"/>
        <v>Fail</v>
      </c>
      <c r="DG376" s="36">
        <f>SUM(SUMIF(Survey!EL376:EN376,{"&gt;0","&lt;0"})*{1,-1})</f>
        <v>0</v>
      </c>
      <c r="DH376">
        <f t="shared" si="271"/>
        <v>0</v>
      </c>
      <c r="DI376">
        <f t="shared" si="272"/>
        <v>100</v>
      </c>
      <c r="DJ376" s="35" t="b">
        <f>IF(OR(Survey!$M376="ETF",Survey!$M376="ETF, alternative mutual fund",Survey!$M376="Closed-end", Survey!$M376="Split share corp"),TRUE,FALSE)</f>
        <v>0</v>
      </c>
      <c r="DK376" s="16" t="str">
        <f t="shared" si="273"/>
        <v>Fail</v>
      </c>
      <c r="DL376" s="36">
        <f>SUM(SUMIF(Survey!EP376:EV376,{"&gt;0","&lt;0"})*{1,-1})</f>
        <v>0</v>
      </c>
      <c r="DM376">
        <f t="shared" si="274"/>
        <v>0</v>
      </c>
      <c r="DN376" s="17">
        <f t="shared" si="275"/>
        <v>100</v>
      </c>
      <c r="DO376" s="16" t="str">
        <f t="shared" si="276"/>
        <v>Fail</v>
      </c>
      <c r="DP376" s="36">
        <f>SUM(SUMIF(Survey!EX376:FD376,{"&gt;0","&lt;0"})*{1,-1})</f>
        <v>0</v>
      </c>
      <c r="DQ376">
        <f t="shared" si="277"/>
        <v>0</v>
      </c>
      <c r="DR376" s="17">
        <f t="shared" si="278"/>
        <v>100</v>
      </c>
    </row>
    <row r="377" spans="1:122">
      <c r="A377">
        <v>377</v>
      </c>
      <c r="B377" t="str">
        <f t="shared" si="232"/>
        <v>Pass</v>
      </c>
      <c r="C377" t="str">
        <f>IF(COUNTBLANK(Survey!B377:FE377)=$C$2, "Pass", "Fail")</f>
        <v>Pass</v>
      </c>
      <c r="D377" t="str">
        <f t="shared" si="233"/>
        <v>Fail</v>
      </c>
      <c r="E377" t="str">
        <f>IF(OR(ISBLANK(Survey!AJ377),COUNTIF(G377:BB377,"Fail")),"Fail","Pass")</f>
        <v>Fail</v>
      </c>
      <c r="G377" s="16" t="str">
        <f t="shared" si="234"/>
        <v>Fail</v>
      </c>
      <c r="H377" s="177">
        <f>COUNTBLANK(Survey!B377:D377)+COUNTBLANK(Survey!G377)+COUNTBLANK(Survey!I377)+COUNTBLANK(Survey!K377:M377)+COUNTBLANK(Survey!P377)+COUNTBLANK(Survey!S377:U377)+COUNTBLANK(Survey!Y377:AA377)+COUNTBLANK(Survey!AD377:AE377)+COUNTBLANK(Survey!AI377:AI377)</f>
        <v>18</v>
      </c>
      <c r="I377" s="16" t="str">
        <f t="shared" si="235"/>
        <v>Fail</v>
      </c>
      <c r="J377" t="b">
        <f>IF(Survey!E377="No",TRUE,FALSE)</f>
        <v>0</v>
      </c>
      <c r="K377" s="34">
        <f>LEN(Survey!E377)</f>
        <v>0</v>
      </c>
      <c r="L377" s="16" t="str">
        <f t="shared" si="236"/>
        <v>Fail</v>
      </c>
      <c r="M377" t="b">
        <f>IF(Survey!F377="No",TRUE,FALSE)</f>
        <v>0</v>
      </c>
      <c r="N377" s="33">
        <f>LEN(Survey!F377)</f>
        <v>0</v>
      </c>
      <c r="O377" s="16" t="str">
        <f t="shared" si="237"/>
        <v>Pass</v>
      </c>
      <c r="P377" s="34">
        <f>MOD((LEN(Survey!H377)+2),11)</f>
        <v>2</v>
      </c>
      <c r="Q377" s="33" t="str">
        <f>IF(Survey!$L377="Prospectus fund", "Yes", "No")</f>
        <v>No</v>
      </c>
      <c r="R377" s="16" t="str">
        <f t="shared" si="238"/>
        <v>Pass</v>
      </c>
      <c r="S377" s="34">
        <f>MOD((LEN(Survey!J377)+2),11)</f>
        <v>2</v>
      </c>
      <c r="T377" s="35" t="b">
        <f>IF(OR(Survey!$M377="ETF",Survey!$M377="ETF, alternative mutual fund",Survey!$M377="Closed-end", Survey!$M377="Split share corp", Survey!$I377="Yes"),TRUE,FALSE)</f>
        <v>0</v>
      </c>
      <c r="U377" s="16" t="str">
        <f>IFERROR(IF(AND(OR(X377=Y377,Y377 = "Either"),NOT(ISBLANK(Survey!K377))),"Pass","Fail"),"Pass")</f>
        <v>Fail</v>
      </c>
      <c r="V377" s="36" cm="1">
        <f t="array" ref="V377">SUM(SUMIF(Survey!BZ377:CS377,{"&gt;0","&lt;0"})*{1,-1})</f>
        <v>0</v>
      </c>
      <c r="W377" s="38" cm="1">
        <f t="array" ref="W377">SUM(SUMIF(Survey!CC377,{"&gt;0","&lt;0"})*{1,-1})+SUM(SUMIF(Survey!CM377,{"&gt;0","&lt;0"})*{1,-1})</f>
        <v>0</v>
      </c>
      <c r="X377" s="38">
        <f>Survey!K377</f>
        <v>0</v>
      </c>
      <c r="Y377" s="37" t="str">
        <f t="shared" si="239"/>
        <v>Either</v>
      </c>
      <c r="Z377" s="16" t="str">
        <f t="shared" si="240"/>
        <v>Fail</v>
      </c>
      <c r="AA377" s="67" cm="1">
        <f t="array" ref="AA377">SUM(SUMIF(Survey!BZ377:CS377,{"&gt;0","&lt;0"})*{1,-1})+SUM(SUMIF(Survey!CU377:DN377,{"&gt;0","&lt;0"})*{1,-1})</f>
        <v>0</v>
      </c>
      <c r="AB377" s="67">
        <f>IFERROR(AA377/(Survey!$AV377),0)</f>
        <v>0</v>
      </c>
      <c r="AC377" s="128" t="b">
        <f>IF(OR(Survey!$M377="Alternative strategy or hedge",Survey!$M377="Other, illiquid",Survey!$L377="Prospectus fund"),TRUE,FALSE)</f>
        <v>0</v>
      </c>
      <c r="AD377" s="128" t="b">
        <f>NOT(ISBLANK(Survey!$M377))</f>
        <v>0</v>
      </c>
      <c r="AE377" s="16" t="str">
        <f t="shared" si="241"/>
        <v>Pass</v>
      </c>
      <c r="AF377" s="38" t="b">
        <f>NOT(ISNUMBER(SEARCH("Other",Survey!$P377)))</f>
        <v>1</v>
      </c>
      <c r="AG377" s="37" t="b">
        <f>NOT(ISBLANK(Survey!$Q377))</f>
        <v>0</v>
      </c>
      <c r="AH377" s="16" t="str">
        <f t="shared" si="242"/>
        <v>Pass</v>
      </c>
      <c r="AI377" s="143">
        <f>COUNTBLANK(Survey!$W377)</f>
        <v>1</v>
      </c>
      <c r="AJ377" s="67">
        <f>IF(AND(Survey!L377&lt;&gt;"Exempt fund",OR(Survey!$M377="ETF",Survey!$M377="ETF, alternative mutual fund",Survey!$M377="Mutual fund",Survey!$M377="Alternative mutual fund",Survey!$M377="Money market")),1,0)</f>
        <v>0</v>
      </c>
      <c r="AK377" s="16" t="str">
        <f t="shared" si="243"/>
        <v>Pass</v>
      </c>
      <c r="AL377" s="38" t="b">
        <f>NOT(ISNUMBER(SEARCH("Yes",Survey!$AA377)))</f>
        <v>1</v>
      </c>
      <c r="AM377" s="37" t="b">
        <f>IF(COUNTBLANK(Survey!$AB377:$AC377)=0,TRUE, FALSE)</f>
        <v>0</v>
      </c>
      <c r="AN377" s="16" t="str">
        <f t="shared" si="244"/>
        <v>Pass</v>
      </c>
      <c r="AO377" s="38" t="b">
        <f>NOT(ISNUMBER(SEARCH("Yes",Survey!$AD377)))</f>
        <v>1</v>
      </c>
      <c r="AP377" s="37" t="b">
        <f>NOT(ISBLANK(Survey!$AF377))</f>
        <v>0</v>
      </c>
      <c r="AQ377" s="16" t="str">
        <f t="shared" si="245"/>
        <v>Pass</v>
      </c>
      <c r="AR377" s="38" t="b">
        <f>NOT(OR(ISNUMBER(SEARCH("Other",Survey!$AF377)),ISNUMBER(SEARCH("Multiple",Survey!$AF377))))</f>
        <v>1</v>
      </c>
      <c r="AS377" s="37" t="b">
        <f>NOT(ISBLANK(Survey!$AG377))</f>
        <v>0</v>
      </c>
      <c r="AT377" s="16" t="str">
        <f t="shared" si="246"/>
        <v>Fail</v>
      </c>
      <c r="AU377" s="143">
        <f>IF(ABS(Survey!$AV377)&gt;0, 1,0)</f>
        <v>0</v>
      </c>
      <c r="AV377" s="143">
        <f>IF(COUNTBLANK(Survey!$AJ377)=0,1,0)</f>
        <v>0</v>
      </c>
      <c r="AW377" s="16" t="str">
        <f t="shared" si="247"/>
        <v>Pass</v>
      </c>
      <c r="AX377" s="143">
        <f>IF(ISBLANK(Survey!$AJ377),0,1)</f>
        <v>0</v>
      </c>
      <c r="AY377" s="165">
        <f>COUNTBLANK(Survey!$AK377)</f>
        <v>1</v>
      </c>
      <c r="AZ377" s="16" t="str">
        <f t="shared" si="248"/>
        <v>Pass</v>
      </c>
      <c r="BA377" s="143">
        <f>IF(OR(Survey!$AK377="Closed",ISBLANK(Survey!$AK377)),0,1)</f>
        <v>0</v>
      </c>
      <c r="BB377" s="165">
        <f>IF(ISBLANK(Survey!$AL377),1,0)</f>
        <v>1</v>
      </c>
      <c r="BC377" s="147" t="str" cm="1">
        <f t="array" ref="BC377">IF(OR(IF(OR($BE377+$BF377 = 2, $BG377=1), FALSE, TRUE), AND($BD377:$BD377 = 0)),"Pass","Fail")</f>
        <v>Pass</v>
      </c>
      <c r="BD377" s="143">
        <f>COUNTBLANK(Survey!$AM377:$AO377)</f>
        <v>3</v>
      </c>
      <c r="BE377" s="143">
        <f>IF(Survey!$I377="Yes",1,0)</f>
        <v>0</v>
      </c>
      <c r="BF377" s="143">
        <f>IF(OR(Survey!$M377="Mutual fund",Survey!$M377="Alternative mutual fund",Survey!$M377="Money market"),1,0)</f>
        <v>0</v>
      </c>
      <c r="BG377" s="148">
        <f>IF(OR(Survey!$M377="ETF",Survey!$M377="ETF, alternative mutual fund"),1,0)</f>
        <v>0</v>
      </c>
      <c r="BH377" s="16" t="str">
        <f t="shared" si="249"/>
        <v>Pass</v>
      </c>
      <c r="BI377" s="38" t="b">
        <f>OR(ISNUMBER(SEARCH("Yes",Survey!$AO377)),ISBLANK(Survey!$AO377))</f>
        <v>1</v>
      </c>
      <c r="BJ377" s="67" t="b">
        <f>NOT(ISBLANK(Survey!$AP377))</f>
        <v>0</v>
      </c>
      <c r="BK377" s="16" t="str">
        <f t="shared" si="250"/>
        <v>Pass</v>
      </c>
      <c r="BL377" s="143">
        <f>IF(Survey!$AW377=0, 0,1)</f>
        <v>0</v>
      </c>
      <c r="BM377" s="67">
        <f>Survey!$AQ377</f>
        <v>0</v>
      </c>
      <c r="BN377" s="67">
        <f>IFERROR((Survey!$AX377-ABS(Survey!$AY377)-ABS(Survey!$BD377))/Survey!$AW377,0)</f>
        <v>0</v>
      </c>
      <c r="BO377" s="67">
        <f>IF(AND($BM377&gt;$BN377-0.2,$BM377&lt;$BN377+0.2,ISBLANK(Survey!$AQ377)=FALSE),0,1)</f>
        <v>1</v>
      </c>
      <c r="BP377" s="165">
        <f>IF(ISBLANK(Survey!$AR377),1,0)</f>
        <v>1</v>
      </c>
      <c r="BQ377" s="16" t="str">
        <f t="shared" si="251"/>
        <v>Pass</v>
      </c>
      <c r="BR377" s="143">
        <f>IF(Survey!$AW377=0, 0,1)</f>
        <v>0</v>
      </c>
      <c r="BS377" s="67">
        <f>IF(AND(Survey!$AS377&gt;=0,Survey!$AS377&lt;=0.2,Survey!$AS377&lt;&gt;""),0,1)</f>
        <v>1</v>
      </c>
      <c r="BT377" s="143">
        <f>IF(ISBLANK(Survey!$AT377),1,0)</f>
        <v>1</v>
      </c>
      <c r="BU377" s="16" t="str">
        <f t="shared" si="252"/>
        <v>Fail</v>
      </c>
      <c r="BV377" s="165">
        <f>Survey!$AU377</f>
        <v>0</v>
      </c>
      <c r="BW377" s="16" t="str">
        <f t="shared" si="253"/>
        <v>Pass</v>
      </c>
      <c r="BX377" s="36">
        <f>Survey!$AV377</f>
        <v>0</v>
      </c>
      <c r="BY377" s="176">
        <f>Survey!$AW377+Survey!$AX377-ABS(Survey!$AY377)+ABS(Survey!$AZ377)-ABS(Survey!$BA377)+ABS(Survey!$BB377)-ABS(Survey!$BC377)-ABS(Survey!$BD377)+Survey!$BE377</f>
        <v>0</v>
      </c>
      <c r="BZ377" s="35">
        <f t="shared" si="254"/>
        <v>0</v>
      </c>
      <c r="CA377" s="17">
        <f t="shared" si="255"/>
        <v>0</v>
      </c>
      <c r="CB377" s="16" t="str">
        <f t="shared" si="256"/>
        <v>Pass</v>
      </c>
      <c r="CC377" s="38" t="b">
        <f>IF(ABS(Survey!$BE377)=0,TRUE,FALSE)</f>
        <v>1</v>
      </c>
      <c r="CD377" s="37" t="b">
        <f>NOT(ISBLANK(Survey!$BF377))</f>
        <v>0</v>
      </c>
      <c r="CE377" t="str">
        <f t="shared" si="257"/>
        <v>Fail</v>
      </c>
      <c r="CF377" s="29">
        <f>Survey!$AV377</f>
        <v>0</v>
      </c>
      <c r="CG377" s="29" cm="1">
        <f t="array" ref="CG377">SUM(SUMIF(Survey!BH377:BO377,{"&gt;0","&lt;0"})*{1,-1})-SUM(SUMIF(Survey!BQ377:BX377,{"&gt;0","&lt;0"})*{1,-1})</f>
        <v>0</v>
      </c>
      <c r="CH377" s="35" t="str">
        <f t="shared" si="258"/>
        <v>No holdings</v>
      </c>
      <c r="CI377">
        <f t="shared" si="259"/>
        <v>0</v>
      </c>
      <c r="CJ377" s="16" t="str">
        <f t="shared" si="260"/>
        <v>Fail</v>
      </c>
      <c r="CK377" s="36">
        <f>Survey!$AV377</f>
        <v>0</v>
      </c>
      <c r="CL377" s="36" cm="1">
        <f t="array" ref="CL377">SUM(SUMIF(Survey!BZ377:CS377,{"&gt;0","&lt;0"})*{1,-1})-SUM(SUMIF(Survey!CU377:DN377,{"&gt;0","&lt;0"})*{1,-1})</f>
        <v>0</v>
      </c>
      <c r="CM377" s="35" t="str">
        <f t="shared" si="261"/>
        <v>No holdings</v>
      </c>
      <c r="CN377" s="17">
        <f t="shared" si="262"/>
        <v>0</v>
      </c>
      <c r="CO377" s="16" t="str">
        <f t="shared" si="263"/>
        <v>Pass</v>
      </c>
      <c r="CP377" s="38" t="b">
        <f>IF(ABS(Survey!$CS377)=0,TRUE,FALSE)</f>
        <v>1</v>
      </c>
      <c r="CQ377" s="37" t="b">
        <f>NOT(ISBLANK(Survey!$CT377))</f>
        <v>0</v>
      </c>
      <c r="CR377" s="16" t="str">
        <f t="shared" si="264"/>
        <v>Pass</v>
      </c>
      <c r="CS377" s="38" t="b">
        <f>IF(ABS(Survey!$DN377)=0,TRUE,FALSE)</f>
        <v>1</v>
      </c>
      <c r="CT377" s="37" t="b">
        <f>NOT(ISBLANK(Survey!$DO377))</f>
        <v>0</v>
      </c>
      <c r="CU377" t="str">
        <f t="shared" si="265"/>
        <v>Pass</v>
      </c>
      <c r="CV377" s="29" cm="1">
        <f t="array" ref="CV377">SUM(SUMIF(Survey!CO377,{"&gt;0","&lt;0"})*{1,-1})+SUM(SUMIF(Survey!DJ377,{"&gt;0","&lt;0"})*{1,-1})</f>
        <v>0</v>
      </c>
      <c r="CW377" s="29">
        <f>SUM(SUMIF(Survey!DQ377:DW377,{"&gt;0","&lt;0"})*{1,-1})+SUM(SUMIF(Survey!DY377:EE377,{"&gt;0","&lt;0"})*{1,-1})</f>
        <v>0</v>
      </c>
      <c r="CX377">
        <f t="shared" si="266"/>
        <v>0</v>
      </c>
      <c r="CY377">
        <f t="shared" si="267"/>
        <v>0</v>
      </c>
      <c r="CZ377" s="16" t="str">
        <f t="shared" si="268"/>
        <v>Pass</v>
      </c>
      <c r="DA377" s="38" t="b">
        <f>IF(ABS(Survey!$DW377)=0,TRUE,FALSE)</f>
        <v>1</v>
      </c>
      <c r="DB377" s="37" t="b">
        <f>NOT(ISBLANK(Survey!DX377))</f>
        <v>0</v>
      </c>
      <c r="DC377" s="16" t="str">
        <f t="shared" si="269"/>
        <v>Pass</v>
      </c>
      <c r="DD377" s="38" t="b">
        <f>IF(ABS(Survey!$EE377)=0,TRUE,FALSE)</f>
        <v>1</v>
      </c>
      <c r="DE377" s="37" t="b">
        <f>NOT(ISBLANK(Survey!$EF377))</f>
        <v>0</v>
      </c>
      <c r="DF377" s="16" t="str">
        <f t="shared" si="270"/>
        <v>Fail</v>
      </c>
      <c r="DG377" s="36">
        <f>SUM(SUMIF(Survey!EL377:EN377,{"&gt;0","&lt;0"})*{1,-1})</f>
        <v>0</v>
      </c>
      <c r="DH377">
        <f t="shared" si="271"/>
        <v>0</v>
      </c>
      <c r="DI377">
        <f t="shared" si="272"/>
        <v>100</v>
      </c>
      <c r="DJ377" s="35" t="b">
        <f>IF(OR(Survey!$M377="ETF",Survey!$M377="ETF, alternative mutual fund",Survey!$M377="Closed-end", Survey!$M377="Split share corp"),TRUE,FALSE)</f>
        <v>0</v>
      </c>
      <c r="DK377" s="16" t="str">
        <f t="shared" si="273"/>
        <v>Fail</v>
      </c>
      <c r="DL377" s="36">
        <f>SUM(SUMIF(Survey!EP377:EV377,{"&gt;0","&lt;0"})*{1,-1})</f>
        <v>0</v>
      </c>
      <c r="DM377">
        <f t="shared" si="274"/>
        <v>0</v>
      </c>
      <c r="DN377" s="17">
        <f t="shared" si="275"/>
        <v>100</v>
      </c>
      <c r="DO377" s="16" t="str">
        <f t="shared" si="276"/>
        <v>Fail</v>
      </c>
      <c r="DP377" s="36">
        <f>SUM(SUMIF(Survey!EX377:FD377,{"&gt;0","&lt;0"})*{1,-1})</f>
        <v>0</v>
      </c>
      <c r="DQ377">
        <f t="shared" si="277"/>
        <v>0</v>
      </c>
      <c r="DR377" s="17">
        <f t="shared" si="278"/>
        <v>100</v>
      </c>
    </row>
    <row r="378" spans="1:122">
      <c r="A378">
        <v>378</v>
      </c>
      <c r="B378" t="str">
        <f t="shared" si="232"/>
        <v>Pass</v>
      </c>
      <c r="C378" t="str">
        <f>IF(COUNTBLANK(Survey!B378:FE378)=$C$2, "Pass", "Fail")</f>
        <v>Pass</v>
      </c>
      <c r="D378" t="str">
        <f t="shared" si="233"/>
        <v>Fail</v>
      </c>
      <c r="E378" t="str">
        <f>IF(OR(ISBLANK(Survey!AJ378),COUNTIF(G378:BB378,"Fail")),"Fail","Pass")</f>
        <v>Fail</v>
      </c>
      <c r="G378" s="16" t="str">
        <f t="shared" si="234"/>
        <v>Fail</v>
      </c>
      <c r="H378" s="177">
        <f>COUNTBLANK(Survey!B378:D378)+COUNTBLANK(Survey!G378)+COUNTBLANK(Survey!I378)+COUNTBLANK(Survey!K378:M378)+COUNTBLANK(Survey!P378)+COUNTBLANK(Survey!S378:U378)+COUNTBLANK(Survey!Y378:AA378)+COUNTBLANK(Survey!AD378:AE378)+COUNTBLANK(Survey!AI378:AI378)</f>
        <v>18</v>
      </c>
      <c r="I378" s="16" t="str">
        <f t="shared" si="235"/>
        <v>Fail</v>
      </c>
      <c r="J378" t="b">
        <f>IF(Survey!E378="No",TRUE,FALSE)</f>
        <v>0</v>
      </c>
      <c r="K378" s="34">
        <f>LEN(Survey!E378)</f>
        <v>0</v>
      </c>
      <c r="L378" s="16" t="str">
        <f t="shared" si="236"/>
        <v>Fail</v>
      </c>
      <c r="M378" t="b">
        <f>IF(Survey!F378="No",TRUE,FALSE)</f>
        <v>0</v>
      </c>
      <c r="N378" s="33">
        <f>LEN(Survey!F378)</f>
        <v>0</v>
      </c>
      <c r="O378" s="16" t="str">
        <f t="shared" si="237"/>
        <v>Pass</v>
      </c>
      <c r="P378" s="34">
        <f>MOD((LEN(Survey!H378)+2),11)</f>
        <v>2</v>
      </c>
      <c r="Q378" s="33" t="str">
        <f>IF(Survey!$L378="Prospectus fund", "Yes", "No")</f>
        <v>No</v>
      </c>
      <c r="R378" s="16" t="str">
        <f t="shared" si="238"/>
        <v>Pass</v>
      </c>
      <c r="S378" s="34">
        <f>MOD((LEN(Survey!J378)+2),11)</f>
        <v>2</v>
      </c>
      <c r="T378" s="35" t="b">
        <f>IF(OR(Survey!$M378="ETF",Survey!$M378="ETF, alternative mutual fund",Survey!$M378="Closed-end", Survey!$M378="Split share corp", Survey!$I378="Yes"),TRUE,FALSE)</f>
        <v>0</v>
      </c>
      <c r="U378" s="16" t="str">
        <f>IFERROR(IF(AND(OR(X378=Y378,Y378 = "Either"),NOT(ISBLANK(Survey!K378))),"Pass","Fail"),"Pass")</f>
        <v>Fail</v>
      </c>
      <c r="V378" s="36" cm="1">
        <f t="array" ref="V378">SUM(SUMIF(Survey!BZ378:CS378,{"&gt;0","&lt;0"})*{1,-1})</f>
        <v>0</v>
      </c>
      <c r="W378" s="38" cm="1">
        <f t="array" ref="W378">SUM(SUMIF(Survey!CC378,{"&gt;0","&lt;0"})*{1,-1})+SUM(SUMIF(Survey!CM378,{"&gt;0","&lt;0"})*{1,-1})</f>
        <v>0</v>
      </c>
      <c r="X378" s="38">
        <f>Survey!K378</f>
        <v>0</v>
      </c>
      <c r="Y378" s="37" t="str">
        <f t="shared" si="239"/>
        <v>Either</v>
      </c>
      <c r="Z378" s="16" t="str">
        <f t="shared" si="240"/>
        <v>Fail</v>
      </c>
      <c r="AA378" s="67" cm="1">
        <f t="array" ref="AA378">SUM(SUMIF(Survey!BZ378:CS378,{"&gt;0","&lt;0"})*{1,-1})+SUM(SUMIF(Survey!CU378:DN378,{"&gt;0","&lt;0"})*{1,-1})</f>
        <v>0</v>
      </c>
      <c r="AB378" s="67">
        <f>IFERROR(AA378/(Survey!$AV378),0)</f>
        <v>0</v>
      </c>
      <c r="AC378" s="128" t="b">
        <f>IF(OR(Survey!$M378="Alternative strategy or hedge",Survey!$M378="Other, illiquid",Survey!$L378="Prospectus fund"),TRUE,FALSE)</f>
        <v>0</v>
      </c>
      <c r="AD378" s="128" t="b">
        <f>NOT(ISBLANK(Survey!$M378))</f>
        <v>0</v>
      </c>
      <c r="AE378" s="16" t="str">
        <f t="shared" si="241"/>
        <v>Pass</v>
      </c>
      <c r="AF378" s="38" t="b">
        <f>NOT(ISNUMBER(SEARCH("Other",Survey!$P378)))</f>
        <v>1</v>
      </c>
      <c r="AG378" s="37" t="b">
        <f>NOT(ISBLANK(Survey!$Q378))</f>
        <v>0</v>
      </c>
      <c r="AH378" s="16" t="str">
        <f t="shared" si="242"/>
        <v>Pass</v>
      </c>
      <c r="AI378" s="143">
        <f>COUNTBLANK(Survey!$W378)</f>
        <v>1</v>
      </c>
      <c r="AJ378" s="67">
        <f>IF(AND(Survey!L378&lt;&gt;"Exempt fund",OR(Survey!$M378="ETF",Survey!$M378="ETF, alternative mutual fund",Survey!$M378="Mutual fund",Survey!$M378="Alternative mutual fund",Survey!$M378="Money market")),1,0)</f>
        <v>0</v>
      </c>
      <c r="AK378" s="16" t="str">
        <f t="shared" si="243"/>
        <v>Pass</v>
      </c>
      <c r="AL378" s="38" t="b">
        <f>NOT(ISNUMBER(SEARCH("Yes",Survey!$AA378)))</f>
        <v>1</v>
      </c>
      <c r="AM378" s="37" t="b">
        <f>IF(COUNTBLANK(Survey!$AB378:$AC378)=0,TRUE, FALSE)</f>
        <v>0</v>
      </c>
      <c r="AN378" s="16" t="str">
        <f t="shared" si="244"/>
        <v>Pass</v>
      </c>
      <c r="AO378" s="38" t="b">
        <f>NOT(ISNUMBER(SEARCH("Yes",Survey!$AD378)))</f>
        <v>1</v>
      </c>
      <c r="AP378" s="37" t="b">
        <f>NOT(ISBLANK(Survey!$AF378))</f>
        <v>0</v>
      </c>
      <c r="AQ378" s="16" t="str">
        <f t="shared" si="245"/>
        <v>Pass</v>
      </c>
      <c r="AR378" s="38" t="b">
        <f>NOT(OR(ISNUMBER(SEARCH("Other",Survey!$AF378)),ISNUMBER(SEARCH("Multiple",Survey!$AF378))))</f>
        <v>1</v>
      </c>
      <c r="AS378" s="37" t="b">
        <f>NOT(ISBLANK(Survey!$AG378))</f>
        <v>0</v>
      </c>
      <c r="AT378" s="16" t="str">
        <f t="shared" si="246"/>
        <v>Fail</v>
      </c>
      <c r="AU378" s="143">
        <f>IF(ABS(Survey!$AV378)&gt;0, 1,0)</f>
        <v>0</v>
      </c>
      <c r="AV378" s="143">
        <f>IF(COUNTBLANK(Survey!$AJ378)=0,1,0)</f>
        <v>0</v>
      </c>
      <c r="AW378" s="16" t="str">
        <f t="shared" si="247"/>
        <v>Pass</v>
      </c>
      <c r="AX378" s="143">
        <f>IF(ISBLANK(Survey!$AJ378),0,1)</f>
        <v>0</v>
      </c>
      <c r="AY378" s="165">
        <f>COUNTBLANK(Survey!$AK378)</f>
        <v>1</v>
      </c>
      <c r="AZ378" s="16" t="str">
        <f t="shared" si="248"/>
        <v>Pass</v>
      </c>
      <c r="BA378" s="143">
        <f>IF(OR(Survey!$AK378="Closed",ISBLANK(Survey!$AK378)),0,1)</f>
        <v>0</v>
      </c>
      <c r="BB378" s="165">
        <f>IF(ISBLANK(Survey!$AL378),1,0)</f>
        <v>1</v>
      </c>
      <c r="BC378" s="147" t="str" cm="1">
        <f t="array" ref="BC378">IF(OR(IF(OR($BE378+$BF378 = 2, $BG378=1), FALSE, TRUE), AND($BD378:$BD378 = 0)),"Pass","Fail")</f>
        <v>Pass</v>
      </c>
      <c r="BD378" s="143">
        <f>COUNTBLANK(Survey!$AM378:$AO378)</f>
        <v>3</v>
      </c>
      <c r="BE378" s="143">
        <f>IF(Survey!$I378="Yes",1,0)</f>
        <v>0</v>
      </c>
      <c r="BF378" s="143">
        <f>IF(OR(Survey!$M378="Mutual fund",Survey!$M378="Alternative mutual fund",Survey!$M378="Money market"),1,0)</f>
        <v>0</v>
      </c>
      <c r="BG378" s="148">
        <f>IF(OR(Survey!$M378="ETF",Survey!$M378="ETF, alternative mutual fund"),1,0)</f>
        <v>0</v>
      </c>
      <c r="BH378" s="16" t="str">
        <f t="shared" si="249"/>
        <v>Pass</v>
      </c>
      <c r="BI378" s="38" t="b">
        <f>OR(ISNUMBER(SEARCH("Yes",Survey!$AO378)),ISBLANK(Survey!$AO378))</f>
        <v>1</v>
      </c>
      <c r="BJ378" s="67" t="b">
        <f>NOT(ISBLANK(Survey!$AP378))</f>
        <v>0</v>
      </c>
      <c r="BK378" s="16" t="str">
        <f t="shared" si="250"/>
        <v>Pass</v>
      </c>
      <c r="BL378" s="143">
        <f>IF(Survey!$AW378=0, 0,1)</f>
        <v>0</v>
      </c>
      <c r="BM378" s="67">
        <f>Survey!$AQ378</f>
        <v>0</v>
      </c>
      <c r="BN378" s="67">
        <f>IFERROR((Survey!$AX378-ABS(Survey!$AY378)-ABS(Survey!$BD378))/Survey!$AW378,0)</f>
        <v>0</v>
      </c>
      <c r="BO378" s="67">
        <f>IF(AND($BM378&gt;$BN378-0.2,$BM378&lt;$BN378+0.2,ISBLANK(Survey!$AQ378)=FALSE),0,1)</f>
        <v>1</v>
      </c>
      <c r="BP378" s="165">
        <f>IF(ISBLANK(Survey!$AR378),1,0)</f>
        <v>1</v>
      </c>
      <c r="BQ378" s="16" t="str">
        <f t="shared" si="251"/>
        <v>Pass</v>
      </c>
      <c r="BR378" s="143">
        <f>IF(Survey!$AW378=0, 0,1)</f>
        <v>0</v>
      </c>
      <c r="BS378" s="67">
        <f>IF(AND(Survey!$AS378&gt;=0,Survey!$AS378&lt;=0.2,Survey!$AS378&lt;&gt;""),0,1)</f>
        <v>1</v>
      </c>
      <c r="BT378" s="143">
        <f>IF(ISBLANK(Survey!$AT378),1,0)</f>
        <v>1</v>
      </c>
      <c r="BU378" s="16" t="str">
        <f t="shared" si="252"/>
        <v>Fail</v>
      </c>
      <c r="BV378" s="165">
        <f>Survey!$AU378</f>
        <v>0</v>
      </c>
      <c r="BW378" s="16" t="str">
        <f t="shared" si="253"/>
        <v>Pass</v>
      </c>
      <c r="BX378" s="36">
        <f>Survey!$AV378</f>
        <v>0</v>
      </c>
      <c r="BY378" s="176">
        <f>Survey!$AW378+Survey!$AX378-ABS(Survey!$AY378)+ABS(Survey!$AZ378)-ABS(Survey!$BA378)+ABS(Survey!$BB378)-ABS(Survey!$BC378)-ABS(Survey!$BD378)+Survey!$BE378</f>
        <v>0</v>
      </c>
      <c r="BZ378" s="35">
        <f t="shared" si="254"/>
        <v>0</v>
      </c>
      <c r="CA378" s="17">
        <f t="shared" si="255"/>
        <v>0</v>
      </c>
      <c r="CB378" s="16" t="str">
        <f t="shared" si="256"/>
        <v>Pass</v>
      </c>
      <c r="CC378" s="38" t="b">
        <f>IF(ABS(Survey!$BE378)=0,TRUE,FALSE)</f>
        <v>1</v>
      </c>
      <c r="CD378" s="37" t="b">
        <f>NOT(ISBLANK(Survey!$BF378))</f>
        <v>0</v>
      </c>
      <c r="CE378" t="str">
        <f t="shared" si="257"/>
        <v>Fail</v>
      </c>
      <c r="CF378" s="29">
        <f>Survey!$AV378</f>
        <v>0</v>
      </c>
      <c r="CG378" s="29" cm="1">
        <f t="array" ref="CG378">SUM(SUMIF(Survey!BH378:BO378,{"&gt;0","&lt;0"})*{1,-1})-SUM(SUMIF(Survey!BQ378:BX378,{"&gt;0","&lt;0"})*{1,-1})</f>
        <v>0</v>
      </c>
      <c r="CH378" s="35" t="str">
        <f t="shared" si="258"/>
        <v>No holdings</v>
      </c>
      <c r="CI378">
        <f t="shared" si="259"/>
        <v>0</v>
      </c>
      <c r="CJ378" s="16" t="str">
        <f t="shared" si="260"/>
        <v>Fail</v>
      </c>
      <c r="CK378" s="36">
        <f>Survey!$AV378</f>
        <v>0</v>
      </c>
      <c r="CL378" s="36" cm="1">
        <f t="array" ref="CL378">SUM(SUMIF(Survey!BZ378:CS378,{"&gt;0","&lt;0"})*{1,-1})-SUM(SUMIF(Survey!CU378:DN378,{"&gt;0","&lt;0"})*{1,-1})</f>
        <v>0</v>
      </c>
      <c r="CM378" s="35" t="str">
        <f t="shared" si="261"/>
        <v>No holdings</v>
      </c>
      <c r="CN378" s="17">
        <f t="shared" si="262"/>
        <v>0</v>
      </c>
      <c r="CO378" s="16" t="str">
        <f t="shared" si="263"/>
        <v>Pass</v>
      </c>
      <c r="CP378" s="38" t="b">
        <f>IF(ABS(Survey!$CS378)=0,TRUE,FALSE)</f>
        <v>1</v>
      </c>
      <c r="CQ378" s="37" t="b">
        <f>NOT(ISBLANK(Survey!$CT378))</f>
        <v>0</v>
      </c>
      <c r="CR378" s="16" t="str">
        <f t="shared" si="264"/>
        <v>Pass</v>
      </c>
      <c r="CS378" s="38" t="b">
        <f>IF(ABS(Survey!$DN378)=0,TRUE,FALSE)</f>
        <v>1</v>
      </c>
      <c r="CT378" s="37" t="b">
        <f>NOT(ISBLANK(Survey!$DO378))</f>
        <v>0</v>
      </c>
      <c r="CU378" t="str">
        <f t="shared" si="265"/>
        <v>Pass</v>
      </c>
      <c r="CV378" s="29" cm="1">
        <f t="array" ref="CV378">SUM(SUMIF(Survey!CO378,{"&gt;0","&lt;0"})*{1,-1})+SUM(SUMIF(Survey!DJ378,{"&gt;0","&lt;0"})*{1,-1})</f>
        <v>0</v>
      </c>
      <c r="CW378" s="29">
        <f>SUM(SUMIF(Survey!DQ378:DW378,{"&gt;0","&lt;0"})*{1,-1})+SUM(SUMIF(Survey!DY378:EE378,{"&gt;0","&lt;0"})*{1,-1})</f>
        <v>0</v>
      </c>
      <c r="CX378">
        <f t="shared" si="266"/>
        <v>0</v>
      </c>
      <c r="CY378">
        <f t="shared" si="267"/>
        <v>0</v>
      </c>
      <c r="CZ378" s="16" t="str">
        <f t="shared" si="268"/>
        <v>Pass</v>
      </c>
      <c r="DA378" s="38" t="b">
        <f>IF(ABS(Survey!$DW378)=0,TRUE,FALSE)</f>
        <v>1</v>
      </c>
      <c r="DB378" s="37" t="b">
        <f>NOT(ISBLANK(Survey!DX378))</f>
        <v>0</v>
      </c>
      <c r="DC378" s="16" t="str">
        <f t="shared" si="269"/>
        <v>Pass</v>
      </c>
      <c r="DD378" s="38" t="b">
        <f>IF(ABS(Survey!$EE378)=0,TRUE,FALSE)</f>
        <v>1</v>
      </c>
      <c r="DE378" s="37" t="b">
        <f>NOT(ISBLANK(Survey!$EF378))</f>
        <v>0</v>
      </c>
      <c r="DF378" s="16" t="str">
        <f t="shared" si="270"/>
        <v>Fail</v>
      </c>
      <c r="DG378" s="36">
        <f>SUM(SUMIF(Survey!EL378:EN378,{"&gt;0","&lt;0"})*{1,-1})</f>
        <v>0</v>
      </c>
      <c r="DH378">
        <f t="shared" si="271"/>
        <v>0</v>
      </c>
      <c r="DI378">
        <f t="shared" si="272"/>
        <v>100</v>
      </c>
      <c r="DJ378" s="35" t="b">
        <f>IF(OR(Survey!$M378="ETF",Survey!$M378="ETF, alternative mutual fund",Survey!$M378="Closed-end", Survey!$M378="Split share corp"),TRUE,FALSE)</f>
        <v>0</v>
      </c>
      <c r="DK378" s="16" t="str">
        <f t="shared" si="273"/>
        <v>Fail</v>
      </c>
      <c r="DL378" s="36">
        <f>SUM(SUMIF(Survey!EP378:EV378,{"&gt;0","&lt;0"})*{1,-1})</f>
        <v>0</v>
      </c>
      <c r="DM378">
        <f t="shared" si="274"/>
        <v>0</v>
      </c>
      <c r="DN378" s="17">
        <f t="shared" si="275"/>
        <v>100</v>
      </c>
      <c r="DO378" s="16" t="str">
        <f t="shared" si="276"/>
        <v>Fail</v>
      </c>
      <c r="DP378" s="36">
        <f>SUM(SUMIF(Survey!EX378:FD378,{"&gt;0","&lt;0"})*{1,-1})</f>
        <v>0</v>
      </c>
      <c r="DQ378">
        <f t="shared" si="277"/>
        <v>0</v>
      </c>
      <c r="DR378" s="17">
        <f t="shared" si="278"/>
        <v>100</v>
      </c>
    </row>
    <row r="379" spans="1:122">
      <c r="A379">
        <v>379</v>
      </c>
      <c r="B379" t="str">
        <f t="shared" si="232"/>
        <v>Pass</v>
      </c>
      <c r="C379" t="str">
        <f>IF(COUNTBLANK(Survey!B379:FE379)=$C$2, "Pass", "Fail")</f>
        <v>Pass</v>
      </c>
      <c r="D379" t="str">
        <f t="shared" si="233"/>
        <v>Fail</v>
      </c>
      <c r="E379" t="str">
        <f>IF(OR(ISBLANK(Survey!AJ379),COUNTIF(G379:BB379,"Fail")),"Fail","Pass")</f>
        <v>Fail</v>
      </c>
      <c r="G379" s="16" t="str">
        <f t="shared" si="234"/>
        <v>Fail</v>
      </c>
      <c r="H379" s="177">
        <f>COUNTBLANK(Survey!B379:D379)+COUNTBLANK(Survey!G379)+COUNTBLANK(Survey!I379)+COUNTBLANK(Survey!K379:M379)+COUNTBLANK(Survey!P379)+COUNTBLANK(Survey!S379:U379)+COUNTBLANK(Survey!Y379:AA379)+COUNTBLANK(Survey!AD379:AE379)+COUNTBLANK(Survey!AI379:AI379)</f>
        <v>18</v>
      </c>
      <c r="I379" s="16" t="str">
        <f t="shared" si="235"/>
        <v>Fail</v>
      </c>
      <c r="J379" t="b">
        <f>IF(Survey!E379="No",TRUE,FALSE)</f>
        <v>0</v>
      </c>
      <c r="K379" s="34">
        <f>LEN(Survey!E379)</f>
        <v>0</v>
      </c>
      <c r="L379" s="16" t="str">
        <f t="shared" si="236"/>
        <v>Fail</v>
      </c>
      <c r="M379" t="b">
        <f>IF(Survey!F379="No",TRUE,FALSE)</f>
        <v>0</v>
      </c>
      <c r="N379" s="33">
        <f>LEN(Survey!F379)</f>
        <v>0</v>
      </c>
      <c r="O379" s="16" t="str">
        <f t="shared" si="237"/>
        <v>Pass</v>
      </c>
      <c r="P379" s="34">
        <f>MOD((LEN(Survey!H379)+2),11)</f>
        <v>2</v>
      </c>
      <c r="Q379" s="33" t="str">
        <f>IF(Survey!$L379="Prospectus fund", "Yes", "No")</f>
        <v>No</v>
      </c>
      <c r="R379" s="16" t="str">
        <f t="shared" si="238"/>
        <v>Pass</v>
      </c>
      <c r="S379" s="34">
        <f>MOD((LEN(Survey!J379)+2),11)</f>
        <v>2</v>
      </c>
      <c r="T379" s="35" t="b">
        <f>IF(OR(Survey!$M379="ETF",Survey!$M379="ETF, alternative mutual fund",Survey!$M379="Closed-end", Survey!$M379="Split share corp", Survey!$I379="Yes"),TRUE,FALSE)</f>
        <v>0</v>
      </c>
      <c r="U379" s="16" t="str">
        <f>IFERROR(IF(AND(OR(X379=Y379,Y379 = "Either"),NOT(ISBLANK(Survey!K379))),"Pass","Fail"),"Pass")</f>
        <v>Fail</v>
      </c>
      <c r="V379" s="36" cm="1">
        <f t="array" ref="V379">SUM(SUMIF(Survey!BZ379:CS379,{"&gt;0","&lt;0"})*{1,-1})</f>
        <v>0</v>
      </c>
      <c r="W379" s="38" cm="1">
        <f t="array" ref="W379">SUM(SUMIF(Survey!CC379,{"&gt;0","&lt;0"})*{1,-1})+SUM(SUMIF(Survey!CM379,{"&gt;0","&lt;0"})*{1,-1})</f>
        <v>0</v>
      </c>
      <c r="X379" s="38">
        <f>Survey!K379</f>
        <v>0</v>
      </c>
      <c r="Y379" s="37" t="str">
        <f t="shared" si="239"/>
        <v>Either</v>
      </c>
      <c r="Z379" s="16" t="str">
        <f t="shared" si="240"/>
        <v>Fail</v>
      </c>
      <c r="AA379" s="67" cm="1">
        <f t="array" ref="AA379">SUM(SUMIF(Survey!BZ379:CS379,{"&gt;0","&lt;0"})*{1,-1})+SUM(SUMIF(Survey!CU379:DN379,{"&gt;0","&lt;0"})*{1,-1})</f>
        <v>0</v>
      </c>
      <c r="AB379" s="67">
        <f>IFERROR(AA379/(Survey!$AV379),0)</f>
        <v>0</v>
      </c>
      <c r="AC379" s="128" t="b">
        <f>IF(OR(Survey!$M379="Alternative strategy or hedge",Survey!$M379="Other, illiquid",Survey!$L379="Prospectus fund"),TRUE,FALSE)</f>
        <v>0</v>
      </c>
      <c r="AD379" s="128" t="b">
        <f>NOT(ISBLANK(Survey!$M379))</f>
        <v>0</v>
      </c>
      <c r="AE379" s="16" t="str">
        <f t="shared" si="241"/>
        <v>Pass</v>
      </c>
      <c r="AF379" s="38" t="b">
        <f>NOT(ISNUMBER(SEARCH("Other",Survey!$P379)))</f>
        <v>1</v>
      </c>
      <c r="AG379" s="37" t="b">
        <f>NOT(ISBLANK(Survey!$Q379))</f>
        <v>0</v>
      </c>
      <c r="AH379" s="16" t="str">
        <f t="shared" si="242"/>
        <v>Pass</v>
      </c>
      <c r="AI379" s="143">
        <f>COUNTBLANK(Survey!$W379)</f>
        <v>1</v>
      </c>
      <c r="AJ379" s="67">
        <f>IF(AND(Survey!L379&lt;&gt;"Exempt fund",OR(Survey!$M379="ETF",Survey!$M379="ETF, alternative mutual fund",Survey!$M379="Mutual fund",Survey!$M379="Alternative mutual fund",Survey!$M379="Money market")),1,0)</f>
        <v>0</v>
      </c>
      <c r="AK379" s="16" t="str">
        <f t="shared" si="243"/>
        <v>Pass</v>
      </c>
      <c r="AL379" s="38" t="b">
        <f>NOT(ISNUMBER(SEARCH("Yes",Survey!$AA379)))</f>
        <v>1</v>
      </c>
      <c r="AM379" s="37" t="b">
        <f>IF(COUNTBLANK(Survey!$AB379:$AC379)=0,TRUE, FALSE)</f>
        <v>0</v>
      </c>
      <c r="AN379" s="16" t="str">
        <f t="shared" si="244"/>
        <v>Pass</v>
      </c>
      <c r="AO379" s="38" t="b">
        <f>NOT(ISNUMBER(SEARCH("Yes",Survey!$AD379)))</f>
        <v>1</v>
      </c>
      <c r="AP379" s="37" t="b">
        <f>NOT(ISBLANK(Survey!$AF379))</f>
        <v>0</v>
      </c>
      <c r="AQ379" s="16" t="str">
        <f t="shared" si="245"/>
        <v>Pass</v>
      </c>
      <c r="AR379" s="38" t="b">
        <f>NOT(OR(ISNUMBER(SEARCH("Other",Survey!$AF379)),ISNUMBER(SEARCH("Multiple",Survey!$AF379))))</f>
        <v>1</v>
      </c>
      <c r="AS379" s="37" t="b">
        <f>NOT(ISBLANK(Survey!$AG379))</f>
        <v>0</v>
      </c>
      <c r="AT379" s="16" t="str">
        <f t="shared" si="246"/>
        <v>Fail</v>
      </c>
      <c r="AU379" s="143">
        <f>IF(ABS(Survey!$AV379)&gt;0, 1,0)</f>
        <v>0</v>
      </c>
      <c r="AV379" s="143">
        <f>IF(COUNTBLANK(Survey!$AJ379)=0,1,0)</f>
        <v>0</v>
      </c>
      <c r="AW379" s="16" t="str">
        <f t="shared" si="247"/>
        <v>Pass</v>
      </c>
      <c r="AX379" s="143">
        <f>IF(ISBLANK(Survey!$AJ379),0,1)</f>
        <v>0</v>
      </c>
      <c r="AY379" s="165">
        <f>COUNTBLANK(Survey!$AK379)</f>
        <v>1</v>
      </c>
      <c r="AZ379" s="16" t="str">
        <f t="shared" si="248"/>
        <v>Pass</v>
      </c>
      <c r="BA379" s="143">
        <f>IF(OR(Survey!$AK379="Closed",ISBLANK(Survey!$AK379)),0,1)</f>
        <v>0</v>
      </c>
      <c r="BB379" s="165">
        <f>IF(ISBLANK(Survey!$AL379),1,0)</f>
        <v>1</v>
      </c>
      <c r="BC379" s="147" t="str" cm="1">
        <f t="array" ref="BC379">IF(OR(IF(OR($BE379+$BF379 = 2, $BG379=1), FALSE, TRUE), AND($BD379:$BD379 = 0)),"Pass","Fail")</f>
        <v>Pass</v>
      </c>
      <c r="BD379" s="143">
        <f>COUNTBLANK(Survey!$AM379:$AO379)</f>
        <v>3</v>
      </c>
      <c r="BE379" s="143">
        <f>IF(Survey!$I379="Yes",1,0)</f>
        <v>0</v>
      </c>
      <c r="BF379" s="143">
        <f>IF(OR(Survey!$M379="Mutual fund",Survey!$M379="Alternative mutual fund",Survey!$M379="Money market"),1,0)</f>
        <v>0</v>
      </c>
      <c r="BG379" s="148">
        <f>IF(OR(Survey!$M379="ETF",Survey!$M379="ETF, alternative mutual fund"),1,0)</f>
        <v>0</v>
      </c>
      <c r="BH379" s="16" t="str">
        <f t="shared" si="249"/>
        <v>Pass</v>
      </c>
      <c r="BI379" s="38" t="b">
        <f>OR(ISNUMBER(SEARCH("Yes",Survey!$AO379)),ISBLANK(Survey!$AO379))</f>
        <v>1</v>
      </c>
      <c r="BJ379" s="67" t="b">
        <f>NOT(ISBLANK(Survey!$AP379))</f>
        <v>0</v>
      </c>
      <c r="BK379" s="16" t="str">
        <f t="shared" si="250"/>
        <v>Pass</v>
      </c>
      <c r="BL379" s="143">
        <f>IF(Survey!$AW379=0, 0,1)</f>
        <v>0</v>
      </c>
      <c r="BM379" s="67">
        <f>Survey!$AQ379</f>
        <v>0</v>
      </c>
      <c r="BN379" s="67">
        <f>IFERROR((Survey!$AX379-ABS(Survey!$AY379)-ABS(Survey!$BD379))/Survey!$AW379,0)</f>
        <v>0</v>
      </c>
      <c r="BO379" s="67">
        <f>IF(AND($BM379&gt;$BN379-0.2,$BM379&lt;$BN379+0.2,ISBLANK(Survey!$AQ379)=FALSE),0,1)</f>
        <v>1</v>
      </c>
      <c r="BP379" s="165">
        <f>IF(ISBLANK(Survey!$AR379),1,0)</f>
        <v>1</v>
      </c>
      <c r="BQ379" s="16" t="str">
        <f t="shared" si="251"/>
        <v>Pass</v>
      </c>
      <c r="BR379" s="143">
        <f>IF(Survey!$AW379=0, 0,1)</f>
        <v>0</v>
      </c>
      <c r="BS379" s="67">
        <f>IF(AND(Survey!$AS379&gt;=0,Survey!$AS379&lt;=0.2,Survey!$AS379&lt;&gt;""),0,1)</f>
        <v>1</v>
      </c>
      <c r="BT379" s="143">
        <f>IF(ISBLANK(Survey!$AT379),1,0)</f>
        <v>1</v>
      </c>
      <c r="BU379" s="16" t="str">
        <f t="shared" si="252"/>
        <v>Fail</v>
      </c>
      <c r="BV379" s="165">
        <f>Survey!$AU379</f>
        <v>0</v>
      </c>
      <c r="BW379" s="16" t="str">
        <f t="shared" si="253"/>
        <v>Pass</v>
      </c>
      <c r="BX379" s="36">
        <f>Survey!$AV379</f>
        <v>0</v>
      </c>
      <c r="BY379" s="176">
        <f>Survey!$AW379+Survey!$AX379-ABS(Survey!$AY379)+ABS(Survey!$AZ379)-ABS(Survey!$BA379)+ABS(Survey!$BB379)-ABS(Survey!$BC379)-ABS(Survey!$BD379)+Survey!$BE379</f>
        <v>0</v>
      </c>
      <c r="BZ379" s="35">
        <f t="shared" si="254"/>
        <v>0</v>
      </c>
      <c r="CA379" s="17">
        <f t="shared" si="255"/>
        <v>0</v>
      </c>
      <c r="CB379" s="16" t="str">
        <f t="shared" si="256"/>
        <v>Pass</v>
      </c>
      <c r="CC379" s="38" t="b">
        <f>IF(ABS(Survey!$BE379)=0,TRUE,FALSE)</f>
        <v>1</v>
      </c>
      <c r="CD379" s="37" t="b">
        <f>NOT(ISBLANK(Survey!$BF379))</f>
        <v>0</v>
      </c>
      <c r="CE379" t="str">
        <f t="shared" si="257"/>
        <v>Fail</v>
      </c>
      <c r="CF379" s="29">
        <f>Survey!$AV379</f>
        <v>0</v>
      </c>
      <c r="CG379" s="29" cm="1">
        <f t="array" ref="CG379">SUM(SUMIF(Survey!BH379:BO379,{"&gt;0","&lt;0"})*{1,-1})-SUM(SUMIF(Survey!BQ379:BX379,{"&gt;0","&lt;0"})*{1,-1})</f>
        <v>0</v>
      </c>
      <c r="CH379" s="35" t="str">
        <f t="shared" si="258"/>
        <v>No holdings</v>
      </c>
      <c r="CI379">
        <f t="shared" si="259"/>
        <v>0</v>
      </c>
      <c r="CJ379" s="16" t="str">
        <f t="shared" si="260"/>
        <v>Fail</v>
      </c>
      <c r="CK379" s="36">
        <f>Survey!$AV379</f>
        <v>0</v>
      </c>
      <c r="CL379" s="36" cm="1">
        <f t="array" ref="CL379">SUM(SUMIF(Survey!BZ379:CS379,{"&gt;0","&lt;0"})*{1,-1})-SUM(SUMIF(Survey!CU379:DN379,{"&gt;0","&lt;0"})*{1,-1})</f>
        <v>0</v>
      </c>
      <c r="CM379" s="35" t="str">
        <f t="shared" si="261"/>
        <v>No holdings</v>
      </c>
      <c r="CN379" s="17">
        <f t="shared" si="262"/>
        <v>0</v>
      </c>
      <c r="CO379" s="16" t="str">
        <f t="shared" si="263"/>
        <v>Pass</v>
      </c>
      <c r="CP379" s="38" t="b">
        <f>IF(ABS(Survey!$CS379)=0,TRUE,FALSE)</f>
        <v>1</v>
      </c>
      <c r="CQ379" s="37" t="b">
        <f>NOT(ISBLANK(Survey!$CT379))</f>
        <v>0</v>
      </c>
      <c r="CR379" s="16" t="str">
        <f t="shared" si="264"/>
        <v>Pass</v>
      </c>
      <c r="CS379" s="38" t="b">
        <f>IF(ABS(Survey!$DN379)=0,TRUE,FALSE)</f>
        <v>1</v>
      </c>
      <c r="CT379" s="37" t="b">
        <f>NOT(ISBLANK(Survey!$DO379))</f>
        <v>0</v>
      </c>
      <c r="CU379" t="str">
        <f t="shared" si="265"/>
        <v>Pass</v>
      </c>
      <c r="CV379" s="29" cm="1">
        <f t="array" ref="CV379">SUM(SUMIF(Survey!CO379,{"&gt;0","&lt;0"})*{1,-1})+SUM(SUMIF(Survey!DJ379,{"&gt;0","&lt;0"})*{1,-1})</f>
        <v>0</v>
      </c>
      <c r="CW379" s="29">
        <f>SUM(SUMIF(Survey!DQ379:DW379,{"&gt;0","&lt;0"})*{1,-1})+SUM(SUMIF(Survey!DY379:EE379,{"&gt;0","&lt;0"})*{1,-1})</f>
        <v>0</v>
      </c>
      <c r="CX379">
        <f t="shared" si="266"/>
        <v>0</v>
      </c>
      <c r="CY379">
        <f t="shared" si="267"/>
        <v>0</v>
      </c>
      <c r="CZ379" s="16" t="str">
        <f t="shared" si="268"/>
        <v>Pass</v>
      </c>
      <c r="DA379" s="38" t="b">
        <f>IF(ABS(Survey!$DW379)=0,TRUE,FALSE)</f>
        <v>1</v>
      </c>
      <c r="DB379" s="37" t="b">
        <f>NOT(ISBLANK(Survey!DX379))</f>
        <v>0</v>
      </c>
      <c r="DC379" s="16" t="str">
        <f t="shared" si="269"/>
        <v>Pass</v>
      </c>
      <c r="DD379" s="38" t="b">
        <f>IF(ABS(Survey!$EE379)=0,TRUE,FALSE)</f>
        <v>1</v>
      </c>
      <c r="DE379" s="37" t="b">
        <f>NOT(ISBLANK(Survey!$EF379))</f>
        <v>0</v>
      </c>
      <c r="DF379" s="16" t="str">
        <f t="shared" si="270"/>
        <v>Fail</v>
      </c>
      <c r="DG379" s="36">
        <f>SUM(SUMIF(Survey!EL379:EN379,{"&gt;0","&lt;0"})*{1,-1})</f>
        <v>0</v>
      </c>
      <c r="DH379">
        <f t="shared" si="271"/>
        <v>0</v>
      </c>
      <c r="DI379">
        <f t="shared" si="272"/>
        <v>100</v>
      </c>
      <c r="DJ379" s="35" t="b">
        <f>IF(OR(Survey!$M379="ETF",Survey!$M379="ETF, alternative mutual fund",Survey!$M379="Closed-end", Survey!$M379="Split share corp"),TRUE,FALSE)</f>
        <v>0</v>
      </c>
      <c r="DK379" s="16" t="str">
        <f t="shared" si="273"/>
        <v>Fail</v>
      </c>
      <c r="DL379" s="36">
        <f>SUM(SUMIF(Survey!EP379:EV379,{"&gt;0","&lt;0"})*{1,-1})</f>
        <v>0</v>
      </c>
      <c r="DM379">
        <f t="shared" si="274"/>
        <v>0</v>
      </c>
      <c r="DN379" s="17">
        <f t="shared" si="275"/>
        <v>100</v>
      </c>
      <c r="DO379" s="16" t="str">
        <f t="shared" si="276"/>
        <v>Fail</v>
      </c>
      <c r="DP379" s="36">
        <f>SUM(SUMIF(Survey!EX379:FD379,{"&gt;0","&lt;0"})*{1,-1})</f>
        <v>0</v>
      </c>
      <c r="DQ379">
        <f t="shared" si="277"/>
        <v>0</v>
      </c>
      <c r="DR379" s="17">
        <f t="shared" si="278"/>
        <v>100</v>
      </c>
    </row>
    <row r="380" spans="1:122">
      <c r="A380">
        <v>380</v>
      </c>
      <c r="B380" t="str">
        <f t="shared" si="232"/>
        <v>Pass</v>
      </c>
      <c r="C380" t="str">
        <f>IF(COUNTBLANK(Survey!B380:FE380)=$C$2, "Pass", "Fail")</f>
        <v>Pass</v>
      </c>
      <c r="D380" t="str">
        <f t="shared" si="233"/>
        <v>Fail</v>
      </c>
      <c r="E380" t="str">
        <f>IF(OR(ISBLANK(Survey!AJ380),COUNTIF(G380:BB380,"Fail")),"Fail","Pass")</f>
        <v>Fail</v>
      </c>
      <c r="G380" s="16" t="str">
        <f t="shared" si="234"/>
        <v>Fail</v>
      </c>
      <c r="H380" s="177">
        <f>COUNTBLANK(Survey!B380:D380)+COUNTBLANK(Survey!G380)+COUNTBLANK(Survey!I380)+COUNTBLANK(Survey!K380:M380)+COUNTBLANK(Survey!P380)+COUNTBLANK(Survey!S380:U380)+COUNTBLANK(Survey!Y380:AA380)+COUNTBLANK(Survey!AD380:AE380)+COUNTBLANK(Survey!AI380:AI380)</f>
        <v>18</v>
      </c>
      <c r="I380" s="16" t="str">
        <f t="shared" si="235"/>
        <v>Fail</v>
      </c>
      <c r="J380" t="b">
        <f>IF(Survey!E380="No",TRUE,FALSE)</f>
        <v>0</v>
      </c>
      <c r="K380" s="34">
        <f>LEN(Survey!E380)</f>
        <v>0</v>
      </c>
      <c r="L380" s="16" t="str">
        <f t="shared" si="236"/>
        <v>Fail</v>
      </c>
      <c r="M380" t="b">
        <f>IF(Survey!F380="No",TRUE,FALSE)</f>
        <v>0</v>
      </c>
      <c r="N380" s="33">
        <f>LEN(Survey!F380)</f>
        <v>0</v>
      </c>
      <c r="O380" s="16" t="str">
        <f t="shared" si="237"/>
        <v>Pass</v>
      </c>
      <c r="P380" s="34">
        <f>MOD((LEN(Survey!H380)+2),11)</f>
        <v>2</v>
      </c>
      <c r="Q380" s="33" t="str">
        <f>IF(Survey!$L380="Prospectus fund", "Yes", "No")</f>
        <v>No</v>
      </c>
      <c r="R380" s="16" t="str">
        <f t="shared" si="238"/>
        <v>Pass</v>
      </c>
      <c r="S380" s="34">
        <f>MOD((LEN(Survey!J380)+2),11)</f>
        <v>2</v>
      </c>
      <c r="T380" s="35" t="b">
        <f>IF(OR(Survey!$M380="ETF",Survey!$M380="ETF, alternative mutual fund",Survey!$M380="Closed-end", Survey!$M380="Split share corp", Survey!$I380="Yes"),TRUE,FALSE)</f>
        <v>0</v>
      </c>
      <c r="U380" s="16" t="str">
        <f>IFERROR(IF(AND(OR(X380=Y380,Y380 = "Either"),NOT(ISBLANK(Survey!K380))),"Pass","Fail"),"Pass")</f>
        <v>Fail</v>
      </c>
      <c r="V380" s="36" cm="1">
        <f t="array" ref="V380">SUM(SUMIF(Survey!BZ380:CS380,{"&gt;0","&lt;0"})*{1,-1})</f>
        <v>0</v>
      </c>
      <c r="W380" s="38" cm="1">
        <f t="array" ref="W380">SUM(SUMIF(Survey!CC380,{"&gt;0","&lt;0"})*{1,-1})+SUM(SUMIF(Survey!CM380,{"&gt;0","&lt;0"})*{1,-1})</f>
        <v>0</v>
      </c>
      <c r="X380" s="38">
        <f>Survey!K380</f>
        <v>0</v>
      </c>
      <c r="Y380" s="37" t="str">
        <f t="shared" si="239"/>
        <v>Either</v>
      </c>
      <c r="Z380" s="16" t="str">
        <f t="shared" si="240"/>
        <v>Fail</v>
      </c>
      <c r="AA380" s="67" cm="1">
        <f t="array" ref="AA380">SUM(SUMIF(Survey!BZ380:CS380,{"&gt;0","&lt;0"})*{1,-1})+SUM(SUMIF(Survey!CU380:DN380,{"&gt;0","&lt;0"})*{1,-1})</f>
        <v>0</v>
      </c>
      <c r="AB380" s="67">
        <f>IFERROR(AA380/(Survey!$AV380),0)</f>
        <v>0</v>
      </c>
      <c r="AC380" s="128" t="b">
        <f>IF(OR(Survey!$M380="Alternative strategy or hedge",Survey!$M380="Other, illiquid",Survey!$L380="Prospectus fund"),TRUE,FALSE)</f>
        <v>0</v>
      </c>
      <c r="AD380" s="128" t="b">
        <f>NOT(ISBLANK(Survey!$M380))</f>
        <v>0</v>
      </c>
      <c r="AE380" s="16" t="str">
        <f t="shared" si="241"/>
        <v>Pass</v>
      </c>
      <c r="AF380" s="38" t="b">
        <f>NOT(ISNUMBER(SEARCH("Other",Survey!$P380)))</f>
        <v>1</v>
      </c>
      <c r="AG380" s="37" t="b">
        <f>NOT(ISBLANK(Survey!$Q380))</f>
        <v>0</v>
      </c>
      <c r="AH380" s="16" t="str">
        <f t="shared" si="242"/>
        <v>Pass</v>
      </c>
      <c r="AI380" s="143">
        <f>COUNTBLANK(Survey!$W380)</f>
        <v>1</v>
      </c>
      <c r="AJ380" s="67">
        <f>IF(AND(Survey!L380&lt;&gt;"Exempt fund",OR(Survey!$M380="ETF",Survey!$M380="ETF, alternative mutual fund",Survey!$M380="Mutual fund",Survey!$M380="Alternative mutual fund",Survey!$M380="Money market")),1,0)</f>
        <v>0</v>
      </c>
      <c r="AK380" s="16" t="str">
        <f t="shared" si="243"/>
        <v>Pass</v>
      </c>
      <c r="AL380" s="38" t="b">
        <f>NOT(ISNUMBER(SEARCH("Yes",Survey!$AA380)))</f>
        <v>1</v>
      </c>
      <c r="AM380" s="37" t="b">
        <f>IF(COUNTBLANK(Survey!$AB380:$AC380)=0,TRUE, FALSE)</f>
        <v>0</v>
      </c>
      <c r="AN380" s="16" t="str">
        <f t="shared" si="244"/>
        <v>Pass</v>
      </c>
      <c r="AO380" s="38" t="b">
        <f>NOT(ISNUMBER(SEARCH("Yes",Survey!$AD380)))</f>
        <v>1</v>
      </c>
      <c r="AP380" s="37" t="b">
        <f>NOT(ISBLANK(Survey!$AF380))</f>
        <v>0</v>
      </c>
      <c r="AQ380" s="16" t="str">
        <f t="shared" si="245"/>
        <v>Pass</v>
      </c>
      <c r="AR380" s="38" t="b">
        <f>NOT(OR(ISNUMBER(SEARCH("Other",Survey!$AF380)),ISNUMBER(SEARCH("Multiple",Survey!$AF380))))</f>
        <v>1</v>
      </c>
      <c r="AS380" s="37" t="b">
        <f>NOT(ISBLANK(Survey!$AG380))</f>
        <v>0</v>
      </c>
      <c r="AT380" s="16" t="str">
        <f t="shared" si="246"/>
        <v>Fail</v>
      </c>
      <c r="AU380" s="143">
        <f>IF(ABS(Survey!$AV380)&gt;0, 1,0)</f>
        <v>0</v>
      </c>
      <c r="AV380" s="143">
        <f>IF(COUNTBLANK(Survey!$AJ380)=0,1,0)</f>
        <v>0</v>
      </c>
      <c r="AW380" s="16" t="str">
        <f t="shared" si="247"/>
        <v>Pass</v>
      </c>
      <c r="AX380" s="143">
        <f>IF(ISBLANK(Survey!$AJ380),0,1)</f>
        <v>0</v>
      </c>
      <c r="AY380" s="165">
        <f>COUNTBLANK(Survey!$AK380)</f>
        <v>1</v>
      </c>
      <c r="AZ380" s="16" t="str">
        <f t="shared" si="248"/>
        <v>Pass</v>
      </c>
      <c r="BA380" s="143">
        <f>IF(OR(Survey!$AK380="Closed",ISBLANK(Survey!$AK380)),0,1)</f>
        <v>0</v>
      </c>
      <c r="BB380" s="165">
        <f>IF(ISBLANK(Survey!$AL380),1,0)</f>
        <v>1</v>
      </c>
      <c r="BC380" s="147" t="str" cm="1">
        <f t="array" ref="BC380">IF(OR(IF(OR($BE380+$BF380 = 2, $BG380=1), FALSE, TRUE), AND($BD380:$BD380 = 0)),"Pass","Fail")</f>
        <v>Pass</v>
      </c>
      <c r="BD380" s="143">
        <f>COUNTBLANK(Survey!$AM380:$AO380)</f>
        <v>3</v>
      </c>
      <c r="BE380" s="143">
        <f>IF(Survey!$I380="Yes",1,0)</f>
        <v>0</v>
      </c>
      <c r="BF380" s="143">
        <f>IF(OR(Survey!$M380="Mutual fund",Survey!$M380="Alternative mutual fund",Survey!$M380="Money market"),1,0)</f>
        <v>0</v>
      </c>
      <c r="BG380" s="148">
        <f>IF(OR(Survey!$M380="ETF",Survey!$M380="ETF, alternative mutual fund"),1,0)</f>
        <v>0</v>
      </c>
      <c r="BH380" s="16" t="str">
        <f t="shared" si="249"/>
        <v>Pass</v>
      </c>
      <c r="BI380" s="38" t="b">
        <f>OR(ISNUMBER(SEARCH("Yes",Survey!$AO380)),ISBLANK(Survey!$AO380))</f>
        <v>1</v>
      </c>
      <c r="BJ380" s="67" t="b">
        <f>NOT(ISBLANK(Survey!$AP380))</f>
        <v>0</v>
      </c>
      <c r="BK380" s="16" t="str">
        <f t="shared" si="250"/>
        <v>Pass</v>
      </c>
      <c r="BL380" s="143">
        <f>IF(Survey!$AW380=0, 0,1)</f>
        <v>0</v>
      </c>
      <c r="BM380" s="67">
        <f>Survey!$AQ380</f>
        <v>0</v>
      </c>
      <c r="BN380" s="67">
        <f>IFERROR((Survey!$AX380-ABS(Survey!$AY380)-ABS(Survey!$BD380))/Survey!$AW380,0)</f>
        <v>0</v>
      </c>
      <c r="BO380" s="67">
        <f>IF(AND($BM380&gt;$BN380-0.2,$BM380&lt;$BN380+0.2,ISBLANK(Survey!$AQ380)=FALSE),0,1)</f>
        <v>1</v>
      </c>
      <c r="BP380" s="165">
        <f>IF(ISBLANK(Survey!$AR380),1,0)</f>
        <v>1</v>
      </c>
      <c r="BQ380" s="16" t="str">
        <f t="shared" si="251"/>
        <v>Pass</v>
      </c>
      <c r="BR380" s="143">
        <f>IF(Survey!$AW380=0, 0,1)</f>
        <v>0</v>
      </c>
      <c r="BS380" s="67">
        <f>IF(AND(Survey!$AS380&gt;=0,Survey!$AS380&lt;=0.2,Survey!$AS380&lt;&gt;""),0,1)</f>
        <v>1</v>
      </c>
      <c r="BT380" s="143">
        <f>IF(ISBLANK(Survey!$AT380),1,0)</f>
        <v>1</v>
      </c>
      <c r="BU380" s="16" t="str">
        <f t="shared" si="252"/>
        <v>Fail</v>
      </c>
      <c r="BV380" s="165">
        <f>Survey!$AU380</f>
        <v>0</v>
      </c>
      <c r="BW380" s="16" t="str">
        <f t="shared" si="253"/>
        <v>Pass</v>
      </c>
      <c r="BX380" s="36">
        <f>Survey!$AV380</f>
        <v>0</v>
      </c>
      <c r="BY380" s="176">
        <f>Survey!$AW380+Survey!$AX380-ABS(Survey!$AY380)+ABS(Survey!$AZ380)-ABS(Survey!$BA380)+ABS(Survey!$BB380)-ABS(Survey!$BC380)-ABS(Survey!$BD380)+Survey!$BE380</f>
        <v>0</v>
      </c>
      <c r="BZ380" s="35">
        <f t="shared" si="254"/>
        <v>0</v>
      </c>
      <c r="CA380" s="17">
        <f t="shared" si="255"/>
        <v>0</v>
      </c>
      <c r="CB380" s="16" t="str">
        <f t="shared" si="256"/>
        <v>Pass</v>
      </c>
      <c r="CC380" s="38" t="b">
        <f>IF(ABS(Survey!$BE380)=0,TRUE,FALSE)</f>
        <v>1</v>
      </c>
      <c r="CD380" s="37" t="b">
        <f>NOT(ISBLANK(Survey!$BF380))</f>
        <v>0</v>
      </c>
      <c r="CE380" t="str">
        <f t="shared" si="257"/>
        <v>Fail</v>
      </c>
      <c r="CF380" s="29">
        <f>Survey!$AV380</f>
        <v>0</v>
      </c>
      <c r="CG380" s="29" cm="1">
        <f t="array" ref="CG380">SUM(SUMIF(Survey!BH380:BO380,{"&gt;0","&lt;0"})*{1,-1})-SUM(SUMIF(Survey!BQ380:BX380,{"&gt;0","&lt;0"})*{1,-1})</f>
        <v>0</v>
      </c>
      <c r="CH380" s="35" t="str">
        <f t="shared" si="258"/>
        <v>No holdings</v>
      </c>
      <c r="CI380">
        <f t="shared" si="259"/>
        <v>0</v>
      </c>
      <c r="CJ380" s="16" t="str">
        <f t="shared" si="260"/>
        <v>Fail</v>
      </c>
      <c r="CK380" s="36">
        <f>Survey!$AV380</f>
        <v>0</v>
      </c>
      <c r="CL380" s="36" cm="1">
        <f t="array" ref="CL380">SUM(SUMIF(Survey!BZ380:CS380,{"&gt;0","&lt;0"})*{1,-1})-SUM(SUMIF(Survey!CU380:DN380,{"&gt;0","&lt;0"})*{1,-1})</f>
        <v>0</v>
      </c>
      <c r="CM380" s="35" t="str">
        <f t="shared" si="261"/>
        <v>No holdings</v>
      </c>
      <c r="CN380" s="17">
        <f t="shared" si="262"/>
        <v>0</v>
      </c>
      <c r="CO380" s="16" t="str">
        <f t="shared" si="263"/>
        <v>Pass</v>
      </c>
      <c r="CP380" s="38" t="b">
        <f>IF(ABS(Survey!$CS380)=0,TRUE,FALSE)</f>
        <v>1</v>
      </c>
      <c r="CQ380" s="37" t="b">
        <f>NOT(ISBLANK(Survey!$CT380))</f>
        <v>0</v>
      </c>
      <c r="CR380" s="16" t="str">
        <f t="shared" si="264"/>
        <v>Pass</v>
      </c>
      <c r="CS380" s="38" t="b">
        <f>IF(ABS(Survey!$DN380)=0,TRUE,FALSE)</f>
        <v>1</v>
      </c>
      <c r="CT380" s="37" t="b">
        <f>NOT(ISBLANK(Survey!$DO380))</f>
        <v>0</v>
      </c>
      <c r="CU380" t="str">
        <f t="shared" si="265"/>
        <v>Pass</v>
      </c>
      <c r="CV380" s="29" cm="1">
        <f t="array" ref="CV380">SUM(SUMIF(Survey!CO380,{"&gt;0","&lt;0"})*{1,-1})+SUM(SUMIF(Survey!DJ380,{"&gt;0","&lt;0"})*{1,-1})</f>
        <v>0</v>
      </c>
      <c r="CW380" s="29">
        <f>SUM(SUMIF(Survey!DQ380:DW380,{"&gt;0","&lt;0"})*{1,-1})+SUM(SUMIF(Survey!DY380:EE380,{"&gt;0","&lt;0"})*{1,-1})</f>
        <v>0</v>
      </c>
      <c r="CX380">
        <f t="shared" si="266"/>
        <v>0</v>
      </c>
      <c r="CY380">
        <f t="shared" si="267"/>
        <v>0</v>
      </c>
      <c r="CZ380" s="16" t="str">
        <f t="shared" si="268"/>
        <v>Pass</v>
      </c>
      <c r="DA380" s="38" t="b">
        <f>IF(ABS(Survey!$DW380)=0,TRUE,FALSE)</f>
        <v>1</v>
      </c>
      <c r="DB380" s="37" t="b">
        <f>NOT(ISBLANK(Survey!DX380))</f>
        <v>0</v>
      </c>
      <c r="DC380" s="16" t="str">
        <f t="shared" si="269"/>
        <v>Pass</v>
      </c>
      <c r="DD380" s="38" t="b">
        <f>IF(ABS(Survey!$EE380)=0,TRUE,FALSE)</f>
        <v>1</v>
      </c>
      <c r="DE380" s="37" t="b">
        <f>NOT(ISBLANK(Survey!$EF380))</f>
        <v>0</v>
      </c>
      <c r="DF380" s="16" t="str">
        <f t="shared" si="270"/>
        <v>Fail</v>
      </c>
      <c r="DG380" s="36">
        <f>SUM(SUMIF(Survey!EL380:EN380,{"&gt;0","&lt;0"})*{1,-1})</f>
        <v>0</v>
      </c>
      <c r="DH380">
        <f t="shared" si="271"/>
        <v>0</v>
      </c>
      <c r="DI380">
        <f t="shared" si="272"/>
        <v>100</v>
      </c>
      <c r="DJ380" s="35" t="b">
        <f>IF(OR(Survey!$M380="ETF",Survey!$M380="ETF, alternative mutual fund",Survey!$M380="Closed-end", Survey!$M380="Split share corp"),TRUE,FALSE)</f>
        <v>0</v>
      </c>
      <c r="DK380" s="16" t="str">
        <f t="shared" si="273"/>
        <v>Fail</v>
      </c>
      <c r="DL380" s="36">
        <f>SUM(SUMIF(Survey!EP380:EV380,{"&gt;0","&lt;0"})*{1,-1})</f>
        <v>0</v>
      </c>
      <c r="DM380">
        <f t="shared" si="274"/>
        <v>0</v>
      </c>
      <c r="DN380" s="17">
        <f t="shared" si="275"/>
        <v>100</v>
      </c>
      <c r="DO380" s="16" t="str">
        <f t="shared" si="276"/>
        <v>Fail</v>
      </c>
      <c r="DP380" s="36">
        <f>SUM(SUMIF(Survey!EX380:FD380,{"&gt;0","&lt;0"})*{1,-1})</f>
        <v>0</v>
      </c>
      <c r="DQ380">
        <f t="shared" si="277"/>
        <v>0</v>
      </c>
      <c r="DR380" s="17">
        <f t="shared" si="278"/>
        <v>100</v>
      </c>
    </row>
    <row r="381" spans="1:122">
      <c r="A381">
        <v>381</v>
      </c>
      <c r="B381" t="str">
        <f t="shared" si="232"/>
        <v>Pass</v>
      </c>
      <c r="C381" t="str">
        <f>IF(COUNTBLANK(Survey!B381:FE381)=$C$2, "Pass", "Fail")</f>
        <v>Pass</v>
      </c>
      <c r="D381" t="str">
        <f t="shared" si="233"/>
        <v>Fail</v>
      </c>
      <c r="E381" t="str">
        <f>IF(OR(ISBLANK(Survey!AJ381),COUNTIF(G381:BB381,"Fail")),"Fail","Pass")</f>
        <v>Fail</v>
      </c>
      <c r="G381" s="16" t="str">
        <f t="shared" si="234"/>
        <v>Fail</v>
      </c>
      <c r="H381" s="177">
        <f>COUNTBLANK(Survey!B381:D381)+COUNTBLANK(Survey!G381)+COUNTBLANK(Survey!I381)+COUNTBLANK(Survey!K381:M381)+COUNTBLANK(Survey!P381)+COUNTBLANK(Survey!S381:U381)+COUNTBLANK(Survey!Y381:AA381)+COUNTBLANK(Survey!AD381:AE381)+COUNTBLANK(Survey!AI381:AI381)</f>
        <v>18</v>
      </c>
      <c r="I381" s="16" t="str">
        <f t="shared" si="235"/>
        <v>Fail</v>
      </c>
      <c r="J381" t="b">
        <f>IF(Survey!E381="No",TRUE,FALSE)</f>
        <v>0</v>
      </c>
      <c r="K381" s="34">
        <f>LEN(Survey!E381)</f>
        <v>0</v>
      </c>
      <c r="L381" s="16" t="str">
        <f t="shared" si="236"/>
        <v>Fail</v>
      </c>
      <c r="M381" t="b">
        <f>IF(Survey!F381="No",TRUE,FALSE)</f>
        <v>0</v>
      </c>
      <c r="N381" s="33">
        <f>LEN(Survey!F381)</f>
        <v>0</v>
      </c>
      <c r="O381" s="16" t="str">
        <f t="shared" si="237"/>
        <v>Pass</v>
      </c>
      <c r="P381" s="34">
        <f>MOD((LEN(Survey!H381)+2),11)</f>
        <v>2</v>
      </c>
      <c r="Q381" s="33" t="str">
        <f>IF(Survey!$L381="Prospectus fund", "Yes", "No")</f>
        <v>No</v>
      </c>
      <c r="R381" s="16" t="str">
        <f t="shared" si="238"/>
        <v>Pass</v>
      </c>
      <c r="S381" s="34">
        <f>MOD((LEN(Survey!J381)+2),11)</f>
        <v>2</v>
      </c>
      <c r="T381" s="35" t="b">
        <f>IF(OR(Survey!$M381="ETF",Survey!$M381="ETF, alternative mutual fund",Survey!$M381="Closed-end", Survey!$M381="Split share corp", Survey!$I381="Yes"),TRUE,FALSE)</f>
        <v>0</v>
      </c>
      <c r="U381" s="16" t="str">
        <f>IFERROR(IF(AND(OR(X381=Y381,Y381 = "Either"),NOT(ISBLANK(Survey!K381))),"Pass","Fail"),"Pass")</f>
        <v>Fail</v>
      </c>
      <c r="V381" s="36" cm="1">
        <f t="array" ref="V381">SUM(SUMIF(Survey!BZ381:CS381,{"&gt;0","&lt;0"})*{1,-1})</f>
        <v>0</v>
      </c>
      <c r="W381" s="38" cm="1">
        <f t="array" ref="W381">SUM(SUMIF(Survey!CC381,{"&gt;0","&lt;0"})*{1,-1})+SUM(SUMIF(Survey!CM381,{"&gt;0","&lt;0"})*{1,-1})</f>
        <v>0</v>
      </c>
      <c r="X381" s="38">
        <f>Survey!K381</f>
        <v>0</v>
      </c>
      <c r="Y381" s="37" t="str">
        <f t="shared" si="239"/>
        <v>Either</v>
      </c>
      <c r="Z381" s="16" t="str">
        <f t="shared" si="240"/>
        <v>Fail</v>
      </c>
      <c r="AA381" s="67" cm="1">
        <f t="array" ref="AA381">SUM(SUMIF(Survey!BZ381:CS381,{"&gt;0","&lt;0"})*{1,-1})+SUM(SUMIF(Survey!CU381:DN381,{"&gt;0","&lt;0"})*{1,-1})</f>
        <v>0</v>
      </c>
      <c r="AB381" s="67">
        <f>IFERROR(AA381/(Survey!$AV381),0)</f>
        <v>0</v>
      </c>
      <c r="AC381" s="128" t="b">
        <f>IF(OR(Survey!$M381="Alternative strategy or hedge",Survey!$M381="Other, illiquid",Survey!$L381="Prospectus fund"),TRUE,FALSE)</f>
        <v>0</v>
      </c>
      <c r="AD381" s="128" t="b">
        <f>NOT(ISBLANK(Survey!$M381))</f>
        <v>0</v>
      </c>
      <c r="AE381" s="16" t="str">
        <f t="shared" si="241"/>
        <v>Pass</v>
      </c>
      <c r="AF381" s="38" t="b">
        <f>NOT(ISNUMBER(SEARCH("Other",Survey!$P381)))</f>
        <v>1</v>
      </c>
      <c r="AG381" s="37" t="b">
        <f>NOT(ISBLANK(Survey!$Q381))</f>
        <v>0</v>
      </c>
      <c r="AH381" s="16" t="str">
        <f t="shared" si="242"/>
        <v>Pass</v>
      </c>
      <c r="AI381" s="143">
        <f>COUNTBLANK(Survey!$W381)</f>
        <v>1</v>
      </c>
      <c r="AJ381" s="67">
        <f>IF(AND(Survey!L381&lt;&gt;"Exempt fund",OR(Survey!$M381="ETF",Survey!$M381="ETF, alternative mutual fund",Survey!$M381="Mutual fund",Survey!$M381="Alternative mutual fund",Survey!$M381="Money market")),1,0)</f>
        <v>0</v>
      </c>
      <c r="AK381" s="16" t="str">
        <f t="shared" si="243"/>
        <v>Pass</v>
      </c>
      <c r="AL381" s="38" t="b">
        <f>NOT(ISNUMBER(SEARCH("Yes",Survey!$AA381)))</f>
        <v>1</v>
      </c>
      <c r="AM381" s="37" t="b">
        <f>IF(COUNTBLANK(Survey!$AB381:$AC381)=0,TRUE, FALSE)</f>
        <v>0</v>
      </c>
      <c r="AN381" s="16" t="str">
        <f t="shared" si="244"/>
        <v>Pass</v>
      </c>
      <c r="AO381" s="38" t="b">
        <f>NOT(ISNUMBER(SEARCH("Yes",Survey!$AD381)))</f>
        <v>1</v>
      </c>
      <c r="AP381" s="37" t="b">
        <f>NOT(ISBLANK(Survey!$AF381))</f>
        <v>0</v>
      </c>
      <c r="AQ381" s="16" t="str">
        <f t="shared" si="245"/>
        <v>Pass</v>
      </c>
      <c r="AR381" s="38" t="b">
        <f>NOT(OR(ISNUMBER(SEARCH("Other",Survey!$AF381)),ISNUMBER(SEARCH("Multiple",Survey!$AF381))))</f>
        <v>1</v>
      </c>
      <c r="AS381" s="37" t="b">
        <f>NOT(ISBLANK(Survey!$AG381))</f>
        <v>0</v>
      </c>
      <c r="AT381" s="16" t="str">
        <f t="shared" si="246"/>
        <v>Fail</v>
      </c>
      <c r="AU381" s="143">
        <f>IF(ABS(Survey!$AV381)&gt;0, 1,0)</f>
        <v>0</v>
      </c>
      <c r="AV381" s="143">
        <f>IF(COUNTBLANK(Survey!$AJ381)=0,1,0)</f>
        <v>0</v>
      </c>
      <c r="AW381" s="16" t="str">
        <f t="shared" si="247"/>
        <v>Pass</v>
      </c>
      <c r="AX381" s="143">
        <f>IF(ISBLANK(Survey!$AJ381),0,1)</f>
        <v>0</v>
      </c>
      <c r="AY381" s="165">
        <f>COUNTBLANK(Survey!$AK381)</f>
        <v>1</v>
      </c>
      <c r="AZ381" s="16" t="str">
        <f t="shared" si="248"/>
        <v>Pass</v>
      </c>
      <c r="BA381" s="143">
        <f>IF(OR(Survey!$AK381="Closed",ISBLANK(Survey!$AK381)),0,1)</f>
        <v>0</v>
      </c>
      <c r="BB381" s="165">
        <f>IF(ISBLANK(Survey!$AL381),1,0)</f>
        <v>1</v>
      </c>
      <c r="BC381" s="147" t="str" cm="1">
        <f t="array" ref="BC381">IF(OR(IF(OR($BE381+$BF381 = 2, $BG381=1), FALSE, TRUE), AND($BD381:$BD381 = 0)),"Pass","Fail")</f>
        <v>Pass</v>
      </c>
      <c r="BD381" s="143">
        <f>COUNTBLANK(Survey!$AM381:$AO381)</f>
        <v>3</v>
      </c>
      <c r="BE381" s="143">
        <f>IF(Survey!$I381="Yes",1,0)</f>
        <v>0</v>
      </c>
      <c r="BF381" s="143">
        <f>IF(OR(Survey!$M381="Mutual fund",Survey!$M381="Alternative mutual fund",Survey!$M381="Money market"),1,0)</f>
        <v>0</v>
      </c>
      <c r="BG381" s="148">
        <f>IF(OR(Survey!$M381="ETF",Survey!$M381="ETF, alternative mutual fund"),1,0)</f>
        <v>0</v>
      </c>
      <c r="BH381" s="16" t="str">
        <f t="shared" si="249"/>
        <v>Pass</v>
      </c>
      <c r="BI381" s="38" t="b">
        <f>OR(ISNUMBER(SEARCH("Yes",Survey!$AO381)),ISBLANK(Survey!$AO381))</f>
        <v>1</v>
      </c>
      <c r="BJ381" s="67" t="b">
        <f>NOT(ISBLANK(Survey!$AP381))</f>
        <v>0</v>
      </c>
      <c r="BK381" s="16" t="str">
        <f t="shared" si="250"/>
        <v>Pass</v>
      </c>
      <c r="BL381" s="143">
        <f>IF(Survey!$AW381=0, 0,1)</f>
        <v>0</v>
      </c>
      <c r="BM381" s="67">
        <f>Survey!$AQ381</f>
        <v>0</v>
      </c>
      <c r="BN381" s="67">
        <f>IFERROR((Survey!$AX381-ABS(Survey!$AY381)-ABS(Survey!$BD381))/Survey!$AW381,0)</f>
        <v>0</v>
      </c>
      <c r="BO381" s="67">
        <f>IF(AND($BM381&gt;$BN381-0.2,$BM381&lt;$BN381+0.2,ISBLANK(Survey!$AQ381)=FALSE),0,1)</f>
        <v>1</v>
      </c>
      <c r="BP381" s="165">
        <f>IF(ISBLANK(Survey!$AR381),1,0)</f>
        <v>1</v>
      </c>
      <c r="BQ381" s="16" t="str">
        <f t="shared" si="251"/>
        <v>Pass</v>
      </c>
      <c r="BR381" s="143">
        <f>IF(Survey!$AW381=0, 0,1)</f>
        <v>0</v>
      </c>
      <c r="BS381" s="67">
        <f>IF(AND(Survey!$AS381&gt;=0,Survey!$AS381&lt;=0.2,Survey!$AS381&lt;&gt;""),0,1)</f>
        <v>1</v>
      </c>
      <c r="BT381" s="143">
        <f>IF(ISBLANK(Survey!$AT381),1,0)</f>
        <v>1</v>
      </c>
      <c r="BU381" s="16" t="str">
        <f t="shared" si="252"/>
        <v>Fail</v>
      </c>
      <c r="BV381" s="165">
        <f>Survey!$AU381</f>
        <v>0</v>
      </c>
      <c r="BW381" s="16" t="str">
        <f t="shared" si="253"/>
        <v>Pass</v>
      </c>
      <c r="BX381" s="36">
        <f>Survey!$AV381</f>
        <v>0</v>
      </c>
      <c r="BY381" s="176">
        <f>Survey!$AW381+Survey!$AX381-ABS(Survey!$AY381)+ABS(Survey!$AZ381)-ABS(Survey!$BA381)+ABS(Survey!$BB381)-ABS(Survey!$BC381)-ABS(Survey!$BD381)+Survey!$BE381</f>
        <v>0</v>
      </c>
      <c r="BZ381" s="35">
        <f t="shared" si="254"/>
        <v>0</v>
      </c>
      <c r="CA381" s="17">
        <f t="shared" si="255"/>
        <v>0</v>
      </c>
      <c r="CB381" s="16" t="str">
        <f t="shared" si="256"/>
        <v>Pass</v>
      </c>
      <c r="CC381" s="38" t="b">
        <f>IF(ABS(Survey!$BE381)=0,TRUE,FALSE)</f>
        <v>1</v>
      </c>
      <c r="CD381" s="37" t="b">
        <f>NOT(ISBLANK(Survey!$BF381))</f>
        <v>0</v>
      </c>
      <c r="CE381" t="str">
        <f t="shared" si="257"/>
        <v>Fail</v>
      </c>
      <c r="CF381" s="29">
        <f>Survey!$AV381</f>
        <v>0</v>
      </c>
      <c r="CG381" s="29" cm="1">
        <f t="array" ref="CG381">SUM(SUMIF(Survey!BH381:BO381,{"&gt;0","&lt;0"})*{1,-1})-SUM(SUMIF(Survey!BQ381:BX381,{"&gt;0","&lt;0"})*{1,-1})</f>
        <v>0</v>
      </c>
      <c r="CH381" s="35" t="str">
        <f t="shared" si="258"/>
        <v>No holdings</v>
      </c>
      <c r="CI381">
        <f t="shared" si="259"/>
        <v>0</v>
      </c>
      <c r="CJ381" s="16" t="str">
        <f t="shared" si="260"/>
        <v>Fail</v>
      </c>
      <c r="CK381" s="36">
        <f>Survey!$AV381</f>
        <v>0</v>
      </c>
      <c r="CL381" s="36" cm="1">
        <f t="array" ref="CL381">SUM(SUMIF(Survey!BZ381:CS381,{"&gt;0","&lt;0"})*{1,-1})-SUM(SUMIF(Survey!CU381:DN381,{"&gt;0","&lt;0"})*{1,-1})</f>
        <v>0</v>
      </c>
      <c r="CM381" s="35" t="str">
        <f t="shared" si="261"/>
        <v>No holdings</v>
      </c>
      <c r="CN381" s="17">
        <f t="shared" si="262"/>
        <v>0</v>
      </c>
      <c r="CO381" s="16" t="str">
        <f t="shared" si="263"/>
        <v>Pass</v>
      </c>
      <c r="CP381" s="38" t="b">
        <f>IF(ABS(Survey!$CS381)=0,TRUE,FALSE)</f>
        <v>1</v>
      </c>
      <c r="CQ381" s="37" t="b">
        <f>NOT(ISBLANK(Survey!$CT381))</f>
        <v>0</v>
      </c>
      <c r="CR381" s="16" t="str">
        <f t="shared" si="264"/>
        <v>Pass</v>
      </c>
      <c r="CS381" s="38" t="b">
        <f>IF(ABS(Survey!$DN381)=0,TRUE,FALSE)</f>
        <v>1</v>
      </c>
      <c r="CT381" s="37" t="b">
        <f>NOT(ISBLANK(Survey!$DO381))</f>
        <v>0</v>
      </c>
      <c r="CU381" t="str">
        <f t="shared" si="265"/>
        <v>Pass</v>
      </c>
      <c r="CV381" s="29" cm="1">
        <f t="array" ref="CV381">SUM(SUMIF(Survey!CO381,{"&gt;0","&lt;0"})*{1,-1})+SUM(SUMIF(Survey!DJ381,{"&gt;0","&lt;0"})*{1,-1})</f>
        <v>0</v>
      </c>
      <c r="CW381" s="29">
        <f>SUM(SUMIF(Survey!DQ381:DW381,{"&gt;0","&lt;0"})*{1,-1})+SUM(SUMIF(Survey!DY381:EE381,{"&gt;0","&lt;0"})*{1,-1})</f>
        <v>0</v>
      </c>
      <c r="CX381">
        <f t="shared" si="266"/>
        <v>0</v>
      </c>
      <c r="CY381">
        <f t="shared" si="267"/>
        <v>0</v>
      </c>
      <c r="CZ381" s="16" t="str">
        <f t="shared" si="268"/>
        <v>Pass</v>
      </c>
      <c r="DA381" s="38" t="b">
        <f>IF(ABS(Survey!$DW381)=0,TRUE,FALSE)</f>
        <v>1</v>
      </c>
      <c r="DB381" s="37" t="b">
        <f>NOT(ISBLANK(Survey!DX381))</f>
        <v>0</v>
      </c>
      <c r="DC381" s="16" t="str">
        <f t="shared" si="269"/>
        <v>Pass</v>
      </c>
      <c r="DD381" s="38" t="b">
        <f>IF(ABS(Survey!$EE381)=0,TRUE,FALSE)</f>
        <v>1</v>
      </c>
      <c r="DE381" s="37" t="b">
        <f>NOT(ISBLANK(Survey!$EF381))</f>
        <v>0</v>
      </c>
      <c r="DF381" s="16" t="str">
        <f t="shared" si="270"/>
        <v>Fail</v>
      </c>
      <c r="DG381" s="36">
        <f>SUM(SUMIF(Survey!EL381:EN381,{"&gt;0","&lt;0"})*{1,-1})</f>
        <v>0</v>
      </c>
      <c r="DH381">
        <f t="shared" si="271"/>
        <v>0</v>
      </c>
      <c r="DI381">
        <f t="shared" si="272"/>
        <v>100</v>
      </c>
      <c r="DJ381" s="35" t="b">
        <f>IF(OR(Survey!$M381="ETF",Survey!$M381="ETF, alternative mutual fund",Survey!$M381="Closed-end", Survey!$M381="Split share corp"),TRUE,FALSE)</f>
        <v>0</v>
      </c>
      <c r="DK381" s="16" t="str">
        <f t="shared" si="273"/>
        <v>Fail</v>
      </c>
      <c r="DL381" s="36">
        <f>SUM(SUMIF(Survey!EP381:EV381,{"&gt;0","&lt;0"})*{1,-1})</f>
        <v>0</v>
      </c>
      <c r="DM381">
        <f t="shared" si="274"/>
        <v>0</v>
      </c>
      <c r="DN381" s="17">
        <f t="shared" si="275"/>
        <v>100</v>
      </c>
      <c r="DO381" s="16" t="str">
        <f t="shared" si="276"/>
        <v>Fail</v>
      </c>
      <c r="DP381" s="36">
        <f>SUM(SUMIF(Survey!EX381:FD381,{"&gt;0","&lt;0"})*{1,-1})</f>
        <v>0</v>
      </c>
      <c r="DQ381">
        <f t="shared" si="277"/>
        <v>0</v>
      </c>
      <c r="DR381" s="17">
        <f t="shared" si="278"/>
        <v>100</v>
      </c>
    </row>
    <row r="382" spans="1:122">
      <c r="A382">
        <v>382</v>
      </c>
      <c r="B382" t="str">
        <f t="shared" si="232"/>
        <v>Pass</v>
      </c>
      <c r="C382" t="str">
        <f>IF(COUNTBLANK(Survey!B382:FE382)=$C$2, "Pass", "Fail")</f>
        <v>Pass</v>
      </c>
      <c r="D382" t="str">
        <f t="shared" si="233"/>
        <v>Fail</v>
      </c>
      <c r="E382" t="str">
        <f>IF(OR(ISBLANK(Survey!AJ382),COUNTIF(G382:BB382,"Fail")),"Fail","Pass")</f>
        <v>Fail</v>
      </c>
      <c r="G382" s="16" t="str">
        <f t="shared" si="234"/>
        <v>Fail</v>
      </c>
      <c r="H382" s="177">
        <f>COUNTBLANK(Survey!B382:D382)+COUNTBLANK(Survey!G382)+COUNTBLANK(Survey!I382)+COUNTBLANK(Survey!K382:M382)+COUNTBLANK(Survey!P382)+COUNTBLANK(Survey!S382:U382)+COUNTBLANK(Survey!Y382:AA382)+COUNTBLANK(Survey!AD382:AE382)+COUNTBLANK(Survey!AI382:AI382)</f>
        <v>18</v>
      </c>
      <c r="I382" s="16" t="str">
        <f t="shared" si="235"/>
        <v>Fail</v>
      </c>
      <c r="J382" t="b">
        <f>IF(Survey!E382="No",TRUE,FALSE)</f>
        <v>0</v>
      </c>
      <c r="K382" s="34">
        <f>LEN(Survey!E382)</f>
        <v>0</v>
      </c>
      <c r="L382" s="16" t="str">
        <f t="shared" si="236"/>
        <v>Fail</v>
      </c>
      <c r="M382" t="b">
        <f>IF(Survey!F382="No",TRUE,FALSE)</f>
        <v>0</v>
      </c>
      <c r="N382" s="33">
        <f>LEN(Survey!F382)</f>
        <v>0</v>
      </c>
      <c r="O382" s="16" t="str">
        <f t="shared" si="237"/>
        <v>Pass</v>
      </c>
      <c r="P382" s="34">
        <f>MOD((LEN(Survey!H382)+2),11)</f>
        <v>2</v>
      </c>
      <c r="Q382" s="33" t="str">
        <f>IF(Survey!$L382="Prospectus fund", "Yes", "No")</f>
        <v>No</v>
      </c>
      <c r="R382" s="16" t="str">
        <f t="shared" si="238"/>
        <v>Pass</v>
      </c>
      <c r="S382" s="34">
        <f>MOD((LEN(Survey!J382)+2),11)</f>
        <v>2</v>
      </c>
      <c r="T382" s="35" t="b">
        <f>IF(OR(Survey!$M382="ETF",Survey!$M382="ETF, alternative mutual fund",Survey!$M382="Closed-end", Survey!$M382="Split share corp", Survey!$I382="Yes"),TRUE,FALSE)</f>
        <v>0</v>
      </c>
      <c r="U382" s="16" t="str">
        <f>IFERROR(IF(AND(OR(X382=Y382,Y382 = "Either"),NOT(ISBLANK(Survey!K382))),"Pass","Fail"),"Pass")</f>
        <v>Fail</v>
      </c>
      <c r="V382" s="36" cm="1">
        <f t="array" ref="V382">SUM(SUMIF(Survey!BZ382:CS382,{"&gt;0","&lt;0"})*{1,-1})</f>
        <v>0</v>
      </c>
      <c r="W382" s="38" cm="1">
        <f t="array" ref="W382">SUM(SUMIF(Survey!CC382,{"&gt;0","&lt;0"})*{1,-1})+SUM(SUMIF(Survey!CM382,{"&gt;0","&lt;0"})*{1,-1})</f>
        <v>0</v>
      </c>
      <c r="X382" s="38">
        <f>Survey!K382</f>
        <v>0</v>
      </c>
      <c r="Y382" s="37" t="str">
        <f t="shared" si="239"/>
        <v>Either</v>
      </c>
      <c r="Z382" s="16" t="str">
        <f t="shared" si="240"/>
        <v>Fail</v>
      </c>
      <c r="AA382" s="67" cm="1">
        <f t="array" ref="AA382">SUM(SUMIF(Survey!BZ382:CS382,{"&gt;0","&lt;0"})*{1,-1})+SUM(SUMIF(Survey!CU382:DN382,{"&gt;0","&lt;0"})*{1,-1})</f>
        <v>0</v>
      </c>
      <c r="AB382" s="67">
        <f>IFERROR(AA382/(Survey!$AV382),0)</f>
        <v>0</v>
      </c>
      <c r="AC382" s="128" t="b">
        <f>IF(OR(Survey!$M382="Alternative strategy or hedge",Survey!$M382="Other, illiquid",Survey!$L382="Prospectus fund"),TRUE,FALSE)</f>
        <v>0</v>
      </c>
      <c r="AD382" s="128" t="b">
        <f>NOT(ISBLANK(Survey!$M382))</f>
        <v>0</v>
      </c>
      <c r="AE382" s="16" t="str">
        <f t="shared" si="241"/>
        <v>Pass</v>
      </c>
      <c r="AF382" s="38" t="b">
        <f>NOT(ISNUMBER(SEARCH("Other",Survey!$P382)))</f>
        <v>1</v>
      </c>
      <c r="AG382" s="37" t="b">
        <f>NOT(ISBLANK(Survey!$Q382))</f>
        <v>0</v>
      </c>
      <c r="AH382" s="16" t="str">
        <f t="shared" si="242"/>
        <v>Pass</v>
      </c>
      <c r="AI382" s="143">
        <f>COUNTBLANK(Survey!$W382)</f>
        <v>1</v>
      </c>
      <c r="AJ382" s="67">
        <f>IF(AND(Survey!L382&lt;&gt;"Exempt fund",OR(Survey!$M382="ETF",Survey!$M382="ETF, alternative mutual fund",Survey!$M382="Mutual fund",Survey!$M382="Alternative mutual fund",Survey!$M382="Money market")),1,0)</f>
        <v>0</v>
      </c>
      <c r="AK382" s="16" t="str">
        <f t="shared" si="243"/>
        <v>Pass</v>
      </c>
      <c r="AL382" s="38" t="b">
        <f>NOT(ISNUMBER(SEARCH("Yes",Survey!$AA382)))</f>
        <v>1</v>
      </c>
      <c r="AM382" s="37" t="b">
        <f>IF(COUNTBLANK(Survey!$AB382:$AC382)=0,TRUE, FALSE)</f>
        <v>0</v>
      </c>
      <c r="AN382" s="16" t="str">
        <f t="shared" si="244"/>
        <v>Pass</v>
      </c>
      <c r="AO382" s="38" t="b">
        <f>NOT(ISNUMBER(SEARCH("Yes",Survey!$AD382)))</f>
        <v>1</v>
      </c>
      <c r="AP382" s="37" t="b">
        <f>NOT(ISBLANK(Survey!$AF382))</f>
        <v>0</v>
      </c>
      <c r="AQ382" s="16" t="str">
        <f t="shared" si="245"/>
        <v>Pass</v>
      </c>
      <c r="AR382" s="38" t="b">
        <f>NOT(OR(ISNUMBER(SEARCH("Other",Survey!$AF382)),ISNUMBER(SEARCH("Multiple",Survey!$AF382))))</f>
        <v>1</v>
      </c>
      <c r="AS382" s="37" t="b">
        <f>NOT(ISBLANK(Survey!$AG382))</f>
        <v>0</v>
      </c>
      <c r="AT382" s="16" t="str">
        <f t="shared" si="246"/>
        <v>Fail</v>
      </c>
      <c r="AU382" s="143">
        <f>IF(ABS(Survey!$AV382)&gt;0, 1,0)</f>
        <v>0</v>
      </c>
      <c r="AV382" s="143">
        <f>IF(COUNTBLANK(Survey!$AJ382)=0,1,0)</f>
        <v>0</v>
      </c>
      <c r="AW382" s="16" t="str">
        <f t="shared" si="247"/>
        <v>Pass</v>
      </c>
      <c r="AX382" s="143">
        <f>IF(ISBLANK(Survey!$AJ382),0,1)</f>
        <v>0</v>
      </c>
      <c r="AY382" s="165">
        <f>COUNTBLANK(Survey!$AK382)</f>
        <v>1</v>
      </c>
      <c r="AZ382" s="16" t="str">
        <f t="shared" si="248"/>
        <v>Pass</v>
      </c>
      <c r="BA382" s="143">
        <f>IF(OR(Survey!$AK382="Closed",ISBLANK(Survey!$AK382)),0,1)</f>
        <v>0</v>
      </c>
      <c r="BB382" s="165">
        <f>IF(ISBLANK(Survey!$AL382),1,0)</f>
        <v>1</v>
      </c>
      <c r="BC382" s="147" t="str" cm="1">
        <f t="array" ref="BC382">IF(OR(IF(OR($BE382+$BF382 = 2, $BG382=1), FALSE, TRUE), AND($BD382:$BD382 = 0)),"Pass","Fail")</f>
        <v>Pass</v>
      </c>
      <c r="BD382" s="143">
        <f>COUNTBLANK(Survey!$AM382:$AO382)</f>
        <v>3</v>
      </c>
      <c r="BE382" s="143">
        <f>IF(Survey!$I382="Yes",1,0)</f>
        <v>0</v>
      </c>
      <c r="BF382" s="143">
        <f>IF(OR(Survey!$M382="Mutual fund",Survey!$M382="Alternative mutual fund",Survey!$M382="Money market"),1,0)</f>
        <v>0</v>
      </c>
      <c r="BG382" s="148">
        <f>IF(OR(Survey!$M382="ETF",Survey!$M382="ETF, alternative mutual fund"),1,0)</f>
        <v>0</v>
      </c>
      <c r="BH382" s="16" t="str">
        <f t="shared" si="249"/>
        <v>Pass</v>
      </c>
      <c r="BI382" s="38" t="b">
        <f>OR(ISNUMBER(SEARCH("Yes",Survey!$AO382)),ISBLANK(Survey!$AO382))</f>
        <v>1</v>
      </c>
      <c r="BJ382" s="67" t="b">
        <f>NOT(ISBLANK(Survey!$AP382))</f>
        <v>0</v>
      </c>
      <c r="BK382" s="16" t="str">
        <f t="shared" si="250"/>
        <v>Pass</v>
      </c>
      <c r="BL382" s="143">
        <f>IF(Survey!$AW382=0, 0,1)</f>
        <v>0</v>
      </c>
      <c r="BM382" s="67">
        <f>Survey!$AQ382</f>
        <v>0</v>
      </c>
      <c r="BN382" s="67">
        <f>IFERROR((Survey!$AX382-ABS(Survey!$AY382)-ABS(Survey!$BD382))/Survey!$AW382,0)</f>
        <v>0</v>
      </c>
      <c r="BO382" s="67">
        <f>IF(AND($BM382&gt;$BN382-0.2,$BM382&lt;$BN382+0.2,ISBLANK(Survey!$AQ382)=FALSE),0,1)</f>
        <v>1</v>
      </c>
      <c r="BP382" s="165">
        <f>IF(ISBLANK(Survey!$AR382),1,0)</f>
        <v>1</v>
      </c>
      <c r="BQ382" s="16" t="str">
        <f t="shared" si="251"/>
        <v>Pass</v>
      </c>
      <c r="BR382" s="143">
        <f>IF(Survey!$AW382=0, 0,1)</f>
        <v>0</v>
      </c>
      <c r="BS382" s="67">
        <f>IF(AND(Survey!$AS382&gt;=0,Survey!$AS382&lt;=0.2,Survey!$AS382&lt;&gt;""),0,1)</f>
        <v>1</v>
      </c>
      <c r="BT382" s="143">
        <f>IF(ISBLANK(Survey!$AT382),1,0)</f>
        <v>1</v>
      </c>
      <c r="BU382" s="16" t="str">
        <f t="shared" si="252"/>
        <v>Fail</v>
      </c>
      <c r="BV382" s="165">
        <f>Survey!$AU382</f>
        <v>0</v>
      </c>
      <c r="BW382" s="16" t="str">
        <f t="shared" si="253"/>
        <v>Pass</v>
      </c>
      <c r="BX382" s="36">
        <f>Survey!$AV382</f>
        <v>0</v>
      </c>
      <c r="BY382" s="176">
        <f>Survey!$AW382+Survey!$AX382-ABS(Survey!$AY382)+ABS(Survey!$AZ382)-ABS(Survey!$BA382)+ABS(Survey!$BB382)-ABS(Survey!$BC382)-ABS(Survey!$BD382)+Survey!$BE382</f>
        <v>0</v>
      </c>
      <c r="BZ382" s="35">
        <f t="shared" si="254"/>
        <v>0</v>
      </c>
      <c r="CA382" s="17">
        <f t="shared" si="255"/>
        <v>0</v>
      </c>
      <c r="CB382" s="16" t="str">
        <f t="shared" si="256"/>
        <v>Pass</v>
      </c>
      <c r="CC382" s="38" t="b">
        <f>IF(ABS(Survey!$BE382)=0,TRUE,FALSE)</f>
        <v>1</v>
      </c>
      <c r="CD382" s="37" t="b">
        <f>NOT(ISBLANK(Survey!$BF382))</f>
        <v>0</v>
      </c>
      <c r="CE382" t="str">
        <f t="shared" si="257"/>
        <v>Fail</v>
      </c>
      <c r="CF382" s="29">
        <f>Survey!$AV382</f>
        <v>0</v>
      </c>
      <c r="CG382" s="29" cm="1">
        <f t="array" ref="CG382">SUM(SUMIF(Survey!BH382:BO382,{"&gt;0","&lt;0"})*{1,-1})-SUM(SUMIF(Survey!BQ382:BX382,{"&gt;0","&lt;0"})*{1,-1})</f>
        <v>0</v>
      </c>
      <c r="CH382" s="35" t="str">
        <f t="shared" si="258"/>
        <v>No holdings</v>
      </c>
      <c r="CI382">
        <f t="shared" si="259"/>
        <v>0</v>
      </c>
      <c r="CJ382" s="16" t="str">
        <f t="shared" si="260"/>
        <v>Fail</v>
      </c>
      <c r="CK382" s="36">
        <f>Survey!$AV382</f>
        <v>0</v>
      </c>
      <c r="CL382" s="36" cm="1">
        <f t="array" ref="CL382">SUM(SUMIF(Survey!BZ382:CS382,{"&gt;0","&lt;0"})*{1,-1})-SUM(SUMIF(Survey!CU382:DN382,{"&gt;0","&lt;0"})*{1,-1})</f>
        <v>0</v>
      </c>
      <c r="CM382" s="35" t="str">
        <f t="shared" si="261"/>
        <v>No holdings</v>
      </c>
      <c r="CN382" s="17">
        <f t="shared" si="262"/>
        <v>0</v>
      </c>
      <c r="CO382" s="16" t="str">
        <f t="shared" si="263"/>
        <v>Pass</v>
      </c>
      <c r="CP382" s="38" t="b">
        <f>IF(ABS(Survey!$CS382)=0,TRUE,FALSE)</f>
        <v>1</v>
      </c>
      <c r="CQ382" s="37" t="b">
        <f>NOT(ISBLANK(Survey!$CT382))</f>
        <v>0</v>
      </c>
      <c r="CR382" s="16" t="str">
        <f t="shared" si="264"/>
        <v>Pass</v>
      </c>
      <c r="CS382" s="38" t="b">
        <f>IF(ABS(Survey!$DN382)=0,TRUE,FALSE)</f>
        <v>1</v>
      </c>
      <c r="CT382" s="37" t="b">
        <f>NOT(ISBLANK(Survey!$DO382))</f>
        <v>0</v>
      </c>
      <c r="CU382" t="str">
        <f t="shared" si="265"/>
        <v>Pass</v>
      </c>
      <c r="CV382" s="29" cm="1">
        <f t="array" ref="CV382">SUM(SUMIF(Survey!CO382,{"&gt;0","&lt;0"})*{1,-1})+SUM(SUMIF(Survey!DJ382,{"&gt;0","&lt;0"})*{1,-1})</f>
        <v>0</v>
      </c>
      <c r="CW382" s="29">
        <f>SUM(SUMIF(Survey!DQ382:DW382,{"&gt;0","&lt;0"})*{1,-1})+SUM(SUMIF(Survey!DY382:EE382,{"&gt;0","&lt;0"})*{1,-1})</f>
        <v>0</v>
      </c>
      <c r="CX382">
        <f t="shared" si="266"/>
        <v>0</v>
      </c>
      <c r="CY382">
        <f t="shared" si="267"/>
        <v>0</v>
      </c>
      <c r="CZ382" s="16" t="str">
        <f t="shared" si="268"/>
        <v>Pass</v>
      </c>
      <c r="DA382" s="38" t="b">
        <f>IF(ABS(Survey!$DW382)=0,TRUE,FALSE)</f>
        <v>1</v>
      </c>
      <c r="DB382" s="37" t="b">
        <f>NOT(ISBLANK(Survey!DX382))</f>
        <v>0</v>
      </c>
      <c r="DC382" s="16" t="str">
        <f t="shared" si="269"/>
        <v>Pass</v>
      </c>
      <c r="DD382" s="38" t="b">
        <f>IF(ABS(Survey!$EE382)=0,TRUE,FALSE)</f>
        <v>1</v>
      </c>
      <c r="DE382" s="37" t="b">
        <f>NOT(ISBLANK(Survey!$EF382))</f>
        <v>0</v>
      </c>
      <c r="DF382" s="16" t="str">
        <f t="shared" si="270"/>
        <v>Fail</v>
      </c>
      <c r="DG382" s="36">
        <f>SUM(SUMIF(Survey!EL382:EN382,{"&gt;0","&lt;0"})*{1,-1})</f>
        <v>0</v>
      </c>
      <c r="DH382">
        <f t="shared" si="271"/>
        <v>0</v>
      </c>
      <c r="DI382">
        <f t="shared" si="272"/>
        <v>100</v>
      </c>
      <c r="DJ382" s="35" t="b">
        <f>IF(OR(Survey!$M382="ETF",Survey!$M382="ETF, alternative mutual fund",Survey!$M382="Closed-end", Survey!$M382="Split share corp"),TRUE,FALSE)</f>
        <v>0</v>
      </c>
      <c r="DK382" s="16" t="str">
        <f t="shared" si="273"/>
        <v>Fail</v>
      </c>
      <c r="DL382" s="36">
        <f>SUM(SUMIF(Survey!EP382:EV382,{"&gt;0","&lt;0"})*{1,-1})</f>
        <v>0</v>
      </c>
      <c r="DM382">
        <f t="shared" si="274"/>
        <v>0</v>
      </c>
      <c r="DN382" s="17">
        <f t="shared" si="275"/>
        <v>100</v>
      </c>
      <c r="DO382" s="16" t="str">
        <f t="shared" si="276"/>
        <v>Fail</v>
      </c>
      <c r="DP382" s="36">
        <f>SUM(SUMIF(Survey!EX382:FD382,{"&gt;0","&lt;0"})*{1,-1})</f>
        <v>0</v>
      </c>
      <c r="DQ382">
        <f t="shared" si="277"/>
        <v>0</v>
      </c>
      <c r="DR382" s="17">
        <f t="shared" si="278"/>
        <v>100</v>
      </c>
    </row>
    <row r="383" spans="1:122">
      <c r="A383">
        <v>383</v>
      </c>
      <c r="B383" t="str">
        <f t="shared" si="232"/>
        <v>Pass</v>
      </c>
      <c r="C383" t="str">
        <f>IF(COUNTBLANK(Survey!B383:FE383)=$C$2, "Pass", "Fail")</f>
        <v>Pass</v>
      </c>
      <c r="D383" t="str">
        <f t="shared" si="233"/>
        <v>Fail</v>
      </c>
      <c r="E383" t="str">
        <f>IF(OR(ISBLANK(Survey!AJ383),COUNTIF(G383:BB383,"Fail")),"Fail","Pass")</f>
        <v>Fail</v>
      </c>
      <c r="G383" s="16" t="str">
        <f t="shared" si="234"/>
        <v>Fail</v>
      </c>
      <c r="H383" s="177">
        <f>COUNTBLANK(Survey!B383:D383)+COUNTBLANK(Survey!G383)+COUNTBLANK(Survey!I383)+COUNTBLANK(Survey!K383:M383)+COUNTBLANK(Survey!P383)+COUNTBLANK(Survey!S383:U383)+COUNTBLANK(Survey!Y383:AA383)+COUNTBLANK(Survey!AD383:AE383)+COUNTBLANK(Survey!AI383:AI383)</f>
        <v>18</v>
      </c>
      <c r="I383" s="16" t="str">
        <f t="shared" si="235"/>
        <v>Fail</v>
      </c>
      <c r="J383" t="b">
        <f>IF(Survey!E383="No",TRUE,FALSE)</f>
        <v>0</v>
      </c>
      <c r="K383" s="34">
        <f>LEN(Survey!E383)</f>
        <v>0</v>
      </c>
      <c r="L383" s="16" t="str">
        <f t="shared" si="236"/>
        <v>Fail</v>
      </c>
      <c r="M383" t="b">
        <f>IF(Survey!F383="No",TRUE,FALSE)</f>
        <v>0</v>
      </c>
      <c r="N383" s="33">
        <f>LEN(Survey!F383)</f>
        <v>0</v>
      </c>
      <c r="O383" s="16" t="str">
        <f t="shared" si="237"/>
        <v>Pass</v>
      </c>
      <c r="P383" s="34">
        <f>MOD((LEN(Survey!H383)+2),11)</f>
        <v>2</v>
      </c>
      <c r="Q383" s="33" t="str">
        <f>IF(Survey!$L383="Prospectus fund", "Yes", "No")</f>
        <v>No</v>
      </c>
      <c r="R383" s="16" t="str">
        <f t="shared" si="238"/>
        <v>Pass</v>
      </c>
      <c r="S383" s="34">
        <f>MOD((LEN(Survey!J383)+2),11)</f>
        <v>2</v>
      </c>
      <c r="T383" s="35" t="b">
        <f>IF(OR(Survey!$M383="ETF",Survey!$M383="ETF, alternative mutual fund",Survey!$M383="Closed-end", Survey!$M383="Split share corp", Survey!$I383="Yes"),TRUE,FALSE)</f>
        <v>0</v>
      </c>
      <c r="U383" s="16" t="str">
        <f>IFERROR(IF(AND(OR(X383=Y383,Y383 = "Either"),NOT(ISBLANK(Survey!K383))),"Pass","Fail"),"Pass")</f>
        <v>Fail</v>
      </c>
      <c r="V383" s="36" cm="1">
        <f t="array" ref="V383">SUM(SUMIF(Survey!BZ383:CS383,{"&gt;0","&lt;0"})*{1,-1})</f>
        <v>0</v>
      </c>
      <c r="W383" s="38" cm="1">
        <f t="array" ref="W383">SUM(SUMIF(Survey!CC383,{"&gt;0","&lt;0"})*{1,-1})+SUM(SUMIF(Survey!CM383,{"&gt;0","&lt;0"})*{1,-1})</f>
        <v>0</v>
      </c>
      <c r="X383" s="38">
        <f>Survey!K383</f>
        <v>0</v>
      </c>
      <c r="Y383" s="37" t="str">
        <f t="shared" si="239"/>
        <v>Either</v>
      </c>
      <c r="Z383" s="16" t="str">
        <f t="shared" si="240"/>
        <v>Fail</v>
      </c>
      <c r="AA383" s="67" cm="1">
        <f t="array" ref="AA383">SUM(SUMIF(Survey!BZ383:CS383,{"&gt;0","&lt;0"})*{1,-1})+SUM(SUMIF(Survey!CU383:DN383,{"&gt;0","&lt;0"})*{1,-1})</f>
        <v>0</v>
      </c>
      <c r="AB383" s="67">
        <f>IFERROR(AA383/(Survey!$AV383),0)</f>
        <v>0</v>
      </c>
      <c r="AC383" s="128" t="b">
        <f>IF(OR(Survey!$M383="Alternative strategy or hedge",Survey!$M383="Other, illiquid",Survey!$L383="Prospectus fund"),TRUE,FALSE)</f>
        <v>0</v>
      </c>
      <c r="AD383" s="128" t="b">
        <f>NOT(ISBLANK(Survey!$M383))</f>
        <v>0</v>
      </c>
      <c r="AE383" s="16" t="str">
        <f t="shared" si="241"/>
        <v>Pass</v>
      </c>
      <c r="AF383" s="38" t="b">
        <f>NOT(ISNUMBER(SEARCH("Other",Survey!$P383)))</f>
        <v>1</v>
      </c>
      <c r="AG383" s="37" t="b">
        <f>NOT(ISBLANK(Survey!$Q383))</f>
        <v>0</v>
      </c>
      <c r="AH383" s="16" t="str">
        <f t="shared" si="242"/>
        <v>Pass</v>
      </c>
      <c r="AI383" s="143">
        <f>COUNTBLANK(Survey!$W383)</f>
        <v>1</v>
      </c>
      <c r="AJ383" s="67">
        <f>IF(AND(Survey!L383&lt;&gt;"Exempt fund",OR(Survey!$M383="ETF",Survey!$M383="ETF, alternative mutual fund",Survey!$M383="Mutual fund",Survey!$M383="Alternative mutual fund",Survey!$M383="Money market")),1,0)</f>
        <v>0</v>
      </c>
      <c r="AK383" s="16" t="str">
        <f t="shared" si="243"/>
        <v>Pass</v>
      </c>
      <c r="AL383" s="38" t="b">
        <f>NOT(ISNUMBER(SEARCH("Yes",Survey!$AA383)))</f>
        <v>1</v>
      </c>
      <c r="AM383" s="37" t="b">
        <f>IF(COUNTBLANK(Survey!$AB383:$AC383)=0,TRUE, FALSE)</f>
        <v>0</v>
      </c>
      <c r="AN383" s="16" t="str">
        <f t="shared" si="244"/>
        <v>Pass</v>
      </c>
      <c r="AO383" s="38" t="b">
        <f>NOT(ISNUMBER(SEARCH("Yes",Survey!$AD383)))</f>
        <v>1</v>
      </c>
      <c r="AP383" s="37" t="b">
        <f>NOT(ISBLANK(Survey!$AF383))</f>
        <v>0</v>
      </c>
      <c r="AQ383" s="16" t="str">
        <f t="shared" si="245"/>
        <v>Pass</v>
      </c>
      <c r="AR383" s="38" t="b">
        <f>NOT(OR(ISNUMBER(SEARCH("Other",Survey!$AF383)),ISNUMBER(SEARCH("Multiple",Survey!$AF383))))</f>
        <v>1</v>
      </c>
      <c r="AS383" s="37" t="b">
        <f>NOT(ISBLANK(Survey!$AG383))</f>
        <v>0</v>
      </c>
      <c r="AT383" s="16" t="str">
        <f t="shared" si="246"/>
        <v>Fail</v>
      </c>
      <c r="AU383" s="143">
        <f>IF(ABS(Survey!$AV383)&gt;0, 1,0)</f>
        <v>0</v>
      </c>
      <c r="AV383" s="143">
        <f>IF(COUNTBLANK(Survey!$AJ383)=0,1,0)</f>
        <v>0</v>
      </c>
      <c r="AW383" s="16" t="str">
        <f t="shared" si="247"/>
        <v>Pass</v>
      </c>
      <c r="AX383" s="143">
        <f>IF(ISBLANK(Survey!$AJ383),0,1)</f>
        <v>0</v>
      </c>
      <c r="AY383" s="165">
        <f>COUNTBLANK(Survey!$AK383)</f>
        <v>1</v>
      </c>
      <c r="AZ383" s="16" t="str">
        <f t="shared" si="248"/>
        <v>Pass</v>
      </c>
      <c r="BA383" s="143">
        <f>IF(OR(Survey!$AK383="Closed",ISBLANK(Survey!$AK383)),0,1)</f>
        <v>0</v>
      </c>
      <c r="BB383" s="165">
        <f>IF(ISBLANK(Survey!$AL383),1,0)</f>
        <v>1</v>
      </c>
      <c r="BC383" s="147" t="str" cm="1">
        <f t="array" ref="BC383">IF(OR(IF(OR($BE383+$BF383 = 2, $BG383=1), FALSE, TRUE), AND($BD383:$BD383 = 0)),"Pass","Fail")</f>
        <v>Pass</v>
      </c>
      <c r="BD383" s="143">
        <f>COUNTBLANK(Survey!$AM383:$AO383)</f>
        <v>3</v>
      </c>
      <c r="BE383" s="143">
        <f>IF(Survey!$I383="Yes",1,0)</f>
        <v>0</v>
      </c>
      <c r="BF383" s="143">
        <f>IF(OR(Survey!$M383="Mutual fund",Survey!$M383="Alternative mutual fund",Survey!$M383="Money market"),1,0)</f>
        <v>0</v>
      </c>
      <c r="BG383" s="148">
        <f>IF(OR(Survey!$M383="ETF",Survey!$M383="ETF, alternative mutual fund"),1,0)</f>
        <v>0</v>
      </c>
      <c r="BH383" s="16" t="str">
        <f t="shared" si="249"/>
        <v>Pass</v>
      </c>
      <c r="BI383" s="38" t="b">
        <f>OR(ISNUMBER(SEARCH("Yes",Survey!$AO383)),ISBLANK(Survey!$AO383))</f>
        <v>1</v>
      </c>
      <c r="BJ383" s="67" t="b">
        <f>NOT(ISBLANK(Survey!$AP383))</f>
        <v>0</v>
      </c>
      <c r="BK383" s="16" t="str">
        <f t="shared" si="250"/>
        <v>Pass</v>
      </c>
      <c r="BL383" s="143">
        <f>IF(Survey!$AW383=0, 0,1)</f>
        <v>0</v>
      </c>
      <c r="BM383" s="67">
        <f>Survey!$AQ383</f>
        <v>0</v>
      </c>
      <c r="BN383" s="67">
        <f>IFERROR((Survey!$AX383-ABS(Survey!$AY383)-ABS(Survey!$BD383))/Survey!$AW383,0)</f>
        <v>0</v>
      </c>
      <c r="BO383" s="67">
        <f>IF(AND($BM383&gt;$BN383-0.2,$BM383&lt;$BN383+0.2,ISBLANK(Survey!$AQ383)=FALSE),0,1)</f>
        <v>1</v>
      </c>
      <c r="BP383" s="165">
        <f>IF(ISBLANK(Survey!$AR383),1,0)</f>
        <v>1</v>
      </c>
      <c r="BQ383" s="16" t="str">
        <f t="shared" si="251"/>
        <v>Pass</v>
      </c>
      <c r="BR383" s="143">
        <f>IF(Survey!$AW383=0, 0,1)</f>
        <v>0</v>
      </c>
      <c r="BS383" s="67">
        <f>IF(AND(Survey!$AS383&gt;=0,Survey!$AS383&lt;=0.2,Survey!$AS383&lt;&gt;""),0,1)</f>
        <v>1</v>
      </c>
      <c r="BT383" s="143">
        <f>IF(ISBLANK(Survey!$AT383),1,0)</f>
        <v>1</v>
      </c>
      <c r="BU383" s="16" t="str">
        <f t="shared" si="252"/>
        <v>Fail</v>
      </c>
      <c r="BV383" s="165">
        <f>Survey!$AU383</f>
        <v>0</v>
      </c>
      <c r="BW383" s="16" t="str">
        <f t="shared" si="253"/>
        <v>Pass</v>
      </c>
      <c r="BX383" s="36">
        <f>Survey!$AV383</f>
        <v>0</v>
      </c>
      <c r="BY383" s="176">
        <f>Survey!$AW383+Survey!$AX383-ABS(Survey!$AY383)+ABS(Survey!$AZ383)-ABS(Survey!$BA383)+ABS(Survey!$BB383)-ABS(Survey!$BC383)-ABS(Survey!$BD383)+Survey!$BE383</f>
        <v>0</v>
      </c>
      <c r="BZ383" s="35">
        <f t="shared" si="254"/>
        <v>0</v>
      </c>
      <c r="CA383" s="17">
        <f t="shared" si="255"/>
        <v>0</v>
      </c>
      <c r="CB383" s="16" t="str">
        <f t="shared" si="256"/>
        <v>Pass</v>
      </c>
      <c r="CC383" s="38" t="b">
        <f>IF(ABS(Survey!$BE383)=0,TRUE,FALSE)</f>
        <v>1</v>
      </c>
      <c r="CD383" s="37" t="b">
        <f>NOT(ISBLANK(Survey!$BF383))</f>
        <v>0</v>
      </c>
      <c r="CE383" t="str">
        <f t="shared" si="257"/>
        <v>Fail</v>
      </c>
      <c r="CF383" s="29">
        <f>Survey!$AV383</f>
        <v>0</v>
      </c>
      <c r="CG383" s="29" cm="1">
        <f t="array" ref="CG383">SUM(SUMIF(Survey!BH383:BO383,{"&gt;0","&lt;0"})*{1,-1})-SUM(SUMIF(Survey!BQ383:BX383,{"&gt;0","&lt;0"})*{1,-1})</f>
        <v>0</v>
      </c>
      <c r="CH383" s="35" t="str">
        <f t="shared" si="258"/>
        <v>No holdings</v>
      </c>
      <c r="CI383">
        <f t="shared" si="259"/>
        <v>0</v>
      </c>
      <c r="CJ383" s="16" t="str">
        <f t="shared" si="260"/>
        <v>Fail</v>
      </c>
      <c r="CK383" s="36">
        <f>Survey!$AV383</f>
        <v>0</v>
      </c>
      <c r="CL383" s="36" cm="1">
        <f t="array" ref="CL383">SUM(SUMIF(Survey!BZ383:CS383,{"&gt;0","&lt;0"})*{1,-1})-SUM(SUMIF(Survey!CU383:DN383,{"&gt;0","&lt;0"})*{1,-1})</f>
        <v>0</v>
      </c>
      <c r="CM383" s="35" t="str">
        <f t="shared" si="261"/>
        <v>No holdings</v>
      </c>
      <c r="CN383" s="17">
        <f t="shared" si="262"/>
        <v>0</v>
      </c>
      <c r="CO383" s="16" t="str">
        <f t="shared" si="263"/>
        <v>Pass</v>
      </c>
      <c r="CP383" s="38" t="b">
        <f>IF(ABS(Survey!$CS383)=0,TRUE,FALSE)</f>
        <v>1</v>
      </c>
      <c r="CQ383" s="37" t="b">
        <f>NOT(ISBLANK(Survey!$CT383))</f>
        <v>0</v>
      </c>
      <c r="CR383" s="16" t="str">
        <f t="shared" si="264"/>
        <v>Pass</v>
      </c>
      <c r="CS383" s="38" t="b">
        <f>IF(ABS(Survey!$DN383)=0,TRUE,FALSE)</f>
        <v>1</v>
      </c>
      <c r="CT383" s="37" t="b">
        <f>NOT(ISBLANK(Survey!$DO383))</f>
        <v>0</v>
      </c>
      <c r="CU383" t="str">
        <f t="shared" si="265"/>
        <v>Pass</v>
      </c>
      <c r="CV383" s="29" cm="1">
        <f t="array" ref="CV383">SUM(SUMIF(Survey!CO383,{"&gt;0","&lt;0"})*{1,-1})+SUM(SUMIF(Survey!DJ383,{"&gt;0","&lt;0"})*{1,-1})</f>
        <v>0</v>
      </c>
      <c r="CW383" s="29">
        <f>SUM(SUMIF(Survey!DQ383:DW383,{"&gt;0","&lt;0"})*{1,-1})+SUM(SUMIF(Survey!DY383:EE383,{"&gt;0","&lt;0"})*{1,-1})</f>
        <v>0</v>
      </c>
      <c r="CX383">
        <f t="shared" si="266"/>
        <v>0</v>
      </c>
      <c r="CY383">
        <f t="shared" si="267"/>
        <v>0</v>
      </c>
      <c r="CZ383" s="16" t="str">
        <f t="shared" si="268"/>
        <v>Pass</v>
      </c>
      <c r="DA383" s="38" t="b">
        <f>IF(ABS(Survey!$DW383)=0,TRUE,FALSE)</f>
        <v>1</v>
      </c>
      <c r="DB383" s="37" t="b">
        <f>NOT(ISBLANK(Survey!DX383))</f>
        <v>0</v>
      </c>
      <c r="DC383" s="16" t="str">
        <f t="shared" si="269"/>
        <v>Pass</v>
      </c>
      <c r="DD383" s="38" t="b">
        <f>IF(ABS(Survey!$EE383)=0,TRUE,FALSE)</f>
        <v>1</v>
      </c>
      <c r="DE383" s="37" t="b">
        <f>NOT(ISBLANK(Survey!$EF383))</f>
        <v>0</v>
      </c>
      <c r="DF383" s="16" t="str">
        <f t="shared" si="270"/>
        <v>Fail</v>
      </c>
      <c r="DG383" s="36">
        <f>SUM(SUMIF(Survey!EL383:EN383,{"&gt;0","&lt;0"})*{1,-1})</f>
        <v>0</v>
      </c>
      <c r="DH383">
        <f t="shared" si="271"/>
        <v>0</v>
      </c>
      <c r="DI383">
        <f t="shared" si="272"/>
        <v>100</v>
      </c>
      <c r="DJ383" s="35" t="b">
        <f>IF(OR(Survey!$M383="ETF",Survey!$M383="ETF, alternative mutual fund",Survey!$M383="Closed-end", Survey!$M383="Split share corp"),TRUE,FALSE)</f>
        <v>0</v>
      </c>
      <c r="DK383" s="16" t="str">
        <f t="shared" si="273"/>
        <v>Fail</v>
      </c>
      <c r="DL383" s="36">
        <f>SUM(SUMIF(Survey!EP383:EV383,{"&gt;0","&lt;0"})*{1,-1})</f>
        <v>0</v>
      </c>
      <c r="DM383">
        <f t="shared" si="274"/>
        <v>0</v>
      </c>
      <c r="DN383" s="17">
        <f t="shared" si="275"/>
        <v>100</v>
      </c>
      <c r="DO383" s="16" t="str">
        <f t="shared" si="276"/>
        <v>Fail</v>
      </c>
      <c r="DP383" s="36">
        <f>SUM(SUMIF(Survey!EX383:FD383,{"&gt;0","&lt;0"})*{1,-1})</f>
        <v>0</v>
      </c>
      <c r="DQ383">
        <f t="shared" si="277"/>
        <v>0</v>
      </c>
      <c r="DR383" s="17">
        <f t="shared" si="278"/>
        <v>100</v>
      </c>
    </row>
    <row r="384" spans="1:122">
      <c r="A384">
        <v>384</v>
      </c>
      <c r="B384" t="str">
        <f t="shared" si="232"/>
        <v>Pass</v>
      </c>
      <c r="C384" t="str">
        <f>IF(COUNTBLANK(Survey!B384:FE384)=$C$2, "Pass", "Fail")</f>
        <v>Pass</v>
      </c>
      <c r="D384" t="str">
        <f t="shared" si="233"/>
        <v>Fail</v>
      </c>
      <c r="E384" t="str">
        <f>IF(OR(ISBLANK(Survey!AJ384),COUNTIF(G384:BB384,"Fail")),"Fail","Pass")</f>
        <v>Fail</v>
      </c>
      <c r="G384" s="16" t="str">
        <f t="shared" si="234"/>
        <v>Fail</v>
      </c>
      <c r="H384" s="177">
        <f>COUNTBLANK(Survey!B384:D384)+COUNTBLANK(Survey!G384)+COUNTBLANK(Survey!I384)+COUNTBLANK(Survey!K384:M384)+COUNTBLANK(Survey!P384)+COUNTBLANK(Survey!S384:U384)+COUNTBLANK(Survey!Y384:AA384)+COUNTBLANK(Survey!AD384:AE384)+COUNTBLANK(Survey!AI384:AI384)</f>
        <v>18</v>
      </c>
      <c r="I384" s="16" t="str">
        <f t="shared" si="235"/>
        <v>Fail</v>
      </c>
      <c r="J384" t="b">
        <f>IF(Survey!E384="No",TRUE,FALSE)</f>
        <v>0</v>
      </c>
      <c r="K384" s="34">
        <f>LEN(Survey!E384)</f>
        <v>0</v>
      </c>
      <c r="L384" s="16" t="str">
        <f t="shared" si="236"/>
        <v>Fail</v>
      </c>
      <c r="M384" t="b">
        <f>IF(Survey!F384="No",TRUE,FALSE)</f>
        <v>0</v>
      </c>
      <c r="N384" s="33">
        <f>LEN(Survey!F384)</f>
        <v>0</v>
      </c>
      <c r="O384" s="16" t="str">
        <f t="shared" si="237"/>
        <v>Pass</v>
      </c>
      <c r="P384" s="34">
        <f>MOD((LEN(Survey!H384)+2),11)</f>
        <v>2</v>
      </c>
      <c r="Q384" s="33" t="str">
        <f>IF(Survey!$L384="Prospectus fund", "Yes", "No")</f>
        <v>No</v>
      </c>
      <c r="R384" s="16" t="str">
        <f t="shared" si="238"/>
        <v>Pass</v>
      </c>
      <c r="S384" s="34">
        <f>MOD((LEN(Survey!J384)+2),11)</f>
        <v>2</v>
      </c>
      <c r="T384" s="35" t="b">
        <f>IF(OR(Survey!$M384="ETF",Survey!$M384="ETF, alternative mutual fund",Survey!$M384="Closed-end", Survey!$M384="Split share corp", Survey!$I384="Yes"),TRUE,FALSE)</f>
        <v>0</v>
      </c>
      <c r="U384" s="16" t="str">
        <f>IFERROR(IF(AND(OR(X384=Y384,Y384 = "Either"),NOT(ISBLANK(Survey!K384))),"Pass","Fail"),"Pass")</f>
        <v>Fail</v>
      </c>
      <c r="V384" s="36" cm="1">
        <f t="array" ref="V384">SUM(SUMIF(Survey!BZ384:CS384,{"&gt;0","&lt;0"})*{1,-1})</f>
        <v>0</v>
      </c>
      <c r="W384" s="38" cm="1">
        <f t="array" ref="W384">SUM(SUMIF(Survey!CC384,{"&gt;0","&lt;0"})*{1,-1})+SUM(SUMIF(Survey!CM384,{"&gt;0","&lt;0"})*{1,-1})</f>
        <v>0</v>
      </c>
      <c r="X384" s="38">
        <f>Survey!K384</f>
        <v>0</v>
      </c>
      <c r="Y384" s="37" t="str">
        <f t="shared" si="239"/>
        <v>Either</v>
      </c>
      <c r="Z384" s="16" t="str">
        <f t="shared" si="240"/>
        <v>Fail</v>
      </c>
      <c r="AA384" s="67" cm="1">
        <f t="array" ref="AA384">SUM(SUMIF(Survey!BZ384:CS384,{"&gt;0","&lt;0"})*{1,-1})+SUM(SUMIF(Survey!CU384:DN384,{"&gt;0","&lt;0"})*{1,-1})</f>
        <v>0</v>
      </c>
      <c r="AB384" s="67">
        <f>IFERROR(AA384/(Survey!$AV384),0)</f>
        <v>0</v>
      </c>
      <c r="AC384" s="128" t="b">
        <f>IF(OR(Survey!$M384="Alternative strategy or hedge",Survey!$M384="Other, illiquid",Survey!$L384="Prospectus fund"),TRUE,FALSE)</f>
        <v>0</v>
      </c>
      <c r="AD384" s="128" t="b">
        <f>NOT(ISBLANK(Survey!$M384))</f>
        <v>0</v>
      </c>
      <c r="AE384" s="16" t="str">
        <f t="shared" si="241"/>
        <v>Pass</v>
      </c>
      <c r="AF384" s="38" t="b">
        <f>NOT(ISNUMBER(SEARCH("Other",Survey!$P384)))</f>
        <v>1</v>
      </c>
      <c r="AG384" s="37" t="b">
        <f>NOT(ISBLANK(Survey!$Q384))</f>
        <v>0</v>
      </c>
      <c r="AH384" s="16" t="str">
        <f t="shared" si="242"/>
        <v>Pass</v>
      </c>
      <c r="AI384" s="143">
        <f>COUNTBLANK(Survey!$W384)</f>
        <v>1</v>
      </c>
      <c r="AJ384" s="67">
        <f>IF(AND(Survey!L384&lt;&gt;"Exempt fund",OR(Survey!$M384="ETF",Survey!$M384="ETF, alternative mutual fund",Survey!$M384="Mutual fund",Survey!$M384="Alternative mutual fund",Survey!$M384="Money market")),1,0)</f>
        <v>0</v>
      </c>
      <c r="AK384" s="16" t="str">
        <f t="shared" si="243"/>
        <v>Pass</v>
      </c>
      <c r="AL384" s="38" t="b">
        <f>NOT(ISNUMBER(SEARCH("Yes",Survey!$AA384)))</f>
        <v>1</v>
      </c>
      <c r="AM384" s="37" t="b">
        <f>IF(COUNTBLANK(Survey!$AB384:$AC384)=0,TRUE, FALSE)</f>
        <v>0</v>
      </c>
      <c r="AN384" s="16" t="str">
        <f t="shared" si="244"/>
        <v>Pass</v>
      </c>
      <c r="AO384" s="38" t="b">
        <f>NOT(ISNUMBER(SEARCH("Yes",Survey!$AD384)))</f>
        <v>1</v>
      </c>
      <c r="AP384" s="37" t="b">
        <f>NOT(ISBLANK(Survey!$AF384))</f>
        <v>0</v>
      </c>
      <c r="AQ384" s="16" t="str">
        <f t="shared" si="245"/>
        <v>Pass</v>
      </c>
      <c r="AR384" s="38" t="b">
        <f>NOT(OR(ISNUMBER(SEARCH("Other",Survey!$AF384)),ISNUMBER(SEARCH("Multiple",Survey!$AF384))))</f>
        <v>1</v>
      </c>
      <c r="AS384" s="37" t="b">
        <f>NOT(ISBLANK(Survey!$AG384))</f>
        <v>0</v>
      </c>
      <c r="AT384" s="16" t="str">
        <f t="shared" si="246"/>
        <v>Fail</v>
      </c>
      <c r="AU384" s="143">
        <f>IF(ABS(Survey!$AV384)&gt;0, 1,0)</f>
        <v>0</v>
      </c>
      <c r="AV384" s="143">
        <f>IF(COUNTBLANK(Survey!$AJ384)=0,1,0)</f>
        <v>0</v>
      </c>
      <c r="AW384" s="16" t="str">
        <f t="shared" si="247"/>
        <v>Pass</v>
      </c>
      <c r="AX384" s="143">
        <f>IF(ISBLANK(Survey!$AJ384),0,1)</f>
        <v>0</v>
      </c>
      <c r="AY384" s="165">
        <f>COUNTBLANK(Survey!$AK384)</f>
        <v>1</v>
      </c>
      <c r="AZ384" s="16" t="str">
        <f t="shared" si="248"/>
        <v>Pass</v>
      </c>
      <c r="BA384" s="143">
        <f>IF(OR(Survey!$AK384="Closed",ISBLANK(Survey!$AK384)),0,1)</f>
        <v>0</v>
      </c>
      <c r="BB384" s="165">
        <f>IF(ISBLANK(Survey!$AL384),1,0)</f>
        <v>1</v>
      </c>
      <c r="BC384" s="147" t="str" cm="1">
        <f t="array" ref="BC384">IF(OR(IF(OR($BE384+$BF384 = 2, $BG384=1), FALSE, TRUE), AND($BD384:$BD384 = 0)),"Pass","Fail")</f>
        <v>Pass</v>
      </c>
      <c r="BD384" s="143">
        <f>COUNTBLANK(Survey!$AM384:$AO384)</f>
        <v>3</v>
      </c>
      <c r="BE384" s="143">
        <f>IF(Survey!$I384="Yes",1,0)</f>
        <v>0</v>
      </c>
      <c r="BF384" s="143">
        <f>IF(OR(Survey!$M384="Mutual fund",Survey!$M384="Alternative mutual fund",Survey!$M384="Money market"),1,0)</f>
        <v>0</v>
      </c>
      <c r="BG384" s="148">
        <f>IF(OR(Survey!$M384="ETF",Survey!$M384="ETF, alternative mutual fund"),1,0)</f>
        <v>0</v>
      </c>
      <c r="BH384" s="16" t="str">
        <f t="shared" si="249"/>
        <v>Pass</v>
      </c>
      <c r="BI384" s="38" t="b">
        <f>OR(ISNUMBER(SEARCH("Yes",Survey!$AO384)),ISBLANK(Survey!$AO384))</f>
        <v>1</v>
      </c>
      <c r="BJ384" s="67" t="b">
        <f>NOT(ISBLANK(Survey!$AP384))</f>
        <v>0</v>
      </c>
      <c r="BK384" s="16" t="str">
        <f t="shared" si="250"/>
        <v>Pass</v>
      </c>
      <c r="BL384" s="143">
        <f>IF(Survey!$AW384=0, 0,1)</f>
        <v>0</v>
      </c>
      <c r="BM384" s="67">
        <f>Survey!$AQ384</f>
        <v>0</v>
      </c>
      <c r="BN384" s="67">
        <f>IFERROR((Survey!$AX384-ABS(Survey!$AY384)-ABS(Survey!$BD384))/Survey!$AW384,0)</f>
        <v>0</v>
      </c>
      <c r="BO384" s="67">
        <f>IF(AND($BM384&gt;$BN384-0.2,$BM384&lt;$BN384+0.2,ISBLANK(Survey!$AQ384)=FALSE),0,1)</f>
        <v>1</v>
      </c>
      <c r="BP384" s="165">
        <f>IF(ISBLANK(Survey!$AR384),1,0)</f>
        <v>1</v>
      </c>
      <c r="BQ384" s="16" t="str">
        <f t="shared" si="251"/>
        <v>Pass</v>
      </c>
      <c r="BR384" s="143">
        <f>IF(Survey!$AW384=0, 0,1)</f>
        <v>0</v>
      </c>
      <c r="BS384" s="67">
        <f>IF(AND(Survey!$AS384&gt;=0,Survey!$AS384&lt;=0.2,Survey!$AS384&lt;&gt;""),0,1)</f>
        <v>1</v>
      </c>
      <c r="BT384" s="143">
        <f>IF(ISBLANK(Survey!$AT384),1,0)</f>
        <v>1</v>
      </c>
      <c r="BU384" s="16" t="str">
        <f t="shared" si="252"/>
        <v>Fail</v>
      </c>
      <c r="BV384" s="165">
        <f>Survey!$AU384</f>
        <v>0</v>
      </c>
      <c r="BW384" s="16" t="str">
        <f t="shared" si="253"/>
        <v>Pass</v>
      </c>
      <c r="BX384" s="36">
        <f>Survey!$AV384</f>
        <v>0</v>
      </c>
      <c r="BY384" s="176">
        <f>Survey!$AW384+Survey!$AX384-ABS(Survey!$AY384)+ABS(Survey!$AZ384)-ABS(Survey!$BA384)+ABS(Survey!$BB384)-ABS(Survey!$BC384)-ABS(Survey!$BD384)+Survey!$BE384</f>
        <v>0</v>
      </c>
      <c r="BZ384" s="35">
        <f t="shared" si="254"/>
        <v>0</v>
      </c>
      <c r="CA384" s="17">
        <f t="shared" si="255"/>
        <v>0</v>
      </c>
      <c r="CB384" s="16" t="str">
        <f t="shared" si="256"/>
        <v>Pass</v>
      </c>
      <c r="CC384" s="38" t="b">
        <f>IF(ABS(Survey!$BE384)=0,TRUE,FALSE)</f>
        <v>1</v>
      </c>
      <c r="CD384" s="37" t="b">
        <f>NOT(ISBLANK(Survey!$BF384))</f>
        <v>0</v>
      </c>
      <c r="CE384" t="str">
        <f t="shared" si="257"/>
        <v>Fail</v>
      </c>
      <c r="CF384" s="29">
        <f>Survey!$AV384</f>
        <v>0</v>
      </c>
      <c r="CG384" s="29" cm="1">
        <f t="array" ref="CG384">SUM(SUMIF(Survey!BH384:BO384,{"&gt;0","&lt;0"})*{1,-1})-SUM(SUMIF(Survey!BQ384:BX384,{"&gt;0","&lt;0"})*{1,-1})</f>
        <v>0</v>
      </c>
      <c r="CH384" s="35" t="str">
        <f t="shared" si="258"/>
        <v>No holdings</v>
      </c>
      <c r="CI384">
        <f t="shared" si="259"/>
        <v>0</v>
      </c>
      <c r="CJ384" s="16" t="str">
        <f t="shared" si="260"/>
        <v>Fail</v>
      </c>
      <c r="CK384" s="36">
        <f>Survey!$AV384</f>
        <v>0</v>
      </c>
      <c r="CL384" s="36" cm="1">
        <f t="array" ref="CL384">SUM(SUMIF(Survey!BZ384:CS384,{"&gt;0","&lt;0"})*{1,-1})-SUM(SUMIF(Survey!CU384:DN384,{"&gt;0","&lt;0"})*{1,-1})</f>
        <v>0</v>
      </c>
      <c r="CM384" s="35" t="str">
        <f t="shared" si="261"/>
        <v>No holdings</v>
      </c>
      <c r="CN384" s="17">
        <f t="shared" si="262"/>
        <v>0</v>
      </c>
      <c r="CO384" s="16" t="str">
        <f t="shared" si="263"/>
        <v>Pass</v>
      </c>
      <c r="CP384" s="38" t="b">
        <f>IF(ABS(Survey!$CS384)=0,TRUE,FALSE)</f>
        <v>1</v>
      </c>
      <c r="CQ384" s="37" t="b">
        <f>NOT(ISBLANK(Survey!$CT384))</f>
        <v>0</v>
      </c>
      <c r="CR384" s="16" t="str">
        <f t="shared" si="264"/>
        <v>Pass</v>
      </c>
      <c r="CS384" s="38" t="b">
        <f>IF(ABS(Survey!$DN384)=0,TRUE,FALSE)</f>
        <v>1</v>
      </c>
      <c r="CT384" s="37" t="b">
        <f>NOT(ISBLANK(Survey!$DO384))</f>
        <v>0</v>
      </c>
      <c r="CU384" t="str">
        <f t="shared" si="265"/>
        <v>Pass</v>
      </c>
      <c r="CV384" s="29" cm="1">
        <f t="array" ref="CV384">SUM(SUMIF(Survey!CO384,{"&gt;0","&lt;0"})*{1,-1})+SUM(SUMIF(Survey!DJ384,{"&gt;0","&lt;0"})*{1,-1})</f>
        <v>0</v>
      </c>
      <c r="CW384" s="29">
        <f>SUM(SUMIF(Survey!DQ384:DW384,{"&gt;0","&lt;0"})*{1,-1})+SUM(SUMIF(Survey!DY384:EE384,{"&gt;0","&lt;0"})*{1,-1})</f>
        <v>0</v>
      </c>
      <c r="CX384">
        <f t="shared" si="266"/>
        <v>0</v>
      </c>
      <c r="CY384">
        <f t="shared" si="267"/>
        <v>0</v>
      </c>
      <c r="CZ384" s="16" t="str">
        <f t="shared" si="268"/>
        <v>Pass</v>
      </c>
      <c r="DA384" s="38" t="b">
        <f>IF(ABS(Survey!$DW384)=0,TRUE,FALSE)</f>
        <v>1</v>
      </c>
      <c r="DB384" s="37" t="b">
        <f>NOT(ISBLANK(Survey!DX384))</f>
        <v>0</v>
      </c>
      <c r="DC384" s="16" t="str">
        <f t="shared" si="269"/>
        <v>Pass</v>
      </c>
      <c r="DD384" s="38" t="b">
        <f>IF(ABS(Survey!$EE384)=0,TRUE,FALSE)</f>
        <v>1</v>
      </c>
      <c r="DE384" s="37" t="b">
        <f>NOT(ISBLANK(Survey!$EF384))</f>
        <v>0</v>
      </c>
      <c r="DF384" s="16" t="str">
        <f t="shared" si="270"/>
        <v>Fail</v>
      </c>
      <c r="DG384" s="36">
        <f>SUM(SUMIF(Survey!EL384:EN384,{"&gt;0","&lt;0"})*{1,-1})</f>
        <v>0</v>
      </c>
      <c r="DH384">
        <f t="shared" si="271"/>
        <v>0</v>
      </c>
      <c r="DI384">
        <f t="shared" si="272"/>
        <v>100</v>
      </c>
      <c r="DJ384" s="35" t="b">
        <f>IF(OR(Survey!$M384="ETF",Survey!$M384="ETF, alternative mutual fund",Survey!$M384="Closed-end", Survey!$M384="Split share corp"),TRUE,FALSE)</f>
        <v>0</v>
      </c>
      <c r="DK384" s="16" t="str">
        <f t="shared" si="273"/>
        <v>Fail</v>
      </c>
      <c r="DL384" s="36">
        <f>SUM(SUMIF(Survey!EP384:EV384,{"&gt;0","&lt;0"})*{1,-1})</f>
        <v>0</v>
      </c>
      <c r="DM384">
        <f t="shared" si="274"/>
        <v>0</v>
      </c>
      <c r="DN384" s="17">
        <f t="shared" si="275"/>
        <v>100</v>
      </c>
      <c r="DO384" s="16" t="str">
        <f t="shared" si="276"/>
        <v>Fail</v>
      </c>
      <c r="DP384" s="36">
        <f>SUM(SUMIF(Survey!EX384:FD384,{"&gt;0","&lt;0"})*{1,-1})</f>
        <v>0</v>
      </c>
      <c r="DQ384">
        <f t="shared" si="277"/>
        <v>0</v>
      </c>
      <c r="DR384" s="17">
        <f t="shared" si="278"/>
        <v>100</v>
      </c>
    </row>
    <row r="385" spans="1:122">
      <c r="A385">
        <v>385</v>
      </c>
      <c r="B385" t="str">
        <f t="shared" si="232"/>
        <v>Pass</v>
      </c>
      <c r="C385" t="str">
        <f>IF(COUNTBLANK(Survey!B385:FE385)=$C$2, "Pass", "Fail")</f>
        <v>Pass</v>
      </c>
      <c r="D385" t="str">
        <f t="shared" si="233"/>
        <v>Fail</v>
      </c>
      <c r="E385" t="str">
        <f>IF(OR(ISBLANK(Survey!AJ385),COUNTIF(G385:BB385,"Fail")),"Fail","Pass")</f>
        <v>Fail</v>
      </c>
      <c r="G385" s="16" t="str">
        <f t="shared" si="234"/>
        <v>Fail</v>
      </c>
      <c r="H385" s="177">
        <f>COUNTBLANK(Survey!B385:D385)+COUNTBLANK(Survey!G385)+COUNTBLANK(Survey!I385)+COUNTBLANK(Survey!K385:M385)+COUNTBLANK(Survey!P385)+COUNTBLANK(Survey!S385:U385)+COUNTBLANK(Survey!Y385:AA385)+COUNTBLANK(Survey!AD385:AE385)+COUNTBLANK(Survey!AI385:AI385)</f>
        <v>18</v>
      </c>
      <c r="I385" s="16" t="str">
        <f t="shared" si="235"/>
        <v>Fail</v>
      </c>
      <c r="J385" t="b">
        <f>IF(Survey!E385="No",TRUE,FALSE)</f>
        <v>0</v>
      </c>
      <c r="K385" s="34">
        <f>LEN(Survey!E385)</f>
        <v>0</v>
      </c>
      <c r="L385" s="16" t="str">
        <f t="shared" si="236"/>
        <v>Fail</v>
      </c>
      <c r="M385" t="b">
        <f>IF(Survey!F385="No",TRUE,FALSE)</f>
        <v>0</v>
      </c>
      <c r="N385" s="33">
        <f>LEN(Survey!F385)</f>
        <v>0</v>
      </c>
      <c r="O385" s="16" t="str">
        <f t="shared" si="237"/>
        <v>Pass</v>
      </c>
      <c r="P385" s="34">
        <f>MOD((LEN(Survey!H385)+2),11)</f>
        <v>2</v>
      </c>
      <c r="Q385" s="33" t="str">
        <f>IF(Survey!$L385="Prospectus fund", "Yes", "No")</f>
        <v>No</v>
      </c>
      <c r="R385" s="16" t="str">
        <f t="shared" si="238"/>
        <v>Pass</v>
      </c>
      <c r="S385" s="34">
        <f>MOD((LEN(Survey!J385)+2),11)</f>
        <v>2</v>
      </c>
      <c r="T385" s="35" t="b">
        <f>IF(OR(Survey!$M385="ETF",Survey!$M385="ETF, alternative mutual fund",Survey!$M385="Closed-end", Survey!$M385="Split share corp", Survey!$I385="Yes"),TRUE,FALSE)</f>
        <v>0</v>
      </c>
      <c r="U385" s="16" t="str">
        <f>IFERROR(IF(AND(OR(X385=Y385,Y385 = "Either"),NOT(ISBLANK(Survey!K385))),"Pass","Fail"),"Pass")</f>
        <v>Fail</v>
      </c>
      <c r="V385" s="36" cm="1">
        <f t="array" ref="V385">SUM(SUMIF(Survey!BZ385:CS385,{"&gt;0","&lt;0"})*{1,-1})</f>
        <v>0</v>
      </c>
      <c r="W385" s="38" cm="1">
        <f t="array" ref="W385">SUM(SUMIF(Survey!CC385,{"&gt;0","&lt;0"})*{1,-1})+SUM(SUMIF(Survey!CM385,{"&gt;0","&lt;0"})*{1,-1})</f>
        <v>0</v>
      </c>
      <c r="X385" s="38">
        <f>Survey!K385</f>
        <v>0</v>
      </c>
      <c r="Y385" s="37" t="str">
        <f t="shared" si="239"/>
        <v>Either</v>
      </c>
      <c r="Z385" s="16" t="str">
        <f t="shared" si="240"/>
        <v>Fail</v>
      </c>
      <c r="AA385" s="67" cm="1">
        <f t="array" ref="AA385">SUM(SUMIF(Survey!BZ385:CS385,{"&gt;0","&lt;0"})*{1,-1})+SUM(SUMIF(Survey!CU385:DN385,{"&gt;0","&lt;0"})*{1,-1})</f>
        <v>0</v>
      </c>
      <c r="AB385" s="67">
        <f>IFERROR(AA385/(Survey!$AV385),0)</f>
        <v>0</v>
      </c>
      <c r="AC385" s="128" t="b">
        <f>IF(OR(Survey!$M385="Alternative strategy or hedge",Survey!$M385="Other, illiquid",Survey!$L385="Prospectus fund"),TRUE,FALSE)</f>
        <v>0</v>
      </c>
      <c r="AD385" s="128" t="b">
        <f>NOT(ISBLANK(Survey!$M385))</f>
        <v>0</v>
      </c>
      <c r="AE385" s="16" t="str">
        <f t="shared" si="241"/>
        <v>Pass</v>
      </c>
      <c r="AF385" s="38" t="b">
        <f>NOT(ISNUMBER(SEARCH("Other",Survey!$P385)))</f>
        <v>1</v>
      </c>
      <c r="AG385" s="37" t="b">
        <f>NOT(ISBLANK(Survey!$Q385))</f>
        <v>0</v>
      </c>
      <c r="AH385" s="16" t="str">
        <f t="shared" si="242"/>
        <v>Pass</v>
      </c>
      <c r="AI385" s="143">
        <f>COUNTBLANK(Survey!$W385)</f>
        <v>1</v>
      </c>
      <c r="AJ385" s="67">
        <f>IF(AND(Survey!L385&lt;&gt;"Exempt fund",OR(Survey!$M385="ETF",Survey!$M385="ETF, alternative mutual fund",Survey!$M385="Mutual fund",Survey!$M385="Alternative mutual fund",Survey!$M385="Money market")),1,0)</f>
        <v>0</v>
      </c>
      <c r="AK385" s="16" t="str">
        <f t="shared" si="243"/>
        <v>Pass</v>
      </c>
      <c r="AL385" s="38" t="b">
        <f>NOT(ISNUMBER(SEARCH("Yes",Survey!$AA385)))</f>
        <v>1</v>
      </c>
      <c r="AM385" s="37" t="b">
        <f>IF(COUNTBLANK(Survey!$AB385:$AC385)=0,TRUE, FALSE)</f>
        <v>0</v>
      </c>
      <c r="AN385" s="16" t="str">
        <f t="shared" si="244"/>
        <v>Pass</v>
      </c>
      <c r="AO385" s="38" t="b">
        <f>NOT(ISNUMBER(SEARCH("Yes",Survey!$AD385)))</f>
        <v>1</v>
      </c>
      <c r="AP385" s="37" t="b">
        <f>NOT(ISBLANK(Survey!$AF385))</f>
        <v>0</v>
      </c>
      <c r="AQ385" s="16" t="str">
        <f t="shared" si="245"/>
        <v>Pass</v>
      </c>
      <c r="AR385" s="38" t="b">
        <f>NOT(OR(ISNUMBER(SEARCH("Other",Survey!$AF385)),ISNUMBER(SEARCH("Multiple",Survey!$AF385))))</f>
        <v>1</v>
      </c>
      <c r="AS385" s="37" t="b">
        <f>NOT(ISBLANK(Survey!$AG385))</f>
        <v>0</v>
      </c>
      <c r="AT385" s="16" t="str">
        <f t="shared" si="246"/>
        <v>Fail</v>
      </c>
      <c r="AU385" s="143">
        <f>IF(ABS(Survey!$AV385)&gt;0, 1,0)</f>
        <v>0</v>
      </c>
      <c r="AV385" s="143">
        <f>IF(COUNTBLANK(Survey!$AJ385)=0,1,0)</f>
        <v>0</v>
      </c>
      <c r="AW385" s="16" t="str">
        <f t="shared" si="247"/>
        <v>Pass</v>
      </c>
      <c r="AX385" s="143">
        <f>IF(ISBLANK(Survey!$AJ385),0,1)</f>
        <v>0</v>
      </c>
      <c r="AY385" s="165">
        <f>COUNTBLANK(Survey!$AK385)</f>
        <v>1</v>
      </c>
      <c r="AZ385" s="16" t="str">
        <f t="shared" si="248"/>
        <v>Pass</v>
      </c>
      <c r="BA385" s="143">
        <f>IF(OR(Survey!$AK385="Closed",ISBLANK(Survey!$AK385)),0,1)</f>
        <v>0</v>
      </c>
      <c r="BB385" s="165">
        <f>IF(ISBLANK(Survey!$AL385),1,0)</f>
        <v>1</v>
      </c>
      <c r="BC385" s="147" t="str" cm="1">
        <f t="array" ref="BC385">IF(OR(IF(OR($BE385+$BF385 = 2, $BG385=1), FALSE, TRUE), AND($BD385:$BD385 = 0)),"Pass","Fail")</f>
        <v>Pass</v>
      </c>
      <c r="BD385" s="143">
        <f>COUNTBLANK(Survey!$AM385:$AO385)</f>
        <v>3</v>
      </c>
      <c r="BE385" s="143">
        <f>IF(Survey!$I385="Yes",1,0)</f>
        <v>0</v>
      </c>
      <c r="BF385" s="143">
        <f>IF(OR(Survey!$M385="Mutual fund",Survey!$M385="Alternative mutual fund",Survey!$M385="Money market"),1,0)</f>
        <v>0</v>
      </c>
      <c r="BG385" s="148">
        <f>IF(OR(Survey!$M385="ETF",Survey!$M385="ETF, alternative mutual fund"),1,0)</f>
        <v>0</v>
      </c>
      <c r="BH385" s="16" t="str">
        <f t="shared" si="249"/>
        <v>Pass</v>
      </c>
      <c r="BI385" s="38" t="b">
        <f>OR(ISNUMBER(SEARCH("Yes",Survey!$AO385)),ISBLANK(Survey!$AO385))</f>
        <v>1</v>
      </c>
      <c r="BJ385" s="67" t="b">
        <f>NOT(ISBLANK(Survey!$AP385))</f>
        <v>0</v>
      </c>
      <c r="BK385" s="16" t="str">
        <f t="shared" si="250"/>
        <v>Pass</v>
      </c>
      <c r="BL385" s="143">
        <f>IF(Survey!$AW385=0, 0,1)</f>
        <v>0</v>
      </c>
      <c r="BM385" s="67">
        <f>Survey!$AQ385</f>
        <v>0</v>
      </c>
      <c r="BN385" s="67">
        <f>IFERROR((Survey!$AX385-ABS(Survey!$AY385)-ABS(Survey!$BD385))/Survey!$AW385,0)</f>
        <v>0</v>
      </c>
      <c r="BO385" s="67">
        <f>IF(AND($BM385&gt;$BN385-0.2,$BM385&lt;$BN385+0.2,ISBLANK(Survey!$AQ385)=FALSE),0,1)</f>
        <v>1</v>
      </c>
      <c r="BP385" s="165">
        <f>IF(ISBLANK(Survey!$AR385),1,0)</f>
        <v>1</v>
      </c>
      <c r="BQ385" s="16" t="str">
        <f t="shared" si="251"/>
        <v>Pass</v>
      </c>
      <c r="BR385" s="143">
        <f>IF(Survey!$AW385=0, 0,1)</f>
        <v>0</v>
      </c>
      <c r="BS385" s="67">
        <f>IF(AND(Survey!$AS385&gt;=0,Survey!$AS385&lt;=0.2,Survey!$AS385&lt;&gt;""),0,1)</f>
        <v>1</v>
      </c>
      <c r="BT385" s="143">
        <f>IF(ISBLANK(Survey!$AT385),1,0)</f>
        <v>1</v>
      </c>
      <c r="BU385" s="16" t="str">
        <f t="shared" si="252"/>
        <v>Fail</v>
      </c>
      <c r="BV385" s="165">
        <f>Survey!$AU385</f>
        <v>0</v>
      </c>
      <c r="BW385" s="16" t="str">
        <f t="shared" si="253"/>
        <v>Pass</v>
      </c>
      <c r="BX385" s="36">
        <f>Survey!$AV385</f>
        <v>0</v>
      </c>
      <c r="BY385" s="176">
        <f>Survey!$AW385+Survey!$AX385-ABS(Survey!$AY385)+ABS(Survey!$AZ385)-ABS(Survey!$BA385)+ABS(Survey!$BB385)-ABS(Survey!$BC385)-ABS(Survey!$BD385)+Survey!$BE385</f>
        <v>0</v>
      </c>
      <c r="BZ385" s="35">
        <f t="shared" si="254"/>
        <v>0</v>
      </c>
      <c r="CA385" s="17">
        <f t="shared" si="255"/>
        <v>0</v>
      </c>
      <c r="CB385" s="16" t="str">
        <f t="shared" si="256"/>
        <v>Pass</v>
      </c>
      <c r="CC385" s="38" t="b">
        <f>IF(ABS(Survey!$BE385)=0,TRUE,FALSE)</f>
        <v>1</v>
      </c>
      <c r="CD385" s="37" t="b">
        <f>NOT(ISBLANK(Survey!$BF385))</f>
        <v>0</v>
      </c>
      <c r="CE385" t="str">
        <f t="shared" si="257"/>
        <v>Fail</v>
      </c>
      <c r="CF385" s="29">
        <f>Survey!$AV385</f>
        <v>0</v>
      </c>
      <c r="CG385" s="29" cm="1">
        <f t="array" ref="CG385">SUM(SUMIF(Survey!BH385:BO385,{"&gt;0","&lt;0"})*{1,-1})-SUM(SUMIF(Survey!BQ385:BX385,{"&gt;0","&lt;0"})*{1,-1})</f>
        <v>0</v>
      </c>
      <c r="CH385" s="35" t="str">
        <f t="shared" si="258"/>
        <v>No holdings</v>
      </c>
      <c r="CI385">
        <f t="shared" si="259"/>
        <v>0</v>
      </c>
      <c r="CJ385" s="16" t="str">
        <f t="shared" si="260"/>
        <v>Fail</v>
      </c>
      <c r="CK385" s="36">
        <f>Survey!$AV385</f>
        <v>0</v>
      </c>
      <c r="CL385" s="36" cm="1">
        <f t="array" ref="CL385">SUM(SUMIF(Survey!BZ385:CS385,{"&gt;0","&lt;0"})*{1,-1})-SUM(SUMIF(Survey!CU385:DN385,{"&gt;0","&lt;0"})*{1,-1})</f>
        <v>0</v>
      </c>
      <c r="CM385" s="35" t="str">
        <f t="shared" si="261"/>
        <v>No holdings</v>
      </c>
      <c r="CN385" s="17">
        <f t="shared" si="262"/>
        <v>0</v>
      </c>
      <c r="CO385" s="16" t="str">
        <f t="shared" si="263"/>
        <v>Pass</v>
      </c>
      <c r="CP385" s="38" t="b">
        <f>IF(ABS(Survey!$CS385)=0,TRUE,FALSE)</f>
        <v>1</v>
      </c>
      <c r="CQ385" s="37" t="b">
        <f>NOT(ISBLANK(Survey!$CT385))</f>
        <v>0</v>
      </c>
      <c r="CR385" s="16" t="str">
        <f t="shared" si="264"/>
        <v>Pass</v>
      </c>
      <c r="CS385" s="38" t="b">
        <f>IF(ABS(Survey!$DN385)=0,TRUE,FALSE)</f>
        <v>1</v>
      </c>
      <c r="CT385" s="37" t="b">
        <f>NOT(ISBLANK(Survey!$DO385))</f>
        <v>0</v>
      </c>
      <c r="CU385" t="str">
        <f t="shared" si="265"/>
        <v>Pass</v>
      </c>
      <c r="CV385" s="29" cm="1">
        <f t="array" ref="CV385">SUM(SUMIF(Survey!CO385,{"&gt;0","&lt;0"})*{1,-1})+SUM(SUMIF(Survey!DJ385,{"&gt;0","&lt;0"})*{1,-1})</f>
        <v>0</v>
      </c>
      <c r="CW385" s="29">
        <f>SUM(SUMIF(Survey!DQ385:DW385,{"&gt;0","&lt;0"})*{1,-1})+SUM(SUMIF(Survey!DY385:EE385,{"&gt;0","&lt;0"})*{1,-1})</f>
        <v>0</v>
      </c>
      <c r="CX385">
        <f t="shared" si="266"/>
        <v>0</v>
      </c>
      <c r="CY385">
        <f t="shared" si="267"/>
        <v>0</v>
      </c>
      <c r="CZ385" s="16" t="str">
        <f t="shared" si="268"/>
        <v>Pass</v>
      </c>
      <c r="DA385" s="38" t="b">
        <f>IF(ABS(Survey!$DW385)=0,TRUE,FALSE)</f>
        <v>1</v>
      </c>
      <c r="DB385" s="37" t="b">
        <f>NOT(ISBLANK(Survey!DX385))</f>
        <v>0</v>
      </c>
      <c r="DC385" s="16" t="str">
        <f t="shared" si="269"/>
        <v>Pass</v>
      </c>
      <c r="DD385" s="38" t="b">
        <f>IF(ABS(Survey!$EE385)=0,TRUE,FALSE)</f>
        <v>1</v>
      </c>
      <c r="DE385" s="37" t="b">
        <f>NOT(ISBLANK(Survey!$EF385))</f>
        <v>0</v>
      </c>
      <c r="DF385" s="16" t="str">
        <f t="shared" si="270"/>
        <v>Fail</v>
      </c>
      <c r="DG385" s="36">
        <f>SUM(SUMIF(Survey!EL385:EN385,{"&gt;0","&lt;0"})*{1,-1})</f>
        <v>0</v>
      </c>
      <c r="DH385">
        <f t="shared" si="271"/>
        <v>0</v>
      </c>
      <c r="DI385">
        <f t="shared" si="272"/>
        <v>100</v>
      </c>
      <c r="DJ385" s="35" t="b">
        <f>IF(OR(Survey!$M385="ETF",Survey!$M385="ETF, alternative mutual fund",Survey!$M385="Closed-end", Survey!$M385="Split share corp"),TRUE,FALSE)</f>
        <v>0</v>
      </c>
      <c r="DK385" s="16" t="str">
        <f t="shared" si="273"/>
        <v>Fail</v>
      </c>
      <c r="DL385" s="36">
        <f>SUM(SUMIF(Survey!EP385:EV385,{"&gt;0","&lt;0"})*{1,-1})</f>
        <v>0</v>
      </c>
      <c r="DM385">
        <f t="shared" si="274"/>
        <v>0</v>
      </c>
      <c r="DN385" s="17">
        <f t="shared" si="275"/>
        <v>100</v>
      </c>
      <c r="DO385" s="16" t="str">
        <f t="shared" si="276"/>
        <v>Fail</v>
      </c>
      <c r="DP385" s="36">
        <f>SUM(SUMIF(Survey!EX385:FD385,{"&gt;0","&lt;0"})*{1,-1})</f>
        <v>0</v>
      </c>
      <c r="DQ385">
        <f t="shared" si="277"/>
        <v>0</v>
      </c>
      <c r="DR385" s="17">
        <f t="shared" si="278"/>
        <v>100</v>
      </c>
    </row>
    <row r="386" spans="1:122">
      <c r="A386">
        <v>386</v>
      </c>
      <c r="B386" t="str">
        <f t="shared" si="232"/>
        <v>Pass</v>
      </c>
      <c r="C386" t="str">
        <f>IF(COUNTBLANK(Survey!B386:FE386)=$C$2, "Pass", "Fail")</f>
        <v>Pass</v>
      </c>
      <c r="D386" t="str">
        <f t="shared" si="233"/>
        <v>Fail</v>
      </c>
      <c r="E386" t="str">
        <f>IF(OR(ISBLANK(Survey!AJ386),COUNTIF(G386:BB386,"Fail")),"Fail","Pass")</f>
        <v>Fail</v>
      </c>
      <c r="G386" s="16" t="str">
        <f t="shared" si="234"/>
        <v>Fail</v>
      </c>
      <c r="H386" s="177">
        <f>COUNTBLANK(Survey!B386:D386)+COUNTBLANK(Survey!G386)+COUNTBLANK(Survey!I386)+COUNTBLANK(Survey!K386:M386)+COUNTBLANK(Survey!P386)+COUNTBLANK(Survey!S386:U386)+COUNTBLANK(Survey!Y386:AA386)+COUNTBLANK(Survey!AD386:AE386)+COUNTBLANK(Survey!AI386:AI386)</f>
        <v>18</v>
      </c>
      <c r="I386" s="16" t="str">
        <f t="shared" si="235"/>
        <v>Fail</v>
      </c>
      <c r="J386" t="b">
        <f>IF(Survey!E386="No",TRUE,FALSE)</f>
        <v>0</v>
      </c>
      <c r="K386" s="34">
        <f>LEN(Survey!E386)</f>
        <v>0</v>
      </c>
      <c r="L386" s="16" t="str">
        <f t="shared" si="236"/>
        <v>Fail</v>
      </c>
      <c r="M386" t="b">
        <f>IF(Survey!F386="No",TRUE,FALSE)</f>
        <v>0</v>
      </c>
      <c r="N386" s="33">
        <f>LEN(Survey!F386)</f>
        <v>0</v>
      </c>
      <c r="O386" s="16" t="str">
        <f t="shared" si="237"/>
        <v>Pass</v>
      </c>
      <c r="P386" s="34">
        <f>MOD((LEN(Survey!H386)+2),11)</f>
        <v>2</v>
      </c>
      <c r="Q386" s="33" t="str">
        <f>IF(Survey!$L386="Prospectus fund", "Yes", "No")</f>
        <v>No</v>
      </c>
      <c r="R386" s="16" t="str">
        <f t="shared" si="238"/>
        <v>Pass</v>
      </c>
      <c r="S386" s="34">
        <f>MOD((LEN(Survey!J386)+2),11)</f>
        <v>2</v>
      </c>
      <c r="T386" s="35" t="b">
        <f>IF(OR(Survey!$M386="ETF",Survey!$M386="ETF, alternative mutual fund",Survey!$M386="Closed-end", Survey!$M386="Split share corp", Survey!$I386="Yes"),TRUE,FALSE)</f>
        <v>0</v>
      </c>
      <c r="U386" s="16" t="str">
        <f>IFERROR(IF(AND(OR(X386=Y386,Y386 = "Either"),NOT(ISBLANK(Survey!K386))),"Pass","Fail"),"Pass")</f>
        <v>Fail</v>
      </c>
      <c r="V386" s="36" cm="1">
        <f t="array" ref="V386">SUM(SUMIF(Survey!BZ386:CS386,{"&gt;0","&lt;0"})*{1,-1})</f>
        <v>0</v>
      </c>
      <c r="W386" s="38" cm="1">
        <f t="array" ref="W386">SUM(SUMIF(Survey!CC386,{"&gt;0","&lt;0"})*{1,-1})+SUM(SUMIF(Survey!CM386,{"&gt;0","&lt;0"})*{1,-1})</f>
        <v>0</v>
      </c>
      <c r="X386" s="38">
        <f>Survey!K386</f>
        <v>0</v>
      </c>
      <c r="Y386" s="37" t="str">
        <f t="shared" si="239"/>
        <v>Either</v>
      </c>
      <c r="Z386" s="16" t="str">
        <f t="shared" si="240"/>
        <v>Fail</v>
      </c>
      <c r="AA386" s="67" cm="1">
        <f t="array" ref="AA386">SUM(SUMIF(Survey!BZ386:CS386,{"&gt;0","&lt;0"})*{1,-1})+SUM(SUMIF(Survey!CU386:DN386,{"&gt;0","&lt;0"})*{1,-1})</f>
        <v>0</v>
      </c>
      <c r="AB386" s="67">
        <f>IFERROR(AA386/(Survey!$AV386),0)</f>
        <v>0</v>
      </c>
      <c r="AC386" s="128" t="b">
        <f>IF(OR(Survey!$M386="Alternative strategy or hedge",Survey!$M386="Other, illiquid",Survey!$L386="Prospectus fund"),TRUE,FALSE)</f>
        <v>0</v>
      </c>
      <c r="AD386" s="128" t="b">
        <f>NOT(ISBLANK(Survey!$M386))</f>
        <v>0</v>
      </c>
      <c r="AE386" s="16" t="str">
        <f t="shared" si="241"/>
        <v>Pass</v>
      </c>
      <c r="AF386" s="38" t="b">
        <f>NOT(ISNUMBER(SEARCH("Other",Survey!$P386)))</f>
        <v>1</v>
      </c>
      <c r="AG386" s="37" t="b">
        <f>NOT(ISBLANK(Survey!$Q386))</f>
        <v>0</v>
      </c>
      <c r="AH386" s="16" t="str">
        <f t="shared" si="242"/>
        <v>Pass</v>
      </c>
      <c r="AI386" s="143">
        <f>COUNTBLANK(Survey!$W386)</f>
        <v>1</v>
      </c>
      <c r="AJ386" s="67">
        <f>IF(AND(Survey!L386&lt;&gt;"Exempt fund",OR(Survey!$M386="ETF",Survey!$M386="ETF, alternative mutual fund",Survey!$M386="Mutual fund",Survey!$M386="Alternative mutual fund",Survey!$M386="Money market")),1,0)</f>
        <v>0</v>
      </c>
      <c r="AK386" s="16" t="str">
        <f t="shared" si="243"/>
        <v>Pass</v>
      </c>
      <c r="AL386" s="38" t="b">
        <f>NOT(ISNUMBER(SEARCH("Yes",Survey!$AA386)))</f>
        <v>1</v>
      </c>
      <c r="AM386" s="37" t="b">
        <f>IF(COUNTBLANK(Survey!$AB386:$AC386)=0,TRUE, FALSE)</f>
        <v>0</v>
      </c>
      <c r="AN386" s="16" t="str">
        <f t="shared" si="244"/>
        <v>Pass</v>
      </c>
      <c r="AO386" s="38" t="b">
        <f>NOT(ISNUMBER(SEARCH("Yes",Survey!$AD386)))</f>
        <v>1</v>
      </c>
      <c r="AP386" s="37" t="b">
        <f>NOT(ISBLANK(Survey!$AF386))</f>
        <v>0</v>
      </c>
      <c r="AQ386" s="16" t="str">
        <f t="shared" si="245"/>
        <v>Pass</v>
      </c>
      <c r="AR386" s="38" t="b">
        <f>NOT(OR(ISNUMBER(SEARCH("Other",Survey!$AF386)),ISNUMBER(SEARCH("Multiple",Survey!$AF386))))</f>
        <v>1</v>
      </c>
      <c r="AS386" s="37" t="b">
        <f>NOT(ISBLANK(Survey!$AG386))</f>
        <v>0</v>
      </c>
      <c r="AT386" s="16" t="str">
        <f t="shared" si="246"/>
        <v>Fail</v>
      </c>
      <c r="AU386" s="143">
        <f>IF(ABS(Survey!$AV386)&gt;0, 1,0)</f>
        <v>0</v>
      </c>
      <c r="AV386" s="143">
        <f>IF(COUNTBLANK(Survey!$AJ386)=0,1,0)</f>
        <v>0</v>
      </c>
      <c r="AW386" s="16" t="str">
        <f t="shared" si="247"/>
        <v>Pass</v>
      </c>
      <c r="AX386" s="143">
        <f>IF(ISBLANK(Survey!$AJ386),0,1)</f>
        <v>0</v>
      </c>
      <c r="AY386" s="165">
        <f>COUNTBLANK(Survey!$AK386)</f>
        <v>1</v>
      </c>
      <c r="AZ386" s="16" t="str">
        <f t="shared" si="248"/>
        <v>Pass</v>
      </c>
      <c r="BA386" s="143">
        <f>IF(OR(Survey!$AK386="Closed",ISBLANK(Survey!$AK386)),0,1)</f>
        <v>0</v>
      </c>
      <c r="BB386" s="165">
        <f>IF(ISBLANK(Survey!$AL386),1,0)</f>
        <v>1</v>
      </c>
      <c r="BC386" s="147" t="str" cm="1">
        <f t="array" ref="BC386">IF(OR(IF(OR($BE386+$BF386 = 2, $BG386=1), FALSE, TRUE), AND($BD386:$BD386 = 0)),"Pass","Fail")</f>
        <v>Pass</v>
      </c>
      <c r="BD386" s="143">
        <f>COUNTBLANK(Survey!$AM386:$AO386)</f>
        <v>3</v>
      </c>
      <c r="BE386" s="143">
        <f>IF(Survey!$I386="Yes",1,0)</f>
        <v>0</v>
      </c>
      <c r="BF386" s="143">
        <f>IF(OR(Survey!$M386="Mutual fund",Survey!$M386="Alternative mutual fund",Survey!$M386="Money market"),1,0)</f>
        <v>0</v>
      </c>
      <c r="BG386" s="148">
        <f>IF(OR(Survey!$M386="ETF",Survey!$M386="ETF, alternative mutual fund"),1,0)</f>
        <v>0</v>
      </c>
      <c r="BH386" s="16" t="str">
        <f t="shared" si="249"/>
        <v>Pass</v>
      </c>
      <c r="BI386" s="38" t="b">
        <f>OR(ISNUMBER(SEARCH("Yes",Survey!$AO386)),ISBLANK(Survey!$AO386))</f>
        <v>1</v>
      </c>
      <c r="BJ386" s="67" t="b">
        <f>NOT(ISBLANK(Survey!$AP386))</f>
        <v>0</v>
      </c>
      <c r="BK386" s="16" t="str">
        <f t="shared" si="250"/>
        <v>Pass</v>
      </c>
      <c r="BL386" s="143">
        <f>IF(Survey!$AW386=0, 0,1)</f>
        <v>0</v>
      </c>
      <c r="BM386" s="67">
        <f>Survey!$AQ386</f>
        <v>0</v>
      </c>
      <c r="BN386" s="67">
        <f>IFERROR((Survey!$AX386-ABS(Survey!$AY386)-ABS(Survey!$BD386))/Survey!$AW386,0)</f>
        <v>0</v>
      </c>
      <c r="BO386" s="67">
        <f>IF(AND($BM386&gt;$BN386-0.2,$BM386&lt;$BN386+0.2,ISBLANK(Survey!$AQ386)=FALSE),0,1)</f>
        <v>1</v>
      </c>
      <c r="BP386" s="165">
        <f>IF(ISBLANK(Survey!$AR386),1,0)</f>
        <v>1</v>
      </c>
      <c r="BQ386" s="16" t="str">
        <f t="shared" si="251"/>
        <v>Pass</v>
      </c>
      <c r="BR386" s="143">
        <f>IF(Survey!$AW386=0, 0,1)</f>
        <v>0</v>
      </c>
      <c r="BS386" s="67">
        <f>IF(AND(Survey!$AS386&gt;=0,Survey!$AS386&lt;=0.2,Survey!$AS386&lt;&gt;""),0,1)</f>
        <v>1</v>
      </c>
      <c r="BT386" s="143">
        <f>IF(ISBLANK(Survey!$AT386),1,0)</f>
        <v>1</v>
      </c>
      <c r="BU386" s="16" t="str">
        <f t="shared" si="252"/>
        <v>Fail</v>
      </c>
      <c r="BV386" s="165">
        <f>Survey!$AU386</f>
        <v>0</v>
      </c>
      <c r="BW386" s="16" t="str">
        <f t="shared" si="253"/>
        <v>Pass</v>
      </c>
      <c r="BX386" s="36">
        <f>Survey!$AV386</f>
        <v>0</v>
      </c>
      <c r="BY386" s="176">
        <f>Survey!$AW386+Survey!$AX386-ABS(Survey!$AY386)+ABS(Survey!$AZ386)-ABS(Survey!$BA386)+ABS(Survey!$BB386)-ABS(Survey!$BC386)-ABS(Survey!$BD386)+Survey!$BE386</f>
        <v>0</v>
      </c>
      <c r="BZ386" s="35">
        <f t="shared" si="254"/>
        <v>0</v>
      </c>
      <c r="CA386" s="17">
        <f t="shared" si="255"/>
        <v>0</v>
      </c>
      <c r="CB386" s="16" t="str">
        <f t="shared" si="256"/>
        <v>Pass</v>
      </c>
      <c r="CC386" s="38" t="b">
        <f>IF(ABS(Survey!$BE386)=0,TRUE,FALSE)</f>
        <v>1</v>
      </c>
      <c r="CD386" s="37" t="b">
        <f>NOT(ISBLANK(Survey!$BF386))</f>
        <v>0</v>
      </c>
      <c r="CE386" t="str">
        <f t="shared" si="257"/>
        <v>Fail</v>
      </c>
      <c r="CF386" s="29">
        <f>Survey!$AV386</f>
        <v>0</v>
      </c>
      <c r="CG386" s="29" cm="1">
        <f t="array" ref="CG386">SUM(SUMIF(Survey!BH386:BO386,{"&gt;0","&lt;0"})*{1,-1})-SUM(SUMIF(Survey!BQ386:BX386,{"&gt;0","&lt;0"})*{1,-1})</f>
        <v>0</v>
      </c>
      <c r="CH386" s="35" t="str">
        <f t="shared" si="258"/>
        <v>No holdings</v>
      </c>
      <c r="CI386">
        <f t="shared" si="259"/>
        <v>0</v>
      </c>
      <c r="CJ386" s="16" t="str">
        <f t="shared" si="260"/>
        <v>Fail</v>
      </c>
      <c r="CK386" s="36">
        <f>Survey!$AV386</f>
        <v>0</v>
      </c>
      <c r="CL386" s="36" cm="1">
        <f t="array" ref="CL386">SUM(SUMIF(Survey!BZ386:CS386,{"&gt;0","&lt;0"})*{1,-1})-SUM(SUMIF(Survey!CU386:DN386,{"&gt;0","&lt;0"})*{1,-1})</f>
        <v>0</v>
      </c>
      <c r="CM386" s="35" t="str">
        <f t="shared" si="261"/>
        <v>No holdings</v>
      </c>
      <c r="CN386" s="17">
        <f t="shared" si="262"/>
        <v>0</v>
      </c>
      <c r="CO386" s="16" t="str">
        <f t="shared" si="263"/>
        <v>Pass</v>
      </c>
      <c r="CP386" s="38" t="b">
        <f>IF(ABS(Survey!$CS386)=0,TRUE,FALSE)</f>
        <v>1</v>
      </c>
      <c r="CQ386" s="37" t="b">
        <f>NOT(ISBLANK(Survey!$CT386))</f>
        <v>0</v>
      </c>
      <c r="CR386" s="16" t="str">
        <f t="shared" si="264"/>
        <v>Pass</v>
      </c>
      <c r="CS386" s="38" t="b">
        <f>IF(ABS(Survey!$DN386)=0,TRUE,FALSE)</f>
        <v>1</v>
      </c>
      <c r="CT386" s="37" t="b">
        <f>NOT(ISBLANK(Survey!$DO386))</f>
        <v>0</v>
      </c>
      <c r="CU386" t="str">
        <f t="shared" si="265"/>
        <v>Pass</v>
      </c>
      <c r="CV386" s="29" cm="1">
        <f t="array" ref="CV386">SUM(SUMIF(Survey!CO386,{"&gt;0","&lt;0"})*{1,-1})+SUM(SUMIF(Survey!DJ386,{"&gt;0","&lt;0"})*{1,-1})</f>
        <v>0</v>
      </c>
      <c r="CW386" s="29">
        <f>SUM(SUMIF(Survey!DQ386:DW386,{"&gt;0","&lt;0"})*{1,-1})+SUM(SUMIF(Survey!DY386:EE386,{"&gt;0","&lt;0"})*{1,-1})</f>
        <v>0</v>
      </c>
      <c r="CX386">
        <f t="shared" si="266"/>
        <v>0</v>
      </c>
      <c r="CY386">
        <f t="shared" si="267"/>
        <v>0</v>
      </c>
      <c r="CZ386" s="16" t="str">
        <f t="shared" si="268"/>
        <v>Pass</v>
      </c>
      <c r="DA386" s="38" t="b">
        <f>IF(ABS(Survey!$DW386)=0,TRUE,FALSE)</f>
        <v>1</v>
      </c>
      <c r="DB386" s="37" t="b">
        <f>NOT(ISBLANK(Survey!DX386))</f>
        <v>0</v>
      </c>
      <c r="DC386" s="16" t="str">
        <f t="shared" si="269"/>
        <v>Pass</v>
      </c>
      <c r="DD386" s="38" t="b">
        <f>IF(ABS(Survey!$EE386)=0,TRUE,FALSE)</f>
        <v>1</v>
      </c>
      <c r="DE386" s="37" t="b">
        <f>NOT(ISBLANK(Survey!$EF386))</f>
        <v>0</v>
      </c>
      <c r="DF386" s="16" t="str">
        <f t="shared" si="270"/>
        <v>Fail</v>
      </c>
      <c r="DG386" s="36">
        <f>SUM(SUMIF(Survey!EL386:EN386,{"&gt;0","&lt;0"})*{1,-1})</f>
        <v>0</v>
      </c>
      <c r="DH386">
        <f t="shared" si="271"/>
        <v>0</v>
      </c>
      <c r="DI386">
        <f t="shared" si="272"/>
        <v>100</v>
      </c>
      <c r="DJ386" s="35" t="b">
        <f>IF(OR(Survey!$M386="ETF",Survey!$M386="ETF, alternative mutual fund",Survey!$M386="Closed-end", Survey!$M386="Split share corp"),TRUE,FALSE)</f>
        <v>0</v>
      </c>
      <c r="DK386" s="16" t="str">
        <f t="shared" si="273"/>
        <v>Fail</v>
      </c>
      <c r="DL386" s="36">
        <f>SUM(SUMIF(Survey!EP386:EV386,{"&gt;0","&lt;0"})*{1,-1})</f>
        <v>0</v>
      </c>
      <c r="DM386">
        <f t="shared" si="274"/>
        <v>0</v>
      </c>
      <c r="DN386" s="17">
        <f t="shared" si="275"/>
        <v>100</v>
      </c>
      <c r="DO386" s="16" t="str">
        <f t="shared" si="276"/>
        <v>Fail</v>
      </c>
      <c r="DP386" s="36">
        <f>SUM(SUMIF(Survey!EX386:FD386,{"&gt;0","&lt;0"})*{1,-1})</f>
        <v>0</v>
      </c>
      <c r="DQ386">
        <f t="shared" si="277"/>
        <v>0</v>
      </c>
      <c r="DR386" s="17">
        <f t="shared" si="278"/>
        <v>100</v>
      </c>
    </row>
    <row r="387" spans="1:122">
      <c r="A387">
        <v>387</v>
      </c>
      <c r="B387" t="str">
        <f t="shared" ref="B387:B450" si="279">IF(OR($C387="Pass",$D387="Pass",$E387="Pass"),"Pass","Fail")</f>
        <v>Pass</v>
      </c>
      <c r="C387" t="str">
        <f>IF(COUNTBLANK(Survey!B387:FE387)=$C$2, "Pass", "Fail")</f>
        <v>Pass</v>
      </c>
      <c r="D387" t="str">
        <f t="shared" si="233"/>
        <v>Fail</v>
      </c>
      <c r="E387" t="str">
        <f>IF(OR(ISBLANK(Survey!AJ387),COUNTIF(G387:BB387,"Fail")),"Fail","Pass")</f>
        <v>Fail</v>
      </c>
      <c r="G387" s="16" t="str">
        <f t="shared" si="234"/>
        <v>Fail</v>
      </c>
      <c r="H387" s="177">
        <f>COUNTBLANK(Survey!B387:D387)+COUNTBLANK(Survey!G387)+COUNTBLANK(Survey!I387)+COUNTBLANK(Survey!K387:M387)+COUNTBLANK(Survey!P387)+COUNTBLANK(Survey!S387:U387)+COUNTBLANK(Survey!Y387:AA387)+COUNTBLANK(Survey!AD387:AE387)+COUNTBLANK(Survey!AI387:AI387)</f>
        <v>18</v>
      </c>
      <c r="I387" s="16" t="str">
        <f t="shared" si="235"/>
        <v>Fail</v>
      </c>
      <c r="J387" t="b">
        <f>IF(Survey!E387="No",TRUE,FALSE)</f>
        <v>0</v>
      </c>
      <c r="K387" s="34">
        <f>LEN(Survey!E387)</f>
        <v>0</v>
      </c>
      <c r="L387" s="16" t="str">
        <f t="shared" si="236"/>
        <v>Fail</v>
      </c>
      <c r="M387" t="b">
        <f>IF(Survey!F387="No",TRUE,FALSE)</f>
        <v>0</v>
      </c>
      <c r="N387" s="33">
        <f>LEN(Survey!F387)</f>
        <v>0</v>
      </c>
      <c r="O387" s="16" t="str">
        <f t="shared" si="237"/>
        <v>Pass</v>
      </c>
      <c r="P387" s="34">
        <f>MOD((LEN(Survey!H387)+2),11)</f>
        <v>2</v>
      </c>
      <c r="Q387" s="33" t="str">
        <f>IF(Survey!$L387="Prospectus fund", "Yes", "No")</f>
        <v>No</v>
      </c>
      <c r="R387" s="16" t="str">
        <f t="shared" si="238"/>
        <v>Pass</v>
      </c>
      <c r="S387" s="34">
        <f>MOD((LEN(Survey!J387)+2),11)</f>
        <v>2</v>
      </c>
      <c r="T387" s="35" t="b">
        <f>IF(OR(Survey!$M387="ETF",Survey!$M387="ETF, alternative mutual fund",Survey!$M387="Closed-end", Survey!$M387="Split share corp", Survey!$I387="Yes"),TRUE,FALSE)</f>
        <v>0</v>
      </c>
      <c r="U387" s="16" t="str">
        <f>IFERROR(IF(AND(OR(X387=Y387,Y387 = "Either"),NOT(ISBLANK(Survey!K387))),"Pass","Fail"),"Pass")</f>
        <v>Fail</v>
      </c>
      <c r="V387" s="36" cm="1">
        <f t="array" ref="V387">SUM(SUMIF(Survey!BZ387:CS387,{"&gt;0","&lt;0"})*{1,-1})</f>
        <v>0</v>
      </c>
      <c r="W387" s="38" cm="1">
        <f t="array" ref="W387">SUM(SUMIF(Survey!CC387,{"&gt;0","&lt;0"})*{1,-1})+SUM(SUMIF(Survey!CM387,{"&gt;0","&lt;0"})*{1,-1})</f>
        <v>0</v>
      </c>
      <c r="X387" s="38">
        <f>Survey!K387</f>
        <v>0</v>
      </c>
      <c r="Y387" s="37" t="str">
        <f t="shared" si="239"/>
        <v>Either</v>
      </c>
      <c r="Z387" s="16" t="str">
        <f t="shared" si="240"/>
        <v>Fail</v>
      </c>
      <c r="AA387" s="67" cm="1">
        <f t="array" ref="AA387">SUM(SUMIF(Survey!BZ387:CS387,{"&gt;0","&lt;0"})*{1,-1})+SUM(SUMIF(Survey!CU387:DN387,{"&gt;0","&lt;0"})*{1,-1})</f>
        <v>0</v>
      </c>
      <c r="AB387" s="67">
        <f>IFERROR(AA387/(Survey!$AV387),0)</f>
        <v>0</v>
      </c>
      <c r="AC387" s="128" t="b">
        <f>IF(OR(Survey!$M387="Alternative strategy or hedge",Survey!$M387="Other, illiquid",Survey!$L387="Prospectus fund"),TRUE,FALSE)</f>
        <v>0</v>
      </c>
      <c r="AD387" s="128" t="b">
        <f>NOT(ISBLANK(Survey!$M387))</f>
        <v>0</v>
      </c>
      <c r="AE387" s="16" t="str">
        <f t="shared" si="241"/>
        <v>Pass</v>
      </c>
      <c r="AF387" s="38" t="b">
        <f>NOT(ISNUMBER(SEARCH("Other",Survey!$P387)))</f>
        <v>1</v>
      </c>
      <c r="AG387" s="37" t="b">
        <f>NOT(ISBLANK(Survey!$Q387))</f>
        <v>0</v>
      </c>
      <c r="AH387" s="16" t="str">
        <f t="shared" si="242"/>
        <v>Pass</v>
      </c>
      <c r="AI387" s="143">
        <f>COUNTBLANK(Survey!$W387)</f>
        <v>1</v>
      </c>
      <c r="AJ387" s="67">
        <f>IF(AND(Survey!L387&lt;&gt;"Exempt fund",OR(Survey!$M387="ETF",Survey!$M387="ETF, alternative mutual fund",Survey!$M387="Mutual fund",Survey!$M387="Alternative mutual fund",Survey!$M387="Money market")),1,0)</f>
        <v>0</v>
      </c>
      <c r="AK387" s="16" t="str">
        <f t="shared" si="243"/>
        <v>Pass</v>
      </c>
      <c r="AL387" s="38" t="b">
        <f>NOT(ISNUMBER(SEARCH("Yes",Survey!$AA387)))</f>
        <v>1</v>
      </c>
      <c r="AM387" s="37" t="b">
        <f>IF(COUNTBLANK(Survey!$AB387:$AC387)=0,TRUE, FALSE)</f>
        <v>0</v>
      </c>
      <c r="AN387" s="16" t="str">
        <f t="shared" si="244"/>
        <v>Pass</v>
      </c>
      <c r="AO387" s="38" t="b">
        <f>NOT(ISNUMBER(SEARCH("Yes",Survey!$AD387)))</f>
        <v>1</v>
      </c>
      <c r="AP387" s="37" t="b">
        <f>NOT(ISBLANK(Survey!$AF387))</f>
        <v>0</v>
      </c>
      <c r="AQ387" s="16" t="str">
        <f t="shared" si="245"/>
        <v>Pass</v>
      </c>
      <c r="AR387" s="38" t="b">
        <f>NOT(OR(ISNUMBER(SEARCH("Other",Survey!$AF387)),ISNUMBER(SEARCH("Multiple",Survey!$AF387))))</f>
        <v>1</v>
      </c>
      <c r="AS387" s="37" t="b">
        <f>NOT(ISBLANK(Survey!$AG387))</f>
        <v>0</v>
      </c>
      <c r="AT387" s="16" t="str">
        <f t="shared" si="246"/>
        <v>Fail</v>
      </c>
      <c r="AU387" s="143">
        <f>IF(ABS(Survey!$AV387)&gt;0, 1,0)</f>
        <v>0</v>
      </c>
      <c r="AV387" s="143">
        <f>IF(COUNTBLANK(Survey!$AJ387)=0,1,0)</f>
        <v>0</v>
      </c>
      <c r="AW387" s="16" t="str">
        <f t="shared" si="247"/>
        <v>Pass</v>
      </c>
      <c r="AX387" s="143">
        <f>IF(ISBLANK(Survey!$AJ387),0,1)</f>
        <v>0</v>
      </c>
      <c r="AY387" s="165">
        <f>COUNTBLANK(Survey!$AK387)</f>
        <v>1</v>
      </c>
      <c r="AZ387" s="16" t="str">
        <f t="shared" si="248"/>
        <v>Pass</v>
      </c>
      <c r="BA387" s="143">
        <f>IF(OR(Survey!$AK387="Closed",ISBLANK(Survey!$AK387)),0,1)</f>
        <v>0</v>
      </c>
      <c r="BB387" s="165">
        <f>IF(ISBLANK(Survey!$AL387),1,0)</f>
        <v>1</v>
      </c>
      <c r="BC387" s="147" t="str" cm="1">
        <f t="array" ref="BC387">IF(OR(IF(OR($BE387+$BF387 = 2, $BG387=1), FALSE, TRUE), AND($BD387:$BD387 = 0)),"Pass","Fail")</f>
        <v>Pass</v>
      </c>
      <c r="BD387" s="143">
        <f>COUNTBLANK(Survey!$AM387:$AO387)</f>
        <v>3</v>
      </c>
      <c r="BE387" s="143">
        <f>IF(Survey!$I387="Yes",1,0)</f>
        <v>0</v>
      </c>
      <c r="BF387" s="143">
        <f>IF(OR(Survey!$M387="Mutual fund",Survey!$M387="Alternative mutual fund",Survey!$M387="Money market"),1,0)</f>
        <v>0</v>
      </c>
      <c r="BG387" s="148">
        <f>IF(OR(Survey!$M387="ETF",Survey!$M387="ETF, alternative mutual fund"),1,0)</f>
        <v>0</v>
      </c>
      <c r="BH387" s="16" t="str">
        <f t="shared" si="249"/>
        <v>Pass</v>
      </c>
      <c r="BI387" s="38" t="b">
        <f>OR(ISNUMBER(SEARCH("Yes",Survey!$AO387)),ISBLANK(Survey!$AO387))</f>
        <v>1</v>
      </c>
      <c r="BJ387" s="67" t="b">
        <f>NOT(ISBLANK(Survey!$AP387))</f>
        <v>0</v>
      </c>
      <c r="BK387" s="16" t="str">
        <f t="shared" si="250"/>
        <v>Pass</v>
      </c>
      <c r="BL387" s="143">
        <f>IF(Survey!$AW387=0, 0,1)</f>
        <v>0</v>
      </c>
      <c r="BM387" s="67">
        <f>Survey!$AQ387</f>
        <v>0</v>
      </c>
      <c r="BN387" s="67">
        <f>IFERROR((Survey!$AX387-ABS(Survey!$AY387)-ABS(Survey!$BD387))/Survey!$AW387,0)</f>
        <v>0</v>
      </c>
      <c r="BO387" s="67">
        <f>IF(AND($BM387&gt;$BN387-0.2,$BM387&lt;$BN387+0.2,ISBLANK(Survey!$AQ387)=FALSE),0,1)</f>
        <v>1</v>
      </c>
      <c r="BP387" s="165">
        <f>IF(ISBLANK(Survey!$AR387),1,0)</f>
        <v>1</v>
      </c>
      <c r="BQ387" s="16" t="str">
        <f t="shared" si="251"/>
        <v>Pass</v>
      </c>
      <c r="BR387" s="143">
        <f>IF(Survey!$AW387=0, 0,1)</f>
        <v>0</v>
      </c>
      <c r="BS387" s="67">
        <f>IF(AND(Survey!$AS387&gt;=0,Survey!$AS387&lt;=0.2,Survey!$AS387&lt;&gt;""),0,1)</f>
        <v>1</v>
      </c>
      <c r="BT387" s="143">
        <f>IF(ISBLANK(Survey!$AT387),1,0)</f>
        <v>1</v>
      </c>
      <c r="BU387" s="16" t="str">
        <f t="shared" si="252"/>
        <v>Fail</v>
      </c>
      <c r="BV387" s="165">
        <f>Survey!$AU387</f>
        <v>0</v>
      </c>
      <c r="BW387" s="16" t="str">
        <f t="shared" si="253"/>
        <v>Pass</v>
      </c>
      <c r="BX387" s="36">
        <f>Survey!$AV387</f>
        <v>0</v>
      </c>
      <c r="BY387" s="176">
        <f>Survey!$AW387+Survey!$AX387-ABS(Survey!$AY387)+ABS(Survey!$AZ387)-ABS(Survey!$BA387)+ABS(Survey!$BB387)-ABS(Survey!$BC387)-ABS(Survey!$BD387)+Survey!$BE387</f>
        <v>0</v>
      </c>
      <c r="BZ387" s="35">
        <f t="shared" si="254"/>
        <v>0</v>
      </c>
      <c r="CA387" s="17">
        <f t="shared" si="255"/>
        <v>0</v>
      </c>
      <c r="CB387" s="16" t="str">
        <f t="shared" si="256"/>
        <v>Pass</v>
      </c>
      <c r="CC387" s="38" t="b">
        <f>IF(ABS(Survey!$BE387)=0,TRUE,FALSE)</f>
        <v>1</v>
      </c>
      <c r="CD387" s="37" t="b">
        <f>NOT(ISBLANK(Survey!$BF387))</f>
        <v>0</v>
      </c>
      <c r="CE387" t="str">
        <f t="shared" si="257"/>
        <v>Fail</v>
      </c>
      <c r="CF387" s="29">
        <f>Survey!$AV387</f>
        <v>0</v>
      </c>
      <c r="CG387" s="29" cm="1">
        <f t="array" ref="CG387">SUM(SUMIF(Survey!BH387:BO387,{"&gt;0","&lt;0"})*{1,-1})-SUM(SUMIF(Survey!BQ387:BX387,{"&gt;0","&lt;0"})*{1,-1})</f>
        <v>0</v>
      </c>
      <c r="CH387" s="35" t="str">
        <f t="shared" si="258"/>
        <v>No holdings</v>
      </c>
      <c r="CI387">
        <f t="shared" si="259"/>
        <v>0</v>
      </c>
      <c r="CJ387" s="16" t="str">
        <f t="shared" si="260"/>
        <v>Fail</v>
      </c>
      <c r="CK387" s="36">
        <f>Survey!$AV387</f>
        <v>0</v>
      </c>
      <c r="CL387" s="36" cm="1">
        <f t="array" ref="CL387">SUM(SUMIF(Survey!BZ387:CS387,{"&gt;0","&lt;0"})*{1,-1})-SUM(SUMIF(Survey!CU387:DN387,{"&gt;0","&lt;0"})*{1,-1})</f>
        <v>0</v>
      </c>
      <c r="CM387" s="35" t="str">
        <f t="shared" si="261"/>
        <v>No holdings</v>
      </c>
      <c r="CN387" s="17">
        <f t="shared" si="262"/>
        <v>0</v>
      </c>
      <c r="CO387" s="16" t="str">
        <f t="shared" si="263"/>
        <v>Pass</v>
      </c>
      <c r="CP387" s="38" t="b">
        <f>IF(ABS(Survey!$CS387)=0,TRUE,FALSE)</f>
        <v>1</v>
      </c>
      <c r="CQ387" s="37" t="b">
        <f>NOT(ISBLANK(Survey!$CT387))</f>
        <v>0</v>
      </c>
      <c r="CR387" s="16" t="str">
        <f t="shared" si="264"/>
        <v>Pass</v>
      </c>
      <c r="CS387" s="38" t="b">
        <f>IF(ABS(Survey!$DN387)=0,TRUE,FALSE)</f>
        <v>1</v>
      </c>
      <c r="CT387" s="37" t="b">
        <f>NOT(ISBLANK(Survey!$DO387))</f>
        <v>0</v>
      </c>
      <c r="CU387" t="str">
        <f t="shared" si="265"/>
        <v>Pass</v>
      </c>
      <c r="CV387" s="29" cm="1">
        <f t="array" ref="CV387">SUM(SUMIF(Survey!CO387,{"&gt;0","&lt;0"})*{1,-1})+SUM(SUMIF(Survey!DJ387,{"&gt;0","&lt;0"})*{1,-1})</f>
        <v>0</v>
      </c>
      <c r="CW387" s="29">
        <f>SUM(SUMIF(Survey!DQ387:DW387,{"&gt;0","&lt;0"})*{1,-1})+SUM(SUMIF(Survey!DY387:EE387,{"&gt;0","&lt;0"})*{1,-1})</f>
        <v>0</v>
      </c>
      <c r="CX387">
        <f t="shared" si="266"/>
        <v>0</v>
      </c>
      <c r="CY387">
        <f t="shared" si="267"/>
        <v>0</v>
      </c>
      <c r="CZ387" s="16" t="str">
        <f t="shared" si="268"/>
        <v>Pass</v>
      </c>
      <c r="DA387" s="38" t="b">
        <f>IF(ABS(Survey!$DW387)=0,TRUE,FALSE)</f>
        <v>1</v>
      </c>
      <c r="DB387" s="37" t="b">
        <f>NOT(ISBLANK(Survey!DX387))</f>
        <v>0</v>
      </c>
      <c r="DC387" s="16" t="str">
        <f t="shared" si="269"/>
        <v>Pass</v>
      </c>
      <c r="DD387" s="38" t="b">
        <f>IF(ABS(Survey!$EE387)=0,TRUE,FALSE)</f>
        <v>1</v>
      </c>
      <c r="DE387" s="37" t="b">
        <f>NOT(ISBLANK(Survey!$EF387))</f>
        <v>0</v>
      </c>
      <c r="DF387" s="16" t="str">
        <f t="shared" si="270"/>
        <v>Fail</v>
      </c>
      <c r="DG387" s="36">
        <f>SUM(SUMIF(Survey!EL387:EN387,{"&gt;0","&lt;0"})*{1,-1})</f>
        <v>0</v>
      </c>
      <c r="DH387">
        <f t="shared" si="271"/>
        <v>0</v>
      </c>
      <c r="DI387">
        <f t="shared" si="272"/>
        <v>100</v>
      </c>
      <c r="DJ387" s="35" t="b">
        <f>IF(OR(Survey!$M387="ETF",Survey!$M387="ETF, alternative mutual fund",Survey!$M387="Closed-end", Survey!$M387="Split share corp"),TRUE,FALSE)</f>
        <v>0</v>
      </c>
      <c r="DK387" s="16" t="str">
        <f t="shared" si="273"/>
        <v>Fail</v>
      </c>
      <c r="DL387" s="36">
        <f>SUM(SUMIF(Survey!EP387:EV387,{"&gt;0","&lt;0"})*{1,-1})</f>
        <v>0</v>
      </c>
      <c r="DM387">
        <f t="shared" si="274"/>
        <v>0</v>
      </c>
      <c r="DN387" s="17">
        <f t="shared" si="275"/>
        <v>100</v>
      </c>
      <c r="DO387" s="16" t="str">
        <f t="shared" si="276"/>
        <v>Fail</v>
      </c>
      <c r="DP387" s="36">
        <f>SUM(SUMIF(Survey!EX387:FD387,{"&gt;0","&lt;0"})*{1,-1})</f>
        <v>0</v>
      </c>
      <c r="DQ387">
        <f t="shared" si="277"/>
        <v>0</v>
      </c>
      <c r="DR387" s="17">
        <f t="shared" si="278"/>
        <v>100</v>
      </c>
    </row>
    <row r="388" spans="1:122">
      <c r="A388">
        <v>388</v>
      </c>
      <c r="B388" t="str">
        <f t="shared" si="279"/>
        <v>Pass</v>
      </c>
      <c r="C388" t="str">
        <f>IF(COUNTBLANK(Survey!B388:FE388)=$C$2, "Pass", "Fail")</f>
        <v>Pass</v>
      </c>
      <c r="D388" t="str">
        <f t="shared" si="233"/>
        <v>Fail</v>
      </c>
      <c r="E388" t="str">
        <f>IF(OR(ISBLANK(Survey!AJ388),COUNTIF(G388:BB388,"Fail")),"Fail","Pass")</f>
        <v>Fail</v>
      </c>
      <c r="G388" s="16" t="str">
        <f t="shared" si="234"/>
        <v>Fail</v>
      </c>
      <c r="H388" s="177">
        <f>COUNTBLANK(Survey!B388:D388)+COUNTBLANK(Survey!G388)+COUNTBLANK(Survey!I388)+COUNTBLANK(Survey!K388:M388)+COUNTBLANK(Survey!P388)+COUNTBLANK(Survey!S388:U388)+COUNTBLANK(Survey!Y388:AA388)+COUNTBLANK(Survey!AD388:AE388)+COUNTBLANK(Survey!AI388:AI388)</f>
        <v>18</v>
      </c>
      <c r="I388" s="16" t="str">
        <f t="shared" si="235"/>
        <v>Fail</v>
      </c>
      <c r="J388" t="b">
        <f>IF(Survey!E388="No",TRUE,FALSE)</f>
        <v>0</v>
      </c>
      <c r="K388" s="34">
        <f>LEN(Survey!E388)</f>
        <v>0</v>
      </c>
      <c r="L388" s="16" t="str">
        <f t="shared" si="236"/>
        <v>Fail</v>
      </c>
      <c r="M388" t="b">
        <f>IF(Survey!F388="No",TRUE,FALSE)</f>
        <v>0</v>
      </c>
      <c r="N388" s="33">
        <f>LEN(Survey!F388)</f>
        <v>0</v>
      </c>
      <c r="O388" s="16" t="str">
        <f t="shared" si="237"/>
        <v>Pass</v>
      </c>
      <c r="P388" s="34">
        <f>MOD((LEN(Survey!H388)+2),11)</f>
        <v>2</v>
      </c>
      <c r="Q388" s="33" t="str">
        <f>IF(Survey!$L388="Prospectus fund", "Yes", "No")</f>
        <v>No</v>
      </c>
      <c r="R388" s="16" t="str">
        <f t="shared" si="238"/>
        <v>Pass</v>
      </c>
      <c r="S388" s="34">
        <f>MOD((LEN(Survey!J388)+2),11)</f>
        <v>2</v>
      </c>
      <c r="T388" s="35" t="b">
        <f>IF(OR(Survey!$M388="ETF",Survey!$M388="ETF, alternative mutual fund",Survey!$M388="Closed-end", Survey!$M388="Split share corp", Survey!$I388="Yes"),TRUE,FALSE)</f>
        <v>0</v>
      </c>
      <c r="U388" s="16" t="str">
        <f>IFERROR(IF(AND(OR(X388=Y388,Y388 = "Either"),NOT(ISBLANK(Survey!K388))),"Pass","Fail"),"Pass")</f>
        <v>Fail</v>
      </c>
      <c r="V388" s="36" cm="1">
        <f t="array" ref="V388">SUM(SUMIF(Survey!BZ388:CS388,{"&gt;0","&lt;0"})*{1,-1})</f>
        <v>0</v>
      </c>
      <c r="W388" s="38" cm="1">
        <f t="array" ref="W388">SUM(SUMIF(Survey!CC388,{"&gt;0","&lt;0"})*{1,-1})+SUM(SUMIF(Survey!CM388,{"&gt;0","&lt;0"})*{1,-1})</f>
        <v>0</v>
      </c>
      <c r="X388" s="38">
        <f>Survey!K388</f>
        <v>0</v>
      </c>
      <c r="Y388" s="37" t="str">
        <f t="shared" si="239"/>
        <v>Either</v>
      </c>
      <c r="Z388" s="16" t="str">
        <f t="shared" si="240"/>
        <v>Fail</v>
      </c>
      <c r="AA388" s="67" cm="1">
        <f t="array" ref="AA388">SUM(SUMIF(Survey!BZ388:CS388,{"&gt;0","&lt;0"})*{1,-1})+SUM(SUMIF(Survey!CU388:DN388,{"&gt;0","&lt;0"})*{1,-1})</f>
        <v>0</v>
      </c>
      <c r="AB388" s="67">
        <f>IFERROR(AA388/(Survey!$AV388),0)</f>
        <v>0</v>
      </c>
      <c r="AC388" s="128" t="b">
        <f>IF(OR(Survey!$M388="Alternative strategy or hedge",Survey!$M388="Other, illiquid",Survey!$L388="Prospectus fund"),TRUE,FALSE)</f>
        <v>0</v>
      </c>
      <c r="AD388" s="128" t="b">
        <f>NOT(ISBLANK(Survey!$M388))</f>
        <v>0</v>
      </c>
      <c r="AE388" s="16" t="str">
        <f t="shared" si="241"/>
        <v>Pass</v>
      </c>
      <c r="AF388" s="38" t="b">
        <f>NOT(ISNUMBER(SEARCH("Other",Survey!$P388)))</f>
        <v>1</v>
      </c>
      <c r="AG388" s="37" t="b">
        <f>NOT(ISBLANK(Survey!$Q388))</f>
        <v>0</v>
      </c>
      <c r="AH388" s="16" t="str">
        <f t="shared" si="242"/>
        <v>Pass</v>
      </c>
      <c r="AI388" s="143">
        <f>COUNTBLANK(Survey!$W388)</f>
        <v>1</v>
      </c>
      <c r="AJ388" s="67">
        <f>IF(AND(Survey!L388&lt;&gt;"Exempt fund",OR(Survey!$M388="ETF",Survey!$M388="ETF, alternative mutual fund",Survey!$M388="Mutual fund",Survey!$M388="Alternative mutual fund",Survey!$M388="Money market")),1,0)</f>
        <v>0</v>
      </c>
      <c r="AK388" s="16" t="str">
        <f t="shared" si="243"/>
        <v>Pass</v>
      </c>
      <c r="AL388" s="38" t="b">
        <f>NOT(ISNUMBER(SEARCH("Yes",Survey!$AA388)))</f>
        <v>1</v>
      </c>
      <c r="AM388" s="37" t="b">
        <f>IF(COUNTBLANK(Survey!$AB388:$AC388)=0,TRUE, FALSE)</f>
        <v>0</v>
      </c>
      <c r="AN388" s="16" t="str">
        <f t="shared" si="244"/>
        <v>Pass</v>
      </c>
      <c r="AO388" s="38" t="b">
        <f>NOT(ISNUMBER(SEARCH("Yes",Survey!$AD388)))</f>
        <v>1</v>
      </c>
      <c r="AP388" s="37" t="b">
        <f>NOT(ISBLANK(Survey!$AF388))</f>
        <v>0</v>
      </c>
      <c r="AQ388" s="16" t="str">
        <f t="shared" si="245"/>
        <v>Pass</v>
      </c>
      <c r="AR388" s="38" t="b">
        <f>NOT(OR(ISNUMBER(SEARCH("Other",Survey!$AF388)),ISNUMBER(SEARCH("Multiple",Survey!$AF388))))</f>
        <v>1</v>
      </c>
      <c r="AS388" s="37" t="b">
        <f>NOT(ISBLANK(Survey!$AG388))</f>
        <v>0</v>
      </c>
      <c r="AT388" s="16" t="str">
        <f t="shared" si="246"/>
        <v>Fail</v>
      </c>
      <c r="AU388" s="143">
        <f>IF(ABS(Survey!$AV388)&gt;0, 1,0)</f>
        <v>0</v>
      </c>
      <c r="AV388" s="143">
        <f>IF(COUNTBLANK(Survey!$AJ388)=0,1,0)</f>
        <v>0</v>
      </c>
      <c r="AW388" s="16" t="str">
        <f t="shared" si="247"/>
        <v>Pass</v>
      </c>
      <c r="AX388" s="143">
        <f>IF(ISBLANK(Survey!$AJ388),0,1)</f>
        <v>0</v>
      </c>
      <c r="AY388" s="165">
        <f>COUNTBLANK(Survey!$AK388)</f>
        <v>1</v>
      </c>
      <c r="AZ388" s="16" t="str">
        <f t="shared" si="248"/>
        <v>Pass</v>
      </c>
      <c r="BA388" s="143">
        <f>IF(OR(Survey!$AK388="Closed",ISBLANK(Survey!$AK388)),0,1)</f>
        <v>0</v>
      </c>
      <c r="BB388" s="165">
        <f>IF(ISBLANK(Survey!$AL388),1,0)</f>
        <v>1</v>
      </c>
      <c r="BC388" s="147" t="str" cm="1">
        <f t="array" ref="BC388">IF(OR(IF(OR($BE388+$BF388 = 2, $BG388=1), FALSE, TRUE), AND($BD388:$BD388 = 0)),"Pass","Fail")</f>
        <v>Pass</v>
      </c>
      <c r="BD388" s="143">
        <f>COUNTBLANK(Survey!$AM388:$AO388)</f>
        <v>3</v>
      </c>
      <c r="BE388" s="143">
        <f>IF(Survey!$I388="Yes",1,0)</f>
        <v>0</v>
      </c>
      <c r="BF388" s="143">
        <f>IF(OR(Survey!$M388="Mutual fund",Survey!$M388="Alternative mutual fund",Survey!$M388="Money market"),1,0)</f>
        <v>0</v>
      </c>
      <c r="BG388" s="148">
        <f>IF(OR(Survey!$M388="ETF",Survey!$M388="ETF, alternative mutual fund"),1,0)</f>
        <v>0</v>
      </c>
      <c r="BH388" s="16" t="str">
        <f t="shared" si="249"/>
        <v>Pass</v>
      </c>
      <c r="BI388" s="38" t="b">
        <f>OR(ISNUMBER(SEARCH("Yes",Survey!$AO388)),ISBLANK(Survey!$AO388))</f>
        <v>1</v>
      </c>
      <c r="BJ388" s="67" t="b">
        <f>NOT(ISBLANK(Survey!$AP388))</f>
        <v>0</v>
      </c>
      <c r="BK388" s="16" t="str">
        <f t="shared" si="250"/>
        <v>Pass</v>
      </c>
      <c r="BL388" s="143">
        <f>IF(Survey!$AW388=0, 0,1)</f>
        <v>0</v>
      </c>
      <c r="BM388" s="67">
        <f>Survey!$AQ388</f>
        <v>0</v>
      </c>
      <c r="BN388" s="67">
        <f>IFERROR((Survey!$AX388-ABS(Survey!$AY388)-ABS(Survey!$BD388))/Survey!$AW388,0)</f>
        <v>0</v>
      </c>
      <c r="BO388" s="67">
        <f>IF(AND($BM388&gt;$BN388-0.2,$BM388&lt;$BN388+0.2,ISBLANK(Survey!$AQ388)=FALSE),0,1)</f>
        <v>1</v>
      </c>
      <c r="BP388" s="165">
        <f>IF(ISBLANK(Survey!$AR388),1,0)</f>
        <v>1</v>
      </c>
      <c r="BQ388" s="16" t="str">
        <f t="shared" si="251"/>
        <v>Pass</v>
      </c>
      <c r="BR388" s="143">
        <f>IF(Survey!$AW388=0, 0,1)</f>
        <v>0</v>
      </c>
      <c r="BS388" s="67">
        <f>IF(AND(Survey!$AS388&gt;=0,Survey!$AS388&lt;=0.2,Survey!$AS388&lt;&gt;""),0,1)</f>
        <v>1</v>
      </c>
      <c r="BT388" s="143">
        <f>IF(ISBLANK(Survey!$AT388),1,0)</f>
        <v>1</v>
      </c>
      <c r="BU388" s="16" t="str">
        <f t="shared" si="252"/>
        <v>Fail</v>
      </c>
      <c r="BV388" s="165">
        <f>Survey!$AU388</f>
        <v>0</v>
      </c>
      <c r="BW388" s="16" t="str">
        <f t="shared" si="253"/>
        <v>Pass</v>
      </c>
      <c r="BX388" s="36">
        <f>Survey!$AV388</f>
        <v>0</v>
      </c>
      <c r="BY388" s="176">
        <f>Survey!$AW388+Survey!$AX388-ABS(Survey!$AY388)+ABS(Survey!$AZ388)-ABS(Survey!$BA388)+ABS(Survey!$BB388)-ABS(Survey!$BC388)-ABS(Survey!$BD388)+Survey!$BE388</f>
        <v>0</v>
      </c>
      <c r="BZ388" s="35">
        <f t="shared" si="254"/>
        <v>0</v>
      </c>
      <c r="CA388" s="17">
        <f t="shared" si="255"/>
        <v>0</v>
      </c>
      <c r="CB388" s="16" t="str">
        <f t="shared" si="256"/>
        <v>Pass</v>
      </c>
      <c r="CC388" s="38" t="b">
        <f>IF(ABS(Survey!$BE388)=0,TRUE,FALSE)</f>
        <v>1</v>
      </c>
      <c r="CD388" s="37" t="b">
        <f>NOT(ISBLANK(Survey!$BF388))</f>
        <v>0</v>
      </c>
      <c r="CE388" t="str">
        <f t="shared" si="257"/>
        <v>Fail</v>
      </c>
      <c r="CF388" s="29">
        <f>Survey!$AV388</f>
        <v>0</v>
      </c>
      <c r="CG388" s="29" cm="1">
        <f t="array" ref="CG388">SUM(SUMIF(Survey!BH388:BO388,{"&gt;0","&lt;0"})*{1,-1})-SUM(SUMIF(Survey!BQ388:BX388,{"&gt;0","&lt;0"})*{1,-1})</f>
        <v>0</v>
      </c>
      <c r="CH388" s="35" t="str">
        <f t="shared" si="258"/>
        <v>No holdings</v>
      </c>
      <c r="CI388">
        <f t="shared" si="259"/>
        <v>0</v>
      </c>
      <c r="CJ388" s="16" t="str">
        <f t="shared" si="260"/>
        <v>Fail</v>
      </c>
      <c r="CK388" s="36">
        <f>Survey!$AV388</f>
        <v>0</v>
      </c>
      <c r="CL388" s="36" cm="1">
        <f t="array" ref="CL388">SUM(SUMIF(Survey!BZ388:CS388,{"&gt;0","&lt;0"})*{1,-1})-SUM(SUMIF(Survey!CU388:DN388,{"&gt;0","&lt;0"})*{1,-1})</f>
        <v>0</v>
      </c>
      <c r="CM388" s="35" t="str">
        <f t="shared" si="261"/>
        <v>No holdings</v>
      </c>
      <c r="CN388" s="17">
        <f t="shared" si="262"/>
        <v>0</v>
      </c>
      <c r="CO388" s="16" t="str">
        <f t="shared" si="263"/>
        <v>Pass</v>
      </c>
      <c r="CP388" s="38" t="b">
        <f>IF(ABS(Survey!$CS388)=0,TRUE,FALSE)</f>
        <v>1</v>
      </c>
      <c r="CQ388" s="37" t="b">
        <f>NOT(ISBLANK(Survey!$CT388))</f>
        <v>0</v>
      </c>
      <c r="CR388" s="16" t="str">
        <f t="shared" si="264"/>
        <v>Pass</v>
      </c>
      <c r="CS388" s="38" t="b">
        <f>IF(ABS(Survey!$DN388)=0,TRUE,FALSE)</f>
        <v>1</v>
      </c>
      <c r="CT388" s="37" t="b">
        <f>NOT(ISBLANK(Survey!$DO388))</f>
        <v>0</v>
      </c>
      <c r="CU388" t="str">
        <f t="shared" si="265"/>
        <v>Pass</v>
      </c>
      <c r="CV388" s="29" cm="1">
        <f t="array" ref="CV388">SUM(SUMIF(Survey!CO388,{"&gt;0","&lt;0"})*{1,-1})+SUM(SUMIF(Survey!DJ388,{"&gt;0","&lt;0"})*{1,-1})</f>
        <v>0</v>
      </c>
      <c r="CW388" s="29">
        <f>SUM(SUMIF(Survey!DQ388:DW388,{"&gt;0","&lt;0"})*{1,-1})+SUM(SUMIF(Survey!DY388:EE388,{"&gt;0","&lt;0"})*{1,-1})</f>
        <v>0</v>
      </c>
      <c r="CX388">
        <f t="shared" si="266"/>
        <v>0</v>
      </c>
      <c r="CY388">
        <f t="shared" si="267"/>
        <v>0</v>
      </c>
      <c r="CZ388" s="16" t="str">
        <f t="shared" si="268"/>
        <v>Pass</v>
      </c>
      <c r="DA388" s="38" t="b">
        <f>IF(ABS(Survey!$DW388)=0,TRUE,FALSE)</f>
        <v>1</v>
      </c>
      <c r="DB388" s="37" t="b">
        <f>NOT(ISBLANK(Survey!DX388))</f>
        <v>0</v>
      </c>
      <c r="DC388" s="16" t="str">
        <f t="shared" si="269"/>
        <v>Pass</v>
      </c>
      <c r="DD388" s="38" t="b">
        <f>IF(ABS(Survey!$EE388)=0,TRUE,FALSE)</f>
        <v>1</v>
      </c>
      <c r="DE388" s="37" t="b">
        <f>NOT(ISBLANK(Survey!$EF388))</f>
        <v>0</v>
      </c>
      <c r="DF388" s="16" t="str">
        <f t="shared" si="270"/>
        <v>Fail</v>
      </c>
      <c r="DG388" s="36">
        <f>SUM(SUMIF(Survey!EL388:EN388,{"&gt;0","&lt;0"})*{1,-1})</f>
        <v>0</v>
      </c>
      <c r="DH388">
        <f t="shared" si="271"/>
        <v>0</v>
      </c>
      <c r="DI388">
        <f t="shared" si="272"/>
        <v>100</v>
      </c>
      <c r="DJ388" s="35" t="b">
        <f>IF(OR(Survey!$M388="ETF",Survey!$M388="ETF, alternative mutual fund",Survey!$M388="Closed-end", Survey!$M388="Split share corp"),TRUE,FALSE)</f>
        <v>0</v>
      </c>
      <c r="DK388" s="16" t="str">
        <f t="shared" si="273"/>
        <v>Fail</v>
      </c>
      <c r="DL388" s="36">
        <f>SUM(SUMIF(Survey!EP388:EV388,{"&gt;0","&lt;0"})*{1,-1})</f>
        <v>0</v>
      </c>
      <c r="DM388">
        <f t="shared" si="274"/>
        <v>0</v>
      </c>
      <c r="DN388" s="17">
        <f t="shared" si="275"/>
        <v>100</v>
      </c>
      <c r="DO388" s="16" t="str">
        <f t="shared" si="276"/>
        <v>Fail</v>
      </c>
      <c r="DP388" s="36">
        <f>SUM(SUMIF(Survey!EX388:FD388,{"&gt;0","&lt;0"})*{1,-1})</f>
        <v>0</v>
      </c>
      <c r="DQ388">
        <f t="shared" si="277"/>
        <v>0</v>
      </c>
      <c r="DR388" s="17">
        <f t="shared" si="278"/>
        <v>100</v>
      </c>
    </row>
    <row r="389" spans="1:122">
      <c r="A389">
        <v>389</v>
      </c>
      <c r="B389" t="str">
        <f t="shared" si="279"/>
        <v>Pass</v>
      </c>
      <c r="C389" t="str">
        <f>IF(COUNTBLANK(Survey!B389:FE389)=$C$2, "Pass", "Fail")</f>
        <v>Pass</v>
      </c>
      <c r="D389" t="str">
        <f t="shared" ref="D389:D452" si="280">IF(COUNTIF(G389:DR389,"Fail"),"Fail","Pass")</f>
        <v>Fail</v>
      </c>
      <c r="E389" t="str">
        <f>IF(OR(ISBLANK(Survey!AJ389),COUNTIF(G389:BB389,"Fail")),"Fail","Pass")</f>
        <v>Fail</v>
      </c>
      <c r="G389" s="16" t="str">
        <f t="shared" ref="G389:G452" si="281">IF(H389=0,"Pass","Fail")</f>
        <v>Fail</v>
      </c>
      <c r="H389" s="177">
        <f>COUNTBLANK(Survey!B389:D389)+COUNTBLANK(Survey!G389)+COUNTBLANK(Survey!I389)+COUNTBLANK(Survey!K389:M389)+COUNTBLANK(Survey!P389)+COUNTBLANK(Survey!S389:U389)+COUNTBLANK(Survey!Y389:AA389)+COUNTBLANK(Survey!AD389:AE389)+COUNTBLANK(Survey!AI389:AI389)</f>
        <v>18</v>
      </c>
      <c r="I389" s="16" t="str">
        <f t="shared" ref="I389:I452" si="282">IF(OR(K389=20, J389=TRUE),"Pass","Fail")</f>
        <v>Fail</v>
      </c>
      <c r="J389" t="b">
        <f>IF(Survey!E389="No",TRUE,FALSE)</f>
        <v>0</v>
      </c>
      <c r="K389" s="34">
        <f>LEN(Survey!E389)</f>
        <v>0</v>
      </c>
      <c r="L389" s="16" t="str">
        <f t="shared" ref="L389:L452" si="283">IF(OR(N389=20, M389=TRUE),"Pass","Fail")</f>
        <v>Fail</v>
      </c>
      <c r="M389" t="b">
        <f>IF(Survey!F389="No",TRUE,FALSE)</f>
        <v>0</v>
      </c>
      <c r="N389" s="33">
        <f>LEN(Survey!F389)</f>
        <v>0</v>
      </c>
      <c r="O389" s="16" t="str">
        <f t="shared" ref="O389:O452" si="284">IF(OR(P389=0, Q389="No"),"Pass","Fail")</f>
        <v>Pass</v>
      </c>
      <c r="P389" s="34">
        <f>MOD((LEN(Survey!H389)+2),11)</f>
        <v>2</v>
      </c>
      <c r="Q389" s="33" t="str">
        <f>IF(Survey!$L389="Prospectus fund", "Yes", "No")</f>
        <v>No</v>
      </c>
      <c r="R389" s="16" t="str">
        <f t="shared" ref="R389:R452" si="285">IFERROR(IF(OR(S389=0, T389=FALSE),"Pass","Fail"),"Pass")</f>
        <v>Pass</v>
      </c>
      <c r="S389" s="34">
        <f>MOD((LEN(Survey!J389)+2),11)</f>
        <v>2</v>
      </c>
      <c r="T389" s="35" t="b">
        <f>IF(OR(Survey!$M389="ETF",Survey!$M389="ETF, alternative mutual fund",Survey!$M389="Closed-end", Survey!$M389="Split share corp", Survey!$I389="Yes"),TRUE,FALSE)</f>
        <v>0</v>
      </c>
      <c r="U389" s="16" t="str">
        <f>IFERROR(IF(AND(OR(X389=Y389,Y389 = "Either"),NOT(ISBLANK(Survey!K389))),"Pass","Fail"),"Pass")</f>
        <v>Fail</v>
      </c>
      <c r="V389" s="36" cm="1">
        <f t="array" ref="V389">SUM(SUMIF(Survey!BZ389:CS389,{"&gt;0","&lt;0"})*{1,-1})</f>
        <v>0</v>
      </c>
      <c r="W389" s="38" cm="1">
        <f t="array" ref="W389">SUM(SUMIF(Survey!CC389,{"&gt;0","&lt;0"})*{1,-1})+SUM(SUMIF(Survey!CM389,{"&gt;0","&lt;0"})*{1,-1})</f>
        <v>0</v>
      </c>
      <c r="X389" s="38">
        <f>Survey!K389</f>
        <v>0</v>
      </c>
      <c r="Y389" s="37" t="str">
        <f t="shared" ref="Y389:Y452" si="286">IFERROR(IF(W389/V389 &gt; 0.65, "Fund of funds", IF(W389/V389 &lt; 0.35,"Stand-alone","Either")),"Either")</f>
        <v>Either</v>
      </c>
      <c r="Z389" s="16" t="str">
        <f t="shared" ref="Z389:Z452" si="287">IF(AND(AD389=TRUE,OR(AB389&lt;=2, AC389=TRUE)),"Pass","Fail")</f>
        <v>Fail</v>
      </c>
      <c r="AA389" s="67" cm="1">
        <f t="array" ref="AA389">SUM(SUMIF(Survey!BZ389:CS389,{"&gt;0","&lt;0"})*{1,-1})+SUM(SUMIF(Survey!CU389:DN389,{"&gt;0","&lt;0"})*{1,-1})</f>
        <v>0</v>
      </c>
      <c r="AB389" s="67">
        <f>IFERROR(AA389/(Survey!$AV389),0)</f>
        <v>0</v>
      </c>
      <c r="AC389" s="128" t="b">
        <f>IF(OR(Survey!$M389="Alternative strategy or hedge",Survey!$M389="Other, illiquid",Survey!$L389="Prospectus fund"),TRUE,FALSE)</f>
        <v>0</v>
      </c>
      <c r="AD389" s="128" t="b">
        <f>NOT(ISBLANK(Survey!$M389))</f>
        <v>0</v>
      </c>
      <c r="AE389" s="16" t="str">
        <f t="shared" ref="AE389:AE452" si="288">IF(OR(AF389=TRUE, AG389=TRUE),"Pass","Fail")</f>
        <v>Pass</v>
      </c>
      <c r="AF389" s="38" t="b">
        <f>NOT(ISNUMBER(SEARCH("Other",Survey!$P389)))</f>
        <v>1</v>
      </c>
      <c r="AG389" s="37" t="b">
        <f>NOT(ISBLANK(Survey!$Q389))</f>
        <v>0</v>
      </c>
      <c r="AH389" s="16" t="str">
        <f t="shared" ref="AH389:AH452" si="289">IF(OR(AI389=0, AJ389=0),"Pass","Fail")</f>
        <v>Pass</v>
      </c>
      <c r="AI389" s="143">
        <f>COUNTBLANK(Survey!$W389)</f>
        <v>1</v>
      </c>
      <c r="AJ389" s="67">
        <f>IF(AND(Survey!L389&lt;&gt;"Exempt fund",OR(Survey!$M389="ETF",Survey!$M389="ETF, alternative mutual fund",Survey!$M389="Mutual fund",Survey!$M389="Alternative mutual fund",Survey!$M389="Money market")),1,0)</f>
        <v>0</v>
      </c>
      <c r="AK389" s="16" t="str">
        <f t="shared" ref="AK389:AK452" si="290">IF(OR(AL389=TRUE, AM389=TRUE),"Pass","Fail")</f>
        <v>Pass</v>
      </c>
      <c r="AL389" s="38" t="b">
        <f>NOT(ISNUMBER(SEARCH("Yes",Survey!$AA389)))</f>
        <v>1</v>
      </c>
      <c r="AM389" s="37" t="b">
        <f>IF(COUNTBLANK(Survey!$AB389:$AC389)=0,TRUE, FALSE)</f>
        <v>0</v>
      </c>
      <c r="AN389" s="16" t="str">
        <f t="shared" ref="AN389:AN452" si="291">IF(OR(AO389=TRUE, AP389=TRUE),"Pass","Fail")</f>
        <v>Pass</v>
      </c>
      <c r="AO389" s="38" t="b">
        <f>NOT(ISNUMBER(SEARCH("Yes",Survey!$AD389)))</f>
        <v>1</v>
      </c>
      <c r="AP389" s="37" t="b">
        <f>NOT(ISBLANK(Survey!$AF389))</f>
        <v>0</v>
      </c>
      <c r="AQ389" s="16" t="str">
        <f t="shared" ref="AQ389:AQ452" si="292">IF(OR(AR389=TRUE, AS389=TRUE),"Pass","Fail")</f>
        <v>Pass</v>
      </c>
      <c r="AR389" s="38" t="b">
        <f>NOT(OR(ISNUMBER(SEARCH("Other",Survey!$AF389)),ISNUMBER(SEARCH("Multiple",Survey!$AF389))))</f>
        <v>1</v>
      </c>
      <c r="AS389" s="37" t="b">
        <f>NOT(ISBLANK(Survey!$AG389))</f>
        <v>0</v>
      </c>
      <c r="AT389" s="16" t="str">
        <f t="shared" ref="AT389:AT452" si="293">IF(OR(AND(AU389=1, AV389=0), AND(AU389=0, AV389=1)),"Pass","Fail")</f>
        <v>Fail</v>
      </c>
      <c r="AU389" s="143">
        <f>IF(ABS(Survey!$AV389)&gt;0, 1,0)</f>
        <v>0</v>
      </c>
      <c r="AV389" s="143">
        <f>IF(COUNTBLANK(Survey!$AJ389)=0,1,0)</f>
        <v>0</v>
      </c>
      <c r="AW389" s="16" t="str">
        <f t="shared" ref="AW389:AW452" si="294">IF(OR(AX389=0, AY389=0),"Pass","Fail")</f>
        <v>Pass</v>
      </c>
      <c r="AX389" s="143">
        <f>IF(ISBLANK(Survey!$AJ389),0,1)</f>
        <v>0</v>
      </c>
      <c r="AY389" s="165">
        <f>COUNTBLANK(Survey!$AK389)</f>
        <v>1</v>
      </c>
      <c r="AZ389" s="16" t="str">
        <f t="shared" ref="AZ389:AZ452" si="295">IF(OR(BA389=0, BB389=0),"Pass","Fail")</f>
        <v>Pass</v>
      </c>
      <c r="BA389" s="143">
        <f>IF(OR(Survey!$AK389="Closed",ISBLANK(Survey!$AK389)),0,1)</f>
        <v>0</v>
      </c>
      <c r="BB389" s="165">
        <f>IF(ISBLANK(Survey!$AL389),1,0)</f>
        <v>1</v>
      </c>
      <c r="BC389" s="147" t="str" cm="1">
        <f t="array" ref="BC389">IF(OR(IF(OR($BE389+$BF389 = 2, $BG389=1), FALSE, TRUE), AND($BD389:$BD389 = 0)),"Pass","Fail")</f>
        <v>Pass</v>
      </c>
      <c r="BD389" s="143">
        <f>COUNTBLANK(Survey!$AM389:$AO389)</f>
        <v>3</v>
      </c>
      <c r="BE389" s="143">
        <f>IF(Survey!$I389="Yes",1,0)</f>
        <v>0</v>
      </c>
      <c r="BF389" s="143">
        <f>IF(OR(Survey!$M389="Mutual fund",Survey!$M389="Alternative mutual fund",Survey!$M389="Money market"),1,0)</f>
        <v>0</v>
      </c>
      <c r="BG389" s="148">
        <f>IF(OR(Survey!$M389="ETF",Survey!$M389="ETF, alternative mutual fund"),1,0)</f>
        <v>0</v>
      </c>
      <c r="BH389" s="16" t="str">
        <f t="shared" ref="BH389:BH452" si="296">IF(OR(BI389=TRUE, BJ389=TRUE),"Pass","Fail")</f>
        <v>Pass</v>
      </c>
      <c r="BI389" s="38" t="b">
        <f>OR(ISNUMBER(SEARCH("Yes",Survey!$AO389)),ISBLANK(Survey!$AO389))</f>
        <v>1</v>
      </c>
      <c r="BJ389" s="67" t="b">
        <f>NOT(ISBLANK(Survey!$AP389))</f>
        <v>0</v>
      </c>
      <c r="BK389" s="16" t="str">
        <f t="shared" ref="BK389:BK452" si="297">IF(OR(BL389=0, BO389=0, BP389=0),"Pass","Fail")</f>
        <v>Pass</v>
      </c>
      <c r="BL389" s="143">
        <f>IF(Survey!$AW389=0, 0,1)</f>
        <v>0</v>
      </c>
      <c r="BM389" s="67">
        <f>Survey!$AQ389</f>
        <v>0</v>
      </c>
      <c r="BN389" s="67">
        <f>IFERROR((Survey!$AX389-ABS(Survey!$AY389)-ABS(Survey!$BD389))/Survey!$AW389,0)</f>
        <v>0</v>
      </c>
      <c r="BO389" s="67">
        <f>IF(AND($BM389&gt;$BN389-0.2,$BM389&lt;$BN389+0.2,ISBLANK(Survey!$AQ389)=FALSE),0,1)</f>
        <v>1</v>
      </c>
      <c r="BP389" s="165">
        <f>IF(ISBLANK(Survey!$AR389),1,0)</f>
        <v>1</v>
      </c>
      <c r="BQ389" s="16" t="str">
        <f t="shared" ref="BQ389:BQ452" si="298">IF(OR($BR389=0, $BS389=0,$BT389=0),"Pass","Fail")</f>
        <v>Pass</v>
      </c>
      <c r="BR389" s="143">
        <f>IF(Survey!$AW389=0, 0,1)</f>
        <v>0</v>
      </c>
      <c r="BS389" s="67">
        <f>IF(AND(Survey!$AS389&gt;=0,Survey!$AS389&lt;=0.2,Survey!$AS389&lt;&gt;""),0,1)</f>
        <v>1</v>
      </c>
      <c r="BT389" s="143">
        <f>IF(ISBLANK(Survey!$AT389),1,0)</f>
        <v>1</v>
      </c>
      <c r="BU389" s="16" t="str">
        <f t="shared" ref="BU389:BU452" si="299">IF(OR(BV389="CAD",BV389="USD"),"Pass","Fail")</f>
        <v>Fail</v>
      </c>
      <c r="BV389" s="165">
        <f>Survey!$AU389</f>
        <v>0</v>
      </c>
      <c r="BW389" s="16" t="str">
        <f t="shared" ref="BW389:BW452" si="300">IF(OR(CA389=0,AND(BZ389&gt;=0.99,BZ389&lt;=1.01)),"Pass","Fail")</f>
        <v>Pass</v>
      </c>
      <c r="BX389" s="36">
        <f>Survey!$AV389</f>
        <v>0</v>
      </c>
      <c r="BY389" s="176">
        <f>Survey!$AW389+Survey!$AX389-ABS(Survey!$AY389)+ABS(Survey!$AZ389)-ABS(Survey!$BA389)+ABS(Survey!$BB389)-ABS(Survey!$BC389)-ABS(Survey!$BD389)+Survey!$BE389</f>
        <v>0</v>
      </c>
      <c r="BZ389" s="35">
        <f t="shared" ref="BZ389:BZ452" si="301">IFERROR(BX389/BY389,0)</f>
        <v>0</v>
      </c>
      <c r="CA389" s="17">
        <f t="shared" ref="CA389:CA452" si="302">BX389-BY389</f>
        <v>0</v>
      </c>
      <c r="CB389" s="16" t="str">
        <f t="shared" ref="CB389:CB452" si="303">IF(OR(CC389=TRUE, CD389=TRUE),"Pass","Fail")</f>
        <v>Pass</v>
      </c>
      <c r="CC389" s="38" t="b">
        <f>IF(ABS(Survey!$BE389)=0,TRUE,FALSE)</f>
        <v>1</v>
      </c>
      <c r="CD389" s="37" t="b">
        <f>NOT(ISBLANK(Survey!$BF389))</f>
        <v>0</v>
      </c>
      <c r="CE389" t="str">
        <f t="shared" ref="CE389:CE452" si="304">IF(AND(CH389&gt;=0.99,CH389&lt;=1.01),"Pass","Fail")</f>
        <v>Fail</v>
      </c>
      <c r="CF389" s="29">
        <f>Survey!$AV389</f>
        <v>0</v>
      </c>
      <c r="CG389" s="29" cm="1">
        <f t="array" ref="CG389">SUM(SUMIF(Survey!BH389:BO389,{"&gt;0","&lt;0"})*{1,-1})-SUM(SUMIF(Survey!BQ389:BX389,{"&gt;0","&lt;0"})*{1,-1})</f>
        <v>0</v>
      </c>
      <c r="CH389" s="35" t="str">
        <f t="shared" ref="CH389:CH452" si="305">IF(CG389=0,"No holdings",CF389/CG389)</f>
        <v>No holdings</v>
      </c>
      <c r="CI389">
        <f t="shared" ref="CI389:CI452" si="306">CF389-CG389</f>
        <v>0</v>
      </c>
      <c r="CJ389" s="16" t="str">
        <f t="shared" ref="CJ389:CJ452" si="307">IF(AND(CM389&gt;=0.99,CM389&lt;=1.01),"Pass","Fail")</f>
        <v>Fail</v>
      </c>
      <c r="CK389" s="36">
        <f>Survey!$AV389</f>
        <v>0</v>
      </c>
      <c r="CL389" s="36" cm="1">
        <f t="array" ref="CL389">SUM(SUMIF(Survey!BZ389:CS389,{"&gt;0","&lt;0"})*{1,-1})-SUM(SUMIF(Survey!CU389:DN389,{"&gt;0","&lt;0"})*{1,-1})</f>
        <v>0</v>
      </c>
      <c r="CM389" s="35" t="str">
        <f t="shared" ref="CM389:CM452" si="308">IF(CL389=0,"No holdings",CK389/CL389)</f>
        <v>No holdings</v>
      </c>
      <c r="CN389" s="17">
        <f t="shared" ref="CN389:CN452" si="309">CK389-CL389</f>
        <v>0</v>
      </c>
      <c r="CO389" s="16" t="str">
        <f t="shared" ref="CO389:CO452" si="310">IF(OR(CP389=TRUE, CQ389=TRUE),"Pass","Fail")</f>
        <v>Pass</v>
      </c>
      <c r="CP389" s="38" t="b">
        <f>IF(ABS(Survey!$CS389)=0,TRUE,FALSE)</f>
        <v>1</v>
      </c>
      <c r="CQ389" s="37" t="b">
        <f>NOT(ISBLANK(Survey!$CT389))</f>
        <v>0</v>
      </c>
      <c r="CR389" s="16" t="str">
        <f t="shared" ref="CR389:CR452" si="311">IF(OR(CS389=TRUE, CT389=TRUE),"Pass","Fail")</f>
        <v>Pass</v>
      </c>
      <c r="CS389" s="38" t="b">
        <f>IF(ABS(Survey!$DN389)=0,TRUE,FALSE)</f>
        <v>1</v>
      </c>
      <c r="CT389" s="37" t="b">
        <f>NOT(ISBLANK(Survey!$DO389))</f>
        <v>0</v>
      </c>
      <c r="CU389" t="str">
        <f t="shared" ref="CU389:CU452" si="312">IF(CX389&lt;1,"Pass","Fail")</f>
        <v>Pass</v>
      </c>
      <c r="CV389" s="29" cm="1">
        <f t="array" ref="CV389">SUM(SUMIF(Survey!CO389,{"&gt;0","&lt;0"})*{1,-1})+SUM(SUMIF(Survey!DJ389,{"&gt;0","&lt;0"})*{1,-1})</f>
        <v>0</v>
      </c>
      <c r="CW389" s="29">
        <f>SUM(SUMIF(Survey!DQ389:DW389,{"&gt;0","&lt;0"})*{1,-1})+SUM(SUMIF(Survey!DY389:EE389,{"&gt;0","&lt;0"})*{1,-1})</f>
        <v>0</v>
      </c>
      <c r="CX389">
        <f t="shared" ref="CX389:CX452" si="313">IFERROR(IF(AND(CW389=0,CV389&gt;0),"No Gross Notional",CV389/CW389),0)</f>
        <v>0</v>
      </c>
      <c r="CY389">
        <f t="shared" ref="CY389:CY452" si="314">IF(CV389-CW389 &lt; 0, 0, CV389-CW389)</f>
        <v>0</v>
      </c>
      <c r="CZ389" s="16" t="str">
        <f t="shared" ref="CZ389:CZ452" si="315">IF(OR(DA389=TRUE, DB389=TRUE),"Pass","Fail")</f>
        <v>Pass</v>
      </c>
      <c r="DA389" s="38" t="b">
        <f>IF(ABS(Survey!$DW389)=0,TRUE,FALSE)</f>
        <v>1</v>
      </c>
      <c r="DB389" s="37" t="b">
        <f>NOT(ISBLANK(Survey!DX389))</f>
        <v>0</v>
      </c>
      <c r="DC389" s="16" t="str">
        <f t="shared" ref="DC389:DC452" si="316">IF(OR(DD389=TRUE, DE389=TRUE),"Pass","Fail")</f>
        <v>Pass</v>
      </c>
      <c r="DD389" s="38" t="b">
        <f>IF(ABS(Survey!$EE389)=0,TRUE,FALSE)</f>
        <v>1</v>
      </c>
      <c r="DE389" s="37" t="b">
        <f>NOT(ISBLANK(Survey!$EF389))</f>
        <v>0</v>
      </c>
      <c r="DF389" s="16" t="str">
        <f t="shared" ref="DF389:DF452" si="317">IF(DJ389=TRUE,"Pass",IF(OR(AND(DG389&gt;=0.99,DG389&lt;=1.01),AND(DG389&gt;=99,DG389&lt;=101)),"Pass","Fail"))</f>
        <v>Fail</v>
      </c>
      <c r="DG389" s="36">
        <f>SUM(SUMIF(Survey!EL389:EN389,{"&gt;0","&lt;0"})*{1,-1})</f>
        <v>0</v>
      </c>
      <c r="DH389">
        <f t="shared" ref="DH389:DH452" si="318">IF(DG389=0,0,100/DG389)</f>
        <v>0</v>
      </c>
      <c r="DI389">
        <f t="shared" ref="DI389:DI452" si="319">100-DG389</f>
        <v>100</v>
      </c>
      <c r="DJ389" s="35" t="b">
        <f>IF(OR(Survey!$M389="ETF",Survey!$M389="ETF, alternative mutual fund",Survey!$M389="Closed-end", Survey!$M389="Split share corp"),TRUE,FALSE)</f>
        <v>0</v>
      </c>
      <c r="DK389" s="16" t="str">
        <f t="shared" ref="DK389:DK452" si="320">IF(OR(AND(DL389&gt;=0.99,DL389&lt;=1.01),AND(DL389&gt;=99,DL389&lt;=101)),"Pass","Fail")</f>
        <v>Fail</v>
      </c>
      <c r="DL389" s="36">
        <f>SUM(SUMIF(Survey!EP389:EV389,{"&gt;0","&lt;0"})*{1,-1})</f>
        <v>0</v>
      </c>
      <c r="DM389">
        <f t="shared" ref="DM389:DM452" si="321">IF(DL389=0,0,100/DL389)</f>
        <v>0</v>
      </c>
      <c r="DN389" s="17">
        <f t="shared" ref="DN389:DN452" si="322">100-DL389</f>
        <v>100</v>
      </c>
      <c r="DO389" s="16" t="str">
        <f t="shared" ref="DO389:DO452" si="323">IF(OR(AND(DP389&gt;=0.99,DP389&lt;=1.01),AND(DP389&gt;=99,DP389&lt;=101)),"Pass","Fail")</f>
        <v>Fail</v>
      </c>
      <c r="DP389" s="36">
        <f>SUM(SUMIF(Survey!EX389:FD389,{"&gt;0","&lt;0"})*{1,-1})</f>
        <v>0</v>
      </c>
      <c r="DQ389">
        <f t="shared" ref="DQ389:DQ452" si="324">IF(DP389=0,0,100/DP389)</f>
        <v>0</v>
      </c>
      <c r="DR389" s="17">
        <f t="shared" ref="DR389:DR452" si="325">100-DP389</f>
        <v>100</v>
      </c>
    </row>
    <row r="390" spans="1:122">
      <c r="A390">
        <v>390</v>
      </c>
      <c r="B390" t="str">
        <f t="shared" si="279"/>
        <v>Pass</v>
      </c>
      <c r="C390" t="str">
        <f>IF(COUNTBLANK(Survey!B390:FE390)=$C$2, "Pass", "Fail")</f>
        <v>Pass</v>
      </c>
      <c r="D390" t="str">
        <f t="shared" si="280"/>
        <v>Fail</v>
      </c>
      <c r="E390" t="str">
        <f>IF(OR(ISBLANK(Survey!AJ390),COUNTIF(G390:BB390,"Fail")),"Fail","Pass")</f>
        <v>Fail</v>
      </c>
      <c r="G390" s="16" t="str">
        <f t="shared" si="281"/>
        <v>Fail</v>
      </c>
      <c r="H390" s="177">
        <f>COUNTBLANK(Survey!B390:D390)+COUNTBLANK(Survey!G390)+COUNTBLANK(Survey!I390)+COUNTBLANK(Survey!K390:M390)+COUNTBLANK(Survey!P390)+COUNTBLANK(Survey!S390:U390)+COUNTBLANK(Survey!Y390:AA390)+COUNTBLANK(Survey!AD390:AE390)+COUNTBLANK(Survey!AI390:AI390)</f>
        <v>18</v>
      </c>
      <c r="I390" s="16" t="str">
        <f t="shared" si="282"/>
        <v>Fail</v>
      </c>
      <c r="J390" t="b">
        <f>IF(Survey!E390="No",TRUE,FALSE)</f>
        <v>0</v>
      </c>
      <c r="K390" s="34">
        <f>LEN(Survey!E390)</f>
        <v>0</v>
      </c>
      <c r="L390" s="16" t="str">
        <f t="shared" si="283"/>
        <v>Fail</v>
      </c>
      <c r="M390" t="b">
        <f>IF(Survey!F390="No",TRUE,FALSE)</f>
        <v>0</v>
      </c>
      <c r="N390" s="33">
        <f>LEN(Survey!F390)</f>
        <v>0</v>
      </c>
      <c r="O390" s="16" t="str">
        <f t="shared" si="284"/>
        <v>Pass</v>
      </c>
      <c r="P390" s="34">
        <f>MOD((LEN(Survey!H390)+2),11)</f>
        <v>2</v>
      </c>
      <c r="Q390" s="33" t="str">
        <f>IF(Survey!$L390="Prospectus fund", "Yes", "No")</f>
        <v>No</v>
      </c>
      <c r="R390" s="16" t="str">
        <f t="shared" si="285"/>
        <v>Pass</v>
      </c>
      <c r="S390" s="34">
        <f>MOD((LEN(Survey!J390)+2),11)</f>
        <v>2</v>
      </c>
      <c r="T390" s="35" t="b">
        <f>IF(OR(Survey!$M390="ETF",Survey!$M390="ETF, alternative mutual fund",Survey!$M390="Closed-end", Survey!$M390="Split share corp", Survey!$I390="Yes"),TRUE,FALSE)</f>
        <v>0</v>
      </c>
      <c r="U390" s="16" t="str">
        <f>IFERROR(IF(AND(OR(X390=Y390,Y390 = "Either"),NOT(ISBLANK(Survey!K390))),"Pass","Fail"),"Pass")</f>
        <v>Fail</v>
      </c>
      <c r="V390" s="36" cm="1">
        <f t="array" ref="V390">SUM(SUMIF(Survey!BZ390:CS390,{"&gt;0","&lt;0"})*{1,-1})</f>
        <v>0</v>
      </c>
      <c r="W390" s="38" cm="1">
        <f t="array" ref="W390">SUM(SUMIF(Survey!CC390,{"&gt;0","&lt;0"})*{1,-1})+SUM(SUMIF(Survey!CM390,{"&gt;0","&lt;0"})*{1,-1})</f>
        <v>0</v>
      </c>
      <c r="X390" s="38">
        <f>Survey!K390</f>
        <v>0</v>
      </c>
      <c r="Y390" s="37" t="str">
        <f t="shared" si="286"/>
        <v>Either</v>
      </c>
      <c r="Z390" s="16" t="str">
        <f t="shared" si="287"/>
        <v>Fail</v>
      </c>
      <c r="AA390" s="67" cm="1">
        <f t="array" ref="AA390">SUM(SUMIF(Survey!BZ390:CS390,{"&gt;0","&lt;0"})*{1,-1})+SUM(SUMIF(Survey!CU390:DN390,{"&gt;0","&lt;0"})*{1,-1})</f>
        <v>0</v>
      </c>
      <c r="AB390" s="67">
        <f>IFERROR(AA390/(Survey!$AV390),0)</f>
        <v>0</v>
      </c>
      <c r="AC390" s="128" t="b">
        <f>IF(OR(Survey!$M390="Alternative strategy or hedge",Survey!$M390="Other, illiquid",Survey!$L390="Prospectus fund"),TRUE,FALSE)</f>
        <v>0</v>
      </c>
      <c r="AD390" s="128" t="b">
        <f>NOT(ISBLANK(Survey!$M390))</f>
        <v>0</v>
      </c>
      <c r="AE390" s="16" t="str">
        <f t="shared" si="288"/>
        <v>Pass</v>
      </c>
      <c r="AF390" s="38" t="b">
        <f>NOT(ISNUMBER(SEARCH("Other",Survey!$P390)))</f>
        <v>1</v>
      </c>
      <c r="AG390" s="37" t="b">
        <f>NOT(ISBLANK(Survey!$Q390))</f>
        <v>0</v>
      </c>
      <c r="AH390" s="16" t="str">
        <f t="shared" si="289"/>
        <v>Pass</v>
      </c>
      <c r="AI390" s="143">
        <f>COUNTBLANK(Survey!$W390)</f>
        <v>1</v>
      </c>
      <c r="AJ390" s="67">
        <f>IF(AND(Survey!L390&lt;&gt;"Exempt fund",OR(Survey!$M390="ETF",Survey!$M390="ETF, alternative mutual fund",Survey!$M390="Mutual fund",Survey!$M390="Alternative mutual fund",Survey!$M390="Money market")),1,0)</f>
        <v>0</v>
      </c>
      <c r="AK390" s="16" t="str">
        <f t="shared" si="290"/>
        <v>Pass</v>
      </c>
      <c r="AL390" s="38" t="b">
        <f>NOT(ISNUMBER(SEARCH("Yes",Survey!$AA390)))</f>
        <v>1</v>
      </c>
      <c r="AM390" s="37" t="b">
        <f>IF(COUNTBLANK(Survey!$AB390:$AC390)=0,TRUE, FALSE)</f>
        <v>0</v>
      </c>
      <c r="AN390" s="16" t="str">
        <f t="shared" si="291"/>
        <v>Pass</v>
      </c>
      <c r="AO390" s="38" t="b">
        <f>NOT(ISNUMBER(SEARCH("Yes",Survey!$AD390)))</f>
        <v>1</v>
      </c>
      <c r="AP390" s="37" t="b">
        <f>NOT(ISBLANK(Survey!$AF390))</f>
        <v>0</v>
      </c>
      <c r="AQ390" s="16" t="str">
        <f t="shared" si="292"/>
        <v>Pass</v>
      </c>
      <c r="AR390" s="38" t="b">
        <f>NOT(OR(ISNUMBER(SEARCH("Other",Survey!$AF390)),ISNUMBER(SEARCH("Multiple",Survey!$AF390))))</f>
        <v>1</v>
      </c>
      <c r="AS390" s="37" t="b">
        <f>NOT(ISBLANK(Survey!$AG390))</f>
        <v>0</v>
      </c>
      <c r="AT390" s="16" t="str">
        <f t="shared" si="293"/>
        <v>Fail</v>
      </c>
      <c r="AU390" s="143">
        <f>IF(ABS(Survey!$AV390)&gt;0, 1,0)</f>
        <v>0</v>
      </c>
      <c r="AV390" s="143">
        <f>IF(COUNTBLANK(Survey!$AJ390)=0,1,0)</f>
        <v>0</v>
      </c>
      <c r="AW390" s="16" t="str">
        <f t="shared" si="294"/>
        <v>Pass</v>
      </c>
      <c r="AX390" s="143">
        <f>IF(ISBLANK(Survey!$AJ390),0,1)</f>
        <v>0</v>
      </c>
      <c r="AY390" s="165">
        <f>COUNTBLANK(Survey!$AK390)</f>
        <v>1</v>
      </c>
      <c r="AZ390" s="16" t="str">
        <f t="shared" si="295"/>
        <v>Pass</v>
      </c>
      <c r="BA390" s="143">
        <f>IF(OR(Survey!$AK390="Closed",ISBLANK(Survey!$AK390)),0,1)</f>
        <v>0</v>
      </c>
      <c r="BB390" s="165">
        <f>IF(ISBLANK(Survey!$AL390),1,0)</f>
        <v>1</v>
      </c>
      <c r="BC390" s="147" t="str" cm="1">
        <f t="array" ref="BC390">IF(OR(IF(OR($BE390+$BF390 = 2, $BG390=1), FALSE, TRUE), AND($BD390:$BD390 = 0)),"Pass","Fail")</f>
        <v>Pass</v>
      </c>
      <c r="BD390" s="143">
        <f>COUNTBLANK(Survey!$AM390:$AO390)</f>
        <v>3</v>
      </c>
      <c r="BE390" s="143">
        <f>IF(Survey!$I390="Yes",1,0)</f>
        <v>0</v>
      </c>
      <c r="BF390" s="143">
        <f>IF(OR(Survey!$M390="Mutual fund",Survey!$M390="Alternative mutual fund",Survey!$M390="Money market"),1,0)</f>
        <v>0</v>
      </c>
      <c r="BG390" s="148">
        <f>IF(OR(Survey!$M390="ETF",Survey!$M390="ETF, alternative mutual fund"),1,0)</f>
        <v>0</v>
      </c>
      <c r="BH390" s="16" t="str">
        <f t="shared" si="296"/>
        <v>Pass</v>
      </c>
      <c r="BI390" s="38" t="b">
        <f>OR(ISNUMBER(SEARCH("Yes",Survey!$AO390)),ISBLANK(Survey!$AO390))</f>
        <v>1</v>
      </c>
      <c r="BJ390" s="67" t="b">
        <f>NOT(ISBLANK(Survey!$AP390))</f>
        <v>0</v>
      </c>
      <c r="BK390" s="16" t="str">
        <f t="shared" si="297"/>
        <v>Pass</v>
      </c>
      <c r="BL390" s="143">
        <f>IF(Survey!$AW390=0, 0,1)</f>
        <v>0</v>
      </c>
      <c r="BM390" s="67">
        <f>Survey!$AQ390</f>
        <v>0</v>
      </c>
      <c r="BN390" s="67">
        <f>IFERROR((Survey!$AX390-ABS(Survey!$AY390)-ABS(Survey!$BD390))/Survey!$AW390,0)</f>
        <v>0</v>
      </c>
      <c r="BO390" s="67">
        <f>IF(AND($BM390&gt;$BN390-0.2,$BM390&lt;$BN390+0.2,ISBLANK(Survey!$AQ390)=FALSE),0,1)</f>
        <v>1</v>
      </c>
      <c r="BP390" s="165">
        <f>IF(ISBLANK(Survey!$AR390),1,0)</f>
        <v>1</v>
      </c>
      <c r="BQ390" s="16" t="str">
        <f t="shared" si="298"/>
        <v>Pass</v>
      </c>
      <c r="BR390" s="143">
        <f>IF(Survey!$AW390=0, 0,1)</f>
        <v>0</v>
      </c>
      <c r="BS390" s="67">
        <f>IF(AND(Survey!$AS390&gt;=0,Survey!$AS390&lt;=0.2,Survey!$AS390&lt;&gt;""),0,1)</f>
        <v>1</v>
      </c>
      <c r="BT390" s="143">
        <f>IF(ISBLANK(Survey!$AT390),1,0)</f>
        <v>1</v>
      </c>
      <c r="BU390" s="16" t="str">
        <f t="shared" si="299"/>
        <v>Fail</v>
      </c>
      <c r="BV390" s="165">
        <f>Survey!$AU390</f>
        <v>0</v>
      </c>
      <c r="BW390" s="16" t="str">
        <f t="shared" si="300"/>
        <v>Pass</v>
      </c>
      <c r="BX390" s="36">
        <f>Survey!$AV390</f>
        <v>0</v>
      </c>
      <c r="BY390" s="176">
        <f>Survey!$AW390+Survey!$AX390-ABS(Survey!$AY390)+ABS(Survey!$AZ390)-ABS(Survey!$BA390)+ABS(Survey!$BB390)-ABS(Survey!$BC390)-ABS(Survey!$BD390)+Survey!$BE390</f>
        <v>0</v>
      </c>
      <c r="BZ390" s="35">
        <f t="shared" si="301"/>
        <v>0</v>
      </c>
      <c r="CA390" s="17">
        <f t="shared" si="302"/>
        <v>0</v>
      </c>
      <c r="CB390" s="16" t="str">
        <f t="shared" si="303"/>
        <v>Pass</v>
      </c>
      <c r="CC390" s="38" t="b">
        <f>IF(ABS(Survey!$BE390)=0,TRUE,FALSE)</f>
        <v>1</v>
      </c>
      <c r="CD390" s="37" t="b">
        <f>NOT(ISBLANK(Survey!$BF390))</f>
        <v>0</v>
      </c>
      <c r="CE390" t="str">
        <f t="shared" si="304"/>
        <v>Fail</v>
      </c>
      <c r="CF390" s="29">
        <f>Survey!$AV390</f>
        <v>0</v>
      </c>
      <c r="CG390" s="29" cm="1">
        <f t="array" ref="CG390">SUM(SUMIF(Survey!BH390:BO390,{"&gt;0","&lt;0"})*{1,-1})-SUM(SUMIF(Survey!BQ390:BX390,{"&gt;0","&lt;0"})*{1,-1})</f>
        <v>0</v>
      </c>
      <c r="CH390" s="35" t="str">
        <f t="shared" si="305"/>
        <v>No holdings</v>
      </c>
      <c r="CI390">
        <f t="shared" si="306"/>
        <v>0</v>
      </c>
      <c r="CJ390" s="16" t="str">
        <f t="shared" si="307"/>
        <v>Fail</v>
      </c>
      <c r="CK390" s="36">
        <f>Survey!$AV390</f>
        <v>0</v>
      </c>
      <c r="CL390" s="36" cm="1">
        <f t="array" ref="CL390">SUM(SUMIF(Survey!BZ390:CS390,{"&gt;0","&lt;0"})*{1,-1})-SUM(SUMIF(Survey!CU390:DN390,{"&gt;0","&lt;0"})*{1,-1})</f>
        <v>0</v>
      </c>
      <c r="CM390" s="35" t="str">
        <f t="shared" si="308"/>
        <v>No holdings</v>
      </c>
      <c r="CN390" s="17">
        <f t="shared" si="309"/>
        <v>0</v>
      </c>
      <c r="CO390" s="16" t="str">
        <f t="shared" si="310"/>
        <v>Pass</v>
      </c>
      <c r="CP390" s="38" t="b">
        <f>IF(ABS(Survey!$CS390)=0,TRUE,FALSE)</f>
        <v>1</v>
      </c>
      <c r="CQ390" s="37" t="b">
        <f>NOT(ISBLANK(Survey!$CT390))</f>
        <v>0</v>
      </c>
      <c r="CR390" s="16" t="str">
        <f t="shared" si="311"/>
        <v>Pass</v>
      </c>
      <c r="CS390" s="38" t="b">
        <f>IF(ABS(Survey!$DN390)=0,TRUE,FALSE)</f>
        <v>1</v>
      </c>
      <c r="CT390" s="37" t="b">
        <f>NOT(ISBLANK(Survey!$DO390))</f>
        <v>0</v>
      </c>
      <c r="CU390" t="str">
        <f t="shared" si="312"/>
        <v>Pass</v>
      </c>
      <c r="CV390" s="29" cm="1">
        <f t="array" ref="CV390">SUM(SUMIF(Survey!CO390,{"&gt;0","&lt;0"})*{1,-1})+SUM(SUMIF(Survey!DJ390,{"&gt;0","&lt;0"})*{1,-1})</f>
        <v>0</v>
      </c>
      <c r="CW390" s="29">
        <f>SUM(SUMIF(Survey!DQ390:DW390,{"&gt;0","&lt;0"})*{1,-1})+SUM(SUMIF(Survey!DY390:EE390,{"&gt;0","&lt;0"})*{1,-1})</f>
        <v>0</v>
      </c>
      <c r="CX390">
        <f t="shared" si="313"/>
        <v>0</v>
      </c>
      <c r="CY390">
        <f t="shared" si="314"/>
        <v>0</v>
      </c>
      <c r="CZ390" s="16" t="str">
        <f t="shared" si="315"/>
        <v>Pass</v>
      </c>
      <c r="DA390" s="38" t="b">
        <f>IF(ABS(Survey!$DW390)=0,TRUE,FALSE)</f>
        <v>1</v>
      </c>
      <c r="DB390" s="37" t="b">
        <f>NOT(ISBLANK(Survey!DX390))</f>
        <v>0</v>
      </c>
      <c r="DC390" s="16" t="str">
        <f t="shared" si="316"/>
        <v>Pass</v>
      </c>
      <c r="DD390" s="38" t="b">
        <f>IF(ABS(Survey!$EE390)=0,TRUE,FALSE)</f>
        <v>1</v>
      </c>
      <c r="DE390" s="37" t="b">
        <f>NOT(ISBLANK(Survey!$EF390))</f>
        <v>0</v>
      </c>
      <c r="DF390" s="16" t="str">
        <f t="shared" si="317"/>
        <v>Fail</v>
      </c>
      <c r="DG390" s="36">
        <f>SUM(SUMIF(Survey!EL390:EN390,{"&gt;0","&lt;0"})*{1,-1})</f>
        <v>0</v>
      </c>
      <c r="DH390">
        <f t="shared" si="318"/>
        <v>0</v>
      </c>
      <c r="DI390">
        <f t="shared" si="319"/>
        <v>100</v>
      </c>
      <c r="DJ390" s="35" t="b">
        <f>IF(OR(Survey!$M390="ETF",Survey!$M390="ETF, alternative mutual fund",Survey!$M390="Closed-end", Survey!$M390="Split share corp"),TRUE,FALSE)</f>
        <v>0</v>
      </c>
      <c r="DK390" s="16" t="str">
        <f t="shared" si="320"/>
        <v>Fail</v>
      </c>
      <c r="DL390" s="36">
        <f>SUM(SUMIF(Survey!EP390:EV390,{"&gt;0","&lt;0"})*{1,-1})</f>
        <v>0</v>
      </c>
      <c r="DM390">
        <f t="shared" si="321"/>
        <v>0</v>
      </c>
      <c r="DN390" s="17">
        <f t="shared" si="322"/>
        <v>100</v>
      </c>
      <c r="DO390" s="16" t="str">
        <f t="shared" si="323"/>
        <v>Fail</v>
      </c>
      <c r="DP390" s="36">
        <f>SUM(SUMIF(Survey!EX390:FD390,{"&gt;0","&lt;0"})*{1,-1})</f>
        <v>0</v>
      </c>
      <c r="DQ390">
        <f t="shared" si="324"/>
        <v>0</v>
      </c>
      <c r="DR390" s="17">
        <f t="shared" si="325"/>
        <v>100</v>
      </c>
    </row>
    <row r="391" spans="1:122">
      <c r="A391">
        <v>391</v>
      </c>
      <c r="B391" t="str">
        <f t="shared" si="279"/>
        <v>Pass</v>
      </c>
      <c r="C391" t="str">
        <f>IF(COUNTBLANK(Survey!B391:FE391)=$C$2, "Pass", "Fail")</f>
        <v>Pass</v>
      </c>
      <c r="D391" t="str">
        <f t="shared" si="280"/>
        <v>Fail</v>
      </c>
      <c r="E391" t="str">
        <f>IF(OR(ISBLANK(Survey!AJ391),COUNTIF(G391:BB391,"Fail")),"Fail","Pass")</f>
        <v>Fail</v>
      </c>
      <c r="G391" s="16" t="str">
        <f t="shared" si="281"/>
        <v>Fail</v>
      </c>
      <c r="H391" s="177">
        <f>COUNTBLANK(Survey!B391:D391)+COUNTBLANK(Survey!G391)+COUNTBLANK(Survey!I391)+COUNTBLANK(Survey!K391:M391)+COUNTBLANK(Survey!P391)+COUNTBLANK(Survey!S391:U391)+COUNTBLANK(Survey!Y391:AA391)+COUNTBLANK(Survey!AD391:AE391)+COUNTBLANK(Survey!AI391:AI391)</f>
        <v>18</v>
      </c>
      <c r="I391" s="16" t="str">
        <f t="shared" si="282"/>
        <v>Fail</v>
      </c>
      <c r="J391" t="b">
        <f>IF(Survey!E391="No",TRUE,FALSE)</f>
        <v>0</v>
      </c>
      <c r="K391" s="34">
        <f>LEN(Survey!E391)</f>
        <v>0</v>
      </c>
      <c r="L391" s="16" t="str">
        <f t="shared" si="283"/>
        <v>Fail</v>
      </c>
      <c r="M391" t="b">
        <f>IF(Survey!F391="No",TRUE,FALSE)</f>
        <v>0</v>
      </c>
      <c r="N391" s="33">
        <f>LEN(Survey!F391)</f>
        <v>0</v>
      </c>
      <c r="O391" s="16" t="str">
        <f t="shared" si="284"/>
        <v>Pass</v>
      </c>
      <c r="P391" s="34">
        <f>MOD((LEN(Survey!H391)+2),11)</f>
        <v>2</v>
      </c>
      <c r="Q391" s="33" t="str">
        <f>IF(Survey!$L391="Prospectus fund", "Yes", "No")</f>
        <v>No</v>
      </c>
      <c r="R391" s="16" t="str">
        <f t="shared" si="285"/>
        <v>Pass</v>
      </c>
      <c r="S391" s="34">
        <f>MOD((LEN(Survey!J391)+2),11)</f>
        <v>2</v>
      </c>
      <c r="T391" s="35" t="b">
        <f>IF(OR(Survey!$M391="ETF",Survey!$M391="ETF, alternative mutual fund",Survey!$M391="Closed-end", Survey!$M391="Split share corp", Survey!$I391="Yes"),TRUE,FALSE)</f>
        <v>0</v>
      </c>
      <c r="U391" s="16" t="str">
        <f>IFERROR(IF(AND(OR(X391=Y391,Y391 = "Either"),NOT(ISBLANK(Survey!K391))),"Pass","Fail"),"Pass")</f>
        <v>Fail</v>
      </c>
      <c r="V391" s="36" cm="1">
        <f t="array" ref="V391">SUM(SUMIF(Survey!BZ391:CS391,{"&gt;0","&lt;0"})*{1,-1})</f>
        <v>0</v>
      </c>
      <c r="W391" s="38" cm="1">
        <f t="array" ref="W391">SUM(SUMIF(Survey!CC391,{"&gt;0","&lt;0"})*{1,-1})+SUM(SUMIF(Survey!CM391,{"&gt;0","&lt;0"})*{1,-1})</f>
        <v>0</v>
      </c>
      <c r="X391" s="38">
        <f>Survey!K391</f>
        <v>0</v>
      </c>
      <c r="Y391" s="37" t="str">
        <f t="shared" si="286"/>
        <v>Either</v>
      </c>
      <c r="Z391" s="16" t="str">
        <f t="shared" si="287"/>
        <v>Fail</v>
      </c>
      <c r="AA391" s="67" cm="1">
        <f t="array" ref="AA391">SUM(SUMIF(Survey!BZ391:CS391,{"&gt;0","&lt;0"})*{1,-1})+SUM(SUMIF(Survey!CU391:DN391,{"&gt;0","&lt;0"})*{1,-1})</f>
        <v>0</v>
      </c>
      <c r="AB391" s="67">
        <f>IFERROR(AA391/(Survey!$AV391),0)</f>
        <v>0</v>
      </c>
      <c r="AC391" s="128" t="b">
        <f>IF(OR(Survey!$M391="Alternative strategy or hedge",Survey!$M391="Other, illiquid",Survey!$L391="Prospectus fund"),TRUE,FALSE)</f>
        <v>0</v>
      </c>
      <c r="AD391" s="128" t="b">
        <f>NOT(ISBLANK(Survey!$M391))</f>
        <v>0</v>
      </c>
      <c r="AE391" s="16" t="str">
        <f t="shared" si="288"/>
        <v>Pass</v>
      </c>
      <c r="AF391" s="38" t="b">
        <f>NOT(ISNUMBER(SEARCH("Other",Survey!$P391)))</f>
        <v>1</v>
      </c>
      <c r="AG391" s="37" t="b">
        <f>NOT(ISBLANK(Survey!$Q391))</f>
        <v>0</v>
      </c>
      <c r="AH391" s="16" t="str">
        <f t="shared" si="289"/>
        <v>Pass</v>
      </c>
      <c r="AI391" s="143">
        <f>COUNTBLANK(Survey!$W391)</f>
        <v>1</v>
      </c>
      <c r="AJ391" s="67">
        <f>IF(AND(Survey!L391&lt;&gt;"Exempt fund",OR(Survey!$M391="ETF",Survey!$M391="ETF, alternative mutual fund",Survey!$M391="Mutual fund",Survey!$M391="Alternative mutual fund",Survey!$M391="Money market")),1,0)</f>
        <v>0</v>
      </c>
      <c r="AK391" s="16" t="str">
        <f t="shared" si="290"/>
        <v>Pass</v>
      </c>
      <c r="AL391" s="38" t="b">
        <f>NOT(ISNUMBER(SEARCH("Yes",Survey!$AA391)))</f>
        <v>1</v>
      </c>
      <c r="AM391" s="37" t="b">
        <f>IF(COUNTBLANK(Survey!$AB391:$AC391)=0,TRUE, FALSE)</f>
        <v>0</v>
      </c>
      <c r="AN391" s="16" t="str">
        <f t="shared" si="291"/>
        <v>Pass</v>
      </c>
      <c r="AO391" s="38" t="b">
        <f>NOT(ISNUMBER(SEARCH("Yes",Survey!$AD391)))</f>
        <v>1</v>
      </c>
      <c r="AP391" s="37" t="b">
        <f>NOT(ISBLANK(Survey!$AF391))</f>
        <v>0</v>
      </c>
      <c r="AQ391" s="16" t="str">
        <f t="shared" si="292"/>
        <v>Pass</v>
      </c>
      <c r="AR391" s="38" t="b">
        <f>NOT(OR(ISNUMBER(SEARCH("Other",Survey!$AF391)),ISNUMBER(SEARCH("Multiple",Survey!$AF391))))</f>
        <v>1</v>
      </c>
      <c r="AS391" s="37" t="b">
        <f>NOT(ISBLANK(Survey!$AG391))</f>
        <v>0</v>
      </c>
      <c r="AT391" s="16" t="str">
        <f t="shared" si="293"/>
        <v>Fail</v>
      </c>
      <c r="AU391" s="143">
        <f>IF(ABS(Survey!$AV391)&gt;0, 1,0)</f>
        <v>0</v>
      </c>
      <c r="AV391" s="143">
        <f>IF(COUNTBLANK(Survey!$AJ391)=0,1,0)</f>
        <v>0</v>
      </c>
      <c r="AW391" s="16" t="str">
        <f t="shared" si="294"/>
        <v>Pass</v>
      </c>
      <c r="AX391" s="143">
        <f>IF(ISBLANK(Survey!$AJ391),0,1)</f>
        <v>0</v>
      </c>
      <c r="AY391" s="165">
        <f>COUNTBLANK(Survey!$AK391)</f>
        <v>1</v>
      </c>
      <c r="AZ391" s="16" t="str">
        <f t="shared" si="295"/>
        <v>Pass</v>
      </c>
      <c r="BA391" s="143">
        <f>IF(OR(Survey!$AK391="Closed",ISBLANK(Survey!$AK391)),0,1)</f>
        <v>0</v>
      </c>
      <c r="BB391" s="165">
        <f>IF(ISBLANK(Survey!$AL391),1,0)</f>
        <v>1</v>
      </c>
      <c r="BC391" s="147" t="str" cm="1">
        <f t="array" ref="BC391">IF(OR(IF(OR($BE391+$BF391 = 2, $BG391=1), FALSE, TRUE), AND($BD391:$BD391 = 0)),"Pass","Fail")</f>
        <v>Pass</v>
      </c>
      <c r="BD391" s="143">
        <f>COUNTBLANK(Survey!$AM391:$AO391)</f>
        <v>3</v>
      </c>
      <c r="BE391" s="143">
        <f>IF(Survey!$I391="Yes",1,0)</f>
        <v>0</v>
      </c>
      <c r="BF391" s="143">
        <f>IF(OR(Survey!$M391="Mutual fund",Survey!$M391="Alternative mutual fund",Survey!$M391="Money market"),1,0)</f>
        <v>0</v>
      </c>
      <c r="BG391" s="148">
        <f>IF(OR(Survey!$M391="ETF",Survey!$M391="ETF, alternative mutual fund"),1,0)</f>
        <v>0</v>
      </c>
      <c r="BH391" s="16" t="str">
        <f t="shared" si="296"/>
        <v>Pass</v>
      </c>
      <c r="BI391" s="38" t="b">
        <f>OR(ISNUMBER(SEARCH("Yes",Survey!$AO391)),ISBLANK(Survey!$AO391))</f>
        <v>1</v>
      </c>
      <c r="BJ391" s="67" t="b">
        <f>NOT(ISBLANK(Survey!$AP391))</f>
        <v>0</v>
      </c>
      <c r="BK391" s="16" t="str">
        <f t="shared" si="297"/>
        <v>Pass</v>
      </c>
      <c r="BL391" s="143">
        <f>IF(Survey!$AW391=0, 0,1)</f>
        <v>0</v>
      </c>
      <c r="BM391" s="67">
        <f>Survey!$AQ391</f>
        <v>0</v>
      </c>
      <c r="BN391" s="67">
        <f>IFERROR((Survey!$AX391-ABS(Survey!$AY391)-ABS(Survey!$BD391))/Survey!$AW391,0)</f>
        <v>0</v>
      </c>
      <c r="BO391" s="67">
        <f>IF(AND($BM391&gt;$BN391-0.2,$BM391&lt;$BN391+0.2,ISBLANK(Survey!$AQ391)=FALSE),0,1)</f>
        <v>1</v>
      </c>
      <c r="BP391" s="165">
        <f>IF(ISBLANK(Survey!$AR391),1,0)</f>
        <v>1</v>
      </c>
      <c r="BQ391" s="16" t="str">
        <f t="shared" si="298"/>
        <v>Pass</v>
      </c>
      <c r="BR391" s="143">
        <f>IF(Survey!$AW391=0, 0,1)</f>
        <v>0</v>
      </c>
      <c r="BS391" s="67">
        <f>IF(AND(Survey!$AS391&gt;=0,Survey!$AS391&lt;=0.2,Survey!$AS391&lt;&gt;""),0,1)</f>
        <v>1</v>
      </c>
      <c r="BT391" s="143">
        <f>IF(ISBLANK(Survey!$AT391),1,0)</f>
        <v>1</v>
      </c>
      <c r="BU391" s="16" t="str">
        <f t="shared" si="299"/>
        <v>Fail</v>
      </c>
      <c r="BV391" s="165">
        <f>Survey!$AU391</f>
        <v>0</v>
      </c>
      <c r="BW391" s="16" t="str">
        <f t="shared" si="300"/>
        <v>Pass</v>
      </c>
      <c r="BX391" s="36">
        <f>Survey!$AV391</f>
        <v>0</v>
      </c>
      <c r="BY391" s="176">
        <f>Survey!$AW391+Survey!$AX391-ABS(Survey!$AY391)+ABS(Survey!$AZ391)-ABS(Survey!$BA391)+ABS(Survey!$BB391)-ABS(Survey!$BC391)-ABS(Survey!$BD391)+Survey!$BE391</f>
        <v>0</v>
      </c>
      <c r="BZ391" s="35">
        <f t="shared" si="301"/>
        <v>0</v>
      </c>
      <c r="CA391" s="17">
        <f t="shared" si="302"/>
        <v>0</v>
      </c>
      <c r="CB391" s="16" t="str">
        <f t="shared" si="303"/>
        <v>Pass</v>
      </c>
      <c r="CC391" s="38" t="b">
        <f>IF(ABS(Survey!$BE391)=0,TRUE,FALSE)</f>
        <v>1</v>
      </c>
      <c r="CD391" s="37" t="b">
        <f>NOT(ISBLANK(Survey!$BF391))</f>
        <v>0</v>
      </c>
      <c r="CE391" t="str">
        <f t="shared" si="304"/>
        <v>Fail</v>
      </c>
      <c r="CF391" s="29">
        <f>Survey!$AV391</f>
        <v>0</v>
      </c>
      <c r="CG391" s="29" cm="1">
        <f t="array" ref="CG391">SUM(SUMIF(Survey!BH391:BO391,{"&gt;0","&lt;0"})*{1,-1})-SUM(SUMIF(Survey!BQ391:BX391,{"&gt;0","&lt;0"})*{1,-1})</f>
        <v>0</v>
      </c>
      <c r="CH391" s="35" t="str">
        <f t="shared" si="305"/>
        <v>No holdings</v>
      </c>
      <c r="CI391">
        <f t="shared" si="306"/>
        <v>0</v>
      </c>
      <c r="CJ391" s="16" t="str">
        <f t="shared" si="307"/>
        <v>Fail</v>
      </c>
      <c r="CK391" s="36">
        <f>Survey!$AV391</f>
        <v>0</v>
      </c>
      <c r="CL391" s="36" cm="1">
        <f t="array" ref="CL391">SUM(SUMIF(Survey!BZ391:CS391,{"&gt;0","&lt;0"})*{1,-1})-SUM(SUMIF(Survey!CU391:DN391,{"&gt;0","&lt;0"})*{1,-1})</f>
        <v>0</v>
      </c>
      <c r="CM391" s="35" t="str">
        <f t="shared" si="308"/>
        <v>No holdings</v>
      </c>
      <c r="CN391" s="17">
        <f t="shared" si="309"/>
        <v>0</v>
      </c>
      <c r="CO391" s="16" t="str">
        <f t="shared" si="310"/>
        <v>Pass</v>
      </c>
      <c r="CP391" s="38" t="b">
        <f>IF(ABS(Survey!$CS391)=0,TRUE,FALSE)</f>
        <v>1</v>
      </c>
      <c r="CQ391" s="37" t="b">
        <f>NOT(ISBLANK(Survey!$CT391))</f>
        <v>0</v>
      </c>
      <c r="CR391" s="16" t="str">
        <f t="shared" si="311"/>
        <v>Pass</v>
      </c>
      <c r="CS391" s="38" t="b">
        <f>IF(ABS(Survey!$DN391)=0,TRUE,FALSE)</f>
        <v>1</v>
      </c>
      <c r="CT391" s="37" t="b">
        <f>NOT(ISBLANK(Survey!$DO391))</f>
        <v>0</v>
      </c>
      <c r="CU391" t="str">
        <f t="shared" si="312"/>
        <v>Pass</v>
      </c>
      <c r="CV391" s="29" cm="1">
        <f t="array" ref="CV391">SUM(SUMIF(Survey!CO391,{"&gt;0","&lt;0"})*{1,-1})+SUM(SUMIF(Survey!DJ391,{"&gt;0","&lt;0"})*{1,-1})</f>
        <v>0</v>
      </c>
      <c r="CW391" s="29">
        <f>SUM(SUMIF(Survey!DQ391:DW391,{"&gt;0","&lt;0"})*{1,-1})+SUM(SUMIF(Survey!DY391:EE391,{"&gt;0","&lt;0"})*{1,-1})</f>
        <v>0</v>
      </c>
      <c r="CX391">
        <f t="shared" si="313"/>
        <v>0</v>
      </c>
      <c r="CY391">
        <f t="shared" si="314"/>
        <v>0</v>
      </c>
      <c r="CZ391" s="16" t="str">
        <f t="shared" si="315"/>
        <v>Pass</v>
      </c>
      <c r="DA391" s="38" t="b">
        <f>IF(ABS(Survey!$DW391)=0,TRUE,FALSE)</f>
        <v>1</v>
      </c>
      <c r="DB391" s="37" t="b">
        <f>NOT(ISBLANK(Survey!DX391))</f>
        <v>0</v>
      </c>
      <c r="DC391" s="16" t="str">
        <f t="shared" si="316"/>
        <v>Pass</v>
      </c>
      <c r="DD391" s="38" t="b">
        <f>IF(ABS(Survey!$EE391)=0,TRUE,FALSE)</f>
        <v>1</v>
      </c>
      <c r="DE391" s="37" t="b">
        <f>NOT(ISBLANK(Survey!$EF391))</f>
        <v>0</v>
      </c>
      <c r="DF391" s="16" t="str">
        <f t="shared" si="317"/>
        <v>Fail</v>
      </c>
      <c r="DG391" s="36">
        <f>SUM(SUMIF(Survey!EL391:EN391,{"&gt;0","&lt;0"})*{1,-1})</f>
        <v>0</v>
      </c>
      <c r="DH391">
        <f t="shared" si="318"/>
        <v>0</v>
      </c>
      <c r="DI391">
        <f t="shared" si="319"/>
        <v>100</v>
      </c>
      <c r="DJ391" s="35" t="b">
        <f>IF(OR(Survey!$M391="ETF",Survey!$M391="ETF, alternative mutual fund",Survey!$M391="Closed-end", Survey!$M391="Split share corp"),TRUE,FALSE)</f>
        <v>0</v>
      </c>
      <c r="DK391" s="16" t="str">
        <f t="shared" si="320"/>
        <v>Fail</v>
      </c>
      <c r="DL391" s="36">
        <f>SUM(SUMIF(Survey!EP391:EV391,{"&gt;0","&lt;0"})*{1,-1})</f>
        <v>0</v>
      </c>
      <c r="DM391">
        <f t="shared" si="321"/>
        <v>0</v>
      </c>
      <c r="DN391" s="17">
        <f t="shared" si="322"/>
        <v>100</v>
      </c>
      <c r="DO391" s="16" t="str">
        <f t="shared" si="323"/>
        <v>Fail</v>
      </c>
      <c r="DP391" s="36">
        <f>SUM(SUMIF(Survey!EX391:FD391,{"&gt;0","&lt;0"})*{1,-1})</f>
        <v>0</v>
      </c>
      <c r="DQ391">
        <f t="shared" si="324"/>
        <v>0</v>
      </c>
      <c r="DR391" s="17">
        <f t="shared" si="325"/>
        <v>100</v>
      </c>
    </row>
    <row r="392" spans="1:122">
      <c r="A392">
        <v>392</v>
      </c>
      <c r="B392" t="str">
        <f t="shared" si="279"/>
        <v>Pass</v>
      </c>
      <c r="C392" t="str">
        <f>IF(COUNTBLANK(Survey!B392:FE392)=$C$2, "Pass", "Fail")</f>
        <v>Pass</v>
      </c>
      <c r="D392" t="str">
        <f t="shared" si="280"/>
        <v>Fail</v>
      </c>
      <c r="E392" t="str">
        <f>IF(OR(ISBLANK(Survey!AJ392),COUNTIF(G392:BB392,"Fail")),"Fail","Pass")</f>
        <v>Fail</v>
      </c>
      <c r="G392" s="16" t="str">
        <f t="shared" si="281"/>
        <v>Fail</v>
      </c>
      <c r="H392" s="177">
        <f>COUNTBLANK(Survey!B392:D392)+COUNTBLANK(Survey!G392)+COUNTBLANK(Survey!I392)+COUNTBLANK(Survey!K392:M392)+COUNTBLANK(Survey!P392)+COUNTBLANK(Survey!S392:U392)+COUNTBLANK(Survey!Y392:AA392)+COUNTBLANK(Survey!AD392:AE392)+COUNTBLANK(Survey!AI392:AI392)</f>
        <v>18</v>
      </c>
      <c r="I392" s="16" t="str">
        <f t="shared" si="282"/>
        <v>Fail</v>
      </c>
      <c r="J392" t="b">
        <f>IF(Survey!E392="No",TRUE,FALSE)</f>
        <v>0</v>
      </c>
      <c r="K392" s="34">
        <f>LEN(Survey!E392)</f>
        <v>0</v>
      </c>
      <c r="L392" s="16" t="str">
        <f t="shared" si="283"/>
        <v>Fail</v>
      </c>
      <c r="M392" t="b">
        <f>IF(Survey!F392="No",TRUE,FALSE)</f>
        <v>0</v>
      </c>
      <c r="N392" s="33">
        <f>LEN(Survey!F392)</f>
        <v>0</v>
      </c>
      <c r="O392" s="16" t="str">
        <f t="shared" si="284"/>
        <v>Pass</v>
      </c>
      <c r="P392" s="34">
        <f>MOD((LEN(Survey!H392)+2),11)</f>
        <v>2</v>
      </c>
      <c r="Q392" s="33" t="str">
        <f>IF(Survey!$L392="Prospectus fund", "Yes", "No")</f>
        <v>No</v>
      </c>
      <c r="R392" s="16" t="str">
        <f t="shared" si="285"/>
        <v>Pass</v>
      </c>
      <c r="S392" s="34">
        <f>MOD((LEN(Survey!J392)+2),11)</f>
        <v>2</v>
      </c>
      <c r="T392" s="35" t="b">
        <f>IF(OR(Survey!$M392="ETF",Survey!$M392="ETF, alternative mutual fund",Survey!$M392="Closed-end", Survey!$M392="Split share corp", Survey!$I392="Yes"),TRUE,FALSE)</f>
        <v>0</v>
      </c>
      <c r="U392" s="16" t="str">
        <f>IFERROR(IF(AND(OR(X392=Y392,Y392 = "Either"),NOT(ISBLANK(Survey!K392))),"Pass","Fail"),"Pass")</f>
        <v>Fail</v>
      </c>
      <c r="V392" s="36" cm="1">
        <f t="array" ref="V392">SUM(SUMIF(Survey!BZ392:CS392,{"&gt;0","&lt;0"})*{1,-1})</f>
        <v>0</v>
      </c>
      <c r="W392" s="38" cm="1">
        <f t="array" ref="W392">SUM(SUMIF(Survey!CC392,{"&gt;0","&lt;0"})*{1,-1})+SUM(SUMIF(Survey!CM392,{"&gt;0","&lt;0"})*{1,-1})</f>
        <v>0</v>
      </c>
      <c r="X392" s="38">
        <f>Survey!K392</f>
        <v>0</v>
      </c>
      <c r="Y392" s="37" t="str">
        <f t="shared" si="286"/>
        <v>Either</v>
      </c>
      <c r="Z392" s="16" t="str">
        <f t="shared" si="287"/>
        <v>Fail</v>
      </c>
      <c r="AA392" s="67" cm="1">
        <f t="array" ref="AA392">SUM(SUMIF(Survey!BZ392:CS392,{"&gt;0","&lt;0"})*{1,-1})+SUM(SUMIF(Survey!CU392:DN392,{"&gt;0","&lt;0"})*{1,-1})</f>
        <v>0</v>
      </c>
      <c r="AB392" s="67">
        <f>IFERROR(AA392/(Survey!$AV392),0)</f>
        <v>0</v>
      </c>
      <c r="AC392" s="128" t="b">
        <f>IF(OR(Survey!$M392="Alternative strategy or hedge",Survey!$M392="Other, illiquid",Survey!$L392="Prospectus fund"),TRUE,FALSE)</f>
        <v>0</v>
      </c>
      <c r="AD392" s="128" t="b">
        <f>NOT(ISBLANK(Survey!$M392))</f>
        <v>0</v>
      </c>
      <c r="AE392" s="16" t="str">
        <f t="shared" si="288"/>
        <v>Pass</v>
      </c>
      <c r="AF392" s="38" t="b">
        <f>NOT(ISNUMBER(SEARCH("Other",Survey!$P392)))</f>
        <v>1</v>
      </c>
      <c r="AG392" s="37" t="b">
        <f>NOT(ISBLANK(Survey!$Q392))</f>
        <v>0</v>
      </c>
      <c r="AH392" s="16" t="str">
        <f t="shared" si="289"/>
        <v>Pass</v>
      </c>
      <c r="AI392" s="143">
        <f>COUNTBLANK(Survey!$W392)</f>
        <v>1</v>
      </c>
      <c r="AJ392" s="67">
        <f>IF(AND(Survey!L392&lt;&gt;"Exempt fund",OR(Survey!$M392="ETF",Survey!$M392="ETF, alternative mutual fund",Survey!$M392="Mutual fund",Survey!$M392="Alternative mutual fund",Survey!$M392="Money market")),1,0)</f>
        <v>0</v>
      </c>
      <c r="AK392" s="16" t="str">
        <f t="shared" si="290"/>
        <v>Pass</v>
      </c>
      <c r="AL392" s="38" t="b">
        <f>NOT(ISNUMBER(SEARCH("Yes",Survey!$AA392)))</f>
        <v>1</v>
      </c>
      <c r="AM392" s="37" t="b">
        <f>IF(COUNTBLANK(Survey!$AB392:$AC392)=0,TRUE, FALSE)</f>
        <v>0</v>
      </c>
      <c r="AN392" s="16" t="str">
        <f t="shared" si="291"/>
        <v>Pass</v>
      </c>
      <c r="AO392" s="38" t="b">
        <f>NOT(ISNUMBER(SEARCH("Yes",Survey!$AD392)))</f>
        <v>1</v>
      </c>
      <c r="AP392" s="37" t="b">
        <f>NOT(ISBLANK(Survey!$AF392))</f>
        <v>0</v>
      </c>
      <c r="AQ392" s="16" t="str">
        <f t="shared" si="292"/>
        <v>Pass</v>
      </c>
      <c r="AR392" s="38" t="b">
        <f>NOT(OR(ISNUMBER(SEARCH("Other",Survey!$AF392)),ISNUMBER(SEARCH("Multiple",Survey!$AF392))))</f>
        <v>1</v>
      </c>
      <c r="AS392" s="37" t="b">
        <f>NOT(ISBLANK(Survey!$AG392))</f>
        <v>0</v>
      </c>
      <c r="AT392" s="16" t="str">
        <f t="shared" si="293"/>
        <v>Fail</v>
      </c>
      <c r="AU392" s="143">
        <f>IF(ABS(Survey!$AV392)&gt;0, 1,0)</f>
        <v>0</v>
      </c>
      <c r="AV392" s="143">
        <f>IF(COUNTBLANK(Survey!$AJ392)=0,1,0)</f>
        <v>0</v>
      </c>
      <c r="AW392" s="16" t="str">
        <f t="shared" si="294"/>
        <v>Pass</v>
      </c>
      <c r="AX392" s="143">
        <f>IF(ISBLANK(Survey!$AJ392),0,1)</f>
        <v>0</v>
      </c>
      <c r="AY392" s="165">
        <f>COUNTBLANK(Survey!$AK392)</f>
        <v>1</v>
      </c>
      <c r="AZ392" s="16" t="str">
        <f t="shared" si="295"/>
        <v>Pass</v>
      </c>
      <c r="BA392" s="143">
        <f>IF(OR(Survey!$AK392="Closed",ISBLANK(Survey!$AK392)),0,1)</f>
        <v>0</v>
      </c>
      <c r="BB392" s="165">
        <f>IF(ISBLANK(Survey!$AL392),1,0)</f>
        <v>1</v>
      </c>
      <c r="BC392" s="147" t="str" cm="1">
        <f t="array" ref="BC392">IF(OR(IF(OR($BE392+$BF392 = 2, $BG392=1), FALSE, TRUE), AND($BD392:$BD392 = 0)),"Pass","Fail")</f>
        <v>Pass</v>
      </c>
      <c r="BD392" s="143">
        <f>COUNTBLANK(Survey!$AM392:$AO392)</f>
        <v>3</v>
      </c>
      <c r="BE392" s="143">
        <f>IF(Survey!$I392="Yes",1,0)</f>
        <v>0</v>
      </c>
      <c r="BF392" s="143">
        <f>IF(OR(Survey!$M392="Mutual fund",Survey!$M392="Alternative mutual fund",Survey!$M392="Money market"),1,0)</f>
        <v>0</v>
      </c>
      <c r="BG392" s="148">
        <f>IF(OR(Survey!$M392="ETF",Survey!$M392="ETF, alternative mutual fund"),1,0)</f>
        <v>0</v>
      </c>
      <c r="BH392" s="16" t="str">
        <f t="shared" si="296"/>
        <v>Pass</v>
      </c>
      <c r="BI392" s="38" t="b">
        <f>OR(ISNUMBER(SEARCH("Yes",Survey!$AO392)),ISBLANK(Survey!$AO392))</f>
        <v>1</v>
      </c>
      <c r="BJ392" s="67" t="b">
        <f>NOT(ISBLANK(Survey!$AP392))</f>
        <v>0</v>
      </c>
      <c r="BK392" s="16" t="str">
        <f t="shared" si="297"/>
        <v>Pass</v>
      </c>
      <c r="BL392" s="143">
        <f>IF(Survey!$AW392=0, 0,1)</f>
        <v>0</v>
      </c>
      <c r="BM392" s="67">
        <f>Survey!$AQ392</f>
        <v>0</v>
      </c>
      <c r="BN392" s="67">
        <f>IFERROR((Survey!$AX392-ABS(Survey!$AY392)-ABS(Survey!$BD392))/Survey!$AW392,0)</f>
        <v>0</v>
      </c>
      <c r="BO392" s="67">
        <f>IF(AND($BM392&gt;$BN392-0.2,$BM392&lt;$BN392+0.2,ISBLANK(Survey!$AQ392)=FALSE),0,1)</f>
        <v>1</v>
      </c>
      <c r="BP392" s="165">
        <f>IF(ISBLANK(Survey!$AR392),1,0)</f>
        <v>1</v>
      </c>
      <c r="BQ392" s="16" t="str">
        <f t="shared" si="298"/>
        <v>Pass</v>
      </c>
      <c r="BR392" s="143">
        <f>IF(Survey!$AW392=0, 0,1)</f>
        <v>0</v>
      </c>
      <c r="BS392" s="67">
        <f>IF(AND(Survey!$AS392&gt;=0,Survey!$AS392&lt;=0.2,Survey!$AS392&lt;&gt;""),0,1)</f>
        <v>1</v>
      </c>
      <c r="BT392" s="143">
        <f>IF(ISBLANK(Survey!$AT392),1,0)</f>
        <v>1</v>
      </c>
      <c r="BU392" s="16" t="str">
        <f t="shared" si="299"/>
        <v>Fail</v>
      </c>
      <c r="BV392" s="165">
        <f>Survey!$AU392</f>
        <v>0</v>
      </c>
      <c r="BW392" s="16" t="str">
        <f t="shared" si="300"/>
        <v>Pass</v>
      </c>
      <c r="BX392" s="36">
        <f>Survey!$AV392</f>
        <v>0</v>
      </c>
      <c r="BY392" s="176">
        <f>Survey!$AW392+Survey!$AX392-ABS(Survey!$AY392)+ABS(Survey!$AZ392)-ABS(Survey!$BA392)+ABS(Survey!$BB392)-ABS(Survey!$BC392)-ABS(Survey!$BD392)+Survey!$BE392</f>
        <v>0</v>
      </c>
      <c r="BZ392" s="35">
        <f t="shared" si="301"/>
        <v>0</v>
      </c>
      <c r="CA392" s="17">
        <f t="shared" si="302"/>
        <v>0</v>
      </c>
      <c r="CB392" s="16" t="str">
        <f t="shared" si="303"/>
        <v>Pass</v>
      </c>
      <c r="CC392" s="38" t="b">
        <f>IF(ABS(Survey!$BE392)=0,TRUE,FALSE)</f>
        <v>1</v>
      </c>
      <c r="CD392" s="37" t="b">
        <f>NOT(ISBLANK(Survey!$BF392))</f>
        <v>0</v>
      </c>
      <c r="CE392" t="str">
        <f t="shared" si="304"/>
        <v>Fail</v>
      </c>
      <c r="CF392" s="29">
        <f>Survey!$AV392</f>
        <v>0</v>
      </c>
      <c r="CG392" s="29" cm="1">
        <f t="array" ref="CG392">SUM(SUMIF(Survey!BH392:BO392,{"&gt;0","&lt;0"})*{1,-1})-SUM(SUMIF(Survey!BQ392:BX392,{"&gt;0","&lt;0"})*{1,-1})</f>
        <v>0</v>
      </c>
      <c r="CH392" s="35" t="str">
        <f t="shared" si="305"/>
        <v>No holdings</v>
      </c>
      <c r="CI392">
        <f t="shared" si="306"/>
        <v>0</v>
      </c>
      <c r="CJ392" s="16" t="str">
        <f t="shared" si="307"/>
        <v>Fail</v>
      </c>
      <c r="CK392" s="36">
        <f>Survey!$AV392</f>
        <v>0</v>
      </c>
      <c r="CL392" s="36" cm="1">
        <f t="array" ref="CL392">SUM(SUMIF(Survey!BZ392:CS392,{"&gt;0","&lt;0"})*{1,-1})-SUM(SUMIF(Survey!CU392:DN392,{"&gt;0","&lt;0"})*{1,-1})</f>
        <v>0</v>
      </c>
      <c r="CM392" s="35" t="str">
        <f t="shared" si="308"/>
        <v>No holdings</v>
      </c>
      <c r="CN392" s="17">
        <f t="shared" si="309"/>
        <v>0</v>
      </c>
      <c r="CO392" s="16" t="str">
        <f t="shared" si="310"/>
        <v>Pass</v>
      </c>
      <c r="CP392" s="38" t="b">
        <f>IF(ABS(Survey!$CS392)=0,TRUE,FALSE)</f>
        <v>1</v>
      </c>
      <c r="CQ392" s="37" t="b">
        <f>NOT(ISBLANK(Survey!$CT392))</f>
        <v>0</v>
      </c>
      <c r="CR392" s="16" t="str">
        <f t="shared" si="311"/>
        <v>Pass</v>
      </c>
      <c r="CS392" s="38" t="b">
        <f>IF(ABS(Survey!$DN392)=0,TRUE,FALSE)</f>
        <v>1</v>
      </c>
      <c r="CT392" s="37" t="b">
        <f>NOT(ISBLANK(Survey!$DO392))</f>
        <v>0</v>
      </c>
      <c r="CU392" t="str">
        <f t="shared" si="312"/>
        <v>Pass</v>
      </c>
      <c r="CV392" s="29" cm="1">
        <f t="array" ref="CV392">SUM(SUMIF(Survey!CO392,{"&gt;0","&lt;0"})*{1,-1})+SUM(SUMIF(Survey!DJ392,{"&gt;0","&lt;0"})*{1,-1})</f>
        <v>0</v>
      </c>
      <c r="CW392" s="29">
        <f>SUM(SUMIF(Survey!DQ392:DW392,{"&gt;0","&lt;0"})*{1,-1})+SUM(SUMIF(Survey!DY392:EE392,{"&gt;0","&lt;0"})*{1,-1})</f>
        <v>0</v>
      </c>
      <c r="CX392">
        <f t="shared" si="313"/>
        <v>0</v>
      </c>
      <c r="CY392">
        <f t="shared" si="314"/>
        <v>0</v>
      </c>
      <c r="CZ392" s="16" t="str">
        <f t="shared" si="315"/>
        <v>Pass</v>
      </c>
      <c r="DA392" s="38" t="b">
        <f>IF(ABS(Survey!$DW392)=0,TRUE,FALSE)</f>
        <v>1</v>
      </c>
      <c r="DB392" s="37" t="b">
        <f>NOT(ISBLANK(Survey!DX392))</f>
        <v>0</v>
      </c>
      <c r="DC392" s="16" t="str">
        <f t="shared" si="316"/>
        <v>Pass</v>
      </c>
      <c r="DD392" s="38" t="b">
        <f>IF(ABS(Survey!$EE392)=0,TRUE,FALSE)</f>
        <v>1</v>
      </c>
      <c r="DE392" s="37" t="b">
        <f>NOT(ISBLANK(Survey!$EF392))</f>
        <v>0</v>
      </c>
      <c r="DF392" s="16" t="str">
        <f t="shared" si="317"/>
        <v>Fail</v>
      </c>
      <c r="DG392" s="36">
        <f>SUM(SUMIF(Survey!EL392:EN392,{"&gt;0","&lt;0"})*{1,-1})</f>
        <v>0</v>
      </c>
      <c r="DH392">
        <f t="shared" si="318"/>
        <v>0</v>
      </c>
      <c r="DI392">
        <f t="shared" si="319"/>
        <v>100</v>
      </c>
      <c r="DJ392" s="35" t="b">
        <f>IF(OR(Survey!$M392="ETF",Survey!$M392="ETF, alternative mutual fund",Survey!$M392="Closed-end", Survey!$M392="Split share corp"),TRUE,FALSE)</f>
        <v>0</v>
      </c>
      <c r="DK392" s="16" t="str">
        <f t="shared" si="320"/>
        <v>Fail</v>
      </c>
      <c r="DL392" s="36">
        <f>SUM(SUMIF(Survey!EP392:EV392,{"&gt;0","&lt;0"})*{1,-1})</f>
        <v>0</v>
      </c>
      <c r="DM392">
        <f t="shared" si="321"/>
        <v>0</v>
      </c>
      <c r="DN392" s="17">
        <f t="shared" si="322"/>
        <v>100</v>
      </c>
      <c r="DO392" s="16" t="str">
        <f t="shared" si="323"/>
        <v>Fail</v>
      </c>
      <c r="DP392" s="36">
        <f>SUM(SUMIF(Survey!EX392:FD392,{"&gt;0","&lt;0"})*{1,-1})</f>
        <v>0</v>
      </c>
      <c r="DQ392">
        <f t="shared" si="324"/>
        <v>0</v>
      </c>
      <c r="DR392" s="17">
        <f t="shared" si="325"/>
        <v>100</v>
      </c>
    </row>
    <row r="393" spans="1:122">
      <c r="A393">
        <v>393</v>
      </c>
      <c r="B393" t="str">
        <f t="shared" si="279"/>
        <v>Pass</v>
      </c>
      <c r="C393" t="str">
        <f>IF(COUNTBLANK(Survey!B393:FE393)=$C$2, "Pass", "Fail")</f>
        <v>Pass</v>
      </c>
      <c r="D393" t="str">
        <f t="shared" si="280"/>
        <v>Fail</v>
      </c>
      <c r="E393" t="str">
        <f>IF(OR(ISBLANK(Survey!AJ393),COUNTIF(G393:BB393,"Fail")),"Fail","Pass")</f>
        <v>Fail</v>
      </c>
      <c r="G393" s="16" t="str">
        <f t="shared" si="281"/>
        <v>Fail</v>
      </c>
      <c r="H393" s="177">
        <f>COUNTBLANK(Survey!B393:D393)+COUNTBLANK(Survey!G393)+COUNTBLANK(Survey!I393)+COUNTBLANK(Survey!K393:M393)+COUNTBLANK(Survey!P393)+COUNTBLANK(Survey!S393:U393)+COUNTBLANK(Survey!Y393:AA393)+COUNTBLANK(Survey!AD393:AE393)+COUNTBLANK(Survey!AI393:AI393)</f>
        <v>18</v>
      </c>
      <c r="I393" s="16" t="str">
        <f t="shared" si="282"/>
        <v>Fail</v>
      </c>
      <c r="J393" t="b">
        <f>IF(Survey!E393="No",TRUE,FALSE)</f>
        <v>0</v>
      </c>
      <c r="K393" s="34">
        <f>LEN(Survey!E393)</f>
        <v>0</v>
      </c>
      <c r="L393" s="16" t="str">
        <f t="shared" si="283"/>
        <v>Fail</v>
      </c>
      <c r="M393" t="b">
        <f>IF(Survey!F393="No",TRUE,FALSE)</f>
        <v>0</v>
      </c>
      <c r="N393" s="33">
        <f>LEN(Survey!F393)</f>
        <v>0</v>
      </c>
      <c r="O393" s="16" t="str">
        <f t="shared" si="284"/>
        <v>Pass</v>
      </c>
      <c r="P393" s="34">
        <f>MOD((LEN(Survey!H393)+2),11)</f>
        <v>2</v>
      </c>
      <c r="Q393" s="33" t="str">
        <f>IF(Survey!$L393="Prospectus fund", "Yes", "No")</f>
        <v>No</v>
      </c>
      <c r="R393" s="16" t="str">
        <f t="shared" si="285"/>
        <v>Pass</v>
      </c>
      <c r="S393" s="34">
        <f>MOD((LEN(Survey!J393)+2),11)</f>
        <v>2</v>
      </c>
      <c r="T393" s="35" t="b">
        <f>IF(OR(Survey!$M393="ETF",Survey!$M393="ETF, alternative mutual fund",Survey!$M393="Closed-end", Survey!$M393="Split share corp", Survey!$I393="Yes"),TRUE,FALSE)</f>
        <v>0</v>
      </c>
      <c r="U393" s="16" t="str">
        <f>IFERROR(IF(AND(OR(X393=Y393,Y393 = "Either"),NOT(ISBLANK(Survey!K393))),"Pass","Fail"),"Pass")</f>
        <v>Fail</v>
      </c>
      <c r="V393" s="36" cm="1">
        <f t="array" ref="V393">SUM(SUMIF(Survey!BZ393:CS393,{"&gt;0","&lt;0"})*{1,-1})</f>
        <v>0</v>
      </c>
      <c r="W393" s="38" cm="1">
        <f t="array" ref="W393">SUM(SUMIF(Survey!CC393,{"&gt;0","&lt;0"})*{1,-1})+SUM(SUMIF(Survey!CM393,{"&gt;0","&lt;0"})*{1,-1})</f>
        <v>0</v>
      </c>
      <c r="X393" s="38">
        <f>Survey!K393</f>
        <v>0</v>
      </c>
      <c r="Y393" s="37" t="str">
        <f t="shared" si="286"/>
        <v>Either</v>
      </c>
      <c r="Z393" s="16" t="str">
        <f t="shared" si="287"/>
        <v>Fail</v>
      </c>
      <c r="AA393" s="67" cm="1">
        <f t="array" ref="AA393">SUM(SUMIF(Survey!BZ393:CS393,{"&gt;0","&lt;0"})*{1,-1})+SUM(SUMIF(Survey!CU393:DN393,{"&gt;0","&lt;0"})*{1,-1})</f>
        <v>0</v>
      </c>
      <c r="AB393" s="67">
        <f>IFERROR(AA393/(Survey!$AV393),0)</f>
        <v>0</v>
      </c>
      <c r="AC393" s="128" t="b">
        <f>IF(OR(Survey!$M393="Alternative strategy or hedge",Survey!$M393="Other, illiquid",Survey!$L393="Prospectus fund"),TRUE,FALSE)</f>
        <v>0</v>
      </c>
      <c r="AD393" s="128" t="b">
        <f>NOT(ISBLANK(Survey!$M393))</f>
        <v>0</v>
      </c>
      <c r="AE393" s="16" t="str">
        <f t="shared" si="288"/>
        <v>Pass</v>
      </c>
      <c r="AF393" s="38" t="b">
        <f>NOT(ISNUMBER(SEARCH("Other",Survey!$P393)))</f>
        <v>1</v>
      </c>
      <c r="AG393" s="37" t="b">
        <f>NOT(ISBLANK(Survey!$Q393))</f>
        <v>0</v>
      </c>
      <c r="AH393" s="16" t="str">
        <f t="shared" si="289"/>
        <v>Pass</v>
      </c>
      <c r="AI393" s="143">
        <f>COUNTBLANK(Survey!$W393)</f>
        <v>1</v>
      </c>
      <c r="AJ393" s="67">
        <f>IF(AND(Survey!L393&lt;&gt;"Exempt fund",OR(Survey!$M393="ETF",Survey!$M393="ETF, alternative mutual fund",Survey!$M393="Mutual fund",Survey!$M393="Alternative mutual fund",Survey!$M393="Money market")),1,0)</f>
        <v>0</v>
      </c>
      <c r="AK393" s="16" t="str">
        <f t="shared" si="290"/>
        <v>Pass</v>
      </c>
      <c r="AL393" s="38" t="b">
        <f>NOT(ISNUMBER(SEARCH("Yes",Survey!$AA393)))</f>
        <v>1</v>
      </c>
      <c r="AM393" s="37" t="b">
        <f>IF(COUNTBLANK(Survey!$AB393:$AC393)=0,TRUE, FALSE)</f>
        <v>0</v>
      </c>
      <c r="AN393" s="16" t="str">
        <f t="shared" si="291"/>
        <v>Pass</v>
      </c>
      <c r="AO393" s="38" t="b">
        <f>NOT(ISNUMBER(SEARCH("Yes",Survey!$AD393)))</f>
        <v>1</v>
      </c>
      <c r="AP393" s="37" t="b">
        <f>NOT(ISBLANK(Survey!$AF393))</f>
        <v>0</v>
      </c>
      <c r="AQ393" s="16" t="str">
        <f t="shared" si="292"/>
        <v>Pass</v>
      </c>
      <c r="AR393" s="38" t="b">
        <f>NOT(OR(ISNUMBER(SEARCH("Other",Survey!$AF393)),ISNUMBER(SEARCH("Multiple",Survey!$AF393))))</f>
        <v>1</v>
      </c>
      <c r="AS393" s="37" t="b">
        <f>NOT(ISBLANK(Survey!$AG393))</f>
        <v>0</v>
      </c>
      <c r="AT393" s="16" t="str">
        <f t="shared" si="293"/>
        <v>Fail</v>
      </c>
      <c r="AU393" s="143">
        <f>IF(ABS(Survey!$AV393)&gt;0, 1,0)</f>
        <v>0</v>
      </c>
      <c r="AV393" s="143">
        <f>IF(COUNTBLANK(Survey!$AJ393)=0,1,0)</f>
        <v>0</v>
      </c>
      <c r="AW393" s="16" t="str">
        <f t="shared" si="294"/>
        <v>Pass</v>
      </c>
      <c r="AX393" s="143">
        <f>IF(ISBLANK(Survey!$AJ393),0,1)</f>
        <v>0</v>
      </c>
      <c r="AY393" s="165">
        <f>COUNTBLANK(Survey!$AK393)</f>
        <v>1</v>
      </c>
      <c r="AZ393" s="16" t="str">
        <f t="shared" si="295"/>
        <v>Pass</v>
      </c>
      <c r="BA393" s="143">
        <f>IF(OR(Survey!$AK393="Closed",ISBLANK(Survey!$AK393)),0,1)</f>
        <v>0</v>
      </c>
      <c r="BB393" s="165">
        <f>IF(ISBLANK(Survey!$AL393),1,0)</f>
        <v>1</v>
      </c>
      <c r="BC393" s="147" t="str" cm="1">
        <f t="array" ref="BC393">IF(OR(IF(OR($BE393+$BF393 = 2, $BG393=1), FALSE, TRUE), AND($BD393:$BD393 = 0)),"Pass","Fail")</f>
        <v>Pass</v>
      </c>
      <c r="BD393" s="143">
        <f>COUNTBLANK(Survey!$AM393:$AO393)</f>
        <v>3</v>
      </c>
      <c r="BE393" s="143">
        <f>IF(Survey!$I393="Yes",1,0)</f>
        <v>0</v>
      </c>
      <c r="BF393" s="143">
        <f>IF(OR(Survey!$M393="Mutual fund",Survey!$M393="Alternative mutual fund",Survey!$M393="Money market"),1,0)</f>
        <v>0</v>
      </c>
      <c r="BG393" s="148">
        <f>IF(OR(Survey!$M393="ETF",Survey!$M393="ETF, alternative mutual fund"),1,0)</f>
        <v>0</v>
      </c>
      <c r="BH393" s="16" t="str">
        <f t="shared" si="296"/>
        <v>Pass</v>
      </c>
      <c r="BI393" s="38" t="b">
        <f>OR(ISNUMBER(SEARCH("Yes",Survey!$AO393)),ISBLANK(Survey!$AO393))</f>
        <v>1</v>
      </c>
      <c r="BJ393" s="67" t="b">
        <f>NOT(ISBLANK(Survey!$AP393))</f>
        <v>0</v>
      </c>
      <c r="BK393" s="16" t="str">
        <f t="shared" si="297"/>
        <v>Pass</v>
      </c>
      <c r="BL393" s="143">
        <f>IF(Survey!$AW393=0, 0,1)</f>
        <v>0</v>
      </c>
      <c r="BM393" s="67">
        <f>Survey!$AQ393</f>
        <v>0</v>
      </c>
      <c r="BN393" s="67">
        <f>IFERROR((Survey!$AX393-ABS(Survey!$AY393)-ABS(Survey!$BD393))/Survey!$AW393,0)</f>
        <v>0</v>
      </c>
      <c r="BO393" s="67">
        <f>IF(AND($BM393&gt;$BN393-0.2,$BM393&lt;$BN393+0.2,ISBLANK(Survey!$AQ393)=FALSE),0,1)</f>
        <v>1</v>
      </c>
      <c r="BP393" s="165">
        <f>IF(ISBLANK(Survey!$AR393),1,0)</f>
        <v>1</v>
      </c>
      <c r="BQ393" s="16" t="str">
        <f t="shared" si="298"/>
        <v>Pass</v>
      </c>
      <c r="BR393" s="143">
        <f>IF(Survey!$AW393=0, 0,1)</f>
        <v>0</v>
      </c>
      <c r="BS393" s="67">
        <f>IF(AND(Survey!$AS393&gt;=0,Survey!$AS393&lt;=0.2,Survey!$AS393&lt;&gt;""),0,1)</f>
        <v>1</v>
      </c>
      <c r="BT393" s="143">
        <f>IF(ISBLANK(Survey!$AT393),1,0)</f>
        <v>1</v>
      </c>
      <c r="BU393" s="16" t="str">
        <f t="shared" si="299"/>
        <v>Fail</v>
      </c>
      <c r="BV393" s="165">
        <f>Survey!$AU393</f>
        <v>0</v>
      </c>
      <c r="BW393" s="16" t="str">
        <f t="shared" si="300"/>
        <v>Pass</v>
      </c>
      <c r="BX393" s="36">
        <f>Survey!$AV393</f>
        <v>0</v>
      </c>
      <c r="BY393" s="176">
        <f>Survey!$AW393+Survey!$AX393-ABS(Survey!$AY393)+ABS(Survey!$AZ393)-ABS(Survey!$BA393)+ABS(Survey!$BB393)-ABS(Survey!$BC393)-ABS(Survey!$BD393)+Survey!$BE393</f>
        <v>0</v>
      </c>
      <c r="BZ393" s="35">
        <f t="shared" si="301"/>
        <v>0</v>
      </c>
      <c r="CA393" s="17">
        <f t="shared" si="302"/>
        <v>0</v>
      </c>
      <c r="CB393" s="16" t="str">
        <f t="shared" si="303"/>
        <v>Pass</v>
      </c>
      <c r="CC393" s="38" t="b">
        <f>IF(ABS(Survey!$BE393)=0,TRUE,FALSE)</f>
        <v>1</v>
      </c>
      <c r="CD393" s="37" t="b">
        <f>NOT(ISBLANK(Survey!$BF393))</f>
        <v>0</v>
      </c>
      <c r="CE393" t="str">
        <f t="shared" si="304"/>
        <v>Fail</v>
      </c>
      <c r="CF393" s="29">
        <f>Survey!$AV393</f>
        <v>0</v>
      </c>
      <c r="CG393" s="29" cm="1">
        <f t="array" ref="CG393">SUM(SUMIF(Survey!BH393:BO393,{"&gt;0","&lt;0"})*{1,-1})-SUM(SUMIF(Survey!BQ393:BX393,{"&gt;0","&lt;0"})*{1,-1})</f>
        <v>0</v>
      </c>
      <c r="CH393" s="35" t="str">
        <f t="shared" si="305"/>
        <v>No holdings</v>
      </c>
      <c r="CI393">
        <f t="shared" si="306"/>
        <v>0</v>
      </c>
      <c r="CJ393" s="16" t="str">
        <f t="shared" si="307"/>
        <v>Fail</v>
      </c>
      <c r="CK393" s="36">
        <f>Survey!$AV393</f>
        <v>0</v>
      </c>
      <c r="CL393" s="36" cm="1">
        <f t="array" ref="CL393">SUM(SUMIF(Survey!BZ393:CS393,{"&gt;0","&lt;0"})*{1,-1})-SUM(SUMIF(Survey!CU393:DN393,{"&gt;0","&lt;0"})*{1,-1})</f>
        <v>0</v>
      </c>
      <c r="CM393" s="35" t="str">
        <f t="shared" si="308"/>
        <v>No holdings</v>
      </c>
      <c r="CN393" s="17">
        <f t="shared" si="309"/>
        <v>0</v>
      </c>
      <c r="CO393" s="16" t="str">
        <f t="shared" si="310"/>
        <v>Pass</v>
      </c>
      <c r="CP393" s="38" t="b">
        <f>IF(ABS(Survey!$CS393)=0,TRUE,FALSE)</f>
        <v>1</v>
      </c>
      <c r="CQ393" s="37" t="b">
        <f>NOT(ISBLANK(Survey!$CT393))</f>
        <v>0</v>
      </c>
      <c r="CR393" s="16" t="str">
        <f t="shared" si="311"/>
        <v>Pass</v>
      </c>
      <c r="CS393" s="38" t="b">
        <f>IF(ABS(Survey!$DN393)=0,TRUE,FALSE)</f>
        <v>1</v>
      </c>
      <c r="CT393" s="37" t="b">
        <f>NOT(ISBLANK(Survey!$DO393))</f>
        <v>0</v>
      </c>
      <c r="CU393" t="str">
        <f t="shared" si="312"/>
        <v>Pass</v>
      </c>
      <c r="CV393" s="29" cm="1">
        <f t="array" ref="CV393">SUM(SUMIF(Survey!CO393,{"&gt;0","&lt;0"})*{1,-1})+SUM(SUMIF(Survey!DJ393,{"&gt;0","&lt;0"})*{1,-1})</f>
        <v>0</v>
      </c>
      <c r="CW393" s="29">
        <f>SUM(SUMIF(Survey!DQ393:DW393,{"&gt;0","&lt;0"})*{1,-1})+SUM(SUMIF(Survey!DY393:EE393,{"&gt;0","&lt;0"})*{1,-1})</f>
        <v>0</v>
      </c>
      <c r="CX393">
        <f t="shared" si="313"/>
        <v>0</v>
      </c>
      <c r="CY393">
        <f t="shared" si="314"/>
        <v>0</v>
      </c>
      <c r="CZ393" s="16" t="str">
        <f t="shared" si="315"/>
        <v>Pass</v>
      </c>
      <c r="DA393" s="38" t="b">
        <f>IF(ABS(Survey!$DW393)=0,TRUE,FALSE)</f>
        <v>1</v>
      </c>
      <c r="DB393" s="37" t="b">
        <f>NOT(ISBLANK(Survey!DX393))</f>
        <v>0</v>
      </c>
      <c r="DC393" s="16" t="str">
        <f t="shared" si="316"/>
        <v>Pass</v>
      </c>
      <c r="DD393" s="38" t="b">
        <f>IF(ABS(Survey!$EE393)=0,TRUE,FALSE)</f>
        <v>1</v>
      </c>
      <c r="DE393" s="37" t="b">
        <f>NOT(ISBLANK(Survey!$EF393))</f>
        <v>0</v>
      </c>
      <c r="DF393" s="16" t="str">
        <f t="shared" si="317"/>
        <v>Fail</v>
      </c>
      <c r="DG393" s="36">
        <f>SUM(SUMIF(Survey!EL393:EN393,{"&gt;0","&lt;0"})*{1,-1})</f>
        <v>0</v>
      </c>
      <c r="DH393">
        <f t="shared" si="318"/>
        <v>0</v>
      </c>
      <c r="DI393">
        <f t="shared" si="319"/>
        <v>100</v>
      </c>
      <c r="DJ393" s="35" t="b">
        <f>IF(OR(Survey!$M393="ETF",Survey!$M393="ETF, alternative mutual fund",Survey!$M393="Closed-end", Survey!$M393="Split share corp"),TRUE,FALSE)</f>
        <v>0</v>
      </c>
      <c r="DK393" s="16" t="str">
        <f t="shared" si="320"/>
        <v>Fail</v>
      </c>
      <c r="DL393" s="36">
        <f>SUM(SUMIF(Survey!EP393:EV393,{"&gt;0","&lt;0"})*{1,-1})</f>
        <v>0</v>
      </c>
      <c r="DM393">
        <f t="shared" si="321"/>
        <v>0</v>
      </c>
      <c r="DN393" s="17">
        <f t="shared" si="322"/>
        <v>100</v>
      </c>
      <c r="DO393" s="16" t="str">
        <f t="shared" si="323"/>
        <v>Fail</v>
      </c>
      <c r="DP393" s="36">
        <f>SUM(SUMIF(Survey!EX393:FD393,{"&gt;0","&lt;0"})*{1,-1})</f>
        <v>0</v>
      </c>
      <c r="DQ393">
        <f t="shared" si="324"/>
        <v>0</v>
      </c>
      <c r="DR393" s="17">
        <f t="shared" si="325"/>
        <v>100</v>
      </c>
    </row>
    <row r="394" spans="1:122">
      <c r="A394">
        <v>394</v>
      </c>
      <c r="B394" t="str">
        <f t="shared" si="279"/>
        <v>Pass</v>
      </c>
      <c r="C394" t="str">
        <f>IF(COUNTBLANK(Survey!B394:FE394)=$C$2, "Pass", "Fail")</f>
        <v>Pass</v>
      </c>
      <c r="D394" t="str">
        <f t="shared" si="280"/>
        <v>Fail</v>
      </c>
      <c r="E394" t="str">
        <f>IF(OR(ISBLANK(Survey!AJ394),COUNTIF(G394:BB394,"Fail")),"Fail","Pass")</f>
        <v>Fail</v>
      </c>
      <c r="G394" s="16" t="str">
        <f t="shared" si="281"/>
        <v>Fail</v>
      </c>
      <c r="H394" s="177">
        <f>COUNTBLANK(Survey!B394:D394)+COUNTBLANK(Survey!G394)+COUNTBLANK(Survey!I394)+COUNTBLANK(Survey!K394:M394)+COUNTBLANK(Survey!P394)+COUNTBLANK(Survey!S394:U394)+COUNTBLANK(Survey!Y394:AA394)+COUNTBLANK(Survey!AD394:AE394)+COUNTBLANK(Survey!AI394:AI394)</f>
        <v>18</v>
      </c>
      <c r="I394" s="16" t="str">
        <f t="shared" si="282"/>
        <v>Fail</v>
      </c>
      <c r="J394" t="b">
        <f>IF(Survey!E394="No",TRUE,FALSE)</f>
        <v>0</v>
      </c>
      <c r="K394" s="34">
        <f>LEN(Survey!E394)</f>
        <v>0</v>
      </c>
      <c r="L394" s="16" t="str">
        <f t="shared" si="283"/>
        <v>Fail</v>
      </c>
      <c r="M394" t="b">
        <f>IF(Survey!F394="No",TRUE,FALSE)</f>
        <v>0</v>
      </c>
      <c r="N394" s="33">
        <f>LEN(Survey!F394)</f>
        <v>0</v>
      </c>
      <c r="O394" s="16" t="str">
        <f t="shared" si="284"/>
        <v>Pass</v>
      </c>
      <c r="P394" s="34">
        <f>MOD((LEN(Survey!H394)+2),11)</f>
        <v>2</v>
      </c>
      <c r="Q394" s="33" t="str">
        <f>IF(Survey!$L394="Prospectus fund", "Yes", "No")</f>
        <v>No</v>
      </c>
      <c r="R394" s="16" t="str">
        <f t="shared" si="285"/>
        <v>Pass</v>
      </c>
      <c r="S394" s="34">
        <f>MOD((LEN(Survey!J394)+2),11)</f>
        <v>2</v>
      </c>
      <c r="T394" s="35" t="b">
        <f>IF(OR(Survey!$M394="ETF",Survey!$M394="ETF, alternative mutual fund",Survey!$M394="Closed-end", Survey!$M394="Split share corp", Survey!$I394="Yes"),TRUE,FALSE)</f>
        <v>0</v>
      </c>
      <c r="U394" s="16" t="str">
        <f>IFERROR(IF(AND(OR(X394=Y394,Y394 = "Either"),NOT(ISBLANK(Survey!K394))),"Pass","Fail"),"Pass")</f>
        <v>Fail</v>
      </c>
      <c r="V394" s="36" cm="1">
        <f t="array" ref="V394">SUM(SUMIF(Survey!BZ394:CS394,{"&gt;0","&lt;0"})*{1,-1})</f>
        <v>0</v>
      </c>
      <c r="W394" s="38" cm="1">
        <f t="array" ref="W394">SUM(SUMIF(Survey!CC394,{"&gt;0","&lt;0"})*{1,-1})+SUM(SUMIF(Survey!CM394,{"&gt;0","&lt;0"})*{1,-1})</f>
        <v>0</v>
      </c>
      <c r="X394" s="38">
        <f>Survey!K394</f>
        <v>0</v>
      </c>
      <c r="Y394" s="37" t="str">
        <f t="shared" si="286"/>
        <v>Either</v>
      </c>
      <c r="Z394" s="16" t="str">
        <f t="shared" si="287"/>
        <v>Fail</v>
      </c>
      <c r="AA394" s="67" cm="1">
        <f t="array" ref="AA394">SUM(SUMIF(Survey!BZ394:CS394,{"&gt;0","&lt;0"})*{1,-1})+SUM(SUMIF(Survey!CU394:DN394,{"&gt;0","&lt;0"})*{1,-1})</f>
        <v>0</v>
      </c>
      <c r="AB394" s="67">
        <f>IFERROR(AA394/(Survey!$AV394),0)</f>
        <v>0</v>
      </c>
      <c r="AC394" s="128" t="b">
        <f>IF(OR(Survey!$M394="Alternative strategy or hedge",Survey!$M394="Other, illiquid",Survey!$L394="Prospectus fund"),TRUE,FALSE)</f>
        <v>0</v>
      </c>
      <c r="AD394" s="128" t="b">
        <f>NOT(ISBLANK(Survey!$M394))</f>
        <v>0</v>
      </c>
      <c r="AE394" s="16" t="str">
        <f t="shared" si="288"/>
        <v>Pass</v>
      </c>
      <c r="AF394" s="38" t="b">
        <f>NOT(ISNUMBER(SEARCH("Other",Survey!$P394)))</f>
        <v>1</v>
      </c>
      <c r="AG394" s="37" t="b">
        <f>NOT(ISBLANK(Survey!$Q394))</f>
        <v>0</v>
      </c>
      <c r="AH394" s="16" t="str">
        <f t="shared" si="289"/>
        <v>Pass</v>
      </c>
      <c r="AI394" s="143">
        <f>COUNTBLANK(Survey!$W394)</f>
        <v>1</v>
      </c>
      <c r="AJ394" s="67">
        <f>IF(AND(Survey!L394&lt;&gt;"Exempt fund",OR(Survey!$M394="ETF",Survey!$M394="ETF, alternative mutual fund",Survey!$M394="Mutual fund",Survey!$M394="Alternative mutual fund",Survey!$M394="Money market")),1,0)</f>
        <v>0</v>
      </c>
      <c r="AK394" s="16" t="str">
        <f t="shared" si="290"/>
        <v>Pass</v>
      </c>
      <c r="AL394" s="38" t="b">
        <f>NOT(ISNUMBER(SEARCH("Yes",Survey!$AA394)))</f>
        <v>1</v>
      </c>
      <c r="AM394" s="37" t="b">
        <f>IF(COUNTBLANK(Survey!$AB394:$AC394)=0,TRUE, FALSE)</f>
        <v>0</v>
      </c>
      <c r="AN394" s="16" t="str">
        <f t="shared" si="291"/>
        <v>Pass</v>
      </c>
      <c r="AO394" s="38" t="b">
        <f>NOT(ISNUMBER(SEARCH("Yes",Survey!$AD394)))</f>
        <v>1</v>
      </c>
      <c r="AP394" s="37" t="b">
        <f>NOT(ISBLANK(Survey!$AF394))</f>
        <v>0</v>
      </c>
      <c r="AQ394" s="16" t="str">
        <f t="shared" si="292"/>
        <v>Pass</v>
      </c>
      <c r="AR394" s="38" t="b">
        <f>NOT(OR(ISNUMBER(SEARCH("Other",Survey!$AF394)),ISNUMBER(SEARCH("Multiple",Survey!$AF394))))</f>
        <v>1</v>
      </c>
      <c r="AS394" s="37" t="b">
        <f>NOT(ISBLANK(Survey!$AG394))</f>
        <v>0</v>
      </c>
      <c r="AT394" s="16" t="str">
        <f t="shared" si="293"/>
        <v>Fail</v>
      </c>
      <c r="AU394" s="143">
        <f>IF(ABS(Survey!$AV394)&gt;0, 1,0)</f>
        <v>0</v>
      </c>
      <c r="AV394" s="143">
        <f>IF(COUNTBLANK(Survey!$AJ394)=0,1,0)</f>
        <v>0</v>
      </c>
      <c r="AW394" s="16" t="str">
        <f t="shared" si="294"/>
        <v>Pass</v>
      </c>
      <c r="AX394" s="143">
        <f>IF(ISBLANK(Survey!$AJ394),0,1)</f>
        <v>0</v>
      </c>
      <c r="AY394" s="165">
        <f>COUNTBLANK(Survey!$AK394)</f>
        <v>1</v>
      </c>
      <c r="AZ394" s="16" t="str">
        <f t="shared" si="295"/>
        <v>Pass</v>
      </c>
      <c r="BA394" s="143">
        <f>IF(OR(Survey!$AK394="Closed",ISBLANK(Survey!$AK394)),0,1)</f>
        <v>0</v>
      </c>
      <c r="BB394" s="165">
        <f>IF(ISBLANK(Survey!$AL394),1,0)</f>
        <v>1</v>
      </c>
      <c r="BC394" s="147" t="str" cm="1">
        <f t="array" ref="BC394">IF(OR(IF(OR($BE394+$BF394 = 2, $BG394=1), FALSE, TRUE), AND($BD394:$BD394 = 0)),"Pass","Fail")</f>
        <v>Pass</v>
      </c>
      <c r="BD394" s="143">
        <f>COUNTBLANK(Survey!$AM394:$AO394)</f>
        <v>3</v>
      </c>
      <c r="BE394" s="143">
        <f>IF(Survey!$I394="Yes",1,0)</f>
        <v>0</v>
      </c>
      <c r="BF394" s="143">
        <f>IF(OR(Survey!$M394="Mutual fund",Survey!$M394="Alternative mutual fund",Survey!$M394="Money market"),1,0)</f>
        <v>0</v>
      </c>
      <c r="BG394" s="148">
        <f>IF(OR(Survey!$M394="ETF",Survey!$M394="ETF, alternative mutual fund"),1,0)</f>
        <v>0</v>
      </c>
      <c r="BH394" s="16" t="str">
        <f t="shared" si="296"/>
        <v>Pass</v>
      </c>
      <c r="BI394" s="38" t="b">
        <f>OR(ISNUMBER(SEARCH("Yes",Survey!$AO394)),ISBLANK(Survey!$AO394))</f>
        <v>1</v>
      </c>
      <c r="BJ394" s="67" t="b">
        <f>NOT(ISBLANK(Survey!$AP394))</f>
        <v>0</v>
      </c>
      <c r="BK394" s="16" t="str">
        <f t="shared" si="297"/>
        <v>Pass</v>
      </c>
      <c r="BL394" s="143">
        <f>IF(Survey!$AW394=0, 0,1)</f>
        <v>0</v>
      </c>
      <c r="BM394" s="67">
        <f>Survey!$AQ394</f>
        <v>0</v>
      </c>
      <c r="BN394" s="67">
        <f>IFERROR((Survey!$AX394-ABS(Survey!$AY394)-ABS(Survey!$BD394))/Survey!$AW394,0)</f>
        <v>0</v>
      </c>
      <c r="BO394" s="67">
        <f>IF(AND($BM394&gt;$BN394-0.2,$BM394&lt;$BN394+0.2,ISBLANK(Survey!$AQ394)=FALSE),0,1)</f>
        <v>1</v>
      </c>
      <c r="BP394" s="165">
        <f>IF(ISBLANK(Survey!$AR394),1,0)</f>
        <v>1</v>
      </c>
      <c r="BQ394" s="16" t="str">
        <f t="shared" si="298"/>
        <v>Pass</v>
      </c>
      <c r="BR394" s="143">
        <f>IF(Survey!$AW394=0, 0,1)</f>
        <v>0</v>
      </c>
      <c r="BS394" s="67">
        <f>IF(AND(Survey!$AS394&gt;=0,Survey!$AS394&lt;=0.2,Survey!$AS394&lt;&gt;""),0,1)</f>
        <v>1</v>
      </c>
      <c r="BT394" s="143">
        <f>IF(ISBLANK(Survey!$AT394),1,0)</f>
        <v>1</v>
      </c>
      <c r="BU394" s="16" t="str">
        <f t="shared" si="299"/>
        <v>Fail</v>
      </c>
      <c r="BV394" s="165">
        <f>Survey!$AU394</f>
        <v>0</v>
      </c>
      <c r="BW394" s="16" t="str">
        <f t="shared" si="300"/>
        <v>Pass</v>
      </c>
      <c r="BX394" s="36">
        <f>Survey!$AV394</f>
        <v>0</v>
      </c>
      <c r="BY394" s="176">
        <f>Survey!$AW394+Survey!$AX394-ABS(Survey!$AY394)+ABS(Survey!$AZ394)-ABS(Survey!$BA394)+ABS(Survey!$BB394)-ABS(Survey!$BC394)-ABS(Survey!$BD394)+Survey!$BE394</f>
        <v>0</v>
      </c>
      <c r="BZ394" s="35">
        <f t="shared" si="301"/>
        <v>0</v>
      </c>
      <c r="CA394" s="17">
        <f t="shared" si="302"/>
        <v>0</v>
      </c>
      <c r="CB394" s="16" t="str">
        <f t="shared" si="303"/>
        <v>Pass</v>
      </c>
      <c r="CC394" s="38" t="b">
        <f>IF(ABS(Survey!$BE394)=0,TRUE,FALSE)</f>
        <v>1</v>
      </c>
      <c r="CD394" s="37" t="b">
        <f>NOT(ISBLANK(Survey!$BF394))</f>
        <v>0</v>
      </c>
      <c r="CE394" t="str">
        <f t="shared" si="304"/>
        <v>Fail</v>
      </c>
      <c r="CF394" s="29">
        <f>Survey!$AV394</f>
        <v>0</v>
      </c>
      <c r="CG394" s="29" cm="1">
        <f t="array" ref="CG394">SUM(SUMIF(Survey!BH394:BO394,{"&gt;0","&lt;0"})*{1,-1})-SUM(SUMIF(Survey!BQ394:BX394,{"&gt;0","&lt;0"})*{1,-1})</f>
        <v>0</v>
      </c>
      <c r="CH394" s="35" t="str">
        <f t="shared" si="305"/>
        <v>No holdings</v>
      </c>
      <c r="CI394">
        <f t="shared" si="306"/>
        <v>0</v>
      </c>
      <c r="CJ394" s="16" t="str">
        <f t="shared" si="307"/>
        <v>Fail</v>
      </c>
      <c r="CK394" s="36">
        <f>Survey!$AV394</f>
        <v>0</v>
      </c>
      <c r="CL394" s="36" cm="1">
        <f t="array" ref="CL394">SUM(SUMIF(Survey!BZ394:CS394,{"&gt;0","&lt;0"})*{1,-1})-SUM(SUMIF(Survey!CU394:DN394,{"&gt;0","&lt;0"})*{1,-1})</f>
        <v>0</v>
      </c>
      <c r="CM394" s="35" t="str">
        <f t="shared" si="308"/>
        <v>No holdings</v>
      </c>
      <c r="CN394" s="17">
        <f t="shared" si="309"/>
        <v>0</v>
      </c>
      <c r="CO394" s="16" t="str">
        <f t="shared" si="310"/>
        <v>Pass</v>
      </c>
      <c r="CP394" s="38" t="b">
        <f>IF(ABS(Survey!$CS394)=0,TRUE,FALSE)</f>
        <v>1</v>
      </c>
      <c r="CQ394" s="37" t="b">
        <f>NOT(ISBLANK(Survey!$CT394))</f>
        <v>0</v>
      </c>
      <c r="CR394" s="16" t="str">
        <f t="shared" si="311"/>
        <v>Pass</v>
      </c>
      <c r="CS394" s="38" t="b">
        <f>IF(ABS(Survey!$DN394)=0,TRUE,FALSE)</f>
        <v>1</v>
      </c>
      <c r="CT394" s="37" t="b">
        <f>NOT(ISBLANK(Survey!$DO394))</f>
        <v>0</v>
      </c>
      <c r="CU394" t="str">
        <f t="shared" si="312"/>
        <v>Pass</v>
      </c>
      <c r="CV394" s="29" cm="1">
        <f t="array" ref="CV394">SUM(SUMIF(Survey!CO394,{"&gt;0","&lt;0"})*{1,-1})+SUM(SUMIF(Survey!DJ394,{"&gt;0","&lt;0"})*{1,-1})</f>
        <v>0</v>
      </c>
      <c r="CW394" s="29">
        <f>SUM(SUMIF(Survey!DQ394:DW394,{"&gt;0","&lt;0"})*{1,-1})+SUM(SUMIF(Survey!DY394:EE394,{"&gt;0","&lt;0"})*{1,-1})</f>
        <v>0</v>
      </c>
      <c r="CX394">
        <f t="shared" si="313"/>
        <v>0</v>
      </c>
      <c r="CY394">
        <f t="shared" si="314"/>
        <v>0</v>
      </c>
      <c r="CZ394" s="16" t="str">
        <f t="shared" si="315"/>
        <v>Pass</v>
      </c>
      <c r="DA394" s="38" t="b">
        <f>IF(ABS(Survey!$DW394)=0,TRUE,FALSE)</f>
        <v>1</v>
      </c>
      <c r="DB394" s="37" t="b">
        <f>NOT(ISBLANK(Survey!DX394))</f>
        <v>0</v>
      </c>
      <c r="DC394" s="16" t="str">
        <f t="shared" si="316"/>
        <v>Pass</v>
      </c>
      <c r="DD394" s="38" t="b">
        <f>IF(ABS(Survey!$EE394)=0,TRUE,FALSE)</f>
        <v>1</v>
      </c>
      <c r="DE394" s="37" t="b">
        <f>NOT(ISBLANK(Survey!$EF394))</f>
        <v>0</v>
      </c>
      <c r="DF394" s="16" t="str">
        <f t="shared" si="317"/>
        <v>Fail</v>
      </c>
      <c r="DG394" s="36">
        <f>SUM(SUMIF(Survey!EL394:EN394,{"&gt;0","&lt;0"})*{1,-1})</f>
        <v>0</v>
      </c>
      <c r="DH394">
        <f t="shared" si="318"/>
        <v>0</v>
      </c>
      <c r="DI394">
        <f t="shared" si="319"/>
        <v>100</v>
      </c>
      <c r="DJ394" s="35" t="b">
        <f>IF(OR(Survey!$M394="ETF",Survey!$M394="ETF, alternative mutual fund",Survey!$M394="Closed-end", Survey!$M394="Split share corp"),TRUE,FALSE)</f>
        <v>0</v>
      </c>
      <c r="DK394" s="16" t="str">
        <f t="shared" si="320"/>
        <v>Fail</v>
      </c>
      <c r="DL394" s="36">
        <f>SUM(SUMIF(Survey!EP394:EV394,{"&gt;0","&lt;0"})*{1,-1})</f>
        <v>0</v>
      </c>
      <c r="DM394">
        <f t="shared" si="321"/>
        <v>0</v>
      </c>
      <c r="DN394" s="17">
        <f t="shared" si="322"/>
        <v>100</v>
      </c>
      <c r="DO394" s="16" t="str">
        <f t="shared" si="323"/>
        <v>Fail</v>
      </c>
      <c r="DP394" s="36">
        <f>SUM(SUMIF(Survey!EX394:FD394,{"&gt;0","&lt;0"})*{1,-1})</f>
        <v>0</v>
      </c>
      <c r="DQ394">
        <f t="shared" si="324"/>
        <v>0</v>
      </c>
      <c r="DR394" s="17">
        <f t="shared" si="325"/>
        <v>100</v>
      </c>
    </row>
    <row r="395" spans="1:122">
      <c r="A395">
        <v>395</v>
      </c>
      <c r="B395" t="str">
        <f t="shared" si="279"/>
        <v>Pass</v>
      </c>
      <c r="C395" t="str">
        <f>IF(COUNTBLANK(Survey!B395:FE395)=$C$2, "Pass", "Fail")</f>
        <v>Pass</v>
      </c>
      <c r="D395" t="str">
        <f t="shared" si="280"/>
        <v>Fail</v>
      </c>
      <c r="E395" t="str">
        <f>IF(OR(ISBLANK(Survey!AJ395),COUNTIF(G395:BB395,"Fail")),"Fail","Pass")</f>
        <v>Fail</v>
      </c>
      <c r="G395" s="16" t="str">
        <f t="shared" si="281"/>
        <v>Fail</v>
      </c>
      <c r="H395" s="177">
        <f>COUNTBLANK(Survey!B395:D395)+COUNTBLANK(Survey!G395)+COUNTBLANK(Survey!I395)+COUNTBLANK(Survey!K395:M395)+COUNTBLANK(Survey!P395)+COUNTBLANK(Survey!S395:U395)+COUNTBLANK(Survey!Y395:AA395)+COUNTBLANK(Survey!AD395:AE395)+COUNTBLANK(Survey!AI395:AI395)</f>
        <v>18</v>
      </c>
      <c r="I395" s="16" t="str">
        <f t="shared" si="282"/>
        <v>Fail</v>
      </c>
      <c r="J395" t="b">
        <f>IF(Survey!E395="No",TRUE,FALSE)</f>
        <v>0</v>
      </c>
      <c r="K395" s="34">
        <f>LEN(Survey!E395)</f>
        <v>0</v>
      </c>
      <c r="L395" s="16" t="str">
        <f t="shared" si="283"/>
        <v>Fail</v>
      </c>
      <c r="M395" t="b">
        <f>IF(Survey!F395="No",TRUE,FALSE)</f>
        <v>0</v>
      </c>
      <c r="N395" s="33">
        <f>LEN(Survey!F395)</f>
        <v>0</v>
      </c>
      <c r="O395" s="16" t="str">
        <f t="shared" si="284"/>
        <v>Pass</v>
      </c>
      <c r="P395" s="34">
        <f>MOD((LEN(Survey!H395)+2),11)</f>
        <v>2</v>
      </c>
      <c r="Q395" s="33" t="str">
        <f>IF(Survey!$L395="Prospectus fund", "Yes", "No")</f>
        <v>No</v>
      </c>
      <c r="R395" s="16" t="str">
        <f t="shared" si="285"/>
        <v>Pass</v>
      </c>
      <c r="S395" s="34">
        <f>MOD((LEN(Survey!J395)+2),11)</f>
        <v>2</v>
      </c>
      <c r="T395" s="35" t="b">
        <f>IF(OR(Survey!$M395="ETF",Survey!$M395="ETF, alternative mutual fund",Survey!$M395="Closed-end", Survey!$M395="Split share corp", Survey!$I395="Yes"),TRUE,FALSE)</f>
        <v>0</v>
      </c>
      <c r="U395" s="16" t="str">
        <f>IFERROR(IF(AND(OR(X395=Y395,Y395 = "Either"),NOT(ISBLANK(Survey!K395))),"Pass","Fail"),"Pass")</f>
        <v>Fail</v>
      </c>
      <c r="V395" s="36" cm="1">
        <f t="array" ref="V395">SUM(SUMIF(Survey!BZ395:CS395,{"&gt;0","&lt;0"})*{1,-1})</f>
        <v>0</v>
      </c>
      <c r="W395" s="38" cm="1">
        <f t="array" ref="W395">SUM(SUMIF(Survey!CC395,{"&gt;0","&lt;0"})*{1,-1})+SUM(SUMIF(Survey!CM395,{"&gt;0","&lt;0"})*{1,-1})</f>
        <v>0</v>
      </c>
      <c r="X395" s="38">
        <f>Survey!K395</f>
        <v>0</v>
      </c>
      <c r="Y395" s="37" t="str">
        <f t="shared" si="286"/>
        <v>Either</v>
      </c>
      <c r="Z395" s="16" t="str">
        <f t="shared" si="287"/>
        <v>Fail</v>
      </c>
      <c r="AA395" s="67" cm="1">
        <f t="array" ref="AA395">SUM(SUMIF(Survey!BZ395:CS395,{"&gt;0","&lt;0"})*{1,-1})+SUM(SUMIF(Survey!CU395:DN395,{"&gt;0","&lt;0"})*{1,-1})</f>
        <v>0</v>
      </c>
      <c r="AB395" s="67">
        <f>IFERROR(AA395/(Survey!$AV395),0)</f>
        <v>0</v>
      </c>
      <c r="AC395" s="128" t="b">
        <f>IF(OR(Survey!$M395="Alternative strategy or hedge",Survey!$M395="Other, illiquid",Survey!$L395="Prospectus fund"),TRUE,FALSE)</f>
        <v>0</v>
      </c>
      <c r="AD395" s="128" t="b">
        <f>NOT(ISBLANK(Survey!$M395))</f>
        <v>0</v>
      </c>
      <c r="AE395" s="16" t="str">
        <f t="shared" si="288"/>
        <v>Pass</v>
      </c>
      <c r="AF395" s="38" t="b">
        <f>NOT(ISNUMBER(SEARCH("Other",Survey!$P395)))</f>
        <v>1</v>
      </c>
      <c r="AG395" s="37" t="b">
        <f>NOT(ISBLANK(Survey!$Q395))</f>
        <v>0</v>
      </c>
      <c r="AH395" s="16" t="str">
        <f t="shared" si="289"/>
        <v>Pass</v>
      </c>
      <c r="AI395" s="143">
        <f>COUNTBLANK(Survey!$W395)</f>
        <v>1</v>
      </c>
      <c r="AJ395" s="67">
        <f>IF(AND(Survey!L395&lt;&gt;"Exempt fund",OR(Survey!$M395="ETF",Survey!$M395="ETF, alternative mutual fund",Survey!$M395="Mutual fund",Survey!$M395="Alternative mutual fund",Survey!$M395="Money market")),1,0)</f>
        <v>0</v>
      </c>
      <c r="AK395" s="16" t="str">
        <f t="shared" si="290"/>
        <v>Pass</v>
      </c>
      <c r="AL395" s="38" t="b">
        <f>NOT(ISNUMBER(SEARCH("Yes",Survey!$AA395)))</f>
        <v>1</v>
      </c>
      <c r="AM395" s="37" t="b">
        <f>IF(COUNTBLANK(Survey!$AB395:$AC395)=0,TRUE, FALSE)</f>
        <v>0</v>
      </c>
      <c r="AN395" s="16" t="str">
        <f t="shared" si="291"/>
        <v>Pass</v>
      </c>
      <c r="AO395" s="38" t="b">
        <f>NOT(ISNUMBER(SEARCH("Yes",Survey!$AD395)))</f>
        <v>1</v>
      </c>
      <c r="AP395" s="37" t="b">
        <f>NOT(ISBLANK(Survey!$AF395))</f>
        <v>0</v>
      </c>
      <c r="AQ395" s="16" t="str">
        <f t="shared" si="292"/>
        <v>Pass</v>
      </c>
      <c r="AR395" s="38" t="b">
        <f>NOT(OR(ISNUMBER(SEARCH("Other",Survey!$AF395)),ISNUMBER(SEARCH("Multiple",Survey!$AF395))))</f>
        <v>1</v>
      </c>
      <c r="AS395" s="37" t="b">
        <f>NOT(ISBLANK(Survey!$AG395))</f>
        <v>0</v>
      </c>
      <c r="AT395" s="16" t="str">
        <f t="shared" si="293"/>
        <v>Fail</v>
      </c>
      <c r="AU395" s="143">
        <f>IF(ABS(Survey!$AV395)&gt;0, 1,0)</f>
        <v>0</v>
      </c>
      <c r="AV395" s="143">
        <f>IF(COUNTBLANK(Survey!$AJ395)=0,1,0)</f>
        <v>0</v>
      </c>
      <c r="AW395" s="16" t="str">
        <f t="shared" si="294"/>
        <v>Pass</v>
      </c>
      <c r="AX395" s="143">
        <f>IF(ISBLANK(Survey!$AJ395),0,1)</f>
        <v>0</v>
      </c>
      <c r="AY395" s="165">
        <f>COUNTBLANK(Survey!$AK395)</f>
        <v>1</v>
      </c>
      <c r="AZ395" s="16" t="str">
        <f t="shared" si="295"/>
        <v>Pass</v>
      </c>
      <c r="BA395" s="143">
        <f>IF(OR(Survey!$AK395="Closed",ISBLANK(Survey!$AK395)),0,1)</f>
        <v>0</v>
      </c>
      <c r="BB395" s="165">
        <f>IF(ISBLANK(Survey!$AL395),1,0)</f>
        <v>1</v>
      </c>
      <c r="BC395" s="147" t="str" cm="1">
        <f t="array" ref="BC395">IF(OR(IF(OR($BE395+$BF395 = 2, $BG395=1), FALSE, TRUE), AND($BD395:$BD395 = 0)),"Pass","Fail")</f>
        <v>Pass</v>
      </c>
      <c r="BD395" s="143">
        <f>COUNTBLANK(Survey!$AM395:$AO395)</f>
        <v>3</v>
      </c>
      <c r="BE395" s="143">
        <f>IF(Survey!$I395="Yes",1,0)</f>
        <v>0</v>
      </c>
      <c r="BF395" s="143">
        <f>IF(OR(Survey!$M395="Mutual fund",Survey!$M395="Alternative mutual fund",Survey!$M395="Money market"),1,0)</f>
        <v>0</v>
      </c>
      <c r="BG395" s="148">
        <f>IF(OR(Survey!$M395="ETF",Survey!$M395="ETF, alternative mutual fund"),1,0)</f>
        <v>0</v>
      </c>
      <c r="BH395" s="16" t="str">
        <f t="shared" si="296"/>
        <v>Pass</v>
      </c>
      <c r="BI395" s="38" t="b">
        <f>OR(ISNUMBER(SEARCH("Yes",Survey!$AO395)),ISBLANK(Survey!$AO395))</f>
        <v>1</v>
      </c>
      <c r="BJ395" s="67" t="b">
        <f>NOT(ISBLANK(Survey!$AP395))</f>
        <v>0</v>
      </c>
      <c r="BK395" s="16" t="str">
        <f t="shared" si="297"/>
        <v>Pass</v>
      </c>
      <c r="BL395" s="143">
        <f>IF(Survey!$AW395=0, 0,1)</f>
        <v>0</v>
      </c>
      <c r="BM395" s="67">
        <f>Survey!$AQ395</f>
        <v>0</v>
      </c>
      <c r="BN395" s="67">
        <f>IFERROR((Survey!$AX395-ABS(Survey!$AY395)-ABS(Survey!$BD395))/Survey!$AW395,0)</f>
        <v>0</v>
      </c>
      <c r="BO395" s="67">
        <f>IF(AND($BM395&gt;$BN395-0.2,$BM395&lt;$BN395+0.2,ISBLANK(Survey!$AQ395)=FALSE),0,1)</f>
        <v>1</v>
      </c>
      <c r="BP395" s="165">
        <f>IF(ISBLANK(Survey!$AR395),1,0)</f>
        <v>1</v>
      </c>
      <c r="BQ395" s="16" t="str">
        <f t="shared" si="298"/>
        <v>Pass</v>
      </c>
      <c r="BR395" s="143">
        <f>IF(Survey!$AW395=0, 0,1)</f>
        <v>0</v>
      </c>
      <c r="BS395" s="67">
        <f>IF(AND(Survey!$AS395&gt;=0,Survey!$AS395&lt;=0.2,Survey!$AS395&lt;&gt;""),0,1)</f>
        <v>1</v>
      </c>
      <c r="BT395" s="143">
        <f>IF(ISBLANK(Survey!$AT395),1,0)</f>
        <v>1</v>
      </c>
      <c r="BU395" s="16" t="str">
        <f t="shared" si="299"/>
        <v>Fail</v>
      </c>
      <c r="BV395" s="165">
        <f>Survey!$AU395</f>
        <v>0</v>
      </c>
      <c r="BW395" s="16" t="str">
        <f t="shared" si="300"/>
        <v>Pass</v>
      </c>
      <c r="BX395" s="36">
        <f>Survey!$AV395</f>
        <v>0</v>
      </c>
      <c r="BY395" s="176">
        <f>Survey!$AW395+Survey!$AX395-ABS(Survey!$AY395)+ABS(Survey!$AZ395)-ABS(Survey!$BA395)+ABS(Survey!$BB395)-ABS(Survey!$BC395)-ABS(Survey!$BD395)+Survey!$BE395</f>
        <v>0</v>
      </c>
      <c r="BZ395" s="35">
        <f t="shared" si="301"/>
        <v>0</v>
      </c>
      <c r="CA395" s="17">
        <f t="shared" si="302"/>
        <v>0</v>
      </c>
      <c r="CB395" s="16" t="str">
        <f t="shared" si="303"/>
        <v>Pass</v>
      </c>
      <c r="CC395" s="38" t="b">
        <f>IF(ABS(Survey!$BE395)=0,TRUE,FALSE)</f>
        <v>1</v>
      </c>
      <c r="CD395" s="37" t="b">
        <f>NOT(ISBLANK(Survey!$BF395))</f>
        <v>0</v>
      </c>
      <c r="CE395" t="str">
        <f t="shared" si="304"/>
        <v>Fail</v>
      </c>
      <c r="CF395" s="29">
        <f>Survey!$AV395</f>
        <v>0</v>
      </c>
      <c r="CG395" s="29" cm="1">
        <f t="array" ref="CG395">SUM(SUMIF(Survey!BH395:BO395,{"&gt;0","&lt;0"})*{1,-1})-SUM(SUMIF(Survey!BQ395:BX395,{"&gt;0","&lt;0"})*{1,-1})</f>
        <v>0</v>
      </c>
      <c r="CH395" s="35" t="str">
        <f t="shared" si="305"/>
        <v>No holdings</v>
      </c>
      <c r="CI395">
        <f t="shared" si="306"/>
        <v>0</v>
      </c>
      <c r="CJ395" s="16" t="str">
        <f t="shared" si="307"/>
        <v>Fail</v>
      </c>
      <c r="CK395" s="36">
        <f>Survey!$AV395</f>
        <v>0</v>
      </c>
      <c r="CL395" s="36" cm="1">
        <f t="array" ref="CL395">SUM(SUMIF(Survey!BZ395:CS395,{"&gt;0","&lt;0"})*{1,-1})-SUM(SUMIF(Survey!CU395:DN395,{"&gt;0","&lt;0"})*{1,-1})</f>
        <v>0</v>
      </c>
      <c r="CM395" s="35" t="str">
        <f t="shared" si="308"/>
        <v>No holdings</v>
      </c>
      <c r="CN395" s="17">
        <f t="shared" si="309"/>
        <v>0</v>
      </c>
      <c r="CO395" s="16" t="str">
        <f t="shared" si="310"/>
        <v>Pass</v>
      </c>
      <c r="CP395" s="38" t="b">
        <f>IF(ABS(Survey!$CS395)=0,TRUE,FALSE)</f>
        <v>1</v>
      </c>
      <c r="CQ395" s="37" t="b">
        <f>NOT(ISBLANK(Survey!$CT395))</f>
        <v>0</v>
      </c>
      <c r="CR395" s="16" t="str">
        <f t="shared" si="311"/>
        <v>Pass</v>
      </c>
      <c r="CS395" s="38" t="b">
        <f>IF(ABS(Survey!$DN395)=0,TRUE,FALSE)</f>
        <v>1</v>
      </c>
      <c r="CT395" s="37" t="b">
        <f>NOT(ISBLANK(Survey!$DO395))</f>
        <v>0</v>
      </c>
      <c r="CU395" t="str">
        <f t="shared" si="312"/>
        <v>Pass</v>
      </c>
      <c r="CV395" s="29" cm="1">
        <f t="array" ref="CV395">SUM(SUMIF(Survey!CO395,{"&gt;0","&lt;0"})*{1,-1})+SUM(SUMIF(Survey!DJ395,{"&gt;0","&lt;0"})*{1,-1})</f>
        <v>0</v>
      </c>
      <c r="CW395" s="29">
        <f>SUM(SUMIF(Survey!DQ395:DW395,{"&gt;0","&lt;0"})*{1,-1})+SUM(SUMIF(Survey!DY395:EE395,{"&gt;0","&lt;0"})*{1,-1})</f>
        <v>0</v>
      </c>
      <c r="CX395">
        <f t="shared" si="313"/>
        <v>0</v>
      </c>
      <c r="CY395">
        <f t="shared" si="314"/>
        <v>0</v>
      </c>
      <c r="CZ395" s="16" t="str">
        <f t="shared" si="315"/>
        <v>Pass</v>
      </c>
      <c r="DA395" s="38" t="b">
        <f>IF(ABS(Survey!$DW395)=0,TRUE,FALSE)</f>
        <v>1</v>
      </c>
      <c r="DB395" s="37" t="b">
        <f>NOT(ISBLANK(Survey!DX395))</f>
        <v>0</v>
      </c>
      <c r="DC395" s="16" t="str">
        <f t="shared" si="316"/>
        <v>Pass</v>
      </c>
      <c r="DD395" s="38" t="b">
        <f>IF(ABS(Survey!$EE395)=0,TRUE,FALSE)</f>
        <v>1</v>
      </c>
      <c r="DE395" s="37" t="b">
        <f>NOT(ISBLANK(Survey!$EF395))</f>
        <v>0</v>
      </c>
      <c r="DF395" s="16" t="str">
        <f t="shared" si="317"/>
        <v>Fail</v>
      </c>
      <c r="DG395" s="36">
        <f>SUM(SUMIF(Survey!EL395:EN395,{"&gt;0","&lt;0"})*{1,-1})</f>
        <v>0</v>
      </c>
      <c r="DH395">
        <f t="shared" si="318"/>
        <v>0</v>
      </c>
      <c r="DI395">
        <f t="shared" si="319"/>
        <v>100</v>
      </c>
      <c r="DJ395" s="35" t="b">
        <f>IF(OR(Survey!$M395="ETF",Survey!$M395="ETF, alternative mutual fund",Survey!$M395="Closed-end", Survey!$M395="Split share corp"),TRUE,FALSE)</f>
        <v>0</v>
      </c>
      <c r="DK395" s="16" t="str">
        <f t="shared" si="320"/>
        <v>Fail</v>
      </c>
      <c r="DL395" s="36">
        <f>SUM(SUMIF(Survey!EP395:EV395,{"&gt;0","&lt;0"})*{1,-1})</f>
        <v>0</v>
      </c>
      <c r="DM395">
        <f t="shared" si="321"/>
        <v>0</v>
      </c>
      <c r="DN395" s="17">
        <f t="shared" si="322"/>
        <v>100</v>
      </c>
      <c r="DO395" s="16" t="str">
        <f t="shared" si="323"/>
        <v>Fail</v>
      </c>
      <c r="DP395" s="36">
        <f>SUM(SUMIF(Survey!EX395:FD395,{"&gt;0","&lt;0"})*{1,-1})</f>
        <v>0</v>
      </c>
      <c r="DQ395">
        <f t="shared" si="324"/>
        <v>0</v>
      </c>
      <c r="DR395" s="17">
        <f t="shared" si="325"/>
        <v>100</v>
      </c>
    </row>
    <row r="396" spans="1:122">
      <c r="A396">
        <v>396</v>
      </c>
      <c r="B396" t="str">
        <f t="shared" si="279"/>
        <v>Pass</v>
      </c>
      <c r="C396" t="str">
        <f>IF(COUNTBLANK(Survey!B396:FE396)=$C$2, "Pass", "Fail")</f>
        <v>Pass</v>
      </c>
      <c r="D396" t="str">
        <f t="shared" si="280"/>
        <v>Fail</v>
      </c>
      <c r="E396" t="str">
        <f>IF(OR(ISBLANK(Survey!AJ396),COUNTIF(G396:BB396,"Fail")),"Fail","Pass")</f>
        <v>Fail</v>
      </c>
      <c r="G396" s="16" t="str">
        <f t="shared" si="281"/>
        <v>Fail</v>
      </c>
      <c r="H396" s="177">
        <f>COUNTBLANK(Survey!B396:D396)+COUNTBLANK(Survey!G396)+COUNTBLANK(Survey!I396)+COUNTBLANK(Survey!K396:M396)+COUNTBLANK(Survey!P396)+COUNTBLANK(Survey!S396:U396)+COUNTBLANK(Survey!Y396:AA396)+COUNTBLANK(Survey!AD396:AE396)+COUNTBLANK(Survey!AI396:AI396)</f>
        <v>18</v>
      </c>
      <c r="I396" s="16" t="str">
        <f t="shared" si="282"/>
        <v>Fail</v>
      </c>
      <c r="J396" t="b">
        <f>IF(Survey!E396="No",TRUE,FALSE)</f>
        <v>0</v>
      </c>
      <c r="K396" s="34">
        <f>LEN(Survey!E396)</f>
        <v>0</v>
      </c>
      <c r="L396" s="16" t="str">
        <f t="shared" si="283"/>
        <v>Fail</v>
      </c>
      <c r="M396" t="b">
        <f>IF(Survey!F396="No",TRUE,FALSE)</f>
        <v>0</v>
      </c>
      <c r="N396" s="33">
        <f>LEN(Survey!F396)</f>
        <v>0</v>
      </c>
      <c r="O396" s="16" t="str">
        <f t="shared" si="284"/>
        <v>Pass</v>
      </c>
      <c r="P396" s="34">
        <f>MOD((LEN(Survey!H396)+2),11)</f>
        <v>2</v>
      </c>
      <c r="Q396" s="33" t="str">
        <f>IF(Survey!$L396="Prospectus fund", "Yes", "No")</f>
        <v>No</v>
      </c>
      <c r="R396" s="16" t="str">
        <f t="shared" si="285"/>
        <v>Pass</v>
      </c>
      <c r="S396" s="34">
        <f>MOD((LEN(Survey!J396)+2),11)</f>
        <v>2</v>
      </c>
      <c r="T396" s="35" t="b">
        <f>IF(OR(Survey!$M396="ETF",Survey!$M396="ETF, alternative mutual fund",Survey!$M396="Closed-end", Survey!$M396="Split share corp", Survey!$I396="Yes"),TRUE,FALSE)</f>
        <v>0</v>
      </c>
      <c r="U396" s="16" t="str">
        <f>IFERROR(IF(AND(OR(X396=Y396,Y396 = "Either"),NOT(ISBLANK(Survey!K396))),"Pass","Fail"),"Pass")</f>
        <v>Fail</v>
      </c>
      <c r="V396" s="36" cm="1">
        <f t="array" ref="V396">SUM(SUMIF(Survey!BZ396:CS396,{"&gt;0","&lt;0"})*{1,-1})</f>
        <v>0</v>
      </c>
      <c r="W396" s="38" cm="1">
        <f t="array" ref="W396">SUM(SUMIF(Survey!CC396,{"&gt;0","&lt;0"})*{1,-1})+SUM(SUMIF(Survey!CM396,{"&gt;0","&lt;0"})*{1,-1})</f>
        <v>0</v>
      </c>
      <c r="X396" s="38">
        <f>Survey!K396</f>
        <v>0</v>
      </c>
      <c r="Y396" s="37" t="str">
        <f t="shared" si="286"/>
        <v>Either</v>
      </c>
      <c r="Z396" s="16" t="str">
        <f t="shared" si="287"/>
        <v>Fail</v>
      </c>
      <c r="AA396" s="67" cm="1">
        <f t="array" ref="AA396">SUM(SUMIF(Survey!BZ396:CS396,{"&gt;0","&lt;0"})*{1,-1})+SUM(SUMIF(Survey!CU396:DN396,{"&gt;0","&lt;0"})*{1,-1})</f>
        <v>0</v>
      </c>
      <c r="AB396" s="67">
        <f>IFERROR(AA396/(Survey!$AV396),0)</f>
        <v>0</v>
      </c>
      <c r="AC396" s="128" t="b">
        <f>IF(OR(Survey!$M396="Alternative strategy or hedge",Survey!$M396="Other, illiquid",Survey!$L396="Prospectus fund"),TRUE,FALSE)</f>
        <v>0</v>
      </c>
      <c r="AD396" s="128" t="b">
        <f>NOT(ISBLANK(Survey!$M396))</f>
        <v>0</v>
      </c>
      <c r="AE396" s="16" t="str">
        <f t="shared" si="288"/>
        <v>Pass</v>
      </c>
      <c r="AF396" s="38" t="b">
        <f>NOT(ISNUMBER(SEARCH("Other",Survey!$P396)))</f>
        <v>1</v>
      </c>
      <c r="AG396" s="37" t="b">
        <f>NOT(ISBLANK(Survey!$Q396))</f>
        <v>0</v>
      </c>
      <c r="AH396" s="16" t="str">
        <f t="shared" si="289"/>
        <v>Pass</v>
      </c>
      <c r="AI396" s="143">
        <f>COUNTBLANK(Survey!$W396)</f>
        <v>1</v>
      </c>
      <c r="AJ396" s="67">
        <f>IF(AND(Survey!L396&lt;&gt;"Exempt fund",OR(Survey!$M396="ETF",Survey!$M396="ETF, alternative mutual fund",Survey!$M396="Mutual fund",Survey!$M396="Alternative mutual fund",Survey!$M396="Money market")),1,0)</f>
        <v>0</v>
      </c>
      <c r="AK396" s="16" t="str">
        <f t="shared" si="290"/>
        <v>Pass</v>
      </c>
      <c r="AL396" s="38" t="b">
        <f>NOT(ISNUMBER(SEARCH("Yes",Survey!$AA396)))</f>
        <v>1</v>
      </c>
      <c r="AM396" s="37" t="b">
        <f>IF(COUNTBLANK(Survey!$AB396:$AC396)=0,TRUE, FALSE)</f>
        <v>0</v>
      </c>
      <c r="AN396" s="16" t="str">
        <f t="shared" si="291"/>
        <v>Pass</v>
      </c>
      <c r="AO396" s="38" t="b">
        <f>NOT(ISNUMBER(SEARCH("Yes",Survey!$AD396)))</f>
        <v>1</v>
      </c>
      <c r="AP396" s="37" t="b">
        <f>NOT(ISBLANK(Survey!$AF396))</f>
        <v>0</v>
      </c>
      <c r="AQ396" s="16" t="str">
        <f t="shared" si="292"/>
        <v>Pass</v>
      </c>
      <c r="AR396" s="38" t="b">
        <f>NOT(OR(ISNUMBER(SEARCH("Other",Survey!$AF396)),ISNUMBER(SEARCH("Multiple",Survey!$AF396))))</f>
        <v>1</v>
      </c>
      <c r="AS396" s="37" t="b">
        <f>NOT(ISBLANK(Survey!$AG396))</f>
        <v>0</v>
      </c>
      <c r="AT396" s="16" t="str">
        <f t="shared" si="293"/>
        <v>Fail</v>
      </c>
      <c r="AU396" s="143">
        <f>IF(ABS(Survey!$AV396)&gt;0, 1,0)</f>
        <v>0</v>
      </c>
      <c r="AV396" s="143">
        <f>IF(COUNTBLANK(Survey!$AJ396)=0,1,0)</f>
        <v>0</v>
      </c>
      <c r="AW396" s="16" t="str">
        <f t="shared" si="294"/>
        <v>Pass</v>
      </c>
      <c r="AX396" s="143">
        <f>IF(ISBLANK(Survey!$AJ396),0,1)</f>
        <v>0</v>
      </c>
      <c r="AY396" s="165">
        <f>COUNTBLANK(Survey!$AK396)</f>
        <v>1</v>
      </c>
      <c r="AZ396" s="16" t="str">
        <f t="shared" si="295"/>
        <v>Pass</v>
      </c>
      <c r="BA396" s="143">
        <f>IF(OR(Survey!$AK396="Closed",ISBLANK(Survey!$AK396)),0,1)</f>
        <v>0</v>
      </c>
      <c r="BB396" s="165">
        <f>IF(ISBLANK(Survey!$AL396),1,0)</f>
        <v>1</v>
      </c>
      <c r="BC396" s="147" t="str" cm="1">
        <f t="array" ref="BC396">IF(OR(IF(OR($BE396+$BF396 = 2, $BG396=1), FALSE, TRUE), AND($BD396:$BD396 = 0)),"Pass","Fail")</f>
        <v>Pass</v>
      </c>
      <c r="BD396" s="143">
        <f>COUNTBLANK(Survey!$AM396:$AO396)</f>
        <v>3</v>
      </c>
      <c r="BE396" s="143">
        <f>IF(Survey!$I396="Yes",1,0)</f>
        <v>0</v>
      </c>
      <c r="BF396" s="143">
        <f>IF(OR(Survey!$M396="Mutual fund",Survey!$M396="Alternative mutual fund",Survey!$M396="Money market"),1,0)</f>
        <v>0</v>
      </c>
      <c r="BG396" s="148">
        <f>IF(OR(Survey!$M396="ETF",Survey!$M396="ETF, alternative mutual fund"),1,0)</f>
        <v>0</v>
      </c>
      <c r="BH396" s="16" t="str">
        <f t="shared" si="296"/>
        <v>Pass</v>
      </c>
      <c r="BI396" s="38" t="b">
        <f>OR(ISNUMBER(SEARCH("Yes",Survey!$AO396)),ISBLANK(Survey!$AO396))</f>
        <v>1</v>
      </c>
      <c r="BJ396" s="67" t="b">
        <f>NOT(ISBLANK(Survey!$AP396))</f>
        <v>0</v>
      </c>
      <c r="BK396" s="16" t="str">
        <f t="shared" si="297"/>
        <v>Pass</v>
      </c>
      <c r="BL396" s="143">
        <f>IF(Survey!$AW396=0, 0,1)</f>
        <v>0</v>
      </c>
      <c r="BM396" s="67">
        <f>Survey!$AQ396</f>
        <v>0</v>
      </c>
      <c r="BN396" s="67">
        <f>IFERROR((Survey!$AX396-ABS(Survey!$AY396)-ABS(Survey!$BD396))/Survey!$AW396,0)</f>
        <v>0</v>
      </c>
      <c r="BO396" s="67">
        <f>IF(AND($BM396&gt;$BN396-0.2,$BM396&lt;$BN396+0.2,ISBLANK(Survey!$AQ396)=FALSE),0,1)</f>
        <v>1</v>
      </c>
      <c r="BP396" s="165">
        <f>IF(ISBLANK(Survey!$AR396),1,0)</f>
        <v>1</v>
      </c>
      <c r="BQ396" s="16" t="str">
        <f t="shared" si="298"/>
        <v>Pass</v>
      </c>
      <c r="BR396" s="143">
        <f>IF(Survey!$AW396=0, 0,1)</f>
        <v>0</v>
      </c>
      <c r="BS396" s="67">
        <f>IF(AND(Survey!$AS396&gt;=0,Survey!$AS396&lt;=0.2,Survey!$AS396&lt;&gt;""),0,1)</f>
        <v>1</v>
      </c>
      <c r="BT396" s="143">
        <f>IF(ISBLANK(Survey!$AT396),1,0)</f>
        <v>1</v>
      </c>
      <c r="BU396" s="16" t="str">
        <f t="shared" si="299"/>
        <v>Fail</v>
      </c>
      <c r="BV396" s="165">
        <f>Survey!$AU396</f>
        <v>0</v>
      </c>
      <c r="BW396" s="16" t="str">
        <f t="shared" si="300"/>
        <v>Pass</v>
      </c>
      <c r="BX396" s="36">
        <f>Survey!$AV396</f>
        <v>0</v>
      </c>
      <c r="BY396" s="176">
        <f>Survey!$AW396+Survey!$AX396-ABS(Survey!$AY396)+ABS(Survey!$AZ396)-ABS(Survey!$BA396)+ABS(Survey!$BB396)-ABS(Survey!$BC396)-ABS(Survey!$BD396)+Survey!$BE396</f>
        <v>0</v>
      </c>
      <c r="BZ396" s="35">
        <f t="shared" si="301"/>
        <v>0</v>
      </c>
      <c r="CA396" s="17">
        <f t="shared" si="302"/>
        <v>0</v>
      </c>
      <c r="CB396" s="16" t="str">
        <f t="shared" si="303"/>
        <v>Pass</v>
      </c>
      <c r="CC396" s="38" t="b">
        <f>IF(ABS(Survey!$BE396)=0,TRUE,FALSE)</f>
        <v>1</v>
      </c>
      <c r="CD396" s="37" t="b">
        <f>NOT(ISBLANK(Survey!$BF396))</f>
        <v>0</v>
      </c>
      <c r="CE396" t="str">
        <f t="shared" si="304"/>
        <v>Fail</v>
      </c>
      <c r="CF396" s="29">
        <f>Survey!$AV396</f>
        <v>0</v>
      </c>
      <c r="CG396" s="29" cm="1">
        <f t="array" ref="CG396">SUM(SUMIF(Survey!BH396:BO396,{"&gt;0","&lt;0"})*{1,-1})-SUM(SUMIF(Survey!BQ396:BX396,{"&gt;0","&lt;0"})*{1,-1})</f>
        <v>0</v>
      </c>
      <c r="CH396" s="35" t="str">
        <f t="shared" si="305"/>
        <v>No holdings</v>
      </c>
      <c r="CI396">
        <f t="shared" si="306"/>
        <v>0</v>
      </c>
      <c r="CJ396" s="16" t="str">
        <f t="shared" si="307"/>
        <v>Fail</v>
      </c>
      <c r="CK396" s="36">
        <f>Survey!$AV396</f>
        <v>0</v>
      </c>
      <c r="CL396" s="36" cm="1">
        <f t="array" ref="CL396">SUM(SUMIF(Survey!BZ396:CS396,{"&gt;0","&lt;0"})*{1,-1})-SUM(SUMIF(Survey!CU396:DN396,{"&gt;0","&lt;0"})*{1,-1})</f>
        <v>0</v>
      </c>
      <c r="CM396" s="35" t="str">
        <f t="shared" si="308"/>
        <v>No holdings</v>
      </c>
      <c r="CN396" s="17">
        <f t="shared" si="309"/>
        <v>0</v>
      </c>
      <c r="CO396" s="16" t="str">
        <f t="shared" si="310"/>
        <v>Pass</v>
      </c>
      <c r="CP396" s="38" t="b">
        <f>IF(ABS(Survey!$CS396)=0,TRUE,FALSE)</f>
        <v>1</v>
      </c>
      <c r="CQ396" s="37" t="b">
        <f>NOT(ISBLANK(Survey!$CT396))</f>
        <v>0</v>
      </c>
      <c r="CR396" s="16" t="str">
        <f t="shared" si="311"/>
        <v>Pass</v>
      </c>
      <c r="CS396" s="38" t="b">
        <f>IF(ABS(Survey!$DN396)=0,TRUE,FALSE)</f>
        <v>1</v>
      </c>
      <c r="CT396" s="37" t="b">
        <f>NOT(ISBLANK(Survey!$DO396))</f>
        <v>0</v>
      </c>
      <c r="CU396" t="str">
        <f t="shared" si="312"/>
        <v>Pass</v>
      </c>
      <c r="CV396" s="29" cm="1">
        <f t="array" ref="CV396">SUM(SUMIF(Survey!CO396,{"&gt;0","&lt;0"})*{1,-1})+SUM(SUMIF(Survey!DJ396,{"&gt;0","&lt;0"})*{1,-1})</f>
        <v>0</v>
      </c>
      <c r="CW396" s="29">
        <f>SUM(SUMIF(Survey!DQ396:DW396,{"&gt;0","&lt;0"})*{1,-1})+SUM(SUMIF(Survey!DY396:EE396,{"&gt;0","&lt;0"})*{1,-1})</f>
        <v>0</v>
      </c>
      <c r="CX396">
        <f t="shared" si="313"/>
        <v>0</v>
      </c>
      <c r="CY396">
        <f t="shared" si="314"/>
        <v>0</v>
      </c>
      <c r="CZ396" s="16" t="str">
        <f t="shared" si="315"/>
        <v>Pass</v>
      </c>
      <c r="DA396" s="38" t="b">
        <f>IF(ABS(Survey!$DW396)=0,TRUE,FALSE)</f>
        <v>1</v>
      </c>
      <c r="DB396" s="37" t="b">
        <f>NOT(ISBLANK(Survey!DX396))</f>
        <v>0</v>
      </c>
      <c r="DC396" s="16" t="str">
        <f t="shared" si="316"/>
        <v>Pass</v>
      </c>
      <c r="DD396" s="38" t="b">
        <f>IF(ABS(Survey!$EE396)=0,TRUE,FALSE)</f>
        <v>1</v>
      </c>
      <c r="DE396" s="37" t="b">
        <f>NOT(ISBLANK(Survey!$EF396))</f>
        <v>0</v>
      </c>
      <c r="DF396" s="16" t="str">
        <f t="shared" si="317"/>
        <v>Fail</v>
      </c>
      <c r="DG396" s="36">
        <f>SUM(SUMIF(Survey!EL396:EN396,{"&gt;0","&lt;0"})*{1,-1})</f>
        <v>0</v>
      </c>
      <c r="DH396">
        <f t="shared" si="318"/>
        <v>0</v>
      </c>
      <c r="DI396">
        <f t="shared" si="319"/>
        <v>100</v>
      </c>
      <c r="DJ396" s="35" t="b">
        <f>IF(OR(Survey!$M396="ETF",Survey!$M396="ETF, alternative mutual fund",Survey!$M396="Closed-end", Survey!$M396="Split share corp"),TRUE,FALSE)</f>
        <v>0</v>
      </c>
      <c r="DK396" s="16" t="str">
        <f t="shared" si="320"/>
        <v>Fail</v>
      </c>
      <c r="DL396" s="36">
        <f>SUM(SUMIF(Survey!EP396:EV396,{"&gt;0","&lt;0"})*{1,-1})</f>
        <v>0</v>
      </c>
      <c r="DM396">
        <f t="shared" si="321"/>
        <v>0</v>
      </c>
      <c r="DN396" s="17">
        <f t="shared" si="322"/>
        <v>100</v>
      </c>
      <c r="DO396" s="16" t="str">
        <f t="shared" si="323"/>
        <v>Fail</v>
      </c>
      <c r="DP396" s="36">
        <f>SUM(SUMIF(Survey!EX396:FD396,{"&gt;0","&lt;0"})*{1,-1})</f>
        <v>0</v>
      </c>
      <c r="DQ396">
        <f t="shared" si="324"/>
        <v>0</v>
      </c>
      <c r="DR396" s="17">
        <f t="shared" si="325"/>
        <v>100</v>
      </c>
    </row>
    <row r="397" spans="1:122">
      <c r="A397">
        <v>397</v>
      </c>
      <c r="B397" t="str">
        <f t="shared" si="279"/>
        <v>Pass</v>
      </c>
      <c r="C397" t="str">
        <f>IF(COUNTBLANK(Survey!B397:FE397)=$C$2, "Pass", "Fail")</f>
        <v>Pass</v>
      </c>
      <c r="D397" t="str">
        <f t="shared" si="280"/>
        <v>Fail</v>
      </c>
      <c r="E397" t="str">
        <f>IF(OR(ISBLANK(Survey!AJ397),COUNTIF(G397:BB397,"Fail")),"Fail","Pass")</f>
        <v>Fail</v>
      </c>
      <c r="G397" s="16" t="str">
        <f t="shared" si="281"/>
        <v>Fail</v>
      </c>
      <c r="H397" s="177">
        <f>COUNTBLANK(Survey!B397:D397)+COUNTBLANK(Survey!G397)+COUNTBLANK(Survey!I397)+COUNTBLANK(Survey!K397:M397)+COUNTBLANK(Survey!P397)+COUNTBLANK(Survey!S397:U397)+COUNTBLANK(Survey!Y397:AA397)+COUNTBLANK(Survey!AD397:AE397)+COUNTBLANK(Survey!AI397:AI397)</f>
        <v>18</v>
      </c>
      <c r="I397" s="16" t="str">
        <f t="shared" si="282"/>
        <v>Fail</v>
      </c>
      <c r="J397" t="b">
        <f>IF(Survey!E397="No",TRUE,FALSE)</f>
        <v>0</v>
      </c>
      <c r="K397" s="34">
        <f>LEN(Survey!E397)</f>
        <v>0</v>
      </c>
      <c r="L397" s="16" t="str">
        <f t="shared" si="283"/>
        <v>Fail</v>
      </c>
      <c r="M397" t="b">
        <f>IF(Survey!F397="No",TRUE,FALSE)</f>
        <v>0</v>
      </c>
      <c r="N397" s="33">
        <f>LEN(Survey!F397)</f>
        <v>0</v>
      </c>
      <c r="O397" s="16" t="str">
        <f t="shared" si="284"/>
        <v>Pass</v>
      </c>
      <c r="P397" s="34">
        <f>MOD((LEN(Survey!H397)+2),11)</f>
        <v>2</v>
      </c>
      <c r="Q397" s="33" t="str">
        <f>IF(Survey!$L397="Prospectus fund", "Yes", "No")</f>
        <v>No</v>
      </c>
      <c r="R397" s="16" t="str">
        <f t="shared" si="285"/>
        <v>Pass</v>
      </c>
      <c r="S397" s="34">
        <f>MOD((LEN(Survey!J397)+2),11)</f>
        <v>2</v>
      </c>
      <c r="T397" s="35" t="b">
        <f>IF(OR(Survey!$M397="ETF",Survey!$M397="ETF, alternative mutual fund",Survey!$M397="Closed-end", Survey!$M397="Split share corp", Survey!$I397="Yes"),TRUE,FALSE)</f>
        <v>0</v>
      </c>
      <c r="U397" s="16" t="str">
        <f>IFERROR(IF(AND(OR(X397=Y397,Y397 = "Either"),NOT(ISBLANK(Survey!K397))),"Pass","Fail"),"Pass")</f>
        <v>Fail</v>
      </c>
      <c r="V397" s="36" cm="1">
        <f t="array" ref="V397">SUM(SUMIF(Survey!BZ397:CS397,{"&gt;0","&lt;0"})*{1,-1})</f>
        <v>0</v>
      </c>
      <c r="W397" s="38" cm="1">
        <f t="array" ref="W397">SUM(SUMIF(Survey!CC397,{"&gt;0","&lt;0"})*{1,-1})+SUM(SUMIF(Survey!CM397,{"&gt;0","&lt;0"})*{1,-1})</f>
        <v>0</v>
      </c>
      <c r="X397" s="38">
        <f>Survey!K397</f>
        <v>0</v>
      </c>
      <c r="Y397" s="37" t="str">
        <f t="shared" si="286"/>
        <v>Either</v>
      </c>
      <c r="Z397" s="16" t="str">
        <f t="shared" si="287"/>
        <v>Fail</v>
      </c>
      <c r="AA397" s="67" cm="1">
        <f t="array" ref="AA397">SUM(SUMIF(Survey!BZ397:CS397,{"&gt;0","&lt;0"})*{1,-1})+SUM(SUMIF(Survey!CU397:DN397,{"&gt;0","&lt;0"})*{1,-1})</f>
        <v>0</v>
      </c>
      <c r="AB397" s="67">
        <f>IFERROR(AA397/(Survey!$AV397),0)</f>
        <v>0</v>
      </c>
      <c r="AC397" s="128" t="b">
        <f>IF(OR(Survey!$M397="Alternative strategy or hedge",Survey!$M397="Other, illiquid",Survey!$L397="Prospectus fund"),TRUE,FALSE)</f>
        <v>0</v>
      </c>
      <c r="AD397" s="128" t="b">
        <f>NOT(ISBLANK(Survey!$M397))</f>
        <v>0</v>
      </c>
      <c r="AE397" s="16" t="str">
        <f t="shared" si="288"/>
        <v>Pass</v>
      </c>
      <c r="AF397" s="38" t="b">
        <f>NOT(ISNUMBER(SEARCH("Other",Survey!$P397)))</f>
        <v>1</v>
      </c>
      <c r="AG397" s="37" t="b">
        <f>NOT(ISBLANK(Survey!$Q397))</f>
        <v>0</v>
      </c>
      <c r="AH397" s="16" t="str">
        <f t="shared" si="289"/>
        <v>Pass</v>
      </c>
      <c r="AI397" s="143">
        <f>COUNTBLANK(Survey!$W397)</f>
        <v>1</v>
      </c>
      <c r="AJ397" s="67">
        <f>IF(AND(Survey!L397&lt;&gt;"Exempt fund",OR(Survey!$M397="ETF",Survey!$M397="ETF, alternative mutual fund",Survey!$M397="Mutual fund",Survey!$M397="Alternative mutual fund",Survey!$M397="Money market")),1,0)</f>
        <v>0</v>
      </c>
      <c r="AK397" s="16" t="str">
        <f t="shared" si="290"/>
        <v>Pass</v>
      </c>
      <c r="AL397" s="38" t="b">
        <f>NOT(ISNUMBER(SEARCH("Yes",Survey!$AA397)))</f>
        <v>1</v>
      </c>
      <c r="AM397" s="37" t="b">
        <f>IF(COUNTBLANK(Survey!$AB397:$AC397)=0,TRUE, FALSE)</f>
        <v>0</v>
      </c>
      <c r="AN397" s="16" t="str">
        <f t="shared" si="291"/>
        <v>Pass</v>
      </c>
      <c r="AO397" s="38" t="b">
        <f>NOT(ISNUMBER(SEARCH("Yes",Survey!$AD397)))</f>
        <v>1</v>
      </c>
      <c r="AP397" s="37" t="b">
        <f>NOT(ISBLANK(Survey!$AF397))</f>
        <v>0</v>
      </c>
      <c r="AQ397" s="16" t="str">
        <f t="shared" si="292"/>
        <v>Pass</v>
      </c>
      <c r="AR397" s="38" t="b">
        <f>NOT(OR(ISNUMBER(SEARCH("Other",Survey!$AF397)),ISNUMBER(SEARCH("Multiple",Survey!$AF397))))</f>
        <v>1</v>
      </c>
      <c r="AS397" s="37" t="b">
        <f>NOT(ISBLANK(Survey!$AG397))</f>
        <v>0</v>
      </c>
      <c r="AT397" s="16" t="str">
        <f t="shared" si="293"/>
        <v>Fail</v>
      </c>
      <c r="AU397" s="143">
        <f>IF(ABS(Survey!$AV397)&gt;0, 1,0)</f>
        <v>0</v>
      </c>
      <c r="AV397" s="143">
        <f>IF(COUNTBLANK(Survey!$AJ397)=0,1,0)</f>
        <v>0</v>
      </c>
      <c r="AW397" s="16" t="str">
        <f t="shared" si="294"/>
        <v>Pass</v>
      </c>
      <c r="AX397" s="143">
        <f>IF(ISBLANK(Survey!$AJ397),0,1)</f>
        <v>0</v>
      </c>
      <c r="AY397" s="165">
        <f>COUNTBLANK(Survey!$AK397)</f>
        <v>1</v>
      </c>
      <c r="AZ397" s="16" t="str">
        <f t="shared" si="295"/>
        <v>Pass</v>
      </c>
      <c r="BA397" s="143">
        <f>IF(OR(Survey!$AK397="Closed",ISBLANK(Survey!$AK397)),0,1)</f>
        <v>0</v>
      </c>
      <c r="BB397" s="165">
        <f>IF(ISBLANK(Survey!$AL397),1,0)</f>
        <v>1</v>
      </c>
      <c r="BC397" s="147" t="str" cm="1">
        <f t="array" ref="BC397">IF(OR(IF(OR($BE397+$BF397 = 2, $BG397=1), FALSE, TRUE), AND($BD397:$BD397 = 0)),"Pass","Fail")</f>
        <v>Pass</v>
      </c>
      <c r="BD397" s="143">
        <f>COUNTBLANK(Survey!$AM397:$AO397)</f>
        <v>3</v>
      </c>
      <c r="BE397" s="143">
        <f>IF(Survey!$I397="Yes",1,0)</f>
        <v>0</v>
      </c>
      <c r="BF397" s="143">
        <f>IF(OR(Survey!$M397="Mutual fund",Survey!$M397="Alternative mutual fund",Survey!$M397="Money market"),1,0)</f>
        <v>0</v>
      </c>
      <c r="BG397" s="148">
        <f>IF(OR(Survey!$M397="ETF",Survey!$M397="ETF, alternative mutual fund"),1,0)</f>
        <v>0</v>
      </c>
      <c r="BH397" s="16" t="str">
        <f t="shared" si="296"/>
        <v>Pass</v>
      </c>
      <c r="BI397" s="38" t="b">
        <f>OR(ISNUMBER(SEARCH("Yes",Survey!$AO397)),ISBLANK(Survey!$AO397))</f>
        <v>1</v>
      </c>
      <c r="BJ397" s="67" t="b">
        <f>NOT(ISBLANK(Survey!$AP397))</f>
        <v>0</v>
      </c>
      <c r="BK397" s="16" t="str">
        <f t="shared" si="297"/>
        <v>Pass</v>
      </c>
      <c r="BL397" s="143">
        <f>IF(Survey!$AW397=0, 0,1)</f>
        <v>0</v>
      </c>
      <c r="BM397" s="67">
        <f>Survey!$AQ397</f>
        <v>0</v>
      </c>
      <c r="BN397" s="67">
        <f>IFERROR((Survey!$AX397-ABS(Survey!$AY397)-ABS(Survey!$BD397))/Survey!$AW397,0)</f>
        <v>0</v>
      </c>
      <c r="BO397" s="67">
        <f>IF(AND($BM397&gt;$BN397-0.2,$BM397&lt;$BN397+0.2,ISBLANK(Survey!$AQ397)=FALSE),0,1)</f>
        <v>1</v>
      </c>
      <c r="BP397" s="165">
        <f>IF(ISBLANK(Survey!$AR397),1,0)</f>
        <v>1</v>
      </c>
      <c r="BQ397" s="16" t="str">
        <f t="shared" si="298"/>
        <v>Pass</v>
      </c>
      <c r="BR397" s="143">
        <f>IF(Survey!$AW397=0, 0,1)</f>
        <v>0</v>
      </c>
      <c r="BS397" s="67">
        <f>IF(AND(Survey!$AS397&gt;=0,Survey!$AS397&lt;=0.2,Survey!$AS397&lt;&gt;""),0,1)</f>
        <v>1</v>
      </c>
      <c r="BT397" s="143">
        <f>IF(ISBLANK(Survey!$AT397),1,0)</f>
        <v>1</v>
      </c>
      <c r="BU397" s="16" t="str">
        <f t="shared" si="299"/>
        <v>Fail</v>
      </c>
      <c r="BV397" s="165">
        <f>Survey!$AU397</f>
        <v>0</v>
      </c>
      <c r="BW397" s="16" t="str">
        <f t="shared" si="300"/>
        <v>Pass</v>
      </c>
      <c r="BX397" s="36">
        <f>Survey!$AV397</f>
        <v>0</v>
      </c>
      <c r="BY397" s="176">
        <f>Survey!$AW397+Survey!$AX397-ABS(Survey!$AY397)+ABS(Survey!$AZ397)-ABS(Survey!$BA397)+ABS(Survey!$BB397)-ABS(Survey!$BC397)-ABS(Survey!$BD397)+Survey!$BE397</f>
        <v>0</v>
      </c>
      <c r="BZ397" s="35">
        <f t="shared" si="301"/>
        <v>0</v>
      </c>
      <c r="CA397" s="17">
        <f t="shared" si="302"/>
        <v>0</v>
      </c>
      <c r="CB397" s="16" t="str">
        <f t="shared" si="303"/>
        <v>Pass</v>
      </c>
      <c r="CC397" s="38" t="b">
        <f>IF(ABS(Survey!$BE397)=0,TRUE,FALSE)</f>
        <v>1</v>
      </c>
      <c r="CD397" s="37" t="b">
        <f>NOT(ISBLANK(Survey!$BF397))</f>
        <v>0</v>
      </c>
      <c r="CE397" t="str">
        <f t="shared" si="304"/>
        <v>Fail</v>
      </c>
      <c r="CF397" s="29">
        <f>Survey!$AV397</f>
        <v>0</v>
      </c>
      <c r="CG397" s="29" cm="1">
        <f t="array" ref="CG397">SUM(SUMIF(Survey!BH397:BO397,{"&gt;0","&lt;0"})*{1,-1})-SUM(SUMIF(Survey!BQ397:BX397,{"&gt;0","&lt;0"})*{1,-1})</f>
        <v>0</v>
      </c>
      <c r="CH397" s="35" t="str">
        <f t="shared" si="305"/>
        <v>No holdings</v>
      </c>
      <c r="CI397">
        <f t="shared" si="306"/>
        <v>0</v>
      </c>
      <c r="CJ397" s="16" t="str">
        <f t="shared" si="307"/>
        <v>Fail</v>
      </c>
      <c r="CK397" s="36">
        <f>Survey!$AV397</f>
        <v>0</v>
      </c>
      <c r="CL397" s="36" cm="1">
        <f t="array" ref="CL397">SUM(SUMIF(Survey!BZ397:CS397,{"&gt;0","&lt;0"})*{1,-1})-SUM(SUMIF(Survey!CU397:DN397,{"&gt;0","&lt;0"})*{1,-1})</f>
        <v>0</v>
      </c>
      <c r="CM397" s="35" t="str">
        <f t="shared" si="308"/>
        <v>No holdings</v>
      </c>
      <c r="CN397" s="17">
        <f t="shared" si="309"/>
        <v>0</v>
      </c>
      <c r="CO397" s="16" t="str">
        <f t="shared" si="310"/>
        <v>Pass</v>
      </c>
      <c r="CP397" s="38" t="b">
        <f>IF(ABS(Survey!$CS397)=0,TRUE,FALSE)</f>
        <v>1</v>
      </c>
      <c r="CQ397" s="37" t="b">
        <f>NOT(ISBLANK(Survey!$CT397))</f>
        <v>0</v>
      </c>
      <c r="CR397" s="16" t="str">
        <f t="shared" si="311"/>
        <v>Pass</v>
      </c>
      <c r="CS397" s="38" t="b">
        <f>IF(ABS(Survey!$DN397)=0,TRUE,FALSE)</f>
        <v>1</v>
      </c>
      <c r="CT397" s="37" t="b">
        <f>NOT(ISBLANK(Survey!$DO397))</f>
        <v>0</v>
      </c>
      <c r="CU397" t="str">
        <f t="shared" si="312"/>
        <v>Pass</v>
      </c>
      <c r="CV397" s="29" cm="1">
        <f t="array" ref="CV397">SUM(SUMIF(Survey!CO397,{"&gt;0","&lt;0"})*{1,-1})+SUM(SUMIF(Survey!DJ397,{"&gt;0","&lt;0"})*{1,-1})</f>
        <v>0</v>
      </c>
      <c r="CW397" s="29">
        <f>SUM(SUMIF(Survey!DQ397:DW397,{"&gt;0","&lt;0"})*{1,-1})+SUM(SUMIF(Survey!DY397:EE397,{"&gt;0","&lt;0"})*{1,-1})</f>
        <v>0</v>
      </c>
      <c r="CX397">
        <f t="shared" si="313"/>
        <v>0</v>
      </c>
      <c r="CY397">
        <f t="shared" si="314"/>
        <v>0</v>
      </c>
      <c r="CZ397" s="16" t="str">
        <f t="shared" si="315"/>
        <v>Pass</v>
      </c>
      <c r="DA397" s="38" t="b">
        <f>IF(ABS(Survey!$DW397)=0,TRUE,FALSE)</f>
        <v>1</v>
      </c>
      <c r="DB397" s="37" t="b">
        <f>NOT(ISBLANK(Survey!DX397))</f>
        <v>0</v>
      </c>
      <c r="DC397" s="16" t="str">
        <f t="shared" si="316"/>
        <v>Pass</v>
      </c>
      <c r="DD397" s="38" t="b">
        <f>IF(ABS(Survey!$EE397)=0,TRUE,FALSE)</f>
        <v>1</v>
      </c>
      <c r="DE397" s="37" t="b">
        <f>NOT(ISBLANK(Survey!$EF397))</f>
        <v>0</v>
      </c>
      <c r="DF397" s="16" t="str">
        <f t="shared" si="317"/>
        <v>Fail</v>
      </c>
      <c r="DG397" s="36">
        <f>SUM(SUMIF(Survey!EL397:EN397,{"&gt;0","&lt;0"})*{1,-1})</f>
        <v>0</v>
      </c>
      <c r="DH397">
        <f t="shared" si="318"/>
        <v>0</v>
      </c>
      <c r="DI397">
        <f t="shared" si="319"/>
        <v>100</v>
      </c>
      <c r="DJ397" s="35" t="b">
        <f>IF(OR(Survey!$M397="ETF",Survey!$M397="ETF, alternative mutual fund",Survey!$M397="Closed-end", Survey!$M397="Split share corp"),TRUE,FALSE)</f>
        <v>0</v>
      </c>
      <c r="DK397" s="16" t="str">
        <f t="shared" si="320"/>
        <v>Fail</v>
      </c>
      <c r="DL397" s="36">
        <f>SUM(SUMIF(Survey!EP397:EV397,{"&gt;0","&lt;0"})*{1,-1})</f>
        <v>0</v>
      </c>
      <c r="DM397">
        <f t="shared" si="321"/>
        <v>0</v>
      </c>
      <c r="DN397" s="17">
        <f t="shared" si="322"/>
        <v>100</v>
      </c>
      <c r="DO397" s="16" t="str">
        <f t="shared" si="323"/>
        <v>Fail</v>
      </c>
      <c r="DP397" s="36">
        <f>SUM(SUMIF(Survey!EX397:FD397,{"&gt;0","&lt;0"})*{1,-1})</f>
        <v>0</v>
      </c>
      <c r="DQ397">
        <f t="shared" si="324"/>
        <v>0</v>
      </c>
      <c r="DR397" s="17">
        <f t="shared" si="325"/>
        <v>100</v>
      </c>
    </row>
    <row r="398" spans="1:122">
      <c r="A398">
        <v>398</v>
      </c>
      <c r="B398" t="str">
        <f t="shared" si="279"/>
        <v>Pass</v>
      </c>
      <c r="C398" t="str">
        <f>IF(COUNTBLANK(Survey!B398:FE398)=$C$2, "Pass", "Fail")</f>
        <v>Pass</v>
      </c>
      <c r="D398" t="str">
        <f t="shared" si="280"/>
        <v>Fail</v>
      </c>
      <c r="E398" t="str">
        <f>IF(OR(ISBLANK(Survey!AJ398),COUNTIF(G398:BB398,"Fail")),"Fail","Pass")</f>
        <v>Fail</v>
      </c>
      <c r="G398" s="16" t="str">
        <f t="shared" si="281"/>
        <v>Fail</v>
      </c>
      <c r="H398" s="177">
        <f>COUNTBLANK(Survey!B398:D398)+COUNTBLANK(Survey!G398)+COUNTBLANK(Survey!I398)+COUNTBLANK(Survey!K398:M398)+COUNTBLANK(Survey!P398)+COUNTBLANK(Survey!S398:U398)+COUNTBLANK(Survey!Y398:AA398)+COUNTBLANK(Survey!AD398:AE398)+COUNTBLANK(Survey!AI398:AI398)</f>
        <v>18</v>
      </c>
      <c r="I398" s="16" t="str">
        <f t="shared" si="282"/>
        <v>Fail</v>
      </c>
      <c r="J398" t="b">
        <f>IF(Survey!E398="No",TRUE,FALSE)</f>
        <v>0</v>
      </c>
      <c r="K398" s="34">
        <f>LEN(Survey!E398)</f>
        <v>0</v>
      </c>
      <c r="L398" s="16" t="str">
        <f t="shared" si="283"/>
        <v>Fail</v>
      </c>
      <c r="M398" t="b">
        <f>IF(Survey!F398="No",TRUE,FALSE)</f>
        <v>0</v>
      </c>
      <c r="N398" s="33">
        <f>LEN(Survey!F398)</f>
        <v>0</v>
      </c>
      <c r="O398" s="16" t="str">
        <f t="shared" si="284"/>
        <v>Pass</v>
      </c>
      <c r="P398" s="34">
        <f>MOD((LEN(Survey!H398)+2),11)</f>
        <v>2</v>
      </c>
      <c r="Q398" s="33" t="str">
        <f>IF(Survey!$L398="Prospectus fund", "Yes", "No")</f>
        <v>No</v>
      </c>
      <c r="R398" s="16" t="str">
        <f t="shared" si="285"/>
        <v>Pass</v>
      </c>
      <c r="S398" s="34">
        <f>MOD((LEN(Survey!J398)+2),11)</f>
        <v>2</v>
      </c>
      <c r="T398" s="35" t="b">
        <f>IF(OR(Survey!$M398="ETF",Survey!$M398="ETF, alternative mutual fund",Survey!$M398="Closed-end", Survey!$M398="Split share corp", Survey!$I398="Yes"),TRUE,FALSE)</f>
        <v>0</v>
      </c>
      <c r="U398" s="16" t="str">
        <f>IFERROR(IF(AND(OR(X398=Y398,Y398 = "Either"),NOT(ISBLANK(Survey!K398))),"Pass","Fail"),"Pass")</f>
        <v>Fail</v>
      </c>
      <c r="V398" s="36" cm="1">
        <f t="array" ref="V398">SUM(SUMIF(Survey!BZ398:CS398,{"&gt;0","&lt;0"})*{1,-1})</f>
        <v>0</v>
      </c>
      <c r="W398" s="38" cm="1">
        <f t="array" ref="W398">SUM(SUMIF(Survey!CC398,{"&gt;0","&lt;0"})*{1,-1})+SUM(SUMIF(Survey!CM398,{"&gt;0","&lt;0"})*{1,-1})</f>
        <v>0</v>
      </c>
      <c r="X398" s="38">
        <f>Survey!K398</f>
        <v>0</v>
      </c>
      <c r="Y398" s="37" t="str">
        <f t="shared" si="286"/>
        <v>Either</v>
      </c>
      <c r="Z398" s="16" t="str">
        <f t="shared" si="287"/>
        <v>Fail</v>
      </c>
      <c r="AA398" s="67" cm="1">
        <f t="array" ref="AA398">SUM(SUMIF(Survey!BZ398:CS398,{"&gt;0","&lt;0"})*{1,-1})+SUM(SUMIF(Survey!CU398:DN398,{"&gt;0","&lt;0"})*{1,-1})</f>
        <v>0</v>
      </c>
      <c r="AB398" s="67">
        <f>IFERROR(AA398/(Survey!$AV398),0)</f>
        <v>0</v>
      </c>
      <c r="AC398" s="128" t="b">
        <f>IF(OR(Survey!$M398="Alternative strategy or hedge",Survey!$M398="Other, illiquid",Survey!$L398="Prospectus fund"),TRUE,FALSE)</f>
        <v>0</v>
      </c>
      <c r="AD398" s="128" t="b">
        <f>NOT(ISBLANK(Survey!$M398))</f>
        <v>0</v>
      </c>
      <c r="AE398" s="16" t="str">
        <f t="shared" si="288"/>
        <v>Pass</v>
      </c>
      <c r="AF398" s="38" t="b">
        <f>NOT(ISNUMBER(SEARCH("Other",Survey!$P398)))</f>
        <v>1</v>
      </c>
      <c r="AG398" s="37" t="b">
        <f>NOT(ISBLANK(Survey!$Q398))</f>
        <v>0</v>
      </c>
      <c r="AH398" s="16" t="str">
        <f t="shared" si="289"/>
        <v>Pass</v>
      </c>
      <c r="AI398" s="143">
        <f>COUNTBLANK(Survey!$W398)</f>
        <v>1</v>
      </c>
      <c r="AJ398" s="67">
        <f>IF(AND(Survey!L398&lt;&gt;"Exempt fund",OR(Survey!$M398="ETF",Survey!$M398="ETF, alternative mutual fund",Survey!$M398="Mutual fund",Survey!$M398="Alternative mutual fund",Survey!$M398="Money market")),1,0)</f>
        <v>0</v>
      </c>
      <c r="AK398" s="16" t="str">
        <f t="shared" si="290"/>
        <v>Pass</v>
      </c>
      <c r="AL398" s="38" t="b">
        <f>NOT(ISNUMBER(SEARCH("Yes",Survey!$AA398)))</f>
        <v>1</v>
      </c>
      <c r="AM398" s="37" t="b">
        <f>IF(COUNTBLANK(Survey!$AB398:$AC398)=0,TRUE, FALSE)</f>
        <v>0</v>
      </c>
      <c r="AN398" s="16" t="str">
        <f t="shared" si="291"/>
        <v>Pass</v>
      </c>
      <c r="AO398" s="38" t="b">
        <f>NOT(ISNUMBER(SEARCH("Yes",Survey!$AD398)))</f>
        <v>1</v>
      </c>
      <c r="AP398" s="37" t="b">
        <f>NOT(ISBLANK(Survey!$AF398))</f>
        <v>0</v>
      </c>
      <c r="AQ398" s="16" t="str">
        <f t="shared" si="292"/>
        <v>Pass</v>
      </c>
      <c r="AR398" s="38" t="b">
        <f>NOT(OR(ISNUMBER(SEARCH("Other",Survey!$AF398)),ISNUMBER(SEARCH("Multiple",Survey!$AF398))))</f>
        <v>1</v>
      </c>
      <c r="AS398" s="37" t="b">
        <f>NOT(ISBLANK(Survey!$AG398))</f>
        <v>0</v>
      </c>
      <c r="AT398" s="16" t="str">
        <f t="shared" si="293"/>
        <v>Fail</v>
      </c>
      <c r="AU398" s="143">
        <f>IF(ABS(Survey!$AV398)&gt;0, 1,0)</f>
        <v>0</v>
      </c>
      <c r="AV398" s="143">
        <f>IF(COUNTBLANK(Survey!$AJ398)=0,1,0)</f>
        <v>0</v>
      </c>
      <c r="AW398" s="16" t="str">
        <f t="shared" si="294"/>
        <v>Pass</v>
      </c>
      <c r="AX398" s="143">
        <f>IF(ISBLANK(Survey!$AJ398),0,1)</f>
        <v>0</v>
      </c>
      <c r="AY398" s="165">
        <f>COUNTBLANK(Survey!$AK398)</f>
        <v>1</v>
      </c>
      <c r="AZ398" s="16" t="str">
        <f t="shared" si="295"/>
        <v>Pass</v>
      </c>
      <c r="BA398" s="143">
        <f>IF(OR(Survey!$AK398="Closed",ISBLANK(Survey!$AK398)),0,1)</f>
        <v>0</v>
      </c>
      <c r="BB398" s="165">
        <f>IF(ISBLANK(Survey!$AL398),1,0)</f>
        <v>1</v>
      </c>
      <c r="BC398" s="147" t="str" cm="1">
        <f t="array" ref="BC398">IF(OR(IF(OR($BE398+$BF398 = 2, $BG398=1), FALSE, TRUE), AND($BD398:$BD398 = 0)),"Pass","Fail")</f>
        <v>Pass</v>
      </c>
      <c r="BD398" s="143">
        <f>COUNTBLANK(Survey!$AM398:$AO398)</f>
        <v>3</v>
      </c>
      <c r="BE398" s="143">
        <f>IF(Survey!$I398="Yes",1,0)</f>
        <v>0</v>
      </c>
      <c r="BF398" s="143">
        <f>IF(OR(Survey!$M398="Mutual fund",Survey!$M398="Alternative mutual fund",Survey!$M398="Money market"),1,0)</f>
        <v>0</v>
      </c>
      <c r="BG398" s="148">
        <f>IF(OR(Survey!$M398="ETF",Survey!$M398="ETF, alternative mutual fund"),1,0)</f>
        <v>0</v>
      </c>
      <c r="BH398" s="16" t="str">
        <f t="shared" si="296"/>
        <v>Pass</v>
      </c>
      <c r="BI398" s="38" t="b">
        <f>OR(ISNUMBER(SEARCH("Yes",Survey!$AO398)),ISBLANK(Survey!$AO398))</f>
        <v>1</v>
      </c>
      <c r="BJ398" s="67" t="b">
        <f>NOT(ISBLANK(Survey!$AP398))</f>
        <v>0</v>
      </c>
      <c r="BK398" s="16" t="str">
        <f t="shared" si="297"/>
        <v>Pass</v>
      </c>
      <c r="BL398" s="143">
        <f>IF(Survey!$AW398=0, 0,1)</f>
        <v>0</v>
      </c>
      <c r="BM398" s="67">
        <f>Survey!$AQ398</f>
        <v>0</v>
      </c>
      <c r="BN398" s="67">
        <f>IFERROR((Survey!$AX398-ABS(Survey!$AY398)-ABS(Survey!$BD398))/Survey!$AW398,0)</f>
        <v>0</v>
      </c>
      <c r="BO398" s="67">
        <f>IF(AND($BM398&gt;$BN398-0.2,$BM398&lt;$BN398+0.2,ISBLANK(Survey!$AQ398)=FALSE),0,1)</f>
        <v>1</v>
      </c>
      <c r="BP398" s="165">
        <f>IF(ISBLANK(Survey!$AR398),1,0)</f>
        <v>1</v>
      </c>
      <c r="BQ398" s="16" t="str">
        <f t="shared" si="298"/>
        <v>Pass</v>
      </c>
      <c r="BR398" s="143">
        <f>IF(Survey!$AW398=0, 0,1)</f>
        <v>0</v>
      </c>
      <c r="BS398" s="67">
        <f>IF(AND(Survey!$AS398&gt;=0,Survey!$AS398&lt;=0.2,Survey!$AS398&lt;&gt;""),0,1)</f>
        <v>1</v>
      </c>
      <c r="BT398" s="143">
        <f>IF(ISBLANK(Survey!$AT398),1,0)</f>
        <v>1</v>
      </c>
      <c r="BU398" s="16" t="str">
        <f t="shared" si="299"/>
        <v>Fail</v>
      </c>
      <c r="BV398" s="165">
        <f>Survey!$AU398</f>
        <v>0</v>
      </c>
      <c r="BW398" s="16" t="str">
        <f t="shared" si="300"/>
        <v>Pass</v>
      </c>
      <c r="BX398" s="36">
        <f>Survey!$AV398</f>
        <v>0</v>
      </c>
      <c r="BY398" s="176">
        <f>Survey!$AW398+Survey!$AX398-ABS(Survey!$AY398)+ABS(Survey!$AZ398)-ABS(Survey!$BA398)+ABS(Survey!$BB398)-ABS(Survey!$BC398)-ABS(Survey!$BD398)+Survey!$BE398</f>
        <v>0</v>
      </c>
      <c r="BZ398" s="35">
        <f t="shared" si="301"/>
        <v>0</v>
      </c>
      <c r="CA398" s="17">
        <f t="shared" si="302"/>
        <v>0</v>
      </c>
      <c r="CB398" s="16" t="str">
        <f t="shared" si="303"/>
        <v>Pass</v>
      </c>
      <c r="CC398" s="38" t="b">
        <f>IF(ABS(Survey!$BE398)=0,TRUE,FALSE)</f>
        <v>1</v>
      </c>
      <c r="CD398" s="37" t="b">
        <f>NOT(ISBLANK(Survey!$BF398))</f>
        <v>0</v>
      </c>
      <c r="CE398" t="str">
        <f t="shared" si="304"/>
        <v>Fail</v>
      </c>
      <c r="CF398" s="29">
        <f>Survey!$AV398</f>
        <v>0</v>
      </c>
      <c r="CG398" s="29" cm="1">
        <f t="array" ref="CG398">SUM(SUMIF(Survey!BH398:BO398,{"&gt;0","&lt;0"})*{1,-1})-SUM(SUMIF(Survey!BQ398:BX398,{"&gt;0","&lt;0"})*{1,-1})</f>
        <v>0</v>
      </c>
      <c r="CH398" s="35" t="str">
        <f t="shared" si="305"/>
        <v>No holdings</v>
      </c>
      <c r="CI398">
        <f t="shared" si="306"/>
        <v>0</v>
      </c>
      <c r="CJ398" s="16" t="str">
        <f t="shared" si="307"/>
        <v>Fail</v>
      </c>
      <c r="CK398" s="36">
        <f>Survey!$AV398</f>
        <v>0</v>
      </c>
      <c r="CL398" s="36" cm="1">
        <f t="array" ref="CL398">SUM(SUMIF(Survey!BZ398:CS398,{"&gt;0","&lt;0"})*{1,-1})-SUM(SUMIF(Survey!CU398:DN398,{"&gt;0","&lt;0"})*{1,-1})</f>
        <v>0</v>
      </c>
      <c r="CM398" s="35" t="str">
        <f t="shared" si="308"/>
        <v>No holdings</v>
      </c>
      <c r="CN398" s="17">
        <f t="shared" si="309"/>
        <v>0</v>
      </c>
      <c r="CO398" s="16" t="str">
        <f t="shared" si="310"/>
        <v>Pass</v>
      </c>
      <c r="CP398" s="38" t="b">
        <f>IF(ABS(Survey!$CS398)=0,TRUE,FALSE)</f>
        <v>1</v>
      </c>
      <c r="CQ398" s="37" t="b">
        <f>NOT(ISBLANK(Survey!$CT398))</f>
        <v>0</v>
      </c>
      <c r="CR398" s="16" t="str">
        <f t="shared" si="311"/>
        <v>Pass</v>
      </c>
      <c r="CS398" s="38" t="b">
        <f>IF(ABS(Survey!$DN398)=0,TRUE,FALSE)</f>
        <v>1</v>
      </c>
      <c r="CT398" s="37" t="b">
        <f>NOT(ISBLANK(Survey!$DO398))</f>
        <v>0</v>
      </c>
      <c r="CU398" t="str">
        <f t="shared" si="312"/>
        <v>Pass</v>
      </c>
      <c r="CV398" s="29" cm="1">
        <f t="array" ref="CV398">SUM(SUMIF(Survey!CO398,{"&gt;0","&lt;0"})*{1,-1})+SUM(SUMIF(Survey!DJ398,{"&gt;0","&lt;0"})*{1,-1})</f>
        <v>0</v>
      </c>
      <c r="CW398" s="29">
        <f>SUM(SUMIF(Survey!DQ398:DW398,{"&gt;0","&lt;0"})*{1,-1})+SUM(SUMIF(Survey!DY398:EE398,{"&gt;0","&lt;0"})*{1,-1})</f>
        <v>0</v>
      </c>
      <c r="CX398">
        <f t="shared" si="313"/>
        <v>0</v>
      </c>
      <c r="CY398">
        <f t="shared" si="314"/>
        <v>0</v>
      </c>
      <c r="CZ398" s="16" t="str">
        <f t="shared" si="315"/>
        <v>Pass</v>
      </c>
      <c r="DA398" s="38" t="b">
        <f>IF(ABS(Survey!$DW398)=0,TRUE,FALSE)</f>
        <v>1</v>
      </c>
      <c r="DB398" s="37" t="b">
        <f>NOT(ISBLANK(Survey!DX398))</f>
        <v>0</v>
      </c>
      <c r="DC398" s="16" t="str">
        <f t="shared" si="316"/>
        <v>Pass</v>
      </c>
      <c r="DD398" s="38" t="b">
        <f>IF(ABS(Survey!$EE398)=0,TRUE,FALSE)</f>
        <v>1</v>
      </c>
      <c r="DE398" s="37" t="b">
        <f>NOT(ISBLANK(Survey!$EF398))</f>
        <v>0</v>
      </c>
      <c r="DF398" s="16" t="str">
        <f t="shared" si="317"/>
        <v>Fail</v>
      </c>
      <c r="DG398" s="36">
        <f>SUM(SUMIF(Survey!EL398:EN398,{"&gt;0","&lt;0"})*{1,-1})</f>
        <v>0</v>
      </c>
      <c r="DH398">
        <f t="shared" si="318"/>
        <v>0</v>
      </c>
      <c r="DI398">
        <f t="shared" si="319"/>
        <v>100</v>
      </c>
      <c r="DJ398" s="35" t="b">
        <f>IF(OR(Survey!$M398="ETF",Survey!$M398="ETF, alternative mutual fund",Survey!$M398="Closed-end", Survey!$M398="Split share corp"),TRUE,FALSE)</f>
        <v>0</v>
      </c>
      <c r="DK398" s="16" t="str">
        <f t="shared" si="320"/>
        <v>Fail</v>
      </c>
      <c r="DL398" s="36">
        <f>SUM(SUMIF(Survey!EP398:EV398,{"&gt;0","&lt;0"})*{1,-1})</f>
        <v>0</v>
      </c>
      <c r="DM398">
        <f t="shared" si="321"/>
        <v>0</v>
      </c>
      <c r="DN398" s="17">
        <f t="shared" si="322"/>
        <v>100</v>
      </c>
      <c r="DO398" s="16" t="str">
        <f t="shared" si="323"/>
        <v>Fail</v>
      </c>
      <c r="DP398" s="36">
        <f>SUM(SUMIF(Survey!EX398:FD398,{"&gt;0","&lt;0"})*{1,-1})</f>
        <v>0</v>
      </c>
      <c r="DQ398">
        <f t="shared" si="324"/>
        <v>0</v>
      </c>
      <c r="DR398" s="17">
        <f t="shared" si="325"/>
        <v>100</v>
      </c>
    </row>
    <row r="399" spans="1:122">
      <c r="A399">
        <v>399</v>
      </c>
      <c r="B399" t="str">
        <f t="shared" si="279"/>
        <v>Pass</v>
      </c>
      <c r="C399" t="str">
        <f>IF(COUNTBLANK(Survey!B399:FE399)=$C$2, "Pass", "Fail")</f>
        <v>Pass</v>
      </c>
      <c r="D399" t="str">
        <f t="shared" si="280"/>
        <v>Fail</v>
      </c>
      <c r="E399" t="str">
        <f>IF(OR(ISBLANK(Survey!AJ399),COUNTIF(G399:BB399,"Fail")),"Fail","Pass")</f>
        <v>Fail</v>
      </c>
      <c r="G399" s="16" t="str">
        <f t="shared" si="281"/>
        <v>Fail</v>
      </c>
      <c r="H399" s="177">
        <f>COUNTBLANK(Survey!B399:D399)+COUNTBLANK(Survey!G399)+COUNTBLANK(Survey!I399)+COUNTBLANK(Survey!K399:M399)+COUNTBLANK(Survey!P399)+COUNTBLANK(Survey!S399:U399)+COUNTBLANK(Survey!Y399:AA399)+COUNTBLANK(Survey!AD399:AE399)+COUNTBLANK(Survey!AI399:AI399)</f>
        <v>18</v>
      </c>
      <c r="I399" s="16" t="str">
        <f t="shared" si="282"/>
        <v>Fail</v>
      </c>
      <c r="J399" t="b">
        <f>IF(Survey!E399="No",TRUE,FALSE)</f>
        <v>0</v>
      </c>
      <c r="K399" s="34">
        <f>LEN(Survey!E399)</f>
        <v>0</v>
      </c>
      <c r="L399" s="16" t="str">
        <f t="shared" si="283"/>
        <v>Fail</v>
      </c>
      <c r="M399" t="b">
        <f>IF(Survey!F399="No",TRUE,FALSE)</f>
        <v>0</v>
      </c>
      <c r="N399" s="33">
        <f>LEN(Survey!F399)</f>
        <v>0</v>
      </c>
      <c r="O399" s="16" t="str">
        <f t="shared" si="284"/>
        <v>Pass</v>
      </c>
      <c r="P399" s="34">
        <f>MOD((LEN(Survey!H399)+2),11)</f>
        <v>2</v>
      </c>
      <c r="Q399" s="33" t="str">
        <f>IF(Survey!$L399="Prospectus fund", "Yes", "No")</f>
        <v>No</v>
      </c>
      <c r="R399" s="16" t="str">
        <f t="shared" si="285"/>
        <v>Pass</v>
      </c>
      <c r="S399" s="34">
        <f>MOD((LEN(Survey!J399)+2),11)</f>
        <v>2</v>
      </c>
      <c r="T399" s="35" t="b">
        <f>IF(OR(Survey!$M399="ETF",Survey!$M399="ETF, alternative mutual fund",Survey!$M399="Closed-end", Survey!$M399="Split share corp", Survey!$I399="Yes"),TRUE,FALSE)</f>
        <v>0</v>
      </c>
      <c r="U399" s="16" t="str">
        <f>IFERROR(IF(AND(OR(X399=Y399,Y399 = "Either"),NOT(ISBLANK(Survey!K399))),"Pass","Fail"),"Pass")</f>
        <v>Fail</v>
      </c>
      <c r="V399" s="36" cm="1">
        <f t="array" ref="V399">SUM(SUMIF(Survey!BZ399:CS399,{"&gt;0","&lt;0"})*{1,-1})</f>
        <v>0</v>
      </c>
      <c r="W399" s="38" cm="1">
        <f t="array" ref="W399">SUM(SUMIF(Survey!CC399,{"&gt;0","&lt;0"})*{1,-1})+SUM(SUMIF(Survey!CM399,{"&gt;0","&lt;0"})*{1,-1})</f>
        <v>0</v>
      </c>
      <c r="X399" s="38">
        <f>Survey!K399</f>
        <v>0</v>
      </c>
      <c r="Y399" s="37" t="str">
        <f t="shared" si="286"/>
        <v>Either</v>
      </c>
      <c r="Z399" s="16" t="str">
        <f t="shared" si="287"/>
        <v>Fail</v>
      </c>
      <c r="AA399" s="67" cm="1">
        <f t="array" ref="AA399">SUM(SUMIF(Survey!BZ399:CS399,{"&gt;0","&lt;0"})*{1,-1})+SUM(SUMIF(Survey!CU399:DN399,{"&gt;0","&lt;0"})*{1,-1})</f>
        <v>0</v>
      </c>
      <c r="AB399" s="67">
        <f>IFERROR(AA399/(Survey!$AV399),0)</f>
        <v>0</v>
      </c>
      <c r="AC399" s="128" t="b">
        <f>IF(OR(Survey!$M399="Alternative strategy or hedge",Survey!$M399="Other, illiquid",Survey!$L399="Prospectus fund"),TRUE,FALSE)</f>
        <v>0</v>
      </c>
      <c r="AD399" s="128" t="b">
        <f>NOT(ISBLANK(Survey!$M399))</f>
        <v>0</v>
      </c>
      <c r="AE399" s="16" t="str">
        <f t="shared" si="288"/>
        <v>Pass</v>
      </c>
      <c r="AF399" s="38" t="b">
        <f>NOT(ISNUMBER(SEARCH("Other",Survey!$P399)))</f>
        <v>1</v>
      </c>
      <c r="AG399" s="37" t="b">
        <f>NOT(ISBLANK(Survey!$Q399))</f>
        <v>0</v>
      </c>
      <c r="AH399" s="16" t="str">
        <f t="shared" si="289"/>
        <v>Pass</v>
      </c>
      <c r="AI399" s="143">
        <f>COUNTBLANK(Survey!$W399)</f>
        <v>1</v>
      </c>
      <c r="AJ399" s="67">
        <f>IF(AND(Survey!L399&lt;&gt;"Exempt fund",OR(Survey!$M399="ETF",Survey!$M399="ETF, alternative mutual fund",Survey!$M399="Mutual fund",Survey!$M399="Alternative mutual fund",Survey!$M399="Money market")),1,0)</f>
        <v>0</v>
      </c>
      <c r="AK399" s="16" t="str">
        <f t="shared" si="290"/>
        <v>Pass</v>
      </c>
      <c r="AL399" s="38" t="b">
        <f>NOT(ISNUMBER(SEARCH("Yes",Survey!$AA399)))</f>
        <v>1</v>
      </c>
      <c r="AM399" s="37" t="b">
        <f>IF(COUNTBLANK(Survey!$AB399:$AC399)=0,TRUE, FALSE)</f>
        <v>0</v>
      </c>
      <c r="AN399" s="16" t="str">
        <f t="shared" si="291"/>
        <v>Pass</v>
      </c>
      <c r="AO399" s="38" t="b">
        <f>NOT(ISNUMBER(SEARCH("Yes",Survey!$AD399)))</f>
        <v>1</v>
      </c>
      <c r="AP399" s="37" t="b">
        <f>NOT(ISBLANK(Survey!$AF399))</f>
        <v>0</v>
      </c>
      <c r="AQ399" s="16" t="str">
        <f t="shared" si="292"/>
        <v>Pass</v>
      </c>
      <c r="AR399" s="38" t="b">
        <f>NOT(OR(ISNUMBER(SEARCH("Other",Survey!$AF399)),ISNUMBER(SEARCH("Multiple",Survey!$AF399))))</f>
        <v>1</v>
      </c>
      <c r="AS399" s="37" t="b">
        <f>NOT(ISBLANK(Survey!$AG399))</f>
        <v>0</v>
      </c>
      <c r="AT399" s="16" t="str">
        <f t="shared" si="293"/>
        <v>Fail</v>
      </c>
      <c r="AU399" s="143">
        <f>IF(ABS(Survey!$AV399)&gt;0, 1,0)</f>
        <v>0</v>
      </c>
      <c r="AV399" s="143">
        <f>IF(COUNTBLANK(Survey!$AJ399)=0,1,0)</f>
        <v>0</v>
      </c>
      <c r="AW399" s="16" t="str">
        <f t="shared" si="294"/>
        <v>Pass</v>
      </c>
      <c r="AX399" s="143">
        <f>IF(ISBLANK(Survey!$AJ399),0,1)</f>
        <v>0</v>
      </c>
      <c r="AY399" s="165">
        <f>COUNTBLANK(Survey!$AK399)</f>
        <v>1</v>
      </c>
      <c r="AZ399" s="16" t="str">
        <f t="shared" si="295"/>
        <v>Pass</v>
      </c>
      <c r="BA399" s="143">
        <f>IF(OR(Survey!$AK399="Closed",ISBLANK(Survey!$AK399)),0,1)</f>
        <v>0</v>
      </c>
      <c r="BB399" s="165">
        <f>IF(ISBLANK(Survey!$AL399),1,0)</f>
        <v>1</v>
      </c>
      <c r="BC399" s="147" t="str" cm="1">
        <f t="array" ref="BC399">IF(OR(IF(OR($BE399+$BF399 = 2, $BG399=1), FALSE, TRUE), AND($BD399:$BD399 = 0)),"Pass","Fail")</f>
        <v>Pass</v>
      </c>
      <c r="BD399" s="143">
        <f>COUNTBLANK(Survey!$AM399:$AO399)</f>
        <v>3</v>
      </c>
      <c r="BE399" s="143">
        <f>IF(Survey!$I399="Yes",1,0)</f>
        <v>0</v>
      </c>
      <c r="BF399" s="143">
        <f>IF(OR(Survey!$M399="Mutual fund",Survey!$M399="Alternative mutual fund",Survey!$M399="Money market"),1,0)</f>
        <v>0</v>
      </c>
      <c r="BG399" s="148">
        <f>IF(OR(Survey!$M399="ETF",Survey!$M399="ETF, alternative mutual fund"),1,0)</f>
        <v>0</v>
      </c>
      <c r="BH399" s="16" t="str">
        <f t="shared" si="296"/>
        <v>Pass</v>
      </c>
      <c r="BI399" s="38" t="b">
        <f>OR(ISNUMBER(SEARCH("Yes",Survey!$AO399)),ISBLANK(Survey!$AO399))</f>
        <v>1</v>
      </c>
      <c r="BJ399" s="67" t="b">
        <f>NOT(ISBLANK(Survey!$AP399))</f>
        <v>0</v>
      </c>
      <c r="BK399" s="16" t="str">
        <f t="shared" si="297"/>
        <v>Pass</v>
      </c>
      <c r="BL399" s="143">
        <f>IF(Survey!$AW399=0, 0,1)</f>
        <v>0</v>
      </c>
      <c r="BM399" s="67">
        <f>Survey!$AQ399</f>
        <v>0</v>
      </c>
      <c r="BN399" s="67">
        <f>IFERROR((Survey!$AX399-ABS(Survey!$AY399)-ABS(Survey!$BD399))/Survey!$AW399,0)</f>
        <v>0</v>
      </c>
      <c r="BO399" s="67">
        <f>IF(AND($BM399&gt;$BN399-0.2,$BM399&lt;$BN399+0.2,ISBLANK(Survey!$AQ399)=FALSE),0,1)</f>
        <v>1</v>
      </c>
      <c r="BP399" s="165">
        <f>IF(ISBLANK(Survey!$AR399),1,0)</f>
        <v>1</v>
      </c>
      <c r="BQ399" s="16" t="str">
        <f t="shared" si="298"/>
        <v>Pass</v>
      </c>
      <c r="BR399" s="143">
        <f>IF(Survey!$AW399=0, 0,1)</f>
        <v>0</v>
      </c>
      <c r="BS399" s="67">
        <f>IF(AND(Survey!$AS399&gt;=0,Survey!$AS399&lt;=0.2,Survey!$AS399&lt;&gt;""),0,1)</f>
        <v>1</v>
      </c>
      <c r="BT399" s="143">
        <f>IF(ISBLANK(Survey!$AT399),1,0)</f>
        <v>1</v>
      </c>
      <c r="BU399" s="16" t="str">
        <f t="shared" si="299"/>
        <v>Fail</v>
      </c>
      <c r="BV399" s="165">
        <f>Survey!$AU399</f>
        <v>0</v>
      </c>
      <c r="BW399" s="16" t="str">
        <f t="shared" si="300"/>
        <v>Pass</v>
      </c>
      <c r="BX399" s="36">
        <f>Survey!$AV399</f>
        <v>0</v>
      </c>
      <c r="BY399" s="176">
        <f>Survey!$AW399+Survey!$AX399-ABS(Survey!$AY399)+ABS(Survey!$AZ399)-ABS(Survey!$BA399)+ABS(Survey!$BB399)-ABS(Survey!$BC399)-ABS(Survey!$BD399)+Survey!$BE399</f>
        <v>0</v>
      </c>
      <c r="BZ399" s="35">
        <f t="shared" si="301"/>
        <v>0</v>
      </c>
      <c r="CA399" s="17">
        <f t="shared" si="302"/>
        <v>0</v>
      </c>
      <c r="CB399" s="16" t="str">
        <f t="shared" si="303"/>
        <v>Pass</v>
      </c>
      <c r="CC399" s="38" t="b">
        <f>IF(ABS(Survey!$BE399)=0,TRUE,FALSE)</f>
        <v>1</v>
      </c>
      <c r="CD399" s="37" t="b">
        <f>NOT(ISBLANK(Survey!$BF399))</f>
        <v>0</v>
      </c>
      <c r="CE399" t="str">
        <f t="shared" si="304"/>
        <v>Fail</v>
      </c>
      <c r="CF399" s="29">
        <f>Survey!$AV399</f>
        <v>0</v>
      </c>
      <c r="CG399" s="29" cm="1">
        <f t="array" ref="CG399">SUM(SUMIF(Survey!BH399:BO399,{"&gt;0","&lt;0"})*{1,-1})-SUM(SUMIF(Survey!BQ399:BX399,{"&gt;0","&lt;0"})*{1,-1})</f>
        <v>0</v>
      </c>
      <c r="CH399" s="35" t="str">
        <f t="shared" si="305"/>
        <v>No holdings</v>
      </c>
      <c r="CI399">
        <f t="shared" si="306"/>
        <v>0</v>
      </c>
      <c r="CJ399" s="16" t="str">
        <f t="shared" si="307"/>
        <v>Fail</v>
      </c>
      <c r="CK399" s="36">
        <f>Survey!$AV399</f>
        <v>0</v>
      </c>
      <c r="CL399" s="36" cm="1">
        <f t="array" ref="CL399">SUM(SUMIF(Survey!BZ399:CS399,{"&gt;0","&lt;0"})*{1,-1})-SUM(SUMIF(Survey!CU399:DN399,{"&gt;0","&lt;0"})*{1,-1})</f>
        <v>0</v>
      </c>
      <c r="CM399" s="35" t="str">
        <f t="shared" si="308"/>
        <v>No holdings</v>
      </c>
      <c r="CN399" s="17">
        <f t="shared" si="309"/>
        <v>0</v>
      </c>
      <c r="CO399" s="16" t="str">
        <f t="shared" si="310"/>
        <v>Pass</v>
      </c>
      <c r="CP399" s="38" t="b">
        <f>IF(ABS(Survey!$CS399)=0,TRUE,FALSE)</f>
        <v>1</v>
      </c>
      <c r="CQ399" s="37" t="b">
        <f>NOT(ISBLANK(Survey!$CT399))</f>
        <v>0</v>
      </c>
      <c r="CR399" s="16" t="str">
        <f t="shared" si="311"/>
        <v>Pass</v>
      </c>
      <c r="CS399" s="38" t="b">
        <f>IF(ABS(Survey!$DN399)=0,TRUE,FALSE)</f>
        <v>1</v>
      </c>
      <c r="CT399" s="37" t="b">
        <f>NOT(ISBLANK(Survey!$DO399))</f>
        <v>0</v>
      </c>
      <c r="CU399" t="str">
        <f t="shared" si="312"/>
        <v>Pass</v>
      </c>
      <c r="CV399" s="29" cm="1">
        <f t="array" ref="CV399">SUM(SUMIF(Survey!CO399,{"&gt;0","&lt;0"})*{1,-1})+SUM(SUMIF(Survey!DJ399,{"&gt;0","&lt;0"})*{1,-1})</f>
        <v>0</v>
      </c>
      <c r="CW399" s="29">
        <f>SUM(SUMIF(Survey!DQ399:DW399,{"&gt;0","&lt;0"})*{1,-1})+SUM(SUMIF(Survey!DY399:EE399,{"&gt;0","&lt;0"})*{1,-1})</f>
        <v>0</v>
      </c>
      <c r="CX399">
        <f t="shared" si="313"/>
        <v>0</v>
      </c>
      <c r="CY399">
        <f t="shared" si="314"/>
        <v>0</v>
      </c>
      <c r="CZ399" s="16" t="str">
        <f t="shared" si="315"/>
        <v>Pass</v>
      </c>
      <c r="DA399" s="38" t="b">
        <f>IF(ABS(Survey!$DW399)=0,TRUE,FALSE)</f>
        <v>1</v>
      </c>
      <c r="DB399" s="37" t="b">
        <f>NOT(ISBLANK(Survey!DX399))</f>
        <v>0</v>
      </c>
      <c r="DC399" s="16" t="str">
        <f t="shared" si="316"/>
        <v>Pass</v>
      </c>
      <c r="DD399" s="38" t="b">
        <f>IF(ABS(Survey!$EE399)=0,TRUE,FALSE)</f>
        <v>1</v>
      </c>
      <c r="DE399" s="37" t="b">
        <f>NOT(ISBLANK(Survey!$EF399))</f>
        <v>0</v>
      </c>
      <c r="DF399" s="16" t="str">
        <f t="shared" si="317"/>
        <v>Fail</v>
      </c>
      <c r="DG399" s="36">
        <f>SUM(SUMIF(Survey!EL399:EN399,{"&gt;0","&lt;0"})*{1,-1})</f>
        <v>0</v>
      </c>
      <c r="DH399">
        <f t="shared" si="318"/>
        <v>0</v>
      </c>
      <c r="DI399">
        <f t="shared" si="319"/>
        <v>100</v>
      </c>
      <c r="DJ399" s="35" t="b">
        <f>IF(OR(Survey!$M399="ETF",Survey!$M399="ETF, alternative mutual fund",Survey!$M399="Closed-end", Survey!$M399="Split share corp"),TRUE,FALSE)</f>
        <v>0</v>
      </c>
      <c r="DK399" s="16" t="str">
        <f t="shared" si="320"/>
        <v>Fail</v>
      </c>
      <c r="DL399" s="36">
        <f>SUM(SUMIF(Survey!EP399:EV399,{"&gt;0","&lt;0"})*{1,-1})</f>
        <v>0</v>
      </c>
      <c r="DM399">
        <f t="shared" si="321"/>
        <v>0</v>
      </c>
      <c r="DN399" s="17">
        <f t="shared" si="322"/>
        <v>100</v>
      </c>
      <c r="DO399" s="16" t="str">
        <f t="shared" si="323"/>
        <v>Fail</v>
      </c>
      <c r="DP399" s="36">
        <f>SUM(SUMIF(Survey!EX399:FD399,{"&gt;0","&lt;0"})*{1,-1})</f>
        <v>0</v>
      </c>
      <c r="DQ399">
        <f t="shared" si="324"/>
        <v>0</v>
      </c>
      <c r="DR399" s="17">
        <f t="shared" si="325"/>
        <v>100</v>
      </c>
    </row>
    <row r="400" spans="1:122">
      <c r="A400">
        <v>400</v>
      </c>
      <c r="B400" t="str">
        <f t="shared" si="279"/>
        <v>Pass</v>
      </c>
      <c r="C400" t="str">
        <f>IF(COUNTBLANK(Survey!B400:FE400)=$C$2, "Pass", "Fail")</f>
        <v>Pass</v>
      </c>
      <c r="D400" t="str">
        <f t="shared" si="280"/>
        <v>Fail</v>
      </c>
      <c r="E400" t="str">
        <f>IF(OR(ISBLANK(Survey!AJ400),COUNTIF(G400:BB400,"Fail")),"Fail","Pass")</f>
        <v>Fail</v>
      </c>
      <c r="G400" s="16" t="str">
        <f t="shared" si="281"/>
        <v>Fail</v>
      </c>
      <c r="H400" s="177">
        <f>COUNTBLANK(Survey!B400:D400)+COUNTBLANK(Survey!G400)+COUNTBLANK(Survey!I400)+COUNTBLANK(Survey!K400:M400)+COUNTBLANK(Survey!P400)+COUNTBLANK(Survey!S400:U400)+COUNTBLANK(Survey!Y400:AA400)+COUNTBLANK(Survey!AD400:AE400)+COUNTBLANK(Survey!AI400:AI400)</f>
        <v>18</v>
      </c>
      <c r="I400" s="16" t="str">
        <f t="shared" si="282"/>
        <v>Fail</v>
      </c>
      <c r="J400" t="b">
        <f>IF(Survey!E400="No",TRUE,FALSE)</f>
        <v>0</v>
      </c>
      <c r="K400" s="34">
        <f>LEN(Survey!E400)</f>
        <v>0</v>
      </c>
      <c r="L400" s="16" t="str">
        <f t="shared" si="283"/>
        <v>Fail</v>
      </c>
      <c r="M400" t="b">
        <f>IF(Survey!F400="No",TRUE,FALSE)</f>
        <v>0</v>
      </c>
      <c r="N400" s="33">
        <f>LEN(Survey!F400)</f>
        <v>0</v>
      </c>
      <c r="O400" s="16" t="str">
        <f t="shared" si="284"/>
        <v>Pass</v>
      </c>
      <c r="P400" s="34">
        <f>MOD((LEN(Survey!H400)+2),11)</f>
        <v>2</v>
      </c>
      <c r="Q400" s="33" t="str">
        <f>IF(Survey!$L400="Prospectus fund", "Yes", "No")</f>
        <v>No</v>
      </c>
      <c r="R400" s="16" t="str">
        <f t="shared" si="285"/>
        <v>Pass</v>
      </c>
      <c r="S400" s="34">
        <f>MOD((LEN(Survey!J400)+2),11)</f>
        <v>2</v>
      </c>
      <c r="T400" s="35" t="b">
        <f>IF(OR(Survey!$M400="ETF",Survey!$M400="ETF, alternative mutual fund",Survey!$M400="Closed-end", Survey!$M400="Split share corp", Survey!$I400="Yes"),TRUE,FALSE)</f>
        <v>0</v>
      </c>
      <c r="U400" s="16" t="str">
        <f>IFERROR(IF(AND(OR(X400=Y400,Y400 = "Either"),NOT(ISBLANK(Survey!K400))),"Pass","Fail"),"Pass")</f>
        <v>Fail</v>
      </c>
      <c r="V400" s="36" cm="1">
        <f t="array" ref="V400">SUM(SUMIF(Survey!BZ400:CS400,{"&gt;0","&lt;0"})*{1,-1})</f>
        <v>0</v>
      </c>
      <c r="W400" s="38" cm="1">
        <f t="array" ref="W400">SUM(SUMIF(Survey!CC400,{"&gt;0","&lt;0"})*{1,-1})+SUM(SUMIF(Survey!CM400,{"&gt;0","&lt;0"})*{1,-1})</f>
        <v>0</v>
      </c>
      <c r="X400" s="38">
        <f>Survey!K400</f>
        <v>0</v>
      </c>
      <c r="Y400" s="37" t="str">
        <f t="shared" si="286"/>
        <v>Either</v>
      </c>
      <c r="Z400" s="16" t="str">
        <f t="shared" si="287"/>
        <v>Fail</v>
      </c>
      <c r="AA400" s="67" cm="1">
        <f t="array" ref="AA400">SUM(SUMIF(Survey!BZ400:CS400,{"&gt;0","&lt;0"})*{1,-1})+SUM(SUMIF(Survey!CU400:DN400,{"&gt;0","&lt;0"})*{1,-1})</f>
        <v>0</v>
      </c>
      <c r="AB400" s="67">
        <f>IFERROR(AA400/(Survey!$AV400),0)</f>
        <v>0</v>
      </c>
      <c r="AC400" s="128" t="b">
        <f>IF(OR(Survey!$M400="Alternative strategy or hedge",Survey!$M400="Other, illiquid",Survey!$L400="Prospectus fund"),TRUE,FALSE)</f>
        <v>0</v>
      </c>
      <c r="AD400" s="128" t="b">
        <f>NOT(ISBLANK(Survey!$M400))</f>
        <v>0</v>
      </c>
      <c r="AE400" s="16" t="str">
        <f t="shared" si="288"/>
        <v>Pass</v>
      </c>
      <c r="AF400" s="38" t="b">
        <f>NOT(ISNUMBER(SEARCH("Other",Survey!$P400)))</f>
        <v>1</v>
      </c>
      <c r="AG400" s="37" t="b">
        <f>NOT(ISBLANK(Survey!$Q400))</f>
        <v>0</v>
      </c>
      <c r="AH400" s="16" t="str">
        <f t="shared" si="289"/>
        <v>Pass</v>
      </c>
      <c r="AI400" s="143">
        <f>COUNTBLANK(Survey!$W400)</f>
        <v>1</v>
      </c>
      <c r="AJ400" s="67">
        <f>IF(AND(Survey!L400&lt;&gt;"Exempt fund",OR(Survey!$M400="ETF",Survey!$M400="ETF, alternative mutual fund",Survey!$M400="Mutual fund",Survey!$M400="Alternative mutual fund",Survey!$M400="Money market")),1,0)</f>
        <v>0</v>
      </c>
      <c r="AK400" s="16" t="str">
        <f t="shared" si="290"/>
        <v>Pass</v>
      </c>
      <c r="AL400" s="38" t="b">
        <f>NOT(ISNUMBER(SEARCH("Yes",Survey!$AA400)))</f>
        <v>1</v>
      </c>
      <c r="AM400" s="37" t="b">
        <f>IF(COUNTBLANK(Survey!$AB400:$AC400)=0,TRUE, FALSE)</f>
        <v>0</v>
      </c>
      <c r="AN400" s="16" t="str">
        <f t="shared" si="291"/>
        <v>Pass</v>
      </c>
      <c r="AO400" s="38" t="b">
        <f>NOT(ISNUMBER(SEARCH("Yes",Survey!$AD400)))</f>
        <v>1</v>
      </c>
      <c r="AP400" s="37" t="b">
        <f>NOT(ISBLANK(Survey!$AF400))</f>
        <v>0</v>
      </c>
      <c r="AQ400" s="16" t="str">
        <f t="shared" si="292"/>
        <v>Pass</v>
      </c>
      <c r="AR400" s="38" t="b">
        <f>NOT(OR(ISNUMBER(SEARCH("Other",Survey!$AF400)),ISNUMBER(SEARCH("Multiple",Survey!$AF400))))</f>
        <v>1</v>
      </c>
      <c r="AS400" s="37" t="b">
        <f>NOT(ISBLANK(Survey!$AG400))</f>
        <v>0</v>
      </c>
      <c r="AT400" s="16" t="str">
        <f t="shared" si="293"/>
        <v>Fail</v>
      </c>
      <c r="AU400" s="143">
        <f>IF(ABS(Survey!$AV400)&gt;0, 1,0)</f>
        <v>0</v>
      </c>
      <c r="AV400" s="143">
        <f>IF(COUNTBLANK(Survey!$AJ400)=0,1,0)</f>
        <v>0</v>
      </c>
      <c r="AW400" s="16" t="str">
        <f t="shared" si="294"/>
        <v>Pass</v>
      </c>
      <c r="AX400" s="143">
        <f>IF(ISBLANK(Survey!$AJ400),0,1)</f>
        <v>0</v>
      </c>
      <c r="AY400" s="165">
        <f>COUNTBLANK(Survey!$AK400)</f>
        <v>1</v>
      </c>
      <c r="AZ400" s="16" t="str">
        <f t="shared" si="295"/>
        <v>Pass</v>
      </c>
      <c r="BA400" s="143">
        <f>IF(OR(Survey!$AK400="Closed",ISBLANK(Survey!$AK400)),0,1)</f>
        <v>0</v>
      </c>
      <c r="BB400" s="165">
        <f>IF(ISBLANK(Survey!$AL400),1,0)</f>
        <v>1</v>
      </c>
      <c r="BC400" s="147" t="str" cm="1">
        <f t="array" ref="BC400">IF(OR(IF(OR($BE400+$BF400 = 2, $BG400=1), FALSE, TRUE), AND($BD400:$BD400 = 0)),"Pass","Fail")</f>
        <v>Pass</v>
      </c>
      <c r="BD400" s="143">
        <f>COUNTBLANK(Survey!$AM400:$AO400)</f>
        <v>3</v>
      </c>
      <c r="BE400" s="143">
        <f>IF(Survey!$I400="Yes",1,0)</f>
        <v>0</v>
      </c>
      <c r="BF400" s="143">
        <f>IF(OR(Survey!$M400="Mutual fund",Survey!$M400="Alternative mutual fund",Survey!$M400="Money market"),1,0)</f>
        <v>0</v>
      </c>
      <c r="BG400" s="148">
        <f>IF(OR(Survey!$M400="ETF",Survey!$M400="ETF, alternative mutual fund"),1,0)</f>
        <v>0</v>
      </c>
      <c r="BH400" s="16" t="str">
        <f t="shared" si="296"/>
        <v>Pass</v>
      </c>
      <c r="BI400" s="38" t="b">
        <f>OR(ISNUMBER(SEARCH("Yes",Survey!$AO400)),ISBLANK(Survey!$AO400))</f>
        <v>1</v>
      </c>
      <c r="BJ400" s="67" t="b">
        <f>NOT(ISBLANK(Survey!$AP400))</f>
        <v>0</v>
      </c>
      <c r="BK400" s="16" t="str">
        <f t="shared" si="297"/>
        <v>Pass</v>
      </c>
      <c r="BL400" s="143">
        <f>IF(Survey!$AW400=0, 0,1)</f>
        <v>0</v>
      </c>
      <c r="BM400" s="67">
        <f>Survey!$AQ400</f>
        <v>0</v>
      </c>
      <c r="BN400" s="67">
        <f>IFERROR((Survey!$AX400-ABS(Survey!$AY400)-ABS(Survey!$BD400))/Survey!$AW400,0)</f>
        <v>0</v>
      </c>
      <c r="BO400" s="67">
        <f>IF(AND($BM400&gt;$BN400-0.2,$BM400&lt;$BN400+0.2,ISBLANK(Survey!$AQ400)=FALSE),0,1)</f>
        <v>1</v>
      </c>
      <c r="BP400" s="165">
        <f>IF(ISBLANK(Survey!$AR400),1,0)</f>
        <v>1</v>
      </c>
      <c r="BQ400" s="16" t="str">
        <f t="shared" si="298"/>
        <v>Pass</v>
      </c>
      <c r="BR400" s="143">
        <f>IF(Survey!$AW400=0, 0,1)</f>
        <v>0</v>
      </c>
      <c r="BS400" s="67">
        <f>IF(AND(Survey!$AS400&gt;=0,Survey!$AS400&lt;=0.2,Survey!$AS400&lt;&gt;""),0,1)</f>
        <v>1</v>
      </c>
      <c r="BT400" s="143">
        <f>IF(ISBLANK(Survey!$AT400),1,0)</f>
        <v>1</v>
      </c>
      <c r="BU400" s="16" t="str">
        <f t="shared" si="299"/>
        <v>Fail</v>
      </c>
      <c r="BV400" s="165">
        <f>Survey!$AU400</f>
        <v>0</v>
      </c>
      <c r="BW400" s="16" t="str">
        <f t="shared" si="300"/>
        <v>Pass</v>
      </c>
      <c r="BX400" s="36">
        <f>Survey!$AV400</f>
        <v>0</v>
      </c>
      <c r="BY400" s="176">
        <f>Survey!$AW400+Survey!$AX400-ABS(Survey!$AY400)+ABS(Survey!$AZ400)-ABS(Survey!$BA400)+ABS(Survey!$BB400)-ABS(Survey!$BC400)-ABS(Survey!$BD400)+Survey!$BE400</f>
        <v>0</v>
      </c>
      <c r="BZ400" s="35">
        <f t="shared" si="301"/>
        <v>0</v>
      </c>
      <c r="CA400" s="17">
        <f t="shared" si="302"/>
        <v>0</v>
      </c>
      <c r="CB400" s="16" t="str">
        <f t="shared" si="303"/>
        <v>Pass</v>
      </c>
      <c r="CC400" s="38" t="b">
        <f>IF(ABS(Survey!$BE400)=0,TRUE,FALSE)</f>
        <v>1</v>
      </c>
      <c r="CD400" s="37" t="b">
        <f>NOT(ISBLANK(Survey!$BF400))</f>
        <v>0</v>
      </c>
      <c r="CE400" t="str">
        <f t="shared" si="304"/>
        <v>Fail</v>
      </c>
      <c r="CF400" s="29">
        <f>Survey!$AV400</f>
        <v>0</v>
      </c>
      <c r="CG400" s="29" cm="1">
        <f t="array" ref="CG400">SUM(SUMIF(Survey!BH400:BO400,{"&gt;0","&lt;0"})*{1,-1})-SUM(SUMIF(Survey!BQ400:BX400,{"&gt;0","&lt;0"})*{1,-1})</f>
        <v>0</v>
      </c>
      <c r="CH400" s="35" t="str">
        <f t="shared" si="305"/>
        <v>No holdings</v>
      </c>
      <c r="CI400">
        <f t="shared" si="306"/>
        <v>0</v>
      </c>
      <c r="CJ400" s="16" t="str">
        <f t="shared" si="307"/>
        <v>Fail</v>
      </c>
      <c r="CK400" s="36">
        <f>Survey!$AV400</f>
        <v>0</v>
      </c>
      <c r="CL400" s="36" cm="1">
        <f t="array" ref="CL400">SUM(SUMIF(Survey!BZ400:CS400,{"&gt;0","&lt;0"})*{1,-1})-SUM(SUMIF(Survey!CU400:DN400,{"&gt;0","&lt;0"})*{1,-1})</f>
        <v>0</v>
      </c>
      <c r="CM400" s="35" t="str">
        <f t="shared" si="308"/>
        <v>No holdings</v>
      </c>
      <c r="CN400" s="17">
        <f t="shared" si="309"/>
        <v>0</v>
      </c>
      <c r="CO400" s="16" t="str">
        <f t="shared" si="310"/>
        <v>Pass</v>
      </c>
      <c r="CP400" s="38" t="b">
        <f>IF(ABS(Survey!$CS400)=0,TRUE,FALSE)</f>
        <v>1</v>
      </c>
      <c r="CQ400" s="37" t="b">
        <f>NOT(ISBLANK(Survey!$CT400))</f>
        <v>0</v>
      </c>
      <c r="CR400" s="16" t="str">
        <f t="shared" si="311"/>
        <v>Pass</v>
      </c>
      <c r="CS400" s="38" t="b">
        <f>IF(ABS(Survey!$DN400)=0,TRUE,FALSE)</f>
        <v>1</v>
      </c>
      <c r="CT400" s="37" t="b">
        <f>NOT(ISBLANK(Survey!$DO400))</f>
        <v>0</v>
      </c>
      <c r="CU400" t="str">
        <f t="shared" si="312"/>
        <v>Pass</v>
      </c>
      <c r="CV400" s="29" cm="1">
        <f t="array" ref="CV400">SUM(SUMIF(Survey!CO400,{"&gt;0","&lt;0"})*{1,-1})+SUM(SUMIF(Survey!DJ400,{"&gt;0","&lt;0"})*{1,-1})</f>
        <v>0</v>
      </c>
      <c r="CW400" s="29">
        <f>SUM(SUMIF(Survey!DQ400:DW400,{"&gt;0","&lt;0"})*{1,-1})+SUM(SUMIF(Survey!DY400:EE400,{"&gt;0","&lt;0"})*{1,-1})</f>
        <v>0</v>
      </c>
      <c r="CX400">
        <f t="shared" si="313"/>
        <v>0</v>
      </c>
      <c r="CY400">
        <f t="shared" si="314"/>
        <v>0</v>
      </c>
      <c r="CZ400" s="16" t="str">
        <f t="shared" si="315"/>
        <v>Pass</v>
      </c>
      <c r="DA400" s="38" t="b">
        <f>IF(ABS(Survey!$DW400)=0,TRUE,FALSE)</f>
        <v>1</v>
      </c>
      <c r="DB400" s="37" t="b">
        <f>NOT(ISBLANK(Survey!DX400))</f>
        <v>0</v>
      </c>
      <c r="DC400" s="16" t="str">
        <f t="shared" si="316"/>
        <v>Pass</v>
      </c>
      <c r="DD400" s="38" t="b">
        <f>IF(ABS(Survey!$EE400)=0,TRUE,FALSE)</f>
        <v>1</v>
      </c>
      <c r="DE400" s="37" t="b">
        <f>NOT(ISBLANK(Survey!$EF400))</f>
        <v>0</v>
      </c>
      <c r="DF400" s="16" t="str">
        <f t="shared" si="317"/>
        <v>Fail</v>
      </c>
      <c r="DG400" s="36">
        <f>SUM(SUMIF(Survey!EL400:EN400,{"&gt;0","&lt;0"})*{1,-1})</f>
        <v>0</v>
      </c>
      <c r="DH400">
        <f t="shared" si="318"/>
        <v>0</v>
      </c>
      <c r="DI400">
        <f t="shared" si="319"/>
        <v>100</v>
      </c>
      <c r="DJ400" s="35" t="b">
        <f>IF(OR(Survey!$M400="ETF",Survey!$M400="ETF, alternative mutual fund",Survey!$M400="Closed-end", Survey!$M400="Split share corp"),TRUE,FALSE)</f>
        <v>0</v>
      </c>
      <c r="DK400" s="16" t="str">
        <f t="shared" si="320"/>
        <v>Fail</v>
      </c>
      <c r="DL400" s="36">
        <f>SUM(SUMIF(Survey!EP400:EV400,{"&gt;0","&lt;0"})*{1,-1})</f>
        <v>0</v>
      </c>
      <c r="DM400">
        <f t="shared" si="321"/>
        <v>0</v>
      </c>
      <c r="DN400" s="17">
        <f t="shared" si="322"/>
        <v>100</v>
      </c>
      <c r="DO400" s="16" t="str">
        <f t="shared" si="323"/>
        <v>Fail</v>
      </c>
      <c r="DP400" s="36">
        <f>SUM(SUMIF(Survey!EX400:FD400,{"&gt;0","&lt;0"})*{1,-1})</f>
        <v>0</v>
      </c>
      <c r="DQ400">
        <f t="shared" si="324"/>
        <v>0</v>
      </c>
      <c r="DR400" s="17">
        <f t="shared" si="325"/>
        <v>100</v>
      </c>
    </row>
    <row r="401" spans="1:122">
      <c r="A401">
        <v>401</v>
      </c>
      <c r="B401" t="str">
        <f t="shared" si="279"/>
        <v>Pass</v>
      </c>
      <c r="C401" t="str">
        <f>IF(COUNTBLANK(Survey!B401:FE401)=$C$2, "Pass", "Fail")</f>
        <v>Pass</v>
      </c>
      <c r="D401" t="str">
        <f t="shared" si="280"/>
        <v>Fail</v>
      </c>
      <c r="E401" t="str">
        <f>IF(OR(ISBLANK(Survey!AJ401),COUNTIF(G401:BB401,"Fail")),"Fail","Pass")</f>
        <v>Fail</v>
      </c>
      <c r="G401" s="16" t="str">
        <f t="shared" si="281"/>
        <v>Fail</v>
      </c>
      <c r="H401" s="177">
        <f>COUNTBLANK(Survey!B401:D401)+COUNTBLANK(Survey!G401)+COUNTBLANK(Survey!I401)+COUNTBLANK(Survey!K401:M401)+COUNTBLANK(Survey!P401)+COUNTBLANK(Survey!S401:U401)+COUNTBLANK(Survey!Y401:AA401)+COUNTBLANK(Survey!AD401:AE401)+COUNTBLANK(Survey!AI401:AI401)</f>
        <v>18</v>
      </c>
      <c r="I401" s="16" t="str">
        <f t="shared" si="282"/>
        <v>Fail</v>
      </c>
      <c r="J401" t="b">
        <f>IF(Survey!E401="No",TRUE,FALSE)</f>
        <v>0</v>
      </c>
      <c r="K401" s="34">
        <f>LEN(Survey!E401)</f>
        <v>0</v>
      </c>
      <c r="L401" s="16" t="str">
        <f t="shared" si="283"/>
        <v>Fail</v>
      </c>
      <c r="M401" t="b">
        <f>IF(Survey!F401="No",TRUE,FALSE)</f>
        <v>0</v>
      </c>
      <c r="N401" s="33">
        <f>LEN(Survey!F401)</f>
        <v>0</v>
      </c>
      <c r="O401" s="16" t="str">
        <f t="shared" si="284"/>
        <v>Pass</v>
      </c>
      <c r="P401" s="34">
        <f>MOD((LEN(Survey!H401)+2),11)</f>
        <v>2</v>
      </c>
      <c r="Q401" s="33" t="str">
        <f>IF(Survey!$L401="Prospectus fund", "Yes", "No")</f>
        <v>No</v>
      </c>
      <c r="R401" s="16" t="str">
        <f t="shared" si="285"/>
        <v>Pass</v>
      </c>
      <c r="S401" s="34">
        <f>MOD((LEN(Survey!J401)+2),11)</f>
        <v>2</v>
      </c>
      <c r="T401" s="35" t="b">
        <f>IF(OR(Survey!$M401="ETF",Survey!$M401="ETF, alternative mutual fund",Survey!$M401="Closed-end", Survey!$M401="Split share corp", Survey!$I401="Yes"),TRUE,FALSE)</f>
        <v>0</v>
      </c>
      <c r="U401" s="16" t="str">
        <f>IFERROR(IF(AND(OR(X401=Y401,Y401 = "Either"),NOT(ISBLANK(Survey!K401))),"Pass","Fail"),"Pass")</f>
        <v>Fail</v>
      </c>
      <c r="V401" s="36" cm="1">
        <f t="array" ref="V401">SUM(SUMIF(Survey!BZ401:CS401,{"&gt;0","&lt;0"})*{1,-1})</f>
        <v>0</v>
      </c>
      <c r="W401" s="38" cm="1">
        <f t="array" ref="W401">SUM(SUMIF(Survey!CC401,{"&gt;0","&lt;0"})*{1,-1})+SUM(SUMIF(Survey!CM401,{"&gt;0","&lt;0"})*{1,-1})</f>
        <v>0</v>
      </c>
      <c r="X401" s="38">
        <f>Survey!K401</f>
        <v>0</v>
      </c>
      <c r="Y401" s="37" t="str">
        <f t="shared" si="286"/>
        <v>Either</v>
      </c>
      <c r="Z401" s="16" t="str">
        <f t="shared" si="287"/>
        <v>Fail</v>
      </c>
      <c r="AA401" s="67" cm="1">
        <f t="array" ref="AA401">SUM(SUMIF(Survey!BZ401:CS401,{"&gt;0","&lt;0"})*{1,-1})+SUM(SUMIF(Survey!CU401:DN401,{"&gt;0","&lt;0"})*{1,-1})</f>
        <v>0</v>
      </c>
      <c r="AB401" s="67">
        <f>IFERROR(AA401/(Survey!$AV401),0)</f>
        <v>0</v>
      </c>
      <c r="AC401" s="128" t="b">
        <f>IF(OR(Survey!$M401="Alternative strategy or hedge",Survey!$M401="Other, illiquid",Survey!$L401="Prospectus fund"),TRUE,FALSE)</f>
        <v>0</v>
      </c>
      <c r="AD401" s="128" t="b">
        <f>NOT(ISBLANK(Survey!$M401))</f>
        <v>0</v>
      </c>
      <c r="AE401" s="16" t="str">
        <f t="shared" si="288"/>
        <v>Pass</v>
      </c>
      <c r="AF401" s="38" t="b">
        <f>NOT(ISNUMBER(SEARCH("Other",Survey!$P401)))</f>
        <v>1</v>
      </c>
      <c r="AG401" s="37" t="b">
        <f>NOT(ISBLANK(Survey!$Q401))</f>
        <v>0</v>
      </c>
      <c r="AH401" s="16" t="str">
        <f t="shared" si="289"/>
        <v>Pass</v>
      </c>
      <c r="AI401" s="143">
        <f>COUNTBLANK(Survey!$W401)</f>
        <v>1</v>
      </c>
      <c r="AJ401" s="67">
        <f>IF(AND(Survey!L401&lt;&gt;"Exempt fund",OR(Survey!$M401="ETF",Survey!$M401="ETF, alternative mutual fund",Survey!$M401="Mutual fund",Survey!$M401="Alternative mutual fund",Survey!$M401="Money market")),1,0)</f>
        <v>0</v>
      </c>
      <c r="AK401" s="16" t="str">
        <f t="shared" si="290"/>
        <v>Pass</v>
      </c>
      <c r="AL401" s="38" t="b">
        <f>NOT(ISNUMBER(SEARCH("Yes",Survey!$AA401)))</f>
        <v>1</v>
      </c>
      <c r="AM401" s="37" t="b">
        <f>IF(COUNTBLANK(Survey!$AB401:$AC401)=0,TRUE, FALSE)</f>
        <v>0</v>
      </c>
      <c r="AN401" s="16" t="str">
        <f t="shared" si="291"/>
        <v>Pass</v>
      </c>
      <c r="AO401" s="38" t="b">
        <f>NOT(ISNUMBER(SEARCH("Yes",Survey!$AD401)))</f>
        <v>1</v>
      </c>
      <c r="AP401" s="37" t="b">
        <f>NOT(ISBLANK(Survey!$AF401))</f>
        <v>0</v>
      </c>
      <c r="AQ401" s="16" t="str">
        <f t="shared" si="292"/>
        <v>Pass</v>
      </c>
      <c r="AR401" s="38" t="b">
        <f>NOT(OR(ISNUMBER(SEARCH("Other",Survey!$AF401)),ISNUMBER(SEARCH("Multiple",Survey!$AF401))))</f>
        <v>1</v>
      </c>
      <c r="AS401" s="37" t="b">
        <f>NOT(ISBLANK(Survey!$AG401))</f>
        <v>0</v>
      </c>
      <c r="AT401" s="16" t="str">
        <f t="shared" si="293"/>
        <v>Fail</v>
      </c>
      <c r="AU401" s="143">
        <f>IF(ABS(Survey!$AV401)&gt;0, 1,0)</f>
        <v>0</v>
      </c>
      <c r="AV401" s="143">
        <f>IF(COUNTBLANK(Survey!$AJ401)=0,1,0)</f>
        <v>0</v>
      </c>
      <c r="AW401" s="16" t="str">
        <f t="shared" si="294"/>
        <v>Pass</v>
      </c>
      <c r="AX401" s="143">
        <f>IF(ISBLANK(Survey!$AJ401),0,1)</f>
        <v>0</v>
      </c>
      <c r="AY401" s="165">
        <f>COUNTBLANK(Survey!$AK401)</f>
        <v>1</v>
      </c>
      <c r="AZ401" s="16" t="str">
        <f t="shared" si="295"/>
        <v>Pass</v>
      </c>
      <c r="BA401" s="143">
        <f>IF(OR(Survey!$AK401="Closed",ISBLANK(Survey!$AK401)),0,1)</f>
        <v>0</v>
      </c>
      <c r="BB401" s="165">
        <f>IF(ISBLANK(Survey!$AL401),1,0)</f>
        <v>1</v>
      </c>
      <c r="BC401" s="147" t="str" cm="1">
        <f t="array" ref="BC401">IF(OR(IF(OR($BE401+$BF401 = 2, $BG401=1), FALSE, TRUE), AND($BD401:$BD401 = 0)),"Pass","Fail")</f>
        <v>Pass</v>
      </c>
      <c r="BD401" s="143">
        <f>COUNTBLANK(Survey!$AM401:$AO401)</f>
        <v>3</v>
      </c>
      <c r="BE401" s="143">
        <f>IF(Survey!$I401="Yes",1,0)</f>
        <v>0</v>
      </c>
      <c r="BF401" s="143">
        <f>IF(OR(Survey!$M401="Mutual fund",Survey!$M401="Alternative mutual fund",Survey!$M401="Money market"),1,0)</f>
        <v>0</v>
      </c>
      <c r="BG401" s="148">
        <f>IF(OR(Survey!$M401="ETF",Survey!$M401="ETF, alternative mutual fund"),1,0)</f>
        <v>0</v>
      </c>
      <c r="BH401" s="16" t="str">
        <f t="shared" si="296"/>
        <v>Pass</v>
      </c>
      <c r="BI401" s="38" t="b">
        <f>OR(ISNUMBER(SEARCH("Yes",Survey!$AO401)),ISBLANK(Survey!$AO401))</f>
        <v>1</v>
      </c>
      <c r="BJ401" s="67" t="b">
        <f>NOT(ISBLANK(Survey!$AP401))</f>
        <v>0</v>
      </c>
      <c r="BK401" s="16" t="str">
        <f t="shared" si="297"/>
        <v>Pass</v>
      </c>
      <c r="BL401" s="143">
        <f>IF(Survey!$AW401=0, 0,1)</f>
        <v>0</v>
      </c>
      <c r="BM401" s="67">
        <f>Survey!$AQ401</f>
        <v>0</v>
      </c>
      <c r="BN401" s="67">
        <f>IFERROR((Survey!$AX401-ABS(Survey!$AY401)-ABS(Survey!$BD401))/Survey!$AW401,0)</f>
        <v>0</v>
      </c>
      <c r="BO401" s="67">
        <f>IF(AND($BM401&gt;$BN401-0.2,$BM401&lt;$BN401+0.2,ISBLANK(Survey!$AQ401)=FALSE),0,1)</f>
        <v>1</v>
      </c>
      <c r="BP401" s="165">
        <f>IF(ISBLANK(Survey!$AR401),1,0)</f>
        <v>1</v>
      </c>
      <c r="BQ401" s="16" t="str">
        <f t="shared" si="298"/>
        <v>Pass</v>
      </c>
      <c r="BR401" s="143">
        <f>IF(Survey!$AW401=0, 0,1)</f>
        <v>0</v>
      </c>
      <c r="BS401" s="67">
        <f>IF(AND(Survey!$AS401&gt;=0,Survey!$AS401&lt;=0.2,Survey!$AS401&lt;&gt;""),0,1)</f>
        <v>1</v>
      </c>
      <c r="BT401" s="143">
        <f>IF(ISBLANK(Survey!$AT401),1,0)</f>
        <v>1</v>
      </c>
      <c r="BU401" s="16" t="str">
        <f t="shared" si="299"/>
        <v>Fail</v>
      </c>
      <c r="BV401" s="165">
        <f>Survey!$AU401</f>
        <v>0</v>
      </c>
      <c r="BW401" s="16" t="str">
        <f t="shared" si="300"/>
        <v>Pass</v>
      </c>
      <c r="BX401" s="36">
        <f>Survey!$AV401</f>
        <v>0</v>
      </c>
      <c r="BY401" s="176">
        <f>Survey!$AW401+Survey!$AX401-ABS(Survey!$AY401)+ABS(Survey!$AZ401)-ABS(Survey!$BA401)+ABS(Survey!$BB401)-ABS(Survey!$BC401)-ABS(Survey!$BD401)+Survey!$BE401</f>
        <v>0</v>
      </c>
      <c r="BZ401" s="35">
        <f t="shared" si="301"/>
        <v>0</v>
      </c>
      <c r="CA401" s="17">
        <f t="shared" si="302"/>
        <v>0</v>
      </c>
      <c r="CB401" s="16" t="str">
        <f t="shared" si="303"/>
        <v>Pass</v>
      </c>
      <c r="CC401" s="38" t="b">
        <f>IF(ABS(Survey!$BE401)=0,TRUE,FALSE)</f>
        <v>1</v>
      </c>
      <c r="CD401" s="37" t="b">
        <f>NOT(ISBLANK(Survey!$BF401))</f>
        <v>0</v>
      </c>
      <c r="CE401" t="str">
        <f t="shared" si="304"/>
        <v>Fail</v>
      </c>
      <c r="CF401" s="29">
        <f>Survey!$AV401</f>
        <v>0</v>
      </c>
      <c r="CG401" s="29" cm="1">
        <f t="array" ref="CG401">SUM(SUMIF(Survey!BH401:BO401,{"&gt;0","&lt;0"})*{1,-1})-SUM(SUMIF(Survey!BQ401:BX401,{"&gt;0","&lt;0"})*{1,-1})</f>
        <v>0</v>
      </c>
      <c r="CH401" s="35" t="str">
        <f t="shared" si="305"/>
        <v>No holdings</v>
      </c>
      <c r="CI401">
        <f t="shared" si="306"/>
        <v>0</v>
      </c>
      <c r="CJ401" s="16" t="str">
        <f t="shared" si="307"/>
        <v>Fail</v>
      </c>
      <c r="CK401" s="36">
        <f>Survey!$AV401</f>
        <v>0</v>
      </c>
      <c r="CL401" s="36" cm="1">
        <f t="array" ref="CL401">SUM(SUMIF(Survey!BZ401:CS401,{"&gt;0","&lt;0"})*{1,-1})-SUM(SUMIF(Survey!CU401:DN401,{"&gt;0","&lt;0"})*{1,-1})</f>
        <v>0</v>
      </c>
      <c r="CM401" s="35" t="str">
        <f t="shared" si="308"/>
        <v>No holdings</v>
      </c>
      <c r="CN401" s="17">
        <f t="shared" si="309"/>
        <v>0</v>
      </c>
      <c r="CO401" s="16" t="str">
        <f t="shared" si="310"/>
        <v>Pass</v>
      </c>
      <c r="CP401" s="38" t="b">
        <f>IF(ABS(Survey!$CS401)=0,TRUE,FALSE)</f>
        <v>1</v>
      </c>
      <c r="CQ401" s="37" t="b">
        <f>NOT(ISBLANK(Survey!$CT401))</f>
        <v>0</v>
      </c>
      <c r="CR401" s="16" t="str">
        <f t="shared" si="311"/>
        <v>Pass</v>
      </c>
      <c r="CS401" s="38" t="b">
        <f>IF(ABS(Survey!$DN401)=0,TRUE,FALSE)</f>
        <v>1</v>
      </c>
      <c r="CT401" s="37" t="b">
        <f>NOT(ISBLANK(Survey!$DO401))</f>
        <v>0</v>
      </c>
      <c r="CU401" t="str">
        <f t="shared" si="312"/>
        <v>Pass</v>
      </c>
      <c r="CV401" s="29" cm="1">
        <f t="array" ref="CV401">SUM(SUMIF(Survey!CO401,{"&gt;0","&lt;0"})*{1,-1})+SUM(SUMIF(Survey!DJ401,{"&gt;0","&lt;0"})*{1,-1})</f>
        <v>0</v>
      </c>
      <c r="CW401" s="29">
        <f>SUM(SUMIF(Survey!DQ401:DW401,{"&gt;0","&lt;0"})*{1,-1})+SUM(SUMIF(Survey!DY401:EE401,{"&gt;0","&lt;0"})*{1,-1})</f>
        <v>0</v>
      </c>
      <c r="CX401">
        <f t="shared" si="313"/>
        <v>0</v>
      </c>
      <c r="CY401">
        <f t="shared" si="314"/>
        <v>0</v>
      </c>
      <c r="CZ401" s="16" t="str">
        <f t="shared" si="315"/>
        <v>Pass</v>
      </c>
      <c r="DA401" s="38" t="b">
        <f>IF(ABS(Survey!$DW401)=0,TRUE,FALSE)</f>
        <v>1</v>
      </c>
      <c r="DB401" s="37" t="b">
        <f>NOT(ISBLANK(Survey!DX401))</f>
        <v>0</v>
      </c>
      <c r="DC401" s="16" t="str">
        <f t="shared" si="316"/>
        <v>Pass</v>
      </c>
      <c r="DD401" s="38" t="b">
        <f>IF(ABS(Survey!$EE401)=0,TRUE,FALSE)</f>
        <v>1</v>
      </c>
      <c r="DE401" s="37" t="b">
        <f>NOT(ISBLANK(Survey!$EF401))</f>
        <v>0</v>
      </c>
      <c r="DF401" s="16" t="str">
        <f t="shared" si="317"/>
        <v>Fail</v>
      </c>
      <c r="DG401" s="36">
        <f>SUM(SUMIF(Survey!EL401:EN401,{"&gt;0","&lt;0"})*{1,-1})</f>
        <v>0</v>
      </c>
      <c r="DH401">
        <f t="shared" si="318"/>
        <v>0</v>
      </c>
      <c r="DI401">
        <f t="shared" si="319"/>
        <v>100</v>
      </c>
      <c r="DJ401" s="35" t="b">
        <f>IF(OR(Survey!$M401="ETF",Survey!$M401="ETF, alternative mutual fund",Survey!$M401="Closed-end", Survey!$M401="Split share corp"),TRUE,FALSE)</f>
        <v>0</v>
      </c>
      <c r="DK401" s="16" t="str">
        <f t="shared" si="320"/>
        <v>Fail</v>
      </c>
      <c r="DL401" s="36">
        <f>SUM(SUMIF(Survey!EP401:EV401,{"&gt;0","&lt;0"})*{1,-1})</f>
        <v>0</v>
      </c>
      <c r="DM401">
        <f t="shared" si="321"/>
        <v>0</v>
      </c>
      <c r="DN401" s="17">
        <f t="shared" si="322"/>
        <v>100</v>
      </c>
      <c r="DO401" s="16" t="str">
        <f t="shared" si="323"/>
        <v>Fail</v>
      </c>
      <c r="DP401" s="36">
        <f>SUM(SUMIF(Survey!EX401:FD401,{"&gt;0","&lt;0"})*{1,-1})</f>
        <v>0</v>
      </c>
      <c r="DQ401">
        <f t="shared" si="324"/>
        <v>0</v>
      </c>
      <c r="DR401" s="17">
        <f t="shared" si="325"/>
        <v>100</v>
      </c>
    </row>
    <row r="402" spans="1:122">
      <c r="A402">
        <v>402</v>
      </c>
      <c r="B402" t="str">
        <f t="shared" si="279"/>
        <v>Pass</v>
      </c>
      <c r="C402" t="str">
        <f>IF(COUNTBLANK(Survey!B402:FE402)=$C$2, "Pass", "Fail")</f>
        <v>Pass</v>
      </c>
      <c r="D402" t="str">
        <f t="shared" si="280"/>
        <v>Fail</v>
      </c>
      <c r="E402" t="str">
        <f>IF(OR(ISBLANK(Survey!AJ402),COUNTIF(G402:BB402,"Fail")),"Fail","Pass")</f>
        <v>Fail</v>
      </c>
      <c r="G402" s="16" t="str">
        <f t="shared" si="281"/>
        <v>Fail</v>
      </c>
      <c r="H402" s="177">
        <f>COUNTBLANK(Survey!B402:D402)+COUNTBLANK(Survey!G402)+COUNTBLANK(Survey!I402)+COUNTBLANK(Survey!K402:M402)+COUNTBLANK(Survey!P402)+COUNTBLANK(Survey!S402:U402)+COUNTBLANK(Survey!Y402:AA402)+COUNTBLANK(Survey!AD402:AE402)+COUNTBLANK(Survey!AI402:AI402)</f>
        <v>18</v>
      </c>
      <c r="I402" s="16" t="str">
        <f t="shared" si="282"/>
        <v>Fail</v>
      </c>
      <c r="J402" t="b">
        <f>IF(Survey!E402="No",TRUE,FALSE)</f>
        <v>0</v>
      </c>
      <c r="K402" s="34">
        <f>LEN(Survey!E402)</f>
        <v>0</v>
      </c>
      <c r="L402" s="16" t="str">
        <f t="shared" si="283"/>
        <v>Fail</v>
      </c>
      <c r="M402" t="b">
        <f>IF(Survey!F402="No",TRUE,FALSE)</f>
        <v>0</v>
      </c>
      <c r="N402" s="33">
        <f>LEN(Survey!F402)</f>
        <v>0</v>
      </c>
      <c r="O402" s="16" t="str">
        <f t="shared" si="284"/>
        <v>Pass</v>
      </c>
      <c r="P402" s="34">
        <f>MOD((LEN(Survey!H402)+2),11)</f>
        <v>2</v>
      </c>
      <c r="Q402" s="33" t="str">
        <f>IF(Survey!$L402="Prospectus fund", "Yes", "No")</f>
        <v>No</v>
      </c>
      <c r="R402" s="16" t="str">
        <f t="shared" si="285"/>
        <v>Pass</v>
      </c>
      <c r="S402" s="34">
        <f>MOD((LEN(Survey!J402)+2),11)</f>
        <v>2</v>
      </c>
      <c r="T402" s="35" t="b">
        <f>IF(OR(Survey!$M402="ETF",Survey!$M402="ETF, alternative mutual fund",Survey!$M402="Closed-end", Survey!$M402="Split share corp", Survey!$I402="Yes"),TRUE,FALSE)</f>
        <v>0</v>
      </c>
      <c r="U402" s="16" t="str">
        <f>IFERROR(IF(AND(OR(X402=Y402,Y402 = "Either"),NOT(ISBLANK(Survey!K402))),"Pass","Fail"),"Pass")</f>
        <v>Fail</v>
      </c>
      <c r="V402" s="36" cm="1">
        <f t="array" ref="V402">SUM(SUMIF(Survey!BZ402:CS402,{"&gt;0","&lt;0"})*{1,-1})</f>
        <v>0</v>
      </c>
      <c r="W402" s="38" cm="1">
        <f t="array" ref="W402">SUM(SUMIF(Survey!CC402,{"&gt;0","&lt;0"})*{1,-1})+SUM(SUMIF(Survey!CM402,{"&gt;0","&lt;0"})*{1,-1})</f>
        <v>0</v>
      </c>
      <c r="X402" s="38">
        <f>Survey!K402</f>
        <v>0</v>
      </c>
      <c r="Y402" s="37" t="str">
        <f t="shared" si="286"/>
        <v>Either</v>
      </c>
      <c r="Z402" s="16" t="str">
        <f t="shared" si="287"/>
        <v>Fail</v>
      </c>
      <c r="AA402" s="67" cm="1">
        <f t="array" ref="AA402">SUM(SUMIF(Survey!BZ402:CS402,{"&gt;0","&lt;0"})*{1,-1})+SUM(SUMIF(Survey!CU402:DN402,{"&gt;0","&lt;0"})*{1,-1})</f>
        <v>0</v>
      </c>
      <c r="AB402" s="67">
        <f>IFERROR(AA402/(Survey!$AV402),0)</f>
        <v>0</v>
      </c>
      <c r="AC402" s="128" t="b">
        <f>IF(OR(Survey!$M402="Alternative strategy or hedge",Survey!$M402="Other, illiquid",Survey!$L402="Prospectus fund"),TRUE,FALSE)</f>
        <v>0</v>
      </c>
      <c r="AD402" s="128" t="b">
        <f>NOT(ISBLANK(Survey!$M402))</f>
        <v>0</v>
      </c>
      <c r="AE402" s="16" t="str">
        <f t="shared" si="288"/>
        <v>Pass</v>
      </c>
      <c r="AF402" s="38" t="b">
        <f>NOT(ISNUMBER(SEARCH("Other",Survey!$P402)))</f>
        <v>1</v>
      </c>
      <c r="AG402" s="37" t="b">
        <f>NOT(ISBLANK(Survey!$Q402))</f>
        <v>0</v>
      </c>
      <c r="AH402" s="16" t="str">
        <f t="shared" si="289"/>
        <v>Pass</v>
      </c>
      <c r="AI402" s="143">
        <f>COUNTBLANK(Survey!$W402)</f>
        <v>1</v>
      </c>
      <c r="AJ402" s="67">
        <f>IF(AND(Survey!L402&lt;&gt;"Exempt fund",OR(Survey!$M402="ETF",Survey!$M402="ETF, alternative mutual fund",Survey!$M402="Mutual fund",Survey!$M402="Alternative mutual fund",Survey!$M402="Money market")),1,0)</f>
        <v>0</v>
      </c>
      <c r="AK402" s="16" t="str">
        <f t="shared" si="290"/>
        <v>Pass</v>
      </c>
      <c r="AL402" s="38" t="b">
        <f>NOT(ISNUMBER(SEARCH("Yes",Survey!$AA402)))</f>
        <v>1</v>
      </c>
      <c r="AM402" s="37" t="b">
        <f>IF(COUNTBLANK(Survey!$AB402:$AC402)=0,TRUE, FALSE)</f>
        <v>0</v>
      </c>
      <c r="AN402" s="16" t="str">
        <f t="shared" si="291"/>
        <v>Pass</v>
      </c>
      <c r="AO402" s="38" t="b">
        <f>NOT(ISNUMBER(SEARCH("Yes",Survey!$AD402)))</f>
        <v>1</v>
      </c>
      <c r="AP402" s="37" t="b">
        <f>NOT(ISBLANK(Survey!$AF402))</f>
        <v>0</v>
      </c>
      <c r="AQ402" s="16" t="str">
        <f t="shared" si="292"/>
        <v>Pass</v>
      </c>
      <c r="AR402" s="38" t="b">
        <f>NOT(OR(ISNUMBER(SEARCH("Other",Survey!$AF402)),ISNUMBER(SEARCH("Multiple",Survey!$AF402))))</f>
        <v>1</v>
      </c>
      <c r="AS402" s="37" t="b">
        <f>NOT(ISBLANK(Survey!$AG402))</f>
        <v>0</v>
      </c>
      <c r="AT402" s="16" t="str">
        <f t="shared" si="293"/>
        <v>Fail</v>
      </c>
      <c r="AU402" s="143">
        <f>IF(ABS(Survey!$AV402)&gt;0, 1,0)</f>
        <v>0</v>
      </c>
      <c r="AV402" s="143">
        <f>IF(COUNTBLANK(Survey!$AJ402)=0,1,0)</f>
        <v>0</v>
      </c>
      <c r="AW402" s="16" t="str">
        <f t="shared" si="294"/>
        <v>Pass</v>
      </c>
      <c r="AX402" s="143">
        <f>IF(ISBLANK(Survey!$AJ402),0,1)</f>
        <v>0</v>
      </c>
      <c r="AY402" s="165">
        <f>COUNTBLANK(Survey!$AK402)</f>
        <v>1</v>
      </c>
      <c r="AZ402" s="16" t="str">
        <f t="shared" si="295"/>
        <v>Pass</v>
      </c>
      <c r="BA402" s="143">
        <f>IF(OR(Survey!$AK402="Closed",ISBLANK(Survey!$AK402)),0,1)</f>
        <v>0</v>
      </c>
      <c r="BB402" s="165">
        <f>IF(ISBLANK(Survey!$AL402),1,0)</f>
        <v>1</v>
      </c>
      <c r="BC402" s="147" t="str" cm="1">
        <f t="array" ref="BC402">IF(OR(IF(OR($BE402+$BF402 = 2, $BG402=1), FALSE, TRUE), AND($BD402:$BD402 = 0)),"Pass","Fail")</f>
        <v>Pass</v>
      </c>
      <c r="BD402" s="143">
        <f>COUNTBLANK(Survey!$AM402:$AO402)</f>
        <v>3</v>
      </c>
      <c r="BE402" s="143">
        <f>IF(Survey!$I402="Yes",1,0)</f>
        <v>0</v>
      </c>
      <c r="BF402" s="143">
        <f>IF(OR(Survey!$M402="Mutual fund",Survey!$M402="Alternative mutual fund",Survey!$M402="Money market"),1,0)</f>
        <v>0</v>
      </c>
      <c r="BG402" s="148">
        <f>IF(OR(Survey!$M402="ETF",Survey!$M402="ETF, alternative mutual fund"),1,0)</f>
        <v>0</v>
      </c>
      <c r="BH402" s="16" t="str">
        <f t="shared" si="296"/>
        <v>Pass</v>
      </c>
      <c r="BI402" s="38" t="b">
        <f>OR(ISNUMBER(SEARCH("Yes",Survey!$AO402)),ISBLANK(Survey!$AO402))</f>
        <v>1</v>
      </c>
      <c r="BJ402" s="67" t="b">
        <f>NOT(ISBLANK(Survey!$AP402))</f>
        <v>0</v>
      </c>
      <c r="BK402" s="16" t="str">
        <f t="shared" si="297"/>
        <v>Pass</v>
      </c>
      <c r="BL402" s="143">
        <f>IF(Survey!$AW402=0, 0,1)</f>
        <v>0</v>
      </c>
      <c r="BM402" s="67">
        <f>Survey!$AQ402</f>
        <v>0</v>
      </c>
      <c r="BN402" s="67">
        <f>IFERROR((Survey!$AX402-ABS(Survey!$AY402)-ABS(Survey!$BD402))/Survey!$AW402,0)</f>
        <v>0</v>
      </c>
      <c r="BO402" s="67">
        <f>IF(AND($BM402&gt;$BN402-0.2,$BM402&lt;$BN402+0.2,ISBLANK(Survey!$AQ402)=FALSE),0,1)</f>
        <v>1</v>
      </c>
      <c r="BP402" s="165">
        <f>IF(ISBLANK(Survey!$AR402),1,0)</f>
        <v>1</v>
      </c>
      <c r="BQ402" s="16" t="str">
        <f t="shared" si="298"/>
        <v>Pass</v>
      </c>
      <c r="BR402" s="143">
        <f>IF(Survey!$AW402=0, 0,1)</f>
        <v>0</v>
      </c>
      <c r="BS402" s="67">
        <f>IF(AND(Survey!$AS402&gt;=0,Survey!$AS402&lt;=0.2,Survey!$AS402&lt;&gt;""),0,1)</f>
        <v>1</v>
      </c>
      <c r="BT402" s="143">
        <f>IF(ISBLANK(Survey!$AT402),1,0)</f>
        <v>1</v>
      </c>
      <c r="BU402" s="16" t="str">
        <f t="shared" si="299"/>
        <v>Fail</v>
      </c>
      <c r="BV402" s="165">
        <f>Survey!$AU402</f>
        <v>0</v>
      </c>
      <c r="BW402" s="16" t="str">
        <f t="shared" si="300"/>
        <v>Pass</v>
      </c>
      <c r="BX402" s="36">
        <f>Survey!$AV402</f>
        <v>0</v>
      </c>
      <c r="BY402" s="176">
        <f>Survey!$AW402+Survey!$AX402-ABS(Survey!$AY402)+ABS(Survey!$AZ402)-ABS(Survey!$BA402)+ABS(Survey!$BB402)-ABS(Survey!$BC402)-ABS(Survey!$BD402)+Survey!$BE402</f>
        <v>0</v>
      </c>
      <c r="BZ402" s="35">
        <f t="shared" si="301"/>
        <v>0</v>
      </c>
      <c r="CA402" s="17">
        <f t="shared" si="302"/>
        <v>0</v>
      </c>
      <c r="CB402" s="16" t="str">
        <f t="shared" si="303"/>
        <v>Pass</v>
      </c>
      <c r="CC402" s="38" t="b">
        <f>IF(ABS(Survey!$BE402)=0,TRUE,FALSE)</f>
        <v>1</v>
      </c>
      <c r="CD402" s="37" t="b">
        <f>NOT(ISBLANK(Survey!$BF402))</f>
        <v>0</v>
      </c>
      <c r="CE402" t="str">
        <f t="shared" si="304"/>
        <v>Fail</v>
      </c>
      <c r="CF402" s="29">
        <f>Survey!$AV402</f>
        <v>0</v>
      </c>
      <c r="CG402" s="29" cm="1">
        <f t="array" ref="CG402">SUM(SUMIF(Survey!BH402:BO402,{"&gt;0","&lt;0"})*{1,-1})-SUM(SUMIF(Survey!BQ402:BX402,{"&gt;0","&lt;0"})*{1,-1})</f>
        <v>0</v>
      </c>
      <c r="CH402" s="35" t="str">
        <f t="shared" si="305"/>
        <v>No holdings</v>
      </c>
      <c r="CI402">
        <f t="shared" si="306"/>
        <v>0</v>
      </c>
      <c r="CJ402" s="16" t="str">
        <f t="shared" si="307"/>
        <v>Fail</v>
      </c>
      <c r="CK402" s="36">
        <f>Survey!$AV402</f>
        <v>0</v>
      </c>
      <c r="CL402" s="36" cm="1">
        <f t="array" ref="CL402">SUM(SUMIF(Survey!BZ402:CS402,{"&gt;0","&lt;0"})*{1,-1})-SUM(SUMIF(Survey!CU402:DN402,{"&gt;0","&lt;0"})*{1,-1})</f>
        <v>0</v>
      </c>
      <c r="CM402" s="35" t="str">
        <f t="shared" si="308"/>
        <v>No holdings</v>
      </c>
      <c r="CN402" s="17">
        <f t="shared" si="309"/>
        <v>0</v>
      </c>
      <c r="CO402" s="16" t="str">
        <f t="shared" si="310"/>
        <v>Pass</v>
      </c>
      <c r="CP402" s="38" t="b">
        <f>IF(ABS(Survey!$CS402)=0,TRUE,FALSE)</f>
        <v>1</v>
      </c>
      <c r="CQ402" s="37" t="b">
        <f>NOT(ISBLANK(Survey!$CT402))</f>
        <v>0</v>
      </c>
      <c r="CR402" s="16" t="str">
        <f t="shared" si="311"/>
        <v>Pass</v>
      </c>
      <c r="CS402" s="38" t="b">
        <f>IF(ABS(Survey!$DN402)=0,TRUE,FALSE)</f>
        <v>1</v>
      </c>
      <c r="CT402" s="37" t="b">
        <f>NOT(ISBLANK(Survey!$DO402))</f>
        <v>0</v>
      </c>
      <c r="CU402" t="str">
        <f t="shared" si="312"/>
        <v>Pass</v>
      </c>
      <c r="CV402" s="29" cm="1">
        <f t="array" ref="CV402">SUM(SUMIF(Survey!CO402,{"&gt;0","&lt;0"})*{1,-1})+SUM(SUMIF(Survey!DJ402,{"&gt;0","&lt;0"})*{1,-1})</f>
        <v>0</v>
      </c>
      <c r="CW402" s="29">
        <f>SUM(SUMIF(Survey!DQ402:DW402,{"&gt;0","&lt;0"})*{1,-1})+SUM(SUMIF(Survey!DY402:EE402,{"&gt;0","&lt;0"})*{1,-1})</f>
        <v>0</v>
      </c>
      <c r="CX402">
        <f t="shared" si="313"/>
        <v>0</v>
      </c>
      <c r="CY402">
        <f t="shared" si="314"/>
        <v>0</v>
      </c>
      <c r="CZ402" s="16" t="str">
        <f t="shared" si="315"/>
        <v>Pass</v>
      </c>
      <c r="DA402" s="38" t="b">
        <f>IF(ABS(Survey!$DW402)=0,TRUE,FALSE)</f>
        <v>1</v>
      </c>
      <c r="DB402" s="37" t="b">
        <f>NOT(ISBLANK(Survey!DX402))</f>
        <v>0</v>
      </c>
      <c r="DC402" s="16" t="str">
        <f t="shared" si="316"/>
        <v>Pass</v>
      </c>
      <c r="DD402" s="38" t="b">
        <f>IF(ABS(Survey!$EE402)=0,TRUE,FALSE)</f>
        <v>1</v>
      </c>
      <c r="DE402" s="37" t="b">
        <f>NOT(ISBLANK(Survey!$EF402))</f>
        <v>0</v>
      </c>
      <c r="DF402" s="16" t="str">
        <f t="shared" si="317"/>
        <v>Fail</v>
      </c>
      <c r="DG402" s="36">
        <f>SUM(SUMIF(Survey!EL402:EN402,{"&gt;0","&lt;0"})*{1,-1})</f>
        <v>0</v>
      </c>
      <c r="DH402">
        <f t="shared" si="318"/>
        <v>0</v>
      </c>
      <c r="DI402">
        <f t="shared" si="319"/>
        <v>100</v>
      </c>
      <c r="DJ402" s="35" t="b">
        <f>IF(OR(Survey!$M402="ETF",Survey!$M402="ETF, alternative mutual fund",Survey!$M402="Closed-end", Survey!$M402="Split share corp"),TRUE,FALSE)</f>
        <v>0</v>
      </c>
      <c r="DK402" s="16" t="str">
        <f t="shared" si="320"/>
        <v>Fail</v>
      </c>
      <c r="DL402" s="36">
        <f>SUM(SUMIF(Survey!EP402:EV402,{"&gt;0","&lt;0"})*{1,-1})</f>
        <v>0</v>
      </c>
      <c r="DM402">
        <f t="shared" si="321"/>
        <v>0</v>
      </c>
      <c r="DN402" s="17">
        <f t="shared" si="322"/>
        <v>100</v>
      </c>
      <c r="DO402" s="16" t="str">
        <f t="shared" si="323"/>
        <v>Fail</v>
      </c>
      <c r="DP402" s="36">
        <f>SUM(SUMIF(Survey!EX402:FD402,{"&gt;0","&lt;0"})*{1,-1})</f>
        <v>0</v>
      </c>
      <c r="DQ402">
        <f t="shared" si="324"/>
        <v>0</v>
      </c>
      <c r="DR402" s="17">
        <f t="shared" si="325"/>
        <v>100</v>
      </c>
    </row>
    <row r="403" spans="1:122">
      <c r="A403">
        <v>403</v>
      </c>
      <c r="B403" t="str">
        <f t="shared" si="279"/>
        <v>Pass</v>
      </c>
      <c r="C403" t="str">
        <f>IF(COUNTBLANK(Survey!B403:FE403)=$C$2, "Pass", "Fail")</f>
        <v>Pass</v>
      </c>
      <c r="D403" t="str">
        <f t="shared" si="280"/>
        <v>Fail</v>
      </c>
      <c r="E403" t="str">
        <f>IF(OR(ISBLANK(Survey!AJ403),COUNTIF(G403:BB403,"Fail")),"Fail","Pass")</f>
        <v>Fail</v>
      </c>
      <c r="G403" s="16" t="str">
        <f t="shared" si="281"/>
        <v>Fail</v>
      </c>
      <c r="H403" s="177">
        <f>COUNTBLANK(Survey!B403:D403)+COUNTBLANK(Survey!G403)+COUNTBLANK(Survey!I403)+COUNTBLANK(Survey!K403:M403)+COUNTBLANK(Survey!P403)+COUNTBLANK(Survey!S403:U403)+COUNTBLANK(Survey!Y403:AA403)+COUNTBLANK(Survey!AD403:AE403)+COUNTBLANK(Survey!AI403:AI403)</f>
        <v>18</v>
      </c>
      <c r="I403" s="16" t="str">
        <f t="shared" si="282"/>
        <v>Fail</v>
      </c>
      <c r="J403" t="b">
        <f>IF(Survey!E403="No",TRUE,FALSE)</f>
        <v>0</v>
      </c>
      <c r="K403" s="34">
        <f>LEN(Survey!E403)</f>
        <v>0</v>
      </c>
      <c r="L403" s="16" t="str">
        <f t="shared" si="283"/>
        <v>Fail</v>
      </c>
      <c r="M403" t="b">
        <f>IF(Survey!F403="No",TRUE,FALSE)</f>
        <v>0</v>
      </c>
      <c r="N403" s="33">
        <f>LEN(Survey!F403)</f>
        <v>0</v>
      </c>
      <c r="O403" s="16" t="str">
        <f t="shared" si="284"/>
        <v>Pass</v>
      </c>
      <c r="P403" s="34">
        <f>MOD((LEN(Survey!H403)+2),11)</f>
        <v>2</v>
      </c>
      <c r="Q403" s="33" t="str">
        <f>IF(Survey!$L403="Prospectus fund", "Yes", "No")</f>
        <v>No</v>
      </c>
      <c r="R403" s="16" t="str">
        <f t="shared" si="285"/>
        <v>Pass</v>
      </c>
      <c r="S403" s="34">
        <f>MOD((LEN(Survey!J403)+2),11)</f>
        <v>2</v>
      </c>
      <c r="T403" s="35" t="b">
        <f>IF(OR(Survey!$M403="ETF",Survey!$M403="ETF, alternative mutual fund",Survey!$M403="Closed-end", Survey!$M403="Split share corp", Survey!$I403="Yes"),TRUE,FALSE)</f>
        <v>0</v>
      </c>
      <c r="U403" s="16" t="str">
        <f>IFERROR(IF(AND(OR(X403=Y403,Y403 = "Either"),NOT(ISBLANK(Survey!K403))),"Pass","Fail"),"Pass")</f>
        <v>Fail</v>
      </c>
      <c r="V403" s="36" cm="1">
        <f t="array" ref="V403">SUM(SUMIF(Survey!BZ403:CS403,{"&gt;0","&lt;0"})*{1,-1})</f>
        <v>0</v>
      </c>
      <c r="W403" s="38" cm="1">
        <f t="array" ref="W403">SUM(SUMIF(Survey!CC403,{"&gt;0","&lt;0"})*{1,-1})+SUM(SUMIF(Survey!CM403,{"&gt;0","&lt;0"})*{1,-1})</f>
        <v>0</v>
      </c>
      <c r="X403" s="38">
        <f>Survey!K403</f>
        <v>0</v>
      </c>
      <c r="Y403" s="37" t="str">
        <f t="shared" si="286"/>
        <v>Either</v>
      </c>
      <c r="Z403" s="16" t="str">
        <f t="shared" si="287"/>
        <v>Fail</v>
      </c>
      <c r="AA403" s="67" cm="1">
        <f t="array" ref="AA403">SUM(SUMIF(Survey!BZ403:CS403,{"&gt;0","&lt;0"})*{1,-1})+SUM(SUMIF(Survey!CU403:DN403,{"&gt;0","&lt;0"})*{1,-1})</f>
        <v>0</v>
      </c>
      <c r="AB403" s="67">
        <f>IFERROR(AA403/(Survey!$AV403),0)</f>
        <v>0</v>
      </c>
      <c r="AC403" s="128" t="b">
        <f>IF(OR(Survey!$M403="Alternative strategy or hedge",Survey!$M403="Other, illiquid",Survey!$L403="Prospectus fund"),TRUE,FALSE)</f>
        <v>0</v>
      </c>
      <c r="AD403" s="128" t="b">
        <f>NOT(ISBLANK(Survey!$M403))</f>
        <v>0</v>
      </c>
      <c r="AE403" s="16" t="str">
        <f t="shared" si="288"/>
        <v>Pass</v>
      </c>
      <c r="AF403" s="38" t="b">
        <f>NOT(ISNUMBER(SEARCH("Other",Survey!$P403)))</f>
        <v>1</v>
      </c>
      <c r="AG403" s="37" t="b">
        <f>NOT(ISBLANK(Survey!$Q403))</f>
        <v>0</v>
      </c>
      <c r="AH403" s="16" t="str">
        <f t="shared" si="289"/>
        <v>Pass</v>
      </c>
      <c r="AI403" s="143">
        <f>COUNTBLANK(Survey!$W403)</f>
        <v>1</v>
      </c>
      <c r="AJ403" s="67">
        <f>IF(AND(Survey!L403&lt;&gt;"Exempt fund",OR(Survey!$M403="ETF",Survey!$M403="ETF, alternative mutual fund",Survey!$M403="Mutual fund",Survey!$M403="Alternative mutual fund",Survey!$M403="Money market")),1,0)</f>
        <v>0</v>
      </c>
      <c r="AK403" s="16" t="str">
        <f t="shared" si="290"/>
        <v>Pass</v>
      </c>
      <c r="AL403" s="38" t="b">
        <f>NOT(ISNUMBER(SEARCH("Yes",Survey!$AA403)))</f>
        <v>1</v>
      </c>
      <c r="AM403" s="37" t="b">
        <f>IF(COUNTBLANK(Survey!$AB403:$AC403)=0,TRUE, FALSE)</f>
        <v>0</v>
      </c>
      <c r="AN403" s="16" t="str">
        <f t="shared" si="291"/>
        <v>Pass</v>
      </c>
      <c r="AO403" s="38" t="b">
        <f>NOT(ISNUMBER(SEARCH("Yes",Survey!$AD403)))</f>
        <v>1</v>
      </c>
      <c r="AP403" s="37" t="b">
        <f>NOT(ISBLANK(Survey!$AF403))</f>
        <v>0</v>
      </c>
      <c r="AQ403" s="16" t="str">
        <f t="shared" si="292"/>
        <v>Pass</v>
      </c>
      <c r="AR403" s="38" t="b">
        <f>NOT(OR(ISNUMBER(SEARCH("Other",Survey!$AF403)),ISNUMBER(SEARCH("Multiple",Survey!$AF403))))</f>
        <v>1</v>
      </c>
      <c r="AS403" s="37" t="b">
        <f>NOT(ISBLANK(Survey!$AG403))</f>
        <v>0</v>
      </c>
      <c r="AT403" s="16" t="str">
        <f t="shared" si="293"/>
        <v>Fail</v>
      </c>
      <c r="AU403" s="143">
        <f>IF(ABS(Survey!$AV403)&gt;0, 1,0)</f>
        <v>0</v>
      </c>
      <c r="AV403" s="143">
        <f>IF(COUNTBLANK(Survey!$AJ403)=0,1,0)</f>
        <v>0</v>
      </c>
      <c r="AW403" s="16" t="str">
        <f t="shared" si="294"/>
        <v>Pass</v>
      </c>
      <c r="AX403" s="143">
        <f>IF(ISBLANK(Survey!$AJ403),0,1)</f>
        <v>0</v>
      </c>
      <c r="AY403" s="165">
        <f>COUNTBLANK(Survey!$AK403)</f>
        <v>1</v>
      </c>
      <c r="AZ403" s="16" t="str">
        <f t="shared" si="295"/>
        <v>Pass</v>
      </c>
      <c r="BA403" s="143">
        <f>IF(OR(Survey!$AK403="Closed",ISBLANK(Survey!$AK403)),0,1)</f>
        <v>0</v>
      </c>
      <c r="BB403" s="165">
        <f>IF(ISBLANK(Survey!$AL403),1,0)</f>
        <v>1</v>
      </c>
      <c r="BC403" s="147" t="str" cm="1">
        <f t="array" ref="BC403">IF(OR(IF(OR($BE403+$BF403 = 2, $BG403=1), FALSE, TRUE), AND($BD403:$BD403 = 0)),"Pass","Fail")</f>
        <v>Pass</v>
      </c>
      <c r="BD403" s="143">
        <f>COUNTBLANK(Survey!$AM403:$AO403)</f>
        <v>3</v>
      </c>
      <c r="BE403" s="143">
        <f>IF(Survey!$I403="Yes",1,0)</f>
        <v>0</v>
      </c>
      <c r="BF403" s="143">
        <f>IF(OR(Survey!$M403="Mutual fund",Survey!$M403="Alternative mutual fund",Survey!$M403="Money market"),1,0)</f>
        <v>0</v>
      </c>
      <c r="BG403" s="148">
        <f>IF(OR(Survey!$M403="ETF",Survey!$M403="ETF, alternative mutual fund"),1,0)</f>
        <v>0</v>
      </c>
      <c r="BH403" s="16" t="str">
        <f t="shared" si="296"/>
        <v>Pass</v>
      </c>
      <c r="BI403" s="38" t="b">
        <f>OR(ISNUMBER(SEARCH("Yes",Survey!$AO403)),ISBLANK(Survey!$AO403))</f>
        <v>1</v>
      </c>
      <c r="BJ403" s="67" t="b">
        <f>NOT(ISBLANK(Survey!$AP403))</f>
        <v>0</v>
      </c>
      <c r="BK403" s="16" t="str">
        <f t="shared" si="297"/>
        <v>Pass</v>
      </c>
      <c r="BL403" s="143">
        <f>IF(Survey!$AW403=0, 0,1)</f>
        <v>0</v>
      </c>
      <c r="BM403" s="67">
        <f>Survey!$AQ403</f>
        <v>0</v>
      </c>
      <c r="BN403" s="67">
        <f>IFERROR((Survey!$AX403-ABS(Survey!$AY403)-ABS(Survey!$BD403))/Survey!$AW403,0)</f>
        <v>0</v>
      </c>
      <c r="BO403" s="67">
        <f>IF(AND($BM403&gt;$BN403-0.2,$BM403&lt;$BN403+0.2,ISBLANK(Survey!$AQ403)=FALSE),0,1)</f>
        <v>1</v>
      </c>
      <c r="BP403" s="165">
        <f>IF(ISBLANK(Survey!$AR403),1,0)</f>
        <v>1</v>
      </c>
      <c r="BQ403" s="16" t="str">
        <f t="shared" si="298"/>
        <v>Pass</v>
      </c>
      <c r="BR403" s="143">
        <f>IF(Survey!$AW403=0, 0,1)</f>
        <v>0</v>
      </c>
      <c r="BS403" s="67">
        <f>IF(AND(Survey!$AS403&gt;=0,Survey!$AS403&lt;=0.2,Survey!$AS403&lt;&gt;""),0,1)</f>
        <v>1</v>
      </c>
      <c r="BT403" s="143">
        <f>IF(ISBLANK(Survey!$AT403),1,0)</f>
        <v>1</v>
      </c>
      <c r="BU403" s="16" t="str">
        <f t="shared" si="299"/>
        <v>Fail</v>
      </c>
      <c r="BV403" s="165">
        <f>Survey!$AU403</f>
        <v>0</v>
      </c>
      <c r="BW403" s="16" t="str">
        <f t="shared" si="300"/>
        <v>Pass</v>
      </c>
      <c r="BX403" s="36">
        <f>Survey!$AV403</f>
        <v>0</v>
      </c>
      <c r="BY403" s="176">
        <f>Survey!$AW403+Survey!$AX403-ABS(Survey!$AY403)+ABS(Survey!$AZ403)-ABS(Survey!$BA403)+ABS(Survey!$BB403)-ABS(Survey!$BC403)-ABS(Survey!$BD403)+Survey!$BE403</f>
        <v>0</v>
      </c>
      <c r="BZ403" s="35">
        <f t="shared" si="301"/>
        <v>0</v>
      </c>
      <c r="CA403" s="17">
        <f t="shared" si="302"/>
        <v>0</v>
      </c>
      <c r="CB403" s="16" t="str">
        <f t="shared" si="303"/>
        <v>Pass</v>
      </c>
      <c r="CC403" s="38" t="b">
        <f>IF(ABS(Survey!$BE403)=0,TRUE,FALSE)</f>
        <v>1</v>
      </c>
      <c r="CD403" s="37" t="b">
        <f>NOT(ISBLANK(Survey!$BF403))</f>
        <v>0</v>
      </c>
      <c r="CE403" t="str">
        <f t="shared" si="304"/>
        <v>Fail</v>
      </c>
      <c r="CF403" s="29">
        <f>Survey!$AV403</f>
        <v>0</v>
      </c>
      <c r="CG403" s="29" cm="1">
        <f t="array" ref="CG403">SUM(SUMIF(Survey!BH403:BO403,{"&gt;0","&lt;0"})*{1,-1})-SUM(SUMIF(Survey!BQ403:BX403,{"&gt;0","&lt;0"})*{1,-1})</f>
        <v>0</v>
      </c>
      <c r="CH403" s="35" t="str">
        <f t="shared" si="305"/>
        <v>No holdings</v>
      </c>
      <c r="CI403">
        <f t="shared" si="306"/>
        <v>0</v>
      </c>
      <c r="CJ403" s="16" t="str">
        <f t="shared" si="307"/>
        <v>Fail</v>
      </c>
      <c r="CK403" s="36">
        <f>Survey!$AV403</f>
        <v>0</v>
      </c>
      <c r="CL403" s="36" cm="1">
        <f t="array" ref="CL403">SUM(SUMIF(Survey!BZ403:CS403,{"&gt;0","&lt;0"})*{1,-1})-SUM(SUMIF(Survey!CU403:DN403,{"&gt;0","&lt;0"})*{1,-1})</f>
        <v>0</v>
      </c>
      <c r="CM403" s="35" t="str">
        <f t="shared" si="308"/>
        <v>No holdings</v>
      </c>
      <c r="CN403" s="17">
        <f t="shared" si="309"/>
        <v>0</v>
      </c>
      <c r="CO403" s="16" t="str">
        <f t="shared" si="310"/>
        <v>Pass</v>
      </c>
      <c r="CP403" s="38" t="b">
        <f>IF(ABS(Survey!$CS403)=0,TRUE,FALSE)</f>
        <v>1</v>
      </c>
      <c r="CQ403" s="37" t="b">
        <f>NOT(ISBLANK(Survey!$CT403))</f>
        <v>0</v>
      </c>
      <c r="CR403" s="16" t="str">
        <f t="shared" si="311"/>
        <v>Pass</v>
      </c>
      <c r="CS403" s="38" t="b">
        <f>IF(ABS(Survey!$DN403)=0,TRUE,FALSE)</f>
        <v>1</v>
      </c>
      <c r="CT403" s="37" t="b">
        <f>NOT(ISBLANK(Survey!$DO403))</f>
        <v>0</v>
      </c>
      <c r="CU403" t="str">
        <f t="shared" si="312"/>
        <v>Pass</v>
      </c>
      <c r="CV403" s="29" cm="1">
        <f t="array" ref="CV403">SUM(SUMIF(Survey!CO403,{"&gt;0","&lt;0"})*{1,-1})+SUM(SUMIF(Survey!DJ403,{"&gt;0","&lt;0"})*{1,-1})</f>
        <v>0</v>
      </c>
      <c r="CW403" s="29">
        <f>SUM(SUMIF(Survey!DQ403:DW403,{"&gt;0","&lt;0"})*{1,-1})+SUM(SUMIF(Survey!DY403:EE403,{"&gt;0","&lt;0"})*{1,-1})</f>
        <v>0</v>
      </c>
      <c r="CX403">
        <f t="shared" si="313"/>
        <v>0</v>
      </c>
      <c r="CY403">
        <f t="shared" si="314"/>
        <v>0</v>
      </c>
      <c r="CZ403" s="16" t="str">
        <f t="shared" si="315"/>
        <v>Pass</v>
      </c>
      <c r="DA403" s="38" t="b">
        <f>IF(ABS(Survey!$DW403)=0,TRUE,FALSE)</f>
        <v>1</v>
      </c>
      <c r="DB403" s="37" t="b">
        <f>NOT(ISBLANK(Survey!DX403))</f>
        <v>0</v>
      </c>
      <c r="DC403" s="16" t="str">
        <f t="shared" si="316"/>
        <v>Pass</v>
      </c>
      <c r="DD403" s="38" t="b">
        <f>IF(ABS(Survey!$EE403)=0,TRUE,FALSE)</f>
        <v>1</v>
      </c>
      <c r="DE403" s="37" t="b">
        <f>NOT(ISBLANK(Survey!$EF403))</f>
        <v>0</v>
      </c>
      <c r="DF403" s="16" t="str">
        <f t="shared" si="317"/>
        <v>Fail</v>
      </c>
      <c r="DG403" s="36">
        <f>SUM(SUMIF(Survey!EL403:EN403,{"&gt;0","&lt;0"})*{1,-1})</f>
        <v>0</v>
      </c>
      <c r="DH403">
        <f t="shared" si="318"/>
        <v>0</v>
      </c>
      <c r="DI403">
        <f t="shared" si="319"/>
        <v>100</v>
      </c>
      <c r="DJ403" s="35" t="b">
        <f>IF(OR(Survey!$M403="ETF",Survey!$M403="ETF, alternative mutual fund",Survey!$M403="Closed-end", Survey!$M403="Split share corp"),TRUE,FALSE)</f>
        <v>0</v>
      </c>
      <c r="DK403" s="16" t="str">
        <f t="shared" si="320"/>
        <v>Fail</v>
      </c>
      <c r="DL403" s="36">
        <f>SUM(SUMIF(Survey!EP403:EV403,{"&gt;0","&lt;0"})*{1,-1})</f>
        <v>0</v>
      </c>
      <c r="DM403">
        <f t="shared" si="321"/>
        <v>0</v>
      </c>
      <c r="DN403" s="17">
        <f t="shared" si="322"/>
        <v>100</v>
      </c>
      <c r="DO403" s="16" t="str">
        <f t="shared" si="323"/>
        <v>Fail</v>
      </c>
      <c r="DP403" s="36">
        <f>SUM(SUMIF(Survey!EX403:FD403,{"&gt;0","&lt;0"})*{1,-1})</f>
        <v>0</v>
      </c>
      <c r="DQ403">
        <f t="shared" si="324"/>
        <v>0</v>
      </c>
      <c r="DR403" s="17">
        <f t="shared" si="325"/>
        <v>100</v>
      </c>
    </row>
    <row r="404" spans="1:122">
      <c r="A404">
        <v>404</v>
      </c>
      <c r="B404" t="str">
        <f t="shared" si="279"/>
        <v>Pass</v>
      </c>
      <c r="C404" t="str">
        <f>IF(COUNTBLANK(Survey!B404:FE404)=$C$2, "Pass", "Fail")</f>
        <v>Pass</v>
      </c>
      <c r="D404" t="str">
        <f t="shared" si="280"/>
        <v>Fail</v>
      </c>
      <c r="E404" t="str">
        <f>IF(OR(ISBLANK(Survey!AJ404),COUNTIF(G404:BB404,"Fail")),"Fail","Pass")</f>
        <v>Fail</v>
      </c>
      <c r="G404" s="16" t="str">
        <f t="shared" si="281"/>
        <v>Fail</v>
      </c>
      <c r="H404" s="177">
        <f>COUNTBLANK(Survey!B404:D404)+COUNTBLANK(Survey!G404)+COUNTBLANK(Survey!I404)+COUNTBLANK(Survey!K404:M404)+COUNTBLANK(Survey!P404)+COUNTBLANK(Survey!S404:U404)+COUNTBLANK(Survey!Y404:AA404)+COUNTBLANK(Survey!AD404:AE404)+COUNTBLANK(Survey!AI404:AI404)</f>
        <v>18</v>
      </c>
      <c r="I404" s="16" t="str">
        <f t="shared" si="282"/>
        <v>Fail</v>
      </c>
      <c r="J404" t="b">
        <f>IF(Survey!E404="No",TRUE,FALSE)</f>
        <v>0</v>
      </c>
      <c r="K404" s="34">
        <f>LEN(Survey!E404)</f>
        <v>0</v>
      </c>
      <c r="L404" s="16" t="str">
        <f t="shared" si="283"/>
        <v>Fail</v>
      </c>
      <c r="M404" t="b">
        <f>IF(Survey!F404="No",TRUE,FALSE)</f>
        <v>0</v>
      </c>
      <c r="N404" s="33">
        <f>LEN(Survey!F404)</f>
        <v>0</v>
      </c>
      <c r="O404" s="16" t="str">
        <f t="shared" si="284"/>
        <v>Pass</v>
      </c>
      <c r="P404" s="34">
        <f>MOD((LEN(Survey!H404)+2),11)</f>
        <v>2</v>
      </c>
      <c r="Q404" s="33" t="str">
        <f>IF(Survey!$L404="Prospectus fund", "Yes", "No")</f>
        <v>No</v>
      </c>
      <c r="R404" s="16" t="str">
        <f t="shared" si="285"/>
        <v>Pass</v>
      </c>
      <c r="S404" s="34">
        <f>MOD((LEN(Survey!J404)+2),11)</f>
        <v>2</v>
      </c>
      <c r="T404" s="35" t="b">
        <f>IF(OR(Survey!$M404="ETF",Survey!$M404="ETF, alternative mutual fund",Survey!$M404="Closed-end", Survey!$M404="Split share corp", Survey!$I404="Yes"),TRUE,FALSE)</f>
        <v>0</v>
      </c>
      <c r="U404" s="16" t="str">
        <f>IFERROR(IF(AND(OR(X404=Y404,Y404 = "Either"),NOT(ISBLANK(Survey!K404))),"Pass","Fail"),"Pass")</f>
        <v>Fail</v>
      </c>
      <c r="V404" s="36" cm="1">
        <f t="array" ref="V404">SUM(SUMIF(Survey!BZ404:CS404,{"&gt;0","&lt;0"})*{1,-1})</f>
        <v>0</v>
      </c>
      <c r="W404" s="38" cm="1">
        <f t="array" ref="W404">SUM(SUMIF(Survey!CC404,{"&gt;0","&lt;0"})*{1,-1})+SUM(SUMIF(Survey!CM404,{"&gt;0","&lt;0"})*{1,-1})</f>
        <v>0</v>
      </c>
      <c r="X404" s="38">
        <f>Survey!K404</f>
        <v>0</v>
      </c>
      <c r="Y404" s="37" t="str">
        <f t="shared" si="286"/>
        <v>Either</v>
      </c>
      <c r="Z404" s="16" t="str">
        <f t="shared" si="287"/>
        <v>Fail</v>
      </c>
      <c r="AA404" s="67" cm="1">
        <f t="array" ref="AA404">SUM(SUMIF(Survey!BZ404:CS404,{"&gt;0","&lt;0"})*{1,-1})+SUM(SUMIF(Survey!CU404:DN404,{"&gt;0","&lt;0"})*{1,-1})</f>
        <v>0</v>
      </c>
      <c r="AB404" s="67">
        <f>IFERROR(AA404/(Survey!$AV404),0)</f>
        <v>0</v>
      </c>
      <c r="AC404" s="128" t="b">
        <f>IF(OR(Survey!$M404="Alternative strategy or hedge",Survey!$M404="Other, illiquid",Survey!$L404="Prospectus fund"),TRUE,FALSE)</f>
        <v>0</v>
      </c>
      <c r="AD404" s="128" t="b">
        <f>NOT(ISBLANK(Survey!$M404))</f>
        <v>0</v>
      </c>
      <c r="AE404" s="16" t="str">
        <f t="shared" si="288"/>
        <v>Pass</v>
      </c>
      <c r="AF404" s="38" t="b">
        <f>NOT(ISNUMBER(SEARCH("Other",Survey!$P404)))</f>
        <v>1</v>
      </c>
      <c r="AG404" s="37" t="b">
        <f>NOT(ISBLANK(Survey!$Q404))</f>
        <v>0</v>
      </c>
      <c r="AH404" s="16" t="str">
        <f t="shared" si="289"/>
        <v>Pass</v>
      </c>
      <c r="AI404" s="143">
        <f>COUNTBLANK(Survey!$W404)</f>
        <v>1</v>
      </c>
      <c r="AJ404" s="67">
        <f>IF(AND(Survey!L404&lt;&gt;"Exempt fund",OR(Survey!$M404="ETF",Survey!$M404="ETF, alternative mutual fund",Survey!$M404="Mutual fund",Survey!$M404="Alternative mutual fund",Survey!$M404="Money market")),1,0)</f>
        <v>0</v>
      </c>
      <c r="AK404" s="16" t="str">
        <f t="shared" si="290"/>
        <v>Pass</v>
      </c>
      <c r="AL404" s="38" t="b">
        <f>NOT(ISNUMBER(SEARCH("Yes",Survey!$AA404)))</f>
        <v>1</v>
      </c>
      <c r="AM404" s="37" t="b">
        <f>IF(COUNTBLANK(Survey!$AB404:$AC404)=0,TRUE, FALSE)</f>
        <v>0</v>
      </c>
      <c r="AN404" s="16" t="str">
        <f t="shared" si="291"/>
        <v>Pass</v>
      </c>
      <c r="AO404" s="38" t="b">
        <f>NOT(ISNUMBER(SEARCH("Yes",Survey!$AD404)))</f>
        <v>1</v>
      </c>
      <c r="AP404" s="37" t="b">
        <f>NOT(ISBLANK(Survey!$AF404))</f>
        <v>0</v>
      </c>
      <c r="AQ404" s="16" t="str">
        <f t="shared" si="292"/>
        <v>Pass</v>
      </c>
      <c r="AR404" s="38" t="b">
        <f>NOT(OR(ISNUMBER(SEARCH("Other",Survey!$AF404)),ISNUMBER(SEARCH("Multiple",Survey!$AF404))))</f>
        <v>1</v>
      </c>
      <c r="AS404" s="37" t="b">
        <f>NOT(ISBLANK(Survey!$AG404))</f>
        <v>0</v>
      </c>
      <c r="AT404" s="16" t="str">
        <f t="shared" si="293"/>
        <v>Fail</v>
      </c>
      <c r="AU404" s="143">
        <f>IF(ABS(Survey!$AV404)&gt;0, 1,0)</f>
        <v>0</v>
      </c>
      <c r="AV404" s="143">
        <f>IF(COUNTBLANK(Survey!$AJ404)=0,1,0)</f>
        <v>0</v>
      </c>
      <c r="AW404" s="16" t="str">
        <f t="shared" si="294"/>
        <v>Pass</v>
      </c>
      <c r="AX404" s="143">
        <f>IF(ISBLANK(Survey!$AJ404),0,1)</f>
        <v>0</v>
      </c>
      <c r="AY404" s="165">
        <f>COUNTBLANK(Survey!$AK404)</f>
        <v>1</v>
      </c>
      <c r="AZ404" s="16" t="str">
        <f t="shared" si="295"/>
        <v>Pass</v>
      </c>
      <c r="BA404" s="143">
        <f>IF(OR(Survey!$AK404="Closed",ISBLANK(Survey!$AK404)),0,1)</f>
        <v>0</v>
      </c>
      <c r="BB404" s="165">
        <f>IF(ISBLANK(Survey!$AL404),1,0)</f>
        <v>1</v>
      </c>
      <c r="BC404" s="147" t="str" cm="1">
        <f t="array" ref="BC404">IF(OR(IF(OR($BE404+$BF404 = 2, $BG404=1), FALSE, TRUE), AND($BD404:$BD404 = 0)),"Pass","Fail")</f>
        <v>Pass</v>
      </c>
      <c r="BD404" s="143">
        <f>COUNTBLANK(Survey!$AM404:$AO404)</f>
        <v>3</v>
      </c>
      <c r="BE404" s="143">
        <f>IF(Survey!$I404="Yes",1,0)</f>
        <v>0</v>
      </c>
      <c r="BF404" s="143">
        <f>IF(OR(Survey!$M404="Mutual fund",Survey!$M404="Alternative mutual fund",Survey!$M404="Money market"),1,0)</f>
        <v>0</v>
      </c>
      <c r="BG404" s="148">
        <f>IF(OR(Survey!$M404="ETF",Survey!$M404="ETF, alternative mutual fund"),1,0)</f>
        <v>0</v>
      </c>
      <c r="BH404" s="16" t="str">
        <f t="shared" si="296"/>
        <v>Pass</v>
      </c>
      <c r="BI404" s="38" t="b">
        <f>OR(ISNUMBER(SEARCH("Yes",Survey!$AO404)),ISBLANK(Survey!$AO404))</f>
        <v>1</v>
      </c>
      <c r="BJ404" s="67" t="b">
        <f>NOT(ISBLANK(Survey!$AP404))</f>
        <v>0</v>
      </c>
      <c r="BK404" s="16" t="str">
        <f t="shared" si="297"/>
        <v>Pass</v>
      </c>
      <c r="BL404" s="143">
        <f>IF(Survey!$AW404=0, 0,1)</f>
        <v>0</v>
      </c>
      <c r="BM404" s="67">
        <f>Survey!$AQ404</f>
        <v>0</v>
      </c>
      <c r="BN404" s="67">
        <f>IFERROR((Survey!$AX404-ABS(Survey!$AY404)-ABS(Survey!$BD404))/Survey!$AW404,0)</f>
        <v>0</v>
      </c>
      <c r="BO404" s="67">
        <f>IF(AND($BM404&gt;$BN404-0.2,$BM404&lt;$BN404+0.2,ISBLANK(Survey!$AQ404)=FALSE),0,1)</f>
        <v>1</v>
      </c>
      <c r="BP404" s="165">
        <f>IF(ISBLANK(Survey!$AR404),1,0)</f>
        <v>1</v>
      </c>
      <c r="BQ404" s="16" t="str">
        <f t="shared" si="298"/>
        <v>Pass</v>
      </c>
      <c r="BR404" s="143">
        <f>IF(Survey!$AW404=0, 0,1)</f>
        <v>0</v>
      </c>
      <c r="BS404" s="67">
        <f>IF(AND(Survey!$AS404&gt;=0,Survey!$AS404&lt;=0.2,Survey!$AS404&lt;&gt;""),0,1)</f>
        <v>1</v>
      </c>
      <c r="BT404" s="143">
        <f>IF(ISBLANK(Survey!$AT404),1,0)</f>
        <v>1</v>
      </c>
      <c r="BU404" s="16" t="str">
        <f t="shared" si="299"/>
        <v>Fail</v>
      </c>
      <c r="BV404" s="165">
        <f>Survey!$AU404</f>
        <v>0</v>
      </c>
      <c r="BW404" s="16" t="str">
        <f t="shared" si="300"/>
        <v>Pass</v>
      </c>
      <c r="BX404" s="36">
        <f>Survey!$AV404</f>
        <v>0</v>
      </c>
      <c r="BY404" s="176">
        <f>Survey!$AW404+Survey!$AX404-ABS(Survey!$AY404)+ABS(Survey!$AZ404)-ABS(Survey!$BA404)+ABS(Survey!$BB404)-ABS(Survey!$BC404)-ABS(Survey!$BD404)+Survey!$BE404</f>
        <v>0</v>
      </c>
      <c r="BZ404" s="35">
        <f t="shared" si="301"/>
        <v>0</v>
      </c>
      <c r="CA404" s="17">
        <f t="shared" si="302"/>
        <v>0</v>
      </c>
      <c r="CB404" s="16" t="str">
        <f t="shared" si="303"/>
        <v>Pass</v>
      </c>
      <c r="CC404" s="38" t="b">
        <f>IF(ABS(Survey!$BE404)=0,TRUE,FALSE)</f>
        <v>1</v>
      </c>
      <c r="CD404" s="37" t="b">
        <f>NOT(ISBLANK(Survey!$BF404))</f>
        <v>0</v>
      </c>
      <c r="CE404" t="str">
        <f t="shared" si="304"/>
        <v>Fail</v>
      </c>
      <c r="CF404" s="29">
        <f>Survey!$AV404</f>
        <v>0</v>
      </c>
      <c r="CG404" s="29" cm="1">
        <f t="array" ref="CG404">SUM(SUMIF(Survey!BH404:BO404,{"&gt;0","&lt;0"})*{1,-1})-SUM(SUMIF(Survey!BQ404:BX404,{"&gt;0","&lt;0"})*{1,-1})</f>
        <v>0</v>
      </c>
      <c r="CH404" s="35" t="str">
        <f t="shared" si="305"/>
        <v>No holdings</v>
      </c>
      <c r="CI404">
        <f t="shared" si="306"/>
        <v>0</v>
      </c>
      <c r="CJ404" s="16" t="str">
        <f t="shared" si="307"/>
        <v>Fail</v>
      </c>
      <c r="CK404" s="36">
        <f>Survey!$AV404</f>
        <v>0</v>
      </c>
      <c r="CL404" s="36" cm="1">
        <f t="array" ref="CL404">SUM(SUMIF(Survey!BZ404:CS404,{"&gt;0","&lt;0"})*{1,-1})-SUM(SUMIF(Survey!CU404:DN404,{"&gt;0","&lt;0"})*{1,-1})</f>
        <v>0</v>
      </c>
      <c r="CM404" s="35" t="str">
        <f t="shared" si="308"/>
        <v>No holdings</v>
      </c>
      <c r="CN404" s="17">
        <f t="shared" si="309"/>
        <v>0</v>
      </c>
      <c r="CO404" s="16" t="str">
        <f t="shared" si="310"/>
        <v>Pass</v>
      </c>
      <c r="CP404" s="38" t="b">
        <f>IF(ABS(Survey!$CS404)=0,TRUE,FALSE)</f>
        <v>1</v>
      </c>
      <c r="CQ404" s="37" t="b">
        <f>NOT(ISBLANK(Survey!$CT404))</f>
        <v>0</v>
      </c>
      <c r="CR404" s="16" t="str">
        <f t="shared" si="311"/>
        <v>Pass</v>
      </c>
      <c r="CS404" s="38" t="b">
        <f>IF(ABS(Survey!$DN404)=0,TRUE,FALSE)</f>
        <v>1</v>
      </c>
      <c r="CT404" s="37" t="b">
        <f>NOT(ISBLANK(Survey!$DO404))</f>
        <v>0</v>
      </c>
      <c r="CU404" t="str">
        <f t="shared" si="312"/>
        <v>Pass</v>
      </c>
      <c r="CV404" s="29" cm="1">
        <f t="array" ref="CV404">SUM(SUMIF(Survey!CO404,{"&gt;0","&lt;0"})*{1,-1})+SUM(SUMIF(Survey!DJ404,{"&gt;0","&lt;0"})*{1,-1})</f>
        <v>0</v>
      </c>
      <c r="CW404" s="29">
        <f>SUM(SUMIF(Survey!DQ404:DW404,{"&gt;0","&lt;0"})*{1,-1})+SUM(SUMIF(Survey!DY404:EE404,{"&gt;0","&lt;0"})*{1,-1})</f>
        <v>0</v>
      </c>
      <c r="CX404">
        <f t="shared" si="313"/>
        <v>0</v>
      </c>
      <c r="CY404">
        <f t="shared" si="314"/>
        <v>0</v>
      </c>
      <c r="CZ404" s="16" t="str">
        <f t="shared" si="315"/>
        <v>Pass</v>
      </c>
      <c r="DA404" s="38" t="b">
        <f>IF(ABS(Survey!$DW404)=0,TRUE,FALSE)</f>
        <v>1</v>
      </c>
      <c r="DB404" s="37" t="b">
        <f>NOT(ISBLANK(Survey!DX404))</f>
        <v>0</v>
      </c>
      <c r="DC404" s="16" t="str">
        <f t="shared" si="316"/>
        <v>Pass</v>
      </c>
      <c r="DD404" s="38" t="b">
        <f>IF(ABS(Survey!$EE404)=0,TRUE,FALSE)</f>
        <v>1</v>
      </c>
      <c r="DE404" s="37" t="b">
        <f>NOT(ISBLANK(Survey!$EF404))</f>
        <v>0</v>
      </c>
      <c r="DF404" s="16" t="str">
        <f t="shared" si="317"/>
        <v>Fail</v>
      </c>
      <c r="DG404" s="36">
        <f>SUM(SUMIF(Survey!EL404:EN404,{"&gt;0","&lt;0"})*{1,-1})</f>
        <v>0</v>
      </c>
      <c r="DH404">
        <f t="shared" si="318"/>
        <v>0</v>
      </c>
      <c r="DI404">
        <f t="shared" si="319"/>
        <v>100</v>
      </c>
      <c r="DJ404" s="35" t="b">
        <f>IF(OR(Survey!$M404="ETF",Survey!$M404="ETF, alternative mutual fund",Survey!$M404="Closed-end", Survey!$M404="Split share corp"),TRUE,FALSE)</f>
        <v>0</v>
      </c>
      <c r="DK404" s="16" t="str">
        <f t="shared" si="320"/>
        <v>Fail</v>
      </c>
      <c r="DL404" s="36">
        <f>SUM(SUMIF(Survey!EP404:EV404,{"&gt;0","&lt;0"})*{1,-1})</f>
        <v>0</v>
      </c>
      <c r="DM404">
        <f t="shared" si="321"/>
        <v>0</v>
      </c>
      <c r="DN404" s="17">
        <f t="shared" si="322"/>
        <v>100</v>
      </c>
      <c r="DO404" s="16" t="str">
        <f t="shared" si="323"/>
        <v>Fail</v>
      </c>
      <c r="DP404" s="36">
        <f>SUM(SUMIF(Survey!EX404:FD404,{"&gt;0","&lt;0"})*{1,-1})</f>
        <v>0</v>
      </c>
      <c r="DQ404">
        <f t="shared" si="324"/>
        <v>0</v>
      </c>
      <c r="DR404" s="17">
        <f t="shared" si="325"/>
        <v>100</v>
      </c>
    </row>
    <row r="405" spans="1:122">
      <c r="A405">
        <v>405</v>
      </c>
      <c r="B405" t="str">
        <f t="shared" si="279"/>
        <v>Pass</v>
      </c>
      <c r="C405" t="str">
        <f>IF(COUNTBLANK(Survey!B405:FE405)=$C$2, "Pass", "Fail")</f>
        <v>Pass</v>
      </c>
      <c r="D405" t="str">
        <f t="shared" si="280"/>
        <v>Fail</v>
      </c>
      <c r="E405" t="str">
        <f>IF(OR(ISBLANK(Survey!AJ405),COUNTIF(G405:BB405,"Fail")),"Fail","Pass")</f>
        <v>Fail</v>
      </c>
      <c r="G405" s="16" t="str">
        <f t="shared" si="281"/>
        <v>Fail</v>
      </c>
      <c r="H405" s="177">
        <f>COUNTBLANK(Survey!B405:D405)+COUNTBLANK(Survey!G405)+COUNTBLANK(Survey!I405)+COUNTBLANK(Survey!K405:M405)+COUNTBLANK(Survey!P405)+COUNTBLANK(Survey!S405:U405)+COUNTBLANK(Survey!Y405:AA405)+COUNTBLANK(Survey!AD405:AE405)+COUNTBLANK(Survey!AI405:AI405)</f>
        <v>18</v>
      </c>
      <c r="I405" s="16" t="str">
        <f t="shared" si="282"/>
        <v>Fail</v>
      </c>
      <c r="J405" t="b">
        <f>IF(Survey!E405="No",TRUE,FALSE)</f>
        <v>0</v>
      </c>
      <c r="K405" s="34">
        <f>LEN(Survey!E405)</f>
        <v>0</v>
      </c>
      <c r="L405" s="16" t="str">
        <f t="shared" si="283"/>
        <v>Fail</v>
      </c>
      <c r="M405" t="b">
        <f>IF(Survey!F405="No",TRUE,FALSE)</f>
        <v>0</v>
      </c>
      <c r="N405" s="33">
        <f>LEN(Survey!F405)</f>
        <v>0</v>
      </c>
      <c r="O405" s="16" t="str">
        <f t="shared" si="284"/>
        <v>Pass</v>
      </c>
      <c r="P405" s="34">
        <f>MOD((LEN(Survey!H405)+2),11)</f>
        <v>2</v>
      </c>
      <c r="Q405" s="33" t="str">
        <f>IF(Survey!$L405="Prospectus fund", "Yes", "No")</f>
        <v>No</v>
      </c>
      <c r="R405" s="16" t="str">
        <f t="shared" si="285"/>
        <v>Pass</v>
      </c>
      <c r="S405" s="34">
        <f>MOD((LEN(Survey!J405)+2),11)</f>
        <v>2</v>
      </c>
      <c r="T405" s="35" t="b">
        <f>IF(OR(Survey!$M405="ETF",Survey!$M405="ETF, alternative mutual fund",Survey!$M405="Closed-end", Survey!$M405="Split share corp", Survey!$I405="Yes"),TRUE,FALSE)</f>
        <v>0</v>
      </c>
      <c r="U405" s="16" t="str">
        <f>IFERROR(IF(AND(OR(X405=Y405,Y405 = "Either"),NOT(ISBLANK(Survey!K405))),"Pass","Fail"),"Pass")</f>
        <v>Fail</v>
      </c>
      <c r="V405" s="36" cm="1">
        <f t="array" ref="V405">SUM(SUMIF(Survey!BZ405:CS405,{"&gt;0","&lt;0"})*{1,-1})</f>
        <v>0</v>
      </c>
      <c r="W405" s="38" cm="1">
        <f t="array" ref="W405">SUM(SUMIF(Survey!CC405,{"&gt;0","&lt;0"})*{1,-1})+SUM(SUMIF(Survey!CM405,{"&gt;0","&lt;0"})*{1,-1})</f>
        <v>0</v>
      </c>
      <c r="X405" s="38">
        <f>Survey!K405</f>
        <v>0</v>
      </c>
      <c r="Y405" s="37" t="str">
        <f t="shared" si="286"/>
        <v>Either</v>
      </c>
      <c r="Z405" s="16" t="str">
        <f t="shared" si="287"/>
        <v>Fail</v>
      </c>
      <c r="AA405" s="67" cm="1">
        <f t="array" ref="AA405">SUM(SUMIF(Survey!BZ405:CS405,{"&gt;0","&lt;0"})*{1,-1})+SUM(SUMIF(Survey!CU405:DN405,{"&gt;0","&lt;0"})*{1,-1})</f>
        <v>0</v>
      </c>
      <c r="AB405" s="67">
        <f>IFERROR(AA405/(Survey!$AV405),0)</f>
        <v>0</v>
      </c>
      <c r="AC405" s="128" t="b">
        <f>IF(OR(Survey!$M405="Alternative strategy or hedge",Survey!$M405="Other, illiquid",Survey!$L405="Prospectus fund"),TRUE,FALSE)</f>
        <v>0</v>
      </c>
      <c r="AD405" s="128" t="b">
        <f>NOT(ISBLANK(Survey!$M405))</f>
        <v>0</v>
      </c>
      <c r="AE405" s="16" t="str">
        <f t="shared" si="288"/>
        <v>Pass</v>
      </c>
      <c r="AF405" s="38" t="b">
        <f>NOT(ISNUMBER(SEARCH("Other",Survey!$P405)))</f>
        <v>1</v>
      </c>
      <c r="AG405" s="37" t="b">
        <f>NOT(ISBLANK(Survey!$Q405))</f>
        <v>0</v>
      </c>
      <c r="AH405" s="16" t="str">
        <f t="shared" si="289"/>
        <v>Pass</v>
      </c>
      <c r="AI405" s="143">
        <f>COUNTBLANK(Survey!$W405)</f>
        <v>1</v>
      </c>
      <c r="AJ405" s="67">
        <f>IF(AND(Survey!L405&lt;&gt;"Exempt fund",OR(Survey!$M405="ETF",Survey!$M405="ETF, alternative mutual fund",Survey!$M405="Mutual fund",Survey!$M405="Alternative mutual fund",Survey!$M405="Money market")),1,0)</f>
        <v>0</v>
      </c>
      <c r="AK405" s="16" t="str">
        <f t="shared" si="290"/>
        <v>Pass</v>
      </c>
      <c r="AL405" s="38" t="b">
        <f>NOT(ISNUMBER(SEARCH("Yes",Survey!$AA405)))</f>
        <v>1</v>
      </c>
      <c r="AM405" s="37" t="b">
        <f>IF(COUNTBLANK(Survey!$AB405:$AC405)=0,TRUE, FALSE)</f>
        <v>0</v>
      </c>
      <c r="AN405" s="16" t="str">
        <f t="shared" si="291"/>
        <v>Pass</v>
      </c>
      <c r="AO405" s="38" t="b">
        <f>NOT(ISNUMBER(SEARCH("Yes",Survey!$AD405)))</f>
        <v>1</v>
      </c>
      <c r="AP405" s="37" t="b">
        <f>NOT(ISBLANK(Survey!$AF405))</f>
        <v>0</v>
      </c>
      <c r="AQ405" s="16" t="str">
        <f t="shared" si="292"/>
        <v>Pass</v>
      </c>
      <c r="AR405" s="38" t="b">
        <f>NOT(OR(ISNUMBER(SEARCH("Other",Survey!$AF405)),ISNUMBER(SEARCH("Multiple",Survey!$AF405))))</f>
        <v>1</v>
      </c>
      <c r="AS405" s="37" t="b">
        <f>NOT(ISBLANK(Survey!$AG405))</f>
        <v>0</v>
      </c>
      <c r="AT405" s="16" t="str">
        <f t="shared" si="293"/>
        <v>Fail</v>
      </c>
      <c r="AU405" s="143">
        <f>IF(ABS(Survey!$AV405)&gt;0, 1,0)</f>
        <v>0</v>
      </c>
      <c r="AV405" s="143">
        <f>IF(COUNTBLANK(Survey!$AJ405)=0,1,0)</f>
        <v>0</v>
      </c>
      <c r="AW405" s="16" t="str">
        <f t="shared" si="294"/>
        <v>Pass</v>
      </c>
      <c r="AX405" s="143">
        <f>IF(ISBLANK(Survey!$AJ405),0,1)</f>
        <v>0</v>
      </c>
      <c r="AY405" s="165">
        <f>COUNTBLANK(Survey!$AK405)</f>
        <v>1</v>
      </c>
      <c r="AZ405" s="16" t="str">
        <f t="shared" si="295"/>
        <v>Pass</v>
      </c>
      <c r="BA405" s="143">
        <f>IF(OR(Survey!$AK405="Closed",ISBLANK(Survey!$AK405)),0,1)</f>
        <v>0</v>
      </c>
      <c r="BB405" s="165">
        <f>IF(ISBLANK(Survey!$AL405),1,0)</f>
        <v>1</v>
      </c>
      <c r="BC405" s="147" t="str" cm="1">
        <f t="array" ref="BC405">IF(OR(IF(OR($BE405+$BF405 = 2, $BG405=1), FALSE, TRUE), AND($BD405:$BD405 = 0)),"Pass","Fail")</f>
        <v>Pass</v>
      </c>
      <c r="BD405" s="143">
        <f>COUNTBLANK(Survey!$AM405:$AO405)</f>
        <v>3</v>
      </c>
      <c r="BE405" s="143">
        <f>IF(Survey!$I405="Yes",1,0)</f>
        <v>0</v>
      </c>
      <c r="BF405" s="143">
        <f>IF(OR(Survey!$M405="Mutual fund",Survey!$M405="Alternative mutual fund",Survey!$M405="Money market"),1,0)</f>
        <v>0</v>
      </c>
      <c r="BG405" s="148">
        <f>IF(OR(Survey!$M405="ETF",Survey!$M405="ETF, alternative mutual fund"),1,0)</f>
        <v>0</v>
      </c>
      <c r="BH405" s="16" t="str">
        <f t="shared" si="296"/>
        <v>Pass</v>
      </c>
      <c r="BI405" s="38" t="b">
        <f>OR(ISNUMBER(SEARCH("Yes",Survey!$AO405)),ISBLANK(Survey!$AO405))</f>
        <v>1</v>
      </c>
      <c r="BJ405" s="67" t="b">
        <f>NOT(ISBLANK(Survey!$AP405))</f>
        <v>0</v>
      </c>
      <c r="BK405" s="16" t="str">
        <f t="shared" si="297"/>
        <v>Pass</v>
      </c>
      <c r="BL405" s="143">
        <f>IF(Survey!$AW405=0, 0,1)</f>
        <v>0</v>
      </c>
      <c r="BM405" s="67">
        <f>Survey!$AQ405</f>
        <v>0</v>
      </c>
      <c r="BN405" s="67">
        <f>IFERROR((Survey!$AX405-ABS(Survey!$AY405)-ABS(Survey!$BD405))/Survey!$AW405,0)</f>
        <v>0</v>
      </c>
      <c r="BO405" s="67">
        <f>IF(AND($BM405&gt;$BN405-0.2,$BM405&lt;$BN405+0.2,ISBLANK(Survey!$AQ405)=FALSE),0,1)</f>
        <v>1</v>
      </c>
      <c r="BP405" s="165">
        <f>IF(ISBLANK(Survey!$AR405),1,0)</f>
        <v>1</v>
      </c>
      <c r="BQ405" s="16" t="str">
        <f t="shared" si="298"/>
        <v>Pass</v>
      </c>
      <c r="BR405" s="143">
        <f>IF(Survey!$AW405=0, 0,1)</f>
        <v>0</v>
      </c>
      <c r="BS405" s="67">
        <f>IF(AND(Survey!$AS405&gt;=0,Survey!$AS405&lt;=0.2,Survey!$AS405&lt;&gt;""),0,1)</f>
        <v>1</v>
      </c>
      <c r="BT405" s="143">
        <f>IF(ISBLANK(Survey!$AT405),1,0)</f>
        <v>1</v>
      </c>
      <c r="BU405" s="16" t="str">
        <f t="shared" si="299"/>
        <v>Fail</v>
      </c>
      <c r="BV405" s="165">
        <f>Survey!$AU405</f>
        <v>0</v>
      </c>
      <c r="BW405" s="16" t="str">
        <f t="shared" si="300"/>
        <v>Pass</v>
      </c>
      <c r="BX405" s="36">
        <f>Survey!$AV405</f>
        <v>0</v>
      </c>
      <c r="BY405" s="176">
        <f>Survey!$AW405+Survey!$AX405-ABS(Survey!$AY405)+ABS(Survey!$AZ405)-ABS(Survey!$BA405)+ABS(Survey!$BB405)-ABS(Survey!$BC405)-ABS(Survey!$BD405)+Survey!$BE405</f>
        <v>0</v>
      </c>
      <c r="BZ405" s="35">
        <f t="shared" si="301"/>
        <v>0</v>
      </c>
      <c r="CA405" s="17">
        <f t="shared" si="302"/>
        <v>0</v>
      </c>
      <c r="CB405" s="16" t="str">
        <f t="shared" si="303"/>
        <v>Pass</v>
      </c>
      <c r="CC405" s="38" t="b">
        <f>IF(ABS(Survey!$BE405)=0,TRUE,FALSE)</f>
        <v>1</v>
      </c>
      <c r="CD405" s="37" t="b">
        <f>NOT(ISBLANK(Survey!$BF405))</f>
        <v>0</v>
      </c>
      <c r="CE405" t="str">
        <f t="shared" si="304"/>
        <v>Fail</v>
      </c>
      <c r="CF405" s="29">
        <f>Survey!$AV405</f>
        <v>0</v>
      </c>
      <c r="CG405" s="29" cm="1">
        <f t="array" ref="CG405">SUM(SUMIF(Survey!BH405:BO405,{"&gt;0","&lt;0"})*{1,-1})-SUM(SUMIF(Survey!BQ405:BX405,{"&gt;0","&lt;0"})*{1,-1})</f>
        <v>0</v>
      </c>
      <c r="CH405" s="35" t="str">
        <f t="shared" si="305"/>
        <v>No holdings</v>
      </c>
      <c r="CI405">
        <f t="shared" si="306"/>
        <v>0</v>
      </c>
      <c r="CJ405" s="16" t="str">
        <f t="shared" si="307"/>
        <v>Fail</v>
      </c>
      <c r="CK405" s="36">
        <f>Survey!$AV405</f>
        <v>0</v>
      </c>
      <c r="CL405" s="36" cm="1">
        <f t="array" ref="CL405">SUM(SUMIF(Survey!BZ405:CS405,{"&gt;0","&lt;0"})*{1,-1})-SUM(SUMIF(Survey!CU405:DN405,{"&gt;0","&lt;0"})*{1,-1})</f>
        <v>0</v>
      </c>
      <c r="CM405" s="35" t="str">
        <f t="shared" si="308"/>
        <v>No holdings</v>
      </c>
      <c r="CN405" s="17">
        <f t="shared" si="309"/>
        <v>0</v>
      </c>
      <c r="CO405" s="16" t="str">
        <f t="shared" si="310"/>
        <v>Pass</v>
      </c>
      <c r="CP405" s="38" t="b">
        <f>IF(ABS(Survey!$CS405)=0,TRUE,FALSE)</f>
        <v>1</v>
      </c>
      <c r="CQ405" s="37" t="b">
        <f>NOT(ISBLANK(Survey!$CT405))</f>
        <v>0</v>
      </c>
      <c r="CR405" s="16" t="str">
        <f t="shared" si="311"/>
        <v>Pass</v>
      </c>
      <c r="CS405" s="38" t="b">
        <f>IF(ABS(Survey!$DN405)=0,TRUE,FALSE)</f>
        <v>1</v>
      </c>
      <c r="CT405" s="37" t="b">
        <f>NOT(ISBLANK(Survey!$DO405))</f>
        <v>0</v>
      </c>
      <c r="CU405" t="str">
        <f t="shared" si="312"/>
        <v>Pass</v>
      </c>
      <c r="CV405" s="29" cm="1">
        <f t="array" ref="CV405">SUM(SUMIF(Survey!CO405,{"&gt;0","&lt;0"})*{1,-1})+SUM(SUMIF(Survey!DJ405,{"&gt;0","&lt;0"})*{1,-1})</f>
        <v>0</v>
      </c>
      <c r="CW405" s="29">
        <f>SUM(SUMIF(Survey!DQ405:DW405,{"&gt;0","&lt;0"})*{1,-1})+SUM(SUMIF(Survey!DY405:EE405,{"&gt;0","&lt;0"})*{1,-1})</f>
        <v>0</v>
      </c>
      <c r="CX405">
        <f t="shared" si="313"/>
        <v>0</v>
      </c>
      <c r="CY405">
        <f t="shared" si="314"/>
        <v>0</v>
      </c>
      <c r="CZ405" s="16" t="str">
        <f t="shared" si="315"/>
        <v>Pass</v>
      </c>
      <c r="DA405" s="38" t="b">
        <f>IF(ABS(Survey!$DW405)=0,TRUE,FALSE)</f>
        <v>1</v>
      </c>
      <c r="DB405" s="37" t="b">
        <f>NOT(ISBLANK(Survey!DX405))</f>
        <v>0</v>
      </c>
      <c r="DC405" s="16" t="str">
        <f t="shared" si="316"/>
        <v>Pass</v>
      </c>
      <c r="DD405" s="38" t="b">
        <f>IF(ABS(Survey!$EE405)=0,TRUE,FALSE)</f>
        <v>1</v>
      </c>
      <c r="DE405" s="37" t="b">
        <f>NOT(ISBLANK(Survey!$EF405))</f>
        <v>0</v>
      </c>
      <c r="DF405" s="16" t="str">
        <f t="shared" si="317"/>
        <v>Fail</v>
      </c>
      <c r="DG405" s="36">
        <f>SUM(SUMIF(Survey!EL405:EN405,{"&gt;0","&lt;0"})*{1,-1})</f>
        <v>0</v>
      </c>
      <c r="DH405">
        <f t="shared" si="318"/>
        <v>0</v>
      </c>
      <c r="DI405">
        <f t="shared" si="319"/>
        <v>100</v>
      </c>
      <c r="DJ405" s="35" t="b">
        <f>IF(OR(Survey!$M405="ETF",Survey!$M405="ETF, alternative mutual fund",Survey!$M405="Closed-end", Survey!$M405="Split share corp"),TRUE,FALSE)</f>
        <v>0</v>
      </c>
      <c r="DK405" s="16" t="str">
        <f t="shared" si="320"/>
        <v>Fail</v>
      </c>
      <c r="DL405" s="36">
        <f>SUM(SUMIF(Survey!EP405:EV405,{"&gt;0","&lt;0"})*{1,-1})</f>
        <v>0</v>
      </c>
      <c r="DM405">
        <f t="shared" si="321"/>
        <v>0</v>
      </c>
      <c r="DN405" s="17">
        <f t="shared" si="322"/>
        <v>100</v>
      </c>
      <c r="DO405" s="16" t="str">
        <f t="shared" si="323"/>
        <v>Fail</v>
      </c>
      <c r="DP405" s="36">
        <f>SUM(SUMIF(Survey!EX405:FD405,{"&gt;0","&lt;0"})*{1,-1})</f>
        <v>0</v>
      </c>
      <c r="DQ405">
        <f t="shared" si="324"/>
        <v>0</v>
      </c>
      <c r="DR405" s="17">
        <f t="shared" si="325"/>
        <v>100</v>
      </c>
    </row>
    <row r="406" spans="1:122">
      <c r="A406">
        <v>406</v>
      </c>
      <c r="B406" t="str">
        <f t="shared" si="279"/>
        <v>Pass</v>
      </c>
      <c r="C406" t="str">
        <f>IF(COUNTBLANK(Survey!B406:FE406)=$C$2, "Pass", "Fail")</f>
        <v>Pass</v>
      </c>
      <c r="D406" t="str">
        <f t="shared" si="280"/>
        <v>Fail</v>
      </c>
      <c r="E406" t="str">
        <f>IF(OR(ISBLANK(Survey!AJ406),COUNTIF(G406:BB406,"Fail")),"Fail","Pass")</f>
        <v>Fail</v>
      </c>
      <c r="G406" s="16" t="str">
        <f t="shared" si="281"/>
        <v>Fail</v>
      </c>
      <c r="H406" s="177">
        <f>COUNTBLANK(Survey!B406:D406)+COUNTBLANK(Survey!G406)+COUNTBLANK(Survey!I406)+COUNTBLANK(Survey!K406:M406)+COUNTBLANK(Survey!P406)+COUNTBLANK(Survey!S406:U406)+COUNTBLANK(Survey!Y406:AA406)+COUNTBLANK(Survey!AD406:AE406)+COUNTBLANK(Survey!AI406:AI406)</f>
        <v>18</v>
      </c>
      <c r="I406" s="16" t="str">
        <f t="shared" si="282"/>
        <v>Fail</v>
      </c>
      <c r="J406" t="b">
        <f>IF(Survey!E406="No",TRUE,FALSE)</f>
        <v>0</v>
      </c>
      <c r="K406" s="34">
        <f>LEN(Survey!E406)</f>
        <v>0</v>
      </c>
      <c r="L406" s="16" t="str">
        <f t="shared" si="283"/>
        <v>Fail</v>
      </c>
      <c r="M406" t="b">
        <f>IF(Survey!F406="No",TRUE,FALSE)</f>
        <v>0</v>
      </c>
      <c r="N406" s="33">
        <f>LEN(Survey!F406)</f>
        <v>0</v>
      </c>
      <c r="O406" s="16" t="str">
        <f t="shared" si="284"/>
        <v>Pass</v>
      </c>
      <c r="P406" s="34">
        <f>MOD((LEN(Survey!H406)+2),11)</f>
        <v>2</v>
      </c>
      <c r="Q406" s="33" t="str">
        <f>IF(Survey!$L406="Prospectus fund", "Yes", "No")</f>
        <v>No</v>
      </c>
      <c r="R406" s="16" t="str">
        <f t="shared" si="285"/>
        <v>Pass</v>
      </c>
      <c r="S406" s="34">
        <f>MOD((LEN(Survey!J406)+2),11)</f>
        <v>2</v>
      </c>
      <c r="T406" s="35" t="b">
        <f>IF(OR(Survey!$M406="ETF",Survey!$M406="ETF, alternative mutual fund",Survey!$M406="Closed-end", Survey!$M406="Split share corp", Survey!$I406="Yes"),TRUE,FALSE)</f>
        <v>0</v>
      </c>
      <c r="U406" s="16" t="str">
        <f>IFERROR(IF(AND(OR(X406=Y406,Y406 = "Either"),NOT(ISBLANK(Survey!K406))),"Pass","Fail"),"Pass")</f>
        <v>Fail</v>
      </c>
      <c r="V406" s="36" cm="1">
        <f t="array" ref="V406">SUM(SUMIF(Survey!BZ406:CS406,{"&gt;0","&lt;0"})*{1,-1})</f>
        <v>0</v>
      </c>
      <c r="W406" s="38" cm="1">
        <f t="array" ref="W406">SUM(SUMIF(Survey!CC406,{"&gt;0","&lt;0"})*{1,-1})+SUM(SUMIF(Survey!CM406,{"&gt;0","&lt;0"})*{1,-1})</f>
        <v>0</v>
      </c>
      <c r="X406" s="38">
        <f>Survey!K406</f>
        <v>0</v>
      </c>
      <c r="Y406" s="37" t="str">
        <f t="shared" si="286"/>
        <v>Either</v>
      </c>
      <c r="Z406" s="16" t="str">
        <f t="shared" si="287"/>
        <v>Fail</v>
      </c>
      <c r="AA406" s="67" cm="1">
        <f t="array" ref="AA406">SUM(SUMIF(Survey!BZ406:CS406,{"&gt;0","&lt;0"})*{1,-1})+SUM(SUMIF(Survey!CU406:DN406,{"&gt;0","&lt;0"})*{1,-1})</f>
        <v>0</v>
      </c>
      <c r="AB406" s="67">
        <f>IFERROR(AA406/(Survey!$AV406),0)</f>
        <v>0</v>
      </c>
      <c r="AC406" s="128" t="b">
        <f>IF(OR(Survey!$M406="Alternative strategy or hedge",Survey!$M406="Other, illiquid",Survey!$L406="Prospectus fund"),TRUE,FALSE)</f>
        <v>0</v>
      </c>
      <c r="AD406" s="128" t="b">
        <f>NOT(ISBLANK(Survey!$M406))</f>
        <v>0</v>
      </c>
      <c r="AE406" s="16" t="str">
        <f t="shared" si="288"/>
        <v>Pass</v>
      </c>
      <c r="AF406" s="38" t="b">
        <f>NOT(ISNUMBER(SEARCH("Other",Survey!$P406)))</f>
        <v>1</v>
      </c>
      <c r="AG406" s="37" t="b">
        <f>NOT(ISBLANK(Survey!$Q406))</f>
        <v>0</v>
      </c>
      <c r="AH406" s="16" t="str">
        <f t="shared" si="289"/>
        <v>Pass</v>
      </c>
      <c r="AI406" s="143">
        <f>COUNTBLANK(Survey!$W406)</f>
        <v>1</v>
      </c>
      <c r="AJ406" s="67">
        <f>IF(AND(Survey!L406&lt;&gt;"Exempt fund",OR(Survey!$M406="ETF",Survey!$M406="ETF, alternative mutual fund",Survey!$M406="Mutual fund",Survey!$M406="Alternative mutual fund",Survey!$M406="Money market")),1,0)</f>
        <v>0</v>
      </c>
      <c r="AK406" s="16" t="str">
        <f t="shared" si="290"/>
        <v>Pass</v>
      </c>
      <c r="AL406" s="38" t="b">
        <f>NOT(ISNUMBER(SEARCH("Yes",Survey!$AA406)))</f>
        <v>1</v>
      </c>
      <c r="AM406" s="37" t="b">
        <f>IF(COUNTBLANK(Survey!$AB406:$AC406)=0,TRUE, FALSE)</f>
        <v>0</v>
      </c>
      <c r="AN406" s="16" t="str">
        <f t="shared" si="291"/>
        <v>Pass</v>
      </c>
      <c r="AO406" s="38" t="b">
        <f>NOT(ISNUMBER(SEARCH("Yes",Survey!$AD406)))</f>
        <v>1</v>
      </c>
      <c r="AP406" s="37" t="b">
        <f>NOT(ISBLANK(Survey!$AF406))</f>
        <v>0</v>
      </c>
      <c r="AQ406" s="16" t="str">
        <f t="shared" si="292"/>
        <v>Pass</v>
      </c>
      <c r="AR406" s="38" t="b">
        <f>NOT(OR(ISNUMBER(SEARCH("Other",Survey!$AF406)),ISNUMBER(SEARCH("Multiple",Survey!$AF406))))</f>
        <v>1</v>
      </c>
      <c r="AS406" s="37" t="b">
        <f>NOT(ISBLANK(Survey!$AG406))</f>
        <v>0</v>
      </c>
      <c r="AT406" s="16" t="str">
        <f t="shared" si="293"/>
        <v>Fail</v>
      </c>
      <c r="AU406" s="143">
        <f>IF(ABS(Survey!$AV406)&gt;0, 1,0)</f>
        <v>0</v>
      </c>
      <c r="AV406" s="143">
        <f>IF(COUNTBLANK(Survey!$AJ406)=0,1,0)</f>
        <v>0</v>
      </c>
      <c r="AW406" s="16" t="str">
        <f t="shared" si="294"/>
        <v>Pass</v>
      </c>
      <c r="AX406" s="143">
        <f>IF(ISBLANK(Survey!$AJ406),0,1)</f>
        <v>0</v>
      </c>
      <c r="AY406" s="165">
        <f>COUNTBLANK(Survey!$AK406)</f>
        <v>1</v>
      </c>
      <c r="AZ406" s="16" t="str">
        <f t="shared" si="295"/>
        <v>Pass</v>
      </c>
      <c r="BA406" s="143">
        <f>IF(OR(Survey!$AK406="Closed",ISBLANK(Survey!$AK406)),0,1)</f>
        <v>0</v>
      </c>
      <c r="BB406" s="165">
        <f>IF(ISBLANK(Survey!$AL406),1,0)</f>
        <v>1</v>
      </c>
      <c r="BC406" s="147" t="str" cm="1">
        <f t="array" ref="BC406">IF(OR(IF(OR($BE406+$BF406 = 2, $BG406=1), FALSE, TRUE), AND($BD406:$BD406 = 0)),"Pass","Fail")</f>
        <v>Pass</v>
      </c>
      <c r="BD406" s="143">
        <f>COUNTBLANK(Survey!$AM406:$AO406)</f>
        <v>3</v>
      </c>
      <c r="BE406" s="143">
        <f>IF(Survey!$I406="Yes",1,0)</f>
        <v>0</v>
      </c>
      <c r="BF406" s="143">
        <f>IF(OR(Survey!$M406="Mutual fund",Survey!$M406="Alternative mutual fund",Survey!$M406="Money market"),1,0)</f>
        <v>0</v>
      </c>
      <c r="BG406" s="148">
        <f>IF(OR(Survey!$M406="ETF",Survey!$M406="ETF, alternative mutual fund"),1,0)</f>
        <v>0</v>
      </c>
      <c r="BH406" s="16" t="str">
        <f t="shared" si="296"/>
        <v>Pass</v>
      </c>
      <c r="BI406" s="38" t="b">
        <f>OR(ISNUMBER(SEARCH("Yes",Survey!$AO406)),ISBLANK(Survey!$AO406))</f>
        <v>1</v>
      </c>
      <c r="BJ406" s="67" t="b">
        <f>NOT(ISBLANK(Survey!$AP406))</f>
        <v>0</v>
      </c>
      <c r="BK406" s="16" t="str">
        <f t="shared" si="297"/>
        <v>Pass</v>
      </c>
      <c r="BL406" s="143">
        <f>IF(Survey!$AW406=0, 0,1)</f>
        <v>0</v>
      </c>
      <c r="BM406" s="67">
        <f>Survey!$AQ406</f>
        <v>0</v>
      </c>
      <c r="BN406" s="67">
        <f>IFERROR((Survey!$AX406-ABS(Survey!$AY406)-ABS(Survey!$BD406))/Survey!$AW406,0)</f>
        <v>0</v>
      </c>
      <c r="BO406" s="67">
        <f>IF(AND($BM406&gt;$BN406-0.2,$BM406&lt;$BN406+0.2,ISBLANK(Survey!$AQ406)=FALSE),0,1)</f>
        <v>1</v>
      </c>
      <c r="BP406" s="165">
        <f>IF(ISBLANK(Survey!$AR406),1,0)</f>
        <v>1</v>
      </c>
      <c r="BQ406" s="16" t="str">
        <f t="shared" si="298"/>
        <v>Pass</v>
      </c>
      <c r="BR406" s="143">
        <f>IF(Survey!$AW406=0, 0,1)</f>
        <v>0</v>
      </c>
      <c r="BS406" s="67">
        <f>IF(AND(Survey!$AS406&gt;=0,Survey!$AS406&lt;=0.2,Survey!$AS406&lt;&gt;""),0,1)</f>
        <v>1</v>
      </c>
      <c r="BT406" s="143">
        <f>IF(ISBLANK(Survey!$AT406),1,0)</f>
        <v>1</v>
      </c>
      <c r="BU406" s="16" t="str">
        <f t="shared" si="299"/>
        <v>Fail</v>
      </c>
      <c r="BV406" s="165">
        <f>Survey!$AU406</f>
        <v>0</v>
      </c>
      <c r="BW406" s="16" t="str">
        <f t="shared" si="300"/>
        <v>Pass</v>
      </c>
      <c r="BX406" s="36">
        <f>Survey!$AV406</f>
        <v>0</v>
      </c>
      <c r="BY406" s="176">
        <f>Survey!$AW406+Survey!$AX406-ABS(Survey!$AY406)+ABS(Survey!$AZ406)-ABS(Survey!$BA406)+ABS(Survey!$BB406)-ABS(Survey!$BC406)-ABS(Survey!$BD406)+Survey!$BE406</f>
        <v>0</v>
      </c>
      <c r="BZ406" s="35">
        <f t="shared" si="301"/>
        <v>0</v>
      </c>
      <c r="CA406" s="17">
        <f t="shared" si="302"/>
        <v>0</v>
      </c>
      <c r="CB406" s="16" t="str">
        <f t="shared" si="303"/>
        <v>Pass</v>
      </c>
      <c r="CC406" s="38" t="b">
        <f>IF(ABS(Survey!$BE406)=0,TRUE,FALSE)</f>
        <v>1</v>
      </c>
      <c r="CD406" s="37" t="b">
        <f>NOT(ISBLANK(Survey!$BF406))</f>
        <v>0</v>
      </c>
      <c r="CE406" t="str">
        <f t="shared" si="304"/>
        <v>Fail</v>
      </c>
      <c r="CF406" s="29">
        <f>Survey!$AV406</f>
        <v>0</v>
      </c>
      <c r="CG406" s="29" cm="1">
        <f t="array" ref="CG406">SUM(SUMIF(Survey!BH406:BO406,{"&gt;0","&lt;0"})*{1,-1})-SUM(SUMIF(Survey!BQ406:BX406,{"&gt;0","&lt;0"})*{1,-1})</f>
        <v>0</v>
      </c>
      <c r="CH406" s="35" t="str">
        <f t="shared" si="305"/>
        <v>No holdings</v>
      </c>
      <c r="CI406">
        <f t="shared" si="306"/>
        <v>0</v>
      </c>
      <c r="CJ406" s="16" t="str">
        <f t="shared" si="307"/>
        <v>Fail</v>
      </c>
      <c r="CK406" s="36">
        <f>Survey!$AV406</f>
        <v>0</v>
      </c>
      <c r="CL406" s="36" cm="1">
        <f t="array" ref="CL406">SUM(SUMIF(Survey!BZ406:CS406,{"&gt;0","&lt;0"})*{1,-1})-SUM(SUMIF(Survey!CU406:DN406,{"&gt;0","&lt;0"})*{1,-1})</f>
        <v>0</v>
      </c>
      <c r="CM406" s="35" t="str">
        <f t="shared" si="308"/>
        <v>No holdings</v>
      </c>
      <c r="CN406" s="17">
        <f t="shared" si="309"/>
        <v>0</v>
      </c>
      <c r="CO406" s="16" t="str">
        <f t="shared" si="310"/>
        <v>Pass</v>
      </c>
      <c r="CP406" s="38" t="b">
        <f>IF(ABS(Survey!$CS406)=0,TRUE,FALSE)</f>
        <v>1</v>
      </c>
      <c r="CQ406" s="37" t="b">
        <f>NOT(ISBLANK(Survey!$CT406))</f>
        <v>0</v>
      </c>
      <c r="CR406" s="16" t="str">
        <f t="shared" si="311"/>
        <v>Pass</v>
      </c>
      <c r="CS406" s="38" t="b">
        <f>IF(ABS(Survey!$DN406)=0,TRUE,FALSE)</f>
        <v>1</v>
      </c>
      <c r="CT406" s="37" t="b">
        <f>NOT(ISBLANK(Survey!$DO406))</f>
        <v>0</v>
      </c>
      <c r="CU406" t="str">
        <f t="shared" si="312"/>
        <v>Pass</v>
      </c>
      <c r="CV406" s="29" cm="1">
        <f t="array" ref="CV406">SUM(SUMIF(Survey!CO406,{"&gt;0","&lt;0"})*{1,-1})+SUM(SUMIF(Survey!DJ406,{"&gt;0","&lt;0"})*{1,-1})</f>
        <v>0</v>
      </c>
      <c r="CW406" s="29">
        <f>SUM(SUMIF(Survey!DQ406:DW406,{"&gt;0","&lt;0"})*{1,-1})+SUM(SUMIF(Survey!DY406:EE406,{"&gt;0","&lt;0"})*{1,-1})</f>
        <v>0</v>
      </c>
      <c r="CX406">
        <f t="shared" si="313"/>
        <v>0</v>
      </c>
      <c r="CY406">
        <f t="shared" si="314"/>
        <v>0</v>
      </c>
      <c r="CZ406" s="16" t="str">
        <f t="shared" si="315"/>
        <v>Pass</v>
      </c>
      <c r="DA406" s="38" t="b">
        <f>IF(ABS(Survey!$DW406)=0,TRUE,FALSE)</f>
        <v>1</v>
      </c>
      <c r="DB406" s="37" t="b">
        <f>NOT(ISBLANK(Survey!DX406))</f>
        <v>0</v>
      </c>
      <c r="DC406" s="16" t="str">
        <f t="shared" si="316"/>
        <v>Pass</v>
      </c>
      <c r="DD406" s="38" t="b">
        <f>IF(ABS(Survey!$EE406)=0,TRUE,FALSE)</f>
        <v>1</v>
      </c>
      <c r="DE406" s="37" t="b">
        <f>NOT(ISBLANK(Survey!$EF406))</f>
        <v>0</v>
      </c>
      <c r="DF406" s="16" t="str">
        <f t="shared" si="317"/>
        <v>Fail</v>
      </c>
      <c r="DG406" s="36">
        <f>SUM(SUMIF(Survey!EL406:EN406,{"&gt;0","&lt;0"})*{1,-1})</f>
        <v>0</v>
      </c>
      <c r="DH406">
        <f t="shared" si="318"/>
        <v>0</v>
      </c>
      <c r="DI406">
        <f t="shared" si="319"/>
        <v>100</v>
      </c>
      <c r="DJ406" s="35" t="b">
        <f>IF(OR(Survey!$M406="ETF",Survey!$M406="ETF, alternative mutual fund",Survey!$M406="Closed-end", Survey!$M406="Split share corp"),TRUE,FALSE)</f>
        <v>0</v>
      </c>
      <c r="DK406" s="16" t="str">
        <f t="shared" si="320"/>
        <v>Fail</v>
      </c>
      <c r="DL406" s="36">
        <f>SUM(SUMIF(Survey!EP406:EV406,{"&gt;0","&lt;0"})*{1,-1})</f>
        <v>0</v>
      </c>
      <c r="DM406">
        <f t="shared" si="321"/>
        <v>0</v>
      </c>
      <c r="DN406" s="17">
        <f t="shared" si="322"/>
        <v>100</v>
      </c>
      <c r="DO406" s="16" t="str">
        <f t="shared" si="323"/>
        <v>Fail</v>
      </c>
      <c r="DP406" s="36">
        <f>SUM(SUMIF(Survey!EX406:FD406,{"&gt;0","&lt;0"})*{1,-1})</f>
        <v>0</v>
      </c>
      <c r="DQ406">
        <f t="shared" si="324"/>
        <v>0</v>
      </c>
      <c r="DR406" s="17">
        <f t="shared" si="325"/>
        <v>100</v>
      </c>
    </row>
    <row r="407" spans="1:122">
      <c r="A407">
        <v>407</v>
      </c>
      <c r="B407" t="str">
        <f t="shared" si="279"/>
        <v>Pass</v>
      </c>
      <c r="C407" t="str">
        <f>IF(COUNTBLANK(Survey!B407:FE407)=$C$2, "Pass", "Fail")</f>
        <v>Pass</v>
      </c>
      <c r="D407" t="str">
        <f t="shared" si="280"/>
        <v>Fail</v>
      </c>
      <c r="E407" t="str">
        <f>IF(OR(ISBLANK(Survey!AJ407),COUNTIF(G407:BB407,"Fail")),"Fail","Pass")</f>
        <v>Fail</v>
      </c>
      <c r="G407" s="16" t="str">
        <f t="shared" si="281"/>
        <v>Fail</v>
      </c>
      <c r="H407" s="177">
        <f>COUNTBLANK(Survey!B407:D407)+COUNTBLANK(Survey!G407)+COUNTBLANK(Survey!I407)+COUNTBLANK(Survey!K407:M407)+COUNTBLANK(Survey!P407)+COUNTBLANK(Survey!S407:U407)+COUNTBLANK(Survey!Y407:AA407)+COUNTBLANK(Survey!AD407:AE407)+COUNTBLANK(Survey!AI407:AI407)</f>
        <v>18</v>
      </c>
      <c r="I407" s="16" t="str">
        <f t="shared" si="282"/>
        <v>Fail</v>
      </c>
      <c r="J407" t="b">
        <f>IF(Survey!E407="No",TRUE,FALSE)</f>
        <v>0</v>
      </c>
      <c r="K407" s="34">
        <f>LEN(Survey!E407)</f>
        <v>0</v>
      </c>
      <c r="L407" s="16" t="str">
        <f t="shared" si="283"/>
        <v>Fail</v>
      </c>
      <c r="M407" t="b">
        <f>IF(Survey!F407="No",TRUE,FALSE)</f>
        <v>0</v>
      </c>
      <c r="N407" s="33">
        <f>LEN(Survey!F407)</f>
        <v>0</v>
      </c>
      <c r="O407" s="16" t="str">
        <f t="shared" si="284"/>
        <v>Pass</v>
      </c>
      <c r="P407" s="34">
        <f>MOD((LEN(Survey!H407)+2),11)</f>
        <v>2</v>
      </c>
      <c r="Q407" s="33" t="str">
        <f>IF(Survey!$L407="Prospectus fund", "Yes", "No")</f>
        <v>No</v>
      </c>
      <c r="R407" s="16" t="str">
        <f t="shared" si="285"/>
        <v>Pass</v>
      </c>
      <c r="S407" s="34">
        <f>MOD((LEN(Survey!J407)+2),11)</f>
        <v>2</v>
      </c>
      <c r="T407" s="35" t="b">
        <f>IF(OR(Survey!$M407="ETF",Survey!$M407="ETF, alternative mutual fund",Survey!$M407="Closed-end", Survey!$M407="Split share corp", Survey!$I407="Yes"),TRUE,FALSE)</f>
        <v>0</v>
      </c>
      <c r="U407" s="16" t="str">
        <f>IFERROR(IF(AND(OR(X407=Y407,Y407 = "Either"),NOT(ISBLANK(Survey!K407))),"Pass","Fail"),"Pass")</f>
        <v>Fail</v>
      </c>
      <c r="V407" s="36" cm="1">
        <f t="array" ref="V407">SUM(SUMIF(Survey!BZ407:CS407,{"&gt;0","&lt;0"})*{1,-1})</f>
        <v>0</v>
      </c>
      <c r="W407" s="38" cm="1">
        <f t="array" ref="W407">SUM(SUMIF(Survey!CC407,{"&gt;0","&lt;0"})*{1,-1})+SUM(SUMIF(Survey!CM407,{"&gt;0","&lt;0"})*{1,-1})</f>
        <v>0</v>
      </c>
      <c r="X407" s="38">
        <f>Survey!K407</f>
        <v>0</v>
      </c>
      <c r="Y407" s="37" t="str">
        <f t="shared" si="286"/>
        <v>Either</v>
      </c>
      <c r="Z407" s="16" t="str">
        <f t="shared" si="287"/>
        <v>Fail</v>
      </c>
      <c r="AA407" s="67" cm="1">
        <f t="array" ref="AA407">SUM(SUMIF(Survey!BZ407:CS407,{"&gt;0","&lt;0"})*{1,-1})+SUM(SUMIF(Survey!CU407:DN407,{"&gt;0","&lt;0"})*{1,-1})</f>
        <v>0</v>
      </c>
      <c r="AB407" s="67">
        <f>IFERROR(AA407/(Survey!$AV407),0)</f>
        <v>0</v>
      </c>
      <c r="AC407" s="128" t="b">
        <f>IF(OR(Survey!$M407="Alternative strategy or hedge",Survey!$M407="Other, illiquid",Survey!$L407="Prospectus fund"),TRUE,FALSE)</f>
        <v>0</v>
      </c>
      <c r="AD407" s="128" t="b">
        <f>NOT(ISBLANK(Survey!$M407))</f>
        <v>0</v>
      </c>
      <c r="AE407" s="16" t="str">
        <f t="shared" si="288"/>
        <v>Pass</v>
      </c>
      <c r="AF407" s="38" t="b">
        <f>NOT(ISNUMBER(SEARCH("Other",Survey!$P407)))</f>
        <v>1</v>
      </c>
      <c r="AG407" s="37" t="b">
        <f>NOT(ISBLANK(Survey!$Q407))</f>
        <v>0</v>
      </c>
      <c r="AH407" s="16" t="str">
        <f t="shared" si="289"/>
        <v>Pass</v>
      </c>
      <c r="AI407" s="143">
        <f>COUNTBLANK(Survey!$W407)</f>
        <v>1</v>
      </c>
      <c r="AJ407" s="67">
        <f>IF(AND(Survey!L407&lt;&gt;"Exempt fund",OR(Survey!$M407="ETF",Survey!$M407="ETF, alternative mutual fund",Survey!$M407="Mutual fund",Survey!$M407="Alternative mutual fund",Survey!$M407="Money market")),1,0)</f>
        <v>0</v>
      </c>
      <c r="AK407" s="16" t="str">
        <f t="shared" si="290"/>
        <v>Pass</v>
      </c>
      <c r="AL407" s="38" t="b">
        <f>NOT(ISNUMBER(SEARCH("Yes",Survey!$AA407)))</f>
        <v>1</v>
      </c>
      <c r="AM407" s="37" t="b">
        <f>IF(COUNTBLANK(Survey!$AB407:$AC407)=0,TRUE, FALSE)</f>
        <v>0</v>
      </c>
      <c r="AN407" s="16" t="str">
        <f t="shared" si="291"/>
        <v>Pass</v>
      </c>
      <c r="AO407" s="38" t="b">
        <f>NOT(ISNUMBER(SEARCH("Yes",Survey!$AD407)))</f>
        <v>1</v>
      </c>
      <c r="AP407" s="37" t="b">
        <f>NOT(ISBLANK(Survey!$AF407))</f>
        <v>0</v>
      </c>
      <c r="AQ407" s="16" t="str">
        <f t="shared" si="292"/>
        <v>Pass</v>
      </c>
      <c r="AR407" s="38" t="b">
        <f>NOT(OR(ISNUMBER(SEARCH("Other",Survey!$AF407)),ISNUMBER(SEARCH("Multiple",Survey!$AF407))))</f>
        <v>1</v>
      </c>
      <c r="AS407" s="37" t="b">
        <f>NOT(ISBLANK(Survey!$AG407))</f>
        <v>0</v>
      </c>
      <c r="AT407" s="16" t="str">
        <f t="shared" si="293"/>
        <v>Fail</v>
      </c>
      <c r="AU407" s="143">
        <f>IF(ABS(Survey!$AV407)&gt;0, 1,0)</f>
        <v>0</v>
      </c>
      <c r="AV407" s="143">
        <f>IF(COUNTBLANK(Survey!$AJ407)=0,1,0)</f>
        <v>0</v>
      </c>
      <c r="AW407" s="16" t="str">
        <f t="shared" si="294"/>
        <v>Pass</v>
      </c>
      <c r="AX407" s="143">
        <f>IF(ISBLANK(Survey!$AJ407),0,1)</f>
        <v>0</v>
      </c>
      <c r="AY407" s="165">
        <f>COUNTBLANK(Survey!$AK407)</f>
        <v>1</v>
      </c>
      <c r="AZ407" s="16" t="str">
        <f t="shared" si="295"/>
        <v>Pass</v>
      </c>
      <c r="BA407" s="143">
        <f>IF(OR(Survey!$AK407="Closed",ISBLANK(Survey!$AK407)),0,1)</f>
        <v>0</v>
      </c>
      <c r="BB407" s="165">
        <f>IF(ISBLANK(Survey!$AL407),1,0)</f>
        <v>1</v>
      </c>
      <c r="BC407" s="147" t="str" cm="1">
        <f t="array" ref="BC407">IF(OR(IF(OR($BE407+$BF407 = 2, $BG407=1), FALSE, TRUE), AND($BD407:$BD407 = 0)),"Pass","Fail")</f>
        <v>Pass</v>
      </c>
      <c r="BD407" s="143">
        <f>COUNTBLANK(Survey!$AM407:$AO407)</f>
        <v>3</v>
      </c>
      <c r="BE407" s="143">
        <f>IF(Survey!$I407="Yes",1,0)</f>
        <v>0</v>
      </c>
      <c r="BF407" s="143">
        <f>IF(OR(Survey!$M407="Mutual fund",Survey!$M407="Alternative mutual fund",Survey!$M407="Money market"),1,0)</f>
        <v>0</v>
      </c>
      <c r="BG407" s="148">
        <f>IF(OR(Survey!$M407="ETF",Survey!$M407="ETF, alternative mutual fund"),1,0)</f>
        <v>0</v>
      </c>
      <c r="BH407" s="16" t="str">
        <f t="shared" si="296"/>
        <v>Pass</v>
      </c>
      <c r="BI407" s="38" t="b">
        <f>OR(ISNUMBER(SEARCH("Yes",Survey!$AO407)),ISBLANK(Survey!$AO407))</f>
        <v>1</v>
      </c>
      <c r="BJ407" s="67" t="b">
        <f>NOT(ISBLANK(Survey!$AP407))</f>
        <v>0</v>
      </c>
      <c r="BK407" s="16" t="str">
        <f t="shared" si="297"/>
        <v>Pass</v>
      </c>
      <c r="BL407" s="143">
        <f>IF(Survey!$AW407=0, 0,1)</f>
        <v>0</v>
      </c>
      <c r="BM407" s="67">
        <f>Survey!$AQ407</f>
        <v>0</v>
      </c>
      <c r="BN407" s="67">
        <f>IFERROR((Survey!$AX407-ABS(Survey!$AY407)-ABS(Survey!$BD407))/Survey!$AW407,0)</f>
        <v>0</v>
      </c>
      <c r="BO407" s="67">
        <f>IF(AND($BM407&gt;$BN407-0.2,$BM407&lt;$BN407+0.2,ISBLANK(Survey!$AQ407)=FALSE),0,1)</f>
        <v>1</v>
      </c>
      <c r="BP407" s="165">
        <f>IF(ISBLANK(Survey!$AR407),1,0)</f>
        <v>1</v>
      </c>
      <c r="BQ407" s="16" t="str">
        <f t="shared" si="298"/>
        <v>Pass</v>
      </c>
      <c r="BR407" s="143">
        <f>IF(Survey!$AW407=0, 0,1)</f>
        <v>0</v>
      </c>
      <c r="BS407" s="67">
        <f>IF(AND(Survey!$AS407&gt;=0,Survey!$AS407&lt;=0.2,Survey!$AS407&lt;&gt;""),0,1)</f>
        <v>1</v>
      </c>
      <c r="BT407" s="143">
        <f>IF(ISBLANK(Survey!$AT407),1,0)</f>
        <v>1</v>
      </c>
      <c r="BU407" s="16" t="str">
        <f t="shared" si="299"/>
        <v>Fail</v>
      </c>
      <c r="BV407" s="165">
        <f>Survey!$AU407</f>
        <v>0</v>
      </c>
      <c r="BW407" s="16" t="str">
        <f t="shared" si="300"/>
        <v>Pass</v>
      </c>
      <c r="BX407" s="36">
        <f>Survey!$AV407</f>
        <v>0</v>
      </c>
      <c r="BY407" s="176">
        <f>Survey!$AW407+Survey!$AX407-ABS(Survey!$AY407)+ABS(Survey!$AZ407)-ABS(Survey!$BA407)+ABS(Survey!$BB407)-ABS(Survey!$BC407)-ABS(Survey!$BD407)+Survey!$BE407</f>
        <v>0</v>
      </c>
      <c r="BZ407" s="35">
        <f t="shared" si="301"/>
        <v>0</v>
      </c>
      <c r="CA407" s="17">
        <f t="shared" si="302"/>
        <v>0</v>
      </c>
      <c r="CB407" s="16" t="str">
        <f t="shared" si="303"/>
        <v>Pass</v>
      </c>
      <c r="CC407" s="38" t="b">
        <f>IF(ABS(Survey!$BE407)=0,TRUE,FALSE)</f>
        <v>1</v>
      </c>
      <c r="CD407" s="37" t="b">
        <f>NOT(ISBLANK(Survey!$BF407))</f>
        <v>0</v>
      </c>
      <c r="CE407" t="str">
        <f t="shared" si="304"/>
        <v>Fail</v>
      </c>
      <c r="CF407" s="29">
        <f>Survey!$AV407</f>
        <v>0</v>
      </c>
      <c r="CG407" s="29" cm="1">
        <f t="array" ref="CG407">SUM(SUMIF(Survey!BH407:BO407,{"&gt;0","&lt;0"})*{1,-1})-SUM(SUMIF(Survey!BQ407:BX407,{"&gt;0","&lt;0"})*{1,-1})</f>
        <v>0</v>
      </c>
      <c r="CH407" s="35" t="str">
        <f t="shared" si="305"/>
        <v>No holdings</v>
      </c>
      <c r="CI407">
        <f t="shared" si="306"/>
        <v>0</v>
      </c>
      <c r="CJ407" s="16" t="str">
        <f t="shared" si="307"/>
        <v>Fail</v>
      </c>
      <c r="CK407" s="36">
        <f>Survey!$AV407</f>
        <v>0</v>
      </c>
      <c r="CL407" s="36" cm="1">
        <f t="array" ref="CL407">SUM(SUMIF(Survey!BZ407:CS407,{"&gt;0","&lt;0"})*{1,-1})-SUM(SUMIF(Survey!CU407:DN407,{"&gt;0","&lt;0"})*{1,-1})</f>
        <v>0</v>
      </c>
      <c r="CM407" s="35" t="str">
        <f t="shared" si="308"/>
        <v>No holdings</v>
      </c>
      <c r="CN407" s="17">
        <f t="shared" si="309"/>
        <v>0</v>
      </c>
      <c r="CO407" s="16" t="str">
        <f t="shared" si="310"/>
        <v>Pass</v>
      </c>
      <c r="CP407" s="38" t="b">
        <f>IF(ABS(Survey!$CS407)=0,TRUE,FALSE)</f>
        <v>1</v>
      </c>
      <c r="CQ407" s="37" t="b">
        <f>NOT(ISBLANK(Survey!$CT407))</f>
        <v>0</v>
      </c>
      <c r="CR407" s="16" t="str">
        <f t="shared" si="311"/>
        <v>Pass</v>
      </c>
      <c r="CS407" s="38" t="b">
        <f>IF(ABS(Survey!$DN407)=0,TRUE,FALSE)</f>
        <v>1</v>
      </c>
      <c r="CT407" s="37" t="b">
        <f>NOT(ISBLANK(Survey!$DO407))</f>
        <v>0</v>
      </c>
      <c r="CU407" t="str">
        <f t="shared" si="312"/>
        <v>Pass</v>
      </c>
      <c r="CV407" s="29" cm="1">
        <f t="array" ref="CV407">SUM(SUMIF(Survey!CO407,{"&gt;0","&lt;0"})*{1,-1})+SUM(SUMIF(Survey!DJ407,{"&gt;0","&lt;0"})*{1,-1})</f>
        <v>0</v>
      </c>
      <c r="CW407" s="29">
        <f>SUM(SUMIF(Survey!DQ407:DW407,{"&gt;0","&lt;0"})*{1,-1})+SUM(SUMIF(Survey!DY407:EE407,{"&gt;0","&lt;0"})*{1,-1})</f>
        <v>0</v>
      </c>
      <c r="CX407">
        <f t="shared" si="313"/>
        <v>0</v>
      </c>
      <c r="CY407">
        <f t="shared" si="314"/>
        <v>0</v>
      </c>
      <c r="CZ407" s="16" t="str">
        <f t="shared" si="315"/>
        <v>Pass</v>
      </c>
      <c r="DA407" s="38" t="b">
        <f>IF(ABS(Survey!$DW407)=0,TRUE,FALSE)</f>
        <v>1</v>
      </c>
      <c r="DB407" s="37" t="b">
        <f>NOT(ISBLANK(Survey!DX407))</f>
        <v>0</v>
      </c>
      <c r="DC407" s="16" t="str">
        <f t="shared" si="316"/>
        <v>Pass</v>
      </c>
      <c r="DD407" s="38" t="b">
        <f>IF(ABS(Survey!$EE407)=0,TRUE,FALSE)</f>
        <v>1</v>
      </c>
      <c r="DE407" s="37" t="b">
        <f>NOT(ISBLANK(Survey!$EF407))</f>
        <v>0</v>
      </c>
      <c r="DF407" s="16" t="str">
        <f t="shared" si="317"/>
        <v>Fail</v>
      </c>
      <c r="DG407" s="36">
        <f>SUM(SUMIF(Survey!EL407:EN407,{"&gt;0","&lt;0"})*{1,-1})</f>
        <v>0</v>
      </c>
      <c r="DH407">
        <f t="shared" si="318"/>
        <v>0</v>
      </c>
      <c r="DI407">
        <f t="shared" si="319"/>
        <v>100</v>
      </c>
      <c r="DJ407" s="35" t="b">
        <f>IF(OR(Survey!$M407="ETF",Survey!$M407="ETF, alternative mutual fund",Survey!$M407="Closed-end", Survey!$M407="Split share corp"),TRUE,FALSE)</f>
        <v>0</v>
      </c>
      <c r="DK407" s="16" t="str">
        <f t="shared" si="320"/>
        <v>Fail</v>
      </c>
      <c r="DL407" s="36">
        <f>SUM(SUMIF(Survey!EP407:EV407,{"&gt;0","&lt;0"})*{1,-1})</f>
        <v>0</v>
      </c>
      <c r="DM407">
        <f t="shared" si="321"/>
        <v>0</v>
      </c>
      <c r="DN407" s="17">
        <f t="shared" si="322"/>
        <v>100</v>
      </c>
      <c r="DO407" s="16" t="str">
        <f t="shared" si="323"/>
        <v>Fail</v>
      </c>
      <c r="DP407" s="36">
        <f>SUM(SUMIF(Survey!EX407:FD407,{"&gt;0","&lt;0"})*{1,-1})</f>
        <v>0</v>
      </c>
      <c r="DQ407">
        <f t="shared" si="324"/>
        <v>0</v>
      </c>
      <c r="DR407" s="17">
        <f t="shared" si="325"/>
        <v>100</v>
      </c>
    </row>
    <row r="408" spans="1:122">
      <c r="A408">
        <v>408</v>
      </c>
      <c r="B408" t="str">
        <f t="shared" si="279"/>
        <v>Pass</v>
      </c>
      <c r="C408" t="str">
        <f>IF(COUNTBLANK(Survey!B408:FE408)=$C$2, "Pass", "Fail")</f>
        <v>Pass</v>
      </c>
      <c r="D408" t="str">
        <f t="shared" si="280"/>
        <v>Fail</v>
      </c>
      <c r="E408" t="str">
        <f>IF(OR(ISBLANK(Survey!AJ408),COUNTIF(G408:BB408,"Fail")),"Fail","Pass")</f>
        <v>Fail</v>
      </c>
      <c r="G408" s="16" t="str">
        <f t="shared" si="281"/>
        <v>Fail</v>
      </c>
      <c r="H408" s="177">
        <f>COUNTBLANK(Survey!B408:D408)+COUNTBLANK(Survey!G408)+COUNTBLANK(Survey!I408)+COUNTBLANK(Survey!K408:M408)+COUNTBLANK(Survey!P408)+COUNTBLANK(Survey!S408:U408)+COUNTBLANK(Survey!Y408:AA408)+COUNTBLANK(Survey!AD408:AE408)+COUNTBLANK(Survey!AI408:AI408)</f>
        <v>18</v>
      </c>
      <c r="I408" s="16" t="str">
        <f t="shared" si="282"/>
        <v>Fail</v>
      </c>
      <c r="J408" t="b">
        <f>IF(Survey!E408="No",TRUE,FALSE)</f>
        <v>0</v>
      </c>
      <c r="K408" s="34">
        <f>LEN(Survey!E408)</f>
        <v>0</v>
      </c>
      <c r="L408" s="16" t="str">
        <f t="shared" si="283"/>
        <v>Fail</v>
      </c>
      <c r="M408" t="b">
        <f>IF(Survey!F408="No",TRUE,FALSE)</f>
        <v>0</v>
      </c>
      <c r="N408" s="33">
        <f>LEN(Survey!F408)</f>
        <v>0</v>
      </c>
      <c r="O408" s="16" t="str">
        <f t="shared" si="284"/>
        <v>Pass</v>
      </c>
      <c r="P408" s="34">
        <f>MOD((LEN(Survey!H408)+2),11)</f>
        <v>2</v>
      </c>
      <c r="Q408" s="33" t="str">
        <f>IF(Survey!$L408="Prospectus fund", "Yes", "No")</f>
        <v>No</v>
      </c>
      <c r="R408" s="16" t="str">
        <f t="shared" si="285"/>
        <v>Pass</v>
      </c>
      <c r="S408" s="34">
        <f>MOD((LEN(Survey!J408)+2),11)</f>
        <v>2</v>
      </c>
      <c r="T408" s="35" t="b">
        <f>IF(OR(Survey!$M408="ETF",Survey!$M408="ETF, alternative mutual fund",Survey!$M408="Closed-end", Survey!$M408="Split share corp", Survey!$I408="Yes"),TRUE,FALSE)</f>
        <v>0</v>
      </c>
      <c r="U408" s="16" t="str">
        <f>IFERROR(IF(AND(OR(X408=Y408,Y408 = "Either"),NOT(ISBLANK(Survey!K408))),"Pass","Fail"),"Pass")</f>
        <v>Fail</v>
      </c>
      <c r="V408" s="36" cm="1">
        <f t="array" ref="V408">SUM(SUMIF(Survey!BZ408:CS408,{"&gt;0","&lt;0"})*{1,-1})</f>
        <v>0</v>
      </c>
      <c r="W408" s="38" cm="1">
        <f t="array" ref="W408">SUM(SUMIF(Survey!CC408,{"&gt;0","&lt;0"})*{1,-1})+SUM(SUMIF(Survey!CM408,{"&gt;0","&lt;0"})*{1,-1})</f>
        <v>0</v>
      </c>
      <c r="X408" s="38">
        <f>Survey!K408</f>
        <v>0</v>
      </c>
      <c r="Y408" s="37" t="str">
        <f t="shared" si="286"/>
        <v>Either</v>
      </c>
      <c r="Z408" s="16" t="str">
        <f t="shared" si="287"/>
        <v>Fail</v>
      </c>
      <c r="AA408" s="67" cm="1">
        <f t="array" ref="AA408">SUM(SUMIF(Survey!BZ408:CS408,{"&gt;0","&lt;0"})*{1,-1})+SUM(SUMIF(Survey!CU408:DN408,{"&gt;0","&lt;0"})*{1,-1})</f>
        <v>0</v>
      </c>
      <c r="AB408" s="67">
        <f>IFERROR(AA408/(Survey!$AV408),0)</f>
        <v>0</v>
      </c>
      <c r="AC408" s="128" t="b">
        <f>IF(OR(Survey!$M408="Alternative strategy or hedge",Survey!$M408="Other, illiquid",Survey!$L408="Prospectus fund"),TRUE,FALSE)</f>
        <v>0</v>
      </c>
      <c r="AD408" s="128" t="b">
        <f>NOT(ISBLANK(Survey!$M408))</f>
        <v>0</v>
      </c>
      <c r="AE408" s="16" t="str">
        <f t="shared" si="288"/>
        <v>Pass</v>
      </c>
      <c r="AF408" s="38" t="b">
        <f>NOT(ISNUMBER(SEARCH("Other",Survey!$P408)))</f>
        <v>1</v>
      </c>
      <c r="AG408" s="37" t="b">
        <f>NOT(ISBLANK(Survey!$Q408))</f>
        <v>0</v>
      </c>
      <c r="AH408" s="16" t="str">
        <f t="shared" si="289"/>
        <v>Pass</v>
      </c>
      <c r="AI408" s="143">
        <f>COUNTBLANK(Survey!$W408)</f>
        <v>1</v>
      </c>
      <c r="AJ408" s="67">
        <f>IF(AND(Survey!L408&lt;&gt;"Exempt fund",OR(Survey!$M408="ETF",Survey!$M408="ETF, alternative mutual fund",Survey!$M408="Mutual fund",Survey!$M408="Alternative mutual fund",Survey!$M408="Money market")),1,0)</f>
        <v>0</v>
      </c>
      <c r="AK408" s="16" t="str">
        <f t="shared" si="290"/>
        <v>Pass</v>
      </c>
      <c r="AL408" s="38" t="b">
        <f>NOT(ISNUMBER(SEARCH("Yes",Survey!$AA408)))</f>
        <v>1</v>
      </c>
      <c r="AM408" s="37" t="b">
        <f>IF(COUNTBLANK(Survey!$AB408:$AC408)=0,TRUE, FALSE)</f>
        <v>0</v>
      </c>
      <c r="AN408" s="16" t="str">
        <f t="shared" si="291"/>
        <v>Pass</v>
      </c>
      <c r="AO408" s="38" t="b">
        <f>NOT(ISNUMBER(SEARCH("Yes",Survey!$AD408)))</f>
        <v>1</v>
      </c>
      <c r="AP408" s="37" t="b">
        <f>NOT(ISBLANK(Survey!$AF408))</f>
        <v>0</v>
      </c>
      <c r="AQ408" s="16" t="str">
        <f t="shared" si="292"/>
        <v>Pass</v>
      </c>
      <c r="AR408" s="38" t="b">
        <f>NOT(OR(ISNUMBER(SEARCH("Other",Survey!$AF408)),ISNUMBER(SEARCH("Multiple",Survey!$AF408))))</f>
        <v>1</v>
      </c>
      <c r="AS408" s="37" t="b">
        <f>NOT(ISBLANK(Survey!$AG408))</f>
        <v>0</v>
      </c>
      <c r="AT408" s="16" t="str">
        <f t="shared" si="293"/>
        <v>Fail</v>
      </c>
      <c r="AU408" s="143">
        <f>IF(ABS(Survey!$AV408)&gt;0, 1,0)</f>
        <v>0</v>
      </c>
      <c r="AV408" s="143">
        <f>IF(COUNTBLANK(Survey!$AJ408)=0,1,0)</f>
        <v>0</v>
      </c>
      <c r="AW408" s="16" t="str">
        <f t="shared" si="294"/>
        <v>Pass</v>
      </c>
      <c r="AX408" s="143">
        <f>IF(ISBLANK(Survey!$AJ408),0,1)</f>
        <v>0</v>
      </c>
      <c r="AY408" s="165">
        <f>COUNTBLANK(Survey!$AK408)</f>
        <v>1</v>
      </c>
      <c r="AZ408" s="16" t="str">
        <f t="shared" si="295"/>
        <v>Pass</v>
      </c>
      <c r="BA408" s="143">
        <f>IF(OR(Survey!$AK408="Closed",ISBLANK(Survey!$AK408)),0,1)</f>
        <v>0</v>
      </c>
      <c r="BB408" s="165">
        <f>IF(ISBLANK(Survey!$AL408),1,0)</f>
        <v>1</v>
      </c>
      <c r="BC408" s="147" t="str" cm="1">
        <f t="array" ref="BC408">IF(OR(IF(OR($BE408+$BF408 = 2, $BG408=1), FALSE, TRUE), AND($BD408:$BD408 = 0)),"Pass","Fail")</f>
        <v>Pass</v>
      </c>
      <c r="BD408" s="143">
        <f>COUNTBLANK(Survey!$AM408:$AO408)</f>
        <v>3</v>
      </c>
      <c r="BE408" s="143">
        <f>IF(Survey!$I408="Yes",1,0)</f>
        <v>0</v>
      </c>
      <c r="BF408" s="143">
        <f>IF(OR(Survey!$M408="Mutual fund",Survey!$M408="Alternative mutual fund",Survey!$M408="Money market"),1,0)</f>
        <v>0</v>
      </c>
      <c r="BG408" s="148">
        <f>IF(OR(Survey!$M408="ETF",Survey!$M408="ETF, alternative mutual fund"),1,0)</f>
        <v>0</v>
      </c>
      <c r="BH408" s="16" t="str">
        <f t="shared" si="296"/>
        <v>Pass</v>
      </c>
      <c r="BI408" s="38" t="b">
        <f>OR(ISNUMBER(SEARCH("Yes",Survey!$AO408)),ISBLANK(Survey!$AO408))</f>
        <v>1</v>
      </c>
      <c r="BJ408" s="67" t="b">
        <f>NOT(ISBLANK(Survey!$AP408))</f>
        <v>0</v>
      </c>
      <c r="BK408" s="16" t="str">
        <f t="shared" si="297"/>
        <v>Pass</v>
      </c>
      <c r="BL408" s="143">
        <f>IF(Survey!$AW408=0, 0,1)</f>
        <v>0</v>
      </c>
      <c r="BM408" s="67">
        <f>Survey!$AQ408</f>
        <v>0</v>
      </c>
      <c r="BN408" s="67">
        <f>IFERROR((Survey!$AX408-ABS(Survey!$AY408)-ABS(Survey!$BD408))/Survey!$AW408,0)</f>
        <v>0</v>
      </c>
      <c r="BO408" s="67">
        <f>IF(AND($BM408&gt;$BN408-0.2,$BM408&lt;$BN408+0.2,ISBLANK(Survey!$AQ408)=FALSE),0,1)</f>
        <v>1</v>
      </c>
      <c r="BP408" s="165">
        <f>IF(ISBLANK(Survey!$AR408),1,0)</f>
        <v>1</v>
      </c>
      <c r="BQ408" s="16" t="str">
        <f t="shared" si="298"/>
        <v>Pass</v>
      </c>
      <c r="BR408" s="143">
        <f>IF(Survey!$AW408=0, 0,1)</f>
        <v>0</v>
      </c>
      <c r="BS408" s="67">
        <f>IF(AND(Survey!$AS408&gt;=0,Survey!$AS408&lt;=0.2,Survey!$AS408&lt;&gt;""),0,1)</f>
        <v>1</v>
      </c>
      <c r="BT408" s="143">
        <f>IF(ISBLANK(Survey!$AT408),1,0)</f>
        <v>1</v>
      </c>
      <c r="BU408" s="16" t="str">
        <f t="shared" si="299"/>
        <v>Fail</v>
      </c>
      <c r="BV408" s="165">
        <f>Survey!$AU408</f>
        <v>0</v>
      </c>
      <c r="BW408" s="16" t="str">
        <f t="shared" si="300"/>
        <v>Pass</v>
      </c>
      <c r="BX408" s="36">
        <f>Survey!$AV408</f>
        <v>0</v>
      </c>
      <c r="BY408" s="176">
        <f>Survey!$AW408+Survey!$AX408-ABS(Survey!$AY408)+ABS(Survey!$AZ408)-ABS(Survey!$BA408)+ABS(Survey!$BB408)-ABS(Survey!$BC408)-ABS(Survey!$BD408)+Survey!$BE408</f>
        <v>0</v>
      </c>
      <c r="BZ408" s="35">
        <f t="shared" si="301"/>
        <v>0</v>
      </c>
      <c r="CA408" s="17">
        <f t="shared" si="302"/>
        <v>0</v>
      </c>
      <c r="CB408" s="16" t="str">
        <f t="shared" si="303"/>
        <v>Pass</v>
      </c>
      <c r="CC408" s="38" t="b">
        <f>IF(ABS(Survey!$BE408)=0,TRUE,FALSE)</f>
        <v>1</v>
      </c>
      <c r="CD408" s="37" t="b">
        <f>NOT(ISBLANK(Survey!$BF408))</f>
        <v>0</v>
      </c>
      <c r="CE408" t="str">
        <f t="shared" si="304"/>
        <v>Fail</v>
      </c>
      <c r="CF408" s="29">
        <f>Survey!$AV408</f>
        <v>0</v>
      </c>
      <c r="CG408" s="29" cm="1">
        <f t="array" ref="CG408">SUM(SUMIF(Survey!BH408:BO408,{"&gt;0","&lt;0"})*{1,-1})-SUM(SUMIF(Survey!BQ408:BX408,{"&gt;0","&lt;0"})*{1,-1})</f>
        <v>0</v>
      </c>
      <c r="CH408" s="35" t="str">
        <f t="shared" si="305"/>
        <v>No holdings</v>
      </c>
      <c r="CI408">
        <f t="shared" si="306"/>
        <v>0</v>
      </c>
      <c r="CJ408" s="16" t="str">
        <f t="shared" si="307"/>
        <v>Fail</v>
      </c>
      <c r="CK408" s="36">
        <f>Survey!$AV408</f>
        <v>0</v>
      </c>
      <c r="CL408" s="36" cm="1">
        <f t="array" ref="CL408">SUM(SUMIF(Survey!BZ408:CS408,{"&gt;0","&lt;0"})*{1,-1})-SUM(SUMIF(Survey!CU408:DN408,{"&gt;0","&lt;0"})*{1,-1})</f>
        <v>0</v>
      </c>
      <c r="CM408" s="35" t="str">
        <f t="shared" si="308"/>
        <v>No holdings</v>
      </c>
      <c r="CN408" s="17">
        <f t="shared" si="309"/>
        <v>0</v>
      </c>
      <c r="CO408" s="16" t="str">
        <f t="shared" si="310"/>
        <v>Pass</v>
      </c>
      <c r="CP408" s="38" t="b">
        <f>IF(ABS(Survey!$CS408)=0,TRUE,FALSE)</f>
        <v>1</v>
      </c>
      <c r="CQ408" s="37" t="b">
        <f>NOT(ISBLANK(Survey!$CT408))</f>
        <v>0</v>
      </c>
      <c r="CR408" s="16" t="str">
        <f t="shared" si="311"/>
        <v>Pass</v>
      </c>
      <c r="CS408" s="38" t="b">
        <f>IF(ABS(Survey!$DN408)=0,TRUE,FALSE)</f>
        <v>1</v>
      </c>
      <c r="CT408" s="37" t="b">
        <f>NOT(ISBLANK(Survey!$DO408))</f>
        <v>0</v>
      </c>
      <c r="CU408" t="str">
        <f t="shared" si="312"/>
        <v>Pass</v>
      </c>
      <c r="CV408" s="29" cm="1">
        <f t="array" ref="CV408">SUM(SUMIF(Survey!CO408,{"&gt;0","&lt;0"})*{1,-1})+SUM(SUMIF(Survey!DJ408,{"&gt;0","&lt;0"})*{1,-1})</f>
        <v>0</v>
      </c>
      <c r="CW408" s="29">
        <f>SUM(SUMIF(Survey!DQ408:DW408,{"&gt;0","&lt;0"})*{1,-1})+SUM(SUMIF(Survey!DY408:EE408,{"&gt;0","&lt;0"})*{1,-1})</f>
        <v>0</v>
      </c>
      <c r="CX408">
        <f t="shared" si="313"/>
        <v>0</v>
      </c>
      <c r="CY408">
        <f t="shared" si="314"/>
        <v>0</v>
      </c>
      <c r="CZ408" s="16" t="str">
        <f t="shared" si="315"/>
        <v>Pass</v>
      </c>
      <c r="DA408" s="38" t="b">
        <f>IF(ABS(Survey!$DW408)=0,TRUE,FALSE)</f>
        <v>1</v>
      </c>
      <c r="DB408" s="37" t="b">
        <f>NOT(ISBLANK(Survey!DX408))</f>
        <v>0</v>
      </c>
      <c r="DC408" s="16" t="str">
        <f t="shared" si="316"/>
        <v>Pass</v>
      </c>
      <c r="DD408" s="38" t="b">
        <f>IF(ABS(Survey!$EE408)=0,TRUE,FALSE)</f>
        <v>1</v>
      </c>
      <c r="DE408" s="37" t="b">
        <f>NOT(ISBLANK(Survey!$EF408))</f>
        <v>0</v>
      </c>
      <c r="DF408" s="16" t="str">
        <f t="shared" si="317"/>
        <v>Fail</v>
      </c>
      <c r="DG408" s="36">
        <f>SUM(SUMIF(Survey!EL408:EN408,{"&gt;0","&lt;0"})*{1,-1})</f>
        <v>0</v>
      </c>
      <c r="DH408">
        <f t="shared" si="318"/>
        <v>0</v>
      </c>
      <c r="DI408">
        <f t="shared" si="319"/>
        <v>100</v>
      </c>
      <c r="DJ408" s="35" t="b">
        <f>IF(OR(Survey!$M408="ETF",Survey!$M408="ETF, alternative mutual fund",Survey!$M408="Closed-end", Survey!$M408="Split share corp"),TRUE,FALSE)</f>
        <v>0</v>
      </c>
      <c r="DK408" s="16" t="str">
        <f t="shared" si="320"/>
        <v>Fail</v>
      </c>
      <c r="DL408" s="36">
        <f>SUM(SUMIF(Survey!EP408:EV408,{"&gt;0","&lt;0"})*{1,-1})</f>
        <v>0</v>
      </c>
      <c r="DM408">
        <f t="shared" si="321"/>
        <v>0</v>
      </c>
      <c r="DN408" s="17">
        <f t="shared" si="322"/>
        <v>100</v>
      </c>
      <c r="DO408" s="16" t="str">
        <f t="shared" si="323"/>
        <v>Fail</v>
      </c>
      <c r="DP408" s="36">
        <f>SUM(SUMIF(Survey!EX408:FD408,{"&gt;0","&lt;0"})*{1,-1})</f>
        <v>0</v>
      </c>
      <c r="DQ408">
        <f t="shared" si="324"/>
        <v>0</v>
      </c>
      <c r="DR408" s="17">
        <f t="shared" si="325"/>
        <v>100</v>
      </c>
    </row>
    <row r="409" spans="1:122">
      <c r="A409">
        <v>409</v>
      </c>
      <c r="B409" t="str">
        <f t="shared" si="279"/>
        <v>Pass</v>
      </c>
      <c r="C409" t="str">
        <f>IF(COUNTBLANK(Survey!B409:FE409)=$C$2, "Pass", "Fail")</f>
        <v>Pass</v>
      </c>
      <c r="D409" t="str">
        <f t="shared" si="280"/>
        <v>Fail</v>
      </c>
      <c r="E409" t="str">
        <f>IF(OR(ISBLANK(Survey!AJ409),COUNTIF(G409:BB409,"Fail")),"Fail","Pass")</f>
        <v>Fail</v>
      </c>
      <c r="G409" s="16" t="str">
        <f t="shared" si="281"/>
        <v>Fail</v>
      </c>
      <c r="H409" s="177">
        <f>COUNTBLANK(Survey!B409:D409)+COUNTBLANK(Survey!G409)+COUNTBLANK(Survey!I409)+COUNTBLANK(Survey!K409:M409)+COUNTBLANK(Survey!P409)+COUNTBLANK(Survey!S409:U409)+COUNTBLANK(Survey!Y409:AA409)+COUNTBLANK(Survey!AD409:AE409)+COUNTBLANK(Survey!AI409:AI409)</f>
        <v>18</v>
      </c>
      <c r="I409" s="16" t="str">
        <f t="shared" si="282"/>
        <v>Fail</v>
      </c>
      <c r="J409" t="b">
        <f>IF(Survey!E409="No",TRUE,FALSE)</f>
        <v>0</v>
      </c>
      <c r="K409" s="34">
        <f>LEN(Survey!E409)</f>
        <v>0</v>
      </c>
      <c r="L409" s="16" t="str">
        <f t="shared" si="283"/>
        <v>Fail</v>
      </c>
      <c r="M409" t="b">
        <f>IF(Survey!F409="No",TRUE,FALSE)</f>
        <v>0</v>
      </c>
      <c r="N409" s="33">
        <f>LEN(Survey!F409)</f>
        <v>0</v>
      </c>
      <c r="O409" s="16" t="str">
        <f t="shared" si="284"/>
        <v>Pass</v>
      </c>
      <c r="P409" s="34">
        <f>MOD((LEN(Survey!H409)+2),11)</f>
        <v>2</v>
      </c>
      <c r="Q409" s="33" t="str">
        <f>IF(Survey!$L409="Prospectus fund", "Yes", "No")</f>
        <v>No</v>
      </c>
      <c r="R409" s="16" t="str">
        <f t="shared" si="285"/>
        <v>Pass</v>
      </c>
      <c r="S409" s="34">
        <f>MOD((LEN(Survey!J409)+2),11)</f>
        <v>2</v>
      </c>
      <c r="T409" s="35" t="b">
        <f>IF(OR(Survey!$M409="ETF",Survey!$M409="ETF, alternative mutual fund",Survey!$M409="Closed-end", Survey!$M409="Split share corp", Survey!$I409="Yes"),TRUE,FALSE)</f>
        <v>0</v>
      </c>
      <c r="U409" s="16" t="str">
        <f>IFERROR(IF(AND(OR(X409=Y409,Y409 = "Either"),NOT(ISBLANK(Survey!K409))),"Pass","Fail"),"Pass")</f>
        <v>Fail</v>
      </c>
      <c r="V409" s="36" cm="1">
        <f t="array" ref="V409">SUM(SUMIF(Survey!BZ409:CS409,{"&gt;0","&lt;0"})*{1,-1})</f>
        <v>0</v>
      </c>
      <c r="W409" s="38" cm="1">
        <f t="array" ref="W409">SUM(SUMIF(Survey!CC409,{"&gt;0","&lt;0"})*{1,-1})+SUM(SUMIF(Survey!CM409,{"&gt;0","&lt;0"})*{1,-1})</f>
        <v>0</v>
      </c>
      <c r="X409" s="38">
        <f>Survey!K409</f>
        <v>0</v>
      </c>
      <c r="Y409" s="37" t="str">
        <f t="shared" si="286"/>
        <v>Either</v>
      </c>
      <c r="Z409" s="16" t="str">
        <f t="shared" si="287"/>
        <v>Fail</v>
      </c>
      <c r="AA409" s="67" cm="1">
        <f t="array" ref="AA409">SUM(SUMIF(Survey!BZ409:CS409,{"&gt;0","&lt;0"})*{1,-1})+SUM(SUMIF(Survey!CU409:DN409,{"&gt;0","&lt;0"})*{1,-1})</f>
        <v>0</v>
      </c>
      <c r="AB409" s="67">
        <f>IFERROR(AA409/(Survey!$AV409),0)</f>
        <v>0</v>
      </c>
      <c r="AC409" s="128" t="b">
        <f>IF(OR(Survey!$M409="Alternative strategy or hedge",Survey!$M409="Other, illiquid",Survey!$L409="Prospectus fund"),TRUE,FALSE)</f>
        <v>0</v>
      </c>
      <c r="AD409" s="128" t="b">
        <f>NOT(ISBLANK(Survey!$M409))</f>
        <v>0</v>
      </c>
      <c r="AE409" s="16" t="str">
        <f t="shared" si="288"/>
        <v>Pass</v>
      </c>
      <c r="AF409" s="38" t="b">
        <f>NOT(ISNUMBER(SEARCH("Other",Survey!$P409)))</f>
        <v>1</v>
      </c>
      <c r="AG409" s="37" t="b">
        <f>NOT(ISBLANK(Survey!$Q409))</f>
        <v>0</v>
      </c>
      <c r="AH409" s="16" t="str">
        <f t="shared" si="289"/>
        <v>Pass</v>
      </c>
      <c r="AI409" s="143">
        <f>COUNTBLANK(Survey!$W409)</f>
        <v>1</v>
      </c>
      <c r="AJ409" s="67">
        <f>IF(AND(Survey!L409&lt;&gt;"Exempt fund",OR(Survey!$M409="ETF",Survey!$M409="ETF, alternative mutual fund",Survey!$M409="Mutual fund",Survey!$M409="Alternative mutual fund",Survey!$M409="Money market")),1,0)</f>
        <v>0</v>
      </c>
      <c r="AK409" s="16" t="str">
        <f t="shared" si="290"/>
        <v>Pass</v>
      </c>
      <c r="AL409" s="38" t="b">
        <f>NOT(ISNUMBER(SEARCH("Yes",Survey!$AA409)))</f>
        <v>1</v>
      </c>
      <c r="AM409" s="37" t="b">
        <f>IF(COUNTBLANK(Survey!$AB409:$AC409)=0,TRUE, FALSE)</f>
        <v>0</v>
      </c>
      <c r="AN409" s="16" t="str">
        <f t="shared" si="291"/>
        <v>Pass</v>
      </c>
      <c r="AO409" s="38" t="b">
        <f>NOT(ISNUMBER(SEARCH("Yes",Survey!$AD409)))</f>
        <v>1</v>
      </c>
      <c r="AP409" s="37" t="b">
        <f>NOT(ISBLANK(Survey!$AF409))</f>
        <v>0</v>
      </c>
      <c r="AQ409" s="16" t="str">
        <f t="shared" si="292"/>
        <v>Pass</v>
      </c>
      <c r="AR409" s="38" t="b">
        <f>NOT(OR(ISNUMBER(SEARCH("Other",Survey!$AF409)),ISNUMBER(SEARCH("Multiple",Survey!$AF409))))</f>
        <v>1</v>
      </c>
      <c r="AS409" s="37" t="b">
        <f>NOT(ISBLANK(Survey!$AG409))</f>
        <v>0</v>
      </c>
      <c r="AT409" s="16" t="str">
        <f t="shared" si="293"/>
        <v>Fail</v>
      </c>
      <c r="AU409" s="143">
        <f>IF(ABS(Survey!$AV409)&gt;0, 1,0)</f>
        <v>0</v>
      </c>
      <c r="AV409" s="143">
        <f>IF(COUNTBLANK(Survey!$AJ409)=0,1,0)</f>
        <v>0</v>
      </c>
      <c r="AW409" s="16" t="str">
        <f t="shared" si="294"/>
        <v>Pass</v>
      </c>
      <c r="AX409" s="143">
        <f>IF(ISBLANK(Survey!$AJ409),0,1)</f>
        <v>0</v>
      </c>
      <c r="AY409" s="165">
        <f>COUNTBLANK(Survey!$AK409)</f>
        <v>1</v>
      </c>
      <c r="AZ409" s="16" t="str">
        <f t="shared" si="295"/>
        <v>Pass</v>
      </c>
      <c r="BA409" s="143">
        <f>IF(OR(Survey!$AK409="Closed",ISBLANK(Survey!$AK409)),0,1)</f>
        <v>0</v>
      </c>
      <c r="BB409" s="165">
        <f>IF(ISBLANK(Survey!$AL409),1,0)</f>
        <v>1</v>
      </c>
      <c r="BC409" s="147" t="str" cm="1">
        <f t="array" ref="BC409">IF(OR(IF(OR($BE409+$BF409 = 2, $BG409=1), FALSE, TRUE), AND($BD409:$BD409 = 0)),"Pass","Fail")</f>
        <v>Pass</v>
      </c>
      <c r="BD409" s="143">
        <f>COUNTBLANK(Survey!$AM409:$AO409)</f>
        <v>3</v>
      </c>
      <c r="BE409" s="143">
        <f>IF(Survey!$I409="Yes",1,0)</f>
        <v>0</v>
      </c>
      <c r="BF409" s="143">
        <f>IF(OR(Survey!$M409="Mutual fund",Survey!$M409="Alternative mutual fund",Survey!$M409="Money market"),1,0)</f>
        <v>0</v>
      </c>
      <c r="BG409" s="148">
        <f>IF(OR(Survey!$M409="ETF",Survey!$M409="ETF, alternative mutual fund"),1,0)</f>
        <v>0</v>
      </c>
      <c r="BH409" s="16" t="str">
        <f t="shared" si="296"/>
        <v>Pass</v>
      </c>
      <c r="BI409" s="38" t="b">
        <f>OR(ISNUMBER(SEARCH("Yes",Survey!$AO409)),ISBLANK(Survey!$AO409))</f>
        <v>1</v>
      </c>
      <c r="BJ409" s="67" t="b">
        <f>NOT(ISBLANK(Survey!$AP409))</f>
        <v>0</v>
      </c>
      <c r="BK409" s="16" t="str">
        <f t="shared" si="297"/>
        <v>Pass</v>
      </c>
      <c r="BL409" s="143">
        <f>IF(Survey!$AW409=0, 0,1)</f>
        <v>0</v>
      </c>
      <c r="BM409" s="67">
        <f>Survey!$AQ409</f>
        <v>0</v>
      </c>
      <c r="BN409" s="67">
        <f>IFERROR((Survey!$AX409-ABS(Survey!$AY409)-ABS(Survey!$BD409))/Survey!$AW409,0)</f>
        <v>0</v>
      </c>
      <c r="BO409" s="67">
        <f>IF(AND($BM409&gt;$BN409-0.2,$BM409&lt;$BN409+0.2,ISBLANK(Survey!$AQ409)=FALSE),0,1)</f>
        <v>1</v>
      </c>
      <c r="BP409" s="165">
        <f>IF(ISBLANK(Survey!$AR409),1,0)</f>
        <v>1</v>
      </c>
      <c r="BQ409" s="16" t="str">
        <f t="shared" si="298"/>
        <v>Pass</v>
      </c>
      <c r="BR409" s="143">
        <f>IF(Survey!$AW409=0, 0,1)</f>
        <v>0</v>
      </c>
      <c r="BS409" s="67">
        <f>IF(AND(Survey!$AS409&gt;=0,Survey!$AS409&lt;=0.2,Survey!$AS409&lt;&gt;""),0,1)</f>
        <v>1</v>
      </c>
      <c r="BT409" s="143">
        <f>IF(ISBLANK(Survey!$AT409),1,0)</f>
        <v>1</v>
      </c>
      <c r="BU409" s="16" t="str">
        <f t="shared" si="299"/>
        <v>Fail</v>
      </c>
      <c r="BV409" s="165">
        <f>Survey!$AU409</f>
        <v>0</v>
      </c>
      <c r="BW409" s="16" t="str">
        <f t="shared" si="300"/>
        <v>Pass</v>
      </c>
      <c r="BX409" s="36">
        <f>Survey!$AV409</f>
        <v>0</v>
      </c>
      <c r="BY409" s="176">
        <f>Survey!$AW409+Survey!$AX409-ABS(Survey!$AY409)+ABS(Survey!$AZ409)-ABS(Survey!$BA409)+ABS(Survey!$BB409)-ABS(Survey!$BC409)-ABS(Survey!$BD409)+Survey!$BE409</f>
        <v>0</v>
      </c>
      <c r="BZ409" s="35">
        <f t="shared" si="301"/>
        <v>0</v>
      </c>
      <c r="CA409" s="17">
        <f t="shared" si="302"/>
        <v>0</v>
      </c>
      <c r="CB409" s="16" t="str">
        <f t="shared" si="303"/>
        <v>Pass</v>
      </c>
      <c r="CC409" s="38" t="b">
        <f>IF(ABS(Survey!$BE409)=0,TRUE,FALSE)</f>
        <v>1</v>
      </c>
      <c r="CD409" s="37" t="b">
        <f>NOT(ISBLANK(Survey!$BF409))</f>
        <v>0</v>
      </c>
      <c r="CE409" t="str">
        <f t="shared" si="304"/>
        <v>Fail</v>
      </c>
      <c r="CF409" s="29">
        <f>Survey!$AV409</f>
        <v>0</v>
      </c>
      <c r="CG409" s="29" cm="1">
        <f t="array" ref="CG409">SUM(SUMIF(Survey!BH409:BO409,{"&gt;0","&lt;0"})*{1,-1})-SUM(SUMIF(Survey!BQ409:BX409,{"&gt;0","&lt;0"})*{1,-1})</f>
        <v>0</v>
      </c>
      <c r="CH409" s="35" t="str">
        <f t="shared" si="305"/>
        <v>No holdings</v>
      </c>
      <c r="CI409">
        <f t="shared" si="306"/>
        <v>0</v>
      </c>
      <c r="CJ409" s="16" t="str">
        <f t="shared" si="307"/>
        <v>Fail</v>
      </c>
      <c r="CK409" s="36">
        <f>Survey!$AV409</f>
        <v>0</v>
      </c>
      <c r="CL409" s="36" cm="1">
        <f t="array" ref="CL409">SUM(SUMIF(Survey!BZ409:CS409,{"&gt;0","&lt;0"})*{1,-1})-SUM(SUMIF(Survey!CU409:DN409,{"&gt;0","&lt;0"})*{1,-1})</f>
        <v>0</v>
      </c>
      <c r="CM409" s="35" t="str">
        <f t="shared" si="308"/>
        <v>No holdings</v>
      </c>
      <c r="CN409" s="17">
        <f t="shared" si="309"/>
        <v>0</v>
      </c>
      <c r="CO409" s="16" t="str">
        <f t="shared" si="310"/>
        <v>Pass</v>
      </c>
      <c r="CP409" s="38" t="b">
        <f>IF(ABS(Survey!$CS409)=0,TRUE,FALSE)</f>
        <v>1</v>
      </c>
      <c r="CQ409" s="37" t="b">
        <f>NOT(ISBLANK(Survey!$CT409))</f>
        <v>0</v>
      </c>
      <c r="CR409" s="16" t="str">
        <f t="shared" si="311"/>
        <v>Pass</v>
      </c>
      <c r="CS409" s="38" t="b">
        <f>IF(ABS(Survey!$DN409)=0,TRUE,FALSE)</f>
        <v>1</v>
      </c>
      <c r="CT409" s="37" t="b">
        <f>NOT(ISBLANK(Survey!$DO409))</f>
        <v>0</v>
      </c>
      <c r="CU409" t="str">
        <f t="shared" si="312"/>
        <v>Pass</v>
      </c>
      <c r="CV409" s="29" cm="1">
        <f t="array" ref="CV409">SUM(SUMIF(Survey!CO409,{"&gt;0","&lt;0"})*{1,-1})+SUM(SUMIF(Survey!DJ409,{"&gt;0","&lt;0"})*{1,-1})</f>
        <v>0</v>
      </c>
      <c r="CW409" s="29">
        <f>SUM(SUMIF(Survey!DQ409:DW409,{"&gt;0","&lt;0"})*{1,-1})+SUM(SUMIF(Survey!DY409:EE409,{"&gt;0","&lt;0"})*{1,-1})</f>
        <v>0</v>
      </c>
      <c r="CX409">
        <f t="shared" si="313"/>
        <v>0</v>
      </c>
      <c r="CY409">
        <f t="shared" si="314"/>
        <v>0</v>
      </c>
      <c r="CZ409" s="16" t="str">
        <f t="shared" si="315"/>
        <v>Pass</v>
      </c>
      <c r="DA409" s="38" t="b">
        <f>IF(ABS(Survey!$DW409)=0,TRUE,FALSE)</f>
        <v>1</v>
      </c>
      <c r="DB409" s="37" t="b">
        <f>NOT(ISBLANK(Survey!DX409))</f>
        <v>0</v>
      </c>
      <c r="DC409" s="16" t="str">
        <f t="shared" si="316"/>
        <v>Pass</v>
      </c>
      <c r="DD409" s="38" t="b">
        <f>IF(ABS(Survey!$EE409)=0,TRUE,FALSE)</f>
        <v>1</v>
      </c>
      <c r="DE409" s="37" t="b">
        <f>NOT(ISBLANK(Survey!$EF409))</f>
        <v>0</v>
      </c>
      <c r="DF409" s="16" t="str">
        <f t="shared" si="317"/>
        <v>Fail</v>
      </c>
      <c r="DG409" s="36">
        <f>SUM(SUMIF(Survey!EL409:EN409,{"&gt;0","&lt;0"})*{1,-1})</f>
        <v>0</v>
      </c>
      <c r="DH409">
        <f t="shared" si="318"/>
        <v>0</v>
      </c>
      <c r="DI409">
        <f t="shared" si="319"/>
        <v>100</v>
      </c>
      <c r="DJ409" s="35" t="b">
        <f>IF(OR(Survey!$M409="ETF",Survey!$M409="ETF, alternative mutual fund",Survey!$M409="Closed-end", Survey!$M409="Split share corp"),TRUE,FALSE)</f>
        <v>0</v>
      </c>
      <c r="DK409" s="16" t="str">
        <f t="shared" si="320"/>
        <v>Fail</v>
      </c>
      <c r="DL409" s="36">
        <f>SUM(SUMIF(Survey!EP409:EV409,{"&gt;0","&lt;0"})*{1,-1})</f>
        <v>0</v>
      </c>
      <c r="DM409">
        <f t="shared" si="321"/>
        <v>0</v>
      </c>
      <c r="DN409" s="17">
        <f t="shared" si="322"/>
        <v>100</v>
      </c>
      <c r="DO409" s="16" t="str">
        <f t="shared" si="323"/>
        <v>Fail</v>
      </c>
      <c r="DP409" s="36">
        <f>SUM(SUMIF(Survey!EX409:FD409,{"&gt;0","&lt;0"})*{1,-1})</f>
        <v>0</v>
      </c>
      <c r="DQ409">
        <f t="shared" si="324"/>
        <v>0</v>
      </c>
      <c r="DR409" s="17">
        <f t="shared" si="325"/>
        <v>100</v>
      </c>
    </row>
    <row r="410" spans="1:122">
      <c r="A410">
        <v>410</v>
      </c>
      <c r="B410" t="str">
        <f t="shared" si="279"/>
        <v>Pass</v>
      </c>
      <c r="C410" t="str">
        <f>IF(COUNTBLANK(Survey!B410:FE410)=$C$2, "Pass", "Fail")</f>
        <v>Pass</v>
      </c>
      <c r="D410" t="str">
        <f t="shared" si="280"/>
        <v>Fail</v>
      </c>
      <c r="E410" t="str">
        <f>IF(OR(ISBLANK(Survey!AJ410),COUNTIF(G410:BB410,"Fail")),"Fail","Pass")</f>
        <v>Fail</v>
      </c>
      <c r="G410" s="16" t="str">
        <f t="shared" si="281"/>
        <v>Fail</v>
      </c>
      <c r="H410" s="177">
        <f>COUNTBLANK(Survey!B410:D410)+COUNTBLANK(Survey!G410)+COUNTBLANK(Survey!I410)+COUNTBLANK(Survey!K410:M410)+COUNTBLANK(Survey!P410)+COUNTBLANK(Survey!S410:U410)+COUNTBLANK(Survey!Y410:AA410)+COUNTBLANK(Survey!AD410:AE410)+COUNTBLANK(Survey!AI410:AI410)</f>
        <v>18</v>
      </c>
      <c r="I410" s="16" t="str">
        <f t="shared" si="282"/>
        <v>Fail</v>
      </c>
      <c r="J410" t="b">
        <f>IF(Survey!E410="No",TRUE,FALSE)</f>
        <v>0</v>
      </c>
      <c r="K410" s="34">
        <f>LEN(Survey!E410)</f>
        <v>0</v>
      </c>
      <c r="L410" s="16" t="str">
        <f t="shared" si="283"/>
        <v>Fail</v>
      </c>
      <c r="M410" t="b">
        <f>IF(Survey!F410="No",TRUE,FALSE)</f>
        <v>0</v>
      </c>
      <c r="N410" s="33">
        <f>LEN(Survey!F410)</f>
        <v>0</v>
      </c>
      <c r="O410" s="16" t="str">
        <f t="shared" si="284"/>
        <v>Pass</v>
      </c>
      <c r="P410" s="34">
        <f>MOD((LEN(Survey!H410)+2),11)</f>
        <v>2</v>
      </c>
      <c r="Q410" s="33" t="str">
        <f>IF(Survey!$L410="Prospectus fund", "Yes", "No")</f>
        <v>No</v>
      </c>
      <c r="R410" s="16" t="str">
        <f t="shared" si="285"/>
        <v>Pass</v>
      </c>
      <c r="S410" s="34">
        <f>MOD((LEN(Survey!J410)+2),11)</f>
        <v>2</v>
      </c>
      <c r="T410" s="35" t="b">
        <f>IF(OR(Survey!$M410="ETF",Survey!$M410="ETF, alternative mutual fund",Survey!$M410="Closed-end", Survey!$M410="Split share corp", Survey!$I410="Yes"),TRUE,FALSE)</f>
        <v>0</v>
      </c>
      <c r="U410" s="16" t="str">
        <f>IFERROR(IF(AND(OR(X410=Y410,Y410 = "Either"),NOT(ISBLANK(Survey!K410))),"Pass","Fail"),"Pass")</f>
        <v>Fail</v>
      </c>
      <c r="V410" s="36" cm="1">
        <f t="array" ref="V410">SUM(SUMIF(Survey!BZ410:CS410,{"&gt;0","&lt;0"})*{1,-1})</f>
        <v>0</v>
      </c>
      <c r="W410" s="38" cm="1">
        <f t="array" ref="W410">SUM(SUMIF(Survey!CC410,{"&gt;0","&lt;0"})*{1,-1})+SUM(SUMIF(Survey!CM410,{"&gt;0","&lt;0"})*{1,-1})</f>
        <v>0</v>
      </c>
      <c r="X410" s="38">
        <f>Survey!K410</f>
        <v>0</v>
      </c>
      <c r="Y410" s="37" t="str">
        <f t="shared" si="286"/>
        <v>Either</v>
      </c>
      <c r="Z410" s="16" t="str">
        <f t="shared" si="287"/>
        <v>Fail</v>
      </c>
      <c r="AA410" s="67" cm="1">
        <f t="array" ref="AA410">SUM(SUMIF(Survey!BZ410:CS410,{"&gt;0","&lt;0"})*{1,-1})+SUM(SUMIF(Survey!CU410:DN410,{"&gt;0","&lt;0"})*{1,-1})</f>
        <v>0</v>
      </c>
      <c r="AB410" s="67">
        <f>IFERROR(AA410/(Survey!$AV410),0)</f>
        <v>0</v>
      </c>
      <c r="AC410" s="128" t="b">
        <f>IF(OR(Survey!$M410="Alternative strategy or hedge",Survey!$M410="Other, illiquid",Survey!$L410="Prospectus fund"),TRUE,FALSE)</f>
        <v>0</v>
      </c>
      <c r="AD410" s="128" t="b">
        <f>NOT(ISBLANK(Survey!$M410))</f>
        <v>0</v>
      </c>
      <c r="AE410" s="16" t="str">
        <f t="shared" si="288"/>
        <v>Pass</v>
      </c>
      <c r="AF410" s="38" t="b">
        <f>NOT(ISNUMBER(SEARCH("Other",Survey!$P410)))</f>
        <v>1</v>
      </c>
      <c r="AG410" s="37" t="b">
        <f>NOT(ISBLANK(Survey!$Q410))</f>
        <v>0</v>
      </c>
      <c r="AH410" s="16" t="str">
        <f t="shared" si="289"/>
        <v>Pass</v>
      </c>
      <c r="AI410" s="143">
        <f>COUNTBLANK(Survey!$W410)</f>
        <v>1</v>
      </c>
      <c r="AJ410" s="67">
        <f>IF(AND(Survey!L410&lt;&gt;"Exempt fund",OR(Survey!$M410="ETF",Survey!$M410="ETF, alternative mutual fund",Survey!$M410="Mutual fund",Survey!$M410="Alternative mutual fund",Survey!$M410="Money market")),1,0)</f>
        <v>0</v>
      </c>
      <c r="AK410" s="16" t="str">
        <f t="shared" si="290"/>
        <v>Pass</v>
      </c>
      <c r="AL410" s="38" t="b">
        <f>NOT(ISNUMBER(SEARCH("Yes",Survey!$AA410)))</f>
        <v>1</v>
      </c>
      <c r="AM410" s="37" t="b">
        <f>IF(COUNTBLANK(Survey!$AB410:$AC410)=0,TRUE, FALSE)</f>
        <v>0</v>
      </c>
      <c r="AN410" s="16" t="str">
        <f t="shared" si="291"/>
        <v>Pass</v>
      </c>
      <c r="AO410" s="38" t="b">
        <f>NOT(ISNUMBER(SEARCH("Yes",Survey!$AD410)))</f>
        <v>1</v>
      </c>
      <c r="AP410" s="37" t="b">
        <f>NOT(ISBLANK(Survey!$AF410))</f>
        <v>0</v>
      </c>
      <c r="AQ410" s="16" t="str">
        <f t="shared" si="292"/>
        <v>Pass</v>
      </c>
      <c r="AR410" s="38" t="b">
        <f>NOT(OR(ISNUMBER(SEARCH("Other",Survey!$AF410)),ISNUMBER(SEARCH("Multiple",Survey!$AF410))))</f>
        <v>1</v>
      </c>
      <c r="AS410" s="37" t="b">
        <f>NOT(ISBLANK(Survey!$AG410))</f>
        <v>0</v>
      </c>
      <c r="AT410" s="16" t="str">
        <f t="shared" si="293"/>
        <v>Fail</v>
      </c>
      <c r="AU410" s="143">
        <f>IF(ABS(Survey!$AV410)&gt;0, 1,0)</f>
        <v>0</v>
      </c>
      <c r="AV410" s="143">
        <f>IF(COUNTBLANK(Survey!$AJ410)=0,1,0)</f>
        <v>0</v>
      </c>
      <c r="AW410" s="16" t="str">
        <f t="shared" si="294"/>
        <v>Pass</v>
      </c>
      <c r="AX410" s="143">
        <f>IF(ISBLANK(Survey!$AJ410),0,1)</f>
        <v>0</v>
      </c>
      <c r="AY410" s="165">
        <f>COUNTBLANK(Survey!$AK410)</f>
        <v>1</v>
      </c>
      <c r="AZ410" s="16" t="str">
        <f t="shared" si="295"/>
        <v>Pass</v>
      </c>
      <c r="BA410" s="143">
        <f>IF(OR(Survey!$AK410="Closed",ISBLANK(Survey!$AK410)),0,1)</f>
        <v>0</v>
      </c>
      <c r="BB410" s="165">
        <f>IF(ISBLANK(Survey!$AL410),1,0)</f>
        <v>1</v>
      </c>
      <c r="BC410" s="147" t="str" cm="1">
        <f t="array" ref="BC410">IF(OR(IF(OR($BE410+$BF410 = 2, $BG410=1), FALSE, TRUE), AND($BD410:$BD410 = 0)),"Pass","Fail")</f>
        <v>Pass</v>
      </c>
      <c r="BD410" s="143">
        <f>COUNTBLANK(Survey!$AM410:$AO410)</f>
        <v>3</v>
      </c>
      <c r="BE410" s="143">
        <f>IF(Survey!$I410="Yes",1,0)</f>
        <v>0</v>
      </c>
      <c r="BF410" s="143">
        <f>IF(OR(Survey!$M410="Mutual fund",Survey!$M410="Alternative mutual fund",Survey!$M410="Money market"),1,0)</f>
        <v>0</v>
      </c>
      <c r="BG410" s="148">
        <f>IF(OR(Survey!$M410="ETF",Survey!$M410="ETF, alternative mutual fund"),1,0)</f>
        <v>0</v>
      </c>
      <c r="BH410" s="16" t="str">
        <f t="shared" si="296"/>
        <v>Pass</v>
      </c>
      <c r="BI410" s="38" t="b">
        <f>OR(ISNUMBER(SEARCH("Yes",Survey!$AO410)),ISBLANK(Survey!$AO410))</f>
        <v>1</v>
      </c>
      <c r="BJ410" s="67" t="b">
        <f>NOT(ISBLANK(Survey!$AP410))</f>
        <v>0</v>
      </c>
      <c r="BK410" s="16" t="str">
        <f t="shared" si="297"/>
        <v>Pass</v>
      </c>
      <c r="BL410" s="143">
        <f>IF(Survey!$AW410=0, 0,1)</f>
        <v>0</v>
      </c>
      <c r="BM410" s="67">
        <f>Survey!$AQ410</f>
        <v>0</v>
      </c>
      <c r="BN410" s="67">
        <f>IFERROR((Survey!$AX410-ABS(Survey!$AY410)-ABS(Survey!$BD410))/Survey!$AW410,0)</f>
        <v>0</v>
      </c>
      <c r="BO410" s="67">
        <f>IF(AND($BM410&gt;$BN410-0.2,$BM410&lt;$BN410+0.2,ISBLANK(Survey!$AQ410)=FALSE),0,1)</f>
        <v>1</v>
      </c>
      <c r="BP410" s="165">
        <f>IF(ISBLANK(Survey!$AR410),1,0)</f>
        <v>1</v>
      </c>
      <c r="BQ410" s="16" t="str">
        <f t="shared" si="298"/>
        <v>Pass</v>
      </c>
      <c r="BR410" s="143">
        <f>IF(Survey!$AW410=0, 0,1)</f>
        <v>0</v>
      </c>
      <c r="BS410" s="67">
        <f>IF(AND(Survey!$AS410&gt;=0,Survey!$AS410&lt;=0.2,Survey!$AS410&lt;&gt;""),0,1)</f>
        <v>1</v>
      </c>
      <c r="BT410" s="143">
        <f>IF(ISBLANK(Survey!$AT410),1,0)</f>
        <v>1</v>
      </c>
      <c r="BU410" s="16" t="str">
        <f t="shared" si="299"/>
        <v>Fail</v>
      </c>
      <c r="BV410" s="165">
        <f>Survey!$AU410</f>
        <v>0</v>
      </c>
      <c r="BW410" s="16" t="str">
        <f t="shared" si="300"/>
        <v>Pass</v>
      </c>
      <c r="BX410" s="36">
        <f>Survey!$AV410</f>
        <v>0</v>
      </c>
      <c r="BY410" s="176">
        <f>Survey!$AW410+Survey!$AX410-ABS(Survey!$AY410)+ABS(Survey!$AZ410)-ABS(Survey!$BA410)+ABS(Survey!$BB410)-ABS(Survey!$BC410)-ABS(Survey!$BD410)+Survey!$BE410</f>
        <v>0</v>
      </c>
      <c r="BZ410" s="35">
        <f t="shared" si="301"/>
        <v>0</v>
      </c>
      <c r="CA410" s="17">
        <f t="shared" si="302"/>
        <v>0</v>
      </c>
      <c r="CB410" s="16" t="str">
        <f t="shared" si="303"/>
        <v>Pass</v>
      </c>
      <c r="CC410" s="38" t="b">
        <f>IF(ABS(Survey!$BE410)=0,TRUE,FALSE)</f>
        <v>1</v>
      </c>
      <c r="CD410" s="37" t="b">
        <f>NOT(ISBLANK(Survey!$BF410))</f>
        <v>0</v>
      </c>
      <c r="CE410" t="str">
        <f t="shared" si="304"/>
        <v>Fail</v>
      </c>
      <c r="CF410" s="29">
        <f>Survey!$AV410</f>
        <v>0</v>
      </c>
      <c r="CG410" s="29" cm="1">
        <f t="array" ref="CG410">SUM(SUMIF(Survey!BH410:BO410,{"&gt;0","&lt;0"})*{1,-1})-SUM(SUMIF(Survey!BQ410:BX410,{"&gt;0","&lt;0"})*{1,-1})</f>
        <v>0</v>
      </c>
      <c r="CH410" s="35" t="str">
        <f t="shared" si="305"/>
        <v>No holdings</v>
      </c>
      <c r="CI410">
        <f t="shared" si="306"/>
        <v>0</v>
      </c>
      <c r="CJ410" s="16" t="str">
        <f t="shared" si="307"/>
        <v>Fail</v>
      </c>
      <c r="CK410" s="36">
        <f>Survey!$AV410</f>
        <v>0</v>
      </c>
      <c r="CL410" s="36" cm="1">
        <f t="array" ref="CL410">SUM(SUMIF(Survey!BZ410:CS410,{"&gt;0","&lt;0"})*{1,-1})-SUM(SUMIF(Survey!CU410:DN410,{"&gt;0","&lt;0"})*{1,-1})</f>
        <v>0</v>
      </c>
      <c r="CM410" s="35" t="str">
        <f t="shared" si="308"/>
        <v>No holdings</v>
      </c>
      <c r="CN410" s="17">
        <f t="shared" si="309"/>
        <v>0</v>
      </c>
      <c r="CO410" s="16" t="str">
        <f t="shared" si="310"/>
        <v>Pass</v>
      </c>
      <c r="CP410" s="38" t="b">
        <f>IF(ABS(Survey!$CS410)=0,TRUE,FALSE)</f>
        <v>1</v>
      </c>
      <c r="CQ410" s="37" t="b">
        <f>NOT(ISBLANK(Survey!$CT410))</f>
        <v>0</v>
      </c>
      <c r="CR410" s="16" t="str">
        <f t="shared" si="311"/>
        <v>Pass</v>
      </c>
      <c r="CS410" s="38" t="b">
        <f>IF(ABS(Survey!$DN410)=0,TRUE,FALSE)</f>
        <v>1</v>
      </c>
      <c r="CT410" s="37" t="b">
        <f>NOT(ISBLANK(Survey!$DO410))</f>
        <v>0</v>
      </c>
      <c r="CU410" t="str">
        <f t="shared" si="312"/>
        <v>Pass</v>
      </c>
      <c r="CV410" s="29" cm="1">
        <f t="array" ref="CV410">SUM(SUMIF(Survey!CO410,{"&gt;0","&lt;0"})*{1,-1})+SUM(SUMIF(Survey!DJ410,{"&gt;0","&lt;0"})*{1,-1})</f>
        <v>0</v>
      </c>
      <c r="CW410" s="29">
        <f>SUM(SUMIF(Survey!DQ410:DW410,{"&gt;0","&lt;0"})*{1,-1})+SUM(SUMIF(Survey!DY410:EE410,{"&gt;0","&lt;0"})*{1,-1})</f>
        <v>0</v>
      </c>
      <c r="CX410">
        <f t="shared" si="313"/>
        <v>0</v>
      </c>
      <c r="CY410">
        <f t="shared" si="314"/>
        <v>0</v>
      </c>
      <c r="CZ410" s="16" t="str">
        <f t="shared" si="315"/>
        <v>Pass</v>
      </c>
      <c r="DA410" s="38" t="b">
        <f>IF(ABS(Survey!$DW410)=0,TRUE,FALSE)</f>
        <v>1</v>
      </c>
      <c r="DB410" s="37" t="b">
        <f>NOT(ISBLANK(Survey!DX410))</f>
        <v>0</v>
      </c>
      <c r="DC410" s="16" t="str">
        <f t="shared" si="316"/>
        <v>Pass</v>
      </c>
      <c r="DD410" s="38" t="b">
        <f>IF(ABS(Survey!$EE410)=0,TRUE,FALSE)</f>
        <v>1</v>
      </c>
      <c r="DE410" s="37" t="b">
        <f>NOT(ISBLANK(Survey!$EF410))</f>
        <v>0</v>
      </c>
      <c r="DF410" s="16" t="str">
        <f t="shared" si="317"/>
        <v>Fail</v>
      </c>
      <c r="DG410" s="36">
        <f>SUM(SUMIF(Survey!EL410:EN410,{"&gt;0","&lt;0"})*{1,-1})</f>
        <v>0</v>
      </c>
      <c r="DH410">
        <f t="shared" si="318"/>
        <v>0</v>
      </c>
      <c r="DI410">
        <f t="shared" si="319"/>
        <v>100</v>
      </c>
      <c r="DJ410" s="35" t="b">
        <f>IF(OR(Survey!$M410="ETF",Survey!$M410="ETF, alternative mutual fund",Survey!$M410="Closed-end", Survey!$M410="Split share corp"),TRUE,FALSE)</f>
        <v>0</v>
      </c>
      <c r="DK410" s="16" t="str">
        <f t="shared" si="320"/>
        <v>Fail</v>
      </c>
      <c r="DL410" s="36">
        <f>SUM(SUMIF(Survey!EP410:EV410,{"&gt;0","&lt;0"})*{1,-1})</f>
        <v>0</v>
      </c>
      <c r="DM410">
        <f t="shared" si="321"/>
        <v>0</v>
      </c>
      <c r="DN410" s="17">
        <f t="shared" si="322"/>
        <v>100</v>
      </c>
      <c r="DO410" s="16" t="str">
        <f t="shared" si="323"/>
        <v>Fail</v>
      </c>
      <c r="DP410" s="36">
        <f>SUM(SUMIF(Survey!EX410:FD410,{"&gt;0","&lt;0"})*{1,-1})</f>
        <v>0</v>
      </c>
      <c r="DQ410">
        <f t="shared" si="324"/>
        <v>0</v>
      </c>
      <c r="DR410" s="17">
        <f t="shared" si="325"/>
        <v>100</v>
      </c>
    </row>
    <row r="411" spans="1:122">
      <c r="A411">
        <v>411</v>
      </c>
      <c r="B411" t="str">
        <f t="shared" si="279"/>
        <v>Pass</v>
      </c>
      <c r="C411" t="str">
        <f>IF(COUNTBLANK(Survey!B411:FE411)=$C$2, "Pass", "Fail")</f>
        <v>Pass</v>
      </c>
      <c r="D411" t="str">
        <f t="shared" si="280"/>
        <v>Fail</v>
      </c>
      <c r="E411" t="str">
        <f>IF(OR(ISBLANK(Survey!AJ411),COUNTIF(G411:BB411,"Fail")),"Fail","Pass")</f>
        <v>Fail</v>
      </c>
      <c r="G411" s="16" t="str">
        <f t="shared" si="281"/>
        <v>Fail</v>
      </c>
      <c r="H411" s="177">
        <f>COUNTBLANK(Survey!B411:D411)+COUNTBLANK(Survey!G411)+COUNTBLANK(Survey!I411)+COUNTBLANK(Survey!K411:M411)+COUNTBLANK(Survey!P411)+COUNTBLANK(Survey!S411:U411)+COUNTBLANK(Survey!Y411:AA411)+COUNTBLANK(Survey!AD411:AE411)+COUNTBLANK(Survey!AI411:AI411)</f>
        <v>18</v>
      </c>
      <c r="I411" s="16" t="str">
        <f t="shared" si="282"/>
        <v>Fail</v>
      </c>
      <c r="J411" t="b">
        <f>IF(Survey!E411="No",TRUE,FALSE)</f>
        <v>0</v>
      </c>
      <c r="K411" s="34">
        <f>LEN(Survey!E411)</f>
        <v>0</v>
      </c>
      <c r="L411" s="16" t="str">
        <f t="shared" si="283"/>
        <v>Fail</v>
      </c>
      <c r="M411" t="b">
        <f>IF(Survey!F411="No",TRUE,FALSE)</f>
        <v>0</v>
      </c>
      <c r="N411" s="33">
        <f>LEN(Survey!F411)</f>
        <v>0</v>
      </c>
      <c r="O411" s="16" t="str">
        <f t="shared" si="284"/>
        <v>Pass</v>
      </c>
      <c r="P411" s="34">
        <f>MOD((LEN(Survey!H411)+2),11)</f>
        <v>2</v>
      </c>
      <c r="Q411" s="33" t="str">
        <f>IF(Survey!$L411="Prospectus fund", "Yes", "No")</f>
        <v>No</v>
      </c>
      <c r="R411" s="16" t="str">
        <f t="shared" si="285"/>
        <v>Pass</v>
      </c>
      <c r="S411" s="34">
        <f>MOD((LEN(Survey!J411)+2),11)</f>
        <v>2</v>
      </c>
      <c r="T411" s="35" t="b">
        <f>IF(OR(Survey!$M411="ETF",Survey!$M411="ETF, alternative mutual fund",Survey!$M411="Closed-end", Survey!$M411="Split share corp", Survey!$I411="Yes"),TRUE,FALSE)</f>
        <v>0</v>
      </c>
      <c r="U411" s="16" t="str">
        <f>IFERROR(IF(AND(OR(X411=Y411,Y411 = "Either"),NOT(ISBLANK(Survey!K411))),"Pass","Fail"),"Pass")</f>
        <v>Fail</v>
      </c>
      <c r="V411" s="36" cm="1">
        <f t="array" ref="V411">SUM(SUMIF(Survey!BZ411:CS411,{"&gt;0","&lt;0"})*{1,-1})</f>
        <v>0</v>
      </c>
      <c r="W411" s="38" cm="1">
        <f t="array" ref="W411">SUM(SUMIF(Survey!CC411,{"&gt;0","&lt;0"})*{1,-1})+SUM(SUMIF(Survey!CM411,{"&gt;0","&lt;0"})*{1,-1})</f>
        <v>0</v>
      </c>
      <c r="X411" s="38">
        <f>Survey!K411</f>
        <v>0</v>
      </c>
      <c r="Y411" s="37" t="str">
        <f t="shared" si="286"/>
        <v>Either</v>
      </c>
      <c r="Z411" s="16" t="str">
        <f t="shared" si="287"/>
        <v>Fail</v>
      </c>
      <c r="AA411" s="67" cm="1">
        <f t="array" ref="AA411">SUM(SUMIF(Survey!BZ411:CS411,{"&gt;0","&lt;0"})*{1,-1})+SUM(SUMIF(Survey!CU411:DN411,{"&gt;0","&lt;0"})*{1,-1})</f>
        <v>0</v>
      </c>
      <c r="AB411" s="67">
        <f>IFERROR(AA411/(Survey!$AV411),0)</f>
        <v>0</v>
      </c>
      <c r="AC411" s="128" t="b">
        <f>IF(OR(Survey!$M411="Alternative strategy or hedge",Survey!$M411="Other, illiquid",Survey!$L411="Prospectus fund"),TRUE,FALSE)</f>
        <v>0</v>
      </c>
      <c r="AD411" s="128" t="b">
        <f>NOT(ISBLANK(Survey!$M411))</f>
        <v>0</v>
      </c>
      <c r="AE411" s="16" t="str">
        <f t="shared" si="288"/>
        <v>Pass</v>
      </c>
      <c r="AF411" s="38" t="b">
        <f>NOT(ISNUMBER(SEARCH("Other",Survey!$P411)))</f>
        <v>1</v>
      </c>
      <c r="AG411" s="37" t="b">
        <f>NOT(ISBLANK(Survey!$Q411))</f>
        <v>0</v>
      </c>
      <c r="AH411" s="16" t="str">
        <f t="shared" si="289"/>
        <v>Pass</v>
      </c>
      <c r="AI411" s="143">
        <f>COUNTBLANK(Survey!$W411)</f>
        <v>1</v>
      </c>
      <c r="AJ411" s="67">
        <f>IF(AND(Survey!L411&lt;&gt;"Exempt fund",OR(Survey!$M411="ETF",Survey!$M411="ETF, alternative mutual fund",Survey!$M411="Mutual fund",Survey!$M411="Alternative mutual fund",Survey!$M411="Money market")),1,0)</f>
        <v>0</v>
      </c>
      <c r="AK411" s="16" t="str">
        <f t="shared" si="290"/>
        <v>Pass</v>
      </c>
      <c r="AL411" s="38" t="b">
        <f>NOT(ISNUMBER(SEARCH("Yes",Survey!$AA411)))</f>
        <v>1</v>
      </c>
      <c r="AM411" s="37" t="b">
        <f>IF(COUNTBLANK(Survey!$AB411:$AC411)=0,TRUE, FALSE)</f>
        <v>0</v>
      </c>
      <c r="AN411" s="16" t="str">
        <f t="shared" si="291"/>
        <v>Pass</v>
      </c>
      <c r="AO411" s="38" t="b">
        <f>NOT(ISNUMBER(SEARCH("Yes",Survey!$AD411)))</f>
        <v>1</v>
      </c>
      <c r="AP411" s="37" t="b">
        <f>NOT(ISBLANK(Survey!$AF411))</f>
        <v>0</v>
      </c>
      <c r="AQ411" s="16" t="str">
        <f t="shared" si="292"/>
        <v>Pass</v>
      </c>
      <c r="AR411" s="38" t="b">
        <f>NOT(OR(ISNUMBER(SEARCH("Other",Survey!$AF411)),ISNUMBER(SEARCH("Multiple",Survey!$AF411))))</f>
        <v>1</v>
      </c>
      <c r="AS411" s="37" t="b">
        <f>NOT(ISBLANK(Survey!$AG411))</f>
        <v>0</v>
      </c>
      <c r="AT411" s="16" t="str">
        <f t="shared" si="293"/>
        <v>Fail</v>
      </c>
      <c r="AU411" s="143">
        <f>IF(ABS(Survey!$AV411)&gt;0, 1,0)</f>
        <v>0</v>
      </c>
      <c r="AV411" s="143">
        <f>IF(COUNTBLANK(Survey!$AJ411)=0,1,0)</f>
        <v>0</v>
      </c>
      <c r="AW411" s="16" t="str">
        <f t="shared" si="294"/>
        <v>Pass</v>
      </c>
      <c r="AX411" s="143">
        <f>IF(ISBLANK(Survey!$AJ411),0,1)</f>
        <v>0</v>
      </c>
      <c r="AY411" s="165">
        <f>COUNTBLANK(Survey!$AK411)</f>
        <v>1</v>
      </c>
      <c r="AZ411" s="16" t="str">
        <f t="shared" si="295"/>
        <v>Pass</v>
      </c>
      <c r="BA411" s="143">
        <f>IF(OR(Survey!$AK411="Closed",ISBLANK(Survey!$AK411)),0,1)</f>
        <v>0</v>
      </c>
      <c r="BB411" s="165">
        <f>IF(ISBLANK(Survey!$AL411),1,0)</f>
        <v>1</v>
      </c>
      <c r="BC411" s="147" t="str" cm="1">
        <f t="array" ref="BC411">IF(OR(IF(OR($BE411+$BF411 = 2, $BG411=1), FALSE, TRUE), AND($BD411:$BD411 = 0)),"Pass","Fail")</f>
        <v>Pass</v>
      </c>
      <c r="BD411" s="143">
        <f>COUNTBLANK(Survey!$AM411:$AO411)</f>
        <v>3</v>
      </c>
      <c r="BE411" s="143">
        <f>IF(Survey!$I411="Yes",1,0)</f>
        <v>0</v>
      </c>
      <c r="BF411" s="143">
        <f>IF(OR(Survey!$M411="Mutual fund",Survey!$M411="Alternative mutual fund",Survey!$M411="Money market"),1,0)</f>
        <v>0</v>
      </c>
      <c r="BG411" s="148">
        <f>IF(OR(Survey!$M411="ETF",Survey!$M411="ETF, alternative mutual fund"),1,0)</f>
        <v>0</v>
      </c>
      <c r="BH411" s="16" t="str">
        <f t="shared" si="296"/>
        <v>Pass</v>
      </c>
      <c r="BI411" s="38" t="b">
        <f>OR(ISNUMBER(SEARCH("Yes",Survey!$AO411)),ISBLANK(Survey!$AO411))</f>
        <v>1</v>
      </c>
      <c r="BJ411" s="67" t="b">
        <f>NOT(ISBLANK(Survey!$AP411))</f>
        <v>0</v>
      </c>
      <c r="BK411" s="16" t="str">
        <f t="shared" si="297"/>
        <v>Pass</v>
      </c>
      <c r="BL411" s="143">
        <f>IF(Survey!$AW411=0, 0,1)</f>
        <v>0</v>
      </c>
      <c r="BM411" s="67">
        <f>Survey!$AQ411</f>
        <v>0</v>
      </c>
      <c r="BN411" s="67">
        <f>IFERROR((Survey!$AX411-ABS(Survey!$AY411)-ABS(Survey!$BD411))/Survey!$AW411,0)</f>
        <v>0</v>
      </c>
      <c r="BO411" s="67">
        <f>IF(AND($BM411&gt;$BN411-0.2,$BM411&lt;$BN411+0.2,ISBLANK(Survey!$AQ411)=FALSE),0,1)</f>
        <v>1</v>
      </c>
      <c r="BP411" s="165">
        <f>IF(ISBLANK(Survey!$AR411),1,0)</f>
        <v>1</v>
      </c>
      <c r="BQ411" s="16" t="str">
        <f t="shared" si="298"/>
        <v>Pass</v>
      </c>
      <c r="BR411" s="143">
        <f>IF(Survey!$AW411=0, 0,1)</f>
        <v>0</v>
      </c>
      <c r="BS411" s="67">
        <f>IF(AND(Survey!$AS411&gt;=0,Survey!$AS411&lt;=0.2,Survey!$AS411&lt;&gt;""),0,1)</f>
        <v>1</v>
      </c>
      <c r="BT411" s="143">
        <f>IF(ISBLANK(Survey!$AT411),1,0)</f>
        <v>1</v>
      </c>
      <c r="BU411" s="16" t="str">
        <f t="shared" si="299"/>
        <v>Fail</v>
      </c>
      <c r="BV411" s="165">
        <f>Survey!$AU411</f>
        <v>0</v>
      </c>
      <c r="BW411" s="16" t="str">
        <f t="shared" si="300"/>
        <v>Pass</v>
      </c>
      <c r="BX411" s="36">
        <f>Survey!$AV411</f>
        <v>0</v>
      </c>
      <c r="BY411" s="176">
        <f>Survey!$AW411+Survey!$AX411-ABS(Survey!$AY411)+ABS(Survey!$AZ411)-ABS(Survey!$BA411)+ABS(Survey!$BB411)-ABS(Survey!$BC411)-ABS(Survey!$BD411)+Survey!$BE411</f>
        <v>0</v>
      </c>
      <c r="BZ411" s="35">
        <f t="shared" si="301"/>
        <v>0</v>
      </c>
      <c r="CA411" s="17">
        <f t="shared" si="302"/>
        <v>0</v>
      </c>
      <c r="CB411" s="16" t="str">
        <f t="shared" si="303"/>
        <v>Pass</v>
      </c>
      <c r="CC411" s="38" t="b">
        <f>IF(ABS(Survey!$BE411)=0,TRUE,FALSE)</f>
        <v>1</v>
      </c>
      <c r="CD411" s="37" t="b">
        <f>NOT(ISBLANK(Survey!$BF411))</f>
        <v>0</v>
      </c>
      <c r="CE411" t="str">
        <f t="shared" si="304"/>
        <v>Fail</v>
      </c>
      <c r="CF411" s="29">
        <f>Survey!$AV411</f>
        <v>0</v>
      </c>
      <c r="CG411" s="29" cm="1">
        <f t="array" ref="CG411">SUM(SUMIF(Survey!BH411:BO411,{"&gt;0","&lt;0"})*{1,-1})-SUM(SUMIF(Survey!BQ411:BX411,{"&gt;0","&lt;0"})*{1,-1})</f>
        <v>0</v>
      </c>
      <c r="CH411" s="35" t="str">
        <f t="shared" si="305"/>
        <v>No holdings</v>
      </c>
      <c r="CI411">
        <f t="shared" si="306"/>
        <v>0</v>
      </c>
      <c r="CJ411" s="16" t="str">
        <f t="shared" si="307"/>
        <v>Fail</v>
      </c>
      <c r="CK411" s="36">
        <f>Survey!$AV411</f>
        <v>0</v>
      </c>
      <c r="CL411" s="36" cm="1">
        <f t="array" ref="CL411">SUM(SUMIF(Survey!BZ411:CS411,{"&gt;0","&lt;0"})*{1,-1})-SUM(SUMIF(Survey!CU411:DN411,{"&gt;0","&lt;0"})*{1,-1})</f>
        <v>0</v>
      </c>
      <c r="CM411" s="35" t="str">
        <f t="shared" si="308"/>
        <v>No holdings</v>
      </c>
      <c r="CN411" s="17">
        <f t="shared" si="309"/>
        <v>0</v>
      </c>
      <c r="CO411" s="16" t="str">
        <f t="shared" si="310"/>
        <v>Pass</v>
      </c>
      <c r="CP411" s="38" t="b">
        <f>IF(ABS(Survey!$CS411)=0,TRUE,FALSE)</f>
        <v>1</v>
      </c>
      <c r="CQ411" s="37" t="b">
        <f>NOT(ISBLANK(Survey!$CT411))</f>
        <v>0</v>
      </c>
      <c r="CR411" s="16" t="str">
        <f t="shared" si="311"/>
        <v>Pass</v>
      </c>
      <c r="CS411" s="38" t="b">
        <f>IF(ABS(Survey!$DN411)=0,TRUE,FALSE)</f>
        <v>1</v>
      </c>
      <c r="CT411" s="37" t="b">
        <f>NOT(ISBLANK(Survey!$DO411))</f>
        <v>0</v>
      </c>
      <c r="CU411" t="str">
        <f t="shared" si="312"/>
        <v>Pass</v>
      </c>
      <c r="CV411" s="29" cm="1">
        <f t="array" ref="CV411">SUM(SUMIF(Survey!CO411,{"&gt;0","&lt;0"})*{1,-1})+SUM(SUMIF(Survey!DJ411,{"&gt;0","&lt;0"})*{1,-1})</f>
        <v>0</v>
      </c>
      <c r="CW411" s="29">
        <f>SUM(SUMIF(Survey!DQ411:DW411,{"&gt;0","&lt;0"})*{1,-1})+SUM(SUMIF(Survey!DY411:EE411,{"&gt;0","&lt;0"})*{1,-1})</f>
        <v>0</v>
      </c>
      <c r="CX411">
        <f t="shared" si="313"/>
        <v>0</v>
      </c>
      <c r="CY411">
        <f t="shared" si="314"/>
        <v>0</v>
      </c>
      <c r="CZ411" s="16" t="str">
        <f t="shared" si="315"/>
        <v>Pass</v>
      </c>
      <c r="DA411" s="38" t="b">
        <f>IF(ABS(Survey!$DW411)=0,TRUE,FALSE)</f>
        <v>1</v>
      </c>
      <c r="DB411" s="37" t="b">
        <f>NOT(ISBLANK(Survey!DX411))</f>
        <v>0</v>
      </c>
      <c r="DC411" s="16" t="str">
        <f t="shared" si="316"/>
        <v>Pass</v>
      </c>
      <c r="DD411" s="38" t="b">
        <f>IF(ABS(Survey!$EE411)=0,TRUE,FALSE)</f>
        <v>1</v>
      </c>
      <c r="DE411" s="37" t="b">
        <f>NOT(ISBLANK(Survey!$EF411))</f>
        <v>0</v>
      </c>
      <c r="DF411" s="16" t="str">
        <f t="shared" si="317"/>
        <v>Fail</v>
      </c>
      <c r="DG411" s="36">
        <f>SUM(SUMIF(Survey!EL411:EN411,{"&gt;0","&lt;0"})*{1,-1})</f>
        <v>0</v>
      </c>
      <c r="DH411">
        <f t="shared" si="318"/>
        <v>0</v>
      </c>
      <c r="DI411">
        <f t="shared" si="319"/>
        <v>100</v>
      </c>
      <c r="DJ411" s="35" t="b">
        <f>IF(OR(Survey!$M411="ETF",Survey!$M411="ETF, alternative mutual fund",Survey!$M411="Closed-end", Survey!$M411="Split share corp"),TRUE,FALSE)</f>
        <v>0</v>
      </c>
      <c r="DK411" s="16" t="str">
        <f t="shared" si="320"/>
        <v>Fail</v>
      </c>
      <c r="DL411" s="36">
        <f>SUM(SUMIF(Survey!EP411:EV411,{"&gt;0","&lt;0"})*{1,-1})</f>
        <v>0</v>
      </c>
      <c r="DM411">
        <f t="shared" si="321"/>
        <v>0</v>
      </c>
      <c r="DN411" s="17">
        <f t="shared" si="322"/>
        <v>100</v>
      </c>
      <c r="DO411" s="16" t="str">
        <f t="shared" si="323"/>
        <v>Fail</v>
      </c>
      <c r="DP411" s="36">
        <f>SUM(SUMIF(Survey!EX411:FD411,{"&gt;0","&lt;0"})*{1,-1})</f>
        <v>0</v>
      </c>
      <c r="DQ411">
        <f t="shared" si="324"/>
        <v>0</v>
      </c>
      <c r="DR411" s="17">
        <f t="shared" si="325"/>
        <v>100</v>
      </c>
    </row>
    <row r="412" spans="1:122">
      <c r="A412">
        <v>412</v>
      </c>
      <c r="B412" t="str">
        <f t="shared" si="279"/>
        <v>Pass</v>
      </c>
      <c r="C412" t="str">
        <f>IF(COUNTBLANK(Survey!B412:FE412)=$C$2, "Pass", "Fail")</f>
        <v>Pass</v>
      </c>
      <c r="D412" t="str">
        <f t="shared" si="280"/>
        <v>Fail</v>
      </c>
      <c r="E412" t="str">
        <f>IF(OR(ISBLANK(Survey!AJ412),COUNTIF(G412:BB412,"Fail")),"Fail","Pass")</f>
        <v>Fail</v>
      </c>
      <c r="G412" s="16" t="str">
        <f t="shared" si="281"/>
        <v>Fail</v>
      </c>
      <c r="H412" s="177">
        <f>COUNTBLANK(Survey!B412:D412)+COUNTBLANK(Survey!G412)+COUNTBLANK(Survey!I412)+COUNTBLANK(Survey!K412:M412)+COUNTBLANK(Survey!P412)+COUNTBLANK(Survey!S412:U412)+COUNTBLANK(Survey!Y412:AA412)+COUNTBLANK(Survey!AD412:AE412)+COUNTBLANK(Survey!AI412:AI412)</f>
        <v>18</v>
      </c>
      <c r="I412" s="16" t="str">
        <f t="shared" si="282"/>
        <v>Fail</v>
      </c>
      <c r="J412" t="b">
        <f>IF(Survey!E412="No",TRUE,FALSE)</f>
        <v>0</v>
      </c>
      <c r="K412" s="34">
        <f>LEN(Survey!E412)</f>
        <v>0</v>
      </c>
      <c r="L412" s="16" t="str">
        <f t="shared" si="283"/>
        <v>Fail</v>
      </c>
      <c r="M412" t="b">
        <f>IF(Survey!F412="No",TRUE,FALSE)</f>
        <v>0</v>
      </c>
      <c r="N412" s="33">
        <f>LEN(Survey!F412)</f>
        <v>0</v>
      </c>
      <c r="O412" s="16" t="str">
        <f t="shared" si="284"/>
        <v>Pass</v>
      </c>
      <c r="P412" s="34">
        <f>MOD((LEN(Survey!H412)+2),11)</f>
        <v>2</v>
      </c>
      <c r="Q412" s="33" t="str">
        <f>IF(Survey!$L412="Prospectus fund", "Yes", "No")</f>
        <v>No</v>
      </c>
      <c r="R412" s="16" t="str">
        <f t="shared" si="285"/>
        <v>Pass</v>
      </c>
      <c r="S412" s="34">
        <f>MOD((LEN(Survey!J412)+2),11)</f>
        <v>2</v>
      </c>
      <c r="T412" s="35" t="b">
        <f>IF(OR(Survey!$M412="ETF",Survey!$M412="ETF, alternative mutual fund",Survey!$M412="Closed-end", Survey!$M412="Split share corp", Survey!$I412="Yes"),TRUE,FALSE)</f>
        <v>0</v>
      </c>
      <c r="U412" s="16" t="str">
        <f>IFERROR(IF(AND(OR(X412=Y412,Y412 = "Either"),NOT(ISBLANK(Survey!K412))),"Pass","Fail"),"Pass")</f>
        <v>Fail</v>
      </c>
      <c r="V412" s="36" cm="1">
        <f t="array" ref="V412">SUM(SUMIF(Survey!BZ412:CS412,{"&gt;0","&lt;0"})*{1,-1})</f>
        <v>0</v>
      </c>
      <c r="W412" s="38" cm="1">
        <f t="array" ref="W412">SUM(SUMIF(Survey!CC412,{"&gt;0","&lt;0"})*{1,-1})+SUM(SUMIF(Survey!CM412,{"&gt;0","&lt;0"})*{1,-1})</f>
        <v>0</v>
      </c>
      <c r="X412" s="38">
        <f>Survey!K412</f>
        <v>0</v>
      </c>
      <c r="Y412" s="37" t="str">
        <f t="shared" si="286"/>
        <v>Either</v>
      </c>
      <c r="Z412" s="16" t="str">
        <f t="shared" si="287"/>
        <v>Fail</v>
      </c>
      <c r="AA412" s="67" cm="1">
        <f t="array" ref="AA412">SUM(SUMIF(Survey!BZ412:CS412,{"&gt;0","&lt;0"})*{1,-1})+SUM(SUMIF(Survey!CU412:DN412,{"&gt;0","&lt;0"})*{1,-1})</f>
        <v>0</v>
      </c>
      <c r="AB412" s="67">
        <f>IFERROR(AA412/(Survey!$AV412),0)</f>
        <v>0</v>
      </c>
      <c r="AC412" s="128" t="b">
        <f>IF(OR(Survey!$M412="Alternative strategy or hedge",Survey!$M412="Other, illiquid",Survey!$L412="Prospectus fund"),TRUE,FALSE)</f>
        <v>0</v>
      </c>
      <c r="AD412" s="128" t="b">
        <f>NOT(ISBLANK(Survey!$M412))</f>
        <v>0</v>
      </c>
      <c r="AE412" s="16" t="str">
        <f t="shared" si="288"/>
        <v>Pass</v>
      </c>
      <c r="AF412" s="38" t="b">
        <f>NOT(ISNUMBER(SEARCH("Other",Survey!$P412)))</f>
        <v>1</v>
      </c>
      <c r="AG412" s="37" t="b">
        <f>NOT(ISBLANK(Survey!$Q412))</f>
        <v>0</v>
      </c>
      <c r="AH412" s="16" t="str">
        <f t="shared" si="289"/>
        <v>Pass</v>
      </c>
      <c r="AI412" s="143">
        <f>COUNTBLANK(Survey!$W412)</f>
        <v>1</v>
      </c>
      <c r="AJ412" s="67">
        <f>IF(AND(Survey!L412&lt;&gt;"Exempt fund",OR(Survey!$M412="ETF",Survey!$M412="ETF, alternative mutual fund",Survey!$M412="Mutual fund",Survey!$M412="Alternative mutual fund",Survey!$M412="Money market")),1,0)</f>
        <v>0</v>
      </c>
      <c r="AK412" s="16" t="str">
        <f t="shared" si="290"/>
        <v>Pass</v>
      </c>
      <c r="AL412" s="38" t="b">
        <f>NOT(ISNUMBER(SEARCH("Yes",Survey!$AA412)))</f>
        <v>1</v>
      </c>
      <c r="AM412" s="37" t="b">
        <f>IF(COUNTBLANK(Survey!$AB412:$AC412)=0,TRUE, FALSE)</f>
        <v>0</v>
      </c>
      <c r="AN412" s="16" t="str">
        <f t="shared" si="291"/>
        <v>Pass</v>
      </c>
      <c r="AO412" s="38" t="b">
        <f>NOT(ISNUMBER(SEARCH("Yes",Survey!$AD412)))</f>
        <v>1</v>
      </c>
      <c r="AP412" s="37" t="b">
        <f>NOT(ISBLANK(Survey!$AF412))</f>
        <v>0</v>
      </c>
      <c r="AQ412" s="16" t="str">
        <f t="shared" si="292"/>
        <v>Pass</v>
      </c>
      <c r="AR412" s="38" t="b">
        <f>NOT(OR(ISNUMBER(SEARCH("Other",Survey!$AF412)),ISNUMBER(SEARCH("Multiple",Survey!$AF412))))</f>
        <v>1</v>
      </c>
      <c r="AS412" s="37" t="b">
        <f>NOT(ISBLANK(Survey!$AG412))</f>
        <v>0</v>
      </c>
      <c r="AT412" s="16" t="str">
        <f t="shared" si="293"/>
        <v>Fail</v>
      </c>
      <c r="AU412" s="143">
        <f>IF(ABS(Survey!$AV412)&gt;0, 1,0)</f>
        <v>0</v>
      </c>
      <c r="AV412" s="143">
        <f>IF(COUNTBLANK(Survey!$AJ412)=0,1,0)</f>
        <v>0</v>
      </c>
      <c r="AW412" s="16" t="str">
        <f t="shared" si="294"/>
        <v>Pass</v>
      </c>
      <c r="AX412" s="143">
        <f>IF(ISBLANK(Survey!$AJ412),0,1)</f>
        <v>0</v>
      </c>
      <c r="AY412" s="165">
        <f>COUNTBLANK(Survey!$AK412)</f>
        <v>1</v>
      </c>
      <c r="AZ412" s="16" t="str">
        <f t="shared" si="295"/>
        <v>Pass</v>
      </c>
      <c r="BA412" s="143">
        <f>IF(OR(Survey!$AK412="Closed",ISBLANK(Survey!$AK412)),0,1)</f>
        <v>0</v>
      </c>
      <c r="BB412" s="165">
        <f>IF(ISBLANK(Survey!$AL412),1,0)</f>
        <v>1</v>
      </c>
      <c r="BC412" s="147" t="str" cm="1">
        <f t="array" ref="BC412">IF(OR(IF(OR($BE412+$BF412 = 2, $BG412=1), FALSE, TRUE), AND($BD412:$BD412 = 0)),"Pass","Fail")</f>
        <v>Pass</v>
      </c>
      <c r="BD412" s="143">
        <f>COUNTBLANK(Survey!$AM412:$AO412)</f>
        <v>3</v>
      </c>
      <c r="BE412" s="143">
        <f>IF(Survey!$I412="Yes",1,0)</f>
        <v>0</v>
      </c>
      <c r="BF412" s="143">
        <f>IF(OR(Survey!$M412="Mutual fund",Survey!$M412="Alternative mutual fund",Survey!$M412="Money market"),1,0)</f>
        <v>0</v>
      </c>
      <c r="BG412" s="148">
        <f>IF(OR(Survey!$M412="ETF",Survey!$M412="ETF, alternative mutual fund"),1,0)</f>
        <v>0</v>
      </c>
      <c r="BH412" s="16" t="str">
        <f t="shared" si="296"/>
        <v>Pass</v>
      </c>
      <c r="BI412" s="38" t="b">
        <f>OR(ISNUMBER(SEARCH("Yes",Survey!$AO412)),ISBLANK(Survey!$AO412))</f>
        <v>1</v>
      </c>
      <c r="BJ412" s="67" t="b">
        <f>NOT(ISBLANK(Survey!$AP412))</f>
        <v>0</v>
      </c>
      <c r="BK412" s="16" t="str">
        <f t="shared" si="297"/>
        <v>Pass</v>
      </c>
      <c r="BL412" s="143">
        <f>IF(Survey!$AW412=0, 0,1)</f>
        <v>0</v>
      </c>
      <c r="BM412" s="67">
        <f>Survey!$AQ412</f>
        <v>0</v>
      </c>
      <c r="BN412" s="67">
        <f>IFERROR((Survey!$AX412-ABS(Survey!$AY412)-ABS(Survey!$BD412))/Survey!$AW412,0)</f>
        <v>0</v>
      </c>
      <c r="BO412" s="67">
        <f>IF(AND($BM412&gt;$BN412-0.2,$BM412&lt;$BN412+0.2,ISBLANK(Survey!$AQ412)=FALSE),0,1)</f>
        <v>1</v>
      </c>
      <c r="BP412" s="165">
        <f>IF(ISBLANK(Survey!$AR412),1,0)</f>
        <v>1</v>
      </c>
      <c r="BQ412" s="16" t="str">
        <f t="shared" si="298"/>
        <v>Pass</v>
      </c>
      <c r="BR412" s="143">
        <f>IF(Survey!$AW412=0, 0,1)</f>
        <v>0</v>
      </c>
      <c r="BS412" s="67">
        <f>IF(AND(Survey!$AS412&gt;=0,Survey!$AS412&lt;=0.2,Survey!$AS412&lt;&gt;""),0,1)</f>
        <v>1</v>
      </c>
      <c r="BT412" s="143">
        <f>IF(ISBLANK(Survey!$AT412),1,0)</f>
        <v>1</v>
      </c>
      <c r="BU412" s="16" t="str">
        <f t="shared" si="299"/>
        <v>Fail</v>
      </c>
      <c r="BV412" s="165">
        <f>Survey!$AU412</f>
        <v>0</v>
      </c>
      <c r="BW412" s="16" t="str">
        <f t="shared" si="300"/>
        <v>Pass</v>
      </c>
      <c r="BX412" s="36">
        <f>Survey!$AV412</f>
        <v>0</v>
      </c>
      <c r="BY412" s="176">
        <f>Survey!$AW412+Survey!$AX412-ABS(Survey!$AY412)+ABS(Survey!$AZ412)-ABS(Survey!$BA412)+ABS(Survey!$BB412)-ABS(Survey!$BC412)-ABS(Survey!$BD412)+Survey!$BE412</f>
        <v>0</v>
      </c>
      <c r="BZ412" s="35">
        <f t="shared" si="301"/>
        <v>0</v>
      </c>
      <c r="CA412" s="17">
        <f t="shared" si="302"/>
        <v>0</v>
      </c>
      <c r="CB412" s="16" t="str">
        <f t="shared" si="303"/>
        <v>Pass</v>
      </c>
      <c r="CC412" s="38" t="b">
        <f>IF(ABS(Survey!$BE412)=0,TRUE,FALSE)</f>
        <v>1</v>
      </c>
      <c r="CD412" s="37" t="b">
        <f>NOT(ISBLANK(Survey!$BF412))</f>
        <v>0</v>
      </c>
      <c r="CE412" t="str">
        <f t="shared" si="304"/>
        <v>Fail</v>
      </c>
      <c r="CF412" s="29">
        <f>Survey!$AV412</f>
        <v>0</v>
      </c>
      <c r="CG412" s="29" cm="1">
        <f t="array" ref="CG412">SUM(SUMIF(Survey!BH412:BO412,{"&gt;0","&lt;0"})*{1,-1})-SUM(SUMIF(Survey!BQ412:BX412,{"&gt;0","&lt;0"})*{1,-1})</f>
        <v>0</v>
      </c>
      <c r="CH412" s="35" t="str">
        <f t="shared" si="305"/>
        <v>No holdings</v>
      </c>
      <c r="CI412">
        <f t="shared" si="306"/>
        <v>0</v>
      </c>
      <c r="CJ412" s="16" t="str">
        <f t="shared" si="307"/>
        <v>Fail</v>
      </c>
      <c r="CK412" s="36">
        <f>Survey!$AV412</f>
        <v>0</v>
      </c>
      <c r="CL412" s="36" cm="1">
        <f t="array" ref="CL412">SUM(SUMIF(Survey!BZ412:CS412,{"&gt;0","&lt;0"})*{1,-1})-SUM(SUMIF(Survey!CU412:DN412,{"&gt;0","&lt;0"})*{1,-1})</f>
        <v>0</v>
      </c>
      <c r="CM412" s="35" t="str">
        <f t="shared" si="308"/>
        <v>No holdings</v>
      </c>
      <c r="CN412" s="17">
        <f t="shared" si="309"/>
        <v>0</v>
      </c>
      <c r="CO412" s="16" t="str">
        <f t="shared" si="310"/>
        <v>Pass</v>
      </c>
      <c r="CP412" s="38" t="b">
        <f>IF(ABS(Survey!$CS412)=0,TRUE,FALSE)</f>
        <v>1</v>
      </c>
      <c r="CQ412" s="37" t="b">
        <f>NOT(ISBLANK(Survey!$CT412))</f>
        <v>0</v>
      </c>
      <c r="CR412" s="16" t="str">
        <f t="shared" si="311"/>
        <v>Pass</v>
      </c>
      <c r="CS412" s="38" t="b">
        <f>IF(ABS(Survey!$DN412)=0,TRUE,FALSE)</f>
        <v>1</v>
      </c>
      <c r="CT412" s="37" t="b">
        <f>NOT(ISBLANK(Survey!$DO412))</f>
        <v>0</v>
      </c>
      <c r="CU412" t="str">
        <f t="shared" si="312"/>
        <v>Pass</v>
      </c>
      <c r="CV412" s="29" cm="1">
        <f t="array" ref="CV412">SUM(SUMIF(Survey!CO412,{"&gt;0","&lt;0"})*{1,-1})+SUM(SUMIF(Survey!DJ412,{"&gt;0","&lt;0"})*{1,-1})</f>
        <v>0</v>
      </c>
      <c r="CW412" s="29">
        <f>SUM(SUMIF(Survey!DQ412:DW412,{"&gt;0","&lt;0"})*{1,-1})+SUM(SUMIF(Survey!DY412:EE412,{"&gt;0","&lt;0"})*{1,-1})</f>
        <v>0</v>
      </c>
      <c r="CX412">
        <f t="shared" si="313"/>
        <v>0</v>
      </c>
      <c r="CY412">
        <f t="shared" si="314"/>
        <v>0</v>
      </c>
      <c r="CZ412" s="16" t="str">
        <f t="shared" si="315"/>
        <v>Pass</v>
      </c>
      <c r="DA412" s="38" t="b">
        <f>IF(ABS(Survey!$DW412)=0,TRUE,FALSE)</f>
        <v>1</v>
      </c>
      <c r="DB412" s="37" t="b">
        <f>NOT(ISBLANK(Survey!DX412))</f>
        <v>0</v>
      </c>
      <c r="DC412" s="16" t="str">
        <f t="shared" si="316"/>
        <v>Pass</v>
      </c>
      <c r="DD412" s="38" t="b">
        <f>IF(ABS(Survey!$EE412)=0,TRUE,FALSE)</f>
        <v>1</v>
      </c>
      <c r="DE412" s="37" t="b">
        <f>NOT(ISBLANK(Survey!$EF412))</f>
        <v>0</v>
      </c>
      <c r="DF412" s="16" t="str">
        <f t="shared" si="317"/>
        <v>Fail</v>
      </c>
      <c r="DG412" s="36">
        <f>SUM(SUMIF(Survey!EL412:EN412,{"&gt;0","&lt;0"})*{1,-1})</f>
        <v>0</v>
      </c>
      <c r="DH412">
        <f t="shared" si="318"/>
        <v>0</v>
      </c>
      <c r="DI412">
        <f t="shared" si="319"/>
        <v>100</v>
      </c>
      <c r="DJ412" s="35" t="b">
        <f>IF(OR(Survey!$M412="ETF",Survey!$M412="ETF, alternative mutual fund",Survey!$M412="Closed-end", Survey!$M412="Split share corp"),TRUE,FALSE)</f>
        <v>0</v>
      </c>
      <c r="DK412" s="16" t="str">
        <f t="shared" si="320"/>
        <v>Fail</v>
      </c>
      <c r="DL412" s="36">
        <f>SUM(SUMIF(Survey!EP412:EV412,{"&gt;0","&lt;0"})*{1,-1})</f>
        <v>0</v>
      </c>
      <c r="DM412">
        <f t="shared" si="321"/>
        <v>0</v>
      </c>
      <c r="DN412" s="17">
        <f t="shared" si="322"/>
        <v>100</v>
      </c>
      <c r="DO412" s="16" t="str">
        <f t="shared" si="323"/>
        <v>Fail</v>
      </c>
      <c r="DP412" s="36">
        <f>SUM(SUMIF(Survey!EX412:FD412,{"&gt;0","&lt;0"})*{1,-1})</f>
        <v>0</v>
      </c>
      <c r="DQ412">
        <f t="shared" si="324"/>
        <v>0</v>
      </c>
      <c r="DR412" s="17">
        <f t="shared" si="325"/>
        <v>100</v>
      </c>
    </row>
    <row r="413" spans="1:122">
      <c r="A413">
        <v>413</v>
      </c>
      <c r="B413" t="str">
        <f t="shared" si="279"/>
        <v>Pass</v>
      </c>
      <c r="C413" t="str">
        <f>IF(COUNTBLANK(Survey!B413:FE413)=$C$2, "Pass", "Fail")</f>
        <v>Pass</v>
      </c>
      <c r="D413" t="str">
        <f t="shared" si="280"/>
        <v>Fail</v>
      </c>
      <c r="E413" t="str">
        <f>IF(OR(ISBLANK(Survey!AJ413),COUNTIF(G413:BB413,"Fail")),"Fail","Pass")</f>
        <v>Fail</v>
      </c>
      <c r="G413" s="16" t="str">
        <f t="shared" si="281"/>
        <v>Fail</v>
      </c>
      <c r="H413" s="177">
        <f>COUNTBLANK(Survey!B413:D413)+COUNTBLANK(Survey!G413)+COUNTBLANK(Survey!I413)+COUNTBLANK(Survey!K413:M413)+COUNTBLANK(Survey!P413)+COUNTBLANK(Survey!S413:U413)+COUNTBLANK(Survey!Y413:AA413)+COUNTBLANK(Survey!AD413:AE413)+COUNTBLANK(Survey!AI413:AI413)</f>
        <v>18</v>
      </c>
      <c r="I413" s="16" t="str">
        <f t="shared" si="282"/>
        <v>Fail</v>
      </c>
      <c r="J413" t="b">
        <f>IF(Survey!E413="No",TRUE,FALSE)</f>
        <v>0</v>
      </c>
      <c r="K413" s="34">
        <f>LEN(Survey!E413)</f>
        <v>0</v>
      </c>
      <c r="L413" s="16" t="str">
        <f t="shared" si="283"/>
        <v>Fail</v>
      </c>
      <c r="M413" t="b">
        <f>IF(Survey!F413="No",TRUE,FALSE)</f>
        <v>0</v>
      </c>
      <c r="N413" s="33">
        <f>LEN(Survey!F413)</f>
        <v>0</v>
      </c>
      <c r="O413" s="16" t="str">
        <f t="shared" si="284"/>
        <v>Pass</v>
      </c>
      <c r="P413" s="34">
        <f>MOD((LEN(Survey!H413)+2),11)</f>
        <v>2</v>
      </c>
      <c r="Q413" s="33" t="str">
        <f>IF(Survey!$L413="Prospectus fund", "Yes", "No")</f>
        <v>No</v>
      </c>
      <c r="R413" s="16" t="str">
        <f t="shared" si="285"/>
        <v>Pass</v>
      </c>
      <c r="S413" s="34">
        <f>MOD((LEN(Survey!J413)+2),11)</f>
        <v>2</v>
      </c>
      <c r="T413" s="35" t="b">
        <f>IF(OR(Survey!$M413="ETF",Survey!$M413="ETF, alternative mutual fund",Survey!$M413="Closed-end", Survey!$M413="Split share corp", Survey!$I413="Yes"),TRUE,FALSE)</f>
        <v>0</v>
      </c>
      <c r="U413" s="16" t="str">
        <f>IFERROR(IF(AND(OR(X413=Y413,Y413 = "Either"),NOT(ISBLANK(Survey!K413))),"Pass","Fail"),"Pass")</f>
        <v>Fail</v>
      </c>
      <c r="V413" s="36" cm="1">
        <f t="array" ref="V413">SUM(SUMIF(Survey!BZ413:CS413,{"&gt;0","&lt;0"})*{1,-1})</f>
        <v>0</v>
      </c>
      <c r="W413" s="38" cm="1">
        <f t="array" ref="W413">SUM(SUMIF(Survey!CC413,{"&gt;0","&lt;0"})*{1,-1})+SUM(SUMIF(Survey!CM413,{"&gt;0","&lt;0"})*{1,-1})</f>
        <v>0</v>
      </c>
      <c r="X413" s="38">
        <f>Survey!K413</f>
        <v>0</v>
      </c>
      <c r="Y413" s="37" t="str">
        <f t="shared" si="286"/>
        <v>Either</v>
      </c>
      <c r="Z413" s="16" t="str">
        <f t="shared" si="287"/>
        <v>Fail</v>
      </c>
      <c r="AA413" s="67" cm="1">
        <f t="array" ref="AA413">SUM(SUMIF(Survey!BZ413:CS413,{"&gt;0","&lt;0"})*{1,-1})+SUM(SUMIF(Survey!CU413:DN413,{"&gt;0","&lt;0"})*{1,-1})</f>
        <v>0</v>
      </c>
      <c r="AB413" s="67">
        <f>IFERROR(AA413/(Survey!$AV413),0)</f>
        <v>0</v>
      </c>
      <c r="AC413" s="128" t="b">
        <f>IF(OR(Survey!$M413="Alternative strategy or hedge",Survey!$M413="Other, illiquid",Survey!$L413="Prospectus fund"),TRUE,FALSE)</f>
        <v>0</v>
      </c>
      <c r="AD413" s="128" t="b">
        <f>NOT(ISBLANK(Survey!$M413))</f>
        <v>0</v>
      </c>
      <c r="AE413" s="16" t="str">
        <f t="shared" si="288"/>
        <v>Pass</v>
      </c>
      <c r="AF413" s="38" t="b">
        <f>NOT(ISNUMBER(SEARCH("Other",Survey!$P413)))</f>
        <v>1</v>
      </c>
      <c r="AG413" s="37" t="b">
        <f>NOT(ISBLANK(Survey!$Q413))</f>
        <v>0</v>
      </c>
      <c r="AH413" s="16" t="str">
        <f t="shared" si="289"/>
        <v>Pass</v>
      </c>
      <c r="AI413" s="143">
        <f>COUNTBLANK(Survey!$W413)</f>
        <v>1</v>
      </c>
      <c r="AJ413" s="67">
        <f>IF(AND(Survey!L413&lt;&gt;"Exempt fund",OR(Survey!$M413="ETF",Survey!$M413="ETF, alternative mutual fund",Survey!$M413="Mutual fund",Survey!$M413="Alternative mutual fund",Survey!$M413="Money market")),1,0)</f>
        <v>0</v>
      </c>
      <c r="AK413" s="16" t="str">
        <f t="shared" si="290"/>
        <v>Pass</v>
      </c>
      <c r="AL413" s="38" t="b">
        <f>NOT(ISNUMBER(SEARCH("Yes",Survey!$AA413)))</f>
        <v>1</v>
      </c>
      <c r="AM413" s="37" t="b">
        <f>IF(COUNTBLANK(Survey!$AB413:$AC413)=0,TRUE, FALSE)</f>
        <v>0</v>
      </c>
      <c r="AN413" s="16" t="str">
        <f t="shared" si="291"/>
        <v>Pass</v>
      </c>
      <c r="AO413" s="38" t="b">
        <f>NOT(ISNUMBER(SEARCH("Yes",Survey!$AD413)))</f>
        <v>1</v>
      </c>
      <c r="AP413" s="37" t="b">
        <f>NOT(ISBLANK(Survey!$AF413))</f>
        <v>0</v>
      </c>
      <c r="AQ413" s="16" t="str">
        <f t="shared" si="292"/>
        <v>Pass</v>
      </c>
      <c r="AR413" s="38" t="b">
        <f>NOT(OR(ISNUMBER(SEARCH("Other",Survey!$AF413)),ISNUMBER(SEARCH("Multiple",Survey!$AF413))))</f>
        <v>1</v>
      </c>
      <c r="AS413" s="37" t="b">
        <f>NOT(ISBLANK(Survey!$AG413))</f>
        <v>0</v>
      </c>
      <c r="AT413" s="16" t="str">
        <f t="shared" si="293"/>
        <v>Fail</v>
      </c>
      <c r="AU413" s="143">
        <f>IF(ABS(Survey!$AV413)&gt;0, 1,0)</f>
        <v>0</v>
      </c>
      <c r="AV413" s="143">
        <f>IF(COUNTBLANK(Survey!$AJ413)=0,1,0)</f>
        <v>0</v>
      </c>
      <c r="AW413" s="16" t="str">
        <f t="shared" si="294"/>
        <v>Pass</v>
      </c>
      <c r="AX413" s="143">
        <f>IF(ISBLANK(Survey!$AJ413),0,1)</f>
        <v>0</v>
      </c>
      <c r="AY413" s="165">
        <f>COUNTBLANK(Survey!$AK413)</f>
        <v>1</v>
      </c>
      <c r="AZ413" s="16" t="str">
        <f t="shared" si="295"/>
        <v>Pass</v>
      </c>
      <c r="BA413" s="143">
        <f>IF(OR(Survey!$AK413="Closed",ISBLANK(Survey!$AK413)),0,1)</f>
        <v>0</v>
      </c>
      <c r="BB413" s="165">
        <f>IF(ISBLANK(Survey!$AL413),1,0)</f>
        <v>1</v>
      </c>
      <c r="BC413" s="147" t="str" cm="1">
        <f t="array" ref="BC413">IF(OR(IF(OR($BE413+$BF413 = 2, $BG413=1), FALSE, TRUE), AND($BD413:$BD413 = 0)),"Pass","Fail")</f>
        <v>Pass</v>
      </c>
      <c r="BD413" s="143">
        <f>COUNTBLANK(Survey!$AM413:$AO413)</f>
        <v>3</v>
      </c>
      <c r="BE413" s="143">
        <f>IF(Survey!$I413="Yes",1,0)</f>
        <v>0</v>
      </c>
      <c r="BF413" s="143">
        <f>IF(OR(Survey!$M413="Mutual fund",Survey!$M413="Alternative mutual fund",Survey!$M413="Money market"),1,0)</f>
        <v>0</v>
      </c>
      <c r="BG413" s="148">
        <f>IF(OR(Survey!$M413="ETF",Survey!$M413="ETF, alternative mutual fund"),1,0)</f>
        <v>0</v>
      </c>
      <c r="BH413" s="16" t="str">
        <f t="shared" si="296"/>
        <v>Pass</v>
      </c>
      <c r="BI413" s="38" t="b">
        <f>OR(ISNUMBER(SEARCH("Yes",Survey!$AO413)),ISBLANK(Survey!$AO413))</f>
        <v>1</v>
      </c>
      <c r="BJ413" s="67" t="b">
        <f>NOT(ISBLANK(Survey!$AP413))</f>
        <v>0</v>
      </c>
      <c r="BK413" s="16" t="str">
        <f t="shared" si="297"/>
        <v>Pass</v>
      </c>
      <c r="BL413" s="143">
        <f>IF(Survey!$AW413=0, 0,1)</f>
        <v>0</v>
      </c>
      <c r="BM413" s="67">
        <f>Survey!$AQ413</f>
        <v>0</v>
      </c>
      <c r="BN413" s="67">
        <f>IFERROR((Survey!$AX413-ABS(Survey!$AY413)-ABS(Survey!$BD413))/Survey!$AW413,0)</f>
        <v>0</v>
      </c>
      <c r="BO413" s="67">
        <f>IF(AND($BM413&gt;$BN413-0.2,$BM413&lt;$BN413+0.2,ISBLANK(Survey!$AQ413)=FALSE),0,1)</f>
        <v>1</v>
      </c>
      <c r="BP413" s="165">
        <f>IF(ISBLANK(Survey!$AR413),1,0)</f>
        <v>1</v>
      </c>
      <c r="BQ413" s="16" t="str">
        <f t="shared" si="298"/>
        <v>Pass</v>
      </c>
      <c r="BR413" s="143">
        <f>IF(Survey!$AW413=0, 0,1)</f>
        <v>0</v>
      </c>
      <c r="BS413" s="67">
        <f>IF(AND(Survey!$AS413&gt;=0,Survey!$AS413&lt;=0.2,Survey!$AS413&lt;&gt;""),0,1)</f>
        <v>1</v>
      </c>
      <c r="BT413" s="143">
        <f>IF(ISBLANK(Survey!$AT413),1,0)</f>
        <v>1</v>
      </c>
      <c r="BU413" s="16" t="str">
        <f t="shared" si="299"/>
        <v>Fail</v>
      </c>
      <c r="BV413" s="165">
        <f>Survey!$AU413</f>
        <v>0</v>
      </c>
      <c r="BW413" s="16" t="str">
        <f t="shared" si="300"/>
        <v>Pass</v>
      </c>
      <c r="BX413" s="36">
        <f>Survey!$AV413</f>
        <v>0</v>
      </c>
      <c r="BY413" s="176">
        <f>Survey!$AW413+Survey!$AX413-ABS(Survey!$AY413)+ABS(Survey!$AZ413)-ABS(Survey!$BA413)+ABS(Survey!$BB413)-ABS(Survey!$BC413)-ABS(Survey!$BD413)+Survey!$BE413</f>
        <v>0</v>
      </c>
      <c r="BZ413" s="35">
        <f t="shared" si="301"/>
        <v>0</v>
      </c>
      <c r="CA413" s="17">
        <f t="shared" si="302"/>
        <v>0</v>
      </c>
      <c r="CB413" s="16" t="str">
        <f t="shared" si="303"/>
        <v>Pass</v>
      </c>
      <c r="CC413" s="38" t="b">
        <f>IF(ABS(Survey!$BE413)=0,TRUE,FALSE)</f>
        <v>1</v>
      </c>
      <c r="CD413" s="37" t="b">
        <f>NOT(ISBLANK(Survey!$BF413))</f>
        <v>0</v>
      </c>
      <c r="CE413" t="str">
        <f t="shared" si="304"/>
        <v>Fail</v>
      </c>
      <c r="CF413" s="29">
        <f>Survey!$AV413</f>
        <v>0</v>
      </c>
      <c r="CG413" s="29" cm="1">
        <f t="array" ref="CG413">SUM(SUMIF(Survey!BH413:BO413,{"&gt;0","&lt;0"})*{1,-1})-SUM(SUMIF(Survey!BQ413:BX413,{"&gt;0","&lt;0"})*{1,-1})</f>
        <v>0</v>
      </c>
      <c r="CH413" s="35" t="str">
        <f t="shared" si="305"/>
        <v>No holdings</v>
      </c>
      <c r="CI413">
        <f t="shared" si="306"/>
        <v>0</v>
      </c>
      <c r="CJ413" s="16" t="str">
        <f t="shared" si="307"/>
        <v>Fail</v>
      </c>
      <c r="CK413" s="36">
        <f>Survey!$AV413</f>
        <v>0</v>
      </c>
      <c r="CL413" s="36" cm="1">
        <f t="array" ref="CL413">SUM(SUMIF(Survey!BZ413:CS413,{"&gt;0","&lt;0"})*{1,-1})-SUM(SUMIF(Survey!CU413:DN413,{"&gt;0","&lt;0"})*{1,-1})</f>
        <v>0</v>
      </c>
      <c r="CM413" s="35" t="str">
        <f t="shared" si="308"/>
        <v>No holdings</v>
      </c>
      <c r="CN413" s="17">
        <f t="shared" si="309"/>
        <v>0</v>
      </c>
      <c r="CO413" s="16" t="str">
        <f t="shared" si="310"/>
        <v>Pass</v>
      </c>
      <c r="CP413" s="38" t="b">
        <f>IF(ABS(Survey!$CS413)=0,TRUE,FALSE)</f>
        <v>1</v>
      </c>
      <c r="CQ413" s="37" t="b">
        <f>NOT(ISBLANK(Survey!$CT413))</f>
        <v>0</v>
      </c>
      <c r="CR413" s="16" t="str">
        <f t="shared" si="311"/>
        <v>Pass</v>
      </c>
      <c r="CS413" s="38" t="b">
        <f>IF(ABS(Survey!$DN413)=0,TRUE,FALSE)</f>
        <v>1</v>
      </c>
      <c r="CT413" s="37" t="b">
        <f>NOT(ISBLANK(Survey!$DO413))</f>
        <v>0</v>
      </c>
      <c r="CU413" t="str">
        <f t="shared" si="312"/>
        <v>Pass</v>
      </c>
      <c r="CV413" s="29" cm="1">
        <f t="array" ref="CV413">SUM(SUMIF(Survey!CO413,{"&gt;0","&lt;0"})*{1,-1})+SUM(SUMIF(Survey!DJ413,{"&gt;0","&lt;0"})*{1,-1})</f>
        <v>0</v>
      </c>
      <c r="CW413" s="29">
        <f>SUM(SUMIF(Survey!DQ413:DW413,{"&gt;0","&lt;0"})*{1,-1})+SUM(SUMIF(Survey!DY413:EE413,{"&gt;0","&lt;0"})*{1,-1})</f>
        <v>0</v>
      </c>
      <c r="CX413">
        <f t="shared" si="313"/>
        <v>0</v>
      </c>
      <c r="CY413">
        <f t="shared" si="314"/>
        <v>0</v>
      </c>
      <c r="CZ413" s="16" t="str">
        <f t="shared" si="315"/>
        <v>Pass</v>
      </c>
      <c r="DA413" s="38" t="b">
        <f>IF(ABS(Survey!$DW413)=0,TRUE,FALSE)</f>
        <v>1</v>
      </c>
      <c r="DB413" s="37" t="b">
        <f>NOT(ISBLANK(Survey!DX413))</f>
        <v>0</v>
      </c>
      <c r="DC413" s="16" t="str">
        <f t="shared" si="316"/>
        <v>Pass</v>
      </c>
      <c r="DD413" s="38" t="b">
        <f>IF(ABS(Survey!$EE413)=0,TRUE,FALSE)</f>
        <v>1</v>
      </c>
      <c r="DE413" s="37" t="b">
        <f>NOT(ISBLANK(Survey!$EF413))</f>
        <v>0</v>
      </c>
      <c r="DF413" s="16" t="str">
        <f t="shared" si="317"/>
        <v>Fail</v>
      </c>
      <c r="DG413" s="36">
        <f>SUM(SUMIF(Survey!EL413:EN413,{"&gt;0","&lt;0"})*{1,-1})</f>
        <v>0</v>
      </c>
      <c r="DH413">
        <f t="shared" si="318"/>
        <v>0</v>
      </c>
      <c r="DI413">
        <f t="shared" si="319"/>
        <v>100</v>
      </c>
      <c r="DJ413" s="35" t="b">
        <f>IF(OR(Survey!$M413="ETF",Survey!$M413="ETF, alternative mutual fund",Survey!$M413="Closed-end", Survey!$M413="Split share corp"),TRUE,FALSE)</f>
        <v>0</v>
      </c>
      <c r="DK413" s="16" t="str">
        <f t="shared" si="320"/>
        <v>Fail</v>
      </c>
      <c r="DL413" s="36">
        <f>SUM(SUMIF(Survey!EP413:EV413,{"&gt;0","&lt;0"})*{1,-1})</f>
        <v>0</v>
      </c>
      <c r="DM413">
        <f t="shared" si="321"/>
        <v>0</v>
      </c>
      <c r="DN413" s="17">
        <f t="shared" si="322"/>
        <v>100</v>
      </c>
      <c r="DO413" s="16" t="str">
        <f t="shared" si="323"/>
        <v>Fail</v>
      </c>
      <c r="DP413" s="36">
        <f>SUM(SUMIF(Survey!EX413:FD413,{"&gt;0","&lt;0"})*{1,-1})</f>
        <v>0</v>
      </c>
      <c r="DQ413">
        <f t="shared" si="324"/>
        <v>0</v>
      </c>
      <c r="DR413" s="17">
        <f t="shared" si="325"/>
        <v>100</v>
      </c>
    </row>
    <row r="414" spans="1:122">
      <c r="A414">
        <v>414</v>
      </c>
      <c r="B414" t="str">
        <f t="shared" si="279"/>
        <v>Pass</v>
      </c>
      <c r="C414" t="str">
        <f>IF(COUNTBLANK(Survey!B414:FE414)=$C$2, "Pass", "Fail")</f>
        <v>Pass</v>
      </c>
      <c r="D414" t="str">
        <f t="shared" si="280"/>
        <v>Fail</v>
      </c>
      <c r="E414" t="str">
        <f>IF(OR(ISBLANK(Survey!AJ414),COUNTIF(G414:BB414,"Fail")),"Fail","Pass")</f>
        <v>Fail</v>
      </c>
      <c r="G414" s="16" t="str">
        <f t="shared" si="281"/>
        <v>Fail</v>
      </c>
      <c r="H414" s="177">
        <f>COUNTBLANK(Survey!B414:D414)+COUNTBLANK(Survey!G414)+COUNTBLANK(Survey!I414)+COUNTBLANK(Survey!K414:M414)+COUNTBLANK(Survey!P414)+COUNTBLANK(Survey!S414:U414)+COUNTBLANK(Survey!Y414:AA414)+COUNTBLANK(Survey!AD414:AE414)+COUNTBLANK(Survey!AI414:AI414)</f>
        <v>18</v>
      </c>
      <c r="I414" s="16" t="str">
        <f t="shared" si="282"/>
        <v>Fail</v>
      </c>
      <c r="J414" t="b">
        <f>IF(Survey!E414="No",TRUE,FALSE)</f>
        <v>0</v>
      </c>
      <c r="K414" s="34">
        <f>LEN(Survey!E414)</f>
        <v>0</v>
      </c>
      <c r="L414" s="16" t="str">
        <f t="shared" si="283"/>
        <v>Fail</v>
      </c>
      <c r="M414" t="b">
        <f>IF(Survey!F414="No",TRUE,FALSE)</f>
        <v>0</v>
      </c>
      <c r="N414" s="33">
        <f>LEN(Survey!F414)</f>
        <v>0</v>
      </c>
      <c r="O414" s="16" t="str">
        <f t="shared" si="284"/>
        <v>Pass</v>
      </c>
      <c r="P414" s="34">
        <f>MOD((LEN(Survey!H414)+2),11)</f>
        <v>2</v>
      </c>
      <c r="Q414" s="33" t="str">
        <f>IF(Survey!$L414="Prospectus fund", "Yes", "No")</f>
        <v>No</v>
      </c>
      <c r="R414" s="16" t="str">
        <f t="shared" si="285"/>
        <v>Pass</v>
      </c>
      <c r="S414" s="34">
        <f>MOD((LEN(Survey!J414)+2),11)</f>
        <v>2</v>
      </c>
      <c r="T414" s="35" t="b">
        <f>IF(OR(Survey!$M414="ETF",Survey!$M414="ETF, alternative mutual fund",Survey!$M414="Closed-end", Survey!$M414="Split share corp", Survey!$I414="Yes"),TRUE,FALSE)</f>
        <v>0</v>
      </c>
      <c r="U414" s="16" t="str">
        <f>IFERROR(IF(AND(OR(X414=Y414,Y414 = "Either"),NOT(ISBLANK(Survey!K414))),"Pass","Fail"),"Pass")</f>
        <v>Fail</v>
      </c>
      <c r="V414" s="36" cm="1">
        <f t="array" ref="V414">SUM(SUMIF(Survey!BZ414:CS414,{"&gt;0","&lt;0"})*{1,-1})</f>
        <v>0</v>
      </c>
      <c r="W414" s="38" cm="1">
        <f t="array" ref="W414">SUM(SUMIF(Survey!CC414,{"&gt;0","&lt;0"})*{1,-1})+SUM(SUMIF(Survey!CM414,{"&gt;0","&lt;0"})*{1,-1})</f>
        <v>0</v>
      </c>
      <c r="X414" s="38">
        <f>Survey!K414</f>
        <v>0</v>
      </c>
      <c r="Y414" s="37" t="str">
        <f t="shared" si="286"/>
        <v>Either</v>
      </c>
      <c r="Z414" s="16" t="str">
        <f t="shared" si="287"/>
        <v>Fail</v>
      </c>
      <c r="AA414" s="67" cm="1">
        <f t="array" ref="AA414">SUM(SUMIF(Survey!BZ414:CS414,{"&gt;0","&lt;0"})*{1,-1})+SUM(SUMIF(Survey!CU414:DN414,{"&gt;0","&lt;0"})*{1,-1})</f>
        <v>0</v>
      </c>
      <c r="AB414" s="67">
        <f>IFERROR(AA414/(Survey!$AV414),0)</f>
        <v>0</v>
      </c>
      <c r="AC414" s="128" t="b">
        <f>IF(OR(Survey!$M414="Alternative strategy or hedge",Survey!$M414="Other, illiquid",Survey!$L414="Prospectus fund"),TRUE,FALSE)</f>
        <v>0</v>
      </c>
      <c r="AD414" s="128" t="b">
        <f>NOT(ISBLANK(Survey!$M414))</f>
        <v>0</v>
      </c>
      <c r="AE414" s="16" t="str">
        <f t="shared" si="288"/>
        <v>Pass</v>
      </c>
      <c r="AF414" s="38" t="b">
        <f>NOT(ISNUMBER(SEARCH("Other",Survey!$P414)))</f>
        <v>1</v>
      </c>
      <c r="AG414" s="37" t="b">
        <f>NOT(ISBLANK(Survey!$Q414))</f>
        <v>0</v>
      </c>
      <c r="AH414" s="16" t="str">
        <f t="shared" si="289"/>
        <v>Pass</v>
      </c>
      <c r="AI414" s="143">
        <f>COUNTBLANK(Survey!$W414)</f>
        <v>1</v>
      </c>
      <c r="AJ414" s="67">
        <f>IF(AND(Survey!L414&lt;&gt;"Exempt fund",OR(Survey!$M414="ETF",Survey!$M414="ETF, alternative mutual fund",Survey!$M414="Mutual fund",Survey!$M414="Alternative mutual fund",Survey!$M414="Money market")),1,0)</f>
        <v>0</v>
      </c>
      <c r="AK414" s="16" t="str">
        <f t="shared" si="290"/>
        <v>Pass</v>
      </c>
      <c r="AL414" s="38" t="b">
        <f>NOT(ISNUMBER(SEARCH("Yes",Survey!$AA414)))</f>
        <v>1</v>
      </c>
      <c r="AM414" s="37" t="b">
        <f>IF(COUNTBLANK(Survey!$AB414:$AC414)=0,TRUE, FALSE)</f>
        <v>0</v>
      </c>
      <c r="AN414" s="16" t="str">
        <f t="shared" si="291"/>
        <v>Pass</v>
      </c>
      <c r="AO414" s="38" t="b">
        <f>NOT(ISNUMBER(SEARCH("Yes",Survey!$AD414)))</f>
        <v>1</v>
      </c>
      <c r="AP414" s="37" t="b">
        <f>NOT(ISBLANK(Survey!$AF414))</f>
        <v>0</v>
      </c>
      <c r="AQ414" s="16" t="str">
        <f t="shared" si="292"/>
        <v>Pass</v>
      </c>
      <c r="AR414" s="38" t="b">
        <f>NOT(OR(ISNUMBER(SEARCH("Other",Survey!$AF414)),ISNUMBER(SEARCH("Multiple",Survey!$AF414))))</f>
        <v>1</v>
      </c>
      <c r="AS414" s="37" t="b">
        <f>NOT(ISBLANK(Survey!$AG414))</f>
        <v>0</v>
      </c>
      <c r="AT414" s="16" t="str">
        <f t="shared" si="293"/>
        <v>Fail</v>
      </c>
      <c r="AU414" s="143">
        <f>IF(ABS(Survey!$AV414)&gt;0, 1,0)</f>
        <v>0</v>
      </c>
      <c r="AV414" s="143">
        <f>IF(COUNTBLANK(Survey!$AJ414)=0,1,0)</f>
        <v>0</v>
      </c>
      <c r="AW414" s="16" t="str">
        <f t="shared" si="294"/>
        <v>Pass</v>
      </c>
      <c r="AX414" s="143">
        <f>IF(ISBLANK(Survey!$AJ414),0,1)</f>
        <v>0</v>
      </c>
      <c r="AY414" s="165">
        <f>COUNTBLANK(Survey!$AK414)</f>
        <v>1</v>
      </c>
      <c r="AZ414" s="16" t="str">
        <f t="shared" si="295"/>
        <v>Pass</v>
      </c>
      <c r="BA414" s="143">
        <f>IF(OR(Survey!$AK414="Closed",ISBLANK(Survey!$AK414)),0,1)</f>
        <v>0</v>
      </c>
      <c r="BB414" s="165">
        <f>IF(ISBLANK(Survey!$AL414),1,0)</f>
        <v>1</v>
      </c>
      <c r="BC414" s="147" t="str" cm="1">
        <f t="array" ref="BC414">IF(OR(IF(OR($BE414+$BF414 = 2, $BG414=1), FALSE, TRUE), AND($BD414:$BD414 = 0)),"Pass","Fail")</f>
        <v>Pass</v>
      </c>
      <c r="BD414" s="143">
        <f>COUNTBLANK(Survey!$AM414:$AO414)</f>
        <v>3</v>
      </c>
      <c r="BE414" s="143">
        <f>IF(Survey!$I414="Yes",1,0)</f>
        <v>0</v>
      </c>
      <c r="BF414" s="143">
        <f>IF(OR(Survey!$M414="Mutual fund",Survey!$M414="Alternative mutual fund",Survey!$M414="Money market"),1,0)</f>
        <v>0</v>
      </c>
      <c r="BG414" s="148">
        <f>IF(OR(Survey!$M414="ETF",Survey!$M414="ETF, alternative mutual fund"),1,0)</f>
        <v>0</v>
      </c>
      <c r="BH414" s="16" t="str">
        <f t="shared" si="296"/>
        <v>Pass</v>
      </c>
      <c r="BI414" s="38" t="b">
        <f>OR(ISNUMBER(SEARCH("Yes",Survey!$AO414)),ISBLANK(Survey!$AO414))</f>
        <v>1</v>
      </c>
      <c r="BJ414" s="67" t="b">
        <f>NOT(ISBLANK(Survey!$AP414))</f>
        <v>0</v>
      </c>
      <c r="BK414" s="16" t="str">
        <f t="shared" si="297"/>
        <v>Pass</v>
      </c>
      <c r="BL414" s="143">
        <f>IF(Survey!$AW414=0, 0,1)</f>
        <v>0</v>
      </c>
      <c r="BM414" s="67">
        <f>Survey!$AQ414</f>
        <v>0</v>
      </c>
      <c r="BN414" s="67">
        <f>IFERROR((Survey!$AX414-ABS(Survey!$AY414)-ABS(Survey!$BD414))/Survey!$AW414,0)</f>
        <v>0</v>
      </c>
      <c r="BO414" s="67">
        <f>IF(AND($BM414&gt;$BN414-0.2,$BM414&lt;$BN414+0.2,ISBLANK(Survey!$AQ414)=FALSE),0,1)</f>
        <v>1</v>
      </c>
      <c r="BP414" s="165">
        <f>IF(ISBLANK(Survey!$AR414),1,0)</f>
        <v>1</v>
      </c>
      <c r="BQ414" s="16" t="str">
        <f t="shared" si="298"/>
        <v>Pass</v>
      </c>
      <c r="BR414" s="143">
        <f>IF(Survey!$AW414=0, 0,1)</f>
        <v>0</v>
      </c>
      <c r="BS414" s="67">
        <f>IF(AND(Survey!$AS414&gt;=0,Survey!$AS414&lt;=0.2,Survey!$AS414&lt;&gt;""),0,1)</f>
        <v>1</v>
      </c>
      <c r="BT414" s="143">
        <f>IF(ISBLANK(Survey!$AT414),1,0)</f>
        <v>1</v>
      </c>
      <c r="BU414" s="16" t="str">
        <f t="shared" si="299"/>
        <v>Fail</v>
      </c>
      <c r="BV414" s="165">
        <f>Survey!$AU414</f>
        <v>0</v>
      </c>
      <c r="BW414" s="16" t="str">
        <f t="shared" si="300"/>
        <v>Pass</v>
      </c>
      <c r="BX414" s="36">
        <f>Survey!$AV414</f>
        <v>0</v>
      </c>
      <c r="BY414" s="176">
        <f>Survey!$AW414+Survey!$AX414-ABS(Survey!$AY414)+ABS(Survey!$AZ414)-ABS(Survey!$BA414)+ABS(Survey!$BB414)-ABS(Survey!$BC414)-ABS(Survey!$BD414)+Survey!$BE414</f>
        <v>0</v>
      </c>
      <c r="BZ414" s="35">
        <f t="shared" si="301"/>
        <v>0</v>
      </c>
      <c r="CA414" s="17">
        <f t="shared" si="302"/>
        <v>0</v>
      </c>
      <c r="CB414" s="16" t="str">
        <f t="shared" si="303"/>
        <v>Pass</v>
      </c>
      <c r="CC414" s="38" t="b">
        <f>IF(ABS(Survey!$BE414)=0,TRUE,FALSE)</f>
        <v>1</v>
      </c>
      <c r="CD414" s="37" t="b">
        <f>NOT(ISBLANK(Survey!$BF414))</f>
        <v>0</v>
      </c>
      <c r="CE414" t="str">
        <f t="shared" si="304"/>
        <v>Fail</v>
      </c>
      <c r="CF414" s="29">
        <f>Survey!$AV414</f>
        <v>0</v>
      </c>
      <c r="CG414" s="29" cm="1">
        <f t="array" ref="CG414">SUM(SUMIF(Survey!BH414:BO414,{"&gt;0","&lt;0"})*{1,-1})-SUM(SUMIF(Survey!BQ414:BX414,{"&gt;0","&lt;0"})*{1,-1})</f>
        <v>0</v>
      </c>
      <c r="CH414" s="35" t="str">
        <f t="shared" si="305"/>
        <v>No holdings</v>
      </c>
      <c r="CI414">
        <f t="shared" si="306"/>
        <v>0</v>
      </c>
      <c r="CJ414" s="16" t="str">
        <f t="shared" si="307"/>
        <v>Fail</v>
      </c>
      <c r="CK414" s="36">
        <f>Survey!$AV414</f>
        <v>0</v>
      </c>
      <c r="CL414" s="36" cm="1">
        <f t="array" ref="CL414">SUM(SUMIF(Survey!BZ414:CS414,{"&gt;0","&lt;0"})*{1,-1})-SUM(SUMIF(Survey!CU414:DN414,{"&gt;0","&lt;0"})*{1,-1})</f>
        <v>0</v>
      </c>
      <c r="CM414" s="35" t="str">
        <f t="shared" si="308"/>
        <v>No holdings</v>
      </c>
      <c r="CN414" s="17">
        <f t="shared" si="309"/>
        <v>0</v>
      </c>
      <c r="CO414" s="16" t="str">
        <f t="shared" si="310"/>
        <v>Pass</v>
      </c>
      <c r="CP414" s="38" t="b">
        <f>IF(ABS(Survey!$CS414)=0,TRUE,FALSE)</f>
        <v>1</v>
      </c>
      <c r="CQ414" s="37" t="b">
        <f>NOT(ISBLANK(Survey!$CT414))</f>
        <v>0</v>
      </c>
      <c r="CR414" s="16" t="str">
        <f t="shared" si="311"/>
        <v>Pass</v>
      </c>
      <c r="CS414" s="38" t="b">
        <f>IF(ABS(Survey!$DN414)=0,TRUE,FALSE)</f>
        <v>1</v>
      </c>
      <c r="CT414" s="37" t="b">
        <f>NOT(ISBLANK(Survey!$DO414))</f>
        <v>0</v>
      </c>
      <c r="CU414" t="str">
        <f t="shared" si="312"/>
        <v>Pass</v>
      </c>
      <c r="CV414" s="29" cm="1">
        <f t="array" ref="CV414">SUM(SUMIF(Survey!CO414,{"&gt;0","&lt;0"})*{1,-1})+SUM(SUMIF(Survey!DJ414,{"&gt;0","&lt;0"})*{1,-1})</f>
        <v>0</v>
      </c>
      <c r="CW414" s="29">
        <f>SUM(SUMIF(Survey!DQ414:DW414,{"&gt;0","&lt;0"})*{1,-1})+SUM(SUMIF(Survey!DY414:EE414,{"&gt;0","&lt;0"})*{1,-1})</f>
        <v>0</v>
      </c>
      <c r="CX414">
        <f t="shared" si="313"/>
        <v>0</v>
      </c>
      <c r="CY414">
        <f t="shared" si="314"/>
        <v>0</v>
      </c>
      <c r="CZ414" s="16" t="str">
        <f t="shared" si="315"/>
        <v>Pass</v>
      </c>
      <c r="DA414" s="38" t="b">
        <f>IF(ABS(Survey!$DW414)=0,TRUE,FALSE)</f>
        <v>1</v>
      </c>
      <c r="DB414" s="37" t="b">
        <f>NOT(ISBLANK(Survey!DX414))</f>
        <v>0</v>
      </c>
      <c r="DC414" s="16" t="str">
        <f t="shared" si="316"/>
        <v>Pass</v>
      </c>
      <c r="DD414" s="38" t="b">
        <f>IF(ABS(Survey!$EE414)=0,TRUE,FALSE)</f>
        <v>1</v>
      </c>
      <c r="DE414" s="37" t="b">
        <f>NOT(ISBLANK(Survey!$EF414))</f>
        <v>0</v>
      </c>
      <c r="DF414" s="16" t="str">
        <f t="shared" si="317"/>
        <v>Fail</v>
      </c>
      <c r="DG414" s="36">
        <f>SUM(SUMIF(Survey!EL414:EN414,{"&gt;0","&lt;0"})*{1,-1})</f>
        <v>0</v>
      </c>
      <c r="DH414">
        <f t="shared" si="318"/>
        <v>0</v>
      </c>
      <c r="DI414">
        <f t="shared" si="319"/>
        <v>100</v>
      </c>
      <c r="DJ414" s="35" t="b">
        <f>IF(OR(Survey!$M414="ETF",Survey!$M414="ETF, alternative mutual fund",Survey!$M414="Closed-end", Survey!$M414="Split share corp"),TRUE,FALSE)</f>
        <v>0</v>
      </c>
      <c r="DK414" s="16" t="str">
        <f t="shared" si="320"/>
        <v>Fail</v>
      </c>
      <c r="DL414" s="36">
        <f>SUM(SUMIF(Survey!EP414:EV414,{"&gt;0","&lt;0"})*{1,-1})</f>
        <v>0</v>
      </c>
      <c r="DM414">
        <f t="shared" si="321"/>
        <v>0</v>
      </c>
      <c r="DN414" s="17">
        <f t="shared" si="322"/>
        <v>100</v>
      </c>
      <c r="DO414" s="16" t="str">
        <f t="shared" si="323"/>
        <v>Fail</v>
      </c>
      <c r="DP414" s="36">
        <f>SUM(SUMIF(Survey!EX414:FD414,{"&gt;0","&lt;0"})*{1,-1})</f>
        <v>0</v>
      </c>
      <c r="DQ414">
        <f t="shared" si="324"/>
        <v>0</v>
      </c>
      <c r="DR414" s="17">
        <f t="shared" si="325"/>
        <v>100</v>
      </c>
    </row>
    <row r="415" spans="1:122">
      <c r="A415">
        <v>415</v>
      </c>
      <c r="B415" t="str">
        <f t="shared" si="279"/>
        <v>Pass</v>
      </c>
      <c r="C415" t="str">
        <f>IF(COUNTBLANK(Survey!B415:FE415)=$C$2, "Pass", "Fail")</f>
        <v>Pass</v>
      </c>
      <c r="D415" t="str">
        <f t="shared" si="280"/>
        <v>Fail</v>
      </c>
      <c r="E415" t="str">
        <f>IF(OR(ISBLANK(Survey!AJ415),COUNTIF(G415:BB415,"Fail")),"Fail","Pass")</f>
        <v>Fail</v>
      </c>
      <c r="G415" s="16" t="str">
        <f t="shared" si="281"/>
        <v>Fail</v>
      </c>
      <c r="H415" s="177">
        <f>COUNTBLANK(Survey!B415:D415)+COUNTBLANK(Survey!G415)+COUNTBLANK(Survey!I415)+COUNTBLANK(Survey!K415:M415)+COUNTBLANK(Survey!P415)+COUNTBLANK(Survey!S415:U415)+COUNTBLANK(Survey!Y415:AA415)+COUNTBLANK(Survey!AD415:AE415)+COUNTBLANK(Survey!AI415:AI415)</f>
        <v>18</v>
      </c>
      <c r="I415" s="16" t="str">
        <f t="shared" si="282"/>
        <v>Fail</v>
      </c>
      <c r="J415" t="b">
        <f>IF(Survey!E415="No",TRUE,FALSE)</f>
        <v>0</v>
      </c>
      <c r="K415" s="34">
        <f>LEN(Survey!E415)</f>
        <v>0</v>
      </c>
      <c r="L415" s="16" t="str">
        <f t="shared" si="283"/>
        <v>Fail</v>
      </c>
      <c r="M415" t="b">
        <f>IF(Survey!F415="No",TRUE,FALSE)</f>
        <v>0</v>
      </c>
      <c r="N415" s="33">
        <f>LEN(Survey!F415)</f>
        <v>0</v>
      </c>
      <c r="O415" s="16" t="str">
        <f t="shared" si="284"/>
        <v>Pass</v>
      </c>
      <c r="P415" s="34">
        <f>MOD((LEN(Survey!H415)+2),11)</f>
        <v>2</v>
      </c>
      <c r="Q415" s="33" t="str">
        <f>IF(Survey!$L415="Prospectus fund", "Yes", "No")</f>
        <v>No</v>
      </c>
      <c r="R415" s="16" t="str">
        <f t="shared" si="285"/>
        <v>Pass</v>
      </c>
      <c r="S415" s="34">
        <f>MOD((LEN(Survey!J415)+2),11)</f>
        <v>2</v>
      </c>
      <c r="T415" s="35" t="b">
        <f>IF(OR(Survey!$M415="ETF",Survey!$M415="ETF, alternative mutual fund",Survey!$M415="Closed-end", Survey!$M415="Split share corp", Survey!$I415="Yes"),TRUE,FALSE)</f>
        <v>0</v>
      </c>
      <c r="U415" s="16" t="str">
        <f>IFERROR(IF(AND(OR(X415=Y415,Y415 = "Either"),NOT(ISBLANK(Survey!K415))),"Pass","Fail"),"Pass")</f>
        <v>Fail</v>
      </c>
      <c r="V415" s="36" cm="1">
        <f t="array" ref="V415">SUM(SUMIF(Survey!BZ415:CS415,{"&gt;0","&lt;0"})*{1,-1})</f>
        <v>0</v>
      </c>
      <c r="W415" s="38" cm="1">
        <f t="array" ref="W415">SUM(SUMIF(Survey!CC415,{"&gt;0","&lt;0"})*{1,-1})+SUM(SUMIF(Survey!CM415,{"&gt;0","&lt;0"})*{1,-1})</f>
        <v>0</v>
      </c>
      <c r="X415" s="38">
        <f>Survey!K415</f>
        <v>0</v>
      </c>
      <c r="Y415" s="37" t="str">
        <f t="shared" si="286"/>
        <v>Either</v>
      </c>
      <c r="Z415" s="16" t="str">
        <f t="shared" si="287"/>
        <v>Fail</v>
      </c>
      <c r="AA415" s="67" cm="1">
        <f t="array" ref="AA415">SUM(SUMIF(Survey!BZ415:CS415,{"&gt;0","&lt;0"})*{1,-1})+SUM(SUMIF(Survey!CU415:DN415,{"&gt;0","&lt;0"})*{1,-1})</f>
        <v>0</v>
      </c>
      <c r="AB415" s="67">
        <f>IFERROR(AA415/(Survey!$AV415),0)</f>
        <v>0</v>
      </c>
      <c r="AC415" s="128" t="b">
        <f>IF(OR(Survey!$M415="Alternative strategy or hedge",Survey!$M415="Other, illiquid",Survey!$L415="Prospectus fund"),TRUE,FALSE)</f>
        <v>0</v>
      </c>
      <c r="AD415" s="128" t="b">
        <f>NOT(ISBLANK(Survey!$M415))</f>
        <v>0</v>
      </c>
      <c r="AE415" s="16" t="str">
        <f t="shared" si="288"/>
        <v>Pass</v>
      </c>
      <c r="AF415" s="38" t="b">
        <f>NOT(ISNUMBER(SEARCH("Other",Survey!$P415)))</f>
        <v>1</v>
      </c>
      <c r="AG415" s="37" t="b">
        <f>NOT(ISBLANK(Survey!$Q415))</f>
        <v>0</v>
      </c>
      <c r="AH415" s="16" t="str">
        <f t="shared" si="289"/>
        <v>Pass</v>
      </c>
      <c r="AI415" s="143">
        <f>COUNTBLANK(Survey!$W415)</f>
        <v>1</v>
      </c>
      <c r="AJ415" s="67">
        <f>IF(AND(Survey!L415&lt;&gt;"Exempt fund",OR(Survey!$M415="ETF",Survey!$M415="ETF, alternative mutual fund",Survey!$M415="Mutual fund",Survey!$M415="Alternative mutual fund",Survey!$M415="Money market")),1,0)</f>
        <v>0</v>
      </c>
      <c r="AK415" s="16" t="str">
        <f t="shared" si="290"/>
        <v>Pass</v>
      </c>
      <c r="AL415" s="38" t="b">
        <f>NOT(ISNUMBER(SEARCH("Yes",Survey!$AA415)))</f>
        <v>1</v>
      </c>
      <c r="AM415" s="37" t="b">
        <f>IF(COUNTBLANK(Survey!$AB415:$AC415)=0,TRUE, FALSE)</f>
        <v>0</v>
      </c>
      <c r="AN415" s="16" t="str">
        <f t="shared" si="291"/>
        <v>Pass</v>
      </c>
      <c r="AO415" s="38" t="b">
        <f>NOT(ISNUMBER(SEARCH("Yes",Survey!$AD415)))</f>
        <v>1</v>
      </c>
      <c r="AP415" s="37" t="b">
        <f>NOT(ISBLANK(Survey!$AF415))</f>
        <v>0</v>
      </c>
      <c r="AQ415" s="16" t="str">
        <f t="shared" si="292"/>
        <v>Pass</v>
      </c>
      <c r="AR415" s="38" t="b">
        <f>NOT(OR(ISNUMBER(SEARCH("Other",Survey!$AF415)),ISNUMBER(SEARCH("Multiple",Survey!$AF415))))</f>
        <v>1</v>
      </c>
      <c r="AS415" s="37" t="b">
        <f>NOT(ISBLANK(Survey!$AG415))</f>
        <v>0</v>
      </c>
      <c r="AT415" s="16" t="str">
        <f t="shared" si="293"/>
        <v>Fail</v>
      </c>
      <c r="AU415" s="143">
        <f>IF(ABS(Survey!$AV415)&gt;0, 1,0)</f>
        <v>0</v>
      </c>
      <c r="AV415" s="143">
        <f>IF(COUNTBLANK(Survey!$AJ415)=0,1,0)</f>
        <v>0</v>
      </c>
      <c r="AW415" s="16" t="str">
        <f t="shared" si="294"/>
        <v>Pass</v>
      </c>
      <c r="AX415" s="143">
        <f>IF(ISBLANK(Survey!$AJ415),0,1)</f>
        <v>0</v>
      </c>
      <c r="AY415" s="165">
        <f>COUNTBLANK(Survey!$AK415)</f>
        <v>1</v>
      </c>
      <c r="AZ415" s="16" t="str">
        <f t="shared" si="295"/>
        <v>Pass</v>
      </c>
      <c r="BA415" s="143">
        <f>IF(OR(Survey!$AK415="Closed",ISBLANK(Survey!$AK415)),0,1)</f>
        <v>0</v>
      </c>
      <c r="BB415" s="165">
        <f>IF(ISBLANK(Survey!$AL415),1,0)</f>
        <v>1</v>
      </c>
      <c r="BC415" s="147" t="str" cm="1">
        <f t="array" ref="BC415">IF(OR(IF(OR($BE415+$BF415 = 2, $BG415=1), FALSE, TRUE), AND($BD415:$BD415 = 0)),"Pass","Fail")</f>
        <v>Pass</v>
      </c>
      <c r="BD415" s="143">
        <f>COUNTBLANK(Survey!$AM415:$AO415)</f>
        <v>3</v>
      </c>
      <c r="BE415" s="143">
        <f>IF(Survey!$I415="Yes",1,0)</f>
        <v>0</v>
      </c>
      <c r="BF415" s="143">
        <f>IF(OR(Survey!$M415="Mutual fund",Survey!$M415="Alternative mutual fund",Survey!$M415="Money market"),1,0)</f>
        <v>0</v>
      </c>
      <c r="BG415" s="148">
        <f>IF(OR(Survey!$M415="ETF",Survey!$M415="ETF, alternative mutual fund"),1,0)</f>
        <v>0</v>
      </c>
      <c r="BH415" s="16" t="str">
        <f t="shared" si="296"/>
        <v>Pass</v>
      </c>
      <c r="BI415" s="38" t="b">
        <f>OR(ISNUMBER(SEARCH("Yes",Survey!$AO415)),ISBLANK(Survey!$AO415))</f>
        <v>1</v>
      </c>
      <c r="BJ415" s="67" t="b">
        <f>NOT(ISBLANK(Survey!$AP415))</f>
        <v>0</v>
      </c>
      <c r="BK415" s="16" t="str">
        <f t="shared" si="297"/>
        <v>Pass</v>
      </c>
      <c r="BL415" s="143">
        <f>IF(Survey!$AW415=0, 0,1)</f>
        <v>0</v>
      </c>
      <c r="BM415" s="67">
        <f>Survey!$AQ415</f>
        <v>0</v>
      </c>
      <c r="BN415" s="67">
        <f>IFERROR((Survey!$AX415-ABS(Survey!$AY415)-ABS(Survey!$BD415))/Survey!$AW415,0)</f>
        <v>0</v>
      </c>
      <c r="BO415" s="67">
        <f>IF(AND($BM415&gt;$BN415-0.2,$BM415&lt;$BN415+0.2,ISBLANK(Survey!$AQ415)=FALSE),0,1)</f>
        <v>1</v>
      </c>
      <c r="BP415" s="165">
        <f>IF(ISBLANK(Survey!$AR415),1,0)</f>
        <v>1</v>
      </c>
      <c r="BQ415" s="16" t="str">
        <f t="shared" si="298"/>
        <v>Pass</v>
      </c>
      <c r="BR415" s="143">
        <f>IF(Survey!$AW415=0, 0,1)</f>
        <v>0</v>
      </c>
      <c r="BS415" s="67">
        <f>IF(AND(Survey!$AS415&gt;=0,Survey!$AS415&lt;=0.2,Survey!$AS415&lt;&gt;""),0,1)</f>
        <v>1</v>
      </c>
      <c r="BT415" s="143">
        <f>IF(ISBLANK(Survey!$AT415),1,0)</f>
        <v>1</v>
      </c>
      <c r="BU415" s="16" t="str">
        <f t="shared" si="299"/>
        <v>Fail</v>
      </c>
      <c r="BV415" s="165">
        <f>Survey!$AU415</f>
        <v>0</v>
      </c>
      <c r="BW415" s="16" t="str">
        <f t="shared" si="300"/>
        <v>Pass</v>
      </c>
      <c r="BX415" s="36">
        <f>Survey!$AV415</f>
        <v>0</v>
      </c>
      <c r="BY415" s="176">
        <f>Survey!$AW415+Survey!$AX415-ABS(Survey!$AY415)+ABS(Survey!$AZ415)-ABS(Survey!$BA415)+ABS(Survey!$BB415)-ABS(Survey!$BC415)-ABS(Survey!$BD415)+Survey!$BE415</f>
        <v>0</v>
      </c>
      <c r="BZ415" s="35">
        <f t="shared" si="301"/>
        <v>0</v>
      </c>
      <c r="CA415" s="17">
        <f t="shared" si="302"/>
        <v>0</v>
      </c>
      <c r="CB415" s="16" t="str">
        <f t="shared" si="303"/>
        <v>Pass</v>
      </c>
      <c r="CC415" s="38" t="b">
        <f>IF(ABS(Survey!$BE415)=0,TRUE,FALSE)</f>
        <v>1</v>
      </c>
      <c r="CD415" s="37" t="b">
        <f>NOT(ISBLANK(Survey!$BF415))</f>
        <v>0</v>
      </c>
      <c r="CE415" t="str">
        <f t="shared" si="304"/>
        <v>Fail</v>
      </c>
      <c r="CF415" s="29">
        <f>Survey!$AV415</f>
        <v>0</v>
      </c>
      <c r="CG415" s="29" cm="1">
        <f t="array" ref="CG415">SUM(SUMIF(Survey!BH415:BO415,{"&gt;0","&lt;0"})*{1,-1})-SUM(SUMIF(Survey!BQ415:BX415,{"&gt;0","&lt;0"})*{1,-1})</f>
        <v>0</v>
      </c>
      <c r="CH415" s="35" t="str">
        <f t="shared" si="305"/>
        <v>No holdings</v>
      </c>
      <c r="CI415">
        <f t="shared" si="306"/>
        <v>0</v>
      </c>
      <c r="CJ415" s="16" t="str">
        <f t="shared" si="307"/>
        <v>Fail</v>
      </c>
      <c r="CK415" s="36">
        <f>Survey!$AV415</f>
        <v>0</v>
      </c>
      <c r="CL415" s="36" cm="1">
        <f t="array" ref="CL415">SUM(SUMIF(Survey!BZ415:CS415,{"&gt;0","&lt;0"})*{1,-1})-SUM(SUMIF(Survey!CU415:DN415,{"&gt;0","&lt;0"})*{1,-1})</f>
        <v>0</v>
      </c>
      <c r="CM415" s="35" t="str">
        <f t="shared" si="308"/>
        <v>No holdings</v>
      </c>
      <c r="CN415" s="17">
        <f t="shared" si="309"/>
        <v>0</v>
      </c>
      <c r="CO415" s="16" t="str">
        <f t="shared" si="310"/>
        <v>Pass</v>
      </c>
      <c r="CP415" s="38" t="b">
        <f>IF(ABS(Survey!$CS415)=0,TRUE,FALSE)</f>
        <v>1</v>
      </c>
      <c r="CQ415" s="37" t="b">
        <f>NOT(ISBLANK(Survey!$CT415))</f>
        <v>0</v>
      </c>
      <c r="CR415" s="16" t="str">
        <f t="shared" si="311"/>
        <v>Pass</v>
      </c>
      <c r="CS415" s="38" t="b">
        <f>IF(ABS(Survey!$DN415)=0,TRUE,FALSE)</f>
        <v>1</v>
      </c>
      <c r="CT415" s="37" t="b">
        <f>NOT(ISBLANK(Survey!$DO415))</f>
        <v>0</v>
      </c>
      <c r="CU415" t="str">
        <f t="shared" si="312"/>
        <v>Pass</v>
      </c>
      <c r="CV415" s="29" cm="1">
        <f t="array" ref="CV415">SUM(SUMIF(Survey!CO415,{"&gt;0","&lt;0"})*{1,-1})+SUM(SUMIF(Survey!DJ415,{"&gt;0","&lt;0"})*{1,-1})</f>
        <v>0</v>
      </c>
      <c r="CW415" s="29">
        <f>SUM(SUMIF(Survey!DQ415:DW415,{"&gt;0","&lt;0"})*{1,-1})+SUM(SUMIF(Survey!DY415:EE415,{"&gt;0","&lt;0"})*{1,-1})</f>
        <v>0</v>
      </c>
      <c r="CX415">
        <f t="shared" si="313"/>
        <v>0</v>
      </c>
      <c r="CY415">
        <f t="shared" si="314"/>
        <v>0</v>
      </c>
      <c r="CZ415" s="16" t="str">
        <f t="shared" si="315"/>
        <v>Pass</v>
      </c>
      <c r="DA415" s="38" t="b">
        <f>IF(ABS(Survey!$DW415)=0,TRUE,FALSE)</f>
        <v>1</v>
      </c>
      <c r="DB415" s="37" t="b">
        <f>NOT(ISBLANK(Survey!DX415))</f>
        <v>0</v>
      </c>
      <c r="DC415" s="16" t="str">
        <f t="shared" si="316"/>
        <v>Pass</v>
      </c>
      <c r="DD415" s="38" t="b">
        <f>IF(ABS(Survey!$EE415)=0,TRUE,FALSE)</f>
        <v>1</v>
      </c>
      <c r="DE415" s="37" t="b">
        <f>NOT(ISBLANK(Survey!$EF415))</f>
        <v>0</v>
      </c>
      <c r="DF415" s="16" t="str">
        <f t="shared" si="317"/>
        <v>Fail</v>
      </c>
      <c r="DG415" s="36">
        <f>SUM(SUMIF(Survey!EL415:EN415,{"&gt;0","&lt;0"})*{1,-1})</f>
        <v>0</v>
      </c>
      <c r="DH415">
        <f t="shared" si="318"/>
        <v>0</v>
      </c>
      <c r="DI415">
        <f t="shared" si="319"/>
        <v>100</v>
      </c>
      <c r="DJ415" s="35" t="b">
        <f>IF(OR(Survey!$M415="ETF",Survey!$M415="ETF, alternative mutual fund",Survey!$M415="Closed-end", Survey!$M415="Split share corp"),TRUE,FALSE)</f>
        <v>0</v>
      </c>
      <c r="DK415" s="16" t="str">
        <f t="shared" si="320"/>
        <v>Fail</v>
      </c>
      <c r="DL415" s="36">
        <f>SUM(SUMIF(Survey!EP415:EV415,{"&gt;0","&lt;0"})*{1,-1})</f>
        <v>0</v>
      </c>
      <c r="DM415">
        <f t="shared" si="321"/>
        <v>0</v>
      </c>
      <c r="DN415" s="17">
        <f t="shared" si="322"/>
        <v>100</v>
      </c>
      <c r="DO415" s="16" t="str">
        <f t="shared" si="323"/>
        <v>Fail</v>
      </c>
      <c r="DP415" s="36">
        <f>SUM(SUMIF(Survey!EX415:FD415,{"&gt;0","&lt;0"})*{1,-1})</f>
        <v>0</v>
      </c>
      <c r="DQ415">
        <f t="shared" si="324"/>
        <v>0</v>
      </c>
      <c r="DR415" s="17">
        <f t="shared" si="325"/>
        <v>100</v>
      </c>
    </row>
    <row r="416" spans="1:122">
      <c r="A416">
        <v>416</v>
      </c>
      <c r="B416" t="str">
        <f t="shared" si="279"/>
        <v>Pass</v>
      </c>
      <c r="C416" t="str">
        <f>IF(COUNTBLANK(Survey!B416:FE416)=$C$2, "Pass", "Fail")</f>
        <v>Pass</v>
      </c>
      <c r="D416" t="str">
        <f t="shared" si="280"/>
        <v>Fail</v>
      </c>
      <c r="E416" t="str">
        <f>IF(OR(ISBLANK(Survey!AJ416),COUNTIF(G416:BB416,"Fail")),"Fail","Pass")</f>
        <v>Fail</v>
      </c>
      <c r="G416" s="16" t="str">
        <f t="shared" si="281"/>
        <v>Fail</v>
      </c>
      <c r="H416" s="177">
        <f>COUNTBLANK(Survey!B416:D416)+COUNTBLANK(Survey!G416)+COUNTBLANK(Survey!I416)+COUNTBLANK(Survey!K416:M416)+COUNTBLANK(Survey!P416)+COUNTBLANK(Survey!S416:U416)+COUNTBLANK(Survey!Y416:AA416)+COUNTBLANK(Survey!AD416:AE416)+COUNTBLANK(Survey!AI416:AI416)</f>
        <v>18</v>
      </c>
      <c r="I416" s="16" t="str">
        <f t="shared" si="282"/>
        <v>Fail</v>
      </c>
      <c r="J416" t="b">
        <f>IF(Survey!E416="No",TRUE,FALSE)</f>
        <v>0</v>
      </c>
      <c r="K416" s="34">
        <f>LEN(Survey!E416)</f>
        <v>0</v>
      </c>
      <c r="L416" s="16" t="str">
        <f t="shared" si="283"/>
        <v>Fail</v>
      </c>
      <c r="M416" t="b">
        <f>IF(Survey!F416="No",TRUE,FALSE)</f>
        <v>0</v>
      </c>
      <c r="N416" s="33">
        <f>LEN(Survey!F416)</f>
        <v>0</v>
      </c>
      <c r="O416" s="16" t="str">
        <f t="shared" si="284"/>
        <v>Pass</v>
      </c>
      <c r="P416" s="34">
        <f>MOD((LEN(Survey!H416)+2),11)</f>
        <v>2</v>
      </c>
      <c r="Q416" s="33" t="str">
        <f>IF(Survey!$L416="Prospectus fund", "Yes", "No")</f>
        <v>No</v>
      </c>
      <c r="R416" s="16" t="str">
        <f t="shared" si="285"/>
        <v>Pass</v>
      </c>
      <c r="S416" s="34">
        <f>MOD((LEN(Survey!J416)+2),11)</f>
        <v>2</v>
      </c>
      <c r="T416" s="35" t="b">
        <f>IF(OR(Survey!$M416="ETF",Survey!$M416="ETF, alternative mutual fund",Survey!$M416="Closed-end", Survey!$M416="Split share corp", Survey!$I416="Yes"),TRUE,FALSE)</f>
        <v>0</v>
      </c>
      <c r="U416" s="16" t="str">
        <f>IFERROR(IF(AND(OR(X416=Y416,Y416 = "Either"),NOT(ISBLANK(Survey!K416))),"Pass","Fail"),"Pass")</f>
        <v>Fail</v>
      </c>
      <c r="V416" s="36" cm="1">
        <f t="array" ref="V416">SUM(SUMIF(Survey!BZ416:CS416,{"&gt;0","&lt;0"})*{1,-1})</f>
        <v>0</v>
      </c>
      <c r="W416" s="38" cm="1">
        <f t="array" ref="W416">SUM(SUMIF(Survey!CC416,{"&gt;0","&lt;0"})*{1,-1})+SUM(SUMIF(Survey!CM416,{"&gt;0","&lt;0"})*{1,-1})</f>
        <v>0</v>
      </c>
      <c r="X416" s="38">
        <f>Survey!K416</f>
        <v>0</v>
      </c>
      <c r="Y416" s="37" t="str">
        <f t="shared" si="286"/>
        <v>Either</v>
      </c>
      <c r="Z416" s="16" t="str">
        <f t="shared" si="287"/>
        <v>Fail</v>
      </c>
      <c r="AA416" s="67" cm="1">
        <f t="array" ref="AA416">SUM(SUMIF(Survey!BZ416:CS416,{"&gt;0","&lt;0"})*{1,-1})+SUM(SUMIF(Survey!CU416:DN416,{"&gt;0","&lt;0"})*{1,-1})</f>
        <v>0</v>
      </c>
      <c r="AB416" s="67">
        <f>IFERROR(AA416/(Survey!$AV416),0)</f>
        <v>0</v>
      </c>
      <c r="AC416" s="128" t="b">
        <f>IF(OR(Survey!$M416="Alternative strategy or hedge",Survey!$M416="Other, illiquid",Survey!$L416="Prospectus fund"),TRUE,FALSE)</f>
        <v>0</v>
      </c>
      <c r="AD416" s="128" t="b">
        <f>NOT(ISBLANK(Survey!$M416))</f>
        <v>0</v>
      </c>
      <c r="AE416" s="16" t="str">
        <f t="shared" si="288"/>
        <v>Pass</v>
      </c>
      <c r="AF416" s="38" t="b">
        <f>NOT(ISNUMBER(SEARCH("Other",Survey!$P416)))</f>
        <v>1</v>
      </c>
      <c r="AG416" s="37" t="b">
        <f>NOT(ISBLANK(Survey!$Q416))</f>
        <v>0</v>
      </c>
      <c r="AH416" s="16" t="str">
        <f t="shared" si="289"/>
        <v>Pass</v>
      </c>
      <c r="AI416" s="143">
        <f>COUNTBLANK(Survey!$W416)</f>
        <v>1</v>
      </c>
      <c r="AJ416" s="67">
        <f>IF(AND(Survey!L416&lt;&gt;"Exempt fund",OR(Survey!$M416="ETF",Survey!$M416="ETF, alternative mutual fund",Survey!$M416="Mutual fund",Survey!$M416="Alternative mutual fund",Survey!$M416="Money market")),1,0)</f>
        <v>0</v>
      </c>
      <c r="AK416" s="16" t="str">
        <f t="shared" si="290"/>
        <v>Pass</v>
      </c>
      <c r="AL416" s="38" t="b">
        <f>NOT(ISNUMBER(SEARCH("Yes",Survey!$AA416)))</f>
        <v>1</v>
      </c>
      <c r="AM416" s="37" t="b">
        <f>IF(COUNTBLANK(Survey!$AB416:$AC416)=0,TRUE, FALSE)</f>
        <v>0</v>
      </c>
      <c r="AN416" s="16" t="str">
        <f t="shared" si="291"/>
        <v>Pass</v>
      </c>
      <c r="AO416" s="38" t="b">
        <f>NOT(ISNUMBER(SEARCH("Yes",Survey!$AD416)))</f>
        <v>1</v>
      </c>
      <c r="AP416" s="37" t="b">
        <f>NOT(ISBLANK(Survey!$AF416))</f>
        <v>0</v>
      </c>
      <c r="AQ416" s="16" t="str">
        <f t="shared" si="292"/>
        <v>Pass</v>
      </c>
      <c r="AR416" s="38" t="b">
        <f>NOT(OR(ISNUMBER(SEARCH("Other",Survey!$AF416)),ISNUMBER(SEARCH("Multiple",Survey!$AF416))))</f>
        <v>1</v>
      </c>
      <c r="AS416" s="37" t="b">
        <f>NOT(ISBLANK(Survey!$AG416))</f>
        <v>0</v>
      </c>
      <c r="AT416" s="16" t="str">
        <f t="shared" si="293"/>
        <v>Fail</v>
      </c>
      <c r="AU416" s="143">
        <f>IF(ABS(Survey!$AV416)&gt;0, 1,0)</f>
        <v>0</v>
      </c>
      <c r="AV416" s="143">
        <f>IF(COUNTBLANK(Survey!$AJ416)=0,1,0)</f>
        <v>0</v>
      </c>
      <c r="AW416" s="16" t="str">
        <f t="shared" si="294"/>
        <v>Pass</v>
      </c>
      <c r="AX416" s="143">
        <f>IF(ISBLANK(Survey!$AJ416),0,1)</f>
        <v>0</v>
      </c>
      <c r="AY416" s="165">
        <f>COUNTBLANK(Survey!$AK416)</f>
        <v>1</v>
      </c>
      <c r="AZ416" s="16" t="str">
        <f t="shared" si="295"/>
        <v>Pass</v>
      </c>
      <c r="BA416" s="143">
        <f>IF(OR(Survey!$AK416="Closed",ISBLANK(Survey!$AK416)),0,1)</f>
        <v>0</v>
      </c>
      <c r="BB416" s="165">
        <f>IF(ISBLANK(Survey!$AL416),1,0)</f>
        <v>1</v>
      </c>
      <c r="BC416" s="147" t="str" cm="1">
        <f t="array" ref="BC416">IF(OR(IF(OR($BE416+$BF416 = 2, $BG416=1), FALSE, TRUE), AND($BD416:$BD416 = 0)),"Pass","Fail")</f>
        <v>Pass</v>
      </c>
      <c r="BD416" s="143">
        <f>COUNTBLANK(Survey!$AM416:$AO416)</f>
        <v>3</v>
      </c>
      <c r="BE416" s="143">
        <f>IF(Survey!$I416="Yes",1,0)</f>
        <v>0</v>
      </c>
      <c r="BF416" s="143">
        <f>IF(OR(Survey!$M416="Mutual fund",Survey!$M416="Alternative mutual fund",Survey!$M416="Money market"),1,0)</f>
        <v>0</v>
      </c>
      <c r="BG416" s="148">
        <f>IF(OR(Survey!$M416="ETF",Survey!$M416="ETF, alternative mutual fund"),1,0)</f>
        <v>0</v>
      </c>
      <c r="BH416" s="16" t="str">
        <f t="shared" si="296"/>
        <v>Pass</v>
      </c>
      <c r="BI416" s="38" t="b">
        <f>OR(ISNUMBER(SEARCH("Yes",Survey!$AO416)),ISBLANK(Survey!$AO416))</f>
        <v>1</v>
      </c>
      <c r="BJ416" s="67" t="b">
        <f>NOT(ISBLANK(Survey!$AP416))</f>
        <v>0</v>
      </c>
      <c r="BK416" s="16" t="str">
        <f t="shared" si="297"/>
        <v>Pass</v>
      </c>
      <c r="BL416" s="143">
        <f>IF(Survey!$AW416=0, 0,1)</f>
        <v>0</v>
      </c>
      <c r="BM416" s="67">
        <f>Survey!$AQ416</f>
        <v>0</v>
      </c>
      <c r="BN416" s="67">
        <f>IFERROR((Survey!$AX416-ABS(Survey!$AY416)-ABS(Survey!$BD416))/Survey!$AW416,0)</f>
        <v>0</v>
      </c>
      <c r="BO416" s="67">
        <f>IF(AND($BM416&gt;$BN416-0.2,$BM416&lt;$BN416+0.2,ISBLANK(Survey!$AQ416)=FALSE),0,1)</f>
        <v>1</v>
      </c>
      <c r="BP416" s="165">
        <f>IF(ISBLANK(Survey!$AR416),1,0)</f>
        <v>1</v>
      </c>
      <c r="BQ416" s="16" t="str">
        <f t="shared" si="298"/>
        <v>Pass</v>
      </c>
      <c r="BR416" s="143">
        <f>IF(Survey!$AW416=0, 0,1)</f>
        <v>0</v>
      </c>
      <c r="BS416" s="67">
        <f>IF(AND(Survey!$AS416&gt;=0,Survey!$AS416&lt;=0.2,Survey!$AS416&lt;&gt;""),0,1)</f>
        <v>1</v>
      </c>
      <c r="BT416" s="143">
        <f>IF(ISBLANK(Survey!$AT416),1,0)</f>
        <v>1</v>
      </c>
      <c r="BU416" s="16" t="str">
        <f t="shared" si="299"/>
        <v>Fail</v>
      </c>
      <c r="BV416" s="165">
        <f>Survey!$AU416</f>
        <v>0</v>
      </c>
      <c r="BW416" s="16" t="str">
        <f t="shared" si="300"/>
        <v>Pass</v>
      </c>
      <c r="BX416" s="36">
        <f>Survey!$AV416</f>
        <v>0</v>
      </c>
      <c r="BY416" s="176">
        <f>Survey!$AW416+Survey!$AX416-ABS(Survey!$AY416)+ABS(Survey!$AZ416)-ABS(Survey!$BA416)+ABS(Survey!$BB416)-ABS(Survey!$BC416)-ABS(Survey!$BD416)+Survey!$BE416</f>
        <v>0</v>
      </c>
      <c r="BZ416" s="35">
        <f t="shared" si="301"/>
        <v>0</v>
      </c>
      <c r="CA416" s="17">
        <f t="shared" si="302"/>
        <v>0</v>
      </c>
      <c r="CB416" s="16" t="str">
        <f t="shared" si="303"/>
        <v>Pass</v>
      </c>
      <c r="CC416" s="38" t="b">
        <f>IF(ABS(Survey!$BE416)=0,TRUE,FALSE)</f>
        <v>1</v>
      </c>
      <c r="CD416" s="37" t="b">
        <f>NOT(ISBLANK(Survey!$BF416))</f>
        <v>0</v>
      </c>
      <c r="CE416" t="str">
        <f t="shared" si="304"/>
        <v>Fail</v>
      </c>
      <c r="CF416" s="29">
        <f>Survey!$AV416</f>
        <v>0</v>
      </c>
      <c r="CG416" s="29" cm="1">
        <f t="array" ref="CG416">SUM(SUMIF(Survey!BH416:BO416,{"&gt;0","&lt;0"})*{1,-1})-SUM(SUMIF(Survey!BQ416:BX416,{"&gt;0","&lt;0"})*{1,-1})</f>
        <v>0</v>
      </c>
      <c r="CH416" s="35" t="str">
        <f t="shared" si="305"/>
        <v>No holdings</v>
      </c>
      <c r="CI416">
        <f t="shared" si="306"/>
        <v>0</v>
      </c>
      <c r="CJ416" s="16" t="str">
        <f t="shared" si="307"/>
        <v>Fail</v>
      </c>
      <c r="CK416" s="36">
        <f>Survey!$AV416</f>
        <v>0</v>
      </c>
      <c r="CL416" s="36" cm="1">
        <f t="array" ref="CL416">SUM(SUMIF(Survey!BZ416:CS416,{"&gt;0","&lt;0"})*{1,-1})-SUM(SUMIF(Survey!CU416:DN416,{"&gt;0","&lt;0"})*{1,-1})</f>
        <v>0</v>
      </c>
      <c r="CM416" s="35" t="str">
        <f t="shared" si="308"/>
        <v>No holdings</v>
      </c>
      <c r="CN416" s="17">
        <f t="shared" si="309"/>
        <v>0</v>
      </c>
      <c r="CO416" s="16" t="str">
        <f t="shared" si="310"/>
        <v>Pass</v>
      </c>
      <c r="CP416" s="38" t="b">
        <f>IF(ABS(Survey!$CS416)=0,TRUE,FALSE)</f>
        <v>1</v>
      </c>
      <c r="CQ416" s="37" t="b">
        <f>NOT(ISBLANK(Survey!$CT416))</f>
        <v>0</v>
      </c>
      <c r="CR416" s="16" t="str">
        <f t="shared" si="311"/>
        <v>Pass</v>
      </c>
      <c r="CS416" s="38" t="b">
        <f>IF(ABS(Survey!$DN416)=0,TRUE,FALSE)</f>
        <v>1</v>
      </c>
      <c r="CT416" s="37" t="b">
        <f>NOT(ISBLANK(Survey!$DO416))</f>
        <v>0</v>
      </c>
      <c r="CU416" t="str">
        <f t="shared" si="312"/>
        <v>Pass</v>
      </c>
      <c r="CV416" s="29" cm="1">
        <f t="array" ref="CV416">SUM(SUMIF(Survey!CO416,{"&gt;0","&lt;0"})*{1,-1})+SUM(SUMIF(Survey!DJ416,{"&gt;0","&lt;0"})*{1,-1})</f>
        <v>0</v>
      </c>
      <c r="CW416" s="29">
        <f>SUM(SUMIF(Survey!DQ416:DW416,{"&gt;0","&lt;0"})*{1,-1})+SUM(SUMIF(Survey!DY416:EE416,{"&gt;0","&lt;0"})*{1,-1})</f>
        <v>0</v>
      </c>
      <c r="CX416">
        <f t="shared" si="313"/>
        <v>0</v>
      </c>
      <c r="CY416">
        <f t="shared" si="314"/>
        <v>0</v>
      </c>
      <c r="CZ416" s="16" t="str">
        <f t="shared" si="315"/>
        <v>Pass</v>
      </c>
      <c r="DA416" s="38" t="b">
        <f>IF(ABS(Survey!$DW416)=0,TRUE,FALSE)</f>
        <v>1</v>
      </c>
      <c r="DB416" s="37" t="b">
        <f>NOT(ISBLANK(Survey!DX416))</f>
        <v>0</v>
      </c>
      <c r="DC416" s="16" t="str">
        <f t="shared" si="316"/>
        <v>Pass</v>
      </c>
      <c r="DD416" s="38" t="b">
        <f>IF(ABS(Survey!$EE416)=0,TRUE,FALSE)</f>
        <v>1</v>
      </c>
      <c r="DE416" s="37" t="b">
        <f>NOT(ISBLANK(Survey!$EF416))</f>
        <v>0</v>
      </c>
      <c r="DF416" s="16" t="str">
        <f t="shared" si="317"/>
        <v>Fail</v>
      </c>
      <c r="DG416" s="36">
        <f>SUM(SUMIF(Survey!EL416:EN416,{"&gt;0","&lt;0"})*{1,-1})</f>
        <v>0</v>
      </c>
      <c r="DH416">
        <f t="shared" si="318"/>
        <v>0</v>
      </c>
      <c r="DI416">
        <f t="shared" si="319"/>
        <v>100</v>
      </c>
      <c r="DJ416" s="35" t="b">
        <f>IF(OR(Survey!$M416="ETF",Survey!$M416="ETF, alternative mutual fund",Survey!$M416="Closed-end", Survey!$M416="Split share corp"),TRUE,FALSE)</f>
        <v>0</v>
      </c>
      <c r="DK416" s="16" t="str">
        <f t="shared" si="320"/>
        <v>Fail</v>
      </c>
      <c r="DL416" s="36">
        <f>SUM(SUMIF(Survey!EP416:EV416,{"&gt;0","&lt;0"})*{1,-1})</f>
        <v>0</v>
      </c>
      <c r="DM416">
        <f t="shared" si="321"/>
        <v>0</v>
      </c>
      <c r="DN416" s="17">
        <f t="shared" si="322"/>
        <v>100</v>
      </c>
      <c r="DO416" s="16" t="str">
        <f t="shared" si="323"/>
        <v>Fail</v>
      </c>
      <c r="DP416" s="36">
        <f>SUM(SUMIF(Survey!EX416:FD416,{"&gt;0","&lt;0"})*{1,-1})</f>
        <v>0</v>
      </c>
      <c r="DQ416">
        <f t="shared" si="324"/>
        <v>0</v>
      </c>
      <c r="DR416" s="17">
        <f t="shared" si="325"/>
        <v>100</v>
      </c>
    </row>
    <row r="417" spans="1:122">
      <c r="A417">
        <v>417</v>
      </c>
      <c r="B417" t="str">
        <f t="shared" si="279"/>
        <v>Pass</v>
      </c>
      <c r="C417" t="str">
        <f>IF(COUNTBLANK(Survey!B417:FE417)=$C$2, "Pass", "Fail")</f>
        <v>Pass</v>
      </c>
      <c r="D417" t="str">
        <f t="shared" si="280"/>
        <v>Fail</v>
      </c>
      <c r="E417" t="str">
        <f>IF(OR(ISBLANK(Survey!AJ417),COUNTIF(G417:BB417,"Fail")),"Fail","Pass")</f>
        <v>Fail</v>
      </c>
      <c r="G417" s="16" t="str">
        <f t="shared" si="281"/>
        <v>Fail</v>
      </c>
      <c r="H417" s="177">
        <f>COUNTBLANK(Survey!B417:D417)+COUNTBLANK(Survey!G417)+COUNTBLANK(Survey!I417)+COUNTBLANK(Survey!K417:M417)+COUNTBLANK(Survey!P417)+COUNTBLANK(Survey!S417:U417)+COUNTBLANK(Survey!Y417:AA417)+COUNTBLANK(Survey!AD417:AE417)+COUNTBLANK(Survey!AI417:AI417)</f>
        <v>18</v>
      </c>
      <c r="I417" s="16" t="str">
        <f t="shared" si="282"/>
        <v>Fail</v>
      </c>
      <c r="J417" t="b">
        <f>IF(Survey!E417="No",TRUE,FALSE)</f>
        <v>0</v>
      </c>
      <c r="K417" s="34">
        <f>LEN(Survey!E417)</f>
        <v>0</v>
      </c>
      <c r="L417" s="16" t="str">
        <f t="shared" si="283"/>
        <v>Fail</v>
      </c>
      <c r="M417" t="b">
        <f>IF(Survey!F417="No",TRUE,FALSE)</f>
        <v>0</v>
      </c>
      <c r="N417" s="33">
        <f>LEN(Survey!F417)</f>
        <v>0</v>
      </c>
      <c r="O417" s="16" t="str">
        <f t="shared" si="284"/>
        <v>Pass</v>
      </c>
      <c r="P417" s="34">
        <f>MOD((LEN(Survey!H417)+2),11)</f>
        <v>2</v>
      </c>
      <c r="Q417" s="33" t="str">
        <f>IF(Survey!$L417="Prospectus fund", "Yes", "No")</f>
        <v>No</v>
      </c>
      <c r="R417" s="16" t="str">
        <f t="shared" si="285"/>
        <v>Pass</v>
      </c>
      <c r="S417" s="34">
        <f>MOD((LEN(Survey!J417)+2),11)</f>
        <v>2</v>
      </c>
      <c r="T417" s="35" t="b">
        <f>IF(OR(Survey!$M417="ETF",Survey!$M417="ETF, alternative mutual fund",Survey!$M417="Closed-end", Survey!$M417="Split share corp", Survey!$I417="Yes"),TRUE,FALSE)</f>
        <v>0</v>
      </c>
      <c r="U417" s="16" t="str">
        <f>IFERROR(IF(AND(OR(X417=Y417,Y417 = "Either"),NOT(ISBLANK(Survey!K417))),"Pass","Fail"),"Pass")</f>
        <v>Fail</v>
      </c>
      <c r="V417" s="36" cm="1">
        <f t="array" ref="V417">SUM(SUMIF(Survey!BZ417:CS417,{"&gt;0","&lt;0"})*{1,-1})</f>
        <v>0</v>
      </c>
      <c r="W417" s="38" cm="1">
        <f t="array" ref="W417">SUM(SUMIF(Survey!CC417,{"&gt;0","&lt;0"})*{1,-1})+SUM(SUMIF(Survey!CM417,{"&gt;0","&lt;0"})*{1,-1})</f>
        <v>0</v>
      </c>
      <c r="X417" s="38">
        <f>Survey!K417</f>
        <v>0</v>
      </c>
      <c r="Y417" s="37" t="str">
        <f t="shared" si="286"/>
        <v>Either</v>
      </c>
      <c r="Z417" s="16" t="str">
        <f t="shared" si="287"/>
        <v>Fail</v>
      </c>
      <c r="AA417" s="67" cm="1">
        <f t="array" ref="AA417">SUM(SUMIF(Survey!BZ417:CS417,{"&gt;0","&lt;0"})*{1,-1})+SUM(SUMIF(Survey!CU417:DN417,{"&gt;0","&lt;0"})*{1,-1})</f>
        <v>0</v>
      </c>
      <c r="AB417" s="67">
        <f>IFERROR(AA417/(Survey!$AV417),0)</f>
        <v>0</v>
      </c>
      <c r="AC417" s="128" t="b">
        <f>IF(OR(Survey!$M417="Alternative strategy or hedge",Survey!$M417="Other, illiquid",Survey!$L417="Prospectus fund"),TRUE,FALSE)</f>
        <v>0</v>
      </c>
      <c r="AD417" s="128" t="b">
        <f>NOT(ISBLANK(Survey!$M417))</f>
        <v>0</v>
      </c>
      <c r="AE417" s="16" t="str">
        <f t="shared" si="288"/>
        <v>Pass</v>
      </c>
      <c r="AF417" s="38" t="b">
        <f>NOT(ISNUMBER(SEARCH("Other",Survey!$P417)))</f>
        <v>1</v>
      </c>
      <c r="AG417" s="37" t="b">
        <f>NOT(ISBLANK(Survey!$Q417))</f>
        <v>0</v>
      </c>
      <c r="AH417" s="16" t="str">
        <f t="shared" si="289"/>
        <v>Pass</v>
      </c>
      <c r="AI417" s="143">
        <f>COUNTBLANK(Survey!$W417)</f>
        <v>1</v>
      </c>
      <c r="AJ417" s="67">
        <f>IF(AND(Survey!L417&lt;&gt;"Exempt fund",OR(Survey!$M417="ETF",Survey!$M417="ETF, alternative mutual fund",Survey!$M417="Mutual fund",Survey!$M417="Alternative mutual fund",Survey!$M417="Money market")),1,0)</f>
        <v>0</v>
      </c>
      <c r="AK417" s="16" t="str">
        <f t="shared" si="290"/>
        <v>Pass</v>
      </c>
      <c r="AL417" s="38" t="b">
        <f>NOT(ISNUMBER(SEARCH("Yes",Survey!$AA417)))</f>
        <v>1</v>
      </c>
      <c r="AM417" s="37" t="b">
        <f>IF(COUNTBLANK(Survey!$AB417:$AC417)=0,TRUE, FALSE)</f>
        <v>0</v>
      </c>
      <c r="AN417" s="16" t="str">
        <f t="shared" si="291"/>
        <v>Pass</v>
      </c>
      <c r="AO417" s="38" t="b">
        <f>NOT(ISNUMBER(SEARCH("Yes",Survey!$AD417)))</f>
        <v>1</v>
      </c>
      <c r="AP417" s="37" t="b">
        <f>NOT(ISBLANK(Survey!$AF417))</f>
        <v>0</v>
      </c>
      <c r="AQ417" s="16" t="str">
        <f t="shared" si="292"/>
        <v>Pass</v>
      </c>
      <c r="AR417" s="38" t="b">
        <f>NOT(OR(ISNUMBER(SEARCH("Other",Survey!$AF417)),ISNUMBER(SEARCH("Multiple",Survey!$AF417))))</f>
        <v>1</v>
      </c>
      <c r="AS417" s="37" t="b">
        <f>NOT(ISBLANK(Survey!$AG417))</f>
        <v>0</v>
      </c>
      <c r="AT417" s="16" t="str">
        <f t="shared" si="293"/>
        <v>Fail</v>
      </c>
      <c r="AU417" s="143">
        <f>IF(ABS(Survey!$AV417)&gt;0, 1,0)</f>
        <v>0</v>
      </c>
      <c r="AV417" s="143">
        <f>IF(COUNTBLANK(Survey!$AJ417)=0,1,0)</f>
        <v>0</v>
      </c>
      <c r="AW417" s="16" t="str">
        <f t="shared" si="294"/>
        <v>Pass</v>
      </c>
      <c r="AX417" s="143">
        <f>IF(ISBLANK(Survey!$AJ417),0,1)</f>
        <v>0</v>
      </c>
      <c r="AY417" s="165">
        <f>COUNTBLANK(Survey!$AK417)</f>
        <v>1</v>
      </c>
      <c r="AZ417" s="16" t="str">
        <f t="shared" si="295"/>
        <v>Pass</v>
      </c>
      <c r="BA417" s="143">
        <f>IF(OR(Survey!$AK417="Closed",ISBLANK(Survey!$AK417)),0,1)</f>
        <v>0</v>
      </c>
      <c r="BB417" s="165">
        <f>IF(ISBLANK(Survey!$AL417),1,0)</f>
        <v>1</v>
      </c>
      <c r="BC417" s="147" t="str" cm="1">
        <f t="array" ref="BC417">IF(OR(IF(OR($BE417+$BF417 = 2, $BG417=1), FALSE, TRUE), AND($BD417:$BD417 = 0)),"Pass","Fail")</f>
        <v>Pass</v>
      </c>
      <c r="BD417" s="143">
        <f>COUNTBLANK(Survey!$AM417:$AO417)</f>
        <v>3</v>
      </c>
      <c r="BE417" s="143">
        <f>IF(Survey!$I417="Yes",1,0)</f>
        <v>0</v>
      </c>
      <c r="BF417" s="143">
        <f>IF(OR(Survey!$M417="Mutual fund",Survey!$M417="Alternative mutual fund",Survey!$M417="Money market"),1,0)</f>
        <v>0</v>
      </c>
      <c r="BG417" s="148">
        <f>IF(OR(Survey!$M417="ETF",Survey!$M417="ETF, alternative mutual fund"),1,0)</f>
        <v>0</v>
      </c>
      <c r="BH417" s="16" t="str">
        <f t="shared" si="296"/>
        <v>Pass</v>
      </c>
      <c r="BI417" s="38" t="b">
        <f>OR(ISNUMBER(SEARCH("Yes",Survey!$AO417)),ISBLANK(Survey!$AO417))</f>
        <v>1</v>
      </c>
      <c r="BJ417" s="67" t="b">
        <f>NOT(ISBLANK(Survey!$AP417))</f>
        <v>0</v>
      </c>
      <c r="BK417" s="16" t="str">
        <f t="shared" si="297"/>
        <v>Pass</v>
      </c>
      <c r="BL417" s="143">
        <f>IF(Survey!$AW417=0, 0,1)</f>
        <v>0</v>
      </c>
      <c r="BM417" s="67">
        <f>Survey!$AQ417</f>
        <v>0</v>
      </c>
      <c r="BN417" s="67">
        <f>IFERROR((Survey!$AX417-ABS(Survey!$AY417)-ABS(Survey!$BD417))/Survey!$AW417,0)</f>
        <v>0</v>
      </c>
      <c r="BO417" s="67">
        <f>IF(AND($BM417&gt;$BN417-0.2,$BM417&lt;$BN417+0.2,ISBLANK(Survey!$AQ417)=FALSE),0,1)</f>
        <v>1</v>
      </c>
      <c r="BP417" s="165">
        <f>IF(ISBLANK(Survey!$AR417),1,0)</f>
        <v>1</v>
      </c>
      <c r="BQ417" s="16" t="str">
        <f t="shared" si="298"/>
        <v>Pass</v>
      </c>
      <c r="BR417" s="143">
        <f>IF(Survey!$AW417=0, 0,1)</f>
        <v>0</v>
      </c>
      <c r="BS417" s="67">
        <f>IF(AND(Survey!$AS417&gt;=0,Survey!$AS417&lt;=0.2,Survey!$AS417&lt;&gt;""),0,1)</f>
        <v>1</v>
      </c>
      <c r="BT417" s="143">
        <f>IF(ISBLANK(Survey!$AT417),1,0)</f>
        <v>1</v>
      </c>
      <c r="BU417" s="16" t="str">
        <f t="shared" si="299"/>
        <v>Fail</v>
      </c>
      <c r="BV417" s="165">
        <f>Survey!$AU417</f>
        <v>0</v>
      </c>
      <c r="BW417" s="16" t="str">
        <f t="shared" si="300"/>
        <v>Pass</v>
      </c>
      <c r="BX417" s="36">
        <f>Survey!$AV417</f>
        <v>0</v>
      </c>
      <c r="BY417" s="176">
        <f>Survey!$AW417+Survey!$AX417-ABS(Survey!$AY417)+ABS(Survey!$AZ417)-ABS(Survey!$BA417)+ABS(Survey!$BB417)-ABS(Survey!$BC417)-ABS(Survey!$BD417)+Survey!$BE417</f>
        <v>0</v>
      </c>
      <c r="BZ417" s="35">
        <f t="shared" si="301"/>
        <v>0</v>
      </c>
      <c r="CA417" s="17">
        <f t="shared" si="302"/>
        <v>0</v>
      </c>
      <c r="CB417" s="16" t="str">
        <f t="shared" si="303"/>
        <v>Pass</v>
      </c>
      <c r="CC417" s="38" t="b">
        <f>IF(ABS(Survey!$BE417)=0,TRUE,FALSE)</f>
        <v>1</v>
      </c>
      <c r="CD417" s="37" t="b">
        <f>NOT(ISBLANK(Survey!$BF417))</f>
        <v>0</v>
      </c>
      <c r="CE417" t="str">
        <f t="shared" si="304"/>
        <v>Fail</v>
      </c>
      <c r="CF417" s="29">
        <f>Survey!$AV417</f>
        <v>0</v>
      </c>
      <c r="CG417" s="29" cm="1">
        <f t="array" ref="CG417">SUM(SUMIF(Survey!BH417:BO417,{"&gt;0","&lt;0"})*{1,-1})-SUM(SUMIF(Survey!BQ417:BX417,{"&gt;0","&lt;0"})*{1,-1})</f>
        <v>0</v>
      </c>
      <c r="CH417" s="35" t="str">
        <f t="shared" si="305"/>
        <v>No holdings</v>
      </c>
      <c r="CI417">
        <f t="shared" si="306"/>
        <v>0</v>
      </c>
      <c r="CJ417" s="16" t="str">
        <f t="shared" si="307"/>
        <v>Fail</v>
      </c>
      <c r="CK417" s="36">
        <f>Survey!$AV417</f>
        <v>0</v>
      </c>
      <c r="CL417" s="36" cm="1">
        <f t="array" ref="CL417">SUM(SUMIF(Survey!BZ417:CS417,{"&gt;0","&lt;0"})*{1,-1})-SUM(SUMIF(Survey!CU417:DN417,{"&gt;0","&lt;0"})*{1,-1})</f>
        <v>0</v>
      </c>
      <c r="CM417" s="35" t="str">
        <f t="shared" si="308"/>
        <v>No holdings</v>
      </c>
      <c r="CN417" s="17">
        <f t="shared" si="309"/>
        <v>0</v>
      </c>
      <c r="CO417" s="16" t="str">
        <f t="shared" si="310"/>
        <v>Pass</v>
      </c>
      <c r="CP417" s="38" t="b">
        <f>IF(ABS(Survey!$CS417)=0,TRUE,FALSE)</f>
        <v>1</v>
      </c>
      <c r="CQ417" s="37" t="b">
        <f>NOT(ISBLANK(Survey!$CT417))</f>
        <v>0</v>
      </c>
      <c r="CR417" s="16" t="str">
        <f t="shared" si="311"/>
        <v>Pass</v>
      </c>
      <c r="CS417" s="38" t="b">
        <f>IF(ABS(Survey!$DN417)=0,TRUE,FALSE)</f>
        <v>1</v>
      </c>
      <c r="CT417" s="37" t="b">
        <f>NOT(ISBLANK(Survey!$DO417))</f>
        <v>0</v>
      </c>
      <c r="CU417" t="str">
        <f t="shared" si="312"/>
        <v>Pass</v>
      </c>
      <c r="CV417" s="29" cm="1">
        <f t="array" ref="CV417">SUM(SUMIF(Survey!CO417,{"&gt;0","&lt;0"})*{1,-1})+SUM(SUMIF(Survey!DJ417,{"&gt;0","&lt;0"})*{1,-1})</f>
        <v>0</v>
      </c>
      <c r="CW417" s="29">
        <f>SUM(SUMIF(Survey!DQ417:DW417,{"&gt;0","&lt;0"})*{1,-1})+SUM(SUMIF(Survey!DY417:EE417,{"&gt;0","&lt;0"})*{1,-1})</f>
        <v>0</v>
      </c>
      <c r="CX417">
        <f t="shared" si="313"/>
        <v>0</v>
      </c>
      <c r="CY417">
        <f t="shared" si="314"/>
        <v>0</v>
      </c>
      <c r="CZ417" s="16" t="str">
        <f t="shared" si="315"/>
        <v>Pass</v>
      </c>
      <c r="DA417" s="38" t="b">
        <f>IF(ABS(Survey!$DW417)=0,TRUE,FALSE)</f>
        <v>1</v>
      </c>
      <c r="DB417" s="37" t="b">
        <f>NOT(ISBLANK(Survey!DX417))</f>
        <v>0</v>
      </c>
      <c r="DC417" s="16" t="str">
        <f t="shared" si="316"/>
        <v>Pass</v>
      </c>
      <c r="DD417" s="38" t="b">
        <f>IF(ABS(Survey!$EE417)=0,TRUE,FALSE)</f>
        <v>1</v>
      </c>
      <c r="DE417" s="37" t="b">
        <f>NOT(ISBLANK(Survey!$EF417))</f>
        <v>0</v>
      </c>
      <c r="DF417" s="16" t="str">
        <f t="shared" si="317"/>
        <v>Fail</v>
      </c>
      <c r="DG417" s="36">
        <f>SUM(SUMIF(Survey!EL417:EN417,{"&gt;0","&lt;0"})*{1,-1})</f>
        <v>0</v>
      </c>
      <c r="DH417">
        <f t="shared" si="318"/>
        <v>0</v>
      </c>
      <c r="DI417">
        <f t="shared" si="319"/>
        <v>100</v>
      </c>
      <c r="DJ417" s="35" t="b">
        <f>IF(OR(Survey!$M417="ETF",Survey!$M417="ETF, alternative mutual fund",Survey!$M417="Closed-end", Survey!$M417="Split share corp"),TRUE,FALSE)</f>
        <v>0</v>
      </c>
      <c r="DK417" s="16" t="str">
        <f t="shared" si="320"/>
        <v>Fail</v>
      </c>
      <c r="DL417" s="36">
        <f>SUM(SUMIF(Survey!EP417:EV417,{"&gt;0","&lt;0"})*{1,-1})</f>
        <v>0</v>
      </c>
      <c r="DM417">
        <f t="shared" si="321"/>
        <v>0</v>
      </c>
      <c r="DN417" s="17">
        <f t="shared" si="322"/>
        <v>100</v>
      </c>
      <c r="DO417" s="16" t="str">
        <f t="shared" si="323"/>
        <v>Fail</v>
      </c>
      <c r="DP417" s="36">
        <f>SUM(SUMIF(Survey!EX417:FD417,{"&gt;0","&lt;0"})*{1,-1})</f>
        <v>0</v>
      </c>
      <c r="DQ417">
        <f t="shared" si="324"/>
        <v>0</v>
      </c>
      <c r="DR417" s="17">
        <f t="shared" si="325"/>
        <v>100</v>
      </c>
    </row>
    <row r="418" spans="1:122">
      <c r="A418">
        <v>418</v>
      </c>
      <c r="B418" t="str">
        <f t="shared" si="279"/>
        <v>Pass</v>
      </c>
      <c r="C418" t="str">
        <f>IF(COUNTBLANK(Survey!B418:FE418)=$C$2, "Pass", "Fail")</f>
        <v>Pass</v>
      </c>
      <c r="D418" t="str">
        <f t="shared" si="280"/>
        <v>Fail</v>
      </c>
      <c r="E418" t="str">
        <f>IF(OR(ISBLANK(Survey!AJ418),COUNTIF(G418:BB418,"Fail")),"Fail","Pass")</f>
        <v>Fail</v>
      </c>
      <c r="G418" s="16" t="str">
        <f t="shared" si="281"/>
        <v>Fail</v>
      </c>
      <c r="H418" s="177">
        <f>COUNTBLANK(Survey!B418:D418)+COUNTBLANK(Survey!G418)+COUNTBLANK(Survey!I418)+COUNTBLANK(Survey!K418:M418)+COUNTBLANK(Survey!P418)+COUNTBLANK(Survey!S418:U418)+COUNTBLANK(Survey!Y418:AA418)+COUNTBLANK(Survey!AD418:AE418)+COUNTBLANK(Survey!AI418:AI418)</f>
        <v>18</v>
      </c>
      <c r="I418" s="16" t="str">
        <f t="shared" si="282"/>
        <v>Fail</v>
      </c>
      <c r="J418" t="b">
        <f>IF(Survey!E418="No",TRUE,FALSE)</f>
        <v>0</v>
      </c>
      <c r="K418" s="34">
        <f>LEN(Survey!E418)</f>
        <v>0</v>
      </c>
      <c r="L418" s="16" t="str">
        <f t="shared" si="283"/>
        <v>Fail</v>
      </c>
      <c r="M418" t="b">
        <f>IF(Survey!F418="No",TRUE,FALSE)</f>
        <v>0</v>
      </c>
      <c r="N418" s="33">
        <f>LEN(Survey!F418)</f>
        <v>0</v>
      </c>
      <c r="O418" s="16" t="str">
        <f t="shared" si="284"/>
        <v>Pass</v>
      </c>
      <c r="P418" s="34">
        <f>MOD((LEN(Survey!H418)+2),11)</f>
        <v>2</v>
      </c>
      <c r="Q418" s="33" t="str">
        <f>IF(Survey!$L418="Prospectus fund", "Yes", "No")</f>
        <v>No</v>
      </c>
      <c r="R418" s="16" t="str">
        <f t="shared" si="285"/>
        <v>Pass</v>
      </c>
      <c r="S418" s="34">
        <f>MOD((LEN(Survey!J418)+2),11)</f>
        <v>2</v>
      </c>
      <c r="T418" s="35" t="b">
        <f>IF(OR(Survey!$M418="ETF",Survey!$M418="ETF, alternative mutual fund",Survey!$M418="Closed-end", Survey!$M418="Split share corp", Survey!$I418="Yes"),TRUE,FALSE)</f>
        <v>0</v>
      </c>
      <c r="U418" s="16" t="str">
        <f>IFERROR(IF(AND(OR(X418=Y418,Y418 = "Either"),NOT(ISBLANK(Survey!K418))),"Pass","Fail"),"Pass")</f>
        <v>Fail</v>
      </c>
      <c r="V418" s="36" cm="1">
        <f t="array" ref="V418">SUM(SUMIF(Survey!BZ418:CS418,{"&gt;0","&lt;0"})*{1,-1})</f>
        <v>0</v>
      </c>
      <c r="W418" s="38" cm="1">
        <f t="array" ref="W418">SUM(SUMIF(Survey!CC418,{"&gt;0","&lt;0"})*{1,-1})+SUM(SUMIF(Survey!CM418,{"&gt;0","&lt;0"})*{1,-1})</f>
        <v>0</v>
      </c>
      <c r="X418" s="38">
        <f>Survey!K418</f>
        <v>0</v>
      </c>
      <c r="Y418" s="37" t="str">
        <f t="shared" si="286"/>
        <v>Either</v>
      </c>
      <c r="Z418" s="16" t="str">
        <f t="shared" si="287"/>
        <v>Fail</v>
      </c>
      <c r="AA418" s="67" cm="1">
        <f t="array" ref="AA418">SUM(SUMIF(Survey!BZ418:CS418,{"&gt;0","&lt;0"})*{1,-1})+SUM(SUMIF(Survey!CU418:DN418,{"&gt;0","&lt;0"})*{1,-1})</f>
        <v>0</v>
      </c>
      <c r="AB418" s="67">
        <f>IFERROR(AA418/(Survey!$AV418),0)</f>
        <v>0</v>
      </c>
      <c r="AC418" s="128" t="b">
        <f>IF(OR(Survey!$M418="Alternative strategy or hedge",Survey!$M418="Other, illiquid",Survey!$L418="Prospectus fund"),TRUE,FALSE)</f>
        <v>0</v>
      </c>
      <c r="AD418" s="128" t="b">
        <f>NOT(ISBLANK(Survey!$M418))</f>
        <v>0</v>
      </c>
      <c r="AE418" s="16" t="str">
        <f t="shared" si="288"/>
        <v>Pass</v>
      </c>
      <c r="AF418" s="38" t="b">
        <f>NOT(ISNUMBER(SEARCH("Other",Survey!$P418)))</f>
        <v>1</v>
      </c>
      <c r="AG418" s="37" t="b">
        <f>NOT(ISBLANK(Survey!$Q418))</f>
        <v>0</v>
      </c>
      <c r="AH418" s="16" t="str">
        <f t="shared" si="289"/>
        <v>Pass</v>
      </c>
      <c r="AI418" s="143">
        <f>COUNTBLANK(Survey!$W418)</f>
        <v>1</v>
      </c>
      <c r="AJ418" s="67">
        <f>IF(AND(Survey!L418&lt;&gt;"Exempt fund",OR(Survey!$M418="ETF",Survey!$M418="ETF, alternative mutual fund",Survey!$M418="Mutual fund",Survey!$M418="Alternative mutual fund",Survey!$M418="Money market")),1,0)</f>
        <v>0</v>
      </c>
      <c r="AK418" s="16" t="str">
        <f t="shared" si="290"/>
        <v>Pass</v>
      </c>
      <c r="AL418" s="38" t="b">
        <f>NOT(ISNUMBER(SEARCH("Yes",Survey!$AA418)))</f>
        <v>1</v>
      </c>
      <c r="AM418" s="37" t="b">
        <f>IF(COUNTBLANK(Survey!$AB418:$AC418)=0,TRUE, FALSE)</f>
        <v>0</v>
      </c>
      <c r="AN418" s="16" t="str">
        <f t="shared" si="291"/>
        <v>Pass</v>
      </c>
      <c r="AO418" s="38" t="b">
        <f>NOT(ISNUMBER(SEARCH("Yes",Survey!$AD418)))</f>
        <v>1</v>
      </c>
      <c r="AP418" s="37" t="b">
        <f>NOT(ISBLANK(Survey!$AF418))</f>
        <v>0</v>
      </c>
      <c r="AQ418" s="16" t="str">
        <f t="shared" si="292"/>
        <v>Pass</v>
      </c>
      <c r="AR418" s="38" t="b">
        <f>NOT(OR(ISNUMBER(SEARCH("Other",Survey!$AF418)),ISNUMBER(SEARCH("Multiple",Survey!$AF418))))</f>
        <v>1</v>
      </c>
      <c r="AS418" s="37" t="b">
        <f>NOT(ISBLANK(Survey!$AG418))</f>
        <v>0</v>
      </c>
      <c r="AT418" s="16" t="str">
        <f t="shared" si="293"/>
        <v>Fail</v>
      </c>
      <c r="AU418" s="143">
        <f>IF(ABS(Survey!$AV418)&gt;0, 1,0)</f>
        <v>0</v>
      </c>
      <c r="AV418" s="143">
        <f>IF(COUNTBLANK(Survey!$AJ418)=0,1,0)</f>
        <v>0</v>
      </c>
      <c r="AW418" s="16" t="str">
        <f t="shared" si="294"/>
        <v>Pass</v>
      </c>
      <c r="AX418" s="143">
        <f>IF(ISBLANK(Survey!$AJ418),0,1)</f>
        <v>0</v>
      </c>
      <c r="AY418" s="165">
        <f>COUNTBLANK(Survey!$AK418)</f>
        <v>1</v>
      </c>
      <c r="AZ418" s="16" t="str">
        <f t="shared" si="295"/>
        <v>Pass</v>
      </c>
      <c r="BA418" s="143">
        <f>IF(OR(Survey!$AK418="Closed",ISBLANK(Survey!$AK418)),0,1)</f>
        <v>0</v>
      </c>
      <c r="BB418" s="165">
        <f>IF(ISBLANK(Survey!$AL418),1,0)</f>
        <v>1</v>
      </c>
      <c r="BC418" s="147" t="str" cm="1">
        <f t="array" ref="BC418">IF(OR(IF(OR($BE418+$BF418 = 2, $BG418=1), FALSE, TRUE), AND($BD418:$BD418 = 0)),"Pass","Fail")</f>
        <v>Pass</v>
      </c>
      <c r="BD418" s="143">
        <f>COUNTBLANK(Survey!$AM418:$AO418)</f>
        <v>3</v>
      </c>
      <c r="BE418" s="143">
        <f>IF(Survey!$I418="Yes",1,0)</f>
        <v>0</v>
      </c>
      <c r="BF418" s="143">
        <f>IF(OR(Survey!$M418="Mutual fund",Survey!$M418="Alternative mutual fund",Survey!$M418="Money market"),1,0)</f>
        <v>0</v>
      </c>
      <c r="BG418" s="148">
        <f>IF(OR(Survey!$M418="ETF",Survey!$M418="ETF, alternative mutual fund"),1,0)</f>
        <v>0</v>
      </c>
      <c r="BH418" s="16" t="str">
        <f t="shared" si="296"/>
        <v>Pass</v>
      </c>
      <c r="BI418" s="38" t="b">
        <f>OR(ISNUMBER(SEARCH("Yes",Survey!$AO418)),ISBLANK(Survey!$AO418))</f>
        <v>1</v>
      </c>
      <c r="BJ418" s="67" t="b">
        <f>NOT(ISBLANK(Survey!$AP418))</f>
        <v>0</v>
      </c>
      <c r="BK418" s="16" t="str">
        <f t="shared" si="297"/>
        <v>Pass</v>
      </c>
      <c r="BL418" s="143">
        <f>IF(Survey!$AW418=0, 0,1)</f>
        <v>0</v>
      </c>
      <c r="BM418" s="67">
        <f>Survey!$AQ418</f>
        <v>0</v>
      </c>
      <c r="BN418" s="67">
        <f>IFERROR((Survey!$AX418-ABS(Survey!$AY418)-ABS(Survey!$BD418))/Survey!$AW418,0)</f>
        <v>0</v>
      </c>
      <c r="BO418" s="67">
        <f>IF(AND($BM418&gt;$BN418-0.2,$BM418&lt;$BN418+0.2,ISBLANK(Survey!$AQ418)=FALSE),0,1)</f>
        <v>1</v>
      </c>
      <c r="BP418" s="165">
        <f>IF(ISBLANK(Survey!$AR418),1,0)</f>
        <v>1</v>
      </c>
      <c r="BQ418" s="16" t="str">
        <f t="shared" si="298"/>
        <v>Pass</v>
      </c>
      <c r="BR418" s="143">
        <f>IF(Survey!$AW418=0, 0,1)</f>
        <v>0</v>
      </c>
      <c r="BS418" s="67">
        <f>IF(AND(Survey!$AS418&gt;=0,Survey!$AS418&lt;=0.2,Survey!$AS418&lt;&gt;""),0,1)</f>
        <v>1</v>
      </c>
      <c r="BT418" s="143">
        <f>IF(ISBLANK(Survey!$AT418),1,0)</f>
        <v>1</v>
      </c>
      <c r="BU418" s="16" t="str">
        <f t="shared" si="299"/>
        <v>Fail</v>
      </c>
      <c r="BV418" s="165">
        <f>Survey!$AU418</f>
        <v>0</v>
      </c>
      <c r="BW418" s="16" t="str">
        <f t="shared" si="300"/>
        <v>Pass</v>
      </c>
      <c r="BX418" s="36">
        <f>Survey!$AV418</f>
        <v>0</v>
      </c>
      <c r="BY418" s="176">
        <f>Survey!$AW418+Survey!$AX418-ABS(Survey!$AY418)+ABS(Survey!$AZ418)-ABS(Survey!$BA418)+ABS(Survey!$BB418)-ABS(Survey!$BC418)-ABS(Survey!$BD418)+Survey!$BE418</f>
        <v>0</v>
      </c>
      <c r="BZ418" s="35">
        <f t="shared" si="301"/>
        <v>0</v>
      </c>
      <c r="CA418" s="17">
        <f t="shared" si="302"/>
        <v>0</v>
      </c>
      <c r="CB418" s="16" t="str">
        <f t="shared" si="303"/>
        <v>Pass</v>
      </c>
      <c r="CC418" s="38" t="b">
        <f>IF(ABS(Survey!$BE418)=0,TRUE,FALSE)</f>
        <v>1</v>
      </c>
      <c r="CD418" s="37" t="b">
        <f>NOT(ISBLANK(Survey!$BF418))</f>
        <v>0</v>
      </c>
      <c r="CE418" t="str">
        <f t="shared" si="304"/>
        <v>Fail</v>
      </c>
      <c r="CF418" s="29">
        <f>Survey!$AV418</f>
        <v>0</v>
      </c>
      <c r="CG418" s="29" cm="1">
        <f t="array" ref="CG418">SUM(SUMIF(Survey!BH418:BO418,{"&gt;0","&lt;0"})*{1,-1})-SUM(SUMIF(Survey!BQ418:BX418,{"&gt;0","&lt;0"})*{1,-1})</f>
        <v>0</v>
      </c>
      <c r="CH418" s="35" t="str">
        <f t="shared" si="305"/>
        <v>No holdings</v>
      </c>
      <c r="CI418">
        <f t="shared" si="306"/>
        <v>0</v>
      </c>
      <c r="CJ418" s="16" t="str">
        <f t="shared" si="307"/>
        <v>Fail</v>
      </c>
      <c r="CK418" s="36">
        <f>Survey!$AV418</f>
        <v>0</v>
      </c>
      <c r="CL418" s="36" cm="1">
        <f t="array" ref="CL418">SUM(SUMIF(Survey!BZ418:CS418,{"&gt;0","&lt;0"})*{1,-1})-SUM(SUMIF(Survey!CU418:DN418,{"&gt;0","&lt;0"})*{1,-1})</f>
        <v>0</v>
      </c>
      <c r="CM418" s="35" t="str">
        <f t="shared" si="308"/>
        <v>No holdings</v>
      </c>
      <c r="CN418" s="17">
        <f t="shared" si="309"/>
        <v>0</v>
      </c>
      <c r="CO418" s="16" t="str">
        <f t="shared" si="310"/>
        <v>Pass</v>
      </c>
      <c r="CP418" s="38" t="b">
        <f>IF(ABS(Survey!$CS418)=0,TRUE,FALSE)</f>
        <v>1</v>
      </c>
      <c r="CQ418" s="37" t="b">
        <f>NOT(ISBLANK(Survey!$CT418))</f>
        <v>0</v>
      </c>
      <c r="CR418" s="16" t="str">
        <f t="shared" si="311"/>
        <v>Pass</v>
      </c>
      <c r="CS418" s="38" t="b">
        <f>IF(ABS(Survey!$DN418)=0,TRUE,FALSE)</f>
        <v>1</v>
      </c>
      <c r="CT418" s="37" t="b">
        <f>NOT(ISBLANK(Survey!$DO418))</f>
        <v>0</v>
      </c>
      <c r="CU418" t="str">
        <f t="shared" si="312"/>
        <v>Pass</v>
      </c>
      <c r="CV418" s="29" cm="1">
        <f t="array" ref="CV418">SUM(SUMIF(Survey!CO418,{"&gt;0","&lt;0"})*{1,-1})+SUM(SUMIF(Survey!DJ418,{"&gt;0","&lt;0"})*{1,-1})</f>
        <v>0</v>
      </c>
      <c r="CW418" s="29">
        <f>SUM(SUMIF(Survey!DQ418:DW418,{"&gt;0","&lt;0"})*{1,-1})+SUM(SUMIF(Survey!DY418:EE418,{"&gt;0","&lt;0"})*{1,-1})</f>
        <v>0</v>
      </c>
      <c r="CX418">
        <f t="shared" si="313"/>
        <v>0</v>
      </c>
      <c r="CY418">
        <f t="shared" si="314"/>
        <v>0</v>
      </c>
      <c r="CZ418" s="16" t="str">
        <f t="shared" si="315"/>
        <v>Pass</v>
      </c>
      <c r="DA418" s="38" t="b">
        <f>IF(ABS(Survey!$DW418)=0,TRUE,FALSE)</f>
        <v>1</v>
      </c>
      <c r="DB418" s="37" t="b">
        <f>NOT(ISBLANK(Survey!DX418))</f>
        <v>0</v>
      </c>
      <c r="DC418" s="16" t="str">
        <f t="shared" si="316"/>
        <v>Pass</v>
      </c>
      <c r="DD418" s="38" t="b">
        <f>IF(ABS(Survey!$EE418)=0,TRUE,FALSE)</f>
        <v>1</v>
      </c>
      <c r="DE418" s="37" t="b">
        <f>NOT(ISBLANK(Survey!$EF418))</f>
        <v>0</v>
      </c>
      <c r="DF418" s="16" t="str">
        <f t="shared" si="317"/>
        <v>Fail</v>
      </c>
      <c r="DG418" s="36">
        <f>SUM(SUMIF(Survey!EL418:EN418,{"&gt;0","&lt;0"})*{1,-1})</f>
        <v>0</v>
      </c>
      <c r="DH418">
        <f t="shared" si="318"/>
        <v>0</v>
      </c>
      <c r="DI418">
        <f t="shared" si="319"/>
        <v>100</v>
      </c>
      <c r="DJ418" s="35" t="b">
        <f>IF(OR(Survey!$M418="ETF",Survey!$M418="ETF, alternative mutual fund",Survey!$M418="Closed-end", Survey!$M418="Split share corp"),TRUE,FALSE)</f>
        <v>0</v>
      </c>
      <c r="DK418" s="16" t="str">
        <f t="shared" si="320"/>
        <v>Fail</v>
      </c>
      <c r="DL418" s="36">
        <f>SUM(SUMIF(Survey!EP418:EV418,{"&gt;0","&lt;0"})*{1,-1})</f>
        <v>0</v>
      </c>
      <c r="DM418">
        <f t="shared" si="321"/>
        <v>0</v>
      </c>
      <c r="DN418" s="17">
        <f t="shared" si="322"/>
        <v>100</v>
      </c>
      <c r="DO418" s="16" t="str">
        <f t="shared" si="323"/>
        <v>Fail</v>
      </c>
      <c r="DP418" s="36">
        <f>SUM(SUMIF(Survey!EX418:FD418,{"&gt;0","&lt;0"})*{1,-1})</f>
        <v>0</v>
      </c>
      <c r="DQ418">
        <f t="shared" si="324"/>
        <v>0</v>
      </c>
      <c r="DR418" s="17">
        <f t="shared" si="325"/>
        <v>100</v>
      </c>
    </row>
    <row r="419" spans="1:122">
      <c r="A419">
        <v>419</v>
      </c>
      <c r="B419" t="str">
        <f t="shared" si="279"/>
        <v>Pass</v>
      </c>
      <c r="C419" t="str">
        <f>IF(COUNTBLANK(Survey!B419:FE419)=$C$2, "Pass", "Fail")</f>
        <v>Pass</v>
      </c>
      <c r="D419" t="str">
        <f t="shared" si="280"/>
        <v>Fail</v>
      </c>
      <c r="E419" t="str">
        <f>IF(OR(ISBLANK(Survey!AJ419),COUNTIF(G419:BB419,"Fail")),"Fail","Pass")</f>
        <v>Fail</v>
      </c>
      <c r="G419" s="16" t="str">
        <f t="shared" si="281"/>
        <v>Fail</v>
      </c>
      <c r="H419" s="177">
        <f>COUNTBLANK(Survey!B419:D419)+COUNTBLANK(Survey!G419)+COUNTBLANK(Survey!I419)+COUNTBLANK(Survey!K419:M419)+COUNTBLANK(Survey!P419)+COUNTBLANK(Survey!S419:U419)+COUNTBLANK(Survey!Y419:AA419)+COUNTBLANK(Survey!AD419:AE419)+COUNTBLANK(Survey!AI419:AI419)</f>
        <v>18</v>
      </c>
      <c r="I419" s="16" t="str">
        <f t="shared" si="282"/>
        <v>Fail</v>
      </c>
      <c r="J419" t="b">
        <f>IF(Survey!E419="No",TRUE,FALSE)</f>
        <v>0</v>
      </c>
      <c r="K419" s="34">
        <f>LEN(Survey!E419)</f>
        <v>0</v>
      </c>
      <c r="L419" s="16" t="str">
        <f t="shared" si="283"/>
        <v>Fail</v>
      </c>
      <c r="M419" t="b">
        <f>IF(Survey!F419="No",TRUE,FALSE)</f>
        <v>0</v>
      </c>
      <c r="N419" s="33">
        <f>LEN(Survey!F419)</f>
        <v>0</v>
      </c>
      <c r="O419" s="16" t="str">
        <f t="shared" si="284"/>
        <v>Pass</v>
      </c>
      <c r="P419" s="34">
        <f>MOD((LEN(Survey!H419)+2),11)</f>
        <v>2</v>
      </c>
      <c r="Q419" s="33" t="str">
        <f>IF(Survey!$L419="Prospectus fund", "Yes", "No")</f>
        <v>No</v>
      </c>
      <c r="R419" s="16" t="str">
        <f t="shared" si="285"/>
        <v>Pass</v>
      </c>
      <c r="S419" s="34">
        <f>MOD((LEN(Survey!J419)+2),11)</f>
        <v>2</v>
      </c>
      <c r="T419" s="35" t="b">
        <f>IF(OR(Survey!$M419="ETF",Survey!$M419="ETF, alternative mutual fund",Survey!$M419="Closed-end", Survey!$M419="Split share corp", Survey!$I419="Yes"),TRUE,FALSE)</f>
        <v>0</v>
      </c>
      <c r="U419" s="16" t="str">
        <f>IFERROR(IF(AND(OR(X419=Y419,Y419 = "Either"),NOT(ISBLANK(Survey!K419))),"Pass","Fail"),"Pass")</f>
        <v>Fail</v>
      </c>
      <c r="V419" s="36" cm="1">
        <f t="array" ref="V419">SUM(SUMIF(Survey!BZ419:CS419,{"&gt;0","&lt;0"})*{1,-1})</f>
        <v>0</v>
      </c>
      <c r="W419" s="38" cm="1">
        <f t="array" ref="W419">SUM(SUMIF(Survey!CC419,{"&gt;0","&lt;0"})*{1,-1})+SUM(SUMIF(Survey!CM419,{"&gt;0","&lt;0"})*{1,-1})</f>
        <v>0</v>
      </c>
      <c r="X419" s="38">
        <f>Survey!K419</f>
        <v>0</v>
      </c>
      <c r="Y419" s="37" t="str">
        <f t="shared" si="286"/>
        <v>Either</v>
      </c>
      <c r="Z419" s="16" t="str">
        <f t="shared" si="287"/>
        <v>Fail</v>
      </c>
      <c r="AA419" s="67" cm="1">
        <f t="array" ref="AA419">SUM(SUMIF(Survey!BZ419:CS419,{"&gt;0","&lt;0"})*{1,-1})+SUM(SUMIF(Survey!CU419:DN419,{"&gt;0","&lt;0"})*{1,-1})</f>
        <v>0</v>
      </c>
      <c r="AB419" s="67">
        <f>IFERROR(AA419/(Survey!$AV419),0)</f>
        <v>0</v>
      </c>
      <c r="AC419" s="128" t="b">
        <f>IF(OR(Survey!$M419="Alternative strategy or hedge",Survey!$M419="Other, illiquid",Survey!$L419="Prospectus fund"),TRUE,FALSE)</f>
        <v>0</v>
      </c>
      <c r="AD419" s="128" t="b">
        <f>NOT(ISBLANK(Survey!$M419))</f>
        <v>0</v>
      </c>
      <c r="AE419" s="16" t="str">
        <f t="shared" si="288"/>
        <v>Pass</v>
      </c>
      <c r="AF419" s="38" t="b">
        <f>NOT(ISNUMBER(SEARCH("Other",Survey!$P419)))</f>
        <v>1</v>
      </c>
      <c r="AG419" s="37" t="b">
        <f>NOT(ISBLANK(Survey!$Q419))</f>
        <v>0</v>
      </c>
      <c r="AH419" s="16" t="str">
        <f t="shared" si="289"/>
        <v>Pass</v>
      </c>
      <c r="AI419" s="143">
        <f>COUNTBLANK(Survey!$W419)</f>
        <v>1</v>
      </c>
      <c r="AJ419" s="67">
        <f>IF(AND(Survey!L419&lt;&gt;"Exempt fund",OR(Survey!$M419="ETF",Survey!$M419="ETF, alternative mutual fund",Survey!$M419="Mutual fund",Survey!$M419="Alternative mutual fund",Survey!$M419="Money market")),1,0)</f>
        <v>0</v>
      </c>
      <c r="AK419" s="16" t="str">
        <f t="shared" si="290"/>
        <v>Pass</v>
      </c>
      <c r="AL419" s="38" t="b">
        <f>NOT(ISNUMBER(SEARCH("Yes",Survey!$AA419)))</f>
        <v>1</v>
      </c>
      <c r="AM419" s="37" t="b">
        <f>IF(COUNTBLANK(Survey!$AB419:$AC419)=0,TRUE, FALSE)</f>
        <v>0</v>
      </c>
      <c r="AN419" s="16" t="str">
        <f t="shared" si="291"/>
        <v>Pass</v>
      </c>
      <c r="AO419" s="38" t="b">
        <f>NOT(ISNUMBER(SEARCH("Yes",Survey!$AD419)))</f>
        <v>1</v>
      </c>
      <c r="AP419" s="37" t="b">
        <f>NOT(ISBLANK(Survey!$AF419))</f>
        <v>0</v>
      </c>
      <c r="AQ419" s="16" t="str">
        <f t="shared" si="292"/>
        <v>Pass</v>
      </c>
      <c r="AR419" s="38" t="b">
        <f>NOT(OR(ISNUMBER(SEARCH("Other",Survey!$AF419)),ISNUMBER(SEARCH("Multiple",Survey!$AF419))))</f>
        <v>1</v>
      </c>
      <c r="AS419" s="37" t="b">
        <f>NOT(ISBLANK(Survey!$AG419))</f>
        <v>0</v>
      </c>
      <c r="AT419" s="16" t="str">
        <f t="shared" si="293"/>
        <v>Fail</v>
      </c>
      <c r="AU419" s="143">
        <f>IF(ABS(Survey!$AV419)&gt;0, 1,0)</f>
        <v>0</v>
      </c>
      <c r="AV419" s="143">
        <f>IF(COUNTBLANK(Survey!$AJ419)=0,1,0)</f>
        <v>0</v>
      </c>
      <c r="AW419" s="16" t="str">
        <f t="shared" si="294"/>
        <v>Pass</v>
      </c>
      <c r="AX419" s="143">
        <f>IF(ISBLANK(Survey!$AJ419),0,1)</f>
        <v>0</v>
      </c>
      <c r="AY419" s="165">
        <f>COUNTBLANK(Survey!$AK419)</f>
        <v>1</v>
      </c>
      <c r="AZ419" s="16" t="str">
        <f t="shared" si="295"/>
        <v>Pass</v>
      </c>
      <c r="BA419" s="143">
        <f>IF(OR(Survey!$AK419="Closed",ISBLANK(Survey!$AK419)),0,1)</f>
        <v>0</v>
      </c>
      <c r="BB419" s="165">
        <f>IF(ISBLANK(Survey!$AL419),1,0)</f>
        <v>1</v>
      </c>
      <c r="BC419" s="147" t="str" cm="1">
        <f t="array" ref="BC419">IF(OR(IF(OR($BE419+$BF419 = 2, $BG419=1), FALSE, TRUE), AND($BD419:$BD419 = 0)),"Pass","Fail")</f>
        <v>Pass</v>
      </c>
      <c r="BD419" s="143">
        <f>COUNTBLANK(Survey!$AM419:$AO419)</f>
        <v>3</v>
      </c>
      <c r="BE419" s="143">
        <f>IF(Survey!$I419="Yes",1,0)</f>
        <v>0</v>
      </c>
      <c r="BF419" s="143">
        <f>IF(OR(Survey!$M419="Mutual fund",Survey!$M419="Alternative mutual fund",Survey!$M419="Money market"),1,0)</f>
        <v>0</v>
      </c>
      <c r="BG419" s="148">
        <f>IF(OR(Survey!$M419="ETF",Survey!$M419="ETF, alternative mutual fund"),1,0)</f>
        <v>0</v>
      </c>
      <c r="BH419" s="16" t="str">
        <f t="shared" si="296"/>
        <v>Pass</v>
      </c>
      <c r="BI419" s="38" t="b">
        <f>OR(ISNUMBER(SEARCH("Yes",Survey!$AO419)),ISBLANK(Survey!$AO419))</f>
        <v>1</v>
      </c>
      <c r="BJ419" s="67" t="b">
        <f>NOT(ISBLANK(Survey!$AP419))</f>
        <v>0</v>
      </c>
      <c r="BK419" s="16" t="str">
        <f t="shared" si="297"/>
        <v>Pass</v>
      </c>
      <c r="BL419" s="143">
        <f>IF(Survey!$AW419=0, 0,1)</f>
        <v>0</v>
      </c>
      <c r="BM419" s="67">
        <f>Survey!$AQ419</f>
        <v>0</v>
      </c>
      <c r="BN419" s="67">
        <f>IFERROR((Survey!$AX419-ABS(Survey!$AY419)-ABS(Survey!$BD419))/Survey!$AW419,0)</f>
        <v>0</v>
      </c>
      <c r="BO419" s="67">
        <f>IF(AND($BM419&gt;$BN419-0.2,$BM419&lt;$BN419+0.2,ISBLANK(Survey!$AQ419)=FALSE),0,1)</f>
        <v>1</v>
      </c>
      <c r="BP419" s="165">
        <f>IF(ISBLANK(Survey!$AR419),1,0)</f>
        <v>1</v>
      </c>
      <c r="BQ419" s="16" t="str">
        <f t="shared" si="298"/>
        <v>Pass</v>
      </c>
      <c r="BR419" s="143">
        <f>IF(Survey!$AW419=0, 0,1)</f>
        <v>0</v>
      </c>
      <c r="BS419" s="67">
        <f>IF(AND(Survey!$AS419&gt;=0,Survey!$AS419&lt;=0.2,Survey!$AS419&lt;&gt;""),0,1)</f>
        <v>1</v>
      </c>
      <c r="BT419" s="143">
        <f>IF(ISBLANK(Survey!$AT419),1,0)</f>
        <v>1</v>
      </c>
      <c r="BU419" s="16" t="str">
        <f t="shared" si="299"/>
        <v>Fail</v>
      </c>
      <c r="BV419" s="165">
        <f>Survey!$AU419</f>
        <v>0</v>
      </c>
      <c r="BW419" s="16" t="str">
        <f t="shared" si="300"/>
        <v>Pass</v>
      </c>
      <c r="BX419" s="36">
        <f>Survey!$AV419</f>
        <v>0</v>
      </c>
      <c r="BY419" s="176">
        <f>Survey!$AW419+Survey!$AX419-ABS(Survey!$AY419)+ABS(Survey!$AZ419)-ABS(Survey!$BA419)+ABS(Survey!$BB419)-ABS(Survey!$BC419)-ABS(Survey!$BD419)+Survey!$BE419</f>
        <v>0</v>
      </c>
      <c r="BZ419" s="35">
        <f t="shared" si="301"/>
        <v>0</v>
      </c>
      <c r="CA419" s="17">
        <f t="shared" si="302"/>
        <v>0</v>
      </c>
      <c r="CB419" s="16" t="str">
        <f t="shared" si="303"/>
        <v>Pass</v>
      </c>
      <c r="CC419" s="38" t="b">
        <f>IF(ABS(Survey!$BE419)=0,TRUE,FALSE)</f>
        <v>1</v>
      </c>
      <c r="CD419" s="37" t="b">
        <f>NOT(ISBLANK(Survey!$BF419))</f>
        <v>0</v>
      </c>
      <c r="CE419" t="str">
        <f t="shared" si="304"/>
        <v>Fail</v>
      </c>
      <c r="CF419" s="29">
        <f>Survey!$AV419</f>
        <v>0</v>
      </c>
      <c r="CG419" s="29" cm="1">
        <f t="array" ref="CG419">SUM(SUMIF(Survey!BH419:BO419,{"&gt;0","&lt;0"})*{1,-1})-SUM(SUMIF(Survey!BQ419:BX419,{"&gt;0","&lt;0"})*{1,-1})</f>
        <v>0</v>
      </c>
      <c r="CH419" s="35" t="str">
        <f t="shared" si="305"/>
        <v>No holdings</v>
      </c>
      <c r="CI419">
        <f t="shared" si="306"/>
        <v>0</v>
      </c>
      <c r="CJ419" s="16" t="str">
        <f t="shared" si="307"/>
        <v>Fail</v>
      </c>
      <c r="CK419" s="36">
        <f>Survey!$AV419</f>
        <v>0</v>
      </c>
      <c r="CL419" s="36" cm="1">
        <f t="array" ref="CL419">SUM(SUMIF(Survey!BZ419:CS419,{"&gt;0","&lt;0"})*{1,-1})-SUM(SUMIF(Survey!CU419:DN419,{"&gt;0","&lt;0"})*{1,-1})</f>
        <v>0</v>
      </c>
      <c r="CM419" s="35" t="str">
        <f t="shared" si="308"/>
        <v>No holdings</v>
      </c>
      <c r="CN419" s="17">
        <f t="shared" si="309"/>
        <v>0</v>
      </c>
      <c r="CO419" s="16" t="str">
        <f t="shared" si="310"/>
        <v>Pass</v>
      </c>
      <c r="CP419" s="38" t="b">
        <f>IF(ABS(Survey!$CS419)=0,TRUE,FALSE)</f>
        <v>1</v>
      </c>
      <c r="CQ419" s="37" t="b">
        <f>NOT(ISBLANK(Survey!$CT419))</f>
        <v>0</v>
      </c>
      <c r="CR419" s="16" t="str">
        <f t="shared" si="311"/>
        <v>Pass</v>
      </c>
      <c r="CS419" s="38" t="b">
        <f>IF(ABS(Survey!$DN419)=0,TRUE,FALSE)</f>
        <v>1</v>
      </c>
      <c r="CT419" s="37" t="b">
        <f>NOT(ISBLANK(Survey!$DO419))</f>
        <v>0</v>
      </c>
      <c r="CU419" t="str">
        <f t="shared" si="312"/>
        <v>Pass</v>
      </c>
      <c r="CV419" s="29" cm="1">
        <f t="array" ref="CV419">SUM(SUMIF(Survey!CO419,{"&gt;0","&lt;0"})*{1,-1})+SUM(SUMIF(Survey!DJ419,{"&gt;0","&lt;0"})*{1,-1})</f>
        <v>0</v>
      </c>
      <c r="CW419" s="29">
        <f>SUM(SUMIF(Survey!DQ419:DW419,{"&gt;0","&lt;0"})*{1,-1})+SUM(SUMIF(Survey!DY419:EE419,{"&gt;0","&lt;0"})*{1,-1})</f>
        <v>0</v>
      </c>
      <c r="CX419">
        <f t="shared" si="313"/>
        <v>0</v>
      </c>
      <c r="CY419">
        <f t="shared" si="314"/>
        <v>0</v>
      </c>
      <c r="CZ419" s="16" t="str">
        <f t="shared" si="315"/>
        <v>Pass</v>
      </c>
      <c r="DA419" s="38" t="b">
        <f>IF(ABS(Survey!$DW419)=0,TRUE,FALSE)</f>
        <v>1</v>
      </c>
      <c r="DB419" s="37" t="b">
        <f>NOT(ISBLANK(Survey!DX419))</f>
        <v>0</v>
      </c>
      <c r="DC419" s="16" t="str">
        <f t="shared" si="316"/>
        <v>Pass</v>
      </c>
      <c r="DD419" s="38" t="b">
        <f>IF(ABS(Survey!$EE419)=0,TRUE,FALSE)</f>
        <v>1</v>
      </c>
      <c r="DE419" s="37" t="b">
        <f>NOT(ISBLANK(Survey!$EF419))</f>
        <v>0</v>
      </c>
      <c r="DF419" s="16" t="str">
        <f t="shared" si="317"/>
        <v>Fail</v>
      </c>
      <c r="DG419" s="36">
        <f>SUM(SUMIF(Survey!EL419:EN419,{"&gt;0","&lt;0"})*{1,-1})</f>
        <v>0</v>
      </c>
      <c r="DH419">
        <f t="shared" si="318"/>
        <v>0</v>
      </c>
      <c r="DI419">
        <f t="shared" si="319"/>
        <v>100</v>
      </c>
      <c r="DJ419" s="35" t="b">
        <f>IF(OR(Survey!$M419="ETF",Survey!$M419="ETF, alternative mutual fund",Survey!$M419="Closed-end", Survey!$M419="Split share corp"),TRUE,FALSE)</f>
        <v>0</v>
      </c>
      <c r="DK419" s="16" t="str">
        <f t="shared" si="320"/>
        <v>Fail</v>
      </c>
      <c r="DL419" s="36">
        <f>SUM(SUMIF(Survey!EP419:EV419,{"&gt;0","&lt;0"})*{1,-1})</f>
        <v>0</v>
      </c>
      <c r="DM419">
        <f t="shared" si="321"/>
        <v>0</v>
      </c>
      <c r="DN419" s="17">
        <f t="shared" si="322"/>
        <v>100</v>
      </c>
      <c r="DO419" s="16" t="str">
        <f t="shared" si="323"/>
        <v>Fail</v>
      </c>
      <c r="DP419" s="36">
        <f>SUM(SUMIF(Survey!EX419:FD419,{"&gt;0","&lt;0"})*{1,-1})</f>
        <v>0</v>
      </c>
      <c r="DQ419">
        <f t="shared" si="324"/>
        <v>0</v>
      </c>
      <c r="DR419" s="17">
        <f t="shared" si="325"/>
        <v>100</v>
      </c>
    </row>
    <row r="420" spans="1:122">
      <c r="A420">
        <v>420</v>
      </c>
      <c r="B420" t="str">
        <f t="shared" si="279"/>
        <v>Pass</v>
      </c>
      <c r="C420" t="str">
        <f>IF(COUNTBLANK(Survey!B420:FE420)=$C$2, "Pass", "Fail")</f>
        <v>Pass</v>
      </c>
      <c r="D420" t="str">
        <f t="shared" si="280"/>
        <v>Fail</v>
      </c>
      <c r="E420" t="str">
        <f>IF(OR(ISBLANK(Survey!AJ420),COUNTIF(G420:BB420,"Fail")),"Fail","Pass")</f>
        <v>Fail</v>
      </c>
      <c r="G420" s="16" t="str">
        <f t="shared" si="281"/>
        <v>Fail</v>
      </c>
      <c r="H420" s="177">
        <f>COUNTBLANK(Survey!B420:D420)+COUNTBLANK(Survey!G420)+COUNTBLANK(Survey!I420)+COUNTBLANK(Survey!K420:M420)+COUNTBLANK(Survey!P420)+COUNTBLANK(Survey!S420:U420)+COUNTBLANK(Survey!Y420:AA420)+COUNTBLANK(Survey!AD420:AE420)+COUNTBLANK(Survey!AI420:AI420)</f>
        <v>18</v>
      </c>
      <c r="I420" s="16" t="str">
        <f t="shared" si="282"/>
        <v>Fail</v>
      </c>
      <c r="J420" t="b">
        <f>IF(Survey!E420="No",TRUE,FALSE)</f>
        <v>0</v>
      </c>
      <c r="K420" s="34">
        <f>LEN(Survey!E420)</f>
        <v>0</v>
      </c>
      <c r="L420" s="16" t="str">
        <f t="shared" si="283"/>
        <v>Fail</v>
      </c>
      <c r="M420" t="b">
        <f>IF(Survey!F420="No",TRUE,FALSE)</f>
        <v>0</v>
      </c>
      <c r="N420" s="33">
        <f>LEN(Survey!F420)</f>
        <v>0</v>
      </c>
      <c r="O420" s="16" t="str">
        <f t="shared" si="284"/>
        <v>Pass</v>
      </c>
      <c r="P420" s="34">
        <f>MOD((LEN(Survey!H420)+2),11)</f>
        <v>2</v>
      </c>
      <c r="Q420" s="33" t="str">
        <f>IF(Survey!$L420="Prospectus fund", "Yes", "No")</f>
        <v>No</v>
      </c>
      <c r="R420" s="16" t="str">
        <f t="shared" si="285"/>
        <v>Pass</v>
      </c>
      <c r="S420" s="34">
        <f>MOD((LEN(Survey!J420)+2),11)</f>
        <v>2</v>
      </c>
      <c r="T420" s="35" t="b">
        <f>IF(OR(Survey!$M420="ETF",Survey!$M420="ETF, alternative mutual fund",Survey!$M420="Closed-end", Survey!$M420="Split share corp", Survey!$I420="Yes"),TRUE,FALSE)</f>
        <v>0</v>
      </c>
      <c r="U420" s="16" t="str">
        <f>IFERROR(IF(AND(OR(X420=Y420,Y420 = "Either"),NOT(ISBLANK(Survey!K420))),"Pass","Fail"),"Pass")</f>
        <v>Fail</v>
      </c>
      <c r="V420" s="36" cm="1">
        <f t="array" ref="V420">SUM(SUMIF(Survey!BZ420:CS420,{"&gt;0","&lt;0"})*{1,-1})</f>
        <v>0</v>
      </c>
      <c r="W420" s="38" cm="1">
        <f t="array" ref="W420">SUM(SUMIF(Survey!CC420,{"&gt;0","&lt;0"})*{1,-1})+SUM(SUMIF(Survey!CM420,{"&gt;0","&lt;0"})*{1,-1})</f>
        <v>0</v>
      </c>
      <c r="X420" s="38">
        <f>Survey!K420</f>
        <v>0</v>
      </c>
      <c r="Y420" s="37" t="str">
        <f t="shared" si="286"/>
        <v>Either</v>
      </c>
      <c r="Z420" s="16" t="str">
        <f t="shared" si="287"/>
        <v>Fail</v>
      </c>
      <c r="AA420" s="67" cm="1">
        <f t="array" ref="AA420">SUM(SUMIF(Survey!BZ420:CS420,{"&gt;0","&lt;0"})*{1,-1})+SUM(SUMIF(Survey!CU420:DN420,{"&gt;0","&lt;0"})*{1,-1})</f>
        <v>0</v>
      </c>
      <c r="AB420" s="67">
        <f>IFERROR(AA420/(Survey!$AV420),0)</f>
        <v>0</v>
      </c>
      <c r="AC420" s="128" t="b">
        <f>IF(OR(Survey!$M420="Alternative strategy or hedge",Survey!$M420="Other, illiquid",Survey!$L420="Prospectus fund"),TRUE,FALSE)</f>
        <v>0</v>
      </c>
      <c r="AD420" s="128" t="b">
        <f>NOT(ISBLANK(Survey!$M420))</f>
        <v>0</v>
      </c>
      <c r="AE420" s="16" t="str">
        <f t="shared" si="288"/>
        <v>Pass</v>
      </c>
      <c r="AF420" s="38" t="b">
        <f>NOT(ISNUMBER(SEARCH("Other",Survey!$P420)))</f>
        <v>1</v>
      </c>
      <c r="AG420" s="37" t="b">
        <f>NOT(ISBLANK(Survey!$Q420))</f>
        <v>0</v>
      </c>
      <c r="AH420" s="16" t="str">
        <f t="shared" si="289"/>
        <v>Pass</v>
      </c>
      <c r="AI420" s="143">
        <f>COUNTBLANK(Survey!$W420)</f>
        <v>1</v>
      </c>
      <c r="AJ420" s="67">
        <f>IF(AND(Survey!L420&lt;&gt;"Exempt fund",OR(Survey!$M420="ETF",Survey!$M420="ETF, alternative mutual fund",Survey!$M420="Mutual fund",Survey!$M420="Alternative mutual fund",Survey!$M420="Money market")),1,0)</f>
        <v>0</v>
      </c>
      <c r="AK420" s="16" t="str">
        <f t="shared" si="290"/>
        <v>Pass</v>
      </c>
      <c r="AL420" s="38" t="b">
        <f>NOT(ISNUMBER(SEARCH("Yes",Survey!$AA420)))</f>
        <v>1</v>
      </c>
      <c r="AM420" s="37" t="b">
        <f>IF(COUNTBLANK(Survey!$AB420:$AC420)=0,TRUE, FALSE)</f>
        <v>0</v>
      </c>
      <c r="AN420" s="16" t="str">
        <f t="shared" si="291"/>
        <v>Pass</v>
      </c>
      <c r="AO420" s="38" t="b">
        <f>NOT(ISNUMBER(SEARCH("Yes",Survey!$AD420)))</f>
        <v>1</v>
      </c>
      <c r="AP420" s="37" t="b">
        <f>NOT(ISBLANK(Survey!$AF420))</f>
        <v>0</v>
      </c>
      <c r="AQ420" s="16" t="str">
        <f t="shared" si="292"/>
        <v>Pass</v>
      </c>
      <c r="AR420" s="38" t="b">
        <f>NOT(OR(ISNUMBER(SEARCH("Other",Survey!$AF420)),ISNUMBER(SEARCH("Multiple",Survey!$AF420))))</f>
        <v>1</v>
      </c>
      <c r="AS420" s="37" t="b">
        <f>NOT(ISBLANK(Survey!$AG420))</f>
        <v>0</v>
      </c>
      <c r="AT420" s="16" t="str">
        <f t="shared" si="293"/>
        <v>Fail</v>
      </c>
      <c r="AU420" s="143">
        <f>IF(ABS(Survey!$AV420)&gt;0, 1,0)</f>
        <v>0</v>
      </c>
      <c r="AV420" s="143">
        <f>IF(COUNTBLANK(Survey!$AJ420)=0,1,0)</f>
        <v>0</v>
      </c>
      <c r="AW420" s="16" t="str">
        <f t="shared" si="294"/>
        <v>Pass</v>
      </c>
      <c r="AX420" s="143">
        <f>IF(ISBLANK(Survey!$AJ420),0,1)</f>
        <v>0</v>
      </c>
      <c r="AY420" s="165">
        <f>COUNTBLANK(Survey!$AK420)</f>
        <v>1</v>
      </c>
      <c r="AZ420" s="16" t="str">
        <f t="shared" si="295"/>
        <v>Pass</v>
      </c>
      <c r="BA420" s="143">
        <f>IF(OR(Survey!$AK420="Closed",ISBLANK(Survey!$AK420)),0,1)</f>
        <v>0</v>
      </c>
      <c r="BB420" s="165">
        <f>IF(ISBLANK(Survey!$AL420),1,0)</f>
        <v>1</v>
      </c>
      <c r="BC420" s="147" t="str" cm="1">
        <f t="array" ref="BC420">IF(OR(IF(OR($BE420+$BF420 = 2, $BG420=1), FALSE, TRUE), AND($BD420:$BD420 = 0)),"Pass","Fail")</f>
        <v>Pass</v>
      </c>
      <c r="BD420" s="143">
        <f>COUNTBLANK(Survey!$AM420:$AO420)</f>
        <v>3</v>
      </c>
      <c r="BE420" s="143">
        <f>IF(Survey!$I420="Yes",1,0)</f>
        <v>0</v>
      </c>
      <c r="BF420" s="143">
        <f>IF(OR(Survey!$M420="Mutual fund",Survey!$M420="Alternative mutual fund",Survey!$M420="Money market"),1,0)</f>
        <v>0</v>
      </c>
      <c r="BG420" s="148">
        <f>IF(OR(Survey!$M420="ETF",Survey!$M420="ETF, alternative mutual fund"),1,0)</f>
        <v>0</v>
      </c>
      <c r="BH420" s="16" t="str">
        <f t="shared" si="296"/>
        <v>Pass</v>
      </c>
      <c r="BI420" s="38" t="b">
        <f>OR(ISNUMBER(SEARCH("Yes",Survey!$AO420)),ISBLANK(Survey!$AO420))</f>
        <v>1</v>
      </c>
      <c r="BJ420" s="67" t="b">
        <f>NOT(ISBLANK(Survey!$AP420))</f>
        <v>0</v>
      </c>
      <c r="BK420" s="16" t="str">
        <f t="shared" si="297"/>
        <v>Pass</v>
      </c>
      <c r="BL420" s="143">
        <f>IF(Survey!$AW420=0, 0,1)</f>
        <v>0</v>
      </c>
      <c r="BM420" s="67">
        <f>Survey!$AQ420</f>
        <v>0</v>
      </c>
      <c r="BN420" s="67">
        <f>IFERROR((Survey!$AX420-ABS(Survey!$AY420)-ABS(Survey!$BD420))/Survey!$AW420,0)</f>
        <v>0</v>
      </c>
      <c r="BO420" s="67">
        <f>IF(AND($BM420&gt;$BN420-0.2,$BM420&lt;$BN420+0.2,ISBLANK(Survey!$AQ420)=FALSE),0,1)</f>
        <v>1</v>
      </c>
      <c r="BP420" s="165">
        <f>IF(ISBLANK(Survey!$AR420),1,0)</f>
        <v>1</v>
      </c>
      <c r="BQ420" s="16" t="str">
        <f t="shared" si="298"/>
        <v>Pass</v>
      </c>
      <c r="BR420" s="143">
        <f>IF(Survey!$AW420=0, 0,1)</f>
        <v>0</v>
      </c>
      <c r="BS420" s="67">
        <f>IF(AND(Survey!$AS420&gt;=0,Survey!$AS420&lt;=0.2,Survey!$AS420&lt;&gt;""),0,1)</f>
        <v>1</v>
      </c>
      <c r="BT420" s="143">
        <f>IF(ISBLANK(Survey!$AT420),1,0)</f>
        <v>1</v>
      </c>
      <c r="BU420" s="16" t="str">
        <f t="shared" si="299"/>
        <v>Fail</v>
      </c>
      <c r="BV420" s="165">
        <f>Survey!$AU420</f>
        <v>0</v>
      </c>
      <c r="BW420" s="16" t="str">
        <f t="shared" si="300"/>
        <v>Pass</v>
      </c>
      <c r="BX420" s="36">
        <f>Survey!$AV420</f>
        <v>0</v>
      </c>
      <c r="BY420" s="176">
        <f>Survey!$AW420+Survey!$AX420-ABS(Survey!$AY420)+ABS(Survey!$AZ420)-ABS(Survey!$BA420)+ABS(Survey!$BB420)-ABS(Survey!$BC420)-ABS(Survey!$BD420)+Survey!$BE420</f>
        <v>0</v>
      </c>
      <c r="BZ420" s="35">
        <f t="shared" si="301"/>
        <v>0</v>
      </c>
      <c r="CA420" s="17">
        <f t="shared" si="302"/>
        <v>0</v>
      </c>
      <c r="CB420" s="16" t="str">
        <f t="shared" si="303"/>
        <v>Pass</v>
      </c>
      <c r="CC420" s="38" t="b">
        <f>IF(ABS(Survey!$BE420)=0,TRUE,FALSE)</f>
        <v>1</v>
      </c>
      <c r="CD420" s="37" t="b">
        <f>NOT(ISBLANK(Survey!$BF420))</f>
        <v>0</v>
      </c>
      <c r="CE420" t="str">
        <f t="shared" si="304"/>
        <v>Fail</v>
      </c>
      <c r="CF420" s="29">
        <f>Survey!$AV420</f>
        <v>0</v>
      </c>
      <c r="CG420" s="29" cm="1">
        <f t="array" ref="CG420">SUM(SUMIF(Survey!BH420:BO420,{"&gt;0","&lt;0"})*{1,-1})-SUM(SUMIF(Survey!BQ420:BX420,{"&gt;0","&lt;0"})*{1,-1})</f>
        <v>0</v>
      </c>
      <c r="CH420" s="35" t="str">
        <f t="shared" si="305"/>
        <v>No holdings</v>
      </c>
      <c r="CI420">
        <f t="shared" si="306"/>
        <v>0</v>
      </c>
      <c r="CJ420" s="16" t="str">
        <f t="shared" si="307"/>
        <v>Fail</v>
      </c>
      <c r="CK420" s="36">
        <f>Survey!$AV420</f>
        <v>0</v>
      </c>
      <c r="CL420" s="36" cm="1">
        <f t="array" ref="CL420">SUM(SUMIF(Survey!BZ420:CS420,{"&gt;0","&lt;0"})*{1,-1})-SUM(SUMIF(Survey!CU420:DN420,{"&gt;0","&lt;0"})*{1,-1})</f>
        <v>0</v>
      </c>
      <c r="CM420" s="35" t="str">
        <f t="shared" si="308"/>
        <v>No holdings</v>
      </c>
      <c r="CN420" s="17">
        <f t="shared" si="309"/>
        <v>0</v>
      </c>
      <c r="CO420" s="16" t="str">
        <f t="shared" si="310"/>
        <v>Pass</v>
      </c>
      <c r="CP420" s="38" t="b">
        <f>IF(ABS(Survey!$CS420)=0,TRUE,FALSE)</f>
        <v>1</v>
      </c>
      <c r="CQ420" s="37" t="b">
        <f>NOT(ISBLANK(Survey!$CT420))</f>
        <v>0</v>
      </c>
      <c r="CR420" s="16" t="str">
        <f t="shared" si="311"/>
        <v>Pass</v>
      </c>
      <c r="CS420" s="38" t="b">
        <f>IF(ABS(Survey!$DN420)=0,TRUE,FALSE)</f>
        <v>1</v>
      </c>
      <c r="CT420" s="37" t="b">
        <f>NOT(ISBLANK(Survey!$DO420))</f>
        <v>0</v>
      </c>
      <c r="CU420" t="str">
        <f t="shared" si="312"/>
        <v>Pass</v>
      </c>
      <c r="CV420" s="29" cm="1">
        <f t="array" ref="CV420">SUM(SUMIF(Survey!CO420,{"&gt;0","&lt;0"})*{1,-1})+SUM(SUMIF(Survey!DJ420,{"&gt;0","&lt;0"})*{1,-1})</f>
        <v>0</v>
      </c>
      <c r="CW420" s="29">
        <f>SUM(SUMIF(Survey!DQ420:DW420,{"&gt;0","&lt;0"})*{1,-1})+SUM(SUMIF(Survey!DY420:EE420,{"&gt;0","&lt;0"})*{1,-1})</f>
        <v>0</v>
      </c>
      <c r="CX420">
        <f t="shared" si="313"/>
        <v>0</v>
      </c>
      <c r="CY420">
        <f t="shared" si="314"/>
        <v>0</v>
      </c>
      <c r="CZ420" s="16" t="str">
        <f t="shared" si="315"/>
        <v>Pass</v>
      </c>
      <c r="DA420" s="38" t="b">
        <f>IF(ABS(Survey!$DW420)=0,TRUE,FALSE)</f>
        <v>1</v>
      </c>
      <c r="DB420" s="37" t="b">
        <f>NOT(ISBLANK(Survey!DX420))</f>
        <v>0</v>
      </c>
      <c r="DC420" s="16" t="str">
        <f t="shared" si="316"/>
        <v>Pass</v>
      </c>
      <c r="DD420" s="38" t="b">
        <f>IF(ABS(Survey!$EE420)=0,TRUE,FALSE)</f>
        <v>1</v>
      </c>
      <c r="DE420" s="37" t="b">
        <f>NOT(ISBLANK(Survey!$EF420))</f>
        <v>0</v>
      </c>
      <c r="DF420" s="16" t="str">
        <f t="shared" si="317"/>
        <v>Fail</v>
      </c>
      <c r="DG420" s="36">
        <f>SUM(SUMIF(Survey!EL420:EN420,{"&gt;0","&lt;0"})*{1,-1})</f>
        <v>0</v>
      </c>
      <c r="DH420">
        <f t="shared" si="318"/>
        <v>0</v>
      </c>
      <c r="DI420">
        <f t="shared" si="319"/>
        <v>100</v>
      </c>
      <c r="DJ420" s="35" t="b">
        <f>IF(OR(Survey!$M420="ETF",Survey!$M420="ETF, alternative mutual fund",Survey!$M420="Closed-end", Survey!$M420="Split share corp"),TRUE,FALSE)</f>
        <v>0</v>
      </c>
      <c r="DK420" s="16" t="str">
        <f t="shared" si="320"/>
        <v>Fail</v>
      </c>
      <c r="DL420" s="36">
        <f>SUM(SUMIF(Survey!EP420:EV420,{"&gt;0","&lt;0"})*{1,-1})</f>
        <v>0</v>
      </c>
      <c r="DM420">
        <f t="shared" si="321"/>
        <v>0</v>
      </c>
      <c r="DN420" s="17">
        <f t="shared" si="322"/>
        <v>100</v>
      </c>
      <c r="DO420" s="16" t="str">
        <f t="shared" si="323"/>
        <v>Fail</v>
      </c>
      <c r="DP420" s="36">
        <f>SUM(SUMIF(Survey!EX420:FD420,{"&gt;0","&lt;0"})*{1,-1})</f>
        <v>0</v>
      </c>
      <c r="DQ420">
        <f t="shared" si="324"/>
        <v>0</v>
      </c>
      <c r="DR420" s="17">
        <f t="shared" si="325"/>
        <v>100</v>
      </c>
    </row>
    <row r="421" spans="1:122">
      <c r="A421">
        <v>421</v>
      </c>
      <c r="B421" t="str">
        <f t="shared" si="279"/>
        <v>Pass</v>
      </c>
      <c r="C421" t="str">
        <f>IF(COUNTBLANK(Survey!B421:FE421)=$C$2, "Pass", "Fail")</f>
        <v>Pass</v>
      </c>
      <c r="D421" t="str">
        <f t="shared" si="280"/>
        <v>Fail</v>
      </c>
      <c r="E421" t="str">
        <f>IF(OR(ISBLANK(Survey!AJ421),COUNTIF(G421:BB421,"Fail")),"Fail","Pass")</f>
        <v>Fail</v>
      </c>
      <c r="G421" s="16" t="str">
        <f t="shared" si="281"/>
        <v>Fail</v>
      </c>
      <c r="H421" s="177">
        <f>COUNTBLANK(Survey!B421:D421)+COUNTBLANK(Survey!G421)+COUNTBLANK(Survey!I421)+COUNTBLANK(Survey!K421:M421)+COUNTBLANK(Survey!P421)+COUNTBLANK(Survey!S421:U421)+COUNTBLANK(Survey!Y421:AA421)+COUNTBLANK(Survey!AD421:AE421)+COUNTBLANK(Survey!AI421:AI421)</f>
        <v>18</v>
      </c>
      <c r="I421" s="16" t="str">
        <f t="shared" si="282"/>
        <v>Fail</v>
      </c>
      <c r="J421" t="b">
        <f>IF(Survey!E421="No",TRUE,FALSE)</f>
        <v>0</v>
      </c>
      <c r="K421" s="34">
        <f>LEN(Survey!E421)</f>
        <v>0</v>
      </c>
      <c r="L421" s="16" t="str">
        <f t="shared" si="283"/>
        <v>Fail</v>
      </c>
      <c r="M421" t="b">
        <f>IF(Survey!F421="No",TRUE,FALSE)</f>
        <v>0</v>
      </c>
      <c r="N421" s="33">
        <f>LEN(Survey!F421)</f>
        <v>0</v>
      </c>
      <c r="O421" s="16" t="str">
        <f t="shared" si="284"/>
        <v>Pass</v>
      </c>
      <c r="P421" s="34">
        <f>MOD((LEN(Survey!H421)+2),11)</f>
        <v>2</v>
      </c>
      <c r="Q421" s="33" t="str">
        <f>IF(Survey!$L421="Prospectus fund", "Yes", "No")</f>
        <v>No</v>
      </c>
      <c r="R421" s="16" t="str">
        <f t="shared" si="285"/>
        <v>Pass</v>
      </c>
      <c r="S421" s="34">
        <f>MOD((LEN(Survey!J421)+2),11)</f>
        <v>2</v>
      </c>
      <c r="T421" s="35" t="b">
        <f>IF(OR(Survey!$M421="ETF",Survey!$M421="ETF, alternative mutual fund",Survey!$M421="Closed-end", Survey!$M421="Split share corp", Survey!$I421="Yes"),TRUE,FALSE)</f>
        <v>0</v>
      </c>
      <c r="U421" s="16" t="str">
        <f>IFERROR(IF(AND(OR(X421=Y421,Y421 = "Either"),NOT(ISBLANK(Survey!K421))),"Pass","Fail"),"Pass")</f>
        <v>Fail</v>
      </c>
      <c r="V421" s="36" cm="1">
        <f t="array" ref="V421">SUM(SUMIF(Survey!BZ421:CS421,{"&gt;0","&lt;0"})*{1,-1})</f>
        <v>0</v>
      </c>
      <c r="W421" s="38" cm="1">
        <f t="array" ref="W421">SUM(SUMIF(Survey!CC421,{"&gt;0","&lt;0"})*{1,-1})+SUM(SUMIF(Survey!CM421,{"&gt;0","&lt;0"})*{1,-1})</f>
        <v>0</v>
      </c>
      <c r="X421" s="38">
        <f>Survey!K421</f>
        <v>0</v>
      </c>
      <c r="Y421" s="37" t="str">
        <f t="shared" si="286"/>
        <v>Either</v>
      </c>
      <c r="Z421" s="16" t="str">
        <f t="shared" si="287"/>
        <v>Fail</v>
      </c>
      <c r="AA421" s="67" cm="1">
        <f t="array" ref="AA421">SUM(SUMIF(Survey!BZ421:CS421,{"&gt;0","&lt;0"})*{1,-1})+SUM(SUMIF(Survey!CU421:DN421,{"&gt;0","&lt;0"})*{1,-1})</f>
        <v>0</v>
      </c>
      <c r="AB421" s="67">
        <f>IFERROR(AA421/(Survey!$AV421),0)</f>
        <v>0</v>
      </c>
      <c r="AC421" s="128" t="b">
        <f>IF(OR(Survey!$M421="Alternative strategy or hedge",Survey!$M421="Other, illiquid",Survey!$L421="Prospectus fund"),TRUE,FALSE)</f>
        <v>0</v>
      </c>
      <c r="AD421" s="128" t="b">
        <f>NOT(ISBLANK(Survey!$M421))</f>
        <v>0</v>
      </c>
      <c r="AE421" s="16" t="str">
        <f t="shared" si="288"/>
        <v>Pass</v>
      </c>
      <c r="AF421" s="38" t="b">
        <f>NOT(ISNUMBER(SEARCH("Other",Survey!$P421)))</f>
        <v>1</v>
      </c>
      <c r="AG421" s="37" t="b">
        <f>NOT(ISBLANK(Survey!$Q421))</f>
        <v>0</v>
      </c>
      <c r="AH421" s="16" t="str">
        <f t="shared" si="289"/>
        <v>Pass</v>
      </c>
      <c r="AI421" s="143">
        <f>COUNTBLANK(Survey!$W421)</f>
        <v>1</v>
      </c>
      <c r="AJ421" s="67">
        <f>IF(AND(Survey!L421&lt;&gt;"Exempt fund",OR(Survey!$M421="ETF",Survey!$M421="ETF, alternative mutual fund",Survey!$M421="Mutual fund",Survey!$M421="Alternative mutual fund",Survey!$M421="Money market")),1,0)</f>
        <v>0</v>
      </c>
      <c r="AK421" s="16" t="str">
        <f t="shared" si="290"/>
        <v>Pass</v>
      </c>
      <c r="AL421" s="38" t="b">
        <f>NOT(ISNUMBER(SEARCH("Yes",Survey!$AA421)))</f>
        <v>1</v>
      </c>
      <c r="AM421" s="37" t="b">
        <f>IF(COUNTBLANK(Survey!$AB421:$AC421)=0,TRUE, FALSE)</f>
        <v>0</v>
      </c>
      <c r="AN421" s="16" t="str">
        <f t="shared" si="291"/>
        <v>Pass</v>
      </c>
      <c r="AO421" s="38" t="b">
        <f>NOT(ISNUMBER(SEARCH("Yes",Survey!$AD421)))</f>
        <v>1</v>
      </c>
      <c r="AP421" s="37" t="b">
        <f>NOT(ISBLANK(Survey!$AF421))</f>
        <v>0</v>
      </c>
      <c r="AQ421" s="16" t="str">
        <f t="shared" si="292"/>
        <v>Pass</v>
      </c>
      <c r="AR421" s="38" t="b">
        <f>NOT(OR(ISNUMBER(SEARCH("Other",Survey!$AF421)),ISNUMBER(SEARCH("Multiple",Survey!$AF421))))</f>
        <v>1</v>
      </c>
      <c r="AS421" s="37" t="b">
        <f>NOT(ISBLANK(Survey!$AG421))</f>
        <v>0</v>
      </c>
      <c r="AT421" s="16" t="str">
        <f t="shared" si="293"/>
        <v>Fail</v>
      </c>
      <c r="AU421" s="143">
        <f>IF(ABS(Survey!$AV421)&gt;0, 1,0)</f>
        <v>0</v>
      </c>
      <c r="AV421" s="143">
        <f>IF(COUNTBLANK(Survey!$AJ421)=0,1,0)</f>
        <v>0</v>
      </c>
      <c r="AW421" s="16" t="str">
        <f t="shared" si="294"/>
        <v>Pass</v>
      </c>
      <c r="AX421" s="143">
        <f>IF(ISBLANK(Survey!$AJ421),0,1)</f>
        <v>0</v>
      </c>
      <c r="AY421" s="165">
        <f>COUNTBLANK(Survey!$AK421)</f>
        <v>1</v>
      </c>
      <c r="AZ421" s="16" t="str">
        <f t="shared" si="295"/>
        <v>Pass</v>
      </c>
      <c r="BA421" s="143">
        <f>IF(OR(Survey!$AK421="Closed",ISBLANK(Survey!$AK421)),0,1)</f>
        <v>0</v>
      </c>
      <c r="BB421" s="165">
        <f>IF(ISBLANK(Survey!$AL421),1,0)</f>
        <v>1</v>
      </c>
      <c r="BC421" s="147" t="str" cm="1">
        <f t="array" ref="BC421">IF(OR(IF(OR($BE421+$BF421 = 2, $BG421=1), FALSE, TRUE), AND($BD421:$BD421 = 0)),"Pass","Fail")</f>
        <v>Pass</v>
      </c>
      <c r="BD421" s="143">
        <f>COUNTBLANK(Survey!$AM421:$AO421)</f>
        <v>3</v>
      </c>
      <c r="BE421" s="143">
        <f>IF(Survey!$I421="Yes",1,0)</f>
        <v>0</v>
      </c>
      <c r="BF421" s="143">
        <f>IF(OR(Survey!$M421="Mutual fund",Survey!$M421="Alternative mutual fund",Survey!$M421="Money market"),1,0)</f>
        <v>0</v>
      </c>
      <c r="BG421" s="148">
        <f>IF(OR(Survey!$M421="ETF",Survey!$M421="ETF, alternative mutual fund"),1,0)</f>
        <v>0</v>
      </c>
      <c r="BH421" s="16" t="str">
        <f t="shared" si="296"/>
        <v>Pass</v>
      </c>
      <c r="BI421" s="38" t="b">
        <f>OR(ISNUMBER(SEARCH("Yes",Survey!$AO421)),ISBLANK(Survey!$AO421))</f>
        <v>1</v>
      </c>
      <c r="BJ421" s="67" t="b">
        <f>NOT(ISBLANK(Survey!$AP421))</f>
        <v>0</v>
      </c>
      <c r="BK421" s="16" t="str">
        <f t="shared" si="297"/>
        <v>Pass</v>
      </c>
      <c r="BL421" s="143">
        <f>IF(Survey!$AW421=0, 0,1)</f>
        <v>0</v>
      </c>
      <c r="BM421" s="67">
        <f>Survey!$AQ421</f>
        <v>0</v>
      </c>
      <c r="BN421" s="67">
        <f>IFERROR((Survey!$AX421-ABS(Survey!$AY421)-ABS(Survey!$BD421))/Survey!$AW421,0)</f>
        <v>0</v>
      </c>
      <c r="BO421" s="67">
        <f>IF(AND($BM421&gt;$BN421-0.2,$BM421&lt;$BN421+0.2,ISBLANK(Survey!$AQ421)=FALSE),0,1)</f>
        <v>1</v>
      </c>
      <c r="BP421" s="165">
        <f>IF(ISBLANK(Survey!$AR421),1,0)</f>
        <v>1</v>
      </c>
      <c r="BQ421" s="16" t="str">
        <f t="shared" si="298"/>
        <v>Pass</v>
      </c>
      <c r="BR421" s="143">
        <f>IF(Survey!$AW421=0, 0,1)</f>
        <v>0</v>
      </c>
      <c r="BS421" s="67">
        <f>IF(AND(Survey!$AS421&gt;=0,Survey!$AS421&lt;=0.2,Survey!$AS421&lt;&gt;""),0,1)</f>
        <v>1</v>
      </c>
      <c r="BT421" s="143">
        <f>IF(ISBLANK(Survey!$AT421),1,0)</f>
        <v>1</v>
      </c>
      <c r="BU421" s="16" t="str">
        <f t="shared" si="299"/>
        <v>Fail</v>
      </c>
      <c r="BV421" s="165">
        <f>Survey!$AU421</f>
        <v>0</v>
      </c>
      <c r="BW421" s="16" t="str">
        <f t="shared" si="300"/>
        <v>Pass</v>
      </c>
      <c r="BX421" s="36">
        <f>Survey!$AV421</f>
        <v>0</v>
      </c>
      <c r="BY421" s="176">
        <f>Survey!$AW421+Survey!$AX421-ABS(Survey!$AY421)+ABS(Survey!$AZ421)-ABS(Survey!$BA421)+ABS(Survey!$BB421)-ABS(Survey!$BC421)-ABS(Survey!$BD421)+Survey!$BE421</f>
        <v>0</v>
      </c>
      <c r="BZ421" s="35">
        <f t="shared" si="301"/>
        <v>0</v>
      </c>
      <c r="CA421" s="17">
        <f t="shared" si="302"/>
        <v>0</v>
      </c>
      <c r="CB421" s="16" t="str">
        <f t="shared" si="303"/>
        <v>Pass</v>
      </c>
      <c r="CC421" s="38" t="b">
        <f>IF(ABS(Survey!$BE421)=0,TRUE,FALSE)</f>
        <v>1</v>
      </c>
      <c r="CD421" s="37" t="b">
        <f>NOT(ISBLANK(Survey!$BF421))</f>
        <v>0</v>
      </c>
      <c r="CE421" t="str">
        <f t="shared" si="304"/>
        <v>Fail</v>
      </c>
      <c r="CF421" s="29">
        <f>Survey!$AV421</f>
        <v>0</v>
      </c>
      <c r="CG421" s="29" cm="1">
        <f t="array" ref="CG421">SUM(SUMIF(Survey!BH421:BO421,{"&gt;0","&lt;0"})*{1,-1})-SUM(SUMIF(Survey!BQ421:BX421,{"&gt;0","&lt;0"})*{1,-1})</f>
        <v>0</v>
      </c>
      <c r="CH421" s="35" t="str">
        <f t="shared" si="305"/>
        <v>No holdings</v>
      </c>
      <c r="CI421">
        <f t="shared" si="306"/>
        <v>0</v>
      </c>
      <c r="CJ421" s="16" t="str">
        <f t="shared" si="307"/>
        <v>Fail</v>
      </c>
      <c r="CK421" s="36">
        <f>Survey!$AV421</f>
        <v>0</v>
      </c>
      <c r="CL421" s="36" cm="1">
        <f t="array" ref="CL421">SUM(SUMIF(Survey!BZ421:CS421,{"&gt;0","&lt;0"})*{1,-1})-SUM(SUMIF(Survey!CU421:DN421,{"&gt;0","&lt;0"})*{1,-1})</f>
        <v>0</v>
      </c>
      <c r="CM421" s="35" t="str">
        <f t="shared" si="308"/>
        <v>No holdings</v>
      </c>
      <c r="CN421" s="17">
        <f t="shared" si="309"/>
        <v>0</v>
      </c>
      <c r="CO421" s="16" t="str">
        <f t="shared" si="310"/>
        <v>Pass</v>
      </c>
      <c r="CP421" s="38" t="b">
        <f>IF(ABS(Survey!$CS421)=0,TRUE,FALSE)</f>
        <v>1</v>
      </c>
      <c r="CQ421" s="37" t="b">
        <f>NOT(ISBLANK(Survey!$CT421))</f>
        <v>0</v>
      </c>
      <c r="CR421" s="16" t="str">
        <f t="shared" si="311"/>
        <v>Pass</v>
      </c>
      <c r="CS421" s="38" t="b">
        <f>IF(ABS(Survey!$DN421)=0,TRUE,FALSE)</f>
        <v>1</v>
      </c>
      <c r="CT421" s="37" t="b">
        <f>NOT(ISBLANK(Survey!$DO421))</f>
        <v>0</v>
      </c>
      <c r="CU421" t="str">
        <f t="shared" si="312"/>
        <v>Pass</v>
      </c>
      <c r="CV421" s="29" cm="1">
        <f t="array" ref="CV421">SUM(SUMIF(Survey!CO421,{"&gt;0","&lt;0"})*{1,-1})+SUM(SUMIF(Survey!DJ421,{"&gt;0","&lt;0"})*{1,-1})</f>
        <v>0</v>
      </c>
      <c r="CW421" s="29">
        <f>SUM(SUMIF(Survey!DQ421:DW421,{"&gt;0","&lt;0"})*{1,-1})+SUM(SUMIF(Survey!DY421:EE421,{"&gt;0","&lt;0"})*{1,-1})</f>
        <v>0</v>
      </c>
      <c r="CX421">
        <f t="shared" si="313"/>
        <v>0</v>
      </c>
      <c r="CY421">
        <f t="shared" si="314"/>
        <v>0</v>
      </c>
      <c r="CZ421" s="16" t="str">
        <f t="shared" si="315"/>
        <v>Pass</v>
      </c>
      <c r="DA421" s="38" t="b">
        <f>IF(ABS(Survey!$DW421)=0,TRUE,FALSE)</f>
        <v>1</v>
      </c>
      <c r="DB421" s="37" t="b">
        <f>NOT(ISBLANK(Survey!DX421))</f>
        <v>0</v>
      </c>
      <c r="DC421" s="16" t="str">
        <f t="shared" si="316"/>
        <v>Pass</v>
      </c>
      <c r="DD421" s="38" t="b">
        <f>IF(ABS(Survey!$EE421)=0,TRUE,FALSE)</f>
        <v>1</v>
      </c>
      <c r="DE421" s="37" t="b">
        <f>NOT(ISBLANK(Survey!$EF421))</f>
        <v>0</v>
      </c>
      <c r="DF421" s="16" t="str">
        <f t="shared" si="317"/>
        <v>Fail</v>
      </c>
      <c r="DG421" s="36">
        <f>SUM(SUMIF(Survey!EL421:EN421,{"&gt;0","&lt;0"})*{1,-1})</f>
        <v>0</v>
      </c>
      <c r="DH421">
        <f t="shared" si="318"/>
        <v>0</v>
      </c>
      <c r="DI421">
        <f t="shared" si="319"/>
        <v>100</v>
      </c>
      <c r="DJ421" s="35" t="b">
        <f>IF(OR(Survey!$M421="ETF",Survey!$M421="ETF, alternative mutual fund",Survey!$M421="Closed-end", Survey!$M421="Split share corp"),TRUE,FALSE)</f>
        <v>0</v>
      </c>
      <c r="DK421" s="16" t="str">
        <f t="shared" si="320"/>
        <v>Fail</v>
      </c>
      <c r="DL421" s="36">
        <f>SUM(SUMIF(Survey!EP421:EV421,{"&gt;0","&lt;0"})*{1,-1})</f>
        <v>0</v>
      </c>
      <c r="DM421">
        <f t="shared" si="321"/>
        <v>0</v>
      </c>
      <c r="DN421" s="17">
        <f t="shared" si="322"/>
        <v>100</v>
      </c>
      <c r="DO421" s="16" t="str">
        <f t="shared" si="323"/>
        <v>Fail</v>
      </c>
      <c r="DP421" s="36">
        <f>SUM(SUMIF(Survey!EX421:FD421,{"&gt;0","&lt;0"})*{1,-1})</f>
        <v>0</v>
      </c>
      <c r="DQ421">
        <f t="shared" si="324"/>
        <v>0</v>
      </c>
      <c r="DR421" s="17">
        <f t="shared" si="325"/>
        <v>100</v>
      </c>
    </row>
    <row r="422" spans="1:122">
      <c r="A422">
        <v>422</v>
      </c>
      <c r="B422" t="str">
        <f t="shared" si="279"/>
        <v>Pass</v>
      </c>
      <c r="C422" t="str">
        <f>IF(COUNTBLANK(Survey!B422:FE422)=$C$2, "Pass", "Fail")</f>
        <v>Pass</v>
      </c>
      <c r="D422" t="str">
        <f t="shared" si="280"/>
        <v>Fail</v>
      </c>
      <c r="E422" t="str">
        <f>IF(OR(ISBLANK(Survey!AJ422),COUNTIF(G422:BB422,"Fail")),"Fail","Pass")</f>
        <v>Fail</v>
      </c>
      <c r="G422" s="16" t="str">
        <f t="shared" si="281"/>
        <v>Fail</v>
      </c>
      <c r="H422" s="177">
        <f>COUNTBLANK(Survey!B422:D422)+COUNTBLANK(Survey!G422)+COUNTBLANK(Survey!I422)+COUNTBLANK(Survey!K422:M422)+COUNTBLANK(Survey!P422)+COUNTBLANK(Survey!S422:U422)+COUNTBLANK(Survey!Y422:AA422)+COUNTBLANK(Survey!AD422:AE422)+COUNTBLANK(Survey!AI422:AI422)</f>
        <v>18</v>
      </c>
      <c r="I422" s="16" t="str">
        <f t="shared" si="282"/>
        <v>Fail</v>
      </c>
      <c r="J422" t="b">
        <f>IF(Survey!E422="No",TRUE,FALSE)</f>
        <v>0</v>
      </c>
      <c r="K422" s="34">
        <f>LEN(Survey!E422)</f>
        <v>0</v>
      </c>
      <c r="L422" s="16" t="str">
        <f t="shared" si="283"/>
        <v>Fail</v>
      </c>
      <c r="M422" t="b">
        <f>IF(Survey!F422="No",TRUE,FALSE)</f>
        <v>0</v>
      </c>
      <c r="N422" s="33">
        <f>LEN(Survey!F422)</f>
        <v>0</v>
      </c>
      <c r="O422" s="16" t="str">
        <f t="shared" si="284"/>
        <v>Pass</v>
      </c>
      <c r="P422" s="34">
        <f>MOD((LEN(Survey!H422)+2),11)</f>
        <v>2</v>
      </c>
      <c r="Q422" s="33" t="str">
        <f>IF(Survey!$L422="Prospectus fund", "Yes", "No")</f>
        <v>No</v>
      </c>
      <c r="R422" s="16" t="str">
        <f t="shared" si="285"/>
        <v>Pass</v>
      </c>
      <c r="S422" s="34">
        <f>MOD((LEN(Survey!J422)+2),11)</f>
        <v>2</v>
      </c>
      <c r="T422" s="35" t="b">
        <f>IF(OR(Survey!$M422="ETF",Survey!$M422="ETF, alternative mutual fund",Survey!$M422="Closed-end", Survey!$M422="Split share corp", Survey!$I422="Yes"),TRUE,FALSE)</f>
        <v>0</v>
      </c>
      <c r="U422" s="16" t="str">
        <f>IFERROR(IF(AND(OR(X422=Y422,Y422 = "Either"),NOT(ISBLANK(Survey!K422))),"Pass","Fail"),"Pass")</f>
        <v>Fail</v>
      </c>
      <c r="V422" s="36" cm="1">
        <f t="array" ref="V422">SUM(SUMIF(Survey!BZ422:CS422,{"&gt;0","&lt;0"})*{1,-1})</f>
        <v>0</v>
      </c>
      <c r="W422" s="38" cm="1">
        <f t="array" ref="W422">SUM(SUMIF(Survey!CC422,{"&gt;0","&lt;0"})*{1,-1})+SUM(SUMIF(Survey!CM422,{"&gt;0","&lt;0"})*{1,-1})</f>
        <v>0</v>
      </c>
      <c r="X422" s="38">
        <f>Survey!K422</f>
        <v>0</v>
      </c>
      <c r="Y422" s="37" t="str">
        <f t="shared" si="286"/>
        <v>Either</v>
      </c>
      <c r="Z422" s="16" t="str">
        <f t="shared" si="287"/>
        <v>Fail</v>
      </c>
      <c r="AA422" s="67" cm="1">
        <f t="array" ref="AA422">SUM(SUMIF(Survey!BZ422:CS422,{"&gt;0","&lt;0"})*{1,-1})+SUM(SUMIF(Survey!CU422:DN422,{"&gt;0","&lt;0"})*{1,-1})</f>
        <v>0</v>
      </c>
      <c r="AB422" s="67">
        <f>IFERROR(AA422/(Survey!$AV422),0)</f>
        <v>0</v>
      </c>
      <c r="AC422" s="128" t="b">
        <f>IF(OR(Survey!$M422="Alternative strategy or hedge",Survey!$M422="Other, illiquid",Survey!$L422="Prospectus fund"),TRUE,FALSE)</f>
        <v>0</v>
      </c>
      <c r="AD422" s="128" t="b">
        <f>NOT(ISBLANK(Survey!$M422))</f>
        <v>0</v>
      </c>
      <c r="AE422" s="16" t="str">
        <f t="shared" si="288"/>
        <v>Pass</v>
      </c>
      <c r="AF422" s="38" t="b">
        <f>NOT(ISNUMBER(SEARCH("Other",Survey!$P422)))</f>
        <v>1</v>
      </c>
      <c r="AG422" s="37" t="b">
        <f>NOT(ISBLANK(Survey!$Q422))</f>
        <v>0</v>
      </c>
      <c r="AH422" s="16" t="str">
        <f t="shared" si="289"/>
        <v>Pass</v>
      </c>
      <c r="AI422" s="143">
        <f>COUNTBLANK(Survey!$W422)</f>
        <v>1</v>
      </c>
      <c r="AJ422" s="67">
        <f>IF(AND(Survey!L422&lt;&gt;"Exempt fund",OR(Survey!$M422="ETF",Survey!$M422="ETF, alternative mutual fund",Survey!$M422="Mutual fund",Survey!$M422="Alternative mutual fund",Survey!$M422="Money market")),1,0)</f>
        <v>0</v>
      </c>
      <c r="AK422" s="16" t="str">
        <f t="shared" si="290"/>
        <v>Pass</v>
      </c>
      <c r="AL422" s="38" t="b">
        <f>NOT(ISNUMBER(SEARCH("Yes",Survey!$AA422)))</f>
        <v>1</v>
      </c>
      <c r="AM422" s="37" t="b">
        <f>IF(COUNTBLANK(Survey!$AB422:$AC422)=0,TRUE, FALSE)</f>
        <v>0</v>
      </c>
      <c r="AN422" s="16" t="str">
        <f t="shared" si="291"/>
        <v>Pass</v>
      </c>
      <c r="AO422" s="38" t="b">
        <f>NOT(ISNUMBER(SEARCH("Yes",Survey!$AD422)))</f>
        <v>1</v>
      </c>
      <c r="AP422" s="37" t="b">
        <f>NOT(ISBLANK(Survey!$AF422))</f>
        <v>0</v>
      </c>
      <c r="AQ422" s="16" t="str">
        <f t="shared" si="292"/>
        <v>Pass</v>
      </c>
      <c r="AR422" s="38" t="b">
        <f>NOT(OR(ISNUMBER(SEARCH("Other",Survey!$AF422)),ISNUMBER(SEARCH("Multiple",Survey!$AF422))))</f>
        <v>1</v>
      </c>
      <c r="AS422" s="37" t="b">
        <f>NOT(ISBLANK(Survey!$AG422))</f>
        <v>0</v>
      </c>
      <c r="AT422" s="16" t="str">
        <f t="shared" si="293"/>
        <v>Fail</v>
      </c>
      <c r="AU422" s="143">
        <f>IF(ABS(Survey!$AV422)&gt;0, 1,0)</f>
        <v>0</v>
      </c>
      <c r="AV422" s="143">
        <f>IF(COUNTBLANK(Survey!$AJ422)=0,1,0)</f>
        <v>0</v>
      </c>
      <c r="AW422" s="16" t="str">
        <f t="shared" si="294"/>
        <v>Pass</v>
      </c>
      <c r="AX422" s="143">
        <f>IF(ISBLANK(Survey!$AJ422),0,1)</f>
        <v>0</v>
      </c>
      <c r="AY422" s="165">
        <f>COUNTBLANK(Survey!$AK422)</f>
        <v>1</v>
      </c>
      <c r="AZ422" s="16" t="str">
        <f t="shared" si="295"/>
        <v>Pass</v>
      </c>
      <c r="BA422" s="143">
        <f>IF(OR(Survey!$AK422="Closed",ISBLANK(Survey!$AK422)),0,1)</f>
        <v>0</v>
      </c>
      <c r="BB422" s="165">
        <f>IF(ISBLANK(Survey!$AL422),1,0)</f>
        <v>1</v>
      </c>
      <c r="BC422" s="147" t="str" cm="1">
        <f t="array" ref="BC422">IF(OR(IF(OR($BE422+$BF422 = 2, $BG422=1), FALSE, TRUE), AND($BD422:$BD422 = 0)),"Pass","Fail")</f>
        <v>Pass</v>
      </c>
      <c r="BD422" s="143">
        <f>COUNTBLANK(Survey!$AM422:$AO422)</f>
        <v>3</v>
      </c>
      <c r="BE422" s="143">
        <f>IF(Survey!$I422="Yes",1,0)</f>
        <v>0</v>
      </c>
      <c r="BF422" s="143">
        <f>IF(OR(Survey!$M422="Mutual fund",Survey!$M422="Alternative mutual fund",Survey!$M422="Money market"),1,0)</f>
        <v>0</v>
      </c>
      <c r="BG422" s="148">
        <f>IF(OR(Survey!$M422="ETF",Survey!$M422="ETF, alternative mutual fund"),1,0)</f>
        <v>0</v>
      </c>
      <c r="BH422" s="16" t="str">
        <f t="shared" si="296"/>
        <v>Pass</v>
      </c>
      <c r="BI422" s="38" t="b">
        <f>OR(ISNUMBER(SEARCH("Yes",Survey!$AO422)),ISBLANK(Survey!$AO422))</f>
        <v>1</v>
      </c>
      <c r="BJ422" s="67" t="b">
        <f>NOT(ISBLANK(Survey!$AP422))</f>
        <v>0</v>
      </c>
      <c r="BK422" s="16" t="str">
        <f t="shared" si="297"/>
        <v>Pass</v>
      </c>
      <c r="BL422" s="143">
        <f>IF(Survey!$AW422=0, 0,1)</f>
        <v>0</v>
      </c>
      <c r="BM422" s="67">
        <f>Survey!$AQ422</f>
        <v>0</v>
      </c>
      <c r="BN422" s="67">
        <f>IFERROR((Survey!$AX422-ABS(Survey!$AY422)-ABS(Survey!$BD422))/Survey!$AW422,0)</f>
        <v>0</v>
      </c>
      <c r="BO422" s="67">
        <f>IF(AND($BM422&gt;$BN422-0.2,$BM422&lt;$BN422+0.2,ISBLANK(Survey!$AQ422)=FALSE),0,1)</f>
        <v>1</v>
      </c>
      <c r="BP422" s="165">
        <f>IF(ISBLANK(Survey!$AR422),1,0)</f>
        <v>1</v>
      </c>
      <c r="BQ422" s="16" t="str">
        <f t="shared" si="298"/>
        <v>Pass</v>
      </c>
      <c r="BR422" s="143">
        <f>IF(Survey!$AW422=0, 0,1)</f>
        <v>0</v>
      </c>
      <c r="BS422" s="67">
        <f>IF(AND(Survey!$AS422&gt;=0,Survey!$AS422&lt;=0.2,Survey!$AS422&lt;&gt;""),0,1)</f>
        <v>1</v>
      </c>
      <c r="BT422" s="143">
        <f>IF(ISBLANK(Survey!$AT422),1,0)</f>
        <v>1</v>
      </c>
      <c r="BU422" s="16" t="str">
        <f t="shared" si="299"/>
        <v>Fail</v>
      </c>
      <c r="BV422" s="165">
        <f>Survey!$AU422</f>
        <v>0</v>
      </c>
      <c r="BW422" s="16" t="str">
        <f t="shared" si="300"/>
        <v>Pass</v>
      </c>
      <c r="BX422" s="36">
        <f>Survey!$AV422</f>
        <v>0</v>
      </c>
      <c r="BY422" s="176">
        <f>Survey!$AW422+Survey!$AX422-ABS(Survey!$AY422)+ABS(Survey!$AZ422)-ABS(Survey!$BA422)+ABS(Survey!$BB422)-ABS(Survey!$BC422)-ABS(Survey!$BD422)+Survey!$BE422</f>
        <v>0</v>
      </c>
      <c r="BZ422" s="35">
        <f t="shared" si="301"/>
        <v>0</v>
      </c>
      <c r="CA422" s="17">
        <f t="shared" si="302"/>
        <v>0</v>
      </c>
      <c r="CB422" s="16" t="str">
        <f t="shared" si="303"/>
        <v>Pass</v>
      </c>
      <c r="CC422" s="38" t="b">
        <f>IF(ABS(Survey!$BE422)=0,TRUE,FALSE)</f>
        <v>1</v>
      </c>
      <c r="CD422" s="37" t="b">
        <f>NOT(ISBLANK(Survey!$BF422))</f>
        <v>0</v>
      </c>
      <c r="CE422" t="str">
        <f t="shared" si="304"/>
        <v>Fail</v>
      </c>
      <c r="CF422" s="29">
        <f>Survey!$AV422</f>
        <v>0</v>
      </c>
      <c r="CG422" s="29" cm="1">
        <f t="array" ref="CG422">SUM(SUMIF(Survey!BH422:BO422,{"&gt;0","&lt;0"})*{1,-1})-SUM(SUMIF(Survey!BQ422:BX422,{"&gt;0","&lt;0"})*{1,-1})</f>
        <v>0</v>
      </c>
      <c r="CH422" s="35" t="str">
        <f t="shared" si="305"/>
        <v>No holdings</v>
      </c>
      <c r="CI422">
        <f t="shared" si="306"/>
        <v>0</v>
      </c>
      <c r="CJ422" s="16" t="str">
        <f t="shared" si="307"/>
        <v>Fail</v>
      </c>
      <c r="CK422" s="36">
        <f>Survey!$AV422</f>
        <v>0</v>
      </c>
      <c r="CL422" s="36" cm="1">
        <f t="array" ref="CL422">SUM(SUMIF(Survey!BZ422:CS422,{"&gt;0","&lt;0"})*{1,-1})-SUM(SUMIF(Survey!CU422:DN422,{"&gt;0","&lt;0"})*{1,-1})</f>
        <v>0</v>
      </c>
      <c r="CM422" s="35" t="str">
        <f t="shared" si="308"/>
        <v>No holdings</v>
      </c>
      <c r="CN422" s="17">
        <f t="shared" si="309"/>
        <v>0</v>
      </c>
      <c r="CO422" s="16" t="str">
        <f t="shared" si="310"/>
        <v>Pass</v>
      </c>
      <c r="CP422" s="38" t="b">
        <f>IF(ABS(Survey!$CS422)=0,TRUE,FALSE)</f>
        <v>1</v>
      </c>
      <c r="CQ422" s="37" t="b">
        <f>NOT(ISBLANK(Survey!$CT422))</f>
        <v>0</v>
      </c>
      <c r="CR422" s="16" t="str">
        <f t="shared" si="311"/>
        <v>Pass</v>
      </c>
      <c r="CS422" s="38" t="b">
        <f>IF(ABS(Survey!$DN422)=0,TRUE,FALSE)</f>
        <v>1</v>
      </c>
      <c r="CT422" s="37" t="b">
        <f>NOT(ISBLANK(Survey!$DO422))</f>
        <v>0</v>
      </c>
      <c r="CU422" t="str">
        <f t="shared" si="312"/>
        <v>Pass</v>
      </c>
      <c r="CV422" s="29" cm="1">
        <f t="array" ref="CV422">SUM(SUMIF(Survey!CO422,{"&gt;0","&lt;0"})*{1,-1})+SUM(SUMIF(Survey!DJ422,{"&gt;0","&lt;0"})*{1,-1})</f>
        <v>0</v>
      </c>
      <c r="CW422" s="29">
        <f>SUM(SUMIF(Survey!DQ422:DW422,{"&gt;0","&lt;0"})*{1,-1})+SUM(SUMIF(Survey!DY422:EE422,{"&gt;0","&lt;0"})*{1,-1})</f>
        <v>0</v>
      </c>
      <c r="CX422">
        <f t="shared" si="313"/>
        <v>0</v>
      </c>
      <c r="CY422">
        <f t="shared" si="314"/>
        <v>0</v>
      </c>
      <c r="CZ422" s="16" t="str">
        <f t="shared" si="315"/>
        <v>Pass</v>
      </c>
      <c r="DA422" s="38" t="b">
        <f>IF(ABS(Survey!$DW422)=0,TRUE,FALSE)</f>
        <v>1</v>
      </c>
      <c r="DB422" s="37" t="b">
        <f>NOT(ISBLANK(Survey!DX422))</f>
        <v>0</v>
      </c>
      <c r="DC422" s="16" t="str">
        <f t="shared" si="316"/>
        <v>Pass</v>
      </c>
      <c r="DD422" s="38" t="b">
        <f>IF(ABS(Survey!$EE422)=0,TRUE,FALSE)</f>
        <v>1</v>
      </c>
      <c r="DE422" s="37" t="b">
        <f>NOT(ISBLANK(Survey!$EF422))</f>
        <v>0</v>
      </c>
      <c r="DF422" s="16" t="str">
        <f t="shared" si="317"/>
        <v>Fail</v>
      </c>
      <c r="DG422" s="36">
        <f>SUM(SUMIF(Survey!EL422:EN422,{"&gt;0","&lt;0"})*{1,-1})</f>
        <v>0</v>
      </c>
      <c r="DH422">
        <f t="shared" si="318"/>
        <v>0</v>
      </c>
      <c r="DI422">
        <f t="shared" si="319"/>
        <v>100</v>
      </c>
      <c r="DJ422" s="35" t="b">
        <f>IF(OR(Survey!$M422="ETF",Survey!$M422="ETF, alternative mutual fund",Survey!$M422="Closed-end", Survey!$M422="Split share corp"),TRUE,FALSE)</f>
        <v>0</v>
      </c>
      <c r="DK422" s="16" t="str">
        <f t="shared" si="320"/>
        <v>Fail</v>
      </c>
      <c r="DL422" s="36">
        <f>SUM(SUMIF(Survey!EP422:EV422,{"&gt;0","&lt;0"})*{1,-1})</f>
        <v>0</v>
      </c>
      <c r="DM422">
        <f t="shared" si="321"/>
        <v>0</v>
      </c>
      <c r="DN422" s="17">
        <f t="shared" si="322"/>
        <v>100</v>
      </c>
      <c r="DO422" s="16" t="str">
        <f t="shared" si="323"/>
        <v>Fail</v>
      </c>
      <c r="DP422" s="36">
        <f>SUM(SUMIF(Survey!EX422:FD422,{"&gt;0","&lt;0"})*{1,-1})</f>
        <v>0</v>
      </c>
      <c r="DQ422">
        <f t="shared" si="324"/>
        <v>0</v>
      </c>
      <c r="DR422" s="17">
        <f t="shared" si="325"/>
        <v>100</v>
      </c>
    </row>
    <row r="423" spans="1:122">
      <c r="A423">
        <v>423</v>
      </c>
      <c r="B423" t="str">
        <f t="shared" si="279"/>
        <v>Pass</v>
      </c>
      <c r="C423" t="str">
        <f>IF(COUNTBLANK(Survey!B423:FE423)=$C$2, "Pass", "Fail")</f>
        <v>Pass</v>
      </c>
      <c r="D423" t="str">
        <f t="shared" si="280"/>
        <v>Fail</v>
      </c>
      <c r="E423" t="str">
        <f>IF(OR(ISBLANK(Survey!AJ423),COUNTIF(G423:BB423,"Fail")),"Fail","Pass")</f>
        <v>Fail</v>
      </c>
      <c r="G423" s="16" t="str">
        <f t="shared" si="281"/>
        <v>Fail</v>
      </c>
      <c r="H423" s="177">
        <f>COUNTBLANK(Survey!B423:D423)+COUNTBLANK(Survey!G423)+COUNTBLANK(Survey!I423)+COUNTBLANK(Survey!K423:M423)+COUNTBLANK(Survey!P423)+COUNTBLANK(Survey!S423:U423)+COUNTBLANK(Survey!Y423:AA423)+COUNTBLANK(Survey!AD423:AE423)+COUNTBLANK(Survey!AI423:AI423)</f>
        <v>18</v>
      </c>
      <c r="I423" s="16" t="str">
        <f t="shared" si="282"/>
        <v>Fail</v>
      </c>
      <c r="J423" t="b">
        <f>IF(Survey!E423="No",TRUE,FALSE)</f>
        <v>0</v>
      </c>
      <c r="K423" s="34">
        <f>LEN(Survey!E423)</f>
        <v>0</v>
      </c>
      <c r="L423" s="16" t="str">
        <f t="shared" si="283"/>
        <v>Fail</v>
      </c>
      <c r="M423" t="b">
        <f>IF(Survey!F423="No",TRUE,FALSE)</f>
        <v>0</v>
      </c>
      <c r="N423" s="33">
        <f>LEN(Survey!F423)</f>
        <v>0</v>
      </c>
      <c r="O423" s="16" t="str">
        <f t="shared" si="284"/>
        <v>Pass</v>
      </c>
      <c r="P423" s="34">
        <f>MOD((LEN(Survey!H423)+2),11)</f>
        <v>2</v>
      </c>
      <c r="Q423" s="33" t="str">
        <f>IF(Survey!$L423="Prospectus fund", "Yes", "No")</f>
        <v>No</v>
      </c>
      <c r="R423" s="16" t="str">
        <f t="shared" si="285"/>
        <v>Pass</v>
      </c>
      <c r="S423" s="34">
        <f>MOD((LEN(Survey!J423)+2),11)</f>
        <v>2</v>
      </c>
      <c r="T423" s="35" t="b">
        <f>IF(OR(Survey!$M423="ETF",Survey!$M423="ETF, alternative mutual fund",Survey!$M423="Closed-end", Survey!$M423="Split share corp", Survey!$I423="Yes"),TRUE,FALSE)</f>
        <v>0</v>
      </c>
      <c r="U423" s="16" t="str">
        <f>IFERROR(IF(AND(OR(X423=Y423,Y423 = "Either"),NOT(ISBLANK(Survey!K423))),"Pass","Fail"),"Pass")</f>
        <v>Fail</v>
      </c>
      <c r="V423" s="36" cm="1">
        <f t="array" ref="V423">SUM(SUMIF(Survey!BZ423:CS423,{"&gt;0","&lt;0"})*{1,-1})</f>
        <v>0</v>
      </c>
      <c r="W423" s="38" cm="1">
        <f t="array" ref="W423">SUM(SUMIF(Survey!CC423,{"&gt;0","&lt;0"})*{1,-1})+SUM(SUMIF(Survey!CM423,{"&gt;0","&lt;0"})*{1,-1})</f>
        <v>0</v>
      </c>
      <c r="X423" s="38">
        <f>Survey!K423</f>
        <v>0</v>
      </c>
      <c r="Y423" s="37" t="str">
        <f t="shared" si="286"/>
        <v>Either</v>
      </c>
      <c r="Z423" s="16" t="str">
        <f t="shared" si="287"/>
        <v>Fail</v>
      </c>
      <c r="AA423" s="67" cm="1">
        <f t="array" ref="AA423">SUM(SUMIF(Survey!BZ423:CS423,{"&gt;0","&lt;0"})*{1,-1})+SUM(SUMIF(Survey!CU423:DN423,{"&gt;0","&lt;0"})*{1,-1})</f>
        <v>0</v>
      </c>
      <c r="AB423" s="67">
        <f>IFERROR(AA423/(Survey!$AV423),0)</f>
        <v>0</v>
      </c>
      <c r="AC423" s="128" t="b">
        <f>IF(OR(Survey!$M423="Alternative strategy or hedge",Survey!$M423="Other, illiquid",Survey!$L423="Prospectus fund"),TRUE,FALSE)</f>
        <v>0</v>
      </c>
      <c r="AD423" s="128" t="b">
        <f>NOT(ISBLANK(Survey!$M423))</f>
        <v>0</v>
      </c>
      <c r="AE423" s="16" t="str">
        <f t="shared" si="288"/>
        <v>Pass</v>
      </c>
      <c r="AF423" s="38" t="b">
        <f>NOT(ISNUMBER(SEARCH("Other",Survey!$P423)))</f>
        <v>1</v>
      </c>
      <c r="AG423" s="37" t="b">
        <f>NOT(ISBLANK(Survey!$Q423))</f>
        <v>0</v>
      </c>
      <c r="AH423" s="16" t="str">
        <f t="shared" si="289"/>
        <v>Pass</v>
      </c>
      <c r="AI423" s="143">
        <f>COUNTBLANK(Survey!$W423)</f>
        <v>1</v>
      </c>
      <c r="AJ423" s="67">
        <f>IF(AND(Survey!L423&lt;&gt;"Exempt fund",OR(Survey!$M423="ETF",Survey!$M423="ETF, alternative mutual fund",Survey!$M423="Mutual fund",Survey!$M423="Alternative mutual fund",Survey!$M423="Money market")),1,0)</f>
        <v>0</v>
      </c>
      <c r="AK423" s="16" t="str">
        <f t="shared" si="290"/>
        <v>Pass</v>
      </c>
      <c r="AL423" s="38" t="b">
        <f>NOT(ISNUMBER(SEARCH("Yes",Survey!$AA423)))</f>
        <v>1</v>
      </c>
      <c r="AM423" s="37" t="b">
        <f>IF(COUNTBLANK(Survey!$AB423:$AC423)=0,TRUE, FALSE)</f>
        <v>0</v>
      </c>
      <c r="AN423" s="16" t="str">
        <f t="shared" si="291"/>
        <v>Pass</v>
      </c>
      <c r="AO423" s="38" t="b">
        <f>NOT(ISNUMBER(SEARCH("Yes",Survey!$AD423)))</f>
        <v>1</v>
      </c>
      <c r="AP423" s="37" t="b">
        <f>NOT(ISBLANK(Survey!$AF423))</f>
        <v>0</v>
      </c>
      <c r="AQ423" s="16" t="str">
        <f t="shared" si="292"/>
        <v>Pass</v>
      </c>
      <c r="AR423" s="38" t="b">
        <f>NOT(OR(ISNUMBER(SEARCH("Other",Survey!$AF423)),ISNUMBER(SEARCH("Multiple",Survey!$AF423))))</f>
        <v>1</v>
      </c>
      <c r="AS423" s="37" t="b">
        <f>NOT(ISBLANK(Survey!$AG423))</f>
        <v>0</v>
      </c>
      <c r="AT423" s="16" t="str">
        <f t="shared" si="293"/>
        <v>Fail</v>
      </c>
      <c r="AU423" s="143">
        <f>IF(ABS(Survey!$AV423)&gt;0, 1,0)</f>
        <v>0</v>
      </c>
      <c r="AV423" s="143">
        <f>IF(COUNTBLANK(Survey!$AJ423)=0,1,0)</f>
        <v>0</v>
      </c>
      <c r="AW423" s="16" t="str">
        <f t="shared" si="294"/>
        <v>Pass</v>
      </c>
      <c r="AX423" s="143">
        <f>IF(ISBLANK(Survey!$AJ423),0,1)</f>
        <v>0</v>
      </c>
      <c r="AY423" s="165">
        <f>COUNTBLANK(Survey!$AK423)</f>
        <v>1</v>
      </c>
      <c r="AZ423" s="16" t="str">
        <f t="shared" si="295"/>
        <v>Pass</v>
      </c>
      <c r="BA423" s="143">
        <f>IF(OR(Survey!$AK423="Closed",ISBLANK(Survey!$AK423)),0,1)</f>
        <v>0</v>
      </c>
      <c r="BB423" s="165">
        <f>IF(ISBLANK(Survey!$AL423),1,0)</f>
        <v>1</v>
      </c>
      <c r="BC423" s="147" t="str" cm="1">
        <f t="array" ref="BC423">IF(OR(IF(OR($BE423+$BF423 = 2, $BG423=1), FALSE, TRUE), AND($BD423:$BD423 = 0)),"Pass","Fail")</f>
        <v>Pass</v>
      </c>
      <c r="BD423" s="143">
        <f>COUNTBLANK(Survey!$AM423:$AO423)</f>
        <v>3</v>
      </c>
      <c r="BE423" s="143">
        <f>IF(Survey!$I423="Yes",1,0)</f>
        <v>0</v>
      </c>
      <c r="BF423" s="143">
        <f>IF(OR(Survey!$M423="Mutual fund",Survey!$M423="Alternative mutual fund",Survey!$M423="Money market"),1,0)</f>
        <v>0</v>
      </c>
      <c r="BG423" s="148">
        <f>IF(OR(Survey!$M423="ETF",Survey!$M423="ETF, alternative mutual fund"),1,0)</f>
        <v>0</v>
      </c>
      <c r="BH423" s="16" t="str">
        <f t="shared" si="296"/>
        <v>Pass</v>
      </c>
      <c r="BI423" s="38" t="b">
        <f>OR(ISNUMBER(SEARCH("Yes",Survey!$AO423)),ISBLANK(Survey!$AO423))</f>
        <v>1</v>
      </c>
      <c r="BJ423" s="67" t="b">
        <f>NOT(ISBLANK(Survey!$AP423))</f>
        <v>0</v>
      </c>
      <c r="BK423" s="16" t="str">
        <f t="shared" si="297"/>
        <v>Pass</v>
      </c>
      <c r="BL423" s="143">
        <f>IF(Survey!$AW423=0, 0,1)</f>
        <v>0</v>
      </c>
      <c r="BM423" s="67">
        <f>Survey!$AQ423</f>
        <v>0</v>
      </c>
      <c r="BN423" s="67">
        <f>IFERROR((Survey!$AX423-ABS(Survey!$AY423)-ABS(Survey!$BD423))/Survey!$AW423,0)</f>
        <v>0</v>
      </c>
      <c r="BO423" s="67">
        <f>IF(AND($BM423&gt;$BN423-0.2,$BM423&lt;$BN423+0.2,ISBLANK(Survey!$AQ423)=FALSE),0,1)</f>
        <v>1</v>
      </c>
      <c r="BP423" s="165">
        <f>IF(ISBLANK(Survey!$AR423),1,0)</f>
        <v>1</v>
      </c>
      <c r="BQ423" s="16" t="str">
        <f t="shared" si="298"/>
        <v>Pass</v>
      </c>
      <c r="BR423" s="143">
        <f>IF(Survey!$AW423=0, 0,1)</f>
        <v>0</v>
      </c>
      <c r="BS423" s="67">
        <f>IF(AND(Survey!$AS423&gt;=0,Survey!$AS423&lt;=0.2,Survey!$AS423&lt;&gt;""),0,1)</f>
        <v>1</v>
      </c>
      <c r="BT423" s="143">
        <f>IF(ISBLANK(Survey!$AT423),1,0)</f>
        <v>1</v>
      </c>
      <c r="BU423" s="16" t="str">
        <f t="shared" si="299"/>
        <v>Fail</v>
      </c>
      <c r="BV423" s="165">
        <f>Survey!$AU423</f>
        <v>0</v>
      </c>
      <c r="BW423" s="16" t="str">
        <f t="shared" si="300"/>
        <v>Pass</v>
      </c>
      <c r="BX423" s="36">
        <f>Survey!$AV423</f>
        <v>0</v>
      </c>
      <c r="BY423" s="176">
        <f>Survey!$AW423+Survey!$AX423-ABS(Survey!$AY423)+ABS(Survey!$AZ423)-ABS(Survey!$BA423)+ABS(Survey!$BB423)-ABS(Survey!$BC423)-ABS(Survey!$BD423)+Survey!$BE423</f>
        <v>0</v>
      </c>
      <c r="BZ423" s="35">
        <f t="shared" si="301"/>
        <v>0</v>
      </c>
      <c r="CA423" s="17">
        <f t="shared" si="302"/>
        <v>0</v>
      </c>
      <c r="CB423" s="16" t="str">
        <f t="shared" si="303"/>
        <v>Pass</v>
      </c>
      <c r="CC423" s="38" t="b">
        <f>IF(ABS(Survey!$BE423)=0,TRUE,FALSE)</f>
        <v>1</v>
      </c>
      <c r="CD423" s="37" t="b">
        <f>NOT(ISBLANK(Survey!$BF423))</f>
        <v>0</v>
      </c>
      <c r="CE423" t="str">
        <f t="shared" si="304"/>
        <v>Fail</v>
      </c>
      <c r="CF423" s="29">
        <f>Survey!$AV423</f>
        <v>0</v>
      </c>
      <c r="CG423" s="29" cm="1">
        <f t="array" ref="CG423">SUM(SUMIF(Survey!BH423:BO423,{"&gt;0","&lt;0"})*{1,-1})-SUM(SUMIF(Survey!BQ423:BX423,{"&gt;0","&lt;0"})*{1,-1})</f>
        <v>0</v>
      </c>
      <c r="CH423" s="35" t="str">
        <f t="shared" si="305"/>
        <v>No holdings</v>
      </c>
      <c r="CI423">
        <f t="shared" si="306"/>
        <v>0</v>
      </c>
      <c r="CJ423" s="16" t="str">
        <f t="shared" si="307"/>
        <v>Fail</v>
      </c>
      <c r="CK423" s="36">
        <f>Survey!$AV423</f>
        <v>0</v>
      </c>
      <c r="CL423" s="36" cm="1">
        <f t="array" ref="CL423">SUM(SUMIF(Survey!BZ423:CS423,{"&gt;0","&lt;0"})*{1,-1})-SUM(SUMIF(Survey!CU423:DN423,{"&gt;0","&lt;0"})*{1,-1})</f>
        <v>0</v>
      </c>
      <c r="CM423" s="35" t="str">
        <f t="shared" si="308"/>
        <v>No holdings</v>
      </c>
      <c r="CN423" s="17">
        <f t="shared" si="309"/>
        <v>0</v>
      </c>
      <c r="CO423" s="16" t="str">
        <f t="shared" si="310"/>
        <v>Pass</v>
      </c>
      <c r="CP423" s="38" t="b">
        <f>IF(ABS(Survey!$CS423)=0,TRUE,FALSE)</f>
        <v>1</v>
      </c>
      <c r="CQ423" s="37" t="b">
        <f>NOT(ISBLANK(Survey!$CT423))</f>
        <v>0</v>
      </c>
      <c r="CR423" s="16" t="str">
        <f t="shared" si="311"/>
        <v>Pass</v>
      </c>
      <c r="CS423" s="38" t="b">
        <f>IF(ABS(Survey!$DN423)=0,TRUE,FALSE)</f>
        <v>1</v>
      </c>
      <c r="CT423" s="37" t="b">
        <f>NOT(ISBLANK(Survey!$DO423))</f>
        <v>0</v>
      </c>
      <c r="CU423" t="str">
        <f t="shared" si="312"/>
        <v>Pass</v>
      </c>
      <c r="CV423" s="29" cm="1">
        <f t="array" ref="CV423">SUM(SUMIF(Survey!CO423,{"&gt;0","&lt;0"})*{1,-1})+SUM(SUMIF(Survey!DJ423,{"&gt;0","&lt;0"})*{1,-1})</f>
        <v>0</v>
      </c>
      <c r="CW423" s="29">
        <f>SUM(SUMIF(Survey!DQ423:DW423,{"&gt;0","&lt;0"})*{1,-1})+SUM(SUMIF(Survey!DY423:EE423,{"&gt;0","&lt;0"})*{1,-1})</f>
        <v>0</v>
      </c>
      <c r="CX423">
        <f t="shared" si="313"/>
        <v>0</v>
      </c>
      <c r="CY423">
        <f t="shared" si="314"/>
        <v>0</v>
      </c>
      <c r="CZ423" s="16" t="str">
        <f t="shared" si="315"/>
        <v>Pass</v>
      </c>
      <c r="DA423" s="38" t="b">
        <f>IF(ABS(Survey!$DW423)=0,TRUE,FALSE)</f>
        <v>1</v>
      </c>
      <c r="DB423" s="37" t="b">
        <f>NOT(ISBLANK(Survey!DX423))</f>
        <v>0</v>
      </c>
      <c r="DC423" s="16" t="str">
        <f t="shared" si="316"/>
        <v>Pass</v>
      </c>
      <c r="DD423" s="38" t="b">
        <f>IF(ABS(Survey!$EE423)=0,TRUE,FALSE)</f>
        <v>1</v>
      </c>
      <c r="DE423" s="37" t="b">
        <f>NOT(ISBLANK(Survey!$EF423))</f>
        <v>0</v>
      </c>
      <c r="DF423" s="16" t="str">
        <f t="shared" si="317"/>
        <v>Fail</v>
      </c>
      <c r="DG423" s="36">
        <f>SUM(SUMIF(Survey!EL423:EN423,{"&gt;0","&lt;0"})*{1,-1})</f>
        <v>0</v>
      </c>
      <c r="DH423">
        <f t="shared" si="318"/>
        <v>0</v>
      </c>
      <c r="DI423">
        <f t="shared" si="319"/>
        <v>100</v>
      </c>
      <c r="DJ423" s="35" t="b">
        <f>IF(OR(Survey!$M423="ETF",Survey!$M423="ETF, alternative mutual fund",Survey!$M423="Closed-end", Survey!$M423="Split share corp"),TRUE,FALSE)</f>
        <v>0</v>
      </c>
      <c r="DK423" s="16" t="str">
        <f t="shared" si="320"/>
        <v>Fail</v>
      </c>
      <c r="DL423" s="36">
        <f>SUM(SUMIF(Survey!EP423:EV423,{"&gt;0","&lt;0"})*{1,-1})</f>
        <v>0</v>
      </c>
      <c r="DM423">
        <f t="shared" si="321"/>
        <v>0</v>
      </c>
      <c r="DN423" s="17">
        <f t="shared" si="322"/>
        <v>100</v>
      </c>
      <c r="DO423" s="16" t="str">
        <f t="shared" si="323"/>
        <v>Fail</v>
      </c>
      <c r="DP423" s="36">
        <f>SUM(SUMIF(Survey!EX423:FD423,{"&gt;0","&lt;0"})*{1,-1})</f>
        <v>0</v>
      </c>
      <c r="DQ423">
        <f t="shared" si="324"/>
        <v>0</v>
      </c>
      <c r="DR423" s="17">
        <f t="shared" si="325"/>
        <v>100</v>
      </c>
    </row>
    <row r="424" spans="1:122">
      <c r="A424">
        <v>424</v>
      </c>
      <c r="B424" t="str">
        <f t="shared" si="279"/>
        <v>Pass</v>
      </c>
      <c r="C424" t="str">
        <f>IF(COUNTBLANK(Survey!B424:FE424)=$C$2, "Pass", "Fail")</f>
        <v>Pass</v>
      </c>
      <c r="D424" t="str">
        <f t="shared" si="280"/>
        <v>Fail</v>
      </c>
      <c r="E424" t="str">
        <f>IF(OR(ISBLANK(Survey!AJ424),COUNTIF(G424:BB424,"Fail")),"Fail","Pass")</f>
        <v>Fail</v>
      </c>
      <c r="G424" s="16" t="str">
        <f t="shared" si="281"/>
        <v>Fail</v>
      </c>
      <c r="H424" s="177">
        <f>COUNTBLANK(Survey!B424:D424)+COUNTBLANK(Survey!G424)+COUNTBLANK(Survey!I424)+COUNTBLANK(Survey!K424:M424)+COUNTBLANK(Survey!P424)+COUNTBLANK(Survey!S424:U424)+COUNTBLANK(Survey!Y424:AA424)+COUNTBLANK(Survey!AD424:AE424)+COUNTBLANK(Survey!AI424:AI424)</f>
        <v>18</v>
      </c>
      <c r="I424" s="16" t="str">
        <f t="shared" si="282"/>
        <v>Fail</v>
      </c>
      <c r="J424" t="b">
        <f>IF(Survey!E424="No",TRUE,FALSE)</f>
        <v>0</v>
      </c>
      <c r="K424" s="34">
        <f>LEN(Survey!E424)</f>
        <v>0</v>
      </c>
      <c r="L424" s="16" t="str">
        <f t="shared" si="283"/>
        <v>Fail</v>
      </c>
      <c r="M424" t="b">
        <f>IF(Survey!F424="No",TRUE,FALSE)</f>
        <v>0</v>
      </c>
      <c r="N424" s="33">
        <f>LEN(Survey!F424)</f>
        <v>0</v>
      </c>
      <c r="O424" s="16" t="str">
        <f t="shared" si="284"/>
        <v>Pass</v>
      </c>
      <c r="P424" s="34">
        <f>MOD((LEN(Survey!H424)+2),11)</f>
        <v>2</v>
      </c>
      <c r="Q424" s="33" t="str">
        <f>IF(Survey!$L424="Prospectus fund", "Yes", "No")</f>
        <v>No</v>
      </c>
      <c r="R424" s="16" t="str">
        <f t="shared" si="285"/>
        <v>Pass</v>
      </c>
      <c r="S424" s="34">
        <f>MOD((LEN(Survey!J424)+2),11)</f>
        <v>2</v>
      </c>
      <c r="T424" s="35" t="b">
        <f>IF(OR(Survey!$M424="ETF",Survey!$M424="ETF, alternative mutual fund",Survey!$M424="Closed-end", Survey!$M424="Split share corp", Survey!$I424="Yes"),TRUE,FALSE)</f>
        <v>0</v>
      </c>
      <c r="U424" s="16" t="str">
        <f>IFERROR(IF(AND(OR(X424=Y424,Y424 = "Either"),NOT(ISBLANK(Survey!K424))),"Pass","Fail"),"Pass")</f>
        <v>Fail</v>
      </c>
      <c r="V424" s="36" cm="1">
        <f t="array" ref="V424">SUM(SUMIF(Survey!BZ424:CS424,{"&gt;0","&lt;0"})*{1,-1})</f>
        <v>0</v>
      </c>
      <c r="W424" s="38" cm="1">
        <f t="array" ref="W424">SUM(SUMIF(Survey!CC424,{"&gt;0","&lt;0"})*{1,-1})+SUM(SUMIF(Survey!CM424,{"&gt;0","&lt;0"})*{1,-1})</f>
        <v>0</v>
      </c>
      <c r="X424" s="38">
        <f>Survey!K424</f>
        <v>0</v>
      </c>
      <c r="Y424" s="37" t="str">
        <f t="shared" si="286"/>
        <v>Either</v>
      </c>
      <c r="Z424" s="16" t="str">
        <f t="shared" si="287"/>
        <v>Fail</v>
      </c>
      <c r="AA424" s="67" cm="1">
        <f t="array" ref="AA424">SUM(SUMIF(Survey!BZ424:CS424,{"&gt;0","&lt;0"})*{1,-1})+SUM(SUMIF(Survey!CU424:DN424,{"&gt;0","&lt;0"})*{1,-1})</f>
        <v>0</v>
      </c>
      <c r="AB424" s="67">
        <f>IFERROR(AA424/(Survey!$AV424),0)</f>
        <v>0</v>
      </c>
      <c r="AC424" s="128" t="b">
        <f>IF(OR(Survey!$M424="Alternative strategy or hedge",Survey!$M424="Other, illiquid",Survey!$L424="Prospectus fund"),TRUE,FALSE)</f>
        <v>0</v>
      </c>
      <c r="AD424" s="128" t="b">
        <f>NOT(ISBLANK(Survey!$M424))</f>
        <v>0</v>
      </c>
      <c r="AE424" s="16" t="str">
        <f t="shared" si="288"/>
        <v>Pass</v>
      </c>
      <c r="AF424" s="38" t="b">
        <f>NOT(ISNUMBER(SEARCH("Other",Survey!$P424)))</f>
        <v>1</v>
      </c>
      <c r="AG424" s="37" t="b">
        <f>NOT(ISBLANK(Survey!$Q424))</f>
        <v>0</v>
      </c>
      <c r="AH424" s="16" t="str">
        <f t="shared" si="289"/>
        <v>Pass</v>
      </c>
      <c r="AI424" s="143">
        <f>COUNTBLANK(Survey!$W424)</f>
        <v>1</v>
      </c>
      <c r="AJ424" s="67">
        <f>IF(AND(Survey!L424&lt;&gt;"Exempt fund",OR(Survey!$M424="ETF",Survey!$M424="ETF, alternative mutual fund",Survey!$M424="Mutual fund",Survey!$M424="Alternative mutual fund",Survey!$M424="Money market")),1,0)</f>
        <v>0</v>
      </c>
      <c r="AK424" s="16" t="str">
        <f t="shared" si="290"/>
        <v>Pass</v>
      </c>
      <c r="AL424" s="38" t="b">
        <f>NOT(ISNUMBER(SEARCH("Yes",Survey!$AA424)))</f>
        <v>1</v>
      </c>
      <c r="AM424" s="37" t="b">
        <f>IF(COUNTBLANK(Survey!$AB424:$AC424)=0,TRUE, FALSE)</f>
        <v>0</v>
      </c>
      <c r="AN424" s="16" t="str">
        <f t="shared" si="291"/>
        <v>Pass</v>
      </c>
      <c r="AO424" s="38" t="b">
        <f>NOT(ISNUMBER(SEARCH("Yes",Survey!$AD424)))</f>
        <v>1</v>
      </c>
      <c r="AP424" s="37" t="b">
        <f>NOT(ISBLANK(Survey!$AF424))</f>
        <v>0</v>
      </c>
      <c r="AQ424" s="16" t="str">
        <f t="shared" si="292"/>
        <v>Pass</v>
      </c>
      <c r="AR424" s="38" t="b">
        <f>NOT(OR(ISNUMBER(SEARCH("Other",Survey!$AF424)),ISNUMBER(SEARCH("Multiple",Survey!$AF424))))</f>
        <v>1</v>
      </c>
      <c r="AS424" s="37" t="b">
        <f>NOT(ISBLANK(Survey!$AG424))</f>
        <v>0</v>
      </c>
      <c r="AT424" s="16" t="str">
        <f t="shared" si="293"/>
        <v>Fail</v>
      </c>
      <c r="AU424" s="143">
        <f>IF(ABS(Survey!$AV424)&gt;0, 1,0)</f>
        <v>0</v>
      </c>
      <c r="AV424" s="143">
        <f>IF(COUNTBLANK(Survey!$AJ424)=0,1,0)</f>
        <v>0</v>
      </c>
      <c r="AW424" s="16" t="str">
        <f t="shared" si="294"/>
        <v>Pass</v>
      </c>
      <c r="AX424" s="143">
        <f>IF(ISBLANK(Survey!$AJ424),0,1)</f>
        <v>0</v>
      </c>
      <c r="AY424" s="165">
        <f>COUNTBLANK(Survey!$AK424)</f>
        <v>1</v>
      </c>
      <c r="AZ424" s="16" t="str">
        <f t="shared" si="295"/>
        <v>Pass</v>
      </c>
      <c r="BA424" s="143">
        <f>IF(OR(Survey!$AK424="Closed",ISBLANK(Survey!$AK424)),0,1)</f>
        <v>0</v>
      </c>
      <c r="BB424" s="165">
        <f>IF(ISBLANK(Survey!$AL424),1,0)</f>
        <v>1</v>
      </c>
      <c r="BC424" s="147" t="str" cm="1">
        <f t="array" ref="BC424">IF(OR(IF(OR($BE424+$BF424 = 2, $BG424=1), FALSE, TRUE), AND($BD424:$BD424 = 0)),"Pass","Fail")</f>
        <v>Pass</v>
      </c>
      <c r="BD424" s="143">
        <f>COUNTBLANK(Survey!$AM424:$AO424)</f>
        <v>3</v>
      </c>
      <c r="BE424" s="143">
        <f>IF(Survey!$I424="Yes",1,0)</f>
        <v>0</v>
      </c>
      <c r="BF424" s="143">
        <f>IF(OR(Survey!$M424="Mutual fund",Survey!$M424="Alternative mutual fund",Survey!$M424="Money market"),1,0)</f>
        <v>0</v>
      </c>
      <c r="BG424" s="148">
        <f>IF(OR(Survey!$M424="ETF",Survey!$M424="ETF, alternative mutual fund"),1,0)</f>
        <v>0</v>
      </c>
      <c r="BH424" s="16" t="str">
        <f t="shared" si="296"/>
        <v>Pass</v>
      </c>
      <c r="BI424" s="38" t="b">
        <f>OR(ISNUMBER(SEARCH("Yes",Survey!$AO424)),ISBLANK(Survey!$AO424))</f>
        <v>1</v>
      </c>
      <c r="BJ424" s="67" t="b">
        <f>NOT(ISBLANK(Survey!$AP424))</f>
        <v>0</v>
      </c>
      <c r="BK424" s="16" t="str">
        <f t="shared" si="297"/>
        <v>Pass</v>
      </c>
      <c r="BL424" s="143">
        <f>IF(Survey!$AW424=0, 0,1)</f>
        <v>0</v>
      </c>
      <c r="BM424" s="67">
        <f>Survey!$AQ424</f>
        <v>0</v>
      </c>
      <c r="BN424" s="67">
        <f>IFERROR((Survey!$AX424-ABS(Survey!$AY424)-ABS(Survey!$BD424))/Survey!$AW424,0)</f>
        <v>0</v>
      </c>
      <c r="BO424" s="67">
        <f>IF(AND($BM424&gt;$BN424-0.2,$BM424&lt;$BN424+0.2,ISBLANK(Survey!$AQ424)=FALSE),0,1)</f>
        <v>1</v>
      </c>
      <c r="BP424" s="165">
        <f>IF(ISBLANK(Survey!$AR424),1,0)</f>
        <v>1</v>
      </c>
      <c r="BQ424" s="16" t="str">
        <f t="shared" si="298"/>
        <v>Pass</v>
      </c>
      <c r="BR424" s="143">
        <f>IF(Survey!$AW424=0, 0,1)</f>
        <v>0</v>
      </c>
      <c r="BS424" s="67">
        <f>IF(AND(Survey!$AS424&gt;=0,Survey!$AS424&lt;=0.2,Survey!$AS424&lt;&gt;""),0,1)</f>
        <v>1</v>
      </c>
      <c r="BT424" s="143">
        <f>IF(ISBLANK(Survey!$AT424),1,0)</f>
        <v>1</v>
      </c>
      <c r="BU424" s="16" t="str">
        <f t="shared" si="299"/>
        <v>Fail</v>
      </c>
      <c r="BV424" s="165">
        <f>Survey!$AU424</f>
        <v>0</v>
      </c>
      <c r="BW424" s="16" t="str">
        <f t="shared" si="300"/>
        <v>Pass</v>
      </c>
      <c r="BX424" s="36">
        <f>Survey!$AV424</f>
        <v>0</v>
      </c>
      <c r="BY424" s="176">
        <f>Survey!$AW424+Survey!$AX424-ABS(Survey!$AY424)+ABS(Survey!$AZ424)-ABS(Survey!$BA424)+ABS(Survey!$BB424)-ABS(Survey!$BC424)-ABS(Survey!$BD424)+Survey!$BE424</f>
        <v>0</v>
      </c>
      <c r="BZ424" s="35">
        <f t="shared" si="301"/>
        <v>0</v>
      </c>
      <c r="CA424" s="17">
        <f t="shared" si="302"/>
        <v>0</v>
      </c>
      <c r="CB424" s="16" t="str">
        <f t="shared" si="303"/>
        <v>Pass</v>
      </c>
      <c r="CC424" s="38" t="b">
        <f>IF(ABS(Survey!$BE424)=0,TRUE,FALSE)</f>
        <v>1</v>
      </c>
      <c r="CD424" s="37" t="b">
        <f>NOT(ISBLANK(Survey!$BF424))</f>
        <v>0</v>
      </c>
      <c r="CE424" t="str">
        <f t="shared" si="304"/>
        <v>Fail</v>
      </c>
      <c r="CF424" s="29">
        <f>Survey!$AV424</f>
        <v>0</v>
      </c>
      <c r="CG424" s="29" cm="1">
        <f t="array" ref="CG424">SUM(SUMIF(Survey!BH424:BO424,{"&gt;0","&lt;0"})*{1,-1})-SUM(SUMIF(Survey!BQ424:BX424,{"&gt;0","&lt;0"})*{1,-1})</f>
        <v>0</v>
      </c>
      <c r="CH424" s="35" t="str">
        <f t="shared" si="305"/>
        <v>No holdings</v>
      </c>
      <c r="CI424">
        <f t="shared" si="306"/>
        <v>0</v>
      </c>
      <c r="CJ424" s="16" t="str">
        <f t="shared" si="307"/>
        <v>Fail</v>
      </c>
      <c r="CK424" s="36">
        <f>Survey!$AV424</f>
        <v>0</v>
      </c>
      <c r="CL424" s="36" cm="1">
        <f t="array" ref="CL424">SUM(SUMIF(Survey!BZ424:CS424,{"&gt;0","&lt;0"})*{1,-1})-SUM(SUMIF(Survey!CU424:DN424,{"&gt;0","&lt;0"})*{1,-1})</f>
        <v>0</v>
      </c>
      <c r="CM424" s="35" t="str">
        <f t="shared" si="308"/>
        <v>No holdings</v>
      </c>
      <c r="CN424" s="17">
        <f t="shared" si="309"/>
        <v>0</v>
      </c>
      <c r="CO424" s="16" t="str">
        <f t="shared" si="310"/>
        <v>Pass</v>
      </c>
      <c r="CP424" s="38" t="b">
        <f>IF(ABS(Survey!$CS424)=0,TRUE,FALSE)</f>
        <v>1</v>
      </c>
      <c r="CQ424" s="37" t="b">
        <f>NOT(ISBLANK(Survey!$CT424))</f>
        <v>0</v>
      </c>
      <c r="CR424" s="16" t="str">
        <f t="shared" si="311"/>
        <v>Pass</v>
      </c>
      <c r="CS424" s="38" t="b">
        <f>IF(ABS(Survey!$DN424)=0,TRUE,FALSE)</f>
        <v>1</v>
      </c>
      <c r="CT424" s="37" t="b">
        <f>NOT(ISBLANK(Survey!$DO424))</f>
        <v>0</v>
      </c>
      <c r="CU424" t="str">
        <f t="shared" si="312"/>
        <v>Pass</v>
      </c>
      <c r="CV424" s="29" cm="1">
        <f t="array" ref="CV424">SUM(SUMIF(Survey!CO424,{"&gt;0","&lt;0"})*{1,-1})+SUM(SUMIF(Survey!DJ424,{"&gt;0","&lt;0"})*{1,-1})</f>
        <v>0</v>
      </c>
      <c r="CW424" s="29">
        <f>SUM(SUMIF(Survey!DQ424:DW424,{"&gt;0","&lt;0"})*{1,-1})+SUM(SUMIF(Survey!DY424:EE424,{"&gt;0","&lt;0"})*{1,-1})</f>
        <v>0</v>
      </c>
      <c r="CX424">
        <f t="shared" si="313"/>
        <v>0</v>
      </c>
      <c r="CY424">
        <f t="shared" si="314"/>
        <v>0</v>
      </c>
      <c r="CZ424" s="16" t="str">
        <f t="shared" si="315"/>
        <v>Pass</v>
      </c>
      <c r="DA424" s="38" t="b">
        <f>IF(ABS(Survey!$DW424)=0,TRUE,FALSE)</f>
        <v>1</v>
      </c>
      <c r="DB424" s="37" t="b">
        <f>NOT(ISBLANK(Survey!DX424))</f>
        <v>0</v>
      </c>
      <c r="DC424" s="16" t="str">
        <f t="shared" si="316"/>
        <v>Pass</v>
      </c>
      <c r="DD424" s="38" t="b">
        <f>IF(ABS(Survey!$EE424)=0,TRUE,FALSE)</f>
        <v>1</v>
      </c>
      <c r="DE424" s="37" t="b">
        <f>NOT(ISBLANK(Survey!$EF424))</f>
        <v>0</v>
      </c>
      <c r="DF424" s="16" t="str">
        <f t="shared" si="317"/>
        <v>Fail</v>
      </c>
      <c r="DG424" s="36">
        <f>SUM(SUMIF(Survey!EL424:EN424,{"&gt;0","&lt;0"})*{1,-1})</f>
        <v>0</v>
      </c>
      <c r="DH424">
        <f t="shared" si="318"/>
        <v>0</v>
      </c>
      <c r="DI424">
        <f t="shared" si="319"/>
        <v>100</v>
      </c>
      <c r="DJ424" s="35" t="b">
        <f>IF(OR(Survey!$M424="ETF",Survey!$M424="ETF, alternative mutual fund",Survey!$M424="Closed-end", Survey!$M424="Split share corp"),TRUE,FALSE)</f>
        <v>0</v>
      </c>
      <c r="DK424" s="16" t="str">
        <f t="shared" si="320"/>
        <v>Fail</v>
      </c>
      <c r="DL424" s="36">
        <f>SUM(SUMIF(Survey!EP424:EV424,{"&gt;0","&lt;0"})*{1,-1})</f>
        <v>0</v>
      </c>
      <c r="DM424">
        <f t="shared" si="321"/>
        <v>0</v>
      </c>
      <c r="DN424" s="17">
        <f t="shared" si="322"/>
        <v>100</v>
      </c>
      <c r="DO424" s="16" t="str">
        <f t="shared" si="323"/>
        <v>Fail</v>
      </c>
      <c r="DP424" s="36">
        <f>SUM(SUMIF(Survey!EX424:FD424,{"&gt;0","&lt;0"})*{1,-1})</f>
        <v>0</v>
      </c>
      <c r="DQ424">
        <f t="shared" si="324"/>
        <v>0</v>
      </c>
      <c r="DR424" s="17">
        <f t="shared" si="325"/>
        <v>100</v>
      </c>
    </row>
    <row r="425" spans="1:122">
      <c r="A425">
        <v>425</v>
      </c>
      <c r="B425" t="str">
        <f t="shared" si="279"/>
        <v>Pass</v>
      </c>
      <c r="C425" t="str">
        <f>IF(COUNTBLANK(Survey!B425:FE425)=$C$2, "Pass", "Fail")</f>
        <v>Pass</v>
      </c>
      <c r="D425" t="str">
        <f t="shared" si="280"/>
        <v>Fail</v>
      </c>
      <c r="E425" t="str">
        <f>IF(OR(ISBLANK(Survey!AJ425),COUNTIF(G425:BB425,"Fail")),"Fail","Pass")</f>
        <v>Fail</v>
      </c>
      <c r="G425" s="16" t="str">
        <f t="shared" si="281"/>
        <v>Fail</v>
      </c>
      <c r="H425" s="177">
        <f>COUNTBLANK(Survey!B425:D425)+COUNTBLANK(Survey!G425)+COUNTBLANK(Survey!I425)+COUNTBLANK(Survey!K425:M425)+COUNTBLANK(Survey!P425)+COUNTBLANK(Survey!S425:U425)+COUNTBLANK(Survey!Y425:AA425)+COUNTBLANK(Survey!AD425:AE425)+COUNTBLANK(Survey!AI425:AI425)</f>
        <v>18</v>
      </c>
      <c r="I425" s="16" t="str">
        <f t="shared" si="282"/>
        <v>Fail</v>
      </c>
      <c r="J425" t="b">
        <f>IF(Survey!E425="No",TRUE,FALSE)</f>
        <v>0</v>
      </c>
      <c r="K425" s="34">
        <f>LEN(Survey!E425)</f>
        <v>0</v>
      </c>
      <c r="L425" s="16" t="str">
        <f t="shared" si="283"/>
        <v>Fail</v>
      </c>
      <c r="M425" t="b">
        <f>IF(Survey!F425="No",TRUE,FALSE)</f>
        <v>0</v>
      </c>
      <c r="N425" s="33">
        <f>LEN(Survey!F425)</f>
        <v>0</v>
      </c>
      <c r="O425" s="16" t="str">
        <f t="shared" si="284"/>
        <v>Pass</v>
      </c>
      <c r="P425" s="34">
        <f>MOD((LEN(Survey!H425)+2),11)</f>
        <v>2</v>
      </c>
      <c r="Q425" s="33" t="str">
        <f>IF(Survey!$L425="Prospectus fund", "Yes", "No")</f>
        <v>No</v>
      </c>
      <c r="R425" s="16" t="str">
        <f t="shared" si="285"/>
        <v>Pass</v>
      </c>
      <c r="S425" s="34">
        <f>MOD((LEN(Survey!J425)+2),11)</f>
        <v>2</v>
      </c>
      <c r="T425" s="35" t="b">
        <f>IF(OR(Survey!$M425="ETF",Survey!$M425="ETF, alternative mutual fund",Survey!$M425="Closed-end", Survey!$M425="Split share corp", Survey!$I425="Yes"),TRUE,FALSE)</f>
        <v>0</v>
      </c>
      <c r="U425" s="16" t="str">
        <f>IFERROR(IF(AND(OR(X425=Y425,Y425 = "Either"),NOT(ISBLANK(Survey!K425))),"Pass","Fail"),"Pass")</f>
        <v>Fail</v>
      </c>
      <c r="V425" s="36" cm="1">
        <f t="array" ref="V425">SUM(SUMIF(Survey!BZ425:CS425,{"&gt;0","&lt;0"})*{1,-1})</f>
        <v>0</v>
      </c>
      <c r="W425" s="38" cm="1">
        <f t="array" ref="W425">SUM(SUMIF(Survey!CC425,{"&gt;0","&lt;0"})*{1,-1})+SUM(SUMIF(Survey!CM425,{"&gt;0","&lt;0"})*{1,-1})</f>
        <v>0</v>
      </c>
      <c r="X425" s="38">
        <f>Survey!K425</f>
        <v>0</v>
      </c>
      <c r="Y425" s="37" t="str">
        <f t="shared" si="286"/>
        <v>Either</v>
      </c>
      <c r="Z425" s="16" t="str">
        <f t="shared" si="287"/>
        <v>Fail</v>
      </c>
      <c r="AA425" s="67" cm="1">
        <f t="array" ref="AA425">SUM(SUMIF(Survey!BZ425:CS425,{"&gt;0","&lt;0"})*{1,-1})+SUM(SUMIF(Survey!CU425:DN425,{"&gt;0","&lt;0"})*{1,-1})</f>
        <v>0</v>
      </c>
      <c r="AB425" s="67">
        <f>IFERROR(AA425/(Survey!$AV425),0)</f>
        <v>0</v>
      </c>
      <c r="AC425" s="128" t="b">
        <f>IF(OR(Survey!$M425="Alternative strategy or hedge",Survey!$M425="Other, illiquid",Survey!$L425="Prospectus fund"),TRUE,FALSE)</f>
        <v>0</v>
      </c>
      <c r="AD425" s="128" t="b">
        <f>NOT(ISBLANK(Survey!$M425))</f>
        <v>0</v>
      </c>
      <c r="AE425" s="16" t="str">
        <f t="shared" si="288"/>
        <v>Pass</v>
      </c>
      <c r="AF425" s="38" t="b">
        <f>NOT(ISNUMBER(SEARCH("Other",Survey!$P425)))</f>
        <v>1</v>
      </c>
      <c r="AG425" s="37" t="b">
        <f>NOT(ISBLANK(Survey!$Q425))</f>
        <v>0</v>
      </c>
      <c r="AH425" s="16" t="str">
        <f t="shared" si="289"/>
        <v>Pass</v>
      </c>
      <c r="AI425" s="143">
        <f>COUNTBLANK(Survey!$W425)</f>
        <v>1</v>
      </c>
      <c r="AJ425" s="67">
        <f>IF(AND(Survey!L425&lt;&gt;"Exempt fund",OR(Survey!$M425="ETF",Survey!$M425="ETF, alternative mutual fund",Survey!$M425="Mutual fund",Survey!$M425="Alternative mutual fund",Survey!$M425="Money market")),1,0)</f>
        <v>0</v>
      </c>
      <c r="AK425" s="16" t="str">
        <f t="shared" si="290"/>
        <v>Pass</v>
      </c>
      <c r="AL425" s="38" t="b">
        <f>NOT(ISNUMBER(SEARCH("Yes",Survey!$AA425)))</f>
        <v>1</v>
      </c>
      <c r="AM425" s="37" t="b">
        <f>IF(COUNTBLANK(Survey!$AB425:$AC425)=0,TRUE, FALSE)</f>
        <v>0</v>
      </c>
      <c r="AN425" s="16" t="str">
        <f t="shared" si="291"/>
        <v>Pass</v>
      </c>
      <c r="AO425" s="38" t="b">
        <f>NOT(ISNUMBER(SEARCH("Yes",Survey!$AD425)))</f>
        <v>1</v>
      </c>
      <c r="AP425" s="37" t="b">
        <f>NOT(ISBLANK(Survey!$AF425))</f>
        <v>0</v>
      </c>
      <c r="AQ425" s="16" t="str">
        <f t="shared" si="292"/>
        <v>Pass</v>
      </c>
      <c r="AR425" s="38" t="b">
        <f>NOT(OR(ISNUMBER(SEARCH("Other",Survey!$AF425)),ISNUMBER(SEARCH("Multiple",Survey!$AF425))))</f>
        <v>1</v>
      </c>
      <c r="AS425" s="37" t="b">
        <f>NOT(ISBLANK(Survey!$AG425))</f>
        <v>0</v>
      </c>
      <c r="AT425" s="16" t="str">
        <f t="shared" si="293"/>
        <v>Fail</v>
      </c>
      <c r="AU425" s="143">
        <f>IF(ABS(Survey!$AV425)&gt;0, 1,0)</f>
        <v>0</v>
      </c>
      <c r="AV425" s="143">
        <f>IF(COUNTBLANK(Survey!$AJ425)=0,1,0)</f>
        <v>0</v>
      </c>
      <c r="AW425" s="16" t="str">
        <f t="shared" si="294"/>
        <v>Pass</v>
      </c>
      <c r="AX425" s="143">
        <f>IF(ISBLANK(Survey!$AJ425),0,1)</f>
        <v>0</v>
      </c>
      <c r="AY425" s="165">
        <f>COUNTBLANK(Survey!$AK425)</f>
        <v>1</v>
      </c>
      <c r="AZ425" s="16" t="str">
        <f t="shared" si="295"/>
        <v>Pass</v>
      </c>
      <c r="BA425" s="143">
        <f>IF(OR(Survey!$AK425="Closed",ISBLANK(Survey!$AK425)),0,1)</f>
        <v>0</v>
      </c>
      <c r="BB425" s="165">
        <f>IF(ISBLANK(Survey!$AL425),1,0)</f>
        <v>1</v>
      </c>
      <c r="BC425" s="147" t="str" cm="1">
        <f t="array" ref="BC425">IF(OR(IF(OR($BE425+$BF425 = 2, $BG425=1), FALSE, TRUE), AND($BD425:$BD425 = 0)),"Pass","Fail")</f>
        <v>Pass</v>
      </c>
      <c r="BD425" s="143">
        <f>COUNTBLANK(Survey!$AM425:$AO425)</f>
        <v>3</v>
      </c>
      <c r="BE425" s="143">
        <f>IF(Survey!$I425="Yes",1,0)</f>
        <v>0</v>
      </c>
      <c r="BF425" s="143">
        <f>IF(OR(Survey!$M425="Mutual fund",Survey!$M425="Alternative mutual fund",Survey!$M425="Money market"),1,0)</f>
        <v>0</v>
      </c>
      <c r="BG425" s="148">
        <f>IF(OR(Survey!$M425="ETF",Survey!$M425="ETF, alternative mutual fund"),1,0)</f>
        <v>0</v>
      </c>
      <c r="BH425" s="16" t="str">
        <f t="shared" si="296"/>
        <v>Pass</v>
      </c>
      <c r="BI425" s="38" t="b">
        <f>OR(ISNUMBER(SEARCH("Yes",Survey!$AO425)),ISBLANK(Survey!$AO425))</f>
        <v>1</v>
      </c>
      <c r="BJ425" s="67" t="b">
        <f>NOT(ISBLANK(Survey!$AP425))</f>
        <v>0</v>
      </c>
      <c r="BK425" s="16" t="str">
        <f t="shared" si="297"/>
        <v>Pass</v>
      </c>
      <c r="BL425" s="143">
        <f>IF(Survey!$AW425=0, 0,1)</f>
        <v>0</v>
      </c>
      <c r="BM425" s="67">
        <f>Survey!$AQ425</f>
        <v>0</v>
      </c>
      <c r="BN425" s="67">
        <f>IFERROR((Survey!$AX425-ABS(Survey!$AY425)-ABS(Survey!$BD425))/Survey!$AW425,0)</f>
        <v>0</v>
      </c>
      <c r="BO425" s="67">
        <f>IF(AND($BM425&gt;$BN425-0.2,$BM425&lt;$BN425+0.2,ISBLANK(Survey!$AQ425)=FALSE),0,1)</f>
        <v>1</v>
      </c>
      <c r="BP425" s="165">
        <f>IF(ISBLANK(Survey!$AR425),1,0)</f>
        <v>1</v>
      </c>
      <c r="BQ425" s="16" t="str">
        <f t="shared" si="298"/>
        <v>Pass</v>
      </c>
      <c r="BR425" s="143">
        <f>IF(Survey!$AW425=0, 0,1)</f>
        <v>0</v>
      </c>
      <c r="BS425" s="67">
        <f>IF(AND(Survey!$AS425&gt;=0,Survey!$AS425&lt;=0.2,Survey!$AS425&lt;&gt;""),0,1)</f>
        <v>1</v>
      </c>
      <c r="BT425" s="143">
        <f>IF(ISBLANK(Survey!$AT425),1,0)</f>
        <v>1</v>
      </c>
      <c r="BU425" s="16" t="str">
        <f t="shared" si="299"/>
        <v>Fail</v>
      </c>
      <c r="BV425" s="165">
        <f>Survey!$AU425</f>
        <v>0</v>
      </c>
      <c r="BW425" s="16" t="str">
        <f t="shared" si="300"/>
        <v>Pass</v>
      </c>
      <c r="BX425" s="36">
        <f>Survey!$AV425</f>
        <v>0</v>
      </c>
      <c r="BY425" s="176">
        <f>Survey!$AW425+Survey!$AX425-ABS(Survey!$AY425)+ABS(Survey!$AZ425)-ABS(Survey!$BA425)+ABS(Survey!$BB425)-ABS(Survey!$BC425)-ABS(Survey!$BD425)+Survey!$BE425</f>
        <v>0</v>
      </c>
      <c r="BZ425" s="35">
        <f t="shared" si="301"/>
        <v>0</v>
      </c>
      <c r="CA425" s="17">
        <f t="shared" si="302"/>
        <v>0</v>
      </c>
      <c r="CB425" s="16" t="str">
        <f t="shared" si="303"/>
        <v>Pass</v>
      </c>
      <c r="CC425" s="38" t="b">
        <f>IF(ABS(Survey!$BE425)=0,TRUE,FALSE)</f>
        <v>1</v>
      </c>
      <c r="CD425" s="37" t="b">
        <f>NOT(ISBLANK(Survey!$BF425))</f>
        <v>0</v>
      </c>
      <c r="CE425" t="str">
        <f t="shared" si="304"/>
        <v>Fail</v>
      </c>
      <c r="CF425" s="29">
        <f>Survey!$AV425</f>
        <v>0</v>
      </c>
      <c r="CG425" s="29" cm="1">
        <f t="array" ref="CG425">SUM(SUMIF(Survey!BH425:BO425,{"&gt;0","&lt;0"})*{1,-1})-SUM(SUMIF(Survey!BQ425:BX425,{"&gt;0","&lt;0"})*{1,-1})</f>
        <v>0</v>
      </c>
      <c r="CH425" s="35" t="str">
        <f t="shared" si="305"/>
        <v>No holdings</v>
      </c>
      <c r="CI425">
        <f t="shared" si="306"/>
        <v>0</v>
      </c>
      <c r="CJ425" s="16" t="str">
        <f t="shared" si="307"/>
        <v>Fail</v>
      </c>
      <c r="CK425" s="36">
        <f>Survey!$AV425</f>
        <v>0</v>
      </c>
      <c r="CL425" s="36" cm="1">
        <f t="array" ref="CL425">SUM(SUMIF(Survey!BZ425:CS425,{"&gt;0","&lt;0"})*{1,-1})-SUM(SUMIF(Survey!CU425:DN425,{"&gt;0","&lt;0"})*{1,-1})</f>
        <v>0</v>
      </c>
      <c r="CM425" s="35" t="str">
        <f t="shared" si="308"/>
        <v>No holdings</v>
      </c>
      <c r="CN425" s="17">
        <f t="shared" si="309"/>
        <v>0</v>
      </c>
      <c r="CO425" s="16" t="str">
        <f t="shared" si="310"/>
        <v>Pass</v>
      </c>
      <c r="CP425" s="38" t="b">
        <f>IF(ABS(Survey!$CS425)=0,TRUE,FALSE)</f>
        <v>1</v>
      </c>
      <c r="CQ425" s="37" t="b">
        <f>NOT(ISBLANK(Survey!$CT425))</f>
        <v>0</v>
      </c>
      <c r="CR425" s="16" t="str">
        <f t="shared" si="311"/>
        <v>Pass</v>
      </c>
      <c r="CS425" s="38" t="b">
        <f>IF(ABS(Survey!$DN425)=0,TRUE,FALSE)</f>
        <v>1</v>
      </c>
      <c r="CT425" s="37" t="b">
        <f>NOT(ISBLANK(Survey!$DO425))</f>
        <v>0</v>
      </c>
      <c r="CU425" t="str">
        <f t="shared" si="312"/>
        <v>Pass</v>
      </c>
      <c r="CV425" s="29" cm="1">
        <f t="array" ref="CV425">SUM(SUMIF(Survey!CO425,{"&gt;0","&lt;0"})*{1,-1})+SUM(SUMIF(Survey!DJ425,{"&gt;0","&lt;0"})*{1,-1})</f>
        <v>0</v>
      </c>
      <c r="CW425" s="29">
        <f>SUM(SUMIF(Survey!DQ425:DW425,{"&gt;0","&lt;0"})*{1,-1})+SUM(SUMIF(Survey!DY425:EE425,{"&gt;0","&lt;0"})*{1,-1})</f>
        <v>0</v>
      </c>
      <c r="CX425">
        <f t="shared" si="313"/>
        <v>0</v>
      </c>
      <c r="CY425">
        <f t="shared" si="314"/>
        <v>0</v>
      </c>
      <c r="CZ425" s="16" t="str">
        <f t="shared" si="315"/>
        <v>Pass</v>
      </c>
      <c r="DA425" s="38" t="b">
        <f>IF(ABS(Survey!$DW425)=0,TRUE,FALSE)</f>
        <v>1</v>
      </c>
      <c r="DB425" s="37" t="b">
        <f>NOT(ISBLANK(Survey!DX425))</f>
        <v>0</v>
      </c>
      <c r="DC425" s="16" t="str">
        <f t="shared" si="316"/>
        <v>Pass</v>
      </c>
      <c r="DD425" s="38" t="b">
        <f>IF(ABS(Survey!$EE425)=0,TRUE,FALSE)</f>
        <v>1</v>
      </c>
      <c r="DE425" s="37" t="b">
        <f>NOT(ISBLANK(Survey!$EF425))</f>
        <v>0</v>
      </c>
      <c r="DF425" s="16" t="str">
        <f t="shared" si="317"/>
        <v>Fail</v>
      </c>
      <c r="DG425" s="36">
        <f>SUM(SUMIF(Survey!EL425:EN425,{"&gt;0","&lt;0"})*{1,-1})</f>
        <v>0</v>
      </c>
      <c r="DH425">
        <f t="shared" si="318"/>
        <v>0</v>
      </c>
      <c r="DI425">
        <f t="shared" si="319"/>
        <v>100</v>
      </c>
      <c r="DJ425" s="35" t="b">
        <f>IF(OR(Survey!$M425="ETF",Survey!$M425="ETF, alternative mutual fund",Survey!$M425="Closed-end", Survey!$M425="Split share corp"),TRUE,FALSE)</f>
        <v>0</v>
      </c>
      <c r="DK425" s="16" t="str">
        <f t="shared" si="320"/>
        <v>Fail</v>
      </c>
      <c r="DL425" s="36">
        <f>SUM(SUMIF(Survey!EP425:EV425,{"&gt;0","&lt;0"})*{1,-1})</f>
        <v>0</v>
      </c>
      <c r="DM425">
        <f t="shared" si="321"/>
        <v>0</v>
      </c>
      <c r="DN425" s="17">
        <f t="shared" si="322"/>
        <v>100</v>
      </c>
      <c r="DO425" s="16" t="str">
        <f t="shared" si="323"/>
        <v>Fail</v>
      </c>
      <c r="DP425" s="36">
        <f>SUM(SUMIF(Survey!EX425:FD425,{"&gt;0","&lt;0"})*{1,-1})</f>
        <v>0</v>
      </c>
      <c r="DQ425">
        <f t="shared" si="324"/>
        <v>0</v>
      </c>
      <c r="DR425" s="17">
        <f t="shared" si="325"/>
        <v>100</v>
      </c>
    </row>
    <row r="426" spans="1:122">
      <c r="A426">
        <v>426</v>
      </c>
      <c r="B426" t="str">
        <f t="shared" si="279"/>
        <v>Pass</v>
      </c>
      <c r="C426" t="str">
        <f>IF(COUNTBLANK(Survey!B426:FE426)=$C$2, "Pass", "Fail")</f>
        <v>Pass</v>
      </c>
      <c r="D426" t="str">
        <f t="shared" si="280"/>
        <v>Fail</v>
      </c>
      <c r="E426" t="str">
        <f>IF(OR(ISBLANK(Survey!AJ426),COUNTIF(G426:BB426,"Fail")),"Fail","Pass")</f>
        <v>Fail</v>
      </c>
      <c r="G426" s="16" t="str">
        <f t="shared" si="281"/>
        <v>Fail</v>
      </c>
      <c r="H426" s="177">
        <f>COUNTBLANK(Survey!B426:D426)+COUNTBLANK(Survey!G426)+COUNTBLANK(Survey!I426)+COUNTBLANK(Survey!K426:M426)+COUNTBLANK(Survey!P426)+COUNTBLANK(Survey!S426:U426)+COUNTBLANK(Survey!Y426:AA426)+COUNTBLANK(Survey!AD426:AE426)+COUNTBLANK(Survey!AI426:AI426)</f>
        <v>18</v>
      </c>
      <c r="I426" s="16" t="str">
        <f t="shared" si="282"/>
        <v>Fail</v>
      </c>
      <c r="J426" t="b">
        <f>IF(Survey!E426="No",TRUE,FALSE)</f>
        <v>0</v>
      </c>
      <c r="K426" s="34">
        <f>LEN(Survey!E426)</f>
        <v>0</v>
      </c>
      <c r="L426" s="16" t="str">
        <f t="shared" si="283"/>
        <v>Fail</v>
      </c>
      <c r="M426" t="b">
        <f>IF(Survey!F426="No",TRUE,FALSE)</f>
        <v>0</v>
      </c>
      <c r="N426" s="33">
        <f>LEN(Survey!F426)</f>
        <v>0</v>
      </c>
      <c r="O426" s="16" t="str">
        <f t="shared" si="284"/>
        <v>Pass</v>
      </c>
      <c r="P426" s="34">
        <f>MOD((LEN(Survey!H426)+2),11)</f>
        <v>2</v>
      </c>
      <c r="Q426" s="33" t="str">
        <f>IF(Survey!$L426="Prospectus fund", "Yes", "No")</f>
        <v>No</v>
      </c>
      <c r="R426" s="16" t="str">
        <f t="shared" si="285"/>
        <v>Pass</v>
      </c>
      <c r="S426" s="34">
        <f>MOD((LEN(Survey!J426)+2),11)</f>
        <v>2</v>
      </c>
      <c r="T426" s="35" t="b">
        <f>IF(OR(Survey!$M426="ETF",Survey!$M426="ETF, alternative mutual fund",Survey!$M426="Closed-end", Survey!$M426="Split share corp", Survey!$I426="Yes"),TRUE,FALSE)</f>
        <v>0</v>
      </c>
      <c r="U426" s="16" t="str">
        <f>IFERROR(IF(AND(OR(X426=Y426,Y426 = "Either"),NOT(ISBLANK(Survey!K426))),"Pass","Fail"),"Pass")</f>
        <v>Fail</v>
      </c>
      <c r="V426" s="36" cm="1">
        <f t="array" ref="V426">SUM(SUMIF(Survey!BZ426:CS426,{"&gt;0","&lt;0"})*{1,-1})</f>
        <v>0</v>
      </c>
      <c r="W426" s="38" cm="1">
        <f t="array" ref="W426">SUM(SUMIF(Survey!CC426,{"&gt;0","&lt;0"})*{1,-1})+SUM(SUMIF(Survey!CM426,{"&gt;0","&lt;0"})*{1,-1})</f>
        <v>0</v>
      </c>
      <c r="X426" s="38">
        <f>Survey!K426</f>
        <v>0</v>
      </c>
      <c r="Y426" s="37" t="str">
        <f t="shared" si="286"/>
        <v>Either</v>
      </c>
      <c r="Z426" s="16" t="str">
        <f t="shared" si="287"/>
        <v>Fail</v>
      </c>
      <c r="AA426" s="67" cm="1">
        <f t="array" ref="AA426">SUM(SUMIF(Survey!BZ426:CS426,{"&gt;0","&lt;0"})*{1,-1})+SUM(SUMIF(Survey!CU426:DN426,{"&gt;0","&lt;0"})*{1,-1})</f>
        <v>0</v>
      </c>
      <c r="AB426" s="67">
        <f>IFERROR(AA426/(Survey!$AV426),0)</f>
        <v>0</v>
      </c>
      <c r="AC426" s="128" t="b">
        <f>IF(OR(Survey!$M426="Alternative strategy or hedge",Survey!$M426="Other, illiquid",Survey!$L426="Prospectus fund"),TRUE,FALSE)</f>
        <v>0</v>
      </c>
      <c r="AD426" s="128" t="b">
        <f>NOT(ISBLANK(Survey!$M426))</f>
        <v>0</v>
      </c>
      <c r="AE426" s="16" t="str">
        <f t="shared" si="288"/>
        <v>Pass</v>
      </c>
      <c r="AF426" s="38" t="b">
        <f>NOT(ISNUMBER(SEARCH("Other",Survey!$P426)))</f>
        <v>1</v>
      </c>
      <c r="AG426" s="37" t="b">
        <f>NOT(ISBLANK(Survey!$Q426))</f>
        <v>0</v>
      </c>
      <c r="AH426" s="16" t="str">
        <f t="shared" si="289"/>
        <v>Pass</v>
      </c>
      <c r="AI426" s="143">
        <f>COUNTBLANK(Survey!$W426)</f>
        <v>1</v>
      </c>
      <c r="AJ426" s="67">
        <f>IF(AND(Survey!L426&lt;&gt;"Exempt fund",OR(Survey!$M426="ETF",Survey!$M426="ETF, alternative mutual fund",Survey!$M426="Mutual fund",Survey!$M426="Alternative mutual fund",Survey!$M426="Money market")),1,0)</f>
        <v>0</v>
      </c>
      <c r="AK426" s="16" t="str">
        <f t="shared" si="290"/>
        <v>Pass</v>
      </c>
      <c r="AL426" s="38" t="b">
        <f>NOT(ISNUMBER(SEARCH("Yes",Survey!$AA426)))</f>
        <v>1</v>
      </c>
      <c r="AM426" s="37" t="b">
        <f>IF(COUNTBLANK(Survey!$AB426:$AC426)=0,TRUE, FALSE)</f>
        <v>0</v>
      </c>
      <c r="AN426" s="16" t="str">
        <f t="shared" si="291"/>
        <v>Pass</v>
      </c>
      <c r="AO426" s="38" t="b">
        <f>NOT(ISNUMBER(SEARCH("Yes",Survey!$AD426)))</f>
        <v>1</v>
      </c>
      <c r="AP426" s="37" t="b">
        <f>NOT(ISBLANK(Survey!$AF426))</f>
        <v>0</v>
      </c>
      <c r="AQ426" s="16" t="str">
        <f t="shared" si="292"/>
        <v>Pass</v>
      </c>
      <c r="AR426" s="38" t="b">
        <f>NOT(OR(ISNUMBER(SEARCH("Other",Survey!$AF426)),ISNUMBER(SEARCH("Multiple",Survey!$AF426))))</f>
        <v>1</v>
      </c>
      <c r="AS426" s="37" t="b">
        <f>NOT(ISBLANK(Survey!$AG426))</f>
        <v>0</v>
      </c>
      <c r="AT426" s="16" t="str">
        <f t="shared" si="293"/>
        <v>Fail</v>
      </c>
      <c r="AU426" s="143">
        <f>IF(ABS(Survey!$AV426)&gt;0, 1,0)</f>
        <v>0</v>
      </c>
      <c r="AV426" s="143">
        <f>IF(COUNTBLANK(Survey!$AJ426)=0,1,0)</f>
        <v>0</v>
      </c>
      <c r="AW426" s="16" t="str">
        <f t="shared" si="294"/>
        <v>Pass</v>
      </c>
      <c r="AX426" s="143">
        <f>IF(ISBLANK(Survey!$AJ426),0,1)</f>
        <v>0</v>
      </c>
      <c r="AY426" s="165">
        <f>COUNTBLANK(Survey!$AK426)</f>
        <v>1</v>
      </c>
      <c r="AZ426" s="16" t="str">
        <f t="shared" si="295"/>
        <v>Pass</v>
      </c>
      <c r="BA426" s="143">
        <f>IF(OR(Survey!$AK426="Closed",ISBLANK(Survey!$AK426)),0,1)</f>
        <v>0</v>
      </c>
      <c r="BB426" s="165">
        <f>IF(ISBLANK(Survey!$AL426),1,0)</f>
        <v>1</v>
      </c>
      <c r="BC426" s="147" t="str" cm="1">
        <f t="array" ref="BC426">IF(OR(IF(OR($BE426+$BF426 = 2, $BG426=1), FALSE, TRUE), AND($BD426:$BD426 = 0)),"Pass","Fail")</f>
        <v>Pass</v>
      </c>
      <c r="BD426" s="143">
        <f>COUNTBLANK(Survey!$AM426:$AO426)</f>
        <v>3</v>
      </c>
      <c r="BE426" s="143">
        <f>IF(Survey!$I426="Yes",1,0)</f>
        <v>0</v>
      </c>
      <c r="BF426" s="143">
        <f>IF(OR(Survey!$M426="Mutual fund",Survey!$M426="Alternative mutual fund",Survey!$M426="Money market"),1,0)</f>
        <v>0</v>
      </c>
      <c r="BG426" s="148">
        <f>IF(OR(Survey!$M426="ETF",Survey!$M426="ETF, alternative mutual fund"),1,0)</f>
        <v>0</v>
      </c>
      <c r="BH426" s="16" t="str">
        <f t="shared" si="296"/>
        <v>Pass</v>
      </c>
      <c r="BI426" s="38" t="b">
        <f>OR(ISNUMBER(SEARCH("Yes",Survey!$AO426)),ISBLANK(Survey!$AO426))</f>
        <v>1</v>
      </c>
      <c r="BJ426" s="67" t="b">
        <f>NOT(ISBLANK(Survey!$AP426))</f>
        <v>0</v>
      </c>
      <c r="BK426" s="16" t="str">
        <f t="shared" si="297"/>
        <v>Pass</v>
      </c>
      <c r="BL426" s="143">
        <f>IF(Survey!$AW426=0, 0,1)</f>
        <v>0</v>
      </c>
      <c r="BM426" s="67">
        <f>Survey!$AQ426</f>
        <v>0</v>
      </c>
      <c r="BN426" s="67">
        <f>IFERROR((Survey!$AX426-ABS(Survey!$AY426)-ABS(Survey!$BD426))/Survey!$AW426,0)</f>
        <v>0</v>
      </c>
      <c r="BO426" s="67">
        <f>IF(AND($BM426&gt;$BN426-0.2,$BM426&lt;$BN426+0.2,ISBLANK(Survey!$AQ426)=FALSE),0,1)</f>
        <v>1</v>
      </c>
      <c r="BP426" s="165">
        <f>IF(ISBLANK(Survey!$AR426),1,0)</f>
        <v>1</v>
      </c>
      <c r="BQ426" s="16" t="str">
        <f t="shared" si="298"/>
        <v>Pass</v>
      </c>
      <c r="BR426" s="143">
        <f>IF(Survey!$AW426=0, 0,1)</f>
        <v>0</v>
      </c>
      <c r="BS426" s="67">
        <f>IF(AND(Survey!$AS426&gt;=0,Survey!$AS426&lt;=0.2,Survey!$AS426&lt;&gt;""),0,1)</f>
        <v>1</v>
      </c>
      <c r="BT426" s="143">
        <f>IF(ISBLANK(Survey!$AT426),1,0)</f>
        <v>1</v>
      </c>
      <c r="BU426" s="16" t="str">
        <f t="shared" si="299"/>
        <v>Fail</v>
      </c>
      <c r="BV426" s="165">
        <f>Survey!$AU426</f>
        <v>0</v>
      </c>
      <c r="BW426" s="16" t="str">
        <f t="shared" si="300"/>
        <v>Pass</v>
      </c>
      <c r="BX426" s="36">
        <f>Survey!$AV426</f>
        <v>0</v>
      </c>
      <c r="BY426" s="176">
        <f>Survey!$AW426+Survey!$AX426-ABS(Survey!$AY426)+ABS(Survey!$AZ426)-ABS(Survey!$BA426)+ABS(Survey!$BB426)-ABS(Survey!$BC426)-ABS(Survey!$BD426)+Survey!$BE426</f>
        <v>0</v>
      </c>
      <c r="BZ426" s="35">
        <f t="shared" si="301"/>
        <v>0</v>
      </c>
      <c r="CA426" s="17">
        <f t="shared" si="302"/>
        <v>0</v>
      </c>
      <c r="CB426" s="16" t="str">
        <f t="shared" si="303"/>
        <v>Pass</v>
      </c>
      <c r="CC426" s="38" t="b">
        <f>IF(ABS(Survey!$BE426)=0,TRUE,FALSE)</f>
        <v>1</v>
      </c>
      <c r="CD426" s="37" t="b">
        <f>NOT(ISBLANK(Survey!$BF426))</f>
        <v>0</v>
      </c>
      <c r="CE426" t="str">
        <f t="shared" si="304"/>
        <v>Fail</v>
      </c>
      <c r="CF426" s="29">
        <f>Survey!$AV426</f>
        <v>0</v>
      </c>
      <c r="CG426" s="29" cm="1">
        <f t="array" ref="CG426">SUM(SUMIF(Survey!BH426:BO426,{"&gt;0","&lt;0"})*{1,-1})-SUM(SUMIF(Survey!BQ426:BX426,{"&gt;0","&lt;0"})*{1,-1})</f>
        <v>0</v>
      </c>
      <c r="CH426" s="35" t="str">
        <f t="shared" si="305"/>
        <v>No holdings</v>
      </c>
      <c r="CI426">
        <f t="shared" si="306"/>
        <v>0</v>
      </c>
      <c r="CJ426" s="16" t="str">
        <f t="shared" si="307"/>
        <v>Fail</v>
      </c>
      <c r="CK426" s="36">
        <f>Survey!$AV426</f>
        <v>0</v>
      </c>
      <c r="CL426" s="36" cm="1">
        <f t="array" ref="CL426">SUM(SUMIF(Survey!BZ426:CS426,{"&gt;0","&lt;0"})*{1,-1})-SUM(SUMIF(Survey!CU426:DN426,{"&gt;0","&lt;0"})*{1,-1})</f>
        <v>0</v>
      </c>
      <c r="CM426" s="35" t="str">
        <f t="shared" si="308"/>
        <v>No holdings</v>
      </c>
      <c r="CN426" s="17">
        <f t="shared" si="309"/>
        <v>0</v>
      </c>
      <c r="CO426" s="16" t="str">
        <f t="shared" si="310"/>
        <v>Pass</v>
      </c>
      <c r="CP426" s="38" t="b">
        <f>IF(ABS(Survey!$CS426)=0,TRUE,FALSE)</f>
        <v>1</v>
      </c>
      <c r="CQ426" s="37" t="b">
        <f>NOT(ISBLANK(Survey!$CT426))</f>
        <v>0</v>
      </c>
      <c r="CR426" s="16" t="str">
        <f t="shared" si="311"/>
        <v>Pass</v>
      </c>
      <c r="CS426" s="38" t="b">
        <f>IF(ABS(Survey!$DN426)=0,TRUE,FALSE)</f>
        <v>1</v>
      </c>
      <c r="CT426" s="37" t="b">
        <f>NOT(ISBLANK(Survey!$DO426))</f>
        <v>0</v>
      </c>
      <c r="CU426" t="str">
        <f t="shared" si="312"/>
        <v>Pass</v>
      </c>
      <c r="CV426" s="29" cm="1">
        <f t="array" ref="CV426">SUM(SUMIF(Survey!CO426,{"&gt;0","&lt;0"})*{1,-1})+SUM(SUMIF(Survey!DJ426,{"&gt;0","&lt;0"})*{1,-1})</f>
        <v>0</v>
      </c>
      <c r="CW426" s="29">
        <f>SUM(SUMIF(Survey!DQ426:DW426,{"&gt;0","&lt;0"})*{1,-1})+SUM(SUMIF(Survey!DY426:EE426,{"&gt;0","&lt;0"})*{1,-1})</f>
        <v>0</v>
      </c>
      <c r="CX426">
        <f t="shared" si="313"/>
        <v>0</v>
      </c>
      <c r="CY426">
        <f t="shared" si="314"/>
        <v>0</v>
      </c>
      <c r="CZ426" s="16" t="str">
        <f t="shared" si="315"/>
        <v>Pass</v>
      </c>
      <c r="DA426" s="38" t="b">
        <f>IF(ABS(Survey!$DW426)=0,TRUE,FALSE)</f>
        <v>1</v>
      </c>
      <c r="DB426" s="37" t="b">
        <f>NOT(ISBLANK(Survey!DX426))</f>
        <v>0</v>
      </c>
      <c r="DC426" s="16" t="str">
        <f t="shared" si="316"/>
        <v>Pass</v>
      </c>
      <c r="DD426" s="38" t="b">
        <f>IF(ABS(Survey!$EE426)=0,TRUE,FALSE)</f>
        <v>1</v>
      </c>
      <c r="DE426" s="37" t="b">
        <f>NOT(ISBLANK(Survey!$EF426))</f>
        <v>0</v>
      </c>
      <c r="DF426" s="16" t="str">
        <f t="shared" si="317"/>
        <v>Fail</v>
      </c>
      <c r="DG426" s="36">
        <f>SUM(SUMIF(Survey!EL426:EN426,{"&gt;0","&lt;0"})*{1,-1})</f>
        <v>0</v>
      </c>
      <c r="DH426">
        <f t="shared" si="318"/>
        <v>0</v>
      </c>
      <c r="DI426">
        <f t="shared" si="319"/>
        <v>100</v>
      </c>
      <c r="DJ426" s="35" t="b">
        <f>IF(OR(Survey!$M426="ETF",Survey!$M426="ETF, alternative mutual fund",Survey!$M426="Closed-end", Survey!$M426="Split share corp"),TRUE,FALSE)</f>
        <v>0</v>
      </c>
      <c r="DK426" s="16" t="str">
        <f t="shared" si="320"/>
        <v>Fail</v>
      </c>
      <c r="DL426" s="36">
        <f>SUM(SUMIF(Survey!EP426:EV426,{"&gt;0","&lt;0"})*{1,-1})</f>
        <v>0</v>
      </c>
      <c r="DM426">
        <f t="shared" si="321"/>
        <v>0</v>
      </c>
      <c r="DN426" s="17">
        <f t="shared" si="322"/>
        <v>100</v>
      </c>
      <c r="DO426" s="16" t="str">
        <f t="shared" si="323"/>
        <v>Fail</v>
      </c>
      <c r="DP426" s="36">
        <f>SUM(SUMIF(Survey!EX426:FD426,{"&gt;0","&lt;0"})*{1,-1})</f>
        <v>0</v>
      </c>
      <c r="DQ426">
        <f t="shared" si="324"/>
        <v>0</v>
      </c>
      <c r="DR426" s="17">
        <f t="shared" si="325"/>
        <v>100</v>
      </c>
    </row>
    <row r="427" spans="1:122">
      <c r="A427">
        <v>427</v>
      </c>
      <c r="B427" t="str">
        <f t="shared" si="279"/>
        <v>Pass</v>
      </c>
      <c r="C427" t="str">
        <f>IF(COUNTBLANK(Survey!B427:FE427)=$C$2, "Pass", "Fail")</f>
        <v>Pass</v>
      </c>
      <c r="D427" t="str">
        <f t="shared" si="280"/>
        <v>Fail</v>
      </c>
      <c r="E427" t="str">
        <f>IF(OR(ISBLANK(Survey!AJ427),COUNTIF(G427:BB427,"Fail")),"Fail","Pass")</f>
        <v>Fail</v>
      </c>
      <c r="G427" s="16" t="str">
        <f t="shared" si="281"/>
        <v>Fail</v>
      </c>
      <c r="H427" s="177">
        <f>COUNTBLANK(Survey!B427:D427)+COUNTBLANK(Survey!G427)+COUNTBLANK(Survey!I427)+COUNTBLANK(Survey!K427:M427)+COUNTBLANK(Survey!P427)+COUNTBLANK(Survey!S427:U427)+COUNTBLANK(Survey!Y427:AA427)+COUNTBLANK(Survey!AD427:AE427)+COUNTBLANK(Survey!AI427:AI427)</f>
        <v>18</v>
      </c>
      <c r="I427" s="16" t="str">
        <f t="shared" si="282"/>
        <v>Fail</v>
      </c>
      <c r="J427" t="b">
        <f>IF(Survey!E427="No",TRUE,FALSE)</f>
        <v>0</v>
      </c>
      <c r="K427" s="34">
        <f>LEN(Survey!E427)</f>
        <v>0</v>
      </c>
      <c r="L427" s="16" t="str">
        <f t="shared" si="283"/>
        <v>Fail</v>
      </c>
      <c r="M427" t="b">
        <f>IF(Survey!F427="No",TRUE,FALSE)</f>
        <v>0</v>
      </c>
      <c r="N427" s="33">
        <f>LEN(Survey!F427)</f>
        <v>0</v>
      </c>
      <c r="O427" s="16" t="str">
        <f t="shared" si="284"/>
        <v>Pass</v>
      </c>
      <c r="P427" s="34">
        <f>MOD((LEN(Survey!H427)+2),11)</f>
        <v>2</v>
      </c>
      <c r="Q427" s="33" t="str">
        <f>IF(Survey!$L427="Prospectus fund", "Yes", "No")</f>
        <v>No</v>
      </c>
      <c r="R427" s="16" t="str">
        <f t="shared" si="285"/>
        <v>Pass</v>
      </c>
      <c r="S427" s="34">
        <f>MOD((LEN(Survey!J427)+2),11)</f>
        <v>2</v>
      </c>
      <c r="T427" s="35" t="b">
        <f>IF(OR(Survey!$M427="ETF",Survey!$M427="ETF, alternative mutual fund",Survey!$M427="Closed-end", Survey!$M427="Split share corp", Survey!$I427="Yes"),TRUE,FALSE)</f>
        <v>0</v>
      </c>
      <c r="U427" s="16" t="str">
        <f>IFERROR(IF(AND(OR(X427=Y427,Y427 = "Either"),NOT(ISBLANK(Survey!K427))),"Pass","Fail"),"Pass")</f>
        <v>Fail</v>
      </c>
      <c r="V427" s="36" cm="1">
        <f t="array" ref="V427">SUM(SUMIF(Survey!BZ427:CS427,{"&gt;0","&lt;0"})*{1,-1})</f>
        <v>0</v>
      </c>
      <c r="W427" s="38" cm="1">
        <f t="array" ref="W427">SUM(SUMIF(Survey!CC427,{"&gt;0","&lt;0"})*{1,-1})+SUM(SUMIF(Survey!CM427,{"&gt;0","&lt;0"})*{1,-1})</f>
        <v>0</v>
      </c>
      <c r="X427" s="38">
        <f>Survey!K427</f>
        <v>0</v>
      </c>
      <c r="Y427" s="37" t="str">
        <f t="shared" si="286"/>
        <v>Either</v>
      </c>
      <c r="Z427" s="16" t="str">
        <f t="shared" si="287"/>
        <v>Fail</v>
      </c>
      <c r="AA427" s="67" cm="1">
        <f t="array" ref="AA427">SUM(SUMIF(Survey!BZ427:CS427,{"&gt;0","&lt;0"})*{1,-1})+SUM(SUMIF(Survey!CU427:DN427,{"&gt;0","&lt;0"})*{1,-1})</f>
        <v>0</v>
      </c>
      <c r="AB427" s="67">
        <f>IFERROR(AA427/(Survey!$AV427),0)</f>
        <v>0</v>
      </c>
      <c r="AC427" s="128" t="b">
        <f>IF(OR(Survey!$M427="Alternative strategy or hedge",Survey!$M427="Other, illiquid",Survey!$L427="Prospectus fund"),TRUE,FALSE)</f>
        <v>0</v>
      </c>
      <c r="AD427" s="128" t="b">
        <f>NOT(ISBLANK(Survey!$M427))</f>
        <v>0</v>
      </c>
      <c r="AE427" s="16" t="str">
        <f t="shared" si="288"/>
        <v>Pass</v>
      </c>
      <c r="AF427" s="38" t="b">
        <f>NOT(ISNUMBER(SEARCH("Other",Survey!$P427)))</f>
        <v>1</v>
      </c>
      <c r="AG427" s="37" t="b">
        <f>NOT(ISBLANK(Survey!$Q427))</f>
        <v>0</v>
      </c>
      <c r="AH427" s="16" t="str">
        <f t="shared" si="289"/>
        <v>Pass</v>
      </c>
      <c r="AI427" s="143">
        <f>COUNTBLANK(Survey!$W427)</f>
        <v>1</v>
      </c>
      <c r="AJ427" s="67">
        <f>IF(AND(Survey!L427&lt;&gt;"Exempt fund",OR(Survey!$M427="ETF",Survey!$M427="ETF, alternative mutual fund",Survey!$M427="Mutual fund",Survey!$M427="Alternative mutual fund",Survey!$M427="Money market")),1,0)</f>
        <v>0</v>
      </c>
      <c r="AK427" s="16" t="str">
        <f t="shared" si="290"/>
        <v>Pass</v>
      </c>
      <c r="AL427" s="38" t="b">
        <f>NOT(ISNUMBER(SEARCH("Yes",Survey!$AA427)))</f>
        <v>1</v>
      </c>
      <c r="AM427" s="37" t="b">
        <f>IF(COUNTBLANK(Survey!$AB427:$AC427)=0,TRUE, FALSE)</f>
        <v>0</v>
      </c>
      <c r="AN427" s="16" t="str">
        <f t="shared" si="291"/>
        <v>Pass</v>
      </c>
      <c r="AO427" s="38" t="b">
        <f>NOT(ISNUMBER(SEARCH("Yes",Survey!$AD427)))</f>
        <v>1</v>
      </c>
      <c r="AP427" s="37" t="b">
        <f>NOT(ISBLANK(Survey!$AF427))</f>
        <v>0</v>
      </c>
      <c r="AQ427" s="16" t="str">
        <f t="shared" si="292"/>
        <v>Pass</v>
      </c>
      <c r="AR427" s="38" t="b">
        <f>NOT(OR(ISNUMBER(SEARCH("Other",Survey!$AF427)),ISNUMBER(SEARCH("Multiple",Survey!$AF427))))</f>
        <v>1</v>
      </c>
      <c r="AS427" s="37" t="b">
        <f>NOT(ISBLANK(Survey!$AG427))</f>
        <v>0</v>
      </c>
      <c r="AT427" s="16" t="str">
        <f t="shared" si="293"/>
        <v>Fail</v>
      </c>
      <c r="AU427" s="143">
        <f>IF(ABS(Survey!$AV427)&gt;0, 1,0)</f>
        <v>0</v>
      </c>
      <c r="AV427" s="143">
        <f>IF(COUNTBLANK(Survey!$AJ427)=0,1,0)</f>
        <v>0</v>
      </c>
      <c r="AW427" s="16" t="str">
        <f t="shared" si="294"/>
        <v>Pass</v>
      </c>
      <c r="AX427" s="143">
        <f>IF(ISBLANK(Survey!$AJ427),0,1)</f>
        <v>0</v>
      </c>
      <c r="AY427" s="165">
        <f>COUNTBLANK(Survey!$AK427)</f>
        <v>1</v>
      </c>
      <c r="AZ427" s="16" t="str">
        <f t="shared" si="295"/>
        <v>Pass</v>
      </c>
      <c r="BA427" s="143">
        <f>IF(OR(Survey!$AK427="Closed",ISBLANK(Survey!$AK427)),0,1)</f>
        <v>0</v>
      </c>
      <c r="BB427" s="165">
        <f>IF(ISBLANK(Survey!$AL427),1,0)</f>
        <v>1</v>
      </c>
      <c r="BC427" s="147" t="str" cm="1">
        <f t="array" ref="BC427">IF(OR(IF(OR($BE427+$BF427 = 2, $BG427=1), FALSE, TRUE), AND($BD427:$BD427 = 0)),"Pass","Fail")</f>
        <v>Pass</v>
      </c>
      <c r="BD427" s="143">
        <f>COUNTBLANK(Survey!$AM427:$AO427)</f>
        <v>3</v>
      </c>
      <c r="BE427" s="143">
        <f>IF(Survey!$I427="Yes",1,0)</f>
        <v>0</v>
      </c>
      <c r="BF427" s="143">
        <f>IF(OR(Survey!$M427="Mutual fund",Survey!$M427="Alternative mutual fund",Survey!$M427="Money market"),1,0)</f>
        <v>0</v>
      </c>
      <c r="BG427" s="148">
        <f>IF(OR(Survey!$M427="ETF",Survey!$M427="ETF, alternative mutual fund"),1,0)</f>
        <v>0</v>
      </c>
      <c r="BH427" s="16" t="str">
        <f t="shared" si="296"/>
        <v>Pass</v>
      </c>
      <c r="BI427" s="38" t="b">
        <f>OR(ISNUMBER(SEARCH("Yes",Survey!$AO427)),ISBLANK(Survey!$AO427))</f>
        <v>1</v>
      </c>
      <c r="BJ427" s="67" t="b">
        <f>NOT(ISBLANK(Survey!$AP427))</f>
        <v>0</v>
      </c>
      <c r="BK427" s="16" t="str">
        <f t="shared" si="297"/>
        <v>Pass</v>
      </c>
      <c r="BL427" s="143">
        <f>IF(Survey!$AW427=0, 0,1)</f>
        <v>0</v>
      </c>
      <c r="BM427" s="67">
        <f>Survey!$AQ427</f>
        <v>0</v>
      </c>
      <c r="BN427" s="67">
        <f>IFERROR((Survey!$AX427-ABS(Survey!$AY427)-ABS(Survey!$BD427))/Survey!$AW427,0)</f>
        <v>0</v>
      </c>
      <c r="BO427" s="67">
        <f>IF(AND($BM427&gt;$BN427-0.2,$BM427&lt;$BN427+0.2,ISBLANK(Survey!$AQ427)=FALSE),0,1)</f>
        <v>1</v>
      </c>
      <c r="BP427" s="165">
        <f>IF(ISBLANK(Survey!$AR427),1,0)</f>
        <v>1</v>
      </c>
      <c r="BQ427" s="16" t="str">
        <f t="shared" si="298"/>
        <v>Pass</v>
      </c>
      <c r="BR427" s="143">
        <f>IF(Survey!$AW427=0, 0,1)</f>
        <v>0</v>
      </c>
      <c r="BS427" s="67">
        <f>IF(AND(Survey!$AS427&gt;=0,Survey!$AS427&lt;=0.2,Survey!$AS427&lt;&gt;""),0,1)</f>
        <v>1</v>
      </c>
      <c r="BT427" s="143">
        <f>IF(ISBLANK(Survey!$AT427),1,0)</f>
        <v>1</v>
      </c>
      <c r="BU427" s="16" t="str">
        <f t="shared" si="299"/>
        <v>Fail</v>
      </c>
      <c r="BV427" s="165">
        <f>Survey!$AU427</f>
        <v>0</v>
      </c>
      <c r="BW427" s="16" t="str">
        <f t="shared" si="300"/>
        <v>Pass</v>
      </c>
      <c r="BX427" s="36">
        <f>Survey!$AV427</f>
        <v>0</v>
      </c>
      <c r="BY427" s="176">
        <f>Survey!$AW427+Survey!$AX427-ABS(Survey!$AY427)+ABS(Survey!$AZ427)-ABS(Survey!$BA427)+ABS(Survey!$BB427)-ABS(Survey!$BC427)-ABS(Survey!$BD427)+Survey!$BE427</f>
        <v>0</v>
      </c>
      <c r="BZ427" s="35">
        <f t="shared" si="301"/>
        <v>0</v>
      </c>
      <c r="CA427" s="17">
        <f t="shared" si="302"/>
        <v>0</v>
      </c>
      <c r="CB427" s="16" t="str">
        <f t="shared" si="303"/>
        <v>Pass</v>
      </c>
      <c r="CC427" s="38" t="b">
        <f>IF(ABS(Survey!$BE427)=0,TRUE,FALSE)</f>
        <v>1</v>
      </c>
      <c r="CD427" s="37" t="b">
        <f>NOT(ISBLANK(Survey!$BF427))</f>
        <v>0</v>
      </c>
      <c r="CE427" t="str">
        <f t="shared" si="304"/>
        <v>Fail</v>
      </c>
      <c r="CF427" s="29">
        <f>Survey!$AV427</f>
        <v>0</v>
      </c>
      <c r="CG427" s="29" cm="1">
        <f t="array" ref="CG427">SUM(SUMIF(Survey!BH427:BO427,{"&gt;0","&lt;0"})*{1,-1})-SUM(SUMIF(Survey!BQ427:BX427,{"&gt;0","&lt;0"})*{1,-1})</f>
        <v>0</v>
      </c>
      <c r="CH427" s="35" t="str">
        <f t="shared" si="305"/>
        <v>No holdings</v>
      </c>
      <c r="CI427">
        <f t="shared" si="306"/>
        <v>0</v>
      </c>
      <c r="CJ427" s="16" t="str">
        <f t="shared" si="307"/>
        <v>Fail</v>
      </c>
      <c r="CK427" s="36">
        <f>Survey!$AV427</f>
        <v>0</v>
      </c>
      <c r="CL427" s="36" cm="1">
        <f t="array" ref="CL427">SUM(SUMIF(Survey!BZ427:CS427,{"&gt;0","&lt;0"})*{1,-1})-SUM(SUMIF(Survey!CU427:DN427,{"&gt;0","&lt;0"})*{1,-1})</f>
        <v>0</v>
      </c>
      <c r="CM427" s="35" t="str">
        <f t="shared" si="308"/>
        <v>No holdings</v>
      </c>
      <c r="CN427" s="17">
        <f t="shared" si="309"/>
        <v>0</v>
      </c>
      <c r="CO427" s="16" t="str">
        <f t="shared" si="310"/>
        <v>Pass</v>
      </c>
      <c r="CP427" s="38" t="b">
        <f>IF(ABS(Survey!$CS427)=0,TRUE,FALSE)</f>
        <v>1</v>
      </c>
      <c r="CQ427" s="37" t="b">
        <f>NOT(ISBLANK(Survey!$CT427))</f>
        <v>0</v>
      </c>
      <c r="CR427" s="16" t="str">
        <f t="shared" si="311"/>
        <v>Pass</v>
      </c>
      <c r="CS427" s="38" t="b">
        <f>IF(ABS(Survey!$DN427)=0,TRUE,FALSE)</f>
        <v>1</v>
      </c>
      <c r="CT427" s="37" t="b">
        <f>NOT(ISBLANK(Survey!$DO427))</f>
        <v>0</v>
      </c>
      <c r="CU427" t="str">
        <f t="shared" si="312"/>
        <v>Pass</v>
      </c>
      <c r="CV427" s="29" cm="1">
        <f t="array" ref="CV427">SUM(SUMIF(Survey!CO427,{"&gt;0","&lt;0"})*{1,-1})+SUM(SUMIF(Survey!DJ427,{"&gt;0","&lt;0"})*{1,-1})</f>
        <v>0</v>
      </c>
      <c r="CW427" s="29">
        <f>SUM(SUMIF(Survey!DQ427:DW427,{"&gt;0","&lt;0"})*{1,-1})+SUM(SUMIF(Survey!DY427:EE427,{"&gt;0","&lt;0"})*{1,-1})</f>
        <v>0</v>
      </c>
      <c r="CX427">
        <f t="shared" si="313"/>
        <v>0</v>
      </c>
      <c r="CY427">
        <f t="shared" si="314"/>
        <v>0</v>
      </c>
      <c r="CZ427" s="16" t="str">
        <f t="shared" si="315"/>
        <v>Pass</v>
      </c>
      <c r="DA427" s="38" t="b">
        <f>IF(ABS(Survey!$DW427)=0,TRUE,FALSE)</f>
        <v>1</v>
      </c>
      <c r="DB427" s="37" t="b">
        <f>NOT(ISBLANK(Survey!DX427))</f>
        <v>0</v>
      </c>
      <c r="DC427" s="16" t="str">
        <f t="shared" si="316"/>
        <v>Pass</v>
      </c>
      <c r="DD427" s="38" t="b">
        <f>IF(ABS(Survey!$EE427)=0,TRUE,FALSE)</f>
        <v>1</v>
      </c>
      <c r="DE427" s="37" t="b">
        <f>NOT(ISBLANK(Survey!$EF427))</f>
        <v>0</v>
      </c>
      <c r="DF427" s="16" t="str">
        <f t="shared" si="317"/>
        <v>Fail</v>
      </c>
      <c r="DG427" s="36">
        <f>SUM(SUMIF(Survey!EL427:EN427,{"&gt;0","&lt;0"})*{1,-1})</f>
        <v>0</v>
      </c>
      <c r="DH427">
        <f t="shared" si="318"/>
        <v>0</v>
      </c>
      <c r="DI427">
        <f t="shared" si="319"/>
        <v>100</v>
      </c>
      <c r="DJ427" s="35" t="b">
        <f>IF(OR(Survey!$M427="ETF",Survey!$M427="ETF, alternative mutual fund",Survey!$M427="Closed-end", Survey!$M427="Split share corp"),TRUE,FALSE)</f>
        <v>0</v>
      </c>
      <c r="DK427" s="16" t="str">
        <f t="shared" si="320"/>
        <v>Fail</v>
      </c>
      <c r="DL427" s="36">
        <f>SUM(SUMIF(Survey!EP427:EV427,{"&gt;0","&lt;0"})*{1,-1})</f>
        <v>0</v>
      </c>
      <c r="DM427">
        <f t="shared" si="321"/>
        <v>0</v>
      </c>
      <c r="DN427" s="17">
        <f t="shared" si="322"/>
        <v>100</v>
      </c>
      <c r="DO427" s="16" t="str">
        <f t="shared" si="323"/>
        <v>Fail</v>
      </c>
      <c r="DP427" s="36">
        <f>SUM(SUMIF(Survey!EX427:FD427,{"&gt;0","&lt;0"})*{1,-1})</f>
        <v>0</v>
      </c>
      <c r="DQ427">
        <f t="shared" si="324"/>
        <v>0</v>
      </c>
      <c r="DR427" s="17">
        <f t="shared" si="325"/>
        <v>100</v>
      </c>
    </row>
    <row r="428" spans="1:122">
      <c r="A428">
        <v>428</v>
      </c>
      <c r="B428" t="str">
        <f t="shared" si="279"/>
        <v>Pass</v>
      </c>
      <c r="C428" t="str">
        <f>IF(COUNTBLANK(Survey!B428:FE428)=$C$2, "Pass", "Fail")</f>
        <v>Pass</v>
      </c>
      <c r="D428" t="str">
        <f t="shared" si="280"/>
        <v>Fail</v>
      </c>
      <c r="E428" t="str">
        <f>IF(OR(ISBLANK(Survey!AJ428),COUNTIF(G428:BB428,"Fail")),"Fail","Pass")</f>
        <v>Fail</v>
      </c>
      <c r="G428" s="16" t="str">
        <f t="shared" si="281"/>
        <v>Fail</v>
      </c>
      <c r="H428" s="177">
        <f>COUNTBLANK(Survey!B428:D428)+COUNTBLANK(Survey!G428)+COUNTBLANK(Survey!I428)+COUNTBLANK(Survey!K428:M428)+COUNTBLANK(Survey!P428)+COUNTBLANK(Survey!S428:U428)+COUNTBLANK(Survey!Y428:AA428)+COUNTBLANK(Survey!AD428:AE428)+COUNTBLANK(Survey!AI428:AI428)</f>
        <v>18</v>
      </c>
      <c r="I428" s="16" t="str">
        <f t="shared" si="282"/>
        <v>Fail</v>
      </c>
      <c r="J428" t="b">
        <f>IF(Survey!E428="No",TRUE,FALSE)</f>
        <v>0</v>
      </c>
      <c r="K428" s="34">
        <f>LEN(Survey!E428)</f>
        <v>0</v>
      </c>
      <c r="L428" s="16" t="str">
        <f t="shared" si="283"/>
        <v>Fail</v>
      </c>
      <c r="M428" t="b">
        <f>IF(Survey!F428="No",TRUE,FALSE)</f>
        <v>0</v>
      </c>
      <c r="N428" s="33">
        <f>LEN(Survey!F428)</f>
        <v>0</v>
      </c>
      <c r="O428" s="16" t="str">
        <f t="shared" si="284"/>
        <v>Pass</v>
      </c>
      <c r="P428" s="34">
        <f>MOD((LEN(Survey!H428)+2),11)</f>
        <v>2</v>
      </c>
      <c r="Q428" s="33" t="str">
        <f>IF(Survey!$L428="Prospectus fund", "Yes", "No")</f>
        <v>No</v>
      </c>
      <c r="R428" s="16" t="str">
        <f t="shared" si="285"/>
        <v>Pass</v>
      </c>
      <c r="S428" s="34">
        <f>MOD((LEN(Survey!J428)+2),11)</f>
        <v>2</v>
      </c>
      <c r="T428" s="35" t="b">
        <f>IF(OR(Survey!$M428="ETF",Survey!$M428="ETF, alternative mutual fund",Survey!$M428="Closed-end", Survey!$M428="Split share corp", Survey!$I428="Yes"),TRUE,FALSE)</f>
        <v>0</v>
      </c>
      <c r="U428" s="16" t="str">
        <f>IFERROR(IF(AND(OR(X428=Y428,Y428 = "Either"),NOT(ISBLANK(Survey!K428))),"Pass","Fail"),"Pass")</f>
        <v>Fail</v>
      </c>
      <c r="V428" s="36" cm="1">
        <f t="array" ref="V428">SUM(SUMIF(Survey!BZ428:CS428,{"&gt;0","&lt;0"})*{1,-1})</f>
        <v>0</v>
      </c>
      <c r="W428" s="38" cm="1">
        <f t="array" ref="W428">SUM(SUMIF(Survey!CC428,{"&gt;0","&lt;0"})*{1,-1})+SUM(SUMIF(Survey!CM428,{"&gt;0","&lt;0"})*{1,-1})</f>
        <v>0</v>
      </c>
      <c r="X428" s="38">
        <f>Survey!K428</f>
        <v>0</v>
      </c>
      <c r="Y428" s="37" t="str">
        <f t="shared" si="286"/>
        <v>Either</v>
      </c>
      <c r="Z428" s="16" t="str">
        <f t="shared" si="287"/>
        <v>Fail</v>
      </c>
      <c r="AA428" s="67" cm="1">
        <f t="array" ref="AA428">SUM(SUMIF(Survey!BZ428:CS428,{"&gt;0","&lt;0"})*{1,-1})+SUM(SUMIF(Survey!CU428:DN428,{"&gt;0","&lt;0"})*{1,-1})</f>
        <v>0</v>
      </c>
      <c r="AB428" s="67">
        <f>IFERROR(AA428/(Survey!$AV428),0)</f>
        <v>0</v>
      </c>
      <c r="AC428" s="128" t="b">
        <f>IF(OR(Survey!$M428="Alternative strategy or hedge",Survey!$M428="Other, illiquid",Survey!$L428="Prospectus fund"),TRUE,FALSE)</f>
        <v>0</v>
      </c>
      <c r="AD428" s="128" t="b">
        <f>NOT(ISBLANK(Survey!$M428))</f>
        <v>0</v>
      </c>
      <c r="AE428" s="16" t="str">
        <f t="shared" si="288"/>
        <v>Pass</v>
      </c>
      <c r="AF428" s="38" t="b">
        <f>NOT(ISNUMBER(SEARCH("Other",Survey!$P428)))</f>
        <v>1</v>
      </c>
      <c r="AG428" s="37" t="b">
        <f>NOT(ISBLANK(Survey!$Q428))</f>
        <v>0</v>
      </c>
      <c r="AH428" s="16" t="str">
        <f t="shared" si="289"/>
        <v>Pass</v>
      </c>
      <c r="AI428" s="143">
        <f>COUNTBLANK(Survey!$W428)</f>
        <v>1</v>
      </c>
      <c r="AJ428" s="67">
        <f>IF(AND(Survey!L428&lt;&gt;"Exempt fund",OR(Survey!$M428="ETF",Survey!$M428="ETF, alternative mutual fund",Survey!$M428="Mutual fund",Survey!$M428="Alternative mutual fund",Survey!$M428="Money market")),1,0)</f>
        <v>0</v>
      </c>
      <c r="AK428" s="16" t="str">
        <f t="shared" si="290"/>
        <v>Pass</v>
      </c>
      <c r="AL428" s="38" t="b">
        <f>NOT(ISNUMBER(SEARCH("Yes",Survey!$AA428)))</f>
        <v>1</v>
      </c>
      <c r="AM428" s="37" t="b">
        <f>IF(COUNTBLANK(Survey!$AB428:$AC428)=0,TRUE, FALSE)</f>
        <v>0</v>
      </c>
      <c r="AN428" s="16" t="str">
        <f t="shared" si="291"/>
        <v>Pass</v>
      </c>
      <c r="AO428" s="38" t="b">
        <f>NOT(ISNUMBER(SEARCH("Yes",Survey!$AD428)))</f>
        <v>1</v>
      </c>
      <c r="AP428" s="37" t="b">
        <f>NOT(ISBLANK(Survey!$AF428))</f>
        <v>0</v>
      </c>
      <c r="AQ428" s="16" t="str">
        <f t="shared" si="292"/>
        <v>Pass</v>
      </c>
      <c r="AR428" s="38" t="b">
        <f>NOT(OR(ISNUMBER(SEARCH("Other",Survey!$AF428)),ISNUMBER(SEARCH("Multiple",Survey!$AF428))))</f>
        <v>1</v>
      </c>
      <c r="AS428" s="37" t="b">
        <f>NOT(ISBLANK(Survey!$AG428))</f>
        <v>0</v>
      </c>
      <c r="AT428" s="16" t="str">
        <f t="shared" si="293"/>
        <v>Fail</v>
      </c>
      <c r="AU428" s="143">
        <f>IF(ABS(Survey!$AV428)&gt;0, 1,0)</f>
        <v>0</v>
      </c>
      <c r="AV428" s="143">
        <f>IF(COUNTBLANK(Survey!$AJ428)=0,1,0)</f>
        <v>0</v>
      </c>
      <c r="AW428" s="16" t="str">
        <f t="shared" si="294"/>
        <v>Pass</v>
      </c>
      <c r="AX428" s="143">
        <f>IF(ISBLANK(Survey!$AJ428),0,1)</f>
        <v>0</v>
      </c>
      <c r="AY428" s="165">
        <f>COUNTBLANK(Survey!$AK428)</f>
        <v>1</v>
      </c>
      <c r="AZ428" s="16" t="str">
        <f t="shared" si="295"/>
        <v>Pass</v>
      </c>
      <c r="BA428" s="143">
        <f>IF(OR(Survey!$AK428="Closed",ISBLANK(Survey!$AK428)),0,1)</f>
        <v>0</v>
      </c>
      <c r="BB428" s="165">
        <f>IF(ISBLANK(Survey!$AL428),1,0)</f>
        <v>1</v>
      </c>
      <c r="BC428" s="147" t="str" cm="1">
        <f t="array" ref="BC428">IF(OR(IF(OR($BE428+$BF428 = 2, $BG428=1), FALSE, TRUE), AND($BD428:$BD428 = 0)),"Pass","Fail")</f>
        <v>Pass</v>
      </c>
      <c r="BD428" s="143">
        <f>COUNTBLANK(Survey!$AM428:$AO428)</f>
        <v>3</v>
      </c>
      <c r="BE428" s="143">
        <f>IF(Survey!$I428="Yes",1,0)</f>
        <v>0</v>
      </c>
      <c r="BF428" s="143">
        <f>IF(OR(Survey!$M428="Mutual fund",Survey!$M428="Alternative mutual fund",Survey!$M428="Money market"),1,0)</f>
        <v>0</v>
      </c>
      <c r="BG428" s="148">
        <f>IF(OR(Survey!$M428="ETF",Survey!$M428="ETF, alternative mutual fund"),1,0)</f>
        <v>0</v>
      </c>
      <c r="BH428" s="16" t="str">
        <f t="shared" si="296"/>
        <v>Pass</v>
      </c>
      <c r="BI428" s="38" t="b">
        <f>OR(ISNUMBER(SEARCH("Yes",Survey!$AO428)),ISBLANK(Survey!$AO428))</f>
        <v>1</v>
      </c>
      <c r="BJ428" s="67" t="b">
        <f>NOT(ISBLANK(Survey!$AP428))</f>
        <v>0</v>
      </c>
      <c r="BK428" s="16" t="str">
        <f t="shared" si="297"/>
        <v>Pass</v>
      </c>
      <c r="BL428" s="143">
        <f>IF(Survey!$AW428=0, 0,1)</f>
        <v>0</v>
      </c>
      <c r="BM428" s="67">
        <f>Survey!$AQ428</f>
        <v>0</v>
      </c>
      <c r="BN428" s="67">
        <f>IFERROR((Survey!$AX428-ABS(Survey!$AY428)-ABS(Survey!$BD428))/Survey!$AW428,0)</f>
        <v>0</v>
      </c>
      <c r="BO428" s="67">
        <f>IF(AND($BM428&gt;$BN428-0.2,$BM428&lt;$BN428+0.2,ISBLANK(Survey!$AQ428)=FALSE),0,1)</f>
        <v>1</v>
      </c>
      <c r="BP428" s="165">
        <f>IF(ISBLANK(Survey!$AR428),1,0)</f>
        <v>1</v>
      </c>
      <c r="BQ428" s="16" t="str">
        <f t="shared" si="298"/>
        <v>Pass</v>
      </c>
      <c r="BR428" s="143">
        <f>IF(Survey!$AW428=0, 0,1)</f>
        <v>0</v>
      </c>
      <c r="BS428" s="67">
        <f>IF(AND(Survey!$AS428&gt;=0,Survey!$AS428&lt;=0.2,Survey!$AS428&lt;&gt;""),0,1)</f>
        <v>1</v>
      </c>
      <c r="BT428" s="143">
        <f>IF(ISBLANK(Survey!$AT428),1,0)</f>
        <v>1</v>
      </c>
      <c r="BU428" s="16" t="str">
        <f t="shared" si="299"/>
        <v>Fail</v>
      </c>
      <c r="BV428" s="165">
        <f>Survey!$AU428</f>
        <v>0</v>
      </c>
      <c r="BW428" s="16" t="str">
        <f t="shared" si="300"/>
        <v>Pass</v>
      </c>
      <c r="BX428" s="36">
        <f>Survey!$AV428</f>
        <v>0</v>
      </c>
      <c r="BY428" s="176">
        <f>Survey!$AW428+Survey!$AX428-ABS(Survey!$AY428)+ABS(Survey!$AZ428)-ABS(Survey!$BA428)+ABS(Survey!$BB428)-ABS(Survey!$BC428)-ABS(Survey!$BD428)+Survey!$BE428</f>
        <v>0</v>
      </c>
      <c r="BZ428" s="35">
        <f t="shared" si="301"/>
        <v>0</v>
      </c>
      <c r="CA428" s="17">
        <f t="shared" si="302"/>
        <v>0</v>
      </c>
      <c r="CB428" s="16" t="str">
        <f t="shared" si="303"/>
        <v>Pass</v>
      </c>
      <c r="CC428" s="38" t="b">
        <f>IF(ABS(Survey!$BE428)=0,TRUE,FALSE)</f>
        <v>1</v>
      </c>
      <c r="CD428" s="37" t="b">
        <f>NOT(ISBLANK(Survey!$BF428))</f>
        <v>0</v>
      </c>
      <c r="CE428" t="str">
        <f t="shared" si="304"/>
        <v>Fail</v>
      </c>
      <c r="CF428" s="29">
        <f>Survey!$AV428</f>
        <v>0</v>
      </c>
      <c r="CG428" s="29" cm="1">
        <f t="array" ref="CG428">SUM(SUMIF(Survey!BH428:BO428,{"&gt;0","&lt;0"})*{1,-1})-SUM(SUMIF(Survey!BQ428:BX428,{"&gt;0","&lt;0"})*{1,-1})</f>
        <v>0</v>
      </c>
      <c r="CH428" s="35" t="str">
        <f t="shared" si="305"/>
        <v>No holdings</v>
      </c>
      <c r="CI428">
        <f t="shared" si="306"/>
        <v>0</v>
      </c>
      <c r="CJ428" s="16" t="str">
        <f t="shared" si="307"/>
        <v>Fail</v>
      </c>
      <c r="CK428" s="36">
        <f>Survey!$AV428</f>
        <v>0</v>
      </c>
      <c r="CL428" s="36" cm="1">
        <f t="array" ref="CL428">SUM(SUMIF(Survey!BZ428:CS428,{"&gt;0","&lt;0"})*{1,-1})-SUM(SUMIF(Survey!CU428:DN428,{"&gt;0","&lt;0"})*{1,-1})</f>
        <v>0</v>
      </c>
      <c r="CM428" s="35" t="str">
        <f t="shared" si="308"/>
        <v>No holdings</v>
      </c>
      <c r="CN428" s="17">
        <f t="shared" si="309"/>
        <v>0</v>
      </c>
      <c r="CO428" s="16" t="str">
        <f t="shared" si="310"/>
        <v>Pass</v>
      </c>
      <c r="CP428" s="38" t="b">
        <f>IF(ABS(Survey!$CS428)=0,TRUE,FALSE)</f>
        <v>1</v>
      </c>
      <c r="CQ428" s="37" t="b">
        <f>NOT(ISBLANK(Survey!$CT428))</f>
        <v>0</v>
      </c>
      <c r="CR428" s="16" t="str">
        <f t="shared" si="311"/>
        <v>Pass</v>
      </c>
      <c r="CS428" s="38" t="b">
        <f>IF(ABS(Survey!$DN428)=0,TRUE,FALSE)</f>
        <v>1</v>
      </c>
      <c r="CT428" s="37" t="b">
        <f>NOT(ISBLANK(Survey!$DO428))</f>
        <v>0</v>
      </c>
      <c r="CU428" t="str">
        <f t="shared" si="312"/>
        <v>Pass</v>
      </c>
      <c r="CV428" s="29" cm="1">
        <f t="array" ref="CV428">SUM(SUMIF(Survey!CO428,{"&gt;0","&lt;0"})*{1,-1})+SUM(SUMIF(Survey!DJ428,{"&gt;0","&lt;0"})*{1,-1})</f>
        <v>0</v>
      </c>
      <c r="CW428" s="29">
        <f>SUM(SUMIF(Survey!DQ428:DW428,{"&gt;0","&lt;0"})*{1,-1})+SUM(SUMIF(Survey!DY428:EE428,{"&gt;0","&lt;0"})*{1,-1})</f>
        <v>0</v>
      </c>
      <c r="CX428">
        <f t="shared" si="313"/>
        <v>0</v>
      </c>
      <c r="CY428">
        <f t="shared" si="314"/>
        <v>0</v>
      </c>
      <c r="CZ428" s="16" t="str">
        <f t="shared" si="315"/>
        <v>Pass</v>
      </c>
      <c r="DA428" s="38" t="b">
        <f>IF(ABS(Survey!$DW428)=0,TRUE,FALSE)</f>
        <v>1</v>
      </c>
      <c r="DB428" s="37" t="b">
        <f>NOT(ISBLANK(Survey!DX428))</f>
        <v>0</v>
      </c>
      <c r="DC428" s="16" t="str">
        <f t="shared" si="316"/>
        <v>Pass</v>
      </c>
      <c r="DD428" s="38" t="b">
        <f>IF(ABS(Survey!$EE428)=0,TRUE,FALSE)</f>
        <v>1</v>
      </c>
      <c r="DE428" s="37" t="b">
        <f>NOT(ISBLANK(Survey!$EF428))</f>
        <v>0</v>
      </c>
      <c r="DF428" s="16" t="str">
        <f t="shared" si="317"/>
        <v>Fail</v>
      </c>
      <c r="DG428" s="36">
        <f>SUM(SUMIF(Survey!EL428:EN428,{"&gt;0","&lt;0"})*{1,-1})</f>
        <v>0</v>
      </c>
      <c r="DH428">
        <f t="shared" si="318"/>
        <v>0</v>
      </c>
      <c r="DI428">
        <f t="shared" si="319"/>
        <v>100</v>
      </c>
      <c r="DJ428" s="35" t="b">
        <f>IF(OR(Survey!$M428="ETF",Survey!$M428="ETF, alternative mutual fund",Survey!$M428="Closed-end", Survey!$M428="Split share corp"),TRUE,FALSE)</f>
        <v>0</v>
      </c>
      <c r="DK428" s="16" t="str">
        <f t="shared" si="320"/>
        <v>Fail</v>
      </c>
      <c r="DL428" s="36">
        <f>SUM(SUMIF(Survey!EP428:EV428,{"&gt;0","&lt;0"})*{1,-1})</f>
        <v>0</v>
      </c>
      <c r="DM428">
        <f t="shared" si="321"/>
        <v>0</v>
      </c>
      <c r="DN428" s="17">
        <f t="shared" si="322"/>
        <v>100</v>
      </c>
      <c r="DO428" s="16" t="str">
        <f t="shared" si="323"/>
        <v>Fail</v>
      </c>
      <c r="DP428" s="36">
        <f>SUM(SUMIF(Survey!EX428:FD428,{"&gt;0","&lt;0"})*{1,-1})</f>
        <v>0</v>
      </c>
      <c r="DQ428">
        <f t="shared" si="324"/>
        <v>0</v>
      </c>
      <c r="DR428" s="17">
        <f t="shared" si="325"/>
        <v>100</v>
      </c>
    </row>
    <row r="429" spans="1:122">
      <c r="A429">
        <v>429</v>
      </c>
      <c r="B429" t="str">
        <f t="shared" si="279"/>
        <v>Pass</v>
      </c>
      <c r="C429" t="str">
        <f>IF(COUNTBLANK(Survey!B429:FE429)=$C$2, "Pass", "Fail")</f>
        <v>Pass</v>
      </c>
      <c r="D429" t="str">
        <f t="shared" si="280"/>
        <v>Fail</v>
      </c>
      <c r="E429" t="str">
        <f>IF(OR(ISBLANK(Survey!AJ429),COUNTIF(G429:BB429,"Fail")),"Fail","Pass")</f>
        <v>Fail</v>
      </c>
      <c r="G429" s="16" t="str">
        <f t="shared" si="281"/>
        <v>Fail</v>
      </c>
      <c r="H429" s="177">
        <f>COUNTBLANK(Survey!B429:D429)+COUNTBLANK(Survey!G429)+COUNTBLANK(Survey!I429)+COUNTBLANK(Survey!K429:M429)+COUNTBLANK(Survey!P429)+COUNTBLANK(Survey!S429:U429)+COUNTBLANK(Survey!Y429:AA429)+COUNTBLANK(Survey!AD429:AE429)+COUNTBLANK(Survey!AI429:AI429)</f>
        <v>18</v>
      </c>
      <c r="I429" s="16" t="str">
        <f t="shared" si="282"/>
        <v>Fail</v>
      </c>
      <c r="J429" t="b">
        <f>IF(Survey!E429="No",TRUE,FALSE)</f>
        <v>0</v>
      </c>
      <c r="K429" s="34">
        <f>LEN(Survey!E429)</f>
        <v>0</v>
      </c>
      <c r="L429" s="16" t="str">
        <f t="shared" si="283"/>
        <v>Fail</v>
      </c>
      <c r="M429" t="b">
        <f>IF(Survey!F429="No",TRUE,FALSE)</f>
        <v>0</v>
      </c>
      <c r="N429" s="33">
        <f>LEN(Survey!F429)</f>
        <v>0</v>
      </c>
      <c r="O429" s="16" t="str">
        <f t="shared" si="284"/>
        <v>Pass</v>
      </c>
      <c r="P429" s="34">
        <f>MOD((LEN(Survey!H429)+2),11)</f>
        <v>2</v>
      </c>
      <c r="Q429" s="33" t="str">
        <f>IF(Survey!$L429="Prospectus fund", "Yes", "No")</f>
        <v>No</v>
      </c>
      <c r="R429" s="16" t="str">
        <f t="shared" si="285"/>
        <v>Pass</v>
      </c>
      <c r="S429" s="34">
        <f>MOD((LEN(Survey!J429)+2),11)</f>
        <v>2</v>
      </c>
      <c r="T429" s="35" t="b">
        <f>IF(OR(Survey!$M429="ETF",Survey!$M429="ETF, alternative mutual fund",Survey!$M429="Closed-end", Survey!$M429="Split share corp", Survey!$I429="Yes"),TRUE,FALSE)</f>
        <v>0</v>
      </c>
      <c r="U429" s="16" t="str">
        <f>IFERROR(IF(AND(OR(X429=Y429,Y429 = "Either"),NOT(ISBLANK(Survey!K429))),"Pass","Fail"),"Pass")</f>
        <v>Fail</v>
      </c>
      <c r="V429" s="36" cm="1">
        <f t="array" ref="V429">SUM(SUMIF(Survey!BZ429:CS429,{"&gt;0","&lt;0"})*{1,-1})</f>
        <v>0</v>
      </c>
      <c r="W429" s="38" cm="1">
        <f t="array" ref="W429">SUM(SUMIF(Survey!CC429,{"&gt;0","&lt;0"})*{1,-1})+SUM(SUMIF(Survey!CM429,{"&gt;0","&lt;0"})*{1,-1})</f>
        <v>0</v>
      </c>
      <c r="X429" s="38">
        <f>Survey!K429</f>
        <v>0</v>
      </c>
      <c r="Y429" s="37" t="str">
        <f t="shared" si="286"/>
        <v>Either</v>
      </c>
      <c r="Z429" s="16" t="str">
        <f t="shared" si="287"/>
        <v>Fail</v>
      </c>
      <c r="AA429" s="67" cm="1">
        <f t="array" ref="AA429">SUM(SUMIF(Survey!BZ429:CS429,{"&gt;0","&lt;0"})*{1,-1})+SUM(SUMIF(Survey!CU429:DN429,{"&gt;0","&lt;0"})*{1,-1})</f>
        <v>0</v>
      </c>
      <c r="AB429" s="67">
        <f>IFERROR(AA429/(Survey!$AV429),0)</f>
        <v>0</v>
      </c>
      <c r="AC429" s="128" t="b">
        <f>IF(OR(Survey!$M429="Alternative strategy or hedge",Survey!$M429="Other, illiquid",Survey!$L429="Prospectus fund"),TRUE,FALSE)</f>
        <v>0</v>
      </c>
      <c r="AD429" s="128" t="b">
        <f>NOT(ISBLANK(Survey!$M429))</f>
        <v>0</v>
      </c>
      <c r="AE429" s="16" t="str">
        <f t="shared" si="288"/>
        <v>Pass</v>
      </c>
      <c r="AF429" s="38" t="b">
        <f>NOT(ISNUMBER(SEARCH("Other",Survey!$P429)))</f>
        <v>1</v>
      </c>
      <c r="AG429" s="37" t="b">
        <f>NOT(ISBLANK(Survey!$Q429))</f>
        <v>0</v>
      </c>
      <c r="AH429" s="16" t="str">
        <f t="shared" si="289"/>
        <v>Pass</v>
      </c>
      <c r="AI429" s="143">
        <f>COUNTBLANK(Survey!$W429)</f>
        <v>1</v>
      </c>
      <c r="AJ429" s="67">
        <f>IF(AND(Survey!L429&lt;&gt;"Exempt fund",OR(Survey!$M429="ETF",Survey!$M429="ETF, alternative mutual fund",Survey!$M429="Mutual fund",Survey!$M429="Alternative mutual fund",Survey!$M429="Money market")),1,0)</f>
        <v>0</v>
      </c>
      <c r="AK429" s="16" t="str">
        <f t="shared" si="290"/>
        <v>Pass</v>
      </c>
      <c r="AL429" s="38" t="b">
        <f>NOT(ISNUMBER(SEARCH("Yes",Survey!$AA429)))</f>
        <v>1</v>
      </c>
      <c r="AM429" s="37" t="b">
        <f>IF(COUNTBLANK(Survey!$AB429:$AC429)=0,TRUE, FALSE)</f>
        <v>0</v>
      </c>
      <c r="AN429" s="16" t="str">
        <f t="shared" si="291"/>
        <v>Pass</v>
      </c>
      <c r="AO429" s="38" t="b">
        <f>NOT(ISNUMBER(SEARCH("Yes",Survey!$AD429)))</f>
        <v>1</v>
      </c>
      <c r="AP429" s="37" t="b">
        <f>NOT(ISBLANK(Survey!$AF429))</f>
        <v>0</v>
      </c>
      <c r="AQ429" s="16" t="str">
        <f t="shared" si="292"/>
        <v>Pass</v>
      </c>
      <c r="AR429" s="38" t="b">
        <f>NOT(OR(ISNUMBER(SEARCH("Other",Survey!$AF429)),ISNUMBER(SEARCH("Multiple",Survey!$AF429))))</f>
        <v>1</v>
      </c>
      <c r="AS429" s="37" t="b">
        <f>NOT(ISBLANK(Survey!$AG429))</f>
        <v>0</v>
      </c>
      <c r="AT429" s="16" t="str">
        <f t="shared" si="293"/>
        <v>Fail</v>
      </c>
      <c r="AU429" s="143">
        <f>IF(ABS(Survey!$AV429)&gt;0, 1,0)</f>
        <v>0</v>
      </c>
      <c r="AV429" s="143">
        <f>IF(COUNTBLANK(Survey!$AJ429)=0,1,0)</f>
        <v>0</v>
      </c>
      <c r="AW429" s="16" t="str">
        <f t="shared" si="294"/>
        <v>Pass</v>
      </c>
      <c r="AX429" s="143">
        <f>IF(ISBLANK(Survey!$AJ429),0,1)</f>
        <v>0</v>
      </c>
      <c r="AY429" s="165">
        <f>COUNTBLANK(Survey!$AK429)</f>
        <v>1</v>
      </c>
      <c r="AZ429" s="16" t="str">
        <f t="shared" si="295"/>
        <v>Pass</v>
      </c>
      <c r="BA429" s="143">
        <f>IF(OR(Survey!$AK429="Closed",ISBLANK(Survey!$AK429)),0,1)</f>
        <v>0</v>
      </c>
      <c r="BB429" s="165">
        <f>IF(ISBLANK(Survey!$AL429),1,0)</f>
        <v>1</v>
      </c>
      <c r="BC429" s="147" t="str" cm="1">
        <f t="array" ref="BC429">IF(OR(IF(OR($BE429+$BF429 = 2, $BG429=1), FALSE, TRUE), AND($BD429:$BD429 = 0)),"Pass","Fail")</f>
        <v>Pass</v>
      </c>
      <c r="BD429" s="143">
        <f>COUNTBLANK(Survey!$AM429:$AO429)</f>
        <v>3</v>
      </c>
      <c r="BE429" s="143">
        <f>IF(Survey!$I429="Yes",1,0)</f>
        <v>0</v>
      </c>
      <c r="BF429" s="143">
        <f>IF(OR(Survey!$M429="Mutual fund",Survey!$M429="Alternative mutual fund",Survey!$M429="Money market"),1,0)</f>
        <v>0</v>
      </c>
      <c r="BG429" s="148">
        <f>IF(OR(Survey!$M429="ETF",Survey!$M429="ETF, alternative mutual fund"),1,0)</f>
        <v>0</v>
      </c>
      <c r="BH429" s="16" t="str">
        <f t="shared" si="296"/>
        <v>Pass</v>
      </c>
      <c r="BI429" s="38" t="b">
        <f>OR(ISNUMBER(SEARCH("Yes",Survey!$AO429)),ISBLANK(Survey!$AO429))</f>
        <v>1</v>
      </c>
      <c r="BJ429" s="67" t="b">
        <f>NOT(ISBLANK(Survey!$AP429))</f>
        <v>0</v>
      </c>
      <c r="BK429" s="16" t="str">
        <f t="shared" si="297"/>
        <v>Pass</v>
      </c>
      <c r="BL429" s="143">
        <f>IF(Survey!$AW429=0, 0,1)</f>
        <v>0</v>
      </c>
      <c r="BM429" s="67">
        <f>Survey!$AQ429</f>
        <v>0</v>
      </c>
      <c r="BN429" s="67">
        <f>IFERROR((Survey!$AX429-ABS(Survey!$AY429)-ABS(Survey!$BD429))/Survey!$AW429,0)</f>
        <v>0</v>
      </c>
      <c r="BO429" s="67">
        <f>IF(AND($BM429&gt;$BN429-0.2,$BM429&lt;$BN429+0.2,ISBLANK(Survey!$AQ429)=FALSE),0,1)</f>
        <v>1</v>
      </c>
      <c r="BP429" s="165">
        <f>IF(ISBLANK(Survey!$AR429),1,0)</f>
        <v>1</v>
      </c>
      <c r="BQ429" s="16" t="str">
        <f t="shared" si="298"/>
        <v>Pass</v>
      </c>
      <c r="BR429" s="143">
        <f>IF(Survey!$AW429=0, 0,1)</f>
        <v>0</v>
      </c>
      <c r="BS429" s="67">
        <f>IF(AND(Survey!$AS429&gt;=0,Survey!$AS429&lt;=0.2,Survey!$AS429&lt;&gt;""),0,1)</f>
        <v>1</v>
      </c>
      <c r="BT429" s="143">
        <f>IF(ISBLANK(Survey!$AT429),1,0)</f>
        <v>1</v>
      </c>
      <c r="BU429" s="16" t="str">
        <f t="shared" si="299"/>
        <v>Fail</v>
      </c>
      <c r="BV429" s="165">
        <f>Survey!$AU429</f>
        <v>0</v>
      </c>
      <c r="BW429" s="16" t="str">
        <f t="shared" si="300"/>
        <v>Pass</v>
      </c>
      <c r="BX429" s="36">
        <f>Survey!$AV429</f>
        <v>0</v>
      </c>
      <c r="BY429" s="176">
        <f>Survey!$AW429+Survey!$AX429-ABS(Survey!$AY429)+ABS(Survey!$AZ429)-ABS(Survey!$BA429)+ABS(Survey!$BB429)-ABS(Survey!$BC429)-ABS(Survey!$BD429)+Survey!$BE429</f>
        <v>0</v>
      </c>
      <c r="BZ429" s="35">
        <f t="shared" si="301"/>
        <v>0</v>
      </c>
      <c r="CA429" s="17">
        <f t="shared" si="302"/>
        <v>0</v>
      </c>
      <c r="CB429" s="16" t="str">
        <f t="shared" si="303"/>
        <v>Pass</v>
      </c>
      <c r="CC429" s="38" t="b">
        <f>IF(ABS(Survey!$BE429)=0,TRUE,FALSE)</f>
        <v>1</v>
      </c>
      <c r="CD429" s="37" t="b">
        <f>NOT(ISBLANK(Survey!$BF429))</f>
        <v>0</v>
      </c>
      <c r="CE429" t="str">
        <f t="shared" si="304"/>
        <v>Fail</v>
      </c>
      <c r="CF429" s="29">
        <f>Survey!$AV429</f>
        <v>0</v>
      </c>
      <c r="CG429" s="29" cm="1">
        <f t="array" ref="CG429">SUM(SUMIF(Survey!BH429:BO429,{"&gt;0","&lt;0"})*{1,-1})-SUM(SUMIF(Survey!BQ429:BX429,{"&gt;0","&lt;0"})*{1,-1})</f>
        <v>0</v>
      </c>
      <c r="CH429" s="35" t="str">
        <f t="shared" si="305"/>
        <v>No holdings</v>
      </c>
      <c r="CI429">
        <f t="shared" si="306"/>
        <v>0</v>
      </c>
      <c r="CJ429" s="16" t="str">
        <f t="shared" si="307"/>
        <v>Fail</v>
      </c>
      <c r="CK429" s="36">
        <f>Survey!$AV429</f>
        <v>0</v>
      </c>
      <c r="CL429" s="36" cm="1">
        <f t="array" ref="CL429">SUM(SUMIF(Survey!BZ429:CS429,{"&gt;0","&lt;0"})*{1,-1})-SUM(SUMIF(Survey!CU429:DN429,{"&gt;0","&lt;0"})*{1,-1})</f>
        <v>0</v>
      </c>
      <c r="CM429" s="35" t="str">
        <f t="shared" si="308"/>
        <v>No holdings</v>
      </c>
      <c r="CN429" s="17">
        <f t="shared" si="309"/>
        <v>0</v>
      </c>
      <c r="CO429" s="16" t="str">
        <f t="shared" si="310"/>
        <v>Pass</v>
      </c>
      <c r="CP429" s="38" t="b">
        <f>IF(ABS(Survey!$CS429)=0,TRUE,FALSE)</f>
        <v>1</v>
      </c>
      <c r="CQ429" s="37" t="b">
        <f>NOT(ISBLANK(Survey!$CT429))</f>
        <v>0</v>
      </c>
      <c r="CR429" s="16" t="str">
        <f t="shared" si="311"/>
        <v>Pass</v>
      </c>
      <c r="CS429" s="38" t="b">
        <f>IF(ABS(Survey!$DN429)=0,TRUE,FALSE)</f>
        <v>1</v>
      </c>
      <c r="CT429" s="37" t="b">
        <f>NOT(ISBLANK(Survey!$DO429))</f>
        <v>0</v>
      </c>
      <c r="CU429" t="str">
        <f t="shared" si="312"/>
        <v>Pass</v>
      </c>
      <c r="CV429" s="29" cm="1">
        <f t="array" ref="CV429">SUM(SUMIF(Survey!CO429,{"&gt;0","&lt;0"})*{1,-1})+SUM(SUMIF(Survey!DJ429,{"&gt;0","&lt;0"})*{1,-1})</f>
        <v>0</v>
      </c>
      <c r="CW429" s="29">
        <f>SUM(SUMIF(Survey!DQ429:DW429,{"&gt;0","&lt;0"})*{1,-1})+SUM(SUMIF(Survey!DY429:EE429,{"&gt;0","&lt;0"})*{1,-1})</f>
        <v>0</v>
      </c>
      <c r="CX429">
        <f t="shared" si="313"/>
        <v>0</v>
      </c>
      <c r="CY429">
        <f t="shared" si="314"/>
        <v>0</v>
      </c>
      <c r="CZ429" s="16" t="str">
        <f t="shared" si="315"/>
        <v>Pass</v>
      </c>
      <c r="DA429" s="38" t="b">
        <f>IF(ABS(Survey!$DW429)=0,TRUE,FALSE)</f>
        <v>1</v>
      </c>
      <c r="DB429" s="37" t="b">
        <f>NOT(ISBLANK(Survey!DX429))</f>
        <v>0</v>
      </c>
      <c r="DC429" s="16" t="str">
        <f t="shared" si="316"/>
        <v>Pass</v>
      </c>
      <c r="DD429" s="38" t="b">
        <f>IF(ABS(Survey!$EE429)=0,TRUE,FALSE)</f>
        <v>1</v>
      </c>
      <c r="DE429" s="37" t="b">
        <f>NOT(ISBLANK(Survey!$EF429))</f>
        <v>0</v>
      </c>
      <c r="DF429" s="16" t="str">
        <f t="shared" si="317"/>
        <v>Fail</v>
      </c>
      <c r="DG429" s="36">
        <f>SUM(SUMIF(Survey!EL429:EN429,{"&gt;0","&lt;0"})*{1,-1})</f>
        <v>0</v>
      </c>
      <c r="DH429">
        <f t="shared" si="318"/>
        <v>0</v>
      </c>
      <c r="DI429">
        <f t="shared" si="319"/>
        <v>100</v>
      </c>
      <c r="DJ429" s="35" t="b">
        <f>IF(OR(Survey!$M429="ETF",Survey!$M429="ETF, alternative mutual fund",Survey!$M429="Closed-end", Survey!$M429="Split share corp"),TRUE,FALSE)</f>
        <v>0</v>
      </c>
      <c r="DK429" s="16" t="str">
        <f t="shared" si="320"/>
        <v>Fail</v>
      </c>
      <c r="DL429" s="36">
        <f>SUM(SUMIF(Survey!EP429:EV429,{"&gt;0","&lt;0"})*{1,-1})</f>
        <v>0</v>
      </c>
      <c r="DM429">
        <f t="shared" si="321"/>
        <v>0</v>
      </c>
      <c r="DN429" s="17">
        <f t="shared" si="322"/>
        <v>100</v>
      </c>
      <c r="DO429" s="16" t="str">
        <f t="shared" si="323"/>
        <v>Fail</v>
      </c>
      <c r="DP429" s="36">
        <f>SUM(SUMIF(Survey!EX429:FD429,{"&gt;0","&lt;0"})*{1,-1})</f>
        <v>0</v>
      </c>
      <c r="DQ429">
        <f t="shared" si="324"/>
        <v>0</v>
      </c>
      <c r="DR429" s="17">
        <f t="shared" si="325"/>
        <v>100</v>
      </c>
    </row>
    <row r="430" spans="1:122">
      <c r="A430">
        <v>430</v>
      </c>
      <c r="B430" t="str">
        <f t="shared" si="279"/>
        <v>Pass</v>
      </c>
      <c r="C430" t="str">
        <f>IF(COUNTBLANK(Survey!B430:FE430)=$C$2, "Pass", "Fail")</f>
        <v>Pass</v>
      </c>
      <c r="D430" t="str">
        <f t="shared" si="280"/>
        <v>Fail</v>
      </c>
      <c r="E430" t="str">
        <f>IF(OR(ISBLANK(Survey!AJ430),COUNTIF(G430:BB430,"Fail")),"Fail","Pass")</f>
        <v>Fail</v>
      </c>
      <c r="G430" s="16" t="str">
        <f t="shared" si="281"/>
        <v>Fail</v>
      </c>
      <c r="H430" s="177">
        <f>COUNTBLANK(Survey!B430:D430)+COUNTBLANK(Survey!G430)+COUNTBLANK(Survey!I430)+COUNTBLANK(Survey!K430:M430)+COUNTBLANK(Survey!P430)+COUNTBLANK(Survey!S430:U430)+COUNTBLANK(Survey!Y430:AA430)+COUNTBLANK(Survey!AD430:AE430)+COUNTBLANK(Survey!AI430:AI430)</f>
        <v>18</v>
      </c>
      <c r="I430" s="16" t="str">
        <f t="shared" si="282"/>
        <v>Fail</v>
      </c>
      <c r="J430" t="b">
        <f>IF(Survey!E430="No",TRUE,FALSE)</f>
        <v>0</v>
      </c>
      <c r="K430" s="34">
        <f>LEN(Survey!E430)</f>
        <v>0</v>
      </c>
      <c r="L430" s="16" t="str">
        <f t="shared" si="283"/>
        <v>Fail</v>
      </c>
      <c r="M430" t="b">
        <f>IF(Survey!F430="No",TRUE,FALSE)</f>
        <v>0</v>
      </c>
      <c r="N430" s="33">
        <f>LEN(Survey!F430)</f>
        <v>0</v>
      </c>
      <c r="O430" s="16" t="str">
        <f t="shared" si="284"/>
        <v>Pass</v>
      </c>
      <c r="P430" s="34">
        <f>MOD((LEN(Survey!H430)+2),11)</f>
        <v>2</v>
      </c>
      <c r="Q430" s="33" t="str">
        <f>IF(Survey!$L430="Prospectus fund", "Yes", "No")</f>
        <v>No</v>
      </c>
      <c r="R430" s="16" t="str">
        <f t="shared" si="285"/>
        <v>Pass</v>
      </c>
      <c r="S430" s="34">
        <f>MOD((LEN(Survey!J430)+2),11)</f>
        <v>2</v>
      </c>
      <c r="T430" s="35" t="b">
        <f>IF(OR(Survey!$M430="ETF",Survey!$M430="ETF, alternative mutual fund",Survey!$M430="Closed-end", Survey!$M430="Split share corp", Survey!$I430="Yes"),TRUE,FALSE)</f>
        <v>0</v>
      </c>
      <c r="U430" s="16" t="str">
        <f>IFERROR(IF(AND(OR(X430=Y430,Y430 = "Either"),NOT(ISBLANK(Survey!K430))),"Pass","Fail"),"Pass")</f>
        <v>Fail</v>
      </c>
      <c r="V430" s="36" cm="1">
        <f t="array" ref="V430">SUM(SUMIF(Survey!BZ430:CS430,{"&gt;0","&lt;0"})*{1,-1})</f>
        <v>0</v>
      </c>
      <c r="W430" s="38" cm="1">
        <f t="array" ref="W430">SUM(SUMIF(Survey!CC430,{"&gt;0","&lt;0"})*{1,-1})+SUM(SUMIF(Survey!CM430,{"&gt;0","&lt;0"})*{1,-1})</f>
        <v>0</v>
      </c>
      <c r="X430" s="38">
        <f>Survey!K430</f>
        <v>0</v>
      </c>
      <c r="Y430" s="37" t="str">
        <f t="shared" si="286"/>
        <v>Either</v>
      </c>
      <c r="Z430" s="16" t="str">
        <f t="shared" si="287"/>
        <v>Fail</v>
      </c>
      <c r="AA430" s="67" cm="1">
        <f t="array" ref="AA430">SUM(SUMIF(Survey!BZ430:CS430,{"&gt;0","&lt;0"})*{1,-1})+SUM(SUMIF(Survey!CU430:DN430,{"&gt;0","&lt;0"})*{1,-1})</f>
        <v>0</v>
      </c>
      <c r="AB430" s="67">
        <f>IFERROR(AA430/(Survey!$AV430),0)</f>
        <v>0</v>
      </c>
      <c r="AC430" s="128" t="b">
        <f>IF(OR(Survey!$M430="Alternative strategy or hedge",Survey!$M430="Other, illiquid",Survey!$L430="Prospectus fund"),TRUE,FALSE)</f>
        <v>0</v>
      </c>
      <c r="AD430" s="128" t="b">
        <f>NOT(ISBLANK(Survey!$M430))</f>
        <v>0</v>
      </c>
      <c r="AE430" s="16" t="str">
        <f t="shared" si="288"/>
        <v>Pass</v>
      </c>
      <c r="AF430" s="38" t="b">
        <f>NOT(ISNUMBER(SEARCH("Other",Survey!$P430)))</f>
        <v>1</v>
      </c>
      <c r="AG430" s="37" t="b">
        <f>NOT(ISBLANK(Survey!$Q430))</f>
        <v>0</v>
      </c>
      <c r="AH430" s="16" t="str">
        <f t="shared" si="289"/>
        <v>Pass</v>
      </c>
      <c r="AI430" s="143">
        <f>COUNTBLANK(Survey!$W430)</f>
        <v>1</v>
      </c>
      <c r="AJ430" s="67">
        <f>IF(AND(Survey!L430&lt;&gt;"Exempt fund",OR(Survey!$M430="ETF",Survey!$M430="ETF, alternative mutual fund",Survey!$M430="Mutual fund",Survey!$M430="Alternative mutual fund",Survey!$M430="Money market")),1,0)</f>
        <v>0</v>
      </c>
      <c r="AK430" s="16" t="str">
        <f t="shared" si="290"/>
        <v>Pass</v>
      </c>
      <c r="AL430" s="38" t="b">
        <f>NOT(ISNUMBER(SEARCH("Yes",Survey!$AA430)))</f>
        <v>1</v>
      </c>
      <c r="AM430" s="37" t="b">
        <f>IF(COUNTBLANK(Survey!$AB430:$AC430)=0,TRUE, FALSE)</f>
        <v>0</v>
      </c>
      <c r="AN430" s="16" t="str">
        <f t="shared" si="291"/>
        <v>Pass</v>
      </c>
      <c r="AO430" s="38" t="b">
        <f>NOT(ISNUMBER(SEARCH("Yes",Survey!$AD430)))</f>
        <v>1</v>
      </c>
      <c r="AP430" s="37" t="b">
        <f>NOT(ISBLANK(Survey!$AF430))</f>
        <v>0</v>
      </c>
      <c r="AQ430" s="16" t="str">
        <f t="shared" si="292"/>
        <v>Pass</v>
      </c>
      <c r="AR430" s="38" t="b">
        <f>NOT(OR(ISNUMBER(SEARCH("Other",Survey!$AF430)),ISNUMBER(SEARCH("Multiple",Survey!$AF430))))</f>
        <v>1</v>
      </c>
      <c r="AS430" s="37" t="b">
        <f>NOT(ISBLANK(Survey!$AG430))</f>
        <v>0</v>
      </c>
      <c r="AT430" s="16" t="str">
        <f t="shared" si="293"/>
        <v>Fail</v>
      </c>
      <c r="AU430" s="143">
        <f>IF(ABS(Survey!$AV430)&gt;0, 1,0)</f>
        <v>0</v>
      </c>
      <c r="AV430" s="143">
        <f>IF(COUNTBLANK(Survey!$AJ430)=0,1,0)</f>
        <v>0</v>
      </c>
      <c r="AW430" s="16" t="str">
        <f t="shared" si="294"/>
        <v>Pass</v>
      </c>
      <c r="AX430" s="143">
        <f>IF(ISBLANK(Survey!$AJ430),0,1)</f>
        <v>0</v>
      </c>
      <c r="AY430" s="165">
        <f>COUNTBLANK(Survey!$AK430)</f>
        <v>1</v>
      </c>
      <c r="AZ430" s="16" t="str">
        <f t="shared" si="295"/>
        <v>Pass</v>
      </c>
      <c r="BA430" s="143">
        <f>IF(OR(Survey!$AK430="Closed",ISBLANK(Survey!$AK430)),0,1)</f>
        <v>0</v>
      </c>
      <c r="BB430" s="165">
        <f>IF(ISBLANK(Survey!$AL430),1,0)</f>
        <v>1</v>
      </c>
      <c r="BC430" s="147" t="str" cm="1">
        <f t="array" ref="BC430">IF(OR(IF(OR($BE430+$BF430 = 2, $BG430=1), FALSE, TRUE), AND($BD430:$BD430 = 0)),"Pass","Fail")</f>
        <v>Pass</v>
      </c>
      <c r="BD430" s="143">
        <f>COUNTBLANK(Survey!$AM430:$AO430)</f>
        <v>3</v>
      </c>
      <c r="BE430" s="143">
        <f>IF(Survey!$I430="Yes",1,0)</f>
        <v>0</v>
      </c>
      <c r="BF430" s="143">
        <f>IF(OR(Survey!$M430="Mutual fund",Survey!$M430="Alternative mutual fund",Survey!$M430="Money market"),1,0)</f>
        <v>0</v>
      </c>
      <c r="BG430" s="148">
        <f>IF(OR(Survey!$M430="ETF",Survey!$M430="ETF, alternative mutual fund"),1,0)</f>
        <v>0</v>
      </c>
      <c r="BH430" s="16" t="str">
        <f t="shared" si="296"/>
        <v>Pass</v>
      </c>
      <c r="BI430" s="38" t="b">
        <f>OR(ISNUMBER(SEARCH("Yes",Survey!$AO430)),ISBLANK(Survey!$AO430))</f>
        <v>1</v>
      </c>
      <c r="BJ430" s="67" t="b">
        <f>NOT(ISBLANK(Survey!$AP430))</f>
        <v>0</v>
      </c>
      <c r="BK430" s="16" t="str">
        <f t="shared" si="297"/>
        <v>Pass</v>
      </c>
      <c r="BL430" s="143">
        <f>IF(Survey!$AW430=0, 0,1)</f>
        <v>0</v>
      </c>
      <c r="BM430" s="67">
        <f>Survey!$AQ430</f>
        <v>0</v>
      </c>
      <c r="BN430" s="67">
        <f>IFERROR((Survey!$AX430-ABS(Survey!$AY430)-ABS(Survey!$BD430))/Survey!$AW430,0)</f>
        <v>0</v>
      </c>
      <c r="BO430" s="67">
        <f>IF(AND($BM430&gt;$BN430-0.2,$BM430&lt;$BN430+0.2,ISBLANK(Survey!$AQ430)=FALSE),0,1)</f>
        <v>1</v>
      </c>
      <c r="BP430" s="165">
        <f>IF(ISBLANK(Survey!$AR430),1,0)</f>
        <v>1</v>
      </c>
      <c r="BQ430" s="16" t="str">
        <f t="shared" si="298"/>
        <v>Pass</v>
      </c>
      <c r="BR430" s="143">
        <f>IF(Survey!$AW430=0, 0,1)</f>
        <v>0</v>
      </c>
      <c r="BS430" s="67">
        <f>IF(AND(Survey!$AS430&gt;=0,Survey!$AS430&lt;=0.2,Survey!$AS430&lt;&gt;""),0,1)</f>
        <v>1</v>
      </c>
      <c r="BT430" s="143">
        <f>IF(ISBLANK(Survey!$AT430),1,0)</f>
        <v>1</v>
      </c>
      <c r="BU430" s="16" t="str">
        <f t="shared" si="299"/>
        <v>Fail</v>
      </c>
      <c r="BV430" s="165">
        <f>Survey!$AU430</f>
        <v>0</v>
      </c>
      <c r="BW430" s="16" t="str">
        <f t="shared" si="300"/>
        <v>Pass</v>
      </c>
      <c r="BX430" s="36">
        <f>Survey!$AV430</f>
        <v>0</v>
      </c>
      <c r="BY430" s="176">
        <f>Survey!$AW430+Survey!$AX430-ABS(Survey!$AY430)+ABS(Survey!$AZ430)-ABS(Survey!$BA430)+ABS(Survey!$BB430)-ABS(Survey!$BC430)-ABS(Survey!$BD430)+Survey!$BE430</f>
        <v>0</v>
      </c>
      <c r="BZ430" s="35">
        <f t="shared" si="301"/>
        <v>0</v>
      </c>
      <c r="CA430" s="17">
        <f t="shared" si="302"/>
        <v>0</v>
      </c>
      <c r="CB430" s="16" t="str">
        <f t="shared" si="303"/>
        <v>Pass</v>
      </c>
      <c r="CC430" s="38" t="b">
        <f>IF(ABS(Survey!$BE430)=0,TRUE,FALSE)</f>
        <v>1</v>
      </c>
      <c r="CD430" s="37" t="b">
        <f>NOT(ISBLANK(Survey!$BF430))</f>
        <v>0</v>
      </c>
      <c r="CE430" t="str">
        <f t="shared" si="304"/>
        <v>Fail</v>
      </c>
      <c r="CF430" s="29">
        <f>Survey!$AV430</f>
        <v>0</v>
      </c>
      <c r="CG430" s="29" cm="1">
        <f t="array" ref="CG430">SUM(SUMIF(Survey!BH430:BO430,{"&gt;0","&lt;0"})*{1,-1})-SUM(SUMIF(Survey!BQ430:BX430,{"&gt;0","&lt;0"})*{1,-1})</f>
        <v>0</v>
      </c>
      <c r="CH430" s="35" t="str">
        <f t="shared" si="305"/>
        <v>No holdings</v>
      </c>
      <c r="CI430">
        <f t="shared" si="306"/>
        <v>0</v>
      </c>
      <c r="CJ430" s="16" t="str">
        <f t="shared" si="307"/>
        <v>Fail</v>
      </c>
      <c r="CK430" s="36">
        <f>Survey!$AV430</f>
        <v>0</v>
      </c>
      <c r="CL430" s="36" cm="1">
        <f t="array" ref="CL430">SUM(SUMIF(Survey!BZ430:CS430,{"&gt;0","&lt;0"})*{1,-1})-SUM(SUMIF(Survey!CU430:DN430,{"&gt;0","&lt;0"})*{1,-1})</f>
        <v>0</v>
      </c>
      <c r="CM430" s="35" t="str">
        <f t="shared" si="308"/>
        <v>No holdings</v>
      </c>
      <c r="CN430" s="17">
        <f t="shared" si="309"/>
        <v>0</v>
      </c>
      <c r="CO430" s="16" t="str">
        <f t="shared" si="310"/>
        <v>Pass</v>
      </c>
      <c r="CP430" s="38" t="b">
        <f>IF(ABS(Survey!$CS430)=0,TRUE,FALSE)</f>
        <v>1</v>
      </c>
      <c r="CQ430" s="37" t="b">
        <f>NOT(ISBLANK(Survey!$CT430))</f>
        <v>0</v>
      </c>
      <c r="CR430" s="16" t="str">
        <f t="shared" si="311"/>
        <v>Pass</v>
      </c>
      <c r="CS430" s="38" t="b">
        <f>IF(ABS(Survey!$DN430)=0,TRUE,FALSE)</f>
        <v>1</v>
      </c>
      <c r="CT430" s="37" t="b">
        <f>NOT(ISBLANK(Survey!$DO430))</f>
        <v>0</v>
      </c>
      <c r="CU430" t="str">
        <f t="shared" si="312"/>
        <v>Pass</v>
      </c>
      <c r="CV430" s="29" cm="1">
        <f t="array" ref="CV430">SUM(SUMIF(Survey!CO430,{"&gt;0","&lt;0"})*{1,-1})+SUM(SUMIF(Survey!DJ430,{"&gt;0","&lt;0"})*{1,-1})</f>
        <v>0</v>
      </c>
      <c r="CW430" s="29">
        <f>SUM(SUMIF(Survey!DQ430:DW430,{"&gt;0","&lt;0"})*{1,-1})+SUM(SUMIF(Survey!DY430:EE430,{"&gt;0","&lt;0"})*{1,-1})</f>
        <v>0</v>
      </c>
      <c r="CX430">
        <f t="shared" si="313"/>
        <v>0</v>
      </c>
      <c r="CY430">
        <f t="shared" si="314"/>
        <v>0</v>
      </c>
      <c r="CZ430" s="16" t="str">
        <f t="shared" si="315"/>
        <v>Pass</v>
      </c>
      <c r="DA430" s="38" t="b">
        <f>IF(ABS(Survey!$DW430)=0,TRUE,FALSE)</f>
        <v>1</v>
      </c>
      <c r="DB430" s="37" t="b">
        <f>NOT(ISBLANK(Survey!DX430))</f>
        <v>0</v>
      </c>
      <c r="DC430" s="16" t="str">
        <f t="shared" si="316"/>
        <v>Pass</v>
      </c>
      <c r="DD430" s="38" t="b">
        <f>IF(ABS(Survey!$EE430)=0,TRUE,FALSE)</f>
        <v>1</v>
      </c>
      <c r="DE430" s="37" t="b">
        <f>NOT(ISBLANK(Survey!$EF430))</f>
        <v>0</v>
      </c>
      <c r="DF430" s="16" t="str">
        <f t="shared" si="317"/>
        <v>Fail</v>
      </c>
      <c r="DG430" s="36">
        <f>SUM(SUMIF(Survey!EL430:EN430,{"&gt;0","&lt;0"})*{1,-1})</f>
        <v>0</v>
      </c>
      <c r="DH430">
        <f t="shared" si="318"/>
        <v>0</v>
      </c>
      <c r="DI430">
        <f t="shared" si="319"/>
        <v>100</v>
      </c>
      <c r="DJ430" s="35" t="b">
        <f>IF(OR(Survey!$M430="ETF",Survey!$M430="ETF, alternative mutual fund",Survey!$M430="Closed-end", Survey!$M430="Split share corp"),TRUE,FALSE)</f>
        <v>0</v>
      </c>
      <c r="DK430" s="16" t="str">
        <f t="shared" si="320"/>
        <v>Fail</v>
      </c>
      <c r="DL430" s="36">
        <f>SUM(SUMIF(Survey!EP430:EV430,{"&gt;0","&lt;0"})*{1,-1})</f>
        <v>0</v>
      </c>
      <c r="DM430">
        <f t="shared" si="321"/>
        <v>0</v>
      </c>
      <c r="DN430" s="17">
        <f t="shared" si="322"/>
        <v>100</v>
      </c>
      <c r="DO430" s="16" t="str">
        <f t="shared" si="323"/>
        <v>Fail</v>
      </c>
      <c r="DP430" s="36">
        <f>SUM(SUMIF(Survey!EX430:FD430,{"&gt;0","&lt;0"})*{1,-1})</f>
        <v>0</v>
      </c>
      <c r="DQ430">
        <f t="shared" si="324"/>
        <v>0</v>
      </c>
      <c r="DR430" s="17">
        <f t="shared" si="325"/>
        <v>100</v>
      </c>
    </row>
    <row r="431" spans="1:122">
      <c r="A431">
        <v>431</v>
      </c>
      <c r="B431" t="str">
        <f t="shared" si="279"/>
        <v>Pass</v>
      </c>
      <c r="C431" t="str">
        <f>IF(COUNTBLANK(Survey!B431:FE431)=$C$2, "Pass", "Fail")</f>
        <v>Pass</v>
      </c>
      <c r="D431" t="str">
        <f t="shared" si="280"/>
        <v>Fail</v>
      </c>
      <c r="E431" t="str">
        <f>IF(OR(ISBLANK(Survey!AJ431),COUNTIF(G431:BB431,"Fail")),"Fail","Pass")</f>
        <v>Fail</v>
      </c>
      <c r="G431" s="16" t="str">
        <f t="shared" si="281"/>
        <v>Fail</v>
      </c>
      <c r="H431" s="177">
        <f>COUNTBLANK(Survey!B431:D431)+COUNTBLANK(Survey!G431)+COUNTBLANK(Survey!I431)+COUNTBLANK(Survey!K431:M431)+COUNTBLANK(Survey!P431)+COUNTBLANK(Survey!S431:U431)+COUNTBLANK(Survey!Y431:AA431)+COUNTBLANK(Survey!AD431:AE431)+COUNTBLANK(Survey!AI431:AI431)</f>
        <v>18</v>
      </c>
      <c r="I431" s="16" t="str">
        <f t="shared" si="282"/>
        <v>Fail</v>
      </c>
      <c r="J431" t="b">
        <f>IF(Survey!E431="No",TRUE,FALSE)</f>
        <v>0</v>
      </c>
      <c r="K431" s="34">
        <f>LEN(Survey!E431)</f>
        <v>0</v>
      </c>
      <c r="L431" s="16" t="str">
        <f t="shared" si="283"/>
        <v>Fail</v>
      </c>
      <c r="M431" t="b">
        <f>IF(Survey!F431="No",TRUE,FALSE)</f>
        <v>0</v>
      </c>
      <c r="N431" s="33">
        <f>LEN(Survey!F431)</f>
        <v>0</v>
      </c>
      <c r="O431" s="16" t="str">
        <f t="shared" si="284"/>
        <v>Pass</v>
      </c>
      <c r="P431" s="34">
        <f>MOD((LEN(Survey!H431)+2),11)</f>
        <v>2</v>
      </c>
      <c r="Q431" s="33" t="str">
        <f>IF(Survey!$L431="Prospectus fund", "Yes", "No")</f>
        <v>No</v>
      </c>
      <c r="R431" s="16" t="str">
        <f t="shared" si="285"/>
        <v>Pass</v>
      </c>
      <c r="S431" s="34">
        <f>MOD((LEN(Survey!J431)+2),11)</f>
        <v>2</v>
      </c>
      <c r="T431" s="35" t="b">
        <f>IF(OR(Survey!$M431="ETF",Survey!$M431="ETF, alternative mutual fund",Survey!$M431="Closed-end", Survey!$M431="Split share corp", Survey!$I431="Yes"),TRUE,FALSE)</f>
        <v>0</v>
      </c>
      <c r="U431" s="16" t="str">
        <f>IFERROR(IF(AND(OR(X431=Y431,Y431 = "Either"),NOT(ISBLANK(Survey!K431))),"Pass","Fail"),"Pass")</f>
        <v>Fail</v>
      </c>
      <c r="V431" s="36" cm="1">
        <f t="array" ref="V431">SUM(SUMIF(Survey!BZ431:CS431,{"&gt;0","&lt;0"})*{1,-1})</f>
        <v>0</v>
      </c>
      <c r="W431" s="38" cm="1">
        <f t="array" ref="W431">SUM(SUMIF(Survey!CC431,{"&gt;0","&lt;0"})*{1,-1})+SUM(SUMIF(Survey!CM431,{"&gt;0","&lt;0"})*{1,-1})</f>
        <v>0</v>
      </c>
      <c r="X431" s="38">
        <f>Survey!K431</f>
        <v>0</v>
      </c>
      <c r="Y431" s="37" t="str">
        <f t="shared" si="286"/>
        <v>Either</v>
      </c>
      <c r="Z431" s="16" t="str">
        <f t="shared" si="287"/>
        <v>Fail</v>
      </c>
      <c r="AA431" s="67" cm="1">
        <f t="array" ref="AA431">SUM(SUMIF(Survey!BZ431:CS431,{"&gt;0","&lt;0"})*{1,-1})+SUM(SUMIF(Survey!CU431:DN431,{"&gt;0","&lt;0"})*{1,-1})</f>
        <v>0</v>
      </c>
      <c r="AB431" s="67">
        <f>IFERROR(AA431/(Survey!$AV431),0)</f>
        <v>0</v>
      </c>
      <c r="AC431" s="128" t="b">
        <f>IF(OR(Survey!$M431="Alternative strategy or hedge",Survey!$M431="Other, illiquid",Survey!$L431="Prospectus fund"),TRUE,FALSE)</f>
        <v>0</v>
      </c>
      <c r="AD431" s="128" t="b">
        <f>NOT(ISBLANK(Survey!$M431))</f>
        <v>0</v>
      </c>
      <c r="AE431" s="16" t="str">
        <f t="shared" si="288"/>
        <v>Pass</v>
      </c>
      <c r="AF431" s="38" t="b">
        <f>NOT(ISNUMBER(SEARCH("Other",Survey!$P431)))</f>
        <v>1</v>
      </c>
      <c r="AG431" s="37" t="b">
        <f>NOT(ISBLANK(Survey!$Q431))</f>
        <v>0</v>
      </c>
      <c r="AH431" s="16" t="str">
        <f t="shared" si="289"/>
        <v>Pass</v>
      </c>
      <c r="AI431" s="143">
        <f>COUNTBLANK(Survey!$W431)</f>
        <v>1</v>
      </c>
      <c r="AJ431" s="67">
        <f>IF(AND(Survey!L431&lt;&gt;"Exempt fund",OR(Survey!$M431="ETF",Survey!$M431="ETF, alternative mutual fund",Survey!$M431="Mutual fund",Survey!$M431="Alternative mutual fund",Survey!$M431="Money market")),1,0)</f>
        <v>0</v>
      </c>
      <c r="AK431" s="16" t="str">
        <f t="shared" si="290"/>
        <v>Pass</v>
      </c>
      <c r="AL431" s="38" t="b">
        <f>NOT(ISNUMBER(SEARCH("Yes",Survey!$AA431)))</f>
        <v>1</v>
      </c>
      <c r="AM431" s="37" t="b">
        <f>IF(COUNTBLANK(Survey!$AB431:$AC431)=0,TRUE, FALSE)</f>
        <v>0</v>
      </c>
      <c r="AN431" s="16" t="str">
        <f t="shared" si="291"/>
        <v>Pass</v>
      </c>
      <c r="AO431" s="38" t="b">
        <f>NOT(ISNUMBER(SEARCH("Yes",Survey!$AD431)))</f>
        <v>1</v>
      </c>
      <c r="AP431" s="37" t="b">
        <f>NOT(ISBLANK(Survey!$AF431))</f>
        <v>0</v>
      </c>
      <c r="AQ431" s="16" t="str">
        <f t="shared" si="292"/>
        <v>Pass</v>
      </c>
      <c r="AR431" s="38" t="b">
        <f>NOT(OR(ISNUMBER(SEARCH("Other",Survey!$AF431)),ISNUMBER(SEARCH("Multiple",Survey!$AF431))))</f>
        <v>1</v>
      </c>
      <c r="AS431" s="37" t="b">
        <f>NOT(ISBLANK(Survey!$AG431))</f>
        <v>0</v>
      </c>
      <c r="AT431" s="16" t="str">
        <f t="shared" si="293"/>
        <v>Fail</v>
      </c>
      <c r="AU431" s="143">
        <f>IF(ABS(Survey!$AV431)&gt;0, 1,0)</f>
        <v>0</v>
      </c>
      <c r="AV431" s="143">
        <f>IF(COUNTBLANK(Survey!$AJ431)=0,1,0)</f>
        <v>0</v>
      </c>
      <c r="AW431" s="16" t="str">
        <f t="shared" si="294"/>
        <v>Pass</v>
      </c>
      <c r="AX431" s="143">
        <f>IF(ISBLANK(Survey!$AJ431),0,1)</f>
        <v>0</v>
      </c>
      <c r="AY431" s="165">
        <f>COUNTBLANK(Survey!$AK431)</f>
        <v>1</v>
      </c>
      <c r="AZ431" s="16" t="str">
        <f t="shared" si="295"/>
        <v>Pass</v>
      </c>
      <c r="BA431" s="143">
        <f>IF(OR(Survey!$AK431="Closed",ISBLANK(Survey!$AK431)),0,1)</f>
        <v>0</v>
      </c>
      <c r="BB431" s="165">
        <f>IF(ISBLANK(Survey!$AL431),1,0)</f>
        <v>1</v>
      </c>
      <c r="BC431" s="147" t="str" cm="1">
        <f t="array" ref="BC431">IF(OR(IF(OR($BE431+$BF431 = 2, $BG431=1), FALSE, TRUE), AND($BD431:$BD431 = 0)),"Pass","Fail")</f>
        <v>Pass</v>
      </c>
      <c r="BD431" s="143">
        <f>COUNTBLANK(Survey!$AM431:$AO431)</f>
        <v>3</v>
      </c>
      <c r="BE431" s="143">
        <f>IF(Survey!$I431="Yes",1,0)</f>
        <v>0</v>
      </c>
      <c r="BF431" s="143">
        <f>IF(OR(Survey!$M431="Mutual fund",Survey!$M431="Alternative mutual fund",Survey!$M431="Money market"),1,0)</f>
        <v>0</v>
      </c>
      <c r="BG431" s="148">
        <f>IF(OR(Survey!$M431="ETF",Survey!$M431="ETF, alternative mutual fund"),1,0)</f>
        <v>0</v>
      </c>
      <c r="BH431" s="16" t="str">
        <f t="shared" si="296"/>
        <v>Pass</v>
      </c>
      <c r="BI431" s="38" t="b">
        <f>OR(ISNUMBER(SEARCH("Yes",Survey!$AO431)),ISBLANK(Survey!$AO431))</f>
        <v>1</v>
      </c>
      <c r="BJ431" s="67" t="b">
        <f>NOT(ISBLANK(Survey!$AP431))</f>
        <v>0</v>
      </c>
      <c r="BK431" s="16" t="str">
        <f t="shared" si="297"/>
        <v>Pass</v>
      </c>
      <c r="BL431" s="143">
        <f>IF(Survey!$AW431=0, 0,1)</f>
        <v>0</v>
      </c>
      <c r="BM431" s="67">
        <f>Survey!$AQ431</f>
        <v>0</v>
      </c>
      <c r="BN431" s="67">
        <f>IFERROR((Survey!$AX431-ABS(Survey!$AY431)-ABS(Survey!$BD431))/Survey!$AW431,0)</f>
        <v>0</v>
      </c>
      <c r="BO431" s="67">
        <f>IF(AND($BM431&gt;$BN431-0.2,$BM431&lt;$BN431+0.2,ISBLANK(Survey!$AQ431)=FALSE),0,1)</f>
        <v>1</v>
      </c>
      <c r="BP431" s="165">
        <f>IF(ISBLANK(Survey!$AR431),1,0)</f>
        <v>1</v>
      </c>
      <c r="BQ431" s="16" t="str">
        <f t="shared" si="298"/>
        <v>Pass</v>
      </c>
      <c r="BR431" s="143">
        <f>IF(Survey!$AW431=0, 0,1)</f>
        <v>0</v>
      </c>
      <c r="BS431" s="67">
        <f>IF(AND(Survey!$AS431&gt;=0,Survey!$AS431&lt;=0.2,Survey!$AS431&lt;&gt;""),0,1)</f>
        <v>1</v>
      </c>
      <c r="BT431" s="143">
        <f>IF(ISBLANK(Survey!$AT431),1,0)</f>
        <v>1</v>
      </c>
      <c r="BU431" s="16" t="str">
        <f t="shared" si="299"/>
        <v>Fail</v>
      </c>
      <c r="BV431" s="165">
        <f>Survey!$AU431</f>
        <v>0</v>
      </c>
      <c r="BW431" s="16" t="str">
        <f t="shared" si="300"/>
        <v>Pass</v>
      </c>
      <c r="BX431" s="36">
        <f>Survey!$AV431</f>
        <v>0</v>
      </c>
      <c r="BY431" s="176">
        <f>Survey!$AW431+Survey!$AX431-ABS(Survey!$AY431)+ABS(Survey!$AZ431)-ABS(Survey!$BA431)+ABS(Survey!$BB431)-ABS(Survey!$BC431)-ABS(Survey!$BD431)+Survey!$BE431</f>
        <v>0</v>
      </c>
      <c r="BZ431" s="35">
        <f t="shared" si="301"/>
        <v>0</v>
      </c>
      <c r="CA431" s="17">
        <f t="shared" si="302"/>
        <v>0</v>
      </c>
      <c r="CB431" s="16" t="str">
        <f t="shared" si="303"/>
        <v>Pass</v>
      </c>
      <c r="CC431" s="38" t="b">
        <f>IF(ABS(Survey!$BE431)=0,TRUE,FALSE)</f>
        <v>1</v>
      </c>
      <c r="CD431" s="37" t="b">
        <f>NOT(ISBLANK(Survey!$BF431))</f>
        <v>0</v>
      </c>
      <c r="CE431" t="str">
        <f t="shared" si="304"/>
        <v>Fail</v>
      </c>
      <c r="CF431" s="29">
        <f>Survey!$AV431</f>
        <v>0</v>
      </c>
      <c r="CG431" s="29" cm="1">
        <f t="array" ref="CG431">SUM(SUMIF(Survey!BH431:BO431,{"&gt;0","&lt;0"})*{1,-1})-SUM(SUMIF(Survey!BQ431:BX431,{"&gt;0","&lt;0"})*{1,-1})</f>
        <v>0</v>
      </c>
      <c r="CH431" s="35" t="str">
        <f t="shared" si="305"/>
        <v>No holdings</v>
      </c>
      <c r="CI431">
        <f t="shared" si="306"/>
        <v>0</v>
      </c>
      <c r="CJ431" s="16" t="str">
        <f t="shared" si="307"/>
        <v>Fail</v>
      </c>
      <c r="CK431" s="36">
        <f>Survey!$AV431</f>
        <v>0</v>
      </c>
      <c r="CL431" s="36" cm="1">
        <f t="array" ref="CL431">SUM(SUMIF(Survey!BZ431:CS431,{"&gt;0","&lt;0"})*{1,-1})-SUM(SUMIF(Survey!CU431:DN431,{"&gt;0","&lt;0"})*{1,-1})</f>
        <v>0</v>
      </c>
      <c r="CM431" s="35" t="str">
        <f t="shared" si="308"/>
        <v>No holdings</v>
      </c>
      <c r="CN431" s="17">
        <f t="shared" si="309"/>
        <v>0</v>
      </c>
      <c r="CO431" s="16" t="str">
        <f t="shared" si="310"/>
        <v>Pass</v>
      </c>
      <c r="CP431" s="38" t="b">
        <f>IF(ABS(Survey!$CS431)=0,TRUE,FALSE)</f>
        <v>1</v>
      </c>
      <c r="CQ431" s="37" t="b">
        <f>NOT(ISBLANK(Survey!$CT431))</f>
        <v>0</v>
      </c>
      <c r="CR431" s="16" t="str">
        <f t="shared" si="311"/>
        <v>Pass</v>
      </c>
      <c r="CS431" s="38" t="b">
        <f>IF(ABS(Survey!$DN431)=0,TRUE,FALSE)</f>
        <v>1</v>
      </c>
      <c r="CT431" s="37" t="b">
        <f>NOT(ISBLANK(Survey!$DO431))</f>
        <v>0</v>
      </c>
      <c r="CU431" t="str">
        <f t="shared" si="312"/>
        <v>Pass</v>
      </c>
      <c r="CV431" s="29" cm="1">
        <f t="array" ref="CV431">SUM(SUMIF(Survey!CO431,{"&gt;0","&lt;0"})*{1,-1})+SUM(SUMIF(Survey!DJ431,{"&gt;0","&lt;0"})*{1,-1})</f>
        <v>0</v>
      </c>
      <c r="CW431" s="29">
        <f>SUM(SUMIF(Survey!DQ431:DW431,{"&gt;0","&lt;0"})*{1,-1})+SUM(SUMIF(Survey!DY431:EE431,{"&gt;0","&lt;0"})*{1,-1})</f>
        <v>0</v>
      </c>
      <c r="CX431">
        <f t="shared" si="313"/>
        <v>0</v>
      </c>
      <c r="CY431">
        <f t="shared" si="314"/>
        <v>0</v>
      </c>
      <c r="CZ431" s="16" t="str">
        <f t="shared" si="315"/>
        <v>Pass</v>
      </c>
      <c r="DA431" s="38" t="b">
        <f>IF(ABS(Survey!$DW431)=0,TRUE,FALSE)</f>
        <v>1</v>
      </c>
      <c r="DB431" s="37" t="b">
        <f>NOT(ISBLANK(Survey!DX431))</f>
        <v>0</v>
      </c>
      <c r="DC431" s="16" t="str">
        <f t="shared" si="316"/>
        <v>Pass</v>
      </c>
      <c r="DD431" s="38" t="b">
        <f>IF(ABS(Survey!$EE431)=0,TRUE,FALSE)</f>
        <v>1</v>
      </c>
      <c r="DE431" s="37" t="b">
        <f>NOT(ISBLANK(Survey!$EF431))</f>
        <v>0</v>
      </c>
      <c r="DF431" s="16" t="str">
        <f t="shared" si="317"/>
        <v>Fail</v>
      </c>
      <c r="DG431" s="36">
        <f>SUM(SUMIF(Survey!EL431:EN431,{"&gt;0","&lt;0"})*{1,-1})</f>
        <v>0</v>
      </c>
      <c r="DH431">
        <f t="shared" si="318"/>
        <v>0</v>
      </c>
      <c r="DI431">
        <f t="shared" si="319"/>
        <v>100</v>
      </c>
      <c r="DJ431" s="35" t="b">
        <f>IF(OR(Survey!$M431="ETF",Survey!$M431="ETF, alternative mutual fund",Survey!$M431="Closed-end", Survey!$M431="Split share corp"),TRUE,FALSE)</f>
        <v>0</v>
      </c>
      <c r="DK431" s="16" t="str">
        <f t="shared" si="320"/>
        <v>Fail</v>
      </c>
      <c r="DL431" s="36">
        <f>SUM(SUMIF(Survey!EP431:EV431,{"&gt;0","&lt;0"})*{1,-1})</f>
        <v>0</v>
      </c>
      <c r="DM431">
        <f t="shared" si="321"/>
        <v>0</v>
      </c>
      <c r="DN431" s="17">
        <f t="shared" si="322"/>
        <v>100</v>
      </c>
      <c r="DO431" s="16" t="str">
        <f t="shared" si="323"/>
        <v>Fail</v>
      </c>
      <c r="DP431" s="36">
        <f>SUM(SUMIF(Survey!EX431:FD431,{"&gt;0","&lt;0"})*{1,-1})</f>
        <v>0</v>
      </c>
      <c r="DQ431">
        <f t="shared" si="324"/>
        <v>0</v>
      </c>
      <c r="DR431" s="17">
        <f t="shared" si="325"/>
        <v>100</v>
      </c>
    </row>
    <row r="432" spans="1:122">
      <c r="A432">
        <v>432</v>
      </c>
      <c r="B432" t="str">
        <f t="shared" si="279"/>
        <v>Pass</v>
      </c>
      <c r="C432" t="str">
        <f>IF(COUNTBLANK(Survey!B432:FE432)=$C$2, "Pass", "Fail")</f>
        <v>Pass</v>
      </c>
      <c r="D432" t="str">
        <f t="shared" si="280"/>
        <v>Fail</v>
      </c>
      <c r="E432" t="str">
        <f>IF(OR(ISBLANK(Survey!AJ432),COUNTIF(G432:BB432,"Fail")),"Fail","Pass")</f>
        <v>Fail</v>
      </c>
      <c r="G432" s="16" t="str">
        <f t="shared" si="281"/>
        <v>Fail</v>
      </c>
      <c r="H432" s="177">
        <f>COUNTBLANK(Survey!B432:D432)+COUNTBLANK(Survey!G432)+COUNTBLANK(Survey!I432)+COUNTBLANK(Survey!K432:M432)+COUNTBLANK(Survey!P432)+COUNTBLANK(Survey!S432:U432)+COUNTBLANK(Survey!Y432:AA432)+COUNTBLANK(Survey!AD432:AE432)+COUNTBLANK(Survey!AI432:AI432)</f>
        <v>18</v>
      </c>
      <c r="I432" s="16" t="str">
        <f t="shared" si="282"/>
        <v>Fail</v>
      </c>
      <c r="J432" t="b">
        <f>IF(Survey!E432="No",TRUE,FALSE)</f>
        <v>0</v>
      </c>
      <c r="K432" s="34">
        <f>LEN(Survey!E432)</f>
        <v>0</v>
      </c>
      <c r="L432" s="16" t="str">
        <f t="shared" si="283"/>
        <v>Fail</v>
      </c>
      <c r="M432" t="b">
        <f>IF(Survey!F432="No",TRUE,FALSE)</f>
        <v>0</v>
      </c>
      <c r="N432" s="33">
        <f>LEN(Survey!F432)</f>
        <v>0</v>
      </c>
      <c r="O432" s="16" t="str">
        <f t="shared" si="284"/>
        <v>Pass</v>
      </c>
      <c r="P432" s="34">
        <f>MOD((LEN(Survey!H432)+2),11)</f>
        <v>2</v>
      </c>
      <c r="Q432" s="33" t="str">
        <f>IF(Survey!$L432="Prospectus fund", "Yes", "No")</f>
        <v>No</v>
      </c>
      <c r="R432" s="16" t="str">
        <f t="shared" si="285"/>
        <v>Pass</v>
      </c>
      <c r="S432" s="34">
        <f>MOD((LEN(Survey!J432)+2),11)</f>
        <v>2</v>
      </c>
      <c r="T432" s="35" t="b">
        <f>IF(OR(Survey!$M432="ETF",Survey!$M432="ETF, alternative mutual fund",Survey!$M432="Closed-end", Survey!$M432="Split share corp", Survey!$I432="Yes"),TRUE,FALSE)</f>
        <v>0</v>
      </c>
      <c r="U432" s="16" t="str">
        <f>IFERROR(IF(AND(OR(X432=Y432,Y432 = "Either"),NOT(ISBLANK(Survey!K432))),"Pass","Fail"),"Pass")</f>
        <v>Fail</v>
      </c>
      <c r="V432" s="36" cm="1">
        <f t="array" ref="V432">SUM(SUMIF(Survey!BZ432:CS432,{"&gt;0","&lt;0"})*{1,-1})</f>
        <v>0</v>
      </c>
      <c r="W432" s="38" cm="1">
        <f t="array" ref="W432">SUM(SUMIF(Survey!CC432,{"&gt;0","&lt;0"})*{1,-1})+SUM(SUMIF(Survey!CM432,{"&gt;0","&lt;0"})*{1,-1})</f>
        <v>0</v>
      </c>
      <c r="X432" s="38">
        <f>Survey!K432</f>
        <v>0</v>
      </c>
      <c r="Y432" s="37" t="str">
        <f t="shared" si="286"/>
        <v>Either</v>
      </c>
      <c r="Z432" s="16" t="str">
        <f t="shared" si="287"/>
        <v>Fail</v>
      </c>
      <c r="AA432" s="67" cm="1">
        <f t="array" ref="AA432">SUM(SUMIF(Survey!BZ432:CS432,{"&gt;0","&lt;0"})*{1,-1})+SUM(SUMIF(Survey!CU432:DN432,{"&gt;0","&lt;0"})*{1,-1})</f>
        <v>0</v>
      </c>
      <c r="AB432" s="67">
        <f>IFERROR(AA432/(Survey!$AV432),0)</f>
        <v>0</v>
      </c>
      <c r="AC432" s="128" t="b">
        <f>IF(OR(Survey!$M432="Alternative strategy or hedge",Survey!$M432="Other, illiquid",Survey!$L432="Prospectus fund"),TRUE,FALSE)</f>
        <v>0</v>
      </c>
      <c r="AD432" s="128" t="b">
        <f>NOT(ISBLANK(Survey!$M432))</f>
        <v>0</v>
      </c>
      <c r="AE432" s="16" t="str">
        <f t="shared" si="288"/>
        <v>Pass</v>
      </c>
      <c r="AF432" s="38" t="b">
        <f>NOT(ISNUMBER(SEARCH("Other",Survey!$P432)))</f>
        <v>1</v>
      </c>
      <c r="AG432" s="37" t="b">
        <f>NOT(ISBLANK(Survey!$Q432))</f>
        <v>0</v>
      </c>
      <c r="AH432" s="16" t="str">
        <f t="shared" si="289"/>
        <v>Pass</v>
      </c>
      <c r="AI432" s="143">
        <f>COUNTBLANK(Survey!$W432)</f>
        <v>1</v>
      </c>
      <c r="AJ432" s="67">
        <f>IF(AND(Survey!L432&lt;&gt;"Exempt fund",OR(Survey!$M432="ETF",Survey!$M432="ETF, alternative mutual fund",Survey!$M432="Mutual fund",Survey!$M432="Alternative mutual fund",Survey!$M432="Money market")),1,0)</f>
        <v>0</v>
      </c>
      <c r="AK432" s="16" t="str">
        <f t="shared" si="290"/>
        <v>Pass</v>
      </c>
      <c r="AL432" s="38" t="b">
        <f>NOT(ISNUMBER(SEARCH("Yes",Survey!$AA432)))</f>
        <v>1</v>
      </c>
      <c r="AM432" s="37" t="b">
        <f>IF(COUNTBLANK(Survey!$AB432:$AC432)=0,TRUE, FALSE)</f>
        <v>0</v>
      </c>
      <c r="AN432" s="16" t="str">
        <f t="shared" si="291"/>
        <v>Pass</v>
      </c>
      <c r="AO432" s="38" t="b">
        <f>NOT(ISNUMBER(SEARCH("Yes",Survey!$AD432)))</f>
        <v>1</v>
      </c>
      <c r="AP432" s="37" t="b">
        <f>NOT(ISBLANK(Survey!$AF432))</f>
        <v>0</v>
      </c>
      <c r="AQ432" s="16" t="str">
        <f t="shared" si="292"/>
        <v>Pass</v>
      </c>
      <c r="AR432" s="38" t="b">
        <f>NOT(OR(ISNUMBER(SEARCH("Other",Survey!$AF432)),ISNUMBER(SEARCH("Multiple",Survey!$AF432))))</f>
        <v>1</v>
      </c>
      <c r="AS432" s="37" t="b">
        <f>NOT(ISBLANK(Survey!$AG432))</f>
        <v>0</v>
      </c>
      <c r="AT432" s="16" t="str">
        <f t="shared" si="293"/>
        <v>Fail</v>
      </c>
      <c r="AU432" s="143">
        <f>IF(ABS(Survey!$AV432)&gt;0, 1,0)</f>
        <v>0</v>
      </c>
      <c r="AV432" s="143">
        <f>IF(COUNTBLANK(Survey!$AJ432)=0,1,0)</f>
        <v>0</v>
      </c>
      <c r="AW432" s="16" t="str">
        <f t="shared" si="294"/>
        <v>Pass</v>
      </c>
      <c r="AX432" s="143">
        <f>IF(ISBLANK(Survey!$AJ432),0,1)</f>
        <v>0</v>
      </c>
      <c r="AY432" s="165">
        <f>COUNTBLANK(Survey!$AK432)</f>
        <v>1</v>
      </c>
      <c r="AZ432" s="16" t="str">
        <f t="shared" si="295"/>
        <v>Pass</v>
      </c>
      <c r="BA432" s="143">
        <f>IF(OR(Survey!$AK432="Closed",ISBLANK(Survey!$AK432)),0,1)</f>
        <v>0</v>
      </c>
      <c r="BB432" s="165">
        <f>IF(ISBLANK(Survey!$AL432),1,0)</f>
        <v>1</v>
      </c>
      <c r="BC432" s="147" t="str" cm="1">
        <f t="array" ref="BC432">IF(OR(IF(OR($BE432+$BF432 = 2, $BG432=1), FALSE, TRUE), AND($BD432:$BD432 = 0)),"Pass","Fail")</f>
        <v>Pass</v>
      </c>
      <c r="BD432" s="143">
        <f>COUNTBLANK(Survey!$AM432:$AO432)</f>
        <v>3</v>
      </c>
      <c r="BE432" s="143">
        <f>IF(Survey!$I432="Yes",1,0)</f>
        <v>0</v>
      </c>
      <c r="BF432" s="143">
        <f>IF(OR(Survey!$M432="Mutual fund",Survey!$M432="Alternative mutual fund",Survey!$M432="Money market"),1,0)</f>
        <v>0</v>
      </c>
      <c r="BG432" s="148">
        <f>IF(OR(Survey!$M432="ETF",Survey!$M432="ETF, alternative mutual fund"),1,0)</f>
        <v>0</v>
      </c>
      <c r="BH432" s="16" t="str">
        <f t="shared" si="296"/>
        <v>Pass</v>
      </c>
      <c r="BI432" s="38" t="b">
        <f>OR(ISNUMBER(SEARCH("Yes",Survey!$AO432)),ISBLANK(Survey!$AO432))</f>
        <v>1</v>
      </c>
      <c r="BJ432" s="67" t="b">
        <f>NOT(ISBLANK(Survey!$AP432))</f>
        <v>0</v>
      </c>
      <c r="BK432" s="16" t="str">
        <f t="shared" si="297"/>
        <v>Pass</v>
      </c>
      <c r="BL432" s="143">
        <f>IF(Survey!$AW432=0, 0,1)</f>
        <v>0</v>
      </c>
      <c r="BM432" s="67">
        <f>Survey!$AQ432</f>
        <v>0</v>
      </c>
      <c r="BN432" s="67">
        <f>IFERROR((Survey!$AX432-ABS(Survey!$AY432)-ABS(Survey!$BD432))/Survey!$AW432,0)</f>
        <v>0</v>
      </c>
      <c r="BO432" s="67">
        <f>IF(AND($BM432&gt;$BN432-0.2,$BM432&lt;$BN432+0.2,ISBLANK(Survey!$AQ432)=FALSE),0,1)</f>
        <v>1</v>
      </c>
      <c r="BP432" s="165">
        <f>IF(ISBLANK(Survey!$AR432),1,0)</f>
        <v>1</v>
      </c>
      <c r="BQ432" s="16" t="str">
        <f t="shared" si="298"/>
        <v>Pass</v>
      </c>
      <c r="BR432" s="143">
        <f>IF(Survey!$AW432=0, 0,1)</f>
        <v>0</v>
      </c>
      <c r="BS432" s="67">
        <f>IF(AND(Survey!$AS432&gt;=0,Survey!$AS432&lt;=0.2,Survey!$AS432&lt;&gt;""),0,1)</f>
        <v>1</v>
      </c>
      <c r="BT432" s="143">
        <f>IF(ISBLANK(Survey!$AT432),1,0)</f>
        <v>1</v>
      </c>
      <c r="BU432" s="16" t="str">
        <f t="shared" si="299"/>
        <v>Fail</v>
      </c>
      <c r="BV432" s="165">
        <f>Survey!$AU432</f>
        <v>0</v>
      </c>
      <c r="BW432" s="16" t="str">
        <f t="shared" si="300"/>
        <v>Pass</v>
      </c>
      <c r="BX432" s="36">
        <f>Survey!$AV432</f>
        <v>0</v>
      </c>
      <c r="BY432" s="176">
        <f>Survey!$AW432+Survey!$AX432-ABS(Survey!$AY432)+ABS(Survey!$AZ432)-ABS(Survey!$BA432)+ABS(Survey!$BB432)-ABS(Survey!$BC432)-ABS(Survey!$BD432)+Survey!$BE432</f>
        <v>0</v>
      </c>
      <c r="BZ432" s="35">
        <f t="shared" si="301"/>
        <v>0</v>
      </c>
      <c r="CA432" s="17">
        <f t="shared" si="302"/>
        <v>0</v>
      </c>
      <c r="CB432" s="16" t="str">
        <f t="shared" si="303"/>
        <v>Pass</v>
      </c>
      <c r="CC432" s="38" t="b">
        <f>IF(ABS(Survey!$BE432)=0,TRUE,FALSE)</f>
        <v>1</v>
      </c>
      <c r="CD432" s="37" t="b">
        <f>NOT(ISBLANK(Survey!$BF432))</f>
        <v>0</v>
      </c>
      <c r="CE432" t="str">
        <f t="shared" si="304"/>
        <v>Fail</v>
      </c>
      <c r="CF432" s="29">
        <f>Survey!$AV432</f>
        <v>0</v>
      </c>
      <c r="CG432" s="29" cm="1">
        <f t="array" ref="CG432">SUM(SUMIF(Survey!BH432:BO432,{"&gt;0","&lt;0"})*{1,-1})-SUM(SUMIF(Survey!BQ432:BX432,{"&gt;0","&lt;0"})*{1,-1})</f>
        <v>0</v>
      </c>
      <c r="CH432" s="35" t="str">
        <f t="shared" si="305"/>
        <v>No holdings</v>
      </c>
      <c r="CI432">
        <f t="shared" si="306"/>
        <v>0</v>
      </c>
      <c r="CJ432" s="16" t="str">
        <f t="shared" si="307"/>
        <v>Fail</v>
      </c>
      <c r="CK432" s="36">
        <f>Survey!$AV432</f>
        <v>0</v>
      </c>
      <c r="CL432" s="36" cm="1">
        <f t="array" ref="CL432">SUM(SUMIF(Survey!BZ432:CS432,{"&gt;0","&lt;0"})*{1,-1})-SUM(SUMIF(Survey!CU432:DN432,{"&gt;0","&lt;0"})*{1,-1})</f>
        <v>0</v>
      </c>
      <c r="CM432" s="35" t="str">
        <f t="shared" si="308"/>
        <v>No holdings</v>
      </c>
      <c r="CN432" s="17">
        <f t="shared" si="309"/>
        <v>0</v>
      </c>
      <c r="CO432" s="16" t="str">
        <f t="shared" si="310"/>
        <v>Pass</v>
      </c>
      <c r="CP432" s="38" t="b">
        <f>IF(ABS(Survey!$CS432)=0,TRUE,FALSE)</f>
        <v>1</v>
      </c>
      <c r="CQ432" s="37" t="b">
        <f>NOT(ISBLANK(Survey!$CT432))</f>
        <v>0</v>
      </c>
      <c r="CR432" s="16" t="str">
        <f t="shared" si="311"/>
        <v>Pass</v>
      </c>
      <c r="CS432" s="38" t="b">
        <f>IF(ABS(Survey!$DN432)=0,TRUE,FALSE)</f>
        <v>1</v>
      </c>
      <c r="CT432" s="37" t="b">
        <f>NOT(ISBLANK(Survey!$DO432))</f>
        <v>0</v>
      </c>
      <c r="CU432" t="str">
        <f t="shared" si="312"/>
        <v>Pass</v>
      </c>
      <c r="CV432" s="29" cm="1">
        <f t="array" ref="CV432">SUM(SUMIF(Survey!CO432,{"&gt;0","&lt;0"})*{1,-1})+SUM(SUMIF(Survey!DJ432,{"&gt;0","&lt;0"})*{1,-1})</f>
        <v>0</v>
      </c>
      <c r="CW432" s="29">
        <f>SUM(SUMIF(Survey!DQ432:DW432,{"&gt;0","&lt;0"})*{1,-1})+SUM(SUMIF(Survey!DY432:EE432,{"&gt;0","&lt;0"})*{1,-1})</f>
        <v>0</v>
      </c>
      <c r="CX432">
        <f t="shared" si="313"/>
        <v>0</v>
      </c>
      <c r="CY432">
        <f t="shared" si="314"/>
        <v>0</v>
      </c>
      <c r="CZ432" s="16" t="str">
        <f t="shared" si="315"/>
        <v>Pass</v>
      </c>
      <c r="DA432" s="38" t="b">
        <f>IF(ABS(Survey!$DW432)=0,TRUE,FALSE)</f>
        <v>1</v>
      </c>
      <c r="DB432" s="37" t="b">
        <f>NOT(ISBLANK(Survey!DX432))</f>
        <v>0</v>
      </c>
      <c r="DC432" s="16" t="str">
        <f t="shared" si="316"/>
        <v>Pass</v>
      </c>
      <c r="DD432" s="38" t="b">
        <f>IF(ABS(Survey!$EE432)=0,TRUE,FALSE)</f>
        <v>1</v>
      </c>
      <c r="DE432" s="37" t="b">
        <f>NOT(ISBLANK(Survey!$EF432))</f>
        <v>0</v>
      </c>
      <c r="DF432" s="16" t="str">
        <f t="shared" si="317"/>
        <v>Fail</v>
      </c>
      <c r="DG432" s="36">
        <f>SUM(SUMIF(Survey!EL432:EN432,{"&gt;0","&lt;0"})*{1,-1})</f>
        <v>0</v>
      </c>
      <c r="DH432">
        <f t="shared" si="318"/>
        <v>0</v>
      </c>
      <c r="DI432">
        <f t="shared" si="319"/>
        <v>100</v>
      </c>
      <c r="DJ432" s="35" t="b">
        <f>IF(OR(Survey!$M432="ETF",Survey!$M432="ETF, alternative mutual fund",Survey!$M432="Closed-end", Survey!$M432="Split share corp"),TRUE,FALSE)</f>
        <v>0</v>
      </c>
      <c r="DK432" s="16" t="str">
        <f t="shared" si="320"/>
        <v>Fail</v>
      </c>
      <c r="DL432" s="36">
        <f>SUM(SUMIF(Survey!EP432:EV432,{"&gt;0","&lt;0"})*{1,-1})</f>
        <v>0</v>
      </c>
      <c r="DM432">
        <f t="shared" si="321"/>
        <v>0</v>
      </c>
      <c r="DN432" s="17">
        <f t="shared" si="322"/>
        <v>100</v>
      </c>
      <c r="DO432" s="16" t="str">
        <f t="shared" si="323"/>
        <v>Fail</v>
      </c>
      <c r="DP432" s="36">
        <f>SUM(SUMIF(Survey!EX432:FD432,{"&gt;0","&lt;0"})*{1,-1})</f>
        <v>0</v>
      </c>
      <c r="DQ432">
        <f t="shared" si="324"/>
        <v>0</v>
      </c>
      <c r="DR432" s="17">
        <f t="shared" si="325"/>
        <v>100</v>
      </c>
    </row>
    <row r="433" spans="1:122">
      <c r="A433">
        <v>433</v>
      </c>
      <c r="B433" t="str">
        <f t="shared" si="279"/>
        <v>Pass</v>
      </c>
      <c r="C433" t="str">
        <f>IF(COUNTBLANK(Survey!B433:FE433)=$C$2, "Pass", "Fail")</f>
        <v>Pass</v>
      </c>
      <c r="D433" t="str">
        <f t="shared" si="280"/>
        <v>Fail</v>
      </c>
      <c r="E433" t="str">
        <f>IF(OR(ISBLANK(Survey!AJ433),COUNTIF(G433:BB433,"Fail")),"Fail","Pass")</f>
        <v>Fail</v>
      </c>
      <c r="G433" s="16" t="str">
        <f t="shared" si="281"/>
        <v>Fail</v>
      </c>
      <c r="H433" s="177">
        <f>COUNTBLANK(Survey!B433:D433)+COUNTBLANK(Survey!G433)+COUNTBLANK(Survey!I433)+COUNTBLANK(Survey!K433:M433)+COUNTBLANK(Survey!P433)+COUNTBLANK(Survey!S433:U433)+COUNTBLANK(Survey!Y433:AA433)+COUNTBLANK(Survey!AD433:AE433)+COUNTBLANK(Survey!AI433:AI433)</f>
        <v>18</v>
      </c>
      <c r="I433" s="16" t="str">
        <f t="shared" si="282"/>
        <v>Fail</v>
      </c>
      <c r="J433" t="b">
        <f>IF(Survey!E433="No",TRUE,FALSE)</f>
        <v>0</v>
      </c>
      <c r="K433" s="34">
        <f>LEN(Survey!E433)</f>
        <v>0</v>
      </c>
      <c r="L433" s="16" t="str">
        <f t="shared" si="283"/>
        <v>Fail</v>
      </c>
      <c r="M433" t="b">
        <f>IF(Survey!F433="No",TRUE,FALSE)</f>
        <v>0</v>
      </c>
      <c r="N433" s="33">
        <f>LEN(Survey!F433)</f>
        <v>0</v>
      </c>
      <c r="O433" s="16" t="str">
        <f t="shared" si="284"/>
        <v>Pass</v>
      </c>
      <c r="P433" s="34">
        <f>MOD((LEN(Survey!H433)+2),11)</f>
        <v>2</v>
      </c>
      <c r="Q433" s="33" t="str">
        <f>IF(Survey!$L433="Prospectus fund", "Yes", "No")</f>
        <v>No</v>
      </c>
      <c r="R433" s="16" t="str">
        <f t="shared" si="285"/>
        <v>Pass</v>
      </c>
      <c r="S433" s="34">
        <f>MOD((LEN(Survey!J433)+2),11)</f>
        <v>2</v>
      </c>
      <c r="T433" s="35" t="b">
        <f>IF(OR(Survey!$M433="ETF",Survey!$M433="ETF, alternative mutual fund",Survey!$M433="Closed-end", Survey!$M433="Split share corp", Survey!$I433="Yes"),TRUE,FALSE)</f>
        <v>0</v>
      </c>
      <c r="U433" s="16" t="str">
        <f>IFERROR(IF(AND(OR(X433=Y433,Y433 = "Either"),NOT(ISBLANK(Survey!K433))),"Pass","Fail"),"Pass")</f>
        <v>Fail</v>
      </c>
      <c r="V433" s="36" cm="1">
        <f t="array" ref="V433">SUM(SUMIF(Survey!BZ433:CS433,{"&gt;0","&lt;0"})*{1,-1})</f>
        <v>0</v>
      </c>
      <c r="W433" s="38" cm="1">
        <f t="array" ref="W433">SUM(SUMIF(Survey!CC433,{"&gt;0","&lt;0"})*{1,-1})+SUM(SUMIF(Survey!CM433,{"&gt;0","&lt;0"})*{1,-1})</f>
        <v>0</v>
      </c>
      <c r="X433" s="38">
        <f>Survey!K433</f>
        <v>0</v>
      </c>
      <c r="Y433" s="37" t="str">
        <f t="shared" si="286"/>
        <v>Either</v>
      </c>
      <c r="Z433" s="16" t="str">
        <f t="shared" si="287"/>
        <v>Fail</v>
      </c>
      <c r="AA433" s="67" cm="1">
        <f t="array" ref="AA433">SUM(SUMIF(Survey!BZ433:CS433,{"&gt;0","&lt;0"})*{1,-1})+SUM(SUMIF(Survey!CU433:DN433,{"&gt;0","&lt;0"})*{1,-1})</f>
        <v>0</v>
      </c>
      <c r="AB433" s="67">
        <f>IFERROR(AA433/(Survey!$AV433),0)</f>
        <v>0</v>
      </c>
      <c r="AC433" s="128" t="b">
        <f>IF(OR(Survey!$M433="Alternative strategy or hedge",Survey!$M433="Other, illiquid",Survey!$L433="Prospectus fund"),TRUE,FALSE)</f>
        <v>0</v>
      </c>
      <c r="AD433" s="128" t="b">
        <f>NOT(ISBLANK(Survey!$M433))</f>
        <v>0</v>
      </c>
      <c r="AE433" s="16" t="str">
        <f t="shared" si="288"/>
        <v>Pass</v>
      </c>
      <c r="AF433" s="38" t="b">
        <f>NOT(ISNUMBER(SEARCH("Other",Survey!$P433)))</f>
        <v>1</v>
      </c>
      <c r="AG433" s="37" t="b">
        <f>NOT(ISBLANK(Survey!$Q433))</f>
        <v>0</v>
      </c>
      <c r="AH433" s="16" t="str">
        <f t="shared" si="289"/>
        <v>Pass</v>
      </c>
      <c r="AI433" s="143">
        <f>COUNTBLANK(Survey!$W433)</f>
        <v>1</v>
      </c>
      <c r="AJ433" s="67">
        <f>IF(AND(Survey!L433&lt;&gt;"Exempt fund",OR(Survey!$M433="ETF",Survey!$M433="ETF, alternative mutual fund",Survey!$M433="Mutual fund",Survey!$M433="Alternative mutual fund",Survey!$M433="Money market")),1,0)</f>
        <v>0</v>
      </c>
      <c r="AK433" s="16" t="str">
        <f t="shared" si="290"/>
        <v>Pass</v>
      </c>
      <c r="AL433" s="38" t="b">
        <f>NOT(ISNUMBER(SEARCH("Yes",Survey!$AA433)))</f>
        <v>1</v>
      </c>
      <c r="AM433" s="37" t="b">
        <f>IF(COUNTBLANK(Survey!$AB433:$AC433)=0,TRUE, FALSE)</f>
        <v>0</v>
      </c>
      <c r="AN433" s="16" t="str">
        <f t="shared" si="291"/>
        <v>Pass</v>
      </c>
      <c r="AO433" s="38" t="b">
        <f>NOT(ISNUMBER(SEARCH("Yes",Survey!$AD433)))</f>
        <v>1</v>
      </c>
      <c r="AP433" s="37" t="b">
        <f>NOT(ISBLANK(Survey!$AF433))</f>
        <v>0</v>
      </c>
      <c r="AQ433" s="16" t="str">
        <f t="shared" si="292"/>
        <v>Pass</v>
      </c>
      <c r="AR433" s="38" t="b">
        <f>NOT(OR(ISNUMBER(SEARCH("Other",Survey!$AF433)),ISNUMBER(SEARCH("Multiple",Survey!$AF433))))</f>
        <v>1</v>
      </c>
      <c r="AS433" s="37" t="b">
        <f>NOT(ISBLANK(Survey!$AG433))</f>
        <v>0</v>
      </c>
      <c r="AT433" s="16" t="str">
        <f t="shared" si="293"/>
        <v>Fail</v>
      </c>
      <c r="AU433" s="143">
        <f>IF(ABS(Survey!$AV433)&gt;0, 1,0)</f>
        <v>0</v>
      </c>
      <c r="AV433" s="143">
        <f>IF(COUNTBLANK(Survey!$AJ433)=0,1,0)</f>
        <v>0</v>
      </c>
      <c r="AW433" s="16" t="str">
        <f t="shared" si="294"/>
        <v>Pass</v>
      </c>
      <c r="AX433" s="143">
        <f>IF(ISBLANK(Survey!$AJ433),0,1)</f>
        <v>0</v>
      </c>
      <c r="AY433" s="165">
        <f>COUNTBLANK(Survey!$AK433)</f>
        <v>1</v>
      </c>
      <c r="AZ433" s="16" t="str">
        <f t="shared" si="295"/>
        <v>Pass</v>
      </c>
      <c r="BA433" s="143">
        <f>IF(OR(Survey!$AK433="Closed",ISBLANK(Survey!$AK433)),0,1)</f>
        <v>0</v>
      </c>
      <c r="BB433" s="165">
        <f>IF(ISBLANK(Survey!$AL433),1,0)</f>
        <v>1</v>
      </c>
      <c r="BC433" s="147" t="str" cm="1">
        <f t="array" ref="BC433">IF(OR(IF(OR($BE433+$BF433 = 2, $BG433=1), FALSE, TRUE), AND($BD433:$BD433 = 0)),"Pass","Fail")</f>
        <v>Pass</v>
      </c>
      <c r="BD433" s="143">
        <f>COUNTBLANK(Survey!$AM433:$AO433)</f>
        <v>3</v>
      </c>
      <c r="BE433" s="143">
        <f>IF(Survey!$I433="Yes",1,0)</f>
        <v>0</v>
      </c>
      <c r="BF433" s="143">
        <f>IF(OR(Survey!$M433="Mutual fund",Survey!$M433="Alternative mutual fund",Survey!$M433="Money market"),1,0)</f>
        <v>0</v>
      </c>
      <c r="BG433" s="148">
        <f>IF(OR(Survey!$M433="ETF",Survey!$M433="ETF, alternative mutual fund"),1,0)</f>
        <v>0</v>
      </c>
      <c r="BH433" s="16" t="str">
        <f t="shared" si="296"/>
        <v>Pass</v>
      </c>
      <c r="BI433" s="38" t="b">
        <f>OR(ISNUMBER(SEARCH("Yes",Survey!$AO433)),ISBLANK(Survey!$AO433))</f>
        <v>1</v>
      </c>
      <c r="BJ433" s="67" t="b">
        <f>NOT(ISBLANK(Survey!$AP433))</f>
        <v>0</v>
      </c>
      <c r="BK433" s="16" t="str">
        <f t="shared" si="297"/>
        <v>Pass</v>
      </c>
      <c r="BL433" s="143">
        <f>IF(Survey!$AW433=0, 0,1)</f>
        <v>0</v>
      </c>
      <c r="BM433" s="67">
        <f>Survey!$AQ433</f>
        <v>0</v>
      </c>
      <c r="BN433" s="67">
        <f>IFERROR((Survey!$AX433-ABS(Survey!$AY433)-ABS(Survey!$BD433))/Survey!$AW433,0)</f>
        <v>0</v>
      </c>
      <c r="BO433" s="67">
        <f>IF(AND($BM433&gt;$BN433-0.2,$BM433&lt;$BN433+0.2,ISBLANK(Survey!$AQ433)=FALSE),0,1)</f>
        <v>1</v>
      </c>
      <c r="BP433" s="165">
        <f>IF(ISBLANK(Survey!$AR433),1,0)</f>
        <v>1</v>
      </c>
      <c r="BQ433" s="16" t="str">
        <f t="shared" si="298"/>
        <v>Pass</v>
      </c>
      <c r="BR433" s="143">
        <f>IF(Survey!$AW433=0, 0,1)</f>
        <v>0</v>
      </c>
      <c r="BS433" s="67">
        <f>IF(AND(Survey!$AS433&gt;=0,Survey!$AS433&lt;=0.2,Survey!$AS433&lt;&gt;""),0,1)</f>
        <v>1</v>
      </c>
      <c r="BT433" s="143">
        <f>IF(ISBLANK(Survey!$AT433),1,0)</f>
        <v>1</v>
      </c>
      <c r="BU433" s="16" t="str">
        <f t="shared" si="299"/>
        <v>Fail</v>
      </c>
      <c r="BV433" s="165">
        <f>Survey!$AU433</f>
        <v>0</v>
      </c>
      <c r="BW433" s="16" t="str">
        <f t="shared" si="300"/>
        <v>Pass</v>
      </c>
      <c r="BX433" s="36">
        <f>Survey!$AV433</f>
        <v>0</v>
      </c>
      <c r="BY433" s="176">
        <f>Survey!$AW433+Survey!$AX433-ABS(Survey!$AY433)+ABS(Survey!$AZ433)-ABS(Survey!$BA433)+ABS(Survey!$BB433)-ABS(Survey!$BC433)-ABS(Survey!$BD433)+Survey!$BE433</f>
        <v>0</v>
      </c>
      <c r="BZ433" s="35">
        <f t="shared" si="301"/>
        <v>0</v>
      </c>
      <c r="CA433" s="17">
        <f t="shared" si="302"/>
        <v>0</v>
      </c>
      <c r="CB433" s="16" t="str">
        <f t="shared" si="303"/>
        <v>Pass</v>
      </c>
      <c r="CC433" s="38" t="b">
        <f>IF(ABS(Survey!$BE433)=0,TRUE,FALSE)</f>
        <v>1</v>
      </c>
      <c r="CD433" s="37" t="b">
        <f>NOT(ISBLANK(Survey!$BF433))</f>
        <v>0</v>
      </c>
      <c r="CE433" t="str">
        <f t="shared" si="304"/>
        <v>Fail</v>
      </c>
      <c r="CF433" s="29">
        <f>Survey!$AV433</f>
        <v>0</v>
      </c>
      <c r="CG433" s="29" cm="1">
        <f t="array" ref="CG433">SUM(SUMIF(Survey!BH433:BO433,{"&gt;0","&lt;0"})*{1,-1})-SUM(SUMIF(Survey!BQ433:BX433,{"&gt;0","&lt;0"})*{1,-1})</f>
        <v>0</v>
      </c>
      <c r="CH433" s="35" t="str">
        <f t="shared" si="305"/>
        <v>No holdings</v>
      </c>
      <c r="CI433">
        <f t="shared" si="306"/>
        <v>0</v>
      </c>
      <c r="CJ433" s="16" t="str">
        <f t="shared" si="307"/>
        <v>Fail</v>
      </c>
      <c r="CK433" s="36">
        <f>Survey!$AV433</f>
        <v>0</v>
      </c>
      <c r="CL433" s="36" cm="1">
        <f t="array" ref="CL433">SUM(SUMIF(Survey!BZ433:CS433,{"&gt;0","&lt;0"})*{1,-1})-SUM(SUMIF(Survey!CU433:DN433,{"&gt;0","&lt;0"})*{1,-1})</f>
        <v>0</v>
      </c>
      <c r="CM433" s="35" t="str">
        <f t="shared" si="308"/>
        <v>No holdings</v>
      </c>
      <c r="CN433" s="17">
        <f t="shared" si="309"/>
        <v>0</v>
      </c>
      <c r="CO433" s="16" t="str">
        <f t="shared" si="310"/>
        <v>Pass</v>
      </c>
      <c r="CP433" s="38" t="b">
        <f>IF(ABS(Survey!$CS433)=0,TRUE,FALSE)</f>
        <v>1</v>
      </c>
      <c r="CQ433" s="37" t="b">
        <f>NOT(ISBLANK(Survey!$CT433))</f>
        <v>0</v>
      </c>
      <c r="CR433" s="16" t="str">
        <f t="shared" si="311"/>
        <v>Pass</v>
      </c>
      <c r="CS433" s="38" t="b">
        <f>IF(ABS(Survey!$DN433)=0,TRUE,FALSE)</f>
        <v>1</v>
      </c>
      <c r="CT433" s="37" t="b">
        <f>NOT(ISBLANK(Survey!$DO433))</f>
        <v>0</v>
      </c>
      <c r="CU433" t="str">
        <f t="shared" si="312"/>
        <v>Pass</v>
      </c>
      <c r="CV433" s="29" cm="1">
        <f t="array" ref="CV433">SUM(SUMIF(Survey!CO433,{"&gt;0","&lt;0"})*{1,-1})+SUM(SUMIF(Survey!DJ433,{"&gt;0","&lt;0"})*{1,-1})</f>
        <v>0</v>
      </c>
      <c r="CW433" s="29">
        <f>SUM(SUMIF(Survey!DQ433:DW433,{"&gt;0","&lt;0"})*{1,-1})+SUM(SUMIF(Survey!DY433:EE433,{"&gt;0","&lt;0"})*{1,-1})</f>
        <v>0</v>
      </c>
      <c r="CX433">
        <f t="shared" si="313"/>
        <v>0</v>
      </c>
      <c r="CY433">
        <f t="shared" si="314"/>
        <v>0</v>
      </c>
      <c r="CZ433" s="16" t="str">
        <f t="shared" si="315"/>
        <v>Pass</v>
      </c>
      <c r="DA433" s="38" t="b">
        <f>IF(ABS(Survey!$DW433)=0,TRUE,FALSE)</f>
        <v>1</v>
      </c>
      <c r="DB433" s="37" t="b">
        <f>NOT(ISBLANK(Survey!DX433))</f>
        <v>0</v>
      </c>
      <c r="DC433" s="16" t="str">
        <f t="shared" si="316"/>
        <v>Pass</v>
      </c>
      <c r="DD433" s="38" t="b">
        <f>IF(ABS(Survey!$EE433)=0,TRUE,FALSE)</f>
        <v>1</v>
      </c>
      <c r="DE433" s="37" t="b">
        <f>NOT(ISBLANK(Survey!$EF433))</f>
        <v>0</v>
      </c>
      <c r="DF433" s="16" t="str">
        <f t="shared" si="317"/>
        <v>Fail</v>
      </c>
      <c r="DG433" s="36">
        <f>SUM(SUMIF(Survey!EL433:EN433,{"&gt;0","&lt;0"})*{1,-1})</f>
        <v>0</v>
      </c>
      <c r="DH433">
        <f t="shared" si="318"/>
        <v>0</v>
      </c>
      <c r="DI433">
        <f t="shared" si="319"/>
        <v>100</v>
      </c>
      <c r="DJ433" s="35" t="b">
        <f>IF(OR(Survey!$M433="ETF",Survey!$M433="ETF, alternative mutual fund",Survey!$M433="Closed-end", Survey!$M433="Split share corp"),TRUE,FALSE)</f>
        <v>0</v>
      </c>
      <c r="DK433" s="16" t="str">
        <f t="shared" si="320"/>
        <v>Fail</v>
      </c>
      <c r="DL433" s="36">
        <f>SUM(SUMIF(Survey!EP433:EV433,{"&gt;0","&lt;0"})*{1,-1})</f>
        <v>0</v>
      </c>
      <c r="DM433">
        <f t="shared" si="321"/>
        <v>0</v>
      </c>
      <c r="DN433" s="17">
        <f t="shared" si="322"/>
        <v>100</v>
      </c>
      <c r="DO433" s="16" t="str">
        <f t="shared" si="323"/>
        <v>Fail</v>
      </c>
      <c r="DP433" s="36">
        <f>SUM(SUMIF(Survey!EX433:FD433,{"&gt;0","&lt;0"})*{1,-1})</f>
        <v>0</v>
      </c>
      <c r="DQ433">
        <f t="shared" si="324"/>
        <v>0</v>
      </c>
      <c r="DR433" s="17">
        <f t="shared" si="325"/>
        <v>100</v>
      </c>
    </row>
    <row r="434" spans="1:122">
      <c r="A434">
        <v>434</v>
      </c>
      <c r="B434" t="str">
        <f t="shared" si="279"/>
        <v>Pass</v>
      </c>
      <c r="C434" t="str">
        <f>IF(COUNTBLANK(Survey!B434:FE434)=$C$2, "Pass", "Fail")</f>
        <v>Pass</v>
      </c>
      <c r="D434" t="str">
        <f t="shared" si="280"/>
        <v>Fail</v>
      </c>
      <c r="E434" t="str">
        <f>IF(OR(ISBLANK(Survey!AJ434),COUNTIF(G434:BB434,"Fail")),"Fail","Pass")</f>
        <v>Fail</v>
      </c>
      <c r="G434" s="16" t="str">
        <f t="shared" si="281"/>
        <v>Fail</v>
      </c>
      <c r="H434" s="177">
        <f>COUNTBLANK(Survey!B434:D434)+COUNTBLANK(Survey!G434)+COUNTBLANK(Survey!I434)+COUNTBLANK(Survey!K434:M434)+COUNTBLANK(Survey!P434)+COUNTBLANK(Survey!S434:U434)+COUNTBLANK(Survey!Y434:AA434)+COUNTBLANK(Survey!AD434:AE434)+COUNTBLANK(Survey!AI434:AI434)</f>
        <v>18</v>
      </c>
      <c r="I434" s="16" t="str">
        <f t="shared" si="282"/>
        <v>Fail</v>
      </c>
      <c r="J434" t="b">
        <f>IF(Survey!E434="No",TRUE,FALSE)</f>
        <v>0</v>
      </c>
      <c r="K434" s="34">
        <f>LEN(Survey!E434)</f>
        <v>0</v>
      </c>
      <c r="L434" s="16" t="str">
        <f t="shared" si="283"/>
        <v>Fail</v>
      </c>
      <c r="M434" t="b">
        <f>IF(Survey!F434="No",TRUE,FALSE)</f>
        <v>0</v>
      </c>
      <c r="N434" s="33">
        <f>LEN(Survey!F434)</f>
        <v>0</v>
      </c>
      <c r="O434" s="16" t="str">
        <f t="shared" si="284"/>
        <v>Pass</v>
      </c>
      <c r="P434" s="34">
        <f>MOD((LEN(Survey!H434)+2),11)</f>
        <v>2</v>
      </c>
      <c r="Q434" s="33" t="str">
        <f>IF(Survey!$L434="Prospectus fund", "Yes", "No")</f>
        <v>No</v>
      </c>
      <c r="R434" s="16" t="str">
        <f t="shared" si="285"/>
        <v>Pass</v>
      </c>
      <c r="S434" s="34">
        <f>MOD((LEN(Survey!J434)+2),11)</f>
        <v>2</v>
      </c>
      <c r="T434" s="35" t="b">
        <f>IF(OR(Survey!$M434="ETF",Survey!$M434="ETF, alternative mutual fund",Survey!$M434="Closed-end", Survey!$M434="Split share corp", Survey!$I434="Yes"),TRUE,FALSE)</f>
        <v>0</v>
      </c>
      <c r="U434" s="16" t="str">
        <f>IFERROR(IF(AND(OR(X434=Y434,Y434 = "Either"),NOT(ISBLANK(Survey!K434))),"Pass","Fail"),"Pass")</f>
        <v>Fail</v>
      </c>
      <c r="V434" s="36" cm="1">
        <f t="array" ref="V434">SUM(SUMIF(Survey!BZ434:CS434,{"&gt;0","&lt;0"})*{1,-1})</f>
        <v>0</v>
      </c>
      <c r="W434" s="38" cm="1">
        <f t="array" ref="W434">SUM(SUMIF(Survey!CC434,{"&gt;0","&lt;0"})*{1,-1})+SUM(SUMIF(Survey!CM434,{"&gt;0","&lt;0"})*{1,-1})</f>
        <v>0</v>
      </c>
      <c r="X434" s="38">
        <f>Survey!K434</f>
        <v>0</v>
      </c>
      <c r="Y434" s="37" t="str">
        <f t="shared" si="286"/>
        <v>Either</v>
      </c>
      <c r="Z434" s="16" t="str">
        <f t="shared" si="287"/>
        <v>Fail</v>
      </c>
      <c r="AA434" s="67" cm="1">
        <f t="array" ref="AA434">SUM(SUMIF(Survey!BZ434:CS434,{"&gt;0","&lt;0"})*{1,-1})+SUM(SUMIF(Survey!CU434:DN434,{"&gt;0","&lt;0"})*{1,-1})</f>
        <v>0</v>
      </c>
      <c r="AB434" s="67">
        <f>IFERROR(AA434/(Survey!$AV434),0)</f>
        <v>0</v>
      </c>
      <c r="AC434" s="128" t="b">
        <f>IF(OR(Survey!$M434="Alternative strategy or hedge",Survey!$M434="Other, illiquid",Survey!$L434="Prospectus fund"),TRUE,FALSE)</f>
        <v>0</v>
      </c>
      <c r="AD434" s="128" t="b">
        <f>NOT(ISBLANK(Survey!$M434))</f>
        <v>0</v>
      </c>
      <c r="AE434" s="16" t="str">
        <f t="shared" si="288"/>
        <v>Pass</v>
      </c>
      <c r="AF434" s="38" t="b">
        <f>NOT(ISNUMBER(SEARCH("Other",Survey!$P434)))</f>
        <v>1</v>
      </c>
      <c r="AG434" s="37" t="b">
        <f>NOT(ISBLANK(Survey!$Q434))</f>
        <v>0</v>
      </c>
      <c r="AH434" s="16" t="str">
        <f t="shared" si="289"/>
        <v>Pass</v>
      </c>
      <c r="AI434" s="143">
        <f>COUNTBLANK(Survey!$W434)</f>
        <v>1</v>
      </c>
      <c r="AJ434" s="67">
        <f>IF(AND(Survey!L434&lt;&gt;"Exempt fund",OR(Survey!$M434="ETF",Survey!$M434="ETF, alternative mutual fund",Survey!$M434="Mutual fund",Survey!$M434="Alternative mutual fund",Survey!$M434="Money market")),1,0)</f>
        <v>0</v>
      </c>
      <c r="AK434" s="16" t="str">
        <f t="shared" si="290"/>
        <v>Pass</v>
      </c>
      <c r="AL434" s="38" t="b">
        <f>NOT(ISNUMBER(SEARCH("Yes",Survey!$AA434)))</f>
        <v>1</v>
      </c>
      <c r="AM434" s="37" t="b">
        <f>IF(COUNTBLANK(Survey!$AB434:$AC434)=0,TRUE, FALSE)</f>
        <v>0</v>
      </c>
      <c r="AN434" s="16" t="str">
        <f t="shared" si="291"/>
        <v>Pass</v>
      </c>
      <c r="AO434" s="38" t="b">
        <f>NOT(ISNUMBER(SEARCH("Yes",Survey!$AD434)))</f>
        <v>1</v>
      </c>
      <c r="AP434" s="37" t="b">
        <f>NOT(ISBLANK(Survey!$AF434))</f>
        <v>0</v>
      </c>
      <c r="AQ434" s="16" t="str">
        <f t="shared" si="292"/>
        <v>Pass</v>
      </c>
      <c r="AR434" s="38" t="b">
        <f>NOT(OR(ISNUMBER(SEARCH("Other",Survey!$AF434)),ISNUMBER(SEARCH("Multiple",Survey!$AF434))))</f>
        <v>1</v>
      </c>
      <c r="AS434" s="37" t="b">
        <f>NOT(ISBLANK(Survey!$AG434))</f>
        <v>0</v>
      </c>
      <c r="AT434" s="16" t="str">
        <f t="shared" si="293"/>
        <v>Fail</v>
      </c>
      <c r="AU434" s="143">
        <f>IF(ABS(Survey!$AV434)&gt;0, 1,0)</f>
        <v>0</v>
      </c>
      <c r="AV434" s="143">
        <f>IF(COUNTBLANK(Survey!$AJ434)=0,1,0)</f>
        <v>0</v>
      </c>
      <c r="AW434" s="16" t="str">
        <f t="shared" si="294"/>
        <v>Pass</v>
      </c>
      <c r="AX434" s="143">
        <f>IF(ISBLANK(Survey!$AJ434),0,1)</f>
        <v>0</v>
      </c>
      <c r="AY434" s="165">
        <f>COUNTBLANK(Survey!$AK434)</f>
        <v>1</v>
      </c>
      <c r="AZ434" s="16" t="str">
        <f t="shared" si="295"/>
        <v>Pass</v>
      </c>
      <c r="BA434" s="143">
        <f>IF(OR(Survey!$AK434="Closed",ISBLANK(Survey!$AK434)),0,1)</f>
        <v>0</v>
      </c>
      <c r="BB434" s="165">
        <f>IF(ISBLANK(Survey!$AL434),1,0)</f>
        <v>1</v>
      </c>
      <c r="BC434" s="147" t="str" cm="1">
        <f t="array" ref="BC434">IF(OR(IF(OR($BE434+$BF434 = 2, $BG434=1), FALSE, TRUE), AND($BD434:$BD434 = 0)),"Pass","Fail")</f>
        <v>Pass</v>
      </c>
      <c r="BD434" s="143">
        <f>COUNTBLANK(Survey!$AM434:$AO434)</f>
        <v>3</v>
      </c>
      <c r="BE434" s="143">
        <f>IF(Survey!$I434="Yes",1,0)</f>
        <v>0</v>
      </c>
      <c r="BF434" s="143">
        <f>IF(OR(Survey!$M434="Mutual fund",Survey!$M434="Alternative mutual fund",Survey!$M434="Money market"),1,0)</f>
        <v>0</v>
      </c>
      <c r="BG434" s="148">
        <f>IF(OR(Survey!$M434="ETF",Survey!$M434="ETF, alternative mutual fund"),1,0)</f>
        <v>0</v>
      </c>
      <c r="BH434" s="16" t="str">
        <f t="shared" si="296"/>
        <v>Pass</v>
      </c>
      <c r="BI434" s="38" t="b">
        <f>OR(ISNUMBER(SEARCH("Yes",Survey!$AO434)),ISBLANK(Survey!$AO434))</f>
        <v>1</v>
      </c>
      <c r="BJ434" s="67" t="b">
        <f>NOT(ISBLANK(Survey!$AP434))</f>
        <v>0</v>
      </c>
      <c r="BK434" s="16" t="str">
        <f t="shared" si="297"/>
        <v>Pass</v>
      </c>
      <c r="BL434" s="143">
        <f>IF(Survey!$AW434=0, 0,1)</f>
        <v>0</v>
      </c>
      <c r="BM434" s="67">
        <f>Survey!$AQ434</f>
        <v>0</v>
      </c>
      <c r="BN434" s="67">
        <f>IFERROR((Survey!$AX434-ABS(Survey!$AY434)-ABS(Survey!$BD434))/Survey!$AW434,0)</f>
        <v>0</v>
      </c>
      <c r="BO434" s="67">
        <f>IF(AND($BM434&gt;$BN434-0.2,$BM434&lt;$BN434+0.2,ISBLANK(Survey!$AQ434)=FALSE),0,1)</f>
        <v>1</v>
      </c>
      <c r="BP434" s="165">
        <f>IF(ISBLANK(Survey!$AR434),1,0)</f>
        <v>1</v>
      </c>
      <c r="BQ434" s="16" t="str">
        <f t="shared" si="298"/>
        <v>Pass</v>
      </c>
      <c r="BR434" s="143">
        <f>IF(Survey!$AW434=0, 0,1)</f>
        <v>0</v>
      </c>
      <c r="BS434" s="67">
        <f>IF(AND(Survey!$AS434&gt;=0,Survey!$AS434&lt;=0.2,Survey!$AS434&lt;&gt;""),0,1)</f>
        <v>1</v>
      </c>
      <c r="BT434" s="143">
        <f>IF(ISBLANK(Survey!$AT434),1,0)</f>
        <v>1</v>
      </c>
      <c r="BU434" s="16" t="str">
        <f t="shared" si="299"/>
        <v>Fail</v>
      </c>
      <c r="BV434" s="165">
        <f>Survey!$AU434</f>
        <v>0</v>
      </c>
      <c r="BW434" s="16" t="str">
        <f t="shared" si="300"/>
        <v>Pass</v>
      </c>
      <c r="BX434" s="36">
        <f>Survey!$AV434</f>
        <v>0</v>
      </c>
      <c r="BY434" s="176">
        <f>Survey!$AW434+Survey!$AX434-ABS(Survey!$AY434)+ABS(Survey!$AZ434)-ABS(Survey!$BA434)+ABS(Survey!$BB434)-ABS(Survey!$BC434)-ABS(Survey!$BD434)+Survey!$BE434</f>
        <v>0</v>
      </c>
      <c r="BZ434" s="35">
        <f t="shared" si="301"/>
        <v>0</v>
      </c>
      <c r="CA434" s="17">
        <f t="shared" si="302"/>
        <v>0</v>
      </c>
      <c r="CB434" s="16" t="str">
        <f t="shared" si="303"/>
        <v>Pass</v>
      </c>
      <c r="CC434" s="38" t="b">
        <f>IF(ABS(Survey!$BE434)=0,TRUE,FALSE)</f>
        <v>1</v>
      </c>
      <c r="CD434" s="37" t="b">
        <f>NOT(ISBLANK(Survey!$BF434))</f>
        <v>0</v>
      </c>
      <c r="CE434" t="str">
        <f t="shared" si="304"/>
        <v>Fail</v>
      </c>
      <c r="CF434" s="29">
        <f>Survey!$AV434</f>
        <v>0</v>
      </c>
      <c r="CG434" s="29" cm="1">
        <f t="array" ref="CG434">SUM(SUMIF(Survey!BH434:BO434,{"&gt;0","&lt;0"})*{1,-1})-SUM(SUMIF(Survey!BQ434:BX434,{"&gt;0","&lt;0"})*{1,-1})</f>
        <v>0</v>
      </c>
      <c r="CH434" s="35" t="str">
        <f t="shared" si="305"/>
        <v>No holdings</v>
      </c>
      <c r="CI434">
        <f t="shared" si="306"/>
        <v>0</v>
      </c>
      <c r="CJ434" s="16" t="str">
        <f t="shared" si="307"/>
        <v>Fail</v>
      </c>
      <c r="CK434" s="36">
        <f>Survey!$AV434</f>
        <v>0</v>
      </c>
      <c r="CL434" s="36" cm="1">
        <f t="array" ref="CL434">SUM(SUMIF(Survey!BZ434:CS434,{"&gt;0","&lt;0"})*{1,-1})-SUM(SUMIF(Survey!CU434:DN434,{"&gt;0","&lt;0"})*{1,-1})</f>
        <v>0</v>
      </c>
      <c r="CM434" s="35" t="str">
        <f t="shared" si="308"/>
        <v>No holdings</v>
      </c>
      <c r="CN434" s="17">
        <f t="shared" si="309"/>
        <v>0</v>
      </c>
      <c r="CO434" s="16" t="str">
        <f t="shared" si="310"/>
        <v>Pass</v>
      </c>
      <c r="CP434" s="38" t="b">
        <f>IF(ABS(Survey!$CS434)=0,TRUE,FALSE)</f>
        <v>1</v>
      </c>
      <c r="CQ434" s="37" t="b">
        <f>NOT(ISBLANK(Survey!$CT434))</f>
        <v>0</v>
      </c>
      <c r="CR434" s="16" t="str">
        <f t="shared" si="311"/>
        <v>Pass</v>
      </c>
      <c r="CS434" s="38" t="b">
        <f>IF(ABS(Survey!$DN434)=0,TRUE,FALSE)</f>
        <v>1</v>
      </c>
      <c r="CT434" s="37" t="b">
        <f>NOT(ISBLANK(Survey!$DO434))</f>
        <v>0</v>
      </c>
      <c r="CU434" t="str">
        <f t="shared" si="312"/>
        <v>Pass</v>
      </c>
      <c r="CV434" s="29" cm="1">
        <f t="array" ref="CV434">SUM(SUMIF(Survey!CO434,{"&gt;0","&lt;0"})*{1,-1})+SUM(SUMIF(Survey!DJ434,{"&gt;0","&lt;0"})*{1,-1})</f>
        <v>0</v>
      </c>
      <c r="CW434" s="29">
        <f>SUM(SUMIF(Survey!DQ434:DW434,{"&gt;0","&lt;0"})*{1,-1})+SUM(SUMIF(Survey!DY434:EE434,{"&gt;0","&lt;0"})*{1,-1})</f>
        <v>0</v>
      </c>
      <c r="CX434">
        <f t="shared" si="313"/>
        <v>0</v>
      </c>
      <c r="CY434">
        <f t="shared" si="314"/>
        <v>0</v>
      </c>
      <c r="CZ434" s="16" t="str">
        <f t="shared" si="315"/>
        <v>Pass</v>
      </c>
      <c r="DA434" s="38" t="b">
        <f>IF(ABS(Survey!$DW434)=0,TRUE,FALSE)</f>
        <v>1</v>
      </c>
      <c r="DB434" s="37" t="b">
        <f>NOT(ISBLANK(Survey!DX434))</f>
        <v>0</v>
      </c>
      <c r="DC434" s="16" t="str">
        <f t="shared" si="316"/>
        <v>Pass</v>
      </c>
      <c r="DD434" s="38" t="b">
        <f>IF(ABS(Survey!$EE434)=0,TRUE,FALSE)</f>
        <v>1</v>
      </c>
      <c r="DE434" s="37" t="b">
        <f>NOT(ISBLANK(Survey!$EF434))</f>
        <v>0</v>
      </c>
      <c r="DF434" s="16" t="str">
        <f t="shared" si="317"/>
        <v>Fail</v>
      </c>
      <c r="DG434" s="36">
        <f>SUM(SUMIF(Survey!EL434:EN434,{"&gt;0","&lt;0"})*{1,-1})</f>
        <v>0</v>
      </c>
      <c r="DH434">
        <f t="shared" si="318"/>
        <v>0</v>
      </c>
      <c r="DI434">
        <f t="shared" si="319"/>
        <v>100</v>
      </c>
      <c r="DJ434" s="35" t="b">
        <f>IF(OR(Survey!$M434="ETF",Survey!$M434="ETF, alternative mutual fund",Survey!$M434="Closed-end", Survey!$M434="Split share corp"),TRUE,FALSE)</f>
        <v>0</v>
      </c>
      <c r="DK434" s="16" t="str">
        <f t="shared" si="320"/>
        <v>Fail</v>
      </c>
      <c r="DL434" s="36">
        <f>SUM(SUMIF(Survey!EP434:EV434,{"&gt;0","&lt;0"})*{1,-1})</f>
        <v>0</v>
      </c>
      <c r="DM434">
        <f t="shared" si="321"/>
        <v>0</v>
      </c>
      <c r="DN434" s="17">
        <f t="shared" si="322"/>
        <v>100</v>
      </c>
      <c r="DO434" s="16" t="str">
        <f t="shared" si="323"/>
        <v>Fail</v>
      </c>
      <c r="DP434" s="36">
        <f>SUM(SUMIF(Survey!EX434:FD434,{"&gt;0","&lt;0"})*{1,-1})</f>
        <v>0</v>
      </c>
      <c r="DQ434">
        <f t="shared" si="324"/>
        <v>0</v>
      </c>
      <c r="DR434" s="17">
        <f t="shared" si="325"/>
        <v>100</v>
      </c>
    </row>
    <row r="435" spans="1:122">
      <c r="A435">
        <v>435</v>
      </c>
      <c r="B435" t="str">
        <f t="shared" si="279"/>
        <v>Pass</v>
      </c>
      <c r="C435" t="str">
        <f>IF(COUNTBLANK(Survey!B435:FE435)=$C$2, "Pass", "Fail")</f>
        <v>Pass</v>
      </c>
      <c r="D435" t="str">
        <f t="shared" si="280"/>
        <v>Fail</v>
      </c>
      <c r="E435" t="str">
        <f>IF(OR(ISBLANK(Survey!AJ435),COUNTIF(G435:BB435,"Fail")),"Fail","Pass")</f>
        <v>Fail</v>
      </c>
      <c r="G435" s="16" t="str">
        <f t="shared" si="281"/>
        <v>Fail</v>
      </c>
      <c r="H435" s="177">
        <f>COUNTBLANK(Survey!B435:D435)+COUNTBLANK(Survey!G435)+COUNTBLANK(Survey!I435)+COUNTBLANK(Survey!K435:M435)+COUNTBLANK(Survey!P435)+COUNTBLANK(Survey!S435:U435)+COUNTBLANK(Survey!Y435:AA435)+COUNTBLANK(Survey!AD435:AE435)+COUNTBLANK(Survey!AI435:AI435)</f>
        <v>18</v>
      </c>
      <c r="I435" s="16" t="str">
        <f t="shared" si="282"/>
        <v>Fail</v>
      </c>
      <c r="J435" t="b">
        <f>IF(Survey!E435="No",TRUE,FALSE)</f>
        <v>0</v>
      </c>
      <c r="K435" s="34">
        <f>LEN(Survey!E435)</f>
        <v>0</v>
      </c>
      <c r="L435" s="16" t="str">
        <f t="shared" si="283"/>
        <v>Fail</v>
      </c>
      <c r="M435" t="b">
        <f>IF(Survey!F435="No",TRUE,FALSE)</f>
        <v>0</v>
      </c>
      <c r="N435" s="33">
        <f>LEN(Survey!F435)</f>
        <v>0</v>
      </c>
      <c r="O435" s="16" t="str">
        <f t="shared" si="284"/>
        <v>Pass</v>
      </c>
      <c r="P435" s="34">
        <f>MOD((LEN(Survey!H435)+2),11)</f>
        <v>2</v>
      </c>
      <c r="Q435" s="33" t="str">
        <f>IF(Survey!$L435="Prospectus fund", "Yes", "No")</f>
        <v>No</v>
      </c>
      <c r="R435" s="16" t="str">
        <f t="shared" si="285"/>
        <v>Pass</v>
      </c>
      <c r="S435" s="34">
        <f>MOD((LEN(Survey!J435)+2),11)</f>
        <v>2</v>
      </c>
      <c r="T435" s="35" t="b">
        <f>IF(OR(Survey!$M435="ETF",Survey!$M435="ETF, alternative mutual fund",Survey!$M435="Closed-end", Survey!$M435="Split share corp", Survey!$I435="Yes"),TRUE,FALSE)</f>
        <v>0</v>
      </c>
      <c r="U435" s="16" t="str">
        <f>IFERROR(IF(AND(OR(X435=Y435,Y435 = "Either"),NOT(ISBLANK(Survey!K435))),"Pass","Fail"),"Pass")</f>
        <v>Fail</v>
      </c>
      <c r="V435" s="36" cm="1">
        <f t="array" ref="V435">SUM(SUMIF(Survey!BZ435:CS435,{"&gt;0","&lt;0"})*{1,-1})</f>
        <v>0</v>
      </c>
      <c r="W435" s="38" cm="1">
        <f t="array" ref="W435">SUM(SUMIF(Survey!CC435,{"&gt;0","&lt;0"})*{1,-1})+SUM(SUMIF(Survey!CM435,{"&gt;0","&lt;0"})*{1,-1})</f>
        <v>0</v>
      </c>
      <c r="X435" s="38">
        <f>Survey!K435</f>
        <v>0</v>
      </c>
      <c r="Y435" s="37" t="str">
        <f t="shared" si="286"/>
        <v>Either</v>
      </c>
      <c r="Z435" s="16" t="str">
        <f t="shared" si="287"/>
        <v>Fail</v>
      </c>
      <c r="AA435" s="67" cm="1">
        <f t="array" ref="AA435">SUM(SUMIF(Survey!BZ435:CS435,{"&gt;0","&lt;0"})*{1,-1})+SUM(SUMIF(Survey!CU435:DN435,{"&gt;0","&lt;0"})*{1,-1})</f>
        <v>0</v>
      </c>
      <c r="AB435" s="67">
        <f>IFERROR(AA435/(Survey!$AV435),0)</f>
        <v>0</v>
      </c>
      <c r="AC435" s="128" t="b">
        <f>IF(OR(Survey!$M435="Alternative strategy or hedge",Survey!$M435="Other, illiquid",Survey!$L435="Prospectus fund"),TRUE,FALSE)</f>
        <v>0</v>
      </c>
      <c r="AD435" s="128" t="b">
        <f>NOT(ISBLANK(Survey!$M435))</f>
        <v>0</v>
      </c>
      <c r="AE435" s="16" t="str">
        <f t="shared" si="288"/>
        <v>Pass</v>
      </c>
      <c r="AF435" s="38" t="b">
        <f>NOT(ISNUMBER(SEARCH("Other",Survey!$P435)))</f>
        <v>1</v>
      </c>
      <c r="AG435" s="37" t="b">
        <f>NOT(ISBLANK(Survey!$Q435))</f>
        <v>0</v>
      </c>
      <c r="AH435" s="16" t="str">
        <f t="shared" si="289"/>
        <v>Pass</v>
      </c>
      <c r="AI435" s="143">
        <f>COUNTBLANK(Survey!$W435)</f>
        <v>1</v>
      </c>
      <c r="AJ435" s="67">
        <f>IF(AND(Survey!L435&lt;&gt;"Exempt fund",OR(Survey!$M435="ETF",Survey!$M435="ETF, alternative mutual fund",Survey!$M435="Mutual fund",Survey!$M435="Alternative mutual fund",Survey!$M435="Money market")),1,0)</f>
        <v>0</v>
      </c>
      <c r="AK435" s="16" t="str">
        <f t="shared" si="290"/>
        <v>Pass</v>
      </c>
      <c r="AL435" s="38" t="b">
        <f>NOT(ISNUMBER(SEARCH("Yes",Survey!$AA435)))</f>
        <v>1</v>
      </c>
      <c r="AM435" s="37" t="b">
        <f>IF(COUNTBLANK(Survey!$AB435:$AC435)=0,TRUE, FALSE)</f>
        <v>0</v>
      </c>
      <c r="AN435" s="16" t="str">
        <f t="shared" si="291"/>
        <v>Pass</v>
      </c>
      <c r="AO435" s="38" t="b">
        <f>NOT(ISNUMBER(SEARCH("Yes",Survey!$AD435)))</f>
        <v>1</v>
      </c>
      <c r="AP435" s="37" t="b">
        <f>NOT(ISBLANK(Survey!$AF435))</f>
        <v>0</v>
      </c>
      <c r="AQ435" s="16" t="str">
        <f t="shared" si="292"/>
        <v>Pass</v>
      </c>
      <c r="AR435" s="38" t="b">
        <f>NOT(OR(ISNUMBER(SEARCH("Other",Survey!$AF435)),ISNUMBER(SEARCH("Multiple",Survey!$AF435))))</f>
        <v>1</v>
      </c>
      <c r="AS435" s="37" t="b">
        <f>NOT(ISBLANK(Survey!$AG435))</f>
        <v>0</v>
      </c>
      <c r="AT435" s="16" t="str">
        <f t="shared" si="293"/>
        <v>Fail</v>
      </c>
      <c r="AU435" s="143">
        <f>IF(ABS(Survey!$AV435)&gt;0, 1,0)</f>
        <v>0</v>
      </c>
      <c r="AV435" s="143">
        <f>IF(COUNTBLANK(Survey!$AJ435)=0,1,0)</f>
        <v>0</v>
      </c>
      <c r="AW435" s="16" t="str">
        <f t="shared" si="294"/>
        <v>Pass</v>
      </c>
      <c r="AX435" s="143">
        <f>IF(ISBLANK(Survey!$AJ435),0,1)</f>
        <v>0</v>
      </c>
      <c r="AY435" s="165">
        <f>COUNTBLANK(Survey!$AK435)</f>
        <v>1</v>
      </c>
      <c r="AZ435" s="16" t="str">
        <f t="shared" si="295"/>
        <v>Pass</v>
      </c>
      <c r="BA435" s="143">
        <f>IF(OR(Survey!$AK435="Closed",ISBLANK(Survey!$AK435)),0,1)</f>
        <v>0</v>
      </c>
      <c r="BB435" s="165">
        <f>IF(ISBLANK(Survey!$AL435),1,0)</f>
        <v>1</v>
      </c>
      <c r="BC435" s="147" t="str" cm="1">
        <f t="array" ref="BC435">IF(OR(IF(OR($BE435+$BF435 = 2, $BG435=1), FALSE, TRUE), AND($BD435:$BD435 = 0)),"Pass","Fail")</f>
        <v>Pass</v>
      </c>
      <c r="BD435" s="143">
        <f>COUNTBLANK(Survey!$AM435:$AO435)</f>
        <v>3</v>
      </c>
      <c r="BE435" s="143">
        <f>IF(Survey!$I435="Yes",1,0)</f>
        <v>0</v>
      </c>
      <c r="BF435" s="143">
        <f>IF(OR(Survey!$M435="Mutual fund",Survey!$M435="Alternative mutual fund",Survey!$M435="Money market"),1,0)</f>
        <v>0</v>
      </c>
      <c r="BG435" s="148">
        <f>IF(OR(Survey!$M435="ETF",Survey!$M435="ETF, alternative mutual fund"),1,0)</f>
        <v>0</v>
      </c>
      <c r="BH435" s="16" t="str">
        <f t="shared" si="296"/>
        <v>Pass</v>
      </c>
      <c r="BI435" s="38" t="b">
        <f>OR(ISNUMBER(SEARCH("Yes",Survey!$AO435)),ISBLANK(Survey!$AO435))</f>
        <v>1</v>
      </c>
      <c r="BJ435" s="67" t="b">
        <f>NOT(ISBLANK(Survey!$AP435))</f>
        <v>0</v>
      </c>
      <c r="BK435" s="16" t="str">
        <f t="shared" si="297"/>
        <v>Pass</v>
      </c>
      <c r="BL435" s="143">
        <f>IF(Survey!$AW435=0, 0,1)</f>
        <v>0</v>
      </c>
      <c r="BM435" s="67">
        <f>Survey!$AQ435</f>
        <v>0</v>
      </c>
      <c r="BN435" s="67">
        <f>IFERROR((Survey!$AX435-ABS(Survey!$AY435)-ABS(Survey!$BD435))/Survey!$AW435,0)</f>
        <v>0</v>
      </c>
      <c r="BO435" s="67">
        <f>IF(AND($BM435&gt;$BN435-0.2,$BM435&lt;$BN435+0.2,ISBLANK(Survey!$AQ435)=FALSE),0,1)</f>
        <v>1</v>
      </c>
      <c r="BP435" s="165">
        <f>IF(ISBLANK(Survey!$AR435),1,0)</f>
        <v>1</v>
      </c>
      <c r="BQ435" s="16" t="str">
        <f t="shared" si="298"/>
        <v>Pass</v>
      </c>
      <c r="BR435" s="143">
        <f>IF(Survey!$AW435=0, 0,1)</f>
        <v>0</v>
      </c>
      <c r="BS435" s="67">
        <f>IF(AND(Survey!$AS435&gt;=0,Survey!$AS435&lt;=0.2,Survey!$AS435&lt;&gt;""),0,1)</f>
        <v>1</v>
      </c>
      <c r="BT435" s="143">
        <f>IF(ISBLANK(Survey!$AT435),1,0)</f>
        <v>1</v>
      </c>
      <c r="BU435" s="16" t="str">
        <f t="shared" si="299"/>
        <v>Fail</v>
      </c>
      <c r="BV435" s="165">
        <f>Survey!$AU435</f>
        <v>0</v>
      </c>
      <c r="BW435" s="16" t="str">
        <f t="shared" si="300"/>
        <v>Pass</v>
      </c>
      <c r="BX435" s="36">
        <f>Survey!$AV435</f>
        <v>0</v>
      </c>
      <c r="BY435" s="176">
        <f>Survey!$AW435+Survey!$AX435-ABS(Survey!$AY435)+ABS(Survey!$AZ435)-ABS(Survey!$BA435)+ABS(Survey!$BB435)-ABS(Survey!$BC435)-ABS(Survey!$BD435)+Survey!$BE435</f>
        <v>0</v>
      </c>
      <c r="BZ435" s="35">
        <f t="shared" si="301"/>
        <v>0</v>
      </c>
      <c r="CA435" s="17">
        <f t="shared" si="302"/>
        <v>0</v>
      </c>
      <c r="CB435" s="16" t="str">
        <f t="shared" si="303"/>
        <v>Pass</v>
      </c>
      <c r="CC435" s="38" t="b">
        <f>IF(ABS(Survey!$BE435)=0,TRUE,FALSE)</f>
        <v>1</v>
      </c>
      <c r="CD435" s="37" t="b">
        <f>NOT(ISBLANK(Survey!$BF435))</f>
        <v>0</v>
      </c>
      <c r="CE435" t="str">
        <f t="shared" si="304"/>
        <v>Fail</v>
      </c>
      <c r="CF435" s="29">
        <f>Survey!$AV435</f>
        <v>0</v>
      </c>
      <c r="CG435" s="29" cm="1">
        <f t="array" ref="CG435">SUM(SUMIF(Survey!BH435:BO435,{"&gt;0","&lt;0"})*{1,-1})-SUM(SUMIF(Survey!BQ435:BX435,{"&gt;0","&lt;0"})*{1,-1})</f>
        <v>0</v>
      </c>
      <c r="CH435" s="35" t="str">
        <f t="shared" si="305"/>
        <v>No holdings</v>
      </c>
      <c r="CI435">
        <f t="shared" si="306"/>
        <v>0</v>
      </c>
      <c r="CJ435" s="16" t="str">
        <f t="shared" si="307"/>
        <v>Fail</v>
      </c>
      <c r="CK435" s="36">
        <f>Survey!$AV435</f>
        <v>0</v>
      </c>
      <c r="CL435" s="36" cm="1">
        <f t="array" ref="CL435">SUM(SUMIF(Survey!BZ435:CS435,{"&gt;0","&lt;0"})*{1,-1})-SUM(SUMIF(Survey!CU435:DN435,{"&gt;0","&lt;0"})*{1,-1})</f>
        <v>0</v>
      </c>
      <c r="CM435" s="35" t="str">
        <f t="shared" si="308"/>
        <v>No holdings</v>
      </c>
      <c r="CN435" s="17">
        <f t="shared" si="309"/>
        <v>0</v>
      </c>
      <c r="CO435" s="16" t="str">
        <f t="shared" si="310"/>
        <v>Pass</v>
      </c>
      <c r="CP435" s="38" t="b">
        <f>IF(ABS(Survey!$CS435)=0,TRUE,FALSE)</f>
        <v>1</v>
      </c>
      <c r="CQ435" s="37" t="b">
        <f>NOT(ISBLANK(Survey!$CT435))</f>
        <v>0</v>
      </c>
      <c r="CR435" s="16" t="str">
        <f t="shared" si="311"/>
        <v>Pass</v>
      </c>
      <c r="CS435" s="38" t="b">
        <f>IF(ABS(Survey!$DN435)=0,TRUE,FALSE)</f>
        <v>1</v>
      </c>
      <c r="CT435" s="37" t="b">
        <f>NOT(ISBLANK(Survey!$DO435))</f>
        <v>0</v>
      </c>
      <c r="CU435" t="str">
        <f t="shared" si="312"/>
        <v>Pass</v>
      </c>
      <c r="CV435" s="29" cm="1">
        <f t="array" ref="CV435">SUM(SUMIF(Survey!CO435,{"&gt;0","&lt;0"})*{1,-1})+SUM(SUMIF(Survey!DJ435,{"&gt;0","&lt;0"})*{1,-1})</f>
        <v>0</v>
      </c>
      <c r="CW435" s="29">
        <f>SUM(SUMIF(Survey!DQ435:DW435,{"&gt;0","&lt;0"})*{1,-1})+SUM(SUMIF(Survey!DY435:EE435,{"&gt;0","&lt;0"})*{1,-1})</f>
        <v>0</v>
      </c>
      <c r="CX435">
        <f t="shared" si="313"/>
        <v>0</v>
      </c>
      <c r="CY435">
        <f t="shared" si="314"/>
        <v>0</v>
      </c>
      <c r="CZ435" s="16" t="str">
        <f t="shared" si="315"/>
        <v>Pass</v>
      </c>
      <c r="DA435" s="38" t="b">
        <f>IF(ABS(Survey!$DW435)=0,TRUE,FALSE)</f>
        <v>1</v>
      </c>
      <c r="DB435" s="37" t="b">
        <f>NOT(ISBLANK(Survey!DX435))</f>
        <v>0</v>
      </c>
      <c r="DC435" s="16" t="str">
        <f t="shared" si="316"/>
        <v>Pass</v>
      </c>
      <c r="DD435" s="38" t="b">
        <f>IF(ABS(Survey!$EE435)=0,TRUE,FALSE)</f>
        <v>1</v>
      </c>
      <c r="DE435" s="37" t="b">
        <f>NOT(ISBLANK(Survey!$EF435))</f>
        <v>0</v>
      </c>
      <c r="DF435" s="16" t="str">
        <f t="shared" si="317"/>
        <v>Fail</v>
      </c>
      <c r="DG435" s="36">
        <f>SUM(SUMIF(Survey!EL435:EN435,{"&gt;0","&lt;0"})*{1,-1})</f>
        <v>0</v>
      </c>
      <c r="DH435">
        <f t="shared" si="318"/>
        <v>0</v>
      </c>
      <c r="DI435">
        <f t="shared" si="319"/>
        <v>100</v>
      </c>
      <c r="DJ435" s="35" t="b">
        <f>IF(OR(Survey!$M435="ETF",Survey!$M435="ETF, alternative mutual fund",Survey!$M435="Closed-end", Survey!$M435="Split share corp"),TRUE,FALSE)</f>
        <v>0</v>
      </c>
      <c r="DK435" s="16" t="str">
        <f t="shared" si="320"/>
        <v>Fail</v>
      </c>
      <c r="DL435" s="36">
        <f>SUM(SUMIF(Survey!EP435:EV435,{"&gt;0","&lt;0"})*{1,-1})</f>
        <v>0</v>
      </c>
      <c r="DM435">
        <f t="shared" si="321"/>
        <v>0</v>
      </c>
      <c r="DN435" s="17">
        <f t="shared" si="322"/>
        <v>100</v>
      </c>
      <c r="DO435" s="16" t="str">
        <f t="shared" si="323"/>
        <v>Fail</v>
      </c>
      <c r="DP435" s="36">
        <f>SUM(SUMIF(Survey!EX435:FD435,{"&gt;0","&lt;0"})*{1,-1})</f>
        <v>0</v>
      </c>
      <c r="DQ435">
        <f t="shared" si="324"/>
        <v>0</v>
      </c>
      <c r="DR435" s="17">
        <f t="shared" si="325"/>
        <v>100</v>
      </c>
    </row>
    <row r="436" spans="1:122">
      <c r="A436">
        <v>436</v>
      </c>
      <c r="B436" t="str">
        <f t="shared" si="279"/>
        <v>Pass</v>
      </c>
      <c r="C436" t="str">
        <f>IF(COUNTBLANK(Survey!B436:FE436)=$C$2, "Pass", "Fail")</f>
        <v>Pass</v>
      </c>
      <c r="D436" t="str">
        <f t="shared" si="280"/>
        <v>Fail</v>
      </c>
      <c r="E436" t="str">
        <f>IF(OR(ISBLANK(Survey!AJ436),COUNTIF(G436:BB436,"Fail")),"Fail","Pass")</f>
        <v>Fail</v>
      </c>
      <c r="G436" s="16" t="str">
        <f t="shared" si="281"/>
        <v>Fail</v>
      </c>
      <c r="H436" s="177">
        <f>COUNTBLANK(Survey!B436:D436)+COUNTBLANK(Survey!G436)+COUNTBLANK(Survey!I436)+COUNTBLANK(Survey!K436:M436)+COUNTBLANK(Survey!P436)+COUNTBLANK(Survey!S436:U436)+COUNTBLANK(Survey!Y436:AA436)+COUNTBLANK(Survey!AD436:AE436)+COUNTBLANK(Survey!AI436:AI436)</f>
        <v>18</v>
      </c>
      <c r="I436" s="16" t="str">
        <f t="shared" si="282"/>
        <v>Fail</v>
      </c>
      <c r="J436" t="b">
        <f>IF(Survey!E436="No",TRUE,FALSE)</f>
        <v>0</v>
      </c>
      <c r="K436" s="34">
        <f>LEN(Survey!E436)</f>
        <v>0</v>
      </c>
      <c r="L436" s="16" t="str">
        <f t="shared" si="283"/>
        <v>Fail</v>
      </c>
      <c r="M436" t="b">
        <f>IF(Survey!F436="No",TRUE,FALSE)</f>
        <v>0</v>
      </c>
      <c r="N436" s="33">
        <f>LEN(Survey!F436)</f>
        <v>0</v>
      </c>
      <c r="O436" s="16" t="str">
        <f t="shared" si="284"/>
        <v>Pass</v>
      </c>
      <c r="P436" s="34">
        <f>MOD((LEN(Survey!H436)+2),11)</f>
        <v>2</v>
      </c>
      <c r="Q436" s="33" t="str">
        <f>IF(Survey!$L436="Prospectus fund", "Yes", "No")</f>
        <v>No</v>
      </c>
      <c r="R436" s="16" t="str">
        <f t="shared" si="285"/>
        <v>Pass</v>
      </c>
      <c r="S436" s="34">
        <f>MOD((LEN(Survey!J436)+2),11)</f>
        <v>2</v>
      </c>
      <c r="T436" s="35" t="b">
        <f>IF(OR(Survey!$M436="ETF",Survey!$M436="ETF, alternative mutual fund",Survey!$M436="Closed-end", Survey!$M436="Split share corp", Survey!$I436="Yes"),TRUE,FALSE)</f>
        <v>0</v>
      </c>
      <c r="U436" s="16" t="str">
        <f>IFERROR(IF(AND(OR(X436=Y436,Y436 = "Either"),NOT(ISBLANK(Survey!K436))),"Pass","Fail"),"Pass")</f>
        <v>Fail</v>
      </c>
      <c r="V436" s="36" cm="1">
        <f t="array" ref="V436">SUM(SUMIF(Survey!BZ436:CS436,{"&gt;0","&lt;0"})*{1,-1})</f>
        <v>0</v>
      </c>
      <c r="W436" s="38" cm="1">
        <f t="array" ref="W436">SUM(SUMIF(Survey!CC436,{"&gt;0","&lt;0"})*{1,-1})+SUM(SUMIF(Survey!CM436,{"&gt;0","&lt;0"})*{1,-1})</f>
        <v>0</v>
      </c>
      <c r="X436" s="38">
        <f>Survey!K436</f>
        <v>0</v>
      </c>
      <c r="Y436" s="37" t="str">
        <f t="shared" si="286"/>
        <v>Either</v>
      </c>
      <c r="Z436" s="16" t="str">
        <f t="shared" si="287"/>
        <v>Fail</v>
      </c>
      <c r="AA436" s="67" cm="1">
        <f t="array" ref="AA436">SUM(SUMIF(Survey!BZ436:CS436,{"&gt;0","&lt;0"})*{1,-1})+SUM(SUMIF(Survey!CU436:DN436,{"&gt;0","&lt;0"})*{1,-1})</f>
        <v>0</v>
      </c>
      <c r="AB436" s="67">
        <f>IFERROR(AA436/(Survey!$AV436),0)</f>
        <v>0</v>
      </c>
      <c r="AC436" s="128" t="b">
        <f>IF(OR(Survey!$M436="Alternative strategy or hedge",Survey!$M436="Other, illiquid",Survey!$L436="Prospectus fund"),TRUE,FALSE)</f>
        <v>0</v>
      </c>
      <c r="AD436" s="128" t="b">
        <f>NOT(ISBLANK(Survey!$M436))</f>
        <v>0</v>
      </c>
      <c r="AE436" s="16" t="str">
        <f t="shared" si="288"/>
        <v>Pass</v>
      </c>
      <c r="AF436" s="38" t="b">
        <f>NOT(ISNUMBER(SEARCH("Other",Survey!$P436)))</f>
        <v>1</v>
      </c>
      <c r="AG436" s="37" t="b">
        <f>NOT(ISBLANK(Survey!$Q436))</f>
        <v>0</v>
      </c>
      <c r="AH436" s="16" t="str">
        <f t="shared" si="289"/>
        <v>Pass</v>
      </c>
      <c r="AI436" s="143">
        <f>COUNTBLANK(Survey!$W436)</f>
        <v>1</v>
      </c>
      <c r="AJ436" s="67">
        <f>IF(AND(Survey!L436&lt;&gt;"Exempt fund",OR(Survey!$M436="ETF",Survey!$M436="ETF, alternative mutual fund",Survey!$M436="Mutual fund",Survey!$M436="Alternative mutual fund",Survey!$M436="Money market")),1,0)</f>
        <v>0</v>
      </c>
      <c r="AK436" s="16" t="str">
        <f t="shared" si="290"/>
        <v>Pass</v>
      </c>
      <c r="AL436" s="38" t="b">
        <f>NOT(ISNUMBER(SEARCH("Yes",Survey!$AA436)))</f>
        <v>1</v>
      </c>
      <c r="AM436" s="37" t="b">
        <f>IF(COUNTBLANK(Survey!$AB436:$AC436)=0,TRUE, FALSE)</f>
        <v>0</v>
      </c>
      <c r="AN436" s="16" t="str">
        <f t="shared" si="291"/>
        <v>Pass</v>
      </c>
      <c r="AO436" s="38" t="b">
        <f>NOT(ISNUMBER(SEARCH("Yes",Survey!$AD436)))</f>
        <v>1</v>
      </c>
      <c r="AP436" s="37" t="b">
        <f>NOT(ISBLANK(Survey!$AF436))</f>
        <v>0</v>
      </c>
      <c r="AQ436" s="16" t="str">
        <f t="shared" si="292"/>
        <v>Pass</v>
      </c>
      <c r="AR436" s="38" t="b">
        <f>NOT(OR(ISNUMBER(SEARCH("Other",Survey!$AF436)),ISNUMBER(SEARCH("Multiple",Survey!$AF436))))</f>
        <v>1</v>
      </c>
      <c r="AS436" s="37" t="b">
        <f>NOT(ISBLANK(Survey!$AG436))</f>
        <v>0</v>
      </c>
      <c r="AT436" s="16" t="str">
        <f t="shared" si="293"/>
        <v>Fail</v>
      </c>
      <c r="AU436" s="143">
        <f>IF(ABS(Survey!$AV436)&gt;0, 1,0)</f>
        <v>0</v>
      </c>
      <c r="AV436" s="143">
        <f>IF(COUNTBLANK(Survey!$AJ436)=0,1,0)</f>
        <v>0</v>
      </c>
      <c r="AW436" s="16" t="str">
        <f t="shared" si="294"/>
        <v>Pass</v>
      </c>
      <c r="AX436" s="143">
        <f>IF(ISBLANK(Survey!$AJ436),0,1)</f>
        <v>0</v>
      </c>
      <c r="AY436" s="165">
        <f>COUNTBLANK(Survey!$AK436)</f>
        <v>1</v>
      </c>
      <c r="AZ436" s="16" t="str">
        <f t="shared" si="295"/>
        <v>Pass</v>
      </c>
      <c r="BA436" s="143">
        <f>IF(OR(Survey!$AK436="Closed",ISBLANK(Survey!$AK436)),0,1)</f>
        <v>0</v>
      </c>
      <c r="BB436" s="165">
        <f>IF(ISBLANK(Survey!$AL436),1,0)</f>
        <v>1</v>
      </c>
      <c r="BC436" s="147" t="str" cm="1">
        <f t="array" ref="BC436">IF(OR(IF(OR($BE436+$BF436 = 2, $BG436=1), FALSE, TRUE), AND($BD436:$BD436 = 0)),"Pass","Fail")</f>
        <v>Pass</v>
      </c>
      <c r="BD436" s="143">
        <f>COUNTBLANK(Survey!$AM436:$AO436)</f>
        <v>3</v>
      </c>
      <c r="BE436" s="143">
        <f>IF(Survey!$I436="Yes",1,0)</f>
        <v>0</v>
      </c>
      <c r="BF436" s="143">
        <f>IF(OR(Survey!$M436="Mutual fund",Survey!$M436="Alternative mutual fund",Survey!$M436="Money market"),1,0)</f>
        <v>0</v>
      </c>
      <c r="BG436" s="148">
        <f>IF(OR(Survey!$M436="ETF",Survey!$M436="ETF, alternative mutual fund"),1,0)</f>
        <v>0</v>
      </c>
      <c r="BH436" s="16" t="str">
        <f t="shared" si="296"/>
        <v>Pass</v>
      </c>
      <c r="BI436" s="38" t="b">
        <f>OR(ISNUMBER(SEARCH("Yes",Survey!$AO436)),ISBLANK(Survey!$AO436))</f>
        <v>1</v>
      </c>
      <c r="BJ436" s="67" t="b">
        <f>NOT(ISBLANK(Survey!$AP436))</f>
        <v>0</v>
      </c>
      <c r="BK436" s="16" t="str">
        <f t="shared" si="297"/>
        <v>Pass</v>
      </c>
      <c r="BL436" s="143">
        <f>IF(Survey!$AW436=0, 0,1)</f>
        <v>0</v>
      </c>
      <c r="BM436" s="67">
        <f>Survey!$AQ436</f>
        <v>0</v>
      </c>
      <c r="BN436" s="67">
        <f>IFERROR((Survey!$AX436-ABS(Survey!$AY436)-ABS(Survey!$BD436))/Survey!$AW436,0)</f>
        <v>0</v>
      </c>
      <c r="BO436" s="67">
        <f>IF(AND($BM436&gt;$BN436-0.2,$BM436&lt;$BN436+0.2,ISBLANK(Survey!$AQ436)=FALSE),0,1)</f>
        <v>1</v>
      </c>
      <c r="BP436" s="165">
        <f>IF(ISBLANK(Survey!$AR436),1,0)</f>
        <v>1</v>
      </c>
      <c r="BQ436" s="16" t="str">
        <f t="shared" si="298"/>
        <v>Pass</v>
      </c>
      <c r="BR436" s="143">
        <f>IF(Survey!$AW436=0, 0,1)</f>
        <v>0</v>
      </c>
      <c r="BS436" s="67">
        <f>IF(AND(Survey!$AS436&gt;=0,Survey!$AS436&lt;=0.2,Survey!$AS436&lt;&gt;""),0,1)</f>
        <v>1</v>
      </c>
      <c r="BT436" s="143">
        <f>IF(ISBLANK(Survey!$AT436),1,0)</f>
        <v>1</v>
      </c>
      <c r="BU436" s="16" t="str">
        <f t="shared" si="299"/>
        <v>Fail</v>
      </c>
      <c r="BV436" s="165">
        <f>Survey!$AU436</f>
        <v>0</v>
      </c>
      <c r="BW436" s="16" t="str">
        <f t="shared" si="300"/>
        <v>Pass</v>
      </c>
      <c r="BX436" s="36">
        <f>Survey!$AV436</f>
        <v>0</v>
      </c>
      <c r="BY436" s="176">
        <f>Survey!$AW436+Survey!$AX436-ABS(Survey!$AY436)+ABS(Survey!$AZ436)-ABS(Survey!$BA436)+ABS(Survey!$BB436)-ABS(Survey!$BC436)-ABS(Survey!$BD436)+Survey!$BE436</f>
        <v>0</v>
      </c>
      <c r="BZ436" s="35">
        <f t="shared" si="301"/>
        <v>0</v>
      </c>
      <c r="CA436" s="17">
        <f t="shared" si="302"/>
        <v>0</v>
      </c>
      <c r="CB436" s="16" t="str">
        <f t="shared" si="303"/>
        <v>Pass</v>
      </c>
      <c r="CC436" s="38" t="b">
        <f>IF(ABS(Survey!$BE436)=0,TRUE,FALSE)</f>
        <v>1</v>
      </c>
      <c r="CD436" s="37" t="b">
        <f>NOT(ISBLANK(Survey!$BF436))</f>
        <v>0</v>
      </c>
      <c r="CE436" t="str">
        <f t="shared" si="304"/>
        <v>Fail</v>
      </c>
      <c r="CF436" s="29">
        <f>Survey!$AV436</f>
        <v>0</v>
      </c>
      <c r="CG436" s="29" cm="1">
        <f t="array" ref="CG436">SUM(SUMIF(Survey!BH436:BO436,{"&gt;0","&lt;0"})*{1,-1})-SUM(SUMIF(Survey!BQ436:BX436,{"&gt;0","&lt;0"})*{1,-1})</f>
        <v>0</v>
      </c>
      <c r="CH436" s="35" t="str">
        <f t="shared" si="305"/>
        <v>No holdings</v>
      </c>
      <c r="CI436">
        <f t="shared" si="306"/>
        <v>0</v>
      </c>
      <c r="CJ436" s="16" t="str">
        <f t="shared" si="307"/>
        <v>Fail</v>
      </c>
      <c r="CK436" s="36">
        <f>Survey!$AV436</f>
        <v>0</v>
      </c>
      <c r="CL436" s="36" cm="1">
        <f t="array" ref="CL436">SUM(SUMIF(Survey!BZ436:CS436,{"&gt;0","&lt;0"})*{1,-1})-SUM(SUMIF(Survey!CU436:DN436,{"&gt;0","&lt;0"})*{1,-1})</f>
        <v>0</v>
      </c>
      <c r="CM436" s="35" t="str">
        <f t="shared" si="308"/>
        <v>No holdings</v>
      </c>
      <c r="CN436" s="17">
        <f t="shared" si="309"/>
        <v>0</v>
      </c>
      <c r="CO436" s="16" t="str">
        <f t="shared" si="310"/>
        <v>Pass</v>
      </c>
      <c r="CP436" s="38" t="b">
        <f>IF(ABS(Survey!$CS436)=0,TRUE,FALSE)</f>
        <v>1</v>
      </c>
      <c r="CQ436" s="37" t="b">
        <f>NOT(ISBLANK(Survey!$CT436))</f>
        <v>0</v>
      </c>
      <c r="CR436" s="16" t="str">
        <f t="shared" si="311"/>
        <v>Pass</v>
      </c>
      <c r="CS436" s="38" t="b">
        <f>IF(ABS(Survey!$DN436)=0,TRUE,FALSE)</f>
        <v>1</v>
      </c>
      <c r="CT436" s="37" t="b">
        <f>NOT(ISBLANK(Survey!$DO436))</f>
        <v>0</v>
      </c>
      <c r="CU436" t="str">
        <f t="shared" si="312"/>
        <v>Pass</v>
      </c>
      <c r="CV436" s="29" cm="1">
        <f t="array" ref="CV436">SUM(SUMIF(Survey!CO436,{"&gt;0","&lt;0"})*{1,-1})+SUM(SUMIF(Survey!DJ436,{"&gt;0","&lt;0"})*{1,-1})</f>
        <v>0</v>
      </c>
      <c r="CW436" s="29">
        <f>SUM(SUMIF(Survey!DQ436:DW436,{"&gt;0","&lt;0"})*{1,-1})+SUM(SUMIF(Survey!DY436:EE436,{"&gt;0","&lt;0"})*{1,-1})</f>
        <v>0</v>
      </c>
      <c r="CX436">
        <f t="shared" si="313"/>
        <v>0</v>
      </c>
      <c r="CY436">
        <f t="shared" si="314"/>
        <v>0</v>
      </c>
      <c r="CZ436" s="16" t="str">
        <f t="shared" si="315"/>
        <v>Pass</v>
      </c>
      <c r="DA436" s="38" t="b">
        <f>IF(ABS(Survey!$DW436)=0,TRUE,FALSE)</f>
        <v>1</v>
      </c>
      <c r="DB436" s="37" t="b">
        <f>NOT(ISBLANK(Survey!DX436))</f>
        <v>0</v>
      </c>
      <c r="DC436" s="16" t="str">
        <f t="shared" si="316"/>
        <v>Pass</v>
      </c>
      <c r="DD436" s="38" t="b">
        <f>IF(ABS(Survey!$EE436)=0,TRUE,FALSE)</f>
        <v>1</v>
      </c>
      <c r="DE436" s="37" t="b">
        <f>NOT(ISBLANK(Survey!$EF436))</f>
        <v>0</v>
      </c>
      <c r="DF436" s="16" t="str">
        <f t="shared" si="317"/>
        <v>Fail</v>
      </c>
      <c r="DG436" s="36">
        <f>SUM(SUMIF(Survey!EL436:EN436,{"&gt;0","&lt;0"})*{1,-1})</f>
        <v>0</v>
      </c>
      <c r="DH436">
        <f t="shared" si="318"/>
        <v>0</v>
      </c>
      <c r="DI436">
        <f t="shared" si="319"/>
        <v>100</v>
      </c>
      <c r="DJ436" s="35" t="b">
        <f>IF(OR(Survey!$M436="ETF",Survey!$M436="ETF, alternative mutual fund",Survey!$M436="Closed-end", Survey!$M436="Split share corp"),TRUE,FALSE)</f>
        <v>0</v>
      </c>
      <c r="DK436" s="16" t="str">
        <f t="shared" si="320"/>
        <v>Fail</v>
      </c>
      <c r="DL436" s="36">
        <f>SUM(SUMIF(Survey!EP436:EV436,{"&gt;0","&lt;0"})*{1,-1})</f>
        <v>0</v>
      </c>
      <c r="DM436">
        <f t="shared" si="321"/>
        <v>0</v>
      </c>
      <c r="DN436" s="17">
        <f t="shared" si="322"/>
        <v>100</v>
      </c>
      <c r="DO436" s="16" t="str">
        <f t="shared" si="323"/>
        <v>Fail</v>
      </c>
      <c r="DP436" s="36">
        <f>SUM(SUMIF(Survey!EX436:FD436,{"&gt;0","&lt;0"})*{1,-1})</f>
        <v>0</v>
      </c>
      <c r="DQ436">
        <f t="shared" si="324"/>
        <v>0</v>
      </c>
      <c r="DR436" s="17">
        <f t="shared" si="325"/>
        <v>100</v>
      </c>
    </row>
    <row r="437" spans="1:122">
      <c r="A437">
        <v>437</v>
      </c>
      <c r="B437" t="str">
        <f t="shared" si="279"/>
        <v>Pass</v>
      </c>
      <c r="C437" t="str">
        <f>IF(COUNTBLANK(Survey!B437:FE437)=$C$2, "Pass", "Fail")</f>
        <v>Pass</v>
      </c>
      <c r="D437" t="str">
        <f t="shared" si="280"/>
        <v>Fail</v>
      </c>
      <c r="E437" t="str">
        <f>IF(OR(ISBLANK(Survey!AJ437),COUNTIF(G437:BB437,"Fail")),"Fail","Pass")</f>
        <v>Fail</v>
      </c>
      <c r="G437" s="16" t="str">
        <f t="shared" si="281"/>
        <v>Fail</v>
      </c>
      <c r="H437" s="177">
        <f>COUNTBLANK(Survey!B437:D437)+COUNTBLANK(Survey!G437)+COUNTBLANK(Survey!I437)+COUNTBLANK(Survey!K437:M437)+COUNTBLANK(Survey!P437)+COUNTBLANK(Survey!S437:U437)+COUNTBLANK(Survey!Y437:AA437)+COUNTBLANK(Survey!AD437:AE437)+COUNTBLANK(Survey!AI437:AI437)</f>
        <v>18</v>
      </c>
      <c r="I437" s="16" t="str">
        <f t="shared" si="282"/>
        <v>Fail</v>
      </c>
      <c r="J437" t="b">
        <f>IF(Survey!E437="No",TRUE,FALSE)</f>
        <v>0</v>
      </c>
      <c r="K437" s="34">
        <f>LEN(Survey!E437)</f>
        <v>0</v>
      </c>
      <c r="L437" s="16" t="str">
        <f t="shared" si="283"/>
        <v>Fail</v>
      </c>
      <c r="M437" t="b">
        <f>IF(Survey!F437="No",TRUE,FALSE)</f>
        <v>0</v>
      </c>
      <c r="N437" s="33">
        <f>LEN(Survey!F437)</f>
        <v>0</v>
      </c>
      <c r="O437" s="16" t="str">
        <f t="shared" si="284"/>
        <v>Pass</v>
      </c>
      <c r="P437" s="34">
        <f>MOD((LEN(Survey!H437)+2),11)</f>
        <v>2</v>
      </c>
      <c r="Q437" s="33" t="str">
        <f>IF(Survey!$L437="Prospectus fund", "Yes", "No")</f>
        <v>No</v>
      </c>
      <c r="R437" s="16" t="str">
        <f t="shared" si="285"/>
        <v>Pass</v>
      </c>
      <c r="S437" s="34">
        <f>MOD((LEN(Survey!J437)+2),11)</f>
        <v>2</v>
      </c>
      <c r="T437" s="35" t="b">
        <f>IF(OR(Survey!$M437="ETF",Survey!$M437="ETF, alternative mutual fund",Survey!$M437="Closed-end", Survey!$M437="Split share corp", Survey!$I437="Yes"),TRUE,FALSE)</f>
        <v>0</v>
      </c>
      <c r="U437" s="16" t="str">
        <f>IFERROR(IF(AND(OR(X437=Y437,Y437 = "Either"),NOT(ISBLANK(Survey!K437))),"Pass","Fail"),"Pass")</f>
        <v>Fail</v>
      </c>
      <c r="V437" s="36" cm="1">
        <f t="array" ref="V437">SUM(SUMIF(Survey!BZ437:CS437,{"&gt;0","&lt;0"})*{1,-1})</f>
        <v>0</v>
      </c>
      <c r="W437" s="38" cm="1">
        <f t="array" ref="W437">SUM(SUMIF(Survey!CC437,{"&gt;0","&lt;0"})*{1,-1})+SUM(SUMIF(Survey!CM437,{"&gt;0","&lt;0"})*{1,-1})</f>
        <v>0</v>
      </c>
      <c r="X437" s="38">
        <f>Survey!K437</f>
        <v>0</v>
      </c>
      <c r="Y437" s="37" t="str">
        <f t="shared" si="286"/>
        <v>Either</v>
      </c>
      <c r="Z437" s="16" t="str">
        <f t="shared" si="287"/>
        <v>Fail</v>
      </c>
      <c r="AA437" s="67" cm="1">
        <f t="array" ref="AA437">SUM(SUMIF(Survey!BZ437:CS437,{"&gt;0","&lt;0"})*{1,-1})+SUM(SUMIF(Survey!CU437:DN437,{"&gt;0","&lt;0"})*{1,-1})</f>
        <v>0</v>
      </c>
      <c r="AB437" s="67">
        <f>IFERROR(AA437/(Survey!$AV437),0)</f>
        <v>0</v>
      </c>
      <c r="AC437" s="128" t="b">
        <f>IF(OR(Survey!$M437="Alternative strategy or hedge",Survey!$M437="Other, illiquid",Survey!$L437="Prospectus fund"),TRUE,FALSE)</f>
        <v>0</v>
      </c>
      <c r="AD437" s="128" t="b">
        <f>NOT(ISBLANK(Survey!$M437))</f>
        <v>0</v>
      </c>
      <c r="AE437" s="16" t="str">
        <f t="shared" si="288"/>
        <v>Pass</v>
      </c>
      <c r="AF437" s="38" t="b">
        <f>NOT(ISNUMBER(SEARCH("Other",Survey!$P437)))</f>
        <v>1</v>
      </c>
      <c r="AG437" s="37" t="b">
        <f>NOT(ISBLANK(Survey!$Q437))</f>
        <v>0</v>
      </c>
      <c r="AH437" s="16" t="str">
        <f t="shared" si="289"/>
        <v>Pass</v>
      </c>
      <c r="AI437" s="143">
        <f>COUNTBLANK(Survey!$W437)</f>
        <v>1</v>
      </c>
      <c r="AJ437" s="67">
        <f>IF(AND(Survey!L437&lt;&gt;"Exempt fund",OR(Survey!$M437="ETF",Survey!$M437="ETF, alternative mutual fund",Survey!$M437="Mutual fund",Survey!$M437="Alternative mutual fund",Survey!$M437="Money market")),1,0)</f>
        <v>0</v>
      </c>
      <c r="AK437" s="16" t="str">
        <f t="shared" si="290"/>
        <v>Pass</v>
      </c>
      <c r="AL437" s="38" t="b">
        <f>NOT(ISNUMBER(SEARCH("Yes",Survey!$AA437)))</f>
        <v>1</v>
      </c>
      <c r="AM437" s="37" t="b">
        <f>IF(COUNTBLANK(Survey!$AB437:$AC437)=0,TRUE, FALSE)</f>
        <v>0</v>
      </c>
      <c r="AN437" s="16" t="str">
        <f t="shared" si="291"/>
        <v>Pass</v>
      </c>
      <c r="AO437" s="38" t="b">
        <f>NOT(ISNUMBER(SEARCH("Yes",Survey!$AD437)))</f>
        <v>1</v>
      </c>
      <c r="AP437" s="37" t="b">
        <f>NOT(ISBLANK(Survey!$AF437))</f>
        <v>0</v>
      </c>
      <c r="AQ437" s="16" t="str">
        <f t="shared" si="292"/>
        <v>Pass</v>
      </c>
      <c r="AR437" s="38" t="b">
        <f>NOT(OR(ISNUMBER(SEARCH("Other",Survey!$AF437)),ISNUMBER(SEARCH("Multiple",Survey!$AF437))))</f>
        <v>1</v>
      </c>
      <c r="AS437" s="37" t="b">
        <f>NOT(ISBLANK(Survey!$AG437))</f>
        <v>0</v>
      </c>
      <c r="AT437" s="16" t="str">
        <f t="shared" si="293"/>
        <v>Fail</v>
      </c>
      <c r="AU437" s="143">
        <f>IF(ABS(Survey!$AV437)&gt;0, 1,0)</f>
        <v>0</v>
      </c>
      <c r="AV437" s="143">
        <f>IF(COUNTBLANK(Survey!$AJ437)=0,1,0)</f>
        <v>0</v>
      </c>
      <c r="AW437" s="16" t="str">
        <f t="shared" si="294"/>
        <v>Pass</v>
      </c>
      <c r="AX437" s="143">
        <f>IF(ISBLANK(Survey!$AJ437),0,1)</f>
        <v>0</v>
      </c>
      <c r="AY437" s="165">
        <f>COUNTBLANK(Survey!$AK437)</f>
        <v>1</v>
      </c>
      <c r="AZ437" s="16" t="str">
        <f t="shared" si="295"/>
        <v>Pass</v>
      </c>
      <c r="BA437" s="143">
        <f>IF(OR(Survey!$AK437="Closed",ISBLANK(Survey!$AK437)),0,1)</f>
        <v>0</v>
      </c>
      <c r="BB437" s="165">
        <f>IF(ISBLANK(Survey!$AL437),1,0)</f>
        <v>1</v>
      </c>
      <c r="BC437" s="147" t="str" cm="1">
        <f t="array" ref="BC437">IF(OR(IF(OR($BE437+$BF437 = 2, $BG437=1), FALSE, TRUE), AND($BD437:$BD437 = 0)),"Pass","Fail")</f>
        <v>Pass</v>
      </c>
      <c r="BD437" s="143">
        <f>COUNTBLANK(Survey!$AM437:$AO437)</f>
        <v>3</v>
      </c>
      <c r="BE437" s="143">
        <f>IF(Survey!$I437="Yes",1,0)</f>
        <v>0</v>
      </c>
      <c r="BF437" s="143">
        <f>IF(OR(Survey!$M437="Mutual fund",Survey!$M437="Alternative mutual fund",Survey!$M437="Money market"),1,0)</f>
        <v>0</v>
      </c>
      <c r="BG437" s="148">
        <f>IF(OR(Survey!$M437="ETF",Survey!$M437="ETF, alternative mutual fund"),1,0)</f>
        <v>0</v>
      </c>
      <c r="BH437" s="16" t="str">
        <f t="shared" si="296"/>
        <v>Pass</v>
      </c>
      <c r="BI437" s="38" t="b">
        <f>OR(ISNUMBER(SEARCH("Yes",Survey!$AO437)),ISBLANK(Survey!$AO437))</f>
        <v>1</v>
      </c>
      <c r="BJ437" s="67" t="b">
        <f>NOT(ISBLANK(Survey!$AP437))</f>
        <v>0</v>
      </c>
      <c r="BK437" s="16" t="str">
        <f t="shared" si="297"/>
        <v>Pass</v>
      </c>
      <c r="BL437" s="143">
        <f>IF(Survey!$AW437=0, 0,1)</f>
        <v>0</v>
      </c>
      <c r="BM437" s="67">
        <f>Survey!$AQ437</f>
        <v>0</v>
      </c>
      <c r="BN437" s="67">
        <f>IFERROR((Survey!$AX437-ABS(Survey!$AY437)-ABS(Survey!$BD437))/Survey!$AW437,0)</f>
        <v>0</v>
      </c>
      <c r="BO437" s="67">
        <f>IF(AND($BM437&gt;$BN437-0.2,$BM437&lt;$BN437+0.2,ISBLANK(Survey!$AQ437)=FALSE),0,1)</f>
        <v>1</v>
      </c>
      <c r="BP437" s="165">
        <f>IF(ISBLANK(Survey!$AR437),1,0)</f>
        <v>1</v>
      </c>
      <c r="BQ437" s="16" t="str">
        <f t="shared" si="298"/>
        <v>Pass</v>
      </c>
      <c r="BR437" s="143">
        <f>IF(Survey!$AW437=0, 0,1)</f>
        <v>0</v>
      </c>
      <c r="BS437" s="67">
        <f>IF(AND(Survey!$AS437&gt;=0,Survey!$AS437&lt;=0.2,Survey!$AS437&lt;&gt;""),0,1)</f>
        <v>1</v>
      </c>
      <c r="BT437" s="143">
        <f>IF(ISBLANK(Survey!$AT437),1,0)</f>
        <v>1</v>
      </c>
      <c r="BU437" s="16" t="str">
        <f t="shared" si="299"/>
        <v>Fail</v>
      </c>
      <c r="BV437" s="165">
        <f>Survey!$AU437</f>
        <v>0</v>
      </c>
      <c r="BW437" s="16" t="str">
        <f t="shared" si="300"/>
        <v>Pass</v>
      </c>
      <c r="BX437" s="36">
        <f>Survey!$AV437</f>
        <v>0</v>
      </c>
      <c r="BY437" s="176">
        <f>Survey!$AW437+Survey!$AX437-ABS(Survey!$AY437)+ABS(Survey!$AZ437)-ABS(Survey!$BA437)+ABS(Survey!$BB437)-ABS(Survey!$BC437)-ABS(Survey!$BD437)+Survey!$BE437</f>
        <v>0</v>
      </c>
      <c r="BZ437" s="35">
        <f t="shared" si="301"/>
        <v>0</v>
      </c>
      <c r="CA437" s="17">
        <f t="shared" si="302"/>
        <v>0</v>
      </c>
      <c r="CB437" s="16" t="str">
        <f t="shared" si="303"/>
        <v>Pass</v>
      </c>
      <c r="CC437" s="38" t="b">
        <f>IF(ABS(Survey!$BE437)=0,TRUE,FALSE)</f>
        <v>1</v>
      </c>
      <c r="CD437" s="37" t="b">
        <f>NOT(ISBLANK(Survey!$BF437))</f>
        <v>0</v>
      </c>
      <c r="CE437" t="str">
        <f t="shared" si="304"/>
        <v>Fail</v>
      </c>
      <c r="CF437" s="29">
        <f>Survey!$AV437</f>
        <v>0</v>
      </c>
      <c r="CG437" s="29" cm="1">
        <f t="array" ref="CG437">SUM(SUMIF(Survey!BH437:BO437,{"&gt;0","&lt;0"})*{1,-1})-SUM(SUMIF(Survey!BQ437:BX437,{"&gt;0","&lt;0"})*{1,-1})</f>
        <v>0</v>
      </c>
      <c r="CH437" s="35" t="str">
        <f t="shared" si="305"/>
        <v>No holdings</v>
      </c>
      <c r="CI437">
        <f t="shared" si="306"/>
        <v>0</v>
      </c>
      <c r="CJ437" s="16" t="str">
        <f t="shared" si="307"/>
        <v>Fail</v>
      </c>
      <c r="CK437" s="36">
        <f>Survey!$AV437</f>
        <v>0</v>
      </c>
      <c r="CL437" s="36" cm="1">
        <f t="array" ref="CL437">SUM(SUMIF(Survey!BZ437:CS437,{"&gt;0","&lt;0"})*{1,-1})-SUM(SUMIF(Survey!CU437:DN437,{"&gt;0","&lt;0"})*{1,-1})</f>
        <v>0</v>
      </c>
      <c r="CM437" s="35" t="str">
        <f t="shared" si="308"/>
        <v>No holdings</v>
      </c>
      <c r="CN437" s="17">
        <f t="shared" si="309"/>
        <v>0</v>
      </c>
      <c r="CO437" s="16" t="str">
        <f t="shared" si="310"/>
        <v>Pass</v>
      </c>
      <c r="CP437" s="38" t="b">
        <f>IF(ABS(Survey!$CS437)=0,TRUE,FALSE)</f>
        <v>1</v>
      </c>
      <c r="CQ437" s="37" t="b">
        <f>NOT(ISBLANK(Survey!$CT437))</f>
        <v>0</v>
      </c>
      <c r="CR437" s="16" t="str">
        <f t="shared" si="311"/>
        <v>Pass</v>
      </c>
      <c r="CS437" s="38" t="b">
        <f>IF(ABS(Survey!$DN437)=0,TRUE,FALSE)</f>
        <v>1</v>
      </c>
      <c r="CT437" s="37" t="b">
        <f>NOT(ISBLANK(Survey!$DO437))</f>
        <v>0</v>
      </c>
      <c r="CU437" t="str">
        <f t="shared" si="312"/>
        <v>Pass</v>
      </c>
      <c r="CV437" s="29" cm="1">
        <f t="array" ref="CV437">SUM(SUMIF(Survey!CO437,{"&gt;0","&lt;0"})*{1,-1})+SUM(SUMIF(Survey!DJ437,{"&gt;0","&lt;0"})*{1,-1})</f>
        <v>0</v>
      </c>
      <c r="CW437" s="29">
        <f>SUM(SUMIF(Survey!DQ437:DW437,{"&gt;0","&lt;0"})*{1,-1})+SUM(SUMIF(Survey!DY437:EE437,{"&gt;0","&lt;0"})*{1,-1})</f>
        <v>0</v>
      </c>
      <c r="CX437">
        <f t="shared" si="313"/>
        <v>0</v>
      </c>
      <c r="CY437">
        <f t="shared" si="314"/>
        <v>0</v>
      </c>
      <c r="CZ437" s="16" t="str">
        <f t="shared" si="315"/>
        <v>Pass</v>
      </c>
      <c r="DA437" s="38" t="b">
        <f>IF(ABS(Survey!$DW437)=0,TRUE,FALSE)</f>
        <v>1</v>
      </c>
      <c r="DB437" s="37" t="b">
        <f>NOT(ISBLANK(Survey!DX437))</f>
        <v>0</v>
      </c>
      <c r="DC437" s="16" t="str">
        <f t="shared" si="316"/>
        <v>Pass</v>
      </c>
      <c r="DD437" s="38" t="b">
        <f>IF(ABS(Survey!$EE437)=0,TRUE,FALSE)</f>
        <v>1</v>
      </c>
      <c r="DE437" s="37" t="b">
        <f>NOT(ISBLANK(Survey!$EF437))</f>
        <v>0</v>
      </c>
      <c r="DF437" s="16" t="str">
        <f t="shared" si="317"/>
        <v>Fail</v>
      </c>
      <c r="DG437" s="36">
        <f>SUM(SUMIF(Survey!EL437:EN437,{"&gt;0","&lt;0"})*{1,-1})</f>
        <v>0</v>
      </c>
      <c r="DH437">
        <f t="shared" si="318"/>
        <v>0</v>
      </c>
      <c r="DI437">
        <f t="shared" si="319"/>
        <v>100</v>
      </c>
      <c r="DJ437" s="35" t="b">
        <f>IF(OR(Survey!$M437="ETF",Survey!$M437="ETF, alternative mutual fund",Survey!$M437="Closed-end", Survey!$M437="Split share corp"),TRUE,FALSE)</f>
        <v>0</v>
      </c>
      <c r="DK437" s="16" t="str">
        <f t="shared" si="320"/>
        <v>Fail</v>
      </c>
      <c r="DL437" s="36">
        <f>SUM(SUMIF(Survey!EP437:EV437,{"&gt;0","&lt;0"})*{1,-1})</f>
        <v>0</v>
      </c>
      <c r="DM437">
        <f t="shared" si="321"/>
        <v>0</v>
      </c>
      <c r="DN437" s="17">
        <f t="shared" si="322"/>
        <v>100</v>
      </c>
      <c r="DO437" s="16" t="str">
        <f t="shared" si="323"/>
        <v>Fail</v>
      </c>
      <c r="DP437" s="36">
        <f>SUM(SUMIF(Survey!EX437:FD437,{"&gt;0","&lt;0"})*{1,-1})</f>
        <v>0</v>
      </c>
      <c r="DQ437">
        <f t="shared" si="324"/>
        <v>0</v>
      </c>
      <c r="DR437" s="17">
        <f t="shared" si="325"/>
        <v>100</v>
      </c>
    </row>
    <row r="438" spans="1:122">
      <c r="A438">
        <v>438</v>
      </c>
      <c r="B438" t="str">
        <f t="shared" si="279"/>
        <v>Pass</v>
      </c>
      <c r="C438" t="str">
        <f>IF(COUNTBLANK(Survey!B438:FE438)=$C$2, "Pass", "Fail")</f>
        <v>Pass</v>
      </c>
      <c r="D438" t="str">
        <f t="shared" si="280"/>
        <v>Fail</v>
      </c>
      <c r="E438" t="str">
        <f>IF(OR(ISBLANK(Survey!AJ438),COUNTIF(G438:BB438,"Fail")),"Fail","Pass")</f>
        <v>Fail</v>
      </c>
      <c r="G438" s="16" t="str">
        <f t="shared" si="281"/>
        <v>Fail</v>
      </c>
      <c r="H438" s="177">
        <f>COUNTBLANK(Survey!B438:D438)+COUNTBLANK(Survey!G438)+COUNTBLANK(Survey!I438)+COUNTBLANK(Survey!K438:M438)+COUNTBLANK(Survey!P438)+COUNTBLANK(Survey!S438:U438)+COUNTBLANK(Survey!Y438:AA438)+COUNTBLANK(Survey!AD438:AE438)+COUNTBLANK(Survey!AI438:AI438)</f>
        <v>18</v>
      </c>
      <c r="I438" s="16" t="str">
        <f t="shared" si="282"/>
        <v>Fail</v>
      </c>
      <c r="J438" t="b">
        <f>IF(Survey!E438="No",TRUE,FALSE)</f>
        <v>0</v>
      </c>
      <c r="K438" s="34">
        <f>LEN(Survey!E438)</f>
        <v>0</v>
      </c>
      <c r="L438" s="16" t="str">
        <f t="shared" si="283"/>
        <v>Fail</v>
      </c>
      <c r="M438" t="b">
        <f>IF(Survey!F438="No",TRUE,FALSE)</f>
        <v>0</v>
      </c>
      <c r="N438" s="33">
        <f>LEN(Survey!F438)</f>
        <v>0</v>
      </c>
      <c r="O438" s="16" t="str">
        <f t="shared" si="284"/>
        <v>Pass</v>
      </c>
      <c r="P438" s="34">
        <f>MOD((LEN(Survey!H438)+2),11)</f>
        <v>2</v>
      </c>
      <c r="Q438" s="33" t="str">
        <f>IF(Survey!$L438="Prospectus fund", "Yes", "No")</f>
        <v>No</v>
      </c>
      <c r="R438" s="16" t="str">
        <f t="shared" si="285"/>
        <v>Pass</v>
      </c>
      <c r="S438" s="34">
        <f>MOD((LEN(Survey!J438)+2),11)</f>
        <v>2</v>
      </c>
      <c r="T438" s="35" t="b">
        <f>IF(OR(Survey!$M438="ETF",Survey!$M438="ETF, alternative mutual fund",Survey!$M438="Closed-end", Survey!$M438="Split share corp", Survey!$I438="Yes"),TRUE,FALSE)</f>
        <v>0</v>
      </c>
      <c r="U438" s="16" t="str">
        <f>IFERROR(IF(AND(OR(X438=Y438,Y438 = "Either"),NOT(ISBLANK(Survey!K438))),"Pass","Fail"),"Pass")</f>
        <v>Fail</v>
      </c>
      <c r="V438" s="36" cm="1">
        <f t="array" ref="V438">SUM(SUMIF(Survey!BZ438:CS438,{"&gt;0","&lt;0"})*{1,-1})</f>
        <v>0</v>
      </c>
      <c r="W438" s="38" cm="1">
        <f t="array" ref="W438">SUM(SUMIF(Survey!CC438,{"&gt;0","&lt;0"})*{1,-1})+SUM(SUMIF(Survey!CM438,{"&gt;0","&lt;0"})*{1,-1})</f>
        <v>0</v>
      </c>
      <c r="X438" s="38">
        <f>Survey!K438</f>
        <v>0</v>
      </c>
      <c r="Y438" s="37" t="str">
        <f t="shared" si="286"/>
        <v>Either</v>
      </c>
      <c r="Z438" s="16" t="str">
        <f t="shared" si="287"/>
        <v>Fail</v>
      </c>
      <c r="AA438" s="67" cm="1">
        <f t="array" ref="AA438">SUM(SUMIF(Survey!BZ438:CS438,{"&gt;0","&lt;0"})*{1,-1})+SUM(SUMIF(Survey!CU438:DN438,{"&gt;0","&lt;0"})*{1,-1})</f>
        <v>0</v>
      </c>
      <c r="AB438" s="67">
        <f>IFERROR(AA438/(Survey!$AV438),0)</f>
        <v>0</v>
      </c>
      <c r="AC438" s="128" t="b">
        <f>IF(OR(Survey!$M438="Alternative strategy or hedge",Survey!$M438="Other, illiquid",Survey!$L438="Prospectus fund"),TRUE,FALSE)</f>
        <v>0</v>
      </c>
      <c r="AD438" s="128" t="b">
        <f>NOT(ISBLANK(Survey!$M438))</f>
        <v>0</v>
      </c>
      <c r="AE438" s="16" t="str">
        <f t="shared" si="288"/>
        <v>Pass</v>
      </c>
      <c r="AF438" s="38" t="b">
        <f>NOT(ISNUMBER(SEARCH("Other",Survey!$P438)))</f>
        <v>1</v>
      </c>
      <c r="AG438" s="37" t="b">
        <f>NOT(ISBLANK(Survey!$Q438))</f>
        <v>0</v>
      </c>
      <c r="AH438" s="16" t="str">
        <f t="shared" si="289"/>
        <v>Pass</v>
      </c>
      <c r="AI438" s="143">
        <f>COUNTBLANK(Survey!$W438)</f>
        <v>1</v>
      </c>
      <c r="AJ438" s="67">
        <f>IF(AND(Survey!L438&lt;&gt;"Exempt fund",OR(Survey!$M438="ETF",Survey!$M438="ETF, alternative mutual fund",Survey!$M438="Mutual fund",Survey!$M438="Alternative mutual fund",Survey!$M438="Money market")),1,0)</f>
        <v>0</v>
      </c>
      <c r="AK438" s="16" t="str">
        <f t="shared" si="290"/>
        <v>Pass</v>
      </c>
      <c r="AL438" s="38" t="b">
        <f>NOT(ISNUMBER(SEARCH("Yes",Survey!$AA438)))</f>
        <v>1</v>
      </c>
      <c r="AM438" s="37" t="b">
        <f>IF(COUNTBLANK(Survey!$AB438:$AC438)=0,TRUE, FALSE)</f>
        <v>0</v>
      </c>
      <c r="AN438" s="16" t="str">
        <f t="shared" si="291"/>
        <v>Pass</v>
      </c>
      <c r="AO438" s="38" t="b">
        <f>NOT(ISNUMBER(SEARCH("Yes",Survey!$AD438)))</f>
        <v>1</v>
      </c>
      <c r="AP438" s="37" t="b">
        <f>NOT(ISBLANK(Survey!$AF438))</f>
        <v>0</v>
      </c>
      <c r="AQ438" s="16" t="str">
        <f t="shared" si="292"/>
        <v>Pass</v>
      </c>
      <c r="AR438" s="38" t="b">
        <f>NOT(OR(ISNUMBER(SEARCH("Other",Survey!$AF438)),ISNUMBER(SEARCH("Multiple",Survey!$AF438))))</f>
        <v>1</v>
      </c>
      <c r="AS438" s="37" t="b">
        <f>NOT(ISBLANK(Survey!$AG438))</f>
        <v>0</v>
      </c>
      <c r="AT438" s="16" t="str">
        <f t="shared" si="293"/>
        <v>Fail</v>
      </c>
      <c r="AU438" s="143">
        <f>IF(ABS(Survey!$AV438)&gt;0, 1,0)</f>
        <v>0</v>
      </c>
      <c r="AV438" s="143">
        <f>IF(COUNTBLANK(Survey!$AJ438)=0,1,0)</f>
        <v>0</v>
      </c>
      <c r="AW438" s="16" t="str">
        <f t="shared" si="294"/>
        <v>Pass</v>
      </c>
      <c r="AX438" s="143">
        <f>IF(ISBLANK(Survey!$AJ438),0,1)</f>
        <v>0</v>
      </c>
      <c r="AY438" s="165">
        <f>COUNTBLANK(Survey!$AK438)</f>
        <v>1</v>
      </c>
      <c r="AZ438" s="16" t="str">
        <f t="shared" si="295"/>
        <v>Pass</v>
      </c>
      <c r="BA438" s="143">
        <f>IF(OR(Survey!$AK438="Closed",ISBLANK(Survey!$AK438)),0,1)</f>
        <v>0</v>
      </c>
      <c r="BB438" s="165">
        <f>IF(ISBLANK(Survey!$AL438),1,0)</f>
        <v>1</v>
      </c>
      <c r="BC438" s="147" t="str" cm="1">
        <f t="array" ref="BC438">IF(OR(IF(OR($BE438+$BF438 = 2, $BG438=1), FALSE, TRUE), AND($BD438:$BD438 = 0)),"Pass","Fail")</f>
        <v>Pass</v>
      </c>
      <c r="BD438" s="143">
        <f>COUNTBLANK(Survey!$AM438:$AO438)</f>
        <v>3</v>
      </c>
      <c r="BE438" s="143">
        <f>IF(Survey!$I438="Yes",1,0)</f>
        <v>0</v>
      </c>
      <c r="BF438" s="143">
        <f>IF(OR(Survey!$M438="Mutual fund",Survey!$M438="Alternative mutual fund",Survey!$M438="Money market"),1,0)</f>
        <v>0</v>
      </c>
      <c r="BG438" s="148">
        <f>IF(OR(Survey!$M438="ETF",Survey!$M438="ETF, alternative mutual fund"),1,0)</f>
        <v>0</v>
      </c>
      <c r="BH438" s="16" t="str">
        <f t="shared" si="296"/>
        <v>Pass</v>
      </c>
      <c r="BI438" s="38" t="b">
        <f>OR(ISNUMBER(SEARCH("Yes",Survey!$AO438)),ISBLANK(Survey!$AO438))</f>
        <v>1</v>
      </c>
      <c r="BJ438" s="67" t="b">
        <f>NOT(ISBLANK(Survey!$AP438))</f>
        <v>0</v>
      </c>
      <c r="BK438" s="16" t="str">
        <f t="shared" si="297"/>
        <v>Pass</v>
      </c>
      <c r="BL438" s="143">
        <f>IF(Survey!$AW438=0, 0,1)</f>
        <v>0</v>
      </c>
      <c r="BM438" s="67">
        <f>Survey!$AQ438</f>
        <v>0</v>
      </c>
      <c r="BN438" s="67">
        <f>IFERROR((Survey!$AX438-ABS(Survey!$AY438)-ABS(Survey!$BD438))/Survey!$AW438,0)</f>
        <v>0</v>
      </c>
      <c r="BO438" s="67">
        <f>IF(AND($BM438&gt;$BN438-0.2,$BM438&lt;$BN438+0.2,ISBLANK(Survey!$AQ438)=FALSE),0,1)</f>
        <v>1</v>
      </c>
      <c r="BP438" s="165">
        <f>IF(ISBLANK(Survey!$AR438),1,0)</f>
        <v>1</v>
      </c>
      <c r="BQ438" s="16" t="str">
        <f t="shared" si="298"/>
        <v>Pass</v>
      </c>
      <c r="BR438" s="143">
        <f>IF(Survey!$AW438=0, 0,1)</f>
        <v>0</v>
      </c>
      <c r="BS438" s="67">
        <f>IF(AND(Survey!$AS438&gt;=0,Survey!$AS438&lt;=0.2,Survey!$AS438&lt;&gt;""),0,1)</f>
        <v>1</v>
      </c>
      <c r="BT438" s="143">
        <f>IF(ISBLANK(Survey!$AT438),1,0)</f>
        <v>1</v>
      </c>
      <c r="BU438" s="16" t="str">
        <f t="shared" si="299"/>
        <v>Fail</v>
      </c>
      <c r="BV438" s="165">
        <f>Survey!$AU438</f>
        <v>0</v>
      </c>
      <c r="BW438" s="16" t="str">
        <f t="shared" si="300"/>
        <v>Pass</v>
      </c>
      <c r="BX438" s="36">
        <f>Survey!$AV438</f>
        <v>0</v>
      </c>
      <c r="BY438" s="176">
        <f>Survey!$AW438+Survey!$AX438-ABS(Survey!$AY438)+ABS(Survey!$AZ438)-ABS(Survey!$BA438)+ABS(Survey!$BB438)-ABS(Survey!$BC438)-ABS(Survey!$BD438)+Survey!$BE438</f>
        <v>0</v>
      </c>
      <c r="BZ438" s="35">
        <f t="shared" si="301"/>
        <v>0</v>
      </c>
      <c r="CA438" s="17">
        <f t="shared" si="302"/>
        <v>0</v>
      </c>
      <c r="CB438" s="16" t="str">
        <f t="shared" si="303"/>
        <v>Pass</v>
      </c>
      <c r="CC438" s="38" t="b">
        <f>IF(ABS(Survey!$BE438)=0,TRUE,FALSE)</f>
        <v>1</v>
      </c>
      <c r="CD438" s="37" t="b">
        <f>NOT(ISBLANK(Survey!$BF438))</f>
        <v>0</v>
      </c>
      <c r="CE438" t="str">
        <f t="shared" si="304"/>
        <v>Fail</v>
      </c>
      <c r="CF438" s="29">
        <f>Survey!$AV438</f>
        <v>0</v>
      </c>
      <c r="CG438" s="29" cm="1">
        <f t="array" ref="CG438">SUM(SUMIF(Survey!BH438:BO438,{"&gt;0","&lt;0"})*{1,-1})-SUM(SUMIF(Survey!BQ438:BX438,{"&gt;0","&lt;0"})*{1,-1})</f>
        <v>0</v>
      </c>
      <c r="CH438" s="35" t="str">
        <f t="shared" si="305"/>
        <v>No holdings</v>
      </c>
      <c r="CI438">
        <f t="shared" si="306"/>
        <v>0</v>
      </c>
      <c r="CJ438" s="16" t="str">
        <f t="shared" si="307"/>
        <v>Fail</v>
      </c>
      <c r="CK438" s="36">
        <f>Survey!$AV438</f>
        <v>0</v>
      </c>
      <c r="CL438" s="36" cm="1">
        <f t="array" ref="CL438">SUM(SUMIF(Survey!BZ438:CS438,{"&gt;0","&lt;0"})*{1,-1})-SUM(SUMIF(Survey!CU438:DN438,{"&gt;0","&lt;0"})*{1,-1})</f>
        <v>0</v>
      </c>
      <c r="CM438" s="35" t="str">
        <f t="shared" si="308"/>
        <v>No holdings</v>
      </c>
      <c r="CN438" s="17">
        <f t="shared" si="309"/>
        <v>0</v>
      </c>
      <c r="CO438" s="16" t="str">
        <f t="shared" si="310"/>
        <v>Pass</v>
      </c>
      <c r="CP438" s="38" t="b">
        <f>IF(ABS(Survey!$CS438)=0,TRUE,FALSE)</f>
        <v>1</v>
      </c>
      <c r="CQ438" s="37" t="b">
        <f>NOT(ISBLANK(Survey!$CT438))</f>
        <v>0</v>
      </c>
      <c r="CR438" s="16" t="str">
        <f t="shared" si="311"/>
        <v>Pass</v>
      </c>
      <c r="CS438" s="38" t="b">
        <f>IF(ABS(Survey!$DN438)=0,TRUE,FALSE)</f>
        <v>1</v>
      </c>
      <c r="CT438" s="37" t="b">
        <f>NOT(ISBLANK(Survey!$DO438))</f>
        <v>0</v>
      </c>
      <c r="CU438" t="str">
        <f t="shared" si="312"/>
        <v>Pass</v>
      </c>
      <c r="CV438" s="29" cm="1">
        <f t="array" ref="CV438">SUM(SUMIF(Survey!CO438,{"&gt;0","&lt;0"})*{1,-1})+SUM(SUMIF(Survey!DJ438,{"&gt;0","&lt;0"})*{1,-1})</f>
        <v>0</v>
      </c>
      <c r="CW438" s="29">
        <f>SUM(SUMIF(Survey!DQ438:DW438,{"&gt;0","&lt;0"})*{1,-1})+SUM(SUMIF(Survey!DY438:EE438,{"&gt;0","&lt;0"})*{1,-1})</f>
        <v>0</v>
      </c>
      <c r="CX438">
        <f t="shared" si="313"/>
        <v>0</v>
      </c>
      <c r="CY438">
        <f t="shared" si="314"/>
        <v>0</v>
      </c>
      <c r="CZ438" s="16" t="str">
        <f t="shared" si="315"/>
        <v>Pass</v>
      </c>
      <c r="DA438" s="38" t="b">
        <f>IF(ABS(Survey!$DW438)=0,TRUE,FALSE)</f>
        <v>1</v>
      </c>
      <c r="DB438" s="37" t="b">
        <f>NOT(ISBLANK(Survey!DX438))</f>
        <v>0</v>
      </c>
      <c r="DC438" s="16" t="str">
        <f t="shared" si="316"/>
        <v>Pass</v>
      </c>
      <c r="DD438" s="38" t="b">
        <f>IF(ABS(Survey!$EE438)=0,TRUE,FALSE)</f>
        <v>1</v>
      </c>
      <c r="DE438" s="37" t="b">
        <f>NOT(ISBLANK(Survey!$EF438))</f>
        <v>0</v>
      </c>
      <c r="DF438" s="16" t="str">
        <f t="shared" si="317"/>
        <v>Fail</v>
      </c>
      <c r="DG438" s="36">
        <f>SUM(SUMIF(Survey!EL438:EN438,{"&gt;0","&lt;0"})*{1,-1})</f>
        <v>0</v>
      </c>
      <c r="DH438">
        <f t="shared" si="318"/>
        <v>0</v>
      </c>
      <c r="DI438">
        <f t="shared" si="319"/>
        <v>100</v>
      </c>
      <c r="DJ438" s="35" t="b">
        <f>IF(OR(Survey!$M438="ETF",Survey!$M438="ETF, alternative mutual fund",Survey!$M438="Closed-end", Survey!$M438="Split share corp"),TRUE,FALSE)</f>
        <v>0</v>
      </c>
      <c r="DK438" s="16" t="str">
        <f t="shared" si="320"/>
        <v>Fail</v>
      </c>
      <c r="DL438" s="36">
        <f>SUM(SUMIF(Survey!EP438:EV438,{"&gt;0","&lt;0"})*{1,-1})</f>
        <v>0</v>
      </c>
      <c r="DM438">
        <f t="shared" si="321"/>
        <v>0</v>
      </c>
      <c r="DN438" s="17">
        <f t="shared" si="322"/>
        <v>100</v>
      </c>
      <c r="DO438" s="16" t="str">
        <f t="shared" si="323"/>
        <v>Fail</v>
      </c>
      <c r="DP438" s="36">
        <f>SUM(SUMIF(Survey!EX438:FD438,{"&gt;0","&lt;0"})*{1,-1})</f>
        <v>0</v>
      </c>
      <c r="DQ438">
        <f t="shared" si="324"/>
        <v>0</v>
      </c>
      <c r="DR438" s="17">
        <f t="shared" si="325"/>
        <v>100</v>
      </c>
    </row>
    <row r="439" spans="1:122">
      <c r="A439">
        <v>439</v>
      </c>
      <c r="B439" t="str">
        <f t="shared" si="279"/>
        <v>Pass</v>
      </c>
      <c r="C439" t="str">
        <f>IF(COUNTBLANK(Survey!B439:FE439)=$C$2, "Pass", "Fail")</f>
        <v>Pass</v>
      </c>
      <c r="D439" t="str">
        <f t="shared" si="280"/>
        <v>Fail</v>
      </c>
      <c r="E439" t="str">
        <f>IF(OR(ISBLANK(Survey!AJ439),COUNTIF(G439:BB439,"Fail")),"Fail","Pass")</f>
        <v>Fail</v>
      </c>
      <c r="G439" s="16" t="str">
        <f t="shared" si="281"/>
        <v>Fail</v>
      </c>
      <c r="H439" s="177">
        <f>COUNTBLANK(Survey!B439:D439)+COUNTBLANK(Survey!G439)+COUNTBLANK(Survey!I439)+COUNTBLANK(Survey!K439:M439)+COUNTBLANK(Survey!P439)+COUNTBLANK(Survey!S439:U439)+COUNTBLANK(Survey!Y439:AA439)+COUNTBLANK(Survey!AD439:AE439)+COUNTBLANK(Survey!AI439:AI439)</f>
        <v>18</v>
      </c>
      <c r="I439" s="16" t="str">
        <f t="shared" si="282"/>
        <v>Fail</v>
      </c>
      <c r="J439" t="b">
        <f>IF(Survey!E439="No",TRUE,FALSE)</f>
        <v>0</v>
      </c>
      <c r="K439" s="34">
        <f>LEN(Survey!E439)</f>
        <v>0</v>
      </c>
      <c r="L439" s="16" t="str">
        <f t="shared" si="283"/>
        <v>Fail</v>
      </c>
      <c r="M439" t="b">
        <f>IF(Survey!F439="No",TRUE,FALSE)</f>
        <v>0</v>
      </c>
      <c r="N439" s="33">
        <f>LEN(Survey!F439)</f>
        <v>0</v>
      </c>
      <c r="O439" s="16" t="str">
        <f t="shared" si="284"/>
        <v>Pass</v>
      </c>
      <c r="P439" s="34">
        <f>MOD((LEN(Survey!H439)+2),11)</f>
        <v>2</v>
      </c>
      <c r="Q439" s="33" t="str">
        <f>IF(Survey!$L439="Prospectus fund", "Yes", "No")</f>
        <v>No</v>
      </c>
      <c r="R439" s="16" t="str">
        <f t="shared" si="285"/>
        <v>Pass</v>
      </c>
      <c r="S439" s="34">
        <f>MOD((LEN(Survey!J439)+2),11)</f>
        <v>2</v>
      </c>
      <c r="T439" s="35" t="b">
        <f>IF(OR(Survey!$M439="ETF",Survey!$M439="ETF, alternative mutual fund",Survey!$M439="Closed-end", Survey!$M439="Split share corp", Survey!$I439="Yes"),TRUE,FALSE)</f>
        <v>0</v>
      </c>
      <c r="U439" s="16" t="str">
        <f>IFERROR(IF(AND(OR(X439=Y439,Y439 = "Either"),NOT(ISBLANK(Survey!K439))),"Pass","Fail"),"Pass")</f>
        <v>Fail</v>
      </c>
      <c r="V439" s="36" cm="1">
        <f t="array" ref="V439">SUM(SUMIF(Survey!BZ439:CS439,{"&gt;0","&lt;0"})*{1,-1})</f>
        <v>0</v>
      </c>
      <c r="W439" s="38" cm="1">
        <f t="array" ref="W439">SUM(SUMIF(Survey!CC439,{"&gt;0","&lt;0"})*{1,-1})+SUM(SUMIF(Survey!CM439,{"&gt;0","&lt;0"})*{1,-1})</f>
        <v>0</v>
      </c>
      <c r="X439" s="38">
        <f>Survey!K439</f>
        <v>0</v>
      </c>
      <c r="Y439" s="37" t="str">
        <f t="shared" si="286"/>
        <v>Either</v>
      </c>
      <c r="Z439" s="16" t="str">
        <f t="shared" si="287"/>
        <v>Fail</v>
      </c>
      <c r="AA439" s="67" cm="1">
        <f t="array" ref="AA439">SUM(SUMIF(Survey!BZ439:CS439,{"&gt;0","&lt;0"})*{1,-1})+SUM(SUMIF(Survey!CU439:DN439,{"&gt;0","&lt;0"})*{1,-1})</f>
        <v>0</v>
      </c>
      <c r="AB439" s="67">
        <f>IFERROR(AA439/(Survey!$AV439),0)</f>
        <v>0</v>
      </c>
      <c r="AC439" s="128" t="b">
        <f>IF(OR(Survey!$M439="Alternative strategy or hedge",Survey!$M439="Other, illiquid",Survey!$L439="Prospectus fund"),TRUE,FALSE)</f>
        <v>0</v>
      </c>
      <c r="AD439" s="128" t="b">
        <f>NOT(ISBLANK(Survey!$M439))</f>
        <v>0</v>
      </c>
      <c r="AE439" s="16" t="str">
        <f t="shared" si="288"/>
        <v>Pass</v>
      </c>
      <c r="AF439" s="38" t="b">
        <f>NOT(ISNUMBER(SEARCH("Other",Survey!$P439)))</f>
        <v>1</v>
      </c>
      <c r="AG439" s="37" t="b">
        <f>NOT(ISBLANK(Survey!$Q439))</f>
        <v>0</v>
      </c>
      <c r="AH439" s="16" t="str">
        <f t="shared" si="289"/>
        <v>Pass</v>
      </c>
      <c r="AI439" s="143">
        <f>COUNTBLANK(Survey!$W439)</f>
        <v>1</v>
      </c>
      <c r="AJ439" s="67">
        <f>IF(AND(Survey!L439&lt;&gt;"Exempt fund",OR(Survey!$M439="ETF",Survey!$M439="ETF, alternative mutual fund",Survey!$M439="Mutual fund",Survey!$M439="Alternative mutual fund",Survey!$M439="Money market")),1,0)</f>
        <v>0</v>
      </c>
      <c r="AK439" s="16" t="str">
        <f t="shared" si="290"/>
        <v>Pass</v>
      </c>
      <c r="AL439" s="38" t="b">
        <f>NOT(ISNUMBER(SEARCH("Yes",Survey!$AA439)))</f>
        <v>1</v>
      </c>
      <c r="AM439" s="37" t="b">
        <f>IF(COUNTBLANK(Survey!$AB439:$AC439)=0,TRUE, FALSE)</f>
        <v>0</v>
      </c>
      <c r="AN439" s="16" t="str">
        <f t="shared" si="291"/>
        <v>Pass</v>
      </c>
      <c r="AO439" s="38" t="b">
        <f>NOT(ISNUMBER(SEARCH("Yes",Survey!$AD439)))</f>
        <v>1</v>
      </c>
      <c r="AP439" s="37" t="b">
        <f>NOT(ISBLANK(Survey!$AF439))</f>
        <v>0</v>
      </c>
      <c r="AQ439" s="16" t="str">
        <f t="shared" si="292"/>
        <v>Pass</v>
      </c>
      <c r="AR439" s="38" t="b">
        <f>NOT(OR(ISNUMBER(SEARCH("Other",Survey!$AF439)),ISNUMBER(SEARCH("Multiple",Survey!$AF439))))</f>
        <v>1</v>
      </c>
      <c r="AS439" s="37" t="b">
        <f>NOT(ISBLANK(Survey!$AG439))</f>
        <v>0</v>
      </c>
      <c r="AT439" s="16" t="str">
        <f t="shared" si="293"/>
        <v>Fail</v>
      </c>
      <c r="AU439" s="143">
        <f>IF(ABS(Survey!$AV439)&gt;0, 1,0)</f>
        <v>0</v>
      </c>
      <c r="AV439" s="143">
        <f>IF(COUNTBLANK(Survey!$AJ439)=0,1,0)</f>
        <v>0</v>
      </c>
      <c r="AW439" s="16" t="str">
        <f t="shared" si="294"/>
        <v>Pass</v>
      </c>
      <c r="AX439" s="143">
        <f>IF(ISBLANK(Survey!$AJ439),0,1)</f>
        <v>0</v>
      </c>
      <c r="AY439" s="165">
        <f>COUNTBLANK(Survey!$AK439)</f>
        <v>1</v>
      </c>
      <c r="AZ439" s="16" t="str">
        <f t="shared" si="295"/>
        <v>Pass</v>
      </c>
      <c r="BA439" s="143">
        <f>IF(OR(Survey!$AK439="Closed",ISBLANK(Survey!$AK439)),0,1)</f>
        <v>0</v>
      </c>
      <c r="BB439" s="165">
        <f>IF(ISBLANK(Survey!$AL439),1,0)</f>
        <v>1</v>
      </c>
      <c r="BC439" s="147" t="str" cm="1">
        <f t="array" ref="BC439">IF(OR(IF(OR($BE439+$BF439 = 2, $BG439=1), FALSE, TRUE), AND($BD439:$BD439 = 0)),"Pass","Fail")</f>
        <v>Pass</v>
      </c>
      <c r="BD439" s="143">
        <f>COUNTBLANK(Survey!$AM439:$AO439)</f>
        <v>3</v>
      </c>
      <c r="BE439" s="143">
        <f>IF(Survey!$I439="Yes",1,0)</f>
        <v>0</v>
      </c>
      <c r="BF439" s="143">
        <f>IF(OR(Survey!$M439="Mutual fund",Survey!$M439="Alternative mutual fund",Survey!$M439="Money market"),1,0)</f>
        <v>0</v>
      </c>
      <c r="BG439" s="148">
        <f>IF(OR(Survey!$M439="ETF",Survey!$M439="ETF, alternative mutual fund"),1,0)</f>
        <v>0</v>
      </c>
      <c r="BH439" s="16" t="str">
        <f t="shared" si="296"/>
        <v>Pass</v>
      </c>
      <c r="BI439" s="38" t="b">
        <f>OR(ISNUMBER(SEARCH("Yes",Survey!$AO439)),ISBLANK(Survey!$AO439))</f>
        <v>1</v>
      </c>
      <c r="BJ439" s="67" t="b">
        <f>NOT(ISBLANK(Survey!$AP439))</f>
        <v>0</v>
      </c>
      <c r="BK439" s="16" t="str">
        <f t="shared" si="297"/>
        <v>Pass</v>
      </c>
      <c r="BL439" s="143">
        <f>IF(Survey!$AW439=0, 0,1)</f>
        <v>0</v>
      </c>
      <c r="BM439" s="67">
        <f>Survey!$AQ439</f>
        <v>0</v>
      </c>
      <c r="BN439" s="67">
        <f>IFERROR((Survey!$AX439-ABS(Survey!$AY439)-ABS(Survey!$BD439))/Survey!$AW439,0)</f>
        <v>0</v>
      </c>
      <c r="BO439" s="67">
        <f>IF(AND($BM439&gt;$BN439-0.2,$BM439&lt;$BN439+0.2,ISBLANK(Survey!$AQ439)=FALSE),0,1)</f>
        <v>1</v>
      </c>
      <c r="BP439" s="165">
        <f>IF(ISBLANK(Survey!$AR439),1,0)</f>
        <v>1</v>
      </c>
      <c r="BQ439" s="16" t="str">
        <f t="shared" si="298"/>
        <v>Pass</v>
      </c>
      <c r="BR439" s="143">
        <f>IF(Survey!$AW439=0, 0,1)</f>
        <v>0</v>
      </c>
      <c r="BS439" s="67">
        <f>IF(AND(Survey!$AS439&gt;=0,Survey!$AS439&lt;=0.2,Survey!$AS439&lt;&gt;""),0,1)</f>
        <v>1</v>
      </c>
      <c r="BT439" s="143">
        <f>IF(ISBLANK(Survey!$AT439),1,0)</f>
        <v>1</v>
      </c>
      <c r="BU439" s="16" t="str">
        <f t="shared" si="299"/>
        <v>Fail</v>
      </c>
      <c r="BV439" s="165">
        <f>Survey!$AU439</f>
        <v>0</v>
      </c>
      <c r="BW439" s="16" t="str">
        <f t="shared" si="300"/>
        <v>Pass</v>
      </c>
      <c r="BX439" s="36">
        <f>Survey!$AV439</f>
        <v>0</v>
      </c>
      <c r="BY439" s="176">
        <f>Survey!$AW439+Survey!$AX439-ABS(Survey!$AY439)+ABS(Survey!$AZ439)-ABS(Survey!$BA439)+ABS(Survey!$BB439)-ABS(Survey!$BC439)-ABS(Survey!$BD439)+Survey!$BE439</f>
        <v>0</v>
      </c>
      <c r="BZ439" s="35">
        <f t="shared" si="301"/>
        <v>0</v>
      </c>
      <c r="CA439" s="17">
        <f t="shared" si="302"/>
        <v>0</v>
      </c>
      <c r="CB439" s="16" t="str">
        <f t="shared" si="303"/>
        <v>Pass</v>
      </c>
      <c r="CC439" s="38" t="b">
        <f>IF(ABS(Survey!$BE439)=0,TRUE,FALSE)</f>
        <v>1</v>
      </c>
      <c r="CD439" s="37" t="b">
        <f>NOT(ISBLANK(Survey!$BF439))</f>
        <v>0</v>
      </c>
      <c r="CE439" t="str">
        <f t="shared" si="304"/>
        <v>Fail</v>
      </c>
      <c r="CF439" s="29">
        <f>Survey!$AV439</f>
        <v>0</v>
      </c>
      <c r="CG439" s="29" cm="1">
        <f t="array" ref="CG439">SUM(SUMIF(Survey!BH439:BO439,{"&gt;0","&lt;0"})*{1,-1})-SUM(SUMIF(Survey!BQ439:BX439,{"&gt;0","&lt;0"})*{1,-1})</f>
        <v>0</v>
      </c>
      <c r="CH439" s="35" t="str">
        <f t="shared" si="305"/>
        <v>No holdings</v>
      </c>
      <c r="CI439">
        <f t="shared" si="306"/>
        <v>0</v>
      </c>
      <c r="CJ439" s="16" t="str">
        <f t="shared" si="307"/>
        <v>Fail</v>
      </c>
      <c r="CK439" s="36">
        <f>Survey!$AV439</f>
        <v>0</v>
      </c>
      <c r="CL439" s="36" cm="1">
        <f t="array" ref="CL439">SUM(SUMIF(Survey!BZ439:CS439,{"&gt;0","&lt;0"})*{1,-1})-SUM(SUMIF(Survey!CU439:DN439,{"&gt;0","&lt;0"})*{1,-1})</f>
        <v>0</v>
      </c>
      <c r="CM439" s="35" t="str">
        <f t="shared" si="308"/>
        <v>No holdings</v>
      </c>
      <c r="CN439" s="17">
        <f t="shared" si="309"/>
        <v>0</v>
      </c>
      <c r="CO439" s="16" t="str">
        <f t="shared" si="310"/>
        <v>Pass</v>
      </c>
      <c r="CP439" s="38" t="b">
        <f>IF(ABS(Survey!$CS439)=0,TRUE,FALSE)</f>
        <v>1</v>
      </c>
      <c r="CQ439" s="37" t="b">
        <f>NOT(ISBLANK(Survey!$CT439))</f>
        <v>0</v>
      </c>
      <c r="CR439" s="16" t="str">
        <f t="shared" si="311"/>
        <v>Pass</v>
      </c>
      <c r="CS439" s="38" t="b">
        <f>IF(ABS(Survey!$DN439)=0,TRUE,FALSE)</f>
        <v>1</v>
      </c>
      <c r="CT439" s="37" t="b">
        <f>NOT(ISBLANK(Survey!$DO439))</f>
        <v>0</v>
      </c>
      <c r="CU439" t="str">
        <f t="shared" si="312"/>
        <v>Pass</v>
      </c>
      <c r="CV439" s="29" cm="1">
        <f t="array" ref="CV439">SUM(SUMIF(Survey!CO439,{"&gt;0","&lt;0"})*{1,-1})+SUM(SUMIF(Survey!DJ439,{"&gt;0","&lt;0"})*{1,-1})</f>
        <v>0</v>
      </c>
      <c r="CW439" s="29">
        <f>SUM(SUMIF(Survey!DQ439:DW439,{"&gt;0","&lt;0"})*{1,-1})+SUM(SUMIF(Survey!DY439:EE439,{"&gt;0","&lt;0"})*{1,-1})</f>
        <v>0</v>
      </c>
      <c r="CX439">
        <f t="shared" si="313"/>
        <v>0</v>
      </c>
      <c r="CY439">
        <f t="shared" si="314"/>
        <v>0</v>
      </c>
      <c r="CZ439" s="16" t="str">
        <f t="shared" si="315"/>
        <v>Pass</v>
      </c>
      <c r="DA439" s="38" t="b">
        <f>IF(ABS(Survey!$DW439)=0,TRUE,FALSE)</f>
        <v>1</v>
      </c>
      <c r="DB439" s="37" t="b">
        <f>NOT(ISBLANK(Survey!DX439))</f>
        <v>0</v>
      </c>
      <c r="DC439" s="16" t="str">
        <f t="shared" si="316"/>
        <v>Pass</v>
      </c>
      <c r="DD439" s="38" t="b">
        <f>IF(ABS(Survey!$EE439)=0,TRUE,FALSE)</f>
        <v>1</v>
      </c>
      <c r="DE439" s="37" t="b">
        <f>NOT(ISBLANK(Survey!$EF439))</f>
        <v>0</v>
      </c>
      <c r="DF439" s="16" t="str">
        <f t="shared" si="317"/>
        <v>Fail</v>
      </c>
      <c r="DG439" s="36">
        <f>SUM(SUMIF(Survey!EL439:EN439,{"&gt;0","&lt;0"})*{1,-1})</f>
        <v>0</v>
      </c>
      <c r="DH439">
        <f t="shared" si="318"/>
        <v>0</v>
      </c>
      <c r="DI439">
        <f t="shared" si="319"/>
        <v>100</v>
      </c>
      <c r="DJ439" s="35" t="b">
        <f>IF(OR(Survey!$M439="ETF",Survey!$M439="ETF, alternative mutual fund",Survey!$M439="Closed-end", Survey!$M439="Split share corp"),TRUE,FALSE)</f>
        <v>0</v>
      </c>
      <c r="DK439" s="16" t="str">
        <f t="shared" si="320"/>
        <v>Fail</v>
      </c>
      <c r="DL439" s="36">
        <f>SUM(SUMIF(Survey!EP439:EV439,{"&gt;0","&lt;0"})*{1,-1})</f>
        <v>0</v>
      </c>
      <c r="DM439">
        <f t="shared" si="321"/>
        <v>0</v>
      </c>
      <c r="DN439" s="17">
        <f t="shared" si="322"/>
        <v>100</v>
      </c>
      <c r="DO439" s="16" t="str">
        <f t="shared" si="323"/>
        <v>Fail</v>
      </c>
      <c r="DP439" s="36">
        <f>SUM(SUMIF(Survey!EX439:FD439,{"&gt;0","&lt;0"})*{1,-1})</f>
        <v>0</v>
      </c>
      <c r="DQ439">
        <f t="shared" si="324"/>
        <v>0</v>
      </c>
      <c r="DR439" s="17">
        <f t="shared" si="325"/>
        <v>100</v>
      </c>
    </row>
    <row r="440" spans="1:122">
      <c r="A440">
        <v>440</v>
      </c>
      <c r="B440" t="str">
        <f t="shared" si="279"/>
        <v>Pass</v>
      </c>
      <c r="C440" t="str">
        <f>IF(COUNTBLANK(Survey!B440:FE440)=$C$2, "Pass", "Fail")</f>
        <v>Pass</v>
      </c>
      <c r="D440" t="str">
        <f t="shared" si="280"/>
        <v>Fail</v>
      </c>
      <c r="E440" t="str">
        <f>IF(OR(ISBLANK(Survey!AJ440),COUNTIF(G440:BB440,"Fail")),"Fail","Pass")</f>
        <v>Fail</v>
      </c>
      <c r="G440" s="16" t="str">
        <f t="shared" si="281"/>
        <v>Fail</v>
      </c>
      <c r="H440" s="177">
        <f>COUNTBLANK(Survey!B440:D440)+COUNTBLANK(Survey!G440)+COUNTBLANK(Survey!I440)+COUNTBLANK(Survey!K440:M440)+COUNTBLANK(Survey!P440)+COUNTBLANK(Survey!S440:U440)+COUNTBLANK(Survey!Y440:AA440)+COUNTBLANK(Survey!AD440:AE440)+COUNTBLANK(Survey!AI440:AI440)</f>
        <v>18</v>
      </c>
      <c r="I440" s="16" t="str">
        <f t="shared" si="282"/>
        <v>Fail</v>
      </c>
      <c r="J440" t="b">
        <f>IF(Survey!E440="No",TRUE,FALSE)</f>
        <v>0</v>
      </c>
      <c r="K440" s="34">
        <f>LEN(Survey!E440)</f>
        <v>0</v>
      </c>
      <c r="L440" s="16" t="str">
        <f t="shared" si="283"/>
        <v>Fail</v>
      </c>
      <c r="M440" t="b">
        <f>IF(Survey!F440="No",TRUE,FALSE)</f>
        <v>0</v>
      </c>
      <c r="N440" s="33">
        <f>LEN(Survey!F440)</f>
        <v>0</v>
      </c>
      <c r="O440" s="16" t="str">
        <f t="shared" si="284"/>
        <v>Pass</v>
      </c>
      <c r="P440" s="34">
        <f>MOD((LEN(Survey!H440)+2),11)</f>
        <v>2</v>
      </c>
      <c r="Q440" s="33" t="str">
        <f>IF(Survey!$L440="Prospectus fund", "Yes", "No")</f>
        <v>No</v>
      </c>
      <c r="R440" s="16" t="str">
        <f t="shared" si="285"/>
        <v>Pass</v>
      </c>
      <c r="S440" s="34">
        <f>MOD((LEN(Survey!J440)+2),11)</f>
        <v>2</v>
      </c>
      <c r="T440" s="35" t="b">
        <f>IF(OR(Survey!$M440="ETF",Survey!$M440="ETF, alternative mutual fund",Survey!$M440="Closed-end", Survey!$M440="Split share corp", Survey!$I440="Yes"),TRUE,FALSE)</f>
        <v>0</v>
      </c>
      <c r="U440" s="16" t="str">
        <f>IFERROR(IF(AND(OR(X440=Y440,Y440 = "Either"),NOT(ISBLANK(Survey!K440))),"Pass","Fail"),"Pass")</f>
        <v>Fail</v>
      </c>
      <c r="V440" s="36" cm="1">
        <f t="array" ref="V440">SUM(SUMIF(Survey!BZ440:CS440,{"&gt;0","&lt;0"})*{1,-1})</f>
        <v>0</v>
      </c>
      <c r="W440" s="38" cm="1">
        <f t="array" ref="W440">SUM(SUMIF(Survey!CC440,{"&gt;0","&lt;0"})*{1,-1})+SUM(SUMIF(Survey!CM440,{"&gt;0","&lt;0"})*{1,-1})</f>
        <v>0</v>
      </c>
      <c r="X440" s="38">
        <f>Survey!K440</f>
        <v>0</v>
      </c>
      <c r="Y440" s="37" t="str">
        <f t="shared" si="286"/>
        <v>Either</v>
      </c>
      <c r="Z440" s="16" t="str">
        <f t="shared" si="287"/>
        <v>Fail</v>
      </c>
      <c r="AA440" s="67" cm="1">
        <f t="array" ref="AA440">SUM(SUMIF(Survey!BZ440:CS440,{"&gt;0","&lt;0"})*{1,-1})+SUM(SUMIF(Survey!CU440:DN440,{"&gt;0","&lt;0"})*{1,-1})</f>
        <v>0</v>
      </c>
      <c r="AB440" s="67">
        <f>IFERROR(AA440/(Survey!$AV440),0)</f>
        <v>0</v>
      </c>
      <c r="AC440" s="128" t="b">
        <f>IF(OR(Survey!$M440="Alternative strategy or hedge",Survey!$M440="Other, illiquid",Survey!$L440="Prospectus fund"),TRUE,FALSE)</f>
        <v>0</v>
      </c>
      <c r="AD440" s="128" t="b">
        <f>NOT(ISBLANK(Survey!$M440))</f>
        <v>0</v>
      </c>
      <c r="AE440" s="16" t="str">
        <f t="shared" si="288"/>
        <v>Pass</v>
      </c>
      <c r="AF440" s="38" t="b">
        <f>NOT(ISNUMBER(SEARCH("Other",Survey!$P440)))</f>
        <v>1</v>
      </c>
      <c r="AG440" s="37" t="b">
        <f>NOT(ISBLANK(Survey!$Q440))</f>
        <v>0</v>
      </c>
      <c r="AH440" s="16" t="str">
        <f t="shared" si="289"/>
        <v>Pass</v>
      </c>
      <c r="AI440" s="143">
        <f>COUNTBLANK(Survey!$W440)</f>
        <v>1</v>
      </c>
      <c r="AJ440" s="67">
        <f>IF(AND(Survey!L440&lt;&gt;"Exempt fund",OR(Survey!$M440="ETF",Survey!$M440="ETF, alternative mutual fund",Survey!$M440="Mutual fund",Survey!$M440="Alternative mutual fund",Survey!$M440="Money market")),1,0)</f>
        <v>0</v>
      </c>
      <c r="AK440" s="16" t="str">
        <f t="shared" si="290"/>
        <v>Pass</v>
      </c>
      <c r="AL440" s="38" t="b">
        <f>NOT(ISNUMBER(SEARCH("Yes",Survey!$AA440)))</f>
        <v>1</v>
      </c>
      <c r="AM440" s="37" t="b">
        <f>IF(COUNTBLANK(Survey!$AB440:$AC440)=0,TRUE, FALSE)</f>
        <v>0</v>
      </c>
      <c r="AN440" s="16" t="str">
        <f t="shared" si="291"/>
        <v>Pass</v>
      </c>
      <c r="AO440" s="38" t="b">
        <f>NOT(ISNUMBER(SEARCH("Yes",Survey!$AD440)))</f>
        <v>1</v>
      </c>
      <c r="AP440" s="37" t="b">
        <f>NOT(ISBLANK(Survey!$AF440))</f>
        <v>0</v>
      </c>
      <c r="AQ440" s="16" t="str">
        <f t="shared" si="292"/>
        <v>Pass</v>
      </c>
      <c r="AR440" s="38" t="b">
        <f>NOT(OR(ISNUMBER(SEARCH("Other",Survey!$AF440)),ISNUMBER(SEARCH("Multiple",Survey!$AF440))))</f>
        <v>1</v>
      </c>
      <c r="AS440" s="37" t="b">
        <f>NOT(ISBLANK(Survey!$AG440))</f>
        <v>0</v>
      </c>
      <c r="AT440" s="16" t="str">
        <f t="shared" si="293"/>
        <v>Fail</v>
      </c>
      <c r="AU440" s="143">
        <f>IF(ABS(Survey!$AV440)&gt;0, 1,0)</f>
        <v>0</v>
      </c>
      <c r="AV440" s="143">
        <f>IF(COUNTBLANK(Survey!$AJ440)=0,1,0)</f>
        <v>0</v>
      </c>
      <c r="AW440" s="16" t="str">
        <f t="shared" si="294"/>
        <v>Pass</v>
      </c>
      <c r="AX440" s="143">
        <f>IF(ISBLANK(Survey!$AJ440),0,1)</f>
        <v>0</v>
      </c>
      <c r="AY440" s="165">
        <f>COUNTBLANK(Survey!$AK440)</f>
        <v>1</v>
      </c>
      <c r="AZ440" s="16" t="str">
        <f t="shared" si="295"/>
        <v>Pass</v>
      </c>
      <c r="BA440" s="143">
        <f>IF(OR(Survey!$AK440="Closed",ISBLANK(Survey!$AK440)),0,1)</f>
        <v>0</v>
      </c>
      <c r="BB440" s="165">
        <f>IF(ISBLANK(Survey!$AL440),1,0)</f>
        <v>1</v>
      </c>
      <c r="BC440" s="147" t="str" cm="1">
        <f t="array" ref="BC440">IF(OR(IF(OR($BE440+$BF440 = 2, $BG440=1), FALSE, TRUE), AND($BD440:$BD440 = 0)),"Pass","Fail")</f>
        <v>Pass</v>
      </c>
      <c r="BD440" s="143">
        <f>COUNTBLANK(Survey!$AM440:$AO440)</f>
        <v>3</v>
      </c>
      <c r="BE440" s="143">
        <f>IF(Survey!$I440="Yes",1,0)</f>
        <v>0</v>
      </c>
      <c r="BF440" s="143">
        <f>IF(OR(Survey!$M440="Mutual fund",Survey!$M440="Alternative mutual fund",Survey!$M440="Money market"),1,0)</f>
        <v>0</v>
      </c>
      <c r="BG440" s="148">
        <f>IF(OR(Survey!$M440="ETF",Survey!$M440="ETF, alternative mutual fund"),1,0)</f>
        <v>0</v>
      </c>
      <c r="BH440" s="16" t="str">
        <f t="shared" si="296"/>
        <v>Pass</v>
      </c>
      <c r="BI440" s="38" t="b">
        <f>OR(ISNUMBER(SEARCH("Yes",Survey!$AO440)),ISBLANK(Survey!$AO440))</f>
        <v>1</v>
      </c>
      <c r="BJ440" s="67" t="b">
        <f>NOT(ISBLANK(Survey!$AP440))</f>
        <v>0</v>
      </c>
      <c r="BK440" s="16" t="str">
        <f t="shared" si="297"/>
        <v>Pass</v>
      </c>
      <c r="BL440" s="143">
        <f>IF(Survey!$AW440=0, 0,1)</f>
        <v>0</v>
      </c>
      <c r="BM440" s="67">
        <f>Survey!$AQ440</f>
        <v>0</v>
      </c>
      <c r="BN440" s="67">
        <f>IFERROR((Survey!$AX440-ABS(Survey!$AY440)-ABS(Survey!$BD440))/Survey!$AW440,0)</f>
        <v>0</v>
      </c>
      <c r="BO440" s="67">
        <f>IF(AND($BM440&gt;$BN440-0.2,$BM440&lt;$BN440+0.2,ISBLANK(Survey!$AQ440)=FALSE),0,1)</f>
        <v>1</v>
      </c>
      <c r="BP440" s="165">
        <f>IF(ISBLANK(Survey!$AR440),1,0)</f>
        <v>1</v>
      </c>
      <c r="BQ440" s="16" t="str">
        <f t="shared" si="298"/>
        <v>Pass</v>
      </c>
      <c r="BR440" s="143">
        <f>IF(Survey!$AW440=0, 0,1)</f>
        <v>0</v>
      </c>
      <c r="BS440" s="67">
        <f>IF(AND(Survey!$AS440&gt;=0,Survey!$AS440&lt;=0.2,Survey!$AS440&lt;&gt;""),0,1)</f>
        <v>1</v>
      </c>
      <c r="BT440" s="143">
        <f>IF(ISBLANK(Survey!$AT440),1,0)</f>
        <v>1</v>
      </c>
      <c r="BU440" s="16" t="str">
        <f t="shared" si="299"/>
        <v>Fail</v>
      </c>
      <c r="BV440" s="165">
        <f>Survey!$AU440</f>
        <v>0</v>
      </c>
      <c r="BW440" s="16" t="str">
        <f t="shared" si="300"/>
        <v>Pass</v>
      </c>
      <c r="BX440" s="36">
        <f>Survey!$AV440</f>
        <v>0</v>
      </c>
      <c r="BY440" s="176">
        <f>Survey!$AW440+Survey!$AX440-ABS(Survey!$AY440)+ABS(Survey!$AZ440)-ABS(Survey!$BA440)+ABS(Survey!$BB440)-ABS(Survey!$BC440)-ABS(Survey!$BD440)+Survey!$BE440</f>
        <v>0</v>
      </c>
      <c r="BZ440" s="35">
        <f t="shared" si="301"/>
        <v>0</v>
      </c>
      <c r="CA440" s="17">
        <f t="shared" si="302"/>
        <v>0</v>
      </c>
      <c r="CB440" s="16" t="str">
        <f t="shared" si="303"/>
        <v>Pass</v>
      </c>
      <c r="CC440" s="38" t="b">
        <f>IF(ABS(Survey!$BE440)=0,TRUE,FALSE)</f>
        <v>1</v>
      </c>
      <c r="CD440" s="37" t="b">
        <f>NOT(ISBLANK(Survey!$BF440))</f>
        <v>0</v>
      </c>
      <c r="CE440" t="str">
        <f t="shared" si="304"/>
        <v>Fail</v>
      </c>
      <c r="CF440" s="29">
        <f>Survey!$AV440</f>
        <v>0</v>
      </c>
      <c r="CG440" s="29" cm="1">
        <f t="array" ref="CG440">SUM(SUMIF(Survey!BH440:BO440,{"&gt;0","&lt;0"})*{1,-1})-SUM(SUMIF(Survey!BQ440:BX440,{"&gt;0","&lt;0"})*{1,-1})</f>
        <v>0</v>
      </c>
      <c r="CH440" s="35" t="str">
        <f t="shared" si="305"/>
        <v>No holdings</v>
      </c>
      <c r="CI440">
        <f t="shared" si="306"/>
        <v>0</v>
      </c>
      <c r="CJ440" s="16" t="str">
        <f t="shared" si="307"/>
        <v>Fail</v>
      </c>
      <c r="CK440" s="36">
        <f>Survey!$AV440</f>
        <v>0</v>
      </c>
      <c r="CL440" s="36" cm="1">
        <f t="array" ref="CL440">SUM(SUMIF(Survey!BZ440:CS440,{"&gt;0","&lt;0"})*{1,-1})-SUM(SUMIF(Survey!CU440:DN440,{"&gt;0","&lt;0"})*{1,-1})</f>
        <v>0</v>
      </c>
      <c r="CM440" s="35" t="str">
        <f t="shared" si="308"/>
        <v>No holdings</v>
      </c>
      <c r="CN440" s="17">
        <f t="shared" si="309"/>
        <v>0</v>
      </c>
      <c r="CO440" s="16" t="str">
        <f t="shared" si="310"/>
        <v>Pass</v>
      </c>
      <c r="CP440" s="38" t="b">
        <f>IF(ABS(Survey!$CS440)=0,TRUE,FALSE)</f>
        <v>1</v>
      </c>
      <c r="CQ440" s="37" t="b">
        <f>NOT(ISBLANK(Survey!$CT440))</f>
        <v>0</v>
      </c>
      <c r="CR440" s="16" t="str">
        <f t="shared" si="311"/>
        <v>Pass</v>
      </c>
      <c r="CS440" s="38" t="b">
        <f>IF(ABS(Survey!$DN440)=0,TRUE,FALSE)</f>
        <v>1</v>
      </c>
      <c r="CT440" s="37" t="b">
        <f>NOT(ISBLANK(Survey!$DO440))</f>
        <v>0</v>
      </c>
      <c r="CU440" t="str">
        <f t="shared" si="312"/>
        <v>Pass</v>
      </c>
      <c r="CV440" s="29" cm="1">
        <f t="array" ref="CV440">SUM(SUMIF(Survey!CO440,{"&gt;0","&lt;0"})*{1,-1})+SUM(SUMIF(Survey!DJ440,{"&gt;0","&lt;0"})*{1,-1})</f>
        <v>0</v>
      </c>
      <c r="CW440" s="29">
        <f>SUM(SUMIF(Survey!DQ440:DW440,{"&gt;0","&lt;0"})*{1,-1})+SUM(SUMIF(Survey!DY440:EE440,{"&gt;0","&lt;0"})*{1,-1})</f>
        <v>0</v>
      </c>
      <c r="CX440">
        <f t="shared" si="313"/>
        <v>0</v>
      </c>
      <c r="CY440">
        <f t="shared" si="314"/>
        <v>0</v>
      </c>
      <c r="CZ440" s="16" t="str">
        <f t="shared" si="315"/>
        <v>Pass</v>
      </c>
      <c r="DA440" s="38" t="b">
        <f>IF(ABS(Survey!$DW440)=0,TRUE,FALSE)</f>
        <v>1</v>
      </c>
      <c r="DB440" s="37" t="b">
        <f>NOT(ISBLANK(Survey!DX440))</f>
        <v>0</v>
      </c>
      <c r="DC440" s="16" t="str">
        <f t="shared" si="316"/>
        <v>Pass</v>
      </c>
      <c r="DD440" s="38" t="b">
        <f>IF(ABS(Survey!$EE440)=0,TRUE,FALSE)</f>
        <v>1</v>
      </c>
      <c r="DE440" s="37" t="b">
        <f>NOT(ISBLANK(Survey!$EF440))</f>
        <v>0</v>
      </c>
      <c r="DF440" s="16" t="str">
        <f t="shared" si="317"/>
        <v>Fail</v>
      </c>
      <c r="DG440" s="36">
        <f>SUM(SUMIF(Survey!EL440:EN440,{"&gt;0","&lt;0"})*{1,-1})</f>
        <v>0</v>
      </c>
      <c r="DH440">
        <f t="shared" si="318"/>
        <v>0</v>
      </c>
      <c r="DI440">
        <f t="shared" si="319"/>
        <v>100</v>
      </c>
      <c r="DJ440" s="35" t="b">
        <f>IF(OR(Survey!$M440="ETF",Survey!$M440="ETF, alternative mutual fund",Survey!$M440="Closed-end", Survey!$M440="Split share corp"),TRUE,FALSE)</f>
        <v>0</v>
      </c>
      <c r="DK440" s="16" t="str">
        <f t="shared" si="320"/>
        <v>Fail</v>
      </c>
      <c r="DL440" s="36">
        <f>SUM(SUMIF(Survey!EP440:EV440,{"&gt;0","&lt;0"})*{1,-1})</f>
        <v>0</v>
      </c>
      <c r="DM440">
        <f t="shared" si="321"/>
        <v>0</v>
      </c>
      <c r="DN440" s="17">
        <f t="shared" si="322"/>
        <v>100</v>
      </c>
      <c r="DO440" s="16" t="str">
        <f t="shared" si="323"/>
        <v>Fail</v>
      </c>
      <c r="DP440" s="36">
        <f>SUM(SUMIF(Survey!EX440:FD440,{"&gt;0","&lt;0"})*{1,-1})</f>
        <v>0</v>
      </c>
      <c r="DQ440">
        <f t="shared" si="324"/>
        <v>0</v>
      </c>
      <c r="DR440" s="17">
        <f t="shared" si="325"/>
        <v>100</v>
      </c>
    </row>
    <row r="441" spans="1:122">
      <c r="A441">
        <v>441</v>
      </c>
      <c r="B441" t="str">
        <f t="shared" si="279"/>
        <v>Pass</v>
      </c>
      <c r="C441" t="str">
        <f>IF(COUNTBLANK(Survey!B441:FE441)=$C$2, "Pass", "Fail")</f>
        <v>Pass</v>
      </c>
      <c r="D441" t="str">
        <f t="shared" si="280"/>
        <v>Fail</v>
      </c>
      <c r="E441" t="str">
        <f>IF(OR(ISBLANK(Survey!AJ441),COUNTIF(G441:BB441,"Fail")),"Fail","Pass")</f>
        <v>Fail</v>
      </c>
      <c r="G441" s="16" t="str">
        <f t="shared" si="281"/>
        <v>Fail</v>
      </c>
      <c r="H441" s="177">
        <f>COUNTBLANK(Survey!B441:D441)+COUNTBLANK(Survey!G441)+COUNTBLANK(Survey!I441)+COUNTBLANK(Survey!K441:M441)+COUNTBLANK(Survey!P441)+COUNTBLANK(Survey!S441:U441)+COUNTBLANK(Survey!Y441:AA441)+COUNTBLANK(Survey!AD441:AE441)+COUNTBLANK(Survey!AI441:AI441)</f>
        <v>18</v>
      </c>
      <c r="I441" s="16" t="str">
        <f t="shared" si="282"/>
        <v>Fail</v>
      </c>
      <c r="J441" t="b">
        <f>IF(Survey!E441="No",TRUE,FALSE)</f>
        <v>0</v>
      </c>
      <c r="K441" s="34">
        <f>LEN(Survey!E441)</f>
        <v>0</v>
      </c>
      <c r="L441" s="16" t="str">
        <f t="shared" si="283"/>
        <v>Fail</v>
      </c>
      <c r="M441" t="b">
        <f>IF(Survey!F441="No",TRUE,FALSE)</f>
        <v>0</v>
      </c>
      <c r="N441" s="33">
        <f>LEN(Survey!F441)</f>
        <v>0</v>
      </c>
      <c r="O441" s="16" t="str">
        <f t="shared" si="284"/>
        <v>Pass</v>
      </c>
      <c r="P441" s="34">
        <f>MOD((LEN(Survey!H441)+2),11)</f>
        <v>2</v>
      </c>
      <c r="Q441" s="33" t="str">
        <f>IF(Survey!$L441="Prospectus fund", "Yes", "No")</f>
        <v>No</v>
      </c>
      <c r="R441" s="16" t="str">
        <f t="shared" si="285"/>
        <v>Pass</v>
      </c>
      <c r="S441" s="34">
        <f>MOD((LEN(Survey!J441)+2),11)</f>
        <v>2</v>
      </c>
      <c r="T441" s="35" t="b">
        <f>IF(OR(Survey!$M441="ETF",Survey!$M441="ETF, alternative mutual fund",Survey!$M441="Closed-end", Survey!$M441="Split share corp", Survey!$I441="Yes"),TRUE,FALSE)</f>
        <v>0</v>
      </c>
      <c r="U441" s="16" t="str">
        <f>IFERROR(IF(AND(OR(X441=Y441,Y441 = "Either"),NOT(ISBLANK(Survey!K441))),"Pass","Fail"),"Pass")</f>
        <v>Fail</v>
      </c>
      <c r="V441" s="36" cm="1">
        <f t="array" ref="V441">SUM(SUMIF(Survey!BZ441:CS441,{"&gt;0","&lt;0"})*{1,-1})</f>
        <v>0</v>
      </c>
      <c r="W441" s="38" cm="1">
        <f t="array" ref="W441">SUM(SUMIF(Survey!CC441,{"&gt;0","&lt;0"})*{1,-1})+SUM(SUMIF(Survey!CM441,{"&gt;0","&lt;0"})*{1,-1})</f>
        <v>0</v>
      </c>
      <c r="X441" s="38">
        <f>Survey!K441</f>
        <v>0</v>
      </c>
      <c r="Y441" s="37" t="str">
        <f t="shared" si="286"/>
        <v>Either</v>
      </c>
      <c r="Z441" s="16" t="str">
        <f t="shared" si="287"/>
        <v>Fail</v>
      </c>
      <c r="AA441" s="67" cm="1">
        <f t="array" ref="AA441">SUM(SUMIF(Survey!BZ441:CS441,{"&gt;0","&lt;0"})*{1,-1})+SUM(SUMIF(Survey!CU441:DN441,{"&gt;0","&lt;0"})*{1,-1})</f>
        <v>0</v>
      </c>
      <c r="AB441" s="67">
        <f>IFERROR(AA441/(Survey!$AV441),0)</f>
        <v>0</v>
      </c>
      <c r="AC441" s="128" t="b">
        <f>IF(OR(Survey!$M441="Alternative strategy or hedge",Survey!$M441="Other, illiquid",Survey!$L441="Prospectus fund"),TRUE,FALSE)</f>
        <v>0</v>
      </c>
      <c r="AD441" s="128" t="b">
        <f>NOT(ISBLANK(Survey!$M441))</f>
        <v>0</v>
      </c>
      <c r="AE441" s="16" t="str">
        <f t="shared" si="288"/>
        <v>Pass</v>
      </c>
      <c r="AF441" s="38" t="b">
        <f>NOT(ISNUMBER(SEARCH("Other",Survey!$P441)))</f>
        <v>1</v>
      </c>
      <c r="AG441" s="37" t="b">
        <f>NOT(ISBLANK(Survey!$Q441))</f>
        <v>0</v>
      </c>
      <c r="AH441" s="16" t="str">
        <f t="shared" si="289"/>
        <v>Pass</v>
      </c>
      <c r="AI441" s="143">
        <f>COUNTBLANK(Survey!$W441)</f>
        <v>1</v>
      </c>
      <c r="AJ441" s="67">
        <f>IF(AND(Survey!L441&lt;&gt;"Exempt fund",OR(Survey!$M441="ETF",Survey!$M441="ETF, alternative mutual fund",Survey!$M441="Mutual fund",Survey!$M441="Alternative mutual fund",Survey!$M441="Money market")),1,0)</f>
        <v>0</v>
      </c>
      <c r="AK441" s="16" t="str">
        <f t="shared" si="290"/>
        <v>Pass</v>
      </c>
      <c r="AL441" s="38" t="b">
        <f>NOT(ISNUMBER(SEARCH("Yes",Survey!$AA441)))</f>
        <v>1</v>
      </c>
      <c r="AM441" s="37" t="b">
        <f>IF(COUNTBLANK(Survey!$AB441:$AC441)=0,TRUE, FALSE)</f>
        <v>0</v>
      </c>
      <c r="AN441" s="16" t="str">
        <f t="shared" si="291"/>
        <v>Pass</v>
      </c>
      <c r="AO441" s="38" t="b">
        <f>NOT(ISNUMBER(SEARCH("Yes",Survey!$AD441)))</f>
        <v>1</v>
      </c>
      <c r="AP441" s="37" t="b">
        <f>NOT(ISBLANK(Survey!$AF441))</f>
        <v>0</v>
      </c>
      <c r="AQ441" s="16" t="str">
        <f t="shared" si="292"/>
        <v>Pass</v>
      </c>
      <c r="AR441" s="38" t="b">
        <f>NOT(OR(ISNUMBER(SEARCH("Other",Survey!$AF441)),ISNUMBER(SEARCH("Multiple",Survey!$AF441))))</f>
        <v>1</v>
      </c>
      <c r="AS441" s="37" t="b">
        <f>NOT(ISBLANK(Survey!$AG441))</f>
        <v>0</v>
      </c>
      <c r="AT441" s="16" t="str">
        <f t="shared" si="293"/>
        <v>Fail</v>
      </c>
      <c r="AU441" s="143">
        <f>IF(ABS(Survey!$AV441)&gt;0, 1,0)</f>
        <v>0</v>
      </c>
      <c r="AV441" s="143">
        <f>IF(COUNTBLANK(Survey!$AJ441)=0,1,0)</f>
        <v>0</v>
      </c>
      <c r="AW441" s="16" t="str">
        <f t="shared" si="294"/>
        <v>Pass</v>
      </c>
      <c r="AX441" s="143">
        <f>IF(ISBLANK(Survey!$AJ441),0,1)</f>
        <v>0</v>
      </c>
      <c r="AY441" s="165">
        <f>COUNTBLANK(Survey!$AK441)</f>
        <v>1</v>
      </c>
      <c r="AZ441" s="16" t="str">
        <f t="shared" si="295"/>
        <v>Pass</v>
      </c>
      <c r="BA441" s="143">
        <f>IF(OR(Survey!$AK441="Closed",ISBLANK(Survey!$AK441)),0,1)</f>
        <v>0</v>
      </c>
      <c r="BB441" s="165">
        <f>IF(ISBLANK(Survey!$AL441),1,0)</f>
        <v>1</v>
      </c>
      <c r="BC441" s="147" t="str" cm="1">
        <f t="array" ref="BC441">IF(OR(IF(OR($BE441+$BF441 = 2, $BG441=1), FALSE, TRUE), AND($BD441:$BD441 = 0)),"Pass","Fail")</f>
        <v>Pass</v>
      </c>
      <c r="BD441" s="143">
        <f>COUNTBLANK(Survey!$AM441:$AO441)</f>
        <v>3</v>
      </c>
      <c r="BE441" s="143">
        <f>IF(Survey!$I441="Yes",1,0)</f>
        <v>0</v>
      </c>
      <c r="BF441" s="143">
        <f>IF(OR(Survey!$M441="Mutual fund",Survey!$M441="Alternative mutual fund",Survey!$M441="Money market"),1,0)</f>
        <v>0</v>
      </c>
      <c r="BG441" s="148">
        <f>IF(OR(Survey!$M441="ETF",Survey!$M441="ETF, alternative mutual fund"),1,0)</f>
        <v>0</v>
      </c>
      <c r="BH441" s="16" t="str">
        <f t="shared" si="296"/>
        <v>Pass</v>
      </c>
      <c r="BI441" s="38" t="b">
        <f>OR(ISNUMBER(SEARCH("Yes",Survey!$AO441)),ISBLANK(Survey!$AO441))</f>
        <v>1</v>
      </c>
      <c r="BJ441" s="67" t="b">
        <f>NOT(ISBLANK(Survey!$AP441))</f>
        <v>0</v>
      </c>
      <c r="BK441" s="16" t="str">
        <f t="shared" si="297"/>
        <v>Pass</v>
      </c>
      <c r="BL441" s="143">
        <f>IF(Survey!$AW441=0, 0,1)</f>
        <v>0</v>
      </c>
      <c r="BM441" s="67">
        <f>Survey!$AQ441</f>
        <v>0</v>
      </c>
      <c r="BN441" s="67">
        <f>IFERROR((Survey!$AX441-ABS(Survey!$AY441)-ABS(Survey!$BD441))/Survey!$AW441,0)</f>
        <v>0</v>
      </c>
      <c r="BO441" s="67">
        <f>IF(AND($BM441&gt;$BN441-0.2,$BM441&lt;$BN441+0.2,ISBLANK(Survey!$AQ441)=FALSE),0,1)</f>
        <v>1</v>
      </c>
      <c r="BP441" s="165">
        <f>IF(ISBLANK(Survey!$AR441),1,0)</f>
        <v>1</v>
      </c>
      <c r="BQ441" s="16" t="str">
        <f t="shared" si="298"/>
        <v>Pass</v>
      </c>
      <c r="BR441" s="143">
        <f>IF(Survey!$AW441=0, 0,1)</f>
        <v>0</v>
      </c>
      <c r="BS441" s="67">
        <f>IF(AND(Survey!$AS441&gt;=0,Survey!$AS441&lt;=0.2,Survey!$AS441&lt;&gt;""),0,1)</f>
        <v>1</v>
      </c>
      <c r="BT441" s="143">
        <f>IF(ISBLANK(Survey!$AT441),1,0)</f>
        <v>1</v>
      </c>
      <c r="BU441" s="16" t="str">
        <f t="shared" si="299"/>
        <v>Fail</v>
      </c>
      <c r="BV441" s="165">
        <f>Survey!$AU441</f>
        <v>0</v>
      </c>
      <c r="BW441" s="16" t="str">
        <f t="shared" si="300"/>
        <v>Pass</v>
      </c>
      <c r="BX441" s="36">
        <f>Survey!$AV441</f>
        <v>0</v>
      </c>
      <c r="BY441" s="176">
        <f>Survey!$AW441+Survey!$AX441-ABS(Survey!$AY441)+ABS(Survey!$AZ441)-ABS(Survey!$BA441)+ABS(Survey!$BB441)-ABS(Survey!$BC441)-ABS(Survey!$BD441)+Survey!$BE441</f>
        <v>0</v>
      </c>
      <c r="BZ441" s="35">
        <f t="shared" si="301"/>
        <v>0</v>
      </c>
      <c r="CA441" s="17">
        <f t="shared" si="302"/>
        <v>0</v>
      </c>
      <c r="CB441" s="16" t="str">
        <f t="shared" si="303"/>
        <v>Pass</v>
      </c>
      <c r="CC441" s="38" t="b">
        <f>IF(ABS(Survey!$BE441)=0,TRUE,FALSE)</f>
        <v>1</v>
      </c>
      <c r="CD441" s="37" t="b">
        <f>NOT(ISBLANK(Survey!$BF441))</f>
        <v>0</v>
      </c>
      <c r="CE441" t="str">
        <f t="shared" si="304"/>
        <v>Fail</v>
      </c>
      <c r="CF441" s="29">
        <f>Survey!$AV441</f>
        <v>0</v>
      </c>
      <c r="CG441" s="29" cm="1">
        <f t="array" ref="CG441">SUM(SUMIF(Survey!BH441:BO441,{"&gt;0","&lt;0"})*{1,-1})-SUM(SUMIF(Survey!BQ441:BX441,{"&gt;0","&lt;0"})*{1,-1})</f>
        <v>0</v>
      </c>
      <c r="CH441" s="35" t="str">
        <f t="shared" si="305"/>
        <v>No holdings</v>
      </c>
      <c r="CI441">
        <f t="shared" si="306"/>
        <v>0</v>
      </c>
      <c r="CJ441" s="16" t="str">
        <f t="shared" si="307"/>
        <v>Fail</v>
      </c>
      <c r="CK441" s="36">
        <f>Survey!$AV441</f>
        <v>0</v>
      </c>
      <c r="CL441" s="36" cm="1">
        <f t="array" ref="CL441">SUM(SUMIF(Survey!BZ441:CS441,{"&gt;0","&lt;0"})*{1,-1})-SUM(SUMIF(Survey!CU441:DN441,{"&gt;0","&lt;0"})*{1,-1})</f>
        <v>0</v>
      </c>
      <c r="CM441" s="35" t="str">
        <f t="shared" si="308"/>
        <v>No holdings</v>
      </c>
      <c r="CN441" s="17">
        <f t="shared" si="309"/>
        <v>0</v>
      </c>
      <c r="CO441" s="16" t="str">
        <f t="shared" si="310"/>
        <v>Pass</v>
      </c>
      <c r="CP441" s="38" t="b">
        <f>IF(ABS(Survey!$CS441)=0,TRUE,FALSE)</f>
        <v>1</v>
      </c>
      <c r="CQ441" s="37" t="b">
        <f>NOT(ISBLANK(Survey!$CT441))</f>
        <v>0</v>
      </c>
      <c r="CR441" s="16" t="str">
        <f t="shared" si="311"/>
        <v>Pass</v>
      </c>
      <c r="CS441" s="38" t="b">
        <f>IF(ABS(Survey!$DN441)=0,TRUE,FALSE)</f>
        <v>1</v>
      </c>
      <c r="CT441" s="37" t="b">
        <f>NOT(ISBLANK(Survey!$DO441))</f>
        <v>0</v>
      </c>
      <c r="CU441" t="str">
        <f t="shared" si="312"/>
        <v>Pass</v>
      </c>
      <c r="CV441" s="29" cm="1">
        <f t="array" ref="CV441">SUM(SUMIF(Survey!CO441,{"&gt;0","&lt;0"})*{1,-1})+SUM(SUMIF(Survey!DJ441,{"&gt;0","&lt;0"})*{1,-1})</f>
        <v>0</v>
      </c>
      <c r="CW441" s="29">
        <f>SUM(SUMIF(Survey!DQ441:DW441,{"&gt;0","&lt;0"})*{1,-1})+SUM(SUMIF(Survey!DY441:EE441,{"&gt;0","&lt;0"})*{1,-1})</f>
        <v>0</v>
      </c>
      <c r="CX441">
        <f t="shared" si="313"/>
        <v>0</v>
      </c>
      <c r="CY441">
        <f t="shared" si="314"/>
        <v>0</v>
      </c>
      <c r="CZ441" s="16" t="str">
        <f t="shared" si="315"/>
        <v>Pass</v>
      </c>
      <c r="DA441" s="38" t="b">
        <f>IF(ABS(Survey!$DW441)=0,TRUE,FALSE)</f>
        <v>1</v>
      </c>
      <c r="DB441" s="37" t="b">
        <f>NOT(ISBLANK(Survey!DX441))</f>
        <v>0</v>
      </c>
      <c r="DC441" s="16" t="str">
        <f t="shared" si="316"/>
        <v>Pass</v>
      </c>
      <c r="DD441" s="38" t="b">
        <f>IF(ABS(Survey!$EE441)=0,TRUE,FALSE)</f>
        <v>1</v>
      </c>
      <c r="DE441" s="37" t="b">
        <f>NOT(ISBLANK(Survey!$EF441))</f>
        <v>0</v>
      </c>
      <c r="DF441" s="16" t="str">
        <f t="shared" si="317"/>
        <v>Fail</v>
      </c>
      <c r="DG441" s="36">
        <f>SUM(SUMIF(Survey!EL441:EN441,{"&gt;0","&lt;0"})*{1,-1})</f>
        <v>0</v>
      </c>
      <c r="DH441">
        <f t="shared" si="318"/>
        <v>0</v>
      </c>
      <c r="DI441">
        <f t="shared" si="319"/>
        <v>100</v>
      </c>
      <c r="DJ441" s="35" t="b">
        <f>IF(OR(Survey!$M441="ETF",Survey!$M441="ETF, alternative mutual fund",Survey!$M441="Closed-end", Survey!$M441="Split share corp"),TRUE,FALSE)</f>
        <v>0</v>
      </c>
      <c r="DK441" s="16" t="str">
        <f t="shared" si="320"/>
        <v>Fail</v>
      </c>
      <c r="DL441" s="36">
        <f>SUM(SUMIF(Survey!EP441:EV441,{"&gt;0","&lt;0"})*{1,-1})</f>
        <v>0</v>
      </c>
      <c r="DM441">
        <f t="shared" si="321"/>
        <v>0</v>
      </c>
      <c r="DN441" s="17">
        <f t="shared" si="322"/>
        <v>100</v>
      </c>
      <c r="DO441" s="16" t="str">
        <f t="shared" si="323"/>
        <v>Fail</v>
      </c>
      <c r="DP441" s="36">
        <f>SUM(SUMIF(Survey!EX441:FD441,{"&gt;0","&lt;0"})*{1,-1})</f>
        <v>0</v>
      </c>
      <c r="DQ441">
        <f t="shared" si="324"/>
        <v>0</v>
      </c>
      <c r="DR441" s="17">
        <f t="shared" si="325"/>
        <v>100</v>
      </c>
    </row>
    <row r="442" spans="1:122">
      <c r="A442">
        <v>442</v>
      </c>
      <c r="B442" t="str">
        <f t="shared" si="279"/>
        <v>Pass</v>
      </c>
      <c r="C442" t="str">
        <f>IF(COUNTBLANK(Survey!B442:FE442)=$C$2, "Pass", "Fail")</f>
        <v>Pass</v>
      </c>
      <c r="D442" t="str">
        <f t="shared" si="280"/>
        <v>Fail</v>
      </c>
      <c r="E442" t="str">
        <f>IF(OR(ISBLANK(Survey!AJ442),COUNTIF(G442:BB442,"Fail")),"Fail","Pass")</f>
        <v>Fail</v>
      </c>
      <c r="G442" s="16" t="str">
        <f t="shared" si="281"/>
        <v>Fail</v>
      </c>
      <c r="H442" s="177">
        <f>COUNTBLANK(Survey!B442:D442)+COUNTBLANK(Survey!G442)+COUNTBLANK(Survey!I442)+COUNTBLANK(Survey!K442:M442)+COUNTBLANK(Survey!P442)+COUNTBLANK(Survey!S442:U442)+COUNTBLANK(Survey!Y442:AA442)+COUNTBLANK(Survey!AD442:AE442)+COUNTBLANK(Survey!AI442:AI442)</f>
        <v>18</v>
      </c>
      <c r="I442" s="16" t="str">
        <f t="shared" si="282"/>
        <v>Fail</v>
      </c>
      <c r="J442" t="b">
        <f>IF(Survey!E442="No",TRUE,FALSE)</f>
        <v>0</v>
      </c>
      <c r="K442" s="34">
        <f>LEN(Survey!E442)</f>
        <v>0</v>
      </c>
      <c r="L442" s="16" t="str">
        <f t="shared" si="283"/>
        <v>Fail</v>
      </c>
      <c r="M442" t="b">
        <f>IF(Survey!F442="No",TRUE,FALSE)</f>
        <v>0</v>
      </c>
      <c r="N442" s="33">
        <f>LEN(Survey!F442)</f>
        <v>0</v>
      </c>
      <c r="O442" s="16" t="str">
        <f t="shared" si="284"/>
        <v>Pass</v>
      </c>
      <c r="P442" s="34">
        <f>MOD((LEN(Survey!H442)+2),11)</f>
        <v>2</v>
      </c>
      <c r="Q442" s="33" t="str">
        <f>IF(Survey!$L442="Prospectus fund", "Yes", "No")</f>
        <v>No</v>
      </c>
      <c r="R442" s="16" t="str">
        <f t="shared" si="285"/>
        <v>Pass</v>
      </c>
      <c r="S442" s="34">
        <f>MOD((LEN(Survey!J442)+2),11)</f>
        <v>2</v>
      </c>
      <c r="T442" s="35" t="b">
        <f>IF(OR(Survey!$M442="ETF",Survey!$M442="ETF, alternative mutual fund",Survey!$M442="Closed-end", Survey!$M442="Split share corp", Survey!$I442="Yes"),TRUE,FALSE)</f>
        <v>0</v>
      </c>
      <c r="U442" s="16" t="str">
        <f>IFERROR(IF(AND(OR(X442=Y442,Y442 = "Either"),NOT(ISBLANK(Survey!K442))),"Pass","Fail"),"Pass")</f>
        <v>Fail</v>
      </c>
      <c r="V442" s="36" cm="1">
        <f t="array" ref="V442">SUM(SUMIF(Survey!BZ442:CS442,{"&gt;0","&lt;0"})*{1,-1})</f>
        <v>0</v>
      </c>
      <c r="W442" s="38" cm="1">
        <f t="array" ref="W442">SUM(SUMIF(Survey!CC442,{"&gt;0","&lt;0"})*{1,-1})+SUM(SUMIF(Survey!CM442,{"&gt;0","&lt;0"})*{1,-1})</f>
        <v>0</v>
      </c>
      <c r="X442" s="38">
        <f>Survey!K442</f>
        <v>0</v>
      </c>
      <c r="Y442" s="37" t="str">
        <f t="shared" si="286"/>
        <v>Either</v>
      </c>
      <c r="Z442" s="16" t="str">
        <f t="shared" si="287"/>
        <v>Fail</v>
      </c>
      <c r="AA442" s="67" cm="1">
        <f t="array" ref="AA442">SUM(SUMIF(Survey!BZ442:CS442,{"&gt;0","&lt;0"})*{1,-1})+SUM(SUMIF(Survey!CU442:DN442,{"&gt;0","&lt;0"})*{1,-1})</f>
        <v>0</v>
      </c>
      <c r="AB442" s="67">
        <f>IFERROR(AA442/(Survey!$AV442),0)</f>
        <v>0</v>
      </c>
      <c r="AC442" s="128" t="b">
        <f>IF(OR(Survey!$M442="Alternative strategy or hedge",Survey!$M442="Other, illiquid",Survey!$L442="Prospectus fund"),TRUE,FALSE)</f>
        <v>0</v>
      </c>
      <c r="AD442" s="128" t="b">
        <f>NOT(ISBLANK(Survey!$M442))</f>
        <v>0</v>
      </c>
      <c r="AE442" s="16" t="str">
        <f t="shared" si="288"/>
        <v>Pass</v>
      </c>
      <c r="AF442" s="38" t="b">
        <f>NOT(ISNUMBER(SEARCH("Other",Survey!$P442)))</f>
        <v>1</v>
      </c>
      <c r="AG442" s="37" t="b">
        <f>NOT(ISBLANK(Survey!$Q442))</f>
        <v>0</v>
      </c>
      <c r="AH442" s="16" t="str">
        <f t="shared" si="289"/>
        <v>Pass</v>
      </c>
      <c r="AI442" s="143">
        <f>COUNTBLANK(Survey!$W442)</f>
        <v>1</v>
      </c>
      <c r="AJ442" s="67">
        <f>IF(AND(Survey!L442&lt;&gt;"Exempt fund",OR(Survey!$M442="ETF",Survey!$M442="ETF, alternative mutual fund",Survey!$M442="Mutual fund",Survey!$M442="Alternative mutual fund",Survey!$M442="Money market")),1,0)</f>
        <v>0</v>
      </c>
      <c r="AK442" s="16" t="str">
        <f t="shared" si="290"/>
        <v>Pass</v>
      </c>
      <c r="AL442" s="38" t="b">
        <f>NOT(ISNUMBER(SEARCH("Yes",Survey!$AA442)))</f>
        <v>1</v>
      </c>
      <c r="AM442" s="37" t="b">
        <f>IF(COUNTBLANK(Survey!$AB442:$AC442)=0,TRUE, FALSE)</f>
        <v>0</v>
      </c>
      <c r="AN442" s="16" t="str">
        <f t="shared" si="291"/>
        <v>Pass</v>
      </c>
      <c r="AO442" s="38" t="b">
        <f>NOT(ISNUMBER(SEARCH("Yes",Survey!$AD442)))</f>
        <v>1</v>
      </c>
      <c r="AP442" s="37" t="b">
        <f>NOT(ISBLANK(Survey!$AF442))</f>
        <v>0</v>
      </c>
      <c r="AQ442" s="16" t="str">
        <f t="shared" si="292"/>
        <v>Pass</v>
      </c>
      <c r="AR442" s="38" t="b">
        <f>NOT(OR(ISNUMBER(SEARCH("Other",Survey!$AF442)),ISNUMBER(SEARCH("Multiple",Survey!$AF442))))</f>
        <v>1</v>
      </c>
      <c r="AS442" s="37" t="b">
        <f>NOT(ISBLANK(Survey!$AG442))</f>
        <v>0</v>
      </c>
      <c r="AT442" s="16" t="str">
        <f t="shared" si="293"/>
        <v>Fail</v>
      </c>
      <c r="AU442" s="143">
        <f>IF(ABS(Survey!$AV442)&gt;0, 1,0)</f>
        <v>0</v>
      </c>
      <c r="AV442" s="143">
        <f>IF(COUNTBLANK(Survey!$AJ442)=0,1,0)</f>
        <v>0</v>
      </c>
      <c r="AW442" s="16" t="str">
        <f t="shared" si="294"/>
        <v>Pass</v>
      </c>
      <c r="AX442" s="143">
        <f>IF(ISBLANK(Survey!$AJ442),0,1)</f>
        <v>0</v>
      </c>
      <c r="AY442" s="165">
        <f>COUNTBLANK(Survey!$AK442)</f>
        <v>1</v>
      </c>
      <c r="AZ442" s="16" t="str">
        <f t="shared" si="295"/>
        <v>Pass</v>
      </c>
      <c r="BA442" s="143">
        <f>IF(OR(Survey!$AK442="Closed",ISBLANK(Survey!$AK442)),0,1)</f>
        <v>0</v>
      </c>
      <c r="BB442" s="165">
        <f>IF(ISBLANK(Survey!$AL442),1,0)</f>
        <v>1</v>
      </c>
      <c r="BC442" s="147" t="str" cm="1">
        <f t="array" ref="BC442">IF(OR(IF(OR($BE442+$BF442 = 2, $BG442=1), FALSE, TRUE), AND($BD442:$BD442 = 0)),"Pass","Fail")</f>
        <v>Pass</v>
      </c>
      <c r="BD442" s="143">
        <f>COUNTBLANK(Survey!$AM442:$AO442)</f>
        <v>3</v>
      </c>
      <c r="BE442" s="143">
        <f>IF(Survey!$I442="Yes",1,0)</f>
        <v>0</v>
      </c>
      <c r="BF442" s="143">
        <f>IF(OR(Survey!$M442="Mutual fund",Survey!$M442="Alternative mutual fund",Survey!$M442="Money market"),1,0)</f>
        <v>0</v>
      </c>
      <c r="BG442" s="148">
        <f>IF(OR(Survey!$M442="ETF",Survey!$M442="ETF, alternative mutual fund"),1,0)</f>
        <v>0</v>
      </c>
      <c r="BH442" s="16" t="str">
        <f t="shared" si="296"/>
        <v>Pass</v>
      </c>
      <c r="BI442" s="38" t="b">
        <f>OR(ISNUMBER(SEARCH("Yes",Survey!$AO442)),ISBLANK(Survey!$AO442))</f>
        <v>1</v>
      </c>
      <c r="BJ442" s="67" t="b">
        <f>NOT(ISBLANK(Survey!$AP442))</f>
        <v>0</v>
      </c>
      <c r="BK442" s="16" t="str">
        <f t="shared" si="297"/>
        <v>Pass</v>
      </c>
      <c r="BL442" s="143">
        <f>IF(Survey!$AW442=0, 0,1)</f>
        <v>0</v>
      </c>
      <c r="BM442" s="67">
        <f>Survey!$AQ442</f>
        <v>0</v>
      </c>
      <c r="BN442" s="67">
        <f>IFERROR((Survey!$AX442-ABS(Survey!$AY442)-ABS(Survey!$BD442))/Survey!$AW442,0)</f>
        <v>0</v>
      </c>
      <c r="BO442" s="67">
        <f>IF(AND($BM442&gt;$BN442-0.2,$BM442&lt;$BN442+0.2,ISBLANK(Survey!$AQ442)=FALSE),0,1)</f>
        <v>1</v>
      </c>
      <c r="BP442" s="165">
        <f>IF(ISBLANK(Survey!$AR442),1,0)</f>
        <v>1</v>
      </c>
      <c r="BQ442" s="16" t="str">
        <f t="shared" si="298"/>
        <v>Pass</v>
      </c>
      <c r="BR442" s="143">
        <f>IF(Survey!$AW442=0, 0,1)</f>
        <v>0</v>
      </c>
      <c r="BS442" s="67">
        <f>IF(AND(Survey!$AS442&gt;=0,Survey!$AS442&lt;=0.2,Survey!$AS442&lt;&gt;""),0,1)</f>
        <v>1</v>
      </c>
      <c r="BT442" s="143">
        <f>IF(ISBLANK(Survey!$AT442),1,0)</f>
        <v>1</v>
      </c>
      <c r="BU442" s="16" t="str">
        <f t="shared" si="299"/>
        <v>Fail</v>
      </c>
      <c r="BV442" s="165">
        <f>Survey!$AU442</f>
        <v>0</v>
      </c>
      <c r="BW442" s="16" t="str">
        <f t="shared" si="300"/>
        <v>Pass</v>
      </c>
      <c r="BX442" s="36">
        <f>Survey!$AV442</f>
        <v>0</v>
      </c>
      <c r="BY442" s="176">
        <f>Survey!$AW442+Survey!$AX442-ABS(Survey!$AY442)+ABS(Survey!$AZ442)-ABS(Survey!$BA442)+ABS(Survey!$BB442)-ABS(Survey!$BC442)-ABS(Survey!$BD442)+Survey!$BE442</f>
        <v>0</v>
      </c>
      <c r="BZ442" s="35">
        <f t="shared" si="301"/>
        <v>0</v>
      </c>
      <c r="CA442" s="17">
        <f t="shared" si="302"/>
        <v>0</v>
      </c>
      <c r="CB442" s="16" t="str">
        <f t="shared" si="303"/>
        <v>Pass</v>
      </c>
      <c r="CC442" s="38" t="b">
        <f>IF(ABS(Survey!$BE442)=0,TRUE,FALSE)</f>
        <v>1</v>
      </c>
      <c r="CD442" s="37" t="b">
        <f>NOT(ISBLANK(Survey!$BF442))</f>
        <v>0</v>
      </c>
      <c r="CE442" t="str">
        <f t="shared" si="304"/>
        <v>Fail</v>
      </c>
      <c r="CF442" s="29">
        <f>Survey!$AV442</f>
        <v>0</v>
      </c>
      <c r="CG442" s="29" cm="1">
        <f t="array" ref="CG442">SUM(SUMIF(Survey!BH442:BO442,{"&gt;0","&lt;0"})*{1,-1})-SUM(SUMIF(Survey!BQ442:BX442,{"&gt;0","&lt;0"})*{1,-1})</f>
        <v>0</v>
      </c>
      <c r="CH442" s="35" t="str">
        <f t="shared" si="305"/>
        <v>No holdings</v>
      </c>
      <c r="CI442">
        <f t="shared" si="306"/>
        <v>0</v>
      </c>
      <c r="CJ442" s="16" t="str">
        <f t="shared" si="307"/>
        <v>Fail</v>
      </c>
      <c r="CK442" s="36">
        <f>Survey!$AV442</f>
        <v>0</v>
      </c>
      <c r="CL442" s="36" cm="1">
        <f t="array" ref="CL442">SUM(SUMIF(Survey!BZ442:CS442,{"&gt;0","&lt;0"})*{1,-1})-SUM(SUMIF(Survey!CU442:DN442,{"&gt;0","&lt;0"})*{1,-1})</f>
        <v>0</v>
      </c>
      <c r="CM442" s="35" t="str">
        <f t="shared" si="308"/>
        <v>No holdings</v>
      </c>
      <c r="CN442" s="17">
        <f t="shared" si="309"/>
        <v>0</v>
      </c>
      <c r="CO442" s="16" t="str">
        <f t="shared" si="310"/>
        <v>Pass</v>
      </c>
      <c r="CP442" s="38" t="b">
        <f>IF(ABS(Survey!$CS442)=0,TRUE,FALSE)</f>
        <v>1</v>
      </c>
      <c r="CQ442" s="37" t="b">
        <f>NOT(ISBLANK(Survey!$CT442))</f>
        <v>0</v>
      </c>
      <c r="CR442" s="16" t="str">
        <f t="shared" si="311"/>
        <v>Pass</v>
      </c>
      <c r="CS442" s="38" t="b">
        <f>IF(ABS(Survey!$DN442)=0,TRUE,FALSE)</f>
        <v>1</v>
      </c>
      <c r="CT442" s="37" t="b">
        <f>NOT(ISBLANK(Survey!$DO442))</f>
        <v>0</v>
      </c>
      <c r="CU442" t="str">
        <f t="shared" si="312"/>
        <v>Pass</v>
      </c>
      <c r="CV442" s="29" cm="1">
        <f t="array" ref="CV442">SUM(SUMIF(Survey!CO442,{"&gt;0","&lt;0"})*{1,-1})+SUM(SUMIF(Survey!DJ442,{"&gt;0","&lt;0"})*{1,-1})</f>
        <v>0</v>
      </c>
      <c r="CW442" s="29">
        <f>SUM(SUMIF(Survey!DQ442:DW442,{"&gt;0","&lt;0"})*{1,-1})+SUM(SUMIF(Survey!DY442:EE442,{"&gt;0","&lt;0"})*{1,-1})</f>
        <v>0</v>
      </c>
      <c r="CX442">
        <f t="shared" si="313"/>
        <v>0</v>
      </c>
      <c r="CY442">
        <f t="shared" si="314"/>
        <v>0</v>
      </c>
      <c r="CZ442" s="16" t="str">
        <f t="shared" si="315"/>
        <v>Pass</v>
      </c>
      <c r="DA442" s="38" t="b">
        <f>IF(ABS(Survey!$DW442)=0,TRUE,FALSE)</f>
        <v>1</v>
      </c>
      <c r="DB442" s="37" t="b">
        <f>NOT(ISBLANK(Survey!DX442))</f>
        <v>0</v>
      </c>
      <c r="DC442" s="16" t="str">
        <f t="shared" si="316"/>
        <v>Pass</v>
      </c>
      <c r="DD442" s="38" t="b">
        <f>IF(ABS(Survey!$EE442)=0,TRUE,FALSE)</f>
        <v>1</v>
      </c>
      <c r="DE442" s="37" t="b">
        <f>NOT(ISBLANK(Survey!$EF442))</f>
        <v>0</v>
      </c>
      <c r="DF442" s="16" t="str">
        <f t="shared" si="317"/>
        <v>Fail</v>
      </c>
      <c r="DG442" s="36">
        <f>SUM(SUMIF(Survey!EL442:EN442,{"&gt;0","&lt;0"})*{1,-1})</f>
        <v>0</v>
      </c>
      <c r="DH442">
        <f t="shared" si="318"/>
        <v>0</v>
      </c>
      <c r="DI442">
        <f t="shared" si="319"/>
        <v>100</v>
      </c>
      <c r="DJ442" s="35" t="b">
        <f>IF(OR(Survey!$M442="ETF",Survey!$M442="ETF, alternative mutual fund",Survey!$M442="Closed-end", Survey!$M442="Split share corp"),TRUE,FALSE)</f>
        <v>0</v>
      </c>
      <c r="DK442" s="16" t="str">
        <f t="shared" si="320"/>
        <v>Fail</v>
      </c>
      <c r="DL442" s="36">
        <f>SUM(SUMIF(Survey!EP442:EV442,{"&gt;0","&lt;0"})*{1,-1})</f>
        <v>0</v>
      </c>
      <c r="DM442">
        <f t="shared" si="321"/>
        <v>0</v>
      </c>
      <c r="DN442" s="17">
        <f t="shared" si="322"/>
        <v>100</v>
      </c>
      <c r="DO442" s="16" t="str">
        <f t="shared" si="323"/>
        <v>Fail</v>
      </c>
      <c r="DP442" s="36">
        <f>SUM(SUMIF(Survey!EX442:FD442,{"&gt;0","&lt;0"})*{1,-1})</f>
        <v>0</v>
      </c>
      <c r="DQ442">
        <f t="shared" si="324"/>
        <v>0</v>
      </c>
      <c r="DR442" s="17">
        <f t="shared" si="325"/>
        <v>100</v>
      </c>
    </row>
    <row r="443" spans="1:122">
      <c r="A443">
        <v>443</v>
      </c>
      <c r="B443" t="str">
        <f t="shared" si="279"/>
        <v>Pass</v>
      </c>
      <c r="C443" t="str">
        <f>IF(COUNTBLANK(Survey!B443:FE443)=$C$2, "Pass", "Fail")</f>
        <v>Pass</v>
      </c>
      <c r="D443" t="str">
        <f t="shared" si="280"/>
        <v>Fail</v>
      </c>
      <c r="E443" t="str">
        <f>IF(OR(ISBLANK(Survey!AJ443),COUNTIF(G443:BB443,"Fail")),"Fail","Pass")</f>
        <v>Fail</v>
      </c>
      <c r="G443" s="16" t="str">
        <f t="shared" si="281"/>
        <v>Fail</v>
      </c>
      <c r="H443" s="177">
        <f>COUNTBLANK(Survey!B443:D443)+COUNTBLANK(Survey!G443)+COUNTBLANK(Survey!I443)+COUNTBLANK(Survey!K443:M443)+COUNTBLANK(Survey!P443)+COUNTBLANK(Survey!S443:U443)+COUNTBLANK(Survey!Y443:AA443)+COUNTBLANK(Survey!AD443:AE443)+COUNTBLANK(Survey!AI443:AI443)</f>
        <v>18</v>
      </c>
      <c r="I443" s="16" t="str">
        <f t="shared" si="282"/>
        <v>Fail</v>
      </c>
      <c r="J443" t="b">
        <f>IF(Survey!E443="No",TRUE,FALSE)</f>
        <v>0</v>
      </c>
      <c r="K443" s="34">
        <f>LEN(Survey!E443)</f>
        <v>0</v>
      </c>
      <c r="L443" s="16" t="str">
        <f t="shared" si="283"/>
        <v>Fail</v>
      </c>
      <c r="M443" t="b">
        <f>IF(Survey!F443="No",TRUE,FALSE)</f>
        <v>0</v>
      </c>
      <c r="N443" s="33">
        <f>LEN(Survey!F443)</f>
        <v>0</v>
      </c>
      <c r="O443" s="16" t="str">
        <f t="shared" si="284"/>
        <v>Pass</v>
      </c>
      <c r="P443" s="34">
        <f>MOD((LEN(Survey!H443)+2),11)</f>
        <v>2</v>
      </c>
      <c r="Q443" s="33" t="str">
        <f>IF(Survey!$L443="Prospectus fund", "Yes", "No")</f>
        <v>No</v>
      </c>
      <c r="R443" s="16" t="str">
        <f t="shared" si="285"/>
        <v>Pass</v>
      </c>
      <c r="S443" s="34">
        <f>MOD((LEN(Survey!J443)+2),11)</f>
        <v>2</v>
      </c>
      <c r="T443" s="35" t="b">
        <f>IF(OR(Survey!$M443="ETF",Survey!$M443="ETF, alternative mutual fund",Survey!$M443="Closed-end", Survey!$M443="Split share corp", Survey!$I443="Yes"),TRUE,FALSE)</f>
        <v>0</v>
      </c>
      <c r="U443" s="16" t="str">
        <f>IFERROR(IF(AND(OR(X443=Y443,Y443 = "Either"),NOT(ISBLANK(Survey!K443))),"Pass","Fail"),"Pass")</f>
        <v>Fail</v>
      </c>
      <c r="V443" s="36" cm="1">
        <f t="array" ref="V443">SUM(SUMIF(Survey!BZ443:CS443,{"&gt;0","&lt;0"})*{1,-1})</f>
        <v>0</v>
      </c>
      <c r="W443" s="38" cm="1">
        <f t="array" ref="W443">SUM(SUMIF(Survey!CC443,{"&gt;0","&lt;0"})*{1,-1})+SUM(SUMIF(Survey!CM443,{"&gt;0","&lt;0"})*{1,-1})</f>
        <v>0</v>
      </c>
      <c r="X443" s="38">
        <f>Survey!K443</f>
        <v>0</v>
      </c>
      <c r="Y443" s="37" t="str">
        <f t="shared" si="286"/>
        <v>Either</v>
      </c>
      <c r="Z443" s="16" t="str">
        <f t="shared" si="287"/>
        <v>Fail</v>
      </c>
      <c r="AA443" s="67" cm="1">
        <f t="array" ref="AA443">SUM(SUMIF(Survey!BZ443:CS443,{"&gt;0","&lt;0"})*{1,-1})+SUM(SUMIF(Survey!CU443:DN443,{"&gt;0","&lt;0"})*{1,-1})</f>
        <v>0</v>
      </c>
      <c r="AB443" s="67">
        <f>IFERROR(AA443/(Survey!$AV443),0)</f>
        <v>0</v>
      </c>
      <c r="AC443" s="128" t="b">
        <f>IF(OR(Survey!$M443="Alternative strategy or hedge",Survey!$M443="Other, illiquid",Survey!$L443="Prospectus fund"),TRUE,FALSE)</f>
        <v>0</v>
      </c>
      <c r="AD443" s="128" t="b">
        <f>NOT(ISBLANK(Survey!$M443))</f>
        <v>0</v>
      </c>
      <c r="AE443" s="16" t="str">
        <f t="shared" si="288"/>
        <v>Pass</v>
      </c>
      <c r="AF443" s="38" t="b">
        <f>NOT(ISNUMBER(SEARCH("Other",Survey!$P443)))</f>
        <v>1</v>
      </c>
      <c r="AG443" s="37" t="b">
        <f>NOT(ISBLANK(Survey!$Q443))</f>
        <v>0</v>
      </c>
      <c r="AH443" s="16" t="str">
        <f t="shared" si="289"/>
        <v>Pass</v>
      </c>
      <c r="AI443" s="143">
        <f>COUNTBLANK(Survey!$W443)</f>
        <v>1</v>
      </c>
      <c r="AJ443" s="67">
        <f>IF(AND(Survey!L443&lt;&gt;"Exempt fund",OR(Survey!$M443="ETF",Survey!$M443="ETF, alternative mutual fund",Survey!$M443="Mutual fund",Survey!$M443="Alternative mutual fund",Survey!$M443="Money market")),1,0)</f>
        <v>0</v>
      </c>
      <c r="AK443" s="16" t="str">
        <f t="shared" si="290"/>
        <v>Pass</v>
      </c>
      <c r="AL443" s="38" t="b">
        <f>NOT(ISNUMBER(SEARCH("Yes",Survey!$AA443)))</f>
        <v>1</v>
      </c>
      <c r="AM443" s="37" t="b">
        <f>IF(COUNTBLANK(Survey!$AB443:$AC443)=0,TRUE, FALSE)</f>
        <v>0</v>
      </c>
      <c r="AN443" s="16" t="str">
        <f t="shared" si="291"/>
        <v>Pass</v>
      </c>
      <c r="AO443" s="38" t="b">
        <f>NOT(ISNUMBER(SEARCH("Yes",Survey!$AD443)))</f>
        <v>1</v>
      </c>
      <c r="AP443" s="37" t="b">
        <f>NOT(ISBLANK(Survey!$AF443))</f>
        <v>0</v>
      </c>
      <c r="AQ443" s="16" t="str">
        <f t="shared" si="292"/>
        <v>Pass</v>
      </c>
      <c r="AR443" s="38" t="b">
        <f>NOT(OR(ISNUMBER(SEARCH("Other",Survey!$AF443)),ISNUMBER(SEARCH("Multiple",Survey!$AF443))))</f>
        <v>1</v>
      </c>
      <c r="AS443" s="37" t="b">
        <f>NOT(ISBLANK(Survey!$AG443))</f>
        <v>0</v>
      </c>
      <c r="AT443" s="16" t="str">
        <f t="shared" si="293"/>
        <v>Fail</v>
      </c>
      <c r="AU443" s="143">
        <f>IF(ABS(Survey!$AV443)&gt;0, 1,0)</f>
        <v>0</v>
      </c>
      <c r="AV443" s="143">
        <f>IF(COUNTBLANK(Survey!$AJ443)=0,1,0)</f>
        <v>0</v>
      </c>
      <c r="AW443" s="16" t="str">
        <f t="shared" si="294"/>
        <v>Pass</v>
      </c>
      <c r="AX443" s="143">
        <f>IF(ISBLANK(Survey!$AJ443),0,1)</f>
        <v>0</v>
      </c>
      <c r="AY443" s="165">
        <f>COUNTBLANK(Survey!$AK443)</f>
        <v>1</v>
      </c>
      <c r="AZ443" s="16" t="str">
        <f t="shared" si="295"/>
        <v>Pass</v>
      </c>
      <c r="BA443" s="143">
        <f>IF(OR(Survey!$AK443="Closed",ISBLANK(Survey!$AK443)),0,1)</f>
        <v>0</v>
      </c>
      <c r="BB443" s="165">
        <f>IF(ISBLANK(Survey!$AL443),1,0)</f>
        <v>1</v>
      </c>
      <c r="BC443" s="147" t="str" cm="1">
        <f t="array" ref="BC443">IF(OR(IF(OR($BE443+$BF443 = 2, $BG443=1), FALSE, TRUE), AND($BD443:$BD443 = 0)),"Pass","Fail")</f>
        <v>Pass</v>
      </c>
      <c r="BD443" s="143">
        <f>COUNTBLANK(Survey!$AM443:$AO443)</f>
        <v>3</v>
      </c>
      <c r="BE443" s="143">
        <f>IF(Survey!$I443="Yes",1,0)</f>
        <v>0</v>
      </c>
      <c r="BF443" s="143">
        <f>IF(OR(Survey!$M443="Mutual fund",Survey!$M443="Alternative mutual fund",Survey!$M443="Money market"),1,0)</f>
        <v>0</v>
      </c>
      <c r="BG443" s="148">
        <f>IF(OR(Survey!$M443="ETF",Survey!$M443="ETF, alternative mutual fund"),1,0)</f>
        <v>0</v>
      </c>
      <c r="BH443" s="16" t="str">
        <f t="shared" si="296"/>
        <v>Pass</v>
      </c>
      <c r="BI443" s="38" t="b">
        <f>OR(ISNUMBER(SEARCH("Yes",Survey!$AO443)),ISBLANK(Survey!$AO443))</f>
        <v>1</v>
      </c>
      <c r="BJ443" s="67" t="b">
        <f>NOT(ISBLANK(Survey!$AP443))</f>
        <v>0</v>
      </c>
      <c r="BK443" s="16" t="str">
        <f t="shared" si="297"/>
        <v>Pass</v>
      </c>
      <c r="BL443" s="143">
        <f>IF(Survey!$AW443=0, 0,1)</f>
        <v>0</v>
      </c>
      <c r="BM443" s="67">
        <f>Survey!$AQ443</f>
        <v>0</v>
      </c>
      <c r="BN443" s="67">
        <f>IFERROR((Survey!$AX443-ABS(Survey!$AY443)-ABS(Survey!$BD443))/Survey!$AW443,0)</f>
        <v>0</v>
      </c>
      <c r="BO443" s="67">
        <f>IF(AND($BM443&gt;$BN443-0.2,$BM443&lt;$BN443+0.2,ISBLANK(Survey!$AQ443)=FALSE),0,1)</f>
        <v>1</v>
      </c>
      <c r="BP443" s="165">
        <f>IF(ISBLANK(Survey!$AR443),1,0)</f>
        <v>1</v>
      </c>
      <c r="BQ443" s="16" t="str">
        <f t="shared" si="298"/>
        <v>Pass</v>
      </c>
      <c r="BR443" s="143">
        <f>IF(Survey!$AW443=0, 0,1)</f>
        <v>0</v>
      </c>
      <c r="BS443" s="67">
        <f>IF(AND(Survey!$AS443&gt;=0,Survey!$AS443&lt;=0.2,Survey!$AS443&lt;&gt;""),0,1)</f>
        <v>1</v>
      </c>
      <c r="BT443" s="143">
        <f>IF(ISBLANK(Survey!$AT443),1,0)</f>
        <v>1</v>
      </c>
      <c r="BU443" s="16" t="str">
        <f t="shared" si="299"/>
        <v>Fail</v>
      </c>
      <c r="BV443" s="165">
        <f>Survey!$AU443</f>
        <v>0</v>
      </c>
      <c r="BW443" s="16" t="str">
        <f t="shared" si="300"/>
        <v>Pass</v>
      </c>
      <c r="BX443" s="36">
        <f>Survey!$AV443</f>
        <v>0</v>
      </c>
      <c r="BY443" s="176">
        <f>Survey!$AW443+Survey!$AX443-ABS(Survey!$AY443)+ABS(Survey!$AZ443)-ABS(Survey!$BA443)+ABS(Survey!$BB443)-ABS(Survey!$BC443)-ABS(Survey!$BD443)+Survey!$BE443</f>
        <v>0</v>
      </c>
      <c r="BZ443" s="35">
        <f t="shared" si="301"/>
        <v>0</v>
      </c>
      <c r="CA443" s="17">
        <f t="shared" si="302"/>
        <v>0</v>
      </c>
      <c r="CB443" s="16" t="str">
        <f t="shared" si="303"/>
        <v>Pass</v>
      </c>
      <c r="CC443" s="38" t="b">
        <f>IF(ABS(Survey!$BE443)=0,TRUE,FALSE)</f>
        <v>1</v>
      </c>
      <c r="CD443" s="37" t="b">
        <f>NOT(ISBLANK(Survey!$BF443))</f>
        <v>0</v>
      </c>
      <c r="CE443" t="str">
        <f t="shared" si="304"/>
        <v>Fail</v>
      </c>
      <c r="CF443" s="29">
        <f>Survey!$AV443</f>
        <v>0</v>
      </c>
      <c r="CG443" s="29" cm="1">
        <f t="array" ref="CG443">SUM(SUMIF(Survey!BH443:BO443,{"&gt;0","&lt;0"})*{1,-1})-SUM(SUMIF(Survey!BQ443:BX443,{"&gt;0","&lt;0"})*{1,-1})</f>
        <v>0</v>
      </c>
      <c r="CH443" s="35" t="str">
        <f t="shared" si="305"/>
        <v>No holdings</v>
      </c>
      <c r="CI443">
        <f t="shared" si="306"/>
        <v>0</v>
      </c>
      <c r="CJ443" s="16" t="str">
        <f t="shared" si="307"/>
        <v>Fail</v>
      </c>
      <c r="CK443" s="36">
        <f>Survey!$AV443</f>
        <v>0</v>
      </c>
      <c r="CL443" s="36" cm="1">
        <f t="array" ref="CL443">SUM(SUMIF(Survey!BZ443:CS443,{"&gt;0","&lt;0"})*{1,-1})-SUM(SUMIF(Survey!CU443:DN443,{"&gt;0","&lt;0"})*{1,-1})</f>
        <v>0</v>
      </c>
      <c r="CM443" s="35" t="str">
        <f t="shared" si="308"/>
        <v>No holdings</v>
      </c>
      <c r="CN443" s="17">
        <f t="shared" si="309"/>
        <v>0</v>
      </c>
      <c r="CO443" s="16" t="str">
        <f t="shared" si="310"/>
        <v>Pass</v>
      </c>
      <c r="CP443" s="38" t="b">
        <f>IF(ABS(Survey!$CS443)=0,TRUE,FALSE)</f>
        <v>1</v>
      </c>
      <c r="CQ443" s="37" t="b">
        <f>NOT(ISBLANK(Survey!$CT443))</f>
        <v>0</v>
      </c>
      <c r="CR443" s="16" t="str">
        <f t="shared" si="311"/>
        <v>Pass</v>
      </c>
      <c r="CS443" s="38" t="b">
        <f>IF(ABS(Survey!$DN443)=0,TRUE,FALSE)</f>
        <v>1</v>
      </c>
      <c r="CT443" s="37" t="b">
        <f>NOT(ISBLANK(Survey!$DO443))</f>
        <v>0</v>
      </c>
      <c r="CU443" t="str">
        <f t="shared" si="312"/>
        <v>Pass</v>
      </c>
      <c r="CV443" s="29" cm="1">
        <f t="array" ref="CV443">SUM(SUMIF(Survey!CO443,{"&gt;0","&lt;0"})*{1,-1})+SUM(SUMIF(Survey!DJ443,{"&gt;0","&lt;0"})*{1,-1})</f>
        <v>0</v>
      </c>
      <c r="CW443" s="29">
        <f>SUM(SUMIF(Survey!DQ443:DW443,{"&gt;0","&lt;0"})*{1,-1})+SUM(SUMIF(Survey!DY443:EE443,{"&gt;0","&lt;0"})*{1,-1})</f>
        <v>0</v>
      </c>
      <c r="CX443">
        <f t="shared" si="313"/>
        <v>0</v>
      </c>
      <c r="CY443">
        <f t="shared" si="314"/>
        <v>0</v>
      </c>
      <c r="CZ443" s="16" t="str">
        <f t="shared" si="315"/>
        <v>Pass</v>
      </c>
      <c r="DA443" s="38" t="b">
        <f>IF(ABS(Survey!$DW443)=0,TRUE,FALSE)</f>
        <v>1</v>
      </c>
      <c r="DB443" s="37" t="b">
        <f>NOT(ISBLANK(Survey!DX443))</f>
        <v>0</v>
      </c>
      <c r="DC443" s="16" t="str">
        <f t="shared" si="316"/>
        <v>Pass</v>
      </c>
      <c r="DD443" s="38" t="b">
        <f>IF(ABS(Survey!$EE443)=0,TRUE,FALSE)</f>
        <v>1</v>
      </c>
      <c r="DE443" s="37" t="b">
        <f>NOT(ISBLANK(Survey!$EF443))</f>
        <v>0</v>
      </c>
      <c r="DF443" s="16" t="str">
        <f t="shared" si="317"/>
        <v>Fail</v>
      </c>
      <c r="DG443" s="36">
        <f>SUM(SUMIF(Survey!EL443:EN443,{"&gt;0","&lt;0"})*{1,-1})</f>
        <v>0</v>
      </c>
      <c r="DH443">
        <f t="shared" si="318"/>
        <v>0</v>
      </c>
      <c r="DI443">
        <f t="shared" si="319"/>
        <v>100</v>
      </c>
      <c r="DJ443" s="35" t="b">
        <f>IF(OR(Survey!$M443="ETF",Survey!$M443="ETF, alternative mutual fund",Survey!$M443="Closed-end", Survey!$M443="Split share corp"),TRUE,FALSE)</f>
        <v>0</v>
      </c>
      <c r="DK443" s="16" t="str">
        <f t="shared" si="320"/>
        <v>Fail</v>
      </c>
      <c r="DL443" s="36">
        <f>SUM(SUMIF(Survey!EP443:EV443,{"&gt;0","&lt;0"})*{1,-1})</f>
        <v>0</v>
      </c>
      <c r="DM443">
        <f t="shared" si="321"/>
        <v>0</v>
      </c>
      <c r="DN443" s="17">
        <f t="shared" si="322"/>
        <v>100</v>
      </c>
      <c r="DO443" s="16" t="str">
        <f t="shared" si="323"/>
        <v>Fail</v>
      </c>
      <c r="DP443" s="36">
        <f>SUM(SUMIF(Survey!EX443:FD443,{"&gt;0","&lt;0"})*{1,-1})</f>
        <v>0</v>
      </c>
      <c r="DQ443">
        <f t="shared" si="324"/>
        <v>0</v>
      </c>
      <c r="DR443" s="17">
        <f t="shared" si="325"/>
        <v>100</v>
      </c>
    </row>
    <row r="444" spans="1:122">
      <c r="A444">
        <v>444</v>
      </c>
      <c r="B444" t="str">
        <f t="shared" si="279"/>
        <v>Pass</v>
      </c>
      <c r="C444" t="str">
        <f>IF(COUNTBLANK(Survey!B444:FE444)=$C$2, "Pass", "Fail")</f>
        <v>Pass</v>
      </c>
      <c r="D444" t="str">
        <f t="shared" si="280"/>
        <v>Fail</v>
      </c>
      <c r="E444" t="str">
        <f>IF(OR(ISBLANK(Survey!AJ444),COUNTIF(G444:BB444,"Fail")),"Fail","Pass")</f>
        <v>Fail</v>
      </c>
      <c r="G444" s="16" t="str">
        <f t="shared" si="281"/>
        <v>Fail</v>
      </c>
      <c r="H444" s="177">
        <f>COUNTBLANK(Survey!B444:D444)+COUNTBLANK(Survey!G444)+COUNTBLANK(Survey!I444)+COUNTBLANK(Survey!K444:M444)+COUNTBLANK(Survey!P444)+COUNTBLANK(Survey!S444:U444)+COUNTBLANK(Survey!Y444:AA444)+COUNTBLANK(Survey!AD444:AE444)+COUNTBLANK(Survey!AI444:AI444)</f>
        <v>18</v>
      </c>
      <c r="I444" s="16" t="str">
        <f t="shared" si="282"/>
        <v>Fail</v>
      </c>
      <c r="J444" t="b">
        <f>IF(Survey!E444="No",TRUE,FALSE)</f>
        <v>0</v>
      </c>
      <c r="K444" s="34">
        <f>LEN(Survey!E444)</f>
        <v>0</v>
      </c>
      <c r="L444" s="16" t="str">
        <f t="shared" si="283"/>
        <v>Fail</v>
      </c>
      <c r="M444" t="b">
        <f>IF(Survey!F444="No",TRUE,FALSE)</f>
        <v>0</v>
      </c>
      <c r="N444" s="33">
        <f>LEN(Survey!F444)</f>
        <v>0</v>
      </c>
      <c r="O444" s="16" t="str">
        <f t="shared" si="284"/>
        <v>Pass</v>
      </c>
      <c r="P444" s="34">
        <f>MOD((LEN(Survey!H444)+2),11)</f>
        <v>2</v>
      </c>
      <c r="Q444" s="33" t="str">
        <f>IF(Survey!$L444="Prospectus fund", "Yes", "No")</f>
        <v>No</v>
      </c>
      <c r="R444" s="16" t="str">
        <f t="shared" si="285"/>
        <v>Pass</v>
      </c>
      <c r="S444" s="34">
        <f>MOD((LEN(Survey!J444)+2),11)</f>
        <v>2</v>
      </c>
      <c r="T444" s="35" t="b">
        <f>IF(OR(Survey!$M444="ETF",Survey!$M444="ETF, alternative mutual fund",Survey!$M444="Closed-end", Survey!$M444="Split share corp", Survey!$I444="Yes"),TRUE,FALSE)</f>
        <v>0</v>
      </c>
      <c r="U444" s="16" t="str">
        <f>IFERROR(IF(AND(OR(X444=Y444,Y444 = "Either"),NOT(ISBLANK(Survey!K444))),"Pass","Fail"),"Pass")</f>
        <v>Fail</v>
      </c>
      <c r="V444" s="36" cm="1">
        <f t="array" ref="V444">SUM(SUMIF(Survey!BZ444:CS444,{"&gt;0","&lt;0"})*{1,-1})</f>
        <v>0</v>
      </c>
      <c r="W444" s="38" cm="1">
        <f t="array" ref="W444">SUM(SUMIF(Survey!CC444,{"&gt;0","&lt;0"})*{1,-1})+SUM(SUMIF(Survey!CM444,{"&gt;0","&lt;0"})*{1,-1})</f>
        <v>0</v>
      </c>
      <c r="X444" s="38">
        <f>Survey!K444</f>
        <v>0</v>
      </c>
      <c r="Y444" s="37" t="str">
        <f t="shared" si="286"/>
        <v>Either</v>
      </c>
      <c r="Z444" s="16" t="str">
        <f t="shared" si="287"/>
        <v>Fail</v>
      </c>
      <c r="AA444" s="67" cm="1">
        <f t="array" ref="AA444">SUM(SUMIF(Survey!BZ444:CS444,{"&gt;0","&lt;0"})*{1,-1})+SUM(SUMIF(Survey!CU444:DN444,{"&gt;0","&lt;0"})*{1,-1})</f>
        <v>0</v>
      </c>
      <c r="AB444" s="67">
        <f>IFERROR(AA444/(Survey!$AV444),0)</f>
        <v>0</v>
      </c>
      <c r="AC444" s="128" t="b">
        <f>IF(OR(Survey!$M444="Alternative strategy or hedge",Survey!$M444="Other, illiquid",Survey!$L444="Prospectus fund"),TRUE,FALSE)</f>
        <v>0</v>
      </c>
      <c r="AD444" s="128" t="b">
        <f>NOT(ISBLANK(Survey!$M444))</f>
        <v>0</v>
      </c>
      <c r="AE444" s="16" t="str">
        <f t="shared" si="288"/>
        <v>Pass</v>
      </c>
      <c r="AF444" s="38" t="b">
        <f>NOT(ISNUMBER(SEARCH("Other",Survey!$P444)))</f>
        <v>1</v>
      </c>
      <c r="AG444" s="37" t="b">
        <f>NOT(ISBLANK(Survey!$Q444))</f>
        <v>0</v>
      </c>
      <c r="AH444" s="16" t="str">
        <f t="shared" si="289"/>
        <v>Pass</v>
      </c>
      <c r="AI444" s="143">
        <f>COUNTBLANK(Survey!$W444)</f>
        <v>1</v>
      </c>
      <c r="AJ444" s="67">
        <f>IF(AND(Survey!L444&lt;&gt;"Exempt fund",OR(Survey!$M444="ETF",Survey!$M444="ETF, alternative mutual fund",Survey!$M444="Mutual fund",Survey!$M444="Alternative mutual fund",Survey!$M444="Money market")),1,0)</f>
        <v>0</v>
      </c>
      <c r="AK444" s="16" t="str">
        <f t="shared" si="290"/>
        <v>Pass</v>
      </c>
      <c r="AL444" s="38" t="b">
        <f>NOT(ISNUMBER(SEARCH("Yes",Survey!$AA444)))</f>
        <v>1</v>
      </c>
      <c r="AM444" s="37" t="b">
        <f>IF(COUNTBLANK(Survey!$AB444:$AC444)=0,TRUE, FALSE)</f>
        <v>0</v>
      </c>
      <c r="AN444" s="16" t="str">
        <f t="shared" si="291"/>
        <v>Pass</v>
      </c>
      <c r="AO444" s="38" t="b">
        <f>NOT(ISNUMBER(SEARCH("Yes",Survey!$AD444)))</f>
        <v>1</v>
      </c>
      <c r="AP444" s="37" t="b">
        <f>NOT(ISBLANK(Survey!$AF444))</f>
        <v>0</v>
      </c>
      <c r="AQ444" s="16" t="str">
        <f t="shared" si="292"/>
        <v>Pass</v>
      </c>
      <c r="AR444" s="38" t="b">
        <f>NOT(OR(ISNUMBER(SEARCH("Other",Survey!$AF444)),ISNUMBER(SEARCH("Multiple",Survey!$AF444))))</f>
        <v>1</v>
      </c>
      <c r="AS444" s="37" t="b">
        <f>NOT(ISBLANK(Survey!$AG444))</f>
        <v>0</v>
      </c>
      <c r="AT444" s="16" t="str">
        <f t="shared" si="293"/>
        <v>Fail</v>
      </c>
      <c r="AU444" s="143">
        <f>IF(ABS(Survey!$AV444)&gt;0, 1,0)</f>
        <v>0</v>
      </c>
      <c r="AV444" s="143">
        <f>IF(COUNTBLANK(Survey!$AJ444)=0,1,0)</f>
        <v>0</v>
      </c>
      <c r="AW444" s="16" t="str">
        <f t="shared" si="294"/>
        <v>Pass</v>
      </c>
      <c r="AX444" s="143">
        <f>IF(ISBLANK(Survey!$AJ444),0,1)</f>
        <v>0</v>
      </c>
      <c r="AY444" s="165">
        <f>COUNTBLANK(Survey!$AK444)</f>
        <v>1</v>
      </c>
      <c r="AZ444" s="16" t="str">
        <f t="shared" si="295"/>
        <v>Pass</v>
      </c>
      <c r="BA444" s="143">
        <f>IF(OR(Survey!$AK444="Closed",ISBLANK(Survey!$AK444)),0,1)</f>
        <v>0</v>
      </c>
      <c r="BB444" s="165">
        <f>IF(ISBLANK(Survey!$AL444),1,0)</f>
        <v>1</v>
      </c>
      <c r="BC444" s="147" t="str" cm="1">
        <f t="array" ref="BC444">IF(OR(IF(OR($BE444+$BF444 = 2, $BG444=1), FALSE, TRUE), AND($BD444:$BD444 = 0)),"Pass","Fail")</f>
        <v>Pass</v>
      </c>
      <c r="BD444" s="143">
        <f>COUNTBLANK(Survey!$AM444:$AO444)</f>
        <v>3</v>
      </c>
      <c r="BE444" s="143">
        <f>IF(Survey!$I444="Yes",1,0)</f>
        <v>0</v>
      </c>
      <c r="BF444" s="143">
        <f>IF(OR(Survey!$M444="Mutual fund",Survey!$M444="Alternative mutual fund",Survey!$M444="Money market"),1,0)</f>
        <v>0</v>
      </c>
      <c r="BG444" s="148">
        <f>IF(OR(Survey!$M444="ETF",Survey!$M444="ETF, alternative mutual fund"),1,0)</f>
        <v>0</v>
      </c>
      <c r="BH444" s="16" t="str">
        <f t="shared" si="296"/>
        <v>Pass</v>
      </c>
      <c r="BI444" s="38" t="b">
        <f>OR(ISNUMBER(SEARCH("Yes",Survey!$AO444)),ISBLANK(Survey!$AO444))</f>
        <v>1</v>
      </c>
      <c r="BJ444" s="67" t="b">
        <f>NOT(ISBLANK(Survey!$AP444))</f>
        <v>0</v>
      </c>
      <c r="BK444" s="16" t="str">
        <f t="shared" si="297"/>
        <v>Pass</v>
      </c>
      <c r="BL444" s="143">
        <f>IF(Survey!$AW444=0, 0,1)</f>
        <v>0</v>
      </c>
      <c r="BM444" s="67">
        <f>Survey!$AQ444</f>
        <v>0</v>
      </c>
      <c r="BN444" s="67">
        <f>IFERROR((Survey!$AX444-ABS(Survey!$AY444)-ABS(Survey!$BD444))/Survey!$AW444,0)</f>
        <v>0</v>
      </c>
      <c r="BO444" s="67">
        <f>IF(AND($BM444&gt;$BN444-0.2,$BM444&lt;$BN444+0.2,ISBLANK(Survey!$AQ444)=FALSE),0,1)</f>
        <v>1</v>
      </c>
      <c r="BP444" s="165">
        <f>IF(ISBLANK(Survey!$AR444),1,0)</f>
        <v>1</v>
      </c>
      <c r="BQ444" s="16" t="str">
        <f t="shared" si="298"/>
        <v>Pass</v>
      </c>
      <c r="BR444" s="143">
        <f>IF(Survey!$AW444=0, 0,1)</f>
        <v>0</v>
      </c>
      <c r="BS444" s="67">
        <f>IF(AND(Survey!$AS444&gt;=0,Survey!$AS444&lt;=0.2,Survey!$AS444&lt;&gt;""),0,1)</f>
        <v>1</v>
      </c>
      <c r="BT444" s="143">
        <f>IF(ISBLANK(Survey!$AT444),1,0)</f>
        <v>1</v>
      </c>
      <c r="BU444" s="16" t="str">
        <f t="shared" si="299"/>
        <v>Fail</v>
      </c>
      <c r="BV444" s="165">
        <f>Survey!$AU444</f>
        <v>0</v>
      </c>
      <c r="BW444" s="16" t="str">
        <f t="shared" si="300"/>
        <v>Pass</v>
      </c>
      <c r="BX444" s="36">
        <f>Survey!$AV444</f>
        <v>0</v>
      </c>
      <c r="BY444" s="176">
        <f>Survey!$AW444+Survey!$AX444-ABS(Survey!$AY444)+ABS(Survey!$AZ444)-ABS(Survey!$BA444)+ABS(Survey!$BB444)-ABS(Survey!$BC444)-ABS(Survey!$BD444)+Survey!$BE444</f>
        <v>0</v>
      </c>
      <c r="BZ444" s="35">
        <f t="shared" si="301"/>
        <v>0</v>
      </c>
      <c r="CA444" s="17">
        <f t="shared" si="302"/>
        <v>0</v>
      </c>
      <c r="CB444" s="16" t="str">
        <f t="shared" si="303"/>
        <v>Pass</v>
      </c>
      <c r="CC444" s="38" t="b">
        <f>IF(ABS(Survey!$BE444)=0,TRUE,FALSE)</f>
        <v>1</v>
      </c>
      <c r="CD444" s="37" t="b">
        <f>NOT(ISBLANK(Survey!$BF444))</f>
        <v>0</v>
      </c>
      <c r="CE444" t="str">
        <f t="shared" si="304"/>
        <v>Fail</v>
      </c>
      <c r="CF444" s="29">
        <f>Survey!$AV444</f>
        <v>0</v>
      </c>
      <c r="CG444" s="29" cm="1">
        <f t="array" ref="CG444">SUM(SUMIF(Survey!BH444:BO444,{"&gt;0","&lt;0"})*{1,-1})-SUM(SUMIF(Survey!BQ444:BX444,{"&gt;0","&lt;0"})*{1,-1})</f>
        <v>0</v>
      </c>
      <c r="CH444" s="35" t="str">
        <f t="shared" si="305"/>
        <v>No holdings</v>
      </c>
      <c r="CI444">
        <f t="shared" si="306"/>
        <v>0</v>
      </c>
      <c r="CJ444" s="16" t="str">
        <f t="shared" si="307"/>
        <v>Fail</v>
      </c>
      <c r="CK444" s="36">
        <f>Survey!$AV444</f>
        <v>0</v>
      </c>
      <c r="CL444" s="36" cm="1">
        <f t="array" ref="CL444">SUM(SUMIF(Survey!BZ444:CS444,{"&gt;0","&lt;0"})*{1,-1})-SUM(SUMIF(Survey!CU444:DN444,{"&gt;0","&lt;0"})*{1,-1})</f>
        <v>0</v>
      </c>
      <c r="CM444" s="35" t="str">
        <f t="shared" si="308"/>
        <v>No holdings</v>
      </c>
      <c r="CN444" s="17">
        <f t="shared" si="309"/>
        <v>0</v>
      </c>
      <c r="CO444" s="16" t="str">
        <f t="shared" si="310"/>
        <v>Pass</v>
      </c>
      <c r="CP444" s="38" t="b">
        <f>IF(ABS(Survey!$CS444)=0,TRUE,FALSE)</f>
        <v>1</v>
      </c>
      <c r="CQ444" s="37" t="b">
        <f>NOT(ISBLANK(Survey!$CT444))</f>
        <v>0</v>
      </c>
      <c r="CR444" s="16" t="str">
        <f t="shared" si="311"/>
        <v>Pass</v>
      </c>
      <c r="CS444" s="38" t="b">
        <f>IF(ABS(Survey!$DN444)=0,TRUE,FALSE)</f>
        <v>1</v>
      </c>
      <c r="CT444" s="37" t="b">
        <f>NOT(ISBLANK(Survey!$DO444))</f>
        <v>0</v>
      </c>
      <c r="CU444" t="str">
        <f t="shared" si="312"/>
        <v>Pass</v>
      </c>
      <c r="CV444" s="29" cm="1">
        <f t="array" ref="CV444">SUM(SUMIF(Survey!CO444,{"&gt;0","&lt;0"})*{1,-1})+SUM(SUMIF(Survey!DJ444,{"&gt;0","&lt;0"})*{1,-1})</f>
        <v>0</v>
      </c>
      <c r="CW444" s="29">
        <f>SUM(SUMIF(Survey!DQ444:DW444,{"&gt;0","&lt;0"})*{1,-1})+SUM(SUMIF(Survey!DY444:EE444,{"&gt;0","&lt;0"})*{1,-1})</f>
        <v>0</v>
      </c>
      <c r="CX444">
        <f t="shared" si="313"/>
        <v>0</v>
      </c>
      <c r="CY444">
        <f t="shared" si="314"/>
        <v>0</v>
      </c>
      <c r="CZ444" s="16" t="str">
        <f t="shared" si="315"/>
        <v>Pass</v>
      </c>
      <c r="DA444" s="38" t="b">
        <f>IF(ABS(Survey!$DW444)=0,TRUE,FALSE)</f>
        <v>1</v>
      </c>
      <c r="DB444" s="37" t="b">
        <f>NOT(ISBLANK(Survey!DX444))</f>
        <v>0</v>
      </c>
      <c r="DC444" s="16" t="str">
        <f t="shared" si="316"/>
        <v>Pass</v>
      </c>
      <c r="DD444" s="38" t="b">
        <f>IF(ABS(Survey!$EE444)=0,TRUE,FALSE)</f>
        <v>1</v>
      </c>
      <c r="DE444" s="37" t="b">
        <f>NOT(ISBLANK(Survey!$EF444))</f>
        <v>0</v>
      </c>
      <c r="DF444" s="16" t="str">
        <f t="shared" si="317"/>
        <v>Fail</v>
      </c>
      <c r="DG444" s="36">
        <f>SUM(SUMIF(Survey!EL444:EN444,{"&gt;0","&lt;0"})*{1,-1})</f>
        <v>0</v>
      </c>
      <c r="DH444">
        <f t="shared" si="318"/>
        <v>0</v>
      </c>
      <c r="DI444">
        <f t="shared" si="319"/>
        <v>100</v>
      </c>
      <c r="DJ444" s="35" t="b">
        <f>IF(OR(Survey!$M444="ETF",Survey!$M444="ETF, alternative mutual fund",Survey!$M444="Closed-end", Survey!$M444="Split share corp"),TRUE,FALSE)</f>
        <v>0</v>
      </c>
      <c r="DK444" s="16" t="str">
        <f t="shared" si="320"/>
        <v>Fail</v>
      </c>
      <c r="DL444" s="36">
        <f>SUM(SUMIF(Survey!EP444:EV444,{"&gt;0","&lt;0"})*{1,-1})</f>
        <v>0</v>
      </c>
      <c r="DM444">
        <f t="shared" si="321"/>
        <v>0</v>
      </c>
      <c r="DN444" s="17">
        <f t="shared" si="322"/>
        <v>100</v>
      </c>
      <c r="DO444" s="16" t="str">
        <f t="shared" si="323"/>
        <v>Fail</v>
      </c>
      <c r="DP444" s="36">
        <f>SUM(SUMIF(Survey!EX444:FD444,{"&gt;0","&lt;0"})*{1,-1})</f>
        <v>0</v>
      </c>
      <c r="DQ444">
        <f t="shared" si="324"/>
        <v>0</v>
      </c>
      <c r="DR444" s="17">
        <f t="shared" si="325"/>
        <v>100</v>
      </c>
    </row>
    <row r="445" spans="1:122">
      <c r="A445">
        <v>445</v>
      </c>
      <c r="B445" t="str">
        <f t="shared" si="279"/>
        <v>Pass</v>
      </c>
      <c r="C445" t="str">
        <f>IF(COUNTBLANK(Survey!B445:FE445)=$C$2, "Pass", "Fail")</f>
        <v>Pass</v>
      </c>
      <c r="D445" t="str">
        <f t="shared" si="280"/>
        <v>Fail</v>
      </c>
      <c r="E445" t="str">
        <f>IF(OR(ISBLANK(Survey!AJ445),COUNTIF(G445:BB445,"Fail")),"Fail","Pass")</f>
        <v>Fail</v>
      </c>
      <c r="G445" s="16" t="str">
        <f t="shared" si="281"/>
        <v>Fail</v>
      </c>
      <c r="H445" s="177">
        <f>COUNTBLANK(Survey!B445:D445)+COUNTBLANK(Survey!G445)+COUNTBLANK(Survey!I445)+COUNTBLANK(Survey!K445:M445)+COUNTBLANK(Survey!P445)+COUNTBLANK(Survey!S445:U445)+COUNTBLANK(Survey!Y445:AA445)+COUNTBLANK(Survey!AD445:AE445)+COUNTBLANK(Survey!AI445:AI445)</f>
        <v>18</v>
      </c>
      <c r="I445" s="16" t="str">
        <f t="shared" si="282"/>
        <v>Fail</v>
      </c>
      <c r="J445" t="b">
        <f>IF(Survey!E445="No",TRUE,FALSE)</f>
        <v>0</v>
      </c>
      <c r="K445" s="34">
        <f>LEN(Survey!E445)</f>
        <v>0</v>
      </c>
      <c r="L445" s="16" t="str">
        <f t="shared" si="283"/>
        <v>Fail</v>
      </c>
      <c r="M445" t="b">
        <f>IF(Survey!F445="No",TRUE,FALSE)</f>
        <v>0</v>
      </c>
      <c r="N445" s="33">
        <f>LEN(Survey!F445)</f>
        <v>0</v>
      </c>
      <c r="O445" s="16" t="str">
        <f t="shared" si="284"/>
        <v>Pass</v>
      </c>
      <c r="P445" s="34">
        <f>MOD((LEN(Survey!H445)+2),11)</f>
        <v>2</v>
      </c>
      <c r="Q445" s="33" t="str">
        <f>IF(Survey!$L445="Prospectus fund", "Yes", "No")</f>
        <v>No</v>
      </c>
      <c r="R445" s="16" t="str">
        <f t="shared" si="285"/>
        <v>Pass</v>
      </c>
      <c r="S445" s="34">
        <f>MOD((LEN(Survey!J445)+2),11)</f>
        <v>2</v>
      </c>
      <c r="T445" s="35" t="b">
        <f>IF(OR(Survey!$M445="ETF",Survey!$M445="ETF, alternative mutual fund",Survey!$M445="Closed-end", Survey!$M445="Split share corp", Survey!$I445="Yes"),TRUE,FALSE)</f>
        <v>0</v>
      </c>
      <c r="U445" s="16" t="str">
        <f>IFERROR(IF(AND(OR(X445=Y445,Y445 = "Either"),NOT(ISBLANK(Survey!K445))),"Pass","Fail"),"Pass")</f>
        <v>Fail</v>
      </c>
      <c r="V445" s="36" cm="1">
        <f t="array" ref="V445">SUM(SUMIF(Survey!BZ445:CS445,{"&gt;0","&lt;0"})*{1,-1})</f>
        <v>0</v>
      </c>
      <c r="W445" s="38" cm="1">
        <f t="array" ref="W445">SUM(SUMIF(Survey!CC445,{"&gt;0","&lt;0"})*{1,-1})+SUM(SUMIF(Survey!CM445,{"&gt;0","&lt;0"})*{1,-1})</f>
        <v>0</v>
      </c>
      <c r="X445" s="38">
        <f>Survey!K445</f>
        <v>0</v>
      </c>
      <c r="Y445" s="37" t="str">
        <f t="shared" si="286"/>
        <v>Either</v>
      </c>
      <c r="Z445" s="16" t="str">
        <f t="shared" si="287"/>
        <v>Fail</v>
      </c>
      <c r="AA445" s="67" cm="1">
        <f t="array" ref="AA445">SUM(SUMIF(Survey!BZ445:CS445,{"&gt;0","&lt;0"})*{1,-1})+SUM(SUMIF(Survey!CU445:DN445,{"&gt;0","&lt;0"})*{1,-1})</f>
        <v>0</v>
      </c>
      <c r="AB445" s="67">
        <f>IFERROR(AA445/(Survey!$AV445),0)</f>
        <v>0</v>
      </c>
      <c r="AC445" s="128" t="b">
        <f>IF(OR(Survey!$M445="Alternative strategy or hedge",Survey!$M445="Other, illiquid",Survey!$L445="Prospectus fund"),TRUE,FALSE)</f>
        <v>0</v>
      </c>
      <c r="AD445" s="128" t="b">
        <f>NOT(ISBLANK(Survey!$M445))</f>
        <v>0</v>
      </c>
      <c r="AE445" s="16" t="str">
        <f t="shared" si="288"/>
        <v>Pass</v>
      </c>
      <c r="AF445" s="38" t="b">
        <f>NOT(ISNUMBER(SEARCH("Other",Survey!$P445)))</f>
        <v>1</v>
      </c>
      <c r="AG445" s="37" t="b">
        <f>NOT(ISBLANK(Survey!$Q445))</f>
        <v>0</v>
      </c>
      <c r="AH445" s="16" t="str">
        <f t="shared" si="289"/>
        <v>Pass</v>
      </c>
      <c r="AI445" s="143">
        <f>COUNTBLANK(Survey!$W445)</f>
        <v>1</v>
      </c>
      <c r="AJ445" s="67">
        <f>IF(AND(Survey!L445&lt;&gt;"Exempt fund",OR(Survey!$M445="ETF",Survey!$M445="ETF, alternative mutual fund",Survey!$M445="Mutual fund",Survey!$M445="Alternative mutual fund",Survey!$M445="Money market")),1,0)</f>
        <v>0</v>
      </c>
      <c r="AK445" s="16" t="str">
        <f t="shared" si="290"/>
        <v>Pass</v>
      </c>
      <c r="AL445" s="38" t="b">
        <f>NOT(ISNUMBER(SEARCH("Yes",Survey!$AA445)))</f>
        <v>1</v>
      </c>
      <c r="AM445" s="37" t="b">
        <f>IF(COUNTBLANK(Survey!$AB445:$AC445)=0,TRUE, FALSE)</f>
        <v>0</v>
      </c>
      <c r="AN445" s="16" t="str">
        <f t="shared" si="291"/>
        <v>Pass</v>
      </c>
      <c r="AO445" s="38" t="b">
        <f>NOT(ISNUMBER(SEARCH("Yes",Survey!$AD445)))</f>
        <v>1</v>
      </c>
      <c r="AP445" s="37" t="b">
        <f>NOT(ISBLANK(Survey!$AF445))</f>
        <v>0</v>
      </c>
      <c r="AQ445" s="16" t="str">
        <f t="shared" si="292"/>
        <v>Pass</v>
      </c>
      <c r="AR445" s="38" t="b">
        <f>NOT(OR(ISNUMBER(SEARCH("Other",Survey!$AF445)),ISNUMBER(SEARCH("Multiple",Survey!$AF445))))</f>
        <v>1</v>
      </c>
      <c r="AS445" s="37" t="b">
        <f>NOT(ISBLANK(Survey!$AG445))</f>
        <v>0</v>
      </c>
      <c r="AT445" s="16" t="str">
        <f t="shared" si="293"/>
        <v>Fail</v>
      </c>
      <c r="AU445" s="143">
        <f>IF(ABS(Survey!$AV445)&gt;0, 1,0)</f>
        <v>0</v>
      </c>
      <c r="AV445" s="143">
        <f>IF(COUNTBLANK(Survey!$AJ445)=0,1,0)</f>
        <v>0</v>
      </c>
      <c r="AW445" s="16" t="str">
        <f t="shared" si="294"/>
        <v>Pass</v>
      </c>
      <c r="AX445" s="143">
        <f>IF(ISBLANK(Survey!$AJ445),0,1)</f>
        <v>0</v>
      </c>
      <c r="AY445" s="165">
        <f>COUNTBLANK(Survey!$AK445)</f>
        <v>1</v>
      </c>
      <c r="AZ445" s="16" t="str">
        <f t="shared" si="295"/>
        <v>Pass</v>
      </c>
      <c r="BA445" s="143">
        <f>IF(OR(Survey!$AK445="Closed",ISBLANK(Survey!$AK445)),0,1)</f>
        <v>0</v>
      </c>
      <c r="BB445" s="165">
        <f>IF(ISBLANK(Survey!$AL445),1,0)</f>
        <v>1</v>
      </c>
      <c r="BC445" s="147" t="str" cm="1">
        <f t="array" ref="BC445">IF(OR(IF(OR($BE445+$BF445 = 2, $BG445=1), FALSE, TRUE), AND($BD445:$BD445 = 0)),"Pass","Fail")</f>
        <v>Pass</v>
      </c>
      <c r="BD445" s="143">
        <f>COUNTBLANK(Survey!$AM445:$AO445)</f>
        <v>3</v>
      </c>
      <c r="BE445" s="143">
        <f>IF(Survey!$I445="Yes",1,0)</f>
        <v>0</v>
      </c>
      <c r="BF445" s="143">
        <f>IF(OR(Survey!$M445="Mutual fund",Survey!$M445="Alternative mutual fund",Survey!$M445="Money market"),1,0)</f>
        <v>0</v>
      </c>
      <c r="BG445" s="148">
        <f>IF(OR(Survey!$M445="ETF",Survey!$M445="ETF, alternative mutual fund"),1,0)</f>
        <v>0</v>
      </c>
      <c r="BH445" s="16" t="str">
        <f t="shared" si="296"/>
        <v>Pass</v>
      </c>
      <c r="BI445" s="38" t="b">
        <f>OR(ISNUMBER(SEARCH("Yes",Survey!$AO445)),ISBLANK(Survey!$AO445))</f>
        <v>1</v>
      </c>
      <c r="BJ445" s="67" t="b">
        <f>NOT(ISBLANK(Survey!$AP445))</f>
        <v>0</v>
      </c>
      <c r="BK445" s="16" t="str">
        <f t="shared" si="297"/>
        <v>Pass</v>
      </c>
      <c r="BL445" s="143">
        <f>IF(Survey!$AW445=0, 0,1)</f>
        <v>0</v>
      </c>
      <c r="BM445" s="67">
        <f>Survey!$AQ445</f>
        <v>0</v>
      </c>
      <c r="BN445" s="67">
        <f>IFERROR((Survey!$AX445-ABS(Survey!$AY445)-ABS(Survey!$BD445))/Survey!$AW445,0)</f>
        <v>0</v>
      </c>
      <c r="BO445" s="67">
        <f>IF(AND($BM445&gt;$BN445-0.2,$BM445&lt;$BN445+0.2,ISBLANK(Survey!$AQ445)=FALSE),0,1)</f>
        <v>1</v>
      </c>
      <c r="BP445" s="165">
        <f>IF(ISBLANK(Survey!$AR445),1,0)</f>
        <v>1</v>
      </c>
      <c r="BQ445" s="16" t="str">
        <f t="shared" si="298"/>
        <v>Pass</v>
      </c>
      <c r="BR445" s="143">
        <f>IF(Survey!$AW445=0, 0,1)</f>
        <v>0</v>
      </c>
      <c r="BS445" s="67">
        <f>IF(AND(Survey!$AS445&gt;=0,Survey!$AS445&lt;=0.2,Survey!$AS445&lt;&gt;""),0,1)</f>
        <v>1</v>
      </c>
      <c r="BT445" s="143">
        <f>IF(ISBLANK(Survey!$AT445),1,0)</f>
        <v>1</v>
      </c>
      <c r="BU445" s="16" t="str">
        <f t="shared" si="299"/>
        <v>Fail</v>
      </c>
      <c r="BV445" s="165">
        <f>Survey!$AU445</f>
        <v>0</v>
      </c>
      <c r="BW445" s="16" t="str">
        <f t="shared" si="300"/>
        <v>Pass</v>
      </c>
      <c r="BX445" s="36">
        <f>Survey!$AV445</f>
        <v>0</v>
      </c>
      <c r="BY445" s="176">
        <f>Survey!$AW445+Survey!$AX445-ABS(Survey!$AY445)+ABS(Survey!$AZ445)-ABS(Survey!$BA445)+ABS(Survey!$BB445)-ABS(Survey!$BC445)-ABS(Survey!$BD445)+Survey!$BE445</f>
        <v>0</v>
      </c>
      <c r="BZ445" s="35">
        <f t="shared" si="301"/>
        <v>0</v>
      </c>
      <c r="CA445" s="17">
        <f t="shared" si="302"/>
        <v>0</v>
      </c>
      <c r="CB445" s="16" t="str">
        <f t="shared" si="303"/>
        <v>Pass</v>
      </c>
      <c r="CC445" s="38" t="b">
        <f>IF(ABS(Survey!$BE445)=0,TRUE,FALSE)</f>
        <v>1</v>
      </c>
      <c r="CD445" s="37" t="b">
        <f>NOT(ISBLANK(Survey!$BF445))</f>
        <v>0</v>
      </c>
      <c r="CE445" t="str">
        <f t="shared" si="304"/>
        <v>Fail</v>
      </c>
      <c r="CF445" s="29">
        <f>Survey!$AV445</f>
        <v>0</v>
      </c>
      <c r="CG445" s="29" cm="1">
        <f t="array" ref="CG445">SUM(SUMIF(Survey!BH445:BO445,{"&gt;0","&lt;0"})*{1,-1})-SUM(SUMIF(Survey!BQ445:BX445,{"&gt;0","&lt;0"})*{1,-1})</f>
        <v>0</v>
      </c>
      <c r="CH445" s="35" t="str">
        <f t="shared" si="305"/>
        <v>No holdings</v>
      </c>
      <c r="CI445">
        <f t="shared" si="306"/>
        <v>0</v>
      </c>
      <c r="CJ445" s="16" t="str">
        <f t="shared" si="307"/>
        <v>Fail</v>
      </c>
      <c r="CK445" s="36">
        <f>Survey!$AV445</f>
        <v>0</v>
      </c>
      <c r="CL445" s="36" cm="1">
        <f t="array" ref="CL445">SUM(SUMIF(Survey!BZ445:CS445,{"&gt;0","&lt;0"})*{1,-1})-SUM(SUMIF(Survey!CU445:DN445,{"&gt;0","&lt;0"})*{1,-1})</f>
        <v>0</v>
      </c>
      <c r="CM445" s="35" t="str">
        <f t="shared" si="308"/>
        <v>No holdings</v>
      </c>
      <c r="CN445" s="17">
        <f t="shared" si="309"/>
        <v>0</v>
      </c>
      <c r="CO445" s="16" t="str">
        <f t="shared" si="310"/>
        <v>Pass</v>
      </c>
      <c r="CP445" s="38" t="b">
        <f>IF(ABS(Survey!$CS445)=0,TRUE,FALSE)</f>
        <v>1</v>
      </c>
      <c r="CQ445" s="37" t="b">
        <f>NOT(ISBLANK(Survey!$CT445))</f>
        <v>0</v>
      </c>
      <c r="CR445" s="16" t="str">
        <f t="shared" si="311"/>
        <v>Pass</v>
      </c>
      <c r="CS445" s="38" t="b">
        <f>IF(ABS(Survey!$DN445)=0,TRUE,FALSE)</f>
        <v>1</v>
      </c>
      <c r="CT445" s="37" t="b">
        <f>NOT(ISBLANK(Survey!$DO445))</f>
        <v>0</v>
      </c>
      <c r="CU445" t="str">
        <f t="shared" si="312"/>
        <v>Pass</v>
      </c>
      <c r="CV445" s="29" cm="1">
        <f t="array" ref="CV445">SUM(SUMIF(Survey!CO445,{"&gt;0","&lt;0"})*{1,-1})+SUM(SUMIF(Survey!DJ445,{"&gt;0","&lt;0"})*{1,-1})</f>
        <v>0</v>
      </c>
      <c r="CW445" s="29">
        <f>SUM(SUMIF(Survey!DQ445:DW445,{"&gt;0","&lt;0"})*{1,-1})+SUM(SUMIF(Survey!DY445:EE445,{"&gt;0","&lt;0"})*{1,-1})</f>
        <v>0</v>
      </c>
      <c r="CX445">
        <f t="shared" si="313"/>
        <v>0</v>
      </c>
      <c r="CY445">
        <f t="shared" si="314"/>
        <v>0</v>
      </c>
      <c r="CZ445" s="16" t="str">
        <f t="shared" si="315"/>
        <v>Pass</v>
      </c>
      <c r="DA445" s="38" t="b">
        <f>IF(ABS(Survey!$DW445)=0,TRUE,FALSE)</f>
        <v>1</v>
      </c>
      <c r="DB445" s="37" t="b">
        <f>NOT(ISBLANK(Survey!DX445))</f>
        <v>0</v>
      </c>
      <c r="DC445" s="16" t="str">
        <f t="shared" si="316"/>
        <v>Pass</v>
      </c>
      <c r="DD445" s="38" t="b">
        <f>IF(ABS(Survey!$EE445)=0,TRUE,FALSE)</f>
        <v>1</v>
      </c>
      <c r="DE445" s="37" t="b">
        <f>NOT(ISBLANK(Survey!$EF445))</f>
        <v>0</v>
      </c>
      <c r="DF445" s="16" t="str">
        <f t="shared" si="317"/>
        <v>Fail</v>
      </c>
      <c r="DG445" s="36">
        <f>SUM(SUMIF(Survey!EL445:EN445,{"&gt;0","&lt;0"})*{1,-1})</f>
        <v>0</v>
      </c>
      <c r="DH445">
        <f t="shared" si="318"/>
        <v>0</v>
      </c>
      <c r="DI445">
        <f t="shared" si="319"/>
        <v>100</v>
      </c>
      <c r="DJ445" s="35" t="b">
        <f>IF(OR(Survey!$M445="ETF",Survey!$M445="ETF, alternative mutual fund",Survey!$M445="Closed-end", Survey!$M445="Split share corp"),TRUE,FALSE)</f>
        <v>0</v>
      </c>
      <c r="DK445" s="16" t="str">
        <f t="shared" si="320"/>
        <v>Fail</v>
      </c>
      <c r="DL445" s="36">
        <f>SUM(SUMIF(Survey!EP445:EV445,{"&gt;0","&lt;0"})*{1,-1})</f>
        <v>0</v>
      </c>
      <c r="DM445">
        <f t="shared" si="321"/>
        <v>0</v>
      </c>
      <c r="DN445" s="17">
        <f t="shared" si="322"/>
        <v>100</v>
      </c>
      <c r="DO445" s="16" t="str">
        <f t="shared" si="323"/>
        <v>Fail</v>
      </c>
      <c r="DP445" s="36">
        <f>SUM(SUMIF(Survey!EX445:FD445,{"&gt;0","&lt;0"})*{1,-1})</f>
        <v>0</v>
      </c>
      <c r="DQ445">
        <f t="shared" si="324"/>
        <v>0</v>
      </c>
      <c r="DR445" s="17">
        <f t="shared" si="325"/>
        <v>100</v>
      </c>
    </row>
    <row r="446" spans="1:122">
      <c r="A446">
        <v>446</v>
      </c>
      <c r="B446" t="str">
        <f t="shared" si="279"/>
        <v>Pass</v>
      </c>
      <c r="C446" t="str">
        <f>IF(COUNTBLANK(Survey!B446:FE446)=$C$2, "Pass", "Fail")</f>
        <v>Pass</v>
      </c>
      <c r="D446" t="str">
        <f t="shared" si="280"/>
        <v>Fail</v>
      </c>
      <c r="E446" t="str">
        <f>IF(OR(ISBLANK(Survey!AJ446),COUNTIF(G446:BB446,"Fail")),"Fail","Pass")</f>
        <v>Fail</v>
      </c>
      <c r="G446" s="16" t="str">
        <f t="shared" si="281"/>
        <v>Fail</v>
      </c>
      <c r="H446" s="177">
        <f>COUNTBLANK(Survey!B446:D446)+COUNTBLANK(Survey!G446)+COUNTBLANK(Survey!I446)+COUNTBLANK(Survey!K446:M446)+COUNTBLANK(Survey!P446)+COUNTBLANK(Survey!S446:U446)+COUNTBLANK(Survey!Y446:AA446)+COUNTBLANK(Survey!AD446:AE446)+COUNTBLANK(Survey!AI446:AI446)</f>
        <v>18</v>
      </c>
      <c r="I446" s="16" t="str">
        <f t="shared" si="282"/>
        <v>Fail</v>
      </c>
      <c r="J446" t="b">
        <f>IF(Survey!E446="No",TRUE,FALSE)</f>
        <v>0</v>
      </c>
      <c r="K446" s="34">
        <f>LEN(Survey!E446)</f>
        <v>0</v>
      </c>
      <c r="L446" s="16" t="str">
        <f t="shared" si="283"/>
        <v>Fail</v>
      </c>
      <c r="M446" t="b">
        <f>IF(Survey!F446="No",TRUE,FALSE)</f>
        <v>0</v>
      </c>
      <c r="N446" s="33">
        <f>LEN(Survey!F446)</f>
        <v>0</v>
      </c>
      <c r="O446" s="16" t="str">
        <f t="shared" si="284"/>
        <v>Pass</v>
      </c>
      <c r="P446" s="34">
        <f>MOD((LEN(Survey!H446)+2),11)</f>
        <v>2</v>
      </c>
      <c r="Q446" s="33" t="str">
        <f>IF(Survey!$L446="Prospectus fund", "Yes", "No")</f>
        <v>No</v>
      </c>
      <c r="R446" s="16" t="str">
        <f t="shared" si="285"/>
        <v>Pass</v>
      </c>
      <c r="S446" s="34">
        <f>MOD((LEN(Survey!J446)+2),11)</f>
        <v>2</v>
      </c>
      <c r="T446" s="35" t="b">
        <f>IF(OR(Survey!$M446="ETF",Survey!$M446="ETF, alternative mutual fund",Survey!$M446="Closed-end", Survey!$M446="Split share corp", Survey!$I446="Yes"),TRUE,FALSE)</f>
        <v>0</v>
      </c>
      <c r="U446" s="16" t="str">
        <f>IFERROR(IF(AND(OR(X446=Y446,Y446 = "Either"),NOT(ISBLANK(Survey!K446))),"Pass","Fail"),"Pass")</f>
        <v>Fail</v>
      </c>
      <c r="V446" s="36" cm="1">
        <f t="array" ref="V446">SUM(SUMIF(Survey!BZ446:CS446,{"&gt;0","&lt;0"})*{1,-1})</f>
        <v>0</v>
      </c>
      <c r="W446" s="38" cm="1">
        <f t="array" ref="W446">SUM(SUMIF(Survey!CC446,{"&gt;0","&lt;0"})*{1,-1})+SUM(SUMIF(Survey!CM446,{"&gt;0","&lt;0"})*{1,-1})</f>
        <v>0</v>
      </c>
      <c r="X446" s="38">
        <f>Survey!K446</f>
        <v>0</v>
      </c>
      <c r="Y446" s="37" t="str">
        <f t="shared" si="286"/>
        <v>Either</v>
      </c>
      <c r="Z446" s="16" t="str">
        <f t="shared" si="287"/>
        <v>Fail</v>
      </c>
      <c r="AA446" s="67" cm="1">
        <f t="array" ref="AA446">SUM(SUMIF(Survey!BZ446:CS446,{"&gt;0","&lt;0"})*{1,-1})+SUM(SUMIF(Survey!CU446:DN446,{"&gt;0","&lt;0"})*{1,-1})</f>
        <v>0</v>
      </c>
      <c r="AB446" s="67">
        <f>IFERROR(AA446/(Survey!$AV446),0)</f>
        <v>0</v>
      </c>
      <c r="AC446" s="128" t="b">
        <f>IF(OR(Survey!$M446="Alternative strategy or hedge",Survey!$M446="Other, illiquid",Survey!$L446="Prospectus fund"),TRUE,FALSE)</f>
        <v>0</v>
      </c>
      <c r="AD446" s="128" t="b">
        <f>NOT(ISBLANK(Survey!$M446))</f>
        <v>0</v>
      </c>
      <c r="AE446" s="16" t="str">
        <f t="shared" si="288"/>
        <v>Pass</v>
      </c>
      <c r="AF446" s="38" t="b">
        <f>NOT(ISNUMBER(SEARCH("Other",Survey!$P446)))</f>
        <v>1</v>
      </c>
      <c r="AG446" s="37" t="b">
        <f>NOT(ISBLANK(Survey!$Q446))</f>
        <v>0</v>
      </c>
      <c r="AH446" s="16" t="str">
        <f t="shared" si="289"/>
        <v>Pass</v>
      </c>
      <c r="AI446" s="143">
        <f>COUNTBLANK(Survey!$W446)</f>
        <v>1</v>
      </c>
      <c r="AJ446" s="67">
        <f>IF(AND(Survey!L446&lt;&gt;"Exempt fund",OR(Survey!$M446="ETF",Survey!$M446="ETF, alternative mutual fund",Survey!$M446="Mutual fund",Survey!$M446="Alternative mutual fund",Survey!$M446="Money market")),1,0)</f>
        <v>0</v>
      </c>
      <c r="AK446" s="16" t="str">
        <f t="shared" si="290"/>
        <v>Pass</v>
      </c>
      <c r="AL446" s="38" t="b">
        <f>NOT(ISNUMBER(SEARCH("Yes",Survey!$AA446)))</f>
        <v>1</v>
      </c>
      <c r="AM446" s="37" t="b">
        <f>IF(COUNTBLANK(Survey!$AB446:$AC446)=0,TRUE, FALSE)</f>
        <v>0</v>
      </c>
      <c r="AN446" s="16" t="str">
        <f t="shared" si="291"/>
        <v>Pass</v>
      </c>
      <c r="AO446" s="38" t="b">
        <f>NOT(ISNUMBER(SEARCH("Yes",Survey!$AD446)))</f>
        <v>1</v>
      </c>
      <c r="AP446" s="37" t="b">
        <f>NOT(ISBLANK(Survey!$AF446))</f>
        <v>0</v>
      </c>
      <c r="AQ446" s="16" t="str">
        <f t="shared" si="292"/>
        <v>Pass</v>
      </c>
      <c r="AR446" s="38" t="b">
        <f>NOT(OR(ISNUMBER(SEARCH("Other",Survey!$AF446)),ISNUMBER(SEARCH("Multiple",Survey!$AF446))))</f>
        <v>1</v>
      </c>
      <c r="AS446" s="37" t="b">
        <f>NOT(ISBLANK(Survey!$AG446))</f>
        <v>0</v>
      </c>
      <c r="AT446" s="16" t="str">
        <f t="shared" si="293"/>
        <v>Fail</v>
      </c>
      <c r="AU446" s="143">
        <f>IF(ABS(Survey!$AV446)&gt;0, 1,0)</f>
        <v>0</v>
      </c>
      <c r="AV446" s="143">
        <f>IF(COUNTBLANK(Survey!$AJ446)=0,1,0)</f>
        <v>0</v>
      </c>
      <c r="AW446" s="16" t="str">
        <f t="shared" si="294"/>
        <v>Pass</v>
      </c>
      <c r="AX446" s="143">
        <f>IF(ISBLANK(Survey!$AJ446),0,1)</f>
        <v>0</v>
      </c>
      <c r="AY446" s="165">
        <f>COUNTBLANK(Survey!$AK446)</f>
        <v>1</v>
      </c>
      <c r="AZ446" s="16" t="str">
        <f t="shared" si="295"/>
        <v>Pass</v>
      </c>
      <c r="BA446" s="143">
        <f>IF(OR(Survey!$AK446="Closed",ISBLANK(Survey!$AK446)),0,1)</f>
        <v>0</v>
      </c>
      <c r="BB446" s="165">
        <f>IF(ISBLANK(Survey!$AL446),1,0)</f>
        <v>1</v>
      </c>
      <c r="BC446" s="147" t="str" cm="1">
        <f t="array" ref="BC446">IF(OR(IF(OR($BE446+$BF446 = 2, $BG446=1), FALSE, TRUE), AND($BD446:$BD446 = 0)),"Pass","Fail")</f>
        <v>Pass</v>
      </c>
      <c r="BD446" s="143">
        <f>COUNTBLANK(Survey!$AM446:$AO446)</f>
        <v>3</v>
      </c>
      <c r="BE446" s="143">
        <f>IF(Survey!$I446="Yes",1,0)</f>
        <v>0</v>
      </c>
      <c r="BF446" s="143">
        <f>IF(OR(Survey!$M446="Mutual fund",Survey!$M446="Alternative mutual fund",Survey!$M446="Money market"),1,0)</f>
        <v>0</v>
      </c>
      <c r="BG446" s="148">
        <f>IF(OR(Survey!$M446="ETF",Survey!$M446="ETF, alternative mutual fund"),1,0)</f>
        <v>0</v>
      </c>
      <c r="BH446" s="16" t="str">
        <f t="shared" si="296"/>
        <v>Pass</v>
      </c>
      <c r="BI446" s="38" t="b">
        <f>OR(ISNUMBER(SEARCH("Yes",Survey!$AO446)),ISBLANK(Survey!$AO446))</f>
        <v>1</v>
      </c>
      <c r="BJ446" s="67" t="b">
        <f>NOT(ISBLANK(Survey!$AP446))</f>
        <v>0</v>
      </c>
      <c r="BK446" s="16" t="str">
        <f t="shared" si="297"/>
        <v>Pass</v>
      </c>
      <c r="BL446" s="143">
        <f>IF(Survey!$AW446=0, 0,1)</f>
        <v>0</v>
      </c>
      <c r="BM446" s="67">
        <f>Survey!$AQ446</f>
        <v>0</v>
      </c>
      <c r="BN446" s="67">
        <f>IFERROR((Survey!$AX446-ABS(Survey!$AY446)-ABS(Survey!$BD446))/Survey!$AW446,0)</f>
        <v>0</v>
      </c>
      <c r="BO446" s="67">
        <f>IF(AND($BM446&gt;$BN446-0.2,$BM446&lt;$BN446+0.2,ISBLANK(Survey!$AQ446)=FALSE),0,1)</f>
        <v>1</v>
      </c>
      <c r="BP446" s="165">
        <f>IF(ISBLANK(Survey!$AR446),1,0)</f>
        <v>1</v>
      </c>
      <c r="BQ446" s="16" t="str">
        <f t="shared" si="298"/>
        <v>Pass</v>
      </c>
      <c r="BR446" s="143">
        <f>IF(Survey!$AW446=0, 0,1)</f>
        <v>0</v>
      </c>
      <c r="BS446" s="67">
        <f>IF(AND(Survey!$AS446&gt;=0,Survey!$AS446&lt;=0.2,Survey!$AS446&lt;&gt;""),0,1)</f>
        <v>1</v>
      </c>
      <c r="BT446" s="143">
        <f>IF(ISBLANK(Survey!$AT446),1,0)</f>
        <v>1</v>
      </c>
      <c r="BU446" s="16" t="str">
        <f t="shared" si="299"/>
        <v>Fail</v>
      </c>
      <c r="BV446" s="165">
        <f>Survey!$AU446</f>
        <v>0</v>
      </c>
      <c r="BW446" s="16" t="str">
        <f t="shared" si="300"/>
        <v>Pass</v>
      </c>
      <c r="BX446" s="36">
        <f>Survey!$AV446</f>
        <v>0</v>
      </c>
      <c r="BY446" s="176">
        <f>Survey!$AW446+Survey!$AX446-ABS(Survey!$AY446)+ABS(Survey!$AZ446)-ABS(Survey!$BA446)+ABS(Survey!$BB446)-ABS(Survey!$BC446)-ABS(Survey!$BD446)+Survey!$BE446</f>
        <v>0</v>
      </c>
      <c r="BZ446" s="35">
        <f t="shared" si="301"/>
        <v>0</v>
      </c>
      <c r="CA446" s="17">
        <f t="shared" si="302"/>
        <v>0</v>
      </c>
      <c r="CB446" s="16" t="str">
        <f t="shared" si="303"/>
        <v>Pass</v>
      </c>
      <c r="CC446" s="38" t="b">
        <f>IF(ABS(Survey!$BE446)=0,TRUE,FALSE)</f>
        <v>1</v>
      </c>
      <c r="CD446" s="37" t="b">
        <f>NOT(ISBLANK(Survey!$BF446))</f>
        <v>0</v>
      </c>
      <c r="CE446" t="str">
        <f t="shared" si="304"/>
        <v>Fail</v>
      </c>
      <c r="CF446" s="29">
        <f>Survey!$AV446</f>
        <v>0</v>
      </c>
      <c r="CG446" s="29" cm="1">
        <f t="array" ref="CG446">SUM(SUMIF(Survey!BH446:BO446,{"&gt;0","&lt;0"})*{1,-1})-SUM(SUMIF(Survey!BQ446:BX446,{"&gt;0","&lt;0"})*{1,-1})</f>
        <v>0</v>
      </c>
      <c r="CH446" s="35" t="str">
        <f t="shared" si="305"/>
        <v>No holdings</v>
      </c>
      <c r="CI446">
        <f t="shared" si="306"/>
        <v>0</v>
      </c>
      <c r="CJ446" s="16" t="str">
        <f t="shared" si="307"/>
        <v>Fail</v>
      </c>
      <c r="CK446" s="36">
        <f>Survey!$AV446</f>
        <v>0</v>
      </c>
      <c r="CL446" s="36" cm="1">
        <f t="array" ref="CL446">SUM(SUMIF(Survey!BZ446:CS446,{"&gt;0","&lt;0"})*{1,-1})-SUM(SUMIF(Survey!CU446:DN446,{"&gt;0","&lt;0"})*{1,-1})</f>
        <v>0</v>
      </c>
      <c r="CM446" s="35" t="str">
        <f t="shared" si="308"/>
        <v>No holdings</v>
      </c>
      <c r="CN446" s="17">
        <f t="shared" si="309"/>
        <v>0</v>
      </c>
      <c r="CO446" s="16" t="str">
        <f t="shared" si="310"/>
        <v>Pass</v>
      </c>
      <c r="CP446" s="38" t="b">
        <f>IF(ABS(Survey!$CS446)=0,TRUE,FALSE)</f>
        <v>1</v>
      </c>
      <c r="CQ446" s="37" t="b">
        <f>NOT(ISBLANK(Survey!$CT446))</f>
        <v>0</v>
      </c>
      <c r="CR446" s="16" t="str">
        <f t="shared" si="311"/>
        <v>Pass</v>
      </c>
      <c r="CS446" s="38" t="b">
        <f>IF(ABS(Survey!$DN446)=0,TRUE,FALSE)</f>
        <v>1</v>
      </c>
      <c r="CT446" s="37" t="b">
        <f>NOT(ISBLANK(Survey!$DO446))</f>
        <v>0</v>
      </c>
      <c r="CU446" t="str">
        <f t="shared" si="312"/>
        <v>Pass</v>
      </c>
      <c r="CV446" s="29" cm="1">
        <f t="array" ref="CV446">SUM(SUMIF(Survey!CO446,{"&gt;0","&lt;0"})*{1,-1})+SUM(SUMIF(Survey!DJ446,{"&gt;0","&lt;0"})*{1,-1})</f>
        <v>0</v>
      </c>
      <c r="CW446" s="29">
        <f>SUM(SUMIF(Survey!DQ446:DW446,{"&gt;0","&lt;0"})*{1,-1})+SUM(SUMIF(Survey!DY446:EE446,{"&gt;0","&lt;0"})*{1,-1})</f>
        <v>0</v>
      </c>
      <c r="CX446">
        <f t="shared" si="313"/>
        <v>0</v>
      </c>
      <c r="CY446">
        <f t="shared" si="314"/>
        <v>0</v>
      </c>
      <c r="CZ446" s="16" t="str">
        <f t="shared" si="315"/>
        <v>Pass</v>
      </c>
      <c r="DA446" s="38" t="b">
        <f>IF(ABS(Survey!$DW446)=0,TRUE,FALSE)</f>
        <v>1</v>
      </c>
      <c r="DB446" s="37" t="b">
        <f>NOT(ISBLANK(Survey!DX446))</f>
        <v>0</v>
      </c>
      <c r="DC446" s="16" t="str">
        <f t="shared" si="316"/>
        <v>Pass</v>
      </c>
      <c r="DD446" s="38" t="b">
        <f>IF(ABS(Survey!$EE446)=0,TRUE,FALSE)</f>
        <v>1</v>
      </c>
      <c r="DE446" s="37" t="b">
        <f>NOT(ISBLANK(Survey!$EF446))</f>
        <v>0</v>
      </c>
      <c r="DF446" s="16" t="str">
        <f t="shared" si="317"/>
        <v>Fail</v>
      </c>
      <c r="DG446" s="36">
        <f>SUM(SUMIF(Survey!EL446:EN446,{"&gt;0","&lt;0"})*{1,-1})</f>
        <v>0</v>
      </c>
      <c r="DH446">
        <f t="shared" si="318"/>
        <v>0</v>
      </c>
      <c r="DI446">
        <f t="shared" si="319"/>
        <v>100</v>
      </c>
      <c r="DJ446" s="35" t="b">
        <f>IF(OR(Survey!$M446="ETF",Survey!$M446="ETF, alternative mutual fund",Survey!$M446="Closed-end", Survey!$M446="Split share corp"),TRUE,FALSE)</f>
        <v>0</v>
      </c>
      <c r="DK446" s="16" t="str">
        <f t="shared" si="320"/>
        <v>Fail</v>
      </c>
      <c r="DL446" s="36">
        <f>SUM(SUMIF(Survey!EP446:EV446,{"&gt;0","&lt;0"})*{1,-1})</f>
        <v>0</v>
      </c>
      <c r="DM446">
        <f t="shared" si="321"/>
        <v>0</v>
      </c>
      <c r="DN446" s="17">
        <f t="shared" si="322"/>
        <v>100</v>
      </c>
      <c r="DO446" s="16" t="str">
        <f t="shared" si="323"/>
        <v>Fail</v>
      </c>
      <c r="DP446" s="36">
        <f>SUM(SUMIF(Survey!EX446:FD446,{"&gt;0","&lt;0"})*{1,-1})</f>
        <v>0</v>
      </c>
      <c r="DQ446">
        <f t="shared" si="324"/>
        <v>0</v>
      </c>
      <c r="DR446" s="17">
        <f t="shared" si="325"/>
        <v>100</v>
      </c>
    </row>
    <row r="447" spans="1:122">
      <c r="A447">
        <v>447</v>
      </c>
      <c r="B447" t="str">
        <f t="shared" si="279"/>
        <v>Pass</v>
      </c>
      <c r="C447" t="str">
        <f>IF(COUNTBLANK(Survey!B447:FE447)=$C$2, "Pass", "Fail")</f>
        <v>Pass</v>
      </c>
      <c r="D447" t="str">
        <f t="shared" si="280"/>
        <v>Fail</v>
      </c>
      <c r="E447" t="str">
        <f>IF(OR(ISBLANK(Survey!AJ447),COUNTIF(G447:BB447,"Fail")),"Fail","Pass")</f>
        <v>Fail</v>
      </c>
      <c r="G447" s="16" t="str">
        <f t="shared" si="281"/>
        <v>Fail</v>
      </c>
      <c r="H447" s="177">
        <f>COUNTBLANK(Survey!B447:D447)+COUNTBLANK(Survey!G447)+COUNTBLANK(Survey!I447)+COUNTBLANK(Survey!K447:M447)+COUNTBLANK(Survey!P447)+COUNTBLANK(Survey!S447:U447)+COUNTBLANK(Survey!Y447:AA447)+COUNTBLANK(Survey!AD447:AE447)+COUNTBLANK(Survey!AI447:AI447)</f>
        <v>18</v>
      </c>
      <c r="I447" s="16" t="str">
        <f t="shared" si="282"/>
        <v>Fail</v>
      </c>
      <c r="J447" t="b">
        <f>IF(Survey!E447="No",TRUE,FALSE)</f>
        <v>0</v>
      </c>
      <c r="K447" s="34">
        <f>LEN(Survey!E447)</f>
        <v>0</v>
      </c>
      <c r="L447" s="16" t="str">
        <f t="shared" si="283"/>
        <v>Fail</v>
      </c>
      <c r="M447" t="b">
        <f>IF(Survey!F447="No",TRUE,FALSE)</f>
        <v>0</v>
      </c>
      <c r="N447" s="33">
        <f>LEN(Survey!F447)</f>
        <v>0</v>
      </c>
      <c r="O447" s="16" t="str">
        <f t="shared" si="284"/>
        <v>Pass</v>
      </c>
      <c r="P447" s="34">
        <f>MOD((LEN(Survey!H447)+2),11)</f>
        <v>2</v>
      </c>
      <c r="Q447" s="33" t="str">
        <f>IF(Survey!$L447="Prospectus fund", "Yes", "No")</f>
        <v>No</v>
      </c>
      <c r="R447" s="16" t="str">
        <f t="shared" si="285"/>
        <v>Pass</v>
      </c>
      <c r="S447" s="34">
        <f>MOD((LEN(Survey!J447)+2),11)</f>
        <v>2</v>
      </c>
      <c r="T447" s="35" t="b">
        <f>IF(OR(Survey!$M447="ETF",Survey!$M447="ETF, alternative mutual fund",Survey!$M447="Closed-end", Survey!$M447="Split share corp", Survey!$I447="Yes"),TRUE,FALSE)</f>
        <v>0</v>
      </c>
      <c r="U447" s="16" t="str">
        <f>IFERROR(IF(AND(OR(X447=Y447,Y447 = "Either"),NOT(ISBLANK(Survey!K447))),"Pass","Fail"),"Pass")</f>
        <v>Fail</v>
      </c>
      <c r="V447" s="36" cm="1">
        <f t="array" ref="V447">SUM(SUMIF(Survey!BZ447:CS447,{"&gt;0","&lt;0"})*{1,-1})</f>
        <v>0</v>
      </c>
      <c r="W447" s="38" cm="1">
        <f t="array" ref="W447">SUM(SUMIF(Survey!CC447,{"&gt;0","&lt;0"})*{1,-1})+SUM(SUMIF(Survey!CM447,{"&gt;0","&lt;0"})*{1,-1})</f>
        <v>0</v>
      </c>
      <c r="X447" s="38">
        <f>Survey!K447</f>
        <v>0</v>
      </c>
      <c r="Y447" s="37" t="str">
        <f t="shared" si="286"/>
        <v>Either</v>
      </c>
      <c r="Z447" s="16" t="str">
        <f t="shared" si="287"/>
        <v>Fail</v>
      </c>
      <c r="AA447" s="67" cm="1">
        <f t="array" ref="AA447">SUM(SUMIF(Survey!BZ447:CS447,{"&gt;0","&lt;0"})*{1,-1})+SUM(SUMIF(Survey!CU447:DN447,{"&gt;0","&lt;0"})*{1,-1})</f>
        <v>0</v>
      </c>
      <c r="AB447" s="67">
        <f>IFERROR(AA447/(Survey!$AV447),0)</f>
        <v>0</v>
      </c>
      <c r="AC447" s="128" t="b">
        <f>IF(OR(Survey!$M447="Alternative strategy or hedge",Survey!$M447="Other, illiquid",Survey!$L447="Prospectus fund"),TRUE,FALSE)</f>
        <v>0</v>
      </c>
      <c r="AD447" s="128" t="b">
        <f>NOT(ISBLANK(Survey!$M447))</f>
        <v>0</v>
      </c>
      <c r="AE447" s="16" t="str">
        <f t="shared" si="288"/>
        <v>Pass</v>
      </c>
      <c r="AF447" s="38" t="b">
        <f>NOT(ISNUMBER(SEARCH("Other",Survey!$P447)))</f>
        <v>1</v>
      </c>
      <c r="AG447" s="37" t="b">
        <f>NOT(ISBLANK(Survey!$Q447))</f>
        <v>0</v>
      </c>
      <c r="AH447" s="16" t="str">
        <f t="shared" si="289"/>
        <v>Pass</v>
      </c>
      <c r="AI447" s="143">
        <f>COUNTBLANK(Survey!$W447)</f>
        <v>1</v>
      </c>
      <c r="AJ447" s="67">
        <f>IF(AND(Survey!L447&lt;&gt;"Exempt fund",OR(Survey!$M447="ETF",Survey!$M447="ETF, alternative mutual fund",Survey!$M447="Mutual fund",Survey!$M447="Alternative mutual fund",Survey!$M447="Money market")),1,0)</f>
        <v>0</v>
      </c>
      <c r="AK447" s="16" t="str">
        <f t="shared" si="290"/>
        <v>Pass</v>
      </c>
      <c r="AL447" s="38" t="b">
        <f>NOT(ISNUMBER(SEARCH("Yes",Survey!$AA447)))</f>
        <v>1</v>
      </c>
      <c r="AM447" s="37" t="b">
        <f>IF(COUNTBLANK(Survey!$AB447:$AC447)=0,TRUE, FALSE)</f>
        <v>0</v>
      </c>
      <c r="AN447" s="16" t="str">
        <f t="shared" si="291"/>
        <v>Pass</v>
      </c>
      <c r="AO447" s="38" t="b">
        <f>NOT(ISNUMBER(SEARCH("Yes",Survey!$AD447)))</f>
        <v>1</v>
      </c>
      <c r="AP447" s="37" t="b">
        <f>NOT(ISBLANK(Survey!$AF447))</f>
        <v>0</v>
      </c>
      <c r="AQ447" s="16" t="str">
        <f t="shared" si="292"/>
        <v>Pass</v>
      </c>
      <c r="AR447" s="38" t="b">
        <f>NOT(OR(ISNUMBER(SEARCH("Other",Survey!$AF447)),ISNUMBER(SEARCH("Multiple",Survey!$AF447))))</f>
        <v>1</v>
      </c>
      <c r="AS447" s="37" t="b">
        <f>NOT(ISBLANK(Survey!$AG447))</f>
        <v>0</v>
      </c>
      <c r="AT447" s="16" t="str">
        <f t="shared" si="293"/>
        <v>Fail</v>
      </c>
      <c r="AU447" s="143">
        <f>IF(ABS(Survey!$AV447)&gt;0, 1,0)</f>
        <v>0</v>
      </c>
      <c r="AV447" s="143">
        <f>IF(COUNTBLANK(Survey!$AJ447)=0,1,0)</f>
        <v>0</v>
      </c>
      <c r="AW447" s="16" t="str">
        <f t="shared" si="294"/>
        <v>Pass</v>
      </c>
      <c r="AX447" s="143">
        <f>IF(ISBLANK(Survey!$AJ447),0,1)</f>
        <v>0</v>
      </c>
      <c r="AY447" s="165">
        <f>COUNTBLANK(Survey!$AK447)</f>
        <v>1</v>
      </c>
      <c r="AZ447" s="16" t="str">
        <f t="shared" si="295"/>
        <v>Pass</v>
      </c>
      <c r="BA447" s="143">
        <f>IF(OR(Survey!$AK447="Closed",ISBLANK(Survey!$AK447)),0,1)</f>
        <v>0</v>
      </c>
      <c r="BB447" s="165">
        <f>IF(ISBLANK(Survey!$AL447),1,0)</f>
        <v>1</v>
      </c>
      <c r="BC447" s="147" t="str" cm="1">
        <f t="array" ref="BC447">IF(OR(IF(OR($BE447+$BF447 = 2, $BG447=1), FALSE, TRUE), AND($BD447:$BD447 = 0)),"Pass","Fail")</f>
        <v>Pass</v>
      </c>
      <c r="BD447" s="143">
        <f>COUNTBLANK(Survey!$AM447:$AO447)</f>
        <v>3</v>
      </c>
      <c r="BE447" s="143">
        <f>IF(Survey!$I447="Yes",1,0)</f>
        <v>0</v>
      </c>
      <c r="BF447" s="143">
        <f>IF(OR(Survey!$M447="Mutual fund",Survey!$M447="Alternative mutual fund",Survey!$M447="Money market"),1,0)</f>
        <v>0</v>
      </c>
      <c r="BG447" s="148">
        <f>IF(OR(Survey!$M447="ETF",Survey!$M447="ETF, alternative mutual fund"),1,0)</f>
        <v>0</v>
      </c>
      <c r="BH447" s="16" t="str">
        <f t="shared" si="296"/>
        <v>Pass</v>
      </c>
      <c r="BI447" s="38" t="b">
        <f>OR(ISNUMBER(SEARCH("Yes",Survey!$AO447)),ISBLANK(Survey!$AO447))</f>
        <v>1</v>
      </c>
      <c r="BJ447" s="67" t="b">
        <f>NOT(ISBLANK(Survey!$AP447))</f>
        <v>0</v>
      </c>
      <c r="BK447" s="16" t="str">
        <f t="shared" si="297"/>
        <v>Pass</v>
      </c>
      <c r="BL447" s="143">
        <f>IF(Survey!$AW447=0, 0,1)</f>
        <v>0</v>
      </c>
      <c r="BM447" s="67">
        <f>Survey!$AQ447</f>
        <v>0</v>
      </c>
      <c r="BN447" s="67">
        <f>IFERROR((Survey!$AX447-ABS(Survey!$AY447)-ABS(Survey!$BD447))/Survey!$AW447,0)</f>
        <v>0</v>
      </c>
      <c r="BO447" s="67">
        <f>IF(AND($BM447&gt;$BN447-0.2,$BM447&lt;$BN447+0.2,ISBLANK(Survey!$AQ447)=FALSE),0,1)</f>
        <v>1</v>
      </c>
      <c r="BP447" s="165">
        <f>IF(ISBLANK(Survey!$AR447),1,0)</f>
        <v>1</v>
      </c>
      <c r="BQ447" s="16" t="str">
        <f t="shared" si="298"/>
        <v>Pass</v>
      </c>
      <c r="BR447" s="143">
        <f>IF(Survey!$AW447=0, 0,1)</f>
        <v>0</v>
      </c>
      <c r="BS447" s="67">
        <f>IF(AND(Survey!$AS447&gt;=0,Survey!$AS447&lt;=0.2,Survey!$AS447&lt;&gt;""),0,1)</f>
        <v>1</v>
      </c>
      <c r="BT447" s="143">
        <f>IF(ISBLANK(Survey!$AT447),1,0)</f>
        <v>1</v>
      </c>
      <c r="BU447" s="16" t="str">
        <f t="shared" si="299"/>
        <v>Fail</v>
      </c>
      <c r="BV447" s="165">
        <f>Survey!$AU447</f>
        <v>0</v>
      </c>
      <c r="BW447" s="16" t="str">
        <f t="shared" si="300"/>
        <v>Pass</v>
      </c>
      <c r="BX447" s="36">
        <f>Survey!$AV447</f>
        <v>0</v>
      </c>
      <c r="BY447" s="176">
        <f>Survey!$AW447+Survey!$AX447-ABS(Survey!$AY447)+ABS(Survey!$AZ447)-ABS(Survey!$BA447)+ABS(Survey!$BB447)-ABS(Survey!$BC447)-ABS(Survey!$BD447)+Survey!$BE447</f>
        <v>0</v>
      </c>
      <c r="BZ447" s="35">
        <f t="shared" si="301"/>
        <v>0</v>
      </c>
      <c r="CA447" s="17">
        <f t="shared" si="302"/>
        <v>0</v>
      </c>
      <c r="CB447" s="16" t="str">
        <f t="shared" si="303"/>
        <v>Pass</v>
      </c>
      <c r="CC447" s="38" t="b">
        <f>IF(ABS(Survey!$BE447)=0,TRUE,FALSE)</f>
        <v>1</v>
      </c>
      <c r="CD447" s="37" t="b">
        <f>NOT(ISBLANK(Survey!$BF447))</f>
        <v>0</v>
      </c>
      <c r="CE447" t="str">
        <f t="shared" si="304"/>
        <v>Fail</v>
      </c>
      <c r="CF447" s="29">
        <f>Survey!$AV447</f>
        <v>0</v>
      </c>
      <c r="CG447" s="29" cm="1">
        <f t="array" ref="CG447">SUM(SUMIF(Survey!BH447:BO447,{"&gt;0","&lt;0"})*{1,-1})-SUM(SUMIF(Survey!BQ447:BX447,{"&gt;0","&lt;0"})*{1,-1})</f>
        <v>0</v>
      </c>
      <c r="CH447" s="35" t="str">
        <f t="shared" si="305"/>
        <v>No holdings</v>
      </c>
      <c r="CI447">
        <f t="shared" si="306"/>
        <v>0</v>
      </c>
      <c r="CJ447" s="16" t="str">
        <f t="shared" si="307"/>
        <v>Fail</v>
      </c>
      <c r="CK447" s="36">
        <f>Survey!$AV447</f>
        <v>0</v>
      </c>
      <c r="CL447" s="36" cm="1">
        <f t="array" ref="CL447">SUM(SUMIF(Survey!BZ447:CS447,{"&gt;0","&lt;0"})*{1,-1})-SUM(SUMIF(Survey!CU447:DN447,{"&gt;0","&lt;0"})*{1,-1})</f>
        <v>0</v>
      </c>
      <c r="CM447" s="35" t="str">
        <f t="shared" si="308"/>
        <v>No holdings</v>
      </c>
      <c r="CN447" s="17">
        <f t="shared" si="309"/>
        <v>0</v>
      </c>
      <c r="CO447" s="16" t="str">
        <f t="shared" si="310"/>
        <v>Pass</v>
      </c>
      <c r="CP447" s="38" t="b">
        <f>IF(ABS(Survey!$CS447)=0,TRUE,FALSE)</f>
        <v>1</v>
      </c>
      <c r="CQ447" s="37" t="b">
        <f>NOT(ISBLANK(Survey!$CT447))</f>
        <v>0</v>
      </c>
      <c r="CR447" s="16" t="str">
        <f t="shared" si="311"/>
        <v>Pass</v>
      </c>
      <c r="CS447" s="38" t="b">
        <f>IF(ABS(Survey!$DN447)=0,TRUE,FALSE)</f>
        <v>1</v>
      </c>
      <c r="CT447" s="37" t="b">
        <f>NOT(ISBLANK(Survey!$DO447))</f>
        <v>0</v>
      </c>
      <c r="CU447" t="str">
        <f t="shared" si="312"/>
        <v>Pass</v>
      </c>
      <c r="CV447" s="29" cm="1">
        <f t="array" ref="CV447">SUM(SUMIF(Survey!CO447,{"&gt;0","&lt;0"})*{1,-1})+SUM(SUMIF(Survey!DJ447,{"&gt;0","&lt;0"})*{1,-1})</f>
        <v>0</v>
      </c>
      <c r="CW447" s="29">
        <f>SUM(SUMIF(Survey!DQ447:DW447,{"&gt;0","&lt;0"})*{1,-1})+SUM(SUMIF(Survey!DY447:EE447,{"&gt;0","&lt;0"})*{1,-1})</f>
        <v>0</v>
      </c>
      <c r="CX447">
        <f t="shared" si="313"/>
        <v>0</v>
      </c>
      <c r="CY447">
        <f t="shared" si="314"/>
        <v>0</v>
      </c>
      <c r="CZ447" s="16" t="str">
        <f t="shared" si="315"/>
        <v>Pass</v>
      </c>
      <c r="DA447" s="38" t="b">
        <f>IF(ABS(Survey!$DW447)=0,TRUE,FALSE)</f>
        <v>1</v>
      </c>
      <c r="DB447" s="37" t="b">
        <f>NOT(ISBLANK(Survey!DX447))</f>
        <v>0</v>
      </c>
      <c r="DC447" s="16" t="str">
        <f t="shared" si="316"/>
        <v>Pass</v>
      </c>
      <c r="DD447" s="38" t="b">
        <f>IF(ABS(Survey!$EE447)=0,TRUE,FALSE)</f>
        <v>1</v>
      </c>
      <c r="DE447" s="37" t="b">
        <f>NOT(ISBLANK(Survey!$EF447))</f>
        <v>0</v>
      </c>
      <c r="DF447" s="16" t="str">
        <f t="shared" si="317"/>
        <v>Fail</v>
      </c>
      <c r="DG447" s="36">
        <f>SUM(SUMIF(Survey!EL447:EN447,{"&gt;0","&lt;0"})*{1,-1})</f>
        <v>0</v>
      </c>
      <c r="DH447">
        <f t="shared" si="318"/>
        <v>0</v>
      </c>
      <c r="DI447">
        <f t="shared" si="319"/>
        <v>100</v>
      </c>
      <c r="DJ447" s="35" t="b">
        <f>IF(OR(Survey!$M447="ETF",Survey!$M447="ETF, alternative mutual fund",Survey!$M447="Closed-end", Survey!$M447="Split share corp"),TRUE,FALSE)</f>
        <v>0</v>
      </c>
      <c r="DK447" s="16" t="str">
        <f t="shared" si="320"/>
        <v>Fail</v>
      </c>
      <c r="DL447" s="36">
        <f>SUM(SUMIF(Survey!EP447:EV447,{"&gt;0","&lt;0"})*{1,-1})</f>
        <v>0</v>
      </c>
      <c r="DM447">
        <f t="shared" si="321"/>
        <v>0</v>
      </c>
      <c r="DN447" s="17">
        <f t="shared" si="322"/>
        <v>100</v>
      </c>
      <c r="DO447" s="16" t="str">
        <f t="shared" si="323"/>
        <v>Fail</v>
      </c>
      <c r="DP447" s="36">
        <f>SUM(SUMIF(Survey!EX447:FD447,{"&gt;0","&lt;0"})*{1,-1})</f>
        <v>0</v>
      </c>
      <c r="DQ447">
        <f t="shared" si="324"/>
        <v>0</v>
      </c>
      <c r="DR447" s="17">
        <f t="shared" si="325"/>
        <v>100</v>
      </c>
    </row>
    <row r="448" spans="1:122">
      <c r="A448">
        <v>448</v>
      </c>
      <c r="B448" t="str">
        <f t="shared" si="279"/>
        <v>Pass</v>
      </c>
      <c r="C448" t="str">
        <f>IF(COUNTBLANK(Survey!B448:FE448)=$C$2, "Pass", "Fail")</f>
        <v>Pass</v>
      </c>
      <c r="D448" t="str">
        <f t="shared" si="280"/>
        <v>Fail</v>
      </c>
      <c r="E448" t="str">
        <f>IF(OR(ISBLANK(Survey!AJ448),COUNTIF(G448:BB448,"Fail")),"Fail","Pass")</f>
        <v>Fail</v>
      </c>
      <c r="G448" s="16" t="str">
        <f t="shared" si="281"/>
        <v>Fail</v>
      </c>
      <c r="H448" s="177">
        <f>COUNTBLANK(Survey!B448:D448)+COUNTBLANK(Survey!G448)+COUNTBLANK(Survey!I448)+COUNTBLANK(Survey!K448:M448)+COUNTBLANK(Survey!P448)+COUNTBLANK(Survey!S448:U448)+COUNTBLANK(Survey!Y448:AA448)+COUNTBLANK(Survey!AD448:AE448)+COUNTBLANK(Survey!AI448:AI448)</f>
        <v>18</v>
      </c>
      <c r="I448" s="16" t="str">
        <f t="shared" si="282"/>
        <v>Fail</v>
      </c>
      <c r="J448" t="b">
        <f>IF(Survey!E448="No",TRUE,FALSE)</f>
        <v>0</v>
      </c>
      <c r="K448" s="34">
        <f>LEN(Survey!E448)</f>
        <v>0</v>
      </c>
      <c r="L448" s="16" t="str">
        <f t="shared" si="283"/>
        <v>Fail</v>
      </c>
      <c r="M448" t="b">
        <f>IF(Survey!F448="No",TRUE,FALSE)</f>
        <v>0</v>
      </c>
      <c r="N448" s="33">
        <f>LEN(Survey!F448)</f>
        <v>0</v>
      </c>
      <c r="O448" s="16" t="str">
        <f t="shared" si="284"/>
        <v>Pass</v>
      </c>
      <c r="P448" s="34">
        <f>MOD((LEN(Survey!H448)+2),11)</f>
        <v>2</v>
      </c>
      <c r="Q448" s="33" t="str">
        <f>IF(Survey!$L448="Prospectus fund", "Yes", "No")</f>
        <v>No</v>
      </c>
      <c r="R448" s="16" t="str">
        <f t="shared" si="285"/>
        <v>Pass</v>
      </c>
      <c r="S448" s="34">
        <f>MOD((LEN(Survey!J448)+2),11)</f>
        <v>2</v>
      </c>
      <c r="T448" s="35" t="b">
        <f>IF(OR(Survey!$M448="ETF",Survey!$M448="ETF, alternative mutual fund",Survey!$M448="Closed-end", Survey!$M448="Split share corp", Survey!$I448="Yes"),TRUE,FALSE)</f>
        <v>0</v>
      </c>
      <c r="U448" s="16" t="str">
        <f>IFERROR(IF(AND(OR(X448=Y448,Y448 = "Either"),NOT(ISBLANK(Survey!K448))),"Pass","Fail"),"Pass")</f>
        <v>Fail</v>
      </c>
      <c r="V448" s="36" cm="1">
        <f t="array" ref="V448">SUM(SUMIF(Survey!BZ448:CS448,{"&gt;0","&lt;0"})*{1,-1})</f>
        <v>0</v>
      </c>
      <c r="W448" s="38" cm="1">
        <f t="array" ref="W448">SUM(SUMIF(Survey!CC448,{"&gt;0","&lt;0"})*{1,-1})+SUM(SUMIF(Survey!CM448,{"&gt;0","&lt;0"})*{1,-1})</f>
        <v>0</v>
      </c>
      <c r="X448" s="38">
        <f>Survey!K448</f>
        <v>0</v>
      </c>
      <c r="Y448" s="37" t="str">
        <f t="shared" si="286"/>
        <v>Either</v>
      </c>
      <c r="Z448" s="16" t="str">
        <f t="shared" si="287"/>
        <v>Fail</v>
      </c>
      <c r="AA448" s="67" cm="1">
        <f t="array" ref="AA448">SUM(SUMIF(Survey!BZ448:CS448,{"&gt;0","&lt;0"})*{1,-1})+SUM(SUMIF(Survey!CU448:DN448,{"&gt;0","&lt;0"})*{1,-1})</f>
        <v>0</v>
      </c>
      <c r="AB448" s="67">
        <f>IFERROR(AA448/(Survey!$AV448),0)</f>
        <v>0</v>
      </c>
      <c r="AC448" s="128" t="b">
        <f>IF(OR(Survey!$M448="Alternative strategy or hedge",Survey!$M448="Other, illiquid",Survey!$L448="Prospectus fund"),TRUE,FALSE)</f>
        <v>0</v>
      </c>
      <c r="AD448" s="128" t="b">
        <f>NOT(ISBLANK(Survey!$M448))</f>
        <v>0</v>
      </c>
      <c r="AE448" s="16" t="str">
        <f t="shared" si="288"/>
        <v>Pass</v>
      </c>
      <c r="AF448" s="38" t="b">
        <f>NOT(ISNUMBER(SEARCH("Other",Survey!$P448)))</f>
        <v>1</v>
      </c>
      <c r="AG448" s="37" t="b">
        <f>NOT(ISBLANK(Survey!$Q448))</f>
        <v>0</v>
      </c>
      <c r="AH448" s="16" t="str">
        <f t="shared" si="289"/>
        <v>Pass</v>
      </c>
      <c r="AI448" s="143">
        <f>COUNTBLANK(Survey!$W448)</f>
        <v>1</v>
      </c>
      <c r="AJ448" s="67">
        <f>IF(AND(Survey!L448&lt;&gt;"Exempt fund",OR(Survey!$M448="ETF",Survey!$M448="ETF, alternative mutual fund",Survey!$M448="Mutual fund",Survey!$M448="Alternative mutual fund",Survey!$M448="Money market")),1,0)</f>
        <v>0</v>
      </c>
      <c r="AK448" s="16" t="str">
        <f t="shared" si="290"/>
        <v>Pass</v>
      </c>
      <c r="AL448" s="38" t="b">
        <f>NOT(ISNUMBER(SEARCH("Yes",Survey!$AA448)))</f>
        <v>1</v>
      </c>
      <c r="AM448" s="37" t="b">
        <f>IF(COUNTBLANK(Survey!$AB448:$AC448)=0,TRUE, FALSE)</f>
        <v>0</v>
      </c>
      <c r="AN448" s="16" t="str">
        <f t="shared" si="291"/>
        <v>Pass</v>
      </c>
      <c r="AO448" s="38" t="b">
        <f>NOT(ISNUMBER(SEARCH("Yes",Survey!$AD448)))</f>
        <v>1</v>
      </c>
      <c r="AP448" s="37" t="b">
        <f>NOT(ISBLANK(Survey!$AF448))</f>
        <v>0</v>
      </c>
      <c r="AQ448" s="16" t="str">
        <f t="shared" si="292"/>
        <v>Pass</v>
      </c>
      <c r="AR448" s="38" t="b">
        <f>NOT(OR(ISNUMBER(SEARCH("Other",Survey!$AF448)),ISNUMBER(SEARCH("Multiple",Survey!$AF448))))</f>
        <v>1</v>
      </c>
      <c r="AS448" s="37" t="b">
        <f>NOT(ISBLANK(Survey!$AG448))</f>
        <v>0</v>
      </c>
      <c r="AT448" s="16" t="str">
        <f t="shared" si="293"/>
        <v>Fail</v>
      </c>
      <c r="AU448" s="143">
        <f>IF(ABS(Survey!$AV448)&gt;0, 1,0)</f>
        <v>0</v>
      </c>
      <c r="AV448" s="143">
        <f>IF(COUNTBLANK(Survey!$AJ448)=0,1,0)</f>
        <v>0</v>
      </c>
      <c r="AW448" s="16" t="str">
        <f t="shared" si="294"/>
        <v>Pass</v>
      </c>
      <c r="AX448" s="143">
        <f>IF(ISBLANK(Survey!$AJ448),0,1)</f>
        <v>0</v>
      </c>
      <c r="AY448" s="165">
        <f>COUNTBLANK(Survey!$AK448)</f>
        <v>1</v>
      </c>
      <c r="AZ448" s="16" t="str">
        <f t="shared" si="295"/>
        <v>Pass</v>
      </c>
      <c r="BA448" s="143">
        <f>IF(OR(Survey!$AK448="Closed",ISBLANK(Survey!$AK448)),0,1)</f>
        <v>0</v>
      </c>
      <c r="BB448" s="165">
        <f>IF(ISBLANK(Survey!$AL448),1,0)</f>
        <v>1</v>
      </c>
      <c r="BC448" s="147" t="str" cm="1">
        <f t="array" ref="BC448">IF(OR(IF(OR($BE448+$BF448 = 2, $BG448=1), FALSE, TRUE), AND($BD448:$BD448 = 0)),"Pass","Fail")</f>
        <v>Pass</v>
      </c>
      <c r="BD448" s="143">
        <f>COUNTBLANK(Survey!$AM448:$AO448)</f>
        <v>3</v>
      </c>
      <c r="BE448" s="143">
        <f>IF(Survey!$I448="Yes",1,0)</f>
        <v>0</v>
      </c>
      <c r="BF448" s="143">
        <f>IF(OR(Survey!$M448="Mutual fund",Survey!$M448="Alternative mutual fund",Survey!$M448="Money market"),1,0)</f>
        <v>0</v>
      </c>
      <c r="BG448" s="148">
        <f>IF(OR(Survey!$M448="ETF",Survey!$M448="ETF, alternative mutual fund"),1,0)</f>
        <v>0</v>
      </c>
      <c r="BH448" s="16" t="str">
        <f t="shared" si="296"/>
        <v>Pass</v>
      </c>
      <c r="BI448" s="38" t="b">
        <f>OR(ISNUMBER(SEARCH("Yes",Survey!$AO448)),ISBLANK(Survey!$AO448))</f>
        <v>1</v>
      </c>
      <c r="BJ448" s="67" t="b">
        <f>NOT(ISBLANK(Survey!$AP448))</f>
        <v>0</v>
      </c>
      <c r="BK448" s="16" t="str">
        <f t="shared" si="297"/>
        <v>Pass</v>
      </c>
      <c r="BL448" s="143">
        <f>IF(Survey!$AW448=0, 0,1)</f>
        <v>0</v>
      </c>
      <c r="BM448" s="67">
        <f>Survey!$AQ448</f>
        <v>0</v>
      </c>
      <c r="BN448" s="67">
        <f>IFERROR((Survey!$AX448-ABS(Survey!$AY448)-ABS(Survey!$BD448))/Survey!$AW448,0)</f>
        <v>0</v>
      </c>
      <c r="BO448" s="67">
        <f>IF(AND($BM448&gt;$BN448-0.2,$BM448&lt;$BN448+0.2,ISBLANK(Survey!$AQ448)=FALSE),0,1)</f>
        <v>1</v>
      </c>
      <c r="BP448" s="165">
        <f>IF(ISBLANK(Survey!$AR448),1,0)</f>
        <v>1</v>
      </c>
      <c r="BQ448" s="16" t="str">
        <f t="shared" si="298"/>
        <v>Pass</v>
      </c>
      <c r="BR448" s="143">
        <f>IF(Survey!$AW448=0, 0,1)</f>
        <v>0</v>
      </c>
      <c r="BS448" s="67">
        <f>IF(AND(Survey!$AS448&gt;=0,Survey!$AS448&lt;=0.2,Survey!$AS448&lt;&gt;""),0,1)</f>
        <v>1</v>
      </c>
      <c r="BT448" s="143">
        <f>IF(ISBLANK(Survey!$AT448),1,0)</f>
        <v>1</v>
      </c>
      <c r="BU448" s="16" t="str">
        <f t="shared" si="299"/>
        <v>Fail</v>
      </c>
      <c r="BV448" s="165">
        <f>Survey!$AU448</f>
        <v>0</v>
      </c>
      <c r="BW448" s="16" t="str">
        <f t="shared" si="300"/>
        <v>Pass</v>
      </c>
      <c r="BX448" s="36">
        <f>Survey!$AV448</f>
        <v>0</v>
      </c>
      <c r="BY448" s="176">
        <f>Survey!$AW448+Survey!$AX448-ABS(Survey!$AY448)+ABS(Survey!$AZ448)-ABS(Survey!$BA448)+ABS(Survey!$BB448)-ABS(Survey!$BC448)-ABS(Survey!$BD448)+Survey!$BE448</f>
        <v>0</v>
      </c>
      <c r="BZ448" s="35">
        <f t="shared" si="301"/>
        <v>0</v>
      </c>
      <c r="CA448" s="17">
        <f t="shared" si="302"/>
        <v>0</v>
      </c>
      <c r="CB448" s="16" t="str">
        <f t="shared" si="303"/>
        <v>Pass</v>
      </c>
      <c r="CC448" s="38" t="b">
        <f>IF(ABS(Survey!$BE448)=0,TRUE,FALSE)</f>
        <v>1</v>
      </c>
      <c r="CD448" s="37" t="b">
        <f>NOT(ISBLANK(Survey!$BF448))</f>
        <v>0</v>
      </c>
      <c r="CE448" t="str">
        <f t="shared" si="304"/>
        <v>Fail</v>
      </c>
      <c r="CF448" s="29">
        <f>Survey!$AV448</f>
        <v>0</v>
      </c>
      <c r="CG448" s="29" cm="1">
        <f t="array" ref="CG448">SUM(SUMIF(Survey!BH448:BO448,{"&gt;0","&lt;0"})*{1,-1})-SUM(SUMIF(Survey!BQ448:BX448,{"&gt;0","&lt;0"})*{1,-1})</f>
        <v>0</v>
      </c>
      <c r="CH448" s="35" t="str">
        <f t="shared" si="305"/>
        <v>No holdings</v>
      </c>
      <c r="CI448">
        <f t="shared" si="306"/>
        <v>0</v>
      </c>
      <c r="CJ448" s="16" t="str">
        <f t="shared" si="307"/>
        <v>Fail</v>
      </c>
      <c r="CK448" s="36">
        <f>Survey!$AV448</f>
        <v>0</v>
      </c>
      <c r="CL448" s="36" cm="1">
        <f t="array" ref="CL448">SUM(SUMIF(Survey!BZ448:CS448,{"&gt;0","&lt;0"})*{1,-1})-SUM(SUMIF(Survey!CU448:DN448,{"&gt;0","&lt;0"})*{1,-1})</f>
        <v>0</v>
      </c>
      <c r="CM448" s="35" t="str">
        <f t="shared" si="308"/>
        <v>No holdings</v>
      </c>
      <c r="CN448" s="17">
        <f t="shared" si="309"/>
        <v>0</v>
      </c>
      <c r="CO448" s="16" t="str">
        <f t="shared" si="310"/>
        <v>Pass</v>
      </c>
      <c r="CP448" s="38" t="b">
        <f>IF(ABS(Survey!$CS448)=0,TRUE,FALSE)</f>
        <v>1</v>
      </c>
      <c r="CQ448" s="37" t="b">
        <f>NOT(ISBLANK(Survey!$CT448))</f>
        <v>0</v>
      </c>
      <c r="CR448" s="16" t="str">
        <f t="shared" si="311"/>
        <v>Pass</v>
      </c>
      <c r="CS448" s="38" t="b">
        <f>IF(ABS(Survey!$DN448)=0,TRUE,FALSE)</f>
        <v>1</v>
      </c>
      <c r="CT448" s="37" t="b">
        <f>NOT(ISBLANK(Survey!$DO448))</f>
        <v>0</v>
      </c>
      <c r="CU448" t="str">
        <f t="shared" si="312"/>
        <v>Pass</v>
      </c>
      <c r="CV448" s="29" cm="1">
        <f t="array" ref="CV448">SUM(SUMIF(Survey!CO448,{"&gt;0","&lt;0"})*{1,-1})+SUM(SUMIF(Survey!DJ448,{"&gt;0","&lt;0"})*{1,-1})</f>
        <v>0</v>
      </c>
      <c r="CW448" s="29">
        <f>SUM(SUMIF(Survey!DQ448:DW448,{"&gt;0","&lt;0"})*{1,-1})+SUM(SUMIF(Survey!DY448:EE448,{"&gt;0","&lt;0"})*{1,-1})</f>
        <v>0</v>
      </c>
      <c r="CX448">
        <f t="shared" si="313"/>
        <v>0</v>
      </c>
      <c r="CY448">
        <f t="shared" si="314"/>
        <v>0</v>
      </c>
      <c r="CZ448" s="16" t="str">
        <f t="shared" si="315"/>
        <v>Pass</v>
      </c>
      <c r="DA448" s="38" t="b">
        <f>IF(ABS(Survey!$DW448)=0,TRUE,FALSE)</f>
        <v>1</v>
      </c>
      <c r="DB448" s="37" t="b">
        <f>NOT(ISBLANK(Survey!DX448))</f>
        <v>0</v>
      </c>
      <c r="DC448" s="16" t="str">
        <f t="shared" si="316"/>
        <v>Pass</v>
      </c>
      <c r="DD448" s="38" t="b">
        <f>IF(ABS(Survey!$EE448)=0,TRUE,FALSE)</f>
        <v>1</v>
      </c>
      <c r="DE448" s="37" t="b">
        <f>NOT(ISBLANK(Survey!$EF448))</f>
        <v>0</v>
      </c>
      <c r="DF448" s="16" t="str">
        <f t="shared" si="317"/>
        <v>Fail</v>
      </c>
      <c r="DG448" s="36">
        <f>SUM(SUMIF(Survey!EL448:EN448,{"&gt;0","&lt;0"})*{1,-1})</f>
        <v>0</v>
      </c>
      <c r="DH448">
        <f t="shared" si="318"/>
        <v>0</v>
      </c>
      <c r="DI448">
        <f t="shared" si="319"/>
        <v>100</v>
      </c>
      <c r="DJ448" s="35" t="b">
        <f>IF(OR(Survey!$M448="ETF",Survey!$M448="ETF, alternative mutual fund",Survey!$M448="Closed-end", Survey!$M448="Split share corp"),TRUE,FALSE)</f>
        <v>0</v>
      </c>
      <c r="DK448" s="16" t="str">
        <f t="shared" si="320"/>
        <v>Fail</v>
      </c>
      <c r="DL448" s="36">
        <f>SUM(SUMIF(Survey!EP448:EV448,{"&gt;0","&lt;0"})*{1,-1})</f>
        <v>0</v>
      </c>
      <c r="DM448">
        <f t="shared" si="321"/>
        <v>0</v>
      </c>
      <c r="DN448" s="17">
        <f t="shared" si="322"/>
        <v>100</v>
      </c>
      <c r="DO448" s="16" t="str">
        <f t="shared" si="323"/>
        <v>Fail</v>
      </c>
      <c r="DP448" s="36">
        <f>SUM(SUMIF(Survey!EX448:FD448,{"&gt;0","&lt;0"})*{1,-1})</f>
        <v>0</v>
      </c>
      <c r="DQ448">
        <f t="shared" si="324"/>
        <v>0</v>
      </c>
      <c r="DR448" s="17">
        <f t="shared" si="325"/>
        <v>100</v>
      </c>
    </row>
    <row r="449" spans="1:122">
      <c r="A449">
        <v>449</v>
      </c>
      <c r="B449" t="str">
        <f t="shared" si="279"/>
        <v>Pass</v>
      </c>
      <c r="C449" t="str">
        <f>IF(COUNTBLANK(Survey!B449:FE449)=$C$2, "Pass", "Fail")</f>
        <v>Pass</v>
      </c>
      <c r="D449" t="str">
        <f t="shared" si="280"/>
        <v>Fail</v>
      </c>
      <c r="E449" t="str">
        <f>IF(OR(ISBLANK(Survey!AJ449),COUNTIF(G449:BB449,"Fail")),"Fail","Pass")</f>
        <v>Fail</v>
      </c>
      <c r="G449" s="16" t="str">
        <f t="shared" si="281"/>
        <v>Fail</v>
      </c>
      <c r="H449" s="177">
        <f>COUNTBLANK(Survey!B449:D449)+COUNTBLANK(Survey!G449)+COUNTBLANK(Survey!I449)+COUNTBLANK(Survey!K449:M449)+COUNTBLANK(Survey!P449)+COUNTBLANK(Survey!S449:U449)+COUNTBLANK(Survey!Y449:AA449)+COUNTBLANK(Survey!AD449:AE449)+COUNTBLANK(Survey!AI449:AI449)</f>
        <v>18</v>
      </c>
      <c r="I449" s="16" t="str">
        <f t="shared" si="282"/>
        <v>Fail</v>
      </c>
      <c r="J449" t="b">
        <f>IF(Survey!E449="No",TRUE,FALSE)</f>
        <v>0</v>
      </c>
      <c r="K449" s="34">
        <f>LEN(Survey!E449)</f>
        <v>0</v>
      </c>
      <c r="L449" s="16" t="str">
        <f t="shared" si="283"/>
        <v>Fail</v>
      </c>
      <c r="M449" t="b">
        <f>IF(Survey!F449="No",TRUE,FALSE)</f>
        <v>0</v>
      </c>
      <c r="N449" s="33">
        <f>LEN(Survey!F449)</f>
        <v>0</v>
      </c>
      <c r="O449" s="16" t="str">
        <f t="shared" si="284"/>
        <v>Pass</v>
      </c>
      <c r="P449" s="34">
        <f>MOD((LEN(Survey!H449)+2),11)</f>
        <v>2</v>
      </c>
      <c r="Q449" s="33" t="str">
        <f>IF(Survey!$L449="Prospectus fund", "Yes", "No")</f>
        <v>No</v>
      </c>
      <c r="R449" s="16" t="str">
        <f t="shared" si="285"/>
        <v>Pass</v>
      </c>
      <c r="S449" s="34">
        <f>MOD((LEN(Survey!J449)+2),11)</f>
        <v>2</v>
      </c>
      <c r="T449" s="35" t="b">
        <f>IF(OR(Survey!$M449="ETF",Survey!$M449="ETF, alternative mutual fund",Survey!$M449="Closed-end", Survey!$M449="Split share corp", Survey!$I449="Yes"),TRUE,FALSE)</f>
        <v>0</v>
      </c>
      <c r="U449" s="16" t="str">
        <f>IFERROR(IF(AND(OR(X449=Y449,Y449 = "Either"),NOT(ISBLANK(Survey!K449))),"Pass","Fail"),"Pass")</f>
        <v>Fail</v>
      </c>
      <c r="V449" s="36" cm="1">
        <f t="array" ref="V449">SUM(SUMIF(Survey!BZ449:CS449,{"&gt;0","&lt;0"})*{1,-1})</f>
        <v>0</v>
      </c>
      <c r="W449" s="38" cm="1">
        <f t="array" ref="W449">SUM(SUMIF(Survey!CC449,{"&gt;0","&lt;0"})*{1,-1})+SUM(SUMIF(Survey!CM449,{"&gt;0","&lt;0"})*{1,-1})</f>
        <v>0</v>
      </c>
      <c r="X449" s="38">
        <f>Survey!K449</f>
        <v>0</v>
      </c>
      <c r="Y449" s="37" t="str">
        <f t="shared" si="286"/>
        <v>Either</v>
      </c>
      <c r="Z449" s="16" t="str">
        <f t="shared" si="287"/>
        <v>Fail</v>
      </c>
      <c r="AA449" s="67" cm="1">
        <f t="array" ref="AA449">SUM(SUMIF(Survey!BZ449:CS449,{"&gt;0","&lt;0"})*{1,-1})+SUM(SUMIF(Survey!CU449:DN449,{"&gt;0","&lt;0"})*{1,-1})</f>
        <v>0</v>
      </c>
      <c r="AB449" s="67">
        <f>IFERROR(AA449/(Survey!$AV449),0)</f>
        <v>0</v>
      </c>
      <c r="AC449" s="128" t="b">
        <f>IF(OR(Survey!$M449="Alternative strategy or hedge",Survey!$M449="Other, illiquid",Survey!$L449="Prospectus fund"),TRUE,FALSE)</f>
        <v>0</v>
      </c>
      <c r="AD449" s="128" t="b">
        <f>NOT(ISBLANK(Survey!$M449))</f>
        <v>0</v>
      </c>
      <c r="AE449" s="16" t="str">
        <f t="shared" si="288"/>
        <v>Pass</v>
      </c>
      <c r="AF449" s="38" t="b">
        <f>NOT(ISNUMBER(SEARCH("Other",Survey!$P449)))</f>
        <v>1</v>
      </c>
      <c r="AG449" s="37" t="b">
        <f>NOT(ISBLANK(Survey!$Q449))</f>
        <v>0</v>
      </c>
      <c r="AH449" s="16" t="str">
        <f t="shared" si="289"/>
        <v>Pass</v>
      </c>
      <c r="AI449" s="143">
        <f>COUNTBLANK(Survey!$W449)</f>
        <v>1</v>
      </c>
      <c r="AJ449" s="67">
        <f>IF(AND(Survey!L449&lt;&gt;"Exempt fund",OR(Survey!$M449="ETF",Survey!$M449="ETF, alternative mutual fund",Survey!$M449="Mutual fund",Survey!$M449="Alternative mutual fund",Survey!$M449="Money market")),1,0)</f>
        <v>0</v>
      </c>
      <c r="AK449" s="16" t="str">
        <f t="shared" si="290"/>
        <v>Pass</v>
      </c>
      <c r="AL449" s="38" t="b">
        <f>NOT(ISNUMBER(SEARCH("Yes",Survey!$AA449)))</f>
        <v>1</v>
      </c>
      <c r="AM449" s="37" t="b">
        <f>IF(COUNTBLANK(Survey!$AB449:$AC449)=0,TRUE, FALSE)</f>
        <v>0</v>
      </c>
      <c r="AN449" s="16" t="str">
        <f t="shared" si="291"/>
        <v>Pass</v>
      </c>
      <c r="AO449" s="38" t="b">
        <f>NOT(ISNUMBER(SEARCH("Yes",Survey!$AD449)))</f>
        <v>1</v>
      </c>
      <c r="AP449" s="37" t="b">
        <f>NOT(ISBLANK(Survey!$AF449))</f>
        <v>0</v>
      </c>
      <c r="AQ449" s="16" t="str">
        <f t="shared" si="292"/>
        <v>Pass</v>
      </c>
      <c r="AR449" s="38" t="b">
        <f>NOT(OR(ISNUMBER(SEARCH("Other",Survey!$AF449)),ISNUMBER(SEARCH("Multiple",Survey!$AF449))))</f>
        <v>1</v>
      </c>
      <c r="AS449" s="37" t="b">
        <f>NOT(ISBLANK(Survey!$AG449))</f>
        <v>0</v>
      </c>
      <c r="AT449" s="16" t="str">
        <f t="shared" si="293"/>
        <v>Fail</v>
      </c>
      <c r="AU449" s="143">
        <f>IF(ABS(Survey!$AV449)&gt;0, 1,0)</f>
        <v>0</v>
      </c>
      <c r="AV449" s="143">
        <f>IF(COUNTBLANK(Survey!$AJ449)=0,1,0)</f>
        <v>0</v>
      </c>
      <c r="AW449" s="16" t="str">
        <f t="shared" si="294"/>
        <v>Pass</v>
      </c>
      <c r="AX449" s="143">
        <f>IF(ISBLANK(Survey!$AJ449),0,1)</f>
        <v>0</v>
      </c>
      <c r="AY449" s="165">
        <f>COUNTBLANK(Survey!$AK449)</f>
        <v>1</v>
      </c>
      <c r="AZ449" s="16" t="str">
        <f t="shared" si="295"/>
        <v>Pass</v>
      </c>
      <c r="BA449" s="143">
        <f>IF(OR(Survey!$AK449="Closed",ISBLANK(Survey!$AK449)),0,1)</f>
        <v>0</v>
      </c>
      <c r="BB449" s="165">
        <f>IF(ISBLANK(Survey!$AL449),1,0)</f>
        <v>1</v>
      </c>
      <c r="BC449" s="147" t="str" cm="1">
        <f t="array" ref="BC449">IF(OR(IF(OR($BE449+$BF449 = 2, $BG449=1), FALSE, TRUE), AND($BD449:$BD449 = 0)),"Pass","Fail")</f>
        <v>Pass</v>
      </c>
      <c r="BD449" s="143">
        <f>COUNTBLANK(Survey!$AM449:$AO449)</f>
        <v>3</v>
      </c>
      <c r="BE449" s="143">
        <f>IF(Survey!$I449="Yes",1,0)</f>
        <v>0</v>
      </c>
      <c r="BF449" s="143">
        <f>IF(OR(Survey!$M449="Mutual fund",Survey!$M449="Alternative mutual fund",Survey!$M449="Money market"),1,0)</f>
        <v>0</v>
      </c>
      <c r="BG449" s="148">
        <f>IF(OR(Survey!$M449="ETF",Survey!$M449="ETF, alternative mutual fund"),1,0)</f>
        <v>0</v>
      </c>
      <c r="BH449" s="16" t="str">
        <f t="shared" si="296"/>
        <v>Pass</v>
      </c>
      <c r="BI449" s="38" t="b">
        <f>OR(ISNUMBER(SEARCH("Yes",Survey!$AO449)),ISBLANK(Survey!$AO449))</f>
        <v>1</v>
      </c>
      <c r="BJ449" s="67" t="b">
        <f>NOT(ISBLANK(Survey!$AP449))</f>
        <v>0</v>
      </c>
      <c r="BK449" s="16" t="str">
        <f t="shared" si="297"/>
        <v>Pass</v>
      </c>
      <c r="BL449" s="143">
        <f>IF(Survey!$AW449=0, 0,1)</f>
        <v>0</v>
      </c>
      <c r="BM449" s="67">
        <f>Survey!$AQ449</f>
        <v>0</v>
      </c>
      <c r="BN449" s="67">
        <f>IFERROR((Survey!$AX449-ABS(Survey!$AY449)-ABS(Survey!$BD449))/Survey!$AW449,0)</f>
        <v>0</v>
      </c>
      <c r="BO449" s="67">
        <f>IF(AND($BM449&gt;$BN449-0.2,$BM449&lt;$BN449+0.2,ISBLANK(Survey!$AQ449)=FALSE),0,1)</f>
        <v>1</v>
      </c>
      <c r="BP449" s="165">
        <f>IF(ISBLANK(Survey!$AR449),1,0)</f>
        <v>1</v>
      </c>
      <c r="BQ449" s="16" t="str">
        <f t="shared" si="298"/>
        <v>Pass</v>
      </c>
      <c r="BR449" s="143">
        <f>IF(Survey!$AW449=0, 0,1)</f>
        <v>0</v>
      </c>
      <c r="BS449" s="67">
        <f>IF(AND(Survey!$AS449&gt;=0,Survey!$AS449&lt;=0.2,Survey!$AS449&lt;&gt;""),0,1)</f>
        <v>1</v>
      </c>
      <c r="BT449" s="143">
        <f>IF(ISBLANK(Survey!$AT449),1,0)</f>
        <v>1</v>
      </c>
      <c r="BU449" s="16" t="str">
        <f t="shared" si="299"/>
        <v>Fail</v>
      </c>
      <c r="BV449" s="165">
        <f>Survey!$AU449</f>
        <v>0</v>
      </c>
      <c r="BW449" s="16" t="str">
        <f t="shared" si="300"/>
        <v>Pass</v>
      </c>
      <c r="BX449" s="36">
        <f>Survey!$AV449</f>
        <v>0</v>
      </c>
      <c r="BY449" s="176">
        <f>Survey!$AW449+Survey!$AX449-ABS(Survey!$AY449)+ABS(Survey!$AZ449)-ABS(Survey!$BA449)+ABS(Survey!$BB449)-ABS(Survey!$BC449)-ABS(Survey!$BD449)+Survey!$BE449</f>
        <v>0</v>
      </c>
      <c r="BZ449" s="35">
        <f t="shared" si="301"/>
        <v>0</v>
      </c>
      <c r="CA449" s="17">
        <f t="shared" si="302"/>
        <v>0</v>
      </c>
      <c r="CB449" s="16" t="str">
        <f t="shared" si="303"/>
        <v>Pass</v>
      </c>
      <c r="CC449" s="38" t="b">
        <f>IF(ABS(Survey!$BE449)=0,TRUE,FALSE)</f>
        <v>1</v>
      </c>
      <c r="CD449" s="37" t="b">
        <f>NOT(ISBLANK(Survey!$BF449))</f>
        <v>0</v>
      </c>
      <c r="CE449" t="str">
        <f t="shared" si="304"/>
        <v>Fail</v>
      </c>
      <c r="CF449" s="29">
        <f>Survey!$AV449</f>
        <v>0</v>
      </c>
      <c r="CG449" s="29" cm="1">
        <f t="array" ref="CG449">SUM(SUMIF(Survey!BH449:BO449,{"&gt;0","&lt;0"})*{1,-1})-SUM(SUMIF(Survey!BQ449:BX449,{"&gt;0","&lt;0"})*{1,-1})</f>
        <v>0</v>
      </c>
      <c r="CH449" s="35" t="str">
        <f t="shared" si="305"/>
        <v>No holdings</v>
      </c>
      <c r="CI449">
        <f t="shared" si="306"/>
        <v>0</v>
      </c>
      <c r="CJ449" s="16" t="str">
        <f t="shared" si="307"/>
        <v>Fail</v>
      </c>
      <c r="CK449" s="36">
        <f>Survey!$AV449</f>
        <v>0</v>
      </c>
      <c r="CL449" s="36" cm="1">
        <f t="array" ref="CL449">SUM(SUMIF(Survey!BZ449:CS449,{"&gt;0","&lt;0"})*{1,-1})-SUM(SUMIF(Survey!CU449:DN449,{"&gt;0","&lt;0"})*{1,-1})</f>
        <v>0</v>
      </c>
      <c r="CM449" s="35" t="str">
        <f t="shared" si="308"/>
        <v>No holdings</v>
      </c>
      <c r="CN449" s="17">
        <f t="shared" si="309"/>
        <v>0</v>
      </c>
      <c r="CO449" s="16" t="str">
        <f t="shared" si="310"/>
        <v>Pass</v>
      </c>
      <c r="CP449" s="38" t="b">
        <f>IF(ABS(Survey!$CS449)=0,TRUE,FALSE)</f>
        <v>1</v>
      </c>
      <c r="CQ449" s="37" t="b">
        <f>NOT(ISBLANK(Survey!$CT449))</f>
        <v>0</v>
      </c>
      <c r="CR449" s="16" t="str">
        <f t="shared" si="311"/>
        <v>Pass</v>
      </c>
      <c r="CS449" s="38" t="b">
        <f>IF(ABS(Survey!$DN449)=0,TRUE,FALSE)</f>
        <v>1</v>
      </c>
      <c r="CT449" s="37" t="b">
        <f>NOT(ISBLANK(Survey!$DO449))</f>
        <v>0</v>
      </c>
      <c r="CU449" t="str">
        <f t="shared" si="312"/>
        <v>Pass</v>
      </c>
      <c r="CV449" s="29" cm="1">
        <f t="array" ref="CV449">SUM(SUMIF(Survey!CO449,{"&gt;0","&lt;0"})*{1,-1})+SUM(SUMIF(Survey!DJ449,{"&gt;0","&lt;0"})*{1,-1})</f>
        <v>0</v>
      </c>
      <c r="CW449" s="29">
        <f>SUM(SUMIF(Survey!DQ449:DW449,{"&gt;0","&lt;0"})*{1,-1})+SUM(SUMIF(Survey!DY449:EE449,{"&gt;0","&lt;0"})*{1,-1})</f>
        <v>0</v>
      </c>
      <c r="CX449">
        <f t="shared" si="313"/>
        <v>0</v>
      </c>
      <c r="CY449">
        <f t="shared" si="314"/>
        <v>0</v>
      </c>
      <c r="CZ449" s="16" t="str">
        <f t="shared" si="315"/>
        <v>Pass</v>
      </c>
      <c r="DA449" s="38" t="b">
        <f>IF(ABS(Survey!$DW449)=0,TRUE,FALSE)</f>
        <v>1</v>
      </c>
      <c r="DB449" s="37" t="b">
        <f>NOT(ISBLANK(Survey!DX449))</f>
        <v>0</v>
      </c>
      <c r="DC449" s="16" t="str">
        <f t="shared" si="316"/>
        <v>Pass</v>
      </c>
      <c r="DD449" s="38" t="b">
        <f>IF(ABS(Survey!$EE449)=0,TRUE,FALSE)</f>
        <v>1</v>
      </c>
      <c r="DE449" s="37" t="b">
        <f>NOT(ISBLANK(Survey!$EF449))</f>
        <v>0</v>
      </c>
      <c r="DF449" s="16" t="str">
        <f t="shared" si="317"/>
        <v>Fail</v>
      </c>
      <c r="DG449" s="36">
        <f>SUM(SUMIF(Survey!EL449:EN449,{"&gt;0","&lt;0"})*{1,-1})</f>
        <v>0</v>
      </c>
      <c r="DH449">
        <f t="shared" si="318"/>
        <v>0</v>
      </c>
      <c r="DI449">
        <f t="shared" si="319"/>
        <v>100</v>
      </c>
      <c r="DJ449" s="35" t="b">
        <f>IF(OR(Survey!$M449="ETF",Survey!$M449="ETF, alternative mutual fund",Survey!$M449="Closed-end", Survey!$M449="Split share corp"),TRUE,FALSE)</f>
        <v>0</v>
      </c>
      <c r="DK449" s="16" t="str">
        <f t="shared" si="320"/>
        <v>Fail</v>
      </c>
      <c r="DL449" s="36">
        <f>SUM(SUMIF(Survey!EP449:EV449,{"&gt;0","&lt;0"})*{1,-1})</f>
        <v>0</v>
      </c>
      <c r="DM449">
        <f t="shared" si="321"/>
        <v>0</v>
      </c>
      <c r="DN449" s="17">
        <f t="shared" si="322"/>
        <v>100</v>
      </c>
      <c r="DO449" s="16" t="str">
        <f t="shared" si="323"/>
        <v>Fail</v>
      </c>
      <c r="DP449" s="36">
        <f>SUM(SUMIF(Survey!EX449:FD449,{"&gt;0","&lt;0"})*{1,-1})</f>
        <v>0</v>
      </c>
      <c r="DQ449">
        <f t="shared" si="324"/>
        <v>0</v>
      </c>
      <c r="DR449" s="17">
        <f t="shared" si="325"/>
        <v>100</v>
      </c>
    </row>
    <row r="450" spans="1:122">
      <c r="A450">
        <v>450</v>
      </c>
      <c r="B450" t="str">
        <f t="shared" si="279"/>
        <v>Pass</v>
      </c>
      <c r="C450" t="str">
        <f>IF(COUNTBLANK(Survey!B450:FE450)=$C$2, "Pass", "Fail")</f>
        <v>Pass</v>
      </c>
      <c r="D450" t="str">
        <f t="shared" si="280"/>
        <v>Fail</v>
      </c>
      <c r="E450" t="str">
        <f>IF(OR(ISBLANK(Survey!AJ450),COUNTIF(G450:BB450,"Fail")),"Fail","Pass")</f>
        <v>Fail</v>
      </c>
      <c r="G450" s="16" t="str">
        <f t="shared" si="281"/>
        <v>Fail</v>
      </c>
      <c r="H450" s="177">
        <f>COUNTBLANK(Survey!B450:D450)+COUNTBLANK(Survey!G450)+COUNTBLANK(Survey!I450)+COUNTBLANK(Survey!K450:M450)+COUNTBLANK(Survey!P450)+COUNTBLANK(Survey!S450:U450)+COUNTBLANK(Survey!Y450:AA450)+COUNTBLANK(Survey!AD450:AE450)+COUNTBLANK(Survey!AI450:AI450)</f>
        <v>18</v>
      </c>
      <c r="I450" s="16" t="str">
        <f t="shared" si="282"/>
        <v>Fail</v>
      </c>
      <c r="J450" t="b">
        <f>IF(Survey!E450="No",TRUE,FALSE)</f>
        <v>0</v>
      </c>
      <c r="K450" s="34">
        <f>LEN(Survey!E450)</f>
        <v>0</v>
      </c>
      <c r="L450" s="16" t="str">
        <f t="shared" si="283"/>
        <v>Fail</v>
      </c>
      <c r="M450" t="b">
        <f>IF(Survey!F450="No",TRUE,FALSE)</f>
        <v>0</v>
      </c>
      <c r="N450" s="33">
        <f>LEN(Survey!F450)</f>
        <v>0</v>
      </c>
      <c r="O450" s="16" t="str">
        <f t="shared" si="284"/>
        <v>Pass</v>
      </c>
      <c r="P450" s="34">
        <f>MOD((LEN(Survey!H450)+2),11)</f>
        <v>2</v>
      </c>
      <c r="Q450" s="33" t="str">
        <f>IF(Survey!$L450="Prospectus fund", "Yes", "No")</f>
        <v>No</v>
      </c>
      <c r="R450" s="16" t="str">
        <f t="shared" si="285"/>
        <v>Pass</v>
      </c>
      <c r="S450" s="34">
        <f>MOD((LEN(Survey!J450)+2),11)</f>
        <v>2</v>
      </c>
      <c r="T450" s="35" t="b">
        <f>IF(OR(Survey!$M450="ETF",Survey!$M450="ETF, alternative mutual fund",Survey!$M450="Closed-end", Survey!$M450="Split share corp", Survey!$I450="Yes"),TRUE,FALSE)</f>
        <v>0</v>
      </c>
      <c r="U450" s="16" t="str">
        <f>IFERROR(IF(AND(OR(X450=Y450,Y450 = "Either"),NOT(ISBLANK(Survey!K450))),"Pass","Fail"),"Pass")</f>
        <v>Fail</v>
      </c>
      <c r="V450" s="36" cm="1">
        <f t="array" ref="V450">SUM(SUMIF(Survey!BZ450:CS450,{"&gt;0","&lt;0"})*{1,-1})</f>
        <v>0</v>
      </c>
      <c r="W450" s="38" cm="1">
        <f t="array" ref="W450">SUM(SUMIF(Survey!CC450,{"&gt;0","&lt;0"})*{1,-1})+SUM(SUMIF(Survey!CM450,{"&gt;0","&lt;0"})*{1,-1})</f>
        <v>0</v>
      </c>
      <c r="X450" s="38">
        <f>Survey!K450</f>
        <v>0</v>
      </c>
      <c r="Y450" s="37" t="str">
        <f t="shared" si="286"/>
        <v>Either</v>
      </c>
      <c r="Z450" s="16" t="str">
        <f t="shared" si="287"/>
        <v>Fail</v>
      </c>
      <c r="AA450" s="67" cm="1">
        <f t="array" ref="AA450">SUM(SUMIF(Survey!BZ450:CS450,{"&gt;0","&lt;0"})*{1,-1})+SUM(SUMIF(Survey!CU450:DN450,{"&gt;0","&lt;0"})*{1,-1})</f>
        <v>0</v>
      </c>
      <c r="AB450" s="67">
        <f>IFERROR(AA450/(Survey!$AV450),0)</f>
        <v>0</v>
      </c>
      <c r="AC450" s="128" t="b">
        <f>IF(OR(Survey!$M450="Alternative strategy or hedge",Survey!$M450="Other, illiquid",Survey!$L450="Prospectus fund"),TRUE,FALSE)</f>
        <v>0</v>
      </c>
      <c r="AD450" s="128" t="b">
        <f>NOT(ISBLANK(Survey!$M450))</f>
        <v>0</v>
      </c>
      <c r="AE450" s="16" t="str">
        <f t="shared" si="288"/>
        <v>Pass</v>
      </c>
      <c r="AF450" s="38" t="b">
        <f>NOT(ISNUMBER(SEARCH("Other",Survey!$P450)))</f>
        <v>1</v>
      </c>
      <c r="AG450" s="37" t="b">
        <f>NOT(ISBLANK(Survey!$Q450))</f>
        <v>0</v>
      </c>
      <c r="AH450" s="16" t="str">
        <f t="shared" si="289"/>
        <v>Pass</v>
      </c>
      <c r="AI450" s="143">
        <f>COUNTBLANK(Survey!$W450)</f>
        <v>1</v>
      </c>
      <c r="AJ450" s="67">
        <f>IF(AND(Survey!L450&lt;&gt;"Exempt fund",OR(Survey!$M450="ETF",Survey!$M450="ETF, alternative mutual fund",Survey!$M450="Mutual fund",Survey!$M450="Alternative mutual fund",Survey!$M450="Money market")),1,0)</f>
        <v>0</v>
      </c>
      <c r="AK450" s="16" t="str">
        <f t="shared" si="290"/>
        <v>Pass</v>
      </c>
      <c r="AL450" s="38" t="b">
        <f>NOT(ISNUMBER(SEARCH("Yes",Survey!$AA450)))</f>
        <v>1</v>
      </c>
      <c r="AM450" s="37" t="b">
        <f>IF(COUNTBLANK(Survey!$AB450:$AC450)=0,TRUE, FALSE)</f>
        <v>0</v>
      </c>
      <c r="AN450" s="16" t="str">
        <f t="shared" si="291"/>
        <v>Pass</v>
      </c>
      <c r="AO450" s="38" t="b">
        <f>NOT(ISNUMBER(SEARCH("Yes",Survey!$AD450)))</f>
        <v>1</v>
      </c>
      <c r="AP450" s="37" t="b">
        <f>NOT(ISBLANK(Survey!$AF450))</f>
        <v>0</v>
      </c>
      <c r="AQ450" s="16" t="str">
        <f t="shared" si="292"/>
        <v>Pass</v>
      </c>
      <c r="AR450" s="38" t="b">
        <f>NOT(OR(ISNUMBER(SEARCH("Other",Survey!$AF450)),ISNUMBER(SEARCH("Multiple",Survey!$AF450))))</f>
        <v>1</v>
      </c>
      <c r="AS450" s="37" t="b">
        <f>NOT(ISBLANK(Survey!$AG450))</f>
        <v>0</v>
      </c>
      <c r="AT450" s="16" t="str">
        <f t="shared" si="293"/>
        <v>Fail</v>
      </c>
      <c r="AU450" s="143">
        <f>IF(ABS(Survey!$AV450)&gt;0, 1,0)</f>
        <v>0</v>
      </c>
      <c r="AV450" s="143">
        <f>IF(COUNTBLANK(Survey!$AJ450)=0,1,0)</f>
        <v>0</v>
      </c>
      <c r="AW450" s="16" t="str">
        <f t="shared" si="294"/>
        <v>Pass</v>
      </c>
      <c r="AX450" s="143">
        <f>IF(ISBLANK(Survey!$AJ450),0,1)</f>
        <v>0</v>
      </c>
      <c r="AY450" s="165">
        <f>COUNTBLANK(Survey!$AK450)</f>
        <v>1</v>
      </c>
      <c r="AZ450" s="16" t="str">
        <f t="shared" si="295"/>
        <v>Pass</v>
      </c>
      <c r="BA450" s="143">
        <f>IF(OR(Survey!$AK450="Closed",ISBLANK(Survey!$AK450)),0,1)</f>
        <v>0</v>
      </c>
      <c r="BB450" s="165">
        <f>IF(ISBLANK(Survey!$AL450),1,0)</f>
        <v>1</v>
      </c>
      <c r="BC450" s="147" t="str" cm="1">
        <f t="array" ref="BC450">IF(OR(IF(OR($BE450+$BF450 = 2, $BG450=1), FALSE, TRUE), AND($BD450:$BD450 = 0)),"Pass","Fail")</f>
        <v>Pass</v>
      </c>
      <c r="BD450" s="143">
        <f>COUNTBLANK(Survey!$AM450:$AO450)</f>
        <v>3</v>
      </c>
      <c r="BE450" s="143">
        <f>IF(Survey!$I450="Yes",1,0)</f>
        <v>0</v>
      </c>
      <c r="BF450" s="143">
        <f>IF(OR(Survey!$M450="Mutual fund",Survey!$M450="Alternative mutual fund",Survey!$M450="Money market"),1,0)</f>
        <v>0</v>
      </c>
      <c r="BG450" s="148">
        <f>IF(OR(Survey!$M450="ETF",Survey!$M450="ETF, alternative mutual fund"),1,0)</f>
        <v>0</v>
      </c>
      <c r="BH450" s="16" t="str">
        <f t="shared" si="296"/>
        <v>Pass</v>
      </c>
      <c r="BI450" s="38" t="b">
        <f>OR(ISNUMBER(SEARCH("Yes",Survey!$AO450)),ISBLANK(Survey!$AO450))</f>
        <v>1</v>
      </c>
      <c r="BJ450" s="67" t="b">
        <f>NOT(ISBLANK(Survey!$AP450))</f>
        <v>0</v>
      </c>
      <c r="BK450" s="16" t="str">
        <f t="shared" si="297"/>
        <v>Pass</v>
      </c>
      <c r="BL450" s="143">
        <f>IF(Survey!$AW450=0, 0,1)</f>
        <v>0</v>
      </c>
      <c r="BM450" s="67">
        <f>Survey!$AQ450</f>
        <v>0</v>
      </c>
      <c r="BN450" s="67">
        <f>IFERROR((Survey!$AX450-ABS(Survey!$AY450)-ABS(Survey!$BD450))/Survey!$AW450,0)</f>
        <v>0</v>
      </c>
      <c r="BO450" s="67">
        <f>IF(AND($BM450&gt;$BN450-0.2,$BM450&lt;$BN450+0.2,ISBLANK(Survey!$AQ450)=FALSE),0,1)</f>
        <v>1</v>
      </c>
      <c r="BP450" s="165">
        <f>IF(ISBLANK(Survey!$AR450),1,0)</f>
        <v>1</v>
      </c>
      <c r="BQ450" s="16" t="str">
        <f t="shared" si="298"/>
        <v>Pass</v>
      </c>
      <c r="BR450" s="143">
        <f>IF(Survey!$AW450=0, 0,1)</f>
        <v>0</v>
      </c>
      <c r="BS450" s="67">
        <f>IF(AND(Survey!$AS450&gt;=0,Survey!$AS450&lt;=0.2,Survey!$AS450&lt;&gt;""),0,1)</f>
        <v>1</v>
      </c>
      <c r="BT450" s="143">
        <f>IF(ISBLANK(Survey!$AT450),1,0)</f>
        <v>1</v>
      </c>
      <c r="BU450" s="16" t="str">
        <f t="shared" si="299"/>
        <v>Fail</v>
      </c>
      <c r="BV450" s="165">
        <f>Survey!$AU450</f>
        <v>0</v>
      </c>
      <c r="BW450" s="16" t="str">
        <f t="shared" si="300"/>
        <v>Pass</v>
      </c>
      <c r="BX450" s="36">
        <f>Survey!$AV450</f>
        <v>0</v>
      </c>
      <c r="BY450" s="176">
        <f>Survey!$AW450+Survey!$AX450-ABS(Survey!$AY450)+ABS(Survey!$AZ450)-ABS(Survey!$BA450)+ABS(Survey!$BB450)-ABS(Survey!$BC450)-ABS(Survey!$BD450)+Survey!$BE450</f>
        <v>0</v>
      </c>
      <c r="BZ450" s="35">
        <f t="shared" si="301"/>
        <v>0</v>
      </c>
      <c r="CA450" s="17">
        <f t="shared" si="302"/>
        <v>0</v>
      </c>
      <c r="CB450" s="16" t="str">
        <f t="shared" si="303"/>
        <v>Pass</v>
      </c>
      <c r="CC450" s="38" t="b">
        <f>IF(ABS(Survey!$BE450)=0,TRUE,FALSE)</f>
        <v>1</v>
      </c>
      <c r="CD450" s="37" t="b">
        <f>NOT(ISBLANK(Survey!$BF450))</f>
        <v>0</v>
      </c>
      <c r="CE450" t="str">
        <f t="shared" si="304"/>
        <v>Fail</v>
      </c>
      <c r="CF450" s="29">
        <f>Survey!$AV450</f>
        <v>0</v>
      </c>
      <c r="CG450" s="29" cm="1">
        <f t="array" ref="CG450">SUM(SUMIF(Survey!BH450:BO450,{"&gt;0","&lt;0"})*{1,-1})-SUM(SUMIF(Survey!BQ450:BX450,{"&gt;0","&lt;0"})*{1,-1})</f>
        <v>0</v>
      </c>
      <c r="CH450" s="35" t="str">
        <f t="shared" si="305"/>
        <v>No holdings</v>
      </c>
      <c r="CI450">
        <f t="shared" si="306"/>
        <v>0</v>
      </c>
      <c r="CJ450" s="16" t="str">
        <f t="shared" si="307"/>
        <v>Fail</v>
      </c>
      <c r="CK450" s="36">
        <f>Survey!$AV450</f>
        <v>0</v>
      </c>
      <c r="CL450" s="36" cm="1">
        <f t="array" ref="CL450">SUM(SUMIF(Survey!BZ450:CS450,{"&gt;0","&lt;0"})*{1,-1})-SUM(SUMIF(Survey!CU450:DN450,{"&gt;0","&lt;0"})*{1,-1})</f>
        <v>0</v>
      </c>
      <c r="CM450" s="35" t="str">
        <f t="shared" si="308"/>
        <v>No holdings</v>
      </c>
      <c r="CN450" s="17">
        <f t="shared" si="309"/>
        <v>0</v>
      </c>
      <c r="CO450" s="16" t="str">
        <f t="shared" si="310"/>
        <v>Pass</v>
      </c>
      <c r="CP450" s="38" t="b">
        <f>IF(ABS(Survey!$CS450)=0,TRUE,FALSE)</f>
        <v>1</v>
      </c>
      <c r="CQ450" s="37" t="b">
        <f>NOT(ISBLANK(Survey!$CT450))</f>
        <v>0</v>
      </c>
      <c r="CR450" s="16" t="str">
        <f t="shared" si="311"/>
        <v>Pass</v>
      </c>
      <c r="CS450" s="38" t="b">
        <f>IF(ABS(Survey!$DN450)=0,TRUE,FALSE)</f>
        <v>1</v>
      </c>
      <c r="CT450" s="37" t="b">
        <f>NOT(ISBLANK(Survey!$DO450))</f>
        <v>0</v>
      </c>
      <c r="CU450" t="str">
        <f t="shared" si="312"/>
        <v>Pass</v>
      </c>
      <c r="CV450" s="29" cm="1">
        <f t="array" ref="CV450">SUM(SUMIF(Survey!CO450,{"&gt;0","&lt;0"})*{1,-1})+SUM(SUMIF(Survey!DJ450,{"&gt;0","&lt;0"})*{1,-1})</f>
        <v>0</v>
      </c>
      <c r="CW450" s="29">
        <f>SUM(SUMIF(Survey!DQ450:DW450,{"&gt;0","&lt;0"})*{1,-1})+SUM(SUMIF(Survey!DY450:EE450,{"&gt;0","&lt;0"})*{1,-1})</f>
        <v>0</v>
      </c>
      <c r="CX450">
        <f t="shared" si="313"/>
        <v>0</v>
      </c>
      <c r="CY450">
        <f t="shared" si="314"/>
        <v>0</v>
      </c>
      <c r="CZ450" s="16" t="str">
        <f t="shared" si="315"/>
        <v>Pass</v>
      </c>
      <c r="DA450" s="38" t="b">
        <f>IF(ABS(Survey!$DW450)=0,TRUE,FALSE)</f>
        <v>1</v>
      </c>
      <c r="DB450" s="37" t="b">
        <f>NOT(ISBLANK(Survey!DX450))</f>
        <v>0</v>
      </c>
      <c r="DC450" s="16" t="str">
        <f t="shared" si="316"/>
        <v>Pass</v>
      </c>
      <c r="DD450" s="38" t="b">
        <f>IF(ABS(Survey!$EE450)=0,TRUE,FALSE)</f>
        <v>1</v>
      </c>
      <c r="DE450" s="37" t="b">
        <f>NOT(ISBLANK(Survey!$EF450))</f>
        <v>0</v>
      </c>
      <c r="DF450" s="16" t="str">
        <f t="shared" si="317"/>
        <v>Fail</v>
      </c>
      <c r="DG450" s="36">
        <f>SUM(SUMIF(Survey!EL450:EN450,{"&gt;0","&lt;0"})*{1,-1})</f>
        <v>0</v>
      </c>
      <c r="DH450">
        <f t="shared" si="318"/>
        <v>0</v>
      </c>
      <c r="DI450">
        <f t="shared" si="319"/>
        <v>100</v>
      </c>
      <c r="DJ450" s="35" t="b">
        <f>IF(OR(Survey!$M450="ETF",Survey!$M450="ETF, alternative mutual fund",Survey!$M450="Closed-end", Survey!$M450="Split share corp"),TRUE,FALSE)</f>
        <v>0</v>
      </c>
      <c r="DK450" s="16" t="str">
        <f t="shared" si="320"/>
        <v>Fail</v>
      </c>
      <c r="DL450" s="36">
        <f>SUM(SUMIF(Survey!EP450:EV450,{"&gt;0","&lt;0"})*{1,-1})</f>
        <v>0</v>
      </c>
      <c r="DM450">
        <f t="shared" si="321"/>
        <v>0</v>
      </c>
      <c r="DN450" s="17">
        <f t="shared" si="322"/>
        <v>100</v>
      </c>
      <c r="DO450" s="16" t="str">
        <f t="shared" si="323"/>
        <v>Fail</v>
      </c>
      <c r="DP450" s="36">
        <f>SUM(SUMIF(Survey!EX450:FD450,{"&gt;0","&lt;0"})*{1,-1})</f>
        <v>0</v>
      </c>
      <c r="DQ450">
        <f t="shared" si="324"/>
        <v>0</v>
      </c>
      <c r="DR450" s="17">
        <f t="shared" si="325"/>
        <v>100</v>
      </c>
    </row>
    <row r="451" spans="1:122">
      <c r="A451">
        <v>451</v>
      </c>
      <c r="B451" t="str">
        <f t="shared" ref="B451:B514" si="326">IF(OR($C451="Pass",$D451="Pass",$E451="Pass"),"Pass","Fail")</f>
        <v>Pass</v>
      </c>
      <c r="C451" t="str">
        <f>IF(COUNTBLANK(Survey!B451:FE451)=$C$2, "Pass", "Fail")</f>
        <v>Pass</v>
      </c>
      <c r="D451" t="str">
        <f t="shared" si="280"/>
        <v>Fail</v>
      </c>
      <c r="E451" t="str">
        <f>IF(OR(ISBLANK(Survey!AJ451),COUNTIF(G451:BB451,"Fail")),"Fail","Pass")</f>
        <v>Fail</v>
      </c>
      <c r="G451" s="16" t="str">
        <f t="shared" si="281"/>
        <v>Fail</v>
      </c>
      <c r="H451" s="177">
        <f>COUNTBLANK(Survey!B451:D451)+COUNTBLANK(Survey!G451)+COUNTBLANK(Survey!I451)+COUNTBLANK(Survey!K451:M451)+COUNTBLANK(Survey!P451)+COUNTBLANK(Survey!S451:U451)+COUNTBLANK(Survey!Y451:AA451)+COUNTBLANK(Survey!AD451:AE451)+COUNTBLANK(Survey!AI451:AI451)</f>
        <v>18</v>
      </c>
      <c r="I451" s="16" t="str">
        <f t="shared" si="282"/>
        <v>Fail</v>
      </c>
      <c r="J451" t="b">
        <f>IF(Survey!E451="No",TRUE,FALSE)</f>
        <v>0</v>
      </c>
      <c r="K451" s="34">
        <f>LEN(Survey!E451)</f>
        <v>0</v>
      </c>
      <c r="L451" s="16" t="str">
        <f t="shared" si="283"/>
        <v>Fail</v>
      </c>
      <c r="M451" t="b">
        <f>IF(Survey!F451="No",TRUE,FALSE)</f>
        <v>0</v>
      </c>
      <c r="N451" s="33">
        <f>LEN(Survey!F451)</f>
        <v>0</v>
      </c>
      <c r="O451" s="16" t="str">
        <f t="shared" si="284"/>
        <v>Pass</v>
      </c>
      <c r="P451" s="34">
        <f>MOD((LEN(Survey!H451)+2),11)</f>
        <v>2</v>
      </c>
      <c r="Q451" s="33" t="str">
        <f>IF(Survey!$L451="Prospectus fund", "Yes", "No")</f>
        <v>No</v>
      </c>
      <c r="R451" s="16" t="str">
        <f t="shared" si="285"/>
        <v>Pass</v>
      </c>
      <c r="S451" s="34">
        <f>MOD((LEN(Survey!J451)+2),11)</f>
        <v>2</v>
      </c>
      <c r="T451" s="35" t="b">
        <f>IF(OR(Survey!$M451="ETF",Survey!$M451="ETF, alternative mutual fund",Survey!$M451="Closed-end", Survey!$M451="Split share corp", Survey!$I451="Yes"),TRUE,FALSE)</f>
        <v>0</v>
      </c>
      <c r="U451" s="16" t="str">
        <f>IFERROR(IF(AND(OR(X451=Y451,Y451 = "Either"),NOT(ISBLANK(Survey!K451))),"Pass","Fail"),"Pass")</f>
        <v>Fail</v>
      </c>
      <c r="V451" s="36" cm="1">
        <f t="array" ref="V451">SUM(SUMIF(Survey!BZ451:CS451,{"&gt;0","&lt;0"})*{1,-1})</f>
        <v>0</v>
      </c>
      <c r="W451" s="38" cm="1">
        <f t="array" ref="W451">SUM(SUMIF(Survey!CC451,{"&gt;0","&lt;0"})*{1,-1})+SUM(SUMIF(Survey!CM451,{"&gt;0","&lt;0"})*{1,-1})</f>
        <v>0</v>
      </c>
      <c r="X451" s="38">
        <f>Survey!K451</f>
        <v>0</v>
      </c>
      <c r="Y451" s="37" t="str">
        <f t="shared" si="286"/>
        <v>Either</v>
      </c>
      <c r="Z451" s="16" t="str">
        <f t="shared" si="287"/>
        <v>Fail</v>
      </c>
      <c r="AA451" s="67" cm="1">
        <f t="array" ref="AA451">SUM(SUMIF(Survey!BZ451:CS451,{"&gt;0","&lt;0"})*{1,-1})+SUM(SUMIF(Survey!CU451:DN451,{"&gt;0","&lt;0"})*{1,-1})</f>
        <v>0</v>
      </c>
      <c r="AB451" s="67">
        <f>IFERROR(AA451/(Survey!$AV451),0)</f>
        <v>0</v>
      </c>
      <c r="AC451" s="128" t="b">
        <f>IF(OR(Survey!$M451="Alternative strategy or hedge",Survey!$M451="Other, illiquid",Survey!$L451="Prospectus fund"),TRUE,FALSE)</f>
        <v>0</v>
      </c>
      <c r="AD451" s="128" t="b">
        <f>NOT(ISBLANK(Survey!$M451))</f>
        <v>0</v>
      </c>
      <c r="AE451" s="16" t="str">
        <f t="shared" si="288"/>
        <v>Pass</v>
      </c>
      <c r="AF451" s="38" t="b">
        <f>NOT(ISNUMBER(SEARCH("Other",Survey!$P451)))</f>
        <v>1</v>
      </c>
      <c r="AG451" s="37" t="b">
        <f>NOT(ISBLANK(Survey!$Q451))</f>
        <v>0</v>
      </c>
      <c r="AH451" s="16" t="str">
        <f t="shared" si="289"/>
        <v>Pass</v>
      </c>
      <c r="AI451" s="143">
        <f>COUNTBLANK(Survey!$W451)</f>
        <v>1</v>
      </c>
      <c r="AJ451" s="67">
        <f>IF(AND(Survey!L451&lt;&gt;"Exempt fund",OR(Survey!$M451="ETF",Survey!$M451="ETF, alternative mutual fund",Survey!$M451="Mutual fund",Survey!$M451="Alternative mutual fund",Survey!$M451="Money market")),1,0)</f>
        <v>0</v>
      </c>
      <c r="AK451" s="16" t="str">
        <f t="shared" si="290"/>
        <v>Pass</v>
      </c>
      <c r="AL451" s="38" t="b">
        <f>NOT(ISNUMBER(SEARCH("Yes",Survey!$AA451)))</f>
        <v>1</v>
      </c>
      <c r="AM451" s="37" t="b">
        <f>IF(COUNTBLANK(Survey!$AB451:$AC451)=0,TRUE, FALSE)</f>
        <v>0</v>
      </c>
      <c r="AN451" s="16" t="str">
        <f t="shared" si="291"/>
        <v>Pass</v>
      </c>
      <c r="AO451" s="38" t="b">
        <f>NOT(ISNUMBER(SEARCH("Yes",Survey!$AD451)))</f>
        <v>1</v>
      </c>
      <c r="AP451" s="37" t="b">
        <f>NOT(ISBLANK(Survey!$AF451))</f>
        <v>0</v>
      </c>
      <c r="AQ451" s="16" t="str">
        <f t="shared" si="292"/>
        <v>Pass</v>
      </c>
      <c r="AR451" s="38" t="b">
        <f>NOT(OR(ISNUMBER(SEARCH("Other",Survey!$AF451)),ISNUMBER(SEARCH("Multiple",Survey!$AF451))))</f>
        <v>1</v>
      </c>
      <c r="AS451" s="37" t="b">
        <f>NOT(ISBLANK(Survey!$AG451))</f>
        <v>0</v>
      </c>
      <c r="AT451" s="16" t="str">
        <f t="shared" si="293"/>
        <v>Fail</v>
      </c>
      <c r="AU451" s="143">
        <f>IF(ABS(Survey!$AV451)&gt;0, 1,0)</f>
        <v>0</v>
      </c>
      <c r="AV451" s="143">
        <f>IF(COUNTBLANK(Survey!$AJ451)=0,1,0)</f>
        <v>0</v>
      </c>
      <c r="AW451" s="16" t="str">
        <f t="shared" si="294"/>
        <v>Pass</v>
      </c>
      <c r="AX451" s="143">
        <f>IF(ISBLANK(Survey!$AJ451),0,1)</f>
        <v>0</v>
      </c>
      <c r="AY451" s="165">
        <f>COUNTBLANK(Survey!$AK451)</f>
        <v>1</v>
      </c>
      <c r="AZ451" s="16" t="str">
        <f t="shared" si="295"/>
        <v>Pass</v>
      </c>
      <c r="BA451" s="143">
        <f>IF(OR(Survey!$AK451="Closed",ISBLANK(Survey!$AK451)),0,1)</f>
        <v>0</v>
      </c>
      <c r="BB451" s="165">
        <f>IF(ISBLANK(Survey!$AL451),1,0)</f>
        <v>1</v>
      </c>
      <c r="BC451" s="147" t="str" cm="1">
        <f t="array" ref="BC451">IF(OR(IF(OR($BE451+$BF451 = 2, $BG451=1), FALSE, TRUE), AND($BD451:$BD451 = 0)),"Pass","Fail")</f>
        <v>Pass</v>
      </c>
      <c r="BD451" s="143">
        <f>COUNTBLANK(Survey!$AM451:$AO451)</f>
        <v>3</v>
      </c>
      <c r="BE451" s="143">
        <f>IF(Survey!$I451="Yes",1,0)</f>
        <v>0</v>
      </c>
      <c r="BF451" s="143">
        <f>IF(OR(Survey!$M451="Mutual fund",Survey!$M451="Alternative mutual fund",Survey!$M451="Money market"),1,0)</f>
        <v>0</v>
      </c>
      <c r="BG451" s="148">
        <f>IF(OR(Survey!$M451="ETF",Survey!$M451="ETF, alternative mutual fund"),1,0)</f>
        <v>0</v>
      </c>
      <c r="BH451" s="16" t="str">
        <f t="shared" si="296"/>
        <v>Pass</v>
      </c>
      <c r="BI451" s="38" t="b">
        <f>OR(ISNUMBER(SEARCH("Yes",Survey!$AO451)),ISBLANK(Survey!$AO451))</f>
        <v>1</v>
      </c>
      <c r="BJ451" s="67" t="b">
        <f>NOT(ISBLANK(Survey!$AP451))</f>
        <v>0</v>
      </c>
      <c r="BK451" s="16" t="str">
        <f t="shared" si="297"/>
        <v>Pass</v>
      </c>
      <c r="BL451" s="143">
        <f>IF(Survey!$AW451=0, 0,1)</f>
        <v>0</v>
      </c>
      <c r="BM451" s="67">
        <f>Survey!$AQ451</f>
        <v>0</v>
      </c>
      <c r="BN451" s="67">
        <f>IFERROR((Survey!$AX451-ABS(Survey!$AY451)-ABS(Survey!$BD451))/Survey!$AW451,0)</f>
        <v>0</v>
      </c>
      <c r="BO451" s="67">
        <f>IF(AND($BM451&gt;$BN451-0.2,$BM451&lt;$BN451+0.2,ISBLANK(Survey!$AQ451)=FALSE),0,1)</f>
        <v>1</v>
      </c>
      <c r="BP451" s="165">
        <f>IF(ISBLANK(Survey!$AR451),1,0)</f>
        <v>1</v>
      </c>
      <c r="BQ451" s="16" t="str">
        <f t="shared" si="298"/>
        <v>Pass</v>
      </c>
      <c r="BR451" s="143">
        <f>IF(Survey!$AW451=0, 0,1)</f>
        <v>0</v>
      </c>
      <c r="BS451" s="67">
        <f>IF(AND(Survey!$AS451&gt;=0,Survey!$AS451&lt;=0.2,Survey!$AS451&lt;&gt;""),0,1)</f>
        <v>1</v>
      </c>
      <c r="BT451" s="143">
        <f>IF(ISBLANK(Survey!$AT451),1,0)</f>
        <v>1</v>
      </c>
      <c r="BU451" s="16" t="str">
        <f t="shared" si="299"/>
        <v>Fail</v>
      </c>
      <c r="BV451" s="165">
        <f>Survey!$AU451</f>
        <v>0</v>
      </c>
      <c r="BW451" s="16" t="str">
        <f t="shared" si="300"/>
        <v>Pass</v>
      </c>
      <c r="BX451" s="36">
        <f>Survey!$AV451</f>
        <v>0</v>
      </c>
      <c r="BY451" s="176">
        <f>Survey!$AW451+Survey!$AX451-ABS(Survey!$AY451)+ABS(Survey!$AZ451)-ABS(Survey!$BA451)+ABS(Survey!$BB451)-ABS(Survey!$BC451)-ABS(Survey!$BD451)+Survey!$BE451</f>
        <v>0</v>
      </c>
      <c r="BZ451" s="35">
        <f t="shared" si="301"/>
        <v>0</v>
      </c>
      <c r="CA451" s="17">
        <f t="shared" si="302"/>
        <v>0</v>
      </c>
      <c r="CB451" s="16" t="str">
        <f t="shared" si="303"/>
        <v>Pass</v>
      </c>
      <c r="CC451" s="38" t="b">
        <f>IF(ABS(Survey!$BE451)=0,TRUE,FALSE)</f>
        <v>1</v>
      </c>
      <c r="CD451" s="37" t="b">
        <f>NOT(ISBLANK(Survey!$BF451))</f>
        <v>0</v>
      </c>
      <c r="CE451" t="str">
        <f t="shared" si="304"/>
        <v>Fail</v>
      </c>
      <c r="CF451" s="29">
        <f>Survey!$AV451</f>
        <v>0</v>
      </c>
      <c r="CG451" s="29" cm="1">
        <f t="array" ref="CG451">SUM(SUMIF(Survey!BH451:BO451,{"&gt;0","&lt;0"})*{1,-1})-SUM(SUMIF(Survey!BQ451:BX451,{"&gt;0","&lt;0"})*{1,-1})</f>
        <v>0</v>
      </c>
      <c r="CH451" s="35" t="str">
        <f t="shared" si="305"/>
        <v>No holdings</v>
      </c>
      <c r="CI451">
        <f t="shared" si="306"/>
        <v>0</v>
      </c>
      <c r="CJ451" s="16" t="str">
        <f t="shared" si="307"/>
        <v>Fail</v>
      </c>
      <c r="CK451" s="36">
        <f>Survey!$AV451</f>
        <v>0</v>
      </c>
      <c r="CL451" s="36" cm="1">
        <f t="array" ref="CL451">SUM(SUMIF(Survey!BZ451:CS451,{"&gt;0","&lt;0"})*{1,-1})-SUM(SUMIF(Survey!CU451:DN451,{"&gt;0","&lt;0"})*{1,-1})</f>
        <v>0</v>
      </c>
      <c r="CM451" s="35" t="str">
        <f t="shared" si="308"/>
        <v>No holdings</v>
      </c>
      <c r="CN451" s="17">
        <f t="shared" si="309"/>
        <v>0</v>
      </c>
      <c r="CO451" s="16" t="str">
        <f t="shared" si="310"/>
        <v>Pass</v>
      </c>
      <c r="CP451" s="38" t="b">
        <f>IF(ABS(Survey!$CS451)=0,TRUE,FALSE)</f>
        <v>1</v>
      </c>
      <c r="CQ451" s="37" t="b">
        <f>NOT(ISBLANK(Survey!$CT451))</f>
        <v>0</v>
      </c>
      <c r="CR451" s="16" t="str">
        <f t="shared" si="311"/>
        <v>Pass</v>
      </c>
      <c r="CS451" s="38" t="b">
        <f>IF(ABS(Survey!$DN451)=0,TRUE,FALSE)</f>
        <v>1</v>
      </c>
      <c r="CT451" s="37" t="b">
        <f>NOT(ISBLANK(Survey!$DO451))</f>
        <v>0</v>
      </c>
      <c r="CU451" t="str">
        <f t="shared" si="312"/>
        <v>Pass</v>
      </c>
      <c r="CV451" s="29" cm="1">
        <f t="array" ref="CV451">SUM(SUMIF(Survey!CO451,{"&gt;0","&lt;0"})*{1,-1})+SUM(SUMIF(Survey!DJ451,{"&gt;0","&lt;0"})*{1,-1})</f>
        <v>0</v>
      </c>
      <c r="CW451" s="29">
        <f>SUM(SUMIF(Survey!DQ451:DW451,{"&gt;0","&lt;0"})*{1,-1})+SUM(SUMIF(Survey!DY451:EE451,{"&gt;0","&lt;0"})*{1,-1})</f>
        <v>0</v>
      </c>
      <c r="CX451">
        <f t="shared" si="313"/>
        <v>0</v>
      </c>
      <c r="CY451">
        <f t="shared" si="314"/>
        <v>0</v>
      </c>
      <c r="CZ451" s="16" t="str">
        <f t="shared" si="315"/>
        <v>Pass</v>
      </c>
      <c r="DA451" s="38" t="b">
        <f>IF(ABS(Survey!$DW451)=0,TRUE,FALSE)</f>
        <v>1</v>
      </c>
      <c r="DB451" s="37" t="b">
        <f>NOT(ISBLANK(Survey!DX451))</f>
        <v>0</v>
      </c>
      <c r="DC451" s="16" t="str">
        <f t="shared" si="316"/>
        <v>Pass</v>
      </c>
      <c r="DD451" s="38" t="b">
        <f>IF(ABS(Survey!$EE451)=0,TRUE,FALSE)</f>
        <v>1</v>
      </c>
      <c r="DE451" s="37" t="b">
        <f>NOT(ISBLANK(Survey!$EF451))</f>
        <v>0</v>
      </c>
      <c r="DF451" s="16" t="str">
        <f t="shared" si="317"/>
        <v>Fail</v>
      </c>
      <c r="DG451" s="36">
        <f>SUM(SUMIF(Survey!EL451:EN451,{"&gt;0","&lt;0"})*{1,-1})</f>
        <v>0</v>
      </c>
      <c r="DH451">
        <f t="shared" si="318"/>
        <v>0</v>
      </c>
      <c r="DI451">
        <f t="shared" si="319"/>
        <v>100</v>
      </c>
      <c r="DJ451" s="35" t="b">
        <f>IF(OR(Survey!$M451="ETF",Survey!$M451="ETF, alternative mutual fund",Survey!$M451="Closed-end", Survey!$M451="Split share corp"),TRUE,FALSE)</f>
        <v>0</v>
      </c>
      <c r="DK451" s="16" t="str">
        <f t="shared" si="320"/>
        <v>Fail</v>
      </c>
      <c r="DL451" s="36">
        <f>SUM(SUMIF(Survey!EP451:EV451,{"&gt;0","&lt;0"})*{1,-1})</f>
        <v>0</v>
      </c>
      <c r="DM451">
        <f t="shared" si="321"/>
        <v>0</v>
      </c>
      <c r="DN451" s="17">
        <f t="shared" si="322"/>
        <v>100</v>
      </c>
      <c r="DO451" s="16" t="str">
        <f t="shared" si="323"/>
        <v>Fail</v>
      </c>
      <c r="DP451" s="36">
        <f>SUM(SUMIF(Survey!EX451:FD451,{"&gt;0","&lt;0"})*{1,-1})</f>
        <v>0</v>
      </c>
      <c r="DQ451">
        <f t="shared" si="324"/>
        <v>0</v>
      </c>
      <c r="DR451" s="17">
        <f t="shared" si="325"/>
        <v>100</v>
      </c>
    </row>
    <row r="452" spans="1:122">
      <c r="A452">
        <v>452</v>
      </c>
      <c r="B452" t="str">
        <f t="shared" si="326"/>
        <v>Pass</v>
      </c>
      <c r="C452" t="str">
        <f>IF(COUNTBLANK(Survey!B452:FE452)=$C$2, "Pass", "Fail")</f>
        <v>Pass</v>
      </c>
      <c r="D452" t="str">
        <f t="shared" si="280"/>
        <v>Fail</v>
      </c>
      <c r="E452" t="str">
        <f>IF(OR(ISBLANK(Survey!AJ452),COUNTIF(G452:BB452,"Fail")),"Fail","Pass")</f>
        <v>Fail</v>
      </c>
      <c r="G452" s="16" t="str">
        <f t="shared" si="281"/>
        <v>Fail</v>
      </c>
      <c r="H452" s="177">
        <f>COUNTBLANK(Survey!B452:D452)+COUNTBLANK(Survey!G452)+COUNTBLANK(Survey!I452)+COUNTBLANK(Survey!K452:M452)+COUNTBLANK(Survey!P452)+COUNTBLANK(Survey!S452:U452)+COUNTBLANK(Survey!Y452:AA452)+COUNTBLANK(Survey!AD452:AE452)+COUNTBLANK(Survey!AI452:AI452)</f>
        <v>18</v>
      </c>
      <c r="I452" s="16" t="str">
        <f t="shared" si="282"/>
        <v>Fail</v>
      </c>
      <c r="J452" t="b">
        <f>IF(Survey!E452="No",TRUE,FALSE)</f>
        <v>0</v>
      </c>
      <c r="K452" s="34">
        <f>LEN(Survey!E452)</f>
        <v>0</v>
      </c>
      <c r="L452" s="16" t="str">
        <f t="shared" si="283"/>
        <v>Fail</v>
      </c>
      <c r="M452" t="b">
        <f>IF(Survey!F452="No",TRUE,FALSE)</f>
        <v>0</v>
      </c>
      <c r="N452" s="33">
        <f>LEN(Survey!F452)</f>
        <v>0</v>
      </c>
      <c r="O452" s="16" t="str">
        <f t="shared" si="284"/>
        <v>Pass</v>
      </c>
      <c r="P452" s="34">
        <f>MOD((LEN(Survey!H452)+2),11)</f>
        <v>2</v>
      </c>
      <c r="Q452" s="33" t="str">
        <f>IF(Survey!$L452="Prospectus fund", "Yes", "No")</f>
        <v>No</v>
      </c>
      <c r="R452" s="16" t="str">
        <f t="shared" si="285"/>
        <v>Pass</v>
      </c>
      <c r="S452" s="34">
        <f>MOD((LEN(Survey!J452)+2),11)</f>
        <v>2</v>
      </c>
      <c r="T452" s="35" t="b">
        <f>IF(OR(Survey!$M452="ETF",Survey!$M452="ETF, alternative mutual fund",Survey!$M452="Closed-end", Survey!$M452="Split share corp", Survey!$I452="Yes"),TRUE,FALSE)</f>
        <v>0</v>
      </c>
      <c r="U452" s="16" t="str">
        <f>IFERROR(IF(AND(OR(X452=Y452,Y452 = "Either"),NOT(ISBLANK(Survey!K452))),"Pass","Fail"),"Pass")</f>
        <v>Fail</v>
      </c>
      <c r="V452" s="36" cm="1">
        <f t="array" ref="V452">SUM(SUMIF(Survey!BZ452:CS452,{"&gt;0","&lt;0"})*{1,-1})</f>
        <v>0</v>
      </c>
      <c r="W452" s="38" cm="1">
        <f t="array" ref="W452">SUM(SUMIF(Survey!CC452,{"&gt;0","&lt;0"})*{1,-1})+SUM(SUMIF(Survey!CM452,{"&gt;0","&lt;0"})*{1,-1})</f>
        <v>0</v>
      </c>
      <c r="X452" s="38">
        <f>Survey!K452</f>
        <v>0</v>
      </c>
      <c r="Y452" s="37" t="str">
        <f t="shared" si="286"/>
        <v>Either</v>
      </c>
      <c r="Z452" s="16" t="str">
        <f t="shared" si="287"/>
        <v>Fail</v>
      </c>
      <c r="AA452" s="67" cm="1">
        <f t="array" ref="AA452">SUM(SUMIF(Survey!BZ452:CS452,{"&gt;0","&lt;0"})*{1,-1})+SUM(SUMIF(Survey!CU452:DN452,{"&gt;0","&lt;0"})*{1,-1})</f>
        <v>0</v>
      </c>
      <c r="AB452" s="67">
        <f>IFERROR(AA452/(Survey!$AV452),0)</f>
        <v>0</v>
      </c>
      <c r="AC452" s="128" t="b">
        <f>IF(OR(Survey!$M452="Alternative strategy or hedge",Survey!$M452="Other, illiquid",Survey!$L452="Prospectus fund"),TRUE,FALSE)</f>
        <v>0</v>
      </c>
      <c r="AD452" s="128" t="b">
        <f>NOT(ISBLANK(Survey!$M452))</f>
        <v>0</v>
      </c>
      <c r="AE452" s="16" t="str">
        <f t="shared" si="288"/>
        <v>Pass</v>
      </c>
      <c r="AF452" s="38" t="b">
        <f>NOT(ISNUMBER(SEARCH("Other",Survey!$P452)))</f>
        <v>1</v>
      </c>
      <c r="AG452" s="37" t="b">
        <f>NOT(ISBLANK(Survey!$Q452))</f>
        <v>0</v>
      </c>
      <c r="AH452" s="16" t="str">
        <f t="shared" si="289"/>
        <v>Pass</v>
      </c>
      <c r="AI452" s="143">
        <f>COUNTBLANK(Survey!$W452)</f>
        <v>1</v>
      </c>
      <c r="AJ452" s="67">
        <f>IF(AND(Survey!L452&lt;&gt;"Exempt fund",OR(Survey!$M452="ETF",Survey!$M452="ETF, alternative mutual fund",Survey!$M452="Mutual fund",Survey!$M452="Alternative mutual fund",Survey!$M452="Money market")),1,0)</f>
        <v>0</v>
      </c>
      <c r="AK452" s="16" t="str">
        <f t="shared" si="290"/>
        <v>Pass</v>
      </c>
      <c r="AL452" s="38" t="b">
        <f>NOT(ISNUMBER(SEARCH("Yes",Survey!$AA452)))</f>
        <v>1</v>
      </c>
      <c r="AM452" s="37" t="b">
        <f>IF(COUNTBLANK(Survey!$AB452:$AC452)=0,TRUE, FALSE)</f>
        <v>0</v>
      </c>
      <c r="AN452" s="16" t="str">
        <f t="shared" si="291"/>
        <v>Pass</v>
      </c>
      <c r="AO452" s="38" t="b">
        <f>NOT(ISNUMBER(SEARCH("Yes",Survey!$AD452)))</f>
        <v>1</v>
      </c>
      <c r="AP452" s="37" t="b">
        <f>NOT(ISBLANK(Survey!$AF452))</f>
        <v>0</v>
      </c>
      <c r="AQ452" s="16" t="str">
        <f t="shared" si="292"/>
        <v>Pass</v>
      </c>
      <c r="AR452" s="38" t="b">
        <f>NOT(OR(ISNUMBER(SEARCH("Other",Survey!$AF452)),ISNUMBER(SEARCH("Multiple",Survey!$AF452))))</f>
        <v>1</v>
      </c>
      <c r="AS452" s="37" t="b">
        <f>NOT(ISBLANK(Survey!$AG452))</f>
        <v>0</v>
      </c>
      <c r="AT452" s="16" t="str">
        <f t="shared" si="293"/>
        <v>Fail</v>
      </c>
      <c r="AU452" s="143">
        <f>IF(ABS(Survey!$AV452)&gt;0, 1,0)</f>
        <v>0</v>
      </c>
      <c r="AV452" s="143">
        <f>IF(COUNTBLANK(Survey!$AJ452)=0,1,0)</f>
        <v>0</v>
      </c>
      <c r="AW452" s="16" t="str">
        <f t="shared" si="294"/>
        <v>Pass</v>
      </c>
      <c r="AX452" s="143">
        <f>IF(ISBLANK(Survey!$AJ452),0,1)</f>
        <v>0</v>
      </c>
      <c r="AY452" s="165">
        <f>COUNTBLANK(Survey!$AK452)</f>
        <v>1</v>
      </c>
      <c r="AZ452" s="16" t="str">
        <f t="shared" si="295"/>
        <v>Pass</v>
      </c>
      <c r="BA452" s="143">
        <f>IF(OR(Survey!$AK452="Closed",ISBLANK(Survey!$AK452)),0,1)</f>
        <v>0</v>
      </c>
      <c r="BB452" s="165">
        <f>IF(ISBLANK(Survey!$AL452),1,0)</f>
        <v>1</v>
      </c>
      <c r="BC452" s="147" t="str" cm="1">
        <f t="array" ref="BC452">IF(OR(IF(OR($BE452+$BF452 = 2, $BG452=1), FALSE, TRUE), AND($BD452:$BD452 = 0)),"Pass","Fail")</f>
        <v>Pass</v>
      </c>
      <c r="BD452" s="143">
        <f>COUNTBLANK(Survey!$AM452:$AO452)</f>
        <v>3</v>
      </c>
      <c r="BE452" s="143">
        <f>IF(Survey!$I452="Yes",1,0)</f>
        <v>0</v>
      </c>
      <c r="BF452" s="143">
        <f>IF(OR(Survey!$M452="Mutual fund",Survey!$M452="Alternative mutual fund",Survey!$M452="Money market"),1,0)</f>
        <v>0</v>
      </c>
      <c r="BG452" s="148">
        <f>IF(OR(Survey!$M452="ETF",Survey!$M452="ETF, alternative mutual fund"),1,0)</f>
        <v>0</v>
      </c>
      <c r="BH452" s="16" t="str">
        <f t="shared" si="296"/>
        <v>Pass</v>
      </c>
      <c r="BI452" s="38" t="b">
        <f>OR(ISNUMBER(SEARCH("Yes",Survey!$AO452)),ISBLANK(Survey!$AO452))</f>
        <v>1</v>
      </c>
      <c r="BJ452" s="67" t="b">
        <f>NOT(ISBLANK(Survey!$AP452))</f>
        <v>0</v>
      </c>
      <c r="BK452" s="16" t="str">
        <f t="shared" si="297"/>
        <v>Pass</v>
      </c>
      <c r="BL452" s="143">
        <f>IF(Survey!$AW452=0, 0,1)</f>
        <v>0</v>
      </c>
      <c r="BM452" s="67">
        <f>Survey!$AQ452</f>
        <v>0</v>
      </c>
      <c r="BN452" s="67">
        <f>IFERROR((Survey!$AX452-ABS(Survey!$AY452)-ABS(Survey!$BD452))/Survey!$AW452,0)</f>
        <v>0</v>
      </c>
      <c r="BO452" s="67">
        <f>IF(AND($BM452&gt;$BN452-0.2,$BM452&lt;$BN452+0.2,ISBLANK(Survey!$AQ452)=FALSE),0,1)</f>
        <v>1</v>
      </c>
      <c r="BP452" s="165">
        <f>IF(ISBLANK(Survey!$AR452),1,0)</f>
        <v>1</v>
      </c>
      <c r="BQ452" s="16" t="str">
        <f t="shared" si="298"/>
        <v>Pass</v>
      </c>
      <c r="BR452" s="143">
        <f>IF(Survey!$AW452=0, 0,1)</f>
        <v>0</v>
      </c>
      <c r="BS452" s="67">
        <f>IF(AND(Survey!$AS452&gt;=0,Survey!$AS452&lt;=0.2,Survey!$AS452&lt;&gt;""),0,1)</f>
        <v>1</v>
      </c>
      <c r="BT452" s="143">
        <f>IF(ISBLANK(Survey!$AT452),1,0)</f>
        <v>1</v>
      </c>
      <c r="BU452" s="16" t="str">
        <f t="shared" si="299"/>
        <v>Fail</v>
      </c>
      <c r="BV452" s="165">
        <f>Survey!$AU452</f>
        <v>0</v>
      </c>
      <c r="BW452" s="16" t="str">
        <f t="shared" si="300"/>
        <v>Pass</v>
      </c>
      <c r="BX452" s="36">
        <f>Survey!$AV452</f>
        <v>0</v>
      </c>
      <c r="BY452" s="176">
        <f>Survey!$AW452+Survey!$AX452-ABS(Survey!$AY452)+ABS(Survey!$AZ452)-ABS(Survey!$BA452)+ABS(Survey!$BB452)-ABS(Survey!$BC452)-ABS(Survey!$BD452)+Survey!$BE452</f>
        <v>0</v>
      </c>
      <c r="BZ452" s="35">
        <f t="shared" si="301"/>
        <v>0</v>
      </c>
      <c r="CA452" s="17">
        <f t="shared" si="302"/>
        <v>0</v>
      </c>
      <c r="CB452" s="16" t="str">
        <f t="shared" si="303"/>
        <v>Pass</v>
      </c>
      <c r="CC452" s="38" t="b">
        <f>IF(ABS(Survey!$BE452)=0,TRUE,FALSE)</f>
        <v>1</v>
      </c>
      <c r="CD452" s="37" t="b">
        <f>NOT(ISBLANK(Survey!$BF452))</f>
        <v>0</v>
      </c>
      <c r="CE452" t="str">
        <f t="shared" si="304"/>
        <v>Fail</v>
      </c>
      <c r="CF452" s="29">
        <f>Survey!$AV452</f>
        <v>0</v>
      </c>
      <c r="CG452" s="29" cm="1">
        <f t="array" ref="CG452">SUM(SUMIF(Survey!BH452:BO452,{"&gt;0","&lt;0"})*{1,-1})-SUM(SUMIF(Survey!BQ452:BX452,{"&gt;0","&lt;0"})*{1,-1})</f>
        <v>0</v>
      </c>
      <c r="CH452" s="35" t="str">
        <f t="shared" si="305"/>
        <v>No holdings</v>
      </c>
      <c r="CI452">
        <f t="shared" si="306"/>
        <v>0</v>
      </c>
      <c r="CJ452" s="16" t="str">
        <f t="shared" si="307"/>
        <v>Fail</v>
      </c>
      <c r="CK452" s="36">
        <f>Survey!$AV452</f>
        <v>0</v>
      </c>
      <c r="CL452" s="36" cm="1">
        <f t="array" ref="CL452">SUM(SUMIF(Survey!BZ452:CS452,{"&gt;0","&lt;0"})*{1,-1})-SUM(SUMIF(Survey!CU452:DN452,{"&gt;0","&lt;0"})*{1,-1})</f>
        <v>0</v>
      </c>
      <c r="CM452" s="35" t="str">
        <f t="shared" si="308"/>
        <v>No holdings</v>
      </c>
      <c r="CN452" s="17">
        <f t="shared" si="309"/>
        <v>0</v>
      </c>
      <c r="CO452" s="16" t="str">
        <f t="shared" si="310"/>
        <v>Pass</v>
      </c>
      <c r="CP452" s="38" t="b">
        <f>IF(ABS(Survey!$CS452)=0,TRUE,FALSE)</f>
        <v>1</v>
      </c>
      <c r="CQ452" s="37" t="b">
        <f>NOT(ISBLANK(Survey!$CT452))</f>
        <v>0</v>
      </c>
      <c r="CR452" s="16" t="str">
        <f t="shared" si="311"/>
        <v>Pass</v>
      </c>
      <c r="CS452" s="38" t="b">
        <f>IF(ABS(Survey!$DN452)=0,TRUE,FALSE)</f>
        <v>1</v>
      </c>
      <c r="CT452" s="37" t="b">
        <f>NOT(ISBLANK(Survey!$DO452))</f>
        <v>0</v>
      </c>
      <c r="CU452" t="str">
        <f t="shared" si="312"/>
        <v>Pass</v>
      </c>
      <c r="CV452" s="29" cm="1">
        <f t="array" ref="CV452">SUM(SUMIF(Survey!CO452,{"&gt;0","&lt;0"})*{1,-1})+SUM(SUMIF(Survey!DJ452,{"&gt;0","&lt;0"})*{1,-1})</f>
        <v>0</v>
      </c>
      <c r="CW452" s="29">
        <f>SUM(SUMIF(Survey!DQ452:DW452,{"&gt;0","&lt;0"})*{1,-1})+SUM(SUMIF(Survey!DY452:EE452,{"&gt;0","&lt;0"})*{1,-1})</f>
        <v>0</v>
      </c>
      <c r="CX452">
        <f t="shared" si="313"/>
        <v>0</v>
      </c>
      <c r="CY452">
        <f t="shared" si="314"/>
        <v>0</v>
      </c>
      <c r="CZ452" s="16" t="str">
        <f t="shared" si="315"/>
        <v>Pass</v>
      </c>
      <c r="DA452" s="38" t="b">
        <f>IF(ABS(Survey!$DW452)=0,TRUE,FALSE)</f>
        <v>1</v>
      </c>
      <c r="DB452" s="37" t="b">
        <f>NOT(ISBLANK(Survey!DX452))</f>
        <v>0</v>
      </c>
      <c r="DC452" s="16" t="str">
        <f t="shared" si="316"/>
        <v>Pass</v>
      </c>
      <c r="DD452" s="38" t="b">
        <f>IF(ABS(Survey!$EE452)=0,TRUE,FALSE)</f>
        <v>1</v>
      </c>
      <c r="DE452" s="37" t="b">
        <f>NOT(ISBLANK(Survey!$EF452))</f>
        <v>0</v>
      </c>
      <c r="DF452" s="16" t="str">
        <f t="shared" si="317"/>
        <v>Fail</v>
      </c>
      <c r="DG452" s="36">
        <f>SUM(SUMIF(Survey!EL452:EN452,{"&gt;0","&lt;0"})*{1,-1})</f>
        <v>0</v>
      </c>
      <c r="DH452">
        <f t="shared" si="318"/>
        <v>0</v>
      </c>
      <c r="DI452">
        <f t="shared" si="319"/>
        <v>100</v>
      </c>
      <c r="DJ452" s="35" t="b">
        <f>IF(OR(Survey!$M452="ETF",Survey!$M452="ETF, alternative mutual fund",Survey!$M452="Closed-end", Survey!$M452="Split share corp"),TRUE,FALSE)</f>
        <v>0</v>
      </c>
      <c r="DK452" s="16" t="str">
        <f t="shared" si="320"/>
        <v>Fail</v>
      </c>
      <c r="DL452" s="36">
        <f>SUM(SUMIF(Survey!EP452:EV452,{"&gt;0","&lt;0"})*{1,-1})</f>
        <v>0</v>
      </c>
      <c r="DM452">
        <f t="shared" si="321"/>
        <v>0</v>
      </c>
      <c r="DN452" s="17">
        <f t="shared" si="322"/>
        <v>100</v>
      </c>
      <c r="DO452" s="16" t="str">
        <f t="shared" si="323"/>
        <v>Fail</v>
      </c>
      <c r="DP452" s="36">
        <f>SUM(SUMIF(Survey!EX452:FD452,{"&gt;0","&lt;0"})*{1,-1})</f>
        <v>0</v>
      </c>
      <c r="DQ452">
        <f t="shared" si="324"/>
        <v>0</v>
      </c>
      <c r="DR452" s="17">
        <f t="shared" si="325"/>
        <v>100</v>
      </c>
    </row>
    <row r="453" spans="1:122">
      <c r="A453">
        <v>453</v>
      </c>
      <c r="B453" t="str">
        <f t="shared" si="326"/>
        <v>Pass</v>
      </c>
      <c r="C453" t="str">
        <f>IF(COUNTBLANK(Survey!B453:FE453)=$C$2, "Pass", "Fail")</f>
        <v>Pass</v>
      </c>
      <c r="D453" t="str">
        <f t="shared" ref="D453:D516" si="327">IF(COUNTIF(G453:DR453,"Fail"),"Fail","Pass")</f>
        <v>Fail</v>
      </c>
      <c r="E453" t="str">
        <f>IF(OR(ISBLANK(Survey!AJ453),COUNTIF(G453:BB453,"Fail")),"Fail","Pass")</f>
        <v>Fail</v>
      </c>
      <c r="G453" s="16" t="str">
        <f t="shared" ref="G453:G516" si="328">IF(H453=0,"Pass","Fail")</f>
        <v>Fail</v>
      </c>
      <c r="H453" s="177">
        <f>COUNTBLANK(Survey!B453:D453)+COUNTBLANK(Survey!G453)+COUNTBLANK(Survey!I453)+COUNTBLANK(Survey!K453:M453)+COUNTBLANK(Survey!P453)+COUNTBLANK(Survey!S453:U453)+COUNTBLANK(Survey!Y453:AA453)+COUNTBLANK(Survey!AD453:AE453)+COUNTBLANK(Survey!AI453:AI453)</f>
        <v>18</v>
      </c>
      <c r="I453" s="16" t="str">
        <f t="shared" ref="I453:I516" si="329">IF(OR(K453=20, J453=TRUE),"Pass","Fail")</f>
        <v>Fail</v>
      </c>
      <c r="J453" t="b">
        <f>IF(Survey!E453="No",TRUE,FALSE)</f>
        <v>0</v>
      </c>
      <c r="K453" s="34">
        <f>LEN(Survey!E453)</f>
        <v>0</v>
      </c>
      <c r="L453" s="16" t="str">
        <f t="shared" ref="L453:L516" si="330">IF(OR(N453=20, M453=TRUE),"Pass","Fail")</f>
        <v>Fail</v>
      </c>
      <c r="M453" t="b">
        <f>IF(Survey!F453="No",TRUE,FALSE)</f>
        <v>0</v>
      </c>
      <c r="N453" s="33">
        <f>LEN(Survey!F453)</f>
        <v>0</v>
      </c>
      <c r="O453" s="16" t="str">
        <f t="shared" ref="O453:O516" si="331">IF(OR(P453=0, Q453="No"),"Pass","Fail")</f>
        <v>Pass</v>
      </c>
      <c r="P453" s="34">
        <f>MOD((LEN(Survey!H453)+2),11)</f>
        <v>2</v>
      </c>
      <c r="Q453" s="33" t="str">
        <f>IF(Survey!$L453="Prospectus fund", "Yes", "No")</f>
        <v>No</v>
      </c>
      <c r="R453" s="16" t="str">
        <f t="shared" ref="R453:R516" si="332">IFERROR(IF(OR(S453=0, T453=FALSE),"Pass","Fail"),"Pass")</f>
        <v>Pass</v>
      </c>
      <c r="S453" s="34">
        <f>MOD((LEN(Survey!J453)+2),11)</f>
        <v>2</v>
      </c>
      <c r="T453" s="35" t="b">
        <f>IF(OR(Survey!$M453="ETF",Survey!$M453="ETF, alternative mutual fund",Survey!$M453="Closed-end", Survey!$M453="Split share corp", Survey!$I453="Yes"),TRUE,FALSE)</f>
        <v>0</v>
      </c>
      <c r="U453" s="16" t="str">
        <f>IFERROR(IF(AND(OR(X453=Y453,Y453 = "Either"),NOT(ISBLANK(Survey!K453))),"Pass","Fail"),"Pass")</f>
        <v>Fail</v>
      </c>
      <c r="V453" s="36" cm="1">
        <f t="array" ref="V453">SUM(SUMIF(Survey!BZ453:CS453,{"&gt;0","&lt;0"})*{1,-1})</f>
        <v>0</v>
      </c>
      <c r="W453" s="38" cm="1">
        <f t="array" ref="W453">SUM(SUMIF(Survey!CC453,{"&gt;0","&lt;0"})*{1,-1})+SUM(SUMIF(Survey!CM453,{"&gt;0","&lt;0"})*{1,-1})</f>
        <v>0</v>
      </c>
      <c r="X453" s="38">
        <f>Survey!K453</f>
        <v>0</v>
      </c>
      <c r="Y453" s="37" t="str">
        <f t="shared" ref="Y453:Y516" si="333">IFERROR(IF(W453/V453 &gt; 0.65, "Fund of funds", IF(W453/V453 &lt; 0.35,"Stand-alone","Either")),"Either")</f>
        <v>Either</v>
      </c>
      <c r="Z453" s="16" t="str">
        <f t="shared" ref="Z453:Z516" si="334">IF(AND(AD453=TRUE,OR(AB453&lt;=2, AC453=TRUE)),"Pass","Fail")</f>
        <v>Fail</v>
      </c>
      <c r="AA453" s="67" cm="1">
        <f t="array" ref="AA453">SUM(SUMIF(Survey!BZ453:CS453,{"&gt;0","&lt;0"})*{1,-1})+SUM(SUMIF(Survey!CU453:DN453,{"&gt;0","&lt;0"})*{1,-1})</f>
        <v>0</v>
      </c>
      <c r="AB453" s="67">
        <f>IFERROR(AA453/(Survey!$AV453),0)</f>
        <v>0</v>
      </c>
      <c r="AC453" s="128" t="b">
        <f>IF(OR(Survey!$M453="Alternative strategy or hedge",Survey!$M453="Other, illiquid",Survey!$L453="Prospectus fund"),TRUE,FALSE)</f>
        <v>0</v>
      </c>
      <c r="AD453" s="128" t="b">
        <f>NOT(ISBLANK(Survey!$M453))</f>
        <v>0</v>
      </c>
      <c r="AE453" s="16" t="str">
        <f t="shared" ref="AE453:AE516" si="335">IF(OR(AF453=TRUE, AG453=TRUE),"Pass","Fail")</f>
        <v>Pass</v>
      </c>
      <c r="AF453" s="38" t="b">
        <f>NOT(ISNUMBER(SEARCH("Other",Survey!$P453)))</f>
        <v>1</v>
      </c>
      <c r="AG453" s="37" t="b">
        <f>NOT(ISBLANK(Survey!$Q453))</f>
        <v>0</v>
      </c>
      <c r="AH453" s="16" t="str">
        <f t="shared" ref="AH453:AH516" si="336">IF(OR(AI453=0, AJ453=0),"Pass","Fail")</f>
        <v>Pass</v>
      </c>
      <c r="AI453" s="143">
        <f>COUNTBLANK(Survey!$W453)</f>
        <v>1</v>
      </c>
      <c r="AJ453" s="67">
        <f>IF(AND(Survey!L453&lt;&gt;"Exempt fund",OR(Survey!$M453="ETF",Survey!$M453="ETF, alternative mutual fund",Survey!$M453="Mutual fund",Survey!$M453="Alternative mutual fund",Survey!$M453="Money market")),1,0)</f>
        <v>0</v>
      </c>
      <c r="AK453" s="16" t="str">
        <f t="shared" ref="AK453:AK516" si="337">IF(OR(AL453=TRUE, AM453=TRUE),"Pass","Fail")</f>
        <v>Pass</v>
      </c>
      <c r="AL453" s="38" t="b">
        <f>NOT(ISNUMBER(SEARCH("Yes",Survey!$AA453)))</f>
        <v>1</v>
      </c>
      <c r="AM453" s="37" t="b">
        <f>IF(COUNTBLANK(Survey!$AB453:$AC453)=0,TRUE, FALSE)</f>
        <v>0</v>
      </c>
      <c r="AN453" s="16" t="str">
        <f t="shared" ref="AN453:AN516" si="338">IF(OR(AO453=TRUE, AP453=TRUE),"Pass","Fail")</f>
        <v>Pass</v>
      </c>
      <c r="AO453" s="38" t="b">
        <f>NOT(ISNUMBER(SEARCH("Yes",Survey!$AD453)))</f>
        <v>1</v>
      </c>
      <c r="AP453" s="37" t="b">
        <f>NOT(ISBLANK(Survey!$AF453))</f>
        <v>0</v>
      </c>
      <c r="AQ453" s="16" t="str">
        <f t="shared" ref="AQ453:AQ516" si="339">IF(OR(AR453=TRUE, AS453=TRUE),"Pass","Fail")</f>
        <v>Pass</v>
      </c>
      <c r="AR453" s="38" t="b">
        <f>NOT(OR(ISNUMBER(SEARCH("Other",Survey!$AF453)),ISNUMBER(SEARCH("Multiple",Survey!$AF453))))</f>
        <v>1</v>
      </c>
      <c r="AS453" s="37" t="b">
        <f>NOT(ISBLANK(Survey!$AG453))</f>
        <v>0</v>
      </c>
      <c r="AT453" s="16" t="str">
        <f t="shared" ref="AT453:AT516" si="340">IF(OR(AND(AU453=1, AV453=0), AND(AU453=0, AV453=1)),"Pass","Fail")</f>
        <v>Fail</v>
      </c>
      <c r="AU453" s="143">
        <f>IF(ABS(Survey!$AV453)&gt;0, 1,0)</f>
        <v>0</v>
      </c>
      <c r="AV453" s="143">
        <f>IF(COUNTBLANK(Survey!$AJ453)=0,1,0)</f>
        <v>0</v>
      </c>
      <c r="AW453" s="16" t="str">
        <f t="shared" ref="AW453:AW516" si="341">IF(OR(AX453=0, AY453=0),"Pass","Fail")</f>
        <v>Pass</v>
      </c>
      <c r="AX453" s="143">
        <f>IF(ISBLANK(Survey!$AJ453),0,1)</f>
        <v>0</v>
      </c>
      <c r="AY453" s="165">
        <f>COUNTBLANK(Survey!$AK453)</f>
        <v>1</v>
      </c>
      <c r="AZ453" s="16" t="str">
        <f t="shared" ref="AZ453:AZ516" si="342">IF(OR(BA453=0, BB453=0),"Pass","Fail")</f>
        <v>Pass</v>
      </c>
      <c r="BA453" s="143">
        <f>IF(OR(Survey!$AK453="Closed",ISBLANK(Survey!$AK453)),0,1)</f>
        <v>0</v>
      </c>
      <c r="BB453" s="165">
        <f>IF(ISBLANK(Survey!$AL453),1,0)</f>
        <v>1</v>
      </c>
      <c r="BC453" s="147" t="str" cm="1">
        <f t="array" ref="BC453">IF(OR(IF(OR($BE453+$BF453 = 2, $BG453=1), FALSE, TRUE), AND($BD453:$BD453 = 0)),"Pass","Fail")</f>
        <v>Pass</v>
      </c>
      <c r="BD453" s="143">
        <f>COUNTBLANK(Survey!$AM453:$AO453)</f>
        <v>3</v>
      </c>
      <c r="BE453" s="143">
        <f>IF(Survey!$I453="Yes",1,0)</f>
        <v>0</v>
      </c>
      <c r="BF453" s="143">
        <f>IF(OR(Survey!$M453="Mutual fund",Survey!$M453="Alternative mutual fund",Survey!$M453="Money market"),1,0)</f>
        <v>0</v>
      </c>
      <c r="BG453" s="148">
        <f>IF(OR(Survey!$M453="ETF",Survey!$M453="ETF, alternative mutual fund"),1,0)</f>
        <v>0</v>
      </c>
      <c r="BH453" s="16" t="str">
        <f t="shared" ref="BH453:BH516" si="343">IF(OR(BI453=TRUE, BJ453=TRUE),"Pass","Fail")</f>
        <v>Pass</v>
      </c>
      <c r="BI453" s="38" t="b">
        <f>OR(ISNUMBER(SEARCH("Yes",Survey!$AO453)),ISBLANK(Survey!$AO453))</f>
        <v>1</v>
      </c>
      <c r="BJ453" s="67" t="b">
        <f>NOT(ISBLANK(Survey!$AP453))</f>
        <v>0</v>
      </c>
      <c r="BK453" s="16" t="str">
        <f t="shared" ref="BK453:BK516" si="344">IF(OR(BL453=0, BO453=0, BP453=0),"Pass","Fail")</f>
        <v>Pass</v>
      </c>
      <c r="BL453" s="143">
        <f>IF(Survey!$AW453=0, 0,1)</f>
        <v>0</v>
      </c>
      <c r="BM453" s="67">
        <f>Survey!$AQ453</f>
        <v>0</v>
      </c>
      <c r="BN453" s="67">
        <f>IFERROR((Survey!$AX453-ABS(Survey!$AY453)-ABS(Survey!$BD453))/Survey!$AW453,0)</f>
        <v>0</v>
      </c>
      <c r="BO453" s="67">
        <f>IF(AND($BM453&gt;$BN453-0.2,$BM453&lt;$BN453+0.2,ISBLANK(Survey!$AQ453)=FALSE),0,1)</f>
        <v>1</v>
      </c>
      <c r="BP453" s="165">
        <f>IF(ISBLANK(Survey!$AR453),1,0)</f>
        <v>1</v>
      </c>
      <c r="BQ453" s="16" t="str">
        <f t="shared" ref="BQ453:BQ516" si="345">IF(OR($BR453=0, $BS453=0,$BT453=0),"Pass","Fail")</f>
        <v>Pass</v>
      </c>
      <c r="BR453" s="143">
        <f>IF(Survey!$AW453=0, 0,1)</f>
        <v>0</v>
      </c>
      <c r="BS453" s="67">
        <f>IF(AND(Survey!$AS453&gt;=0,Survey!$AS453&lt;=0.2,Survey!$AS453&lt;&gt;""),0,1)</f>
        <v>1</v>
      </c>
      <c r="BT453" s="143">
        <f>IF(ISBLANK(Survey!$AT453),1,0)</f>
        <v>1</v>
      </c>
      <c r="BU453" s="16" t="str">
        <f t="shared" ref="BU453:BU516" si="346">IF(OR(BV453="CAD",BV453="USD"),"Pass","Fail")</f>
        <v>Fail</v>
      </c>
      <c r="BV453" s="165">
        <f>Survey!$AU453</f>
        <v>0</v>
      </c>
      <c r="BW453" s="16" t="str">
        <f t="shared" ref="BW453:BW516" si="347">IF(OR(CA453=0,AND(BZ453&gt;=0.99,BZ453&lt;=1.01)),"Pass","Fail")</f>
        <v>Pass</v>
      </c>
      <c r="BX453" s="36">
        <f>Survey!$AV453</f>
        <v>0</v>
      </c>
      <c r="BY453" s="176">
        <f>Survey!$AW453+Survey!$AX453-ABS(Survey!$AY453)+ABS(Survey!$AZ453)-ABS(Survey!$BA453)+ABS(Survey!$BB453)-ABS(Survey!$BC453)-ABS(Survey!$BD453)+Survey!$BE453</f>
        <v>0</v>
      </c>
      <c r="BZ453" s="35">
        <f t="shared" ref="BZ453:BZ516" si="348">IFERROR(BX453/BY453,0)</f>
        <v>0</v>
      </c>
      <c r="CA453" s="17">
        <f t="shared" ref="CA453:CA516" si="349">BX453-BY453</f>
        <v>0</v>
      </c>
      <c r="CB453" s="16" t="str">
        <f t="shared" ref="CB453:CB516" si="350">IF(OR(CC453=TRUE, CD453=TRUE),"Pass","Fail")</f>
        <v>Pass</v>
      </c>
      <c r="CC453" s="38" t="b">
        <f>IF(ABS(Survey!$BE453)=0,TRUE,FALSE)</f>
        <v>1</v>
      </c>
      <c r="CD453" s="37" t="b">
        <f>NOT(ISBLANK(Survey!$BF453))</f>
        <v>0</v>
      </c>
      <c r="CE453" t="str">
        <f t="shared" ref="CE453:CE516" si="351">IF(AND(CH453&gt;=0.99,CH453&lt;=1.01),"Pass","Fail")</f>
        <v>Fail</v>
      </c>
      <c r="CF453" s="29">
        <f>Survey!$AV453</f>
        <v>0</v>
      </c>
      <c r="CG453" s="29" cm="1">
        <f t="array" ref="CG453">SUM(SUMIF(Survey!BH453:BO453,{"&gt;0","&lt;0"})*{1,-1})-SUM(SUMIF(Survey!BQ453:BX453,{"&gt;0","&lt;0"})*{1,-1})</f>
        <v>0</v>
      </c>
      <c r="CH453" s="35" t="str">
        <f t="shared" ref="CH453:CH516" si="352">IF(CG453=0,"No holdings",CF453/CG453)</f>
        <v>No holdings</v>
      </c>
      <c r="CI453">
        <f t="shared" ref="CI453:CI516" si="353">CF453-CG453</f>
        <v>0</v>
      </c>
      <c r="CJ453" s="16" t="str">
        <f t="shared" ref="CJ453:CJ516" si="354">IF(AND(CM453&gt;=0.99,CM453&lt;=1.01),"Pass","Fail")</f>
        <v>Fail</v>
      </c>
      <c r="CK453" s="36">
        <f>Survey!$AV453</f>
        <v>0</v>
      </c>
      <c r="CL453" s="36" cm="1">
        <f t="array" ref="CL453">SUM(SUMIF(Survey!BZ453:CS453,{"&gt;0","&lt;0"})*{1,-1})-SUM(SUMIF(Survey!CU453:DN453,{"&gt;0","&lt;0"})*{1,-1})</f>
        <v>0</v>
      </c>
      <c r="CM453" s="35" t="str">
        <f t="shared" ref="CM453:CM516" si="355">IF(CL453=0,"No holdings",CK453/CL453)</f>
        <v>No holdings</v>
      </c>
      <c r="CN453" s="17">
        <f t="shared" ref="CN453:CN516" si="356">CK453-CL453</f>
        <v>0</v>
      </c>
      <c r="CO453" s="16" t="str">
        <f t="shared" ref="CO453:CO516" si="357">IF(OR(CP453=TRUE, CQ453=TRUE),"Pass","Fail")</f>
        <v>Pass</v>
      </c>
      <c r="CP453" s="38" t="b">
        <f>IF(ABS(Survey!$CS453)=0,TRUE,FALSE)</f>
        <v>1</v>
      </c>
      <c r="CQ453" s="37" t="b">
        <f>NOT(ISBLANK(Survey!$CT453))</f>
        <v>0</v>
      </c>
      <c r="CR453" s="16" t="str">
        <f t="shared" ref="CR453:CR516" si="358">IF(OR(CS453=TRUE, CT453=TRUE),"Pass","Fail")</f>
        <v>Pass</v>
      </c>
      <c r="CS453" s="38" t="b">
        <f>IF(ABS(Survey!$DN453)=0,TRUE,FALSE)</f>
        <v>1</v>
      </c>
      <c r="CT453" s="37" t="b">
        <f>NOT(ISBLANK(Survey!$DO453))</f>
        <v>0</v>
      </c>
      <c r="CU453" t="str">
        <f t="shared" ref="CU453:CU516" si="359">IF(CX453&lt;1,"Pass","Fail")</f>
        <v>Pass</v>
      </c>
      <c r="CV453" s="29" cm="1">
        <f t="array" ref="CV453">SUM(SUMIF(Survey!CO453,{"&gt;0","&lt;0"})*{1,-1})+SUM(SUMIF(Survey!DJ453,{"&gt;0","&lt;0"})*{1,-1})</f>
        <v>0</v>
      </c>
      <c r="CW453" s="29">
        <f>SUM(SUMIF(Survey!DQ453:DW453,{"&gt;0","&lt;0"})*{1,-1})+SUM(SUMIF(Survey!DY453:EE453,{"&gt;0","&lt;0"})*{1,-1})</f>
        <v>0</v>
      </c>
      <c r="CX453">
        <f t="shared" ref="CX453:CX516" si="360">IFERROR(IF(AND(CW453=0,CV453&gt;0),"No Gross Notional",CV453/CW453),0)</f>
        <v>0</v>
      </c>
      <c r="CY453">
        <f t="shared" ref="CY453:CY516" si="361">IF(CV453-CW453 &lt; 0, 0, CV453-CW453)</f>
        <v>0</v>
      </c>
      <c r="CZ453" s="16" t="str">
        <f t="shared" ref="CZ453:CZ516" si="362">IF(OR(DA453=TRUE, DB453=TRUE),"Pass","Fail")</f>
        <v>Pass</v>
      </c>
      <c r="DA453" s="38" t="b">
        <f>IF(ABS(Survey!$DW453)=0,TRUE,FALSE)</f>
        <v>1</v>
      </c>
      <c r="DB453" s="37" t="b">
        <f>NOT(ISBLANK(Survey!DX453))</f>
        <v>0</v>
      </c>
      <c r="DC453" s="16" t="str">
        <f t="shared" ref="DC453:DC516" si="363">IF(OR(DD453=TRUE, DE453=TRUE),"Pass","Fail")</f>
        <v>Pass</v>
      </c>
      <c r="DD453" s="38" t="b">
        <f>IF(ABS(Survey!$EE453)=0,TRUE,FALSE)</f>
        <v>1</v>
      </c>
      <c r="DE453" s="37" t="b">
        <f>NOT(ISBLANK(Survey!$EF453))</f>
        <v>0</v>
      </c>
      <c r="DF453" s="16" t="str">
        <f t="shared" ref="DF453:DF516" si="364">IF(DJ453=TRUE,"Pass",IF(OR(AND(DG453&gt;=0.99,DG453&lt;=1.01),AND(DG453&gt;=99,DG453&lt;=101)),"Pass","Fail"))</f>
        <v>Fail</v>
      </c>
      <c r="DG453" s="36">
        <f>SUM(SUMIF(Survey!EL453:EN453,{"&gt;0","&lt;0"})*{1,-1})</f>
        <v>0</v>
      </c>
      <c r="DH453">
        <f t="shared" ref="DH453:DH516" si="365">IF(DG453=0,0,100/DG453)</f>
        <v>0</v>
      </c>
      <c r="DI453">
        <f t="shared" ref="DI453:DI516" si="366">100-DG453</f>
        <v>100</v>
      </c>
      <c r="DJ453" s="35" t="b">
        <f>IF(OR(Survey!$M453="ETF",Survey!$M453="ETF, alternative mutual fund",Survey!$M453="Closed-end", Survey!$M453="Split share corp"),TRUE,FALSE)</f>
        <v>0</v>
      </c>
      <c r="DK453" s="16" t="str">
        <f t="shared" ref="DK453:DK516" si="367">IF(OR(AND(DL453&gt;=0.99,DL453&lt;=1.01),AND(DL453&gt;=99,DL453&lt;=101)),"Pass","Fail")</f>
        <v>Fail</v>
      </c>
      <c r="DL453" s="36">
        <f>SUM(SUMIF(Survey!EP453:EV453,{"&gt;0","&lt;0"})*{1,-1})</f>
        <v>0</v>
      </c>
      <c r="DM453">
        <f t="shared" ref="DM453:DM516" si="368">IF(DL453=0,0,100/DL453)</f>
        <v>0</v>
      </c>
      <c r="DN453" s="17">
        <f t="shared" ref="DN453:DN516" si="369">100-DL453</f>
        <v>100</v>
      </c>
      <c r="DO453" s="16" t="str">
        <f t="shared" ref="DO453:DO516" si="370">IF(OR(AND(DP453&gt;=0.99,DP453&lt;=1.01),AND(DP453&gt;=99,DP453&lt;=101)),"Pass","Fail")</f>
        <v>Fail</v>
      </c>
      <c r="DP453" s="36">
        <f>SUM(SUMIF(Survey!EX453:FD453,{"&gt;0","&lt;0"})*{1,-1})</f>
        <v>0</v>
      </c>
      <c r="DQ453">
        <f t="shared" ref="DQ453:DQ516" si="371">IF(DP453=0,0,100/DP453)</f>
        <v>0</v>
      </c>
      <c r="DR453" s="17">
        <f t="shared" ref="DR453:DR516" si="372">100-DP453</f>
        <v>100</v>
      </c>
    </row>
    <row r="454" spans="1:122">
      <c r="A454">
        <v>454</v>
      </c>
      <c r="B454" t="str">
        <f t="shared" si="326"/>
        <v>Pass</v>
      </c>
      <c r="C454" t="str">
        <f>IF(COUNTBLANK(Survey!B454:FE454)=$C$2, "Pass", "Fail")</f>
        <v>Pass</v>
      </c>
      <c r="D454" t="str">
        <f t="shared" si="327"/>
        <v>Fail</v>
      </c>
      <c r="E454" t="str">
        <f>IF(OR(ISBLANK(Survey!AJ454),COUNTIF(G454:BB454,"Fail")),"Fail","Pass")</f>
        <v>Fail</v>
      </c>
      <c r="G454" s="16" t="str">
        <f t="shared" si="328"/>
        <v>Fail</v>
      </c>
      <c r="H454" s="177">
        <f>COUNTBLANK(Survey!B454:D454)+COUNTBLANK(Survey!G454)+COUNTBLANK(Survey!I454)+COUNTBLANK(Survey!K454:M454)+COUNTBLANK(Survey!P454)+COUNTBLANK(Survey!S454:U454)+COUNTBLANK(Survey!Y454:AA454)+COUNTBLANK(Survey!AD454:AE454)+COUNTBLANK(Survey!AI454:AI454)</f>
        <v>18</v>
      </c>
      <c r="I454" s="16" t="str">
        <f t="shared" si="329"/>
        <v>Fail</v>
      </c>
      <c r="J454" t="b">
        <f>IF(Survey!E454="No",TRUE,FALSE)</f>
        <v>0</v>
      </c>
      <c r="K454" s="34">
        <f>LEN(Survey!E454)</f>
        <v>0</v>
      </c>
      <c r="L454" s="16" t="str">
        <f t="shared" si="330"/>
        <v>Fail</v>
      </c>
      <c r="M454" t="b">
        <f>IF(Survey!F454="No",TRUE,FALSE)</f>
        <v>0</v>
      </c>
      <c r="N454" s="33">
        <f>LEN(Survey!F454)</f>
        <v>0</v>
      </c>
      <c r="O454" s="16" t="str">
        <f t="shared" si="331"/>
        <v>Pass</v>
      </c>
      <c r="P454" s="34">
        <f>MOD((LEN(Survey!H454)+2),11)</f>
        <v>2</v>
      </c>
      <c r="Q454" s="33" t="str">
        <f>IF(Survey!$L454="Prospectus fund", "Yes", "No")</f>
        <v>No</v>
      </c>
      <c r="R454" s="16" t="str">
        <f t="shared" si="332"/>
        <v>Pass</v>
      </c>
      <c r="S454" s="34">
        <f>MOD((LEN(Survey!J454)+2),11)</f>
        <v>2</v>
      </c>
      <c r="T454" s="35" t="b">
        <f>IF(OR(Survey!$M454="ETF",Survey!$M454="ETF, alternative mutual fund",Survey!$M454="Closed-end", Survey!$M454="Split share corp", Survey!$I454="Yes"),TRUE,FALSE)</f>
        <v>0</v>
      </c>
      <c r="U454" s="16" t="str">
        <f>IFERROR(IF(AND(OR(X454=Y454,Y454 = "Either"),NOT(ISBLANK(Survey!K454))),"Pass","Fail"),"Pass")</f>
        <v>Fail</v>
      </c>
      <c r="V454" s="36" cm="1">
        <f t="array" ref="V454">SUM(SUMIF(Survey!BZ454:CS454,{"&gt;0","&lt;0"})*{1,-1})</f>
        <v>0</v>
      </c>
      <c r="W454" s="38" cm="1">
        <f t="array" ref="W454">SUM(SUMIF(Survey!CC454,{"&gt;0","&lt;0"})*{1,-1})+SUM(SUMIF(Survey!CM454,{"&gt;0","&lt;0"})*{1,-1})</f>
        <v>0</v>
      </c>
      <c r="X454" s="38">
        <f>Survey!K454</f>
        <v>0</v>
      </c>
      <c r="Y454" s="37" t="str">
        <f t="shared" si="333"/>
        <v>Either</v>
      </c>
      <c r="Z454" s="16" t="str">
        <f t="shared" si="334"/>
        <v>Fail</v>
      </c>
      <c r="AA454" s="67" cm="1">
        <f t="array" ref="AA454">SUM(SUMIF(Survey!BZ454:CS454,{"&gt;0","&lt;0"})*{1,-1})+SUM(SUMIF(Survey!CU454:DN454,{"&gt;0","&lt;0"})*{1,-1})</f>
        <v>0</v>
      </c>
      <c r="AB454" s="67">
        <f>IFERROR(AA454/(Survey!$AV454),0)</f>
        <v>0</v>
      </c>
      <c r="AC454" s="128" t="b">
        <f>IF(OR(Survey!$M454="Alternative strategy or hedge",Survey!$M454="Other, illiquid",Survey!$L454="Prospectus fund"),TRUE,FALSE)</f>
        <v>0</v>
      </c>
      <c r="AD454" s="128" t="b">
        <f>NOT(ISBLANK(Survey!$M454))</f>
        <v>0</v>
      </c>
      <c r="AE454" s="16" t="str">
        <f t="shared" si="335"/>
        <v>Pass</v>
      </c>
      <c r="AF454" s="38" t="b">
        <f>NOT(ISNUMBER(SEARCH("Other",Survey!$P454)))</f>
        <v>1</v>
      </c>
      <c r="AG454" s="37" t="b">
        <f>NOT(ISBLANK(Survey!$Q454))</f>
        <v>0</v>
      </c>
      <c r="AH454" s="16" t="str">
        <f t="shared" si="336"/>
        <v>Pass</v>
      </c>
      <c r="AI454" s="143">
        <f>COUNTBLANK(Survey!$W454)</f>
        <v>1</v>
      </c>
      <c r="AJ454" s="67">
        <f>IF(AND(Survey!L454&lt;&gt;"Exempt fund",OR(Survey!$M454="ETF",Survey!$M454="ETF, alternative mutual fund",Survey!$M454="Mutual fund",Survey!$M454="Alternative mutual fund",Survey!$M454="Money market")),1,0)</f>
        <v>0</v>
      </c>
      <c r="AK454" s="16" t="str">
        <f t="shared" si="337"/>
        <v>Pass</v>
      </c>
      <c r="AL454" s="38" t="b">
        <f>NOT(ISNUMBER(SEARCH("Yes",Survey!$AA454)))</f>
        <v>1</v>
      </c>
      <c r="AM454" s="37" t="b">
        <f>IF(COUNTBLANK(Survey!$AB454:$AC454)=0,TRUE, FALSE)</f>
        <v>0</v>
      </c>
      <c r="AN454" s="16" t="str">
        <f t="shared" si="338"/>
        <v>Pass</v>
      </c>
      <c r="AO454" s="38" t="b">
        <f>NOT(ISNUMBER(SEARCH("Yes",Survey!$AD454)))</f>
        <v>1</v>
      </c>
      <c r="AP454" s="37" t="b">
        <f>NOT(ISBLANK(Survey!$AF454))</f>
        <v>0</v>
      </c>
      <c r="AQ454" s="16" t="str">
        <f t="shared" si="339"/>
        <v>Pass</v>
      </c>
      <c r="AR454" s="38" t="b">
        <f>NOT(OR(ISNUMBER(SEARCH("Other",Survey!$AF454)),ISNUMBER(SEARCH("Multiple",Survey!$AF454))))</f>
        <v>1</v>
      </c>
      <c r="AS454" s="37" t="b">
        <f>NOT(ISBLANK(Survey!$AG454))</f>
        <v>0</v>
      </c>
      <c r="AT454" s="16" t="str">
        <f t="shared" si="340"/>
        <v>Fail</v>
      </c>
      <c r="AU454" s="143">
        <f>IF(ABS(Survey!$AV454)&gt;0, 1,0)</f>
        <v>0</v>
      </c>
      <c r="AV454" s="143">
        <f>IF(COUNTBLANK(Survey!$AJ454)=0,1,0)</f>
        <v>0</v>
      </c>
      <c r="AW454" s="16" t="str">
        <f t="shared" si="341"/>
        <v>Pass</v>
      </c>
      <c r="AX454" s="143">
        <f>IF(ISBLANK(Survey!$AJ454),0,1)</f>
        <v>0</v>
      </c>
      <c r="AY454" s="165">
        <f>COUNTBLANK(Survey!$AK454)</f>
        <v>1</v>
      </c>
      <c r="AZ454" s="16" t="str">
        <f t="shared" si="342"/>
        <v>Pass</v>
      </c>
      <c r="BA454" s="143">
        <f>IF(OR(Survey!$AK454="Closed",ISBLANK(Survey!$AK454)),0,1)</f>
        <v>0</v>
      </c>
      <c r="BB454" s="165">
        <f>IF(ISBLANK(Survey!$AL454),1,0)</f>
        <v>1</v>
      </c>
      <c r="BC454" s="147" t="str" cm="1">
        <f t="array" ref="BC454">IF(OR(IF(OR($BE454+$BF454 = 2, $BG454=1), FALSE, TRUE), AND($BD454:$BD454 = 0)),"Pass","Fail")</f>
        <v>Pass</v>
      </c>
      <c r="BD454" s="143">
        <f>COUNTBLANK(Survey!$AM454:$AO454)</f>
        <v>3</v>
      </c>
      <c r="BE454" s="143">
        <f>IF(Survey!$I454="Yes",1,0)</f>
        <v>0</v>
      </c>
      <c r="BF454" s="143">
        <f>IF(OR(Survey!$M454="Mutual fund",Survey!$M454="Alternative mutual fund",Survey!$M454="Money market"),1,0)</f>
        <v>0</v>
      </c>
      <c r="BG454" s="148">
        <f>IF(OR(Survey!$M454="ETF",Survey!$M454="ETF, alternative mutual fund"),1,0)</f>
        <v>0</v>
      </c>
      <c r="BH454" s="16" t="str">
        <f t="shared" si="343"/>
        <v>Pass</v>
      </c>
      <c r="BI454" s="38" t="b">
        <f>OR(ISNUMBER(SEARCH("Yes",Survey!$AO454)),ISBLANK(Survey!$AO454))</f>
        <v>1</v>
      </c>
      <c r="BJ454" s="67" t="b">
        <f>NOT(ISBLANK(Survey!$AP454))</f>
        <v>0</v>
      </c>
      <c r="BK454" s="16" t="str">
        <f t="shared" si="344"/>
        <v>Pass</v>
      </c>
      <c r="BL454" s="143">
        <f>IF(Survey!$AW454=0, 0,1)</f>
        <v>0</v>
      </c>
      <c r="BM454" s="67">
        <f>Survey!$AQ454</f>
        <v>0</v>
      </c>
      <c r="BN454" s="67">
        <f>IFERROR((Survey!$AX454-ABS(Survey!$AY454)-ABS(Survey!$BD454))/Survey!$AW454,0)</f>
        <v>0</v>
      </c>
      <c r="BO454" s="67">
        <f>IF(AND($BM454&gt;$BN454-0.2,$BM454&lt;$BN454+0.2,ISBLANK(Survey!$AQ454)=FALSE),0,1)</f>
        <v>1</v>
      </c>
      <c r="BP454" s="165">
        <f>IF(ISBLANK(Survey!$AR454),1,0)</f>
        <v>1</v>
      </c>
      <c r="BQ454" s="16" t="str">
        <f t="shared" si="345"/>
        <v>Pass</v>
      </c>
      <c r="BR454" s="143">
        <f>IF(Survey!$AW454=0, 0,1)</f>
        <v>0</v>
      </c>
      <c r="BS454" s="67">
        <f>IF(AND(Survey!$AS454&gt;=0,Survey!$AS454&lt;=0.2,Survey!$AS454&lt;&gt;""),0,1)</f>
        <v>1</v>
      </c>
      <c r="BT454" s="143">
        <f>IF(ISBLANK(Survey!$AT454),1,0)</f>
        <v>1</v>
      </c>
      <c r="BU454" s="16" t="str">
        <f t="shared" si="346"/>
        <v>Fail</v>
      </c>
      <c r="BV454" s="165">
        <f>Survey!$AU454</f>
        <v>0</v>
      </c>
      <c r="BW454" s="16" t="str">
        <f t="shared" si="347"/>
        <v>Pass</v>
      </c>
      <c r="BX454" s="36">
        <f>Survey!$AV454</f>
        <v>0</v>
      </c>
      <c r="BY454" s="176">
        <f>Survey!$AW454+Survey!$AX454-ABS(Survey!$AY454)+ABS(Survey!$AZ454)-ABS(Survey!$BA454)+ABS(Survey!$BB454)-ABS(Survey!$BC454)-ABS(Survey!$BD454)+Survey!$BE454</f>
        <v>0</v>
      </c>
      <c r="BZ454" s="35">
        <f t="shared" si="348"/>
        <v>0</v>
      </c>
      <c r="CA454" s="17">
        <f t="shared" si="349"/>
        <v>0</v>
      </c>
      <c r="CB454" s="16" t="str">
        <f t="shared" si="350"/>
        <v>Pass</v>
      </c>
      <c r="CC454" s="38" t="b">
        <f>IF(ABS(Survey!$BE454)=0,TRUE,FALSE)</f>
        <v>1</v>
      </c>
      <c r="CD454" s="37" t="b">
        <f>NOT(ISBLANK(Survey!$BF454))</f>
        <v>0</v>
      </c>
      <c r="CE454" t="str">
        <f t="shared" si="351"/>
        <v>Fail</v>
      </c>
      <c r="CF454" s="29">
        <f>Survey!$AV454</f>
        <v>0</v>
      </c>
      <c r="CG454" s="29" cm="1">
        <f t="array" ref="CG454">SUM(SUMIF(Survey!BH454:BO454,{"&gt;0","&lt;0"})*{1,-1})-SUM(SUMIF(Survey!BQ454:BX454,{"&gt;0","&lt;0"})*{1,-1})</f>
        <v>0</v>
      </c>
      <c r="CH454" s="35" t="str">
        <f t="shared" si="352"/>
        <v>No holdings</v>
      </c>
      <c r="CI454">
        <f t="shared" si="353"/>
        <v>0</v>
      </c>
      <c r="CJ454" s="16" t="str">
        <f t="shared" si="354"/>
        <v>Fail</v>
      </c>
      <c r="CK454" s="36">
        <f>Survey!$AV454</f>
        <v>0</v>
      </c>
      <c r="CL454" s="36" cm="1">
        <f t="array" ref="CL454">SUM(SUMIF(Survey!BZ454:CS454,{"&gt;0","&lt;0"})*{1,-1})-SUM(SUMIF(Survey!CU454:DN454,{"&gt;0","&lt;0"})*{1,-1})</f>
        <v>0</v>
      </c>
      <c r="CM454" s="35" t="str">
        <f t="shared" si="355"/>
        <v>No holdings</v>
      </c>
      <c r="CN454" s="17">
        <f t="shared" si="356"/>
        <v>0</v>
      </c>
      <c r="CO454" s="16" t="str">
        <f t="shared" si="357"/>
        <v>Pass</v>
      </c>
      <c r="CP454" s="38" t="b">
        <f>IF(ABS(Survey!$CS454)=0,TRUE,FALSE)</f>
        <v>1</v>
      </c>
      <c r="CQ454" s="37" t="b">
        <f>NOT(ISBLANK(Survey!$CT454))</f>
        <v>0</v>
      </c>
      <c r="CR454" s="16" t="str">
        <f t="shared" si="358"/>
        <v>Pass</v>
      </c>
      <c r="CS454" s="38" t="b">
        <f>IF(ABS(Survey!$DN454)=0,TRUE,FALSE)</f>
        <v>1</v>
      </c>
      <c r="CT454" s="37" t="b">
        <f>NOT(ISBLANK(Survey!$DO454))</f>
        <v>0</v>
      </c>
      <c r="CU454" t="str">
        <f t="shared" si="359"/>
        <v>Pass</v>
      </c>
      <c r="CV454" s="29" cm="1">
        <f t="array" ref="CV454">SUM(SUMIF(Survey!CO454,{"&gt;0","&lt;0"})*{1,-1})+SUM(SUMIF(Survey!DJ454,{"&gt;0","&lt;0"})*{1,-1})</f>
        <v>0</v>
      </c>
      <c r="CW454" s="29">
        <f>SUM(SUMIF(Survey!DQ454:DW454,{"&gt;0","&lt;0"})*{1,-1})+SUM(SUMIF(Survey!DY454:EE454,{"&gt;0","&lt;0"})*{1,-1})</f>
        <v>0</v>
      </c>
      <c r="CX454">
        <f t="shared" si="360"/>
        <v>0</v>
      </c>
      <c r="CY454">
        <f t="shared" si="361"/>
        <v>0</v>
      </c>
      <c r="CZ454" s="16" t="str">
        <f t="shared" si="362"/>
        <v>Pass</v>
      </c>
      <c r="DA454" s="38" t="b">
        <f>IF(ABS(Survey!$DW454)=0,TRUE,FALSE)</f>
        <v>1</v>
      </c>
      <c r="DB454" s="37" t="b">
        <f>NOT(ISBLANK(Survey!DX454))</f>
        <v>0</v>
      </c>
      <c r="DC454" s="16" t="str">
        <f t="shared" si="363"/>
        <v>Pass</v>
      </c>
      <c r="DD454" s="38" t="b">
        <f>IF(ABS(Survey!$EE454)=0,TRUE,FALSE)</f>
        <v>1</v>
      </c>
      <c r="DE454" s="37" t="b">
        <f>NOT(ISBLANK(Survey!$EF454))</f>
        <v>0</v>
      </c>
      <c r="DF454" s="16" t="str">
        <f t="shared" si="364"/>
        <v>Fail</v>
      </c>
      <c r="DG454" s="36">
        <f>SUM(SUMIF(Survey!EL454:EN454,{"&gt;0","&lt;0"})*{1,-1})</f>
        <v>0</v>
      </c>
      <c r="DH454">
        <f t="shared" si="365"/>
        <v>0</v>
      </c>
      <c r="DI454">
        <f t="shared" si="366"/>
        <v>100</v>
      </c>
      <c r="DJ454" s="35" t="b">
        <f>IF(OR(Survey!$M454="ETF",Survey!$M454="ETF, alternative mutual fund",Survey!$M454="Closed-end", Survey!$M454="Split share corp"),TRUE,FALSE)</f>
        <v>0</v>
      </c>
      <c r="DK454" s="16" t="str">
        <f t="shared" si="367"/>
        <v>Fail</v>
      </c>
      <c r="DL454" s="36">
        <f>SUM(SUMIF(Survey!EP454:EV454,{"&gt;0","&lt;0"})*{1,-1})</f>
        <v>0</v>
      </c>
      <c r="DM454">
        <f t="shared" si="368"/>
        <v>0</v>
      </c>
      <c r="DN454" s="17">
        <f t="shared" si="369"/>
        <v>100</v>
      </c>
      <c r="DO454" s="16" t="str">
        <f t="shared" si="370"/>
        <v>Fail</v>
      </c>
      <c r="DP454" s="36">
        <f>SUM(SUMIF(Survey!EX454:FD454,{"&gt;0","&lt;0"})*{1,-1})</f>
        <v>0</v>
      </c>
      <c r="DQ454">
        <f t="shared" si="371"/>
        <v>0</v>
      </c>
      <c r="DR454" s="17">
        <f t="shared" si="372"/>
        <v>100</v>
      </c>
    </row>
    <row r="455" spans="1:122">
      <c r="A455">
        <v>455</v>
      </c>
      <c r="B455" t="str">
        <f t="shared" si="326"/>
        <v>Pass</v>
      </c>
      <c r="C455" t="str">
        <f>IF(COUNTBLANK(Survey!B455:FE455)=$C$2, "Pass", "Fail")</f>
        <v>Pass</v>
      </c>
      <c r="D455" t="str">
        <f t="shared" si="327"/>
        <v>Fail</v>
      </c>
      <c r="E455" t="str">
        <f>IF(OR(ISBLANK(Survey!AJ455),COUNTIF(G455:BB455,"Fail")),"Fail","Pass")</f>
        <v>Fail</v>
      </c>
      <c r="G455" s="16" t="str">
        <f t="shared" si="328"/>
        <v>Fail</v>
      </c>
      <c r="H455" s="177">
        <f>COUNTBLANK(Survey!B455:D455)+COUNTBLANK(Survey!G455)+COUNTBLANK(Survey!I455)+COUNTBLANK(Survey!K455:M455)+COUNTBLANK(Survey!P455)+COUNTBLANK(Survey!S455:U455)+COUNTBLANK(Survey!Y455:AA455)+COUNTBLANK(Survey!AD455:AE455)+COUNTBLANK(Survey!AI455:AI455)</f>
        <v>18</v>
      </c>
      <c r="I455" s="16" t="str">
        <f t="shared" si="329"/>
        <v>Fail</v>
      </c>
      <c r="J455" t="b">
        <f>IF(Survey!E455="No",TRUE,FALSE)</f>
        <v>0</v>
      </c>
      <c r="K455" s="34">
        <f>LEN(Survey!E455)</f>
        <v>0</v>
      </c>
      <c r="L455" s="16" t="str">
        <f t="shared" si="330"/>
        <v>Fail</v>
      </c>
      <c r="M455" t="b">
        <f>IF(Survey!F455="No",TRUE,FALSE)</f>
        <v>0</v>
      </c>
      <c r="N455" s="33">
        <f>LEN(Survey!F455)</f>
        <v>0</v>
      </c>
      <c r="O455" s="16" t="str">
        <f t="shared" si="331"/>
        <v>Pass</v>
      </c>
      <c r="P455" s="34">
        <f>MOD((LEN(Survey!H455)+2),11)</f>
        <v>2</v>
      </c>
      <c r="Q455" s="33" t="str">
        <f>IF(Survey!$L455="Prospectus fund", "Yes", "No")</f>
        <v>No</v>
      </c>
      <c r="R455" s="16" t="str">
        <f t="shared" si="332"/>
        <v>Pass</v>
      </c>
      <c r="S455" s="34">
        <f>MOD((LEN(Survey!J455)+2),11)</f>
        <v>2</v>
      </c>
      <c r="T455" s="35" t="b">
        <f>IF(OR(Survey!$M455="ETF",Survey!$M455="ETF, alternative mutual fund",Survey!$M455="Closed-end", Survey!$M455="Split share corp", Survey!$I455="Yes"),TRUE,FALSE)</f>
        <v>0</v>
      </c>
      <c r="U455" s="16" t="str">
        <f>IFERROR(IF(AND(OR(X455=Y455,Y455 = "Either"),NOT(ISBLANK(Survey!K455))),"Pass","Fail"),"Pass")</f>
        <v>Fail</v>
      </c>
      <c r="V455" s="36" cm="1">
        <f t="array" ref="V455">SUM(SUMIF(Survey!BZ455:CS455,{"&gt;0","&lt;0"})*{1,-1})</f>
        <v>0</v>
      </c>
      <c r="W455" s="38" cm="1">
        <f t="array" ref="W455">SUM(SUMIF(Survey!CC455,{"&gt;0","&lt;0"})*{1,-1})+SUM(SUMIF(Survey!CM455,{"&gt;0","&lt;0"})*{1,-1})</f>
        <v>0</v>
      </c>
      <c r="X455" s="38">
        <f>Survey!K455</f>
        <v>0</v>
      </c>
      <c r="Y455" s="37" t="str">
        <f t="shared" si="333"/>
        <v>Either</v>
      </c>
      <c r="Z455" s="16" t="str">
        <f t="shared" si="334"/>
        <v>Fail</v>
      </c>
      <c r="AA455" s="67" cm="1">
        <f t="array" ref="AA455">SUM(SUMIF(Survey!BZ455:CS455,{"&gt;0","&lt;0"})*{1,-1})+SUM(SUMIF(Survey!CU455:DN455,{"&gt;0","&lt;0"})*{1,-1})</f>
        <v>0</v>
      </c>
      <c r="AB455" s="67">
        <f>IFERROR(AA455/(Survey!$AV455),0)</f>
        <v>0</v>
      </c>
      <c r="AC455" s="128" t="b">
        <f>IF(OR(Survey!$M455="Alternative strategy or hedge",Survey!$M455="Other, illiquid",Survey!$L455="Prospectus fund"),TRUE,FALSE)</f>
        <v>0</v>
      </c>
      <c r="AD455" s="128" t="b">
        <f>NOT(ISBLANK(Survey!$M455))</f>
        <v>0</v>
      </c>
      <c r="AE455" s="16" t="str">
        <f t="shared" si="335"/>
        <v>Pass</v>
      </c>
      <c r="AF455" s="38" t="b">
        <f>NOT(ISNUMBER(SEARCH("Other",Survey!$P455)))</f>
        <v>1</v>
      </c>
      <c r="AG455" s="37" t="b">
        <f>NOT(ISBLANK(Survey!$Q455))</f>
        <v>0</v>
      </c>
      <c r="AH455" s="16" t="str">
        <f t="shared" si="336"/>
        <v>Pass</v>
      </c>
      <c r="AI455" s="143">
        <f>COUNTBLANK(Survey!$W455)</f>
        <v>1</v>
      </c>
      <c r="AJ455" s="67">
        <f>IF(AND(Survey!L455&lt;&gt;"Exempt fund",OR(Survey!$M455="ETF",Survey!$M455="ETF, alternative mutual fund",Survey!$M455="Mutual fund",Survey!$M455="Alternative mutual fund",Survey!$M455="Money market")),1,0)</f>
        <v>0</v>
      </c>
      <c r="AK455" s="16" t="str">
        <f t="shared" si="337"/>
        <v>Pass</v>
      </c>
      <c r="AL455" s="38" t="b">
        <f>NOT(ISNUMBER(SEARCH("Yes",Survey!$AA455)))</f>
        <v>1</v>
      </c>
      <c r="AM455" s="37" t="b">
        <f>IF(COUNTBLANK(Survey!$AB455:$AC455)=0,TRUE, FALSE)</f>
        <v>0</v>
      </c>
      <c r="AN455" s="16" t="str">
        <f t="shared" si="338"/>
        <v>Pass</v>
      </c>
      <c r="AO455" s="38" t="b">
        <f>NOT(ISNUMBER(SEARCH("Yes",Survey!$AD455)))</f>
        <v>1</v>
      </c>
      <c r="AP455" s="37" t="b">
        <f>NOT(ISBLANK(Survey!$AF455))</f>
        <v>0</v>
      </c>
      <c r="AQ455" s="16" t="str">
        <f t="shared" si="339"/>
        <v>Pass</v>
      </c>
      <c r="AR455" s="38" t="b">
        <f>NOT(OR(ISNUMBER(SEARCH("Other",Survey!$AF455)),ISNUMBER(SEARCH("Multiple",Survey!$AF455))))</f>
        <v>1</v>
      </c>
      <c r="AS455" s="37" t="b">
        <f>NOT(ISBLANK(Survey!$AG455))</f>
        <v>0</v>
      </c>
      <c r="AT455" s="16" t="str">
        <f t="shared" si="340"/>
        <v>Fail</v>
      </c>
      <c r="AU455" s="143">
        <f>IF(ABS(Survey!$AV455)&gt;0, 1,0)</f>
        <v>0</v>
      </c>
      <c r="AV455" s="143">
        <f>IF(COUNTBLANK(Survey!$AJ455)=0,1,0)</f>
        <v>0</v>
      </c>
      <c r="AW455" s="16" t="str">
        <f t="shared" si="341"/>
        <v>Pass</v>
      </c>
      <c r="AX455" s="143">
        <f>IF(ISBLANK(Survey!$AJ455),0,1)</f>
        <v>0</v>
      </c>
      <c r="AY455" s="165">
        <f>COUNTBLANK(Survey!$AK455)</f>
        <v>1</v>
      </c>
      <c r="AZ455" s="16" t="str">
        <f t="shared" si="342"/>
        <v>Pass</v>
      </c>
      <c r="BA455" s="143">
        <f>IF(OR(Survey!$AK455="Closed",ISBLANK(Survey!$AK455)),0,1)</f>
        <v>0</v>
      </c>
      <c r="BB455" s="165">
        <f>IF(ISBLANK(Survey!$AL455),1,0)</f>
        <v>1</v>
      </c>
      <c r="BC455" s="147" t="str" cm="1">
        <f t="array" ref="BC455">IF(OR(IF(OR($BE455+$BF455 = 2, $BG455=1), FALSE, TRUE), AND($BD455:$BD455 = 0)),"Pass","Fail")</f>
        <v>Pass</v>
      </c>
      <c r="BD455" s="143">
        <f>COUNTBLANK(Survey!$AM455:$AO455)</f>
        <v>3</v>
      </c>
      <c r="BE455" s="143">
        <f>IF(Survey!$I455="Yes",1,0)</f>
        <v>0</v>
      </c>
      <c r="BF455" s="143">
        <f>IF(OR(Survey!$M455="Mutual fund",Survey!$M455="Alternative mutual fund",Survey!$M455="Money market"),1,0)</f>
        <v>0</v>
      </c>
      <c r="BG455" s="148">
        <f>IF(OR(Survey!$M455="ETF",Survey!$M455="ETF, alternative mutual fund"),1,0)</f>
        <v>0</v>
      </c>
      <c r="BH455" s="16" t="str">
        <f t="shared" si="343"/>
        <v>Pass</v>
      </c>
      <c r="BI455" s="38" t="b">
        <f>OR(ISNUMBER(SEARCH("Yes",Survey!$AO455)),ISBLANK(Survey!$AO455))</f>
        <v>1</v>
      </c>
      <c r="BJ455" s="67" t="b">
        <f>NOT(ISBLANK(Survey!$AP455))</f>
        <v>0</v>
      </c>
      <c r="BK455" s="16" t="str">
        <f t="shared" si="344"/>
        <v>Pass</v>
      </c>
      <c r="BL455" s="143">
        <f>IF(Survey!$AW455=0, 0,1)</f>
        <v>0</v>
      </c>
      <c r="BM455" s="67">
        <f>Survey!$AQ455</f>
        <v>0</v>
      </c>
      <c r="BN455" s="67">
        <f>IFERROR((Survey!$AX455-ABS(Survey!$AY455)-ABS(Survey!$BD455))/Survey!$AW455,0)</f>
        <v>0</v>
      </c>
      <c r="BO455" s="67">
        <f>IF(AND($BM455&gt;$BN455-0.2,$BM455&lt;$BN455+0.2,ISBLANK(Survey!$AQ455)=FALSE),0,1)</f>
        <v>1</v>
      </c>
      <c r="BP455" s="165">
        <f>IF(ISBLANK(Survey!$AR455),1,0)</f>
        <v>1</v>
      </c>
      <c r="BQ455" s="16" t="str">
        <f t="shared" si="345"/>
        <v>Pass</v>
      </c>
      <c r="BR455" s="143">
        <f>IF(Survey!$AW455=0, 0,1)</f>
        <v>0</v>
      </c>
      <c r="BS455" s="67">
        <f>IF(AND(Survey!$AS455&gt;=0,Survey!$AS455&lt;=0.2,Survey!$AS455&lt;&gt;""),0,1)</f>
        <v>1</v>
      </c>
      <c r="BT455" s="143">
        <f>IF(ISBLANK(Survey!$AT455),1,0)</f>
        <v>1</v>
      </c>
      <c r="BU455" s="16" t="str">
        <f t="shared" si="346"/>
        <v>Fail</v>
      </c>
      <c r="BV455" s="165">
        <f>Survey!$AU455</f>
        <v>0</v>
      </c>
      <c r="BW455" s="16" t="str">
        <f t="shared" si="347"/>
        <v>Pass</v>
      </c>
      <c r="BX455" s="36">
        <f>Survey!$AV455</f>
        <v>0</v>
      </c>
      <c r="BY455" s="176">
        <f>Survey!$AW455+Survey!$AX455-ABS(Survey!$AY455)+ABS(Survey!$AZ455)-ABS(Survey!$BA455)+ABS(Survey!$BB455)-ABS(Survey!$BC455)-ABS(Survey!$BD455)+Survey!$BE455</f>
        <v>0</v>
      </c>
      <c r="BZ455" s="35">
        <f t="shared" si="348"/>
        <v>0</v>
      </c>
      <c r="CA455" s="17">
        <f t="shared" si="349"/>
        <v>0</v>
      </c>
      <c r="CB455" s="16" t="str">
        <f t="shared" si="350"/>
        <v>Pass</v>
      </c>
      <c r="CC455" s="38" t="b">
        <f>IF(ABS(Survey!$BE455)=0,TRUE,FALSE)</f>
        <v>1</v>
      </c>
      <c r="CD455" s="37" t="b">
        <f>NOT(ISBLANK(Survey!$BF455))</f>
        <v>0</v>
      </c>
      <c r="CE455" t="str">
        <f t="shared" si="351"/>
        <v>Fail</v>
      </c>
      <c r="CF455" s="29">
        <f>Survey!$AV455</f>
        <v>0</v>
      </c>
      <c r="CG455" s="29" cm="1">
        <f t="array" ref="CG455">SUM(SUMIF(Survey!BH455:BO455,{"&gt;0","&lt;0"})*{1,-1})-SUM(SUMIF(Survey!BQ455:BX455,{"&gt;0","&lt;0"})*{1,-1})</f>
        <v>0</v>
      </c>
      <c r="CH455" s="35" t="str">
        <f t="shared" si="352"/>
        <v>No holdings</v>
      </c>
      <c r="CI455">
        <f t="shared" si="353"/>
        <v>0</v>
      </c>
      <c r="CJ455" s="16" t="str">
        <f t="shared" si="354"/>
        <v>Fail</v>
      </c>
      <c r="CK455" s="36">
        <f>Survey!$AV455</f>
        <v>0</v>
      </c>
      <c r="CL455" s="36" cm="1">
        <f t="array" ref="CL455">SUM(SUMIF(Survey!BZ455:CS455,{"&gt;0","&lt;0"})*{1,-1})-SUM(SUMIF(Survey!CU455:DN455,{"&gt;0","&lt;0"})*{1,-1})</f>
        <v>0</v>
      </c>
      <c r="CM455" s="35" t="str">
        <f t="shared" si="355"/>
        <v>No holdings</v>
      </c>
      <c r="CN455" s="17">
        <f t="shared" si="356"/>
        <v>0</v>
      </c>
      <c r="CO455" s="16" t="str">
        <f t="shared" si="357"/>
        <v>Pass</v>
      </c>
      <c r="CP455" s="38" t="b">
        <f>IF(ABS(Survey!$CS455)=0,TRUE,FALSE)</f>
        <v>1</v>
      </c>
      <c r="CQ455" s="37" t="b">
        <f>NOT(ISBLANK(Survey!$CT455))</f>
        <v>0</v>
      </c>
      <c r="CR455" s="16" t="str">
        <f t="shared" si="358"/>
        <v>Pass</v>
      </c>
      <c r="CS455" s="38" t="b">
        <f>IF(ABS(Survey!$DN455)=0,TRUE,FALSE)</f>
        <v>1</v>
      </c>
      <c r="CT455" s="37" t="b">
        <f>NOT(ISBLANK(Survey!$DO455))</f>
        <v>0</v>
      </c>
      <c r="CU455" t="str">
        <f t="shared" si="359"/>
        <v>Pass</v>
      </c>
      <c r="CV455" s="29" cm="1">
        <f t="array" ref="CV455">SUM(SUMIF(Survey!CO455,{"&gt;0","&lt;0"})*{1,-1})+SUM(SUMIF(Survey!DJ455,{"&gt;0","&lt;0"})*{1,-1})</f>
        <v>0</v>
      </c>
      <c r="CW455" s="29">
        <f>SUM(SUMIF(Survey!DQ455:DW455,{"&gt;0","&lt;0"})*{1,-1})+SUM(SUMIF(Survey!DY455:EE455,{"&gt;0","&lt;0"})*{1,-1})</f>
        <v>0</v>
      </c>
      <c r="CX455">
        <f t="shared" si="360"/>
        <v>0</v>
      </c>
      <c r="CY455">
        <f t="shared" si="361"/>
        <v>0</v>
      </c>
      <c r="CZ455" s="16" t="str">
        <f t="shared" si="362"/>
        <v>Pass</v>
      </c>
      <c r="DA455" s="38" t="b">
        <f>IF(ABS(Survey!$DW455)=0,TRUE,FALSE)</f>
        <v>1</v>
      </c>
      <c r="DB455" s="37" t="b">
        <f>NOT(ISBLANK(Survey!DX455))</f>
        <v>0</v>
      </c>
      <c r="DC455" s="16" t="str">
        <f t="shared" si="363"/>
        <v>Pass</v>
      </c>
      <c r="DD455" s="38" t="b">
        <f>IF(ABS(Survey!$EE455)=0,TRUE,FALSE)</f>
        <v>1</v>
      </c>
      <c r="DE455" s="37" t="b">
        <f>NOT(ISBLANK(Survey!$EF455))</f>
        <v>0</v>
      </c>
      <c r="DF455" s="16" t="str">
        <f t="shared" si="364"/>
        <v>Fail</v>
      </c>
      <c r="DG455" s="36">
        <f>SUM(SUMIF(Survey!EL455:EN455,{"&gt;0","&lt;0"})*{1,-1})</f>
        <v>0</v>
      </c>
      <c r="DH455">
        <f t="shared" si="365"/>
        <v>0</v>
      </c>
      <c r="DI455">
        <f t="shared" si="366"/>
        <v>100</v>
      </c>
      <c r="DJ455" s="35" t="b">
        <f>IF(OR(Survey!$M455="ETF",Survey!$M455="ETF, alternative mutual fund",Survey!$M455="Closed-end", Survey!$M455="Split share corp"),TRUE,FALSE)</f>
        <v>0</v>
      </c>
      <c r="DK455" s="16" t="str">
        <f t="shared" si="367"/>
        <v>Fail</v>
      </c>
      <c r="DL455" s="36">
        <f>SUM(SUMIF(Survey!EP455:EV455,{"&gt;0","&lt;0"})*{1,-1})</f>
        <v>0</v>
      </c>
      <c r="DM455">
        <f t="shared" si="368"/>
        <v>0</v>
      </c>
      <c r="DN455" s="17">
        <f t="shared" si="369"/>
        <v>100</v>
      </c>
      <c r="DO455" s="16" t="str">
        <f t="shared" si="370"/>
        <v>Fail</v>
      </c>
      <c r="DP455" s="36">
        <f>SUM(SUMIF(Survey!EX455:FD455,{"&gt;0","&lt;0"})*{1,-1})</f>
        <v>0</v>
      </c>
      <c r="DQ455">
        <f t="shared" si="371"/>
        <v>0</v>
      </c>
      <c r="DR455" s="17">
        <f t="shared" si="372"/>
        <v>100</v>
      </c>
    </row>
    <row r="456" spans="1:122">
      <c r="A456">
        <v>456</v>
      </c>
      <c r="B456" t="str">
        <f t="shared" si="326"/>
        <v>Pass</v>
      </c>
      <c r="C456" t="str">
        <f>IF(COUNTBLANK(Survey!B456:FE456)=$C$2, "Pass", "Fail")</f>
        <v>Pass</v>
      </c>
      <c r="D456" t="str">
        <f t="shared" si="327"/>
        <v>Fail</v>
      </c>
      <c r="E456" t="str">
        <f>IF(OR(ISBLANK(Survey!AJ456),COUNTIF(G456:BB456,"Fail")),"Fail","Pass")</f>
        <v>Fail</v>
      </c>
      <c r="G456" s="16" t="str">
        <f t="shared" si="328"/>
        <v>Fail</v>
      </c>
      <c r="H456" s="177">
        <f>COUNTBLANK(Survey!B456:D456)+COUNTBLANK(Survey!G456)+COUNTBLANK(Survey!I456)+COUNTBLANK(Survey!K456:M456)+COUNTBLANK(Survey!P456)+COUNTBLANK(Survey!S456:U456)+COUNTBLANK(Survey!Y456:AA456)+COUNTBLANK(Survey!AD456:AE456)+COUNTBLANK(Survey!AI456:AI456)</f>
        <v>18</v>
      </c>
      <c r="I456" s="16" t="str">
        <f t="shared" si="329"/>
        <v>Fail</v>
      </c>
      <c r="J456" t="b">
        <f>IF(Survey!E456="No",TRUE,FALSE)</f>
        <v>0</v>
      </c>
      <c r="K456" s="34">
        <f>LEN(Survey!E456)</f>
        <v>0</v>
      </c>
      <c r="L456" s="16" t="str">
        <f t="shared" si="330"/>
        <v>Fail</v>
      </c>
      <c r="M456" t="b">
        <f>IF(Survey!F456="No",TRUE,FALSE)</f>
        <v>0</v>
      </c>
      <c r="N456" s="33">
        <f>LEN(Survey!F456)</f>
        <v>0</v>
      </c>
      <c r="O456" s="16" t="str">
        <f t="shared" si="331"/>
        <v>Pass</v>
      </c>
      <c r="P456" s="34">
        <f>MOD((LEN(Survey!H456)+2),11)</f>
        <v>2</v>
      </c>
      <c r="Q456" s="33" t="str">
        <f>IF(Survey!$L456="Prospectus fund", "Yes", "No")</f>
        <v>No</v>
      </c>
      <c r="R456" s="16" t="str">
        <f t="shared" si="332"/>
        <v>Pass</v>
      </c>
      <c r="S456" s="34">
        <f>MOD((LEN(Survey!J456)+2),11)</f>
        <v>2</v>
      </c>
      <c r="T456" s="35" t="b">
        <f>IF(OR(Survey!$M456="ETF",Survey!$M456="ETF, alternative mutual fund",Survey!$M456="Closed-end", Survey!$M456="Split share corp", Survey!$I456="Yes"),TRUE,FALSE)</f>
        <v>0</v>
      </c>
      <c r="U456" s="16" t="str">
        <f>IFERROR(IF(AND(OR(X456=Y456,Y456 = "Either"),NOT(ISBLANK(Survey!K456))),"Pass","Fail"),"Pass")</f>
        <v>Fail</v>
      </c>
      <c r="V456" s="36" cm="1">
        <f t="array" ref="V456">SUM(SUMIF(Survey!BZ456:CS456,{"&gt;0","&lt;0"})*{1,-1})</f>
        <v>0</v>
      </c>
      <c r="W456" s="38" cm="1">
        <f t="array" ref="W456">SUM(SUMIF(Survey!CC456,{"&gt;0","&lt;0"})*{1,-1})+SUM(SUMIF(Survey!CM456,{"&gt;0","&lt;0"})*{1,-1})</f>
        <v>0</v>
      </c>
      <c r="X456" s="38">
        <f>Survey!K456</f>
        <v>0</v>
      </c>
      <c r="Y456" s="37" t="str">
        <f t="shared" si="333"/>
        <v>Either</v>
      </c>
      <c r="Z456" s="16" t="str">
        <f t="shared" si="334"/>
        <v>Fail</v>
      </c>
      <c r="AA456" s="67" cm="1">
        <f t="array" ref="AA456">SUM(SUMIF(Survey!BZ456:CS456,{"&gt;0","&lt;0"})*{1,-1})+SUM(SUMIF(Survey!CU456:DN456,{"&gt;0","&lt;0"})*{1,-1})</f>
        <v>0</v>
      </c>
      <c r="AB456" s="67">
        <f>IFERROR(AA456/(Survey!$AV456),0)</f>
        <v>0</v>
      </c>
      <c r="AC456" s="128" t="b">
        <f>IF(OR(Survey!$M456="Alternative strategy or hedge",Survey!$M456="Other, illiquid",Survey!$L456="Prospectus fund"),TRUE,FALSE)</f>
        <v>0</v>
      </c>
      <c r="AD456" s="128" t="b">
        <f>NOT(ISBLANK(Survey!$M456))</f>
        <v>0</v>
      </c>
      <c r="AE456" s="16" t="str">
        <f t="shared" si="335"/>
        <v>Pass</v>
      </c>
      <c r="AF456" s="38" t="b">
        <f>NOT(ISNUMBER(SEARCH("Other",Survey!$P456)))</f>
        <v>1</v>
      </c>
      <c r="AG456" s="37" t="b">
        <f>NOT(ISBLANK(Survey!$Q456))</f>
        <v>0</v>
      </c>
      <c r="AH456" s="16" t="str">
        <f t="shared" si="336"/>
        <v>Pass</v>
      </c>
      <c r="AI456" s="143">
        <f>COUNTBLANK(Survey!$W456)</f>
        <v>1</v>
      </c>
      <c r="AJ456" s="67">
        <f>IF(AND(Survey!L456&lt;&gt;"Exempt fund",OR(Survey!$M456="ETF",Survey!$M456="ETF, alternative mutual fund",Survey!$M456="Mutual fund",Survey!$M456="Alternative mutual fund",Survey!$M456="Money market")),1,0)</f>
        <v>0</v>
      </c>
      <c r="AK456" s="16" t="str">
        <f t="shared" si="337"/>
        <v>Pass</v>
      </c>
      <c r="AL456" s="38" t="b">
        <f>NOT(ISNUMBER(SEARCH("Yes",Survey!$AA456)))</f>
        <v>1</v>
      </c>
      <c r="AM456" s="37" t="b">
        <f>IF(COUNTBLANK(Survey!$AB456:$AC456)=0,TRUE, FALSE)</f>
        <v>0</v>
      </c>
      <c r="AN456" s="16" t="str">
        <f t="shared" si="338"/>
        <v>Pass</v>
      </c>
      <c r="AO456" s="38" t="b">
        <f>NOT(ISNUMBER(SEARCH("Yes",Survey!$AD456)))</f>
        <v>1</v>
      </c>
      <c r="AP456" s="37" t="b">
        <f>NOT(ISBLANK(Survey!$AF456))</f>
        <v>0</v>
      </c>
      <c r="AQ456" s="16" t="str">
        <f t="shared" si="339"/>
        <v>Pass</v>
      </c>
      <c r="AR456" s="38" t="b">
        <f>NOT(OR(ISNUMBER(SEARCH("Other",Survey!$AF456)),ISNUMBER(SEARCH("Multiple",Survey!$AF456))))</f>
        <v>1</v>
      </c>
      <c r="AS456" s="37" t="b">
        <f>NOT(ISBLANK(Survey!$AG456))</f>
        <v>0</v>
      </c>
      <c r="AT456" s="16" t="str">
        <f t="shared" si="340"/>
        <v>Fail</v>
      </c>
      <c r="AU456" s="143">
        <f>IF(ABS(Survey!$AV456)&gt;0, 1,0)</f>
        <v>0</v>
      </c>
      <c r="AV456" s="143">
        <f>IF(COUNTBLANK(Survey!$AJ456)=0,1,0)</f>
        <v>0</v>
      </c>
      <c r="AW456" s="16" t="str">
        <f t="shared" si="341"/>
        <v>Pass</v>
      </c>
      <c r="AX456" s="143">
        <f>IF(ISBLANK(Survey!$AJ456),0,1)</f>
        <v>0</v>
      </c>
      <c r="AY456" s="165">
        <f>COUNTBLANK(Survey!$AK456)</f>
        <v>1</v>
      </c>
      <c r="AZ456" s="16" t="str">
        <f t="shared" si="342"/>
        <v>Pass</v>
      </c>
      <c r="BA456" s="143">
        <f>IF(OR(Survey!$AK456="Closed",ISBLANK(Survey!$AK456)),0,1)</f>
        <v>0</v>
      </c>
      <c r="BB456" s="165">
        <f>IF(ISBLANK(Survey!$AL456),1,0)</f>
        <v>1</v>
      </c>
      <c r="BC456" s="147" t="str" cm="1">
        <f t="array" ref="BC456">IF(OR(IF(OR($BE456+$BF456 = 2, $BG456=1), FALSE, TRUE), AND($BD456:$BD456 = 0)),"Pass","Fail")</f>
        <v>Pass</v>
      </c>
      <c r="BD456" s="143">
        <f>COUNTBLANK(Survey!$AM456:$AO456)</f>
        <v>3</v>
      </c>
      <c r="BE456" s="143">
        <f>IF(Survey!$I456="Yes",1,0)</f>
        <v>0</v>
      </c>
      <c r="BF456" s="143">
        <f>IF(OR(Survey!$M456="Mutual fund",Survey!$M456="Alternative mutual fund",Survey!$M456="Money market"),1,0)</f>
        <v>0</v>
      </c>
      <c r="BG456" s="148">
        <f>IF(OR(Survey!$M456="ETF",Survey!$M456="ETF, alternative mutual fund"),1,0)</f>
        <v>0</v>
      </c>
      <c r="BH456" s="16" t="str">
        <f t="shared" si="343"/>
        <v>Pass</v>
      </c>
      <c r="BI456" s="38" t="b">
        <f>OR(ISNUMBER(SEARCH("Yes",Survey!$AO456)),ISBLANK(Survey!$AO456))</f>
        <v>1</v>
      </c>
      <c r="BJ456" s="67" t="b">
        <f>NOT(ISBLANK(Survey!$AP456))</f>
        <v>0</v>
      </c>
      <c r="BK456" s="16" t="str">
        <f t="shared" si="344"/>
        <v>Pass</v>
      </c>
      <c r="BL456" s="143">
        <f>IF(Survey!$AW456=0, 0,1)</f>
        <v>0</v>
      </c>
      <c r="BM456" s="67">
        <f>Survey!$AQ456</f>
        <v>0</v>
      </c>
      <c r="BN456" s="67">
        <f>IFERROR((Survey!$AX456-ABS(Survey!$AY456)-ABS(Survey!$BD456))/Survey!$AW456,0)</f>
        <v>0</v>
      </c>
      <c r="BO456" s="67">
        <f>IF(AND($BM456&gt;$BN456-0.2,$BM456&lt;$BN456+0.2,ISBLANK(Survey!$AQ456)=FALSE),0,1)</f>
        <v>1</v>
      </c>
      <c r="BP456" s="165">
        <f>IF(ISBLANK(Survey!$AR456),1,0)</f>
        <v>1</v>
      </c>
      <c r="BQ456" s="16" t="str">
        <f t="shared" si="345"/>
        <v>Pass</v>
      </c>
      <c r="BR456" s="143">
        <f>IF(Survey!$AW456=0, 0,1)</f>
        <v>0</v>
      </c>
      <c r="BS456" s="67">
        <f>IF(AND(Survey!$AS456&gt;=0,Survey!$AS456&lt;=0.2,Survey!$AS456&lt;&gt;""),0,1)</f>
        <v>1</v>
      </c>
      <c r="BT456" s="143">
        <f>IF(ISBLANK(Survey!$AT456),1,0)</f>
        <v>1</v>
      </c>
      <c r="BU456" s="16" t="str">
        <f t="shared" si="346"/>
        <v>Fail</v>
      </c>
      <c r="BV456" s="165">
        <f>Survey!$AU456</f>
        <v>0</v>
      </c>
      <c r="BW456" s="16" t="str">
        <f t="shared" si="347"/>
        <v>Pass</v>
      </c>
      <c r="BX456" s="36">
        <f>Survey!$AV456</f>
        <v>0</v>
      </c>
      <c r="BY456" s="176">
        <f>Survey!$AW456+Survey!$AX456-ABS(Survey!$AY456)+ABS(Survey!$AZ456)-ABS(Survey!$BA456)+ABS(Survey!$BB456)-ABS(Survey!$BC456)-ABS(Survey!$BD456)+Survey!$BE456</f>
        <v>0</v>
      </c>
      <c r="BZ456" s="35">
        <f t="shared" si="348"/>
        <v>0</v>
      </c>
      <c r="CA456" s="17">
        <f t="shared" si="349"/>
        <v>0</v>
      </c>
      <c r="CB456" s="16" t="str">
        <f t="shared" si="350"/>
        <v>Pass</v>
      </c>
      <c r="CC456" s="38" t="b">
        <f>IF(ABS(Survey!$BE456)=0,TRUE,FALSE)</f>
        <v>1</v>
      </c>
      <c r="CD456" s="37" t="b">
        <f>NOT(ISBLANK(Survey!$BF456))</f>
        <v>0</v>
      </c>
      <c r="CE456" t="str">
        <f t="shared" si="351"/>
        <v>Fail</v>
      </c>
      <c r="CF456" s="29">
        <f>Survey!$AV456</f>
        <v>0</v>
      </c>
      <c r="CG456" s="29" cm="1">
        <f t="array" ref="CG456">SUM(SUMIF(Survey!BH456:BO456,{"&gt;0","&lt;0"})*{1,-1})-SUM(SUMIF(Survey!BQ456:BX456,{"&gt;0","&lt;0"})*{1,-1})</f>
        <v>0</v>
      </c>
      <c r="CH456" s="35" t="str">
        <f t="shared" si="352"/>
        <v>No holdings</v>
      </c>
      <c r="CI456">
        <f t="shared" si="353"/>
        <v>0</v>
      </c>
      <c r="CJ456" s="16" t="str">
        <f t="shared" si="354"/>
        <v>Fail</v>
      </c>
      <c r="CK456" s="36">
        <f>Survey!$AV456</f>
        <v>0</v>
      </c>
      <c r="CL456" s="36" cm="1">
        <f t="array" ref="CL456">SUM(SUMIF(Survey!BZ456:CS456,{"&gt;0","&lt;0"})*{1,-1})-SUM(SUMIF(Survey!CU456:DN456,{"&gt;0","&lt;0"})*{1,-1})</f>
        <v>0</v>
      </c>
      <c r="CM456" s="35" t="str">
        <f t="shared" si="355"/>
        <v>No holdings</v>
      </c>
      <c r="CN456" s="17">
        <f t="shared" si="356"/>
        <v>0</v>
      </c>
      <c r="CO456" s="16" t="str">
        <f t="shared" si="357"/>
        <v>Pass</v>
      </c>
      <c r="CP456" s="38" t="b">
        <f>IF(ABS(Survey!$CS456)=0,TRUE,FALSE)</f>
        <v>1</v>
      </c>
      <c r="CQ456" s="37" t="b">
        <f>NOT(ISBLANK(Survey!$CT456))</f>
        <v>0</v>
      </c>
      <c r="CR456" s="16" t="str">
        <f t="shared" si="358"/>
        <v>Pass</v>
      </c>
      <c r="CS456" s="38" t="b">
        <f>IF(ABS(Survey!$DN456)=0,TRUE,FALSE)</f>
        <v>1</v>
      </c>
      <c r="CT456" s="37" t="b">
        <f>NOT(ISBLANK(Survey!$DO456))</f>
        <v>0</v>
      </c>
      <c r="CU456" t="str">
        <f t="shared" si="359"/>
        <v>Pass</v>
      </c>
      <c r="CV456" s="29" cm="1">
        <f t="array" ref="CV456">SUM(SUMIF(Survey!CO456,{"&gt;0","&lt;0"})*{1,-1})+SUM(SUMIF(Survey!DJ456,{"&gt;0","&lt;0"})*{1,-1})</f>
        <v>0</v>
      </c>
      <c r="CW456" s="29">
        <f>SUM(SUMIF(Survey!DQ456:DW456,{"&gt;0","&lt;0"})*{1,-1})+SUM(SUMIF(Survey!DY456:EE456,{"&gt;0","&lt;0"})*{1,-1})</f>
        <v>0</v>
      </c>
      <c r="CX456">
        <f t="shared" si="360"/>
        <v>0</v>
      </c>
      <c r="CY456">
        <f t="shared" si="361"/>
        <v>0</v>
      </c>
      <c r="CZ456" s="16" t="str">
        <f t="shared" si="362"/>
        <v>Pass</v>
      </c>
      <c r="DA456" s="38" t="b">
        <f>IF(ABS(Survey!$DW456)=0,TRUE,FALSE)</f>
        <v>1</v>
      </c>
      <c r="DB456" s="37" t="b">
        <f>NOT(ISBLANK(Survey!DX456))</f>
        <v>0</v>
      </c>
      <c r="DC456" s="16" t="str">
        <f t="shared" si="363"/>
        <v>Pass</v>
      </c>
      <c r="DD456" s="38" t="b">
        <f>IF(ABS(Survey!$EE456)=0,TRUE,FALSE)</f>
        <v>1</v>
      </c>
      <c r="DE456" s="37" t="b">
        <f>NOT(ISBLANK(Survey!$EF456))</f>
        <v>0</v>
      </c>
      <c r="DF456" s="16" t="str">
        <f t="shared" si="364"/>
        <v>Fail</v>
      </c>
      <c r="DG456" s="36">
        <f>SUM(SUMIF(Survey!EL456:EN456,{"&gt;0","&lt;0"})*{1,-1})</f>
        <v>0</v>
      </c>
      <c r="DH456">
        <f t="shared" si="365"/>
        <v>0</v>
      </c>
      <c r="DI456">
        <f t="shared" si="366"/>
        <v>100</v>
      </c>
      <c r="DJ456" s="35" t="b">
        <f>IF(OR(Survey!$M456="ETF",Survey!$M456="ETF, alternative mutual fund",Survey!$M456="Closed-end", Survey!$M456="Split share corp"),TRUE,FALSE)</f>
        <v>0</v>
      </c>
      <c r="DK456" s="16" t="str">
        <f t="shared" si="367"/>
        <v>Fail</v>
      </c>
      <c r="DL456" s="36">
        <f>SUM(SUMIF(Survey!EP456:EV456,{"&gt;0","&lt;0"})*{1,-1})</f>
        <v>0</v>
      </c>
      <c r="DM456">
        <f t="shared" si="368"/>
        <v>0</v>
      </c>
      <c r="DN456" s="17">
        <f t="shared" si="369"/>
        <v>100</v>
      </c>
      <c r="DO456" s="16" t="str">
        <f t="shared" si="370"/>
        <v>Fail</v>
      </c>
      <c r="DP456" s="36">
        <f>SUM(SUMIF(Survey!EX456:FD456,{"&gt;0","&lt;0"})*{1,-1})</f>
        <v>0</v>
      </c>
      <c r="DQ456">
        <f t="shared" si="371"/>
        <v>0</v>
      </c>
      <c r="DR456" s="17">
        <f t="shared" si="372"/>
        <v>100</v>
      </c>
    </row>
    <row r="457" spans="1:122">
      <c r="A457">
        <v>457</v>
      </c>
      <c r="B457" t="str">
        <f t="shared" si="326"/>
        <v>Pass</v>
      </c>
      <c r="C457" t="str">
        <f>IF(COUNTBLANK(Survey!B457:FE457)=$C$2, "Pass", "Fail")</f>
        <v>Pass</v>
      </c>
      <c r="D457" t="str">
        <f t="shared" si="327"/>
        <v>Fail</v>
      </c>
      <c r="E457" t="str">
        <f>IF(OR(ISBLANK(Survey!AJ457),COUNTIF(G457:BB457,"Fail")),"Fail","Pass")</f>
        <v>Fail</v>
      </c>
      <c r="G457" s="16" t="str">
        <f t="shared" si="328"/>
        <v>Fail</v>
      </c>
      <c r="H457" s="177">
        <f>COUNTBLANK(Survey!B457:D457)+COUNTBLANK(Survey!G457)+COUNTBLANK(Survey!I457)+COUNTBLANK(Survey!K457:M457)+COUNTBLANK(Survey!P457)+COUNTBLANK(Survey!S457:U457)+COUNTBLANK(Survey!Y457:AA457)+COUNTBLANK(Survey!AD457:AE457)+COUNTBLANK(Survey!AI457:AI457)</f>
        <v>18</v>
      </c>
      <c r="I457" s="16" t="str">
        <f t="shared" si="329"/>
        <v>Fail</v>
      </c>
      <c r="J457" t="b">
        <f>IF(Survey!E457="No",TRUE,FALSE)</f>
        <v>0</v>
      </c>
      <c r="K457" s="34">
        <f>LEN(Survey!E457)</f>
        <v>0</v>
      </c>
      <c r="L457" s="16" t="str">
        <f t="shared" si="330"/>
        <v>Fail</v>
      </c>
      <c r="M457" t="b">
        <f>IF(Survey!F457="No",TRUE,FALSE)</f>
        <v>0</v>
      </c>
      <c r="N457" s="33">
        <f>LEN(Survey!F457)</f>
        <v>0</v>
      </c>
      <c r="O457" s="16" t="str">
        <f t="shared" si="331"/>
        <v>Pass</v>
      </c>
      <c r="P457" s="34">
        <f>MOD((LEN(Survey!H457)+2),11)</f>
        <v>2</v>
      </c>
      <c r="Q457" s="33" t="str">
        <f>IF(Survey!$L457="Prospectus fund", "Yes", "No")</f>
        <v>No</v>
      </c>
      <c r="R457" s="16" t="str">
        <f t="shared" si="332"/>
        <v>Pass</v>
      </c>
      <c r="S457" s="34">
        <f>MOD((LEN(Survey!J457)+2),11)</f>
        <v>2</v>
      </c>
      <c r="T457" s="35" t="b">
        <f>IF(OR(Survey!$M457="ETF",Survey!$M457="ETF, alternative mutual fund",Survey!$M457="Closed-end", Survey!$M457="Split share corp", Survey!$I457="Yes"),TRUE,FALSE)</f>
        <v>0</v>
      </c>
      <c r="U457" s="16" t="str">
        <f>IFERROR(IF(AND(OR(X457=Y457,Y457 = "Either"),NOT(ISBLANK(Survey!K457))),"Pass","Fail"),"Pass")</f>
        <v>Fail</v>
      </c>
      <c r="V457" s="36" cm="1">
        <f t="array" ref="V457">SUM(SUMIF(Survey!BZ457:CS457,{"&gt;0","&lt;0"})*{1,-1})</f>
        <v>0</v>
      </c>
      <c r="W457" s="38" cm="1">
        <f t="array" ref="W457">SUM(SUMIF(Survey!CC457,{"&gt;0","&lt;0"})*{1,-1})+SUM(SUMIF(Survey!CM457,{"&gt;0","&lt;0"})*{1,-1})</f>
        <v>0</v>
      </c>
      <c r="X457" s="38">
        <f>Survey!K457</f>
        <v>0</v>
      </c>
      <c r="Y457" s="37" t="str">
        <f t="shared" si="333"/>
        <v>Either</v>
      </c>
      <c r="Z457" s="16" t="str">
        <f t="shared" si="334"/>
        <v>Fail</v>
      </c>
      <c r="AA457" s="67" cm="1">
        <f t="array" ref="AA457">SUM(SUMIF(Survey!BZ457:CS457,{"&gt;0","&lt;0"})*{1,-1})+SUM(SUMIF(Survey!CU457:DN457,{"&gt;0","&lt;0"})*{1,-1})</f>
        <v>0</v>
      </c>
      <c r="AB457" s="67">
        <f>IFERROR(AA457/(Survey!$AV457),0)</f>
        <v>0</v>
      </c>
      <c r="AC457" s="128" t="b">
        <f>IF(OR(Survey!$M457="Alternative strategy or hedge",Survey!$M457="Other, illiquid",Survey!$L457="Prospectus fund"),TRUE,FALSE)</f>
        <v>0</v>
      </c>
      <c r="AD457" s="128" t="b">
        <f>NOT(ISBLANK(Survey!$M457))</f>
        <v>0</v>
      </c>
      <c r="AE457" s="16" t="str">
        <f t="shared" si="335"/>
        <v>Pass</v>
      </c>
      <c r="AF457" s="38" t="b">
        <f>NOT(ISNUMBER(SEARCH("Other",Survey!$P457)))</f>
        <v>1</v>
      </c>
      <c r="AG457" s="37" t="b">
        <f>NOT(ISBLANK(Survey!$Q457))</f>
        <v>0</v>
      </c>
      <c r="AH457" s="16" t="str">
        <f t="shared" si="336"/>
        <v>Pass</v>
      </c>
      <c r="AI457" s="143">
        <f>COUNTBLANK(Survey!$W457)</f>
        <v>1</v>
      </c>
      <c r="AJ457" s="67">
        <f>IF(AND(Survey!L457&lt;&gt;"Exempt fund",OR(Survey!$M457="ETF",Survey!$M457="ETF, alternative mutual fund",Survey!$M457="Mutual fund",Survey!$M457="Alternative mutual fund",Survey!$M457="Money market")),1,0)</f>
        <v>0</v>
      </c>
      <c r="AK457" s="16" t="str">
        <f t="shared" si="337"/>
        <v>Pass</v>
      </c>
      <c r="AL457" s="38" t="b">
        <f>NOT(ISNUMBER(SEARCH("Yes",Survey!$AA457)))</f>
        <v>1</v>
      </c>
      <c r="AM457" s="37" t="b">
        <f>IF(COUNTBLANK(Survey!$AB457:$AC457)=0,TRUE, FALSE)</f>
        <v>0</v>
      </c>
      <c r="AN457" s="16" t="str">
        <f t="shared" si="338"/>
        <v>Pass</v>
      </c>
      <c r="AO457" s="38" t="b">
        <f>NOT(ISNUMBER(SEARCH("Yes",Survey!$AD457)))</f>
        <v>1</v>
      </c>
      <c r="AP457" s="37" t="b">
        <f>NOT(ISBLANK(Survey!$AF457))</f>
        <v>0</v>
      </c>
      <c r="AQ457" s="16" t="str">
        <f t="shared" si="339"/>
        <v>Pass</v>
      </c>
      <c r="AR457" s="38" t="b">
        <f>NOT(OR(ISNUMBER(SEARCH("Other",Survey!$AF457)),ISNUMBER(SEARCH("Multiple",Survey!$AF457))))</f>
        <v>1</v>
      </c>
      <c r="AS457" s="37" t="b">
        <f>NOT(ISBLANK(Survey!$AG457))</f>
        <v>0</v>
      </c>
      <c r="AT457" s="16" t="str">
        <f t="shared" si="340"/>
        <v>Fail</v>
      </c>
      <c r="AU457" s="143">
        <f>IF(ABS(Survey!$AV457)&gt;0, 1,0)</f>
        <v>0</v>
      </c>
      <c r="AV457" s="143">
        <f>IF(COUNTBLANK(Survey!$AJ457)=0,1,0)</f>
        <v>0</v>
      </c>
      <c r="AW457" s="16" t="str">
        <f t="shared" si="341"/>
        <v>Pass</v>
      </c>
      <c r="AX457" s="143">
        <f>IF(ISBLANK(Survey!$AJ457),0,1)</f>
        <v>0</v>
      </c>
      <c r="AY457" s="165">
        <f>COUNTBLANK(Survey!$AK457)</f>
        <v>1</v>
      </c>
      <c r="AZ457" s="16" t="str">
        <f t="shared" si="342"/>
        <v>Pass</v>
      </c>
      <c r="BA457" s="143">
        <f>IF(OR(Survey!$AK457="Closed",ISBLANK(Survey!$AK457)),0,1)</f>
        <v>0</v>
      </c>
      <c r="BB457" s="165">
        <f>IF(ISBLANK(Survey!$AL457),1,0)</f>
        <v>1</v>
      </c>
      <c r="BC457" s="147" t="str" cm="1">
        <f t="array" ref="BC457">IF(OR(IF(OR($BE457+$BF457 = 2, $BG457=1), FALSE, TRUE), AND($BD457:$BD457 = 0)),"Pass","Fail")</f>
        <v>Pass</v>
      </c>
      <c r="BD457" s="143">
        <f>COUNTBLANK(Survey!$AM457:$AO457)</f>
        <v>3</v>
      </c>
      <c r="BE457" s="143">
        <f>IF(Survey!$I457="Yes",1,0)</f>
        <v>0</v>
      </c>
      <c r="BF457" s="143">
        <f>IF(OR(Survey!$M457="Mutual fund",Survey!$M457="Alternative mutual fund",Survey!$M457="Money market"),1,0)</f>
        <v>0</v>
      </c>
      <c r="BG457" s="148">
        <f>IF(OR(Survey!$M457="ETF",Survey!$M457="ETF, alternative mutual fund"),1,0)</f>
        <v>0</v>
      </c>
      <c r="BH457" s="16" t="str">
        <f t="shared" si="343"/>
        <v>Pass</v>
      </c>
      <c r="BI457" s="38" t="b">
        <f>OR(ISNUMBER(SEARCH("Yes",Survey!$AO457)),ISBLANK(Survey!$AO457))</f>
        <v>1</v>
      </c>
      <c r="BJ457" s="67" t="b">
        <f>NOT(ISBLANK(Survey!$AP457))</f>
        <v>0</v>
      </c>
      <c r="BK457" s="16" t="str">
        <f t="shared" si="344"/>
        <v>Pass</v>
      </c>
      <c r="BL457" s="143">
        <f>IF(Survey!$AW457=0, 0,1)</f>
        <v>0</v>
      </c>
      <c r="BM457" s="67">
        <f>Survey!$AQ457</f>
        <v>0</v>
      </c>
      <c r="BN457" s="67">
        <f>IFERROR((Survey!$AX457-ABS(Survey!$AY457)-ABS(Survey!$BD457))/Survey!$AW457,0)</f>
        <v>0</v>
      </c>
      <c r="BO457" s="67">
        <f>IF(AND($BM457&gt;$BN457-0.2,$BM457&lt;$BN457+0.2,ISBLANK(Survey!$AQ457)=FALSE),0,1)</f>
        <v>1</v>
      </c>
      <c r="BP457" s="165">
        <f>IF(ISBLANK(Survey!$AR457),1,0)</f>
        <v>1</v>
      </c>
      <c r="BQ457" s="16" t="str">
        <f t="shared" si="345"/>
        <v>Pass</v>
      </c>
      <c r="BR457" s="143">
        <f>IF(Survey!$AW457=0, 0,1)</f>
        <v>0</v>
      </c>
      <c r="BS457" s="67">
        <f>IF(AND(Survey!$AS457&gt;=0,Survey!$AS457&lt;=0.2,Survey!$AS457&lt;&gt;""),0,1)</f>
        <v>1</v>
      </c>
      <c r="BT457" s="143">
        <f>IF(ISBLANK(Survey!$AT457),1,0)</f>
        <v>1</v>
      </c>
      <c r="BU457" s="16" t="str">
        <f t="shared" si="346"/>
        <v>Fail</v>
      </c>
      <c r="BV457" s="165">
        <f>Survey!$AU457</f>
        <v>0</v>
      </c>
      <c r="BW457" s="16" t="str">
        <f t="shared" si="347"/>
        <v>Pass</v>
      </c>
      <c r="BX457" s="36">
        <f>Survey!$AV457</f>
        <v>0</v>
      </c>
      <c r="BY457" s="176">
        <f>Survey!$AW457+Survey!$AX457-ABS(Survey!$AY457)+ABS(Survey!$AZ457)-ABS(Survey!$BA457)+ABS(Survey!$BB457)-ABS(Survey!$BC457)-ABS(Survey!$BD457)+Survey!$BE457</f>
        <v>0</v>
      </c>
      <c r="BZ457" s="35">
        <f t="shared" si="348"/>
        <v>0</v>
      </c>
      <c r="CA457" s="17">
        <f t="shared" si="349"/>
        <v>0</v>
      </c>
      <c r="CB457" s="16" t="str">
        <f t="shared" si="350"/>
        <v>Pass</v>
      </c>
      <c r="CC457" s="38" t="b">
        <f>IF(ABS(Survey!$BE457)=0,TRUE,FALSE)</f>
        <v>1</v>
      </c>
      <c r="CD457" s="37" t="b">
        <f>NOT(ISBLANK(Survey!$BF457))</f>
        <v>0</v>
      </c>
      <c r="CE457" t="str">
        <f t="shared" si="351"/>
        <v>Fail</v>
      </c>
      <c r="CF457" s="29">
        <f>Survey!$AV457</f>
        <v>0</v>
      </c>
      <c r="CG457" s="29" cm="1">
        <f t="array" ref="CG457">SUM(SUMIF(Survey!BH457:BO457,{"&gt;0","&lt;0"})*{1,-1})-SUM(SUMIF(Survey!BQ457:BX457,{"&gt;0","&lt;0"})*{1,-1})</f>
        <v>0</v>
      </c>
      <c r="CH457" s="35" t="str">
        <f t="shared" si="352"/>
        <v>No holdings</v>
      </c>
      <c r="CI457">
        <f t="shared" si="353"/>
        <v>0</v>
      </c>
      <c r="CJ457" s="16" t="str">
        <f t="shared" si="354"/>
        <v>Fail</v>
      </c>
      <c r="CK457" s="36">
        <f>Survey!$AV457</f>
        <v>0</v>
      </c>
      <c r="CL457" s="36" cm="1">
        <f t="array" ref="CL457">SUM(SUMIF(Survey!BZ457:CS457,{"&gt;0","&lt;0"})*{1,-1})-SUM(SUMIF(Survey!CU457:DN457,{"&gt;0","&lt;0"})*{1,-1})</f>
        <v>0</v>
      </c>
      <c r="CM457" s="35" t="str">
        <f t="shared" si="355"/>
        <v>No holdings</v>
      </c>
      <c r="CN457" s="17">
        <f t="shared" si="356"/>
        <v>0</v>
      </c>
      <c r="CO457" s="16" t="str">
        <f t="shared" si="357"/>
        <v>Pass</v>
      </c>
      <c r="CP457" s="38" t="b">
        <f>IF(ABS(Survey!$CS457)=0,TRUE,FALSE)</f>
        <v>1</v>
      </c>
      <c r="CQ457" s="37" t="b">
        <f>NOT(ISBLANK(Survey!$CT457))</f>
        <v>0</v>
      </c>
      <c r="CR457" s="16" t="str">
        <f t="shared" si="358"/>
        <v>Pass</v>
      </c>
      <c r="CS457" s="38" t="b">
        <f>IF(ABS(Survey!$DN457)=0,TRUE,FALSE)</f>
        <v>1</v>
      </c>
      <c r="CT457" s="37" t="b">
        <f>NOT(ISBLANK(Survey!$DO457))</f>
        <v>0</v>
      </c>
      <c r="CU457" t="str">
        <f t="shared" si="359"/>
        <v>Pass</v>
      </c>
      <c r="CV457" s="29" cm="1">
        <f t="array" ref="CV457">SUM(SUMIF(Survey!CO457,{"&gt;0","&lt;0"})*{1,-1})+SUM(SUMIF(Survey!DJ457,{"&gt;0","&lt;0"})*{1,-1})</f>
        <v>0</v>
      </c>
      <c r="CW457" s="29">
        <f>SUM(SUMIF(Survey!DQ457:DW457,{"&gt;0","&lt;0"})*{1,-1})+SUM(SUMIF(Survey!DY457:EE457,{"&gt;0","&lt;0"})*{1,-1})</f>
        <v>0</v>
      </c>
      <c r="CX457">
        <f t="shared" si="360"/>
        <v>0</v>
      </c>
      <c r="CY457">
        <f t="shared" si="361"/>
        <v>0</v>
      </c>
      <c r="CZ457" s="16" t="str">
        <f t="shared" si="362"/>
        <v>Pass</v>
      </c>
      <c r="DA457" s="38" t="b">
        <f>IF(ABS(Survey!$DW457)=0,TRUE,FALSE)</f>
        <v>1</v>
      </c>
      <c r="DB457" s="37" t="b">
        <f>NOT(ISBLANK(Survey!DX457))</f>
        <v>0</v>
      </c>
      <c r="DC457" s="16" t="str">
        <f t="shared" si="363"/>
        <v>Pass</v>
      </c>
      <c r="DD457" s="38" t="b">
        <f>IF(ABS(Survey!$EE457)=0,TRUE,FALSE)</f>
        <v>1</v>
      </c>
      <c r="DE457" s="37" t="b">
        <f>NOT(ISBLANK(Survey!$EF457))</f>
        <v>0</v>
      </c>
      <c r="DF457" s="16" t="str">
        <f t="shared" si="364"/>
        <v>Fail</v>
      </c>
      <c r="DG457" s="36">
        <f>SUM(SUMIF(Survey!EL457:EN457,{"&gt;0","&lt;0"})*{1,-1})</f>
        <v>0</v>
      </c>
      <c r="DH457">
        <f t="shared" si="365"/>
        <v>0</v>
      </c>
      <c r="DI457">
        <f t="shared" si="366"/>
        <v>100</v>
      </c>
      <c r="DJ457" s="35" t="b">
        <f>IF(OR(Survey!$M457="ETF",Survey!$M457="ETF, alternative mutual fund",Survey!$M457="Closed-end", Survey!$M457="Split share corp"),TRUE,FALSE)</f>
        <v>0</v>
      </c>
      <c r="DK457" s="16" t="str">
        <f t="shared" si="367"/>
        <v>Fail</v>
      </c>
      <c r="DL457" s="36">
        <f>SUM(SUMIF(Survey!EP457:EV457,{"&gt;0","&lt;0"})*{1,-1})</f>
        <v>0</v>
      </c>
      <c r="DM457">
        <f t="shared" si="368"/>
        <v>0</v>
      </c>
      <c r="DN457" s="17">
        <f t="shared" si="369"/>
        <v>100</v>
      </c>
      <c r="DO457" s="16" t="str">
        <f t="shared" si="370"/>
        <v>Fail</v>
      </c>
      <c r="DP457" s="36">
        <f>SUM(SUMIF(Survey!EX457:FD457,{"&gt;0","&lt;0"})*{1,-1})</f>
        <v>0</v>
      </c>
      <c r="DQ457">
        <f t="shared" si="371"/>
        <v>0</v>
      </c>
      <c r="DR457" s="17">
        <f t="shared" si="372"/>
        <v>100</v>
      </c>
    </row>
    <row r="458" spans="1:122">
      <c r="A458">
        <v>458</v>
      </c>
      <c r="B458" t="str">
        <f t="shared" si="326"/>
        <v>Pass</v>
      </c>
      <c r="C458" t="str">
        <f>IF(COUNTBLANK(Survey!B458:FE458)=$C$2, "Pass", "Fail")</f>
        <v>Pass</v>
      </c>
      <c r="D458" t="str">
        <f t="shared" si="327"/>
        <v>Fail</v>
      </c>
      <c r="E458" t="str">
        <f>IF(OR(ISBLANK(Survey!AJ458),COUNTIF(G458:BB458,"Fail")),"Fail","Pass")</f>
        <v>Fail</v>
      </c>
      <c r="G458" s="16" t="str">
        <f t="shared" si="328"/>
        <v>Fail</v>
      </c>
      <c r="H458" s="177">
        <f>COUNTBLANK(Survey!B458:D458)+COUNTBLANK(Survey!G458)+COUNTBLANK(Survey!I458)+COUNTBLANK(Survey!K458:M458)+COUNTBLANK(Survey!P458)+COUNTBLANK(Survey!S458:U458)+COUNTBLANK(Survey!Y458:AA458)+COUNTBLANK(Survey!AD458:AE458)+COUNTBLANK(Survey!AI458:AI458)</f>
        <v>18</v>
      </c>
      <c r="I458" s="16" t="str">
        <f t="shared" si="329"/>
        <v>Fail</v>
      </c>
      <c r="J458" t="b">
        <f>IF(Survey!E458="No",TRUE,FALSE)</f>
        <v>0</v>
      </c>
      <c r="K458" s="34">
        <f>LEN(Survey!E458)</f>
        <v>0</v>
      </c>
      <c r="L458" s="16" t="str">
        <f t="shared" si="330"/>
        <v>Fail</v>
      </c>
      <c r="M458" t="b">
        <f>IF(Survey!F458="No",TRUE,FALSE)</f>
        <v>0</v>
      </c>
      <c r="N458" s="33">
        <f>LEN(Survey!F458)</f>
        <v>0</v>
      </c>
      <c r="O458" s="16" t="str">
        <f t="shared" si="331"/>
        <v>Pass</v>
      </c>
      <c r="P458" s="34">
        <f>MOD((LEN(Survey!H458)+2),11)</f>
        <v>2</v>
      </c>
      <c r="Q458" s="33" t="str">
        <f>IF(Survey!$L458="Prospectus fund", "Yes", "No")</f>
        <v>No</v>
      </c>
      <c r="R458" s="16" t="str">
        <f t="shared" si="332"/>
        <v>Pass</v>
      </c>
      <c r="S458" s="34">
        <f>MOD((LEN(Survey!J458)+2),11)</f>
        <v>2</v>
      </c>
      <c r="T458" s="35" t="b">
        <f>IF(OR(Survey!$M458="ETF",Survey!$M458="ETF, alternative mutual fund",Survey!$M458="Closed-end", Survey!$M458="Split share corp", Survey!$I458="Yes"),TRUE,FALSE)</f>
        <v>0</v>
      </c>
      <c r="U458" s="16" t="str">
        <f>IFERROR(IF(AND(OR(X458=Y458,Y458 = "Either"),NOT(ISBLANK(Survey!K458))),"Pass","Fail"),"Pass")</f>
        <v>Fail</v>
      </c>
      <c r="V458" s="36" cm="1">
        <f t="array" ref="V458">SUM(SUMIF(Survey!BZ458:CS458,{"&gt;0","&lt;0"})*{1,-1})</f>
        <v>0</v>
      </c>
      <c r="W458" s="38" cm="1">
        <f t="array" ref="W458">SUM(SUMIF(Survey!CC458,{"&gt;0","&lt;0"})*{1,-1})+SUM(SUMIF(Survey!CM458,{"&gt;0","&lt;0"})*{1,-1})</f>
        <v>0</v>
      </c>
      <c r="X458" s="38">
        <f>Survey!K458</f>
        <v>0</v>
      </c>
      <c r="Y458" s="37" t="str">
        <f t="shared" si="333"/>
        <v>Either</v>
      </c>
      <c r="Z458" s="16" t="str">
        <f t="shared" si="334"/>
        <v>Fail</v>
      </c>
      <c r="AA458" s="67" cm="1">
        <f t="array" ref="AA458">SUM(SUMIF(Survey!BZ458:CS458,{"&gt;0","&lt;0"})*{1,-1})+SUM(SUMIF(Survey!CU458:DN458,{"&gt;0","&lt;0"})*{1,-1})</f>
        <v>0</v>
      </c>
      <c r="AB458" s="67">
        <f>IFERROR(AA458/(Survey!$AV458),0)</f>
        <v>0</v>
      </c>
      <c r="AC458" s="128" t="b">
        <f>IF(OR(Survey!$M458="Alternative strategy or hedge",Survey!$M458="Other, illiquid",Survey!$L458="Prospectus fund"),TRUE,FALSE)</f>
        <v>0</v>
      </c>
      <c r="AD458" s="128" t="b">
        <f>NOT(ISBLANK(Survey!$M458))</f>
        <v>0</v>
      </c>
      <c r="AE458" s="16" t="str">
        <f t="shared" si="335"/>
        <v>Pass</v>
      </c>
      <c r="AF458" s="38" t="b">
        <f>NOT(ISNUMBER(SEARCH("Other",Survey!$P458)))</f>
        <v>1</v>
      </c>
      <c r="AG458" s="37" t="b">
        <f>NOT(ISBLANK(Survey!$Q458))</f>
        <v>0</v>
      </c>
      <c r="AH458" s="16" t="str">
        <f t="shared" si="336"/>
        <v>Pass</v>
      </c>
      <c r="AI458" s="143">
        <f>COUNTBLANK(Survey!$W458)</f>
        <v>1</v>
      </c>
      <c r="AJ458" s="67">
        <f>IF(AND(Survey!L458&lt;&gt;"Exempt fund",OR(Survey!$M458="ETF",Survey!$M458="ETF, alternative mutual fund",Survey!$M458="Mutual fund",Survey!$M458="Alternative mutual fund",Survey!$M458="Money market")),1,0)</f>
        <v>0</v>
      </c>
      <c r="AK458" s="16" t="str">
        <f t="shared" si="337"/>
        <v>Pass</v>
      </c>
      <c r="AL458" s="38" t="b">
        <f>NOT(ISNUMBER(SEARCH("Yes",Survey!$AA458)))</f>
        <v>1</v>
      </c>
      <c r="AM458" s="37" t="b">
        <f>IF(COUNTBLANK(Survey!$AB458:$AC458)=0,TRUE, FALSE)</f>
        <v>0</v>
      </c>
      <c r="AN458" s="16" t="str">
        <f t="shared" si="338"/>
        <v>Pass</v>
      </c>
      <c r="AO458" s="38" t="b">
        <f>NOT(ISNUMBER(SEARCH("Yes",Survey!$AD458)))</f>
        <v>1</v>
      </c>
      <c r="AP458" s="37" t="b">
        <f>NOT(ISBLANK(Survey!$AF458))</f>
        <v>0</v>
      </c>
      <c r="AQ458" s="16" t="str">
        <f t="shared" si="339"/>
        <v>Pass</v>
      </c>
      <c r="AR458" s="38" t="b">
        <f>NOT(OR(ISNUMBER(SEARCH("Other",Survey!$AF458)),ISNUMBER(SEARCH("Multiple",Survey!$AF458))))</f>
        <v>1</v>
      </c>
      <c r="AS458" s="37" t="b">
        <f>NOT(ISBLANK(Survey!$AG458))</f>
        <v>0</v>
      </c>
      <c r="AT458" s="16" t="str">
        <f t="shared" si="340"/>
        <v>Fail</v>
      </c>
      <c r="AU458" s="143">
        <f>IF(ABS(Survey!$AV458)&gt;0, 1,0)</f>
        <v>0</v>
      </c>
      <c r="AV458" s="143">
        <f>IF(COUNTBLANK(Survey!$AJ458)=0,1,0)</f>
        <v>0</v>
      </c>
      <c r="AW458" s="16" t="str">
        <f t="shared" si="341"/>
        <v>Pass</v>
      </c>
      <c r="AX458" s="143">
        <f>IF(ISBLANK(Survey!$AJ458),0,1)</f>
        <v>0</v>
      </c>
      <c r="AY458" s="165">
        <f>COUNTBLANK(Survey!$AK458)</f>
        <v>1</v>
      </c>
      <c r="AZ458" s="16" t="str">
        <f t="shared" si="342"/>
        <v>Pass</v>
      </c>
      <c r="BA458" s="143">
        <f>IF(OR(Survey!$AK458="Closed",ISBLANK(Survey!$AK458)),0,1)</f>
        <v>0</v>
      </c>
      <c r="BB458" s="165">
        <f>IF(ISBLANK(Survey!$AL458),1,0)</f>
        <v>1</v>
      </c>
      <c r="BC458" s="147" t="str" cm="1">
        <f t="array" ref="BC458">IF(OR(IF(OR($BE458+$BF458 = 2, $BG458=1), FALSE, TRUE), AND($BD458:$BD458 = 0)),"Pass","Fail")</f>
        <v>Pass</v>
      </c>
      <c r="BD458" s="143">
        <f>COUNTBLANK(Survey!$AM458:$AO458)</f>
        <v>3</v>
      </c>
      <c r="BE458" s="143">
        <f>IF(Survey!$I458="Yes",1,0)</f>
        <v>0</v>
      </c>
      <c r="BF458" s="143">
        <f>IF(OR(Survey!$M458="Mutual fund",Survey!$M458="Alternative mutual fund",Survey!$M458="Money market"),1,0)</f>
        <v>0</v>
      </c>
      <c r="BG458" s="148">
        <f>IF(OR(Survey!$M458="ETF",Survey!$M458="ETF, alternative mutual fund"),1,0)</f>
        <v>0</v>
      </c>
      <c r="BH458" s="16" t="str">
        <f t="shared" si="343"/>
        <v>Pass</v>
      </c>
      <c r="BI458" s="38" t="b">
        <f>OR(ISNUMBER(SEARCH("Yes",Survey!$AO458)),ISBLANK(Survey!$AO458))</f>
        <v>1</v>
      </c>
      <c r="BJ458" s="67" t="b">
        <f>NOT(ISBLANK(Survey!$AP458))</f>
        <v>0</v>
      </c>
      <c r="BK458" s="16" t="str">
        <f t="shared" si="344"/>
        <v>Pass</v>
      </c>
      <c r="BL458" s="143">
        <f>IF(Survey!$AW458=0, 0,1)</f>
        <v>0</v>
      </c>
      <c r="BM458" s="67">
        <f>Survey!$AQ458</f>
        <v>0</v>
      </c>
      <c r="BN458" s="67">
        <f>IFERROR((Survey!$AX458-ABS(Survey!$AY458)-ABS(Survey!$BD458))/Survey!$AW458,0)</f>
        <v>0</v>
      </c>
      <c r="BO458" s="67">
        <f>IF(AND($BM458&gt;$BN458-0.2,$BM458&lt;$BN458+0.2,ISBLANK(Survey!$AQ458)=FALSE),0,1)</f>
        <v>1</v>
      </c>
      <c r="BP458" s="165">
        <f>IF(ISBLANK(Survey!$AR458),1,0)</f>
        <v>1</v>
      </c>
      <c r="BQ458" s="16" t="str">
        <f t="shared" si="345"/>
        <v>Pass</v>
      </c>
      <c r="BR458" s="143">
        <f>IF(Survey!$AW458=0, 0,1)</f>
        <v>0</v>
      </c>
      <c r="BS458" s="67">
        <f>IF(AND(Survey!$AS458&gt;=0,Survey!$AS458&lt;=0.2,Survey!$AS458&lt;&gt;""),0,1)</f>
        <v>1</v>
      </c>
      <c r="BT458" s="143">
        <f>IF(ISBLANK(Survey!$AT458),1,0)</f>
        <v>1</v>
      </c>
      <c r="BU458" s="16" t="str">
        <f t="shared" si="346"/>
        <v>Fail</v>
      </c>
      <c r="BV458" s="165">
        <f>Survey!$AU458</f>
        <v>0</v>
      </c>
      <c r="BW458" s="16" t="str">
        <f t="shared" si="347"/>
        <v>Pass</v>
      </c>
      <c r="BX458" s="36">
        <f>Survey!$AV458</f>
        <v>0</v>
      </c>
      <c r="BY458" s="176">
        <f>Survey!$AW458+Survey!$AX458-ABS(Survey!$AY458)+ABS(Survey!$AZ458)-ABS(Survey!$BA458)+ABS(Survey!$BB458)-ABS(Survey!$BC458)-ABS(Survey!$BD458)+Survey!$BE458</f>
        <v>0</v>
      </c>
      <c r="BZ458" s="35">
        <f t="shared" si="348"/>
        <v>0</v>
      </c>
      <c r="CA458" s="17">
        <f t="shared" si="349"/>
        <v>0</v>
      </c>
      <c r="CB458" s="16" t="str">
        <f t="shared" si="350"/>
        <v>Pass</v>
      </c>
      <c r="CC458" s="38" t="b">
        <f>IF(ABS(Survey!$BE458)=0,TRUE,FALSE)</f>
        <v>1</v>
      </c>
      <c r="CD458" s="37" t="b">
        <f>NOT(ISBLANK(Survey!$BF458))</f>
        <v>0</v>
      </c>
      <c r="CE458" t="str">
        <f t="shared" si="351"/>
        <v>Fail</v>
      </c>
      <c r="CF458" s="29">
        <f>Survey!$AV458</f>
        <v>0</v>
      </c>
      <c r="CG458" s="29" cm="1">
        <f t="array" ref="CG458">SUM(SUMIF(Survey!BH458:BO458,{"&gt;0","&lt;0"})*{1,-1})-SUM(SUMIF(Survey!BQ458:BX458,{"&gt;0","&lt;0"})*{1,-1})</f>
        <v>0</v>
      </c>
      <c r="CH458" s="35" t="str">
        <f t="shared" si="352"/>
        <v>No holdings</v>
      </c>
      <c r="CI458">
        <f t="shared" si="353"/>
        <v>0</v>
      </c>
      <c r="CJ458" s="16" t="str">
        <f t="shared" si="354"/>
        <v>Fail</v>
      </c>
      <c r="CK458" s="36">
        <f>Survey!$AV458</f>
        <v>0</v>
      </c>
      <c r="CL458" s="36" cm="1">
        <f t="array" ref="CL458">SUM(SUMIF(Survey!BZ458:CS458,{"&gt;0","&lt;0"})*{1,-1})-SUM(SUMIF(Survey!CU458:DN458,{"&gt;0","&lt;0"})*{1,-1})</f>
        <v>0</v>
      </c>
      <c r="CM458" s="35" t="str">
        <f t="shared" si="355"/>
        <v>No holdings</v>
      </c>
      <c r="CN458" s="17">
        <f t="shared" si="356"/>
        <v>0</v>
      </c>
      <c r="CO458" s="16" t="str">
        <f t="shared" si="357"/>
        <v>Pass</v>
      </c>
      <c r="CP458" s="38" t="b">
        <f>IF(ABS(Survey!$CS458)=0,TRUE,FALSE)</f>
        <v>1</v>
      </c>
      <c r="CQ458" s="37" t="b">
        <f>NOT(ISBLANK(Survey!$CT458))</f>
        <v>0</v>
      </c>
      <c r="CR458" s="16" t="str">
        <f t="shared" si="358"/>
        <v>Pass</v>
      </c>
      <c r="CS458" s="38" t="b">
        <f>IF(ABS(Survey!$DN458)=0,TRUE,FALSE)</f>
        <v>1</v>
      </c>
      <c r="CT458" s="37" t="b">
        <f>NOT(ISBLANK(Survey!$DO458))</f>
        <v>0</v>
      </c>
      <c r="CU458" t="str">
        <f t="shared" si="359"/>
        <v>Pass</v>
      </c>
      <c r="CV458" s="29" cm="1">
        <f t="array" ref="CV458">SUM(SUMIF(Survey!CO458,{"&gt;0","&lt;0"})*{1,-1})+SUM(SUMIF(Survey!DJ458,{"&gt;0","&lt;0"})*{1,-1})</f>
        <v>0</v>
      </c>
      <c r="CW458" s="29">
        <f>SUM(SUMIF(Survey!DQ458:DW458,{"&gt;0","&lt;0"})*{1,-1})+SUM(SUMIF(Survey!DY458:EE458,{"&gt;0","&lt;0"})*{1,-1})</f>
        <v>0</v>
      </c>
      <c r="CX458">
        <f t="shared" si="360"/>
        <v>0</v>
      </c>
      <c r="CY458">
        <f t="shared" si="361"/>
        <v>0</v>
      </c>
      <c r="CZ458" s="16" t="str">
        <f t="shared" si="362"/>
        <v>Pass</v>
      </c>
      <c r="DA458" s="38" t="b">
        <f>IF(ABS(Survey!$DW458)=0,TRUE,FALSE)</f>
        <v>1</v>
      </c>
      <c r="DB458" s="37" t="b">
        <f>NOT(ISBLANK(Survey!DX458))</f>
        <v>0</v>
      </c>
      <c r="DC458" s="16" t="str">
        <f t="shared" si="363"/>
        <v>Pass</v>
      </c>
      <c r="DD458" s="38" t="b">
        <f>IF(ABS(Survey!$EE458)=0,TRUE,FALSE)</f>
        <v>1</v>
      </c>
      <c r="DE458" s="37" t="b">
        <f>NOT(ISBLANK(Survey!$EF458))</f>
        <v>0</v>
      </c>
      <c r="DF458" s="16" t="str">
        <f t="shared" si="364"/>
        <v>Fail</v>
      </c>
      <c r="DG458" s="36">
        <f>SUM(SUMIF(Survey!EL458:EN458,{"&gt;0","&lt;0"})*{1,-1})</f>
        <v>0</v>
      </c>
      <c r="DH458">
        <f t="shared" si="365"/>
        <v>0</v>
      </c>
      <c r="DI458">
        <f t="shared" si="366"/>
        <v>100</v>
      </c>
      <c r="DJ458" s="35" t="b">
        <f>IF(OR(Survey!$M458="ETF",Survey!$M458="ETF, alternative mutual fund",Survey!$M458="Closed-end", Survey!$M458="Split share corp"),TRUE,FALSE)</f>
        <v>0</v>
      </c>
      <c r="DK458" s="16" t="str">
        <f t="shared" si="367"/>
        <v>Fail</v>
      </c>
      <c r="DL458" s="36">
        <f>SUM(SUMIF(Survey!EP458:EV458,{"&gt;0","&lt;0"})*{1,-1})</f>
        <v>0</v>
      </c>
      <c r="DM458">
        <f t="shared" si="368"/>
        <v>0</v>
      </c>
      <c r="DN458" s="17">
        <f t="shared" si="369"/>
        <v>100</v>
      </c>
      <c r="DO458" s="16" t="str">
        <f t="shared" si="370"/>
        <v>Fail</v>
      </c>
      <c r="DP458" s="36">
        <f>SUM(SUMIF(Survey!EX458:FD458,{"&gt;0","&lt;0"})*{1,-1})</f>
        <v>0</v>
      </c>
      <c r="DQ458">
        <f t="shared" si="371"/>
        <v>0</v>
      </c>
      <c r="DR458" s="17">
        <f t="shared" si="372"/>
        <v>100</v>
      </c>
    </row>
    <row r="459" spans="1:122">
      <c r="A459">
        <v>459</v>
      </c>
      <c r="B459" t="str">
        <f t="shared" si="326"/>
        <v>Pass</v>
      </c>
      <c r="C459" t="str">
        <f>IF(COUNTBLANK(Survey!B459:FE459)=$C$2, "Pass", "Fail")</f>
        <v>Pass</v>
      </c>
      <c r="D459" t="str">
        <f t="shared" si="327"/>
        <v>Fail</v>
      </c>
      <c r="E459" t="str">
        <f>IF(OR(ISBLANK(Survey!AJ459),COUNTIF(G459:BB459,"Fail")),"Fail","Pass")</f>
        <v>Fail</v>
      </c>
      <c r="G459" s="16" t="str">
        <f t="shared" si="328"/>
        <v>Fail</v>
      </c>
      <c r="H459" s="177">
        <f>COUNTBLANK(Survey!B459:D459)+COUNTBLANK(Survey!G459)+COUNTBLANK(Survey!I459)+COUNTBLANK(Survey!K459:M459)+COUNTBLANK(Survey!P459)+COUNTBLANK(Survey!S459:U459)+COUNTBLANK(Survey!Y459:AA459)+COUNTBLANK(Survey!AD459:AE459)+COUNTBLANK(Survey!AI459:AI459)</f>
        <v>18</v>
      </c>
      <c r="I459" s="16" t="str">
        <f t="shared" si="329"/>
        <v>Fail</v>
      </c>
      <c r="J459" t="b">
        <f>IF(Survey!E459="No",TRUE,FALSE)</f>
        <v>0</v>
      </c>
      <c r="K459" s="34">
        <f>LEN(Survey!E459)</f>
        <v>0</v>
      </c>
      <c r="L459" s="16" t="str">
        <f t="shared" si="330"/>
        <v>Fail</v>
      </c>
      <c r="M459" t="b">
        <f>IF(Survey!F459="No",TRUE,FALSE)</f>
        <v>0</v>
      </c>
      <c r="N459" s="33">
        <f>LEN(Survey!F459)</f>
        <v>0</v>
      </c>
      <c r="O459" s="16" t="str">
        <f t="shared" si="331"/>
        <v>Pass</v>
      </c>
      <c r="P459" s="34">
        <f>MOD((LEN(Survey!H459)+2),11)</f>
        <v>2</v>
      </c>
      <c r="Q459" s="33" t="str">
        <f>IF(Survey!$L459="Prospectus fund", "Yes", "No")</f>
        <v>No</v>
      </c>
      <c r="R459" s="16" t="str">
        <f t="shared" si="332"/>
        <v>Pass</v>
      </c>
      <c r="S459" s="34">
        <f>MOD((LEN(Survey!J459)+2),11)</f>
        <v>2</v>
      </c>
      <c r="T459" s="35" t="b">
        <f>IF(OR(Survey!$M459="ETF",Survey!$M459="ETF, alternative mutual fund",Survey!$M459="Closed-end", Survey!$M459="Split share corp", Survey!$I459="Yes"),TRUE,FALSE)</f>
        <v>0</v>
      </c>
      <c r="U459" s="16" t="str">
        <f>IFERROR(IF(AND(OR(X459=Y459,Y459 = "Either"),NOT(ISBLANK(Survey!K459))),"Pass","Fail"),"Pass")</f>
        <v>Fail</v>
      </c>
      <c r="V459" s="36" cm="1">
        <f t="array" ref="V459">SUM(SUMIF(Survey!BZ459:CS459,{"&gt;0","&lt;0"})*{1,-1})</f>
        <v>0</v>
      </c>
      <c r="W459" s="38" cm="1">
        <f t="array" ref="W459">SUM(SUMIF(Survey!CC459,{"&gt;0","&lt;0"})*{1,-1})+SUM(SUMIF(Survey!CM459,{"&gt;0","&lt;0"})*{1,-1})</f>
        <v>0</v>
      </c>
      <c r="X459" s="38">
        <f>Survey!K459</f>
        <v>0</v>
      </c>
      <c r="Y459" s="37" t="str">
        <f t="shared" si="333"/>
        <v>Either</v>
      </c>
      <c r="Z459" s="16" t="str">
        <f t="shared" si="334"/>
        <v>Fail</v>
      </c>
      <c r="AA459" s="67" cm="1">
        <f t="array" ref="AA459">SUM(SUMIF(Survey!BZ459:CS459,{"&gt;0","&lt;0"})*{1,-1})+SUM(SUMIF(Survey!CU459:DN459,{"&gt;0","&lt;0"})*{1,-1})</f>
        <v>0</v>
      </c>
      <c r="AB459" s="67">
        <f>IFERROR(AA459/(Survey!$AV459),0)</f>
        <v>0</v>
      </c>
      <c r="AC459" s="128" t="b">
        <f>IF(OR(Survey!$M459="Alternative strategy or hedge",Survey!$M459="Other, illiquid",Survey!$L459="Prospectus fund"),TRUE,FALSE)</f>
        <v>0</v>
      </c>
      <c r="AD459" s="128" t="b">
        <f>NOT(ISBLANK(Survey!$M459))</f>
        <v>0</v>
      </c>
      <c r="AE459" s="16" t="str">
        <f t="shared" si="335"/>
        <v>Pass</v>
      </c>
      <c r="AF459" s="38" t="b">
        <f>NOT(ISNUMBER(SEARCH("Other",Survey!$P459)))</f>
        <v>1</v>
      </c>
      <c r="AG459" s="37" t="b">
        <f>NOT(ISBLANK(Survey!$Q459))</f>
        <v>0</v>
      </c>
      <c r="AH459" s="16" t="str">
        <f t="shared" si="336"/>
        <v>Pass</v>
      </c>
      <c r="AI459" s="143">
        <f>COUNTBLANK(Survey!$W459)</f>
        <v>1</v>
      </c>
      <c r="AJ459" s="67">
        <f>IF(AND(Survey!L459&lt;&gt;"Exempt fund",OR(Survey!$M459="ETF",Survey!$M459="ETF, alternative mutual fund",Survey!$M459="Mutual fund",Survey!$M459="Alternative mutual fund",Survey!$M459="Money market")),1,0)</f>
        <v>0</v>
      </c>
      <c r="AK459" s="16" t="str">
        <f t="shared" si="337"/>
        <v>Pass</v>
      </c>
      <c r="AL459" s="38" t="b">
        <f>NOT(ISNUMBER(SEARCH("Yes",Survey!$AA459)))</f>
        <v>1</v>
      </c>
      <c r="AM459" s="37" t="b">
        <f>IF(COUNTBLANK(Survey!$AB459:$AC459)=0,TRUE, FALSE)</f>
        <v>0</v>
      </c>
      <c r="AN459" s="16" t="str">
        <f t="shared" si="338"/>
        <v>Pass</v>
      </c>
      <c r="AO459" s="38" t="b">
        <f>NOT(ISNUMBER(SEARCH("Yes",Survey!$AD459)))</f>
        <v>1</v>
      </c>
      <c r="AP459" s="37" t="b">
        <f>NOT(ISBLANK(Survey!$AF459))</f>
        <v>0</v>
      </c>
      <c r="AQ459" s="16" t="str">
        <f t="shared" si="339"/>
        <v>Pass</v>
      </c>
      <c r="AR459" s="38" t="b">
        <f>NOT(OR(ISNUMBER(SEARCH("Other",Survey!$AF459)),ISNUMBER(SEARCH("Multiple",Survey!$AF459))))</f>
        <v>1</v>
      </c>
      <c r="AS459" s="37" t="b">
        <f>NOT(ISBLANK(Survey!$AG459))</f>
        <v>0</v>
      </c>
      <c r="AT459" s="16" t="str">
        <f t="shared" si="340"/>
        <v>Fail</v>
      </c>
      <c r="AU459" s="143">
        <f>IF(ABS(Survey!$AV459)&gt;0, 1,0)</f>
        <v>0</v>
      </c>
      <c r="AV459" s="143">
        <f>IF(COUNTBLANK(Survey!$AJ459)=0,1,0)</f>
        <v>0</v>
      </c>
      <c r="AW459" s="16" t="str">
        <f t="shared" si="341"/>
        <v>Pass</v>
      </c>
      <c r="AX459" s="143">
        <f>IF(ISBLANK(Survey!$AJ459),0,1)</f>
        <v>0</v>
      </c>
      <c r="AY459" s="165">
        <f>COUNTBLANK(Survey!$AK459)</f>
        <v>1</v>
      </c>
      <c r="AZ459" s="16" t="str">
        <f t="shared" si="342"/>
        <v>Pass</v>
      </c>
      <c r="BA459" s="143">
        <f>IF(OR(Survey!$AK459="Closed",ISBLANK(Survey!$AK459)),0,1)</f>
        <v>0</v>
      </c>
      <c r="BB459" s="165">
        <f>IF(ISBLANK(Survey!$AL459),1,0)</f>
        <v>1</v>
      </c>
      <c r="BC459" s="147" t="str" cm="1">
        <f t="array" ref="BC459">IF(OR(IF(OR($BE459+$BF459 = 2, $BG459=1), FALSE, TRUE), AND($BD459:$BD459 = 0)),"Pass","Fail")</f>
        <v>Pass</v>
      </c>
      <c r="BD459" s="143">
        <f>COUNTBLANK(Survey!$AM459:$AO459)</f>
        <v>3</v>
      </c>
      <c r="BE459" s="143">
        <f>IF(Survey!$I459="Yes",1,0)</f>
        <v>0</v>
      </c>
      <c r="BF459" s="143">
        <f>IF(OR(Survey!$M459="Mutual fund",Survey!$M459="Alternative mutual fund",Survey!$M459="Money market"),1,0)</f>
        <v>0</v>
      </c>
      <c r="BG459" s="148">
        <f>IF(OR(Survey!$M459="ETF",Survey!$M459="ETF, alternative mutual fund"),1,0)</f>
        <v>0</v>
      </c>
      <c r="BH459" s="16" t="str">
        <f t="shared" si="343"/>
        <v>Pass</v>
      </c>
      <c r="BI459" s="38" t="b">
        <f>OR(ISNUMBER(SEARCH("Yes",Survey!$AO459)),ISBLANK(Survey!$AO459))</f>
        <v>1</v>
      </c>
      <c r="BJ459" s="67" t="b">
        <f>NOT(ISBLANK(Survey!$AP459))</f>
        <v>0</v>
      </c>
      <c r="BK459" s="16" t="str">
        <f t="shared" si="344"/>
        <v>Pass</v>
      </c>
      <c r="BL459" s="143">
        <f>IF(Survey!$AW459=0, 0,1)</f>
        <v>0</v>
      </c>
      <c r="BM459" s="67">
        <f>Survey!$AQ459</f>
        <v>0</v>
      </c>
      <c r="BN459" s="67">
        <f>IFERROR((Survey!$AX459-ABS(Survey!$AY459)-ABS(Survey!$BD459))/Survey!$AW459,0)</f>
        <v>0</v>
      </c>
      <c r="BO459" s="67">
        <f>IF(AND($BM459&gt;$BN459-0.2,$BM459&lt;$BN459+0.2,ISBLANK(Survey!$AQ459)=FALSE),0,1)</f>
        <v>1</v>
      </c>
      <c r="BP459" s="165">
        <f>IF(ISBLANK(Survey!$AR459),1,0)</f>
        <v>1</v>
      </c>
      <c r="BQ459" s="16" t="str">
        <f t="shared" si="345"/>
        <v>Pass</v>
      </c>
      <c r="BR459" s="143">
        <f>IF(Survey!$AW459=0, 0,1)</f>
        <v>0</v>
      </c>
      <c r="BS459" s="67">
        <f>IF(AND(Survey!$AS459&gt;=0,Survey!$AS459&lt;=0.2,Survey!$AS459&lt;&gt;""),0,1)</f>
        <v>1</v>
      </c>
      <c r="BT459" s="143">
        <f>IF(ISBLANK(Survey!$AT459),1,0)</f>
        <v>1</v>
      </c>
      <c r="BU459" s="16" t="str">
        <f t="shared" si="346"/>
        <v>Fail</v>
      </c>
      <c r="BV459" s="165">
        <f>Survey!$AU459</f>
        <v>0</v>
      </c>
      <c r="BW459" s="16" t="str">
        <f t="shared" si="347"/>
        <v>Pass</v>
      </c>
      <c r="BX459" s="36">
        <f>Survey!$AV459</f>
        <v>0</v>
      </c>
      <c r="BY459" s="176">
        <f>Survey!$AW459+Survey!$AX459-ABS(Survey!$AY459)+ABS(Survey!$AZ459)-ABS(Survey!$BA459)+ABS(Survey!$BB459)-ABS(Survey!$BC459)-ABS(Survey!$BD459)+Survey!$BE459</f>
        <v>0</v>
      </c>
      <c r="BZ459" s="35">
        <f t="shared" si="348"/>
        <v>0</v>
      </c>
      <c r="CA459" s="17">
        <f t="shared" si="349"/>
        <v>0</v>
      </c>
      <c r="CB459" s="16" t="str">
        <f t="shared" si="350"/>
        <v>Pass</v>
      </c>
      <c r="CC459" s="38" t="b">
        <f>IF(ABS(Survey!$BE459)=0,TRUE,FALSE)</f>
        <v>1</v>
      </c>
      <c r="CD459" s="37" t="b">
        <f>NOT(ISBLANK(Survey!$BF459))</f>
        <v>0</v>
      </c>
      <c r="CE459" t="str">
        <f t="shared" si="351"/>
        <v>Fail</v>
      </c>
      <c r="CF459" s="29">
        <f>Survey!$AV459</f>
        <v>0</v>
      </c>
      <c r="CG459" s="29" cm="1">
        <f t="array" ref="CG459">SUM(SUMIF(Survey!BH459:BO459,{"&gt;0","&lt;0"})*{1,-1})-SUM(SUMIF(Survey!BQ459:BX459,{"&gt;0","&lt;0"})*{1,-1})</f>
        <v>0</v>
      </c>
      <c r="CH459" s="35" t="str">
        <f t="shared" si="352"/>
        <v>No holdings</v>
      </c>
      <c r="CI459">
        <f t="shared" si="353"/>
        <v>0</v>
      </c>
      <c r="CJ459" s="16" t="str">
        <f t="shared" si="354"/>
        <v>Fail</v>
      </c>
      <c r="CK459" s="36">
        <f>Survey!$AV459</f>
        <v>0</v>
      </c>
      <c r="CL459" s="36" cm="1">
        <f t="array" ref="CL459">SUM(SUMIF(Survey!BZ459:CS459,{"&gt;0","&lt;0"})*{1,-1})-SUM(SUMIF(Survey!CU459:DN459,{"&gt;0","&lt;0"})*{1,-1})</f>
        <v>0</v>
      </c>
      <c r="CM459" s="35" t="str">
        <f t="shared" si="355"/>
        <v>No holdings</v>
      </c>
      <c r="CN459" s="17">
        <f t="shared" si="356"/>
        <v>0</v>
      </c>
      <c r="CO459" s="16" t="str">
        <f t="shared" si="357"/>
        <v>Pass</v>
      </c>
      <c r="CP459" s="38" t="b">
        <f>IF(ABS(Survey!$CS459)=0,TRUE,FALSE)</f>
        <v>1</v>
      </c>
      <c r="CQ459" s="37" t="b">
        <f>NOT(ISBLANK(Survey!$CT459))</f>
        <v>0</v>
      </c>
      <c r="CR459" s="16" t="str">
        <f t="shared" si="358"/>
        <v>Pass</v>
      </c>
      <c r="CS459" s="38" t="b">
        <f>IF(ABS(Survey!$DN459)=0,TRUE,FALSE)</f>
        <v>1</v>
      </c>
      <c r="CT459" s="37" t="b">
        <f>NOT(ISBLANK(Survey!$DO459))</f>
        <v>0</v>
      </c>
      <c r="CU459" t="str">
        <f t="shared" si="359"/>
        <v>Pass</v>
      </c>
      <c r="CV459" s="29" cm="1">
        <f t="array" ref="CV459">SUM(SUMIF(Survey!CO459,{"&gt;0","&lt;0"})*{1,-1})+SUM(SUMIF(Survey!DJ459,{"&gt;0","&lt;0"})*{1,-1})</f>
        <v>0</v>
      </c>
      <c r="CW459" s="29">
        <f>SUM(SUMIF(Survey!DQ459:DW459,{"&gt;0","&lt;0"})*{1,-1})+SUM(SUMIF(Survey!DY459:EE459,{"&gt;0","&lt;0"})*{1,-1})</f>
        <v>0</v>
      </c>
      <c r="CX459">
        <f t="shared" si="360"/>
        <v>0</v>
      </c>
      <c r="CY459">
        <f t="shared" si="361"/>
        <v>0</v>
      </c>
      <c r="CZ459" s="16" t="str">
        <f t="shared" si="362"/>
        <v>Pass</v>
      </c>
      <c r="DA459" s="38" t="b">
        <f>IF(ABS(Survey!$DW459)=0,TRUE,FALSE)</f>
        <v>1</v>
      </c>
      <c r="DB459" s="37" t="b">
        <f>NOT(ISBLANK(Survey!DX459))</f>
        <v>0</v>
      </c>
      <c r="DC459" s="16" t="str">
        <f t="shared" si="363"/>
        <v>Pass</v>
      </c>
      <c r="DD459" s="38" t="b">
        <f>IF(ABS(Survey!$EE459)=0,TRUE,FALSE)</f>
        <v>1</v>
      </c>
      <c r="DE459" s="37" t="b">
        <f>NOT(ISBLANK(Survey!$EF459))</f>
        <v>0</v>
      </c>
      <c r="DF459" s="16" t="str">
        <f t="shared" si="364"/>
        <v>Fail</v>
      </c>
      <c r="DG459" s="36">
        <f>SUM(SUMIF(Survey!EL459:EN459,{"&gt;0","&lt;0"})*{1,-1})</f>
        <v>0</v>
      </c>
      <c r="DH459">
        <f t="shared" si="365"/>
        <v>0</v>
      </c>
      <c r="DI459">
        <f t="shared" si="366"/>
        <v>100</v>
      </c>
      <c r="DJ459" s="35" t="b">
        <f>IF(OR(Survey!$M459="ETF",Survey!$M459="ETF, alternative mutual fund",Survey!$M459="Closed-end", Survey!$M459="Split share corp"),TRUE,FALSE)</f>
        <v>0</v>
      </c>
      <c r="DK459" s="16" t="str">
        <f t="shared" si="367"/>
        <v>Fail</v>
      </c>
      <c r="DL459" s="36">
        <f>SUM(SUMIF(Survey!EP459:EV459,{"&gt;0","&lt;0"})*{1,-1})</f>
        <v>0</v>
      </c>
      <c r="DM459">
        <f t="shared" si="368"/>
        <v>0</v>
      </c>
      <c r="DN459" s="17">
        <f t="shared" si="369"/>
        <v>100</v>
      </c>
      <c r="DO459" s="16" t="str">
        <f t="shared" si="370"/>
        <v>Fail</v>
      </c>
      <c r="DP459" s="36">
        <f>SUM(SUMIF(Survey!EX459:FD459,{"&gt;0","&lt;0"})*{1,-1})</f>
        <v>0</v>
      </c>
      <c r="DQ459">
        <f t="shared" si="371"/>
        <v>0</v>
      </c>
      <c r="DR459" s="17">
        <f t="shared" si="372"/>
        <v>100</v>
      </c>
    </row>
    <row r="460" spans="1:122">
      <c r="A460">
        <v>460</v>
      </c>
      <c r="B460" t="str">
        <f t="shared" si="326"/>
        <v>Pass</v>
      </c>
      <c r="C460" t="str">
        <f>IF(COUNTBLANK(Survey!B460:FE460)=$C$2, "Pass", "Fail")</f>
        <v>Pass</v>
      </c>
      <c r="D460" t="str">
        <f t="shared" si="327"/>
        <v>Fail</v>
      </c>
      <c r="E460" t="str">
        <f>IF(OR(ISBLANK(Survey!AJ460),COUNTIF(G460:BB460,"Fail")),"Fail","Pass")</f>
        <v>Fail</v>
      </c>
      <c r="G460" s="16" t="str">
        <f t="shared" si="328"/>
        <v>Fail</v>
      </c>
      <c r="H460" s="177">
        <f>COUNTBLANK(Survey!B460:D460)+COUNTBLANK(Survey!G460)+COUNTBLANK(Survey!I460)+COUNTBLANK(Survey!K460:M460)+COUNTBLANK(Survey!P460)+COUNTBLANK(Survey!S460:U460)+COUNTBLANK(Survey!Y460:AA460)+COUNTBLANK(Survey!AD460:AE460)+COUNTBLANK(Survey!AI460:AI460)</f>
        <v>18</v>
      </c>
      <c r="I460" s="16" t="str">
        <f t="shared" si="329"/>
        <v>Fail</v>
      </c>
      <c r="J460" t="b">
        <f>IF(Survey!E460="No",TRUE,FALSE)</f>
        <v>0</v>
      </c>
      <c r="K460" s="34">
        <f>LEN(Survey!E460)</f>
        <v>0</v>
      </c>
      <c r="L460" s="16" t="str">
        <f t="shared" si="330"/>
        <v>Fail</v>
      </c>
      <c r="M460" t="b">
        <f>IF(Survey!F460="No",TRUE,FALSE)</f>
        <v>0</v>
      </c>
      <c r="N460" s="33">
        <f>LEN(Survey!F460)</f>
        <v>0</v>
      </c>
      <c r="O460" s="16" t="str">
        <f t="shared" si="331"/>
        <v>Pass</v>
      </c>
      <c r="P460" s="34">
        <f>MOD((LEN(Survey!H460)+2),11)</f>
        <v>2</v>
      </c>
      <c r="Q460" s="33" t="str">
        <f>IF(Survey!$L460="Prospectus fund", "Yes", "No")</f>
        <v>No</v>
      </c>
      <c r="R460" s="16" t="str">
        <f t="shared" si="332"/>
        <v>Pass</v>
      </c>
      <c r="S460" s="34">
        <f>MOD((LEN(Survey!J460)+2),11)</f>
        <v>2</v>
      </c>
      <c r="T460" s="35" t="b">
        <f>IF(OR(Survey!$M460="ETF",Survey!$M460="ETF, alternative mutual fund",Survey!$M460="Closed-end", Survey!$M460="Split share corp", Survey!$I460="Yes"),TRUE,FALSE)</f>
        <v>0</v>
      </c>
      <c r="U460" s="16" t="str">
        <f>IFERROR(IF(AND(OR(X460=Y460,Y460 = "Either"),NOT(ISBLANK(Survey!K460))),"Pass","Fail"),"Pass")</f>
        <v>Fail</v>
      </c>
      <c r="V460" s="36" cm="1">
        <f t="array" ref="V460">SUM(SUMIF(Survey!BZ460:CS460,{"&gt;0","&lt;0"})*{1,-1})</f>
        <v>0</v>
      </c>
      <c r="W460" s="38" cm="1">
        <f t="array" ref="W460">SUM(SUMIF(Survey!CC460,{"&gt;0","&lt;0"})*{1,-1})+SUM(SUMIF(Survey!CM460,{"&gt;0","&lt;0"})*{1,-1})</f>
        <v>0</v>
      </c>
      <c r="X460" s="38">
        <f>Survey!K460</f>
        <v>0</v>
      </c>
      <c r="Y460" s="37" t="str">
        <f t="shared" si="333"/>
        <v>Either</v>
      </c>
      <c r="Z460" s="16" t="str">
        <f t="shared" si="334"/>
        <v>Fail</v>
      </c>
      <c r="AA460" s="67" cm="1">
        <f t="array" ref="AA460">SUM(SUMIF(Survey!BZ460:CS460,{"&gt;0","&lt;0"})*{1,-1})+SUM(SUMIF(Survey!CU460:DN460,{"&gt;0","&lt;0"})*{1,-1})</f>
        <v>0</v>
      </c>
      <c r="AB460" s="67">
        <f>IFERROR(AA460/(Survey!$AV460),0)</f>
        <v>0</v>
      </c>
      <c r="AC460" s="128" t="b">
        <f>IF(OR(Survey!$M460="Alternative strategy or hedge",Survey!$M460="Other, illiquid",Survey!$L460="Prospectus fund"),TRUE,FALSE)</f>
        <v>0</v>
      </c>
      <c r="AD460" s="128" t="b">
        <f>NOT(ISBLANK(Survey!$M460))</f>
        <v>0</v>
      </c>
      <c r="AE460" s="16" t="str">
        <f t="shared" si="335"/>
        <v>Pass</v>
      </c>
      <c r="AF460" s="38" t="b">
        <f>NOT(ISNUMBER(SEARCH("Other",Survey!$P460)))</f>
        <v>1</v>
      </c>
      <c r="AG460" s="37" t="b">
        <f>NOT(ISBLANK(Survey!$Q460))</f>
        <v>0</v>
      </c>
      <c r="AH460" s="16" t="str">
        <f t="shared" si="336"/>
        <v>Pass</v>
      </c>
      <c r="AI460" s="143">
        <f>COUNTBLANK(Survey!$W460)</f>
        <v>1</v>
      </c>
      <c r="AJ460" s="67">
        <f>IF(AND(Survey!L460&lt;&gt;"Exempt fund",OR(Survey!$M460="ETF",Survey!$M460="ETF, alternative mutual fund",Survey!$M460="Mutual fund",Survey!$M460="Alternative mutual fund",Survey!$M460="Money market")),1,0)</f>
        <v>0</v>
      </c>
      <c r="AK460" s="16" t="str">
        <f t="shared" si="337"/>
        <v>Pass</v>
      </c>
      <c r="AL460" s="38" t="b">
        <f>NOT(ISNUMBER(SEARCH("Yes",Survey!$AA460)))</f>
        <v>1</v>
      </c>
      <c r="AM460" s="37" t="b">
        <f>IF(COUNTBLANK(Survey!$AB460:$AC460)=0,TRUE, FALSE)</f>
        <v>0</v>
      </c>
      <c r="AN460" s="16" t="str">
        <f t="shared" si="338"/>
        <v>Pass</v>
      </c>
      <c r="AO460" s="38" t="b">
        <f>NOT(ISNUMBER(SEARCH("Yes",Survey!$AD460)))</f>
        <v>1</v>
      </c>
      <c r="AP460" s="37" t="b">
        <f>NOT(ISBLANK(Survey!$AF460))</f>
        <v>0</v>
      </c>
      <c r="AQ460" s="16" t="str">
        <f t="shared" si="339"/>
        <v>Pass</v>
      </c>
      <c r="AR460" s="38" t="b">
        <f>NOT(OR(ISNUMBER(SEARCH("Other",Survey!$AF460)),ISNUMBER(SEARCH("Multiple",Survey!$AF460))))</f>
        <v>1</v>
      </c>
      <c r="AS460" s="37" t="b">
        <f>NOT(ISBLANK(Survey!$AG460))</f>
        <v>0</v>
      </c>
      <c r="AT460" s="16" t="str">
        <f t="shared" si="340"/>
        <v>Fail</v>
      </c>
      <c r="AU460" s="143">
        <f>IF(ABS(Survey!$AV460)&gt;0, 1,0)</f>
        <v>0</v>
      </c>
      <c r="AV460" s="143">
        <f>IF(COUNTBLANK(Survey!$AJ460)=0,1,0)</f>
        <v>0</v>
      </c>
      <c r="AW460" s="16" t="str">
        <f t="shared" si="341"/>
        <v>Pass</v>
      </c>
      <c r="AX460" s="143">
        <f>IF(ISBLANK(Survey!$AJ460),0,1)</f>
        <v>0</v>
      </c>
      <c r="AY460" s="165">
        <f>COUNTBLANK(Survey!$AK460)</f>
        <v>1</v>
      </c>
      <c r="AZ460" s="16" t="str">
        <f t="shared" si="342"/>
        <v>Pass</v>
      </c>
      <c r="BA460" s="143">
        <f>IF(OR(Survey!$AK460="Closed",ISBLANK(Survey!$AK460)),0,1)</f>
        <v>0</v>
      </c>
      <c r="BB460" s="165">
        <f>IF(ISBLANK(Survey!$AL460),1,0)</f>
        <v>1</v>
      </c>
      <c r="BC460" s="147" t="str" cm="1">
        <f t="array" ref="BC460">IF(OR(IF(OR($BE460+$BF460 = 2, $BG460=1), FALSE, TRUE), AND($BD460:$BD460 = 0)),"Pass","Fail")</f>
        <v>Pass</v>
      </c>
      <c r="BD460" s="143">
        <f>COUNTBLANK(Survey!$AM460:$AO460)</f>
        <v>3</v>
      </c>
      <c r="BE460" s="143">
        <f>IF(Survey!$I460="Yes",1,0)</f>
        <v>0</v>
      </c>
      <c r="BF460" s="143">
        <f>IF(OR(Survey!$M460="Mutual fund",Survey!$M460="Alternative mutual fund",Survey!$M460="Money market"),1,0)</f>
        <v>0</v>
      </c>
      <c r="BG460" s="148">
        <f>IF(OR(Survey!$M460="ETF",Survey!$M460="ETF, alternative mutual fund"),1,0)</f>
        <v>0</v>
      </c>
      <c r="BH460" s="16" t="str">
        <f t="shared" si="343"/>
        <v>Pass</v>
      </c>
      <c r="BI460" s="38" t="b">
        <f>OR(ISNUMBER(SEARCH("Yes",Survey!$AO460)),ISBLANK(Survey!$AO460))</f>
        <v>1</v>
      </c>
      <c r="BJ460" s="67" t="b">
        <f>NOT(ISBLANK(Survey!$AP460))</f>
        <v>0</v>
      </c>
      <c r="BK460" s="16" t="str">
        <f t="shared" si="344"/>
        <v>Pass</v>
      </c>
      <c r="BL460" s="143">
        <f>IF(Survey!$AW460=0, 0,1)</f>
        <v>0</v>
      </c>
      <c r="BM460" s="67">
        <f>Survey!$AQ460</f>
        <v>0</v>
      </c>
      <c r="BN460" s="67">
        <f>IFERROR((Survey!$AX460-ABS(Survey!$AY460)-ABS(Survey!$BD460))/Survey!$AW460,0)</f>
        <v>0</v>
      </c>
      <c r="BO460" s="67">
        <f>IF(AND($BM460&gt;$BN460-0.2,$BM460&lt;$BN460+0.2,ISBLANK(Survey!$AQ460)=FALSE),0,1)</f>
        <v>1</v>
      </c>
      <c r="BP460" s="165">
        <f>IF(ISBLANK(Survey!$AR460),1,0)</f>
        <v>1</v>
      </c>
      <c r="BQ460" s="16" t="str">
        <f t="shared" si="345"/>
        <v>Pass</v>
      </c>
      <c r="BR460" s="143">
        <f>IF(Survey!$AW460=0, 0,1)</f>
        <v>0</v>
      </c>
      <c r="BS460" s="67">
        <f>IF(AND(Survey!$AS460&gt;=0,Survey!$AS460&lt;=0.2,Survey!$AS460&lt;&gt;""),0,1)</f>
        <v>1</v>
      </c>
      <c r="BT460" s="143">
        <f>IF(ISBLANK(Survey!$AT460),1,0)</f>
        <v>1</v>
      </c>
      <c r="BU460" s="16" t="str">
        <f t="shared" si="346"/>
        <v>Fail</v>
      </c>
      <c r="BV460" s="165">
        <f>Survey!$AU460</f>
        <v>0</v>
      </c>
      <c r="BW460" s="16" t="str">
        <f t="shared" si="347"/>
        <v>Pass</v>
      </c>
      <c r="BX460" s="36">
        <f>Survey!$AV460</f>
        <v>0</v>
      </c>
      <c r="BY460" s="176">
        <f>Survey!$AW460+Survey!$AX460-ABS(Survey!$AY460)+ABS(Survey!$AZ460)-ABS(Survey!$BA460)+ABS(Survey!$BB460)-ABS(Survey!$BC460)-ABS(Survey!$BD460)+Survey!$BE460</f>
        <v>0</v>
      </c>
      <c r="BZ460" s="35">
        <f t="shared" si="348"/>
        <v>0</v>
      </c>
      <c r="CA460" s="17">
        <f t="shared" si="349"/>
        <v>0</v>
      </c>
      <c r="CB460" s="16" t="str">
        <f t="shared" si="350"/>
        <v>Pass</v>
      </c>
      <c r="CC460" s="38" t="b">
        <f>IF(ABS(Survey!$BE460)=0,TRUE,FALSE)</f>
        <v>1</v>
      </c>
      <c r="CD460" s="37" t="b">
        <f>NOT(ISBLANK(Survey!$BF460))</f>
        <v>0</v>
      </c>
      <c r="CE460" t="str">
        <f t="shared" si="351"/>
        <v>Fail</v>
      </c>
      <c r="CF460" s="29">
        <f>Survey!$AV460</f>
        <v>0</v>
      </c>
      <c r="CG460" s="29" cm="1">
        <f t="array" ref="CG460">SUM(SUMIF(Survey!BH460:BO460,{"&gt;0","&lt;0"})*{1,-1})-SUM(SUMIF(Survey!BQ460:BX460,{"&gt;0","&lt;0"})*{1,-1})</f>
        <v>0</v>
      </c>
      <c r="CH460" s="35" t="str">
        <f t="shared" si="352"/>
        <v>No holdings</v>
      </c>
      <c r="CI460">
        <f t="shared" si="353"/>
        <v>0</v>
      </c>
      <c r="CJ460" s="16" t="str">
        <f t="shared" si="354"/>
        <v>Fail</v>
      </c>
      <c r="CK460" s="36">
        <f>Survey!$AV460</f>
        <v>0</v>
      </c>
      <c r="CL460" s="36" cm="1">
        <f t="array" ref="CL460">SUM(SUMIF(Survey!BZ460:CS460,{"&gt;0","&lt;0"})*{1,-1})-SUM(SUMIF(Survey!CU460:DN460,{"&gt;0","&lt;0"})*{1,-1})</f>
        <v>0</v>
      </c>
      <c r="CM460" s="35" t="str">
        <f t="shared" si="355"/>
        <v>No holdings</v>
      </c>
      <c r="CN460" s="17">
        <f t="shared" si="356"/>
        <v>0</v>
      </c>
      <c r="CO460" s="16" t="str">
        <f t="shared" si="357"/>
        <v>Pass</v>
      </c>
      <c r="CP460" s="38" t="b">
        <f>IF(ABS(Survey!$CS460)=0,TRUE,FALSE)</f>
        <v>1</v>
      </c>
      <c r="CQ460" s="37" t="b">
        <f>NOT(ISBLANK(Survey!$CT460))</f>
        <v>0</v>
      </c>
      <c r="CR460" s="16" t="str">
        <f t="shared" si="358"/>
        <v>Pass</v>
      </c>
      <c r="CS460" s="38" t="b">
        <f>IF(ABS(Survey!$DN460)=0,TRUE,FALSE)</f>
        <v>1</v>
      </c>
      <c r="CT460" s="37" t="b">
        <f>NOT(ISBLANK(Survey!$DO460))</f>
        <v>0</v>
      </c>
      <c r="CU460" t="str">
        <f t="shared" si="359"/>
        <v>Pass</v>
      </c>
      <c r="CV460" s="29" cm="1">
        <f t="array" ref="CV460">SUM(SUMIF(Survey!CO460,{"&gt;0","&lt;0"})*{1,-1})+SUM(SUMIF(Survey!DJ460,{"&gt;0","&lt;0"})*{1,-1})</f>
        <v>0</v>
      </c>
      <c r="CW460" s="29">
        <f>SUM(SUMIF(Survey!DQ460:DW460,{"&gt;0","&lt;0"})*{1,-1})+SUM(SUMIF(Survey!DY460:EE460,{"&gt;0","&lt;0"})*{1,-1})</f>
        <v>0</v>
      </c>
      <c r="CX460">
        <f t="shared" si="360"/>
        <v>0</v>
      </c>
      <c r="CY460">
        <f t="shared" si="361"/>
        <v>0</v>
      </c>
      <c r="CZ460" s="16" t="str">
        <f t="shared" si="362"/>
        <v>Pass</v>
      </c>
      <c r="DA460" s="38" t="b">
        <f>IF(ABS(Survey!$DW460)=0,TRUE,FALSE)</f>
        <v>1</v>
      </c>
      <c r="DB460" s="37" t="b">
        <f>NOT(ISBLANK(Survey!DX460))</f>
        <v>0</v>
      </c>
      <c r="DC460" s="16" t="str">
        <f t="shared" si="363"/>
        <v>Pass</v>
      </c>
      <c r="DD460" s="38" t="b">
        <f>IF(ABS(Survey!$EE460)=0,TRUE,FALSE)</f>
        <v>1</v>
      </c>
      <c r="DE460" s="37" t="b">
        <f>NOT(ISBLANK(Survey!$EF460))</f>
        <v>0</v>
      </c>
      <c r="DF460" s="16" t="str">
        <f t="shared" si="364"/>
        <v>Fail</v>
      </c>
      <c r="DG460" s="36">
        <f>SUM(SUMIF(Survey!EL460:EN460,{"&gt;0","&lt;0"})*{1,-1})</f>
        <v>0</v>
      </c>
      <c r="DH460">
        <f t="shared" si="365"/>
        <v>0</v>
      </c>
      <c r="DI460">
        <f t="shared" si="366"/>
        <v>100</v>
      </c>
      <c r="DJ460" s="35" t="b">
        <f>IF(OR(Survey!$M460="ETF",Survey!$M460="ETF, alternative mutual fund",Survey!$M460="Closed-end", Survey!$M460="Split share corp"),TRUE,FALSE)</f>
        <v>0</v>
      </c>
      <c r="DK460" s="16" t="str">
        <f t="shared" si="367"/>
        <v>Fail</v>
      </c>
      <c r="DL460" s="36">
        <f>SUM(SUMIF(Survey!EP460:EV460,{"&gt;0","&lt;0"})*{1,-1})</f>
        <v>0</v>
      </c>
      <c r="DM460">
        <f t="shared" si="368"/>
        <v>0</v>
      </c>
      <c r="DN460" s="17">
        <f t="shared" si="369"/>
        <v>100</v>
      </c>
      <c r="DO460" s="16" t="str">
        <f t="shared" si="370"/>
        <v>Fail</v>
      </c>
      <c r="DP460" s="36">
        <f>SUM(SUMIF(Survey!EX460:FD460,{"&gt;0","&lt;0"})*{1,-1})</f>
        <v>0</v>
      </c>
      <c r="DQ460">
        <f t="shared" si="371"/>
        <v>0</v>
      </c>
      <c r="DR460" s="17">
        <f t="shared" si="372"/>
        <v>100</v>
      </c>
    </row>
    <row r="461" spans="1:122">
      <c r="A461">
        <v>461</v>
      </c>
      <c r="B461" t="str">
        <f t="shared" si="326"/>
        <v>Pass</v>
      </c>
      <c r="C461" t="str">
        <f>IF(COUNTBLANK(Survey!B461:FE461)=$C$2, "Pass", "Fail")</f>
        <v>Pass</v>
      </c>
      <c r="D461" t="str">
        <f t="shared" si="327"/>
        <v>Fail</v>
      </c>
      <c r="E461" t="str">
        <f>IF(OR(ISBLANK(Survey!AJ461),COUNTIF(G461:BB461,"Fail")),"Fail","Pass")</f>
        <v>Fail</v>
      </c>
      <c r="G461" s="16" t="str">
        <f t="shared" si="328"/>
        <v>Fail</v>
      </c>
      <c r="H461" s="177">
        <f>COUNTBLANK(Survey!B461:D461)+COUNTBLANK(Survey!G461)+COUNTBLANK(Survey!I461)+COUNTBLANK(Survey!K461:M461)+COUNTBLANK(Survey!P461)+COUNTBLANK(Survey!S461:U461)+COUNTBLANK(Survey!Y461:AA461)+COUNTBLANK(Survey!AD461:AE461)+COUNTBLANK(Survey!AI461:AI461)</f>
        <v>18</v>
      </c>
      <c r="I461" s="16" t="str">
        <f t="shared" si="329"/>
        <v>Fail</v>
      </c>
      <c r="J461" t="b">
        <f>IF(Survey!E461="No",TRUE,FALSE)</f>
        <v>0</v>
      </c>
      <c r="K461" s="34">
        <f>LEN(Survey!E461)</f>
        <v>0</v>
      </c>
      <c r="L461" s="16" t="str">
        <f t="shared" si="330"/>
        <v>Fail</v>
      </c>
      <c r="M461" t="b">
        <f>IF(Survey!F461="No",TRUE,FALSE)</f>
        <v>0</v>
      </c>
      <c r="N461" s="33">
        <f>LEN(Survey!F461)</f>
        <v>0</v>
      </c>
      <c r="O461" s="16" t="str">
        <f t="shared" si="331"/>
        <v>Pass</v>
      </c>
      <c r="P461" s="34">
        <f>MOD((LEN(Survey!H461)+2),11)</f>
        <v>2</v>
      </c>
      <c r="Q461" s="33" t="str">
        <f>IF(Survey!$L461="Prospectus fund", "Yes", "No")</f>
        <v>No</v>
      </c>
      <c r="R461" s="16" t="str">
        <f t="shared" si="332"/>
        <v>Pass</v>
      </c>
      <c r="S461" s="34">
        <f>MOD((LEN(Survey!J461)+2),11)</f>
        <v>2</v>
      </c>
      <c r="T461" s="35" t="b">
        <f>IF(OR(Survey!$M461="ETF",Survey!$M461="ETF, alternative mutual fund",Survey!$M461="Closed-end", Survey!$M461="Split share corp", Survey!$I461="Yes"),TRUE,FALSE)</f>
        <v>0</v>
      </c>
      <c r="U461" s="16" t="str">
        <f>IFERROR(IF(AND(OR(X461=Y461,Y461 = "Either"),NOT(ISBLANK(Survey!K461))),"Pass","Fail"),"Pass")</f>
        <v>Fail</v>
      </c>
      <c r="V461" s="36" cm="1">
        <f t="array" ref="V461">SUM(SUMIF(Survey!BZ461:CS461,{"&gt;0","&lt;0"})*{1,-1})</f>
        <v>0</v>
      </c>
      <c r="W461" s="38" cm="1">
        <f t="array" ref="W461">SUM(SUMIF(Survey!CC461,{"&gt;0","&lt;0"})*{1,-1})+SUM(SUMIF(Survey!CM461,{"&gt;0","&lt;0"})*{1,-1})</f>
        <v>0</v>
      </c>
      <c r="X461" s="38">
        <f>Survey!K461</f>
        <v>0</v>
      </c>
      <c r="Y461" s="37" t="str">
        <f t="shared" si="333"/>
        <v>Either</v>
      </c>
      <c r="Z461" s="16" t="str">
        <f t="shared" si="334"/>
        <v>Fail</v>
      </c>
      <c r="AA461" s="67" cm="1">
        <f t="array" ref="AA461">SUM(SUMIF(Survey!BZ461:CS461,{"&gt;0","&lt;0"})*{1,-1})+SUM(SUMIF(Survey!CU461:DN461,{"&gt;0","&lt;0"})*{1,-1})</f>
        <v>0</v>
      </c>
      <c r="AB461" s="67">
        <f>IFERROR(AA461/(Survey!$AV461),0)</f>
        <v>0</v>
      </c>
      <c r="AC461" s="128" t="b">
        <f>IF(OR(Survey!$M461="Alternative strategy or hedge",Survey!$M461="Other, illiquid",Survey!$L461="Prospectus fund"),TRUE,FALSE)</f>
        <v>0</v>
      </c>
      <c r="AD461" s="128" t="b">
        <f>NOT(ISBLANK(Survey!$M461))</f>
        <v>0</v>
      </c>
      <c r="AE461" s="16" t="str">
        <f t="shared" si="335"/>
        <v>Pass</v>
      </c>
      <c r="AF461" s="38" t="b">
        <f>NOT(ISNUMBER(SEARCH("Other",Survey!$P461)))</f>
        <v>1</v>
      </c>
      <c r="AG461" s="37" t="b">
        <f>NOT(ISBLANK(Survey!$Q461))</f>
        <v>0</v>
      </c>
      <c r="AH461" s="16" t="str">
        <f t="shared" si="336"/>
        <v>Pass</v>
      </c>
      <c r="AI461" s="143">
        <f>COUNTBLANK(Survey!$W461)</f>
        <v>1</v>
      </c>
      <c r="AJ461" s="67">
        <f>IF(AND(Survey!L461&lt;&gt;"Exempt fund",OR(Survey!$M461="ETF",Survey!$M461="ETF, alternative mutual fund",Survey!$M461="Mutual fund",Survey!$M461="Alternative mutual fund",Survey!$M461="Money market")),1,0)</f>
        <v>0</v>
      </c>
      <c r="AK461" s="16" t="str">
        <f t="shared" si="337"/>
        <v>Pass</v>
      </c>
      <c r="AL461" s="38" t="b">
        <f>NOT(ISNUMBER(SEARCH("Yes",Survey!$AA461)))</f>
        <v>1</v>
      </c>
      <c r="AM461" s="37" t="b">
        <f>IF(COUNTBLANK(Survey!$AB461:$AC461)=0,TRUE, FALSE)</f>
        <v>0</v>
      </c>
      <c r="AN461" s="16" t="str">
        <f t="shared" si="338"/>
        <v>Pass</v>
      </c>
      <c r="AO461" s="38" t="b">
        <f>NOT(ISNUMBER(SEARCH("Yes",Survey!$AD461)))</f>
        <v>1</v>
      </c>
      <c r="AP461" s="37" t="b">
        <f>NOT(ISBLANK(Survey!$AF461))</f>
        <v>0</v>
      </c>
      <c r="AQ461" s="16" t="str">
        <f t="shared" si="339"/>
        <v>Pass</v>
      </c>
      <c r="AR461" s="38" t="b">
        <f>NOT(OR(ISNUMBER(SEARCH("Other",Survey!$AF461)),ISNUMBER(SEARCH("Multiple",Survey!$AF461))))</f>
        <v>1</v>
      </c>
      <c r="AS461" s="37" t="b">
        <f>NOT(ISBLANK(Survey!$AG461))</f>
        <v>0</v>
      </c>
      <c r="AT461" s="16" t="str">
        <f t="shared" si="340"/>
        <v>Fail</v>
      </c>
      <c r="AU461" s="143">
        <f>IF(ABS(Survey!$AV461)&gt;0, 1,0)</f>
        <v>0</v>
      </c>
      <c r="AV461" s="143">
        <f>IF(COUNTBLANK(Survey!$AJ461)=0,1,0)</f>
        <v>0</v>
      </c>
      <c r="AW461" s="16" t="str">
        <f t="shared" si="341"/>
        <v>Pass</v>
      </c>
      <c r="AX461" s="143">
        <f>IF(ISBLANK(Survey!$AJ461),0,1)</f>
        <v>0</v>
      </c>
      <c r="AY461" s="165">
        <f>COUNTBLANK(Survey!$AK461)</f>
        <v>1</v>
      </c>
      <c r="AZ461" s="16" t="str">
        <f t="shared" si="342"/>
        <v>Pass</v>
      </c>
      <c r="BA461" s="143">
        <f>IF(OR(Survey!$AK461="Closed",ISBLANK(Survey!$AK461)),0,1)</f>
        <v>0</v>
      </c>
      <c r="BB461" s="165">
        <f>IF(ISBLANK(Survey!$AL461),1,0)</f>
        <v>1</v>
      </c>
      <c r="BC461" s="147" t="str" cm="1">
        <f t="array" ref="BC461">IF(OR(IF(OR($BE461+$BF461 = 2, $BG461=1), FALSE, TRUE), AND($BD461:$BD461 = 0)),"Pass","Fail")</f>
        <v>Pass</v>
      </c>
      <c r="BD461" s="143">
        <f>COUNTBLANK(Survey!$AM461:$AO461)</f>
        <v>3</v>
      </c>
      <c r="BE461" s="143">
        <f>IF(Survey!$I461="Yes",1,0)</f>
        <v>0</v>
      </c>
      <c r="BF461" s="143">
        <f>IF(OR(Survey!$M461="Mutual fund",Survey!$M461="Alternative mutual fund",Survey!$M461="Money market"),1,0)</f>
        <v>0</v>
      </c>
      <c r="BG461" s="148">
        <f>IF(OR(Survey!$M461="ETF",Survey!$M461="ETF, alternative mutual fund"),1,0)</f>
        <v>0</v>
      </c>
      <c r="BH461" s="16" t="str">
        <f t="shared" si="343"/>
        <v>Pass</v>
      </c>
      <c r="BI461" s="38" t="b">
        <f>OR(ISNUMBER(SEARCH("Yes",Survey!$AO461)),ISBLANK(Survey!$AO461))</f>
        <v>1</v>
      </c>
      <c r="BJ461" s="67" t="b">
        <f>NOT(ISBLANK(Survey!$AP461))</f>
        <v>0</v>
      </c>
      <c r="BK461" s="16" t="str">
        <f t="shared" si="344"/>
        <v>Pass</v>
      </c>
      <c r="BL461" s="143">
        <f>IF(Survey!$AW461=0, 0,1)</f>
        <v>0</v>
      </c>
      <c r="BM461" s="67">
        <f>Survey!$AQ461</f>
        <v>0</v>
      </c>
      <c r="BN461" s="67">
        <f>IFERROR((Survey!$AX461-ABS(Survey!$AY461)-ABS(Survey!$BD461))/Survey!$AW461,0)</f>
        <v>0</v>
      </c>
      <c r="BO461" s="67">
        <f>IF(AND($BM461&gt;$BN461-0.2,$BM461&lt;$BN461+0.2,ISBLANK(Survey!$AQ461)=FALSE),0,1)</f>
        <v>1</v>
      </c>
      <c r="BP461" s="165">
        <f>IF(ISBLANK(Survey!$AR461),1,0)</f>
        <v>1</v>
      </c>
      <c r="BQ461" s="16" t="str">
        <f t="shared" si="345"/>
        <v>Pass</v>
      </c>
      <c r="BR461" s="143">
        <f>IF(Survey!$AW461=0, 0,1)</f>
        <v>0</v>
      </c>
      <c r="BS461" s="67">
        <f>IF(AND(Survey!$AS461&gt;=0,Survey!$AS461&lt;=0.2,Survey!$AS461&lt;&gt;""),0,1)</f>
        <v>1</v>
      </c>
      <c r="BT461" s="143">
        <f>IF(ISBLANK(Survey!$AT461),1,0)</f>
        <v>1</v>
      </c>
      <c r="BU461" s="16" t="str">
        <f t="shared" si="346"/>
        <v>Fail</v>
      </c>
      <c r="BV461" s="165">
        <f>Survey!$AU461</f>
        <v>0</v>
      </c>
      <c r="BW461" s="16" t="str">
        <f t="shared" si="347"/>
        <v>Pass</v>
      </c>
      <c r="BX461" s="36">
        <f>Survey!$AV461</f>
        <v>0</v>
      </c>
      <c r="BY461" s="176">
        <f>Survey!$AW461+Survey!$AX461-ABS(Survey!$AY461)+ABS(Survey!$AZ461)-ABS(Survey!$BA461)+ABS(Survey!$BB461)-ABS(Survey!$BC461)-ABS(Survey!$BD461)+Survey!$BE461</f>
        <v>0</v>
      </c>
      <c r="BZ461" s="35">
        <f t="shared" si="348"/>
        <v>0</v>
      </c>
      <c r="CA461" s="17">
        <f t="shared" si="349"/>
        <v>0</v>
      </c>
      <c r="CB461" s="16" t="str">
        <f t="shared" si="350"/>
        <v>Pass</v>
      </c>
      <c r="CC461" s="38" t="b">
        <f>IF(ABS(Survey!$BE461)=0,TRUE,FALSE)</f>
        <v>1</v>
      </c>
      <c r="CD461" s="37" t="b">
        <f>NOT(ISBLANK(Survey!$BF461))</f>
        <v>0</v>
      </c>
      <c r="CE461" t="str">
        <f t="shared" si="351"/>
        <v>Fail</v>
      </c>
      <c r="CF461" s="29">
        <f>Survey!$AV461</f>
        <v>0</v>
      </c>
      <c r="CG461" s="29" cm="1">
        <f t="array" ref="CG461">SUM(SUMIF(Survey!BH461:BO461,{"&gt;0","&lt;0"})*{1,-1})-SUM(SUMIF(Survey!BQ461:BX461,{"&gt;0","&lt;0"})*{1,-1})</f>
        <v>0</v>
      </c>
      <c r="CH461" s="35" t="str">
        <f t="shared" si="352"/>
        <v>No holdings</v>
      </c>
      <c r="CI461">
        <f t="shared" si="353"/>
        <v>0</v>
      </c>
      <c r="CJ461" s="16" t="str">
        <f t="shared" si="354"/>
        <v>Fail</v>
      </c>
      <c r="CK461" s="36">
        <f>Survey!$AV461</f>
        <v>0</v>
      </c>
      <c r="CL461" s="36" cm="1">
        <f t="array" ref="CL461">SUM(SUMIF(Survey!BZ461:CS461,{"&gt;0","&lt;0"})*{1,-1})-SUM(SUMIF(Survey!CU461:DN461,{"&gt;0","&lt;0"})*{1,-1})</f>
        <v>0</v>
      </c>
      <c r="CM461" s="35" t="str">
        <f t="shared" si="355"/>
        <v>No holdings</v>
      </c>
      <c r="CN461" s="17">
        <f t="shared" si="356"/>
        <v>0</v>
      </c>
      <c r="CO461" s="16" t="str">
        <f t="shared" si="357"/>
        <v>Pass</v>
      </c>
      <c r="CP461" s="38" t="b">
        <f>IF(ABS(Survey!$CS461)=0,TRUE,FALSE)</f>
        <v>1</v>
      </c>
      <c r="CQ461" s="37" t="b">
        <f>NOT(ISBLANK(Survey!$CT461))</f>
        <v>0</v>
      </c>
      <c r="CR461" s="16" t="str">
        <f t="shared" si="358"/>
        <v>Pass</v>
      </c>
      <c r="CS461" s="38" t="b">
        <f>IF(ABS(Survey!$DN461)=0,TRUE,FALSE)</f>
        <v>1</v>
      </c>
      <c r="CT461" s="37" t="b">
        <f>NOT(ISBLANK(Survey!$DO461))</f>
        <v>0</v>
      </c>
      <c r="CU461" t="str">
        <f t="shared" si="359"/>
        <v>Pass</v>
      </c>
      <c r="CV461" s="29" cm="1">
        <f t="array" ref="CV461">SUM(SUMIF(Survey!CO461,{"&gt;0","&lt;0"})*{1,-1})+SUM(SUMIF(Survey!DJ461,{"&gt;0","&lt;0"})*{1,-1})</f>
        <v>0</v>
      </c>
      <c r="CW461" s="29">
        <f>SUM(SUMIF(Survey!DQ461:DW461,{"&gt;0","&lt;0"})*{1,-1})+SUM(SUMIF(Survey!DY461:EE461,{"&gt;0","&lt;0"})*{1,-1})</f>
        <v>0</v>
      </c>
      <c r="CX461">
        <f t="shared" si="360"/>
        <v>0</v>
      </c>
      <c r="CY461">
        <f t="shared" si="361"/>
        <v>0</v>
      </c>
      <c r="CZ461" s="16" t="str">
        <f t="shared" si="362"/>
        <v>Pass</v>
      </c>
      <c r="DA461" s="38" t="b">
        <f>IF(ABS(Survey!$DW461)=0,TRUE,FALSE)</f>
        <v>1</v>
      </c>
      <c r="DB461" s="37" t="b">
        <f>NOT(ISBLANK(Survey!DX461))</f>
        <v>0</v>
      </c>
      <c r="DC461" s="16" t="str">
        <f t="shared" si="363"/>
        <v>Pass</v>
      </c>
      <c r="DD461" s="38" t="b">
        <f>IF(ABS(Survey!$EE461)=0,TRUE,FALSE)</f>
        <v>1</v>
      </c>
      <c r="DE461" s="37" t="b">
        <f>NOT(ISBLANK(Survey!$EF461))</f>
        <v>0</v>
      </c>
      <c r="DF461" s="16" t="str">
        <f t="shared" si="364"/>
        <v>Fail</v>
      </c>
      <c r="DG461" s="36">
        <f>SUM(SUMIF(Survey!EL461:EN461,{"&gt;0","&lt;0"})*{1,-1})</f>
        <v>0</v>
      </c>
      <c r="DH461">
        <f t="shared" si="365"/>
        <v>0</v>
      </c>
      <c r="DI461">
        <f t="shared" si="366"/>
        <v>100</v>
      </c>
      <c r="DJ461" s="35" t="b">
        <f>IF(OR(Survey!$M461="ETF",Survey!$M461="ETF, alternative mutual fund",Survey!$M461="Closed-end", Survey!$M461="Split share corp"),TRUE,FALSE)</f>
        <v>0</v>
      </c>
      <c r="DK461" s="16" t="str">
        <f t="shared" si="367"/>
        <v>Fail</v>
      </c>
      <c r="DL461" s="36">
        <f>SUM(SUMIF(Survey!EP461:EV461,{"&gt;0","&lt;0"})*{1,-1})</f>
        <v>0</v>
      </c>
      <c r="DM461">
        <f t="shared" si="368"/>
        <v>0</v>
      </c>
      <c r="DN461" s="17">
        <f t="shared" si="369"/>
        <v>100</v>
      </c>
      <c r="DO461" s="16" t="str">
        <f t="shared" si="370"/>
        <v>Fail</v>
      </c>
      <c r="DP461" s="36">
        <f>SUM(SUMIF(Survey!EX461:FD461,{"&gt;0","&lt;0"})*{1,-1})</f>
        <v>0</v>
      </c>
      <c r="DQ461">
        <f t="shared" si="371"/>
        <v>0</v>
      </c>
      <c r="DR461" s="17">
        <f t="shared" si="372"/>
        <v>100</v>
      </c>
    </row>
    <row r="462" spans="1:122">
      <c r="A462">
        <v>462</v>
      </c>
      <c r="B462" t="str">
        <f t="shared" si="326"/>
        <v>Pass</v>
      </c>
      <c r="C462" t="str">
        <f>IF(COUNTBLANK(Survey!B462:FE462)=$C$2, "Pass", "Fail")</f>
        <v>Pass</v>
      </c>
      <c r="D462" t="str">
        <f t="shared" si="327"/>
        <v>Fail</v>
      </c>
      <c r="E462" t="str">
        <f>IF(OR(ISBLANK(Survey!AJ462),COUNTIF(G462:BB462,"Fail")),"Fail","Pass")</f>
        <v>Fail</v>
      </c>
      <c r="G462" s="16" t="str">
        <f t="shared" si="328"/>
        <v>Fail</v>
      </c>
      <c r="H462" s="177">
        <f>COUNTBLANK(Survey!B462:D462)+COUNTBLANK(Survey!G462)+COUNTBLANK(Survey!I462)+COUNTBLANK(Survey!K462:M462)+COUNTBLANK(Survey!P462)+COUNTBLANK(Survey!S462:U462)+COUNTBLANK(Survey!Y462:AA462)+COUNTBLANK(Survey!AD462:AE462)+COUNTBLANK(Survey!AI462:AI462)</f>
        <v>18</v>
      </c>
      <c r="I462" s="16" t="str">
        <f t="shared" si="329"/>
        <v>Fail</v>
      </c>
      <c r="J462" t="b">
        <f>IF(Survey!E462="No",TRUE,FALSE)</f>
        <v>0</v>
      </c>
      <c r="K462" s="34">
        <f>LEN(Survey!E462)</f>
        <v>0</v>
      </c>
      <c r="L462" s="16" t="str">
        <f t="shared" si="330"/>
        <v>Fail</v>
      </c>
      <c r="M462" t="b">
        <f>IF(Survey!F462="No",TRUE,FALSE)</f>
        <v>0</v>
      </c>
      <c r="N462" s="33">
        <f>LEN(Survey!F462)</f>
        <v>0</v>
      </c>
      <c r="O462" s="16" t="str">
        <f t="shared" si="331"/>
        <v>Pass</v>
      </c>
      <c r="P462" s="34">
        <f>MOD((LEN(Survey!H462)+2),11)</f>
        <v>2</v>
      </c>
      <c r="Q462" s="33" t="str">
        <f>IF(Survey!$L462="Prospectus fund", "Yes", "No")</f>
        <v>No</v>
      </c>
      <c r="R462" s="16" t="str">
        <f t="shared" si="332"/>
        <v>Pass</v>
      </c>
      <c r="S462" s="34">
        <f>MOD((LEN(Survey!J462)+2),11)</f>
        <v>2</v>
      </c>
      <c r="T462" s="35" t="b">
        <f>IF(OR(Survey!$M462="ETF",Survey!$M462="ETF, alternative mutual fund",Survey!$M462="Closed-end", Survey!$M462="Split share corp", Survey!$I462="Yes"),TRUE,FALSE)</f>
        <v>0</v>
      </c>
      <c r="U462" s="16" t="str">
        <f>IFERROR(IF(AND(OR(X462=Y462,Y462 = "Either"),NOT(ISBLANK(Survey!K462))),"Pass","Fail"),"Pass")</f>
        <v>Fail</v>
      </c>
      <c r="V462" s="36" cm="1">
        <f t="array" ref="V462">SUM(SUMIF(Survey!BZ462:CS462,{"&gt;0","&lt;0"})*{1,-1})</f>
        <v>0</v>
      </c>
      <c r="W462" s="38" cm="1">
        <f t="array" ref="W462">SUM(SUMIF(Survey!CC462,{"&gt;0","&lt;0"})*{1,-1})+SUM(SUMIF(Survey!CM462,{"&gt;0","&lt;0"})*{1,-1})</f>
        <v>0</v>
      </c>
      <c r="X462" s="38">
        <f>Survey!K462</f>
        <v>0</v>
      </c>
      <c r="Y462" s="37" t="str">
        <f t="shared" si="333"/>
        <v>Either</v>
      </c>
      <c r="Z462" s="16" t="str">
        <f t="shared" si="334"/>
        <v>Fail</v>
      </c>
      <c r="AA462" s="67" cm="1">
        <f t="array" ref="AA462">SUM(SUMIF(Survey!BZ462:CS462,{"&gt;0","&lt;0"})*{1,-1})+SUM(SUMIF(Survey!CU462:DN462,{"&gt;0","&lt;0"})*{1,-1})</f>
        <v>0</v>
      </c>
      <c r="AB462" s="67">
        <f>IFERROR(AA462/(Survey!$AV462),0)</f>
        <v>0</v>
      </c>
      <c r="AC462" s="128" t="b">
        <f>IF(OR(Survey!$M462="Alternative strategy or hedge",Survey!$M462="Other, illiquid",Survey!$L462="Prospectus fund"),TRUE,FALSE)</f>
        <v>0</v>
      </c>
      <c r="AD462" s="128" t="b">
        <f>NOT(ISBLANK(Survey!$M462))</f>
        <v>0</v>
      </c>
      <c r="AE462" s="16" t="str">
        <f t="shared" si="335"/>
        <v>Pass</v>
      </c>
      <c r="AF462" s="38" t="b">
        <f>NOT(ISNUMBER(SEARCH("Other",Survey!$P462)))</f>
        <v>1</v>
      </c>
      <c r="AG462" s="37" t="b">
        <f>NOT(ISBLANK(Survey!$Q462))</f>
        <v>0</v>
      </c>
      <c r="AH462" s="16" t="str">
        <f t="shared" si="336"/>
        <v>Pass</v>
      </c>
      <c r="AI462" s="143">
        <f>COUNTBLANK(Survey!$W462)</f>
        <v>1</v>
      </c>
      <c r="AJ462" s="67">
        <f>IF(AND(Survey!L462&lt;&gt;"Exempt fund",OR(Survey!$M462="ETF",Survey!$M462="ETF, alternative mutual fund",Survey!$M462="Mutual fund",Survey!$M462="Alternative mutual fund",Survey!$M462="Money market")),1,0)</f>
        <v>0</v>
      </c>
      <c r="AK462" s="16" t="str">
        <f t="shared" si="337"/>
        <v>Pass</v>
      </c>
      <c r="AL462" s="38" t="b">
        <f>NOT(ISNUMBER(SEARCH("Yes",Survey!$AA462)))</f>
        <v>1</v>
      </c>
      <c r="AM462" s="37" t="b">
        <f>IF(COUNTBLANK(Survey!$AB462:$AC462)=0,TRUE, FALSE)</f>
        <v>0</v>
      </c>
      <c r="AN462" s="16" t="str">
        <f t="shared" si="338"/>
        <v>Pass</v>
      </c>
      <c r="AO462" s="38" t="b">
        <f>NOT(ISNUMBER(SEARCH("Yes",Survey!$AD462)))</f>
        <v>1</v>
      </c>
      <c r="AP462" s="37" t="b">
        <f>NOT(ISBLANK(Survey!$AF462))</f>
        <v>0</v>
      </c>
      <c r="AQ462" s="16" t="str">
        <f t="shared" si="339"/>
        <v>Pass</v>
      </c>
      <c r="AR462" s="38" t="b">
        <f>NOT(OR(ISNUMBER(SEARCH("Other",Survey!$AF462)),ISNUMBER(SEARCH("Multiple",Survey!$AF462))))</f>
        <v>1</v>
      </c>
      <c r="AS462" s="37" t="b">
        <f>NOT(ISBLANK(Survey!$AG462))</f>
        <v>0</v>
      </c>
      <c r="AT462" s="16" t="str">
        <f t="shared" si="340"/>
        <v>Fail</v>
      </c>
      <c r="AU462" s="143">
        <f>IF(ABS(Survey!$AV462)&gt;0, 1,0)</f>
        <v>0</v>
      </c>
      <c r="AV462" s="143">
        <f>IF(COUNTBLANK(Survey!$AJ462)=0,1,0)</f>
        <v>0</v>
      </c>
      <c r="AW462" s="16" t="str">
        <f t="shared" si="341"/>
        <v>Pass</v>
      </c>
      <c r="AX462" s="143">
        <f>IF(ISBLANK(Survey!$AJ462),0,1)</f>
        <v>0</v>
      </c>
      <c r="AY462" s="165">
        <f>COUNTBLANK(Survey!$AK462)</f>
        <v>1</v>
      </c>
      <c r="AZ462" s="16" t="str">
        <f t="shared" si="342"/>
        <v>Pass</v>
      </c>
      <c r="BA462" s="143">
        <f>IF(OR(Survey!$AK462="Closed",ISBLANK(Survey!$AK462)),0,1)</f>
        <v>0</v>
      </c>
      <c r="BB462" s="165">
        <f>IF(ISBLANK(Survey!$AL462),1,0)</f>
        <v>1</v>
      </c>
      <c r="BC462" s="147" t="str" cm="1">
        <f t="array" ref="BC462">IF(OR(IF(OR($BE462+$BF462 = 2, $BG462=1), FALSE, TRUE), AND($BD462:$BD462 = 0)),"Pass","Fail")</f>
        <v>Pass</v>
      </c>
      <c r="BD462" s="143">
        <f>COUNTBLANK(Survey!$AM462:$AO462)</f>
        <v>3</v>
      </c>
      <c r="BE462" s="143">
        <f>IF(Survey!$I462="Yes",1,0)</f>
        <v>0</v>
      </c>
      <c r="BF462" s="143">
        <f>IF(OR(Survey!$M462="Mutual fund",Survey!$M462="Alternative mutual fund",Survey!$M462="Money market"),1,0)</f>
        <v>0</v>
      </c>
      <c r="BG462" s="148">
        <f>IF(OR(Survey!$M462="ETF",Survey!$M462="ETF, alternative mutual fund"),1,0)</f>
        <v>0</v>
      </c>
      <c r="BH462" s="16" t="str">
        <f t="shared" si="343"/>
        <v>Pass</v>
      </c>
      <c r="BI462" s="38" t="b">
        <f>OR(ISNUMBER(SEARCH("Yes",Survey!$AO462)),ISBLANK(Survey!$AO462))</f>
        <v>1</v>
      </c>
      <c r="BJ462" s="67" t="b">
        <f>NOT(ISBLANK(Survey!$AP462))</f>
        <v>0</v>
      </c>
      <c r="BK462" s="16" t="str">
        <f t="shared" si="344"/>
        <v>Pass</v>
      </c>
      <c r="BL462" s="143">
        <f>IF(Survey!$AW462=0, 0,1)</f>
        <v>0</v>
      </c>
      <c r="BM462" s="67">
        <f>Survey!$AQ462</f>
        <v>0</v>
      </c>
      <c r="BN462" s="67">
        <f>IFERROR((Survey!$AX462-ABS(Survey!$AY462)-ABS(Survey!$BD462))/Survey!$AW462,0)</f>
        <v>0</v>
      </c>
      <c r="BO462" s="67">
        <f>IF(AND($BM462&gt;$BN462-0.2,$BM462&lt;$BN462+0.2,ISBLANK(Survey!$AQ462)=FALSE),0,1)</f>
        <v>1</v>
      </c>
      <c r="BP462" s="165">
        <f>IF(ISBLANK(Survey!$AR462),1,0)</f>
        <v>1</v>
      </c>
      <c r="BQ462" s="16" t="str">
        <f t="shared" si="345"/>
        <v>Pass</v>
      </c>
      <c r="BR462" s="143">
        <f>IF(Survey!$AW462=0, 0,1)</f>
        <v>0</v>
      </c>
      <c r="BS462" s="67">
        <f>IF(AND(Survey!$AS462&gt;=0,Survey!$AS462&lt;=0.2,Survey!$AS462&lt;&gt;""),0,1)</f>
        <v>1</v>
      </c>
      <c r="BT462" s="143">
        <f>IF(ISBLANK(Survey!$AT462),1,0)</f>
        <v>1</v>
      </c>
      <c r="BU462" s="16" t="str">
        <f t="shared" si="346"/>
        <v>Fail</v>
      </c>
      <c r="BV462" s="165">
        <f>Survey!$AU462</f>
        <v>0</v>
      </c>
      <c r="BW462" s="16" t="str">
        <f t="shared" si="347"/>
        <v>Pass</v>
      </c>
      <c r="BX462" s="36">
        <f>Survey!$AV462</f>
        <v>0</v>
      </c>
      <c r="BY462" s="176">
        <f>Survey!$AW462+Survey!$AX462-ABS(Survey!$AY462)+ABS(Survey!$AZ462)-ABS(Survey!$BA462)+ABS(Survey!$BB462)-ABS(Survey!$BC462)-ABS(Survey!$BD462)+Survey!$BE462</f>
        <v>0</v>
      </c>
      <c r="BZ462" s="35">
        <f t="shared" si="348"/>
        <v>0</v>
      </c>
      <c r="CA462" s="17">
        <f t="shared" si="349"/>
        <v>0</v>
      </c>
      <c r="CB462" s="16" t="str">
        <f t="shared" si="350"/>
        <v>Pass</v>
      </c>
      <c r="CC462" s="38" t="b">
        <f>IF(ABS(Survey!$BE462)=0,TRUE,FALSE)</f>
        <v>1</v>
      </c>
      <c r="CD462" s="37" t="b">
        <f>NOT(ISBLANK(Survey!$BF462))</f>
        <v>0</v>
      </c>
      <c r="CE462" t="str">
        <f t="shared" si="351"/>
        <v>Fail</v>
      </c>
      <c r="CF462" s="29">
        <f>Survey!$AV462</f>
        <v>0</v>
      </c>
      <c r="CG462" s="29" cm="1">
        <f t="array" ref="CG462">SUM(SUMIF(Survey!BH462:BO462,{"&gt;0","&lt;0"})*{1,-1})-SUM(SUMIF(Survey!BQ462:BX462,{"&gt;0","&lt;0"})*{1,-1})</f>
        <v>0</v>
      </c>
      <c r="CH462" s="35" t="str">
        <f t="shared" si="352"/>
        <v>No holdings</v>
      </c>
      <c r="CI462">
        <f t="shared" si="353"/>
        <v>0</v>
      </c>
      <c r="CJ462" s="16" t="str">
        <f t="shared" si="354"/>
        <v>Fail</v>
      </c>
      <c r="CK462" s="36">
        <f>Survey!$AV462</f>
        <v>0</v>
      </c>
      <c r="CL462" s="36" cm="1">
        <f t="array" ref="CL462">SUM(SUMIF(Survey!BZ462:CS462,{"&gt;0","&lt;0"})*{1,-1})-SUM(SUMIF(Survey!CU462:DN462,{"&gt;0","&lt;0"})*{1,-1})</f>
        <v>0</v>
      </c>
      <c r="CM462" s="35" t="str">
        <f t="shared" si="355"/>
        <v>No holdings</v>
      </c>
      <c r="CN462" s="17">
        <f t="shared" si="356"/>
        <v>0</v>
      </c>
      <c r="CO462" s="16" t="str">
        <f t="shared" si="357"/>
        <v>Pass</v>
      </c>
      <c r="CP462" s="38" t="b">
        <f>IF(ABS(Survey!$CS462)=0,TRUE,FALSE)</f>
        <v>1</v>
      </c>
      <c r="CQ462" s="37" t="b">
        <f>NOT(ISBLANK(Survey!$CT462))</f>
        <v>0</v>
      </c>
      <c r="CR462" s="16" t="str">
        <f t="shared" si="358"/>
        <v>Pass</v>
      </c>
      <c r="CS462" s="38" t="b">
        <f>IF(ABS(Survey!$DN462)=0,TRUE,FALSE)</f>
        <v>1</v>
      </c>
      <c r="CT462" s="37" t="b">
        <f>NOT(ISBLANK(Survey!$DO462))</f>
        <v>0</v>
      </c>
      <c r="CU462" t="str">
        <f t="shared" si="359"/>
        <v>Pass</v>
      </c>
      <c r="CV462" s="29" cm="1">
        <f t="array" ref="CV462">SUM(SUMIF(Survey!CO462,{"&gt;0","&lt;0"})*{1,-1})+SUM(SUMIF(Survey!DJ462,{"&gt;0","&lt;0"})*{1,-1})</f>
        <v>0</v>
      </c>
      <c r="CW462" s="29">
        <f>SUM(SUMIF(Survey!DQ462:DW462,{"&gt;0","&lt;0"})*{1,-1})+SUM(SUMIF(Survey!DY462:EE462,{"&gt;0","&lt;0"})*{1,-1})</f>
        <v>0</v>
      </c>
      <c r="CX462">
        <f t="shared" si="360"/>
        <v>0</v>
      </c>
      <c r="CY462">
        <f t="shared" si="361"/>
        <v>0</v>
      </c>
      <c r="CZ462" s="16" t="str">
        <f t="shared" si="362"/>
        <v>Pass</v>
      </c>
      <c r="DA462" s="38" t="b">
        <f>IF(ABS(Survey!$DW462)=0,TRUE,FALSE)</f>
        <v>1</v>
      </c>
      <c r="DB462" s="37" t="b">
        <f>NOT(ISBLANK(Survey!DX462))</f>
        <v>0</v>
      </c>
      <c r="DC462" s="16" t="str">
        <f t="shared" si="363"/>
        <v>Pass</v>
      </c>
      <c r="DD462" s="38" t="b">
        <f>IF(ABS(Survey!$EE462)=0,TRUE,FALSE)</f>
        <v>1</v>
      </c>
      <c r="DE462" s="37" t="b">
        <f>NOT(ISBLANK(Survey!$EF462))</f>
        <v>0</v>
      </c>
      <c r="DF462" s="16" t="str">
        <f t="shared" si="364"/>
        <v>Fail</v>
      </c>
      <c r="DG462" s="36">
        <f>SUM(SUMIF(Survey!EL462:EN462,{"&gt;0","&lt;0"})*{1,-1})</f>
        <v>0</v>
      </c>
      <c r="DH462">
        <f t="shared" si="365"/>
        <v>0</v>
      </c>
      <c r="DI462">
        <f t="shared" si="366"/>
        <v>100</v>
      </c>
      <c r="DJ462" s="35" t="b">
        <f>IF(OR(Survey!$M462="ETF",Survey!$M462="ETF, alternative mutual fund",Survey!$M462="Closed-end", Survey!$M462="Split share corp"),TRUE,FALSE)</f>
        <v>0</v>
      </c>
      <c r="DK462" s="16" t="str">
        <f t="shared" si="367"/>
        <v>Fail</v>
      </c>
      <c r="DL462" s="36">
        <f>SUM(SUMIF(Survey!EP462:EV462,{"&gt;0","&lt;0"})*{1,-1})</f>
        <v>0</v>
      </c>
      <c r="DM462">
        <f t="shared" si="368"/>
        <v>0</v>
      </c>
      <c r="DN462" s="17">
        <f t="shared" si="369"/>
        <v>100</v>
      </c>
      <c r="DO462" s="16" t="str">
        <f t="shared" si="370"/>
        <v>Fail</v>
      </c>
      <c r="DP462" s="36">
        <f>SUM(SUMIF(Survey!EX462:FD462,{"&gt;0","&lt;0"})*{1,-1})</f>
        <v>0</v>
      </c>
      <c r="DQ462">
        <f t="shared" si="371"/>
        <v>0</v>
      </c>
      <c r="DR462" s="17">
        <f t="shared" si="372"/>
        <v>100</v>
      </c>
    </row>
    <row r="463" spans="1:122">
      <c r="A463">
        <v>463</v>
      </c>
      <c r="B463" t="str">
        <f t="shared" si="326"/>
        <v>Pass</v>
      </c>
      <c r="C463" t="str">
        <f>IF(COUNTBLANK(Survey!B463:FE463)=$C$2, "Pass", "Fail")</f>
        <v>Pass</v>
      </c>
      <c r="D463" t="str">
        <f t="shared" si="327"/>
        <v>Fail</v>
      </c>
      <c r="E463" t="str">
        <f>IF(OR(ISBLANK(Survey!AJ463),COUNTIF(G463:BB463,"Fail")),"Fail","Pass")</f>
        <v>Fail</v>
      </c>
      <c r="G463" s="16" t="str">
        <f t="shared" si="328"/>
        <v>Fail</v>
      </c>
      <c r="H463" s="177">
        <f>COUNTBLANK(Survey!B463:D463)+COUNTBLANK(Survey!G463)+COUNTBLANK(Survey!I463)+COUNTBLANK(Survey!K463:M463)+COUNTBLANK(Survey!P463)+COUNTBLANK(Survey!S463:U463)+COUNTBLANK(Survey!Y463:AA463)+COUNTBLANK(Survey!AD463:AE463)+COUNTBLANK(Survey!AI463:AI463)</f>
        <v>18</v>
      </c>
      <c r="I463" s="16" t="str">
        <f t="shared" si="329"/>
        <v>Fail</v>
      </c>
      <c r="J463" t="b">
        <f>IF(Survey!E463="No",TRUE,FALSE)</f>
        <v>0</v>
      </c>
      <c r="K463" s="34">
        <f>LEN(Survey!E463)</f>
        <v>0</v>
      </c>
      <c r="L463" s="16" t="str">
        <f t="shared" si="330"/>
        <v>Fail</v>
      </c>
      <c r="M463" t="b">
        <f>IF(Survey!F463="No",TRUE,FALSE)</f>
        <v>0</v>
      </c>
      <c r="N463" s="33">
        <f>LEN(Survey!F463)</f>
        <v>0</v>
      </c>
      <c r="O463" s="16" t="str">
        <f t="shared" si="331"/>
        <v>Pass</v>
      </c>
      <c r="P463" s="34">
        <f>MOD((LEN(Survey!H463)+2),11)</f>
        <v>2</v>
      </c>
      <c r="Q463" s="33" t="str">
        <f>IF(Survey!$L463="Prospectus fund", "Yes", "No")</f>
        <v>No</v>
      </c>
      <c r="R463" s="16" t="str">
        <f t="shared" si="332"/>
        <v>Pass</v>
      </c>
      <c r="S463" s="34">
        <f>MOD((LEN(Survey!J463)+2),11)</f>
        <v>2</v>
      </c>
      <c r="T463" s="35" t="b">
        <f>IF(OR(Survey!$M463="ETF",Survey!$M463="ETF, alternative mutual fund",Survey!$M463="Closed-end", Survey!$M463="Split share corp", Survey!$I463="Yes"),TRUE,FALSE)</f>
        <v>0</v>
      </c>
      <c r="U463" s="16" t="str">
        <f>IFERROR(IF(AND(OR(X463=Y463,Y463 = "Either"),NOT(ISBLANK(Survey!K463))),"Pass","Fail"),"Pass")</f>
        <v>Fail</v>
      </c>
      <c r="V463" s="36" cm="1">
        <f t="array" ref="V463">SUM(SUMIF(Survey!BZ463:CS463,{"&gt;0","&lt;0"})*{1,-1})</f>
        <v>0</v>
      </c>
      <c r="W463" s="38" cm="1">
        <f t="array" ref="W463">SUM(SUMIF(Survey!CC463,{"&gt;0","&lt;0"})*{1,-1})+SUM(SUMIF(Survey!CM463,{"&gt;0","&lt;0"})*{1,-1})</f>
        <v>0</v>
      </c>
      <c r="X463" s="38">
        <f>Survey!K463</f>
        <v>0</v>
      </c>
      <c r="Y463" s="37" t="str">
        <f t="shared" si="333"/>
        <v>Either</v>
      </c>
      <c r="Z463" s="16" t="str">
        <f t="shared" si="334"/>
        <v>Fail</v>
      </c>
      <c r="AA463" s="67" cm="1">
        <f t="array" ref="AA463">SUM(SUMIF(Survey!BZ463:CS463,{"&gt;0","&lt;0"})*{1,-1})+SUM(SUMIF(Survey!CU463:DN463,{"&gt;0","&lt;0"})*{1,-1})</f>
        <v>0</v>
      </c>
      <c r="AB463" s="67">
        <f>IFERROR(AA463/(Survey!$AV463),0)</f>
        <v>0</v>
      </c>
      <c r="AC463" s="128" t="b">
        <f>IF(OR(Survey!$M463="Alternative strategy or hedge",Survey!$M463="Other, illiquid",Survey!$L463="Prospectus fund"),TRUE,FALSE)</f>
        <v>0</v>
      </c>
      <c r="AD463" s="128" t="b">
        <f>NOT(ISBLANK(Survey!$M463))</f>
        <v>0</v>
      </c>
      <c r="AE463" s="16" t="str">
        <f t="shared" si="335"/>
        <v>Pass</v>
      </c>
      <c r="AF463" s="38" t="b">
        <f>NOT(ISNUMBER(SEARCH("Other",Survey!$P463)))</f>
        <v>1</v>
      </c>
      <c r="AG463" s="37" t="b">
        <f>NOT(ISBLANK(Survey!$Q463))</f>
        <v>0</v>
      </c>
      <c r="AH463" s="16" t="str">
        <f t="shared" si="336"/>
        <v>Pass</v>
      </c>
      <c r="AI463" s="143">
        <f>COUNTBLANK(Survey!$W463)</f>
        <v>1</v>
      </c>
      <c r="AJ463" s="67">
        <f>IF(AND(Survey!L463&lt;&gt;"Exempt fund",OR(Survey!$M463="ETF",Survey!$M463="ETF, alternative mutual fund",Survey!$M463="Mutual fund",Survey!$M463="Alternative mutual fund",Survey!$M463="Money market")),1,0)</f>
        <v>0</v>
      </c>
      <c r="AK463" s="16" t="str">
        <f t="shared" si="337"/>
        <v>Pass</v>
      </c>
      <c r="AL463" s="38" t="b">
        <f>NOT(ISNUMBER(SEARCH("Yes",Survey!$AA463)))</f>
        <v>1</v>
      </c>
      <c r="AM463" s="37" t="b">
        <f>IF(COUNTBLANK(Survey!$AB463:$AC463)=0,TRUE, FALSE)</f>
        <v>0</v>
      </c>
      <c r="AN463" s="16" t="str">
        <f t="shared" si="338"/>
        <v>Pass</v>
      </c>
      <c r="AO463" s="38" t="b">
        <f>NOT(ISNUMBER(SEARCH("Yes",Survey!$AD463)))</f>
        <v>1</v>
      </c>
      <c r="AP463" s="37" t="b">
        <f>NOT(ISBLANK(Survey!$AF463))</f>
        <v>0</v>
      </c>
      <c r="AQ463" s="16" t="str">
        <f t="shared" si="339"/>
        <v>Pass</v>
      </c>
      <c r="AR463" s="38" t="b">
        <f>NOT(OR(ISNUMBER(SEARCH("Other",Survey!$AF463)),ISNUMBER(SEARCH("Multiple",Survey!$AF463))))</f>
        <v>1</v>
      </c>
      <c r="AS463" s="37" t="b">
        <f>NOT(ISBLANK(Survey!$AG463))</f>
        <v>0</v>
      </c>
      <c r="AT463" s="16" t="str">
        <f t="shared" si="340"/>
        <v>Fail</v>
      </c>
      <c r="AU463" s="143">
        <f>IF(ABS(Survey!$AV463)&gt;0, 1,0)</f>
        <v>0</v>
      </c>
      <c r="AV463" s="143">
        <f>IF(COUNTBLANK(Survey!$AJ463)=0,1,0)</f>
        <v>0</v>
      </c>
      <c r="AW463" s="16" t="str">
        <f t="shared" si="341"/>
        <v>Pass</v>
      </c>
      <c r="AX463" s="143">
        <f>IF(ISBLANK(Survey!$AJ463),0,1)</f>
        <v>0</v>
      </c>
      <c r="AY463" s="165">
        <f>COUNTBLANK(Survey!$AK463)</f>
        <v>1</v>
      </c>
      <c r="AZ463" s="16" t="str">
        <f t="shared" si="342"/>
        <v>Pass</v>
      </c>
      <c r="BA463" s="143">
        <f>IF(OR(Survey!$AK463="Closed",ISBLANK(Survey!$AK463)),0,1)</f>
        <v>0</v>
      </c>
      <c r="BB463" s="165">
        <f>IF(ISBLANK(Survey!$AL463),1,0)</f>
        <v>1</v>
      </c>
      <c r="BC463" s="147" t="str" cm="1">
        <f t="array" ref="BC463">IF(OR(IF(OR($BE463+$BF463 = 2, $BG463=1), FALSE, TRUE), AND($BD463:$BD463 = 0)),"Pass","Fail")</f>
        <v>Pass</v>
      </c>
      <c r="BD463" s="143">
        <f>COUNTBLANK(Survey!$AM463:$AO463)</f>
        <v>3</v>
      </c>
      <c r="BE463" s="143">
        <f>IF(Survey!$I463="Yes",1,0)</f>
        <v>0</v>
      </c>
      <c r="BF463" s="143">
        <f>IF(OR(Survey!$M463="Mutual fund",Survey!$M463="Alternative mutual fund",Survey!$M463="Money market"),1,0)</f>
        <v>0</v>
      </c>
      <c r="BG463" s="148">
        <f>IF(OR(Survey!$M463="ETF",Survey!$M463="ETF, alternative mutual fund"),1,0)</f>
        <v>0</v>
      </c>
      <c r="BH463" s="16" t="str">
        <f t="shared" si="343"/>
        <v>Pass</v>
      </c>
      <c r="BI463" s="38" t="b">
        <f>OR(ISNUMBER(SEARCH("Yes",Survey!$AO463)),ISBLANK(Survey!$AO463))</f>
        <v>1</v>
      </c>
      <c r="BJ463" s="67" t="b">
        <f>NOT(ISBLANK(Survey!$AP463))</f>
        <v>0</v>
      </c>
      <c r="BK463" s="16" t="str">
        <f t="shared" si="344"/>
        <v>Pass</v>
      </c>
      <c r="BL463" s="143">
        <f>IF(Survey!$AW463=0, 0,1)</f>
        <v>0</v>
      </c>
      <c r="BM463" s="67">
        <f>Survey!$AQ463</f>
        <v>0</v>
      </c>
      <c r="BN463" s="67">
        <f>IFERROR((Survey!$AX463-ABS(Survey!$AY463)-ABS(Survey!$BD463))/Survey!$AW463,0)</f>
        <v>0</v>
      </c>
      <c r="BO463" s="67">
        <f>IF(AND($BM463&gt;$BN463-0.2,$BM463&lt;$BN463+0.2,ISBLANK(Survey!$AQ463)=FALSE),0,1)</f>
        <v>1</v>
      </c>
      <c r="BP463" s="165">
        <f>IF(ISBLANK(Survey!$AR463),1,0)</f>
        <v>1</v>
      </c>
      <c r="BQ463" s="16" t="str">
        <f t="shared" si="345"/>
        <v>Pass</v>
      </c>
      <c r="BR463" s="143">
        <f>IF(Survey!$AW463=0, 0,1)</f>
        <v>0</v>
      </c>
      <c r="BS463" s="67">
        <f>IF(AND(Survey!$AS463&gt;=0,Survey!$AS463&lt;=0.2,Survey!$AS463&lt;&gt;""),0,1)</f>
        <v>1</v>
      </c>
      <c r="BT463" s="143">
        <f>IF(ISBLANK(Survey!$AT463),1,0)</f>
        <v>1</v>
      </c>
      <c r="BU463" s="16" t="str">
        <f t="shared" si="346"/>
        <v>Fail</v>
      </c>
      <c r="BV463" s="165">
        <f>Survey!$AU463</f>
        <v>0</v>
      </c>
      <c r="BW463" s="16" t="str">
        <f t="shared" si="347"/>
        <v>Pass</v>
      </c>
      <c r="BX463" s="36">
        <f>Survey!$AV463</f>
        <v>0</v>
      </c>
      <c r="BY463" s="176">
        <f>Survey!$AW463+Survey!$AX463-ABS(Survey!$AY463)+ABS(Survey!$AZ463)-ABS(Survey!$BA463)+ABS(Survey!$BB463)-ABS(Survey!$BC463)-ABS(Survey!$BD463)+Survey!$BE463</f>
        <v>0</v>
      </c>
      <c r="BZ463" s="35">
        <f t="shared" si="348"/>
        <v>0</v>
      </c>
      <c r="CA463" s="17">
        <f t="shared" si="349"/>
        <v>0</v>
      </c>
      <c r="CB463" s="16" t="str">
        <f t="shared" si="350"/>
        <v>Pass</v>
      </c>
      <c r="CC463" s="38" t="b">
        <f>IF(ABS(Survey!$BE463)=0,TRUE,FALSE)</f>
        <v>1</v>
      </c>
      <c r="CD463" s="37" t="b">
        <f>NOT(ISBLANK(Survey!$BF463))</f>
        <v>0</v>
      </c>
      <c r="CE463" t="str">
        <f t="shared" si="351"/>
        <v>Fail</v>
      </c>
      <c r="CF463" s="29">
        <f>Survey!$AV463</f>
        <v>0</v>
      </c>
      <c r="CG463" s="29" cm="1">
        <f t="array" ref="CG463">SUM(SUMIF(Survey!BH463:BO463,{"&gt;0","&lt;0"})*{1,-1})-SUM(SUMIF(Survey!BQ463:BX463,{"&gt;0","&lt;0"})*{1,-1})</f>
        <v>0</v>
      </c>
      <c r="CH463" s="35" t="str">
        <f t="shared" si="352"/>
        <v>No holdings</v>
      </c>
      <c r="CI463">
        <f t="shared" si="353"/>
        <v>0</v>
      </c>
      <c r="CJ463" s="16" t="str">
        <f t="shared" si="354"/>
        <v>Fail</v>
      </c>
      <c r="CK463" s="36">
        <f>Survey!$AV463</f>
        <v>0</v>
      </c>
      <c r="CL463" s="36" cm="1">
        <f t="array" ref="CL463">SUM(SUMIF(Survey!BZ463:CS463,{"&gt;0","&lt;0"})*{1,-1})-SUM(SUMIF(Survey!CU463:DN463,{"&gt;0","&lt;0"})*{1,-1})</f>
        <v>0</v>
      </c>
      <c r="CM463" s="35" t="str">
        <f t="shared" si="355"/>
        <v>No holdings</v>
      </c>
      <c r="CN463" s="17">
        <f t="shared" si="356"/>
        <v>0</v>
      </c>
      <c r="CO463" s="16" t="str">
        <f t="shared" si="357"/>
        <v>Pass</v>
      </c>
      <c r="CP463" s="38" t="b">
        <f>IF(ABS(Survey!$CS463)=0,TRUE,FALSE)</f>
        <v>1</v>
      </c>
      <c r="CQ463" s="37" t="b">
        <f>NOT(ISBLANK(Survey!$CT463))</f>
        <v>0</v>
      </c>
      <c r="CR463" s="16" t="str">
        <f t="shared" si="358"/>
        <v>Pass</v>
      </c>
      <c r="CS463" s="38" t="b">
        <f>IF(ABS(Survey!$DN463)=0,TRUE,FALSE)</f>
        <v>1</v>
      </c>
      <c r="CT463" s="37" t="b">
        <f>NOT(ISBLANK(Survey!$DO463))</f>
        <v>0</v>
      </c>
      <c r="CU463" t="str">
        <f t="shared" si="359"/>
        <v>Pass</v>
      </c>
      <c r="CV463" s="29" cm="1">
        <f t="array" ref="CV463">SUM(SUMIF(Survey!CO463,{"&gt;0","&lt;0"})*{1,-1})+SUM(SUMIF(Survey!DJ463,{"&gt;0","&lt;0"})*{1,-1})</f>
        <v>0</v>
      </c>
      <c r="CW463" s="29">
        <f>SUM(SUMIF(Survey!DQ463:DW463,{"&gt;0","&lt;0"})*{1,-1})+SUM(SUMIF(Survey!DY463:EE463,{"&gt;0","&lt;0"})*{1,-1})</f>
        <v>0</v>
      </c>
      <c r="CX463">
        <f t="shared" si="360"/>
        <v>0</v>
      </c>
      <c r="CY463">
        <f t="shared" si="361"/>
        <v>0</v>
      </c>
      <c r="CZ463" s="16" t="str">
        <f t="shared" si="362"/>
        <v>Pass</v>
      </c>
      <c r="DA463" s="38" t="b">
        <f>IF(ABS(Survey!$DW463)=0,TRUE,FALSE)</f>
        <v>1</v>
      </c>
      <c r="DB463" s="37" t="b">
        <f>NOT(ISBLANK(Survey!DX463))</f>
        <v>0</v>
      </c>
      <c r="DC463" s="16" t="str">
        <f t="shared" si="363"/>
        <v>Pass</v>
      </c>
      <c r="DD463" s="38" t="b">
        <f>IF(ABS(Survey!$EE463)=0,TRUE,FALSE)</f>
        <v>1</v>
      </c>
      <c r="DE463" s="37" t="b">
        <f>NOT(ISBLANK(Survey!$EF463))</f>
        <v>0</v>
      </c>
      <c r="DF463" s="16" t="str">
        <f t="shared" si="364"/>
        <v>Fail</v>
      </c>
      <c r="DG463" s="36">
        <f>SUM(SUMIF(Survey!EL463:EN463,{"&gt;0","&lt;0"})*{1,-1})</f>
        <v>0</v>
      </c>
      <c r="DH463">
        <f t="shared" si="365"/>
        <v>0</v>
      </c>
      <c r="DI463">
        <f t="shared" si="366"/>
        <v>100</v>
      </c>
      <c r="DJ463" s="35" t="b">
        <f>IF(OR(Survey!$M463="ETF",Survey!$M463="ETF, alternative mutual fund",Survey!$M463="Closed-end", Survey!$M463="Split share corp"),TRUE,FALSE)</f>
        <v>0</v>
      </c>
      <c r="DK463" s="16" t="str">
        <f t="shared" si="367"/>
        <v>Fail</v>
      </c>
      <c r="DL463" s="36">
        <f>SUM(SUMIF(Survey!EP463:EV463,{"&gt;0","&lt;0"})*{1,-1})</f>
        <v>0</v>
      </c>
      <c r="DM463">
        <f t="shared" si="368"/>
        <v>0</v>
      </c>
      <c r="DN463" s="17">
        <f t="shared" si="369"/>
        <v>100</v>
      </c>
      <c r="DO463" s="16" t="str">
        <f t="shared" si="370"/>
        <v>Fail</v>
      </c>
      <c r="DP463" s="36">
        <f>SUM(SUMIF(Survey!EX463:FD463,{"&gt;0","&lt;0"})*{1,-1})</f>
        <v>0</v>
      </c>
      <c r="DQ463">
        <f t="shared" si="371"/>
        <v>0</v>
      </c>
      <c r="DR463" s="17">
        <f t="shared" si="372"/>
        <v>100</v>
      </c>
    </row>
    <row r="464" spans="1:122">
      <c r="A464">
        <v>464</v>
      </c>
      <c r="B464" t="str">
        <f t="shared" si="326"/>
        <v>Pass</v>
      </c>
      <c r="C464" t="str">
        <f>IF(COUNTBLANK(Survey!B464:FE464)=$C$2, "Pass", "Fail")</f>
        <v>Pass</v>
      </c>
      <c r="D464" t="str">
        <f t="shared" si="327"/>
        <v>Fail</v>
      </c>
      <c r="E464" t="str">
        <f>IF(OR(ISBLANK(Survey!AJ464),COUNTIF(G464:BB464,"Fail")),"Fail","Pass")</f>
        <v>Fail</v>
      </c>
      <c r="G464" s="16" t="str">
        <f t="shared" si="328"/>
        <v>Fail</v>
      </c>
      <c r="H464" s="177">
        <f>COUNTBLANK(Survey!B464:D464)+COUNTBLANK(Survey!G464)+COUNTBLANK(Survey!I464)+COUNTBLANK(Survey!K464:M464)+COUNTBLANK(Survey!P464)+COUNTBLANK(Survey!S464:U464)+COUNTBLANK(Survey!Y464:AA464)+COUNTBLANK(Survey!AD464:AE464)+COUNTBLANK(Survey!AI464:AI464)</f>
        <v>18</v>
      </c>
      <c r="I464" s="16" t="str">
        <f t="shared" si="329"/>
        <v>Fail</v>
      </c>
      <c r="J464" t="b">
        <f>IF(Survey!E464="No",TRUE,FALSE)</f>
        <v>0</v>
      </c>
      <c r="K464" s="34">
        <f>LEN(Survey!E464)</f>
        <v>0</v>
      </c>
      <c r="L464" s="16" t="str">
        <f t="shared" si="330"/>
        <v>Fail</v>
      </c>
      <c r="M464" t="b">
        <f>IF(Survey!F464="No",TRUE,FALSE)</f>
        <v>0</v>
      </c>
      <c r="N464" s="33">
        <f>LEN(Survey!F464)</f>
        <v>0</v>
      </c>
      <c r="O464" s="16" t="str">
        <f t="shared" si="331"/>
        <v>Pass</v>
      </c>
      <c r="P464" s="34">
        <f>MOD((LEN(Survey!H464)+2),11)</f>
        <v>2</v>
      </c>
      <c r="Q464" s="33" t="str">
        <f>IF(Survey!$L464="Prospectus fund", "Yes", "No")</f>
        <v>No</v>
      </c>
      <c r="R464" s="16" t="str">
        <f t="shared" si="332"/>
        <v>Pass</v>
      </c>
      <c r="S464" s="34">
        <f>MOD((LEN(Survey!J464)+2),11)</f>
        <v>2</v>
      </c>
      <c r="T464" s="35" t="b">
        <f>IF(OR(Survey!$M464="ETF",Survey!$M464="ETF, alternative mutual fund",Survey!$M464="Closed-end", Survey!$M464="Split share corp", Survey!$I464="Yes"),TRUE,FALSE)</f>
        <v>0</v>
      </c>
      <c r="U464" s="16" t="str">
        <f>IFERROR(IF(AND(OR(X464=Y464,Y464 = "Either"),NOT(ISBLANK(Survey!K464))),"Pass","Fail"),"Pass")</f>
        <v>Fail</v>
      </c>
      <c r="V464" s="36" cm="1">
        <f t="array" ref="V464">SUM(SUMIF(Survey!BZ464:CS464,{"&gt;0","&lt;0"})*{1,-1})</f>
        <v>0</v>
      </c>
      <c r="W464" s="38" cm="1">
        <f t="array" ref="W464">SUM(SUMIF(Survey!CC464,{"&gt;0","&lt;0"})*{1,-1})+SUM(SUMIF(Survey!CM464,{"&gt;0","&lt;0"})*{1,-1})</f>
        <v>0</v>
      </c>
      <c r="X464" s="38">
        <f>Survey!K464</f>
        <v>0</v>
      </c>
      <c r="Y464" s="37" t="str">
        <f t="shared" si="333"/>
        <v>Either</v>
      </c>
      <c r="Z464" s="16" t="str">
        <f t="shared" si="334"/>
        <v>Fail</v>
      </c>
      <c r="AA464" s="67" cm="1">
        <f t="array" ref="AA464">SUM(SUMIF(Survey!BZ464:CS464,{"&gt;0","&lt;0"})*{1,-1})+SUM(SUMIF(Survey!CU464:DN464,{"&gt;0","&lt;0"})*{1,-1})</f>
        <v>0</v>
      </c>
      <c r="AB464" s="67">
        <f>IFERROR(AA464/(Survey!$AV464),0)</f>
        <v>0</v>
      </c>
      <c r="AC464" s="128" t="b">
        <f>IF(OR(Survey!$M464="Alternative strategy or hedge",Survey!$M464="Other, illiquid",Survey!$L464="Prospectus fund"),TRUE,FALSE)</f>
        <v>0</v>
      </c>
      <c r="AD464" s="128" t="b">
        <f>NOT(ISBLANK(Survey!$M464))</f>
        <v>0</v>
      </c>
      <c r="AE464" s="16" t="str">
        <f t="shared" si="335"/>
        <v>Pass</v>
      </c>
      <c r="AF464" s="38" t="b">
        <f>NOT(ISNUMBER(SEARCH("Other",Survey!$P464)))</f>
        <v>1</v>
      </c>
      <c r="AG464" s="37" t="b">
        <f>NOT(ISBLANK(Survey!$Q464))</f>
        <v>0</v>
      </c>
      <c r="AH464" s="16" t="str">
        <f t="shared" si="336"/>
        <v>Pass</v>
      </c>
      <c r="AI464" s="143">
        <f>COUNTBLANK(Survey!$W464)</f>
        <v>1</v>
      </c>
      <c r="AJ464" s="67">
        <f>IF(AND(Survey!L464&lt;&gt;"Exempt fund",OR(Survey!$M464="ETF",Survey!$M464="ETF, alternative mutual fund",Survey!$M464="Mutual fund",Survey!$M464="Alternative mutual fund",Survey!$M464="Money market")),1,0)</f>
        <v>0</v>
      </c>
      <c r="AK464" s="16" t="str">
        <f t="shared" si="337"/>
        <v>Pass</v>
      </c>
      <c r="AL464" s="38" t="b">
        <f>NOT(ISNUMBER(SEARCH("Yes",Survey!$AA464)))</f>
        <v>1</v>
      </c>
      <c r="AM464" s="37" t="b">
        <f>IF(COUNTBLANK(Survey!$AB464:$AC464)=0,TRUE, FALSE)</f>
        <v>0</v>
      </c>
      <c r="AN464" s="16" t="str">
        <f t="shared" si="338"/>
        <v>Pass</v>
      </c>
      <c r="AO464" s="38" t="b">
        <f>NOT(ISNUMBER(SEARCH("Yes",Survey!$AD464)))</f>
        <v>1</v>
      </c>
      <c r="AP464" s="37" t="b">
        <f>NOT(ISBLANK(Survey!$AF464))</f>
        <v>0</v>
      </c>
      <c r="AQ464" s="16" t="str">
        <f t="shared" si="339"/>
        <v>Pass</v>
      </c>
      <c r="AR464" s="38" t="b">
        <f>NOT(OR(ISNUMBER(SEARCH("Other",Survey!$AF464)),ISNUMBER(SEARCH("Multiple",Survey!$AF464))))</f>
        <v>1</v>
      </c>
      <c r="AS464" s="37" t="b">
        <f>NOT(ISBLANK(Survey!$AG464))</f>
        <v>0</v>
      </c>
      <c r="AT464" s="16" t="str">
        <f t="shared" si="340"/>
        <v>Fail</v>
      </c>
      <c r="AU464" s="143">
        <f>IF(ABS(Survey!$AV464)&gt;0, 1,0)</f>
        <v>0</v>
      </c>
      <c r="AV464" s="143">
        <f>IF(COUNTBLANK(Survey!$AJ464)=0,1,0)</f>
        <v>0</v>
      </c>
      <c r="AW464" s="16" t="str">
        <f t="shared" si="341"/>
        <v>Pass</v>
      </c>
      <c r="AX464" s="143">
        <f>IF(ISBLANK(Survey!$AJ464),0,1)</f>
        <v>0</v>
      </c>
      <c r="AY464" s="165">
        <f>COUNTBLANK(Survey!$AK464)</f>
        <v>1</v>
      </c>
      <c r="AZ464" s="16" t="str">
        <f t="shared" si="342"/>
        <v>Pass</v>
      </c>
      <c r="BA464" s="143">
        <f>IF(OR(Survey!$AK464="Closed",ISBLANK(Survey!$AK464)),0,1)</f>
        <v>0</v>
      </c>
      <c r="BB464" s="165">
        <f>IF(ISBLANK(Survey!$AL464),1,0)</f>
        <v>1</v>
      </c>
      <c r="BC464" s="147" t="str" cm="1">
        <f t="array" ref="BC464">IF(OR(IF(OR($BE464+$BF464 = 2, $BG464=1), FALSE, TRUE), AND($BD464:$BD464 = 0)),"Pass","Fail")</f>
        <v>Pass</v>
      </c>
      <c r="BD464" s="143">
        <f>COUNTBLANK(Survey!$AM464:$AO464)</f>
        <v>3</v>
      </c>
      <c r="BE464" s="143">
        <f>IF(Survey!$I464="Yes",1,0)</f>
        <v>0</v>
      </c>
      <c r="BF464" s="143">
        <f>IF(OR(Survey!$M464="Mutual fund",Survey!$M464="Alternative mutual fund",Survey!$M464="Money market"),1,0)</f>
        <v>0</v>
      </c>
      <c r="BG464" s="148">
        <f>IF(OR(Survey!$M464="ETF",Survey!$M464="ETF, alternative mutual fund"),1,0)</f>
        <v>0</v>
      </c>
      <c r="BH464" s="16" t="str">
        <f t="shared" si="343"/>
        <v>Pass</v>
      </c>
      <c r="BI464" s="38" t="b">
        <f>OR(ISNUMBER(SEARCH("Yes",Survey!$AO464)),ISBLANK(Survey!$AO464))</f>
        <v>1</v>
      </c>
      <c r="BJ464" s="67" t="b">
        <f>NOT(ISBLANK(Survey!$AP464))</f>
        <v>0</v>
      </c>
      <c r="BK464" s="16" t="str">
        <f t="shared" si="344"/>
        <v>Pass</v>
      </c>
      <c r="BL464" s="143">
        <f>IF(Survey!$AW464=0, 0,1)</f>
        <v>0</v>
      </c>
      <c r="BM464" s="67">
        <f>Survey!$AQ464</f>
        <v>0</v>
      </c>
      <c r="BN464" s="67">
        <f>IFERROR((Survey!$AX464-ABS(Survey!$AY464)-ABS(Survey!$BD464))/Survey!$AW464,0)</f>
        <v>0</v>
      </c>
      <c r="BO464" s="67">
        <f>IF(AND($BM464&gt;$BN464-0.2,$BM464&lt;$BN464+0.2,ISBLANK(Survey!$AQ464)=FALSE),0,1)</f>
        <v>1</v>
      </c>
      <c r="BP464" s="165">
        <f>IF(ISBLANK(Survey!$AR464),1,0)</f>
        <v>1</v>
      </c>
      <c r="BQ464" s="16" t="str">
        <f t="shared" si="345"/>
        <v>Pass</v>
      </c>
      <c r="BR464" s="143">
        <f>IF(Survey!$AW464=0, 0,1)</f>
        <v>0</v>
      </c>
      <c r="BS464" s="67">
        <f>IF(AND(Survey!$AS464&gt;=0,Survey!$AS464&lt;=0.2,Survey!$AS464&lt;&gt;""),0,1)</f>
        <v>1</v>
      </c>
      <c r="BT464" s="143">
        <f>IF(ISBLANK(Survey!$AT464),1,0)</f>
        <v>1</v>
      </c>
      <c r="BU464" s="16" t="str">
        <f t="shared" si="346"/>
        <v>Fail</v>
      </c>
      <c r="BV464" s="165">
        <f>Survey!$AU464</f>
        <v>0</v>
      </c>
      <c r="BW464" s="16" t="str">
        <f t="shared" si="347"/>
        <v>Pass</v>
      </c>
      <c r="BX464" s="36">
        <f>Survey!$AV464</f>
        <v>0</v>
      </c>
      <c r="BY464" s="176">
        <f>Survey!$AW464+Survey!$AX464-ABS(Survey!$AY464)+ABS(Survey!$AZ464)-ABS(Survey!$BA464)+ABS(Survey!$BB464)-ABS(Survey!$BC464)-ABS(Survey!$BD464)+Survey!$BE464</f>
        <v>0</v>
      </c>
      <c r="BZ464" s="35">
        <f t="shared" si="348"/>
        <v>0</v>
      </c>
      <c r="CA464" s="17">
        <f t="shared" si="349"/>
        <v>0</v>
      </c>
      <c r="CB464" s="16" t="str">
        <f t="shared" si="350"/>
        <v>Pass</v>
      </c>
      <c r="CC464" s="38" t="b">
        <f>IF(ABS(Survey!$BE464)=0,TRUE,FALSE)</f>
        <v>1</v>
      </c>
      <c r="CD464" s="37" t="b">
        <f>NOT(ISBLANK(Survey!$BF464))</f>
        <v>0</v>
      </c>
      <c r="CE464" t="str">
        <f t="shared" si="351"/>
        <v>Fail</v>
      </c>
      <c r="CF464" s="29">
        <f>Survey!$AV464</f>
        <v>0</v>
      </c>
      <c r="CG464" s="29" cm="1">
        <f t="array" ref="CG464">SUM(SUMIF(Survey!BH464:BO464,{"&gt;0","&lt;0"})*{1,-1})-SUM(SUMIF(Survey!BQ464:BX464,{"&gt;0","&lt;0"})*{1,-1})</f>
        <v>0</v>
      </c>
      <c r="CH464" s="35" t="str">
        <f t="shared" si="352"/>
        <v>No holdings</v>
      </c>
      <c r="CI464">
        <f t="shared" si="353"/>
        <v>0</v>
      </c>
      <c r="CJ464" s="16" t="str">
        <f t="shared" si="354"/>
        <v>Fail</v>
      </c>
      <c r="CK464" s="36">
        <f>Survey!$AV464</f>
        <v>0</v>
      </c>
      <c r="CL464" s="36" cm="1">
        <f t="array" ref="CL464">SUM(SUMIF(Survey!BZ464:CS464,{"&gt;0","&lt;0"})*{1,-1})-SUM(SUMIF(Survey!CU464:DN464,{"&gt;0","&lt;0"})*{1,-1})</f>
        <v>0</v>
      </c>
      <c r="CM464" s="35" t="str">
        <f t="shared" si="355"/>
        <v>No holdings</v>
      </c>
      <c r="CN464" s="17">
        <f t="shared" si="356"/>
        <v>0</v>
      </c>
      <c r="CO464" s="16" t="str">
        <f t="shared" si="357"/>
        <v>Pass</v>
      </c>
      <c r="CP464" s="38" t="b">
        <f>IF(ABS(Survey!$CS464)=0,TRUE,FALSE)</f>
        <v>1</v>
      </c>
      <c r="CQ464" s="37" t="b">
        <f>NOT(ISBLANK(Survey!$CT464))</f>
        <v>0</v>
      </c>
      <c r="CR464" s="16" t="str">
        <f t="shared" si="358"/>
        <v>Pass</v>
      </c>
      <c r="CS464" s="38" t="b">
        <f>IF(ABS(Survey!$DN464)=0,TRUE,FALSE)</f>
        <v>1</v>
      </c>
      <c r="CT464" s="37" t="b">
        <f>NOT(ISBLANK(Survey!$DO464))</f>
        <v>0</v>
      </c>
      <c r="CU464" t="str">
        <f t="shared" si="359"/>
        <v>Pass</v>
      </c>
      <c r="CV464" s="29" cm="1">
        <f t="array" ref="CV464">SUM(SUMIF(Survey!CO464,{"&gt;0","&lt;0"})*{1,-1})+SUM(SUMIF(Survey!DJ464,{"&gt;0","&lt;0"})*{1,-1})</f>
        <v>0</v>
      </c>
      <c r="CW464" s="29">
        <f>SUM(SUMIF(Survey!DQ464:DW464,{"&gt;0","&lt;0"})*{1,-1})+SUM(SUMIF(Survey!DY464:EE464,{"&gt;0","&lt;0"})*{1,-1})</f>
        <v>0</v>
      </c>
      <c r="CX464">
        <f t="shared" si="360"/>
        <v>0</v>
      </c>
      <c r="CY464">
        <f t="shared" si="361"/>
        <v>0</v>
      </c>
      <c r="CZ464" s="16" t="str">
        <f t="shared" si="362"/>
        <v>Pass</v>
      </c>
      <c r="DA464" s="38" t="b">
        <f>IF(ABS(Survey!$DW464)=0,TRUE,FALSE)</f>
        <v>1</v>
      </c>
      <c r="DB464" s="37" t="b">
        <f>NOT(ISBLANK(Survey!DX464))</f>
        <v>0</v>
      </c>
      <c r="DC464" s="16" t="str">
        <f t="shared" si="363"/>
        <v>Pass</v>
      </c>
      <c r="DD464" s="38" t="b">
        <f>IF(ABS(Survey!$EE464)=0,TRUE,FALSE)</f>
        <v>1</v>
      </c>
      <c r="DE464" s="37" t="b">
        <f>NOT(ISBLANK(Survey!$EF464))</f>
        <v>0</v>
      </c>
      <c r="DF464" s="16" t="str">
        <f t="shared" si="364"/>
        <v>Fail</v>
      </c>
      <c r="DG464" s="36">
        <f>SUM(SUMIF(Survey!EL464:EN464,{"&gt;0","&lt;0"})*{1,-1})</f>
        <v>0</v>
      </c>
      <c r="DH464">
        <f t="shared" si="365"/>
        <v>0</v>
      </c>
      <c r="DI464">
        <f t="shared" si="366"/>
        <v>100</v>
      </c>
      <c r="DJ464" s="35" t="b">
        <f>IF(OR(Survey!$M464="ETF",Survey!$M464="ETF, alternative mutual fund",Survey!$M464="Closed-end", Survey!$M464="Split share corp"),TRUE,FALSE)</f>
        <v>0</v>
      </c>
      <c r="DK464" s="16" t="str">
        <f t="shared" si="367"/>
        <v>Fail</v>
      </c>
      <c r="DL464" s="36">
        <f>SUM(SUMIF(Survey!EP464:EV464,{"&gt;0","&lt;0"})*{1,-1})</f>
        <v>0</v>
      </c>
      <c r="DM464">
        <f t="shared" si="368"/>
        <v>0</v>
      </c>
      <c r="DN464" s="17">
        <f t="shared" si="369"/>
        <v>100</v>
      </c>
      <c r="DO464" s="16" t="str">
        <f t="shared" si="370"/>
        <v>Fail</v>
      </c>
      <c r="DP464" s="36">
        <f>SUM(SUMIF(Survey!EX464:FD464,{"&gt;0","&lt;0"})*{1,-1})</f>
        <v>0</v>
      </c>
      <c r="DQ464">
        <f t="shared" si="371"/>
        <v>0</v>
      </c>
      <c r="DR464" s="17">
        <f t="shared" si="372"/>
        <v>100</v>
      </c>
    </row>
    <row r="465" spans="1:122">
      <c r="A465">
        <v>465</v>
      </c>
      <c r="B465" t="str">
        <f t="shared" si="326"/>
        <v>Pass</v>
      </c>
      <c r="C465" t="str">
        <f>IF(COUNTBLANK(Survey!B465:FE465)=$C$2, "Pass", "Fail")</f>
        <v>Pass</v>
      </c>
      <c r="D465" t="str">
        <f t="shared" si="327"/>
        <v>Fail</v>
      </c>
      <c r="E465" t="str">
        <f>IF(OR(ISBLANK(Survey!AJ465),COUNTIF(G465:BB465,"Fail")),"Fail","Pass")</f>
        <v>Fail</v>
      </c>
      <c r="G465" s="16" t="str">
        <f t="shared" si="328"/>
        <v>Fail</v>
      </c>
      <c r="H465" s="177">
        <f>COUNTBLANK(Survey!B465:D465)+COUNTBLANK(Survey!G465)+COUNTBLANK(Survey!I465)+COUNTBLANK(Survey!K465:M465)+COUNTBLANK(Survey!P465)+COUNTBLANK(Survey!S465:U465)+COUNTBLANK(Survey!Y465:AA465)+COUNTBLANK(Survey!AD465:AE465)+COUNTBLANK(Survey!AI465:AI465)</f>
        <v>18</v>
      </c>
      <c r="I465" s="16" t="str">
        <f t="shared" si="329"/>
        <v>Fail</v>
      </c>
      <c r="J465" t="b">
        <f>IF(Survey!E465="No",TRUE,FALSE)</f>
        <v>0</v>
      </c>
      <c r="K465" s="34">
        <f>LEN(Survey!E465)</f>
        <v>0</v>
      </c>
      <c r="L465" s="16" t="str">
        <f t="shared" si="330"/>
        <v>Fail</v>
      </c>
      <c r="M465" t="b">
        <f>IF(Survey!F465="No",TRUE,FALSE)</f>
        <v>0</v>
      </c>
      <c r="N465" s="33">
        <f>LEN(Survey!F465)</f>
        <v>0</v>
      </c>
      <c r="O465" s="16" t="str">
        <f t="shared" si="331"/>
        <v>Pass</v>
      </c>
      <c r="P465" s="34">
        <f>MOD((LEN(Survey!H465)+2),11)</f>
        <v>2</v>
      </c>
      <c r="Q465" s="33" t="str">
        <f>IF(Survey!$L465="Prospectus fund", "Yes", "No")</f>
        <v>No</v>
      </c>
      <c r="R465" s="16" t="str">
        <f t="shared" si="332"/>
        <v>Pass</v>
      </c>
      <c r="S465" s="34">
        <f>MOD((LEN(Survey!J465)+2),11)</f>
        <v>2</v>
      </c>
      <c r="T465" s="35" t="b">
        <f>IF(OR(Survey!$M465="ETF",Survey!$M465="ETF, alternative mutual fund",Survey!$M465="Closed-end", Survey!$M465="Split share corp", Survey!$I465="Yes"),TRUE,FALSE)</f>
        <v>0</v>
      </c>
      <c r="U465" s="16" t="str">
        <f>IFERROR(IF(AND(OR(X465=Y465,Y465 = "Either"),NOT(ISBLANK(Survey!K465))),"Pass","Fail"),"Pass")</f>
        <v>Fail</v>
      </c>
      <c r="V465" s="36" cm="1">
        <f t="array" ref="V465">SUM(SUMIF(Survey!BZ465:CS465,{"&gt;0","&lt;0"})*{1,-1})</f>
        <v>0</v>
      </c>
      <c r="W465" s="38" cm="1">
        <f t="array" ref="W465">SUM(SUMIF(Survey!CC465,{"&gt;0","&lt;0"})*{1,-1})+SUM(SUMIF(Survey!CM465,{"&gt;0","&lt;0"})*{1,-1})</f>
        <v>0</v>
      </c>
      <c r="X465" s="38">
        <f>Survey!K465</f>
        <v>0</v>
      </c>
      <c r="Y465" s="37" t="str">
        <f t="shared" si="333"/>
        <v>Either</v>
      </c>
      <c r="Z465" s="16" t="str">
        <f t="shared" si="334"/>
        <v>Fail</v>
      </c>
      <c r="AA465" s="67" cm="1">
        <f t="array" ref="AA465">SUM(SUMIF(Survey!BZ465:CS465,{"&gt;0","&lt;0"})*{1,-1})+SUM(SUMIF(Survey!CU465:DN465,{"&gt;0","&lt;0"})*{1,-1})</f>
        <v>0</v>
      </c>
      <c r="AB465" s="67">
        <f>IFERROR(AA465/(Survey!$AV465),0)</f>
        <v>0</v>
      </c>
      <c r="AC465" s="128" t="b">
        <f>IF(OR(Survey!$M465="Alternative strategy or hedge",Survey!$M465="Other, illiquid",Survey!$L465="Prospectus fund"),TRUE,FALSE)</f>
        <v>0</v>
      </c>
      <c r="AD465" s="128" t="b">
        <f>NOT(ISBLANK(Survey!$M465))</f>
        <v>0</v>
      </c>
      <c r="AE465" s="16" t="str">
        <f t="shared" si="335"/>
        <v>Pass</v>
      </c>
      <c r="AF465" s="38" t="b">
        <f>NOT(ISNUMBER(SEARCH("Other",Survey!$P465)))</f>
        <v>1</v>
      </c>
      <c r="AG465" s="37" t="b">
        <f>NOT(ISBLANK(Survey!$Q465))</f>
        <v>0</v>
      </c>
      <c r="AH465" s="16" t="str">
        <f t="shared" si="336"/>
        <v>Pass</v>
      </c>
      <c r="AI465" s="143">
        <f>COUNTBLANK(Survey!$W465)</f>
        <v>1</v>
      </c>
      <c r="AJ465" s="67">
        <f>IF(AND(Survey!L465&lt;&gt;"Exempt fund",OR(Survey!$M465="ETF",Survey!$M465="ETF, alternative mutual fund",Survey!$M465="Mutual fund",Survey!$M465="Alternative mutual fund",Survey!$M465="Money market")),1,0)</f>
        <v>0</v>
      </c>
      <c r="AK465" s="16" t="str">
        <f t="shared" si="337"/>
        <v>Pass</v>
      </c>
      <c r="AL465" s="38" t="b">
        <f>NOT(ISNUMBER(SEARCH("Yes",Survey!$AA465)))</f>
        <v>1</v>
      </c>
      <c r="AM465" s="37" t="b">
        <f>IF(COUNTBLANK(Survey!$AB465:$AC465)=0,TRUE, FALSE)</f>
        <v>0</v>
      </c>
      <c r="AN465" s="16" t="str">
        <f t="shared" si="338"/>
        <v>Pass</v>
      </c>
      <c r="AO465" s="38" t="b">
        <f>NOT(ISNUMBER(SEARCH("Yes",Survey!$AD465)))</f>
        <v>1</v>
      </c>
      <c r="AP465" s="37" t="b">
        <f>NOT(ISBLANK(Survey!$AF465))</f>
        <v>0</v>
      </c>
      <c r="AQ465" s="16" t="str">
        <f t="shared" si="339"/>
        <v>Pass</v>
      </c>
      <c r="AR465" s="38" t="b">
        <f>NOT(OR(ISNUMBER(SEARCH("Other",Survey!$AF465)),ISNUMBER(SEARCH("Multiple",Survey!$AF465))))</f>
        <v>1</v>
      </c>
      <c r="AS465" s="37" t="b">
        <f>NOT(ISBLANK(Survey!$AG465))</f>
        <v>0</v>
      </c>
      <c r="AT465" s="16" t="str">
        <f t="shared" si="340"/>
        <v>Fail</v>
      </c>
      <c r="AU465" s="143">
        <f>IF(ABS(Survey!$AV465)&gt;0, 1,0)</f>
        <v>0</v>
      </c>
      <c r="AV465" s="143">
        <f>IF(COUNTBLANK(Survey!$AJ465)=0,1,0)</f>
        <v>0</v>
      </c>
      <c r="AW465" s="16" t="str">
        <f t="shared" si="341"/>
        <v>Pass</v>
      </c>
      <c r="AX465" s="143">
        <f>IF(ISBLANK(Survey!$AJ465),0,1)</f>
        <v>0</v>
      </c>
      <c r="AY465" s="165">
        <f>COUNTBLANK(Survey!$AK465)</f>
        <v>1</v>
      </c>
      <c r="AZ465" s="16" t="str">
        <f t="shared" si="342"/>
        <v>Pass</v>
      </c>
      <c r="BA465" s="143">
        <f>IF(OR(Survey!$AK465="Closed",ISBLANK(Survey!$AK465)),0,1)</f>
        <v>0</v>
      </c>
      <c r="BB465" s="165">
        <f>IF(ISBLANK(Survey!$AL465),1,0)</f>
        <v>1</v>
      </c>
      <c r="BC465" s="147" t="str" cm="1">
        <f t="array" ref="BC465">IF(OR(IF(OR($BE465+$BF465 = 2, $BG465=1), FALSE, TRUE), AND($BD465:$BD465 = 0)),"Pass","Fail")</f>
        <v>Pass</v>
      </c>
      <c r="BD465" s="143">
        <f>COUNTBLANK(Survey!$AM465:$AO465)</f>
        <v>3</v>
      </c>
      <c r="BE465" s="143">
        <f>IF(Survey!$I465="Yes",1,0)</f>
        <v>0</v>
      </c>
      <c r="BF465" s="143">
        <f>IF(OR(Survey!$M465="Mutual fund",Survey!$M465="Alternative mutual fund",Survey!$M465="Money market"),1,0)</f>
        <v>0</v>
      </c>
      <c r="BG465" s="148">
        <f>IF(OR(Survey!$M465="ETF",Survey!$M465="ETF, alternative mutual fund"),1,0)</f>
        <v>0</v>
      </c>
      <c r="BH465" s="16" t="str">
        <f t="shared" si="343"/>
        <v>Pass</v>
      </c>
      <c r="BI465" s="38" t="b">
        <f>OR(ISNUMBER(SEARCH("Yes",Survey!$AO465)),ISBLANK(Survey!$AO465))</f>
        <v>1</v>
      </c>
      <c r="BJ465" s="67" t="b">
        <f>NOT(ISBLANK(Survey!$AP465))</f>
        <v>0</v>
      </c>
      <c r="BK465" s="16" t="str">
        <f t="shared" si="344"/>
        <v>Pass</v>
      </c>
      <c r="BL465" s="143">
        <f>IF(Survey!$AW465=0, 0,1)</f>
        <v>0</v>
      </c>
      <c r="BM465" s="67">
        <f>Survey!$AQ465</f>
        <v>0</v>
      </c>
      <c r="BN465" s="67">
        <f>IFERROR((Survey!$AX465-ABS(Survey!$AY465)-ABS(Survey!$BD465))/Survey!$AW465,0)</f>
        <v>0</v>
      </c>
      <c r="BO465" s="67">
        <f>IF(AND($BM465&gt;$BN465-0.2,$BM465&lt;$BN465+0.2,ISBLANK(Survey!$AQ465)=FALSE),0,1)</f>
        <v>1</v>
      </c>
      <c r="BP465" s="165">
        <f>IF(ISBLANK(Survey!$AR465),1,0)</f>
        <v>1</v>
      </c>
      <c r="BQ465" s="16" t="str">
        <f t="shared" si="345"/>
        <v>Pass</v>
      </c>
      <c r="BR465" s="143">
        <f>IF(Survey!$AW465=0, 0,1)</f>
        <v>0</v>
      </c>
      <c r="BS465" s="67">
        <f>IF(AND(Survey!$AS465&gt;=0,Survey!$AS465&lt;=0.2,Survey!$AS465&lt;&gt;""),0,1)</f>
        <v>1</v>
      </c>
      <c r="BT465" s="143">
        <f>IF(ISBLANK(Survey!$AT465),1,0)</f>
        <v>1</v>
      </c>
      <c r="BU465" s="16" t="str">
        <f t="shared" si="346"/>
        <v>Fail</v>
      </c>
      <c r="BV465" s="165">
        <f>Survey!$AU465</f>
        <v>0</v>
      </c>
      <c r="BW465" s="16" t="str">
        <f t="shared" si="347"/>
        <v>Pass</v>
      </c>
      <c r="BX465" s="36">
        <f>Survey!$AV465</f>
        <v>0</v>
      </c>
      <c r="BY465" s="176">
        <f>Survey!$AW465+Survey!$AX465-ABS(Survey!$AY465)+ABS(Survey!$AZ465)-ABS(Survey!$BA465)+ABS(Survey!$BB465)-ABS(Survey!$BC465)-ABS(Survey!$BD465)+Survey!$BE465</f>
        <v>0</v>
      </c>
      <c r="BZ465" s="35">
        <f t="shared" si="348"/>
        <v>0</v>
      </c>
      <c r="CA465" s="17">
        <f t="shared" si="349"/>
        <v>0</v>
      </c>
      <c r="CB465" s="16" t="str">
        <f t="shared" si="350"/>
        <v>Pass</v>
      </c>
      <c r="CC465" s="38" t="b">
        <f>IF(ABS(Survey!$BE465)=0,TRUE,FALSE)</f>
        <v>1</v>
      </c>
      <c r="CD465" s="37" t="b">
        <f>NOT(ISBLANK(Survey!$BF465))</f>
        <v>0</v>
      </c>
      <c r="CE465" t="str">
        <f t="shared" si="351"/>
        <v>Fail</v>
      </c>
      <c r="CF465" s="29">
        <f>Survey!$AV465</f>
        <v>0</v>
      </c>
      <c r="CG465" s="29" cm="1">
        <f t="array" ref="CG465">SUM(SUMIF(Survey!BH465:BO465,{"&gt;0","&lt;0"})*{1,-1})-SUM(SUMIF(Survey!BQ465:BX465,{"&gt;0","&lt;0"})*{1,-1})</f>
        <v>0</v>
      </c>
      <c r="CH465" s="35" t="str">
        <f t="shared" si="352"/>
        <v>No holdings</v>
      </c>
      <c r="CI465">
        <f t="shared" si="353"/>
        <v>0</v>
      </c>
      <c r="CJ465" s="16" t="str">
        <f t="shared" si="354"/>
        <v>Fail</v>
      </c>
      <c r="CK465" s="36">
        <f>Survey!$AV465</f>
        <v>0</v>
      </c>
      <c r="CL465" s="36" cm="1">
        <f t="array" ref="CL465">SUM(SUMIF(Survey!BZ465:CS465,{"&gt;0","&lt;0"})*{1,-1})-SUM(SUMIF(Survey!CU465:DN465,{"&gt;0","&lt;0"})*{1,-1})</f>
        <v>0</v>
      </c>
      <c r="CM465" s="35" t="str">
        <f t="shared" si="355"/>
        <v>No holdings</v>
      </c>
      <c r="CN465" s="17">
        <f t="shared" si="356"/>
        <v>0</v>
      </c>
      <c r="CO465" s="16" t="str">
        <f t="shared" si="357"/>
        <v>Pass</v>
      </c>
      <c r="CP465" s="38" t="b">
        <f>IF(ABS(Survey!$CS465)=0,TRUE,FALSE)</f>
        <v>1</v>
      </c>
      <c r="CQ465" s="37" t="b">
        <f>NOT(ISBLANK(Survey!$CT465))</f>
        <v>0</v>
      </c>
      <c r="CR465" s="16" t="str">
        <f t="shared" si="358"/>
        <v>Pass</v>
      </c>
      <c r="CS465" s="38" t="b">
        <f>IF(ABS(Survey!$DN465)=0,TRUE,FALSE)</f>
        <v>1</v>
      </c>
      <c r="CT465" s="37" t="b">
        <f>NOT(ISBLANK(Survey!$DO465))</f>
        <v>0</v>
      </c>
      <c r="CU465" t="str">
        <f t="shared" si="359"/>
        <v>Pass</v>
      </c>
      <c r="CV465" s="29" cm="1">
        <f t="array" ref="CV465">SUM(SUMIF(Survey!CO465,{"&gt;0","&lt;0"})*{1,-1})+SUM(SUMIF(Survey!DJ465,{"&gt;0","&lt;0"})*{1,-1})</f>
        <v>0</v>
      </c>
      <c r="CW465" s="29">
        <f>SUM(SUMIF(Survey!DQ465:DW465,{"&gt;0","&lt;0"})*{1,-1})+SUM(SUMIF(Survey!DY465:EE465,{"&gt;0","&lt;0"})*{1,-1})</f>
        <v>0</v>
      </c>
      <c r="CX465">
        <f t="shared" si="360"/>
        <v>0</v>
      </c>
      <c r="CY465">
        <f t="shared" si="361"/>
        <v>0</v>
      </c>
      <c r="CZ465" s="16" t="str">
        <f t="shared" si="362"/>
        <v>Pass</v>
      </c>
      <c r="DA465" s="38" t="b">
        <f>IF(ABS(Survey!$DW465)=0,TRUE,FALSE)</f>
        <v>1</v>
      </c>
      <c r="DB465" s="37" t="b">
        <f>NOT(ISBLANK(Survey!DX465))</f>
        <v>0</v>
      </c>
      <c r="DC465" s="16" t="str">
        <f t="shared" si="363"/>
        <v>Pass</v>
      </c>
      <c r="DD465" s="38" t="b">
        <f>IF(ABS(Survey!$EE465)=0,TRUE,FALSE)</f>
        <v>1</v>
      </c>
      <c r="DE465" s="37" t="b">
        <f>NOT(ISBLANK(Survey!$EF465))</f>
        <v>0</v>
      </c>
      <c r="DF465" s="16" t="str">
        <f t="shared" si="364"/>
        <v>Fail</v>
      </c>
      <c r="DG465" s="36">
        <f>SUM(SUMIF(Survey!EL465:EN465,{"&gt;0","&lt;0"})*{1,-1})</f>
        <v>0</v>
      </c>
      <c r="DH465">
        <f t="shared" si="365"/>
        <v>0</v>
      </c>
      <c r="DI465">
        <f t="shared" si="366"/>
        <v>100</v>
      </c>
      <c r="DJ465" s="35" t="b">
        <f>IF(OR(Survey!$M465="ETF",Survey!$M465="ETF, alternative mutual fund",Survey!$M465="Closed-end", Survey!$M465="Split share corp"),TRUE,FALSE)</f>
        <v>0</v>
      </c>
      <c r="DK465" s="16" t="str">
        <f t="shared" si="367"/>
        <v>Fail</v>
      </c>
      <c r="DL465" s="36">
        <f>SUM(SUMIF(Survey!EP465:EV465,{"&gt;0","&lt;0"})*{1,-1})</f>
        <v>0</v>
      </c>
      <c r="DM465">
        <f t="shared" si="368"/>
        <v>0</v>
      </c>
      <c r="DN465" s="17">
        <f t="shared" si="369"/>
        <v>100</v>
      </c>
      <c r="DO465" s="16" t="str">
        <f t="shared" si="370"/>
        <v>Fail</v>
      </c>
      <c r="DP465" s="36">
        <f>SUM(SUMIF(Survey!EX465:FD465,{"&gt;0","&lt;0"})*{1,-1})</f>
        <v>0</v>
      </c>
      <c r="DQ465">
        <f t="shared" si="371"/>
        <v>0</v>
      </c>
      <c r="DR465" s="17">
        <f t="shared" si="372"/>
        <v>100</v>
      </c>
    </row>
    <row r="466" spans="1:122">
      <c r="A466">
        <v>466</v>
      </c>
      <c r="B466" t="str">
        <f t="shared" si="326"/>
        <v>Pass</v>
      </c>
      <c r="C466" t="str">
        <f>IF(COUNTBLANK(Survey!B466:FE466)=$C$2, "Pass", "Fail")</f>
        <v>Pass</v>
      </c>
      <c r="D466" t="str">
        <f t="shared" si="327"/>
        <v>Fail</v>
      </c>
      <c r="E466" t="str">
        <f>IF(OR(ISBLANK(Survey!AJ466),COUNTIF(G466:BB466,"Fail")),"Fail","Pass")</f>
        <v>Fail</v>
      </c>
      <c r="G466" s="16" t="str">
        <f t="shared" si="328"/>
        <v>Fail</v>
      </c>
      <c r="H466" s="177">
        <f>COUNTBLANK(Survey!B466:D466)+COUNTBLANK(Survey!G466)+COUNTBLANK(Survey!I466)+COUNTBLANK(Survey!K466:M466)+COUNTBLANK(Survey!P466)+COUNTBLANK(Survey!S466:U466)+COUNTBLANK(Survey!Y466:AA466)+COUNTBLANK(Survey!AD466:AE466)+COUNTBLANK(Survey!AI466:AI466)</f>
        <v>18</v>
      </c>
      <c r="I466" s="16" t="str">
        <f t="shared" si="329"/>
        <v>Fail</v>
      </c>
      <c r="J466" t="b">
        <f>IF(Survey!E466="No",TRUE,FALSE)</f>
        <v>0</v>
      </c>
      <c r="K466" s="34">
        <f>LEN(Survey!E466)</f>
        <v>0</v>
      </c>
      <c r="L466" s="16" t="str">
        <f t="shared" si="330"/>
        <v>Fail</v>
      </c>
      <c r="M466" t="b">
        <f>IF(Survey!F466="No",TRUE,FALSE)</f>
        <v>0</v>
      </c>
      <c r="N466" s="33">
        <f>LEN(Survey!F466)</f>
        <v>0</v>
      </c>
      <c r="O466" s="16" t="str">
        <f t="shared" si="331"/>
        <v>Pass</v>
      </c>
      <c r="P466" s="34">
        <f>MOD((LEN(Survey!H466)+2),11)</f>
        <v>2</v>
      </c>
      <c r="Q466" s="33" t="str">
        <f>IF(Survey!$L466="Prospectus fund", "Yes", "No")</f>
        <v>No</v>
      </c>
      <c r="R466" s="16" t="str">
        <f t="shared" si="332"/>
        <v>Pass</v>
      </c>
      <c r="S466" s="34">
        <f>MOD((LEN(Survey!J466)+2),11)</f>
        <v>2</v>
      </c>
      <c r="T466" s="35" t="b">
        <f>IF(OR(Survey!$M466="ETF",Survey!$M466="ETF, alternative mutual fund",Survey!$M466="Closed-end", Survey!$M466="Split share corp", Survey!$I466="Yes"),TRUE,FALSE)</f>
        <v>0</v>
      </c>
      <c r="U466" s="16" t="str">
        <f>IFERROR(IF(AND(OR(X466=Y466,Y466 = "Either"),NOT(ISBLANK(Survey!K466))),"Pass","Fail"),"Pass")</f>
        <v>Fail</v>
      </c>
      <c r="V466" s="36" cm="1">
        <f t="array" ref="V466">SUM(SUMIF(Survey!BZ466:CS466,{"&gt;0","&lt;0"})*{1,-1})</f>
        <v>0</v>
      </c>
      <c r="W466" s="38" cm="1">
        <f t="array" ref="W466">SUM(SUMIF(Survey!CC466,{"&gt;0","&lt;0"})*{1,-1})+SUM(SUMIF(Survey!CM466,{"&gt;0","&lt;0"})*{1,-1})</f>
        <v>0</v>
      </c>
      <c r="X466" s="38">
        <f>Survey!K466</f>
        <v>0</v>
      </c>
      <c r="Y466" s="37" t="str">
        <f t="shared" si="333"/>
        <v>Either</v>
      </c>
      <c r="Z466" s="16" t="str">
        <f t="shared" si="334"/>
        <v>Fail</v>
      </c>
      <c r="AA466" s="67" cm="1">
        <f t="array" ref="AA466">SUM(SUMIF(Survey!BZ466:CS466,{"&gt;0","&lt;0"})*{1,-1})+SUM(SUMIF(Survey!CU466:DN466,{"&gt;0","&lt;0"})*{1,-1})</f>
        <v>0</v>
      </c>
      <c r="AB466" s="67">
        <f>IFERROR(AA466/(Survey!$AV466),0)</f>
        <v>0</v>
      </c>
      <c r="AC466" s="128" t="b">
        <f>IF(OR(Survey!$M466="Alternative strategy or hedge",Survey!$M466="Other, illiquid",Survey!$L466="Prospectus fund"),TRUE,FALSE)</f>
        <v>0</v>
      </c>
      <c r="AD466" s="128" t="b">
        <f>NOT(ISBLANK(Survey!$M466))</f>
        <v>0</v>
      </c>
      <c r="AE466" s="16" t="str">
        <f t="shared" si="335"/>
        <v>Pass</v>
      </c>
      <c r="AF466" s="38" t="b">
        <f>NOT(ISNUMBER(SEARCH("Other",Survey!$P466)))</f>
        <v>1</v>
      </c>
      <c r="AG466" s="37" t="b">
        <f>NOT(ISBLANK(Survey!$Q466))</f>
        <v>0</v>
      </c>
      <c r="AH466" s="16" t="str">
        <f t="shared" si="336"/>
        <v>Pass</v>
      </c>
      <c r="AI466" s="143">
        <f>COUNTBLANK(Survey!$W466)</f>
        <v>1</v>
      </c>
      <c r="AJ466" s="67">
        <f>IF(AND(Survey!L466&lt;&gt;"Exempt fund",OR(Survey!$M466="ETF",Survey!$M466="ETF, alternative mutual fund",Survey!$M466="Mutual fund",Survey!$M466="Alternative mutual fund",Survey!$M466="Money market")),1,0)</f>
        <v>0</v>
      </c>
      <c r="AK466" s="16" t="str">
        <f t="shared" si="337"/>
        <v>Pass</v>
      </c>
      <c r="AL466" s="38" t="b">
        <f>NOT(ISNUMBER(SEARCH("Yes",Survey!$AA466)))</f>
        <v>1</v>
      </c>
      <c r="AM466" s="37" t="b">
        <f>IF(COUNTBLANK(Survey!$AB466:$AC466)=0,TRUE, FALSE)</f>
        <v>0</v>
      </c>
      <c r="AN466" s="16" t="str">
        <f t="shared" si="338"/>
        <v>Pass</v>
      </c>
      <c r="AO466" s="38" t="b">
        <f>NOT(ISNUMBER(SEARCH("Yes",Survey!$AD466)))</f>
        <v>1</v>
      </c>
      <c r="AP466" s="37" t="b">
        <f>NOT(ISBLANK(Survey!$AF466))</f>
        <v>0</v>
      </c>
      <c r="AQ466" s="16" t="str">
        <f t="shared" si="339"/>
        <v>Pass</v>
      </c>
      <c r="AR466" s="38" t="b">
        <f>NOT(OR(ISNUMBER(SEARCH("Other",Survey!$AF466)),ISNUMBER(SEARCH("Multiple",Survey!$AF466))))</f>
        <v>1</v>
      </c>
      <c r="AS466" s="37" t="b">
        <f>NOT(ISBLANK(Survey!$AG466))</f>
        <v>0</v>
      </c>
      <c r="AT466" s="16" t="str">
        <f t="shared" si="340"/>
        <v>Fail</v>
      </c>
      <c r="AU466" s="143">
        <f>IF(ABS(Survey!$AV466)&gt;0, 1,0)</f>
        <v>0</v>
      </c>
      <c r="AV466" s="143">
        <f>IF(COUNTBLANK(Survey!$AJ466)=0,1,0)</f>
        <v>0</v>
      </c>
      <c r="AW466" s="16" t="str">
        <f t="shared" si="341"/>
        <v>Pass</v>
      </c>
      <c r="AX466" s="143">
        <f>IF(ISBLANK(Survey!$AJ466),0,1)</f>
        <v>0</v>
      </c>
      <c r="AY466" s="165">
        <f>COUNTBLANK(Survey!$AK466)</f>
        <v>1</v>
      </c>
      <c r="AZ466" s="16" t="str">
        <f t="shared" si="342"/>
        <v>Pass</v>
      </c>
      <c r="BA466" s="143">
        <f>IF(OR(Survey!$AK466="Closed",ISBLANK(Survey!$AK466)),0,1)</f>
        <v>0</v>
      </c>
      <c r="BB466" s="165">
        <f>IF(ISBLANK(Survey!$AL466),1,0)</f>
        <v>1</v>
      </c>
      <c r="BC466" s="147" t="str" cm="1">
        <f t="array" ref="BC466">IF(OR(IF(OR($BE466+$BF466 = 2, $BG466=1), FALSE, TRUE), AND($BD466:$BD466 = 0)),"Pass","Fail")</f>
        <v>Pass</v>
      </c>
      <c r="BD466" s="143">
        <f>COUNTBLANK(Survey!$AM466:$AO466)</f>
        <v>3</v>
      </c>
      <c r="BE466" s="143">
        <f>IF(Survey!$I466="Yes",1,0)</f>
        <v>0</v>
      </c>
      <c r="BF466" s="143">
        <f>IF(OR(Survey!$M466="Mutual fund",Survey!$M466="Alternative mutual fund",Survey!$M466="Money market"),1,0)</f>
        <v>0</v>
      </c>
      <c r="BG466" s="148">
        <f>IF(OR(Survey!$M466="ETF",Survey!$M466="ETF, alternative mutual fund"),1,0)</f>
        <v>0</v>
      </c>
      <c r="BH466" s="16" t="str">
        <f t="shared" si="343"/>
        <v>Pass</v>
      </c>
      <c r="BI466" s="38" t="b">
        <f>OR(ISNUMBER(SEARCH("Yes",Survey!$AO466)),ISBLANK(Survey!$AO466))</f>
        <v>1</v>
      </c>
      <c r="BJ466" s="67" t="b">
        <f>NOT(ISBLANK(Survey!$AP466))</f>
        <v>0</v>
      </c>
      <c r="BK466" s="16" t="str">
        <f t="shared" si="344"/>
        <v>Pass</v>
      </c>
      <c r="BL466" s="143">
        <f>IF(Survey!$AW466=0, 0,1)</f>
        <v>0</v>
      </c>
      <c r="BM466" s="67">
        <f>Survey!$AQ466</f>
        <v>0</v>
      </c>
      <c r="BN466" s="67">
        <f>IFERROR((Survey!$AX466-ABS(Survey!$AY466)-ABS(Survey!$BD466))/Survey!$AW466,0)</f>
        <v>0</v>
      </c>
      <c r="BO466" s="67">
        <f>IF(AND($BM466&gt;$BN466-0.2,$BM466&lt;$BN466+0.2,ISBLANK(Survey!$AQ466)=FALSE),0,1)</f>
        <v>1</v>
      </c>
      <c r="BP466" s="165">
        <f>IF(ISBLANK(Survey!$AR466),1,0)</f>
        <v>1</v>
      </c>
      <c r="BQ466" s="16" t="str">
        <f t="shared" si="345"/>
        <v>Pass</v>
      </c>
      <c r="BR466" s="143">
        <f>IF(Survey!$AW466=0, 0,1)</f>
        <v>0</v>
      </c>
      <c r="BS466" s="67">
        <f>IF(AND(Survey!$AS466&gt;=0,Survey!$AS466&lt;=0.2,Survey!$AS466&lt;&gt;""),0,1)</f>
        <v>1</v>
      </c>
      <c r="BT466" s="143">
        <f>IF(ISBLANK(Survey!$AT466),1,0)</f>
        <v>1</v>
      </c>
      <c r="BU466" s="16" t="str">
        <f t="shared" si="346"/>
        <v>Fail</v>
      </c>
      <c r="BV466" s="165">
        <f>Survey!$AU466</f>
        <v>0</v>
      </c>
      <c r="BW466" s="16" t="str">
        <f t="shared" si="347"/>
        <v>Pass</v>
      </c>
      <c r="BX466" s="36">
        <f>Survey!$AV466</f>
        <v>0</v>
      </c>
      <c r="BY466" s="176">
        <f>Survey!$AW466+Survey!$AX466-ABS(Survey!$AY466)+ABS(Survey!$AZ466)-ABS(Survey!$BA466)+ABS(Survey!$BB466)-ABS(Survey!$BC466)-ABS(Survey!$BD466)+Survey!$BE466</f>
        <v>0</v>
      </c>
      <c r="BZ466" s="35">
        <f t="shared" si="348"/>
        <v>0</v>
      </c>
      <c r="CA466" s="17">
        <f t="shared" si="349"/>
        <v>0</v>
      </c>
      <c r="CB466" s="16" t="str">
        <f t="shared" si="350"/>
        <v>Pass</v>
      </c>
      <c r="CC466" s="38" t="b">
        <f>IF(ABS(Survey!$BE466)=0,TRUE,FALSE)</f>
        <v>1</v>
      </c>
      <c r="CD466" s="37" t="b">
        <f>NOT(ISBLANK(Survey!$BF466))</f>
        <v>0</v>
      </c>
      <c r="CE466" t="str">
        <f t="shared" si="351"/>
        <v>Fail</v>
      </c>
      <c r="CF466" s="29">
        <f>Survey!$AV466</f>
        <v>0</v>
      </c>
      <c r="CG466" s="29" cm="1">
        <f t="array" ref="CG466">SUM(SUMIF(Survey!BH466:BO466,{"&gt;0","&lt;0"})*{1,-1})-SUM(SUMIF(Survey!BQ466:BX466,{"&gt;0","&lt;0"})*{1,-1})</f>
        <v>0</v>
      </c>
      <c r="CH466" s="35" t="str">
        <f t="shared" si="352"/>
        <v>No holdings</v>
      </c>
      <c r="CI466">
        <f t="shared" si="353"/>
        <v>0</v>
      </c>
      <c r="CJ466" s="16" t="str">
        <f t="shared" si="354"/>
        <v>Fail</v>
      </c>
      <c r="CK466" s="36">
        <f>Survey!$AV466</f>
        <v>0</v>
      </c>
      <c r="CL466" s="36" cm="1">
        <f t="array" ref="CL466">SUM(SUMIF(Survey!BZ466:CS466,{"&gt;0","&lt;0"})*{1,-1})-SUM(SUMIF(Survey!CU466:DN466,{"&gt;0","&lt;0"})*{1,-1})</f>
        <v>0</v>
      </c>
      <c r="CM466" s="35" t="str">
        <f t="shared" si="355"/>
        <v>No holdings</v>
      </c>
      <c r="CN466" s="17">
        <f t="shared" si="356"/>
        <v>0</v>
      </c>
      <c r="CO466" s="16" t="str">
        <f t="shared" si="357"/>
        <v>Pass</v>
      </c>
      <c r="CP466" s="38" t="b">
        <f>IF(ABS(Survey!$CS466)=0,TRUE,FALSE)</f>
        <v>1</v>
      </c>
      <c r="CQ466" s="37" t="b">
        <f>NOT(ISBLANK(Survey!$CT466))</f>
        <v>0</v>
      </c>
      <c r="CR466" s="16" t="str">
        <f t="shared" si="358"/>
        <v>Pass</v>
      </c>
      <c r="CS466" s="38" t="b">
        <f>IF(ABS(Survey!$DN466)=0,TRUE,FALSE)</f>
        <v>1</v>
      </c>
      <c r="CT466" s="37" t="b">
        <f>NOT(ISBLANK(Survey!$DO466))</f>
        <v>0</v>
      </c>
      <c r="CU466" t="str">
        <f t="shared" si="359"/>
        <v>Pass</v>
      </c>
      <c r="CV466" s="29" cm="1">
        <f t="array" ref="CV466">SUM(SUMIF(Survey!CO466,{"&gt;0","&lt;0"})*{1,-1})+SUM(SUMIF(Survey!DJ466,{"&gt;0","&lt;0"})*{1,-1})</f>
        <v>0</v>
      </c>
      <c r="CW466" s="29">
        <f>SUM(SUMIF(Survey!DQ466:DW466,{"&gt;0","&lt;0"})*{1,-1})+SUM(SUMIF(Survey!DY466:EE466,{"&gt;0","&lt;0"})*{1,-1})</f>
        <v>0</v>
      </c>
      <c r="CX466">
        <f t="shared" si="360"/>
        <v>0</v>
      </c>
      <c r="CY466">
        <f t="shared" si="361"/>
        <v>0</v>
      </c>
      <c r="CZ466" s="16" t="str">
        <f t="shared" si="362"/>
        <v>Pass</v>
      </c>
      <c r="DA466" s="38" t="b">
        <f>IF(ABS(Survey!$DW466)=0,TRUE,FALSE)</f>
        <v>1</v>
      </c>
      <c r="DB466" s="37" t="b">
        <f>NOT(ISBLANK(Survey!DX466))</f>
        <v>0</v>
      </c>
      <c r="DC466" s="16" t="str">
        <f t="shared" si="363"/>
        <v>Pass</v>
      </c>
      <c r="DD466" s="38" t="b">
        <f>IF(ABS(Survey!$EE466)=0,TRUE,FALSE)</f>
        <v>1</v>
      </c>
      <c r="DE466" s="37" t="b">
        <f>NOT(ISBLANK(Survey!$EF466))</f>
        <v>0</v>
      </c>
      <c r="DF466" s="16" t="str">
        <f t="shared" si="364"/>
        <v>Fail</v>
      </c>
      <c r="DG466" s="36">
        <f>SUM(SUMIF(Survey!EL466:EN466,{"&gt;0","&lt;0"})*{1,-1})</f>
        <v>0</v>
      </c>
      <c r="DH466">
        <f t="shared" si="365"/>
        <v>0</v>
      </c>
      <c r="DI466">
        <f t="shared" si="366"/>
        <v>100</v>
      </c>
      <c r="DJ466" s="35" t="b">
        <f>IF(OR(Survey!$M466="ETF",Survey!$M466="ETF, alternative mutual fund",Survey!$M466="Closed-end", Survey!$M466="Split share corp"),TRUE,FALSE)</f>
        <v>0</v>
      </c>
      <c r="DK466" s="16" t="str">
        <f t="shared" si="367"/>
        <v>Fail</v>
      </c>
      <c r="DL466" s="36">
        <f>SUM(SUMIF(Survey!EP466:EV466,{"&gt;0","&lt;0"})*{1,-1})</f>
        <v>0</v>
      </c>
      <c r="DM466">
        <f t="shared" si="368"/>
        <v>0</v>
      </c>
      <c r="DN466" s="17">
        <f t="shared" si="369"/>
        <v>100</v>
      </c>
      <c r="DO466" s="16" t="str">
        <f t="shared" si="370"/>
        <v>Fail</v>
      </c>
      <c r="DP466" s="36">
        <f>SUM(SUMIF(Survey!EX466:FD466,{"&gt;0","&lt;0"})*{1,-1})</f>
        <v>0</v>
      </c>
      <c r="DQ466">
        <f t="shared" si="371"/>
        <v>0</v>
      </c>
      <c r="DR466" s="17">
        <f t="shared" si="372"/>
        <v>100</v>
      </c>
    </row>
    <row r="467" spans="1:122">
      <c r="A467">
        <v>467</v>
      </c>
      <c r="B467" t="str">
        <f t="shared" si="326"/>
        <v>Pass</v>
      </c>
      <c r="C467" t="str">
        <f>IF(COUNTBLANK(Survey!B467:FE467)=$C$2, "Pass", "Fail")</f>
        <v>Pass</v>
      </c>
      <c r="D467" t="str">
        <f t="shared" si="327"/>
        <v>Fail</v>
      </c>
      <c r="E467" t="str">
        <f>IF(OR(ISBLANK(Survey!AJ467),COUNTIF(G467:BB467,"Fail")),"Fail","Pass")</f>
        <v>Fail</v>
      </c>
      <c r="G467" s="16" t="str">
        <f t="shared" si="328"/>
        <v>Fail</v>
      </c>
      <c r="H467" s="177">
        <f>COUNTBLANK(Survey!B467:D467)+COUNTBLANK(Survey!G467)+COUNTBLANK(Survey!I467)+COUNTBLANK(Survey!K467:M467)+COUNTBLANK(Survey!P467)+COUNTBLANK(Survey!S467:U467)+COUNTBLANK(Survey!Y467:AA467)+COUNTBLANK(Survey!AD467:AE467)+COUNTBLANK(Survey!AI467:AI467)</f>
        <v>18</v>
      </c>
      <c r="I467" s="16" t="str">
        <f t="shared" si="329"/>
        <v>Fail</v>
      </c>
      <c r="J467" t="b">
        <f>IF(Survey!E467="No",TRUE,FALSE)</f>
        <v>0</v>
      </c>
      <c r="K467" s="34">
        <f>LEN(Survey!E467)</f>
        <v>0</v>
      </c>
      <c r="L467" s="16" t="str">
        <f t="shared" si="330"/>
        <v>Fail</v>
      </c>
      <c r="M467" t="b">
        <f>IF(Survey!F467="No",TRUE,FALSE)</f>
        <v>0</v>
      </c>
      <c r="N467" s="33">
        <f>LEN(Survey!F467)</f>
        <v>0</v>
      </c>
      <c r="O467" s="16" t="str">
        <f t="shared" si="331"/>
        <v>Pass</v>
      </c>
      <c r="P467" s="34">
        <f>MOD((LEN(Survey!H467)+2),11)</f>
        <v>2</v>
      </c>
      <c r="Q467" s="33" t="str">
        <f>IF(Survey!$L467="Prospectus fund", "Yes", "No")</f>
        <v>No</v>
      </c>
      <c r="R467" s="16" t="str">
        <f t="shared" si="332"/>
        <v>Pass</v>
      </c>
      <c r="S467" s="34">
        <f>MOD((LEN(Survey!J467)+2),11)</f>
        <v>2</v>
      </c>
      <c r="T467" s="35" t="b">
        <f>IF(OR(Survey!$M467="ETF",Survey!$M467="ETF, alternative mutual fund",Survey!$M467="Closed-end", Survey!$M467="Split share corp", Survey!$I467="Yes"),TRUE,FALSE)</f>
        <v>0</v>
      </c>
      <c r="U467" s="16" t="str">
        <f>IFERROR(IF(AND(OR(X467=Y467,Y467 = "Either"),NOT(ISBLANK(Survey!K467))),"Pass","Fail"),"Pass")</f>
        <v>Fail</v>
      </c>
      <c r="V467" s="36" cm="1">
        <f t="array" ref="V467">SUM(SUMIF(Survey!BZ467:CS467,{"&gt;0","&lt;0"})*{1,-1})</f>
        <v>0</v>
      </c>
      <c r="W467" s="38" cm="1">
        <f t="array" ref="W467">SUM(SUMIF(Survey!CC467,{"&gt;0","&lt;0"})*{1,-1})+SUM(SUMIF(Survey!CM467,{"&gt;0","&lt;0"})*{1,-1})</f>
        <v>0</v>
      </c>
      <c r="X467" s="38">
        <f>Survey!K467</f>
        <v>0</v>
      </c>
      <c r="Y467" s="37" t="str">
        <f t="shared" si="333"/>
        <v>Either</v>
      </c>
      <c r="Z467" s="16" t="str">
        <f t="shared" si="334"/>
        <v>Fail</v>
      </c>
      <c r="AA467" s="67" cm="1">
        <f t="array" ref="AA467">SUM(SUMIF(Survey!BZ467:CS467,{"&gt;0","&lt;0"})*{1,-1})+SUM(SUMIF(Survey!CU467:DN467,{"&gt;0","&lt;0"})*{1,-1})</f>
        <v>0</v>
      </c>
      <c r="AB467" s="67">
        <f>IFERROR(AA467/(Survey!$AV467),0)</f>
        <v>0</v>
      </c>
      <c r="AC467" s="128" t="b">
        <f>IF(OR(Survey!$M467="Alternative strategy or hedge",Survey!$M467="Other, illiquid",Survey!$L467="Prospectus fund"),TRUE,FALSE)</f>
        <v>0</v>
      </c>
      <c r="AD467" s="128" t="b">
        <f>NOT(ISBLANK(Survey!$M467))</f>
        <v>0</v>
      </c>
      <c r="AE467" s="16" t="str">
        <f t="shared" si="335"/>
        <v>Pass</v>
      </c>
      <c r="AF467" s="38" t="b">
        <f>NOT(ISNUMBER(SEARCH("Other",Survey!$P467)))</f>
        <v>1</v>
      </c>
      <c r="AG467" s="37" t="b">
        <f>NOT(ISBLANK(Survey!$Q467))</f>
        <v>0</v>
      </c>
      <c r="AH467" s="16" t="str">
        <f t="shared" si="336"/>
        <v>Pass</v>
      </c>
      <c r="AI467" s="143">
        <f>COUNTBLANK(Survey!$W467)</f>
        <v>1</v>
      </c>
      <c r="AJ467" s="67">
        <f>IF(AND(Survey!L467&lt;&gt;"Exempt fund",OR(Survey!$M467="ETF",Survey!$M467="ETF, alternative mutual fund",Survey!$M467="Mutual fund",Survey!$M467="Alternative mutual fund",Survey!$M467="Money market")),1,0)</f>
        <v>0</v>
      </c>
      <c r="AK467" s="16" t="str">
        <f t="shared" si="337"/>
        <v>Pass</v>
      </c>
      <c r="AL467" s="38" t="b">
        <f>NOT(ISNUMBER(SEARCH("Yes",Survey!$AA467)))</f>
        <v>1</v>
      </c>
      <c r="AM467" s="37" t="b">
        <f>IF(COUNTBLANK(Survey!$AB467:$AC467)=0,TRUE, FALSE)</f>
        <v>0</v>
      </c>
      <c r="AN467" s="16" t="str">
        <f t="shared" si="338"/>
        <v>Pass</v>
      </c>
      <c r="AO467" s="38" t="b">
        <f>NOT(ISNUMBER(SEARCH("Yes",Survey!$AD467)))</f>
        <v>1</v>
      </c>
      <c r="AP467" s="37" t="b">
        <f>NOT(ISBLANK(Survey!$AF467))</f>
        <v>0</v>
      </c>
      <c r="AQ467" s="16" t="str">
        <f t="shared" si="339"/>
        <v>Pass</v>
      </c>
      <c r="AR467" s="38" t="b">
        <f>NOT(OR(ISNUMBER(SEARCH("Other",Survey!$AF467)),ISNUMBER(SEARCH("Multiple",Survey!$AF467))))</f>
        <v>1</v>
      </c>
      <c r="AS467" s="37" t="b">
        <f>NOT(ISBLANK(Survey!$AG467))</f>
        <v>0</v>
      </c>
      <c r="AT467" s="16" t="str">
        <f t="shared" si="340"/>
        <v>Fail</v>
      </c>
      <c r="AU467" s="143">
        <f>IF(ABS(Survey!$AV467)&gt;0, 1,0)</f>
        <v>0</v>
      </c>
      <c r="AV467" s="143">
        <f>IF(COUNTBLANK(Survey!$AJ467)=0,1,0)</f>
        <v>0</v>
      </c>
      <c r="AW467" s="16" t="str">
        <f t="shared" si="341"/>
        <v>Pass</v>
      </c>
      <c r="AX467" s="143">
        <f>IF(ISBLANK(Survey!$AJ467),0,1)</f>
        <v>0</v>
      </c>
      <c r="AY467" s="165">
        <f>COUNTBLANK(Survey!$AK467)</f>
        <v>1</v>
      </c>
      <c r="AZ467" s="16" t="str">
        <f t="shared" si="342"/>
        <v>Pass</v>
      </c>
      <c r="BA467" s="143">
        <f>IF(OR(Survey!$AK467="Closed",ISBLANK(Survey!$AK467)),0,1)</f>
        <v>0</v>
      </c>
      <c r="BB467" s="165">
        <f>IF(ISBLANK(Survey!$AL467),1,0)</f>
        <v>1</v>
      </c>
      <c r="BC467" s="147" t="str" cm="1">
        <f t="array" ref="BC467">IF(OR(IF(OR($BE467+$BF467 = 2, $BG467=1), FALSE, TRUE), AND($BD467:$BD467 = 0)),"Pass","Fail")</f>
        <v>Pass</v>
      </c>
      <c r="BD467" s="143">
        <f>COUNTBLANK(Survey!$AM467:$AO467)</f>
        <v>3</v>
      </c>
      <c r="BE467" s="143">
        <f>IF(Survey!$I467="Yes",1,0)</f>
        <v>0</v>
      </c>
      <c r="BF467" s="143">
        <f>IF(OR(Survey!$M467="Mutual fund",Survey!$M467="Alternative mutual fund",Survey!$M467="Money market"),1,0)</f>
        <v>0</v>
      </c>
      <c r="BG467" s="148">
        <f>IF(OR(Survey!$M467="ETF",Survey!$M467="ETF, alternative mutual fund"),1,0)</f>
        <v>0</v>
      </c>
      <c r="BH467" s="16" t="str">
        <f t="shared" si="343"/>
        <v>Pass</v>
      </c>
      <c r="BI467" s="38" t="b">
        <f>OR(ISNUMBER(SEARCH("Yes",Survey!$AO467)),ISBLANK(Survey!$AO467))</f>
        <v>1</v>
      </c>
      <c r="BJ467" s="67" t="b">
        <f>NOT(ISBLANK(Survey!$AP467))</f>
        <v>0</v>
      </c>
      <c r="BK467" s="16" t="str">
        <f t="shared" si="344"/>
        <v>Pass</v>
      </c>
      <c r="BL467" s="143">
        <f>IF(Survey!$AW467=0, 0,1)</f>
        <v>0</v>
      </c>
      <c r="BM467" s="67">
        <f>Survey!$AQ467</f>
        <v>0</v>
      </c>
      <c r="BN467" s="67">
        <f>IFERROR((Survey!$AX467-ABS(Survey!$AY467)-ABS(Survey!$BD467))/Survey!$AW467,0)</f>
        <v>0</v>
      </c>
      <c r="BO467" s="67">
        <f>IF(AND($BM467&gt;$BN467-0.2,$BM467&lt;$BN467+0.2,ISBLANK(Survey!$AQ467)=FALSE),0,1)</f>
        <v>1</v>
      </c>
      <c r="BP467" s="165">
        <f>IF(ISBLANK(Survey!$AR467),1,0)</f>
        <v>1</v>
      </c>
      <c r="BQ467" s="16" t="str">
        <f t="shared" si="345"/>
        <v>Pass</v>
      </c>
      <c r="BR467" s="143">
        <f>IF(Survey!$AW467=0, 0,1)</f>
        <v>0</v>
      </c>
      <c r="BS467" s="67">
        <f>IF(AND(Survey!$AS467&gt;=0,Survey!$AS467&lt;=0.2,Survey!$AS467&lt;&gt;""),0,1)</f>
        <v>1</v>
      </c>
      <c r="BT467" s="143">
        <f>IF(ISBLANK(Survey!$AT467),1,0)</f>
        <v>1</v>
      </c>
      <c r="BU467" s="16" t="str">
        <f t="shared" si="346"/>
        <v>Fail</v>
      </c>
      <c r="BV467" s="165">
        <f>Survey!$AU467</f>
        <v>0</v>
      </c>
      <c r="BW467" s="16" t="str">
        <f t="shared" si="347"/>
        <v>Pass</v>
      </c>
      <c r="BX467" s="36">
        <f>Survey!$AV467</f>
        <v>0</v>
      </c>
      <c r="BY467" s="176">
        <f>Survey!$AW467+Survey!$AX467-ABS(Survey!$AY467)+ABS(Survey!$AZ467)-ABS(Survey!$BA467)+ABS(Survey!$BB467)-ABS(Survey!$BC467)-ABS(Survey!$BD467)+Survey!$BE467</f>
        <v>0</v>
      </c>
      <c r="BZ467" s="35">
        <f t="shared" si="348"/>
        <v>0</v>
      </c>
      <c r="CA467" s="17">
        <f t="shared" si="349"/>
        <v>0</v>
      </c>
      <c r="CB467" s="16" t="str">
        <f t="shared" si="350"/>
        <v>Pass</v>
      </c>
      <c r="CC467" s="38" t="b">
        <f>IF(ABS(Survey!$BE467)=0,TRUE,FALSE)</f>
        <v>1</v>
      </c>
      <c r="CD467" s="37" t="b">
        <f>NOT(ISBLANK(Survey!$BF467))</f>
        <v>0</v>
      </c>
      <c r="CE467" t="str">
        <f t="shared" si="351"/>
        <v>Fail</v>
      </c>
      <c r="CF467" s="29">
        <f>Survey!$AV467</f>
        <v>0</v>
      </c>
      <c r="CG467" s="29" cm="1">
        <f t="array" ref="CG467">SUM(SUMIF(Survey!BH467:BO467,{"&gt;0","&lt;0"})*{1,-1})-SUM(SUMIF(Survey!BQ467:BX467,{"&gt;0","&lt;0"})*{1,-1})</f>
        <v>0</v>
      </c>
      <c r="CH467" s="35" t="str">
        <f t="shared" si="352"/>
        <v>No holdings</v>
      </c>
      <c r="CI467">
        <f t="shared" si="353"/>
        <v>0</v>
      </c>
      <c r="CJ467" s="16" t="str">
        <f t="shared" si="354"/>
        <v>Fail</v>
      </c>
      <c r="CK467" s="36">
        <f>Survey!$AV467</f>
        <v>0</v>
      </c>
      <c r="CL467" s="36" cm="1">
        <f t="array" ref="CL467">SUM(SUMIF(Survey!BZ467:CS467,{"&gt;0","&lt;0"})*{1,-1})-SUM(SUMIF(Survey!CU467:DN467,{"&gt;0","&lt;0"})*{1,-1})</f>
        <v>0</v>
      </c>
      <c r="CM467" s="35" t="str">
        <f t="shared" si="355"/>
        <v>No holdings</v>
      </c>
      <c r="CN467" s="17">
        <f t="shared" si="356"/>
        <v>0</v>
      </c>
      <c r="CO467" s="16" t="str">
        <f t="shared" si="357"/>
        <v>Pass</v>
      </c>
      <c r="CP467" s="38" t="b">
        <f>IF(ABS(Survey!$CS467)=0,TRUE,FALSE)</f>
        <v>1</v>
      </c>
      <c r="CQ467" s="37" t="b">
        <f>NOT(ISBLANK(Survey!$CT467))</f>
        <v>0</v>
      </c>
      <c r="CR467" s="16" t="str">
        <f t="shared" si="358"/>
        <v>Pass</v>
      </c>
      <c r="CS467" s="38" t="b">
        <f>IF(ABS(Survey!$DN467)=0,TRUE,FALSE)</f>
        <v>1</v>
      </c>
      <c r="CT467" s="37" t="b">
        <f>NOT(ISBLANK(Survey!$DO467))</f>
        <v>0</v>
      </c>
      <c r="CU467" t="str">
        <f t="shared" si="359"/>
        <v>Pass</v>
      </c>
      <c r="CV467" s="29" cm="1">
        <f t="array" ref="CV467">SUM(SUMIF(Survey!CO467,{"&gt;0","&lt;0"})*{1,-1})+SUM(SUMIF(Survey!DJ467,{"&gt;0","&lt;0"})*{1,-1})</f>
        <v>0</v>
      </c>
      <c r="CW467" s="29">
        <f>SUM(SUMIF(Survey!DQ467:DW467,{"&gt;0","&lt;0"})*{1,-1})+SUM(SUMIF(Survey!DY467:EE467,{"&gt;0","&lt;0"})*{1,-1})</f>
        <v>0</v>
      </c>
      <c r="CX467">
        <f t="shared" si="360"/>
        <v>0</v>
      </c>
      <c r="CY467">
        <f t="shared" si="361"/>
        <v>0</v>
      </c>
      <c r="CZ467" s="16" t="str">
        <f t="shared" si="362"/>
        <v>Pass</v>
      </c>
      <c r="DA467" s="38" t="b">
        <f>IF(ABS(Survey!$DW467)=0,TRUE,FALSE)</f>
        <v>1</v>
      </c>
      <c r="DB467" s="37" t="b">
        <f>NOT(ISBLANK(Survey!DX467))</f>
        <v>0</v>
      </c>
      <c r="DC467" s="16" t="str">
        <f t="shared" si="363"/>
        <v>Pass</v>
      </c>
      <c r="DD467" s="38" t="b">
        <f>IF(ABS(Survey!$EE467)=0,TRUE,FALSE)</f>
        <v>1</v>
      </c>
      <c r="DE467" s="37" t="b">
        <f>NOT(ISBLANK(Survey!$EF467))</f>
        <v>0</v>
      </c>
      <c r="DF467" s="16" t="str">
        <f t="shared" si="364"/>
        <v>Fail</v>
      </c>
      <c r="DG467" s="36">
        <f>SUM(SUMIF(Survey!EL467:EN467,{"&gt;0","&lt;0"})*{1,-1})</f>
        <v>0</v>
      </c>
      <c r="DH467">
        <f t="shared" si="365"/>
        <v>0</v>
      </c>
      <c r="DI467">
        <f t="shared" si="366"/>
        <v>100</v>
      </c>
      <c r="DJ467" s="35" t="b">
        <f>IF(OR(Survey!$M467="ETF",Survey!$M467="ETF, alternative mutual fund",Survey!$M467="Closed-end", Survey!$M467="Split share corp"),TRUE,FALSE)</f>
        <v>0</v>
      </c>
      <c r="DK467" s="16" t="str">
        <f t="shared" si="367"/>
        <v>Fail</v>
      </c>
      <c r="DL467" s="36">
        <f>SUM(SUMIF(Survey!EP467:EV467,{"&gt;0","&lt;0"})*{1,-1})</f>
        <v>0</v>
      </c>
      <c r="DM467">
        <f t="shared" si="368"/>
        <v>0</v>
      </c>
      <c r="DN467" s="17">
        <f t="shared" si="369"/>
        <v>100</v>
      </c>
      <c r="DO467" s="16" t="str">
        <f t="shared" si="370"/>
        <v>Fail</v>
      </c>
      <c r="DP467" s="36">
        <f>SUM(SUMIF(Survey!EX467:FD467,{"&gt;0","&lt;0"})*{1,-1})</f>
        <v>0</v>
      </c>
      <c r="DQ467">
        <f t="shared" si="371"/>
        <v>0</v>
      </c>
      <c r="DR467" s="17">
        <f t="shared" si="372"/>
        <v>100</v>
      </c>
    </row>
    <row r="468" spans="1:122">
      <c r="A468">
        <v>468</v>
      </c>
      <c r="B468" t="str">
        <f t="shared" si="326"/>
        <v>Pass</v>
      </c>
      <c r="C468" t="str">
        <f>IF(COUNTBLANK(Survey!B468:FE468)=$C$2, "Pass", "Fail")</f>
        <v>Pass</v>
      </c>
      <c r="D468" t="str">
        <f t="shared" si="327"/>
        <v>Fail</v>
      </c>
      <c r="E468" t="str">
        <f>IF(OR(ISBLANK(Survey!AJ468),COUNTIF(G468:BB468,"Fail")),"Fail","Pass")</f>
        <v>Fail</v>
      </c>
      <c r="G468" s="16" t="str">
        <f t="shared" si="328"/>
        <v>Fail</v>
      </c>
      <c r="H468" s="177">
        <f>COUNTBLANK(Survey!B468:D468)+COUNTBLANK(Survey!G468)+COUNTBLANK(Survey!I468)+COUNTBLANK(Survey!K468:M468)+COUNTBLANK(Survey!P468)+COUNTBLANK(Survey!S468:U468)+COUNTBLANK(Survey!Y468:AA468)+COUNTBLANK(Survey!AD468:AE468)+COUNTBLANK(Survey!AI468:AI468)</f>
        <v>18</v>
      </c>
      <c r="I468" s="16" t="str">
        <f t="shared" si="329"/>
        <v>Fail</v>
      </c>
      <c r="J468" t="b">
        <f>IF(Survey!E468="No",TRUE,FALSE)</f>
        <v>0</v>
      </c>
      <c r="K468" s="34">
        <f>LEN(Survey!E468)</f>
        <v>0</v>
      </c>
      <c r="L468" s="16" t="str">
        <f t="shared" si="330"/>
        <v>Fail</v>
      </c>
      <c r="M468" t="b">
        <f>IF(Survey!F468="No",TRUE,FALSE)</f>
        <v>0</v>
      </c>
      <c r="N468" s="33">
        <f>LEN(Survey!F468)</f>
        <v>0</v>
      </c>
      <c r="O468" s="16" t="str">
        <f t="shared" si="331"/>
        <v>Pass</v>
      </c>
      <c r="P468" s="34">
        <f>MOD((LEN(Survey!H468)+2),11)</f>
        <v>2</v>
      </c>
      <c r="Q468" s="33" t="str">
        <f>IF(Survey!$L468="Prospectus fund", "Yes", "No")</f>
        <v>No</v>
      </c>
      <c r="R468" s="16" t="str">
        <f t="shared" si="332"/>
        <v>Pass</v>
      </c>
      <c r="S468" s="34">
        <f>MOD((LEN(Survey!J468)+2),11)</f>
        <v>2</v>
      </c>
      <c r="T468" s="35" t="b">
        <f>IF(OR(Survey!$M468="ETF",Survey!$M468="ETF, alternative mutual fund",Survey!$M468="Closed-end", Survey!$M468="Split share corp", Survey!$I468="Yes"),TRUE,FALSE)</f>
        <v>0</v>
      </c>
      <c r="U468" s="16" t="str">
        <f>IFERROR(IF(AND(OR(X468=Y468,Y468 = "Either"),NOT(ISBLANK(Survey!K468))),"Pass","Fail"),"Pass")</f>
        <v>Fail</v>
      </c>
      <c r="V468" s="36" cm="1">
        <f t="array" ref="V468">SUM(SUMIF(Survey!BZ468:CS468,{"&gt;0","&lt;0"})*{1,-1})</f>
        <v>0</v>
      </c>
      <c r="W468" s="38" cm="1">
        <f t="array" ref="W468">SUM(SUMIF(Survey!CC468,{"&gt;0","&lt;0"})*{1,-1})+SUM(SUMIF(Survey!CM468,{"&gt;0","&lt;0"})*{1,-1})</f>
        <v>0</v>
      </c>
      <c r="X468" s="38">
        <f>Survey!K468</f>
        <v>0</v>
      </c>
      <c r="Y468" s="37" t="str">
        <f t="shared" si="333"/>
        <v>Either</v>
      </c>
      <c r="Z468" s="16" t="str">
        <f t="shared" si="334"/>
        <v>Fail</v>
      </c>
      <c r="AA468" s="67" cm="1">
        <f t="array" ref="AA468">SUM(SUMIF(Survey!BZ468:CS468,{"&gt;0","&lt;0"})*{1,-1})+SUM(SUMIF(Survey!CU468:DN468,{"&gt;0","&lt;0"})*{1,-1})</f>
        <v>0</v>
      </c>
      <c r="AB468" s="67">
        <f>IFERROR(AA468/(Survey!$AV468),0)</f>
        <v>0</v>
      </c>
      <c r="AC468" s="128" t="b">
        <f>IF(OR(Survey!$M468="Alternative strategy or hedge",Survey!$M468="Other, illiquid",Survey!$L468="Prospectus fund"),TRUE,FALSE)</f>
        <v>0</v>
      </c>
      <c r="AD468" s="128" t="b">
        <f>NOT(ISBLANK(Survey!$M468))</f>
        <v>0</v>
      </c>
      <c r="AE468" s="16" t="str">
        <f t="shared" si="335"/>
        <v>Pass</v>
      </c>
      <c r="AF468" s="38" t="b">
        <f>NOT(ISNUMBER(SEARCH("Other",Survey!$P468)))</f>
        <v>1</v>
      </c>
      <c r="AG468" s="37" t="b">
        <f>NOT(ISBLANK(Survey!$Q468))</f>
        <v>0</v>
      </c>
      <c r="AH468" s="16" t="str">
        <f t="shared" si="336"/>
        <v>Pass</v>
      </c>
      <c r="AI468" s="143">
        <f>COUNTBLANK(Survey!$W468)</f>
        <v>1</v>
      </c>
      <c r="AJ468" s="67">
        <f>IF(AND(Survey!L468&lt;&gt;"Exempt fund",OR(Survey!$M468="ETF",Survey!$M468="ETF, alternative mutual fund",Survey!$M468="Mutual fund",Survey!$M468="Alternative mutual fund",Survey!$M468="Money market")),1,0)</f>
        <v>0</v>
      </c>
      <c r="AK468" s="16" t="str">
        <f t="shared" si="337"/>
        <v>Pass</v>
      </c>
      <c r="AL468" s="38" t="b">
        <f>NOT(ISNUMBER(SEARCH("Yes",Survey!$AA468)))</f>
        <v>1</v>
      </c>
      <c r="AM468" s="37" t="b">
        <f>IF(COUNTBLANK(Survey!$AB468:$AC468)=0,TRUE, FALSE)</f>
        <v>0</v>
      </c>
      <c r="AN468" s="16" t="str">
        <f t="shared" si="338"/>
        <v>Pass</v>
      </c>
      <c r="AO468" s="38" t="b">
        <f>NOT(ISNUMBER(SEARCH("Yes",Survey!$AD468)))</f>
        <v>1</v>
      </c>
      <c r="AP468" s="37" t="b">
        <f>NOT(ISBLANK(Survey!$AF468))</f>
        <v>0</v>
      </c>
      <c r="AQ468" s="16" t="str">
        <f t="shared" si="339"/>
        <v>Pass</v>
      </c>
      <c r="AR468" s="38" t="b">
        <f>NOT(OR(ISNUMBER(SEARCH("Other",Survey!$AF468)),ISNUMBER(SEARCH("Multiple",Survey!$AF468))))</f>
        <v>1</v>
      </c>
      <c r="AS468" s="37" t="b">
        <f>NOT(ISBLANK(Survey!$AG468))</f>
        <v>0</v>
      </c>
      <c r="AT468" s="16" t="str">
        <f t="shared" si="340"/>
        <v>Fail</v>
      </c>
      <c r="AU468" s="143">
        <f>IF(ABS(Survey!$AV468)&gt;0, 1,0)</f>
        <v>0</v>
      </c>
      <c r="AV468" s="143">
        <f>IF(COUNTBLANK(Survey!$AJ468)=0,1,0)</f>
        <v>0</v>
      </c>
      <c r="AW468" s="16" t="str">
        <f t="shared" si="341"/>
        <v>Pass</v>
      </c>
      <c r="AX468" s="143">
        <f>IF(ISBLANK(Survey!$AJ468),0,1)</f>
        <v>0</v>
      </c>
      <c r="AY468" s="165">
        <f>COUNTBLANK(Survey!$AK468)</f>
        <v>1</v>
      </c>
      <c r="AZ468" s="16" t="str">
        <f t="shared" si="342"/>
        <v>Pass</v>
      </c>
      <c r="BA468" s="143">
        <f>IF(OR(Survey!$AK468="Closed",ISBLANK(Survey!$AK468)),0,1)</f>
        <v>0</v>
      </c>
      <c r="BB468" s="165">
        <f>IF(ISBLANK(Survey!$AL468),1,0)</f>
        <v>1</v>
      </c>
      <c r="BC468" s="147" t="str" cm="1">
        <f t="array" ref="BC468">IF(OR(IF(OR($BE468+$BF468 = 2, $BG468=1), FALSE, TRUE), AND($BD468:$BD468 = 0)),"Pass","Fail")</f>
        <v>Pass</v>
      </c>
      <c r="BD468" s="143">
        <f>COUNTBLANK(Survey!$AM468:$AO468)</f>
        <v>3</v>
      </c>
      <c r="BE468" s="143">
        <f>IF(Survey!$I468="Yes",1,0)</f>
        <v>0</v>
      </c>
      <c r="BF468" s="143">
        <f>IF(OR(Survey!$M468="Mutual fund",Survey!$M468="Alternative mutual fund",Survey!$M468="Money market"),1,0)</f>
        <v>0</v>
      </c>
      <c r="BG468" s="148">
        <f>IF(OR(Survey!$M468="ETF",Survey!$M468="ETF, alternative mutual fund"),1,0)</f>
        <v>0</v>
      </c>
      <c r="BH468" s="16" t="str">
        <f t="shared" si="343"/>
        <v>Pass</v>
      </c>
      <c r="BI468" s="38" t="b">
        <f>OR(ISNUMBER(SEARCH("Yes",Survey!$AO468)),ISBLANK(Survey!$AO468))</f>
        <v>1</v>
      </c>
      <c r="BJ468" s="67" t="b">
        <f>NOT(ISBLANK(Survey!$AP468))</f>
        <v>0</v>
      </c>
      <c r="BK468" s="16" t="str">
        <f t="shared" si="344"/>
        <v>Pass</v>
      </c>
      <c r="BL468" s="143">
        <f>IF(Survey!$AW468=0, 0,1)</f>
        <v>0</v>
      </c>
      <c r="BM468" s="67">
        <f>Survey!$AQ468</f>
        <v>0</v>
      </c>
      <c r="BN468" s="67">
        <f>IFERROR((Survey!$AX468-ABS(Survey!$AY468)-ABS(Survey!$BD468))/Survey!$AW468,0)</f>
        <v>0</v>
      </c>
      <c r="BO468" s="67">
        <f>IF(AND($BM468&gt;$BN468-0.2,$BM468&lt;$BN468+0.2,ISBLANK(Survey!$AQ468)=FALSE),0,1)</f>
        <v>1</v>
      </c>
      <c r="BP468" s="165">
        <f>IF(ISBLANK(Survey!$AR468),1,0)</f>
        <v>1</v>
      </c>
      <c r="BQ468" s="16" t="str">
        <f t="shared" si="345"/>
        <v>Pass</v>
      </c>
      <c r="BR468" s="143">
        <f>IF(Survey!$AW468=0, 0,1)</f>
        <v>0</v>
      </c>
      <c r="BS468" s="67">
        <f>IF(AND(Survey!$AS468&gt;=0,Survey!$AS468&lt;=0.2,Survey!$AS468&lt;&gt;""),0,1)</f>
        <v>1</v>
      </c>
      <c r="BT468" s="143">
        <f>IF(ISBLANK(Survey!$AT468),1,0)</f>
        <v>1</v>
      </c>
      <c r="BU468" s="16" t="str">
        <f t="shared" si="346"/>
        <v>Fail</v>
      </c>
      <c r="BV468" s="165">
        <f>Survey!$AU468</f>
        <v>0</v>
      </c>
      <c r="BW468" s="16" t="str">
        <f t="shared" si="347"/>
        <v>Pass</v>
      </c>
      <c r="BX468" s="36">
        <f>Survey!$AV468</f>
        <v>0</v>
      </c>
      <c r="BY468" s="176">
        <f>Survey!$AW468+Survey!$AX468-ABS(Survey!$AY468)+ABS(Survey!$AZ468)-ABS(Survey!$BA468)+ABS(Survey!$BB468)-ABS(Survey!$BC468)-ABS(Survey!$BD468)+Survey!$BE468</f>
        <v>0</v>
      </c>
      <c r="BZ468" s="35">
        <f t="shared" si="348"/>
        <v>0</v>
      </c>
      <c r="CA468" s="17">
        <f t="shared" si="349"/>
        <v>0</v>
      </c>
      <c r="CB468" s="16" t="str">
        <f t="shared" si="350"/>
        <v>Pass</v>
      </c>
      <c r="CC468" s="38" t="b">
        <f>IF(ABS(Survey!$BE468)=0,TRUE,FALSE)</f>
        <v>1</v>
      </c>
      <c r="CD468" s="37" t="b">
        <f>NOT(ISBLANK(Survey!$BF468))</f>
        <v>0</v>
      </c>
      <c r="CE468" t="str">
        <f t="shared" si="351"/>
        <v>Fail</v>
      </c>
      <c r="CF468" s="29">
        <f>Survey!$AV468</f>
        <v>0</v>
      </c>
      <c r="CG468" s="29" cm="1">
        <f t="array" ref="CG468">SUM(SUMIF(Survey!BH468:BO468,{"&gt;0","&lt;0"})*{1,-1})-SUM(SUMIF(Survey!BQ468:BX468,{"&gt;0","&lt;0"})*{1,-1})</f>
        <v>0</v>
      </c>
      <c r="CH468" s="35" t="str">
        <f t="shared" si="352"/>
        <v>No holdings</v>
      </c>
      <c r="CI468">
        <f t="shared" si="353"/>
        <v>0</v>
      </c>
      <c r="CJ468" s="16" t="str">
        <f t="shared" si="354"/>
        <v>Fail</v>
      </c>
      <c r="CK468" s="36">
        <f>Survey!$AV468</f>
        <v>0</v>
      </c>
      <c r="CL468" s="36" cm="1">
        <f t="array" ref="CL468">SUM(SUMIF(Survey!BZ468:CS468,{"&gt;0","&lt;0"})*{1,-1})-SUM(SUMIF(Survey!CU468:DN468,{"&gt;0","&lt;0"})*{1,-1})</f>
        <v>0</v>
      </c>
      <c r="CM468" s="35" t="str">
        <f t="shared" si="355"/>
        <v>No holdings</v>
      </c>
      <c r="CN468" s="17">
        <f t="shared" si="356"/>
        <v>0</v>
      </c>
      <c r="CO468" s="16" t="str">
        <f t="shared" si="357"/>
        <v>Pass</v>
      </c>
      <c r="CP468" s="38" t="b">
        <f>IF(ABS(Survey!$CS468)=0,TRUE,FALSE)</f>
        <v>1</v>
      </c>
      <c r="CQ468" s="37" t="b">
        <f>NOT(ISBLANK(Survey!$CT468))</f>
        <v>0</v>
      </c>
      <c r="CR468" s="16" t="str">
        <f t="shared" si="358"/>
        <v>Pass</v>
      </c>
      <c r="CS468" s="38" t="b">
        <f>IF(ABS(Survey!$DN468)=0,TRUE,FALSE)</f>
        <v>1</v>
      </c>
      <c r="CT468" s="37" t="b">
        <f>NOT(ISBLANK(Survey!$DO468))</f>
        <v>0</v>
      </c>
      <c r="CU468" t="str">
        <f t="shared" si="359"/>
        <v>Pass</v>
      </c>
      <c r="CV468" s="29" cm="1">
        <f t="array" ref="CV468">SUM(SUMIF(Survey!CO468,{"&gt;0","&lt;0"})*{1,-1})+SUM(SUMIF(Survey!DJ468,{"&gt;0","&lt;0"})*{1,-1})</f>
        <v>0</v>
      </c>
      <c r="CW468" s="29">
        <f>SUM(SUMIF(Survey!DQ468:DW468,{"&gt;0","&lt;0"})*{1,-1})+SUM(SUMIF(Survey!DY468:EE468,{"&gt;0","&lt;0"})*{1,-1})</f>
        <v>0</v>
      </c>
      <c r="CX468">
        <f t="shared" si="360"/>
        <v>0</v>
      </c>
      <c r="CY468">
        <f t="shared" si="361"/>
        <v>0</v>
      </c>
      <c r="CZ468" s="16" t="str">
        <f t="shared" si="362"/>
        <v>Pass</v>
      </c>
      <c r="DA468" s="38" t="b">
        <f>IF(ABS(Survey!$DW468)=0,TRUE,FALSE)</f>
        <v>1</v>
      </c>
      <c r="DB468" s="37" t="b">
        <f>NOT(ISBLANK(Survey!DX468))</f>
        <v>0</v>
      </c>
      <c r="DC468" s="16" t="str">
        <f t="shared" si="363"/>
        <v>Pass</v>
      </c>
      <c r="DD468" s="38" t="b">
        <f>IF(ABS(Survey!$EE468)=0,TRUE,FALSE)</f>
        <v>1</v>
      </c>
      <c r="DE468" s="37" t="b">
        <f>NOT(ISBLANK(Survey!$EF468))</f>
        <v>0</v>
      </c>
      <c r="DF468" s="16" t="str">
        <f t="shared" si="364"/>
        <v>Fail</v>
      </c>
      <c r="DG468" s="36">
        <f>SUM(SUMIF(Survey!EL468:EN468,{"&gt;0","&lt;0"})*{1,-1})</f>
        <v>0</v>
      </c>
      <c r="DH468">
        <f t="shared" si="365"/>
        <v>0</v>
      </c>
      <c r="DI468">
        <f t="shared" si="366"/>
        <v>100</v>
      </c>
      <c r="DJ468" s="35" t="b">
        <f>IF(OR(Survey!$M468="ETF",Survey!$M468="ETF, alternative mutual fund",Survey!$M468="Closed-end", Survey!$M468="Split share corp"),TRUE,FALSE)</f>
        <v>0</v>
      </c>
      <c r="DK468" s="16" t="str">
        <f t="shared" si="367"/>
        <v>Fail</v>
      </c>
      <c r="DL468" s="36">
        <f>SUM(SUMIF(Survey!EP468:EV468,{"&gt;0","&lt;0"})*{1,-1})</f>
        <v>0</v>
      </c>
      <c r="DM468">
        <f t="shared" si="368"/>
        <v>0</v>
      </c>
      <c r="DN468" s="17">
        <f t="shared" si="369"/>
        <v>100</v>
      </c>
      <c r="DO468" s="16" t="str">
        <f t="shared" si="370"/>
        <v>Fail</v>
      </c>
      <c r="DP468" s="36">
        <f>SUM(SUMIF(Survey!EX468:FD468,{"&gt;0","&lt;0"})*{1,-1})</f>
        <v>0</v>
      </c>
      <c r="DQ468">
        <f t="shared" si="371"/>
        <v>0</v>
      </c>
      <c r="DR468" s="17">
        <f t="shared" si="372"/>
        <v>100</v>
      </c>
    </row>
    <row r="469" spans="1:122">
      <c r="A469">
        <v>469</v>
      </c>
      <c r="B469" t="str">
        <f t="shared" si="326"/>
        <v>Pass</v>
      </c>
      <c r="C469" t="str">
        <f>IF(COUNTBLANK(Survey!B469:FE469)=$C$2, "Pass", "Fail")</f>
        <v>Pass</v>
      </c>
      <c r="D469" t="str">
        <f t="shared" si="327"/>
        <v>Fail</v>
      </c>
      <c r="E469" t="str">
        <f>IF(OR(ISBLANK(Survey!AJ469),COUNTIF(G469:BB469,"Fail")),"Fail","Pass")</f>
        <v>Fail</v>
      </c>
      <c r="G469" s="16" t="str">
        <f t="shared" si="328"/>
        <v>Fail</v>
      </c>
      <c r="H469" s="177">
        <f>COUNTBLANK(Survey!B469:D469)+COUNTBLANK(Survey!G469)+COUNTBLANK(Survey!I469)+COUNTBLANK(Survey!K469:M469)+COUNTBLANK(Survey!P469)+COUNTBLANK(Survey!S469:U469)+COUNTBLANK(Survey!Y469:AA469)+COUNTBLANK(Survey!AD469:AE469)+COUNTBLANK(Survey!AI469:AI469)</f>
        <v>18</v>
      </c>
      <c r="I469" s="16" t="str">
        <f t="shared" si="329"/>
        <v>Fail</v>
      </c>
      <c r="J469" t="b">
        <f>IF(Survey!E469="No",TRUE,FALSE)</f>
        <v>0</v>
      </c>
      <c r="K469" s="34">
        <f>LEN(Survey!E469)</f>
        <v>0</v>
      </c>
      <c r="L469" s="16" t="str">
        <f t="shared" si="330"/>
        <v>Fail</v>
      </c>
      <c r="M469" t="b">
        <f>IF(Survey!F469="No",TRUE,FALSE)</f>
        <v>0</v>
      </c>
      <c r="N469" s="33">
        <f>LEN(Survey!F469)</f>
        <v>0</v>
      </c>
      <c r="O469" s="16" t="str">
        <f t="shared" si="331"/>
        <v>Pass</v>
      </c>
      <c r="P469" s="34">
        <f>MOD((LEN(Survey!H469)+2),11)</f>
        <v>2</v>
      </c>
      <c r="Q469" s="33" t="str">
        <f>IF(Survey!$L469="Prospectus fund", "Yes", "No")</f>
        <v>No</v>
      </c>
      <c r="R469" s="16" t="str">
        <f t="shared" si="332"/>
        <v>Pass</v>
      </c>
      <c r="S469" s="34">
        <f>MOD((LEN(Survey!J469)+2),11)</f>
        <v>2</v>
      </c>
      <c r="T469" s="35" t="b">
        <f>IF(OR(Survey!$M469="ETF",Survey!$M469="ETF, alternative mutual fund",Survey!$M469="Closed-end", Survey!$M469="Split share corp", Survey!$I469="Yes"),TRUE,FALSE)</f>
        <v>0</v>
      </c>
      <c r="U469" s="16" t="str">
        <f>IFERROR(IF(AND(OR(X469=Y469,Y469 = "Either"),NOT(ISBLANK(Survey!K469))),"Pass","Fail"),"Pass")</f>
        <v>Fail</v>
      </c>
      <c r="V469" s="36" cm="1">
        <f t="array" ref="V469">SUM(SUMIF(Survey!BZ469:CS469,{"&gt;0","&lt;0"})*{1,-1})</f>
        <v>0</v>
      </c>
      <c r="W469" s="38" cm="1">
        <f t="array" ref="W469">SUM(SUMIF(Survey!CC469,{"&gt;0","&lt;0"})*{1,-1})+SUM(SUMIF(Survey!CM469,{"&gt;0","&lt;0"})*{1,-1})</f>
        <v>0</v>
      </c>
      <c r="X469" s="38">
        <f>Survey!K469</f>
        <v>0</v>
      </c>
      <c r="Y469" s="37" t="str">
        <f t="shared" si="333"/>
        <v>Either</v>
      </c>
      <c r="Z469" s="16" t="str">
        <f t="shared" si="334"/>
        <v>Fail</v>
      </c>
      <c r="AA469" s="67" cm="1">
        <f t="array" ref="AA469">SUM(SUMIF(Survey!BZ469:CS469,{"&gt;0","&lt;0"})*{1,-1})+SUM(SUMIF(Survey!CU469:DN469,{"&gt;0","&lt;0"})*{1,-1})</f>
        <v>0</v>
      </c>
      <c r="AB469" s="67">
        <f>IFERROR(AA469/(Survey!$AV469),0)</f>
        <v>0</v>
      </c>
      <c r="AC469" s="128" t="b">
        <f>IF(OR(Survey!$M469="Alternative strategy or hedge",Survey!$M469="Other, illiquid",Survey!$L469="Prospectus fund"),TRUE,FALSE)</f>
        <v>0</v>
      </c>
      <c r="AD469" s="128" t="b">
        <f>NOT(ISBLANK(Survey!$M469))</f>
        <v>0</v>
      </c>
      <c r="AE469" s="16" t="str">
        <f t="shared" si="335"/>
        <v>Pass</v>
      </c>
      <c r="AF469" s="38" t="b">
        <f>NOT(ISNUMBER(SEARCH("Other",Survey!$P469)))</f>
        <v>1</v>
      </c>
      <c r="AG469" s="37" t="b">
        <f>NOT(ISBLANK(Survey!$Q469))</f>
        <v>0</v>
      </c>
      <c r="AH469" s="16" t="str">
        <f t="shared" si="336"/>
        <v>Pass</v>
      </c>
      <c r="AI469" s="143">
        <f>COUNTBLANK(Survey!$W469)</f>
        <v>1</v>
      </c>
      <c r="AJ469" s="67">
        <f>IF(AND(Survey!L469&lt;&gt;"Exempt fund",OR(Survey!$M469="ETF",Survey!$M469="ETF, alternative mutual fund",Survey!$M469="Mutual fund",Survey!$M469="Alternative mutual fund",Survey!$M469="Money market")),1,0)</f>
        <v>0</v>
      </c>
      <c r="AK469" s="16" t="str">
        <f t="shared" si="337"/>
        <v>Pass</v>
      </c>
      <c r="AL469" s="38" t="b">
        <f>NOT(ISNUMBER(SEARCH("Yes",Survey!$AA469)))</f>
        <v>1</v>
      </c>
      <c r="AM469" s="37" t="b">
        <f>IF(COUNTBLANK(Survey!$AB469:$AC469)=0,TRUE, FALSE)</f>
        <v>0</v>
      </c>
      <c r="AN469" s="16" t="str">
        <f t="shared" si="338"/>
        <v>Pass</v>
      </c>
      <c r="AO469" s="38" t="b">
        <f>NOT(ISNUMBER(SEARCH("Yes",Survey!$AD469)))</f>
        <v>1</v>
      </c>
      <c r="AP469" s="37" t="b">
        <f>NOT(ISBLANK(Survey!$AF469))</f>
        <v>0</v>
      </c>
      <c r="AQ469" s="16" t="str">
        <f t="shared" si="339"/>
        <v>Pass</v>
      </c>
      <c r="AR469" s="38" t="b">
        <f>NOT(OR(ISNUMBER(SEARCH("Other",Survey!$AF469)),ISNUMBER(SEARCH("Multiple",Survey!$AF469))))</f>
        <v>1</v>
      </c>
      <c r="AS469" s="37" t="b">
        <f>NOT(ISBLANK(Survey!$AG469))</f>
        <v>0</v>
      </c>
      <c r="AT469" s="16" t="str">
        <f t="shared" si="340"/>
        <v>Fail</v>
      </c>
      <c r="AU469" s="143">
        <f>IF(ABS(Survey!$AV469)&gt;0, 1,0)</f>
        <v>0</v>
      </c>
      <c r="AV469" s="143">
        <f>IF(COUNTBLANK(Survey!$AJ469)=0,1,0)</f>
        <v>0</v>
      </c>
      <c r="AW469" s="16" t="str">
        <f t="shared" si="341"/>
        <v>Pass</v>
      </c>
      <c r="AX469" s="143">
        <f>IF(ISBLANK(Survey!$AJ469),0,1)</f>
        <v>0</v>
      </c>
      <c r="AY469" s="165">
        <f>COUNTBLANK(Survey!$AK469)</f>
        <v>1</v>
      </c>
      <c r="AZ469" s="16" t="str">
        <f t="shared" si="342"/>
        <v>Pass</v>
      </c>
      <c r="BA469" s="143">
        <f>IF(OR(Survey!$AK469="Closed",ISBLANK(Survey!$AK469)),0,1)</f>
        <v>0</v>
      </c>
      <c r="BB469" s="165">
        <f>IF(ISBLANK(Survey!$AL469),1,0)</f>
        <v>1</v>
      </c>
      <c r="BC469" s="147" t="str" cm="1">
        <f t="array" ref="BC469">IF(OR(IF(OR($BE469+$BF469 = 2, $BG469=1), FALSE, TRUE), AND($BD469:$BD469 = 0)),"Pass","Fail")</f>
        <v>Pass</v>
      </c>
      <c r="BD469" s="143">
        <f>COUNTBLANK(Survey!$AM469:$AO469)</f>
        <v>3</v>
      </c>
      <c r="BE469" s="143">
        <f>IF(Survey!$I469="Yes",1,0)</f>
        <v>0</v>
      </c>
      <c r="BF469" s="143">
        <f>IF(OR(Survey!$M469="Mutual fund",Survey!$M469="Alternative mutual fund",Survey!$M469="Money market"),1,0)</f>
        <v>0</v>
      </c>
      <c r="BG469" s="148">
        <f>IF(OR(Survey!$M469="ETF",Survey!$M469="ETF, alternative mutual fund"),1,0)</f>
        <v>0</v>
      </c>
      <c r="BH469" s="16" t="str">
        <f t="shared" si="343"/>
        <v>Pass</v>
      </c>
      <c r="BI469" s="38" t="b">
        <f>OR(ISNUMBER(SEARCH("Yes",Survey!$AO469)),ISBLANK(Survey!$AO469))</f>
        <v>1</v>
      </c>
      <c r="BJ469" s="67" t="b">
        <f>NOT(ISBLANK(Survey!$AP469))</f>
        <v>0</v>
      </c>
      <c r="BK469" s="16" t="str">
        <f t="shared" si="344"/>
        <v>Pass</v>
      </c>
      <c r="BL469" s="143">
        <f>IF(Survey!$AW469=0, 0,1)</f>
        <v>0</v>
      </c>
      <c r="BM469" s="67">
        <f>Survey!$AQ469</f>
        <v>0</v>
      </c>
      <c r="BN469" s="67">
        <f>IFERROR((Survey!$AX469-ABS(Survey!$AY469)-ABS(Survey!$BD469))/Survey!$AW469,0)</f>
        <v>0</v>
      </c>
      <c r="BO469" s="67">
        <f>IF(AND($BM469&gt;$BN469-0.2,$BM469&lt;$BN469+0.2,ISBLANK(Survey!$AQ469)=FALSE),0,1)</f>
        <v>1</v>
      </c>
      <c r="BP469" s="165">
        <f>IF(ISBLANK(Survey!$AR469),1,0)</f>
        <v>1</v>
      </c>
      <c r="BQ469" s="16" t="str">
        <f t="shared" si="345"/>
        <v>Pass</v>
      </c>
      <c r="BR469" s="143">
        <f>IF(Survey!$AW469=0, 0,1)</f>
        <v>0</v>
      </c>
      <c r="BS469" s="67">
        <f>IF(AND(Survey!$AS469&gt;=0,Survey!$AS469&lt;=0.2,Survey!$AS469&lt;&gt;""),0,1)</f>
        <v>1</v>
      </c>
      <c r="BT469" s="143">
        <f>IF(ISBLANK(Survey!$AT469),1,0)</f>
        <v>1</v>
      </c>
      <c r="BU469" s="16" t="str">
        <f t="shared" si="346"/>
        <v>Fail</v>
      </c>
      <c r="BV469" s="165">
        <f>Survey!$AU469</f>
        <v>0</v>
      </c>
      <c r="BW469" s="16" t="str">
        <f t="shared" si="347"/>
        <v>Pass</v>
      </c>
      <c r="BX469" s="36">
        <f>Survey!$AV469</f>
        <v>0</v>
      </c>
      <c r="BY469" s="176">
        <f>Survey!$AW469+Survey!$AX469-ABS(Survey!$AY469)+ABS(Survey!$AZ469)-ABS(Survey!$BA469)+ABS(Survey!$BB469)-ABS(Survey!$BC469)-ABS(Survey!$BD469)+Survey!$BE469</f>
        <v>0</v>
      </c>
      <c r="BZ469" s="35">
        <f t="shared" si="348"/>
        <v>0</v>
      </c>
      <c r="CA469" s="17">
        <f t="shared" si="349"/>
        <v>0</v>
      </c>
      <c r="CB469" s="16" t="str">
        <f t="shared" si="350"/>
        <v>Pass</v>
      </c>
      <c r="CC469" s="38" t="b">
        <f>IF(ABS(Survey!$BE469)=0,TRUE,FALSE)</f>
        <v>1</v>
      </c>
      <c r="CD469" s="37" t="b">
        <f>NOT(ISBLANK(Survey!$BF469))</f>
        <v>0</v>
      </c>
      <c r="CE469" t="str">
        <f t="shared" si="351"/>
        <v>Fail</v>
      </c>
      <c r="CF469" s="29">
        <f>Survey!$AV469</f>
        <v>0</v>
      </c>
      <c r="CG469" s="29" cm="1">
        <f t="array" ref="CG469">SUM(SUMIF(Survey!BH469:BO469,{"&gt;0","&lt;0"})*{1,-1})-SUM(SUMIF(Survey!BQ469:BX469,{"&gt;0","&lt;0"})*{1,-1})</f>
        <v>0</v>
      </c>
      <c r="CH469" s="35" t="str">
        <f t="shared" si="352"/>
        <v>No holdings</v>
      </c>
      <c r="CI469">
        <f t="shared" si="353"/>
        <v>0</v>
      </c>
      <c r="CJ469" s="16" t="str">
        <f t="shared" si="354"/>
        <v>Fail</v>
      </c>
      <c r="CK469" s="36">
        <f>Survey!$AV469</f>
        <v>0</v>
      </c>
      <c r="CL469" s="36" cm="1">
        <f t="array" ref="CL469">SUM(SUMIF(Survey!BZ469:CS469,{"&gt;0","&lt;0"})*{1,-1})-SUM(SUMIF(Survey!CU469:DN469,{"&gt;0","&lt;0"})*{1,-1})</f>
        <v>0</v>
      </c>
      <c r="CM469" s="35" t="str">
        <f t="shared" si="355"/>
        <v>No holdings</v>
      </c>
      <c r="CN469" s="17">
        <f t="shared" si="356"/>
        <v>0</v>
      </c>
      <c r="CO469" s="16" t="str">
        <f t="shared" si="357"/>
        <v>Pass</v>
      </c>
      <c r="CP469" s="38" t="b">
        <f>IF(ABS(Survey!$CS469)=0,TRUE,FALSE)</f>
        <v>1</v>
      </c>
      <c r="CQ469" s="37" t="b">
        <f>NOT(ISBLANK(Survey!$CT469))</f>
        <v>0</v>
      </c>
      <c r="CR469" s="16" t="str">
        <f t="shared" si="358"/>
        <v>Pass</v>
      </c>
      <c r="CS469" s="38" t="b">
        <f>IF(ABS(Survey!$DN469)=0,TRUE,FALSE)</f>
        <v>1</v>
      </c>
      <c r="CT469" s="37" t="b">
        <f>NOT(ISBLANK(Survey!$DO469))</f>
        <v>0</v>
      </c>
      <c r="CU469" t="str">
        <f t="shared" si="359"/>
        <v>Pass</v>
      </c>
      <c r="CV469" s="29" cm="1">
        <f t="array" ref="CV469">SUM(SUMIF(Survey!CO469,{"&gt;0","&lt;0"})*{1,-1})+SUM(SUMIF(Survey!DJ469,{"&gt;0","&lt;0"})*{1,-1})</f>
        <v>0</v>
      </c>
      <c r="CW469" s="29">
        <f>SUM(SUMIF(Survey!DQ469:DW469,{"&gt;0","&lt;0"})*{1,-1})+SUM(SUMIF(Survey!DY469:EE469,{"&gt;0","&lt;0"})*{1,-1})</f>
        <v>0</v>
      </c>
      <c r="CX469">
        <f t="shared" si="360"/>
        <v>0</v>
      </c>
      <c r="CY469">
        <f t="shared" si="361"/>
        <v>0</v>
      </c>
      <c r="CZ469" s="16" t="str">
        <f t="shared" si="362"/>
        <v>Pass</v>
      </c>
      <c r="DA469" s="38" t="b">
        <f>IF(ABS(Survey!$DW469)=0,TRUE,FALSE)</f>
        <v>1</v>
      </c>
      <c r="DB469" s="37" t="b">
        <f>NOT(ISBLANK(Survey!DX469))</f>
        <v>0</v>
      </c>
      <c r="DC469" s="16" t="str">
        <f t="shared" si="363"/>
        <v>Pass</v>
      </c>
      <c r="DD469" s="38" t="b">
        <f>IF(ABS(Survey!$EE469)=0,TRUE,FALSE)</f>
        <v>1</v>
      </c>
      <c r="DE469" s="37" t="b">
        <f>NOT(ISBLANK(Survey!$EF469))</f>
        <v>0</v>
      </c>
      <c r="DF469" s="16" t="str">
        <f t="shared" si="364"/>
        <v>Fail</v>
      </c>
      <c r="DG469" s="36">
        <f>SUM(SUMIF(Survey!EL469:EN469,{"&gt;0","&lt;0"})*{1,-1})</f>
        <v>0</v>
      </c>
      <c r="DH469">
        <f t="shared" si="365"/>
        <v>0</v>
      </c>
      <c r="DI469">
        <f t="shared" si="366"/>
        <v>100</v>
      </c>
      <c r="DJ469" s="35" t="b">
        <f>IF(OR(Survey!$M469="ETF",Survey!$M469="ETF, alternative mutual fund",Survey!$M469="Closed-end", Survey!$M469="Split share corp"),TRUE,FALSE)</f>
        <v>0</v>
      </c>
      <c r="DK469" s="16" t="str">
        <f t="shared" si="367"/>
        <v>Fail</v>
      </c>
      <c r="DL469" s="36">
        <f>SUM(SUMIF(Survey!EP469:EV469,{"&gt;0","&lt;0"})*{1,-1})</f>
        <v>0</v>
      </c>
      <c r="DM469">
        <f t="shared" si="368"/>
        <v>0</v>
      </c>
      <c r="DN469" s="17">
        <f t="shared" si="369"/>
        <v>100</v>
      </c>
      <c r="DO469" s="16" t="str">
        <f t="shared" si="370"/>
        <v>Fail</v>
      </c>
      <c r="DP469" s="36">
        <f>SUM(SUMIF(Survey!EX469:FD469,{"&gt;0","&lt;0"})*{1,-1})</f>
        <v>0</v>
      </c>
      <c r="DQ469">
        <f t="shared" si="371"/>
        <v>0</v>
      </c>
      <c r="DR469" s="17">
        <f t="shared" si="372"/>
        <v>100</v>
      </c>
    </row>
    <row r="470" spans="1:122">
      <c r="A470">
        <v>470</v>
      </c>
      <c r="B470" t="str">
        <f t="shared" si="326"/>
        <v>Pass</v>
      </c>
      <c r="C470" t="str">
        <f>IF(COUNTBLANK(Survey!B470:FE470)=$C$2, "Pass", "Fail")</f>
        <v>Pass</v>
      </c>
      <c r="D470" t="str">
        <f t="shared" si="327"/>
        <v>Fail</v>
      </c>
      <c r="E470" t="str">
        <f>IF(OR(ISBLANK(Survey!AJ470),COUNTIF(G470:BB470,"Fail")),"Fail","Pass")</f>
        <v>Fail</v>
      </c>
      <c r="G470" s="16" t="str">
        <f t="shared" si="328"/>
        <v>Fail</v>
      </c>
      <c r="H470" s="177">
        <f>COUNTBLANK(Survey!B470:D470)+COUNTBLANK(Survey!G470)+COUNTBLANK(Survey!I470)+COUNTBLANK(Survey!K470:M470)+COUNTBLANK(Survey!P470)+COUNTBLANK(Survey!S470:U470)+COUNTBLANK(Survey!Y470:AA470)+COUNTBLANK(Survey!AD470:AE470)+COUNTBLANK(Survey!AI470:AI470)</f>
        <v>18</v>
      </c>
      <c r="I470" s="16" t="str">
        <f t="shared" si="329"/>
        <v>Fail</v>
      </c>
      <c r="J470" t="b">
        <f>IF(Survey!E470="No",TRUE,FALSE)</f>
        <v>0</v>
      </c>
      <c r="K470" s="34">
        <f>LEN(Survey!E470)</f>
        <v>0</v>
      </c>
      <c r="L470" s="16" t="str">
        <f t="shared" si="330"/>
        <v>Fail</v>
      </c>
      <c r="M470" t="b">
        <f>IF(Survey!F470="No",TRUE,FALSE)</f>
        <v>0</v>
      </c>
      <c r="N470" s="33">
        <f>LEN(Survey!F470)</f>
        <v>0</v>
      </c>
      <c r="O470" s="16" t="str">
        <f t="shared" si="331"/>
        <v>Pass</v>
      </c>
      <c r="P470" s="34">
        <f>MOD((LEN(Survey!H470)+2),11)</f>
        <v>2</v>
      </c>
      <c r="Q470" s="33" t="str">
        <f>IF(Survey!$L470="Prospectus fund", "Yes", "No")</f>
        <v>No</v>
      </c>
      <c r="R470" s="16" t="str">
        <f t="shared" si="332"/>
        <v>Pass</v>
      </c>
      <c r="S470" s="34">
        <f>MOD((LEN(Survey!J470)+2),11)</f>
        <v>2</v>
      </c>
      <c r="T470" s="35" t="b">
        <f>IF(OR(Survey!$M470="ETF",Survey!$M470="ETF, alternative mutual fund",Survey!$M470="Closed-end", Survey!$M470="Split share corp", Survey!$I470="Yes"),TRUE,FALSE)</f>
        <v>0</v>
      </c>
      <c r="U470" s="16" t="str">
        <f>IFERROR(IF(AND(OR(X470=Y470,Y470 = "Either"),NOT(ISBLANK(Survey!K470))),"Pass","Fail"),"Pass")</f>
        <v>Fail</v>
      </c>
      <c r="V470" s="36" cm="1">
        <f t="array" ref="V470">SUM(SUMIF(Survey!BZ470:CS470,{"&gt;0","&lt;0"})*{1,-1})</f>
        <v>0</v>
      </c>
      <c r="W470" s="38" cm="1">
        <f t="array" ref="W470">SUM(SUMIF(Survey!CC470,{"&gt;0","&lt;0"})*{1,-1})+SUM(SUMIF(Survey!CM470,{"&gt;0","&lt;0"})*{1,-1})</f>
        <v>0</v>
      </c>
      <c r="X470" s="38">
        <f>Survey!K470</f>
        <v>0</v>
      </c>
      <c r="Y470" s="37" t="str">
        <f t="shared" si="333"/>
        <v>Either</v>
      </c>
      <c r="Z470" s="16" t="str">
        <f t="shared" si="334"/>
        <v>Fail</v>
      </c>
      <c r="AA470" s="67" cm="1">
        <f t="array" ref="AA470">SUM(SUMIF(Survey!BZ470:CS470,{"&gt;0","&lt;0"})*{1,-1})+SUM(SUMIF(Survey!CU470:DN470,{"&gt;0","&lt;0"})*{1,-1})</f>
        <v>0</v>
      </c>
      <c r="AB470" s="67">
        <f>IFERROR(AA470/(Survey!$AV470),0)</f>
        <v>0</v>
      </c>
      <c r="AC470" s="128" t="b">
        <f>IF(OR(Survey!$M470="Alternative strategy or hedge",Survey!$M470="Other, illiquid",Survey!$L470="Prospectus fund"),TRUE,FALSE)</f>
        <v>0</v>
      </c>
      <c r="AD470" s="128" t="b">
        <f>NOT(ISBLANK(Survey!$M470))</f>
        <v>0</v>
      </c>
      <c r="AE470" s="16" t="str">
        <f t="shared" si="335"/>
        <v>Pass</v>
      </c>
      <c r="AF470" s="38" t="b">
        <f>NOT(ISNUMBER(SEARCH("Other",Survey!$P470)))</f>
        <v>1</v>
      </c>
      <c r="AG470" s="37" t="b">
        <f>NOT(ISBLANK(Survey!$Q470))</f>
        <v>0</v>
      </c>
      <c r="AH470" s="16" t="str">
        <f t="shared" si="336"/>
        <v>Pass</v>
      </c>
      <c r="AI470" s="143">
        <f>COUNTBLANK(Survey!$W470)</f>
        <v>1</v>
      </c>
      <c r="AJ470" s="67">
        <f>IF(AND(Survey!L470&lt;&gt;"Exempt fund",OR(Survey!$M470="ETF",Survey!$M470="ETF, alternative mutual fund",Survey!$M470="Mutual fund",Survey!$M470="Alternative mutual fund",Survey!$M470="Money market")),1,0)</f>
        <v>0</v>
      </c>
      <c r="AK470" s="16" t="str">
        <f t="shared" si="337"/>
        <v>Pass</v>
      </c>
      <c r="AL470" s="38" t="b">
        <f>NOT(ISNUMBER(SEARCH("Yes",Survey!$AA470)))</f>
        <v>1</v>
      </c>
      <c r="AM470" s="37" t="b">
        <f>IF(COUNTBLANK(Survey!$AB470:$AC470)=0,TRUE, FALSE)</f>
        <v>0</v>
      </c>
      <c r="AN470" s="16" t="str">
        <f t="shared" si="338"/>
        <v>Pass</v>
      </c>
      <c r="AO470" s="38" t="b">
        <f>NOT(ISNUMBER(SEARCH("Yes",Survey!$AD470)))</f>
        <v>1</v>
      </c>
      <c r="AP470" s="37" t="b">
        <f>NOT(ISBLANK(Survey!$AF470))</f>
        <v>0</v>
      </c>
      <c r="AQ470" s="16" t="str">
        <f t="shared" si="339"/>
        <v>Pass</v>
      </c>
      <c r="AR470" s="38" t="b">
        <f>NOT(OR(ISNUMBER(SEARCH("Other",Survey!$AF470)),ISNUMBER(SEARCH("Multiple",Survey!$AF470))))</f>
        <v>1</v>
      </c>
      <c r="AS470" s="37" t="b">
        <f>NOT(ISBLANK(Survey!$AG470))</f>
        <v>0</v>
      </c>
      <c r="AT470" s="16" t="str">
        <f t="shared" si="340"/>
        <v>Fail</v>
      </c>
      <c r="AU470" s="143">
        <f>IF(ABS(Survey!$AV470)&gt;0, 1,0)</f>
        <v>0</v>
      </c>
      <c r="AV470" s="143">
        <f>IF(COUNTBLANK(Survey!$AJ470)=0,1,0)</f>
        <v>0</v>
      </c>
      <c r="AW470" s="16" t="str">
        <f t="shared" si="341"/>
        <v>Pass</v>
      </c>
      <c r="AX470" s="143">
        <f>IF(ISBLANK(Survey!$AJ470),0,1)</f>
        <v>0</v>
      </c>
      <c r="AY470" s="165">
        <f>COUNTBLANK(Survey!$AK470)</f>
        <v>1</v>
      </c>
      <c r="AZ470" s="16" t="str">
        <f t="shared" si="342"/>
        <v>Pass</v>
      </c>
      <c r="BA470" s="143">
        <f>IF(OR(Survey!$AK470="Closed",ISBLANK(Survey!$AK470)),0,1)</f>
        <v>0</v>
      </c>
      <c r="BB470" s="165">
        <f>IF(ISBLANK(Survey!$AL470),1,0)</f>
        <v>1</v>
      </c>
      <c r="BC470" s="147" t="str" cm="1">
        <f t="array" ref="BC470">IF(OR(IF(OR($BE470+$BF470 = 2, $BG470=1), FALSE, TRUE), AND($BD470:$BD470 = 0)),"Pass","Fail")</f>
        <v>Pass</v>
      </c>
      <c r="BD470" s="143">
        <f>COUNTBLANK(Survey!$AM470:$AO470)</f>
        <v>3</v>
      </c>
      <c r="BE470" s="143">
        <f>IF(Survey!$I470="Yes",1,0)</f>
        <v>0</v>
      </c>
      <c r="BF470" s="143">
        <f>IF(OR(Survey!$M470="Mutual fund",Survey!$M470="Alternative mutual fund",Survey!$M470="Money market"),1,0)</f>
        <v>0</v>
      </c>
      <c r="BG470" s="148">
        <f>IF(OR(Survey!$M470="ETF",Survey!$M470="ETF, alternative mutual fund"),1,0)</f>
        <v>0</v>
      </c>
      <c r="BH470" s="16" t="str">
        <f t="shared" si="343"/>
        <v>Pass</v>
      </c>
      <c r="BI470" s="38" t="b">
        <f>OR(ISNUMBER(SEARCH("Yes",Survey!$AO470)),ISBLANK(Survey!$AO470))</f>
        <v>1</v>
      </c>
      <c r="BJ470" s="67" t="b">
        <f>NOT(ISBLANK(Survey!$AP470))</f>
        <v>0</v>
      </c>
      <c r="BK470" s="16" t="str">
        <f t="shared" si="344"/>
        <v>Pass</v>
      </c>
      <c r="BL470" s="143">
        <f>IF(Survey!$AW470=0, 0,1)</f>
        <v>0</v>
      </c>
      <c r="BM470" s="67">
        <f>Survey!$AQ470</f>
        <v>0</v>
      </c>
      <c r="BN470" s="67">
        <f>IFERROR((Survey!$AX470-ABS(Survey!$AY470)-ABS(Survey!$BD470))/Survey!$AW470,0)</f>
        <v>0</v>
      </c>
      <c r="BO470" s="67">
        <f>IF(AND($BM470&gt;$BN470-0.2,$BM470&lt;$BN470+0.2,ISBLANK(Survey!$AQ470)=FALSE),0,1)</f>
        <v>1</v>
      </c>
      <c r="BP470" s="165">
        <f>IF(ISBLANK(Survey!$AR470),1,0)</f>
        <v>1</v>
      </c>
      <c r="BQ470" s="16" t="str">
        <f t="shared" si="345"/>
        <v>Pass</v>
      </c>
      <c r="BR470" s="143">
        <f>IF(Survey!$AW470=0, 0,1)</f>
        <v>0</v>
      </c>
      <c r="BS470" s="67">
        <f>IF(AND(Survey!$AS470&gt;=0,Survey!$AS470&lt;=0.2,Survey!$AS470&lt;&gt;""),0,1)</f>
        <v>1</v>
      </c>
      <c r="BT470" s="143">
        <f>IF(ISBLANK(Survey!$AT470),1,0)</f>
        <v>1</v>
      </c>
      <c r="BU470" s="16" t="str">
        <f t="shared" si="346"/>
        <v>Fail</v>
      </c>
      <c r="BV470" s="165">
        <f>Survey!$AU470</f>
        <v>0</v>
      </c>
      <c r="BW470" s="16" t="str">
        <f t="shared" si="347"/>
        <v>Pass</v>
      </c>
      <c r="BX470" s="36">
        <f>Survey!$AV470</f>
        <v>0</v>
      </c>
      <c r="BY470" s="176">
        <f>Survey!$AW470+Survey!$AX470-ABS(Survey!$AY470)+ABS(Survey!$AZ470)-ABS(Survey!$BA470)+ABS(Survey!$BB470)-ABS(Survey!$BC470)-ABS(Survey!$BD470)+Survey!$BE470</f>
        <v>0</v>
      </c>
      <c r="BZ470" s="35">
        <f t="shared" si="348"/>
        <v>0</v>
      </c>
      <c r="CA470" s="17">
        <f t="shared" si="349"/>
        <v>0</v>
      </c>
      <c r="CB470" s="16" t="str">
        <f t="shared" si="350"/>
        <v>Pass</v>
      </c>
      <c r="CC470" s="38" t="b">
        <f>IF(ABS(Survey!$BE470)=0,TRUE,FALSE)</f>
        <v>1</v>
      </c>
      <c r="CD470" s="37" t="b">
        <f>NOT(ISBLANK(Survey!$BF470))</f>
        <v>0</v>
      </c>
      <c r="CE470" t="str">
        <f t="shared" si="351"/>
        <v>Fail</v>
      </c>
      <c r="CF470" s="29">
        <f>Survey!$AV470</f>
        <v>0</v>
      </c>
      <c r="CG470" s="29" cm="1">
        <f t="array" ref="CG470">SUM(SUMIF(Survey!BH470:BO470,{"&gt;0","&lt;0"})*{1,-1})-SUM(SUMIF(Survey!BQ470:BX470,{"&gt;0","&lt;0"})*{1,-1})</f>
        <v>0</v>
      </c>
      <c r="CH470" s="35" t="str">
        <f t="shared" si="352"/>
        <v>No holdings</v>
      </c>
      <c r="CI470">
        <f t="shared" si="353"/>
        <v>0</v>
      </c>
      <c r="CJ470" s="16" t="str">
        <f t="shared" si="354"/>
        <v>Fail</v>
      </c>
      <c r="CK470" s="36">
        <f>Survey!$AV470</f>
        <v>0</v>
      </c>
      <c r="CL470" s="36" cm="1">
        <f t="array" ref="CL470">SUM(SUMIF(Survey!BZ470:CS470,{"&gt;0","&lt;0"})*{1,-1})-SUM(SUMIF(Survey!CU470:DN470,{"&gt;0","&lt;0"})*{1,-1})</f>
        <v>0</v>
      </c>
      <c r="CM470" s="35" t="str">
        <f t="shared" si="355"/>
        <v>No holdings</v>
      </c>
      <c r="CN470" s="17">
        <f t="shared" si="356"/>
        <v>0</v>
      </c>
      <c r="CO470" s="16" t="str">
        <f t="shared" si="357"/>
        <v>Pass</v>
      </c>
      <c r="CP470" s="38" t="b">
        <f>IF(ABS(Survey!$CS470)=0,TRUE,FALSE)</f>
        <v>1</v>
      </c>
      <c r="CQ470" s="37" t="b">
        <f>NOT(ISBLANK(Survey!$CT470))</f>
        <v>0</v>
      </c>
      <c r="CR470" s="16" t="str">
        <f t="shared" si="358"/>
        <v>Pass</v>
      </c>
      <c r="CS470" s="38" t="b">
        <f>IF(ABS(Survey!$DN470)=0,TRUE,FALSE)</f>
        <v>1</v>
      </c>
      <c r="CT470" s="37" t="b">
        <f>NOT(ISBLANK(Survey!$DO470))</f>
        <v>0</v>
      </c>
      <c r="CU470" t="str">
        <f t="shared" si="359"/>
        <v>Pass</v>
      </c>
      <c r="CV470" s="29" cm="1">
        <f t="array" ref="CV470">SUM(SUMIF(Survey!CO470,{"&gt;0","&lt;0"})*{1,-1})+SUM(SUMIF(Survey!DJ470,{"&gt;0","&lt;0"})*{1,-1})</f>
        <v>0</v>
      </c>
      <c r="CW470" s="29">
        <f>SUM(SUMIF(Survey!DQ470:DW470,{"&gt;0","&lt;0"})*{1,-1})+SUM(SUMIF(Survey!DY470:EE470,{"&gt;0","&lt;0"})*{1,-1})</f>
        <v>0</v>
      </c>
      <c r="CX470">
        <f t="shared" si="360"/>
        <v>0</v>
      </c>
      <c r="CY470">
        <f t="shared" si="361"/>
        <v>0</v>
      </c>
      <c r="CZ470" s="16" t="str">
        <f t="shared" si="362"/>
        <v>Pass</v>
      </c>
      <c r="DA470" s="38" t="b">
        <f>IF(ABS(Survey!$DW470)=0,TRUE,FALSE)</f>
        <v>1</v>
      </c>
      <c r="DB470" s="37" t="b">
        <f>NOT(ISBLANK(Survey!DX470))</f>
        <v>0</v>
      </c>
      <c r="DC470" s="16" t="str">
        <f t="shared" si="363"/>
        <v>Pass</v>
      </c>
      <c r="DD470" s="38" t="b">
        <f>IF(ABS(Survey!$EE470)=0,TRUE,FALSE)</f>
        <v>1</v>
      </c>
      <c r="DE470" s="37" t="b">
        <f>NOT(ISBLANK(Survey!$EF470))</f>
        <v>0</v>
      </c>
      <c r="DF470" s="16" t="str">
        <f t="shared" si="364"/>
        <v>Fail</v>
      </c>
      <c r="DG470" s="36">
        <f>SUM(SUMIF(Survey!EL470:EN470,{"&gt;0","&lt;0"})*{1,-1})</f>
        <v>0</v>
      </c>
      <c r="DH470">
        <f t="shared" si="365"/>
        <v>0</v>
      </c>
      <c r="DI470">
        <f t="shared" si="366"/>
        <v>100</v>
      </c>
      <c r="DJ470" s="35" t="b">
        <f>IF(OR(Survey!$M470="ETF",Survey!$M470="ETF, alternative mutual fund",Survey!$M470="Closed-end", Survey!$M470="Split share corp"),TRUE,FALSE)</f>
        <v>0</v>
      </c>
      <c r="DK470" s="16" t="str">
        <f t="shared" si="367"/>
        <v>Fail</v>
      </c>
      <c r="DL470" s="36">
        <f>SUM(SUMIF(Survey!EP470:EV470,{"&gt;0","&lt;0"})*{1,-1})</f>
        <v>0</v>
      </c>
      <c r="DM470">
        <f t="shared" si="368"/>
        <v>0</v>
      </c>
      <c r="DN470" s="17">
        <f t="shared" si="369"/>
        <v>100</v>
      </c>
      <c r="DO470" s="16" t="str">
        <f t="shared" si="370"/>
        <v>Fail</v>
      </c>
      <c r="DP470" s="36">
        <f>SUM(SUMIF(Survey!EX470:FD470,{"&gt;0","&lt;0"})*{1,-1})</f>
        <v>0</v>
      </c>
      <c r="DQ470">
        <f t="shared" si="371"/>
        <v>0</v>
      </c>
      <c r="DR470" s="17">
        <f t="shared" si="372"/>
        <v>100</v>
      </c>
    </row>
    <row r="471" spans="1:122">
      <c r="A471">
        <v>471</v>
      </c>
      <c r="B471" t="str">
        <f t="shared" si="326"/>
        <v>Pass</v>
      </c>
      <c r="C471" t="str">
        <f>IF(COUNTBLANK(Survey!B471:FE471)=$C$2, "Pass", "Fail")</f>
        <v>Pass</v>
      </c>
      <c r="D471" t="str">
        <f t="shared" si="327"/>
        <v>Fail</v>
      </c>
      <c r="E471" t="str">
        <f>IF(OR(ISBLANK(Survey!AJ471),COUNTIF(G471:BB471,"Fail")),"Fail","Pass")</f>
        <v>Fail</v>
      </c>
      <c r="G471" s="16" t="str">
        <f t="shared" si="328"/>
        <v>Fail</v>
      </c>
      <c r="H471" s="177">
        <f>COUNTBLANK(Survey!B471:D471)+COUNTBLANK(Survey!G471)+COUNTBLANK(Survey!I471)+COUNTBLANK(Survey!K471:M471)+COUNTBLANK(Survey!P471)+COUNTBLANK(Survey!S471:U471)+COUNTBLANK(Survey!Y471:AA471)+COUNTBLANK(Survey!AD471:AE471)+COUNTBLANK(Survey!AI471:AI471)</f>
        <v>18</v>
      </c>
      <c r="I471" s="16" t="str">
        <f t="shared" si="329"/>
        <v>Fail</v>
      </c>
      <c r="J471" t="b">
        <f>IF(Survey!E471="No",TRUE,FALSE)</f>
        <v>0</v>
      </c>
      <c r="K471" s="34">
        <f>LEN(Survey!E471)</f>
        <v>0</v>
      </c>
      <c r="L471" s="16" t="str">
        <f t="shared" si="330"/>
        <v>Fail</v>
      </c>
      <c r="M471" t="b">
        <f>IF(Survey!F471="No",TRUE,FALSE)</f>
        <v>0</v>
      </c>
      <c r="N471" s="33">
        <f>LEN(Survey!F471)</f>
        <v>0</v>
      </c>
      <c r="O471" s="16" t="str">
        <f t="shared" si="331"/>
        <v>Pass</v>
      </c>
      <c r="P471" s="34">
        <f>MOD((LEN(Survey!H471)+2),11)</f>
        <v>2</v>
      </c>
      <c r="Q471" s="33" t="str">
        <f>IF(Survey!$L471="Prospectus fund", "Yes", "No")</f>
        <v>No</v>
      </c>
      <c r="R471" s="16" t="str">
        <f t="shared" si="332"/>
        <v>Pass</v>
      </c>
      <c r="S471" s="34">
        <f>MOD((LEN(Survey!J471)+2),11)</f>
        <v>2</v>
      </c>
      <c r="T471" s="35" t="b">
        <f>IF(OR(Survey!$M471="ETF",Survey!$M471="ETF, alternative mutual fund",Survey!$M471="Closed-end", Survey!$M471="Split share corp", Survey!$I471="Yes"),TRUE,FALSE)</f>
        <v>0</v>
      </c>
      <c r="U471" s="16" t="str">
        <f>IFERROR(IF(AND(OR(X471=Y471,Y471 = "Either"),NOT(ISBLANK(Survey!K471))),"Pass","Fail"),"Pass")</f>
        <v>Fail</v>
      </c>
      <c r="V471" s="36" cm="1">
        <f t="array" ref="V471">SUM(SUMIF(Survey!BZ471:CS471,{"&gt;0","&lt;0"})*{1,-1})</f>
        <v>0</v>
      </c>
      <c r="W471" s="38" cm="1">
        <f t="array" ref="W471">SUM(SUMIF(Survey!CC471,{"&gt;0","&lt;0"})*{1,-1})+SUM(SUMIF(Survey!CM471,{"&gt;0","&lt;0"})*{1,-1})</f>
        <v>0</v>
      </c>
      <c r="X471" s="38">
        <f>Survey!K471</f>
        <v>0</v>
      </c>
      <c r="Y471" s="37" t="str">
        <f t="shared" si="333"/>
        <v>Either</v>
      </c>
      <c r="Z471" s="16" t="str">
        <f t="shared" si="334"/>
        <v>Fail</v>
      </c>
      <c r="AA471" s="67" cm="1">
        <f t="array" ref="AA471">SUM(SUMIF(Survey!BZ471:CS471,{"&gt;0","&lt;0"})*{1,-1})+SUM(SUMIF(Survey!CU471:DN471,{"&gt;0","&lt;0"})*{1,-1})</f>
        <v>0</v>
      </c>
      <c r="AB471" s="67">
        <f>IFERROR(AA471/(Survey!$AV471),0)</f>
        <v>0</v>
      </c>
      <c r="AC471" s="128" t="b">
        <f>IF(OR(Survey!$M471="Alternative strategy or hedge",Survey!$M471="Other, illiquid",Survey!$L471="Prospectus fund"),TRUE,FALSE)</f>
        <v>0</v>
      </c>
      <c r="AD471" s="128" t="b">
        <f>NOT(ISBLANK(Survey!$M471))</f>
        <v>0</v>
      </c>
      <c r="AE471" s="16" t="str">
        <f t="shared" si="335"/>
        <v>Pass</v>
      </c>
      <c r="AF471" s="38" t="b">
        <f>NOT(ISNUMBER(SEARCH("Other",Survey!$P471)))</f>
        <v>1</v>
      </c>
      <c r="AG471" s="37" t="b">
        <f>NOT(ISBLANK(Survey!$Q471))</f>
        <v>0</v>
      </c>
      <c r="AH471" s="16" t="str">
        <f t="shared" si="336"/>
        <v>Pass</v>
      </c>
      <c r="AI471" s="143">
        <f>COUNTBLANK(Survey!$W471)</f>
        <v>1</v>
      </c>
      <c r="AJ471" s="67">
        <f>IF(AND(Survey!L471&lt;&gt;"Exempt fund",OR(Survey!$M471="ETF",Survey!$M471="ETF, alternative mutual fund",Survey!$M471="Mutual fund",Survey!$M471="Alternative mutual fund",Survey!$M471="Money market")),1,0)</f>
        <v>0</v>
      </c>
      <c r="AK471" s="16" t="str">
        <f t="shared" si="337"/>
        <v>Pass</v>
      </c>
      <c r="AL471" s="38" t="b">
        <f>NOT(ISNUMBER(SEARCH("Yes",Survey!$AA471)))</f>
        <v>1</v>
      </c>
      <c r="AM471" s="37" t="b">
        <f>IF(COUNTBLANK(Survey!$AB471:$AC471)=0,TRUE, FALSE)</f>
        <v>0</v>
      </c>
      <c r="AN471" s="16" t="str">
        <f t="shared" si="338"/>
        <v>Pass</v>
      </c>
      <c r="AO471" s="38" t="b">
        <f>NOT(ISNUMBER(SEARCH("Yes",Survey!$AD471)))</f>
        <v>1</v>
      </c>
      <c r="AP471" s="37" t="b">
        <f>NOT(ISBLANK(Survey!$AF471))</f>
        <v>0</v>
      </c>
      <c r="AQ471" s="16" t="str">
        <f t="shared" si="339"/>
        <v>Pass</v>
      </c>
      <c r="AR471" s="38" t="b">
        <f>NOT(OR(ISNUMBER(SEARCH("Other",Survey!$AF471)),ISNUMBER(SEARCH("Multiple",Survey!$AF471))))</f>
        <v>1</v>
      </c>
      <c r="AS471" s="37" t="b">
        <f>NOT(ISBLANK(Survey!$AG471))</f>
        <v>0</v>
      </c>
      <c r="AT471" s="16" t="str">
        <f t="shared" si="340"/>
        <v>Fail</v>
      </c>
      <c r="AU471" s="143">
        <f>IF(ABS(Survey!$AV471)&gt;0, 1,0)</f>
        <v>0</v>
      </c>
      <c r="AV471" s="143">
        <f>IF(COUNTBLANK(Survey!$AJ471)=0,1,0)</f>
        <v>0</v>
      </c>
      <c r="AW471" s="16" t="str">
        <f t="shared" si="341"/>
        <v>Pass</v>
      </c>
      <c r="AX471" s="143">
        <f>IF(ISBLANK(Survey!$AJ471),0,1)</f>
        <v>0</v>
      </c>
      <c r="AY471" s="165">
        <f>COUNTBLANK(Survey!$AK471)</f>
        <v>1</v>
      </c>
      <c r="AZ471" s="16" t="str">
        <f t="shared" si="342"/>
        <v>Pass</v>
      </c>
      <c r="BA471" s="143">
        <f>IF(OR(Survey!$AK471="Closed",ISBLANK(Survey!$AK471)),0,1)</f>
        <v>0</v>
      </c>
      <c r="BB471" s="165">
        <f>IF(ISBLANK(Survey!$AL471),1,0)</f>
        <v>1</v>
      </c>
      <c r="BC471" s="147" t="str" cm="1">
        <f t="array" ref="BC471">IF(OR(IF(OR($BE471+$BF471 = 2, $BG471=1), FALSE, TRUE), AND($BD471:$BD471 = 0)),"Pass","Fail")</f>
        <v>Pass</v>
      </c>
      <c r="BD471" s="143">
        <f>COUNTBLANK(Survey!$AM471:$AO471)</f>
        <v>3</v>
      </c>
      <c r="BE471" s="143">
        <f>IF(Survey!$I471="Yes",1,0)</f>
        <v>0</v>
      </c>
      <c r="BF471" s="143">
        <f>IF(OR(Survey!$M471="Mutual fund",Survey!$M471="Alternative mutual fund",Survey!$M471="Money market"),1,0)</f>
        <v>0</v>
      </c>
      <c r="BG471" s="148">
        <f>IF(OR(Survey!$M471="ETF",Survey!$M471="ETF, alternative mutual fund"),1,0)</f>
        <v>0</v>
      </c>
      <c r="BH471" s="16" t="str">
        <f t="shared" si="343"/>
        <v>Pass</v>
      </c>
      <c r="BI471" s="38" t="b">
        <f>OR(ISNUMBER(SEARCH("Yes",Survey!$AO471)),ISBLANK(Survey!$AO471))</f>
        <v>1</v>
      </c>
      <c r="BJ471" s="67" t="b">
        <f>NOT(ISBLANK(Survey!$AP471))</f>
        <v>0</v>
      </c>
      <c r="BK471" s="16" t="str">
        <f t="shared" si="344"/>
        <v>Pass</v>
      </c>
      <c r="BL471" s="143">
        <f>IF(Survey!$AW471=0, 0,1)</f>
        <v>0</v>
      </c>
      <c r="BM471" s="67">
        <f>Survey!$AQ471</f>
        <v>0</v>
      </c>
      <c r="BN471" s="67">
        <f>IFERROR((Survey!$AX471-ABS(Survey!$AY471)-ABS(Survey!$BD471))/Survey!$AW471,0)</f>
        <v>0</v>
      </c>
      <c r="BO471" s="67">
        <f>IF(AND($BM471&gt;$BN471-0.2,$BM471&lt;$BN471+0.2,ISBLANK(Survey!$AQ471)=FALSE),0,1)</f>
        <v>1</v>
      </c>
      <c r="BP471" s="165">
        <f>IF(ISBLANK(Survey!$AR471),1,0)</f>
        <v>1</v>
      </c>
      <c r="BQ471" s="16" t="str">
        <f t="shared" si="345"/>
        <v>Pass</v>
      </c>
      <c r="BR471" s="143">
        <f>IF(Survey!$AW471=0, 0,1)</f>
        <v>0</v>
      </c>
      <c r="BS471" s="67">
        <f>IF(AND(Survey!$AS471&gt;=0,Survey!$AS471&lt;=0.2,Survey!$AS471&lt;&gt;""),0,1)</f>
        <v>1</v>
      </c>
      <c r="BT471" s="143">
        <f>IF(ISBLANK(Survey!$AT471),1,0)</f>
        <v>1</v>
      </c>
      <c r="BU471" s="16" t="str">
        <f t="shared" si="346"/>
        <v>Fail</v>
      </c>
      <c r="BV471" s="165">
        <f>Survey!$AU471</f>
        <v>0</v>
      </c>
      <c r="BW471" s="16" t="str">
        <f t="shared" si="347"/>
        <v>Pass</v>
      </c>
      <c r="BX471" s="36">
        <f>Survey!$AV471</f>
        <v>0</v>
      </c>
      <c r="BY471" s="176">
        <f>Survey!$AW471+Survey!$AX471-ABS(Survey!$AY471)+ABS(Survey!$AZ471)-ABS(Survey!$BA471)+ABS(Survey!$BB471)-ABS(Survey!$BC471)-ABS(Survey!$BD471)+Survey!$BE471</f>
        <v>0</v>
      </c>
      <c r="BZ471" s="35">
        <f t="shared" si="348"/>
        <v>0</v>
      </c>
      <c r="CA471" s="17">
        <f t="shared" si="349"/>
        <v>0</v>
      </c>
      <c r="CB471" s="16" t="str">
        <f t="shared" si="350"/>
        <v>Pass</v>
      </c>
      <c r="CC471" s="38" t="b">
        <f>IF(ABS(Survey!$BE471)=0,TRUE,FALSE)</f>
        <v>1</v>
      </c>
      <c r="CD471" s="37" t="b">
        <f>NOT(ISBLANK(Survey!$BF471))</f>
        <v>0</v>
      </c>
      <c r="CE471" t="str">
        <f t="shared" si="351"/>
        <v>Fail</v>
      </c>
      <c r="CF471" s="29">
        <f>Survey!$AV471</f>
        <v>0</v>
      </c>
      <c r="CG471" s="29" cm="1">
        <f t="array" ref="CG471">SUM(SUMIF(Survey!BH471:BO471,{"&gt;0","&lt;0"})*{1,-1})-SUM(SUMIF(Survey!BQ471:BX471,{"&gt;0","&lt;0"})*{1,-1})</f>
        <v>0</v>
      </c>
      <c r="CH471" s="35" t="str">
        <f t="shared" si="352"/>
        <v>No holdings</v>
      </c>
      <c r="CI471">
        <f t="shared" si="353"/>
        <v>0</v>
      </c>
      <c r="CJ471" s="16" t="str">
        <f t="shared" si="354"/>
        <v>Fail</v>
      </c>
      <c r="CK471" s="36">
        <f>Survey!$AV471</f>
        <v>0</v>
      </c>
      <c r="CL471" s="36" cm="1">
        <f t="array" ref="CL471">SUM(SUMIF(Survey!BZ471:CS471,{"&gt;0","&lt;0"})*{1,-1})-SUM(SUMIF(Survey!CU471:DN471,{"&gt;0","&lt;0"})*{1,-1})</f>
        <v>0</v>
      </c>
      <c r="CM471" s="35" t="str">
        <f t="shared" si="355"/>
        <v>No holdings</v>
      </c>
      <c r="CN471" s="17">
        <f t="shared" si="356"/>
        <v>0</v>
      </c>
      <c r="CO471" s="16" t="str">
        <f t="shared" si="357"/>
        <v>Pass</v>
      </c>
      <c r="CP471" s="38" t="b">
        <f>IF(ABS(Survey!$CS471)=0,TRUE,FALSE)</f>
        <v>1</v>
      </c>
      <c r="CQ471" s="37" t="b">
        <f>NOT(ISBLANK(Survey!$CT471))</f>
        <v>0</v>
      </c>
      <c r="CR471" s="16" t="str">
        <f t="shared" si="358"/>
        <v>Pass</v>
      </c>
      <c r="CS471" s="38" t="b">
        <f>IF(ABS(Survey!$DN471)=0,TRUE,FALSE)</f>
        <v>1</v>
      </c>
      <c r="CT471" s="37" t="b">
        <f>NOT(ISBLANK(Survey!$DO471))</f>
        <v>0</v>
      </c>
      <c r="CU471" t="str">
        <f t="shared" si="359"/>
        <v>Pass</v>
      </c>
      <c r="CV471" s="29" cm="1">
        <f t="array" ref="CV471">SUM(SUMIF(Survey!CO471,{"&gt;0","&lt;0"})*{1,-1})+SUM(SUMIF(Survey!DJ471,{"&gt;0","&lt;0"})*{1,-1})</f>
        <v>0</v>
      </c>
      <c r="CW471" s="29">
        <f>SUM(SUMIF(Survey!DQ471:DW471,{"&gt;0","&lt;0"})*{1,-1})+SUM(SUMIF(Survey!DY471:EE471,{"&gt;0","&lt;0"})*{1,-1})</f>
        <v>0</v>
      </c>
      <c r="CX471">
        <f t="shared" si="360"/>
        <v>0</v>
      </c>
      <c r="CY471">
        <f t="shared" si="361"/>
        <v>0</v>
      </c>
      <c r="CZ471" s="16" t="str">
        <f t="shared" si="362"/>
        <v>Pass</v>
      </c>
      <c r="DA471" s="38" t="b">
        <f>IF(ABS(Survey!$DW471)=0,TRUE,FALSE)</f>
        <v>1</v>
      </c>
      <c r="DB471" s="37" t="b">
        <f>NOT(ISBLANK(Survey!DX471))</f>
        <v>0</v>
      </c>
      <c r="DC471" s="16" t="str">
        <f t="shared" si="363"/>
        <v>Pass</v>
      </c>
      <c r="DD471" s="38" t="b">
        <f>IF(ABS(Survey!$EE471)=0,TRUE,FALSE)</f>
        <v>1</v>
      </c>
      <c r="DE471" s="37" t="b">
        <f>NOT(ISBLANK(Survey!$EF471))</f>
        <v>0</v>
      </c>
      <c r="DF471" s="16" t="str">
        <f t="shared" si="364"/>
        <v>Fail</v>
      </c>
      <c r="DG471" s="36">
        <f>SUM(SUMIF(Survey!EL471:EN471,{"&gt;0","&lt;0"})*{1,-1})</f>
        <v>0</v>
      </c>
      <c r="DH471">
        <f t="shared" si="365"/>
        <v>0</v>
      </c>
      <c r="DI471">
        <f t="shared" si="366"/>
        <v>100</v>
      </c>
      <c r="DJ471" s="35" t="b">
        <f>IF(OR(Survey!$M471="ETF",Survey!$M471="ETF, alternative mutual fund",Survey!$M471="Closed-end", Survey!$M471="Split share corp"),TRUE,FALSE)</f>
        <v>0</v>
      </c>
      <c r="DK471" s="16" t="str">
        <f t="shared" si="367"/>
        <v>Fail</v>
      </c>
      <c r="DL471" s="36">
        <f>SUM(SUMIF(Survey!EP471:EV471,{"&gt;0","&lt;0"})*{1,-1})</f>
        <v>0</v>
      </c>
      <c r="DM471">
        <f t="shared" si="368"/>
        <v>0</v>
      </c>
      <c r="DN471" s="17">
        <f t="shared" si="369"/>
        <v>100</v>
      </c>
      <c r="DO471" s="16" t="str">
        <f t="shared" si="370"/>
        <v>Fail</v>
      </c>
      <c r="DP471" s="36">
        <f>SUM(SUMIF(Survey!EX471:FD471,{"&gt;0","&lt;0"})*{1,-1})</f>
        <v>0</v>
      </c>
      <c r="DQ471">
        <f t="shared" si="371"/>
        <v>0</v>
      </c>
      <c r="DR471" s="17">
        <f t="shared" si="372"/>
        <v>100</v>
      </c>
    </row>
    <row r="472" spans="1:122">
      <c r="A472">
        <v>472</v>
      </c>
      <c r="B472" t="str">
        <f t="shared" si="326"/>
        <v>Pass</v>
      </c>
      <c r="C472" t="str">
        <f>IF(COUNTBLANK(Survey!B472:FE472)=$C$2, "Pass", "Fail")</f>
        <v>Pass</v>
      </c>
      <c r="D472" t="str">
        <f t="shared" si="327"/>
        <v>Fail</v>
      </c>
      <c r="E472" t="str">
        <f>IF(OR(ISBLANK(Survey!AJ472),COUNTIF(G472:BB472,"Fail")),"Fail","Pass")</f>
        <v>Fail</v>
      </c>
      <c r="G472" s="16" t="str">
        <f t="shared" si="328"/>
        <v>Fail</v>
      </c>
      <c r="H472" s="177">
        <f>COUNTBLANK(Survey!B472:D472)+COUNTBLANK(Survey!G472)+COUNTBLANK(Survey!I472)+COUNTBLANK(Survey!K472:M472)+COUNTBLANK(Survey!P472)+COUNTBLANK(Survey!S472:U472)+COUNTBLANK(Survey!Y472:AA472)+COUNTBLANK(Survey!AD472:AE472)+COUNTBLANK(Survey!AI472:AI472)</f>
        <v>18</v>
      </c>
      <c r="I472" s="16" t="str">
        <f t="shared" si="329"/>
        <v>Fail</v>
      </c>
      <c r="J472" t="b">
        <f>IF(Survey!E472="No",TRUE,FALSE)</f>
        <v>0</v>
      </c>
      <c r="K472" s="34">
        <f>LEN(Survey!E472)</f>
        <v>0</v>
      </c>
      <c r="L472" s="16" t="str">
        <f t="shared" si="330"/>
        <v>Fail</v>
      </c>
      <c r="M472" t="b">
        <f>IF(Survey!F472="No",TRUE,FALSE)</f>
        <v>0</v>
      </c>
      <c r="N472" s="33">
        <f>LEN(Survey!F472)</f>
        <v>0</v>
      </c>
      <c r="O472" s="16" t="str">
        <f t="shared" si="331"/>
        <v>Pass</v>
      </c>
      <c r="P472" s="34">
        <f>MOD((LEN(Survey!H472)+2),11)</f>
        <v>2</v>
      </c>
      <c r="Q472" s="33" t="str">
        <f>IF(Survey!$L472="Prospectus fund", "Yes", "No")</f>
        <v>No</v>
      </c>
      <c r="R472" s="16" t="str">
        <f t="shared" si="332"/>
        <v>Pass</v>
      </c>
      <c r="S472" s="34">
        <f>MOD((LEN(Survey!J472)+2),11)</f>
        <v>2</v>
      </c>
      <c r="T472" s="35" t="b">
        <f>IF(OR(Survey!$M472="ETF",Survey!$M472="ETF, alternative mutual fund",Survey!$M472="Closed-end", Survey!$M472="Split share corp", Survey!$I472="Yes"),TRUE,FALSE)</f>
        <v>0</v>
      </c>
      <c r="U472" s="16" t="str">
        <f>IFERROR(IF(AND(OR(X472=Y472,Y472 = "Either"),NOT(ISBLANK(Survey!K472))),"Pass","Fail"),"Pass")</f>
        <v>Fail</v>
      </c>
      <c r="V472" s="36" cm="1">
        <f t="array" ref="V472">SUM(SUMIF(Survey!BZ472:CS472,{"&gt;0","&lt;0"})*{1,-1})</f>
        <v>0</v>
      </c>
      <c r="W472" s="38" cm="1">
        <f t="array" ref="W472">SUM(SUMIF(Survey!CC472,{"&gt;0","&lt;0"})*{1,-1})+SUM(SUMIF(Survey!CM472,{"&gt;0","&lt;0"})*{1,-1})</f>
        <v>0</v>
      </c>
      <c r="X472" s="38">
        <f>Survey!K472</f>
        <v>0</v>
      </c>
      <c r="Y472" s="37" t="str">
        <f t="shared" si="333"/>
        <v>Either</v>
      </c>
      <c r="Z472" s="16" t="str">
        <f t="shared" si="334"/>
        <v>Fail</v>
      </c>
      <c r="AA472" s="67" cm="1">
        <f t="array" ref="AA472">SUM(SUMIF(Survey!BZ472:CS472,{"&gt;0","&lt;0"})*{1,-1})+SUM(SUMIF(Survey!CU472:DN472,{"&gt;0","&lt;0"})*{1,-1})</f>
        <v>0</v>
      </c>
      <c r="AB472" s="67">
        <f>IFERROR(AA472/(Survey!$AV472),0)</f>
        <v>0</v>
      </c>
      <c r="AC472" s="128" t="b">
        <f>IF(OR(Survey!$M472="Alternative strategy or hedge",Survey!$M472="Other, illiquid",Survey!$L472="Prospectus fund"),TRUE,FALSE)</f>
        <v>0</v>
      </c>
      <c r="AD472" s="128" t="b">
        <f>NOT(ISBLANK(Survey!$M472))</f>
        <v>0</v>
      </c>
      <c r="AE472" s="16" t="str">
        <f t="shared" si="335"/>
        <v>Pass</v>
      </c>
      <c r="AF472" s="38" t="b">
        <f>NOT(ISNUMBER(SEARCH("Other",Survey!$P472)))</f>
        <v>1</v>
      </c>
      <c r="AG472" s="37" t="b">
        <f>NOT(ISBLANK(Survey!$Q472))</f>
        <v>0</v>
      </c>
      <c r="AH472" s="16" t="str">
        <f t="shared" si="336"/>
        <v>Pass</v>
      </c>
      <c r="AI472" s="143">
        <f>COUNTBLANK(Survey!$W472)</f>
        <v>1</v>
      </c>
      <c r="AJ472" s="67">
        <f>IF(AND(Survey!L472&lt;&gt;"Exempt fund",OR(Survey!$M472="ETF",Survey!$M472="ETF, alternative mutual fund",Survey!$M472="Mutual fund",Survey!$M472="Alternative mutual fund",Survey!$M472="Money market")),1,0)</f>
        <v>0</v>
      </c>
      <c r="AK472" s="16" t="str">
        <f t="shared" si="337"/>
        <v>Pass</v>
      </c>
      <c r="AL472" s="38" t="b">
        <f>NOT(ISNUMBER(SEARCH("Yes",Survey!$AA472)))</f>
        <v>1</v>
      </c>
      <c r="AM472" s="37" t="b">
        <f>IF(COUNTBLANK(Survey!$AB472:$AC472)=0,TRUE, FALSE)</f>
        <v>0</v>
      </c>
      <c r="AN472" s="16" t="str">
        <f t="shared" si="338"/>
        <v>Pass</v>
      </c>
      <c r="AO472" s="38" t="b">
        <f>NOT(ISNUMBER(SEARCH("Yes",Survey!$AD472)))</f>
        <v>1</v>
      </c>
      <c r="AP472" s="37" t="b">
        <f>NOT(ISBLANK(Survey!$AF472))</f>
        <v>0</v>
      </c>
      <c r="AQ472" s="16" t="str">
        <f t="shared" si="339"/>
        <v>Pass</v>
      </c>
      <c r="AR472" s="38" t="b">
        <f>NOT(OR(ISNUMBER(SEARCH("Other",Survey!$AF472)),ISNUMBER(SEARCH("Multiple",Survey!$AF472))))</f>
        <v>1</v>
      </c>
      <c r="AS472" s="37" t="b">
        <f>NOT(ISBLANK(Survey!$AG472))</f>
        <v>0</v>
      </c>
      <c r="AT472" s="16" t="str">
        <f t="shared" si="340"/>
        <v>Fail</v>
      </c>
      <c r="AU472" s="143">
        <f>IF(ABS(Survey!$AV472)&gt;0, 1,0)</f>
        <v>0</v>
      </c>
      <c r="AV472" s="143">
        <f>IF(COUNTBLANK(Survey!$AJ472)=0,1,0)</f>
        <v>0</v>
      </c>
      <c r="AW472" s="16" t="str">
        <f t="shared" si="341"/>
        <v>Pass</v>
      </c>
      <c r="AX472" s="143">
        <f>IF(ISBLANK(Survey!$AJ472),0,1)</f>
        <v>0</v>
      </c>
      <c r="AY472" s="165">
        <f>COUNTBLANK(Survey!$AK472)</f>
        <v>1</v>
      </c>
      <c r="AZ472" s="16" t="str">
        <f t="shared" si="342"/>
        <v>Pass</v>
      </c>
      <c r="BA472" s="143">
        <f>IF(OR(Survey!$AK472="Closed",ISBLANK(Survey!$AK472)),0,1)</f>
        <v>0</v>
      </c>
      <c r="BB472" s="165">
        <f>IF(ISBLANK(Survey!$AL472),1,0)</f>
        <v>1</v>
      </c>
      <c r="BC472" s="147" t="str" cm="1">
        <f t="array" ref="BC472">IF(OR(IF(OR($BE472+$BF472 = 2, $BG472=1), FALSE, TRUE), AND($BD472:$BD472 = 0)),"Pass","Fail")</f>
        <v>Pass</v>
      </c>
      <c r="BD472" s="143">
        <f>COUNTBLANK(Survey!$AM472:$AO472)</f>
        <v>3</v>
      </c>
      <c r="BE472" s="143">
        <f>IF(Survey!$I472="Yes",1,0)</f>
        <v>0</v>
      </c>
      <c r="BF472" s="143">
        <f>IF(OR(Survey!$M472="Mutual fund",Survey!$M472="Alternative mutual fund",Survey!$M472="Money market"),1,0)</f>
        <v>0</v>
      </c>
      <c r="BG472" s="148">
        <f>IF(OR(Survey!$M472="ETF",Survey!$M472="ETF, alternative mutual fund"),1,0)</f>
        <v>0</v>
      </c>
      <c r="BH472" s="16" t="str">
        <f t="shared" si="343"/>
        <v>Pass</v>
      </c>
      <c r="BI472" s="38" t="b">
        <f>OR(ISNUMBER(SEARCH("Yes",Survey!$AO472)),ISBLANK(Survey!$AO472))</f>
        <v>1</v>
      </c>
      <c r="BJ472" s="67" t="b">
        <f>NOT(ISBLANK(Survey!$AP472))</f>
        <v>0</v>
      </c>
      <c r="BK472" s="16" t="str">
        <f t="shared" si="344"/>
        <v>Pass</v>
      </c>
      <c r="BL472" s="143">
        <f>IF(Survey!$AW472=0, 0,1)</f>
        <v>0</v>
      </c>
      <c r="BM472" s="67">
        <f>Survey!$AQ472</f>
        <v>0</v>
      </c>
      <c r="BN472" s="67">
        <f>IFERROR((Survey!$AX472-ABS(Survey!$AY472)-ABS(Survey!$BD472))/Survey!$AW472,0)</f>
        <v>0</v>
      </c>
      <c r="BO472" s="67">
        <f>IF(AND($BM472&gt;$BN472-0.2,$BM472&lt;$BN472+0.2,ISBLANK(Survey!$AQ472)=FALSE),0,1)</f>
        <v>1</v>
      </c>
      <c r="BP472" s="165">
        <f>IF(ISBLANK(Survey!$AR472),1,0)</f>
        <v>1</v>
      </c>
      <c r="BQ472" s="16" t="str">
        <f t="shared" si="345"/>
        <v>Pass</v>
      </c>
      <c r="BR472" s="143">
        <f>IF(Survey!$AW472=0, 0,1)</f>
        <v>0</v>
      </c>
      <c r="BS472" s="67">
        <f>IF(AND(Survey!$AS472&gt;=0,Survey!$AS472&lt;=0.2,Survey!$AS472&lt;&gt;""),0,1)</f>
        <v>1</v>
      </c>
      <c r="BT472" s="143">
        <f>IF(ISBLANK(Survey!$AT472),1,0)</f>
        <v>1</v>
      </c>
      <c r="BU472" s="16" t="str">
        <f t="shared" si="346"/>
        <v>Fail</v>
      </c>
      <c r="BV472" s="165">
        <f>Survey!$AU472</f>
        <v>0</v>
      </c>
      <c r="BW472" s="16" t="str">
        <f t="shared" si="347"/>
        <v>Pass</v>
      </c>
      <c r="BX472" s="36">
        <f>Survey!$AV472</f>
        <v>0</v>
      </c>
      <c r="BY472" s="176">
        <f>Survey!$AW472+Survey!$AX472-ABS(Survey!$AY472)+ABS(Survey!$AZ472)-ABS(Survey!$BA472)+ABS(Survey!$BB472)-ABS(Survey!$BC472)-ABS(Survey!$BD472)+Survey!$BE472</f>
        <v>0</v>
      </c>
      <c r="BZ472" s="35">
        <f t="shared" si="348"/>
        <v>0</v>
      </c>
      <c r="CA472" s="17">
        <f t="shared" si="349"/>
        <v>0</v>
      </c>
      <c r="CB472" s="16" t="str">
        <f t="shared" si="350"/>
        <v>Pass</v>
      </c>
      <c r="CC472" s="38" t="b">
        <f>IF(ABS(Survey!$BE472)=0,TRUE,FALSE)</f>
        <v>1</v>
      </c>
      <c r="CD472" s="37" t="b">
        <f>NOT(ISBLANK(Survey!$BF472))</f>
        <v>0</v>
      </c>
      <c r="CE472" t="str">
        <f t="shared" si="351"/>
        <v>Fail</v>
      </c>
      <c r="CF472" s="29">
        <f>Survey!$AV472</f>
        <v>0</v>
      </c>
      <c r="CG472" s="29" cm="1">
        <f t="array" ref="CG472">SUM(SUMIF(Survey!BH472:BO472,{"&gt;0","&lt;0"})*{1,-1})-SUM(SUMIF(Survey!BQ472:BX472,{"&gt;0","&lt;0"})*{1,-1})</f>
        <v>0</v>
      </c>
      <c r="CH472" s="35" t="str">
        <f t="shared" si="352"/>
        <v>No holdings</v>
      </c>
      <c r="CI472">
        <f t="shared" si="353"/>
        <v>0</v>
      </c>
      <c r="CJ472" s="16" t="str">
        <f t="shared" si="354"/>
        <v>Fail</v>
      </c>
      <c r="CK472" s="36">
        <f>Survey!$AV472</f>
        <v>0</v>
      </c>
      <c r="CL472" s="36" cm="1">
        <f t="array" ref="CL472">SUM(SUMIF(Survey!BZ472:CS472,{"&gt;0","&lt;0"})*{1,-1})-SUM(SUMIF(Survey!CU472:DN472,{"&gt;0","&lt;0"})*{1,-1})</f>
        <v>0</v>
      </c>
      <c r="CM472" s="35" t="str">
        <f t="shared" si="355"/>
        <v>No holdings</v>
      </c>
      <c r="CN472" s="17">
        <f t="shared" si="356"/>
        <v>0</v>
      </c>
      <c r="CO472" s="16" t="str">
        <f t="shared" si="357"/>
        <v>Pass</v>
      </c>
      <c r="CP472" s="38" t="b">
        <f>IF(ABS(Survey!$CS472)=0,TRUE,FALSE)</f>
        <v>1</v>
      </c>
      <c r="CQ472" s="37" t="b">
        <f>NOT(ISBLANK(Survey!$CT472))</f>
        <v>0</v>
      </c>
      <c r="CR472" s="16" t="str">
        <f t="shared" si="358"/>
        <v>Pass</v>
      </c>
      <c r="CS472" s="38" t="b">
        <f>IF(ABS(Survey!$DN472)=0,TRUE,FALSE)</f>
        <v>1</v>
      </c>
      <c r="CT472" s="37" t="b">
        <f>NOT(ISBLANK(Survey!$DO472))</f>
        <v>0</v>
      </c>
      <c r="CU472" t="str">
        <f t="shared" si="359"/>
        <v>Pass</v>
      </c>
      <c r="CV472" s="29" cm="1">
        <f t="array" ref="CV472">SUM(SUMIF(Survey!CO472,{"&gt;0","&lt;0"})*{1,-1})+SUM(SUMIF(Survey!DJ472,{"&gt;0","&lt;0"})*{1,-1})</f>
        <v>0</v>
      </c>
      <c r="CW472" s="29">
        <f>SUM(SUMIF(Survey!DQ472:DW472,{"&gt;0","&lt;0"})*{1,-1})+SUM(SUMIF(Survey!DY472:EE472,{"&gt;0","&lt;0"})*{1,-1})</f>
        <v>0</v>
      </c>
      <c r="CX472">
        <f t="shared" si="360"/>
        <v>0</v>
      </c>
      <c r="CY472">
        <f t="shared" si="361"/>
        <v>0</v>
      </c>
      <c r="CZ472" s="16" t="str">
        <f t="shared" si="362"/>
        <v>Pass</v>
      </c>
      <c r="DA472" s="38" t="b">
        <f>IF(ABS(Survey!$DW472)=0,TRUE,FALSE)</f>
        <v>1</v>
      </c>
      <c r="DB472" s="37" t="b">
        <f>NOT(ISBLANK(Survey!DX472))</f>
        <v>0</v>
      </c>
      <c r="DC472" s="16" t="str">
        <f t="shared" si="363"/>
        <v>Pass</v>
      </c>
      <c r="DD472" s="38" t="b">
        <f>IF(ABS(Survey!$EE472)=0,TRUE,FALSE)</f>
        <v>1</v>
      </c>
      <c r="DE472" s="37" t="b">
        <f>NOT(ISBLANK(Survey!$EF472))</f>
        <v>0</v>
      </c>
      <c r="DF472" s="16" t="str">
        <f t="shared" si="364"/>
        <v>Fail</v>
      </c>
      <c r="DG472" s="36">
        <f>SUM(SUMIF(Survey!EL472:EN472,{"&gt;0","&lt;0"})*{1,-1})</f>
        <v>0</v>
      </c>
      <c r="DH472">
        <f t="shared" si="365"/>
        <v>0</v>
      </c>
      <c r="DI472">
        <f t="shared" si="366"/>
        <v>100</v>
      </c>
      <c r="DJ472" s="35" t="b">
        <f>IF(OR(Survey!$M472="ETF",Survey!$M472="ETF, alternative mutual fund",Survey!$M472="Closed-end", Survey!$M472="Split share corp"),TRUE,FALSE)</f>
        <v>0</v>
      </c>
      <c r="DK472" s="16" t="str">
        <f t="shared" si="367"/>
        <v>Fail</v>
      </c>
      <c r="DL472" s="36">
        <f>SUM(SUMIF(Survey!EP472:EV472,{"&gt;0","&lt;0"})*{1,-1})</f>
        <v>0</v>
      </c>
      <c r="DM472">
        <f t="shared" si="368"/>
        <v>0</v>
      </c>
      <c r="DN472" s="17">
        <f t="shared" si="369"/>
        <v>100</v>
      </c>
      <c r="DO472" s="16" t="str">
        <f t="shared" si="370"/>
        <v>Fail</v>
      </c>
      <c r="DP472" s="36">
        <f>SUM(SUMIF(Survey!EX472:FD472,{"&gt;0","&lt;0"})*{1,-1})</f>
        <v>0</v>
      </c>
      <c r="DQ472">
        <f t="shared" si="371"/>
        <v>0</v>
      </c>
      <c r="DR472" s="17">
        <f t="shared" si="372"/>
        <v>100</v>
      </c>
    </row>
    <row r="473" spans="1:122">
      <c r="A473">
        <v>473</v>
      </c>
      <c r="B473" t="str">
        <f t="shared" si="326"/>
        <v>Pass</v>
      </c>
      <c r="C473" t="str">
        <f>IF(COUNTBLANK(Survey!B473:FE473)=$C$2, "Pass", "Fail")</f>
        <v>Pass</v>
      </c>
      <c r="D473" t="str">
        <f t="shared" si="327"/>
        <v>Fail</v>
      </c>
      <c r="E473" t="str">
        <f>IF(OR(ISBLANK(Survey!AJ473),COUNTIF(G473:BB473,"Fail")),"Fail","Pass")</f>
        <v>Fail</v>
      </c>
      <c r="G473" s="16" t="str">
        <f t="shared" si="328"/>
        <v>Fail</v>
      </c>
      <c r="H473" s="177">
        <f>COUNTBLANK(Survey!B473:D473)+COUNTBLANK(Survey!G473)+COUNTBLANK(Survey!I473)+COUNTBLANK(Survey!K473:M473)+COUNTBLANK(Survey!P473)+COUNTBLANK(Survey!S473:U473)+COUNTBLANK(Survey!Y473:AA473)+COUNTBLANK(Survey!AD473:AE473)+COUNTBLANK(Survey!AI473:AI473)</f>
        <v>18</v>
      </c>
      <c r="I473" s="16" t="str">
        <f t="shared" si="329"/>
        <v>Fail</v>
      </c>
      <c r="J473" t="b">
        <f>IF(Survey!E473="No",TRUE,FALSE)</f>
        <v>0</v>
      </c>
      <c r="K473" s="34">
        <f>LEN(Survey!E473)</f>
        <v>0</v>
      </c>
      <c r="L473" s="16" t="str">
        <f t="shared" si="330"/>
        <v>Fail</v>
      </c>
      <c r="M473" t="b">
        <f>IF(Survey!F473="No",TRUE,FALSE)</f>
        <v>0</v>
      </c>
      <c r="N473" s="33">
        <f>LEN(Survey!F473)</f>
        <v>0</v>
      </c>
      <c r="O473" s="16" t="str">
        <f t="shared" si="331"/>
        <v>Pass</v>
      </c>
      <c r="P473" s="34">
        <f>MOD((LEN(Survey!H473)+2),11)</f>
        <v>2</v>
      </c>
      <c r="Q473" s="33" t="str">
        <f>IF(Survey!$L473="Prospectus fund", "Yes", "No")</f>
        <v>No</v>
      </c>
      <c r="R473" s="16" t="str">
        <f t="shared" si="332"/>
        <v>Pass</v>
      </c>
      <c r="S473" s="34">
        <f>MOD((LEN(Survey!J473)+2),11)</f>
        <v>2</v>
      </c>
      <c r="T473" s="35" t="b">
        <f>IF(OR(Survey!$M473="ETF",Survey!$M473="ETF, alternative mutual fund",Survey!$M473="Closed-end", Survey!$M473="Split share corp", Survey!$I473="Yes"),TRUE,FALSE)</f>
        <v>0</v>
      </c>
      <c r="U473" s="16" t="str">
        <f>IFERROR(IF(AND(OR(X473=Y473,Y473 = "Either"),NOT(ISBLANK(Survey!K473))),"Pass","Fail"),"Pass")</f>
        <v>Fail</v>
      </c>
      <c r="V473" s="36" cm="1">
        <f t="array" ref="V473">SUM(SUMIF(Survey!BZ473:CS473,{"&gt;0","&lt;0"})*{1,-1})</f>
        <v>0</v>
      </c>
      <c r="W473" s="38" cm="1">
        <f t="array" ref="W473">SUM(SUMIF(Survey!CC473,{"&gt;0","&lt;0"})*{1,-1})+SUM(SUMIF(Survey!CM473,{"&gt;0","&lt;0"})*{1,-1})</f>
        <v>0</v>
      </c>
      <c r="X473" s="38">
        <f>Survey!K473</f>
        <v>0</v>
      </c>
      <c r="Y473" s="37" t="str">
        <f t="shared" si="333"/>
        <v>Either</v>
      </c>
      <c r="Z473" s="16" t="str">
        <f t="shared" si="334"/>
        <v>Fail</v>
      </c>
      <c r="AA473" s="67" cm="1">
        <f t="array" ref="AA473">SUM(SUMIF(Survey!BZ473:CS473,{"&gt;0","&lt;0"})*{1,-1})+SUM(SUMIF(Survey!CU473:DN473,{"&gt;0","&lt;0"})*{1,-1})</f>
        <v>0</v>
      </c>
      <c r="AB473" s="67">
        <f>IFERROR(AA473/(Survey!$AV473),0)</f>
        <v>0</v>
      </c>
      <c r="AC473" s="128" t="b">
        <f>IF(OR(Survey!$M473="Alternative strategy or hedge",Survey!$M473="Other, illiquid",Survey!$L473="Prospectus fund"),TRUE,FALSE)</f>
        <v>0</v>
      </c>
      <c r="AD473" s="128" t="b">
        <f>NOT(ISBLANK(Survey!$M473))</f>
        <v>0</v>
      </c>
      <c r="AE473" s="16" t="str">
        <f t="shared" si="335"/>
        <v>Pass</v>
      </c>
      <c r="AF473" s="38" t="b">
        <f>NOT(ISNUMBER(SEARCH("Other",Survey!$P473)))</f>
        <v>1</v>
      </c>
      <c r="AG473" s="37" t="b">
        <f>NOT(ISBLANK(Survey!$Q473))</f>
        <v>0</v>
      </c>
      <c r="AH473" s="16" t="str">
        <f t="shared" si="336"/>
        <v>Pass</v>
      </c>
      <c r="AI473" s="143">
        <f>COUNTBLANK(Survey!$W473)</f>
        <v>1</v>
      </c>
      <c r="AJ473" s="67">
        <f>IF(AND(Survey!L473&lt;&gt;"Exempt fund",OR(Survey!$M473="ETF",Survey!$M473="ETF, alternative mutual fund",Survey!$M473="Mutual fund",Survey!$M473="Alternative mutual fund",Survey!$M473="Money market")),1,0)</f>
        <v>0</v>
      </c>
      <c r="AK473" s="16" t="str">
        <f t="shared" si="337"/>
        <v>Pass</v>
      </c>
      <c r="AL473" s="38" t="b">
        <f>NOT(ISNUMBER(SEARCH("Yes",Survey!$AA473)))</f>
        <v>1</v>
      </c>
      <c r="AM473" s="37" t="b">
        <f>IF(COUNTBLANK(Survey!$AB473:$AC473)=0,TRUE, FALSE)</f>
        <v>0</v>
      </c>
      <c r="AN473" s="16" t="str">
        <f t="shared" si="338"/>
        <v>Pass</v>
      </c>
      <c r="AO473" s="38" t="b">
        <f>NOT(ISNUMBER(SEARCH("Yes",Survey!$AD473)))</f>
        <v>1</v>
      </c>
      <c r="AP473" s="37" t="b">
        <f>NOT(ISBLANK(Survey!$AF473))</f>
        <v>0</v>
      </c>
      <c r="AQ473" s="16" t="str">
        <f t="shared" si="339"/>
        <v>Pass</v>
      </c>
      <c r="AR473" s="38" t="b">
        <f>NOT(OR(ISNUMBER(SEARCH("Other",Survey!$AF473)),ISNUMBER(SEARCH("Multiple",Survey!$AF473))))</f>
        <v>1</v>
      </c>
      <c r="AS473" s="37" t="b">
        <f>NOT(ISBLANK(Survey!$AG473))</f>
        <v>0</v>
      </c>
      <c r="AT473" s="16" t="str">
        <f t="shared" si="340"/>
        <v>Fail</v>
      </c>
      <c r="AU473" s="143">
        <f>IF(ABS(Survey!$AV473)&gt;0, 1,0)</f>
        <v>0</v>
      </c>
      <c r="AV473" s="143">
        <f>IF(COUNTBLANK(Survey!$AJ473)=0,1,0)</f>
        <v>0</v>
      </c>
      <c r="AW473" s="16" t="str">
        <f t="shared" si="341"/>
        <v>Pass</v>
      </c>
      <c r="AX473" s="143">
        <f>IF(ISBLANK(Survey!$AJ473),0,1)</f>
        <v>0</v>
      </c>
      <c r="AY473" s="165">
        <f>COUNTBLANK(Survey!$AK473)</f>
        <v>1</v>
      </c>
      <c r="AZ473" s="16" t="str">
        <f t="shared" si="342"/>
        <v>Pass</v>
      </c>
      <c r="BA473" s="143">
        <f>IF(OR(Survey!$AK473="Closed",ISBLANK(Survey!$AK473)),0,1)</f>
        <v>0</v>
      </c>
      <c r="BB473" s="165">
        <f>IF(ISBLANK(Survey!$AL473),1,0)</f>
        <v>1</v>
      </c>
      <c r="BC473" s="147" t="str" cm="1">
        <f t="array" ref="BC473">IF(OR(IF(OR($BE473+$BF473 = 2, $BG473=1), FALSE, TRUE), AND($BD473:$BD473 = 0)),"Pass","Fail")</f>
        <v>Pass</v>
      </c>
      <c r="BD473" s="143">
        <f>COUNTBLANK(Survey!$AM473:$AO473)</f>
        <v>3</v>
      </c>
      <c r="BE473" s="143">
        <f>IF(Survey!$I473="Yes",1,0)</f>
        <v>0</v>
      </c>
      <c r="BF473" s="143">
        <f>IF(OR(Survey!$M473="Mutual fund",Survey!$M473="Alternative mutual fund",Survey!$M473="Money market"),1,0)</f>
        <v>0</v>
      </c>
      <c r="BG473" s="148">
        <f>IF(OR(Survey!$M473="ETF",Survey!$M473="ETF, alternative mutual fund"),1,0)</f>
        <v>0</v>
      </c>
      <c r="BH473" s="16" t="str">
        <f t="shared" si="343"/>
        <v>Pass</v>
      </c>
      <c r="BI473" s="38" t="b">
        <f>OR(ISNUMBER(SEARCH("Yes",Survey!$AO473)),ISBLANK(Survey!$AO473))</f>
        <v>1</v>
      </c>
      <c r="BJ473" s="67" t="b">
        <f>NOT(ISBLANK(Survey!$AP473))</f>
        <v>0</v>
      </c>
      <c r="BK473" s="16" t="str">
        <f t="shared" si="344"/>
        <v>Pass</v>
      </c>
      <c r="BL473" s="143">
        <f>IF(Survey!$AW473=0, 0,1)</f>
        <v>0</v>
      </c>
      <c r="BM473" s="67">
        <f>Survey!$AQ473</f>
        <v>0</v>
      </c>
      <c r="BN473" s="67">
        <f>IFERROR((Survey!$AX473-ABS(Survey!$AY473)-ABS(Survey!$BD473))/Survey!$AW473,0)</f>
        <v>0</v>
      </c>
      <c r="BO473" s="67">
        <f>IF(AND($BM473&gt;$BN473-0.2,$BM473&lt;$BN473+0.2,ISBLANK(Survey!$AQ473)=FALSE),0,1)</f>
        <v>1</v>
      </c>
      <c r="BP473" s="165">
        <f>IF(ISBLANK(Survey!$AR473),1,0)</f>
        <v>1</v>
      </c>
      <c r="BQ473" s="16" t="str">
        <f t="shared" si="345"/>
        <v>Pass</v>
      </c>
      <c r="BR473" s="143">
        <f>IF(Survey!$AW473=0, 0,1)</f>
        <v>0</v>
      </c>
      <c r="BS473" s="67">
        <f>IF(AND(Survey!$AS473&gt;=0,Survey!$AS473&lt;=0.2,Survey!$AS473&lt;&gt;""),0,1)</f>
        <v>1</v>
      </c>
      <c r="BT473" s="143">
        <f>IF(ISBLANK(Survey!$AT473),1,0)</f>
        <v>1</v>
      </c>
      <c r="BU473" s="16" t="str">
        <f t="shared" si="346"/>
        <v>Fail</v>
      </c>
      <c r="BV473" s="165">
        <f>Survey!$AU473</f>
        <v>0</v>
      </c>
      <c r="BW473" s="16" t="str">
        <f t="shared" si="347"/>
        <v>Pass</v>
      </c>
      <c r="BX473" s="36">
        <f>Survey!$AV473</f>
        <v>0</v>
      </c>
      <c r="BY473" s="176">
        <f>Survey!$AW473+Survey!$AX473-ABS(Survey!$AY473)+ABS(Survey!$AZ473)-ABS(Survey!$BA473)+ABS(Survey!$BB473)-ABS(Survey!$BC473)-ABS(Survey!$BD473)+Survey!$BE473</f>
        <v>0</v>
      </c>
      <c r="BZ473" s="35">
        <f t="shared" si="348"/>
        <v>0</v>
      </c>
      <c r="CA473" s="17">
        <f t="shared" si="349"/>
        <v>0</v>
      </c>
      <c r="CB473" s="16" t="str">
        <f t="shared" si="350"/>
        <v>Pass</v>
      </c>
      <c r="CC473" s="38" t="b">
        <f>IF(ABS(Survey!$BE473)=0,TRUE,FALSE)</f>
        <v>1</v>
      </c>
      <c r="CD473" s="37" t="b">
        <f>NOT(ISBLANK(Survey!$BF473))</f>
        <v>0</v>
      </c>
      <c r="CE473" t="str">
        <f t="shared" si="351"/>
        <v>Fail</v>
      </c>
      <c r="CF473" s="29">
        <f>Survey!$AV473</f>
        <v>0</v>
      </c>
      <c r="CG473" s="29" cm="1">
        <f t="array" ref="CG473">SUM(SUMIF(Survey!BH473:BO473,{"&gt;0","&lt;0"})*{1,-1})-SUM(SUMIF(Survey!BQ473:BX473,{"&gt;0","&lt;0"})*{1,-1})</f>
        <v>0</v>
      </c>
      <c r="CH473" s="35" t="str">
        <f t="shared" si="352"/>
        <v>No holdings</v>
      </c>
      <c r="CI473">
        <f t="shared" si="353"/>
        <v>0</v>
      </c>
      <c r="CJ473" s="16" t="str">
        <f t="shared" si="354"/>
        <v>Fail</v>
      </c>
      <c r="CK473" s="36">
        <f>Survey!$AV473</f>
        <v>0</v>
      </c>
      <c r="CL473" s="36" cm="1">
        <f t="array" ref="CL473">SUM(SUMIF(Survey!BZ473:CS473,{"&gt;0","&lt;0"})*{1,-1})-SUM(SUMIF(Survey!CU473:DN473,{"&gt;0","&lt;0"})*{1,-1})</f>
        <v>0</v>
      </c>
      <c r="CM473" s="35" t="str">
        <f t="shared" si="355"/>
        <v>No holdings</v>
      </c>
      <c r="CN473" s="17">
        <f t="shared" si="356"/>
        <v>0</v>
      </c>
      <c r="CO473" s="16" t="str">
        <f t="shared" si="357"/>
        <v>Pass</v>
      </c>
      <c r="CP473" s="38" t="b">
        <f>IF(ABS(Survey!$CS473)=0,TRUE,FALSE)</f>
        <v>1</v>
      </c>
      <c r="CQ473" s="37" t="b">
        <f>NOT(ISBLANK(Survey!$CT473))</f>
        <v>0</v>
      </c>
      <c r="CR473" s="16" t="str">
        <f t="shared" si="358"/>
        <v>Pass</v>
      </c>
      <c r="CS473" s="38" t="b">
        <f>IF(ABS(Survey!$DN473)=0,TRUE,FALSE)</f>
        <v>1</v>
      </c>
      <c r="CT473" s="37" t="b">
        <f>NOT(ISBLANK(Survey!$DO473))</f>
        <v>0</v>
      </c>
      <c r="CU473" t="str">
        <f t="shared" si="359"/>
        <v>Pass</v>
      </c>
      <c r="CV473" s="29" cm="1">
        <f t="array" ref="CV473">SUM(SUMIF(Survey!CO473,{"&gt;0","&lt;0"})*{1,-1})+SUM(SUMIF(Survey!DJ473,{"&gt;0","&lt;0"})*{1,-1})</f>
        <v>0</v>
      </c>
      <c r="CW473" s="29">
        <f>SUM(SUMIF(Survey!DQ473:DW473,{"&gt;0","&lt;0"})*{1,-1})+SUM(SUMIF(Survey!DY473:EE473,{"&gt;0","&lt;0"})*{1,-1})</f>
        <v>0</v>
      </c>
      <c r="CX473">
        <f t="shared" si="360"/>
        <v>0</v>
      </c>
      <c r="CY473">
        <f t="shared" si="361"/>
        <v>0</v>
      </c>
      <c r="CZ473" s="16" t="str">
        <f t="shared" si="362"/>
        <v>Pass</v>
      </c>
      <c r="DA473" s="38" t="b">
        <f>IF(ABS(Survey!$DW473)=0,TRUE,FALSE)</f>
        <v>1</v>
      </c>
      <c r="DB473" s="37" t="b">
        <f>NOT(ISBLANK(Survey!DX473))</f>
        <v>0</v>
      </c>
      <c r="DC473" s="16" t="str">
        <f t="shared" si="363"/>
        <v>Pass</v>
      </c>
      <c r="DD473" s="38" t="b">
        <f>IF(ABS(Survey!$EE473)=0,TRUE,FALSE)</f>
        <v>1</v>
      </c>
      <c r="DE473" s="37" t="b">
        <f>NOT(ISBLANK(Survey!$EF473))</f>
        <v>0</v>
      </c>
      <c r="DF473" s="16" t="str">
        <f t="shared" si="364"/>
        <v>Fail</v>
      </c>
      <c r="DG473" s="36">
        <f>SUM(SUMIF(Survey!EL473:EN473,{"&gt;0","&lt;0"})*{1,-1})</f>
        <v>0</v>
      </c>
      <c r="DH473">
        <f t="shared" si="365"/>
        <v>0</v>
      </c>
      <c r="DI473">
        <f t="shared" si="366"/>
        <v>100</v>
      </c>
      <c r="DJ473" s="35" t="b">
        <f>IF(OR(Survey!$M473="ETF",Survey!$M473="ETF, alternative mutual fund",Survey!$M473="Closed-end", Survey!$M473="Split share corp"),TRUE,FALSE)</f>
        <v>0</v>
      </c>
      <c r="DK473" s="16" t="str">
        <f t="shared" si="367"/>
        <v>Fail</v>
      </c>
      <c r="DL473" s="36">
        <f>SUM(SUMIF(Survey!EP473:EV473,{"&gt;0","&lt;0"})*{1,-1})</f>
        <v>0</v>
      </c>
      <c r="DM473">
        <f t="shared" si="368"/>
        <v>0</v>
      </c>
      <c r="DN473" s="17">
        <f t="shared" si="369"/>
        <v>100</v>
      </c>
      <c r="DO473" s="16" t="str">
        <f t="shared" si="370"/>
        <v>Fail</v>
      </c>
      <c r="DP473" s="36">
        <f>SUM(SUMIF(Survey!EX473:FD473,{"&gt;0","&lt;0"})*{1,-1})</f>
        <v>0</v>
      </c>
      <c r="DQ473">
        <f t="shared" si="371"/>
        <v>0</v>
      </c>
      <c r="DR473" s="17">
        <f t="shared" si="372"/>
        <v>100</v>
      </c>
    </row>
    <row r="474" spans="1:122">
      <c r="A474">
        <v>474</v>
      </c>
      <c r="B474" t="str">
        <f t="shared" si="326"/>
        <v>Pass</v>
      </c>
      <c r="C474" t="str">
        <f>IF(COUNTBLANK(Survey!B474:FE474)=$C$2, "Pass", "Fail")</f>
        <v>Pass</v>
      </c>
      <c r="D474" t="str">
        <f t="shared" si="327"/>
        <v>Fail</v>
      </c>
      <c r="E474" t="str">
        <f>IF(OR(ISBLANK(Survey!AJ474),COUNTIF(G474:BB474,"Fail")),"Fail","Pass")</f>
        <v>Fail</v>
      </c>
      <c r="G474" s="16" t="str">
        <f t="shared" si="328"/>
        <v>Fail</v>
      </c>
      <c r="H474" s="177">
        <f>COUNTBLANK(Survey!B474:D474)+COUNTBLANK(Survey!G474)+COUNTBLANK(Survey!I474)+COUNTBLANK(Survey!K474:M474)+COUNTBLANK(Survey!P474)+COUNTBLANK(Survey!S474:U474)+COUNTBLANK(Survey!Y474:AA474)+COUNTBLANK(Survey!AD474:AE474)+COUNTBLANK(Survey!AI474:AI474)</f>
        <v>18</v>
      </c>
      <c r="I474" s="16" t="str">
        <f t="shared" si="329"/>
        <v>Fail</v>
      </c>
      <c r="J474" t="b">
        <f>IF(Survey!E474="No",TRUE,FALSE)</f>
        <v>0</v>
      </c>
      <c r="K474" s="34">
        <f>LEN(Survey!E474)</f>
        <v>0</v>
      </c>
      <c r="L474" s="16" t="str">
        <f t="shared" si="330"/>
        <v>Fail</v>
      </c>
      <c r="M474" t="b">
        <f>IF(Survey!F474="No",TRUE,FALSE)</f>
        <v>0</v>
      </c>
      <c r="N474" s="33">
        <f>LEN(Survey!F474)</f>
        <v>0</v>
      </c>
      <c r="O474" s="16" t="str">
        <f t="shared" si="331"/>
        <v>Pass</v>
      </c>
      <c r="P474" s="34">
        <f>MOD((LEN(Survey!H474)+2),11)</f>
        <v>2</v>
      </c>
      <c r="Q474" s="33" t="str">
        <f>IF(Survey!$L474="Prospectus fund", "Yes", "No")</f>
        <v>No</v>
      </c>
      <c r="R474" s="16" t="str">
        <f t="shared" si="332"/>
        <v>Pass</v>
      </c>
      <c r="S474" s="34">
        <f>MOD((LEN(Survey!J474)+2),11)</f>
        <v>2</v>
      </c>
      <c r="T474" s="35" t="b">
        <f>IF(OR(Survey!$M474="ETF",Survey!$M474="ETF, alternative mutual fund",Survey!$M474="Closed-end", Survey!$M474="Split share corp", Survey!$I474="Yes"),TRUE,FALSE)</f>
        <v>0</v>
      </c>
      <c r="U474" s="16" t="str">
        <f>IFERROR(IF(AND(OR(X474=Y474,Y474 = "Either"),NOT(ISBLANK(Survey!K474))),"Pass","Fail"),"Pass")</f>
        <v>Fail</v>
      </c>
      <c r="V474" s="36" cm="1">
        <f t="array" ref="V474">SUM(SUMIF(Survey!BZ474:CS474,{"&gt;0","&lt;0"})*{1,-1})</f>
        <v>0</v>
      </c>
      <c r="W474" s="38" cm="1">
        <f t="array" ref="W474">SUM(SUMIF(Survey!CC474,{"&gt;0","&lt;0"})*{1,-1})+SUM(SUMIF(Survey!CM474,{"&gt;0","&lt;0"})*{1,-1})</f>
        <v>0</v>
      </c>
      <c r="X474" s="38">
        <f>Survey!K474</f>
        <v>0</v>
      </c>
      <c r="Y474" s="37" t="str">
        <f t="shared" si="333"/>
        <v>Either</v>
      </c>
      <c r="Z474" s="16" t="str">
        <f t="shared" si="334"/>
        <v>Fail</v>
      </c>
      <c r="AA474" s="67" cm="1">
        <f t="array" ref="AA474">SUM(SUMIF(Survey!BZ474:CS474,{"&gt;0","&lt;0"})*{1,-1})+SUM(SUMIF(Survey!CU474:DN474,{"&gt;0","&lt;0"})*{1,-1})</f>
        <v>0</v>
      </c>
      <c r="AB474" s="67">
        <f>IFERROR(AA474/(Survey!$AV474),0)</f>
        <v>0</v>
      </c>
      <c r="AC474" s="128" t="b">
        <f>IF(OR(Survey!$M474="Alternative strategy or hedge",Survey!$M474="Other, illiquid",Survey!$L474="Prospectus fund"),TRUE,FALSE)</f>
        <v>0</v>
      </c>
      <c r="AD474" s="128" t="b">
        <f>NOT(ISBLANK(Survey!$M474))</f>
        <v>0</v>
      </c>
      <c r="AE474" s="16" t="str">
        <f t="shared" si="335"/>
        <v>Pass</v>
      </c>
      <c r="AF474" s="38" t="b">
        <f>NOT(ISNUMBER(SEARCH("Other",Survey!$P474)))</f>
        <v>1</v>
      </c>
      <c r="AG474" s="37" t="b">
        <f>NOT(ISBLANK(Survey!$Q474))</f>
        <v>0</v>
      </c>
      <c r="AH474" s="16" t="str">
        <f t="shared" si="336"/>
        <v>Pass</v>
      </c>
      <c r="AI474" s="143">
        <f>COUNTBLANK(Survey!$W474)</f>
        <v>1</v>
      </c>
      <c r="AJ474" s="67">
        <f>IF(AND(Survey!L474&lt;&gt;"Exempt fund",OR(Survey!$M474="ETF",Survey!$M474="ETF, alternative mutual fund",Survey!$M474="Mutual fund",Survey!$M474="Alternative mutual fund",Survey!$M474="Money market")),1,0)</f>
        <v>0</v>
      </c>
      <c r="AK474" s="16" t="str">
        <f t="shared" si="337"/>
        <v>Pass</v>
      </c>
      <c r="AL474" s="38" t="b">
        <f>NOT(ISNUMBER(SEARCH("Yes",Survey!$AA474)))</f>
        <v>1</v>
      </c>
      <c r="AM474" s="37" t="b">
        <f>IF(COUNTBLANK(Survey!$AB474:$AC474)=0,TRUE, FALSE)</f>
        <v>0</v>
      </c>
      <c r="AN474" s="16" t="str">
        <f t="shared" si="338"/>
        <v>Pass</v>
      </c>
      <c r="AO474" s="38" t="b">
        <f>NOT(ISNUMBER(SEARCH("Yes",Survey!$AD474)))</f>
        <v>1</v>
      </c>
      <c r="AP474" s="37" t="b">
        <f>NOT(ISBLANK(Survey!$AF474))</f>
        <v>0</v>
      </c>
      <c r="AQ474" s="16" t="str">
        <f t="shared" si="339"/>
        <v>Pass</v>
      </c>
      <c r="AR474" s="38" t="b">
        <f>NOT(OR(ISNUMBER(SEARCH("Other",Survey!$AF474)),ISNUMBER(SEARCH("Multiple",Survey!$AF474))))</f>
        <v>1</v>
      </c>
      <c r="AS474" s="37" t="b">
        <f>NOT(ISBLANK(Survey!$AG474))</f>
        <v>0</v>
      </c>
      <c r="AT474" s="16" t="str">
        <f t="shared" si="340"/>
        <v>Fail</v>
      </c>
      <c r="AU474" s="143">
        <f>IF(ABS(Survey!$AV474)&gt;0, 1,0)</f>
        <v>0</v>
      </c>
      <c r="AV474" s="143">
        <f>IF(COUNTBLANK(Survey!$AJ474)=0,1,0)</f>
        <v>0</v>
      </c>
      <c r="AW474" s="16" t="str">
        <f t="shared" si="341"/>
        <v>Pass</v>
      </c>
      <c r="AX474" s="143">
        <f>IF(ISBLANK(Survey!$AJ474),0,1)</f>
        <v>0</v>
      </c>
      <c r="AY474" s="165">
        <f>COUNTBLANK(Survey!$AK474)</f>
        <v>1</v>
      </c>
      <c r="AZ474" s="16" t="str">
        <f t="shared" si="342"/>
        <v>Pass</v>
      </c>
      <c r="BA474" s="143">
        <f>IF(OR(Survey!$AK474="Closed",ISBLANK(Survey!$AK474)),0,1)</f>
        <v>0</v>
      </c>
      <c r="BB474" s="165">
        <f>IF(ISBLANK(Survey!$AL474),1,0)</f>
        <v>1</v>
      </c>
      <c r="BC474" s="147" t="str" cm="1">
        <f t="array" ref="BC474">IF(OR(IF(OR($BE474+$BF474 = 2, $BG474=1), FALSE, TRUE), AND($BD474:$BD474 = 0)),"Pass","Fail")</f>
        <v>Pass</v>
      </c>
      <c r="BD474" s="143">
        <f>COUNTBLANK(Survey!$AM474:$AO474)</f>
        <v>3</v>
      </c>
      <c r="BE474" s="143">
        <f>IF(Survey!$I474="Yes",1,0)</f>
        <v>0</v>
      </c>
      <c r="BF474" s="143">
        <f>IF(OR(Survey!$M474="Mutual fund",Survey!$M474="Alternative mutual fund",Survey!$M474="Money market"),1,0)</f>
        <v>0</v>
      </c>
      <c r="BG474" s="148">
        <f>IF(OR(Survey!$M474="ETF",Survey!$M474="ETF, alternative mutual fund"),1,0)</f>
        <v>0</v>
      </c>
      <c r="BH474" s="16" t="str">
        <f t="shared" si="343"/>
        <v>Pass</v>
      </c>
      <c r="BI474" s="38" t="b">
        <f>OR(ISNUMBER(SEARCH("Yes",Survey!$AO474)),ISBLANK(Survey!$AO474))</f>
        <v>1</v>
      </c>
      <c r="BJ474" s="67" t="b">
        <f>NOT(ISBLANK(Survey!$AP474))</f>
        <v>0</v>
      </c>
      <c r="BK474" s="16" t="str">
        <f t="shared" si="344"/>
        <v>Pass</v>
      </c>
      <c r="BL474" s="143">
        <f>IF(Survey!$AW474=0, 0,1)</f>
        <v>0</v>
      </c>
      <c r="BM474" s="67">
        <f>Survey!$AQ474</f>
        <v>0</v>
      </c>
      <c r="BN474" s="67">
        <f>IFERROR((Survey!$AX474-ABS(Survey!$AY474)-ABS(Survey!$BD474))/Survey!$AW474,0)</f>
        <v>0</v>
      </c>
      <c r="BO474" s="67">
        <f>IF(AND($BM474&gt;$BN474-0.2,$BM474&lt;$BN474+0.2,ISBLANK(Survey!$AQ474)=FALSE),0,1)</f>
        <v>1</v>
      </c>
      <c r="BP474" s="165">
        <f>IF(ISBLANK(Survey!$AR474),1,0)</f>
        <v>1</v>
      </c>
      <c r="BQ474" s="16" t="str">
        <f t="shared" si="345"/>
        <v>Pass</v>
      </c>
      <c r="BR474" s="143">
        <f>IF(Survey!$AW474=0, 0,1)</f>
        <v>0</v>
      </c>
      <c r="BS474" s="67">
        <f>IF(AND(Survey!$AS474&gt;=0,Survey!$AS474&lt;=0.2,Survey!$AS474&lt;&gt;""),0,1)</f>
        <v>1</v>
      </c>
      <c r="BT474" s="143">
        <f>IF(ISBLANK(Survey!$AT474),1,0)</f>
        <v>1</v>
      </c>
      <c r="BU474" s="16" t="str">
        <f t="shared" si="346"/>
        <v>Fail</v>
      </c>
      <c r="BV474" s="165">
        <f>Survey!$AU474</f>
        <v>0</v>
      </c>
      <c r="BW474" s="16" t="str">
        <f t="shared" si="347"/>
        <v>Pass</v>
      </c>
      <c r="BX474" s="36">
        <f>Survey!$AV474</f>
        <v>0</v>
      </c>
      <c r="BY474" s="176">
        <f>Survey!$AW474+Survey!$AX474-ABS(Survey!$AY474)+ABS(Survey!$AZ474)-ABS(Survey!$BA474)+ABS(Survey!$BB474)-ABS(Survey!$BC474)-ABS(Survey!$BD474)+Survey!$BE474</f>
        <v>0</v>
      </c>
      <c r="BZ474" s="35">
        <f t="shared" si="348"/>
        <v>0</v>
      </c>
      <c r="CA474" s="17">
        <f t="shared" si="349"/>
        <v>0</v>
      </c>
      <c r="CB474" s="16" t="str">
        <f t="shared" si="350"/>
        <v>Pass</v>
      </c>
      <c r="CC474" s="38" t="b">
        <f>IF(ABS(Survey!$BE474)=0,TRUE,FALSE)</f>
        <v>1</v>
      </c>
      <c r="CD474" s="37" t="b">
        <f>NOT(ISBLANK(Survey!$BF474))</f>
        <v>0</v>
      </c>
      <c r="CE474" t="str">
        <f t="shared" si="351"/>
        <v>Fail</v>
      </c>
      <c r="CF474" s="29">
        <f>Survey!$AV474</f>
        <v>0</v>
      </c>
      <c r="CG474" s="29" cm="1">
        <f t="array" ref="CG474">SUM(SUMIF(Survey!BH474:BO474,{"&gt;0","&lt;0"})*{1,-1})-SUM(SUMIF(Survey!BQ474:BX474,{"&gt;0","&lt;0"})*{1,-1})</f>
        <v>0</v>
      </c>
      <c r="CH474" s="35" t="str">
        <f t="shared" si="352"/>
        <v>No holdings</v>
      </c>
      <c r="CI474">
        <f t="shared" si="353"/>
        <v>0</v>
      </c>
      <c r="CJ474" s="16" t="str">
        <f t="shared" si="354"/>
        <v>Fail</v>
      </c>
      <c r="CK474" s="36">
        <f>Survey!$AV474</f>
        <v>0</v>
      </c>
      <c r="CL474" s="36" cm="1">
        <f t="array" ref="CL474">SUM(SUMIF(Survey!BZ474:CS474,{"&gt;0","&lt;0"})*{1,-1})-SUM(SUMIF(Survey!CU474:DN474,{"&gt;0","&lt;0"})*{1,-1})</f>
        <v>0</v>
      </c>
      <c r="CM474" s="35" t="str">
        <f t="shared" si="355"/>
        <v>No holdings</v>
      </c>
      <c r="CN474" s="17">
        <f t="shared" si="356"/>
        <v>0</v>
      </c>
      <c r="CO474" s="16" t="str">
        <f t="shared" si="357"/>
        <v>Pass</v>
      </c>
      <c r="CP474" s="38" t="b">
        <f>IF(ABS(Survey!$CS474)=0,TRUE,FALSE)</f>
        <v>1</v>
      </c>
      <c r="CQ474" s="37" t="b">
        <f>NOT(ISBLANK(Survey!$CT474))</f>
        <v>0</v>
      </c>
      <c r="CR474" s="16" t="str">
        <f t="shared" si="358"/>
        <v>Pass</v>
      </c>
      <c r="CS474" s="38" t="b">
        <f>IF(ABS(Survey!$DN474)=0,TRUE,FALSE)</f>
        <v>1</v>
      </c>
      <c r="CT474" s="37" t="b">
        <f>NOT(ISBLANK(Survey!$DO474))</f>
        <v>0</v>
      </c>
      <c r="CU474" t="str">
        <f t="shared" si="359"/>
        <v>Pass</v>
      </c>
      <c r="CV474" s="29" cm="1">
        <f t="array" ref="CV474">SUM(SUMIF(Survey!CO474,{"&gt;0","&lt;0"})*{1,-1})+SUM(SUMIF(Survey!DJ474,{"&gt;0","&lt;0"})*{1,-1})</f>
        <v>0</v>
      </c>
      <c r="CW474" s="29">
        <f>SUM(SUMIF(Survey!DQ474:DW474,{"&gt;0","&lt;0"})*{1,-1})+SUM(SUMIF(Survey!DY474:EE474,{"&gt;0","&lt;0"})*{1,-1})</f>
        <v>0</v>
      </c>
      <c r="CX474">
        <f t="shared" si="360"/>
        <v>0</v>
      </c>
      <c r="CY474">
        <f t="shared" si="361"/>
        <v>0</v>
      </c>
      <c r="CZ474" s="16" t="str">
        <f t="shared" si="362"/>
        <v>Pass</v>
      </c>
      <c r="DA474" s="38" t="b">
        <f>IF(ABS(Survey!$DW474)=0,TRUE,FALSE)</f>
        <v>1</v>
      </c>
      <c r="DB474" s="37" t="b">
        <f>NOT(ISBLANK(Survey!DX474))</f>
        <v>0</v>
      </c>
      <c r="DC474" s="16" t="str">
        <f t="shared" si="363"/>
        <v>Pass</v>
      </c>
      <c r="DD474" s="38" t="b">
        <f>IF(ABS(Survey!$EE474)=0,TRUE,FALSE)</f>
        <v>1</v>
      </c>
      <c r="DE474" s="37" t="b">
        <f>NOT(ISBLANK(Survey!$EF474))</f>
        <v>0</v>
      </c>
      <c r="DF474" s="16" t="str">
        <f t="shared" si="364"/>
        <v>Fail</v>
      </c>
      <c r="DG474" s="36">
        <f>SUM(SUMIF(Survey!EL474:EN474,{"&gt;0","&lt;0"})*{1,-1})</f>
        <v>0</v>
      </c>
      <c r="DH474">
        <f t="shared" si="365"/>
        <v>0</v>
      </c>
      <c r="DI474">
        <f t="shared" si="366"/>
        <v>100</v>
      </c>
      <c r="DJ474" s="35" t="b">
        <f>IF(OR(Survey!$M474="ETF",Survey!$M474="ETF, alternative mutual fund",Survey!$M474="Closed-end", Survey!$M474="Split share corp"),TRUE,FALSE)</f>
        <v>0</v>
      </c>
      <c r="DK474" s="16" t="str">
        <f t="shared" si="367"/>
        <v>Fail</v>
      </c>
      <c r="DL474" s="36">
        <f>SUM(SUMIF(Survey!EP474:EV474,{"&gt;0","&lt;0"})*{1,-1})</f>
        <v>0</v>
      </c>
      <c r="DM474">
        <f t="shared" si="368"/>
        <v>0</v>
      </c>
      <c r="DN474" s="17">
        <f t="shared" si="369"/>
        <v>100</v>
      </c>
      <c r="DO474" s="16" t="str">
        <f t="shared" si="370"/>
        <v>Fail</v>
      </c>
      <c r="DP474" s="36">
        <f>SUM(SUMIF(Survey!EX474:FD474,{"&gt;0","&lt;0"})*{1,-1})</f>
        <v>0</v>
      </c>
      <c r="DQ474">
        <f t="shared" si="371"/>
        <v>0</v>
      </c>
      <c r="DR474" s="17">
        <f t="shared" si="372"/>
        <v>100</v>
      </c>
    </row>
    <row r="475" spans="1:122">
      <c r="A475">
        <v>475</v>
      </c>
      <c r="B475" t="str">
        <f t="shared" si="326"/>
        <v>Pass</v>
      </c>
      <c r="C475" t="str">
        <f>IF(COUNTBLANK(Survey!B475:FE475)=$C$2, "Pass", "Fail")</f>
        <v>Pass</v>
      </c>
      <c r="D475" t="str">
        <f t="shared" si="327"/>
        <v>Fail</v>
      </c>
      <c r="E475" t="str">
        <f>IF(OR(ISBLANK(Survey!AJ475),COUNTIF(G475:BB475,"Fail")),"Fail","Pass")</f>
        <v>Fail</v>
      </c>
      <c r="G475" s="16" t="str">
        <f t="shared" si="328"/>
        <v>Fail</v>
      </c>
      <c r="H475" s="177">
        <f>COUNTBLANK(Survey!B475:D475)+COUNTBLANK(Survey!G475)+COUNTBLANK(Survey!I475)+COUNTBLANK(Survey!K475:M475)+COUNTBLANK(Survey!P475)+COUNTBLANK(Survey!S475:U475)+COUNTBLANK(Survey!Y475:AA475)+COUNTBLANK(Survey!AD475:AE475)+COUNTBLANK(Survey!AI475:AI475)</f>
        <v>18</v>
      </c>
      <c r="I475" s="16" t="str">
        <f t="shared" si="329"/>
        <v>Fail</v>
      </c>
      <c r="J475" t="b">
        <f>IF(Survey!E475="No",TRUE,FALSE)</f>
        <v>0</v>
      </c>
      <c r="K475" s="34">
        <f>LEN(Survey!E475)</f>
        <v>0</v>
      </c>
      <c r="L475" s="16" t="str">
        <f t="shared" si="330"/>
        <v>Fail</v>
      </c>
      <c r="M475" t="b">
        <f>IF(Survey!F475="No",TRUE,FALSE)</f>
        <v>0</v>
      </c>
      <c r="N475" s="33">
        <f>LEN(Survey!F475)</f>
        <v>0</v>
      </c>
      <c r="O475" s="16" t="str">
        <f t="shared" si="331"/>
        <v>Pass</v>
      </c>
      <c r="P475" s="34">
        <f>MOD((LEN(Survey!H475)+2),11)</f>
        <v>2</v>
      </c>
      <c r="Q475" s="33" t="str">
        <f>IF(Survey!$L475="Prospectus fund", "Yes", "No")</f>
        <v>No</v>
      </c>
      <c r="R475" s="16" t="str">
        <f t="shared" si="332"/>
        <v>Pass</v>
      </c>
      <c r="S475" s="34">
        <f>MOD((LEN(Survey!J475)+2),11)</f>
        <v>2</v>
      </c>
      <c r="T475" s="35" t="b">
        <f>IF(OR(Survey!$M475="ETF",Survey!$M475="ETF, alternative mutual fund",Survey!$M475="Closed-end", Survey!$M475="Split share corp", Survey!$I475="Yes"),TRUE,FALSE)</f>
        <v>0</v>
      </c>
      <c r="U475" s="16" t="str">
        <f>IFERROR(IF(AND(OR(X475=Y475,Y475 = "Either"),NOT(ISBLANK(Survey!K475))),"Pass","Fail"),"Pass")</f>
        <v>Fail</v>
      </c>
      <c r="V475" s="36" cm="1">
        <f t="array" ref="V475">SUM(SUMIF(Survey!BZ475:CS475,{"&gt;0","&lt;0"})*{1,-1})</f>
        <v>0</v>
      </c>
      <c r="W475" s="38" cm="1">
        <f t="array" ref="W475">SUM(SUMIF(Survey!CC475,{"&gt;0","&lt;0"})*{1,-1})+SUM(SUMIF(Survey!CM475,{"&gt;0","&lt;0"})*{1,-1})</f>
        <v>0</v>
      </c>
      <c r="X475" s="38">
        <f>Survey!K475</f>
        <v>0</v>
      </c>
      <c r="Y475" s="37" t="str">
        <f t="shared" si="333"/>
        <v>Either</v>
      </c>
      <c r="Z475" s="16" t="str">
        <f t="shared" si="334"/>
        <v>Fail</v>
      </c>
      <c r="AA475" s="67" cm="1">
        <f t="array" ref="AA475">SUM(SUMIF(Survey!BZ475:CS475,{"&gt;0","&lt;0"})*{1,-1})+SUM(SUMIF(Survey!CU475:DN475,{"&gt;0","&lt;0"})*{1,-1})</f>
        <v>0</v>
      </c>
      <c r="AB475" s="67">
        <f>IFERROR(AA475/(Survey!$AV475),0)</f>
        <v>0</v>
      </c>
      <c r="AC475" s="128" t="b">
        <f>IF(OR(Survey!$M475="Alternative strategy or hedge",Survey!$M475="Other, illiquid",Survey!$L475="Prospectus fund"),TRUE,FALSE)</f>
        <v>0</v>
      </c>
      <c r="AD475" s="128" t="b">
        <f>NOT(ISBLANK(Survey!$M475))</f>
        <v>0</v>
      </c>
      <c r="AE475" s="16" t="str">
        <f t="shared" si="335"/>
        <v>Pass</v>
      </c>
      <c r="AF475" s="38" t="b">
        <f>NOT(ISNUMBER(SEARCH("Other",Survey!$P475)))</f>
        <v>1</v>
      </c>
      <c r="AG475" s="37" t="b">
        <f>NOT(ISBLANK(Survey!$Q475))</f>
        <v>0</v>
      </c>
      <c r="AH475" s="16" t="str">
        <f t="shared" si="336"/>
        <v>Pass</v>
      </c>
      <c r="AI475" s="143">
        <f>COUNTBLANK(Survey!$W475)</f>
        <v>1</v>
      </c>
      <c r="AJ475" s="67">
        <f>IF(AND(Survey!L475&lt;&gt;"Exempt fund",OR(Survey!$M475="ETF",Survey!$M475="ETF, alternative mutual fund",Survey!$M475="Mutual fund",Survey!$M475="Alternative mutual fund",Survey!$M475="Money market")),1,0)</f>
        <v>0</v>
      </c>
      <c r="AK475" s="16" t="str">
        <f t="shared" si="337"/>
        <v>Pass</v>
      </c>
      <c r="AL475" s="38" t="b">
        <f>NOT(ISNUMBER(SEARCH("Yes",Survey!$AA475)))</f>
        <v>1</v>
      </c>
      <c r="AM475" s="37" t="b">
        <f>IF(COUNTBLANK(Survey!$AB475:$AC475)=0,TRUE, FALSE)</f>
        <v>0</v>
      </c>
      <c r="AN475" s="16" t="str">
        <f t="shared" si="338"/>
        <v>Pass</v>
      </c>
      <c r="AO475" s="38" t="b">
        <f>NOT(ISNUMBER(SEARCH("Yes",Survey!$AD475)))</f>
        <v>1</v>
      </c>
      <c r="AP475" s="37" t="b">
        <f>NOT(ISBLANK(Survey!$AF475))</f>
        <v>0</v>
      </c>
      <c r="AQ475" s="16" t="str">
        <f t="shared" si="339"/>
        <v>Pass</v>
      </c>
      <c r="AR475" s="38" t="b">
        <f>NOT(OR(ISNUMBER(SEARCH("Other",Survey!$AF475)),ISNUMBER(SEARCH("Multiple",Survey!$AF475))))</f>
        <v>1</v>
      </c>
      <c r="AS475" s="37" t="b">
        <f>NOT(ISBLANK(Survey!$AG475))</f>
        <v>0</v>
      </c>
      <c r="AT475" s="16" t="str">
        <f t="shared" si="340"/>
        <v>Fail</v>
      </c>
      <c r="AU475" s="143">
        <f>IF(ABS(Survey!$AV475)&gt;0, 1,0)</f>
        <v>0</v>
      </c>
      <c r="AV475" s="143">
        <f>IF(COUNTBLANK(Survey!$AJ475)=0,1,0)</f>
        <v>0</v>
      </c>
      <c r="AW475" s="16" t="str">
        <f t="shared" si="341"/>
        <v>Pass</v>
      </c>
      <c r="AX475" s="143">
        <f>IF(ISBLANK(Survey!$AJ475),0,1)</f>
        <v>0</v>
      </c>
      <c r="AY475" s="165">
        <f>COUNTBLANK(Survey!$AK475)</f>
        <v>1</v>
      </c>
      <c r="AZ475" s="16" t="str">
        <f t="shared" si="342"/>
        <v>Pass</v>
      </c>
      <c r="BA475" s="143">
        <f>IF(OR(Survey!$AK475="Closed",ISBLANK(Survey!$AK475)),0,1)</f>
        <v>0</v>
      </c>
      <c r="BB475" s="165">
        <f>IF(ISBLANK(Survey!$AL475),1,0)</f>
        <v>1</v>
      </c>
      <c r="BC475" s="147" t="str" cm="1">
        <f t="array" ref="BC475">IF(OR(IF(OR($BE475+$BF475 = 2, $BG475=1), FALSE, TRUE), AND($BD475:$BD475 = 0)),"Pass","Fail")</f>
        <v>Pass</v>
      </c>
      <c r="BD475" s="143">
        <f>COUNTBLANK(Survey!$AM475:$AO475)</f>
        <v>3</v>
      </c>
      <c r="BE475" s="143">
        <f>IF(Survey!$I475="Yes",1,0)</f>
        <v>0</v>
      </c>
      <c r="BF475" s="143">
        <f>IF(OR(Survey!$M475="Mutual fund",Survey!$M475="Alternative mutual fund",Survey!$M475="Money market"),1,0)</f>
        <v>0</v>
      </c>
      <c r="BG475" s="148">
        <f>IF(OR(Survey!$M475="ETF",Survey!$M475="ETF, alternative mutual fund"),1,0)</f>
        <v>0</v>
      </c>
      <c r="BH475" s="16" t="str">
        <f t="shared" si="343"/>
        <v>Pass</v>
      </c>
      <c r="BI475" s="38" t="b">
        <f>OR(ISNUMBER(SEARCH("Yes",Survey!$AO475)),ISBLANK(Survey!$AO475))</f>
        <v>1</v>
      </c>
      <c r="BJ475" s="67" t="b">
        <f>NOT(ISBLANK(Survey!$AP475))</f>
        <v>0</v>
      </c>
      <c r="BK475" s="16" t="str">
        <f t="shared" si="344"/>
        <v>Pass</v>
      </c>
      <c r="BL475" s="143">
        <f>IF(Survey!$AW475=0, 0,1)</f>
        <v>0</v>
      </c>
      <c r="BM475" s="67">
        <f>Survey!$AQ475</f>
        <v>0</v>
      </c>
      <c r="BN475" s="67">
        <f>IFERROR((Survey!$AX475-ABS(Survey!$AY475)-ABS(Survey!$BD475))/Survey!$AW475,0)</f>
        <v>0</v>
      </c>
      <c r="BO475" s="67">
        <f>IF(AND($BM475&gt;$BN475-0.2,$BM475&lt;$BN475+0.2,ISBLANK(Survey!$AQ475)=FALSE),0,1)</f>
        <v>1</v>
      </c>
      <c r="BP475" s="165">
        <f>IF(ISBLANK(Survey!$AR475),1,0)</f>
        <v>1</v>
      </c>
      <c r="BQ475" s="16" t="str">
        <f t="shared" si="345"/>
        <v>Pass</v>
      </c>
      <c r="BR475" s="143">
        <f>IF(Survey!$AW475=0, 0,1)</f>
        <v>0</v>
      </c>
      <c r="BS475" s="67">
        <f>IF(AND(Survey!$AS475&gt;=0,Survey!$AS475&lt;=0.2,Survey!$AS475&lt;&gt;""),0,1)</f>
        <v>1</v>
      </c>
      <c r="BT475" s="143">
        <f>IF(ISBLANK(Survey!$AT475),1,0)</f>
        <v>1</v>
      </c>
      <c r="BU475" s="16" t="str">
        <f t="shared" si="346"/>
        <v>Fail</v>
      </c>
      <c r="BV475" s="165">
        <f>Survey!$AU475</f>
        <v>0</v>
      </c>
      <c r="BW475" s="16" t="str">
        <f t="shared" si="347"/>
        <v>Pass</v>
      </c>
      <c r="BX475" s="36">
        <f>Survey!$AV475</f>
        <v>0</v>
      </c>
      <c r="BY475" s="176">
        <f>Survey!$AW475+Survey!$AX475-ABS(Survey!$AY475)+ABS(Survey!$AZ475)-ABS(Survey!$BA475)+ABS(Survey!$BB475)-ABS(Survey!$BC475)-ABS(Survey!$BD475)+Survey!$BE475</f>
        <v>0</v>
      </c>
      <c r="BZ475" s="35">
        <f t="shared" si="348"/>
        <v>0</v>
      </c>
      <c r="CA475" s="17">
        <f t="shared" si="349"/>
        <v>0</v>
      </c>
      <c r="CB475" s="16" t="str">
        <f t="shared" si="350"/>
        <v>Pass</v>
      </c>
      <c r="CC475" s="38" t="b">
        <f>IF(ABS(Survey!$BE475)=0,TRUE,FALSE)</f>
        <v>1</v>
      </c>
      <c r="CD475" s="37" t="b">
        <f>NOT(ISBLANK(Survey!$BF475))</f>
        <v>0</v>
      </c>
      <c r="CE475" t="str">
        <f t="shared" si="351"/>
        <v>Fail</v>
      </c>
      <c r="CF475" s="29">
        <f>Survey!$AV475</f>
        <v>0</v>
      </c>
      <c r="CG475" s="29" cm="1">
        <f t="array" ref="CG475">SUM(SUMIF(Survey!BH475:BO475,{"&gt;0","&lt;0"})*{1,-1})-SUM(SUMIF(Survey!BQ475:BX475,{"&gt;0","&lt;0"})*{1,-1})</f>
        <v>0</v>
      </c>
      <c r="CH475" s="35" t="str">
        <f t="shared" si="352"/>
        <v>No holdings</v>
      </c>
      <c r="CI475">
        <f t="shared" si="353"/>
        <v>0</v>
      </c>
      <c r="CJ475" s="16" t="str">
        <f t="shared" si="354"/>
        <v>Fail</v>
      </c>
      <c r="CK475" s="36">
        <f>Survey!$AV475</f>
        <v>0</v>
      </c>
      <c r="CL475" s="36" cm="1">
        <f t="array" ref="CL475">SUM(SUMIF(Survey!BZ475:CS475,{"&gt;0","&lt;0"})*{1,-1})-SUM(SUMIF(Survey!CU475:DN475,{"&gt;0","&lt;0"})*{1,-1})</f>
        <v>0</v>
      </c>
      <c r="CM475" s="35" t="str">
        <f t="shared" si="355"/>
        <v>No holdings</v>
      </c>
      <c r="CN475" s="17">
        <f t="shared" si="356"/>
        <v>0</v>
      </c>
      <c r="CO475" s="16" t="str">
        <f t="shared" si="357"/>
        <v>Pass</v>
      </c>
      <c r="CP475" s="38" t="b">
        <f>IF(ABS(Survey!$CS475)=0,TRUE,FALSE)</f>
        <v>1</v>
      </c>
      <c r="CQ475" s="37" t="b">
        <f>NOT(ISBLANK(Survey!$CT475))</f>
        <v>0</v>
      </c>
      <c r="CR475" s="16" t="str">
        <f t="shared" si="358"/>
        <v>Pass</v>
      </c>
      <c r="CS475" s="38" t="b">
        <f>IF(ABS(Survey!$DN475)=0,TRUE,FALSE)</f>
        <v>1</v>
      </c>
      <c r="CT475" s="37" t="b">
        <f>NOT(ISBLANK(Survey!$DO475))</f>
        <v>0</v>
      </c>
      <c r="CU475" t="str">
        <f t="shared" si="359"/>
        <v>Pass</v>
      </c>
      <c r="CV475" s="29" cm="1">
        <f t="array" ref="CV475">SUM(SUMIF(Survey!CO475,{"&gt;0","&lt;0"})*{1,-1})+SUM(SUMIF(Survey!DJ475,{"&gt;0","&lt;0"})*{1,-1})</f>
        <v>0</v>
      </c>
      <c r="CW475" s="29">
        <f>SUM(SUMIF(Survey!DQ475:DW475,{"&gt;0","&lt;0"})*{1,-1})+SUM(SUMIF(Survey!DY475:EE475,{"&gt;0","&lt;0"})*{1,-1})</f>
        <v>0</v>
      </c>
      <c r="CX475">
        <f t="shared" si="360"/>
        <v>0</v>
      </c>
      <c r="CY475">
        <f t="shared" si="361"/>
        <v>0</v>
      </c>
      <c r="CZ475" s="16" t="str">
        <f t="shared" si="362"/>
        <v>Pass</v>
      </c>
      <c r="DA475" s="38" t="b">
        <f>IF(ABS(Survey!$DW475)=0,TRUE,FALSE)</f>
        <v>1</v>
      </c>
      <c r="DB475" s="37" t="b">
        <f>NOT(ISBLANK(Survey!DX475))</f>
        <v>0</v>
      </c>
      <c r="DC475" s="16" t="str">
        <f t="shared" si="363"/>
        <v>Pass</v>
      </c>
      <c r="DD475" s="38" t="b">
        <f>IF(ABS(Survey!$EE475)=0,TRUE,FALSE)</f>
        <v>1</v>
      </c>
      <c r="DE475" s="37" t="b">
        <f>NOT(ISBLANK(Survey!$EF475))</f>
        <v>0</v>
      </c>
      <c r="DF475" s="16" t="str">
        <f t="shared" si="364"/>
        <v>Fail</v>
      </c>
      <c r="DG475" s="36">
        <f>SUM(SUMIF(Survey!EL475:EN475,{"&gt;0","&lt;0"})*{1,-1})</f>
        <v>0</v>
      </c>
      <c r="DH475">
        <f t="shared" si="365"/>
        <v>0</v>
      </c>
      <c r="DI475">
        <f t="shared" si="366"/>
        <v>100</v>
      </c>
      <c r="DJ475" s="35" t="b">
        <f>IF(OR(Survey!$M475="ETF",Survey!$M475="ETF, alternative mutual fund",Survey!$M475="Closed-end", Survey!$M475="Split share corp"),TRUE,FALSE)</f>
        <v>0</v>
      </c>
      <c r="DK475" s="16" t="str">
        <f t="shared" si="367"/>
        <v>Fail</v>
      </c>
      <c r="DL475" s="36">
        <f>SUM(SUMIF(Survey!EP475:EV475,{"&gt;0","&lt;0"})*{1,-1})</f>
        <v>0</v>
      </c>
      <c r="DM475">
        <f t="shared" si="368"/>
        <v>0</v>
      </c>
      <c r="DN475" s="17">
        <f t="shared" si="369"/>
        <v>100</v>
      </c>
      <c r="DO475" s="16" t="str">
        <f t="shared" si="370"/>
        <v>Fail</v>
      </c>
      <c r="DP475" s="36">
        <f>SUM(SUMIF(Survey!EX475:FD475,{"&gt;0","&lt;0"})*{1,-1})</f>
        <v>0</v>
      </c>
      <c r="DQ475">
        <f t="shared" si="371"/>
        <v>0</v>
      </c>
      <c r="DR475" s="17">
        <f t="shared" si="372"/>
        <v>100</v>
      </c>
    </row>
    <row r="476" spans="1:122">
      <c r="A476">
        <v>476</v>
      </c>
      <c r="B476" t="str">
        <f t="shared" si="326"/>
        <v>Pass</v>
      </c>
      <c r="C476" t="str">
        <f>IF(COUNTBLANK(Survey!B476:FE476)=$C$2, "Pass", "Fail")</f>
        <v>Pass</v>
      </c>
      <c r="D476" t="str">
        <f t="shared" si="327"/>
        <v>Fail</v>
      </c>
      <c r="E476" t="str">
        <f>IF(OR(ISBLANK(Survey!AJ476),COUNTIF(G476:BB476,"Fail")),"Fail","Pass")</f>
        <v>Fail</v>
      </c>
      <c r="G476" s="16" t="str">
        <f t="shared" si="328"/>
        <v>Fail</v>
      </c>
      <c r="H476" s="177">
        <f>COUNTBLANK(Survey!B476:D476)+COUNTBLANK(Survey!G476)+COUNTBLANK(Survey!I476)+COUNTBLANK(Survey!K476:M476)+COUNTBLANK(Survey!P476)+COUNTBLANK(Survey!S476:U476)+COUNTBLANK(Survey!Y476:AA476)+COUNTBLANK(Survey!AD476:AE476)+COUNTBLANK(Survey!AI476:AI476)</f>
        <v>18</v>
      </c>
      <c r="I476" s="16" t="str">
        <f t="shared" si="329"/>
        <v>Fail</v>
      </c>
      <c r="J476" t="b">
        <f>IF(Survey!E476="No",TRUE,FALSE)</f>
        <v>0</v>
      </c>
      <c r="K476" s="34">
        <f>LEN(Survey!E476)</f>
        <v>0</v>
      </c>
      <c r="L476" s="16" t="str">
        <f t="shared" si="330"/>
        <v>Fail</v>
      </c>
      <c r="M476" t="b">
        <f>IF(Survey!F476="No",TRUE,FALSE)</f>
        <v>0</v>
      </c>
      <c r="N476" s="33">
        <f>LEN(Survey!F476)</f>
        <v>0</v>
      </c>
      <c r="O476" s="16" t="str">
        <f t="shared" si="331"/>
        <v>Pass</v>
      </c>
      <c r="P476" s="34">
        <f>MOD((LEN(Survey!H476)+2),11)</f>
        <v>2</v>
      </c>
      <c r="Q476" s="33" t="str">
        <f>IF(Survey!$L476="Prospectus fund", "Yes", "No")</f>
        <v>No</v>
      </c>
      <c r="R476" s="16" t="str">
        <f t="shared" si="332"/>
        <v>Pass</v>
      </c>
      <c r="S476" s="34">
        <f>MOD((LEN(Survey!J476)+2),11)</f>
        <v>2</v>
      </c>
      <c r="T476" s="35" t="b">
        <f>IF(OR(Survey!$M476="ETF",Survey!$M476="ETF, alternative mutual fund",Survey!$M476="Closed-end", Survey!$M476="Split share corp", Survey!$I476="Yes"),TRUE,FALSE)</f>
        <v>0</v>
      </c>
      <c r="U476" s="16" t="str">
        <f>IFERROR(IF(AND(OR(X476=Y476,Y476 = "Either"),NOT(ISBLANK(Survey!K476))),"Pass","Fail"),"Pass")</f>
        <v>Fail</v>
      </c>
      <c r="V476" s="36" cm="1">
        <f t="array" ref="V476">SUM(SUMIF(Survey!BZ476:CS476,{"&gt;0","&lt;0"})*{1,-1})</f>
        <v>0</v>
      </c>
      <c r="W476" s="38" cm="1">
        <f t="array" ref="W476">SUM(SUMIF(Survey!CC476,{"&gt;0","&lt;0"})*{1,-1})+SUM(SUMIF(Survey!CM476,{"&gt;0","&lt;0"})*{1,-1})</f>
        <v>0</v>
      </c>
      <c r="X476" s="38">
        <f>Survey!K476</f>
        <v>0</v>
      </c>
      <c r="Y476" s="37" t="str">
        <f t="shared" si="333"/>
        <v>Either</v>
      </c>
      <c r="Z476" s="16" t="str">
        <f t="shared" si="334"/>
        <v>Fail</v>
      </c>
      <c r="AA476" s="67" cm="1">
        <f t="array" ref="AA476">SUM(SUMIF(Survey!BZ476:CS476,{"&gt;0","&lt;0"})*{1,-1})+SUM(SUMIF(Survey!CU476:DN476,{"&gt;0","&lt;0"})*{1,-1})</f>
        <v>0</v>
      </c>
      <c r="AB476" s="67">
        <f>IFERROR(AA476/(Survey!$AV476),0)</f>
        <v>0</v>
      </c>
      <c r="AC476" s="128" t="b">
        <f>IF(OR(Survey!$M476="Alternative strategy or hedge",Survey!$M476="Other, illiquid",Survey!$L476="Prospectus fund"),TRUE,FALSE)</f>
        <v>0</v>
      </c>
      <c r="AD476" s="128" t="b">
        <f>NOT(ISBLANK(Survey!$M476))</f>
        <v>0</v>
      </c>
      <c r="AE476" s="16" t="str">
        <f t="shared" si="335"/>
        <v>Pass</v>
      </c>
      <c r="AF476" s="38" t="b">
        <f>NOT(ISNUMBER(SEARCH("Other",Survey!$P476)))</f>
        <v>1</v>
      </c>
      <c r="AG476" s="37" t="b">
        <f>NOT(ISBLANK(Survey!$Q476))</f>
        <v>0</v>
      </c>
      <c r="AH476" s="16" t="str">
        <f t="shared" si="336"/>
        <v>Pass</v>
      </c>
      <c r="AI476" s="143">
        <f>COUNTBLANK(Survey!$W476)</f>
        <v>1</v>
      </c>
      <c r="AJ476" s="67">
        <f>IF(AND(Survey!L476&lt;&gt;"Exempt fund",OR(Survey!$M476="ETF",Survey!$M476="ETF, alternative mutual fund",Survey!$M476="Mutual fund",Survey!$M476="Alternative mutual fund",Survey!$M476="Money market")),1,0)</f>
        <v>0</v>
      </c>
      <c r="AK476" s="16" t="str">
        <f t="shared" si="337"/>
        <v>Pass</v>
      </c>
      <c r="AL476" s="38" t="b">
        <f>NOT(ISNUMBER(SEARCH("Yes",Survey!$AA476)))</f>
        <v>1</v>
      </c>
      <c r="AM476" s="37" t="b">
        <f>IF(COUNTBLANK(Survey!$AB476:$AC476)=0,TRUE, FALSE)</f>
        <v>0</v>
      </c>
      <c r="AN476" s="16" t="str">
        <f t="shared" si="338"/>
        <v>Pass</v>
      </c>
      <c r="AO476" s="38" t="b">
        <f>NOT(ISNUMBER(SEARCH("Yes",Survey!$AD476)))</f>
        <v>1</v>
      </c>
      <c r="AP476" s="37" t="b">
        <f>NOT(ISBLANK(Survey!$AF476))</f>
        <v>0</v>
      </c>
      <c r="AQ476" s="16" t="str">
        <f t="shared" si="339"/>
        <v>Pass</v>
      </c>
      <c r="AR476" s="38" t="b">
        <f>NOT(OR(ISNUMBER(SEARCH("Other",Survey!$AF476)),ISNUMBER(SEARCH("Multiple",Survey!$AF476))))</f>
        <v>1</v>
      </c>
      <c r="AS476" s="37" t="b">
        <f>NOT(ISBLANK(Survey!$AG476))</f>
        <v>0</v>
      </c>
      <c r="AT476" s="16" t="str">
        <f t="shared" si="340"/>
        <v>Fail</v>
      </c>
      <c r="AU476" s="143">
        <f>IF(ABS(Survey!$AV476)&gt;0, 1,0)</f>
        <v>0</v>
      </c>
      <c r="AV476" s="143">
        <f>IF(COUNTBLANK(Survey!$AJ476)=0,1,0)</f>
        <v>0</v>
      </c>
      <c r="AW476" s="16" t="str">
        <f t="shared" si="341"/>
        <v>Pass</v>
      </c>
      <c r="AX476" s="143">
        <f>IF(ISBLANK(Survey!$AJ476),0,1)</f>
        <v>0</v>
      </c>
      <c r="AY476" s="165">
        <f>COUNTBLANK(Survey!$AK476)</f>
        <v>1</v>
      </c>
      <c r="AZ476" s="16" t="str">
        <f t="shared" si="342"/>
        <v>Pass</v>
      </c>
      <c r="BA476" s="143">
        <f>IF(OR(Survey!$AK476="Closed",ISBLANK(Survey!$AK476)),0,1)</f>
        <v>0</v>
      </c>
      <c r="BB476" s="165">
        <f>IF(ISBLANK(Survey!$AL476),1,0)</f>
        <v>1</v>
      </c>
      <c r="BC476" s="147" t="str" cm="1">
        <f t="array" ref="BC476">IF(OR(IF(OR($BE476+$BF476 = 2, $BG476=1), FALSE, TRUE), AND($BD476:$BD476 = 0)),"Pass","Fail")</f>
        <v>Pass</v>
      </c>
      <c r="BD476" s="143">
        <f>COUNTBLANK(Survey!$AM476:$AO476)</f>
        <v>3</v>
      </c>
      <c r="BE476" s="143">
        <f>IF(Survey!$I476="Yes",1,0)</f>
        <v>0</v>
      </c>
      <c r="BF476" s="143">
        <f>IF(OR(Survey!$M476="Mutual fund",Survey!$M476="Alternative mutual fund",Survey!$M476="Money market"),1,0)</f>
        <v>0</v>
      </c>
      <c r="BG476" s="148">
        <f>IF(OR(Survey!$M476="ETF",Survey!$M476="ETF, alternative mutual fund"),1,0)</f>
        <v>0</v>
      </c>
      <c r="BH476" s="16" t="str">
        <f t="shared" si="343"/>
        <v>Pass</v>
      </c>
      <c r="BI476" s="38" t="b">
        <f>OR(ISNUMBER(SEARCH("Yes",Survey!$AO476)),ISBLANK(Survey!$AO476))</f>
        <v>1</v>
      </c>
      <c r="BJ476" s="67" t="b">
        <f>NOT(ISBLANK(Survey!$AP476))</f>
        <v>0</v>
      </c>
      <c r="BK476" s="16" t="str">
        <f t="shared" si="344"/>
        <v>Pass</v>
      </c>
      <c r="BL476" s="143">
        <f>IF(Survey!$AW476=0, 0,1)</f>
        <v>0</v>
      </c>
      <c r="BM476" s="67">
        <f>Survey!$AQ476</f>
        <v>0</v>
      </c>
      <c r="BN476" s="67">
        <f>IFERROR((Survey!$AX476-ABS(Survey!$AY476)-ABS(Survey!$BD476))/Survey!$AW476,0)</f>
        <v>0</v>
      </c>
      <c r="BO476" s="67">
        <f>IF(AND($BM476&gt;$BN476-0.2,$BM476&lt;$BN476+0.2,ISBLANK(Survey!$AQ476)=FALSE),0,1)</f>
        <v>1</v>
      </c>
      <c r="BP476" s="165">
        <f>IF(ISBLANK(Survey!$AR476),1,0)</f>
        <v>1</v>
      </c>
      <c r="BQ476" s="16" t="str">
        <f t="shared" si="345"/>
        <v>Pass</v>
      </c>
      <c r="BR476" s="143">
        <f>IF(Survey!$AW476=0, 0,1)</f>
        <v>0</v>
      </c>
      <c r="BS476" s="67">
        <f>IF(AND(Survey!$AS476&gt;=0,Survey!$AS476&lt;=0.2,Survey!$AS476&lt;&gt;""),0,1)</f>
        <v>1</v>
      </c>
      <c r="BT476" s="143">
        <f>IF(ISBLANK(Survey!$AT476),1,0)</f>
        <v>1</v>
      </c>
      <c r="BU476" s="16" t="str">
        <f t="shared" si="346"/>
        <v>Fail</v>
      </c>
      <c r="BV476" s="165">
        <f>Survey!$AU476</f>
        <v>0</v>
      </c>
      <c r="BW476" s="16" t="str">
        <f t="shared" si="347"/>
        <v>Pass</v>
      </c>
      <c r="BX476" s="36">
        <f>Survey!$AV476</f>
        <v>0</v>
      </c>
      <c r="BY476" s="176">
        <f>Survey!$AW476+Survey!$AX476-ABS(Survey!$AY476)+ABS(Survey!$AZ476)-ABS(Survey!$BA476)+ABS(Survey!$BB476)-ABS(Survey!$BC476)-ABS(Survey!$BD476)+Survey!$BE476</f>
        <v>0</v>
      </c>
      <c r="BZ476" s="35">
        <f t="shared" si="348"/>
        <v>0</v>
      </c>
      <c r="CA476" s="17">
        <f t="shared" si="349"/>
        <v>0</v>
      </c>
      <c r="CB476" s="16" t="str">
        <f t="shared" si="350"/>
        <v>Pass</v>
      </c>
      <c r="CC476" s="38" t="b">
        <f>IF(ABS(Survey!$BE476)=0,TRUE,FALSE)</f>
        <v>1</v>
      </c>
      <c r="CD476" s="37" t="b">
        <f>NOT(ISBLANK(Survey!$BF476))</f>
        <v>0</v>
      </c>
      <c r="CE476" t="str">
        <f t="shared" si="351"/>
        <v>Fail</v>
      </c>
      <c r="CF476" s="29">
        <f>Survey!$AV476</f>
        <v>0</v>
      </c>
      <c r="CG476" s="29" cm="1">
        <f t="array" ref="CG476">SUM(SUMIF(Survey!BH476:BO476,{"&gt;0","&lt;0"})*{1,-1})-SUM(SUMIF(Survey!BQ476:BX476,{"&gt;0","&lt;0"})*{1,-1})</f>
        <v>0</v>
      </c>
      <c r="CH476" s="35" t="str">
        <f t="shared" si="352"/>
        <v>No holdings</v>
      </c>
      <c r="CI476">
        <f t="shared" si="353"/>
        <v>0</v>
      </c>
      <c r="CJ476" s="16" t="str">
        <f t="shared" si="354"/>
        <v>Fail</v>
      </c>
      <c r="CK476" s="36">
        <f>Survey!$AV476</f>
        <v>0</v>
      </c>
      <c r="CL476" s="36" cm="1">
        <f t="array" ref="CL476">SUM(SUMIF(Survey!BZ476:CS476,{"&gt;0","&lt;0"})*{1,-1})-SUM(SUMIF(Survey!CU476:DN476,{"&gt;0","&lt;0"})*{1,-1})</f>
        <v>0</v>
      </c>
      <c r="CM476" s="35" t="str">
        <f t="shared" si="355"/>
        <v>No holdings</v>
      </c>
      <c r="CN476" s="17">
        <f t="shared" si="356"/>
        <v>0</v>
      </c>
      <c r="CO476" s="16" t="str">
        <f t="shared" si="357"/>
        <v>Pass</v>
      </c>
      <c r="CP476" s="38" t="b">
        <f>IF(ABS(Survey!$CS476)=0,TRUE,FALSE)</f>
        <v>1</v>
      </c>
      <c r="CQ476" s="37" t="b">
        <f>NOT(ISBLANK(Survey!$CT476))</f>
        <v>0</v>
      </c>
      <c r="CR476" s="16" t="str">
        <f t="shared" si="358"/>
        <v>Pass</v>
      </c>
      <c r="CS476" s="38" t="b">
        <f>IF(ABS(Survey!$DN476)=0,TRUE,FALSE)</f>
        <v>1</v>
      </c>
      <c r="CT476" s="37" t="b">
        <f>NOT(ISBLANK(Survey!$DO476))</f>
        <v>0</v>
      </c>
      <c r="CU476" t="str">
        <f t="shared" si="359"/>
        <v>Pass</v>
      </c>
      <c r="CV476" s="29" cm="1">
        <f t="array" ref="CV476">SUM(SUMIF(Survey!CO476,{"&gt;0","&lt;0"})*{1,-1})+SUM(SUMIF(Survey!DJ476,{"&gt;0","&lt;0"})*{1,-1})</f>
        <v>0</v>
      </c>
      <c r="CW476" s="29">
        <f>SUM(SUMIF(Survey!DQ476:DW476,{"&gt;0","&lt;0"})*{1,-1})+SUM(SUMIF(Survey!DY476:EE476,{"&gt;0","&lt;0"})*{1,-1})</f>
        <v>0</v>
      </c>
      <c r="CX476">
        <f t="shared" si="360"/>
        <v>0</v>
      </c>
      <c r="CY476">
        <f t="shared" si="361"/>
        <v>0</v>
      </c>
      <c r="CZ476" s="16" t="str">
        <f t="shared" si="362"/>
        <v>Pass</v>
      </c>
      <c r="DA476" s="38" t="b">
        <f>IF(ABS(Survey!$DW476)=0,TRUE,FALSE)</f>
        <v>1</v>
      </c>
      <c r="DB476" s="37" t="b">
        <f>NOT(ISBLANK(Survey!DX476))</f>
        <v>0</v>
      </c>
      <c r="DC476" s="16" t="str">
        <f t="shared" si="363"/>
        <v>Pass</v>
      </c>
      <c r="DD476" s="38" t="b">
        <f>IF(ABS(Survey!$EE476)=0,TRUE,FALSE)</f>
        <v>1</v>
      </c>
      <c r="DE476" s="37" t="b">
        <f>NOT(ISBLANK(Survey!$EF476))</f>
        <v>0</v>
      </c>
      <c r="DF476" s="16" t="str">
        <f t="shared" si="364"/>
        <v>Fail</v>
      </c>
      <c r="DG476" s="36">
        <f>SUM(SUMIF(Survey!EL476:EN476,{"&gt;0","&lt;0"})*{1,-1})</f>
        <v>0</v>
      </c>
      <c r="DH476">
        <f t="shared" si="365"/>
        <v>0</v>
      </c>
      <c r="DI476">
        <f t="shared" si="366"/>
        <v>100</v>
      </c>
      <c r="DJ476" s="35" t="b">
        <f>IF(OR(Survey!$M476="ETF",Survey!$M476="ETF, alternative mutual fund",Survey!$M476="Closed-end", Survey!$M476="Split share corp"),TRUE,FALSE)</f>
        <v>0</v>
      </c>
      <c r="DK476" s="16" t="str">
        <f t="shared" si="367"/>
        <v>Fail</v>
      </c>
      <c r="DL476" s="36">
        <f>SUM(SUMIF(Survey!EP476:EV476,{"&gt;0","&lt;0"})*{1,-1})</f>
        <v>0</v>
      </c>
      <c r="DM476">
        <f t="shared" si="368"/>
        <v>0</v>
      </c>
      <c r="DN476" s="17">
        <f t="shared" si="369"/>
        <v>100</v>
      </c>
      <c r="DO476" s="16" t="str">
        <f t="shared" si="370"/>
        <v>Fail</v>
      </c>
      <c r="DP476" s="36">
        <f>SUM(SUMIF(Survey!EX476:FD476,{"&gt;0","&lt;0"})*{1,-1})</f>
        <v>0</v>
      </c>
      <c r="DQ476">
        <f t="shared" si="371"/>
        <v>0</v>
      </c>
      <c r="DR476" s="17">
        <f t="shared" si="372"/>
        <v>100</v>
      </c>
    </row>
    <row r="477" spans="1:122">
      <c r="A477">
        <v>477</v>
      </c>
      <c r="B477" t="str">
        <f t="shared" si="326"/>
        <v>Pass</v>
      </c>
      <c r="C477" t="str">
        <f>IF(COUNTBLANK(Survey!B477:FE477)=$C$2, "Pass", "Fail")</f>
        <v>Pass</v>
      </c>
      <c r="D477" t="str">
        <f t="shared" si="327"/>
        <v>Fail</v>
      </c>
      <c r="E477" t="str">
        <f>IF(OR(ISBLANK(Survey!AJ477),COUNTIF(G477:BB477,"Fail")),"Fail","Pass")</f>
        <v>Fail</v>
      </c>
      <c r="G477" s="16" t="str">
        <f t="shared" si="328"/>
        <v>Fail</v>
      </c>
      <c r="H477" s="177">
        <f>COUNTBLANK(Survey!B477:D477)+COUNTBLANK(Survey!G477)+COUNTBLANK(Survey!I477)+COUNTBLANK(Survey!K477:M477)+COUNTBLANK(Survey!P477)+COUNTBLANK(Survey!S477:U477)+COUNTBLANK(Survey!Y477:AA477)+COUNTBLANK(Survey!AD477:AE477)+COUNTBLANK(Survey!AI477:AI477)</f>
        <v>18</v>
      </c>
      <c r="I477" s="16" t="str">
        <f t="shared" si="329"/>
        <v>Fail</v>
      </c>
      <c r="J477" t="b">
        <f>IF(Survey!E477="No",TRUE,FALSE)</f>
        <v>0</v>
      </c>
      <c r="K477" s="34">
        <f>LEN(Survey!E477)</f>
        <v>0</v>
      </c>
      <c r="L477" s="16" t="str">
        <f t="shared" si="330"/>
        <v>Fail</v>
      </c>
      <c r="M477" t="b">
        <f>IF(Survey!F477="No",TRUE,FALSE)</f>
        <v>0</v>
      </c>
      <c r="N477" s="33">
        <f>LEN(Survey!F477)</f>
        <v>0</v>
      </c>
      <c r="O477" s="16" t="str">
        <f t="shared" si="331"/>
        <v>Pass</v>
      </c>
      <c r="P477" s="34">
        <f>MOD((LEN(Survey!H477)+2),11)</f>
        <v>2</v>
      </c>
      <c r="Q477" s="33" t="str">
        <f>IF(Survey!$L477="Prospectus fund", "Yes", "No")</f>
        <v>No</v>
      </c>
      <c r="R477" s="16" t="str">
        <f t="shared" si="332"/>
        <v>Pass</v>
      </c>
      <c r="S477" s="34">
        <f>MOD((LEN(Survey!J477)+2),11)</f>
        <v>2</v>
      </c>
      <c r="T477" s="35" t="b">
        <f>IF(OR(Survey!$M477="ETF",Survey!$M477="ETF, alternative mutual fund",Survey!$M477="Closed-end", Survey!$M477="Split share corp", Survey!$I477="Yes"),TRUE,FALSE)</f>
        <v>0</v>
      </c>
      <c r="U477" s="16" t="str">
        <f>IFERROR(IF(AND(OR(X477=Y477,Y477 = "Either"),NOT(ISBLANK(Survey!K477))),"Pass","Fail"),"Pass")</f>
        <v>Fail</v>
      </c>
      <c r="V477" s="36" cm="1">
        <f t="array" ref="V477">SUM(SUMIF(Survey!BZ477:CS477,{"&gt;0","&lt;0"})*{1,-1})</f>
        <v>0</v>
      </c>
      <c r="W477" s="38" cm="1">
        <f t="array" ref="W477">SUM(SUMIF(Survey!CC477,{"&gt;0","&lt;0"})*{1,-1})+SUM(SUMIF(Survey!CM477,{"&gt;0","&lt;0"})*{1,-1})</f>
        <v>0</v>
      </c>
      <c r="X477" s="38">
        <f>Survey!K477</f>
        <v>0</v>
      </c>
      <c r="Y477" s="37" t="str">
        <f t="shared" si="333"/>
        <v>Either</v>
      </c>
      <c r="Z477" s="16" t="str">
        <f t="shared" si="334"/>
        <v>Fail</v>
      </c>
      <c r="AA477" s="67" cm="1">
        <f t="array" ref="AA477">SUM(SUMIF(Survey!BZ477:CS477,{"&gt;0","&lt;0"})*{1,-1})+SUM(SUMIF(Survey!CU477:DN477,{"&gt;0","&lt;0"})*{1,-1})</f>
        <v>0</v>
      </c>
      <c r="AB477" s="67">
        <f>IFERROR(AA477/(Survey!$AV477),0)</f>
        <v>0</v>
      </c>
      <c r="AC477" s="128" t="b">
        <f>IF(OR(Survey!$M477="Alternative strategy or hedge",Survey!$M477="Other, illiquid",Survey!$L477="Prospectus fund"),TRUE,FALSE)</f>
        <v>0</v>
      </c>
      <c r="AD477" s="128" t="b">
        <f>NOT(ISBLANK(Survey!$M477))</f>
        <v>0</v>
      </c>
      <c r="AE477" s="16" t="str">
        <f t="shared" si="335"/>
        <v>Pass</v>
      </c>
      <c r="AF477" s="38" t="b">
        <f>NOT(ISNUMBER(SEARCH("Other",Survey!$P477)))</f>
        <v>1</v>
      </c>
      <c r="AG477" s="37" t="b">
        <f>NOT(ISBLANK(Survey!$Q477))</f>
        <v>0</v>
      </c>
      <c r="AH477" s="16" t="str">
        <f t="shared" si="336"/>
        <v>Pass</v>
      </c>
      <c r="AI477" s="143">
        <f>COUNTBLANK(Survey!$W477)</f>
        <v>1</v>
      </c>
      <c r="AJ477" s="67">
        <f>IF(AND(Survey!L477&lt;&gt;"Exempt fund",OR(Survey!$M477="ETF",Survey!$M477="ETF, alternative mutual fund",Survey!$M477="Mutual fund",Survey!$M477="Alternative mutual fund",Survey!$M477="Money market")),1,0)</f>
        <v>0</v>
      </c>
      <c r="AK477" s="16" t="str">
        <f t="shared" si="337"/>
        <v>Pass</v>
      </c>
      <c r="AL477" s="38" t="b">
        <f>NOT(ISNUMBER(SEARCH("Yes",Survey!$AA477)))</f>
        <v>1</v>
      </c>
      <c r="AM477" s="37" t="b">
        <f>IF(COUNTBLANK(Survey!$AB477:$AC477)=0,TRUE, FALSE)</f>
        <v>0</v>
      </c>
      <c r="AN477" s="16" t="str">
        <f t="shared" si="338"/>
        <v>Pass</v>
      </c>
      <c r="AO477" s="38" t="b">
        <f>NOT(ISNUMBER(SEARCH("Yes",Survey!$AD477)))</f>
        <v>1</v>
      </c>
      <c r="AP477" s="37" t="b">
        <f>NOT(ISBLANK(Survey!$AF477))</f>
        <v>0</v>
      </c>
      <c r="AQ477" s="16" t="str">
        <f t="shared" si="339"/>
        <v>Pass</v>
      </c>
      <c r="AR477" s="38" t="b">
        <f>NOT(OR(ISNUMBER(SEARCH("Other",Survey!$AF477)),ISNUMBER(SEARCH("Multiple",Survey!$AF477))))</f>
        <v>1</v>
      </c>
      <c r="AS477" s="37" t="b">
        <f>NOT(ISBLANK(Survey!$AG477))</f>
        <v>0</v>
      </c>
      <c r="AT477" s="16" t="str">
        <f t="shared" si="340"/>
        <v>Fail</v>
      </c>
      <c r="AU477" s="143">
        <f>IF(ABS(Survey!$AV477)&gt;0, 1,0)</f>
        <v>0</v>
      </c>
      <c r="AV477" s="143">
        <f>IF(COUNTBLANK(Survey!$AJ477)=0,1,0)</f>
        <v>0</v>
      </c>
      <c r="AW477" s="16" t="str">
        <f t="shared" si="341"/>
        <v>Pass</v>
      </c>
      <c r="AX477" s="143">
        <f>IF(ISBLANK(Survey!$AJ477),0,1)</f>
        <v>0</v>
      </c>
      <c r="AY477" s="165">
        <f>COUNTBLANK(Survey!$AK477)</f>
        <v>1</v>
      </c>
      <c r="AZ477" s="16" t="str">
        <f t="shared" si="342"/>
        <v>Pass</v>
      </c>
      <c r="BA477" s="143">
        <f>IF(OR(Survey!$AK477="Closed",ISBLANK(Survey!$AK477)),0,1)</f>
        <v>0</v>
      </c>
      <c r="BB477" s="165">
        <f>IF(ISBLANK(Survey!$AL477),1,0)</f>
        <v>1</v>
      </c>
      <c r="BC477" s="147" t="str" cm="1">
        <f t="array" ref="BC477">IF(OR(IF(OR($BE477+$BF477 = 2, $BG477=1), FALSE, TRUE), AND($BD477:$BD477 = 0)),"Pass","Fail")</f>
        <v>Pass</v>
      </c>
      <c r="BD477" s="143">
        <f>COUNTBLANK(Survey!$AM477:$AO477)</f>
        <v>3</v>
      </c>
      <c r="BE477" s="143">
        <f>IF(Survey!$I477="Yes",1,0)</f>
        <v>0</v>
      </c>
      <c r="BF477" s="143">
        <f>IF(OR(Survey!$M477="Mutual fund",Survey!$M477="Alternative mutual fund",Survey!$M477="Money market"),1,0)</f>
        <v>0</v>
      </c>
      <c r="BG477" s="148">
        <f>IF(OR(Survey!$M477="ETF",Survey!$M477="ETF, alternative mutual fund"),1,0)</f>
        <v>0</v>
      </c>
      <c r="BH477" s="16" t="str">
        <f t="shared" si="343"/>
        <v>Pass</v>
      </c>
      <c r="BI477" s="38" t="b">
        <f>OR(ISNUMBER(SEARCH("Yes",Survey!$AO477)),ISBLANK(Survey!$AO477))</f>
        <v>1</v>
      </c>
      <c r="BJ477" s="67" t="b">
        <f>NOT(ISBLANK(Survey!$AP477))</f>
        <v>0</v>
      </c>
      <c r="BK477" s="16" t="str">
        <f t="shared" si="344"/>
        <v>Pass</v>
      </c>
      <c r="BL477" s="143">
        <f>IF(Survey!$AW477=0, 0,1)</f>
        <v>0</v>
      </c>
      <c r="BM477" s="67">
        <f>Survey!$AQ477</f>
        <v>0</v>
      </c>
      <c r="BN477" s="67">
        <f>IFERROR((Survey!$AX477-ABS(Survey!$AY477)-ABS(Survey!$BD477))/Survey!$AW477,0)</f>
        <v>0</v>
      </c>
      <c r="BO477" s="67">
        <f>IF(AND($BM477&gt;$BN477-0.2,$BM477&lt;$BN477+0.2,ISBLANK(Survey!$AQ477)=FALSE),0,1)</f>
        <v>1</v>
      </c>
      <c r="BP477" s="165">
        <f>IF(ISBLANK(Survey!$AR477),1,0)</f>
        <v>1</v>
      </c>
      <c r="BQ477" s="16" t="str">
        <f t="shared" si="345"/>
        <v>Pass</v>
      </c>
      <c r="BR477" s="143">
        <f>IF(Survey!$AW477=0, 0,1)</f>
        <v>0</v>
      </c>
      <c r="BS477" s="67">
        <f>IF(AND(Survey!$AS477&gt;=0,Survey!$AS477&lt;=0.2,Survey!$AS477&lt;&gt;""),0,1)</f>
        <v>1</v>
      </c>
      <c r="BT477" s="143">
        <f>IF(ISBLANK(Survey!$AT477),1,0)</f>
        <v>1</v>
      </c>
      <c r="BU477" s="16" t="str">
        <f t="shared" si="346"/>
        <v>Fail</v>
      </c>
      <c r="BV477" s="165">
        <f>Survey!$AU477</f>
        <v>0</v>
      </c>
      <c r="BW477" s="16" t="str">
        <f t="shared" si="347"/>
        <v>Pass</v>
      </c>
      <c r="BX477" s="36">
        <f>Survey!$AV477</f>
        <v>0</v>
      </c>
      <c r="BY477" s="176">
        <f>Survey!$AW477+Survey!$AX477-ABS(Survey!$AY477)+ABS(Survey!$AZ477)-ABS(Survey!$BA477)+ABS(Survey!$BB477)-ABS(Survey!$BC477)-ABS(Survey!$BD477)+Survey!$BE477</f>
        <v>0</v>
      </c>
      <c r="BZ477" s="35">
        <f t="shared" si="348"/>
        <v>0</v>
      </c>
      <c r="CA477" s="17">
        <f t="shared" si="349"/>
        <v>0</v>
      </c>
      <c r="CB477" s="16" t="str">
        <f t="shared" si="350"/>
        <v>Pass</v>
      </c>
      <c r="CC477" s="38" t="b">
        <f>IF(ABS(Survey!$BE477)=0,TRUE,FALSE)</f>
        <v>1</v>
      </c>
      <c r="CD477" s="37" t="b">
        <f>NOT(ISBLANK(Survey!$BF477))</f>
        <v>0</v>
      </c>
      <c r="CE477" t="str">
        <f t="shared" si="351"/>
        <v>Fail</v>
      </c>
      <c r="CF477" s="29">
        <f>Survey!$AV477</f>
        <v>0</v>
      </c>
      <c r="CG477" s="29" cm="1">
        <f t="array" ref="CG477">SUM(SUMIF(Survey!BH477:BO477,{"&gt;0","&lt;0"})*{1,-1})-SUM(SUMIF(Survey!BQ477:BX477,{"&gt;0","&lt;0"})*{1,-1})</f>
        <v>0</v>
      </c>
      <c r="CH477" s="35" t="str">
        <f t="shared" si="352"/>
        <v>No holdings</v>
      </c>
      <c r="CI477">
        <f t="shared" si="353"/>
        <v>0</v>
      </c>
      <c r="CJ477" s="16" t="str">
        <f t="shared" si="354"/>
        <v>Fail</v>
      </c>
      <c r="CK477" s="36">
        <f>Survey!$AV477</f>
        <v>0</v>
      </c>
      <c r="CL477" s="36" cm="1">
        <f t="array" ref="CL477">SUM(SUMIF(Survey!BZ477:CS477,{"&gt;0","&lt;0"})*{1,-1})-SUM(SUMIF(Survey!CU477:DN477,{"&gt;0","&lt;0"})*{1,-1})</f>
        <v>0</v>
      </c>
      <c r="CM477" s="35" t="str">
        <f t="shared" si="355"/>
        <v>No holdings</v>
      </c>
      <c r="CN477" s="17">
        <f t="shared" si="356"/>
        <v>0</v>
      </c>
      <c r="CO477" s="16" t="str">
        <f t="shared" si="357"/>
        <v>Pass</v>
      </c>
      <c r="CP477" s="38" t="b">
        <f>IF(ABS(Survey!$CS477)=0,TRUE,FALSE)</f>
        <v>1</v>
      </c>
      <c r="CQ477" s="37" t="b">
        <f>NOT(ISBLANK(Survey!$CT477))</f>
        <v>0</v>
      </c>
      <c r="CR477" s="16" t="str">
        <f t="shared" si="358"/>
        <v>Pass</v>
      </c>
      <c r="CS477" s="38" t="b">
        <f>IF(ABS(Survey!$DN477)=0,TRUE,FALSE)</f>
        <v>1</v>
      </c>
      <c r="CT477" s="37" t="b">
        <f>NOT(ISBLANK(Survey!$DO477))</f>
        <v>0</v>
      </c>
      <c r="CU477" t="str">
        <f t="shared" si="359"/>
        <v>Pass</v>
      </c>
      <c r="CV477" s="29" cm="1">
        <f t="array" ref="CV477">SUM(SUMIF(Survey!CO477,{"&gt;0","&lt;0"})*{1,-1})+SUM(SUMIF(Survey!DJ477,{"&gt;0","&lt;0"})*{1,-1})</f>
        <v>0</v>
      </c>
      <c r="CW477" s="29">
        <f>SUM(SUMIF(Survey!DQ477:DW477,{"&gt;0","&lt;0"})*{1,-1})+SUM(SUMIF(Survey!DY477:EE477,{"&gt;0","&lt;0"})*{1,-1})</f>
        <v>0</v>
      </c>
      <c r="CX477">
        <f t="shared" si="360"/>
        <v>0</v>
      </c>
      <c r="CY477">
        <f t="shared" si="361"/>
        <v>0</v>
      </c>
      <c r="CZ477" s="16" t="str">
        <f t="shared" si="362"/>
        <v>Pass</v>
      </c>
      <c r="DA477" s="38" t="b">
        <f>IF(ABS(Survey!$DW477)=0,TRUE,FALSE)</f>
        <v>1</v>
      </c>
      <c r="DB477" s="37" t="b">
        <f>NOT(ISBLANK(Survey!DX477))</f>
        <v>0</v>
      </c>
      <c r="DC477" s="16" t="str">
        <f t="shared" si="363"/>
        <v>Pass</v>
      </c>
      <c r="DD477" s="38" t="b">
        <f>IF(ABS(Survey!$EE477)=0,TRUE,FALSE)</f>
        <v>1</v>
      </c>
      <c r="DE477" s="37" t="b">
        <f>NOT(ISBLANK(Survey!$EF477))</f>
        <v>0</v>
      </c>
      <c r="DF477" s="16" t="str">
        <f t="shared" si="364"/>
        <v>Fail</v>
      </c>
      <c r="DG477" s="36">
        <f>SUM(SUMIF(Survey!EL477:EN477,{"&gt;0","&lt;0"})*{1,-1})</f>
        <v>0</v>
      </c>
      <c r="DH477">
        <f t="shared" si="365"/>
        <v>0</v>
      </c>
      <c r="DI477">
        <f t="shared" si="366"/>
        <v>100</v>
      </c>
      <c r="DJ477" s="35" t="b">
        <f>IF(OR(Survey!$M477="ETF",Survey!$M477="ETF, alternative mutual fund",Survey!$M477="Closed-end", Survey!$M477="Split share corp"),TRUE,FALSE)</f>
        <v>0</v>
      </c>
      <c r="DK477" s="16" t="str">
        <f t="shared" si="367"/>
        <v>Fail</v>
      </c>
      <c r="DL477" s="36">
        <f>SUM(SUMIF(Survey!EP477:EV477,{"&gt;0","&lt;0"})*{1,-1})</f>
        <v>0</v>
      </c>
      <c r="DM477">
        <f t="shared" si="368"/>
        <v>0</v>
      </c>
      <c r="DN477" s="17">
        <f t="shared" si="369"/>
        <v>100</v>
      </c>
      <c r="DO477" s="16" t="str">
        <f t="shared" si="370"/>
        <v>Fail</v>
      </c>
      <c r="DP477" s="36">
        <f>SUM(SUMIF(Survey!EX477:FD477,{"&gt;0","&lt;0"})*{1,-1})</f>
        <v>0</v>
      </c>
      <c r="DQ477">
        <f t="shared" si="371"/>
        <v>0</v>
      </c>
      <c r="DR477" s="17">
        <f t="shared" si="372"/>
        <v>100</v>
      </c>
    </row>
    <row r="478" spans="1:122">
      <c r="A478">
        <v>478</v>
      </c>
      <c r="B478" t="str">
        <f t="shared" si="326"/>
        <v>Pass</v>
      </c>
      <c r="C478" t="str">
        <f>IF(COUNTBLANK(Survey!B478:FE478)=$C$2, "Pass", "Fail")</f>
        <v>Pass</v>
      </c>
      <c r="D478" t="str">
        <f t="shared" si="327"/>
        <v>Fail</v>
      </c>
      <c r="E478" t="str">
        <f>IF(OR(ISBLANK(Survey!AJ478),COUNTIF(G478:BB478,"Fail")),"Fail","Pass")</f>
        <v>Fail</v>
      </c>
      <c r="G478" s="16" t="str">
        <f t="shared" si="328"/>
        <v>Fail</v>
      </c>
      <c r="H478" s="177">
        <f>COUNTBLANK(Survey!B478:D478)+COUNTBLANK(Survey!G478)+COUNTBLANK(Survey!I478)+COUNTBLANK(Survey!K478:M478)+COUNTBLANK(Survey!P478)+COUNTBLANK(Survey!S478:U478)+COUNTBLANK(Survey!Y478:AA478)+COUNTBLANK(Survey!AD478:AE478)+COUNTBLANK(Survey!AI478:AI478)</f>
        <v>18</v>
      </c>
      <c r="I478" s="16" t="str">
        <f t="shared" si="329"/>
        <v>Fail</v>
      </c>
      <c r="J478" t="b">
        <f>IF(Survey!E478="No",TRUE,FALSE)</f>
        <v>0</v>
      </c>
      <c r="K478" s="34">
        <f>LEN(Survey!E478)</f>
        <v>0</v>
      </c>
      <c r="L478" s="16" t="str">
        <f t="shared" si="330"/>
        <v>Fail</v>
      </c>
      <c r="M478" t="b">
        <f>IF(Survey!F478="No",TRUE,FALSE)</f>
        <v>0</v>
      </c>
      <c r="N478" s="33">
        <f>LEN(Survey!F478)</f>
        <v>0</v>
      </c>
      <c r="O478" s="16" t="str">
        <f t="shared" si="331"/>
        <v>Pass</v>
      </c>
      <c r="P478" s="34">
        <f>MOD((LEN(Survey!H478)+2),11)</f>
        <v>2</v>
      </c>
      <c r="Q478" s="33" t="str">
        <f>IF(Survey!$L478="Prospectus fund", "Yes", "No")</f>
        <v>No</v>
      </c>
      <c r="R478" s="16" t="str">
        <f t="shared" si="332"/>
        <v>Pass</v>
      </c>
      <c r="S478" s="34">
        <f>MOD((LEN(Survey!J478)+2),11)</f>
        <v>2</v>
      </c>
      <c r="T478" s="35" t="b">
        <f>IF(OR(Survey!$M478="ETF",Survey!$M478="ETF, alternative mutual fund",Survey!$M478="Closed-end", Survey!$M478="Split share corp", Survey!$I478="Yes"),TRUE,FALSE)</f>
        <v>0</v>
      </c>
      <c r="U478" s="16" t="str">
        <f>IFERROR(IF(AND(OR(X478=Y478,Y478 = "Either"),NOT(ISBLANK(Survey!K478))),"Pass","Fail"),"Pass")</f>
        <v>Fail</v>
      </c>
      <c r="V478" s="36" cm="1">
        <f t="array" ref="V478">SUM(SUMIF(Survey!BZ478:CS478,{"&gt;0","&lt;0"})*{1,-1})</f>
        <v>0</v>
      </c>
      <c r="W478" s="38" cm="1">
        <f t="array" ref="W478">SUM(SUMIF(Survey!CC478,{"&gt;0","&lt;0"})*{1,-1})+SUM(SUMIF(Survey!CM478,{"&gt;0","&lt;0"})*{1,-1})</f>
        <v>0</v>
      </c>
      <c r="X478" s="38">
        <f>Survey!K478</f>
        <v>0</v>
      </c>
      <c r="Y478" s="37" t="str">
        <f t="shared" si="333"/>
        <v>Either</v>
      </c>
      <c r="Z478" s="16" t="str">
        <f t="shared" si="334"/>
        <v>Fail</v>
      </c>
      <c r="AA478" s="67" cm="1">
        <f t="array" ref="AA478">SUM(SUMIF(Survey!BZ478:CS478,{"&gt;0","&lt;0"})*{1,-1})+SUM(SUMIF(Survey!CU478:DN478,{"&gt;0","&lt;0"})*{1,-1})</f>
        <v>0</v>
      </c>
      <c r="AB478" s="67">
        <f>IFERROR(AA478/(Survey!$AV478),0)</f>
        <v>0</v>
      </c>
      <c r="AC478" s="128" t="b">
        <f>IF(OR(Survey!$M478="Alternative strategy or hedge",Survey!$M478="Other, illiquid",Survey!$L478="Prospectus fund"),TRUE,FALSE)</f>
        <v>0</v>
      </c>
      <c r="AD478" s="128" t="b">
        <f>NOT(ISBLANK(Survey!$M478))</f>
        <v>0</v>
      </c>
      <c r="AE478" s="16" t="str">
        <f t="shared" si="335"/>
        <v>Pass</v>
      </c>
      <c r="AF478" s="38" t="b">
        <f>NOT(ISNUMBER(SEARCH("Other",Survey!$P478)))</f>
        <v>1</v>
      </c>
      <c r="AG478" s="37" t="b">
        <f>NOT(ISBLANK(Survey!$Q478))</f>
        <v>0</v>
      </c>
      <c r="AH478" s="16" t="str">
        <f t="shared" si="336"/>
        <v>Pass</v>
      </c>
      <c r="AI478" s="143">
        <f>COUNTBLANK(Survey!$W478)</f>
        <v>1</v>
      </c>
      <c r="AJ478" s="67">
        <f>IF(AND(Survey!L478&lt;&gt;"Exempt fund",OR(Survey!$M478="ETF",Survey!$M478="ETF, alternative mutual fund",Survey!$M478="Mutual fund",Survey!$M478="Alternative mutual fund",Survey!$M478="Money market")),1,0)</f>
        <v>0</v>
      </c>
      <c r="AK478" s="16" t="str">
        <f t="shared" si="337"/>
        <v>Pass</v>
      </c>
      <c r="AL478" s="38" t="b">
        <f>NOT(ISNUMBER(SEARCH("Yes",Survey!$AA478)))</f>
        <v>1</v>
      </c>
      <c r="AM478" s="37" t="b">
        <f>IF(COUNTBLANK(Survey!$AB478:$AC478)=0,TRUE, FALSE)</f>
        <v>0</v>
      </c>
      <c r="AN478" s="16" t="str">
        <f t="shared" si="338"/>
        <v>Pass</v>
      </c>
      <c r="AO478" s="38" t="b">
        <f>NOT(ISNUMBER(SEARCH("Yes",Survey!$AD478)))</f>
        <v>1</v>
      </c>
      <c r="AP478" s="37" t="b">
        <f>NOT(ISBLANK(Survey!$AF478))</f>
        <v>0</v>
      </c>
      <c r="AQ478" s="16" t="str">
        <f t="shared" si="339"/>
        <v>Pass</v>
      </c>
      <c r="AR478" s="38" t="b">
        <f>NOT(OR(ISNUMBER(SEARCH("Other",Survey!$AF478)),ISNUMBER(SEARCH("Multiple",Survey!$AF478))))</f>
        <v>1</v>
      </c>
      <c r="AS478" s="37" t="b">
        <f>NOT(ISBLANK(Survey!$AG478))</f>
        <v>0</v>
      </c>
      <c r="AT478" s="16" t="str">
        <f t="shared" si="340"/>
        <v>Fail</v>
      </c>
      <c r="AU478" s="143">
        <f>IF(ABS(Survey!$AV478)&gt;0, 1,0)</f>
        <v>0</v>
      </c>
      <c r="AV478" s="143">
        <f>IF(COUNTBLANK(Survey!$AJ478)=0,1,0)</f>
        <v>0</v>
      </c>
      <c r="AW478" s="16" t="str">
        <f t="shared" si="341"/>
        <v>Pass</v>
      </c>
      <c r="AX478" s="143">
        <f>IF(ISBLANK(Survey!$AJ478),0,1)</f>
        <v>0</v>
      </c>
      <c r="AY478" s="165">
        <f>COUNTBLANK(Survey!$AK478)</f>
        <v>1</v>
      </c>
      <c r="AZ478" s="16" t="str">
        <f t="shared" si="342"/>
        <v>Pass</v>
      </c>
      <c r="BA478" s="143">
        <f>IF(OR(Survey!$AK478="Closed",ISBLANK(Survey!$AK478)),0,1)</f>
        <v>0</v>
      </c>
      <c r="BB478" s="165">
        <f>IF(ISBLANK(Survey!$AL478),1,0)</f>
        <v>1</v>
      </c>
      <c r="BC478" s="147" t="str" cm="1">
        <f t="array" ref="BC478">IF(OR(IF(OR($BE478+$BF478 = 2, $BG478=1), FALSE, TRUE), AND($BD478:$BD478 = 0)),"Pass","Fail")</f>
        <v>Pass</v>
      </c>
      <c r="BD478" s="143">
        <f>COUNTBLANK(Survey!$AM478:$AO478)</f>
        <v>3</v>
      </c>
      <c r="BE478" s="143">
        <f>IF(Survey!$I478="Yes",1,0)</f>
        <v>0</v>
      </c>
      <c r="BF478" s="143">
        <f>IF(OR(Survey!$M478="Mutual fund",Survey!$M478="Alternative mutual fund",Survey!$M478="Money market"),1,0)</f>
        <v>0</v>
      </c>
      <c r="BG478" s="148">
        <f>IF(OR(Survey!$M478="ETF",Survey!$M478="ETF, alternative mutual fund"),1,0)</f>
        <v>0</v>
      </c>
      <c r="BH478" s="16" t="str">
        <f t="shared" si="343"/>
        <v>Pass</v>
      </c>
      <c r="BI478" s="38" t="b">
        <f>OR(ISNUMBER(SEARCH("Yes",Survey!$AO478)),ISBLANK(Survey!$AO478))</f>
        <v>1</v>
      </c>
      <c r="BJ478" s="67" t="b">
        <f>NOT(ISBLANK(Survey!$AP478))</f>
        <v>0</v>
      </c>
      <c r="BK478" s="16" t="str">
        <f t="shared" si="344"/>
        <v>Pass</v>
      </c>
      <c r="BL478" s="143">
        <f>IF(Survey!$AW478=0, 0,1)</f>
        <v>0</v>
      </c>
      <c r="BM478" s="67">
        <f>Survey!$AQ478</f>
        <v>0</v>
      </c>
      <c r="BN478" s="67">
        <f>IFERROR((Survey!$AX478-ABS(Survey!$AY478)-ABS(Survey!$BD478))/Survey!$AW478,0)</f>
        <v>0</v>
      </c>
      <c r="BO478" s="67">
        <f>IF(AND($BM478&gt;$BN478-0.2,$BM478&lt;$BN478+0.2,ISBLANK(Survey!$AQ478)=FALSE),0,1)</f>
        <v>1</v>
      </c>
      <c r="BP478" s="165">
        <f>IF(ISBLANK(Survey!$AR478),1,0)</f>
        <v>1</v>
      </c>
      <c r="BQ478" s="16" t="str">
        <f t="shared" si="345"/>
        <v>Pass</v>
      </c>
      <c r="BR478" s="143">
        <f>IF(Survey!$AW478=0, 0,1)</f>
        <v>0</v>
      </c>
      <c r="BS478" s="67">
        <f>IF(AND(Survey!$AS478&gt;=0,Survey!$AS478&lt;=0.2,Survey!$AS478&lt;&gt;""),0,1)</f>
        <v>1</v>
      </c>
      <c r="BT478" s="143">
        <f>IF(ISBLANK(Survey!$AT478),1,0)</f>
        <v>1</v>
      </c>
      <c r="BU478" s="16" t="str">
        <f t="shared" si="346"/>
        <v>Fail</v>
      </c>
      <c r="BV478" s="165">
        <f>Survey!$AU478</f>
        <v>0</v>
      </c>
      <c r="BW478" s="16" t="str">
        <f t="shared" si="347"/>
        <v>Pass</v>
      </c>
      <c r="BX478" s="36">
        <f>Survey!$AV478</f>
        <v>0</v>
      </c>
      <c r="BY478" s="176">
        <f>Survey!$AW478+Survey!$AX478-ABS(Survey!$AY478)+ABS(Survey!$AZ478)-ABS(Survey!$BA478)+ABS(Survey!$BB478)-ABS(Survey!$BC478)-ABS(Survey!$BD478)+Survey!$BE478</f>
        <v>0</v>
      </c>
      <c r="BZ478" s="35">
        <f t="shared" si="348"/>
        <v>0</v>
      </c>
      <c r="CA478" s="17">
        <f t="shared" si="349"/>
        <v>0</v>
      </c>
      <c r="CB478" s="16" t="str">
        <f t="shared" si="350"/>
        <v>Pass</v>
      </c>
      <c r="CC478" s="38" t="b">
        <f>IF(ABS(Survey!$BE478)=0,TRUE,FALSE)</f>
        <v>1</v>
      </c>
      <c r="CD478" s="37" t="b">
        <f>NOT(ISBLANK(Survey!$BF478))</f>
        <v>0</v>
      </c>
      <c r="CE478" t="str">
        <f t="shared" si="351"/>
        <v>Fail</v>
      </c>
      <c r="CF478" s="29">
        <f>Survey!$AV478</f>
        <v>0</v>
      </c>
      <c r="CG478" s="29" cm="1">
        <f t="array" ref="CG478">SUM(SUMIF(Survey!BH478:BO478,{"&gt;0","&lt;0"})*{1,-1})-SUM(SUMIF(Survey!BQ478:BX478,{"&gt;0","&lt;0"})*{1,-1})</f>
        <v>0</v>
      </c>
      <c r="CH478" s="35" t="str">
        <f t="shared" si="352"/>
        <v>No holdings</v>
      </c>
      <c r="CI478">
        <f t="shared" si="353"/>
        <v>0</v>
      </c>
      <c r="CJ478" s="16" t="str">
        <f t="shared" si="354"/>
        <v>Fail</v>
      </c>
      <c r="CK478" s="36">
        <f>Survey!$AV478</f>
        <v>0</v>
      </c>
      <c r="CL478" s="36" cm="1">
        <f t="array" ref="CL478">SUM(SUMIF(Survey!BZ478:CS478,{"&gt;0","&lt;0"})*{1,-1})-SUM(SUMIF(Survey!CU478:DN478,{"&gt;0","&lt;0"})*{1,-1})</f>
        <v>0</v>
      </c>
      <c r="CM478" s="35" t="str">
        <f t="shared" si="355"/>
        <v>No holdings</v>
      </c>
      <c r="CN478" s="17">
        <f t="shared" si="356"/>
        <v>0</v>
      </c>
      <c r="CO478" s="16" t="str">
        <f t="shared" si="357"/>
        <v>Pass</v>
      </c>
      <c r="CP478" s="38" t="b">
        <f>IF(ABS(Survey!$CS478)=0,TRUE,FALSE)</f>
        <v>1</v>
      </c>
      <c r="CQ478" s="37" t="b">
        <f>NOT(ISBLANK(Survey!$CT478))</f>
        <v>0</v>
      </c>
      <c r="CR478" s="16" t="str">
        <f t="shared" si="358"/>
        <v>Pass</v>
      </c>
      <c r="CS478" s="38" t="b">
        <f>IF(ABS(Survey!$DN478)=0,TRUE,FALSE)</f>
        <v>1</v>
      </c>
      <c r="CT478" s="37" t="b">
        <f>NOT(ISBLANK(Survey!$DO478))</f>
        <v>0</v>
      </c>
      <c r="CU478" t="str">
        <f t="shared" si="359"/>
        <v>Pass</v>
      </c>
      <c r="CV478" s="29" cm="1">
        <f t="array" ref="CV478">SUM(SUMIF(Survey!CO478,{"&gt;0","&lt;0"})*{1,-1})+SUM(SUMIF(Survey!DJ478,{"&gt;0","&lt;0"})*{1,-1})</f>
        <v>0</v>
      </c>
      <c r="CW478" s="29">
        <f>SUM(SUMIF(Survey!DQ478:DW478,{"&gt;0","&lt;0"})*{1,-1})+SUM(SUMIF(Survey!DY478:EE478,{"&gt;0","&lt;0"})*{1,-1})</f>
        <v>0</v>
      </c>
      <c r="CX478">
        <f t="shared" si="360"/>
        <v>0</v>
      </c>
      <c r="CY478">
        <f t="shared" si="361"/>
        <v>0</v>
      </c>
      <c r="CZ478" s="16" t="str">
        <f t="shared" si="362"/>
        <v>Pass</v>
      </c>
      <c r="DA478" s="38" t="b">
        <f>IF(ABS(Survey!$DW478)=0,TRUE,FALSE)</f>
        <v>1</v>
      </c>
      <c r="DB478" s="37" t="b">
        <f>NOT(ISBLANK(Survey!DX478))</f>
        <v>0</v>
      </c>
      <c r="DC478" s="16" t="str">
        <f t="shared" si="363"/>
        <v>Pass</v>
      </c>
      <c r="DD478" s="38" t="b">
        <f>IF(ABS(Survey!$EE478)=0,TRUE,FALSE)</f>
        <v>1</v>
      </c>
      <c r="DE478" s="37" t="b">
        <f>NOT(ISBLANK(Survey!$EF478))</f>
        <v>0</v>
      </c>
      <c r="DF478" s="16" t="str">
        <f t="shared" si="364"/>
        <v>Fail</v>
      </c>
      <c r="DG478" s="36">
        <f>SUM(SUMIF(Survey!EL478:EN478,{"&gt;0","&lt;0"})*{1,-1})</f>
        <v>0</v>
      </c>
      <c r="DH478">
        <f t="shared" si="365"/>
        <v>0</v>
      </c>
      <c r="DI478">
        <f t="shared" si="366"/>
        <v>100</v>
      </c>
      <c r="DJ478" s="35" t="b">
        <f>IF(OR(Survey!$M478="ETF",Survey!$M478="ETF, alternative mutual fund",Survey!$M478="Closed-end", Survey!$M478="Split share corp"),TRUE,FALSE)</f>
        <v>0</v>
      </c>
      <c r="DK478" s="16" t="str">
        <f t="shared" si="367"/>
        <v>Fail</v>
      </c>
      <c r="DL478" s="36">
        <f>SUM(SUMIF(Survey!EP478:EV478,{"&gt;0","&lt;0"})*{1,-1})</f>
        <v>0</v>
      </c>
      <c r="DM478">
        <f t="shared" si="368"/>
        <v>0</v>
      </c>
      <c r="DN478" s="17">
        <f t="shared" si="369"/>
        <v>100</v>
      </c>
      <c r="DO478" s="16" t="str">
        <f t="shared" si="370"/>
        <v>Fail</v>
      </c>
      <c r="DP478" s="36">
        <f>SUM(SUMIF(Survey!EX478:FD478,{"&gt;0","&lt;0"})*{1,-1})</f>
        <v>0</v>
      </c>
      <c r="DQ478">
        <f t="shared" si="371"/>
        <v>0</v>
      </c>
      <c r="DR478" s="17">
        <f t="shared" si="372"/>
        <v>100</v>
      </c>
    </row>
    <row r="479" spans="1:122">
      <c r="A479">
        <v>479</v>
      </c>
      <c r="B479" t="str">
        <f t="shared" si="326"/>
        <v>Pass</v>
      </c>
      <c r="C479" t="str">
        <f>IF(COUNTBLANK(Survey!B479:FE479)=$C$2, "Pass", "Fail")</f>
        <v>Pass</v>
      </c>
      <c r="D479" t="str">
        <f t="shared" si="327"/>
        <v>Fail</v>
      </c>
      <c r="E479" t="str">
        <f>IF(OR(ISBLANK(Survey!AJ479),COUNTIF(G479:BB479,"Fail")),"Fail","Pass")</f>
        <v>Fail</v>
      </c>
      <c r="G479" s="16" t="str">
        <f t="shared" si="328"/>
        <v>Fail</v>
      </c>
      <c r="H479" s="177">
        <f>COUNTBLANK(Survey!B479:D479)+COUNTBLANK(Survey!G479)+COUNTBLANK(Survey!I479)+COUNTBLANK(Survey!K479:M479)+COUNTBLANK(Survey!P479)+COUNTBLANK(Survey!S479:U479)+COUNTBLANK(Survey!Y479:AA479)+COUNTBLANK(Survey!AD479:AE479)+COUNTBLANK(Survey!AI479:AI479)</f>
        <v>18</v>
      </c>
      <c r="I479" s="16" t="str">
        <f t="shared" si="329"/>
        <v>Fail</v>
      </c>
      <c r="J479" t="b">
        <f>IF(Survey!E479="No",TRUE,FALSE)</f>
        <v>0</v>
      </c>
      <c r="K479" s="34">
        <f>LEN(Survey!E479)</f>
        <v>0</v>
      </c>
      <c r="L479" s="16" t="str">
        <f t="shared" si="330"/>
        <v>Fail</v>
      </c>
      <c r="M479" t="b">
        <f>IF(Survey!F479="No",TRUE,FALSE)</f>
        <v>0</v>
      </c>
      <c r="N479" s="33">
        <f>LEN(Survey!F479)</f>
        <v>0</v>
      </c>
      <c r="O479" s="16" t="str">
        <f t="shared" si="331"/>
        <v>Pass</v>
      </c>
      <c r="P479" s="34">
        <f>MOD((LEN(Survey!H479)+2),11)</f>
        <v>2</v>
      </c>
      <c r="Q479" s="33" t="str">
        <f>IF(Survey!$L479="Prospectus fund", "Yes", "No")</f>
        <v>No</v>
      </c>
      <c r="R479" s="16" t="str">
        <f t="shared" si="332"/>
        <v>Pass</v>
      </c>
      <c r="S479" s="34">
        <f>MOD((LEN(Survey!J479)+2),11)</f>
        <v>2</v>
      </c>
      <c r="T479" s="35" t="b">
        <f>IF(OR(Survey!$M479="ETF",Survey!$M479="ETF, alternative mutual fund",Survey!$M479="Closed-end", Survey!$M479="Split share corp", Survey!$I479="Yes"),TRUE,FALSE)</f>
        <v>0</v>
      </c>
      <c r="U479" s="16" t="str">
        <f>IFERROR(IF(AND(OR(X479=Y479,Y479 = "Either"),NOT(ISBLANK(Survey!K479))),"Pass","Fail"),"Pass")</f>
        <v>Fail</v>
      </c>
      <c r="V479" s="36" cm="1">
        <f t="array" ref="V479">SUM(SUMIF(Survey!BZ479:CS479,{"&gt;0","&lt;0"})*{1,-1})</f>
        <v>0</v>
      </c>
      <c r="W479" s="38" cm="1">
        <f t="array" ref="W479">SUM(SUMIF(Survey!CC479,{"&gt;0","&lt;0"})*{1,-1})+SUM(SUMIF(Survey!CM479,{"&gt;0","&lt;0"})*{1,-1})</f>
        <v>0</v>
      </c>
      <c r="X479" s="38">
        <f>Survey!K479</f>
        <v>0</v>
      </c>
      <c r="Y479" s="37" t="str">
        <f t="shared" si="333"/>
        <v>Either</v>
      </c>
      <c r="Z479" s="16" t="str">
        <f t="shared" si="334"/>
        <v>Fail</v>
      </c>
      <c r="AA479" s="67" cm="1">
        <f t="array" ref="AA479">SUM(SUMIF(Survey!BZ479:CS479,{"&gt;0","&lt;0"})*{1,-1})+SUM(SUMIF(Survey!CU479:DN479,{"&gt;0","&lt;0"})*{1,-1})</f>
        <v>0</v>
      </c>
      <c r="AB479" s="67">
        <f>IFERROR(AA479/(Survey!$AV479),0)</f>
        <v>0</v>
      </c>
      <c r="AC479" s="128" t="b">
        <f>IF(OR(Survey!$M479="Alternative strategy or hedge",Survey!$M479="Other, illiquid",Survey!$L479="Prospectus fund"),TRUE,FALSE)</f>
        <v>0</v>
      </c>
      <c r="AD479" s="128" t="b">
        <f>NOT(ISBLANK(Survey!$M479))</f>
        <v>0</v>
      </c>
      <c r="AE479" s="16" t="str">
        <f t="shared" si="335"/>
        <v>Pass</v>
      </c>
      <c r="AF479" s="38" t="b">
        <f>NOT(ISNUMBER(SEARCH("Other",Survey!$P479)))</f>
        <v>1</v>
      </c>
      <c r="AG479" s="37" t="b">
        <f>NOT(ISBLANK(Survey!$Q479))</f>
        <v>0</v>
      </c>
      <c r="AH479" s="16" t="str">
        <f t="shared" si="336"/>
        <v>Pass</v>
      </c>
      <c r="AI479" s="143">
        <f>COUNTBLANK(Survey!$W479)</f>
        <v>1</v>
      </c>
      <c r="AJ479" s="67">
        <f>IF(AND(Survey!L479&lt;&gt;"Exempt fund",OR(Survey!$M479="ETF",Survey!$M479="ETF, alternative mutual fund",Survey!$M479="Mutual fund",Survey!$M479="Alternative mutual fund",Survey!$M479="Money market")),1,0)</f>
        <v>0</v>
      </c>
      <c r="AK479" s="16" t="str">
        <f t="shared" si="337"/>
        <v>Pass</v>
      </c>
      <c r="AL479" s="38" t="b">
        <f>NOT(ISNUMBER(SEARCH("Yes",Survey!$AA479)))</f>
        <v>1</v>
      </c>
      <c r="AM479" s="37" t="b">
        <f>IF(COUNTBLANK(Survey!$AB479:$AC479)=0,TRUE, FALSE)</f>
        <v>0</v>
      </c>
      <c r="AN479" s="16" t="str">
        <f t="shared" si="338"/>
        <v>Pass</v>
      </c>
      <c r="AO479" s="38" t="b">
        <f>NOT(ISNUMBER(SEARCH("Yes",Survey!$AD479)))</f>
        <v>1</v>
      </c>
      <c r="AP479" s="37" t="b">
        <f>NOT(ISBLANK(Survey!$AF479))</f>
        <v>0</v>
      </c>
      <c r="AQ479" s="16" t="str">
        <f t="shared" si="339"/>
        <v>Pass</v>
      </c>
      <c r="AR479" s="38" t="b">
        <f>NOT(OR(ISNUMBER(SEARCH("Other",Survey!$AF479)),ISNUMBER(SEARCH("Multiple",Survey!$AF479))))</f>
        <v>1</v>
      </c>
      <c r="AS479" s="37" t="b">
        <f>NOT(ISBLANK(Survey!$AG479))</f>
        <v>0</v>
      </c>
      <c r="AT479" s="16" t="str">
        <f t="shared" si="340"/>
        <v>Fail</v>
      </c>
      <c r="AU479" s="143">
        <f>IF(ABS(Survey!$AV479)&gt;0, 1,0)</f>
        <v>0</v>
      </c>
      <c r="AV479" s="143">
        <f>IF(COUNTBLANK(Survey!$AJ479)=0,1,0)</f>
        <v>0</v>
      </c>
      <c r="AW479" s="16" t="str">
        <f t="shared" si="341"/>
        <v>Pass</v>
      </c>
      <c r="AX479" s="143">
        <f>IF(ISBLANK(Survey!$AJ479),0,1)</f>
        <v>0</v>
      </c>
      <c r="AY479" s="165">
        <f>COUNTBLANK(Survey!$AK479)</f>
        <v>1</v>
      </c>
      <c r="AZ479" s="16" t="str">
        <f t="shared" si="342"/>
        <v>Pass</v>
      </c>
      <c r="BA479" s="143">
        <f>IF(OR(Survey!$AK479="Closed",ISBLANK(Survey!$AK479)),0,1)</f>
        <v>0</v>
      </c>
      <c r="BB479" s="165">
        <f>IF(ISBLANK(Survey!$AL479),1,0)</f>
        <v>1</v>
      </c>
      <c r="BC479" s="147" t="str" cm="1">
        <f t="array" ref="BC479">IF(OR(IF(OR($BE479+$BF479 = 2, $BG479=1), FALSE, TRUE), AND($BD479:$BD479 = 0)),"Pass","Fail")</f>
        <v>Pass</v>
      </c>
      <c r="BD479" s="143">
        <f>COUNTBLANK(Survey!$AM479:$AO479)</f>
        <v>3</v>
      </c>
      <c r="BE479" s="143">
        <f>IF(Survey!$I479="Yes",1,0)</f>
        <v>0</v>
      </c>
      <c r="BF479" s="143">
        <f>IF(OR(Survey!$M479="Mutual fund",Survey!$M479="Alternative mutual fund",Survey!$M479="Money market"),1,0)</f>
        <v>0</v>
      </c>
      <c r="BG479" s="148">
        <f>IF(OR(Survey!$M479="ETF",Survey!$M479="ETF, alternative mutual fund"),1,0)</f>
        <v>0</v>
      </c>
      <c r="BH479" s="16" t="str">
        <f t="shared" si="343"/>
        <v>Pass</v>
      </c>
      <c r="BI479" s="38" t="b">
        <f>OR(ISNUMBER(SEARCH("Yes",Survey!$AO479)),ISBLANK(Survey!$AO479))</f>
        <v>1</v>
      </c>
      <c r="BJ479" s="67" t="b">
        <f>NOT(ISBLANK(Survey!$AP479))</f>
        <v>0</v>
      </c>
      <c r="BK479" s="16" t="str">
        <f t="shared" si="344"/>
        <v>Pass</v>
      </c>
      <c r="BL479" s="143">
        <f>IF(Survey!$AW479=0, 0,1)</f>
        <v>0</v>
      </c>
      <c r="BM479" s="67">
        <f>Survey!$AQ479</f>
        <v>0</v>
      </c>
      <c r="BN479" s="67">
        <f>IFERROR((Survey!$AX479-ABS(Survey!$AY479)-ABS(Survey!$BD479))/Survey!$AW479,0)</f>
        <v>0</v>
      </c>
      <c r="BO479" s="67">
        <f>IF(AND($BM479&gt;$BN479-0.2,$BM479&lt;$BN479+0.2,ISBLANK(Survey!$AQ479)=FALSE),0,1)</f>
        <v>1</v>
      </c>
      <c r="BP479" s="165">
        <f>IF(ISBLANK(Survey!$AR479),1,0)</f>
        <v>1</v>
      </c>
      <c r="BQ479" s="16" t="str">
        <f t="shared" si="345"/>
        <v>Pass</v>
      </c>
      <c r="BR479" s="143">
        <f>IF(Survey!$AW479=0, 0,1)</f>
        <v>0</v>
      </c>
      <c r="BS479" s="67">
        <f>IF(AND(Survey!$AS479&gt;=0,Survey!$AS479&lt;=0.2,Survey!$AS479&lt;&gt;""),0,1)</f>
        <v>1</v>
      </c>
      <c r="BT479" s="143">
        <f>IF(ISBLANK(Survey!$AT479),1,0)</f>
        <v>1</v>
      </c>
      <c r="BU479" s="16" t="str">
        <f t="shared" si="346"/>
        <v>Fail</v>
      </c>
      <c r="BV479" s="165">
        <f>Survey!$AU479</f>
        <v>0</v>
      </c>
      <c r="BW479" s="16" t="str">
        <f t="shared" si="347"/>
        <v>Pass</v>
      </c>
      <c r="BX479" s="36">
        <f>Survey!$AV479</f>
        <v>0</v>
      </c>
      <c r="BY479" s="176">
        <f>Survey!$AW479+Survey!$AX479-ABS(Survey!$AY479)+ABS(Survey!$AZ479)-ABS(Survey!$BA479)+ABS(Survey!$BB479)-ABS(Survey!$BC479)-ABS(Survey!$BD479)+Survey!$BE479</f>
        <v>0</v>
      </c>
      <c r="BZ479" s="35">
        <f t="shared" si="348"/>
        <v>0</v>
      </c>
      <c r="CA479" s="17">
        <f t="shared" si="349"/>
        <v>0</v>
      </c>
      <c r="CB479" s="16" t="str">
        <f t="shared" si="350"/>
        <v>Pass</v>
      </c>
      <c r="CC479" s="38" t="b">
        <f>IF(ABS(Survey!$BE479)=0,TRUE,FALSE)</f>
        <v>1</v>
      </c>
      <c r="CD479" s="37" t="b">
        <f>NOT(ISBLANK(Survey!$BF479))</f>
        <v>0</v>
      </c>
      <c r="CE479" t="str">
        <f t="shared" si="351"/>
        <v>Fail</v>
      </c>
      <c r="CF479" s="29">
        <f>Survey!$AV479</f>
        <v>0</v>
      </c>
      <c r="CG479" s="29" cm="1">
        <f t="array" ref="CG479">SUM(SUMIF(Survey!BH479:BO479,{"&gt;0","&lt;0"})*{1,-1})-SUM(SUMIF(Survey!BQ479:BX479,{"&gt;0","&lt;0"})*{1,-1})</f>
        <v>0</v>
      </c>
      <c r="CH479" s="35" t="str">
        <f t="shared" si="352"/>
        <v>No holdings</v>
      </c>
      <c r="CI479">
        <f t="shared" si="353"/>
        <v>0</v>
      </c>
      <c r="CJ479" s="16" t="str">
        <f t="shared" si="354"/>
        <v>Fail</v>
      </c>
      <c r="CK479" s="36">
        <f>Survey!$AV479</f>
        <v>0</v>
      </c>
      <c r="CL479" s="36" cm="1">
        <f t="array" ref="CL479">SUM(SUMIF(Survey!BZ479:CS479,{"&gt;0","&lt;0"})*{1,-1})-SUM(SUMIF(Survey!CU479:DN479,{"&gt;0","&lt;0"})*{1,-1})</f>
        <v>0</v>
      </c>
      <c r="CM479" s="35" t="str">
        <f t="shared" si="355"/>
        <v>No holdings</v>
      </c>
      <c r="CN479" s="17">
        <f t="shared" si="356"/>
        <v>0</v>
      </c>
      <c r="CO479" s="16" t="str">
        <f t="shared" si="357"/>
        <v>Pass</v>
      </c>
      <c r="CP479" s="38" t="b">
        <f>IF(ABS(Survey!$CS479)=0,TRUE,FALSE)</f>
        <v>1</v>
      </c>
      <c r="CQ479" s="37" t="b">
        <f>NOT(ISBLANK(Survey!$CT479))</f>
        <v>0</v>
      </c>
      <c r="CR479" s="16" t="str">
        <f t="shared" si="358"/>
        <v>Pass</v>
      </c>
      <c r="CS479" s="38" t="b">
        <f>IF(ABS(Survey!$DN479)=0,TRUE,FALSE)</f>
        <v>1</v>
      </c>
      <c r="CT479" s="37" t="b">
        <f>NOT(ISBLANK(Survey!$DO479))</f>
        <v>0</v>
      </c>
      <c r="CU479" t="str">
        <f t="shared" si="359"/>
        <v>Pass</v>
      </c>
      <c r="CV479" s="29" cm="1">
        <f t="array" ref="CV479">SUM(SUMIF(Survey!CO479,{"&gt;0","&lt;0"})*{1,-1})+SUM(SUMIF(Survey!DJ479,{"&gt;0","&lt;0"})*{1,-1})</f>
        <v>0</v>
      </c>
      <c r="CW479" s="29">
        <f>SUM(SUMIF(Survey!DQ479:DW479,{"&gt;0","&lt;0"})*{1,-1})+SUM(SUMIF(Survey!DY479:EE479,{"&gt;0","&lt;0"})*{1,-1})</f>
        <v>0</v>
      </c>
      <c r="CX479">
        <f t="shared" si="360"/>
        <v>0</v>
      </c>
      <c r="CY479">
        <f t="shared" si="361"/>
        <v>0</v>
      </c>
      <c r="CZ479" s="16" t="str">
        <f t="shared" si="362"/>
        <v>Pass</v>
      </c>
      <c r="DA479" s="38" t="b">
        <f>IF(ABS(Survey!$DW479)=0,TRUE,FALSE)</f>
        <v>1</v>
      </c>
      <c r="DB479" s="37" t="b">
        <f>NOT(ISBLANK(Survey!DX479))</f>
        <v>0</v>
      </c>
      <c r="DC479" s="16" t="str">
        <f t="shared" si="363"/>
        <v>Pass</v>
      </c>
      <c r="DD479" s="38" t="b">
        <f>IF(ABS(Survey!$EE479)=0,TRUE,FALSE)</f>
        <v>1</v>
      </c>
      <c r="DE479" s="37" t="b">
        <f>NOT(ISBLANK(Survey!$EF479))</f>
        <v>0</v>
      </c>
      <c r="DF479" s="16" t="str">
        <f t="shared" si="364"/>
        <v>Fail</v>
      </c>
      <c r="DG479" s="36">
        <f>SUM(SUMIF(Survey!EL479:EN479,{"&gt;0","&lt;0"})*{1,-1})</f>
        <v>0</v>
      </c>
      <c r="DH479">
        <f t="shared" si="365"/>
        <v>0</v>
      </c>
      <c r="DI479">
        <f t="shared" si="366"/>
        <v>100</v>
      </c>
      <c r="DJ479" s="35" t="b">
        <f>IF(OR(Survey!$M479="ETF",Survey!$M479="ETF, alternative mutual fund",Survey!$M479="Closed-end", Survey!$M479="Split share corp"),TRUE,FALSE)</f>
        <v>0</v>
      </c>
      <c r="DK479" s="16" t="str">
        <f t="shared" si="367"/>
        <v>Fail</v>
      </c>
      <c r="DL479" s="36">
        <f>SUM(SUMIF(Survey!EP479:EV479,{"&gt;0","&lt;0"})*{1,-1})</f>
        <v>0</v>
      </c>
      <c r="DM479">
        <f t="shared" si="368"/>
        <v>0</v>
      </c>
      <c r="DN479" s="17">
        <f t="shared" si="369"/>
        <v>100</v>
      </c>
      <c r="DO479" s="16" t="str">
        <f t="shared" si="370"/>
        <v>Fail</v>
      </c>
      <c r="DP479" s="36">
        <f>SUM(SUMIF(Survey!EX479:FD479,{"&gt;0","&lt;0"})*{1,-1})</f>
        <v>0</v>
      </c>
      <c r="DQ479">
        <f t="shared" si="371"/>
        <v>0</v>
      </c>
      <c r="DR479" s="17">
        <f t="shared" si="372"/>
        <v>100</v>
      </c>
    </row>
    <row r="480" spans="1:122">
      <c r="A480">
        <v>480</v>
      </c>
      <c r="B480" t="str">
        <f t="shared" si="326"/>
        <v>Pass</v>
      </c>
      <c r="C480" t="str">
        <f>IF(COUNTBLANK(Survey!B480:FE480)=$C$2, "Pass", "Fail")</f>
        <v>Pass</v>
      </c>
      <c r="D480" t="str">
        <f t="shared" si="327"/>
        <v>Fail</v>
      </c>
      <c r="E480" t="str">
        <f>IF(OR(ISBLANK(Survey!AJ480),COUNTIF(G480:BB480,"Fail")),"Fail","Pass")</f>
        <v>Fail</v>
      </c>
      <c r="G480" s="16" t="str">
        <f t="shared" si="328"/>
        <v>Fail</v>
      </c>
      <c r="H480" s="177">
        <f>COUNTBLANK(Survey!B480:D480)+COUNTBLANK(Survey!G480)+COUNTBLANK(Survey!I480)+COUNTBLANK(Survey!K480:M480)+COUNTBLANK(Survey!P480)+COUNTBLANK(Survey!S480:U480)+COUNTBLANK(Survey!Y480:AA480)+COUNTBLANK(Survey!AD480:AE480)+COUNTBLANK(Survey!AI480:AI480)</f>
        <v>18</v>
      </c>
      <c r="I480" s="16" t="str">
        <f t="shared" si="329"/>
        <v>Fail</v>
      </c>
      <c r="J480" t="b">
        <f>IF(Survey!E480="No",TRUE,FALSE)</f>
        <v>0</v>
      </c>
      <c r="K480" s="34">
        <f>LEN(Survey!E480)</f>
        <v>0</v>
      </c>
      <c r="L480" s="16" t="str">
        <f t="shared" si="330"/>
        <v>Fail</v>
      </c>
      <c r="M480" t="b">
        <f>IF(Survey!F480="No",TRUE,FALSE)</f>
        <v>0</v>
      </c>
      <c r="N480" s="33">
        <f>LEN(Survey!F480)</f>
        <v>0</v>
      </c>
      <c r="O480" s="16" t="str">
        <f t="shared" si="331"/>
        <v>Pass</v>
      </c>
      <c r="P480" s="34">
        <f>MOD((LEN(Survey!H480)+2),11)</f>
        <v>2</v>
      </c>
      <c r="Q480" s="33" t="str">
        <f>IF(Survey!$L480="Prospectus fund", "Yes", "No")</f>
        <v>No</v>
      </c>
      <c r="R480" s="16" t="str">
        <f t="shared" si="332"/>
        <v>Pass</v>
      </c>
      <c r="S480" s="34">
        <f>MOD((LEN(Survey!J480)+2),11)</f>
        <v>2</v>
      </c>
      <c r="T480" s="35" t="b">
        <f>IF(OR(Survey!$M480="ETF",Survey!$M480="ETF, alternative mutual fund",Survey!$M480="Closed-end", Survey!$M480="Split share corp", Survey!$I480="Yes"),TRUE,FALSE)</f>
        <v>0</v>
      </c>
      <c r="U480" s="16" t="str">
        <f>IFERROR(IF(AND(OR(X480=Y480,Y480 = "Either"),NOT(ISBLANK(Survey!K480))),"Pass","Fail"),"Pass")</f>
        <v>Fail</v>
      </c>
      <c r="V480" s="36" cm="1">
        <f t="array" ref="V480">SUM(SUMIF(Survey!BZ480:CS480,{"&gt;0","&lt;0"})*{1,-1})</f>
        <v>0</v>
      </c>
      <c r="W480" s="38" cm="1">
        <f t="array" ref="W480">SUM(SUMIF(Survey!CC480,{"&gt;0","&lt;0"})*{1,-1})+SUM(SUMIF(Survey!CM480,{"&gt;0","&lt;0"})*{1,-1})</f>
        <v>0</v>
      </c>
      <c r="X480" s="38">
        <f>Survey!K480</f>
        <v>0</v>
      </c>
      <c r="Y480" s="37" t="str">
        <f t="shared" si="333"/>
        <v>Either</v>
      </c>
      <c r="Z480" s="16" t="str">
        <f t="shared" si="334"/>
        <v>Fail</v>
      </c>
      <c r="AA480" s="67" cm="1">
        <f t="array" ref="AA480">SUM(SUMIF(Survey!BZ480:CS480,{"&gt;0","&lt;0"})*{1,-1})+SUM(SUMIF(Survey!CU480:DN480,{"&gt;0","&lt;0"})*{1,-1})</f>
        <v>0</v>
      </c>
      <c r="AB480" s="67">
        <f>IFERROR(AA480/(Survey!$AV480),0)</f>
        <v>0</v>
      </c>
      <c r="AC480" s="128" t="b">
        <f>IF(OR(Survey!$M480="Alternative strategy or hedge",Survey!$M480="Other, illiquid",Survey!$L480="Prospectus fund"),TRUE,FALSE)</f>
        <v>0</v>
      </c>
      <c r="AD480" s="128" t="b">
        <f>NOT(ISBLANK(Survey!$M480))</f>
        <v>0</v>
      </c>
      <c r="AE480" s="16" t="str">
        <f t="shared" si="335"/>
        <v>Pass</v>
      </c>
      <c r="AF480" s="38" t="b">
        <f>NOT(ISNUMBER(SEARCH("Other",Survey!$P480)))</f>
        <v>1</v>
      </c>
      <c r="AG480" s="37" t="b">
        <f>NOT(ISBLANK(Survey!$Q480))</f>
        <v>0</v>
      </c>
      <c r="AH480" s="16" t="str">
        <f t="shared" si="336"/>
        <v>Pass</v>
      </c>
      <c r="AI480" s="143">
        <f>COUNTBLANK(Survey!$W480)</f>
        <v>1</v>
      </c>
      <c r="AJ480" s="67">
        <f>IF(AND(Survey!L480&lt;&gt;"Exempt fund",OR(Survey!$M480="ETF",Survey!$M480="ETF, alternative mutual fund",Survey!$M480="Mutual fund",Survey!$M480="Alternative mutual fund",Survey!$M480="Money market")),1,0)</f>
        <v>0</v>
      </c>
      <c r="AK480" s="16" t="str">
        <f t="shared" si="337"/>
        <v>Pass</v>
      </c>
      <c r="AL480" s="38" t="b">
        <f>NOT(ISNUMBER(SEARCH("Yes",Survey!$AA480)))</f>
        <v>1</v>
      </c>
      <c r="AM480" s="37" t="b">
        <f>IF(COUNTBLANK(Survey!$AB480:$AC480)=0,TRUE, FALSE)</f>
        <v>0</v>
      </c>
      <c r="AN480" s="16" t="str">
        <f t="shared" si="338"/>
        <v>Pass</v>
      </c>
      <c r="AO480" s="38" t="b">
        <f>NOT(ISNUMBER(SEARCH("Yes",Survey!$AD480)))</f>
        <v>1</v>
      </c>
      <c r="AP480" s="37" t="b">
        <f>NOT(ISBLANK(Survey!$AF480))</f>
        <v>0</v>
      </c>
      <c r="AQ480" s="16" t="str">
        <f t="shared" si="339"/>
        <v>Pass</v>
      </c>
      <c r="AR480" s="38" t="b">
        <f>NOT(OR(ISNUMBER(SEARCH("Other",Survey!$AF480)),ISNUMBER(SEARCH("Multiple",Survey!$AF480))))</f>
        <v>1</v>
      </c>
      <c r="AS480" s="37" t="b">
        <f>NOT(ISBLANK(Survey!$AG480))</f>
        <v>0</v>
      </c>
      <c r="AT480" s="16" t="str">
        <f t="shared" si="340"/>
        <v>Fail</v>
      </c>
      <c r="AU480" s="143">
        <f>IF(ABS(Survey!$AV480)&gt;0, 1,0)</f>
        <v>0</v>
      </c>
      <c r="AV480" s="143">
        <f>IF(COUNTBLANK(Survey!$AJ480)=0,1,0)</f>
        <v>0</v>
      </c>
      <c r="AW480" s="16" t="str">
        <f t="shared" si="341"/>
        <v>Pass</v>
      </c>
      <c r="AX480" s="143">
        <f>IF(ISBLANK(Survey!$AJ480),0,1)</f>
        <v>0</v>
      </c>
      <c r="AY480" s="165">
        <f>COUNTBLANK(Survey!$AK480)</f>
        <v>1</v>
      </c>
      <c r="AZ480" s="16" t="str">
        <f t="shared" si="342"/>
        <v>Pass</v>
      </c>
      <c r="BA480" s="143">
        <f>IF(OR(Survey!$AK480="Closed",ISBLANK(Survey!$AK480)),0,1)</f>
        <v>0</v>
      </c>
      <c r="BB480" s="165">
        <f>IF(ISBLANK(Survey!$AL480),1,0)</f>
        <v>1</v>
      </c>
      <c r="BC480" s="147" t="str" cm="1">
        <f t="array" ref="BC480">IF(OR(IF(OR($BE480+$BF480 = 2, $BG480=1), FALSE, TRUE), AND($BD480:$BD480 = 0)),"Pass","Fail")</f>
        <v>Pass</v>
      </c>
      <c r="BD480" s="143">
        <f>COUNTBLANK(Survey!$AM480:$AO480)</f>
        <v>3</v>
      </c>
      <c r="BE480" s="143">
        <f>IF(Survey!$I480="Yes",1,0)</f>
        <v>0</v>
      </c>
      <c r="BF480" s="143">
        <f>IF(OR(Survey!$M480="Mutual fund",Survey!$M480="Alternative mutual fund",Survey!$M480="Money market"),1,0)</f>
        <v>0</v>
      </c>
      <c r="BG480" s="148">
        <f>IF(OR(Survey!$M480="ETF",Survey!$M480="ETF, alternative mutual fund"),1,0)</f>
        <v>0</v>
      </c>
      <c r="BH480" s="16" t="str">
        <f t="shared" si="343"/>
        <v>Pass</v>
      </c>
      <c r="BI480" s="38" t="b">
        <f>OR(ISNUMBER(SEARCH("Yes",Survey!$AO480)),ISBLANK(Survey!$AO480))</f>
        <v>1</v>
      </c>
      <c r="BJ480" s="67" t="b">
        <f>NOT(ISBLANK(Survey!$AP480))</f>
        <v>0</v>
      </c>
      <c r="BK480" s="16" t="str">
        <f t="shared" si="344"/>
        <v>Pass</v>
      </c>
      <c r="BL480" s="143">
        <f>IF(Survey!$AW480=0, 0,1)</f>
        <v>0</v>
      </c>
      <c r="BM480" s="67">
        <f>Survey!$AQ480</f>
        <v>0</v>
      </c>
      <c r="BN480" s="67">
        <f>IFERROR((Survey!$AX480-ABS(Survey!$AY480)-ABS(Survey!$BD480))/Survey!$AW480,0)</f>
        <v>0</v>
      </c>
      <c r="BO480" s="67">
        <f>IF(AND($BM480&gt;$BN480-0.2,$BM480&lt;$BN480+0.2,ISBLANK(Survey!$AQ480)=FALSE),0,1)</f>
        <v>1</v>
      </c>
      <c r="BP480" s="165">
        <f>IF(ISBLANK(Survey!$AR480),1,0)</f>
        <v>1</v>
      </c>
      <c r="BQ480" s="16" t="str">
        <f t="shared" si="345"/>
        <v>Pass</v>
      </c>
      <c r="BR480" s="143">
        <f>IF(Survey!$AW480=0, 0,1)</f>
        <v>0</v>
      </c>
      <c r="BS480" s="67">
        <f>IF(AND(Survey!$AS480&gt;=0,Survey!$AS480&lt;=0.2,Survey!$AS480&lt;&gt;""),0,1)</f>
        <v>1</v>
      </c>
      <c r="BT480" s="143">
        <f>IF(ISBLANK(Survey!$AT480),1,0)</f>
        <v>1</v>
      </c>
      <c r="BU480" s="16" t="str">
        <f t="shared" si="346"/>
        <v>Fail</v>
      </c>
      <c r="BV480" s="165">
        <f>Survey!$AU480</f>
        <v>0</v>
      </c>
      <c r="BW480" s="16" t="str">
        <f t="shared" si="347"/>
        <v>Pass</v>
      </c>
      <c r="BX480" s="36">
        <f>Survey!$AV480</f>
        <v>0</v>
      </c>
      <c r="BY480" s="176">
        <f>Survey!$AW480+Survey!$AX480-ABS(Survey!$AY480)+ABS(Survey!$AZ480)-ABS(Survey!$BA480)+ABS(Survey!$BB480)-ABS(Survey!$BC480)-ABS(Survey!$BD480)+Survey!$BE480</f>
        <v>0</v>
      </c>
      <c r="BZ480" s="35">
        <f t="shared" si="348"/>
        <v>0</v>
      </c>
      <c r="CA480" s="17">
        <f t="shared" si="349"/>
        <v>0</v>
      </c>
      <c r="CB480" s="16" t="str">
        <f t="shared" si="350"/>
        <v>Pass</v>
      </c>
      <c r="CC480" s="38" t="b">
        <f>IF(ABS(Survey!$BE480)=0,TRUE,FALSE)</f>
        <v>1</v>
      </c>
      <c r="CD480" s="37" t="b">
        <f>NOT(ISBLANK(Survey!$BF480))</f>
        <v>0</v>
      </c>
      <c r="CE480" t="str">
        <f t="shared" si="351"/>
        <v>Fail</v>
      </c>
      <c r="CF480" s="29">
        <f>Survey!$AV480</f>
        <v>0</v>
      </c>
      <c r="CG480" s="29" cm="1">
        <f t="array" ref="CG480">SUM(SUMIF(Survey!BH480:BO480,{"&gt;0","&lt;0"})*{1,-1})-SUM(SUMIF(Survey!BQ480:BX480,{"&gt;0","&lt;0"})*{1,-1})</f>
        <v>0</v>
      </c>
      <c r="CH480" s="35" t="str">
        <f t="shared" si="352"/>
        <v>No holdings</v>
      </c>
      <c r="CI480">
        <f t="shared" si="353"/>
        <v>0</v>
      </c>
      <c r="CJ480" s="16" t="str">
        <f t="shared" si="354"/>
        <v>Fail</v>
      </c>
      <c r="CK480" s="36">
        <f>Survey!$AV480</f>
        <v>0</v>
      </c>
      <c r="CL480" s="36" cm="1">
        <f t="array" ref="CL480">SUM(SUMIF(Survey!BZ480:CS480,{"&gt;0","&lt;0"})*{1,-1})-SUM(SUMIF(Survey!CU480:DN480,{"&gt;0","&lt;0"})*{1,-1})</f>
        <v>0</v>
      </c>
      <c r="CM480" s="35" t="str">
        <f t="shared" si="355"/>
        <v>No holdings</v>
      </c>
      <c r="CN480" s="17">
        <f t="shared" si="356"/>
        <v>0</v>
      </c>
      <c r="CO480" s="16" t="str">
        <f t="shared" si="357"/>
        <v>Pass</v>
      </c>
      <c r="CP480" s="38" t="b">
        <f>IF(ABS(Survey!$CS480)=0,TRUE,FALSE)</f>
        <v>1</v>
      </c>
      <c r="CQ480" s="37" t="b">
        <f>NOT(ISBLANK(Survey!$CT480))</f>
        <v>0</v>
      </c>
      <c r="CR480" s="16" t="str">
        <f t="shared" si="358"/>
        <v>Pass</v>
      </c>
      <c r="CS480" s="38" t="b">
        <f>IF(ABS(Survey!$DN480)=0,TRUE,FALSE)</f>
        <v>1</v>
      </c>
      <c r="CT480" s="37" t="b">
        <f>NOT(ISBLANK(Survey!$DO480))</f>
        <v>0</v>
      </c>
      <c r="CU480" t="str">
        <f t="shared" si="359"/>
        <v>Pass</v>
      </c>
      <c r="CV480" s="29" cm="1">
        <f t="array" ref="CV480">SUM(SUMIF(Survey!CO480,{"&gt;0","&lt;0"})*{1,-1})+SUM(SUMIF(Survey!DJ480,{"&gt;0","&lt;0"})*{1,-1})</f>
        <v>0</v>
      </c>
      <c r="CW480" s="29">
        <f>SUM(SUMIF(Survey!DQ480:DW480,{"&gt;0","&lt;0"})*{1,-1})+SUM(SUMIF(Survey!DY480:EE480,{"&gt;0","&lt;0"})*{1,-1})</f>
        <v>0</v>
      </c>
      <c r="CX480">
        <f t="shared" si="360"/>
        <v>0</v>
      </c>
      <c r="CY480">
        <f t="shared" si="361"/>
        <v>0</v>
      </c>
      <c r="CZ480" s="16" t="str">
        <f t="shared" si="362"/>
        <v>Pass</v>
      </c>
      <c r="DA480" s="38" t="b">
        <f>IF(ABS(Survey!$DW480)=0,TRUE,FALSE)</f>
        <v>1</v>
      </c>
      <c r="DB480" s="37" t="b">
        <f>NOT(ISBLANK(Survey!DX480))</f>
        <v>0</v>
      </c>
      <c r="DC480" s="16" t="str">
        <f t="shared" si="363"/>
        <v>Pass</v>
      </c>
      <c r="DD480" s="38" t="b">
        <f>IF(ABS(Survey!$EE480)=0,TRUE,FALSE)</f>
        <v>1</v>
      </c>
      <c r="DE480" s="37" t="b">
        <f>NOT(ISBLANK(Survey!$EF480))</f>
        <v>0</v>
      </c>
      <c r="DF480" s="16" t="str">
        <f t="shared" si="364"/>
        <v>Fail</v>
      </c>
      <c r="DG480" s="36">
        <f>SUM(SUMIF(Survey!EL480:EN480,{"&gt;0","&lt;0"})*{1,-1})</f>
        <v>0</v>
      </c>
      <c r="DH480">
        <f t="shared" si="365"/>
        <v>0</v>
      </c>
      <c r="DI480">
        <f t="shared" si="366"/>
        <v>100</v>
      </c>
      <c r="DJ480" s="35" t="b">
        <f>IF(OR(Survey!$M480="ETF",Survey!$M480="ETF, alternative mutual fund",Survey!$M480="Closed-end", Survey!$M480="Split share corp"),TRUE,FALSE)</f>
        <v>0</v>
      </c>
      <c r="DK480" s="16" t="str">
        <f t="shared" si="367"/>
        <v>Fail</v>
      </c>
      <c r="DL480" s="36">
        <f>SUM(SUMIF(Survey!EP480:EV480,{"&gt;0","&lt;0"})*{1,-1})</f>
        <v>0</v>
      </c>
      <c r="DM480">
        <f t="shared" si="368"/>
        <v>0</v>
      </c>
      <c r="DN480" s="17">
        <f t="shared" si="369"/>
        <v>100</v>
      </c>
      <c r="DO480" s="16" t="str">
        <f t="shared" si="370"/>
        <v>Fail</v>
      </c>
      <c r="DP480" s="36">
        <f>SUM(SUMIF(Survey!EX480:FD480,{"&gt;0","&lt;0"})*{1,-1})</f>
        <v>0</v>
      </c>
      <c r="DQ480">
        <f t="shared" si="371"/>
        <v>0</v>
      </c>
      <c r="DR480" s="17">
        <f t="shared" si="372"/>
        <v>100</v>
      </c>
    </row>
    <row r="481" spans="1:122">
      <c r="A481">
        <v>481</v>
      </c>
      <c r="B481" t="str">
        <f t="shared" si="326"/>
        <v>Pass</v>
      </c>
      <c r="C481" t="str">
        <f>IF(COUNTBLANK(Survey!B481:FE481)=$C$2, "Pass", "Fail")</f>
        <v>Pass</v>
      </c>
      <c r="D481" t="str">
        <f t="shared" si="327"/>
        <v>Fail</v>
      </c>
      <c r="E481" t="str">
        <f>IF(OR(ISBLANK(Survey!AJ481),COUNTIF(G481:BB481,"Fail")),"Fail","Pass")</f>
        <v>Fail</v>
      </c>
      <c r="G481" s="16" t="str">
        <f t="shared" si="328"/>
        <v>Fail</v>
      </c>
      <c r="H481" s="177">
        <f>COUNTBLANK(Survey!B481:D481)+COUNTBLANK(Survey!G481)+COUNTBLANK(Survey!I481)+COUNTBLANK(Survey!K481:M481)+COUNTBLANK(Survey!P481)+COUNTBLANK(Survey!S481:U481)+COUNTBLANK(Survey!Y481:AA481)+COUNTBLANK(Survey!AD481:AE481)+COUNTBLANK(Survey!AI481:AI481)</f>
        <v>18</v>
      </c>
      <c r="I481" s="16" t="str">
        <f t="shared" si="329"/>
        <v>Fail</v>
      </c>
      <c r="J481" t="b">
        <f>IF(Survey!E481="No",TRUE,FALSE)</f>
        <v>0</v>
      </c>
      <c r="K481" s="34">
        <f>LEN(Survey!E481)</f>
        <v>0</v>
      </c>
      <c r="L481" s="16" t="str">
        <f t="shared" si="330"/>
        <v>Fail</v>
      </c>
      <c r="M481" t="b">
        <f>IF(Survey!F481="No",TRUE,FALSE)</f>
        <v>0</v>
      </c>
      <c r="N481" s="33">
        <f>LEN(Survey!F481)</f>
        <v>0</v>
      </c>
      <c r="O481" s="16" t="str">
        <f t="shared" si="331"/>
        <v>Pass</v>
      </c>
      <c r="P481" s="34">
        <f>MOD((LEN(Survey!H481)+2),11)</f>
        <v>2</v>
      </c>
      <c r="Q481" s="33" t="str">
        <f>IF(Survey!$L481="Prospectus fund", "Yes", "No")</f>
        <v>No</v>
      </c>
      <c r="R481" s="16" t="str">
        <f t="shared" si="332"/>
        <v>Pass</v>
      </c>
      <c r="S481" s="34">
        <f>MOD((LEN(Survey!J481)+2),11)</f>
        <v>2</v>
      </c>
      <c r="T481" s="35" t="b">
        <f>IF(OR(Survey!$M481="ETF",Survey!$M481="ETF, alternative mutual fund",Survey!$M481="Closed-end", Survey!$M481="Split share corp", Survey!$I481="Yes"),TRUE,FALSE)</f>
        <v>0</v>
      </c>
      <c r="U481" s="16" t="str">
        <f>IFERROR(IF(AND(OR(X481=Y481,Y481 = "Either"),NOT(ISBLANK(Survey!K481))),"Pass","Fail"),"Pass")</f>
        <v>Fail</v>
      </c>
      <c r="V481" s="36" cm="1">
        <f t="array" ref="V481">SUM(SUMIF(Survey!BZ481:CS481,{"&gt;0","&lt;0"})*{1,-1})</f>
        <v>0</v>
      </c>
      <c r="W481" s="38" cm="1">
        <f t="array" ref="W481">SUM(SUMIF(Survey!CC481,{"&gt;0","&lt;0"})*{1,-1})+SUM(SUMIF(Survey!CM481,{"&gt;0","&lt;0"})*{1,-1})</f>
        <v>0</v>
      </c>
      <c r="X481" s="38">
        <f>Survey!K481</f>
        <v>0</v>
      </c>
      <c r="Y481" s="37" t="str">
        <f t="shared" si="333"/>
        <v>Either</v>
      </c>
      <c r="Z481" s="16" t="str">
        <f t="shared" si="334"/>
        <v>Fail</v>
      </c>
      <c r="AA481" s="67" cm="1">
        <f t="array" ref="AA481">SUM(SUMIF(Survey!BZ481:CS481,{"&gt;0","&lt;0"})*{1,-1})+SUM(SUMIF(Survey!CU481:DN481,{"&gt;0","&lt;0"})*{1,-1})</f>
        <v>0</v>
      </c>
      <c r="AB481" s="67">
        <f>IFERROR(AA481/(Survey!$AV481),0)</f>
        <v>0</v>
      </c>
      <c r="AC481" s="128" t="b">
        <f>IF(OR(Survey!$M481="Alternative strategy or hedge",Survey!$M481="Other, illiquid",Survey!$L481="Prospectus fund"),TRUE,FALSE)</f>
        <v>0</v>
      </c>
      <c r="AD481" s="128" t="b">
        <f>NOT(ISBLANK(Survey!$M481))</f>
        <v>0</v>
      </c>
      <c r="AE481" s="16" t="str">
        <f t="shared" si="335"/>
        <v>Pass</v>
      </c>
      <c r="AF481" s="38" t="b">
        <f>NOT(ISNUMBER(SEARCH("Other",Survey!$P481)))</f>
        <v>1</v>
      </c>
      <c r="AG481" s="37" t="b">
        <f>NOT(ISBLANK(Survey!$Q481))</f>
        <v>0</v>
      </c>
      <c r="AH481" s="16" t="str">
        <f t="shared" si="336"/>
        <v>Pass</v>
      </c>
      <c r="AI481" s="143">
        <f>COUNTBLANK(Survey!$W481)</f>
        <v>1</v>
      </c>
      <c r="AJ481" s="67">
        <f>IF(AND(Survey!L481&lt;&gt;"Exempt fund",OR(Survey!$M481="ETF",Survey!$M481="ETF, alternative mutual fund",Survey!$M481="Mutual fund",Survey!$M481="Alternative mutual fund",Survey!$M481="Money market")),1,0)</f>
        <v>0</v>
      </c>
      <c r="AK481" s="16" t="str">
        <f t="shared" si="337"/>
        <v>Pass</v>
      </c>
      <c r="AL481" s="38" t="b">
        <f>NOT(ISNUMBER(SEARCH("Yes",Survey!$AA481)))</f>
        <v>1</v>
      </c>
      <c r="AM481" s="37" t="b">
        <f>IF(COUNTBLANK(Survey!$AB481:$AC481)=0,TRUE, FALSE)</f>
        <v>0</v>
      </c>
      <c r="AN481" s="16" t="str">
        <f t="shared" si="338"/>
        <v>Pass</v>
      </c>
      <c r="AO481" s="38" t="b">
        <f>NOT(ISNUMBER(SEARCH("Yes",Survey!$AD481)))</f>
        <v>1</v>
      </c>
      <c r="AP481" s="37" t="b">
        <f>NOT(ISBLANK(Survey!$AF481))</f>
        <v>0</v>
      </c>
      <c r="AQ481" s="16" t="str">
        <f t="shared" si="339"/>
        <v>Pass</v>
      </c>
      <c r="AR481" s="38" t="b">
        <f>NOT(OR(ISNUMBER(SEARCH("Other",Survey!$AF481)),ISNUMBER(SEARCH("Multiple",Survey!$AF481))))</f>
        <v>1</v>
      </c>
      <c r="AS481" s="37" t="b">
        <f>NOT(ISBLANK(Survey!$AG481))</f>
        <v>0</v>
      </c>
      <c r="AT481" s="16" t="str">
        <f t="shared" si="340"/>
        <v>Fail</v>
      </c>
      <c r="AU481" s="143">
        <f>IF(ABS(Survey!$AV481)&gt;0, 1,0)</f>
        <v>0</v>
      </c>
      <c r="AV481" s="143">
        <f>IF(COUNTBLANK(Survey!$AJ481)=0,1,0)</f>
        <v>0</v>
      </c>
      <c r="AW481" s="16" t="str">
        <f t="shared" si="341"/>
        <v>Pass</v>
      </c>
      <c r="AX481" s="143">
        <f>IF(ISBLANK(Survey!$AJ481),0,1)</f>
        <v>0</v>
      </c>
      <c r="AY481" s="165">
        <f>COUNTBLANK(Survey!$AK481)</f>
        <v>1</v>
      </c>
      <c r="AZ481" s="16" t="str">
        <f t="shared" si="342"/>
        <v>Pass</v>
      </c>
      <c r="BA481" s="143">
        <f>IF(OR(Survey!$AK481="Closed",ISBLANK(Survey!$AK481)),0,1)</f>
        <v>0</v>
      </c>
      <c r="BB481" s="165">
        <f>IF(ISBLANK(Survey!$AL481),1,0)</f>
        <v>1</v>
      </c>
      <c r="BC481" s="147" t="str" cm="1">
        <f t="array" ref="BC481">IF(OR(IF(OR($BE481+$BF481 = 2, $BG481=1), FALSE, TRUE), AND($BD481:$BD481 = 0)),"Pass","Fail")</f>
        <v>Pass</v>
      </c>
      <c r="BD481" s="143">
        <f>COUNTBLANK(Survey!$AM481:$AO481)</f>
        <v>3</v>
      </c>
      <c r="BE481" s="143">
        <f>IF(Survey!$I481="Yes",1,0)</f>
        <v>0</v>
      </c>
      <c r="BF481" s="143">
        <f>IF(OR(Survey!$M481="Mutual fund",Survey!$M481="Alternative mutual fund",Survey!$M481="Money market"),1,0)</f>
        <v>0</v>
      </c>
      <c r="BG481" s="148">
        <f>IF(OR(Survey!$M481="ETF",Survey!$M481="ETF, alternative mutual fund"),1,0)</f>
        <v>0</v>
      </c>
      <c r="BH481" s="16" t="str">
        <f t="shared" si="343"/>
        <v>Pass</v>
      </c>
      <c r="BI481" s="38" t="b">
        <f>OR(ISNUMBER(SEARCH("Yes",Survey!$AO481)),ISBLANK(Survey!$AO481))</f>
        <v>1</v>
      </c>
      <c r="BJ481" s="67" t="b">
        <f>NOT(ISBLANK(Survey!$AP481))</f>
        <v>0</v>
      </c>
      <c r="BK481" s="16" t="str">
        <f t="shared" si="344"/>
        <v>Pass</v>
      </c>
      <c r="BL481" s="143">
        <f>IF(Survey!$AW481=0, 0,1)</f>
        <v>0</v>
      </c>
      <c r="BM481" s="67">
        <f>Survey!$AQ481</f>
        <v>0</v>
      </c>
      <c r="BN481" s="67">
        <f>IFERROR((Survey!$AX481-ABS(Survey!$AY481)-ABS(Survey!$BD481))/Survey!$AW481,0)</f>
        <v>0</v>
      </c>
      <c r="BO481" s="67">
        <f>IF(AND($BM481&gt;$BN481-0.2,$BM481&lt;$BN481+0.2,ISBLANK(Survey!$AQ481)=FALSE),0,1)</f>
        <v>1</v>
      </c>
      <c r="BP481" s="165">
        <f>IF(ISBLANK(Survey!$AR481),1,0)</f>
        <v>1</v>
      </c>
      <c r="BQ481" s="16" t="str">
        <f t="shared" si="345"/>
        <v>Pass</v>
      </c>
      <c r="BR481" s="143">
        <f>IF(Survey!$AW481=0, 0,1)</f>
        <v>0</v>
      </c>
      <c r="BS481" s="67">
        <f>IF(AND(Survey!$AS481&gt;=0,Survey!$AS481&lt;=0.2,Survey!$AS481&lt;&gt;""),0,1)</f>
        <v>1</v>
      </c>
      <c r="BT481" s="143">
        <f>IF(ISBLANK(Survey!$AT481),1,0)</f>
        <v>1</v>
      </c>
      <c r="BU481" s="16" t="str">
        <f t="shared" si="346"/>
        <v>Fail</v>
      </c>
      <c r="BV481" s="165">
        <f>Survey!$AU481</f>
        <v>0</v>
      </c>
      <c r="BW481" s="16" t="str">
        <f t="shared" si="347"/>
        <v>Pass</v>
      </c>
      <c r="BX481" s="36">
        <f>Survey!$AV481</f>
        <v>0</v>
      </c>
      <c r="BY481" s="176">
        <f>Survey!$AW481+Survey!$AX481-ABS(Survey!$AY481)+ABS(Survey!$AZ481)-ABS(Survey!$BA481)+ABS(Survey!$BB481)-ABS(Survey!$BC481)-ABS(Survey!$BD481)+Survey!$BE481</f>
        <v>0</v>
      </c>
      <c r="BZ481" s="35">
        <f t="shared" si="348"/>
        <v>0</v>
      </c>
      <c r="CA481" s="17">
        <f t="shared" si="349"/>
        <v>0</v>
      </c>
      <c r="CB481" s="16" t="str">
        <f t="shared" si="350"/>
        <v>Pass</v>
      </c>
      <c r="CC481" s="38" t="b">
        <f>IF(ABS(Survey!$BE481)=0,TRUE,FALSE)</f>
        <v>1</v>
      </c>
      <c r="CD481" s="37" t="b">
        <f>NOT(ISBLANK(Survey!$BF481))</f>
        <v>0</v>
      </c>
      <c r="CE481" t="str">
        <f t="shared" si="351"/>
        <v>Fail</v>
      </c>
      <c r="CF481" s="29">
        <f>Survey!$AV481</f>
        <v>0</v>
      </c>
      <c r="CG481" s="29" cm="1">
        <f t="array" ref="CG481">SUM(SUMIF(Survey!BH481:BO481,{"&gt;0","&lt;0"})*{1,-1})-SUM(SUMIF(Survey!BQ481:BX481,{"&gt;0","&lt;0"})*{1,-1})</f>
        <v>0</v>
      </c>
      <c r="CH481" s="35" t="str">
        <f t="shared" si="352"/>
        <v>No holdings</v>
      </c>
      <c r="CI481">
        <f t="shared" si="353"/>
        <v>0</v>
      </c>
      <c r="CJ481" s="16" t="str">
        <f t="shared" si="354"/>
        <v>Fail</v>
      </c>
      <c r="CK481" s="36">
        <f>Survey!$AV481</f>
        <v>0</v>
      </c>
      <c r="CL481" s="36" cm="1">
        <f t="array" ref="CL481">SUM(SUMIF(Survey!BZ481:CS481,{"&gt;0","&lt;0"})*{1,-1})-SUM(SUMIF(Survey!CU481:DN481,{"&gt;0","&lt;0"})*{1,-1})</f>
        <v>0</v>
      </c>
      <c r="CM481" s="35" t="str">
        <f t="shared" si="355"/>
        <v>No holdings</v>
      </c>
      <c r="CN481" s="17">
        <f t="shared" si="356"/>
        <v>0</v>
      </c>
      <c r="CO481" s="16" t="str">
        <f t="shared" si="357"/>
        <v>Pass</v>
      </c>
      <c r="CP481" s="38" t="b">
        <f>IF(ABS(Survey!$CS481)=0,TRUE,FALSE)</f>
        <v>1</v>
      </c>
      <c r="CQ481" s="37" t="b">
        <f>NOT(ISBLANK(Survey!$CT481))</f>
        <v>0</v>
      </c>
      <c r="CR481" s="16" t="str">
        <f t="shared" si="358"/>
        <v>Pass</v>
      </c>
      <c r="CS481" s="38" t="b">
        <f>IF(ABS(Survey!$DN481)=0,TRUE,FALSE)</f>
        <v>1</v>
      </c>
      <c r="CT481" s="37" t="b">
        <f>NOT(ISBLANK(Survey!$DO481))</f>
        <v>0</v>
      </c>
      <c r="CU481" t="str">
        <f t="shared" si="359"/>
        <v>Pass</v>
      </c>
      <c r="CV481" s="29" cm="1">
        <f t="array" ref="CV481">SUM(SUMIF(Survey!CO481,{"&gt;0","&lt;0"})*{1,-1})+SUM(SUMIF(Survey!DJ481,{"&gt;0","&lt;0"})*{1,-1})</f>
        <v>0</v>
      </c>
      <c r="CW481" s="29">
        <f>SUM(SUMIF(Survey!DQ481:DW481,{"&gt;0","&lt;0"})*{1,-1})+SUM(SUMIF(Survey!DY481:EE481,{"&gt;0","&lt;0"})*{1,-1})</f>
        <v>0</v>
      </c>
      <c r="CX481">
        <f t="shared" si="360"/>
        <v>0</v>
      </c>
      <c r="CY481">
        <f t="shared" si="361"/>
        <v>0</v>
      </c>
      <c r="CZ481" s="16" t="str">
        <f t="shared" si="362"/>
        <v>Pass</v>
      </c>
      <c r="DA481" s="38" t="b">
        <f>IF(ABS(Survey!$DW481)=0,TRUE,FALSE)</f>
        <v>1</v>
      </c>
      <c r="DB481" s="37" t="b">
        <f>NOT(ISBLANK(Survey!DX481))</f>
        <v>0</v>
      </c>
      <c r="DC481" s="16" t="str">
        <f t="shared" si="363"/>
        <v>Pass</v>
      </c>
      <c r="DD481" s="38" t="b">
        <f>IF(ABS(Survey!$EE481)=0,TRUE,FALSE)</f>
        <v>1</v>
      </c>
      <c r="DE481" s="37" t="b">
        <f>NOT(ISBLANK(Survey!$EF481))</f>
        <v>0</v>
      </c>
      <c r="DF481" s="16" t="str">
        <f t="shared" si="364"/>
        <v>Fail</v>
      </c>
      <c r="DG481" s="36">
        <f>SUM(SUMIF(Survey!EL481:EN481,{"&gt;0","&lt;0"})*{1,-1})</f>
        <v>0</v>
      </c>
      <c r="DH481">
        <f t="shared" si="365"/>
        <v>0</v>
      </c>
      <c r="DI481">
        <f t="shared" si="366"/>
        <v>100</v>
      </c>
      <c r="DJ481" s="35" t="b">
        <f>IF(OR(Survey!$M481="ETF",Survey!$M481="ETF, alternative mutual fund",Survey!$M481="Closed-end", Survey!$M481="Split share corp"),TRUE,FALSE)</f>
        <v>0</v>
      </c>
      <c r="DK481" s="16" t="str">
        <f t="shared" si="367"/>
        <v>Fail</v>
      </c>
      <c r="DL481" s="36">
        <f>SUM(SUMIF(Survey!EP481:EV481,{"&gt;0","&lt;0"})*{1,-1})</f>
        <v>0</v>
      </c>
      <c r="DM481">
        <f t="shared" si="368"/>
        <v>0</v>
      </c>
      <c r="DN481" s="17">
        <f t="shared" si="369"/>
        <v>100</v>
      </c>
      <c r="DO481" s="16" t="str">
        <f t="shared" si="370"/>
        <v>Fail</v>
      </c>
      <c r="DP481" s="36">
        <f>SUM(SUMIF(Survey!EX481:FD481,{"&gt;0","&lt;0"})*{1,-1})</f>
        <v>0</v>
      </c>
      <c r="DQ481">
        <f t="shared" si="371"/>
        <v>0</v>
      </c>
      <c r="DR481" s="17">
        <f t="shared" si="372"/>
        <v>100</v>
      </c>
    </row>
    <row r="482" spans="1:122">
      <c r="A482">
        <v>482</v>
      </c>
      <c r="B482" t="str">
        <f t="shared" si="326"/>
        <v>Pass</v>
      </c>
      <c r="C482" t="str">
        <f>IF(COUNTBLANK(Survey!B482:FE482)=$C$2, "Pass", "Fail")</f>
        <v>Pass</v>
      </c>
      <c r="D482" t="str">
        <f t="shared" si="327"/>
        <v>Fail</v>
      </c>
      <c r="E482" t="str">
        <f>IF(OR(ISBLANK(Survey!AJ482),COUNTIF(G482:BB482,"Fail")),"Fail","Pass")</f>
        <v>Fail</v>
      </c>
      <c r="G482" s="16" t="str">
        <f t="shared" si="328"/>
        <v>Fail</v>
      </c>
      <c r="H482" s="177">
        <f>COUNTBLANK(Survey!B482:D482)+COUNTBLANK(Survey!G482)+COUNTBLANK(Survey!I482)+COUNTBLANK(Survey!K482:M482)+COUNTBLANK(Survey!P482)+COUNTBLANK(Survey!S482:U482)+COUNTBLANK(Survey!Y482:AA482)+COUNTBLANK(Survey!AD482:AE482)+COUNTBLANK(Survey!AI482:AI482)</f>
        <v>18</v>
      </c>
      <c r="I482" s="16" t="str">
        <f t="shared" si="329"/>
        <v>Fail</v>
      </c>
      <c r="J482" t="b">
        <f>IF(Survey!E482="No",TRUE,FALSE)</f>
        <v>0</v>
      </c>
      <c r="K482" s="34">
        <f>LEN(Survey!E482)</f>
        <v>0</v>
      </c>
      <c r="L482" s="16" t="str">
        <f t="shared" si="330"/>
        <v>Fail</v>
      </c>
      <c r="M482" t="b">
        <f>IF(Survey!F482="No",TRUE,FALSE)</f>
        <v>0</v>
      </c>
      <c r="N482" s="33">
        <f>LEN(Survey!F482)</f>
        <v>0</v>
      </c>
      <c r="O482" s="16" t="str">
        <f t="shared" si="331"/>
        <v>Pass</v>
      </c>
      <c r="P482" s="34">
        <f>MOD((LEN(Survey!H482)+2),11)</f>
        <v>2</v>
      </c>
      <c r="Q482" s="33" t="str">
        <f>IF(Survey!$L482="Prospectus fund", "Yes", "No")</f>
        <v>No</v>
      </c>
      <c r="R482" s="16" t="str">
        <f t="shared" si="332"/>
        <v>Pass</v>
      </c>
      <c r="S482" s="34">
        <f>MOD((LEN(Survey!J482)+2),11)</f>
        <v>2</v>
      </c>
      <c r="T482" s="35" t="b">
        <f>IF(OR(Survey!$M482="ETF",Survey!$M482="ETF, alternative mutual fund",Survey!$M482="Closed-end", Survey!$M482="Split share corp", Survey!$I482="Yes"),TRUE,FALSE)</f>
        <v>0</v>
      </c>
      <c r="U482" s="16" t="str">
        <f>IFERROR(IF(AND(OR(X482=Y482,Y482 = "Either"),NOT(ISBLANK(Survey!K482))),"Pass","Fail"),"Pass")</f>
        <v>Fail</v>
      </c>
      <c r="V482" s="36" cm="1">
        <f t="array" ref="V482">SUM(SUMIF(Survey!BZ482:CS482,{"&gt;0","&lt;0"})*{1,-1})</f>
        <v>0</v>
      </c>
      <c r="W482" s="38" cm="1">
        <f t="array" ref="W482">SUM(SUMIF(Survey!CC482,{"&gt;0","&lt;0"})*{1,-1})+SUM(SUMIF(Survey!CM482,{"&gt;0","&lt;0"})*{1,-1})</f>
        <v>0</v>
      </c>
      <c r="X482" s="38">
        <f>Survey!K482</f>
        <v>0</v>
      </c>
      <c r="Y482" s="37" t="str">
        <f t="shared" si="333"/>
        <v>Either</v>
      </c>
      <c r="Z482" s="16" t="str">
        <f t="shared" si="334"/>
        <v>Fail</v>
      </c>
      <c r="AA482" s="67" cm="1">
        <f t="array" ref="AA482">SUM(SUMIF(Survey!BZ482:CS482,{"&gt;0","&lt;0"})*{1,-1})+SUM(SUMIF(Survey!CU482:DN482,{"&gt;0","&lt;0"})*{1,-1})</f>
        <v>0</v>
      </c>
      <c r="AB482" s="67">
        <f>IFERROR(AA482/(Survey!$AV482),0)</f>
        <v>0</v>
      </c>
      <c r="AC482" s="128" t="b">
        <f>IF(OR(Survey!$M482="Alternative strategy or hedge",Survey!$M482="Other, illiquid",Survey!$L482="Prospectus fund"),TRUE,FALSE)</f>
        <v>0</v>
      </c>
      <c r="AD482" s="128" t="b">
        <f>NOT(ISBLANK(Survey!$M482))</f>
        <v>0</v>
      </c>
      <c r="AE482" s="16" t="str">
        <f t="shared" si="335"/>
        <v>Pass</v>
      </c>
      <c r="AF482" s="38" t="b">
        <f>NOT(ISNUMBER(SEARCH("Other",Survey!$P482)))</f>
        <v>1</v>
      </c>
      <c r="AG482" s="37" t="b">
        <f>NOT(ISBLANK(Survey!$Q482))</f>
        <v>0</v>
      </c>
      <c r="AH482" s="16" t="str">
        <f t="shared" si="336"/>
        <v>Pass</v>
      </c>
      <c r="AI482" s="143">
        <f>COUNTBLANK(Survey!$W482)</f>
        <v>1</v>
      </c>
      <c r="AJ482" s="67">
        <f>IF(AND(Survey!L482&lt;&gt;"Exempt fund",OR(Survey!$M482="ETF",Survey!$M482="ETF, alternative mutual fund",Survey!$M482="Mutual fund",Survey!$M482="Alternative mutual fund",Survey!$M482="Money market")),1,0)</f>
        <v>0</v>
      </c>
      <c r="AK482" s="16" t="str">
        <f t="shared" si="337"/>
        <v>Pass</v>
      </c>
      <c r="AL482" s="38" t="b">
        <f>NOT(ISNUMBER(SEARCH("Yes",Survey!$AA482)))</f>
        <v>1</v>
      </c>
      <c r="AM482" s="37" t="b">
        <f>IF(COUNTBLANK(Survey!$AB482:$AC482)=0,TRUE, FALSE)</f>
        <v>0</v>
      </c>
      <c r="AN482" s="16" t="str">
        <f t="shared" si="338"/>
        <v>Pass</v>
      </c>
      <c r="AO482" s="38" t="b">
        <f>NOT(ISNUMBER(SEARCH("Yes",Survey!$AD482)))</f>
        <v>1</v>
      </c>
      <c r="AP482" s="37" t="b">
        <f>NOT(ISBLANK(Survey!$AF482))</f>
        <v>0</v>
      </c>
      <c r="AQ482" s="16" t="str">
        <f t="shared" si="339"/>
        <v>Pass</v>
      </c>
      <c r="AR482" s="38" t="b">
        <f>NOT(OR(ISNUMBER(SEARCH("Other",Survey!$AF482)),ISNUMBER(SEARCH("Multiple",Survey!$AF482))))</f>
        <v>1</v>
      </c>
      <c r="AS482" s="37" t="b">
        <f>NOT(ISBLANK(Survey!$AG482))</f>
        <v>0</v>
      </c>
      <c r="AT482" s="16" t="str">
        <f t="shared" si="340"/>
        <v>Fail</v>
      </c>
      <c r="AU482" s="143">
        <f>IF(ABS(Survey!$AV482)&gt;0, 1,0)</f>
        <v>0</v>
      </c>
      <c r="AV482" s="143">
        <f>IF(COUNTBLANK(Survey!$AJ482)=0,1,0)</f>
        <v>0</v>
      </c>
      <c r="AW482" s="16" t="str">
        <f t="shared" si="341"/>
        <v>Pass</v>
      </c>
      <c r="AX482" s="143">
        <f>IF(ISBLANK(Survey!$AJ482),0,1)</f>
        <v>0</v>
      </c>
      <c r="AY482" s="165">
        <f>COUNTBLANK(Survey!$AK482)</f>
        <v>1</v>
      </c>
      <c r="AZ482" s="16" t="str">
        <f t="shared" si="342"/>
        <v>Pass</v>
      </c>
      <c r="BA482" s="143">
        <f>IF(OR(Survey!$AK482="Closed",ISBLANK(Survey!$AK482)),0,1)</f>
        <v>0</v>
      </c>
      <c r="BB482" s="165">
        <f>IF(ISBLANK(Survey!$AL482),1,0)</f>
        <v>1</v>
      </c>
      <c r="BC482" s="147" t="str" cm="1">
        <f t="array" ref="BC482">IF(OR(IF(OR($BE482+$BF482 = 2, $BG482=1), FALSE, TRUE), AND($BD482:$BD482 = 0)),"Pass","Fail")</f>
        <v>Pass</v>
      </c>
      <c r="BD482" s="143">
        <f>COUNTBLANK(Survey!$AM482:$AO482)</f>
        <v>3</v>
      </c>
      <c r="BE482" s="143">
        <f>IF(Survey!$I482="Yes",1,0)</f>
        <v>0</v>
      </c>
      <c r="BF482" s="143">
        <f>IF(OR(Survey!$M482="Mutual fund",Survey!$M482="Alternative mutual fund",Survey!$M482="Money market"),1,0)</f>
        <v>0</v>
      </c>
      <c r="BG482" s="148">
        <f>IF(OR(Survey!$M482="ETF",Survey!$M482="ETF, alternative mutual fund"),1,0)</f>
        <v>0</v>
      </c>
      <c r="BH482" s="16" t="str">
        <f t="shared" si="343"/>
        <v>Pass</v>
      </c>
      <c r="BI482" s="38" t="b">
        <f>OR(ISNUMBER(SEARCH("Yes",Survey!$AO482)),ISBLANK(Survey!$AO482))</f>
        <v>1</v>
      </c>
      <c r="BJ482" s="67" t="b">
        <f>NOT(ISBLANK(Survey!$AP482))</f>
        <v>0</v>
      </c>
      <c r="BK482" s="16" t="str">
        <f t="shared" si="344"/>
        <v>Pass</v>
      </c>
      <c r="BL482" s="143">
        <f>IF(Survey!$AW482=0, 0,1)</f>
        <v>0</v>
      </c>
      <c r="BM482" s="67">
        <f>Survey!$AQ482</f>
        <v>0</v>
      </c>
      <c r="BN482" s="67">
        <f>IFERROR((Survey!$AX482-ABS(Survey!$AY482)-ABS(Survey!$BD482))/Survey!$AW482,0)</f>
        <v>0</v>
      </c>
      <c r="BO482" s="67">
        <f>IF(AND($BM482&gt;$BN482-0.2,$BM482&lt;$BN482+0.2,ISBLANK(Survey!$AQ482)=FALSE),0,1)</f>
        <v>1</v>
      </c>
      <c r="BP482" s="165">
        <f>IF(ISBLANK(Survey!$AR482),1,0)</f>
        <v>1</v>
      </c>
      <c r="BQ482" s="16" t="str">
        <f t="shared" si="345"/>
        <v>Pass</v>
      </c>
      <c r="BR482" s="143">
        <f>IF(Survey!$AW482=0, 0,1)</f>
        <v>0</v>
      </c>
      <c r="BS482" s="67">
        <f>IF(AND(Survey!$AS482&gt;=0,Survey!$AS482&lt;=0.2,Survey!$AS482&lt;&gt;""),0,1)</f>
        <v>1</v>
      </c>
      <c r="BT482" s="143">
        <f>IF(ISBLANK(Survey!$AT482),1,0)</f>
        <v>1</v>
      </c>
      <c r="BU482" s="16" t="str">
        <f t="shared" si="346"/>
        <v>Fail</v>
      </c>
      <c r="BV482" s="165">
        <f>Survey!$AU482</f>
        <v>0</v>
      </c>
      <c r="BW482" s="16" t="str">
        <f t="shared" si="347"/>
        <v>Pass</v>
      </c>
      <c r="BX482" s="36">
        <f>Survey!$AV482</f>
        <v>0</v>
      </c>
      <c r="BY482" s="176">
        <f>Survey!$AW482+Survey!$AX482-ABS(Survey!$AY482)+ABS(Survey!$AZ482)-ABS(Survey!$BA482)+ABS(Survey!$BB482)-ABS(Survey!$BC482)-ABS(Survey!$BD482)+Survey!$BE482</f>
        <v>0</v>
      </c>
      <c r="BZ482" s="35">
        <f t="shared" si="348"/>
        <v>0</v>
      </c>
      <c r="CA482" s="17">
        <f t="shared" si="349"/>
        <v>0</v>
      </c>
      <c r="CB482" s="16" t="str">
        <f t="shared" si="350"/>
        <v>Pass</v>
      </c>
      <c r="CC482" s="38" t="b">
        <f>IF(ABS(Survey!$BE482)=0,TRUE,FALSE)</f>
        <v>1</v>
      </c>
      <c r="CD482" s="37" t="b">
        <f>NOT(ISBLANK(Survey!$BF482))</f>
        <v>0</v>
      </c>
      <c r="CE482" t="str">
        <f t="shared" si="351"/>
        <v>Fail</v>
      </c>
      <c r="CF482" s="29">
        <f>Survey!$AV482</f>
        <v>0</v>
      </c>
      <c r="CG482" s="29" cm="1">
        <f t="array" ref="CG482">SUM(SUMIF(Survey!BH482:BO482,{"&gt;0","&lt;0"})*{1,-1})-SUM(SUMIF(Survey!BQ482:BX482,{"&gt;0","&lt;0"})*{1,-1})</f>
        <v>0</v>
      </c>
      <c r="CH482" s="35" t="str">
        <f t="shared" si="352"/>
        <v>No holdings</v>
      </c>
      <c r="CI482">
        <f t="shared" si="353"/>
        <v>0</v>
      </c>
      <c r="CJ482" s="16" t="str">
        <f t="shared" si="354"/>
        <v>Fail</v>
      </c>
      <c r="CK482" s="36">
        <f>Survey!$AV482</f>
        <v>0</v>
      </c>
      <c r="CL482" s="36" cm="1">
        <f t="array" ref="CL482">SUM(SUMIF(Survey!BZ482:CS482,{"&gt;0","&lt;0"})*{1,-1})-SUM(SUMIF(Survey!CU482:DN482,{"&gt;0","&lt;0"})*{1,-1})</f>
        <v>0</v>
      </c>
      <c r="CM482" s="35" t="str">
        <f t="shared" si="355"/>
        <v>No holdings</v>
      </c>
      <c r="CN482" s="17">
        <f t="shared" si="356"/>
        <v>0</v>
      </c>
      <c r="CO482" s="16" t="str">
        <f t="shared" si="357"/>
        <v>Pass</v>
      </c>
      <c r="CP482" s="38" t="b">
        <f>IF(ABS(Survey!$CS482)=0,TRUE,FALSE)</f>
        <v>1</v>
      </c>
      <c r="CQ482" s="37" t="b">
        <f>NOT(ISBLANK(Survey!$CT482))</f>
        <v>0</v>
      </c>
      <c r="CR482" s="16" t="str">
        <f t="shared" si="358"/>
        <v>Pass</v>
      </c>
      <c r="CS482" s="38" t="b">
        <f>IF(ABS(Survey!$DN482)=0,TRUE,FALSE)</f>
        <v>1</v>
      </c>
      <c r="CT482" s="37" t="b">
        <f>NOT(ISBLANK(Survey!$DO482))</f>
        <v>0</v>
      </c>
      <c r="CU482" t="str">
        <f t="shared" si="359"/>
        <v>Pass</v>
      </c>
      <c r="CV482" s="29" cm="1">
        <f t="array" ref="CV482">SUM(SUMIF(Survey!CO482,{"&gt;0","&lt;0"})*{1,-1})+SUM(SUMIF(Survey!DJ482,{"&gt;0","&lt;0"})*{1,-1})</f>
        <v>0</v>
      </c>
      <c r="CW482" s="29">
        <f>SUM(SUMIF(Survey!DQ482:DW482,{"&gt;0","&lt;0"})*{1,-1})+SUM(SUMIF(Survey!DY482:EE482,{"&gt;0","&lt;0"})*{1,-1})</f>
        <v>0</v>
      </c>
      <c r="CX482">
        <f t="shared" si="360"/>
        <v>0</v>
      </c>
      <c r="CY482">
        <f t="shared" si="361"/>
        <v>0</v>
      </c>
      <c r="CZ482" s="16" t="str">
        <f t="shared" si="362"/>
        <v>Pass</v>
      </c>
      <c r="DA482" s="38" t="b">
        <f>IF(ABS(Survey!$DW482)=0,TRUE,FALSE)</f>
        <v>1</v>
      </c>
      <c r="DB482" s="37" t="b">
        <f>NOT(ISBLANK(Survey!DX482))</f>
        <v>0</v>
      </c>
      <c r="DC482" s="16" t="str">
        <f t="shared" si="363"/>
        <v>Pass</v>
      </c>
      <c r="DD482" s="38" t="b">
        <f>IF(ABS(Survey!$EE482)=0,TRUE,FALSE)</f>
        <v>1</v>
      </c>
      <c r="DE482" s="37" t="b">
        <f>NOT(ISBLANK(Survey!$EF482))</f>
        <v>0</v>
      </c>
      <c r="DF482" s="16" t="str">
        <f t="shared" si="364"/>
        <v>Fail</v>
      </c>
      <c r="DG482" s="36">
        <f>SUM(SUMIF(Survey!EL482:EN482,{"&gt;0","&lt;0"})*{1,-1})</f>
        <v>0</v>
      </c>
      <c r="DH482">
        <f t="shared" si="365"/>
        <v>0</v>
      </c>
      <c r="DI482">
        <f t="shared" si="366"/>
        <v>100</v>
      </c>
      <c r="DJ482" s="35" t="b">
        <f>IF(OR(Survey!$M482="ETF",Survey!$M482="ETF, alternative mutual fund",Survey!$M482="Closed-end", Survey!$M482="Split share corp"),TRUE,FALSE)</f>
        <v>0</v>
      </c>
      <c r="DK482" s="16" t="str">
        <f t="shared" si="367"/>
        <v>Fail</v>
      </c>
      <c r="DL482" s="36">
        <f>SUM(SUMIF(Survey!EP482:EV482,{"&gt;0","&lt;0"})*{1,-1})</f>
        <v>0</v>
      </c>
      <c r="DM482">
        <f t="shared" si="368"/>
        <v>0</v>
      </c>
      <c r="DN482" s="17">
        <f t="shared" si="369"/>
        <v>100</v>
      </c>
      <c r="DO482" s="16" t="str">
        <f t="shared" si="370"/>
        <v>Fail</v>
      </c>
      <c r="DP482" s="36">
        <f>SUM(SUMIF(Survey!EX482:FD482,{"&gt;0","&lt;0"})*{1,-1})</f>
        <v>0</v>
      </c>
      <c r="DQ482">
        <f t="shared" si="371"/>
        <v>0</v>
      </c>
      <c r="DR482" s="17">
        <f t="shared" si="372"/>
        <v>100</v>
      </c>
    </row>
    <row r="483" spans="1:122">
      <c r="A483">
        <v>483</v>
      </c>
      <c r="B483" t="str">
        <f t="shared" si="326"/>
        <v>Pass</v>
      </c>
      <c r="C483" t="str">
        <f>IF(COUNTBLANK(Survey!B483:FE483)=$C$2, "Pass", "Fail")</f>
        <v>Pass</v>
      </c>
      <c r="D483" t="str">
        <f t="shared" si="327"/>
        <v>Fail</v>
      </c>
      <c r="E483" t="str">
        <f>IF(OR(ISBLANK(Survey!AJ483),COUNTIF(G483:BB483,"Fail")),"Fail","Pass")</f>
        <v>Fail</v>
      </c>
      <c r="G483" s="16" t="str">
        <f t="shared" si="328"/>
        <v>Fail</v>
      </c>
      <c r="H483" s="177">
        <f>COUNTBLANK(Survey!B483:D483)+COUNTBLANK(Survey!G483)+COUNTBLANK(Survey!I483)+COUNTBLANK(Survey!K483:M483)+COUNTBLANK(Survey!P483)+COUNTBLANK(Survey!S483:U483)+COUNTBLANK(Survey!Y483:AA483)+COUNTBLANK(Survey!AD483:AE483)+COUNTBLANK(Survey!AI483:AI483)</f>
        <v>18</v>
      </c>
      <c r="I483" s="16" t="str">
        <f t="shared" si="329"/>
        <v>Fail</v>
      </c>
      <c r="J483" t="b">
        <f>IF(Survey!E483="No",TRUE,FALSE)</f>
        <v>0</v>
      </c>
      <c r="K483" s="34">
        <f>LEN(Survey!E483)</f>
        <v>0</v>
      </c>
      <c r="L483" s="16" t="str">
        <f t="shared" si="330"/>
        <v>Fail</v>
      </c>
      <c r="M483" t="b">
        <f>IF(Survey!F483="No",TRUE,FALSE)</f>
        <v>0</v>
      </c>
      <c r="N483" s="33">
        <f>LEN(Survey!F483)</f>
        <v>0</v>
      </c>
      <c r="O483" s="16" t="str">
        <f t="shared" si="331"/>
        <v>Pass</v>
      </c>
      <c r="P483" s="34">
        <f>MOD((LEN(Survey!H483)+2),11)</f>
        <v>2</v>
      </c>
      <c r="Q483" s="33" t="str">
        <f>IF(Survey!$L483="Prospectus fund", "Yes", "No")</f>
        <v>No</v>
      </c>
      <c r="R483" s="16" t="str">
        <f t="shared" si="332"/>
        <v>Pass</v>
      </c>
      <c r="S483" s="34">
        <f>MOD((LEN(Survey!J483)+2),11)</f>
        <v>2</v>
      </c>
      <c r="T483" s="35" t="b">
        <f>IF(OR(Survey!$M483="ETF",Survey!$M483="ETF, alternative mutual fund",Survey!$M483="Closed-end", Survey!$M483="Split share corp", Survey!$I483="Yes"),TRUE,FALSE)</f>
        <v>0</v>
      </c>
      <c r="U483" s="16" t="str">
        <f>IFERROR(IF(AND(OR(X483=Y483,Y483 = "Either"),NOT(ISBLANK(Survey!K483))),"Pass","Fail"),"Pass")</f>
        <v>Fail</v>
      </c>
      <c r="V483" s="36" cm="1">
        <f t="array" ref="V483">SUM(SUMIF(Survey!BZ483:CS483,{"&gt;0","&lt;0"})*{1,-1})</f>
        <v>0</v>
      </c>
      <c r="W483" s="38" cm="1">
        <f t="array" ref="W483">SUM(SUMIF(Survey!CC483,{"&gt;0","&lt;0"})*{1,-1})+SUM(SUMIF(Survey!CM483,{"&gt;0","&lt;0"})*{1,-1})</f>
        <v>0</v>
      </c>
      <c r="X483" s="38">
        <f>Survey!K483</f>
        <v>0</v>
      </c>
      <c r="Y483" s="37" t="str">
        <f t="shared" si="333"/>
        <v>Either</v>
      </c>
      <c r="Z483" s="16" t="str">
        <f t="shared" si="334"/>
        <v>Fail</v>
      </c>
      <c r="AA483" s="67" cm="1">
        <f t="array" ref="AA483">SUM(SUMIF(Survey!BZ483:CS483,{"&gt;0","&lt;0"})*{1,-1})+SUM(SUMIF(Survey!CU483:DN483,{"&gt;0","&lt;0"})*{1,-1})</f>
        <v>0</v>
      </c>
      <c r="AB483" s="67">
        <f>IFERROR(AA483/(Survey!$AV483),0)</f>
        <v>0</v>
      </c>
      <c r="AC483" s="128" t="b">
        <f>IF(OR(Survey!$M483="Alternative strategy or hedge",Survey!$M483="Other, illiquid",Survey!$L483="Prospectus fund"),TRUE,FALSE)</f>
        <v>0</v>
      </c>
      <c r="AD483" s="128" t="b">
        <f>NOT(ISBLANK(Survey!$M483))</f>
        <v>0</v>
      </c>
      <c r="AE483" s="16" t="str">
        <f t="shared" si="335"/>
        <v>Pass</v>
      </c>
      <c r="AF483" s="38" t="b">
        <f>NOT(ISNUMBER(SEARCH("Other",Survey!$P483)))</f>
        <v>1</v>
      </c>
      <c r="AG483" s="37" t="b">
        <f>NOT(ISBLANK(Survey!$Q483))</f>
        <v>0</v>
      </c>
      <c r="AH483" s="16" t="str">
        <f t="shared" si="336"/>
        <v>Pass</v>
      </c>
      <c r="AI483" s="143">
        <f>COUNTBLANK(Survey!$W483)</f>
        <v>1</v>
      </c>
      <c r="AJ483" s="67">
        <f>IF(AND(Survey!L483&lt;&gt;"Exempt fund",OR(Survey!$M483="ETF",Survey!$M483="ETF, alternative mutual fund",Survey!$M483="Mutual fund",Survey!$M483="Alternative mutual fund",Survey!$M483="Money market")),1,0)</f>
        <v>0</v>
      </c>
      <c r="AK483" s="16" t="str">
        <f t="shared" si="337"/>
        <v>Pass</v>
      </c>
      <c r="AL483" s="38" t="b">
        <f>NOT(ISNUMBER(SEARCH("Yes",Survey!$AA483)))</f>
        <v>1</v>
      </c>
      <c r="AM483" s="37" t="b">
        <f>IF(COUNTBLANK(Survey!$AB483:$AC483)=0,TRUE, FALSE)</f>
        <v>0</v>
      </c>
      <c r="AN483" s="16" t="str">
        <f t="shared" si="338"/>
        <v>Pass</v>
      </c>
      <c r="AO483" s="38" t="b">
        <f>NOT(ISNUMBER(SEARCH("Yes",Survey!$AD483)))</f>
        <v>1</v>
      </c>
      <c r="AP483" s="37" t="b">
        <f>NOT(ISBLANK(Survey!$AF483))</f>
        <v>0</v>
      </c>
      <c r="AQ483" s="16" t="str">
        <f t="shared" si="339"/>
        <v>Pass</v>
      </c>
      <c r="AR483" s="38" t="b">
        <f>NOT(OR(ISNUMBER(SEARCH("Other",Survey!$AF483)),ISNUMBER(SEARCH("Multiple",Survey!$AF483))))</f>
        <v>1</v>
      </c>
      <c r="AS483" s="37" t="b">
        <f>NOT(ISBLANK(Survey!$AG483))</f>
        <v>0</v>
      </c>
      <c r="AT483" s="16" t="str">
        <f t="shared" si="340"/>
        <v>Fail</v>
      </c>
      <c r="AU483" s="143">
        <f>IF(ABS(Survey!$AV483)&gt;0, 1,0)</f>
        <v>0</v>
      </c>
      <c r="AV483" s="143">
        <f>IF(COUNTBLANK(Survey!$AJ483)=0,1,0)</f>
        <v>0</v>
      </c>
      <c r="AW483" s="16" t="str">
        <f t="shared" si="341"/>
        <v>Pass</v>
      </c>
      <c r="AX483" s="143">
        <f>IF(ISBLANK(Survey!$AJ483),0,1)</f>
        <v>0</v>
      </c>
      <c r="AY483" s="165">
        <f>COUNTBLANK(Survey!$AK483)</f>
        <v>1</v>
      </c>
      <c r="AZ483" s="16" t="str">
        <f t="shared" si="342"/>
        <v>Pass</v>
      </c>
      <c r="BA483" s="143">
        <f>IF(OR(Survey!$AK483="Closed",ISBLANK(Survey!$AK483)),0,1)</f>
        <v>0</v>
      </c>
      <c r="BB483" s="165">
        <f>IF(ISBLANK(Survey!$AL483),1,0)</f>
        <v>1</v>
      </c>
      <c r="BC483" s="147" t="str" cm="1">
        <f t="array" ref="BC483">IF(OR(IF(OR($BE483+$BF483 = 2, $BG483=1), FALSE, TRUE), AND($BD483:$BD483 = 0)),"Pass","Fail")</f>
        <v>Pass</v>
      </c>
      <c r="BD483" s="143">
        <f>COUNTBLANK(Survey!$AM483:$AO483)</f>
        <v>3</v>
      </c>
      <c r="BE483" s="143">
        <f>IF(Survey!$I483="Yes",1,0)</f>
        <v>0</v>
      </c>
      <c r="BF483" s="143">
        <f>IF(OR(Survey!$M483="Mutual fund",Survey!$M483="Alternative mutual fund",Survey!$M483="Money market"),1,0)</f>
        <v>0</v>
      </c>
      <c r="BG483" s="148">
        <f>IF(OR(Survey!$M483="ETF",Survey!$M483="ETF, alternative mutual fund"),1,0)</f>
        <v>0</v>
      </c>
      <c r="BH483" s="16" t="str">
        <f t="shared" si="343"/>
        <v>Pass</v>
      </c>
      <c r="BI483" s="38" t="b">
        <f>OR(ISNUMBER(SEARCH("Yes",Survey!$AO483)),ISBLANK(Survey!$AO483))</f>
        <v>1</v>
      </c>
      <c r="BJ483" s="67" t="b">
        <f>NOT(ISBLANK(Survey!$AP483))</f>
        <v>0</v>
      </c>
      <c r="BK483" s="16" t="str">
        <f t="shared" si="344"/>
        <v>Pass</v>
      </c>
      <c r="BL483" s="143">
        <f>IF(Survey!$AW483=0, 0,1)</f>
        <v>0</v>
      </c>
      <c r="BM483" s="67">
        <f>Survey!$AQ483</f>
        <v>0</v>
      </c>
      <c r="BN483" s="67">
        <f>IFERROR((Survey!$AX483-ABS(Survey!$AY483)-ABS(Survey!$BD483))/Survey!$AW483,0)</f>
        <v>0</v>
      </c>
      <c r="BO483" s="67">
        <f>IF(AND($BM483&gt;$BN483-0.2,$BM483&lt;$BN483+0.2,ISBLANK(Survey!$AQ483)=FALSE),0,1)</f>
        <v>1</v>
      </c>
      <c r="BP483" s="165">
        <f>IF(ISBLANK(Survey!$AR483),1,0)</f>
        <v>1</v>
      </c>
      <c r="BQ483" s="16" t="str">
        <f t="shared" si="345"/>
        <v>Pass</v>
      </c>
      <c r="BR483" s="143">
        <f>IF(Survey!$AW483=0, 0,1)</f>
        <v>0</v>
      </c>
      <c r="BS483" s="67">
        <f>IF(AND(Survey!$AS483&gt;=0,Survey!$AS483&lt;=0.2,Survey!$AS483&lt;&gt;""),0,1)</f>
        <v>1</v>
      </c>
      <c r="BT483" s="143">
        <f>IF(ISBLANK(Survey!$AT483),1,0)</f>
        <v>1</v>
      </c>
      <c r="BU483" s="16" t="str">
        <f t="shared" si="346"/>
        <v>Fail</v>
      </c>
      <c r="BV483" s="165">
        <f>Survey!$AU483</f>
        <v>0</v>
      </c>
      <c r="BW483" s="16" t="str">
        <f t="shared" si="347"/>
        <v>Pass</v>
      </c>
      <c r="BX483" s="36">
        <f>Survey!$AV483</f>
        <v>0</v>
      </c>
      <c r="BY483" s="176">
        <f>Survey!$AW483+Survey!$AX483-ABS(Survey!$AY483)+ABS(Survey!$AZ483)-ABS(Survey!$BA483)+ABS(Survey!$BB483)-ABS(Survey!$BC483)-ABS(Survey!$BD483)+Survey!$BE483</f>
        <v>0</v>
      </c>
      <c r="BZ483" s="35">
        <f t="shared" si="348"/>
        <v>0</v>
      </c>
      <c r="CA483" s="17">
        <f t="shared" si="349"/>
        <v>0</v>
      </c>
      <c r="CB483" s="16" t="str">
        <f t="shared" si="350"/>
        <v>Pass</v>
      </c>
      <c r="CC483" s="38" t="b">
        <f>IF(ABS(Survey!$BE483)=0,TRUE,FALSE)</f>
        <v>1</v>
      </c>
      <c r="CD483" s="37" t="b">
        <f>NOT(ISBLANK(Survey!$BF483))</f>
        <v>0</v>
      </c>
      <c r="CE483" t="str">
        <f t="shared" si="351"/>
        <v>Fail</v>
      </c>
      <c r="CF483" s="29">
        <f>Survey!$AV483</f>
        <v>0</v>
      </c>
      <c r="CG483" s="29" cm="1">
        <f t="array" ref="CG483">SUM(SUMIF(Survey!BH483:BO483,{"&gt;0","&lt;0"})*{1,-1})-SUM(SUMIF(Survey!BQ483:BX483,{"&gt;0","&lt;0"})*{1,-1})</f>
        <v>0</v>
      </c>
      <c r="CH483" s="35" t="str">
        <f t="shared" si="352"/>
        <v>No holdings</v>
      </c>
      <c r="CI483">
        <f t="shared" si="353"/>
        <v>0</v>
      </c>
      <c r="CJ483" s="16" t="str">
        <f t="shared" si="354"/>
        <v>Fail</v>
      </c>
      <c r="CK483" s="36">
        <f>Survey!$AV483</f>
        <v>0</v>
      </c>
      <c r="CL483" s="36" cm="1">
        <f t="array" ref="CL483">SUM(SUMIF(Survey!BZ483:CS483,{"&gt;0","&lt;0"})*{1,-1})-SUM(SUMIF(Survey!CU483:DN483,{"&gt;0","&lt;0"})*{1,-1})</f>
        <v>0</v>
      </c>
      <c r="CM483" s="35" t="str">
        <f t="shared" si="355"/>
        <v>No holdings</v>
      </c>
      <c r="CN483" s="17">
        <f t="shared" si="356"/>
        <v>0</v>
      </c>
      <c r="CO483" s="16" t="str">
        <f t="shared" si="357"/>
        <v>Pass</v>
      </c>
      <c r="CP483" s="38" t="b">
        <f>IF(ABS(Survey!$CS483)=0,TRUE,FALSE)</f>
        <v>1</v>
      </c>
      <c r="CQ483" s="37" t="b">
        <f>NOT(ISBLANK(Survey!$CT483))</f>
        <v>0</v>
      </c>
      <c r="CR483" s="16" t="str">
        <f t="shared" si="358"/>
        <v>Pass</v>
      </c>
      <c r="CS483" s="38" t="b">
        <f>IF(ABS(Survey!$DN483)=0,TRUE,FALSE)</f>
        <v>1</v>
      </c>
      <c r="CT483" s="37" t="b">
        <f>NOT(ISBLANK(Survey!$DO483))</f>
        <v>0</v>
      </c>
      <c r="CU483" t="str">
        <f t="shared" si="359"/>
        <v>Pass</v>
      </c>
      <c r="CV483" s="29" cm="1">
        <f t="array" ref="CV483">SUM(SUMIF(Survey!CO483,{"&gt;0","&lt;0"})*{1,-1})+SUM(SUMIF(Survey!DJ483,{"&gt;0","&lt;0"})*{1,-1})</f>
        <v>0</v>
      </c>
      <c r="CW483" s="29">
        <f>SUM(SUMIF(Survey!DQ483:DW483,{"&gt;0","&lt;0"})*{1,-1})+SUM(SUMIF(Survey!DY483:EE483,{"&gt;0","&lt;0"})*{1,-1})</f>
        <v>0</v>
      </c>
      <c r="CX483">
        <f t="shared" si="360"/>
        <v>0</v>
      </c>
      <c r="CY483">
        <f t="shared" si="361"/>
        <v>0</v>
      </c>
      <c r="CZ483" s="16" t="str">
        <f t="shared" si="362"/>
        <v>Pass</v>
      </c>
      <c r="DA483" s="38" t="b">
        <f>IF(ABS(Survey!$DW483)=0,TRUE,FALSE)</f>
        <v>1</v>
      </c>
      <c r="DB483" s="37" t="b">
        <f>NOT(ISBLANK(Survey!DX483))</f>
        <v>0</v>
      </c>
      <c r="DC483" s="16" t="str">
        <f t="shared" si="363"/>
        <v>Pass</v>
      </c>
      <c r="DD483" s="38" t="b">
        <f>IF(ABS(Survey!$EE483)=0,TRUE,FALSE)</f>
        <v>1</v>
      </c>
      <c r="DE483" s="37" t="b">
        <f>NOT(ISBLANK(Survey!$EF483))</f>
        <v>0</v>
      </c>
      <c r="DF483" s="16" t="str">
        <f t="shared" si="364"/>
        <v>Fail</v>
      </c>
      <c r="DG483" s="36">
        <f>SUM(SUMIF(Survey!EL483:EN483,{"&gt;0","&lt;0"})*{1,-1})</f>
        <v>0</v>
      </c>
      <c r="DH483">
        <f t="shared" si="365"/>
        <v>0</v>
      </c>
      <c r="DI483">
        <f t="shared" si="366"/>
        <v>100</v>
      </c>
      <c r="DJ483" s="35" t="b">
        <f>IF(OR(Survey!$M483="ETF",Survey!$M483="ETF, alternative mutual fund",Survey!$M483="Closed-end", Survey!$M483="Split share corp"),TRUE,FALSE)</f>
        <v>0</v>
      </c>
      <c r="DK483" s="16" t="str">
        <f t="shared" si="367"/>
        <v>Fail</v>
      </c>
      <c r="DL483" s="36">
        <f>SUM(SUMIF(Survey!EP483:EV483,{"&gt;0","&lt;0"})*{1,-1})</f>
        <v>0</v>
      </c>
      <c r="DM483">
        <f t="shared" si="368"/>
        <v>0</v>
      </c>
      <c r="DN483" s="17">
        <f t="shared" si="369"/>
        <v>100</v>
      </c>
      <c r="DO483" s="16" t="str">
        <f t="shared" si="370"/>
        <v>Fail</v>
      </c>
      <c r="DP483" s="36">
        <f>SUM(SUMIF(Survey!EX483:FD483,{"&gt;0","&lt;0"})*{1,-1})</f>
        <v>0</v>
      </c>
      <c r="DQ483">
        <f t="shared" si="371"/>
        <v>0</v>
      </c>
      <c r="DR483" s="17">
        <f t="shared" si="372"/>
        <v>100</v>
      </c>
    </row>
    <row r="484" spans="1:122">
      <c r="A484">
        <v>484</v>
      </c>
      <c r="B484" t="str">
        <f t="shared" si="326"/>
        <v>Pass</v>
      </c>
      <c r="C484" t="str">
        <f>IF(COUNTBLANK(Survey!B484:FE484)=$C$2, "Pass", "Fail")</f>
        <v>Pass</v>
      </c>
      <c r="D484" t="str">
        <f t="shared" si="327"/>
        <v>Fail</v>
      </c>
      <c r="E484" t="str">
        <f>IF(OR(ISBLANK(Survey!AJ484),COUNTIF(G484:BB484,"Fail")),"Fail","Pass")</f>
        <v>Fail</v>
      </c>
      <c r="G484" s="16" t="str">
        <f t="shared" si="328"/>
        <v>Fail</v>
      </c>
      <c r="H484" s="177">
        <f>COUNTBLANK(Survey!B484:D484)+COUNTBLANK(Survey!G484)+COUNTBLANK(Survey!I484)+COUNTBLANK(Survey!K484:M484)+COUNTBLANK(Survey!P484)+COUNTBLANK(Survey!S484:U484)+COUNTBLANK(Survey!Y484:AA484)+COUNTBLANK(Survey!AD484:AE484)+COUNTBLANK(Survey!AI484:AI484)</f>
        <v>18</v>
      </c>
      <c r="I484" s="16" t="str">
        <f t="shared" si="329"/>
        <v>Fail</v>
      </c>
      <c r="J484" t="b">
        <f>IF(Survey!E484="No",TRUE,FALSE)</f>
        <v>0</v>
      </c>
      <c r="K484" s="34">
        <f>LEN(Survey!E484)</f>
        <v>0</v>
      </c>
      <c r="L484" s="16" t="str">
        <f t="shared" si="330"/>
        <v>Fail</v>
      </c>
      <c r="M484" t="b">
        <f>IF(Survey!F484="No",TRUE,FALSE)</f>
        <v>0</v>
      </c>
      <c r="N484" s="33">
        <f>LEN(Survey!F484)</f>
        <v>0</v>
      </c>
      <c r="O484" s="16" t="str">
        <f t="shared" si="331"/>
        <v>Pass</v>
      </c>
      <c r="P484" s="34">
        <f>MOD((LEN(Survey!H484)+2),11)</f>
        <v>2</v>
      </c>
      <c r="Q484" s="33" t="str">
        <f>IF(Survey!$L484="Prospectus fund", "Yes", "No")</f>
        <v>No</v>
      </c>
      <c r="R484" s="16" t="str">
        <f t="shared" si="332"/>
        <v>Pass</v>
      </c>
      <c r="S484" s="34">
        <f>MOD((LEN(Survey!J484)+2),11)</f>
        <v>2</v>
      </c>
      <c r="T484" s="35" t="b">
        <f>IF(OR(Survey!$M484="ETF",Survey!$M484="ETF, alternative mutual fund",Survey!$M484="Closed-end", Survey!$M484="Split share corp", Survey!$I484="Yes"),TRUE,FALSE)</f>
        <v>0</v>
      </c>
      <c r="U484" s="16" t="str">
        <f>IFERROR(IF(AND(OR(X484=Y484,Y484 = "Either"),NOT(ISBLANK(Survey!K484))),"Pass","Fail"),"Pass")</f>
        <v>Fail</v>
      </c>
      <c r="V484" s="36" cm="1">
        <f t="array" ref="V484">SUM(SUMIF(Survey!BZ484:CS484,{"&gt;0","&lt;0"})*{1,-1})</f>
        <v>0</v>
      </c>
      <c r="W484" s="38" cm="1">
        <f t="array" ref="W484">SUM(SUMIF(Survey!CC484,{"&gt;0","&lt;0"})*{1,-1})+SUM(SUMIF(Survey!CM484,{"&gt;0","&lt;0"})*{1,-1})</f>
        <v>0</v>
      </c>
      <c r="X484" s="38">
        <f>Survey!K484</f>
        <v>0</v>
      </c>
      <c r="Y484" s="37" t="str">
        <f t="shared" si="333"/>
        <v>Either</v>
      </c>
      <c r="Z484" s="16" t="str">
        <f t="shared" si="334"/>
        <v>Fail</v>
      </c>
      <c r="AA484" s="67" cm="1">
        <f t="array" ref="AA484">SUM(SUMIF(Survey!BZ484:CS484,{"&gt;0","&lt;0"})*{1,-1})+SUM(SUMIF(Survey!CU484:DN484,{"&gt;0","&lt;0"})*{1,-1})</f>
        <v>0</v>
      </c>
      <c r="AB484" s="67">
        <f>IFERROR(AA484/(Survey!$AV484),0)</f>
        <v>0</v>
      </c>
      <c r="AC484" s="128" t="b">
        <f>IF(OR(Survey!$M484="Alternative strategy or hedge",Survey!$M484="Other, illiquid",Survey!$L484="Prospectus fund"),TRUE,FALSE)</f>
        <v>0</v>
      </c>
      <c r="AD484" s="128" t="b">
        <f>NOT(ISBLANK(Survey!$M484))</f>
        <v>0</v>
      </c>
      <c r="AE484" s="16" t="str">
        <f t="shared" si="335"/>
        <v>Pass</v>
      </c>
      <c r="AF484" s="38" t="b">
        <f>NOT(ISNUMBER(SEARCH("Other",Survey!$P484)))</f>
        <v>1</v>
      </c>
      <c r="AG484" s="37" t="b">
        <f>NOT(ISBLANK(Survey!$Q484))</f>
        <v>0</v>
      </c>
      <c r="AH484" s="16" t="str">
        <f t="shared" si="336"/>
        <v>Pass</v>
      </c>
      <c r="AI484" s="143">
        <f>COUNTBLANK(Survey!$W484)</f>
        <v>1</v>
      </c>
      <c r="AJ484" s="67">
        <f>IF(AND(Survey!L484&lt;&gt;"Exempt fund",OR(Survey!$M484="ETF",Survey!$M484="ETF, alternative mutual fund",Survey!$M484="Mutual fund",Survey!$M484="Alternative mutual fund",Survey!$M484="Money market")),1,0)</f>
        <v>0</v>
      </c>
      <c r="AK484" s="16" t="str">
        <f t="shared" si="337"/>
        <v>Pass</v>
      </c>
      <c r="AL484" s="38" t="b">
        <f>NOT(ISNUMBER(SEARCH("Yes",Survey!$AA484)))</f>
        <v>1</v>
      </c>
      <c r="AM484" s="37" t="b">
        <f>IF(COUNTBLANK(Survey!$AB484:$AC484)=0,TRUE, FALSE)</f>
        <v>0</v>
      </c>
      <c r="AN484" s="16" t="str">
        <f t="shared" si="338"/>
        <v>Pass</v>
      </c>
      <c r="AO484" s="38" t="b">
        <f>NOT(ISNUMBER(SEARCH("Yes",Survey!$AD484)))</f>
        <v>1</v>
      </c>
      <c r="AP484" s="37" t="b">
        <f>NOT(ISBLANK(Survey!$AF484))</f>
        <v>0</v>
      </c>
      <c r="AQ484" s="16" t="str">
        <f t="shared" si="339"/>
        <v>Pass</v>
      </c>
      <c r="AR484" s="38" t="b">
        <f>NOT(OR(ISNUMBER(SEARCH("Other",Survey!$AF484)),ISNUMBER(SEARCH("Multiple",Survey!$AF484))))</f>
        <v>1</v>
      </c>
      <c r="AS484" s="37" t="b">
        <f>NOT(ISBLANK(Survey!$AG484))</f>
        <v>0</v>
      </c>
      <c r="AT484" s="16" t="str">
        <f t="shared" si="340"/>
        <v>Fail</v>
      </c>
      <c r="AU484" s="143">
        <f>IF(ABS(Survey!$AV484)&gt;0, 1,0)</f>
        <v>0</v>
      </c>
      <c r="AV484" s="143">
        <f>IF(COUNTBLANK(Survey!$AJ484)=0,1,0)</f>
        <v>0</v>
      </c>
      <c r="AW484" s="16" t="str">
        <f t="shared" si="341"/>
        <v>Pass</v>
      </c>
      <c r="AX484" s="143">
        <f>IF(ISBLANK(Survey!$AJ484),0,1)</f>
        <v>0</v>
      </c>
      <c r="AY484" s="165">
        <f>COUNTBLANK(Survey!$AK484)</f>
        <v>1</v>
      </c>
      <c r="AZ484" s="16" t="str">
        <f t="shared" si="342"/>
        <v>Pass</v>
      </c>
      <c r="BA484" s="143">
        <f>IF(OR(Survey!$AK484="Closed",ISBLANK(Survey!$AK484)),0,1)</f>
        <v>0</v>
      </c>
      <c r="BB484" s="165">
        <f>IF(ISBLANK(Survey!$AL484),1,0)</f>
        <v>1</v>
      </c>
      <c r="BC484" s="147" t="str" cm="1">
        <f t="array" ref="BC484">IF(OR(IF(OR($BE484+$BF484 = 2, $BG484=1), FALSE, TRUE), AND($BD484:$BD484 = 0)),"Pass","Fail")</f>
        <v>Pass</v>
      </c>
      <c r="BD484" s="143">
        <f>COUNTBLANK(Survey!$AM484:$AO484)</f>
        <v>3</v>
      </c>
      <c r="BE484" s="143">
        <f>IF(Survey!$I484="Yes",1,0)</f>
        <v>0</v>
      </c>
      <c r="BF484" s="143">
        <f>IF(OR(Survey!$M484="Mutual fund",Survey!$M484="Alternative mutual fund",Survey!$M484="Money market"),1,0)</f>
        <v>0</v>
      </c>
      <c r="BG484" s="148">
        <f>IF(OR(Survey!$M484="ETF",Survey!$M484="ETF, alternative mutual fund"),1,0)</f>
        <v>0</v>
      </c>
      <c r="BH484" s="16" t="str">
        <f t="shared" si="343"/>
        <v>Pass</v>
      </c>
      <c r="BI484" s="38" t="b">
        <f>OR(ISNUMBER(SEARCH("Yes",Survey!$AO484)),ISBLANK(Survey!$AO484))</f>
        <v>1</v>
      </c>
      <c r="BJ484" s="67" t="b">
        <f>NOT(ISBLANK(Survey!$AP484))</f>
        <v>0</v>
      </c>
      <c r="BK484" s="16" t="str">
        <f t="shared" si="344"/>
        <v>Pass</v>
      </c>
      <c r="BL484" s="143">
        <f>IF(Survey!$AW484=0, 0,1)</f>
        <v>0</v>
      </c>
      <c r="BM484" s="67">
        <f>Survey!$AQ484</f>
        <v>0</v>
      </c>
      <c r="BN484" s="67">
        <f>IFERROR((Survey!$AX484-ABS(Survey!$AY484)-ABS(Survey!$BD484))/Survey!$AW484,0)</f>
        <v>0</v>
      </c>
      <c r="BO484" s="67">
        <f>IF(AND($BM484&gt;$BN484-0.2,$BM484&lt;$BN484+0.2,ISBLANK(Survey!$AQ484)=FALSE),0,1)</f>
        <v>1</v>
      </c>
      <c r="BP484" s="165">
        <f>IF(ISBLANK(Survey!$AR484),1,0)</f>
        <v>1</v>
      </c>
      <c r="BQ484" s="16" t="str">
        <f t="shared" si="345"/>
        <v>Pass</v>
      </c>
      <c r="BR484" s="143">
        <f>IF(Survey!$AW484=0, 0,1)</f>
        <v>0</v>
      </c>
      <c r="BS484" s="67">
        <f>IF(AND(Survey!$AS484&gt;=0,Survey!$AS484&lt;=0.2,Survey!$AS484&lt;&gt;""),0,1)</f>
        <v>1</v>
      </c>
      <c r="BT484" s="143">
        <f>IF(ISBLANK(Survey!$AT484),1,0)</f>
        <v>1</v>
      </c>
      <c r="BU484" s="16" t="str">
        <f t="shared" si="346"/>
        <v>Fail</v>
      </c>
      <c r="BV484" s="165">
        <f>Survey!$AU484</f>
        <v>0</v>
      </c>
      <c r="BW484" s="16" t="str">
        <f t="shared" si="347"/>
        <v>Pass</v>
      </c>
      <c r="BX484" s="36">
        <f>Survey!$AV484</f>
        <v>0</v>
      </c>
      <c r="BY484" s="176">
        <f>Survey!$AW484+Survey!$AX484-ABS(Survey!$AY484)+ABS(Survey!$AZ484)-ABS(Survey!$BA484)+ABS(Survey!$BB484)-ABS(Survey!$BC484)-ABS(Survey!$BD484)+Survey!$BE484</f>
        <v>0</v>
      </c>
      <c r="BZ484" s="35">
        <f t="shared" si="348"/>
        <v>0</v>
      </c>
      <c r="CA484" s="17">
        <f t="shared" si="349"/>
        <v>0</v>
      </c>
      <c r="CB484" s="16" t="str">
        <f t="shared" si="350"/>
        <v>Pass</v>
      </c>
      <c r="CC484" s="38" t="b">
        <f>IF(ABS(Survey!$BE484)=0,TRUE,FALSE)</f>
        <v>1</v>
      </c>
      <c r="CD484" s="37" t="b">
        <f>NOT(ISBLANK(Survey!$BF484))</f>
        <v>0</v>
      </c>
      <c r="CE484" t="str">
        <f t="shared" si="351"/>
        <v>Fail</v>
      </c>
      <c r="CF484" s="29">
        <f>Survey!$AV484</f>
        <v>0</v>
      </c>
      <c r="CG484" s="29" cm="1">
        <f t="array" ref="CG484">SUM(SUMIF(Survey!BH484:BO484,{"&gt;0","&lt;0"})*{1,-1})-SUM(SUMIF(Survey!BQ484:BX484,{"&gt;0","&lt;0"})*{1,-1})</f>
        <v>0</v>
      </c>
      <c r="CH484" s="35" t="str">
        <f t="shared" si="352"/>
        <v>No holdings</v>
      </c>
      <c r="CI484">
        <f t="shared" si="353"/>
        <v>0</v>
      </c>
      <c r="CJ484" s="16" t="str">
        <f t="shared" si="354"/>
        <v>Fail</v>
      </c>
      <c r="CK484" s="36">
        <f>Survey!$AV484</f>
        <v>0</v>
      </c>
      <c r="CL484" s="36" cm="1">
        <f t="array" ref="CL484">SUM(SUMIF(Survey!BZ484:CS484,{"&gt;0","&lt;0"})*{1,-1})-SUM(SUMIF(Survey!CU484:DN484,{"&gt;0","&lt;0"})*{1,-1})</f>
        <v>0</v>
      </c>
      <c r="CM484" s="35" t="str">
        <f t="shared" si="355"/>
        <v>No holdings</v>
      </c>
      <c r="CN484" s="17">
        <f t="shared" si="356"/>
        <v>0</v>
      </c>
      <c r="CO484" s="16" t="str">
        <f t="shared" si="357"/>
        <v>Pass</v>
      </c>
      <c r="CP484" s="38" t="b">
        <f>IF(ABS(Survey!$CS484)=0,TRUE,FALSE)</f>
        <v>1</v>
      </c>
      <c r="CQ484" s="37" t="b">
        <f>NOT(ISBLANK(Survey!$CT484))</f>
        <v>0</v>
      </c>
      <c r="CR484" s="16" t="str">
        <f t="shared" si="358"/>
        <v>Pass</v>
      </c>
      <c r="CS484" s="38" t="b">
        <f>IF(ABS(Survey!$DN484)=0,TRUE,FALSE)</f>
        <v>1</v>
      </c>
      <c r="CT484" s="37" t="b">
        <f>NOT(ISBLANK(Survey!$DO484))</f>
        <v>0</v>
      </c>
      <c r="CU484" t="str">
        <f t="shared" si="359"/>
        <v>Pass</v>
      </c>
      <c r="CV484" s="29" cm="1">
        <f t="array" ref="CV484">SUM(SUMIF(Survey!CO484,{"&gt;0","&lt;0"})*{1,-1})+SUM(SUMIF(Survey!DJ484,{"&gt;0","&lt;0"})*{1,-1})</f>
        <v>0</v>
      </c>
      <c r="CW484" s="29">
        <f>SUM(SUMIF(Survey!DQ484:DW484,{"&gt;0","&lt;0"})*{1,-1})+SUM(SUMIF(Survey!DY484:EE484,{"&gt;0","&lt;0"})*{1,-1})</f>
        <v>0</v>
      </c>
      <c r="CX484">
        <f t="shared" si="360"/>
        <v>0</v>
      </c>
      <c r="CY484">
        <f t="shared" si="361"/>
        <v>0</v>
      </c>
      <c r="CZ484" s="16" t="str">
        <f t="shared" si="362"/>
        <v>Pass</v>
      </c>
      <c r="DA484" s="38" t="b">
        <f>IF(ABS(Survey!$DW484)=0,TRUE,FALSE)</f>
        <v>1</v>
      </c>
      <c r="DB484" s="37" t="b">
        <f>NOT(ISBLANK(Survey!DX484))</f>
        <v>0</v>
      </c>
      <c r="DC484" s="16" t="str">
        <f t="shared" si="363"/>
        <v>Pass</v>
      </c>
      <c r="DD484" s="38" t="b">
        <f>IF(ABS(Survey!$EE484)=0,TRUE,FALSE)</f>
        <v>1</v>
      </c>
      <c r="DE484" s="37" t="b">
        <f>NOT(ISBLANK(Survey!$EF484))</f>
        <v>0</v>
      </c>
      <c r="DF484" s="16" t="str">
        <f t="shared" si="364"/>
        <v>Fail</v>
      </c>
      <c r="DG484" s="36">
        <f>SUM(SUMIF(Survey!EL484:EN484,{"&gt;0","&lt;0"})*{1,-1})</f>
        <v>0</v>
      </c>
      <c r="DH484">
        <f t="shared" si="365"/>
        <v>0</v>
      </c>
      <c r="DI484">
        <f t="shared" si="366"/>
        <v>100</v>
      </c>
      <c r="DJ484" s="35" t="b">
        <f>IF(OR(Survey!$M484="ETF",Survey!$M484="ETF, alternative mutual fund",Survey!$M484="Closed-end", Survey!$M484="Split share corp"),TRUE,FALSE)</f>
        <v>0</v>
      </c>
      <c r="DK484" s="16" t="str">
        <f t="shared" si="367"/>
        <v>Fail</v>
      </c>
      <c r="DL484" s="36">
        <f>SUM(SUMIF(Survey!EP484:EV484,{"&gt;0","&lt;0"})*{1,-1})</f>
        <v>0</v>
      </c>
      <c r="DM484">
        <f t="shared" si="368"/>
        <v>0</v>
      </c>
      <c r="DN484" s="17">
        <f t="shared" si="369"/>
        <v>100</v>
      </c>
      <c r="DO484" s="16" t="str">
        <f t="shared" si="370"/>
        <v>Fail</v>
      </c>
      <c r="DP484" s="36">
        <f>SUM(SUMIF(Survey!EX484:FD484,{"&gt;0","&lt;0"})*{1,-1})</f>
        <v>0</v>
      </c>
      <c r="DQ484">
        <f t="shared" si="371"/>
        <v>0</v>
      </c>
      <c r="DR484" s="17">
        <f t="shared" si="372"/>
        <v>100</v>
      </c>
    </row>
    <row r="485" spans="1:122">
      <c r="A485">
        <v>485</v>
      </c>
      <c r="B485" t="str">
        <f t="shared" si="326"/>
        <v>Pass</v>
      </c>
      <c r="C485" t="str">
        <f>IF(COUNTBLANK(Survey!B485:FE485)=$C$2, "Pass", "Fail")</f>
        <v>Pass</v>
      </c>
      <c r="D485" t="str">
        <f t="shared" si="327"/>
        <v>Fail</v>
      </c>
      <c r="E485" t="str">
        <f>IF(OR(ISBLANK(Survey!AJ485),COUNTIF(G485:BB485,"Fail")),"Fail","Pass")</f>
        <v>Fail</v>
      </c>
      <c r="G485" s="16" t="str">
        <f t="shared" si="328"/>
        <v>Fail</v>
      </c>
      <c r="H485" s="177">
        <f>COUNTBLANK(Survey!B485:D485)+COUNTBLANK(Survey!G485)+COUNTBLANK(Survey!I485)+COUNTBLANK(Survey!K485:M485)+COUNTBLANK(Survey!P485)+COUNTBLANK(Survey!S485:U485)+COUNTBLANK(Survey!Y485:AA485)+COUNTBLANK(Survey!AD485:AE485)+COUNTBLANK(Survey!AI485:AI485)</f>
        <v>18</v>
      </c>
      <c r="I485" s="16" t="str">
        <f t="shared" si="329"/>
        <v>Fail</v>
      </c>
      <c r="J485" t="b">
        <f>IF(Survey!E485="No",TRUE,FALSE)</f>
        <v>0</v>
      </c>
      <c r="K485" s="34">
        <f>LEN(Survey!E485)</f>
        <v>0</v>
      </c>
      <c r="L485" s="16" t="str">
        <f t="shared" si="330"/>
        <v>Fail</v>
      </c>
      <c r="M485" t="b">
        <f>IF(Survey!F485="No",TRUE,FALSE)</f>
        <v>0</v>
      </c>
      <c r="N485" s="33">
        <f>LEN(Survey!F485)</f>
        <v>0</v>
      </c>
      <c r="O485" s="16" t="str">
        <f t="shared" si="331"/>
        <v>Pass</v>
      </c>
      <c r="P485" s="34">
        <f>MOD((LEN(Survey!H485)+2),11)</f>
        <v>2</v>
      </c>
      <c r="Q485" s="33" t="str">
        <f>IF(Survey!$L485="Prospectus fund", "Yes", "No")</f>
        <v>No</v>
      </c>
      <c r="R485" s="16" t="str">
        <f t="shared" si="332"/>
        <v>Pass</v>
      </c>
      <c r="S485" s="34">
        <f>MOD((LEN(Survey!J485)+2),11)</f>
        <v>2</v>
      </c>
      <c r="T485" s="35" t="b">
        <f>IF(OR(Survey!$M485="ETF",Survey!$M485="ETF, alternative mutual fund",Survey!$M485="Closed-end", Survey!$M485="Split share corp", Survey!$I485="Yes"),TRUE,FALSE)</f>
        <v>0</v>
      </c>
      <c r="U485" s="16" t="str">
        <f>IFERROR(IF(AND(OR(X485=Y485,Y485 = "Either"),NOT(ISBLANK(Survey!K485))),"Pass","Fail"),"Pass")</f>
        <v>Fail</v>
      </c>
      <c r="V485" s="36" cm="1">
        <f t="array" ref="V485">SUM(SUMIF(Survey!BZ485:CS485,{"&gt;0","&lt;0"})*{1,-1})</f>
        <v>0</v>
      </c>
      <c r="W485" s="38" cm="1">
        <f t="array" ref="W485">SUM(SUMIF(Survey!CC485,{"&gt;0","&lt;0"})*{1,-1})+SUM(SUMIF(Survey!CM485,{"&gt;0","&lt;0"})*{1,-1})</f>
        <v>0</v>
      </c>
      <c r="X485" s="38">
        <f>Survey!K485</f>
        <v>0</v>
      </c>
      <c r="Y485" s="37" t="str">
        <f t="shared" si="333"/>
        <v>Either</v>
      </c>
      <c r="Z485" s="16" t="str">
        <f t="shared" si="334"/>
        <v>Fail</v>
      </c>
      <c r="AA485" s="67" cm="1">
        <f t="array" ref="AA485">SUM(SUMIF(Survey!BZ485:CS485,{"&gt;0","&lt;0"})*{1,-1})+SUM(SUMIF(Survey!CU485:DN485,{"&gt;0","&lt;0"})*{1,-1})</f>
        <v>0</v>
      </c>
      <c r="AB485" s="67">
        <f>IFERROR(AA485/(Survey!$AV485),0)</f>
        <v>0</v>
      </c>
      <c r="AC485" s="128" t="b">
        <f>IF(OR(Survey!$M485="Alternative strategy or hedge",Survey!$M485="Other, illiquid",Survey!$L485="Prospectus fund"),TRUE,FALSE)</f>
        <v>0</v>
      </c>
      <c r="AD485" s="128" t="b">
        <f>NOT(ISBLANK(Survey!$M485))</f>
        <v>0</v>
      </c>
      <c r="AE485" s="16" t="str">
        <f t="shared" si="335"/>
        <v>Pass</v>
      </c>
      <c r="AF485" s="38" t="b">
        <f>NOT(ISNUMBER(SEARCH("Other",Survey!$P485)))</f>
        <v>1</v>
      </c>
      <c r="AG485" s="37" t="b">
        <f>NOT(ISBLANK(Survey!$Q485))</f>
        <v>0</v>
      </c>
      <c r="AH485" s="16" t="str">
        <f t="shared" si="336"/>
        <v>Pass</v>
      </c>
      <c r="AI485" s="143">
        <f>COUNTBLANK(Survey!$W485)</f>
        <v>1</v>
      </c>
      <c r="AJ485" s="67">
        <f>IF(AND(Survey!L485&lt;&gt;"Exempt fund",OR(Survey!$M485="ETF",Survey!$M485="ETF, alternative mutual fund",Survey!$M485="Mutual fund",Survey!$M485="Alternative mutual fund",Survey!$M485="Money market")),1,0)</f>
        <v>0</v>
      </c>
      <c r="AK485" s="16" t="str">
        <f t="shared" si="337"/>
        <v>Pass</v>
      </c>
      <c r="AL485" s="38" t="b">
        <f>NOT(ISNUMBER(SEARCH("Yes",Survey!$AA485)))</f>
        <v>1</v>
      </c>
      <c r="AM485" s="37" t="b">
        <f>IF(COUNTBLANK(Survey!$AB485:$AC485)=0,TRUE, FALSE)</f>
        <v>0</v>
      </c>
      <c r="AN485" s="16" t="str">
        <f t="shared" si="338"/>
        <v>Pass</v>
      </c>
      <c r="AO485" s="38" t="b">
        <f>NOT(ISNUMBER(SEARCH("Yes",Survey!$AD485)))</f>
        <v>1</v>
      </c>
      <c r="AP485" s="37" t="b">
        <f>NOT(ISBLANK(Survey!$AF485))</f>
        <v>0</v>
      </c>
      <c r="AQ485" s="16" t="str">
        <f t="shared" si="339"/>
        <v>Pass</v>
      </c>
      <c r="AR485" s="38" t="b">
        <f>NOT(OR(ISNUMBER(SEARCH("Other",Survey!$AF485)),ISNUMBER(SEARCH("Multiple",Survey!$AF485))))</f>
        <v>1</v>
      </c>
      <c r="AS485" s="37" t="b">
        <f>NOT(ISBLANK(Survey!$AG485))</f>
        <v>0</v>
      </c>
      <c r="AT485" s="16" t="str">
        <f t="shared" si="340"/>
        <v>Fail</v>
      </c>
      <c r="AU485" s="143">
        <f>IF(ABS(Survey!$AV485)&gt;0, 1,0)</f>
        <v>0</v>
      </c>
      <c r="AV485" s="143">
        <f>IF(COUNTBLANK(Survey!$AJ485)=0,1,0)</f>
        <v>0</v>
      </c>
      <c r="AW485" s="16" t="str">
        <f t="shared" si="341"/>
        <v>Pass</v>
      </c>
      <c r="AX485" s="143">
        <f>IF(ISBLANK(Survey!$AJ485),0,1)</f>
        <v>0</v>
      </c>
      <c r="AY485" s="165">
        <f>COUNTBLANK(Survey!$AK485)</f>
        <v>1</v>
      </c>
      <c r="AZ485" s="16" t="str">
        <f t="shared" si="342"/>
        <v>Pass</v>
      </c>
      <c r="BA485" s="143">
        <f>IF(OR(Survey!$AK485="Closed",ISBLANK(Survey!$AK485)),0,1)</f>
        <v>0</v>
      </c>
      <c r="BB485" s="165">
        <f>IF(ISBLANK(Survey!$AL485),1,0)</f>
        <v>1</v>
      </c>
      <c r="BC485" s="147" t="str" cm="1">
        <f t="array" ref="BC485">IF(OR(IF(OR($BE485+$BF485 = 2, $BG485=1), FALSE, TRUE), AND($BD485:$BD485 = 0)),"Pass","Fail")</f>
        <v>Pass</v>
      </c>
      <c r="BD485" s="143">
        <f>COUNTBLANK(Survey!$AM485:$AO485)</f>
        <v>3</v>
      </c>
      <c r="BE485" s="143">
        <f>IF(Survey!$I485="Yes",1,0)</f>
        <v>0</v>
      </c>
      <c r="BF485" s="143">
        <f>IF(OR(Survey!$M485="Mutual fund",Survey!$M485="Alternative mutual fund",Survey!$M485="Money market"),1,0)</f>
        <v>0</v>
      </c>
      <c r="BG485" s="148">
        <f>IF(OR(Survey!$M485="ETF",Survey!$M485="ETF, alternative mutual fund"),1,0)</f>
        <v>0</v>
      </c>
      <c r="BH485" s="16" t="str">
        <f t="shared" si="343"/>
        <v>Pass</v>
      </c>
      <c r="BI485" s="38" t="b">
        <f>OR(ISNUMBER(SEARCH("Yes",Survey!$AO485)),ISBLANK(Survey!$AO485))</f>
        <v>1</v>
      </c>
      <c r="BJ485" s="67" t="b">
        <f>NOT(ISBLANK(Survey!$AP485))</f>
        <v>0</v>
      </c>
      <c r="BK485" s="16" t="str">
        <f t="shared" si="344"/>
        <v>Pass</v>
      </c>
      <c r="BL485" s="143">
        <f>IF(Survey!$AW485=0, 0,1)</f>
        <v>0</v>
      </c>
      <c r="BM485" s="67">
        <f>Survey!$AQ485</f>
        <v>0</v>
      </c>
      <c r="BN485" s="67">
        <f>IFERROR((Survey!$AX485-ABS(Survey!$AY485)-ABS(Survey!$BD485))/Survey!$AW485,0)</f>
        <v>0</v>
      </c>
      <c r="BO485" s="67">
        <f>IF(AND($BM485&gt;$BN485-0.2,$BM485&lt;$BN485+0.2,ISBLANK(Survey!$AQ485)=FALSE),0,1)</f>
        <v>1</v>
      </c>
      <c r="BP485" s="165">
        <f>IF(ISBLANK(Survey!$AR485),1,0)</f>
        <v>1</v>
      </c>
      <c r="BQ485" s="16" t="str">
        <f t="shared" si="345"/>
        <v>Pass</v>
      </c>
      <c r="BR485" s="143">
        <f>IF(Survey!$AW485=0, 0,1)</f>
        <v>0</v>
      </c>
      <c r="BS485" s="67">
        <f>IF(AND(Survey!$AS485&gt;=0,Survey!$AS485&lt;=0.2,Survey!$AS485&lt;&gt;""),0,1)</f>
        <v>1</v>
      </c>
      <c r="BT485" s="143">
        <f>IF(ISBLANK(Survey!$AT485),1,0)</f>
        <v>1</v>
      </c>
      <c r="BU485" s="16" t="str">
        <f t="shared" si="346"/>
        <v>Fail</v>
      </c>
      <c r="BV485" s="165">
        <f>Survey!$AU485</f>
        <v>0</v>
      </c>
      <c r="BW485" s="16" t="str">
        <f t="shared" si="347"/>
        <v>Pass</v>
      </c>
      <c r="BX485" s="36">
        <f>Survey!$AV485</f>
        <v>0</v>
      </c>
      <c r="BY485" s="176">
        <f>Survey!$AW485+Survey!$AX485-ABS(Survey!$AY485)+ABS(Survey!$AZ485)-ABS(Survey!$BA485)+ABS(Survey!$BB485)-ABS(Survey!$BC485)-ABS(Survey!$BD485)+Survey!$BE485</f>
        <v>0</v>
      </c>
      <c r="BZ485" s="35">
        <f t="shared" si="348"/>
        <v>0</v>
      </c>
      <c r="CA485" s="17">
        <f t="shared" si="349"/>
        <v>0</v>
      </c>
      <c r="CB485" s="16" t="str">
        <f t="shared" si="350"/>
        <v>Pass</v>
      </c>
      <c r="CC485" s="38" t="b">
        <f>IF(ABS(Survey!$BE485)=0,TRUE,FALSE)</f>
        <v>1</v>
      </c>
      <c r="CD485" s="37" t="b">
        <f>NOT(ISBLANK(Survey!$BF485))</f>
        <v>0</v>
      </c>
      <c r="CE485" t="str">
        <f t="shared" si="351"/>
        <v>Fail</v>
      </c>
      <c r="CF485" s="29">
        <f>Survey!$AV485</f>
        <v>0</v>
      </c>
      <c r="CG485" s="29" cm="1">
        <f t="array" ref="CG485">SUM(SUMIF(Survey!BH485:BO485,{"&gt;0","&lt;0"})*{1,-1})-SUM(SUMIF(Survey!BQ485:BX485,{"&gt;0","&lt;0"})*{1,-1})</f>
        <v>0</v>
      </c>
      <c r="CH485" s="35" t="str">
        <f t="shared" si="352"/>
        <v>No holdings</v>
      </c>
      <c r="CI485">
        <f t="shared" si="353"/>
        <v>0</v>
      </c>
      <c r="CJ485" s="16" t="str">
        <f t="shared" si="354"/>
        <v>Fail</v>
      </c>
      <c r="CK485" s="36">
        <f>Survey!$AV485</f>
        <v>0</v>
      </c>
      <c r="CL485" s="36" cm="1">
        <f t="array" ref="CL485">SUM(SUMIF(Survey!BZ485:CS485,{"&gt;0","&lt;0"})*{1,-1})-SUM(SUMIF(Survey!CU485:DN485,{"&gt;0","&lt;0"})*{1,-1})</f>
        <v>0</v>
      </c>
      <c r="CM485" s="35" t="str">
        <f t="shared" si="355"/>
        <v>No holdings</v>
      </c>
      <c r="CN485" s="17">
        <f t="shared" si="356"/>
        <v>0</v>
      </c>
      <c r="CO485" s="16" t="str">
        <f t="shared" si="357"/>
        <v>Pass</v>
      </c>
      <c r="CP485" s="38" t="b">
        <f>IF(ABS(Survey!$CS485)=0,TRUE,FALSE)</f>
        <v>1</v>
      </c>
      <c r="CQ485" s="37" t="b">
        <f>NOT(ISBLANK(Survey!$CT485))</f>
        <v>0</v>
      </c>
      <c r="CR485" s="16" t="str">
        <f t="shared" si="358"/>
        <v>Pass</v>
      </c>
      <c r="CS485" s="38" t="b">
        <f>IF(ABS(Survey!$DN485)=0,TRUE,FALSE)</f>
        <v>1</v>
      </c>
      <c r="CT485" s="37" t="b">
        <f>NOT(ISBLANK(Survey!$DO485))</f>
        <v>0</v>
      </c>
      <c r="CU485" t="str">
        <f t="shared" si="359"/>
        <v>Pass</v>
      </c>
      <c r="CV485" s="29" cm="1">
        <f t="array" ref="CV485">SUM(SUMIF(Survey!CO485,{"&gt;0","&lt;0"})*{1,-1})+SUM(SUMIF(Survey!DJ485,{"&gt;0","&lt;0"})*{1,-1})</f>
        <v>0</v>
      </c>
      <c r="CW485" s="29">
        <f>SUM(SUMIF(Survey!DQ485:DW485,{"&gt;0","&lt;0"})*{1,-1})+SUM(SUMIF(Survey!DY485:EE485,{"&gt;0","&lt;0"})*{1,-1})</f>
        <v>0</v>
      </c>
      <c r="CX485">
        <f t="shared" si="360"/>
        <v>0</v>
      </c>
      <c r="CY485">
        <f t="shared" si="361"/>
        <v>0</v>
      </c>
      <c r="CZ485" s="16" t="str">
        <f t="shared" si="362"/>
        <v>Pass</v>
      </c>
      <c r="DA485" s="38" t="b">
        <f>IF(ABS(Survey!$DW485)=0,TRUE,FALSE)</f>
        <v>1</v>
      </c>
      <c r="DB485" s="37" t="b">
        <f>NOT(ISBLANK(Survey!DX485))</f>
        <v>0</v>
      </c>
      <c r="DC485" s="16" t="str">
        <f t="shared" si="363"/>
        <v>Pass</v>
      </c>
      <c r="DD485" s="38" t="b">
        <f>IF(ABS(Survey!$EE485)=0,TRUE,FALSE)</f>
        <v>1</v>
      </c>
      <c r="DE485" s="37" t="b">
        <f>NOT(ISBLANK(Survey!$EF485))</f>
        <v>0</v>
      </c>
      <c r="DF485" s="16" t="str">
        <f t="shared" si="364"/>
        <v>Fail</v>
      </c>
      <c r="DG485" s="36">
        <f>SUM(SUMIF(Survey!EL485:EN485,{"&gt;0","&lt;0"})*{1,-1})</f>
        <v>0</v>
      </c>
      <c r="DH485">
        <f t="shared" si="365"/>
        <v>0</v>
      </c>
      <c r="DI485">
        <f t="shared" si="366"/>
        <v>100</v>
      </c>
      <c r="DJ485" s="35" t="b">
        <f>IF(OR(Survey!$M485="ETF",Survey!$M485="ETF, alternative mutual fund",Survey!$M485="Closed-end", Survey!$M485="Split share corp"),TRUE,FALSE)</f>
        <v>0</v>
      </c>
      <c r="DK485" s="16" t="str">
        <f t="shared" si="367"/>
        <v>Fail</v>
      </c>
      <c r="DL485" s="36">
        <f>SUM(SUMIF(Survey!EP485:EV485,{"&gt;0","&lt;0"})*{1,-1})</f>
        <v>0</v>
      </c>
      <c r="DM485">
        <f t="shared" si="368"/>
        <v>0</v>
      </c>
      <c r="DN485" s="17">
        <f t="shared" si="369"/>
        <v>100</v>
      </c>
      <c r="DO485" s="16" t="str">
        <f t="shared" si="370"/>
        <v>Fail</v>
      </c>
      <c r="DP485" s="36">
        <f>SUM(SUMIF(Survey!EX485:FD485,{"&gt;0","&lt;0"})*{1,-1})</f>
        <v>0</v>
      </c>
      <c r="DQ485">
        <f t="shared" si="371"/>
        <v>0</v>
      </c>
      <c r="DR485" s="17">
        <f t="shared" si="372"/>
        <v>100</v>
      </c>
    </row>
    <row r="486" spans="1:122">
      <c r="A486">
        <v>486</v>
      </c>
      <c r="B486" t="str">
        <f t="shared" si="326"/>
        <v>Pass</v>
      </c>
      <c r="C486" t="str">
        <f>IF(COUNTBLANK(Survey!B486:FE486)=$C$2, "Pass", "Fail")</f>
        <v>Pass</v>
      </c>
      <c r="D486" t="str">
        <f t="shared" si="327"/>
        <v>Fail</v>
      </c>
      <c r="E486" t="str">
        <f>IF(OR(ISBLANK(Survey!AJ486),COUNTIF(G486:BB486,"Fail")),"Fail","Pass")</f>
        <v>Fail</v>
      </c>
      <c r="G486" s="16" t="str">
        <f t="shared" si="328"/>
        <v>Fail</v>
      </c>
      <c r="H486" s="177">
        <f>COUNTBLANK(Survey!B486:D486)+COUNTBLANK(Survey!G486)+COUNTBLANK(Survey!I486)+COUNTBLANK(Survey!K486:M486)+COUNTBLANK(Survey!P486)+COUNTBLANK(Survey!S486:U486)+COUNTBLANK(Survey!Y486:AA486)+COUNTBLANK(Survey!AD486:AE486)+COUNTBLANK(Survey!AI486:AI486)</f>
        <v>18</v>
      </c>
      <c r="I486" s="16" t="str">
        <f t="shared" si="329"/>
        <v>Fail</v>
      </c>
      <c r="J486" t="b">
        <f>IF(Survey!E486="No",TRUE,FALSE)</f>
        <v>0</v>
      </c>
      <c r="K486" s="34">
        <f>LEN(Survey!E486)</f>
        <v>0</v>
      </c>
      <c r="L486" s="16" t="str">
        <f t="shared" si="330"/>
        <v>Fail</v>
      </c>
      <c r="M486" t="b">
        <f>IF(Survey!F486="No",TRUE,FALSE)</f>
        <v>0</v>
      </c>
      <c r="N486" s="33">
        <f>LEN(Survey!F486)</f>
        <v>0</v>
      </c>
      <c r="O486" s="16" t="str">
        <f t="shared" si="331"/>
        <v>Pass</v>
      </c>
      <c r="P486" s="34">
        <f>MOD((LEN(Survey!H486)+2),11)</f>
        <v>2</v>
      </c>
      <c r="Q486" s="33" t="str">
        <f>IF(Survey!$L486="Prospectus fund", "Yes", "No")</f>
        <v>No</v>
      </c>
      <c r="R486" s="16" t="str">
        <f t="shared" si="332"/>
        <v>Pass</v>
      </c>
      <c r="S486" s="34">
        <f>MOD((LEN(Survey!J486)+2),11)</f>
        <v>2</v>
      </c>
      <c r="T486" s="35" t="b">
        <f>IF(OR(Survey!$M486="ETF",Survey!$M486="ETF, alternative mutual fund",Survey!$M486="Closed-end", Survey!$M486="Split share corp", Survey!$I486="Yes"),TRUE,FALSE)</f>
        <v>0</v>
      </c>
      <c r="U486" s="16" t="str">
        <f>IFERROR(IF(AND(OR(X486=Y486,Y486 = "Either"),NOT(ISBLANK(Survey!K486))),"Pass","Fail"),"Pass")</f>
        <v>Fail</v>
      </c>
      <c r="V486" s="36" cm="1">
        <f t="array" ref="V486">SUM(SUMIF(Survey!BZ486:CS486,{"&gt;0","&lt;0"})*{1,-1})</f>
        <v>0</v>
      </c>
      <c r="W486" s="38" cm="1">
        <f t="array" ref="W486">SUM(SUMIF(Survey!CC486,{"&gt;0","&lt;0"})*{1,-1})+SUM(SUMIF(Survey!CM486,{"&gt;0","&lt;0"})*{1,-1})</f>
        <v>0</v>
      </c>
      <c r="X486" s="38">
        <f>Survey!K486</f>
        <v>0</v>
      </c>
      <c r="Y486" s="37" t="str">
        <f t="shared" si="333"/>
        <v>Either</v>
      </c>
      <c r="Z486" s="16" t="str">
        <f t="shared" si="334"/>
        <v>Fail</v>
      </c>
      <c r="AA486" s="67" cm="1">
        <f t="array" ref="AA486">SUM(SUMIF(Survey!BZ486:CS486,{"&gt;0","&lt;0"})*{1,-1})+SUM(SUMIF(Survey!CU486:DN486,{"&gt;0","&lt;0"})*{1,-1})</f>
        <v>0</v>
      </c>
      <c r="AB486" s="67">
        <f>IFERROR(AA486/(Survey!$AV486),0)</f>
        <v>0</v>
      </c>
      <c r="AC486" s="128" t="b">
        <f>IF(OR(Survey!$M486="Alternative strategy or hedge",Survey!$M486="Other, illiquid",Survey!$L486="Prospectus fund"),TRUE,FALSE)</f>
        <v>0</v>
      </c>
      <c r="AD486" s="128" t="b">
        <f>NOT(ISBLANK(Survey!$M486))</f>
        <v>0</v>
      </c>
      <c r="AE486" s="16" t="str">
        <f t="shared" si="335"/>
        <v>Pass</v>
      </c>
      <c r="AF486" s="38" t="b">
        <f>NOT(ISNUMBER(SEARCH("Other",Survey!$P486)))</f>
        <v>1</v>
      </c>
      <c r="AG486" s="37" t="b">
        <f>NOT(ISBLANK(Survey!$Q486))</f>
        <v>0</v>
      </c>
      <c r="AH486" s="16" t="str">
        <f t="shared" si="336"/>
        <v>Pass</v>
      </c>
      <c r="AI486" s="143">
        <f>COUNTBLANK(Survey!$W486)</f>
        <v>1</v>
      </c>
      <c r="AJ486" s="67">
        <f>IF(AND(Survey!L486&lt;&gt;"Exempt fund",OR(Survey!$M486="ETF",Survey!$M486="ETF, alternative mutual fund",Survey!$M486="Mutual fund",Survey!$M486="Alternative mutual fund",Survey!$M486="Money market")),1,0)</f>
        <v>0</v>
      </c>
      <c r="AK486" s="16" t="str">
        <f t="shared" si="337"/>
        <v>Pass</v>
      </c>
      <c r="AL486" s="38" t="b">
        <f>NOT(ISNUMBER(SEARCH("Yes",Survey!$AA486)))</f>
        <v>1</v>
      </c>
      <c r="AM486" s="37" t="b">
        <f>IF(COUNTBLANK(Survey!$AB486:$AC486)=0,TRUE, FALSE)</f>
        <v>0</v>
      </c>
      <c r="AN486" s="16" t="str">
        <f t="shared" si="338"/>
        <v>Pass</v>
      </c>
      <c r="AO486" s="38" t="b">
        <f>NOT(ISNUMBER(SEARCH("Yes",Survey!$AD486)))</f>
        <v>1</v>
      </c>
      <c r="AP486" s="37" t="b">
        <f>NOT(ISBLANK(Survey!$AF486))</f>
        <v>0</v>
      </c>
      <c r="AQ486" s="16" t="str">
        <f t="shared" si="339"/>
        <v>Pass</v>
      </c>
      <c r="AR486" s="38" t="b">
        <f>NOT(OR(ISNUMBER(SEARCH("Other",Survey!$AF486)),ISNUMBER(SEARCH("Multiple",Survey!$AF486))))</f>
        <v>1</v>
      </c>
      <c r="AS486" s="37" t="b">
        <f>NOT(ISBLANK(Survey!$AG486))</f>
        <v>0</v>
      </c>
      <c r="AT486" s="16" t="str">
        <f t="shared" si="340"/>
        <v>Fail</v>
      </c>
      <c r="AU486" s="143">
        <f>IF(ABS(Survey!$AV486)&gt;0, 1,0)</f>
        <v>0</v>
      </c>
      <c r="AV486" s="143">
        <f>IF(COUNTBLANK(Survey!$AJ486)=0,1,0)</f>
        <v>0</v>
      </c>
      <c r="AW486" s="16" t="str">
        <f t="shared" si="341"/>
        <v>Pass</v>
      </c>
      <c r="AX486" s="143">
        <f>IF(ISBLANK(Survey!$AJ486),0,1)</f>
        <v>0</v>
      </c>
      <c r="AY486" s="165">
        <f>COUNTBLANK(Survey!$AK486)</f>
        <v>1</v>
      </c>
      <c r="AZ486" s="16" t="str">
        <f t="shared" si="342"/>
        <v>Pass</v>
      </c>
      <c r="BA486" s="143">
        <f>IF(OR(Survey!$AK486="Closed",ISBLANK(Survey!$AK486)),0,1)</f>
        <v>0</v>
      </c>
      <c r="BB486" s="165">
        <f>IF(ISBLANK(Survey!$AL486),1,0)</f>
        <v>1</v>
      </c>
      <c r="BC486" s="147" t="str" cm="1">
        <f t="array" ref="BC486">IF(OR(IF(OR($BE486+$BF486 = 2, $BG486=1), FALSE, TRUE), AND($BD486:$BD486 = 0)),"Pass","Fail")</f>
        <v>Pass</v>
      </c>
      <c r="BD486" s="143">
        <f>COUNTBLANK(Survey!$AM486:$AO486)</f>
        <v>3</v>
      </c>
      <c r="BE486" s="143">
        <f>IF(Survey!$I486="Yes",1,0)</f>
        <v>0</v>
      </c>
      <c r="BF486" s="143">
        <f>IF(OR(Survey!$M486="Mutual fund",Survey!$M486="Alternative mutual fund",Survey!$M486="Money market"),1,0)</f>
        <v>0</v>
      </c>
      <c r="BG486" s="148">
        <f>IF(OR(Survey!$M486="ETF",Survey!$M486="ETF, alternative mutual fund"),1,0)</f>
        <v>0</v>
      </c>
      <c r="BH486" s="16" t="str">
        <f t="shared" si="343"/>
        <v>Pass</v>
      </c>
      <c r="BI486" s="38" t="b">
        <f>OR(ISNUMBER(SEARCH("Yes",Survey!$AO486)),ISBLANK(Survey!$AO486))</f>
        <v>1</v>
      </c>
      <c r="BJ486" s="67" t="b">
        <f>NOT(ISBLANK(Survey!$AP486))</f>
        <v>0</v>
      </c>
      <c r="BK486" s="16" t="str">
        <f t="shared" si="344"/>
        <v>Pass</v>
      </c>
      <c r="BL486" s="143">
        <f>IF(Survey!$AW486=0, 0,1)</f>
        <v>0</v>
      </c>
      <c r="BM486" s="67">
        <f>Survey!$AQ486</f>
        <v>0</v>
      </c>
      <c r="BN486" s="67">
        <f>IFERROR((Survey!$AX486-ABS(Survey!$AY486)-ABS(Survey!$BD486))/Survey!$AW486,0)</f>
        <v>0</v>
      </c>
      <c r="BO486" s="67">
        <f>IF(AND($BM486&gt;$BN486-0.2,$BM486&lt;$BN486+0.2,ISBLANK(Survey!$AQ486)=FALSE),0,1)</f>
        <v>1</v>
      </c>
      <c r="BP486" s="165">
        <f>IF(ISBLANK(Survey!$AR486),1,0)</f>
        <v>1</v>
      </c>
      <c r="BQ486" s="16" t="str">
        <f t="shared" si="345"/>
        <v>Pass</v>
      </c>
      <c r="BR486" s="143">
        <f>IF(Survey!$AW486=0, 0,1)</f>
        <v>0</v>
      </c>
      <c r="BS486" s="67">
        <f>IF(AND(Survey!$AS486&gt;=0,Survey!$AS486&lt;=0.2,Survey!$AS486&lt;&gt;""),0,1)</f>
        <v>1</v>
      </c>
      <c r="BT486" s="143">
        <f>IF(ISBLANK(Survey!$AT486),1,0)</f>
        <v>1</v>
      </c>
      <c r="BU486" s="16" t="str">
        <f t="shared" si="346"/>
        <v>Fail</v>
      </c>
      <c r="BV486" s="165">
        <f>Survey!$AU486</f>
        <v>0</v>
      </c>
      <c r="BW486" s="16" t="str">
        <f t="shared" si="347"/>
        <v>Pass</v>
      </c>
      <c r="BX486" s="36">
        <f>Survey!$AV486</f>
        <v>0</v>
      </c>
      <c r="BY486" s="176">
        <f>Survey!$AW486+Survey!$AX486-ABS(Survey!$AY486)+ABS(Survey!$AZ486)-ABS(Survey!$BA486)+ABS(Survey!$BB486)-ABS(Survey!$BC486)-ABS(Survey!$BD486)+Survey!$BE486</f>
        <v>0</v>
      </c>
      <c r="BZ486" s="35">
        <f t="shared" si="348"/>
        <v>0</v>
      </c>
      <c r="CA486" s="17">
        <f t="shared" si="349"/>
        <v>0</v>
      </c>
      <c r="CB486" s="16" t="str">
        <f t="shared" si="350"/>
        <v>Pass</v>
      </c>
      <c r="CC486" s="38" t="b">
        <f>IF(ABS(Survey!$BE486)=0,TRUE,FALSE)</f>
        <v>1</v>
      </c>
      <c r="CD486" s="37" t="b">
        <f>NOT(ISBLANK(Survey!$BF486))</f>
        <v>0</v>
      </c>
      <c r="CE486" t="str">
        <f t="shared" si="351"/>
        <v>Fail</v>
      </c>
      <c r="CF486" s="29">
        <f>Survey!$AV486</f>
        <v>0</v>
      </c>
      <c r="CG486" s="29" cm="1">
        <f t="array" ref="CG486">SUM(SUMIF(Survey!BH486:BO486,{"&gt;0","&lt;0"})*{1,-1})-SUM(SUMIF(Survey!BQ486:BX486,{"&gt;0","&lt;0"})*{1,-1})</f>
        <v>0</v>
      </c>
      <c r="CH486" s="35" t="str">
        <f t="shared" si="352"/>
        <v>No holdings</v>
      </c>
      <c r="CI486">
        <f t="shared" si="353"/>
        <v>0</v>
      </c>
      <c r="CJ486" s="16" t="str">
        <f t="shared" si="354"/>
        <v>Fail</v>
      </c>
      <c r="CK486" s="36">
        <f>Survey!$AV486</f>
        <v>0</v>
      </c>
      <c r="CL486" s="36" cm="1">
        <f t="array" ref="CL486">SUM(SUMIF(Survey!BZ486:CS486,{"&gt;0","&lt;0"})*{1,-1})-SUM(SUMIF(Survey!CU486:DN486,{"&gt;0","&lt;0"})*{1,-1})</f>
        <v>0</v>
      </c>
      <c r="CM486" s="35" t="str">
        <f t="shared" si="355"/>
        <v>No holdings</v>
      </c>
      <c r="CN486" s="17">
        <f t="shared" si="356"/>
        <v>0</v>
      </c>
      <c r="CO486" s="16" t="str">
        <f t="shared" si="357"/>
        <v>Pass</v>
      </c>
      <c r="CP486" s="38" t="b">
        <f>IF(ABS(Survey!$CS486)=0,TRUE,FALSE)</f>
        <v>1</v>
      </c>
      <c r="CQ486" s="37" t="b">
        <f>NOT(ISBLANK(Survey!$CT486))</f>
        <v>0</v>
      </c>
      <c r="CR486" s="16" t="str">
        <f t="shared" si="358"/>
        <v>Pass</v>
      </c>
      <c r="CS486" s="38" t="b">
        <f>IF(ABS(Survey!$DN486)=0,TRUE,FALSE)</f>
        <v>1</v>
      </c>
      <c r="CT486" s="37" t="b">
        <f>NOT(ISBLANK(Survey!$DO486))</f>
        <v>0</v>
      </c>
      <c r="CU486" t="str">
        <f t="shared" si="359"/>
        <v>Pass</v>
      </c>
      <c r="CV486" s="29" cm="1">
        <f t="array" ref="CV486">SUM(SUMIF(Survey!CO486,{"&gt;0","&lt;0"})*{1,-1})+SUM(SUMIF(Survey!DJ486,{"&gt;0","&lt;0"})*{1,-1})</f>
        <v>0</v>
      </c>
      <c r="CW486" s="29">
        <f>SUM(SUMIF(Survey!DQ486:DW486,{"&gt;0","&lt;0"})*{1,-1})+SUM(SUMIF(Survey!DY486:EE486,{"&gt;0","&lt;0"})*{1,-1})</f>
        <v>0</v>
      </c>
      <c r="CX486">
        <f t="shared" si="360"/>
        <v>0</v>
      </c>
      <c r="CY486">
        <f t="shared" si="361"/>
        <v>0</v>
      </c>
      <c r="CZ486" s="16" t="str">
        <f t="shared" si="362"/>
        <v>Pass</v>
      </c>
      <c r="DA486" s="38" t="b">
        <f>IF(ABS(Survey!$DW486)=0,TRUE,FALSE)</f>
        <v>1</v>
      </c>
      <c r="DB486" s="37" t="b">
        <f>NOT(ISBLANK(Survey!DX486))</f>
        <v>0</v>
      </c>
      <c r="DC486" s="16" t="str">
        <f t="shared" si="363"/>
        <v>Pass</v>
      </c>
      <c r="DD486" s="38" t="b">
        <f>IF(ABS(Survey!$EE486)=0,TRUE,FALSE)</f>
        <v>1</v>
      </c>
      <c r="DE486" s="37" t="b">
        <f>NOT(ISBLANK(Survey!$EF486))</f>
        <v>0</v>
      </c>
      <c r="DF486" s="16" t="str">
        <f t="shared" si="364"/>
        <v>Fail</v>
      </c>
      <c r="DG486" s="36">
        <f>SUM(SUMIF(Survey!EL486:EN486,{"&gt;0","&lt;0"})*{1,-1})</f>
        <v>0</v>
      </c>
      <c r="DH486">
        <f t="shared" si="365"/>
        <v>0</v>
      </c>
      <c r="DI486">
        <f t="shared" si="366"/>
        <v>100</v>
      </c>
      <c r="DJ486" s="35" t="b">
        <f>IF(OR(Survey!$M486="ETF",Survey!$M486="ETF, alternative mutual fund",Survey!$M486="Closed-end", Survey!$M486="Split share corp"),TRUE,FALSE)</f>
        <v>0</v>
      </c>
      <c r="DK486" s="16" t="str">
        <f t="shared" si="367"/>
        <v>Fail</v>
      </c>
      <c r="DL486" s="36">
        <f>SUM(SUMIF(Survey!EP486:EV486,{"&gt;0","&lt;0"})*{1,-1})</f>
        <v>0</v>
      </c>
      <c r="DM486">
        <f t="shared" si="368"/>
        <v>0</v>
      </c>
      <c r="DN486" s="17">
        <f t="shared" si="369"/>
        <v>100</v>
      </c>
      <c r="DO486" s="16" t="str">
        <f t="shared" si="370"/>
        <v>Fail</v>
      </c>
      <c r="DP486" s="36">
        <f>SUM(SUMIF(Survey!EX486:FD486,{"&gt;0","&lt;0"})*{1,-1})</f>
        <v>0</v>
      </c>
      <c r="DQ486">
        <f t="shared" si="371"/>
        <v>0</v>
      </c>
      <c r="DR486" s="17">
        <f t="shared" si="372"/>
        <v>100</v>
      </c>
    </row>
    <row r="487" spans="1:122">
      <c r="A487">
        <v>487</v>
      </c>
      <c r="B487" t="str">
        <f t="shared" si="326"/>
        <v>Pass</v>
      </c>
      <c r="C487" t="str">
        <f>IF(COUNTBLANK(Survey!B487:FE487)=$C$2, "Pass", "Fail")</f>
        <v>Pass</v>
      </c>
      <c r="D487" t="str">
        <f t="shared" si="327"/>
        <v>Fail</v>
      </c>
      <c r="E487" t="str">
        <f>IF(OR(ISBLANK(Survey!AJ487),COUNTIF(G487:BB487,"Fail")),"Fail","Pass")</f>
        <v>Fail</v>
      </c>
      <c r="G487" s="16" t="str">
        <f t="shared" si="328"/>
        <v>Fail</v>
      </c>
      <c r="H487" s="177">
        <f>COUNTBLANK(Survey!B487:D487)+COUNTBLANK(Survey!G487)+COUNTBLANK(Survey!I487)+COUNTBLANK(Survey!K487:M487)+COUNTBLANK(Survey!P487)+COUNTBLANK(Survey!S487:U487)+COUNTBLANK(Survey!Y487:AA487)+COUNTBLANK(Survey!AD487:AE487)+COUNTBLANK(Survey!AI487:AI487)</f>
        <v>18</v>
      </c>
      <c r="I487" s="16" t="str">
        <f t="shared" si="329"/>
        <v>Fail</v>
      </c>
      <c r="J487" t="b">
        <f>IF(Survey!E487="No",TRUE,FALSE)</f>
        <v>0</v>
      </c>
      <c r="K487" s="34">
        <f>LEN(Survey!E487)</f>
        <v>0</v>
      </c>
      <c r="L487" s="16" t="str">
        <f t="shared" si="330"/>
        <v>Fail</v>
      </c>
      <c r="M487" t="b">
        <f>IF(Survey!F487="No",TRUE,FALSE)</f>
        <v>0</v>
      </c>
      <c r="N487" s="33">
        <f>LEN(Survey!F487)</f>
        <v>0</v>
      </c>
      <c r="O487" s="16" t="str">
        <f t="shared" si="331"/>
        <v>Pass</v>
      </c>
      <c r="P487" s="34">
        <f>MOD((LEN(Survey!H487)+2),11)</f>
        <v>2</v>
      </c>
      <c r="Q487" s="33" t="str">
        <f>IF(Survey!$L487="Prospectus fund", "Yes", "No")</f>
        <v>No</v>
      </c>
      <c r="R487" s="16" t="str">
        <f t="shared" si="332"/>
        <v>Pass</v>
      </c>
      <c r="S487" s="34">
        <f>MOD((LEN(Survey!J487)+2),11)</f>
        <v>2</v>
      </c>
      <c r="T487" s="35" t="b">
        <f>IF(OR(Survey!$M487="ETF",Survey!$M487="ETF, alternative mutual fund",Survey!$M487="Closed-end", Survey!$M487="Split share corp", Survey!$I487="Yes"),TRUE,FALSE)</f>
        <v>0</v>
      </c>
      <c r="U487" s="16" t="str">
        <f>IFERROR(IF(AND(OR(X487=Y487,Y487 = "Either"),NOT(ISBLANK(Survey!K487))),"Pass","Fail"),"Pass")</f>
        <v>Fail</v>
      </c>
      <c r="V487" s="36" cm="1">
        <f t="array" ref="V487">SUM(SUMIF(Survey!BZ487:CS487,{"&gt;0","&lt;0"})*{1,-1})</f>
        <v>0</v>
      </c>
      <c r="W487" s="38" cm="1">
        <f t="array" ref="W487">SUM(SUMIF(Survey!CC487,{"&gt;0","&lt;0"})*{1,-1})+SUM(SUMIF(Survey!CM487,{"&gt;0","&lt;0"})*{1,-1})</f>
        <v>0</v>
      </c>
      <c r="X487" s="38">
        <f>Survey!K487</f>
        <v>0</v>
      </c>
      <c r="Y487" s="37" t="str">
        <f t="shared" si="333"/>
        <v>Either</v>
      </c>
      <c r="Z487" s="16" t="str">
        <f t="shared" si="334"/>
        <v>Fail</v>
      </c>
      <c r="AA487" s="67" cm="1">
        <f t="array" ref="AA487">SUM(SUMIF(Survey!BZ487:CS487,{"&gt;0","&lt;0"})*{1,-1})+SUM(SUMIF(Survey!CU487:DN487,{"&gt;0","&lt;0"})*{1,-1})</f>
        <v>0</v>
      </c>
      <c r="AB487" s="67">
        <f>IFERROR(AA487/(Survey!$AV487),0)</f>
        <v>0</v>
      </c>
      <c r="AC487" s="128" t="b">
        <f>IF(OR(Survey!$M487="Alternative strategy or hedge",Survey!$M487="Other, illiquid",Survey!$L487="Prospectus fund"),TRUE,FALSE)</f>
        <v>0</v>
      </c>
      <c r="AD487" s="128" t="b">
        <f>NOT(ISBLANK(Survey!$M487))</f>
        <v>0</v>
      </c>
      <c r="AE487" s="16" t="str">
        <f t="shared" si="335"/>
        <v>Pass</v>
      </c>
      <c r="AF487" s="38" t="b">
        <f>NOT(ISNUMBER(SEARCH("Other",Survey!$P487)))</f>
        <v>1</v>
      </c>
      <c r="AG487" s="37" t="b">
        <f>NOT(ISBLANK(Survey!$Q487))</f>
        <v>0</v>
      </c>
      <c r="AH487" s="16" t="str">
        <f t="shared" si="336"/>
        <v>Pass</v>
      </c>
      <c r="AI487" s="143">
        <f>COUNTBLANK(Survey!$W487)</f>
        <v>1</v>
      </c>
      <c r="AJ487" s="67">
        <f>IF(AND(Survey!L487&lt;&gt;"Exempt fund",OR(Survey!$M487="ETF",Survey!$M487="ETF, alternative mutual fund",Survey!$M487="Mutual fund",Survey!$M487="Alternative mutual fund",Survey!$M487="Money market")),1,0)</f>
        <v>0</v>
      </c>
      <c r="AK487" s="16" t="str">
        <f t="shared" si="337"/>
        <v>Pass</v>
      </c>
      <c r="AL487" s="38" t="b">
        <f>NOT(ISNUMBER(SEARCH("Yes",Survey!$AA487)))</f>
        <v>1</v>
      </c>
      <c r="AM487" s="37" t="b">
        <f>IF(COUNTBLANK(Survey!$AB487:$AC487)=0,TRUE, FALSE)</f>
        <v>0</v>
      </c>
      <c r="AN487" s="16" t="str">
        <f t="shared" si="338"/>
        <v>Pass</v>
      </c>
      <c r="AO487" s="38" t="b">
        <f>NOT(ISNUMBER(SEARCH("Yes",Survey!$AD487)))</f>
        <v>1</v>
      </c>
      <c r="AP487" s="37" t="b">
        <f>NOT(ISBLANK(Survey!$AF487))</f>
        <v>0</v>
      </c>
      <c r="AQ487" s="16" t="str">
        <f t="shared" si="339"/>
        <v>Pass</v>
      </c>
      <c r="AR487" s="38" t="b">
        <f>NOT(OR(ISNUMBER(SEARCH("Other",Survey!$AF487)),ISNUMBER(SEARCH("Multiple",Survey!$AF487))))</f>
        <v>1</v>
      </c>
      <c r="AS487" s="37" t="b">
        <f>NOT(ISBLANK(Survey!$AG487))</f>
        <v>0</v>
      </c>
      <c r="AT487" s="16" t="str">
        <f t="shared" si="340"/>
        <v>Fail</v>
      </c>
      <c r="AU487" s="143">
        <f>IF(ABS(Survey!$AV487)&gt;0, 1,0)</f>
        <v>0</v>
      </c>
      <c r="AV487" s="143">
        <f>IF(COUNTBLANK(Survey!$AJ487)=0,1,0)</f>
        <v>0</v>
      </c>
      <c r="AW487" s="16" t="str">
        <f t="shared" si="341"/>
        <v>Pass</v>
      </c>
      <c r="AX487" s="143">
        <f>IF(ISBLANK(Survey!$AJ487),0,1)</f>
        <v>0</v>
      </c>
      <c r="AY487" s="165">
        <f>COUNTBLANK(Survey!$AK487)</f>
        <v>1</v>
      </c>
      <c r="AZ487" s="16" t="str">
        <f t="shared" si="342"/>
        <v>Pass</v>
      </c>
      <c r="BA487" s="143">
        <f>IF(OR(Survey!$AK487="Closed",ISBLANK(Survey!$AK487)),0,1)</f>
        <v>0</v>
      </c>
      <c r="BB487" s="165">
        <f>IF(ISBLANK(Survey!$AL487),1,0)</f>
        <v>1</v>
      </c>
      <c r="BC487" s="147" t="str" cm="1">
        <f t="array" ref="BC487">IF(OR(IF(OR($BE487+$BF487 = 2, $BG487=1), FALSE, TRUE), AND($BD487:$BD487 = 0)),"Pass","Fail")</f>
        <v>Pass</v>
      </c>
      <c r="BD487" s="143">
        <f>COUNTBLANK(Survey!$AM487:$AO487)</f>
        <v>3</v>
      </c>
      <c r="BE487" s="143">
        <f>IF(Survey!$I487="Yes",1,0)</f>
        <v>0</v>
      </c>
      <c r="BF487" s="143">
        <f>IF(OR(Survey!$M487="Mutual fund",Survey!$M487="Alternative mutual fund",Survey!$M487="Money market"),1,0)</f>
        <v>0</v>
      </c>
      <c r="BG487" s="148">
        <f>IF(OR(Survey!$M487="ETF",Survey!$M487="ETF, alternative mutual fund"),1,0)</f>
        <v>0</v>
      </c>
      <c r="BH487" s="16" t="str">
        <f t="shared" si="343"/>
        <v>Pass</v>
      </c>
      <c r="BI487" s="38" t="b">
        <f>OR(ISNUMBER(SEARCH("Yes",Survey!$AO487)),ISBLANK(Survey!$AO487))</f>
        <v>1</v>
      </c>
      <c r="BJ487" s="67" t="b">
        <f>NOT(ISBLANK(Survey!$AP487))</f>
        <v>0</v>
      </c>
      <c r="BK487" s="16" t="str">
        <f t="shared" si="344"/>
        <v>Pass</v>
      </c>
      <c r="BL487" s="143">
        <f>IF(Survey!$AW487=0, 0,1)</f>
        <v>0</v>
      </c>
      <c r="BM487" s="67">
        <f>Survey!$AQ487</f>
        <v>0</v>
      </c>
      <c r="BN487" s="67">
        <f>IFERROR((Survey!$AX487-ABS(Survey!$AY487)-ABS(Survey!$BD487))/Survey!$AW487,0)</f>
        <v>0</v>
      </c>
      <c r="BO487" s="67">
        <f>IF(AND($BM487&gt;$BN487-0.2,$BM487&lt;$BN487+0.2,ISBLANK(Survey!$AQ487)=FALSE),0,1)</f>
        <v>1</v>
      </c>
      <c r="BP487" s="165">
        <f>IF(ISBLANK(Survey!$AR487),1,0)</f>
        <v>1</v>
      </c>
      <c r="BQ487" s="16" t="str">
        <f t="shared" si="345"/>
        <v>Pass</v>
      </c>
      <c r="BR487" s="143">
        <f>IF(Survey!$AW487=0, 0,1)</f>
        <v>0</v>
      </c>
      <c r="BS487" s="67">
        <f>IF(AND(Survey!$AS487&gt;=0,Survey!$AS487&lt;=0.2,Survey!$AS487&lt;&gt;""),0,1)</f>
        <v>1</v>
      </c>
      <c r="BT487" s="143">
        <f>IF(ISBLANK(Survey!$AT487),1,0)</f>
        <v>1</v>
      </c>
      <c r="BU487" s="16" t="str">
        <f t="shared" si="346"/>
        <v>Fail</v>
      </c>
      <c r="BV487" s="165">
        <f>Survey!$AU487</f>
        <v>0</v>
      </c>
      <c r="BW487" s="16" t="str">
        <f t="shared" si="347"/>
        <v>Pass</v>
      </c>
      <c r="BX487" s="36">
        <f>Survey!$AV487</f>
        <v>0</v>
      </c>
      <c r="BY487" s="176">
        <f>Survey!$AW487+Survey!$AX487-ABS(Survey!$AY487)+ABS(Survey!$AZ487)-ABS(Survey!$BA487)+ABS(Survey!$BB487)-ABS(Survey!$BC487)-ABS(Survey!$BD487)+Survey!$BE487</f>
        <v>0</v>
      </c>
      <c r="BZ487" s="35">
        <f t="shared" si="348"/>
        <v>0</v>
      </c>
      <c r="CA487" s="17">
        <f t="shared" si="349"/>
        <v>0</v>
      </c>
      <c r="CB487" s="16" t="str">
        <f t="shared" si="350"/>
        <v>Pass</v>
      </c>
      <c r="CC487" s="38" t="b">
        <f>IF(ABS(Survey!$BE487)=0,TRUE,FALSE)</f>
        <v>1</v>
      </c>
      <c r="CD487" s="37" t="b">
        <f>NOT(ISBLANK(Survey!$BF487))</f>
        <v>0</v>
      </c>
      <c r="CE487" t="str">
        <f t="shared" si="351"/>
        <v>Fail</v>
      </c>
      <c r="CF487" s="29">
        <f>Survey!$AV487</f>
        <v>0</v>
      </c>
      <c r="CG487" s="29" cm="1">
        <f t="array" ref="CG487">SUM(SUMIF(Survey!BH487:BO487,{"&gt;0","&lt;0"})*{1,-1})-SUM(SUMIF(Survey!BQ487:BX487,{"&gt;0","&lt;0"})*{1,-1})</f>
        <v>0</v>
      </c>
      <c r="CH487" s="35" t="str">
        <f t="shared" si="352"/>
        <v>No holdings</v>
      </c>
      <c r="CI487">
        <f t="shared" si="353"/>
        <v>0</v>
      </c>
      <c r="CJ487" s="16" t="str">
        <f t="shared" si="354"/>
        <v>Fail</v>
      </c>
      <c r="CK487" s="36">
        <f>Survey!$AV487</f>
        <v>0</v>
      </c>
      <c r="CL487" s="36" cm="1">
        <f t="array" ref="CL487">SUM(SUMIF(Survey!BZ487:CS487,{"&gt;0","&lt;0"})*{1,-1})-SUM(SUMIF(Survey!CU487:DN487,{"&gt;0","&lt;0"})*{1,-1})</f>
        <v>0</v>
      </c>
      <c r="CM487" s="35" t="str">
        <f t="shared" si="355"/>
        <v>No holdings</v>
      </c>
      <c r="CN487" s="17">
        <f t="shared" si="356"/>
        <v>0</v>
      </c>
      <c r="CO487" s="16" t="str">
        <f t="shared" si="357"/>
        <v>Pass</v>
      </c>
      <c r="CP487" s="38" t="b">
        <f>IF(ABS(Survey!$CS487)=0,TRUE,FALSE)</f>
        <v>1</v>
      </c>
      <c r="CQ487" s="37" t="b">
        <f>NOT(ISBLANK(Survey!$CT487))</f>
        <v>0</v>
      </c>
      <c r="CR487" s="16" t="str">
        <f t="shared" si="358"/>
        <v>Pass</v>
      </c>
      <c r="CS487" s="38" t="b">
        <f>IF(ABS(Survey!$DN487)=0,TRUE,FALSE)</f>
        <v>1</v>
      </c>
      <c r="CT487" s="37" t="b">
        <f>NOT(ISBLANK(Survey!$DO487))</f>
        <v>0</v>
      </c>
      <c r="CU487" t="str">
        <f t="shared" si="359"/>
        <v>Pass</v>
      </c>
      <c r="CV487" s="29" cm="1">
        <f t="array" ref="CV487">SUM(SUMIF(Survey!CO487,{"&gt;0","&lt;0"})*{1,-1})+SUM(SUMIF(Survey!DJ487,{"&gt;0","&lt;0"})*{1,-1})</f>
        <v>0</v>
      </c>
      <c r="CW487" s="29">
        <f>SUM(SUMIF(Survey!DQ487:DW487,{"&gt;0","&lt;0"})*{1,-1})+SUM(SUMIF(Survey!DY487:EE487,{"&gt;0","&lt;0"})*{1,-1})</f>
        <v>0</v>
      </c>
      <c r="CX487">
        <f t="shared" si="360"/>
        <v>0</v>
      </c>
      <c r="CY487">
        <f t="shared" si="361"/>
        <v>0</v>
      </c>
      <c r="CZ487" s="16" t="str">
        <f t="shared" si="362"/>
        <v>Pass</v>
      </c>
      <c r="DA487" s="38" t="b">
        <f>IF(ABS(Survey!$DW487)=0,TRUE,FALSE)</f>
        <v>1</v>
      </c>
      <c r="DB487" s="37" t="b">
        <f>NOT(ISBLANK(Survey!DX487))</f>
        <v>0</v>
      </c>
      <c r="DC487" s="16" t="str">
        <f t="shared" si="363"/>
        <v>Pass</v>
      </c>
      <c r="DD487" s="38" t="b">
        <f>IF(ABS(Survey!$EE487)=0,TRUE,FALSE)</f>
        <v>1</v>
      </c>
      <c r="DE487" s="37" t="b">
        <f>NOT(ISBLANK(Survey!$EF487))</f>
        <v>0</v>
      </c>
      <c r="DF487" s="16" t="str">
        <f t="shared" si="364"/>
        <v>Fail</v>
      </c>
      <c r="DG487" s="36">
        <f>SUM(SUMIF(Survey!EL487:EN487,{"&gt;0","&lt;0"})*{1,-1})</f>
        <v>0</v>
      </c>
      <c r="DH487">
        <f t="shared" si="365"/>
        <v>0</v>
      </c>
      <c r="DI487">
        <f t="shared" si="366"/>
        <v>100</v>
      </c>
      <c r="DJ487" s="35" t="b">
        <f>IF(OR(Survey!$M487="ETF",Survey!$M487="ETF, alternative mutual fund",Survey!$M487="Closed-end", Survey!$M487="Split share corp"),TRUE,FALSE)</f>
        <v>0</v>
      </c>
      <c r="DK487" s="16" t="str">
        <f t="shared" si="367"/>
        <v>Fail</v>
      </c>
      <c r="DL487" s="36">
        <f>SUM(SUMIF(Survey!EP487:EV487,{"&gt;0","&lt;0"})*{1,-1})</f>
        <v>0</v>
      </c>
      <c r="DM487">
        <f t="shared" si="368"/>
        <v>0</v>
      </c>
      <c r="DN487" s="17">
        <f t="shared" si="369"/>
        <v>100</v>
      </c>
      <c r="DO487" s="16" t="str">
        <f t="shared" si="370"/>
        <v>Fail</v>
      </c>
      <c r="DP487" s="36">
        <f>SUM(SUMIF(Survey!EX487:FD487,{"&gt;0","&lt;0"})*{1,-1})</f>
        <v>0</v>
      </c>
      <c r="DQ487">
        <f t="shared" si="371"/>
        <v>0</v>
      </c>
      <c r="DR487" s="17">
        <f t="shared" si="372"/>
        <v>100</v>
      </c>
    </row>
    <row r="488" spans="1:122">
      <c r="A488">
        <v>488</v>
      </c>
      <c r="B488" t="str">
        <f t="shared" si="326"/>
        <v>Pass</v>
      </c>
      <c r="C488" t="str">
        <f>IF(COUNTBLANK(Survey!B488:FE488)=$C$2, "Pass", "Fail")</f>
        <v>Pass</v>
      </c>
      <c r="D488" t="str">
        <f t="shared" si="327"/>
        <v>Fail</v>
      </c>
      <c r="E488" t="str">
        <f>IF(OR(ISBLANK(Survey!AJ488),COUNTIF(G488:BB488,"Fail")),"Fail","Pass")</f>
        <v>Fail</v>
      </c>
      <c r="G488" s="16" t="str">
        <f t="shared" si="328"/>
        <v>Fail</v>
      </c>
      <c r="H488" s="177">
        <f>COUNTBLANK(Survey!B488:D488)+COUNTBLANK(Survey!G488)+COUNTBLANK(Survey!I488)+COUNTBLANK(Survey!K488:M488)+COUNTBLANK(Survey!P488)+COUNTBLANK(Survey!S488:U488)+COUNTBLANK(Survey!Y488:AA488)+COUNTBLANK(Survey!AD488:AE488)+COUNTBLANK(Survey!AI488:AI488)</f>
        <v>18</v>
      </c>
      <c r="I488" s="16" t="str">
        <f t="shared" si="329"/>
        <v>Fail</v>
      </c>
      <c r="J488" t="b">
        <f>IF(Survey!E488="No",TRUE,FALSE)</f>
        <v>0</v>
      </c>
      <c r="K488" s="34">
        <f>LEN(Survey!E488)</f>
        <v>0</v>
      </c>
      <c r="L488" s="16" t="str">
        <f t="shared" si="330"/>
        <v>Fail</v>
      </c>
      <c r="M488" t="b">
        <f>IF(Survey!F488="No",TRUE,FALSE)</f>
        <v>0</v>
      </c>
      <c r="N488" s="33">
        <f>LEN(Survey!F488)</f>
        <v>0</v>
      </c>
      <c r="O488" s="16" t="str">
        <f t="shared" si="331"/>
        <v>Pass</v>
      </c>
      <c r="P488" s="34">
        <f>MOD((LEN(Survey!H488)+2),11)</f>
        <v>2</v>
      </c>
      <c r="Q488" s="33" t="str">
        <f>IF(Survey!$L488="Prospectus fund", "Yes", "No")</f>
        <v>No</v>
      </c>
      <c r="R488" s="16" t="str">
        <f t="shared" si="332"/>
        <v>Pass</v>
      </c>
      <c r="S488" s="34">
        <f>MOD((LEN(Survey!J488)+2),11)</f>
        <v>2</v>
      </c>
      <c r="T488" s="35" t="b">
        <f>IF(OR(Survey!$M488="ETF",Survey!$M488="ETF, alternative mutual fund",Survey!$M488="Closed-end", Survey!$M488="Split share corp", Survey!$I488="Yes"),TRUE,FALSE)</f>
        <v>0</v>
      </c>
      <c r="U488" s="16" t="str">
        <f>IFERROR(IF(AND(OR(X488=Y488,Y488 = "Either"),NOT(ISBLANK(Survey!K488))),"Pass","Fail"),"Pass")</f>
        <v>Fail</v>
      </c>
      <c r="V488" s="36" cm="1">
        <f t="array" ref="V488">SUM(SUMIF(Survey!BZ488:CS488,{"&gt;0","&lt;0"})*{1,-1})</f>
        <v>0</v>
      </c>
      <c r="W488" s="38" cm="1">
        <f t="array" ref="W488">SUM(SUMIF(Survey!CC488,{"&gt;0","&lt;0"})*{1,-1})+SUM(SUMIF(Survey!CM488,{"&gt;0","&lt;0"})*{1,-1})</f>
        <v>0</v>
      </c>
      <c r="X488" s="38">
        <f>Survey!K488</f>
        <v>0</v>
      </c>
      <c r="Y488" s="37" t="str">
        <f t="shared" si="333"/>
        <v>Either</v>
      </c>
      <c r="Z488" s="16" t="str">
        <f t="shared" si="334"/>
        <v>Fail</v>
      </c>
      <c r="AA488" s="67" cm="1">
        <f t="array" ref="AA488">SUM(SUMIF(Survey!BZ488:CS488,{"&gt;0","&lt;0"})*{1,-1})+SUM(SUMIF(Survey!CU488:DN488,{"&gt;0","&lt;0"})*{1,-1})</f>
        <v>0</v>
      </c>
      <c r="AB488" s="67">
        <f>IFERROR(AA488/(Survey!$AV488),0)</f>
        <v>0</v>
      </c>
      <c r="AC488" s="128" t="b">
        <f>IF(OR(Survey!$M488="Alternative strategy or hedge",Survey!$M488="Other, illiquid",Survey!$L488="Prospectus fund"),TRUE,FALSE)</f>
        <v>0</v>
      </c>
      <c r="AD488" s="128" t="b">
        <f>NOT(ISBLANK(Survey!$M488))</f>
        <v>0</v>
      </c>
      <c r="AE488" s="16" t="str">
        <f t="shared" si="335"/>
        <v>Pass</v>
      </c>
      <c r="AF488" s="38" t="b">
        <f>NOT(ISNUMBER(SEARCH("Other",Survey!$P488)))</f>
        <v>1</v>
      </c>
      <c r="AG488" s="37" t="b">
        <f>NOT(ISBLANK(Survey!$Q488))</f>
        <v>0</v>
      </c>
      <c r="AH488" s="16" t="str">
        <f t="shared" si="336"/>
        <v>Pass</v>
      </c>
      <c r="AI488" s="143">
        <f>COUNTBLANK(Survey!$W488)</f>
        <v>1</v>
      </c>
      <c r="AJ488" s="67">
        <f>IF(AND(Survey!L488&lt;&gt;"Exempt fund",OR(Survey!$M488="ETF",Survey!$M488="ETF, alternative mutual fund",Survey!$M488="Mutual fund",Survey!$M488="Alternative mutual fund",Survey!$M488="Money market")),1,0)</f>
        <v>0</v>
      </c>
      <c r="AK488" s="16" t="str">
        <f t="shared" si="337"/>
        <v>Pass</v>
      </c>
      <c r="AL488" s="38" t="b">
        <f>NOT(ISNUMBER(SEARCH("Yes",Survey!$AA488)))</f>
        <v>1</v>
      </c>
      <c r="AM488" s="37" t="b">
        <f>IF(COUNTBLANK(Survey!$AB488:$AC488)=0,TRUE, FALSE)</f>
        <v>0</v>
      </c>
      <c r="AN488" s="16" t="str">
        <f t="shared" si="338"/>
        <v>Pass</v>
      </c>
      <c r="AO488" s="38" t="b">
        <f>NOT(ISNUMBER(SEARCH("Yes",Survey!$AD488)))</f>
        <v>1</v>
      </c>
      <c r="AP488" s="37" t="b">
        <f>NOT(ISBLANK(Survey!$AF488))</f>
        <v>0</v>
      </c>
      <c r="AQ488" s="16" t="str">
        <f t="shared" si="339"/>
        <v>Pass</v>
      </c>
      <c r="AR488" s="38" t="b">
        <f>NOT(OR(ISNUMBER(SEARCH("Other",Survey!$AF488)),ISNUMBER(SEARCH("Multiple",Survey!$AF488))))</f>
        <v>1</v>
      </c>
      <c r="AS488" s="37" t="b">
        <f>NOT(ISBLANK(Survey!$AG488))</f>
        <v>0</v>
      </c>
      <c r="AT488" s="16" t="str">
        <f t="shared" si="340"/>
        <v>Fail</v>
      </c>
      <c r="AU488" s="143">
        <f>IF(ABS(Survey!$AV488)&gt;0, 1,0)</f>
        <v>0</v>
      </c>
      <c r="AV488" s="143">
        <f>IF(COUNTBLANK(Survey!$AJ488)=0,1,0)</f>
        <v>0</v>
      </c>
      <c r="AW488" s="16" t="str">
        <f t="shared" si="341"/>
        <v>Pass</v>
      </c>
      <c r="AX488" s="143">
        <f>IF(ISBLANK(Survey!$AJ488),0,1)</f>
        <v>0</v>
      </c>
      <c r="AY488" s="165">
        <f>COUNTBLANK(Survey!$AK488)</f>
        <v>1</v>
      </c>
      <c r="AZ488" s="16" t="str">
        <f t="shared" si="342"/>
        <v>Pass</v>
      </c>
      <c r="BA488" s="143">
        <f>IF(OR(Survey!$AK488="Closed",ISBLANK(Survey!$AK488)),0,1)</f>
        <v>0</v>
      </c>
      <c r="BB488" s="165">
        <f>IF(ISBLANK(Survey!$AL488),1,0)</f>
        <v>1</v>
      </c>
      <c r="BC488" s="147" t="str" cm="1">
        <f t="array" ref="BC488">IF(OR(IF(OR($BE488+$BF488 = 2, $BG488=1), FALSE, TRUE), AND($BD488:$BD488 = 0)),"Pass","Fail")</f>
        <v>Pass</v>
      </c>
      <c r="BD488" s="143">
        <f>COUNTBLANK(Survey!$AM488:$AO488)</f>
        <v>3</v>
      </c>
      <c r="BE488" s="143">
        <f>IF(Survey!$I488="Yes",1,0)</f>
        <v>0</v>
      </c>
      <c r="BF488" s="143">
        <f>IF(OR(Survey!$M488="Mutual fund",Survey!$M488="Alternative mutual fund",Survey!$M488="Money market"),1,0)</f>
        <v>0</v>
      </c>
      <c r="BG488" s="148">
        <f>IF(OR(Survey!$M488="ETF",Survey!$M488="ETF, alternative mutual fund"),1,0)</f>
        <v>0</v>
      </c>
      <c r="BH488" s="16" t="str">
        <f t="shared" si="343"/>
        <v>Pass</v>
      </c>
      <c r="BI488" s="38" t="b">
        <f>OR(ISNUMBER(SEARCH("Yes",Survey!$AO488)),ISBLANK(Survey!$AO488))</f>
        <v>1</v>
      </c>
      <c r="BJ488" s="67" t="b">
        <f>NOT(ISBLANK(Survey!$AP488))</f>
        <v>0</v>
      </c>
      <c r="BK488" s="16" t="str">
        <f t="shared" si="344"/>
        <v>Pass</v>
      </c>
      <c r="BL488" s="143">
        <f>IF(Survey!$AW488=0, 0,1)</f>
        <v>0</v>
      </c>
      <c r="BM488" s="67">
        <f>Survey!$AQ488</f>
        <v>0</v>
      </c>
      <c r="BN488" s="67">
        <f>IFERROR((Survey!$AX488-ABS(Survey!$AY488)-ABS(Survey!$BD488))/Survey!$AW488,0)</f>
        <v>0</v>
      </c>
      <c r="BO488" s="67">
        <f>IF(AND($BM488&gt;$BN488-0.2,$BM488&lt;$BN488+0.2,ISBLANK(Survey!$AQ488)=FALSE),0,1)</f>
        <v>1</v>
      </c>
      <c r="BP488" s="165">
        <f>IF(ISBLANK(Survey!$AR488),1,0)</f>
        <v>1</v>
      </c>
      <c r="BQ488" s="16" t="str">
        <f t="shared" si="345"/>
        <v>Pass</v>
      </c>
      <c r="BR488" s="143">
        <f>IF(Survey!$AW488=0, 0,1)</f>
        <v>0</v>
      </c>
      <c r="BS488" s="67">
        <f>IF(AND(Survey!$AS488&gt;=0,Survey!$AS488&lt;=0.2,Survey!$AS488&lt;&gt;""),0,1)</f>
        <v>1</v>
      </c>
      <c r="BT488" s="143">
        <f>IF(ISBLANK(Survey!$AT488),1,0)</f>
        <v>1</v>
      </c>
      <c r="BU488" s="16" t="str">
        <f t="shared" si="346"/>
        <v>Fail</v>
      </c>
      <c r="BV488" s="165">
        <f>Survey!$AU488</f>
        <v>0</v>
      </c>
      <c r="BW488" s="16" t="str">
        <f t="shared" si="347"/>
        <v>Pass</v>
      </c>
      <c r="BX488" s="36">
        <f>Survey!$AV488</f>
        <v>0</v>
      </c>
      <c r="BY488" s="176">
        <f>Survey!$AW488+Survey!$AX488-ABS(Survey!$AY488)+ABS(Survey!$AZ488)-ABS(Survey!$BA488)+ABS(Survey!$BB488)-ABS(Survey!$BC488)-ABS(Survey!$BD488)+Survey!$BE488</f>
        <v>0</v>
      </c>
      <c r="BZ488" s="35">
        <f t="shared" si="348"/>
        <v>0</v>
      </c>
      <c r="CA488" s="17">
        <f t="shared" si="349"/>
        <v>0</v>
      </c>
      <c r="CB488" s="16" t="str">
        <f t="shared" si="350"/>
        <v>Pass</v>
      </c>
      <c r="CC488" s="38" t="b">
        <f>IF(ABS(Survey!$BE488)=0,TRUE,FALSE)</f>
        <v>1</v>
      </c>
      <c r="CD488" s="37" t="b">
        <f>NOT(ISBLANK(Survey!$BF488))</f>
        <v>0</v>
      </c>
      <c r="CE488" t="str">
        <f t="shared" si="351"/>
        <v>Fail</v>
      </c>
      <c r="CF488" s="29">
        <f>Survey!$AV488</f>
        <v>0</v>
      </c>
      <c r="CG488" s="29" cm="1">
        <f t="array" ref="CG488">SUM(SUMIF(Survey!BH488:BO488,{"&gt;0","&lt;0"})*{1,-1})-SUM(SUMIF(Survey!BQ488:BX488,{"&gt;0","&lt;0"})*{1,-1})</f>
        <v>0</v>
      </c>
      <c r="CH488" s="35" t="str">
        <f t="shared" si="352"/>
        <v>No holdings</v>
      </c>
      <c r="CI488">
        <f t="shared" si="353"/>
        <v>0</v>
      </c>
      <c r="CJ488" s="16" t="str">
        <f t="shared" si="354"/>
        <v>Fail</v>
      </c>
      <c r="CK488" s="36">
        <f>Survey!$AV488</f>
        <v>0</v>
      </c>
      <c r="CL488" s="36" cm="1">
        <f t="array" ref="CL488">SUM(SUMIF(Survey!BZ488:CS488,{"&gt;0","&lt;0"})*{1,-1})-SUM(SUMIF(Survey!CU488:DN488,{"&gt;0","&lt;0"})*{1,-1})</f>
        <v>0</v>
      </c>
      <c r="CM488" s="35" t="str">
        <f t="shared" si="355"/>
        <v>No holdings</v>
      </c>
      <c r="CN488" s="17">
        <f t="shared" si="356"/>
        <v>0</v>
      </c>
      <c r="CO488" s="16" t="str">
        <f t="shared" si="357"/>
        <v>Pass</v>
      </c>
      <c r="CP488" s="38" t="b">
        <f>IF(ABS(Survey!$CS488)=0,TRUE,FALSE)</f>
        <v>1</v>
      </c>
      <c r="CQ488" s="37" t="b">
        <f>NOT(ISBLANK(Survey!$CT488))</f>
        <v>0</v>
      </c>
      <c r="CR488" s="16" t="str">
        <f t="shared" si="358"/>
        <v>Pass</v>
      </c>
      <c r="CS488" s="38" t="b">
        <f>IF(ABS(Survey!$DN488)=0,TRUE,FALSE)</f>
        <v>1</v>
      </c>
      <c r="CT488" s="37" t="b">
        <f>NOT(ISBLANK(Survey!$DO488))</f>
        <v>0</v>
      </c>
      <c r="CU488" t="str">
        <f t="shared" si="359"/>
        <v>Pass</v>
      </c>
      <c r="CV488" s="29" cm="1">
        <f t="array" ref="CV488">SUM(SUMIF(Survey!CO488,{"&gt;0","&lt;0"})*{1,-1})+SUM(SUMIF(Survey!DJ488,{"&gt;0","&lt;0"})*{1,-1})</f>
        <v>0</v>
      </c>
      <c r="CW488" s="29">
        <f>SUM(SUMIF(Survey!DQ488:DW488,{"&gt;0","&lt;0"})*{1,-1})+SUM(SUMIF(Survey!DY488:EE488,{"&gt;0","&lt;0"})*{1,-1})</f>
        <v>0</v>
      </c>
      <c r="CX488">
        <f t="shared" si="360"/>
        <v>0</v>
      </c>
      <c r="CY488">
        <f t="shared" si="361"/>
        <v>0</v>
      </c>
      <c r="CZ488" s="16" t="str">
        <f t="shared" si="362"/>
        <v>Pass</v>
      </c>
      <c r="DA488" s="38" t="b">
        <f>IF(ABS(Survey!$DW488)=0,TRUE,FALSE)</f>
        <v>1</v>
      </c>
      <c r="DB488" s="37" t="b">
        <f>NOT(ISBLANK(Survey!DX488))</f>
        <v>0</v>
      </c>
      <c r="DC488" s="16" t="str">
        <f t="shared" si="363"/>
        <v>Pass</v>
      </c>
      <c r="DD488" s="38" t="b">
        <f>IF(ABS(Survey!$EE488)=0,TRUE,FALSE)</f>
        <v>1</v>
      </c>
      <c r="DE488" s="37" t="b">
        <f>NOT(ISBLANK(Survey!$EF488))</f>
        <v>0</v>
      </c>
      <c r="DF488" s="16" t="str">
        <f t="shared" si="364"/>
        <v>Fail</v>
      </c>
      <c r="DG488" s="36">
        <f>SUM(SUMIF(Survey!EL488:EN488,{"&gt;0","&lt;0"})*{1,-1})</f>
        <v>0</v>
      </c>
      <c r="DH488">
        <f t="shared" si="365"/>
        <v>0</v>
      </c>
      <c r="DI488">
        <f t="shared" si="366"/>
        <v>100</v>
      </c>
      <c r="DJ488" s="35" t="b">
        <f>IF(OR(Survey!$M488="ETF",Survey!$M488="ETF, alternative mutual fund",Survey!$M488="Closed-end", Survey!$M488="Split share corp"),TRUE,FALSE)</f>
        <v>0</v>
      </c>
      <c r="DK488" s="16" t="str">
        <f t="shared" si="367"/>
        <v>Fail</v>
      </c>
      <c r="DL488" s="36">
        <f>SUM(SUMIF(Survey!EP488:EV488,{"&gt;0","&lt;0"})*{1,-1})</f>
        <v>0</v>
      </c>
      <c r="DM488">
        <f t="shared" si="368"/>
        <v>0</v>
      </c>
      <c r="DN488" s="17">
        <f t="shared" si="369"/>
        <v>100</v>
      </c>
      <c r="DO488" s="16" t="str">
        <f t="shared" si="370"/>
        <v>Fail</v>
      </c>
      <c r="DP488" s="36">
        <f>SUM(SUMIF(Survey!EX488:FD488,{"&gt;0","&lt;0"})*{1,-1})</f>
        <v>0</v>
      </c>
      <c r="DQ488">
        <f t="shared" si="371"/>
        <v>0</v>
      </c>
      <c r="DR488" s="17">
        <f t="shared" si="372"/>
        <v>100</v>
      </c>
    </row>
    <row r="489" spans="1:122">
      <c r="A489">
        <v>489</v>
      </c>
      <c r="B489" t="str">
        <f t="shared" si="326"/>
        <v>Pass</v>
      </c>
      <c r="C489" t="str">
        <f>IF(COUNTBLANK(Survey!B489:FE489)=$C$2, "Pass", "Fail")</f>
        <v>Pass</v>
      </c>
      <c r="D489" t="str">
        <f t="shared" si="327"/>
        <v>Fail</v>
      </c>
      <c r="E489" t="str">
        <f>IF(OR(ISBLANK(Survey!AJ489),COUNTIF(G489:BB489,"Fail")),"Fail","Pass")</f>
        <v>Fail</v>
      </c>
      <c r="G489" s="16" t="str">
        <f t="shared" si="328"/>
        <v>Fail</v>
      </c>
      <c r="H489" s="177">
        <f>COUNTBLANK(Survey!B489:D489)+COUNTBLANK(Survey!G489)+COUNTBLANK(Survey!I489)+COUNTBLANK(Survey!K489:M489)+COUNTBLANK(Survey!P489)+COUNTBLANK(Survey!S489:U489)+COUNTBLANK(Survey!Y489:AA489)+COUNTBLANK(Survey!AD489:AE489)+COUNTBLANK(Survey!AI489:AI489)</f>
        <v>18</v>
      </c>
      <c r="I489" s="16" t="str">
        <f t="shared" si="329"/>
        <v>Fail</v>
      </c>
      <c r="J489" t="b">
        <f>IF(Survey!E489="No",TRUE,FALSE)</f>
        <v>0</v>
      </c>
      <c r="K489" s="34">
        <f>LEN(Survey!E489)</f>
        <v>0</v>
      </c>
      <c r="L489" s="16" t="str">
        <f t="shared" si="330"/>
        <v>Fail</v>
      </c>
      <c r="M489" t="b">
        <f>IF(Survey!F489="No",TRUE,FALSE)</f>
        <v>0</v>
      </c>
      <c r="N489" s="33">
        <f>LEN(Survey!F489)</f>
        <v>0</v>
      </c>
      <c r="O489" s="16" t="str">
        <f t="shared" si="331"/>
        <v>Pass</v>
      </c>
      <c r="P489" s="34">
        <f>MOD((LEN(Survey!H489)+2),11)</f>
        <v>2</v>
      </c>
      <c r="Q489" s="33" t="str">
        <f>IF(Survey!$L489="Prospectus fund", "Yes", "No")</f>
        <v>No</v>
      </c>
      <c r="R489" s="16" t="str">
        <f t="shared" si="332"/>
        <v>Pass</v>
      </c>
      <c r="S489" s="34">
        <f>MOD((LEN(Survey!J489)+2),11)</f>
        <v>2</v>
      </c>
      <c r="T489" s="35" t="b">
        <f>IF(OR(Survey!$M489="ETF",Survey!$M489="ETF, alternative mutual fund",Survey!$M489="Closed-end", Survey!$M489="Split share corp", Survey!$I489="Yes"),TRUE,FALSE)</f>
        <v>0</v>
      </c>
      <c r="U489" s="16" t="str">
        <f>IFERROR(IF(AND(OR(X489=Y489,Y489 = "Either"),NOT(ISBLANK(Survey!K489))),"Pass","Fail"),"Pass")</f>
        <v>Fail</v>
      </c>
      <c r="V489" s="36" cm="1">
        <f t="array" ref="V489">SUM(SUMIF(Survey!BZ489:CS489,{"&gt;0","&lt;0"})*{1,-1})</f>
        <v>0</v>
      </c>
      <c r="W489" s="38" cm="1">
        <f t="array" ref="W489">SUM(SUMIF(Survey!CC489,{"&gt;0","&lt;0"})*{1,-1})+SUM(SUMIF(Survey!CM489,{"&gt;0","&lt;0"})*{1,-1})</f>
        <v>0</v>
      </c>
      <c r="X489" s="38">
        <f>Survey!K489</f>
        <v>0</v>
      </c>
      <c r="Y489" s="37" t="str">
        <f t="shared" si="333"/>
        <v>Either</v>
      </c>
      <c r="Z489" s="16" t="str">
        <f t="shared" si="334"/>
        <v>Fail</v>
      </c>
      <c r="AA489" s="67" cm="1">
        <f t="array" ref="AA489">SUM(SUMIF(Survey!BZ489:CS489,{"&gt;0","&lt;0"})*{1,-1})+SUM(SUMIF(Survey!CU489:DN489,{"&gt;0","&lt;0"})*{1,-1})</f>
        <v>0</v>
      </c>
      <c r="AB489" s="67">
        <f>IFERROR(AA489/(Survey!$AV489),0)</f>
        <v>0</v>
      </c>
      <c r="AC489" s="128" t="b">
        <f>IF(OR(Survey!$M489="Alternative strategy or hedge",Survey!$M489="Other, illiquid",Survey!$L489="Prospectus fund"),TRUE,FALSE)</f>
        <v>0</v>
      </c>
      <c r="AD489" s="128" t="b">
        <f>NOT(ISBLANK(Survey!$M489))</f>
        <v>0</v>
      </c>
      <c r="AE489" s="16" t="str">
        <f t="shared" si="335"/>
        <v>Pass</v>
      </c>
      <c r="AF489" s="38" t="b">
        <f>NOT(ISNUMBER(SEARCH("Other",Survey!$P489)))</f>
        <v>1</v>
      </c>
      <c r="AG489" s="37" t="b">
        <f>NOT(ISBLANK(Survey!$Q489))</f>
        <v>0</v>
      </c>
      <c r="AH489" s="16" t="str">
        <f t="shared" si="336"/>
        <v>Pass</v>
      </c>
      <c r="AI489" s="143">
        <f>COUNTBLANK(Survey!$W489)</f>
        <v>1</v>
      </c>
      <c r="AJ489" s="67">
        <f>IF(AND(Survey!L489&lt;&gt;"Exempt fund",OR(Survey!$M489="ETF",Survey!$M489="ETF, alternative mutual fund",Survey!$M489="Mutual fund",Survey!$M489="Alternative mutual fund",Survey!$M489="Money market")),1,0)</f>
        <v>0</v>
      </c>
      <c r="AK489" s="16" t="str">
        <f t="shared" si="337"/>
        <v>Pass</v>
      </c>
      <c r="AL489" s="38" t="b">
        <f>NOT(ISNUMBER(SEARCH("Yes",Survey!$AA489)))</f>
        <v>1</v>
      </c>
      <c r="AM489" s="37" t="b">
        <f>IF(COUNTBLANK(Survey!$AB489:$AC489)=0,TRUE, FALSE)</f>
        <v>0</v>
      </c>
      <c r="AN489" s="16" t="str">
        <f t="shared" si="338"/>
        <v>Pass</v>
      </c>
      <c r="AO489" s="38" t="b">
        <f>NOT(ISNUMBER(SEARCH("Yes",Survey!$AD489)))</f>
        <v>1</v>
      </c>
      <c r="AP489" s="37" t="b">
        <f>NOT(ISBLANK(Survey!$AF489))</f>
        <v>0</v>
      </c>
      <c r="AQ489" s="16" t="str">
        <f t="shared" si="339"/>
        <v>Pass</v>
      </c>
      <c r="AR489" s="38" t="b">
        <f>NOT(OR(ISNUMBER(SEARCH("Other",Survey!$AF489)),ISNUMBER(SEARCH("Multiple",Survey!$AF489))))</f>
        <v>1</v>
      </c>
      <c r="AS489" s="37" t="b">
        <f>NOT(ISBLANK(Survey!$AG489))</f>
        <v>0</v>
      </c>
      <c r="AT489" s="16" t="str">
        <f t="shared" si="340"/>
        <v>Fail</v>
      </c>
      <c r="AU489" s="143">
        <f>IF(ABS(Survey!$AV489)&gt;0, 1,0)</f>
        <v>0</v>
      </c>
      <c r="AV489" s="143">
        <f>IF(COUNTBLANK(Survey!$AJ489)=0,1,0)</f>
        <v>0</v>
      </c>
      <c r="AW489" s="16" t="str">
        <f t="shared" si="341"/>
        <v>Pass</v>
      </c>
      <c r="AX489" s="143">
        <f>IF(ISBLANK(Survey!$AJ489),0,1)</f>
        <v>0</v>
      </c>
      <c r="AY489" s="165">
        <f>COUNTBLANK(Survey!$AK489)</f>
        <v>1</v>
      </c>
      <c r="AZ489" s="16" t="str">
        <f t="shared" si="342"/>
        <v>Pass</v>
      </c>
      <c r="BA489" s="143">
        <f>IF(OR(Survey!$AK489="Closed",ISBLANK(Survey!$AK489)),0,1)</f>
        <v>0</v>
      </c>
      <c r="BB489" s="165">
        <f>IF(ISBLANK(Survey!$AL489),1,0)</f>
        <v>1</v>
      </c>
      <c r="BC489" s="147" t="str" cm="1">
        <f t="array" ref="BC489">IF(OR(IF(OR($BE489+$BF489 = 2, $BG489=1), FALSE, TRUE), AND($BD489:$BD489 = 0)),"Pass","Fail")</f>
        <v>Pass</v>
      </c>
      <c r="BD489" s="143">
        <f>COUNTBLANK(Survey!$AM489:$AO489)</f>
        <v>3</v>
      </c>
      <c r="BE489" s="143">
        <f>IF(Survey!$I489="Yes",1,0)</f>
        <v>0</v>
      </c>
      <c r="BF489" s="143">
        <f>IF(OR(Survey!$M489="Mutual fund",Survey!$M489="Alternative mutual fund",Survey!$M489="Money market"),1,0)</f>
        <v>0</v>
      </c>
      <c r="BG489" s="148">
        <f>IF(OR(Survey!$M489="ETF",Survey!$M489="ETF, alternative mutual fund"),1,0)</f>
        <v>0</v>
      </c>
      <c r="BH489" s="16" t="str">
        <f t="shared" si="343"/>
        <v>Pass</v>
      </c>
      <c r="BI489" s="38" t="b">
        <f>OR(ISNUMBER(SEARCH("Yes",Survey!$AO489)),ISBLANK(Survey!$AO489))</f>
        <v>1</v>
      </c>
      <c r="BJ489" s="67" t="b">
        <f>NOT(ISBLANK(Survey!$AP489))</f>
        <v>0</v>
      </c>
      <c r="BK489" s="16" t="str">
        <f t="shared" si="344"/>
        <v>Pass</v>
      </c>
      <c r="BL489" s="143">
        <f>IF(Survey!$AW489=0, 0,1)</f>
        <v>0</v>
      </c>
      <c r="BM489" s="67">
        <f>Survey!$AQ489</f>
        <v>0</v>
      </c>
      <c r="BN489" s="67">
        <f>IFERROR((Survey!$AX489-ABS(Survey!$AY489)-ABS(Survey!$BD489))/Survey!$AW489,0)</f>
        <v>0</v>
      </c>
      <c r="BO489" s="67">
        <f>IF(AND($BM489&gt;$BN489-0.2,$BM489&lt;$BN489+0.2,ISBLANK(Survey!$AQ489)=FALSE),0,1)</f>
        <v>1</v>
      </c>
      <c r="BP489" s="165">
        <f>IF(ISBLANK(Survey!$AR489),1,0)</f>
        <v>1</v>
      </c>
      <c r="BQ489" s="16" t="str">
        <f t="shared" si="345"/>
        <v>Pass</v>
      </c>
      <c r="BR489" s="143">
        <f>IF(Survey!$AW489=0, 0,1)</f>
        <v>0</v>
      </c>
      <c r="BS489" s="67">
        <f>IF(AND(Survey!$AS489&gt;=0,Survey!$AS489&lt;=0.2,Survey!$AS489&lt;&gt;""),0,1)</f>
        <v>1</v>
      </c>
      <c r="BT489" s="143">
        <f>IF(ISBLANK(Survey!$AT489),1,0)</f>
        <v>1</v>
      </c>
      <c r="BU489" s="16" t="str">
        <f t="shared" si="346"/>
        <v>Fail</v>
      </c>
      <c r="BV489" s="165">
        <f>Survey!$AU489</f>
        <v>0</v>
      </c>
      <c r="BW489" s="16" t="str">
        <f t="shared" si="347"/>
        <v>Pass</v>
      </c>
      <c r="BX489" s="36">
        <f>Survey!$AV489</f>
        <v>0</v>
      </c>
      <c r="BY489" s="176">
        <f>Survey!$AW489+Survey!$AX489-ABS(Survey!$AY489)+ABS(Survey!$AZ489)-ABS(Survey!$BA489)+ABS(Survey!$BB489)-ABS(Survey!$BC489)-ABS(Survey!$BD489)+Survey!$BE489</f>
        <v>0</v>
      </c>
      <c r="BZ489" s="35">
        <f t="shared" si="348"/>
        <v>0</v>
      </c>
      <c r="CA489" s="17">
        <f t="shared" si="349"/>
        <v>0</v>
      </c>
      <c r="CB489" s="16" t="str">
        <f t="shared" si="350"/>
        <v>Pass</v>
      </c>
      <c r="CC489" s="38" t="b">
        <f>IF(ABS(Survey!$BE489)=0,TRUE,FALSE)</f>
        <v>1</v>
      </c>
      <c r="CD489" s="37" t="b">
        <f>NOT(ISBLANK(Survey!$BF489))</f>
        <v>0</v>
      </c>
      <c r="CE489" t="str">
        <f t="shared" si="351"/>
        <v>Fail</v>
      </c>
      <c r="CF489" s="29">
        <f>Survey!$AV489</f>
        <v>0</v>
      </c>
      <c r="CG489" s="29" cm="1">
        <f t="array" ref="CG489">SUM(SUMIF(Survey!BH489:BO489,{"&gt;0","&lt;0"})*{1,-1})-SUM(SUMIF(Survey!BQ489:BX489,{"&gt;0","&lt;0"})*{1,-1})</f>
        <v>0</v>
      </c>
      <c r="CH489" s="35" t="str">
        <f t="shared" si="352"/>
        <v>No holdings</v>
      </c>
      <c r="CI489">
        <f t="shared" si="353"/>
        <v>0</v>
      </c>
      <c r="CJ489" s="16" t="str">
        <f t="shared" si="354"/>
        <v>Fail</v>
      </c>
      <c r="CK489" s="36">
        <f>Survey!$AV489</f>
        <v>0</v>
      </c>
      <c r="CL489" s="36" cm="1">
        <f t="array" ref="CL489">SUM(SUMIF(Survey!BZ489:CS489,{"&gt;0","&lt;0"})*{1,-1})-SUM(SUMIF(Survey!CU489:DN489,{"&gt;0","&lt;0"})*{1,-1})</f>
        <v>0</v>
      </c>
      <c r="CM489" s="35" t="str">
        <f t="shared" si="355"/>
        <v>No holdings</v>
      </c>
      <c r="CN489" s="17">
        <f t="shared" si="356"/>
        <v>0</v>
      </c>
      <c r="CO489" s="16" t="str">
        <f t="shared" si="357"/>
        <v>Pass</v>
      </c>
      <c r="CP489" s="38" t="b">
        <f>IF(ABS(Survey!$CS489)=0,TRUE,FALSE)</f>
        <v>1</v>
      </c>
      <c r="CQ489" s="37" t="b">
        <f>NOT(ISBLANK(Survey!$CT489))</f>
        <v>0</v>
      </c>
      <c r="CR489" s="16" t="str">
        <f t="shared" si="358"/>
        <v>Pass</v>
      </c>
      <c r="CS489" s="38" t="b">
        <f>IF(ABS(Survey!$DN489)=0,TRUE,FALSE)</f>
        <v>1</v>
      </c>
      <c r="CT489" s="37" t="b">
        <f>NOT(ISBLANK(Survey!$DO489))</f>
        <v>0</v>
      </c>
      <c r="CU489" t="str">
        <f t="shared" si="359"/>
        <v>Pass</v>
      </c>
      <c r="CV489" s="29" cm="1">
        <f t="array" ref="CV489">SUM(SUMIF(Survey!CO489,{"&gt;0","&lt;0"})*{1,-1})+SUM(SUMIF(Survey!DJ489,{"&gt;0","&lt;0"})*{1,-1})</f>
        <v>0</v>
      </c>
      <c r="CW489" s="29">
        <f>SUM(SUMIF(Survey!DQ489:DW489,{"&gt;0","&lt;0"})*{1,-1})+SUM(SUMIF(Survey!DY489:EE489,{"&gt;0","&lt;0"})*{1,-1})</f>
        <v>0</v>
      </c>
      <c r="CX489">
        <f t="shared" si="360"/>
        <v>0</v>
      </c>
      <c r="CY489">
        <f t="shared" si="361"/>
        <v>0</v>
      </c>
      <c r="CZ489" s="16" t="str">
        <f t="shared" si="362"/>
        <v>Pass</v>
      </c>
      <c r="DA489" s="38" t="b">
        <f>IF(ABS(Survey!$DW489)=0,TRUE,FALSE)</f>
        <v>1</v>
      </c>
      <c r="DB489" s="37" t="b">
        <f>NOT(ISBLANK(Survey!DX489))</f>
        <v>0</v>
      </c>
      <c r="DC489" s="16" t="str">
        <f t="shared" si="363"/>
        <v>Pass</v>
      </c>
      <c r="DD489" s="38" t="b">
        <f>IF(ABS(Survey!$EE489)=0,TRUE,FALSE)</f>
        <v>1</v>
      </c>
      <c r="DE489" s="37" t="b">
        <f>NOT(ISBLANK(Survey!$EF489))</f>
        <v>0</v>
      </c>
      <c r="DF489" s="16" t="str">
        <f t="shared" si="364"/>
        <v>Fail</v>
      </c>
      <c r="DG489" s="36">
        <f>SUM(SUMIF(Survey!EL489:EN489,{"&gt;0","&lt;0"})*{1,-1})</f>
        <v>0</v>
      </c>
      <c r="DH489">
        <f t="shared" si="365"/>
        <v>0</v>
      </c>
      <c r="DI489">
        <f t="shared" si="366"/>
        <v>100</v>
      </c>
      <c r="DJ489" s="35" t="b">
        <f>IF(OR(Survey!$M489="ETF",Survey!$M489="ETF, alternative mutual fund",Survey!$M489="Closed-end", Survey!$M489="Split share corp"),TRUE,FALSE)</f>
        <v>0</v>
      </c>
      <c r="DK489" s="16" t="str">
        <f t="shared" si="367"/>
        <v>Fail</v>
      </c>
      <c r="DL489" s="36">
        <f>SUM(SUMIF(Survey!EP489:EV489,{"&gt;0","&lt;0"})*{1,-1})</f>
        <v>0</v>
      </c>
      <c r="DM489">
        <f t="shared" si="368"/>
        <v>0</v>
      </c>
      <c r="DN489" s="17">
        <f t="shared" si="369"/>
        <v>100</v>
      </c>
      <c r="DO489" s="16" t="str">
        <f t="shared" si="370"/>
        <v>Fail</v>
      </c>
      <c r="DP489" s="36">
        <f>SUM(SUMIF(Survey!EX489:FD489,{"&gt;0","&lt;0"})*{1,-1})</f>
        <v>0</v>
      </c>
      <c r="DQ489">
        <f t="shared" si="371"/>
        <v>0</v>
      </c>
      <c r="DR489" s="17">
        <f t="shared" si="372"/>
        <v>100</v>
      </c>
    </row>
    <row r="490" spans="1:122">
      <c r="A490">
        <v>490</v>
      </c>
      <c r="B490" t="str">
        <f t="shared" si="326"/>
        <v>Pass</v>
      </c>
      <c r="C490" t="str">
        <f>IF(COUNTBLANK(Survey!B490:FE490)=$C$2, "Pass", "Fail")</f>
        <v>Pass</v>
      </c>
      <c r="D490" t="str">
        <f t="shared" si="327"/>
        <v>Fail</v>
      </c>
      <c r="E490" t="str">
        <f>IF(OR(ISBLANK(Survey!AJ490),COUNTIF(G490:BB490,"Fail")),"Fail","Pass")</f>
        <v>Fail</v>
      </c>
      <c r="G490" s="16" t="str">
        <f t="shared" si="328"/>
        <v>Fail</v>
      </c>
      <c r="H490" s="177">
        <f>COUNTBLANK(Survey!B490:D490)+COUNTBLANK(Survey!G490)+COUNTBLANK(Survey!I490)+COUNTBLANK(Survey!K490:M490)+COUNTBLANK(Survey!P490)+COUNTBLANK(Survey!S490:U490)+COUNTBLANK(Survey!Y490:AA490)+COUNTBLANK(Survey!AD490:AE490)+COUNTBLANK(Survey!AI490:AI490)</f>
        <v>18</v>
      </c>
      <c r="I490" s="16" t="str">
        <f t="shared" si="329"/>
        <v>Fail</v>
      </c>
      <c r="J490" t="b">
        <f>IF(Survey!E490="No",TRUE,FALSE)</f>
        <v>0</v>
      </c>
      <c r="K490" s="34">
        <f>LEN(Survey!E490)</f>
        <v>0</v>
      </c>
      <c r="L490" s="16" t="str">
        <f t="shared" si="330"/>
        <v>Fail</v>
      </c>
      <c r="M490" t="b">
        <f>IF(Survey!F490="No",TRUE,FALSE)</f>
        <v>0</v>
      </c>
      <c r="N490" s="33">
        <f>LEN(Survey!F490)</f>
        <v>0</v>
      </c>
      <c r="O490" s="16" t="str">
        <f t="shared" si="331"/>
        <v>Pass</v>
      </c>
      <c r="P490" s="34">
        <f>MOD((LEN(Survey!H490)+2),11)</f>
        <v>2</v>
      </c>
      <c r="Q490" s="33" t="str">
        <f>IF(Survey!$L490="Prospectus fund", "Yes", "No")</f>
        <v>No</v>
      </c>
      <c r="R490" s="16" t="str">
        <f t="shared" si="332"/>
        <v>Pass</v>
      </c>
      <c r="S490" s="34">
        <f>MOD((LEN(Survey!J490)+2),11)</f>
        <v>2</v>
      </c>
      <c r="T490" s="35" t="b">
        <f>IF(OR(Survey!$M490="ETF",Survey!$M490="ETF, alternative mutual fund",Survey!$M490="Closed-end", Survey!$M490="Split share corp", Survey!$I490="Yes"),TRUE,FALSE)</f>
        <v>0</v>
      </c>
      <c r="U490" s="16" t="str">
        <f>IFERROR(IF(AND(OR(X490=Y490,Y490 = "Either"),NOT(ISBLANK(Survey!K490))),"Pass","Fail"),"Pass")</f>
        <v>Fail</v>
      </c>
      <c r="V490" s="36" cm="1">
        <f t="array" ref="V490">SUM(SUMIF(Survey!BZ490:CS490,{"&gt;0","&lt;0"})*{1,-1})</f>
        <v>0</v>
      </c>
      <c r="W490" s="38" cm="1">
        <f t="array" ref="W490">SUM(SUMIF(Survey!CC490,{"&gt;0","&lt;0"})*{1,-1})+SUM(SUMIF(Survey!CM490,{"&gt;0","&lt;0"})*{1,-1})</f>
        <v>0</v>
      </c>
      <c r="X490" s="38">
        <f>Survey!K490</f>
        <v>0</v>
      </c>
      <c r="Y490" s="37" t="str">
        <f t="shared" si="333"/>
        <v>Either</v>
      </c>
      <c r="Z490" s="16" t="str">
        <f t="shared" si="334"/>
        <v>Fail</v>
      </c>
      <c r="AA490" s="67" cm="1">
        <f t="array" ref="AA490">SUM(SUMIF(Survey!BZ490:CS490,{"&gt;0","&lt;0"})*{1,-1})+SUM(SUMIF(Survey!CU490:DN490,{"&gt;0","&lt;0"})*{1,-1})</f>
        <v>0</v>
      </c>
      <c r="AB490" s="67">
        <f>IFERROR(AA490/(Survey!$AV490),0)</f>
        <v>0</v>
      </c>
      <c r="AC490" s="128" t="b">
        <f>IF(OR(Survey!$M490="Alternative strategy or hedge",Survey!$M490="Other, illiquid",Survey!$L490="Prospectus fund"),TRUE,FALSE)</f>
        <v>0</v>
      </c>
      <c r="AD490" s="128" t="b">
        <f>NOT(ISBLANK(Survey!$M490))</f>
        <v>0</v>
      </c>
      <c r="AE490" s="16" t="str">
        <f t="shared" si="335"/>
        <v>Pass</v>
      </c>
      <c r="AF490" s="38" t="b">
        <f>NOT(ISNUMBER(SEARCH("Other",Survey!$P490)))</f>
        <v>1</v>
      </c>
      <c r="AG490" s="37" t="b">
        <f>NOT(ISBLANK(Survey!$Q490))</f>
        <v>0</v>
      </c>
      <c r="AH490" s="16" t="str">
        <f t="shared" si="336"/>
        <v>Pass</v>
      </c>
      <c r="AI490" s="143">
        <f>COUNTBLANK(Survey!$W490)</f>
        <v>1</v>
      </c>
      <c r="AJ490" s="67">
        <f>IF(AND(Survey!L490&lt;&gt;"Exempt fund",OR(Survey!$M490="ETF",Survey!$M490="ETF, alternative mutual fund",Survey!$M490="Mutual fund",Survey!$M490="Alternative mutual fund",Survey!$M490="Money market")),1,0)</f>
        <v>0</v>
      </c>
      <c r="AK490" s="16" t="str">
        <f t="shared" si="337"/>
        <v>Pass</v>
      </c>
      <c r="AL490" s="38" t="b">
        <f>NOT(ISNUMBER(SEARCH("Yes",Survey!$AA490)))</f>
        <v>1</v>
      </c>
      <c r="AM490" s="37" t="b">
        <f>IF(COUNTBLANK(Survey!$AB490:$AC490)=0,TRUE, FALSE)</f>
        <v>0</v>
      </c>
      <c r="AN490" s="16" t="str">
        <f t="shared" si="338"/>
        <v>Pass</v>
      </c>
      <c r="AO490" s="38" t="b">
        <f>NOT(ISNUMBER(SEARCH("Yes",Survey!$AD490)))</f>
        <v>1</v>
      </c>
      <c r="AP490" s="37" t="b">
        <f>NOT(ISBLANK(Survey!$AF490))</f>
        <v>0</v>
      </c>
      <c r="AQ490" s="16" t="str">
        <f t="shared" si="339"/>
        <v>Pass</v>
      </c>
      <c r="AR490" s="38" t="b">
        <f>NOT(OR(ISNUMBER(SEARCH("Other",Survey!$AF490)),ISNUMBER(SEARCH("Multiple",Survey!$AF490))))</f>
        <v>1</v>
      </c>
      <c r="AS490" s="37" t="b">
        <f>NOT(ISBLANK(Survey!$AG490))</f>
        <v>0</v>
      </c>
      <c r="AT490" s="16" t="str">
        <f t="shared" si="340"/>
        <v>Fail</v>
      </c>
      <c r="AU490" s="143">
        <f>IF(ABS(Survey!$AV490)&gt;0, 1,0)</f>
        <v>0</v>
      </c>
      <c r="AV490" s="143">
        <f>IF(COUNTBLANK(Survey!$AJ490)=0,1,0)</f>
        <v>0</v>
      </c>
      <c r="AW490" s="16" t="str">
        <f t="shared" si="341"/>
        <v>Pass</v>
      </c>
      <c r="AX490" s="143">
        <f>IF(ISBLANK(Survey!$AJ490),0,1)</f>
        <v>0</v>
      </c>
      <c r="AY490" s="165">
        <f>COUNTBLANK(Survey!$AK490)</f>
        <v>1</v>
      </c>
      <c r="AZ490" s="16" t="str">
        <f t="shared" si="342"/>
        <v>Pass</v>
      </c>
      <c r="BA490" s="143">
        <f>IF(OR(Survey!$AK490="Closed",ISBLANK(Survey!$AK490)),0,1)</f>
        <v>0</v>
      </c>
      <c r="BB490" s="165">
        <f>IF(ISBLANK(Survey!$AL490),1,0)</f>
        <v>1</v>
      </c>
      <c r="BC490" s="147" t="str" cm="1">
        <f t="array" ref="BC490">IF(OR(IF(OR($BE490+$BF490 = 2, $BG490=1), FALSE, TRUE), AND($BD490:$BD490 = 0)),"Pass","Fail")</f>
        <v>Pass</v>
      </c>
      <c r="BD490" s="143">
        <f>COUNTBLANK(Survey!$AM490:$AO490)</f>
        <v>3</v>
      </c>
      <c r="BE490" s="143">
        <f>IF(Survey!$I490="Yes",1,0)</f>
        <v>0</v>
      </c>
      <c r="BF490" s="143">
        <f>IF(OR(Survey!$M490="Mutual fund",Survey!$M490="Alternative mutual fund",Survey!$M490="Money market"),1,0)</f>
        <v>0</v>
      </c>
      <c r="BG490" s="148">
        <f>IF(OR(Survey!$M490="ETF",Survey!$M490="ETF, alternative mutual fund"),1,0)</f>
        <v>0</v>
      </c>
      <c r="BH490" s="16" t="str">
        <f t="shared" si="343"/>
        <v>Pass</v>
      </c>
      <c r="BI490" s="38" t="b">
        <f>OR(ISNUMBER(SEARCH("Yes",Survey!$AO490)),ISBLANK(Survey!$AO490))</f>
        <v>1</v>
      </c>
      <c r="BJ490" s="67" t="b">
        <f>NOT(ISBLANK(Survey!$AP490))</f>
        <v>0</v>
      </c>
      <c r="BK490" s="16" t="str">
        <f t="shared" si="344"/>
        <v>Pass</v>
      </c>
      <c r="BL490" s="143">
        <f>IF(Survey!$AW490=0, 0,1)</f>
        <v>0</v>
      </c>
      <c r="BM490" s="67">
        <f>Survey!$AQ490</f>
        <v>0</v>
      </c>
      <c r="BN490" s="67">
        <f>IFERROR((Survey!$AX490-ABS(Survey!$AY490)-ABS(Survey!$BD490))/Survey!$AW490,0)</f>
        <v>0</v>
      </c>
      <c r="BO490" s="67">
        <f>IF(AND($BM490&gt;$BN490-0.2,$BM490&lt;$BN490+0.2,ISBLANK(Survey!$AQ490)=FALSE),0,1)</f>
        <v>1</v>
      </c>
      <c r="BP490" s="165">
        <f>IF(ISBLANK(Survey!$AR490),1,0)</f>
        <v>1</v>
      </c>
      <c r="BQ490" s="16" t="str">
        <f t="shared" si="345"/>
        <v>Pass</v>
      </c>
      <c r="BR490" s="143">
        <f>IF(Survey!$AW490=0, 0,1)</f>
        <v>0</v>
      </c>
      <c r="BS490" s="67">
        <f>IF(AND(Survey!$AS490&gt;=0,Survey!$AS490&lt;=0.2,Survey!$AS490&lt;&gt;""),0,1)</f>
        <v>1</v>
      </c>
      <c r="BT490" s="143">
        <f>IF(ISBLANK(Survey!$AT490),1,0)</f>
        <v>1</v>
      </c>
      <c r="BU490" s="16" t="str">
        <f t="shared" si="346"/>
        <v>Fail</v>
      </c>
      <c r="BV490" s="165">
        <f>Survey!$AU490</f>
        <v>0</v>
      </c>
      <c r="BW490" s="16" t="str">
        <f t="shared" si="347"/>
        <v>Pass</v>
      </c>
      <c r="BX490" s="36">
        <f>Survey!$AV490</f>
        <v>0</v>
      </c>
      <c r="BY490" s="176">
        <f>Survey!$AW490+Survey!$AX490-ABS(Survey!$AY490)+ABS(Survey!$AZ490)-ABS(Survey!$BA490)+ABS(Survey!$BB490)-ABS(Survey!$BC490)-ABS(Survey!$BD490)+Survey!$BE490</f>
        <v>0</v>
      </c>
      <c r="BZ490" s="35">
        <f t="shared" si="348"/>
        <v>0</v>
      </c>
      <c r="CA490" s="17">
        <f t="shared" si="349"/>
        <v>0</v>
      </c>
      <c r="CB490" s="16" t="str">
        <f t="shared" si="350"/>
        <v>Pass</v>
      </c>
      <c r="CC490" s="38" t="b">
        <f>IF(ABS(Survey!$BE490)=0,TRUE,FALSE)</f>
        <v>1</v>
      </c>
      <c r="CD490" s="37" t="b">
        <f>NOT(ISBLANK(Survey!$BF490))</f>
        <v>0</v>
      </c>
      <c r="CE490" t="str">
        <f t="shared" si="351"/>
        <v>Fail</v>
      </c>
      <c r="CF490" s="29">
        <f>Survey!$AV490</f>
        <v>0</v>
      </c>
      <c r="CG490" s="29" cm="1">
        <f t="array" ref="CG490">SUM(SUMIF(Survey!BH490:BO490,{"&gt;0","&lt;0"})*{1,-1})-SUM(SUMIF(Survey!BQ490:BX490,{"&gt;0","&lt;0"})*{1,-1})</f>
        <v>0</v>
      </c>
      <c r="CH490" s="35" t="str">
        <f t="shared" si="352"/>
        <v>No holdings</v>
      </c>
      <c r="CI490">
        <f t="shared" si="353"/>
        <v>0</v>
      </c>
      <c r="CJ490" s="16" t="str">
        <f t="shared" si="354"/>
        <v>Fail</v>
      </c>
      <c r="CK490" s="36">
        <f>Survey!$AV490</f>
        <v>0</v>
      </c>
      <c r="CL490" s="36" cm="1">
        <f t="array" ref="CL490">SUM(SUMIF(Survey!BZ490:CS490,{"&gt;0","&lt;0"})*{1,-1})-SUM(SUMIF(Survey!CU490:DN490,{"&gt;0","&lt;0"})*{1,-1})</f>
        <v>0</v>
      </c>
      <c r="CM490" s="35" t="str">
        <f t="shared" si="355"/>
        <v>No holdings</v>
      </c>
      <c r="CN490" s="17">
        <f t="shared" si="356"/>
        <v>0</v>
      </c>
      <c r="CO490" s="16" t="str">
        <f t="shared" si="357"/>
        <v>Pass</v>
      </c>
      <c r="CP490" s="38" t="b">
        <f>IF(ABS(Survey!$CS490)=0,TRUE,FALSE)</f>
        <v>1</v>
      </c>
      <c r="CQ490" s="37" t="b">
        <f>NOT(ISBLANK(Survey!$CT490))</f>
        <v>0</v>
      </c>
      <c r="CR490" s="16" t="str">
        <f t="shared" si="358"/>
        <v>Pass</v>
      </c>
      <c r="CS490" s="38" t="b">
        <f>IF(ABS(Survey!$DN490)=0,TRUE,FALSE)</f>
        <v>1</v>
      </c>
      <c r="CT490" s="37" t="b">
        <f>NOT(ISBLANK(Survey!$DO490))</f>
        <v>0</v>
      </c>
      <c r="CU490" t="str">
        <f t="shared" si="359"/>
        <v>Pass</v>
      </c>
      <c r="CV490" s="29" cm="1">
        <f t="array" ref="CV490">SUM(SUMIF(Survey!CO490,{"&gt;0","&lt;0"})*{1,-1})+SUM(SUMIF(Survey!DJ490,{"&gt;0","&lt;0"})*{1,-1})</f>
        <v>0</v>
      </c>
      <c r="CW490" s="29">
        <f>SUM(SUMIF(Survey!DQ490:DW490,{"&gt;0","&lt;0"})*{1,-1})+SUM(SUMIF(Survey!DY490:EE490,{"&gt;0","&lt;0"})*{1,-1})</f>
        <v>0</v>
      </c>
      <c r="CX490">
        <f t="shared" si="360"/>
        <v>0</v>
      </c>
      <c r="CY490">
        <f t="shared" si="361"/>
        <v>0</v>
      </c>
      <c r="CZ490" s="16" t="str">
        <f t="shared" si="362"/>
        <v>Pass</v>
      </c>
      <c r="DA490" s="38" t="b">
        <f>IF(ABS(Survey!$DW490)=0,TRUE,FALSE)</f>
        <v>1</v>
      </c>
      <c r="DB490" s="37" t="b">
        <f>NOT(ISBLANK(Survey!DX490))</f>
        <v>0</v>
      </c>
      <c r="DC490" s="16" t="str">
        <f t="shared" si="363"/>
        <v>Pass</v>
      </c>
      <c r="DD490" s="38" t="b">
        <f>IF(ABS(Survey!$EE490)=0,TRUE,FALSE)</f>
        <v>1</v>
      </c>
      <c r="DE490" s="37" t="b">
        <f>NOT(ISBLANK(Survey!$EF490))</f>
        <v>0</v>
      </c>
      <c r="DF490" s="16" t="str">
        <f t="shared" si="364"/>
        <v>Fail</v>
      </c>
      <c r="DG490" s="36">
        <f>SUM(SUMIF(Survey!EL490:EN490,{"&gt;0","&lt;0"})*{1,-1})</f>
        <v>0</v>
      </c>
      <c r="DH490">
        <f t="shared" si="365"/>
        <v>0</v>
      </c>
      <c r="DI490">
        <f t="shared" si="366"/>
        <v>100</v>
      </c>
      <c r="DJ490" s="35" t="b">
        <f>IF(OR(Survey!$M490="ETF",Survey!$M490="ETF, alternative mutual fund",Survey!$M490="Closed-end", Survey!$M490="Split share corp"),TRUE,FALSE)</f>
        <v>0</v>
      </c>
      <c r="DK490" s="16" t="str">
        <f t="shared" si="367"/>
        <v>Fail</v>
      </c>
      <c r="DL490" s="36">
        <f>SUM(SUMIF(Survey!EP490:EV490,{"&gt;0","&lt;0"})*{1,-1})</f>
        <v>0</v>
      </c>
      <c r="DM490">
        <f t="shared" si="368"/>
        <v>0</v>
      </c>
      <c r="DN490" s="17">
        <f t="shared" si="369"/>
        <v>100</v>
      </c>
      <c r="DO490" s="16" t="str">
        <f t="shared" si="370"/>
        <v>Fail</v>
      </c>
      <c r="DP490" s="36">
        <f>SUM(SUMIF(Survey!EX490:FD490,{"&gt;0","&lt;0"})*{1,-1})</f>
        <v>0</v>
      </c>
      <c r="DQ490">
        <f t="shared" si="371"/>
        <v>0</v>
      </c>
      <c r="DR490" s="17">
        <f t="shared" si="372"/>
        <v>100</v>
      </c>
    </row>
    <row r="491" spans="1:122">
      <c r="A491">
        <v>491</v>
      </c>
      <c r="B491" t="str">
        <f t="shared" si="326"/>
        <v>Pass</v>
      </c>
      <c r="C491" t="str">
        <f>IF(COUNTBLANK(Survey!B491:FE491)=$C$2, "Pass", "Fail")</f>
        <v>Pass</v>
      </c>
      <c r="D491" t="str">
        <f t="shared" si="327"/>
        <v>Fail</v>
      </c>
      <c r="E491" t="str">
        <f>IF(OR(ISBLANK(Survey!AJ491),COUNTIF(G491:BB491,"Fail")),"Fail","Pass")</f>
        <v>Fail</v>
      </c>
      <c r="G491" s="16" t="str">
        <f t="shared" si="328"/>
        <v>Fail</v>
      </c>
      <c r="H491" s="177">
        <f>COUNTBLANK(Survey!B491:D491)+COUNTBLANK(Survey!G491)+COUNTBLANK(Survey!I491)+COUNTBLANK(Survey!K491:M491)+COUNTBLANK(Survey!P491)+COUNTBLANK(Survey!S491:U491)+COUNTBLANK(Survey!Y491:AA491)+COUNTBLANK(Survey!AD491:AE491)+COUNTBLANK(Survey!AI491:AI491)</f>
        <v>18</v>
      </c>
      <c r="I491" s="16" t="str">
        <f t="shared" si="329"/>
        <v>Fail</v>
      </c>
      <c r="J491" t="b">
        <f>IF(Survey!E491="No",TRUE,FALSE)</f>
        <v>0</v>
      </c>
      <c r="K491" s="34">
        <f>LEN(Survey!E491)</f>
        <v>0</v>
      </c>
      <c r="L491" s="16" t="str">
        <f t="shared" si="330"/>
        <v>Fail</v>
      </c>
      <c r="M491" t="b">
        <f>IF(Survey!F491="No",TRUE,FALSE)</f>
        <v>0</v>
      </c>
      <c r="N491" s="33">
        <f>LEN(Survey!F491)</f>
        <v>0</v>
      </c>
      <c r="O491" s="16" t="str">
        <f t="shared" si="331"/>
        <v>Pass</v>
      </c>
      <c r="P491" s="34">
        <f>MOD((LEN(Survey!H491)+2),11)</f>
        <v>2</v>
      </c>
      <c r="Q491" s="33" t="str">
        <f>IF(Survey!$L491="Prospectus fund", "Yes", "No")</f>
        <v>No</v>
      </c>
      <c r="R491" s="16" t="str">
        <f t="shared" si="332"/>
        <v>Pass</v>
      </c>
      <c r="S491" s="34">
        <f>MOD((LEN(Survey!J491)+2),11)</f>
        <v>2</v>
      </c>
      <c r="T491" s="35" t="b">
        <f>IF(OR(Survey!$M491="ETF",Survey!$M491="ETF, alternative mutual fund",Survey!$M491="Closed-end", Survey!$M491="Split share corp", Survey!$I491="Yes"),TRUE,FALSE)</f>
        <v>0</v>
      </c>
      <c r="U491" s="16" t="str">
        <f>IFERROR(IF(AND(OR(X491=Y491,Y491 = "Either"),NOT(ISBLANK(Survey!K491))),"Pass","Fail"),"Pass")</f>
        <v>Fail</v>
      </c>
      <c r="V491" s="36" cm="1">
        <f t="array" ref="V491">SUM(SUMIF(Survey!BZ491:CS491,{"&gt;0","&lt;0"})*{1,-1})</f>
        <v>0</v>
      </c>
      <c r="W491" s="38" cm="1">
        <f t="array" ref="W491">SUM(SUMIF(Survey!CC491,{"&gt;0","&lt;0"})*{1,-1})+SUM(SUMIF(Survey!CM491,{"&gt;0","&lt;0"})*{1,-1})</f>
        <v>0</v>
      </c>
      <c r="X491" s="38">
        <f>Survey!K491</f>
        <v>0</v>
      </c>
      <c r="Y491" s="37" t="str">
        <f t="shared" si="333"/>
        <v>Either</v>
      </c>
      <c r="Z491" s="16" t="str">
        <f t="shared" si="334"/>
        <v>Fail</v>
      </c>
      <c r="AA491" s="67" cm="1">
        <f t="array" ref="AA491">SUM(SUMIF(Survey!BZ491:CS491,{"&gt;0","&lt;0"})*{1,-1})+SUM(SUMIF(Survey!CU491:DN491,{"&gt;0","&lt;0"})*{1,-1})</f>
        <v>0</v>
      </c>
      <c r="AB491" s="67">
        <f>IFERROR(AA491/(Survey!$AV491),0)</f>
        <v>0</v>
      </c>
      <c r="AC491" s="128" t="b">
        <f>IF(OR(Survey!$M491="Alternative strategy or hedge",Survey!$M491="Other, illiquid",Survey!$L491="Prospectus fund"),TRUE,FALSE)</f>
        <v>0</v>
      </c>
      <c r="AD491" s="128" t="b">
        <f>NOT(ISBLANK(Survey!$M491))</f>
        <v>0</v>
      </c>
      <c r="AE491" s="16" t="str">
        <f t="shared" si="335"/>
        <v>Pass</v>
      </c>
      <c r="AF491" s="38" t="b">
        <f>NOT(ISNUMBER(SEARCH("Other",Survey!$P491)))</f>
        <v>1</v>
      </c>
      <c r="AG491" s="37" t="b">
        <f>NOT(ISBLANK(Survey!$Q491))</f>
        <v>0</v>
      </c>
      <c r="AH491" s="16" t="str">
        <f t="shared" si="336"/>
        <v>Pass</v>
      </c>
      <c r="AI491" s="143">
        <f>COUNTBLANK(Survey!$W491)</f>
        <v>1</v>
      </c>
      <c r="AJ491" s="67">
        <f>IF(AND(Survey!L491&lt;&gt;"Exempt fund",OR(Survey!$M491="ETF",Survey!$M491="ETF, alternative mutual fund",Survey!$M491="Mutual fund",Survey!$M491="Alternative mutual fund",Survey!$M491="Money market")),1,0)</f>
        <v>0</v>
      </c>
      <c r="AK491" s="16" t="str">
        <f t="shared" si="337"/>
        <v>Pass</v>
      </c>
      <c r="AL491" s="38" t="b">
        <f>NOT(ISNUMBER(SEARCH("Yes",Survey!$AA491)))</f>
        <v>1</v>
      </c>
      <c r="AM491" s="37" t="b">
        <f>IF(COUNTBLANK(Survey!$AB491:$AC491)=0,TRUE, FALSE)</f>
        <v>0</v>
      </c>
      <c r="AN491" s="16" t="str">
        <f t="shared" si="338"/>
        <v>Pass</v>
      </c>
      <c r="AO491" s="38" t="b">
        <f>NOT(ISNUMBER(SEARCH("Yes",Survey!$AD491)))</f>
        <v>1</v>
      </c>
      <c r="AP491" s="37" t="b">
        <f>NOT(ISBLANK(Survey!$AF491))</f>
        <v>0</v>
      </c>
      <c r="AQ491" s="16" t="str">
        <f t="shared" si="339"/>
        <v>Pass</v>
      </c>
      <c r="AR491" s="38" t="b">
        <f>NOT(OR(ISNUMBER(SEARCH("Other",Survey!$AF491)),ISNUMBER(SEARCH("Multiple",Survey!$AF491))))</f>
        <v>1</v>
      </c>
      <c r="AS491" s="37" t="b">
        <f>NOT(ISBLANK(Survey!$AG491))</f>
        <v>0</v>
      </c>
      <c r="AT491" s="16" t="str">
        <f t="shared" si="340"/>
        <v>Fail</v>
      </c>
      <c r="AU491" s="143">
        <f>IF(ABS(Survey!$AV491)&gt;0, 1,0)</f>
        <v>0</v>
      </c>
      <c r="AV491" s="143">
        <f>IF(COUNTBLANK(Survey!$AJ491)=0,1,0)</f>
        <v>0</v>
      </c>
      <c r="AW491" s="16" t="str">
        <f t="shared" si="341"/>
        <v>Pass</v>
      </c>
      <c r="AX491" s="143">
        <f>IF(ISBLANK(Survey!$AJ491),0,1)</f>
        <v>0</v>
      </c>
      <c r="AY491" s="165">
        <f>COUNTBLANK(Survey!$AK491)</f>
        <v>1</v>
      </c>
      <c r="AZ491" s="16" t="str">
        <f t="shared" si="342"/>
        <v>Pass</v>
      </c>
      <c r="BA491" s="143">
        <f>IF(OR(Survey!$AK491="Closed",ISBLANK(Survey!$AK491)),0,1)</f>
        <v>0</v>
      </c>
      <c r="BB491" s="165">
        <f>IF(ISBLANK(Survey!$AL491),1,0)</f>
        <v>1</v>
      </c>
      <c r="BC491" s="147" t="str" cm="1">
        <f t="array" ref="BC491">IF(OR(IF(OR($BE491+$BF491 = 2, $BG491=1), FALSE, TRUE), AND($BD491:$BD491 = 0)),"Pass","Fail")</f>
        <v>Pass</v>
      </c>
      <c r="BD491" s="143">
        <f>COUNTBLANK(Survey!$AM491:$AO491)</f>
        <v>3</v>
      </c>
      <c r="BE491" s="143">
        <f>IF(Survey!$I491="Yes",1,0)</f>
        <v>0</v>
      </c>
      <c r="BF491" s="143">
        <f>IF(OR(Survey!$M491="Mutual fund",Survey!$M491="Alternative mutual fund",Survey!$M491="Money market"),1,0)</f>
        <v>0</v>
      </c>
      <c r="BG491" s="148">
        <f>IF(OR(Survey!$M491="ETF",Survey!$M491="ETF, alternative mutual fund"),1,0)</f>
        <v>0</v>
      </c>
      <c r="BH491" s="16" t="str">
        <f t="shared" si="343"/>
        <v>Pass</v>
      </c>
      <c r="BI491" s="38" t="b">
        <f>OR(ISNUMBER(SEARCH("Yes",Survey!$AO491)),ISBLANK(Survey!$AO491))</f>
        <v>1</v>
      </c>
      <c r="BJ491" s="67" t="b">
        <f>NOT(ISBLANK(Survey!$AP491))</f>
        <v>0</v>
      </c>
      <c r="BK491" s="16" t="str">
        <f t="shared" si="344"/>
        <v>Pass</v>
      </c>
      <c r="BL491" s="143">
        <f>IF(Survey!$AW491=0, 0,1)</f>
        <v>0</v>
      </c>
      <c r="BM491" s="67">
        <f>Survey!$AQ491</f>
        <v>0</v>
      </c>
      <c r="BN491" s="67">
        <f>IFERROR((Survey!$AX491-ABS(Survey!$AY491)-ABS(Survey!$BD491))/Survey!$AW491,0)</f>
        <v>0</v>
      </c>
      <c r="BO491" s="67">
        <f>IF(AND($BM491&gt;$BN491-0.2,$BM491&lt;$BN491+0.2,ISBLANK(Survey!$AQ491)=FALSE),0,1)</f>
        <v>1</v>
      </c>
      <c r="BP491" s="165">
        <f>IF(ISBLANK(Survey!$AR491),1,0)</f>
        <v>1</v>
      </c>
      <c r="BQ491" s="16" t="str">
        <f t="shared" si="345"/>
        <v>Pass</v>
      </c>
      <c r="BR491" s="143">
        <f>IF(Survey!$AW491=0, 0,1)</f>
        <v>0</v>
      </c>
      <c r="BS491" s="67">
        <f>IF(AND(Survey!$AS491&gt;=0,Survey!$AS491&lt;=0.2,Survey!$AS491&lt;&gt;""),0,1)</f>
        <v>1</v>
      </c>
      <c r="BT491" s="143">
        <f>IF(ISBLANK(Survey!$AT491),1,0)</f>
        <v>1</v>
      </c>
      <c r="BU491" s="16" t="str">
        <f t="shared" si="346"/>
        <v>Fail</v>
      </c>
      <c r="BV491" s="165">
        <f>Survey!$AU491</f>
        <v>0</v>
      </c>
      <c r="BW491" s="16" t="str">
        <f t="shared" si="347"/>
        <v>Pass</v>
      </c>
      <c r="BX491" s="36">
        <f>Survey!$AV491</f>
        <v>0</v>
      </c>
      <c r="BY491" s="176">
        <f>Survey!$AW491+Survey!$AX491-ABS(Survey!$AY491)+ABS(Survey!$AZ491)-ABS(Survey!$BA491)+ABS(Survey!$BB491)-ABS(Survey!$BC491)-ABS(Survey!$BD491)+Survey!$BE491</f>
        <v>0</v>
      </c>
      <c r="BZ491" s="35">
        <f t="shared" si="348"/>
        <v>0</v>
      </c>
      <c r="CA491" s="17">
        <f t="shared" si="349"/>
        <v>0</v>
      </c>
      <c r="CB491" s="16" t="str">
        <f t="shared" si="350"/>
        <v>Pass</v>
      </c>
      <c r="CC491" s="38" t="b">
        <f>IF(ABS(Survey!$BE491)=0,TRUE,FALSE)</f>
        <v>1</v>
      </c>
      <c r="CD491" s="37" t="b">
        <f>NOT(ISBLANK(Survey!$BF491))</f>
        <v>0</v>
      </c>
      <c r="CE491" t="str">
        <f t="shared" si="351"/>
        <v>Fail</v>
      </c>
      <c r="CF491" s="29">
        <f>Survey!$AV491</f>
        <v>0</v>
      </c>
      <c r="CG491" s="29" cm="1">
        <f t="array" ref="CG491">SUM(SUMIF(Survey!BH491:BO491,{"&gt;0","&lt;0"})*{1,-1})-SUM(SUMIF(Survey!BQ491:BX491,{"&gt;0","&lt;0"})*{1,-1})</f>
        <v>0</v>
      </c>
      <c r="CH491" s="35" t="str">
        <f t="shared" si="352"/>
        <v>No holdings</v>
      </c>
      <c r="CI491">
        <f t="shared" si="353"/>
        <v>0</v>
      </c>
      <c r="CJ491" s="16" t="str">
        <f t="shared" si="354"/>
        <v>Fail</v>
      </c>
      <c r="CK491" s="36">
        <f>Survey!$AV491</f>
        <v>0</v>
      </c>
      <c r="CL491" s="36" cm="1">
        <f t="array" ref="CL491">SUM(SUMIF(Survey!BZ491:CS491,{"&gt;0","&lt;0"})*{1,-1})-SUM(SUMIF(Survey!CU491:DN491,{"&gt;0","&lt;0"})*{1,-1})</f>
        <v>0</v>
      </c>
      <c r="CM491" s="35" t="str">
        <f t="shared" si="355"/>
        <v>No holdings</v>
      </c>
      <c r="CN491" s="17">
        <f t="shared" si="356"/>
        <v>0</v>
      </c>
      <c r="CO491" s="16" t="str">
        <f t="shared" si="357"/>
        <v>Pass</v>
      </c>
      <c r="CP491" s="38" t="b">
        <f>IF(ABS(Survey!$CS491)=0,TRUE,FALSE)</f>
        <v>1</v>
      </c>
      <c r="CQ491" s="37" t="b">
        <f>NOT(ISBLANK(Survey!$CT491))</f>
        <v>0</v>
      </c>
      <c r="CR491" s="16" t="str">
        <f t="shared" si="358"/>
        <v>Pass</v>
      </c>
      <c r="CS491" s="38" t="b">
        <f>IF(ABS(Survey!$DN491)=0,TRUE,FALSE)</f>
        <v>1</v>
      </c>
      <c r="CT491" s="37" t="b">
        <f>NOT(ISBLANK(Survey!$DO491))</f>
        <v>0</v>
      </c>
      <c r="CU491" t="str">
        <f t="shared" si="359"/>
        <v>Pass</v>
      </c>
      <c r="CV491" s="29" cm="1">
        <f t="array" ref="CV491">SUM(SUMIF(Survey!CO491,{"&gt;0","&lt;0"})*{1,-1})+SUM(SUMIF(Survey!DJ491,{"&gt;0","&lt;0"})*{1,-1})</f>
        <v>0</v>
      </c>
      <c r="CW491" s="29">
        <f>SUM(SUMIF(Survey!DQ491:DW491,{"&gt;0","&lt;0"})*{1,-1})+SUM(SUMIF(Survey!DY491:EE491,{"&gt;0","&lt;0"})*{1,-1})</f>
        <v>0</v>
      </c>
      <c r="CX491">
        <f t="shared" si="360"/>
        <v>0</v>
      </c>
      <c r="CY491">
        <f t="shared" si="361"/>
        <v>0</v>
      </c>
      <c r="CZ491" s="16" t="str">
        <f t="shared" si="362"/>
        <v>Pass</v>
      </c>
      <c r="DA491" s="38" t="b">
        <f>IF(ABS(Survey!$DW491)=0,TRUE,FALSE)</f>
        <v>1</v>
      </c>
      <c r="DB491" s="37" t="b">
        <f>NOT(ISBLANK(Survey!DX491))</f>
        <v>0</v>
      </c>
      <c r="DC491" s="16" t="str">
        <f t="shared" si="363"/>
        <v>Pass</v>
      </c>
      <c r="DD491" s="38" t="b">
        <f>IF(ABS(Survey!$EE491)=0,TRUE,FALSE)</f>
        <v>1</v>
      </c>
      <c r="DE491" s="37" t="b">
        <f>NOT(ISBLANK(Survey!$EF491))</f>
        <v>0</v>
      </c>
      <c r="DF491" s="16" t="str">
        <f t="shared" si="364"/>
        <v>Fail</v>
      </c>
      <c r="DG491" s="36">
        <f>SUM(SUMIF(Survey!EL491:EN491,{"&gt;0","&lt;0"})*{1,-1})</f>
        <v>0</v>
      </c>
      <c r="DH491">
        <f t="shared" si="365"/>
        <v>0</v>
      </c>
      <c r="DI491">
        <f t="shared" si="366"/>
        <v>100</v>
      </c>
      <c r="DJ491" s="35" t="b">
        <f>IF(OR(Survey!$M491="ETF",Survey!$M491="ETF, alternative mutual fund",Survey!$M491="Closed-end", Survey!$M491="Split share corp"),TRUE,FALSE)</f>
        <v>0</v>
      </c>
      <c r="DK491" s="16" t="str">
        <f t="shared" si="367"/>
        <v>Fail</v>
      </c>
      <c r="DL491" s="36">
        <f>SUM(SUMIF(Survey!EP491:EV491,{"&gt;0","&lt;0"})*{1,-1})</f>
        <v>0</v>
      </c>
      <c r="DM491">
        <f t="shared" si="368"/>
        <v>0</v>
      </c>
      <c r="DN491" s="17">
        <f t="shared" si="369"/>
        <v>100</v>
      </c>
      <c r="DO491" s="16" t="str">
        <f t="shared" si="370"/>
        <v>Fail</v>
      </c>
      <c r="DP491" s="36">
        <f>SUM(SUMIF(Survey!EX491:FD491,{"&gt;0","&lt;0"})*{1,-1})</f>
        <v>0</v>
      </c>
      <c r="DQ491">
        <f t="shared" si="371"/>
        <v>0</v>
      </c>
      <c r="DR491" s="17">
        <f t="shared" si="372"/>
        <v>100</v>
      </c>
    </row>
    <row r="492" spans="1:122">
      <c r="A492">
        <v>492</v>
      </c>
      <c r="B492" t="str">
        <f t="shared" si="326"/>
        <v>Pass</v>
      </c>
      <c r="C492" t="str">
        <f>IF(COUNTBLANK(Survey!B492:FE492)=$C$2, "Pass", "Fail")</f>
        <v>Pass</v>
      </c>
      <c r="D492" t="str">
        <f t="shared" si="327"/>
        <v>Fail</v>
      </c>
      <c r="E492" t="str">
        <f>IF(OR(ISBLANK(Survey!AJ492),COUNTIF(G492:BB492,"Fail")),"Fail","Pass")</f>
        <v>Fail</v>
      </c>
      <c r="G492" s="16" t="str">
        <f t="shared" si="328"/>
        <v>Fail</v>
      </c>
      <c r="H492" s="177">
        <f>COUNTBLANK(Survey!B492:D492)+COUNTBLANK(Survey!G492)+COUNTBLANK(Survey!I492)+COUNTBLANK(Survey!K492:M492)+COUNTBLANK(Survey!P492)+COUNTBLANK(Survey!S492:U492)+COUNTBLANK(Survey!Y492:AA492)+COUNTBLANK(Survey!AD492:AE492)+COUNTBLANK(Survey!AI492:AI492)</f>
        <v>18</v>
      </c>
      <c r="I492" s="16" t="str">
        <f t="shared" si="329"/>
        <v>Fail</v>
      </c>
      <c r="J492" t="b">
        <f>IF(Survey!E492="No",TRUE,FALSE)</f>
        <v>0</v>
      </c>
      <c r="K492" s="34">
        <f>LEN(Survey!E492)</f>
        <v>0</v>
      </c>
      <c r="L492" s="16" t="str">
        <f t="shared" si="330"/>
        <v>Fail</v>
      </c>
      <c r="M492" t="b">
        <f>IF(Survey!F492="No",TRUE,FALSE)</f>
        <v>0</v>
      </c>
      <c r="N492" s="33">
        <f>LEN(Survey!F492)</f>
        <v>0</v>
      </c>
      <c r="O492" s="16" t="str">
        <f t="shared" si="331"/>
        <v>Pass</v>
      </c>
      <c r="P492" s="34">
        <f>MOD((LEN(Survey!H492)+2),11)</f>
        <v>2</v>
      </c>
      <c r="Q492" s="33" t="str">
        <f>IF(Survey!$L492="Prospectus fund", "Yes", "No")</f>
        <v>No</v>
      </c>
      <c r="R492" s="16" t="str">
        <f t="shared" si="332"/>
        <v>Pass</v>
      </c>
      <c r="S492" s="34">
        <f>MOD((LEN(Survey!J492)+2),11)</f>
        <v>2</v>
      </c>
      <c r="T492" s="35" t="b">
        <f>IF(OR(Survey!$M492="ETF",Survey!$M492="ETF, alternative mutual fund",Survey!$M492="Closed-end", Survey!$M492="Split share corp", Survey!$I492="Yes"),TRUE,FALSE)</f>
        <v>0</v>
      </c>
      <c r="U492" s="16" t="str">
        <f>IFERROR(IF(AND(OR(X492=Y492,Y492 = "Either"),NOT(ISBLANK(Survey!K492))),"Pass","Fail"),"Pass")</f>
        <v>Fail</v>
      </c>
      <c r="V492" s="36" cm="1">
        <f t="array" ref="V492">SUM(SUMIF(Survey!BZ492:CS492,{"&gt;0","&lt;0"})*{1,-1})</f>
        <v>0</v>
      </c>
      <c r="W492" s="38" cm="1">
        <f t="array" ref="W492">SUM(SUMIF(Survey!CC492,{"&gt;0","&lt;0"})*{1,-1})+SUM(SUMIF(Survey!CM492,{"&gt;0","&lt;0"})*{1,-1})</f>
        <v>0</v>
      </c>
      <c r="X492" s="38">
        <f>Survey!K492</f>
        <v>0</v>
      </c>
      <c r="Y492" s="37" t="str">
        <f t="shared" si="333"/>
        <v>Either</v>
      </c>
      <c r="Z492" s="16" t="str">
        <f t="shared" si="334"/>
        <v>Fail</v>
      </c>
      <c r="AA492" s="67" cm="1">
        <f t="array" ref="AA492">SUM(SUMIF(Survey!BZ492:CS492,{"&gt;0","&lt;0"})*{1,-1})+SUM(SUMIF(Survey!CU492:DN492,{"&gt;0","&lt;0"})*{1,-1})</f>
        <v>0</v>
      </c>
      <c r="AB492" s="67">
        <f>IFERROR(AA492/(Survey!$AV492),0)</f>
        <v>0</v>
      </c>
      <c r="AC492" s="128" t="b">
        <f>IF(OR(Survey!$M492="Alternative strategy or hedge",Survey!$M492="Other, illiquid",Survey!$L492="Prospectus fund"),TRUE,FALSE)</f>
        <v>0</v>
      </c>
      <c r="AD492" s="128" t="b">
        <f>NOT(ISBLANK(Survey!$M492))</f>
        <v>0</v>
      </c>
      <c r="AE492" s="16" t="str">
        <f t="shared" si="335"/>
        <v>Pass</v>
      </c>
      <c r="AF492" s="38" t="b">
        <f>NOT(ISNUMBER(SEARCH("Other",Survey!$P492)))</f>
        <v>1</v>
      </c>
      <c r="AG492" s="37" t="b">
        <f>NOT(ISBLANK(Survey!$Q492))</f>
        <v>0</v>
      </c>
      <c r="AH492" s="16" t="str">
        <f t="shared" si="336"/>
        <v>Pass</v>
      </c>
      <c r="AI492" s="143">
        <f>COUNTBLANK(Survey!$W492)</f>
        <v>1</v>
      </c>
      <c r="AJ492" s="67">
        <f>IF(AND(Survey!L492&lt;&gt;"Exempt fund",OR(Survey!$M492="ETF",Survey!$M492="ETF, alternative mutual fund",Survey!$M492="Mutual fund",Survey!$M492="Alternative mutual fund",Survey!$M492="Money market")),1,0)</f>
        <v>0</v>
      </c>
      <c r="AK492" s="16" t="str">
        <f t="shared" si="337"/>
        <v>Pass</v>
      </c>
      <c r="AL492" s="38" t="b">
        <f>NOT(ISNUMBER(SEARCH("Yes",Survey!$AA492)))</f>
        <v>1</v>
      </c>
      <c r="AM492" s="37" t="b">
        <f>IF(COUNTBLANK(Survey!$AB492:$AC492)=0,TRUE, FALSE)</f>
        <v>0</v>
      </c>
      <c r="AN492" s="16" t="str">
        <f t="shared" si="338"/>
        <v>Pass</v>
      </c>
      <c r="AO492" s="38" t="b">
        <f>NOT(ISNUMBER(SEARCH("Yes",Survey!$AD492)))</f>
        <v>1</v>
      </c>
      <c r="AP492" s="37" t="b">
        <f>NOT(ISBLANK(Survey!$AF492))</f>
        <v>0</v>
      </c>
      <c r="AQ492" s="16" t="str">
        <f t="shared" si="339"/>
        <v>Pass</v>
      </c>
      <c r="AR492" s="38" t="b">
        <f>NOT(OR(ISNUMBER(SEARCH("Other",Survey!$AF492)),ISNUMBER(SEARCH("Multiple",Survey!$AF492))))</f>
        <v>1</v>
      </c>
      <c r="AS492" s="37" t="b">
        <f>NOT(ISBLANK(Survey!$AG492))</f>
        <v>0</v>
      </c>
      <c r="AT492" s="16" t="str">
        <f t="shared" si="340"/>
        <v>Fail</v>
      </c>
      <c r="AU492" s="143">
        <f>IF(ABS(Survey!$AV492)&gt;0, 1,0)</f>
        <v>0</v>
      </c>
      <c r="AV492" s="143">
        <f>IF(COUNTBLANK(Survey!$AJ492)=0,1,0)</f>
        <v>0</v>
      </c>
      <c r="AW492" s="16" t="str">
        <f t="shared" si="341"/>
        <v>Pass</v>
      </c>
      <c r="AX492" s="143">
        <f>IF(ISBLANK(Survey!$AJ492),0,1)</f>
        <v>0</v>
      </c>
      <c r="AY492" s="165">
        <f>COUNTBLANK(Survey!$AK492)</f>
        <v>1</v>
      </c>
      <c r="AZ492" s="16" t="str">
        <f t="shared" si="342"/>
        <v>Pass</v>
      </c>
      <c r="BA492" s="143">
        <f>IF(OR(Survey!$AK492="Closed",ISBLANK(Survey!$AK492)),0,1)</f>
        <v>0</v>
      </c>
      <c r="BB492" s="165">
        <f>IF(ISBLANK(Survey!$AL492),1,0)</f>
        <v>1</v>
      </c>
      <c r="BC492" s="147" t="str" cm="1">
        <f t="array" ref="BC492">IF(OR(IF(OR($BE492+$BF492 = 2, $BG492=1), FALSE, TRUE), AND($BD492:$BD492 = 0)),"Pass","Fail")</f>
        <v>Pass</v>
      </c>
      <c r="BD492" s="143">
        <f>COUNTBLANK(Survey!$AM492:$AO492)</f>
        <v>3</v>
      </c>
      <c r="BE492" s="143">
        <f>IF(Survey!$I492="Yes",1,0)</f>
        <v>0</v>
      </c>
      <c r="BF492" s="143">
        <f>IF(OR(Survey!$M492="Mutual fund",Survey!$M492="Alternative mutual fund",Survey!$M492="Money market"),1,0)</f>
        <v>0</v>
      </c>
      <c r="BG492" s="148">
        <f>IF(OR(Survey!$M492="ETF",Survey!$M492="ETF, alternative mutual fund"),1,0)</f>
        <v>0</v>
      </c>
      <c r="BH492" s="16" t="str">
        <f t="shared" si="343"/>
        <v>Pass</v>
      </c>
      <c r="BI492" s="38" t="b">
        <f>OR(ISNUMBER(SEARCH("Yes",Survey!$AO492)),ISBLANK(Survey!$AO492))</f>
        <v>1</v>
      </c>
      <c r="BJ492" s="67" t="b">
        <f>NOT(ISBLANK(Survey!$AP492))</f>
        <v>0</v>
      </c>
      <c r="BK492" s="16" t="str">
        <f t="shared" si="344"/>
        <v>Pass</v>
      </c>
      <c r="BL492" s="143">
        <f>IF(Survey!$AW492=0, 0,1)</f>
        <v>0</v>
      </c>
      <c r="BM492" s="67">
        <f>Survey!$AQ492</f>
        <v>0</v>
      </c>
      <c r="BN492" s="67">
        <f>IFERROR((Survey!$AX492-ABS(Survey!$AY492)-ABS(Survey!$BD492))/Survey!$AW492,0)</f>
        <v>0</v>
      </c>
      <c r="BO492" s="67">
        <f>IF(AND($BM492&gt;$BN492-0.2,$BM492&lt;$BN492+0.2,ISBLANK(Survey!$AQ492)=FALSE),0,1)</f>
        <v>1</v>
      </c>
      <c r="BP492" s="165">
        <f>IF(ISBLANK(Survey!$AR492),1,0)</f>
        <v>1</v>
      </c>
      <c r="BQ492" s="16" t="str">
        <f t="shared" si="345"/>
        <v>Pass</v>
      </c>
      <c r="BR492" s="143">
        <f>IF(Survey!$AW492=0, 0,1)</f>
        <v>0</v>
      </c>
      <c r="BS492" s="67">
        <f>IF(AND(Survey!$AS492&gt;=0,Survey!$AS492&lt;=0.2,Survey!$AS492&lt;&gt;""),0,1)</f>
        <v>1</v>
      </c>
      <c r="BT492" s="143">
        <f>IF(ISBLANK(Survey!$AT492),1,0)</f>
        <v>1</v>
      </c>
      <c r="BU492" s="16" t="str">
        <f t="shared" si="346"/>
        <v>Fail</v>
      </c>
      <c r="BV492" s="165">
        <f>Survey!$AU492</f>
        <v>0</v>
      </c>
      <c r="BW492" s="16" t="str">
        <f t="shared" si="347"/>
        <v>Pass</v>
      </c>
      <c r="BX492" s="36">
        <f>Survey!$AV492</f>
        <v>0</v>
      </c>
      <c r="BY492" s="176">
        <f>Survey!$AW492+Survey!$AX492-ABS(Survey!$AY492)+ABS(Survey!$AZ492)-ABS(Survey!$BA492)+ABS(Survey!$BB492)-ABS(Survey!$BC492)-ABS(Survey!$BD492)+Survey!$BE492</f>
        <v>0</v>
      </c>
      <c r="BZ492" s="35">
        <f t="shared" si="348"/>
        <v>0</v>
      </c>
      <c r="CA492" s="17">
        <f t="shared" si="349"/>
        <v>0</v>
      </c>
      <c r="CB492" s="16" t="str">
        <f t="shared" si="350"/>
        <v>Pass</v>
      </c>
      <c r="CC492" s="38" t="b">
        <f>IF(ABS(Survey!$BE492)=0,TRUE,FALSE)</f>
        <v>1</v>
      </c>
      <c r="CD492" s="37" t="b">
        <f>NOT(ISBLANK(Survey!$BF492))</f>
        <v>0</v>
      </c>
      <c r="CE492" t="str">
        <f t="shared" si="351"/>
        <v>Fail</v>
      </c>
      <c r="CF492" s="29">
        <f>Survey!$AV492</f>
        <v>0</v>
      </c>
      <c r="CG492" s="29" cm="1">
        <f t="array" ref="CG492">SUM(SUMIF(Survey!BH492:BO492,{"&gt;0","&lt;0"})*{1,-1})-SUM(SUMIF(Survey!BQ492:BX492,{"&gt;0","&lt;0"})*{1,-1})</f>
        <v>0</v>
      </c>
      <c r="CH492" s="35" t="str">
        <f t="shared" si="352"/>
        <v>No holdings</v>
      </c>
      <c r="CI492">
        <f t="shared" si="353"/>
        <v>0</v>
      </c>
      <c r="CJ492" s="16" t="str">
        <f t="shared" si="354"/>
        <v>Fail</v>
      </c>
      <c r="CK492" s="36">
        <f>Survey!$AV492</f>
        <v>0</v>
      </c>
      <c r="CL492" s="36" cm="1">
        <f t="array" ref="CL492">SUM(SUMIF(Survey!BZ492:CS492,{"&gt;0","&lt;0"})*{1,-1})-SUM(SUMIF(Survey!CU492:DN492,{"&gt;0","&lt;0"})*{1,-1})</f>
        <v>0</v>
      </c>
      <c r="CM492" s="35" t="str">
        <f t="shared" si="355"/>
        <v>No holdings</v>
      </c>
      <c r="CN492" s="17">
        <f t="shared" si="356"/>
        <v>0</v>
      </c>
      <c r="CO492" s="16" t="str">
        <f t="shared" si="357"/>
        <v>Pass</v>
      </c>
      <c r="CP492" s="38" t="b">
        <f>IF(ABS(Survey!$CS492)=0,TRUE,FALSE)</f>
        <v>1</v>
      </c>
      <c r="CQ492" s="37" t="b">
        <f>NOT(ISBLANK(Survey!$CT492))</f>
        <v>0</v>
      </c>
      <c r="CR492" s="16" t="str">
        <f t="shared" si="358"/>
        <v>Pass</v>
      </c>
      <c r="CS492" s="38" t="b">
        <f>IF(ABS(Survey!$DN492)=0,TRUE,FALSE)</f>
        <v>1</v>
      </c>
      <c r="CT492" s="37" t="b">
        <f>NOT(ISBLANK(Survey!$DO492))</f>
        <v>0</v>
      </c>
      <c r="CU492" t="str">
        <f t="shared" si="359"/>
        <v>Pass</v>
      </c>
      <c r="CV492" s="29" cm="1">
        <f t="array" ref="CV492">SUM(SUMIF(Survey!CO492,{"&gt;0","&lt;0"})*{1,-1})+SUM(SUMIF(Survey!DJ492,{"&gt;0","&lt;0"})*{1,-1})</f>
        <v>0</v>
      </c>
      <c r="CW492" s="29">
        <f>SUM(SUMIF(Survey!DQ492:DW492,{"&gt;0","&lt;0"})*{1,-1})+SUM(SUMIF(Survey!DY492:EE492,{"&gt;0","&lt;0"})*{1,-1})</f>
        <v>0</v>
      </c>
      <c r="CX492">
        <f t="shared" si="360"/>
        <v>0</v>
      </c>
      <c r="CY492">
        <f t="shared" si="361"/>
        <v>0</v>
      </c>
      <c r="CZ492" s="16" t="str">
        <f t="shared" si="362"/>
        <v>Pass</v>
      </c>
      <c r="DA492" s="38" t="b">
        <f>IF(ABS(Survey!$DW492)=0,TRUE,FALSE)</f>
        <v>1</v>
      </c>
      <c r="DB492" s="37" t="b">
        <f>NOT(ISBLANK(Survey!DX492))</f>
        <v>0</v>
      </c>
      <c r="DC492" s="16" t="str">
        <f t="shared" si="363"/>
        <v>Pass</v>
      </c>
      <c r="DD492" s="38" t="b">
        <f>IF(ABS(Survey!$EE492)=0,TRUE,FALSE)</f>
        <v>1</v>
      </c>
      <c r="DE492" s="37" t="b">
        <f>NOT(ISBLANK(Survey!$EF492))</f>
        <v>0</v>
      </c>
      <c r="DF492" s="16" t="str">
        <f t="shared" si="364"/>
        <v>Fail</v>
      </c>
      <c r="DG492" s="36">
        <f>SUM(SUMIF(Survey!EL492:EN492,{"&gt;0","&lt;0"})*{1,-1})</f>
        <v>0</v>
      </c>
      <c r="DH492">
        <f t="shared" si="365"/>
        <v>0</v>
      </c>
      <c r="DI492">
        <f t="shared" si="366"/>
        <v>100</v>
      </c>
      <c r="DJ492" s="35" t="b">
        <f>IF(OR(Survey!$M492="ETF",Survey!$M492="ETF, alternative mutual fund",Survey!$M492="Closed-end", Survey!$M492="Split share corp"),TRUE,FALSE)</f>
        <v>0</v>
      </c>
      <c r="DK492" s="16" t="str">
        <f t="shared" si="367"/>
        <v>Fail</v>
      </c>
      <c r="DL492" s="36">
        <f>SUM(SUMIF(Survey!EP492:EV492,{"&gt;0","&lt;0"})*{1,-1})</f>
        <v>0</v>
      </c>
      <c r="DM492">
        <f t="shared" si="368"/>
        <v>0</v>
      </c>
      <c r="DN492" s="17">
        <f t="shared" si="369"/>
        <v>100</v>
      </c>
      <c r="DO492" s="16" t="str">
        <f t="shared" si="370"/>
        <v>Fail</v>
      </c>
      <c r="DP492" s="36">
        <f>SUM(SUMIF(Survey!EX492:FD492,{"&gt;0","&lt;0"})*{1,-1})</f>
        <v>0</v>
      </c>
      <c r="DQ492">
        <f t="shared" si="371"/>
        <v>0</v>
      </c>
      <c r="DR492" s="17">
        <f t="shared" si="372"/>
        <v>100</v>
      </c>
    </row>
    <row r="493" spans="1:122">
      <c r="A493">
        <v>493</v>
      </c>
      <c r="B493" t="str">
        <f t="shared" si="326"/>
        <v>Pass</v>
      </c>
      <c r="C493" t="str">
        <f>IF(COUNTBLANK(Survey!B493:FE493)=$C$2, "Pass", "Fail")</f>
        <v>Pass</v>
      </c>
      <c r="D493" t="str">
        <f t="shared" si="327"/>
        <v>Fail</v>
      </c>
      <c r="E493" t="str">
        <f>IF(OR(ISBLANK(Survey!AJ493),COUNTIF(G493:BB493,"Fail")),"Fail","Pass")</f>
        <v>Fail</v>
      </c>
      <c r="G493" s="16" t="str">
        <f t="shared" si="328"/>
        <v>Fail</v>
      </c>
      <c r="H493" s="177">
        <f>COUNTBLANK(Survey!B493:D493)+COUNTBLANK(Survey!G493)+COUNTBLANK(Survey!I493)+COUNTBLANK(Survey!K493:M493)+COUNTBLANK(Survey!P493)+COUNTBLANK(Survey!S493:U493)+COUNTBLANK(Survey!Y493:AA493)+COUNTBLANK(Survey!AD493:AE493)+COUNTBLANK(Survey!AI493:AI493)</f>
        <v>18</v>
      </c>
      <c r="I493" s="16" t="str">
        <f t="shared" si="329"/>
        <v>Fail</v>
      </c>
      <c r="J493" t="b">
        <f>IF(Survey!E493="No",TRUE,FALSE)</f>
        <v>0</v>
      </c>
      <c r="K493" s="34">
        <f>LEN(Survey!E493)</f>
        <v>0</v>
      </c>
      <c r="L493" s="16" t="str">
        <f t="shared" si="330"/>
        <v>Fail</v>
      </c>
      <c r="M493" t="b">
        <f>IF(Survey!F493="No",TRUE,FALSE)</f>
        <v>0</v>
      </c>
      <c r="N493" s="33">
        <f>LEN(Survey!F493)</f>
        <v>0</v>
      </c>
      <c r="O493" s="16" t="str">
        <f t="shared" si="331"/>
        <v>Pass</v>
      </c>
      <c r="P493" s="34">
        <f>MOD((LEN(Survey!H493)+2),11)</f>
        <v>2</v>
      </c>
      <c r="Q493" s="33" t="str">
        <f>IF(Survey!$L493="Prospectus fund", "Yes", "No")</f>
        <v>No</v>
      </c>
      <c r="R493" s="16" t="str">
        <f t="shared" si="332"/>
        <v>Pass</v>
      </c>
      <c r="S493" s="34">
        <f>MOD((LEN(Survey!J493)+2),11)</f>
        <v>2</v>
      </c>
      <c r="T493" s="35" t="b">
        <f>IF(OR(Survey!$M493="ETF",Survey!$M493="ETF, alternative mutual fund",Survey!$M493="Closed-end", Survey!$M493="Split share corp", Survey!$I493="Yes"),TRUE,FALSE)</f>
        <v>0</v>
      </c>
      <c r="U493" s="16" t="str">
        <f>IFERROR(IF(AND(OR(X493=Y493,Y493 = "Either"),NOT(ISBLANK(Survey!K493))),"Pass","Fail"),"Pass")</f>
        <v>Fail</v>
      </c>
      <c r="V493" s="36" cm="1">
        <f t="array" ref="V493">SUM(SUMIF(Survey!BZ493:CS493,{"&gt;0","&lt;0"})*{1,-1})</f>
        <v>0</v>
      </c>
      <c r="W493" s="38" cm="1">
        <f t="array" ref="W493">SUM(SUMIF(Survey!CC493,{"&gt;0","&lt;0"})*{1,-1})+SUM(SUMIF(Survey!CM493,{"&gt;0","&lt;0"})*{1,-1})</f>
        <v>0</v>
      </c>
      <c r="X493" s="38">
        <f>Survey!K493</f>
        <v>0</v>
      </c>
      <c r="Y493" s="37" t="str">
        <f t="shared" si="333"/>
        <v>Either</v>
      </c>
      <c r="Z493" s="16" t="str">
        <f t="shared" si="334"/>
        <v>Fail</v>
      </c>
      <c r="AA493" s="67" cm="1">
        <f t="array" ref="AA493">SUM(SUMIF(Survey!BZ493:CS493,{"&gt;0","&lt;0"})*{1,-1})+SUM(SUMIF(Survey!CU493:DN493,{"&gt;0","&lt;0"})*{1,-1})</f>
        <v>0</v>
      </c>
      <c r="AB493" s="67">
        <f>IFERROR(AA493/(Survey!$AV493),0)</f>
        <v>0</v>
      </c>
      <c r="AC493" s="128" t="b">
        <f>IF(OR(Survey!$M493="Alternative strategy or hedge",Survey!$M493="Other, illiquid",Survey!$L493="Prospectus fund"),TRUE,FALSE)</f>
        <v>0</v>
      </c>
      <c r="AD493" s="128" t="b">
        <f>NOT(ISBLANK(Survey!$M493))</f>
        <v>0</v>
      </c>
      <c r="AE493" s="16" t="str">
        <f t="shared" si="335"/>
        <v>Pass</v>
      </c>
      <c r="AF493" s="38" t="b">
        <f>NOT(ISNUMBER(SEARCH("Other",Survey!$P493)))</f>
        <v>1</v>
      </c>
      <c r="AG493" s="37" t="b">
        <f>NOT(ISBLANK(Survey!$Q493))</f>
        <v>0</v>
      </c>
      <c r="AH493" s="16" t="str">
        <f t="shared" si="336"/>
        <v>Pass</v>
      </c>
      <c r="AI493" s="143">
        <f>COUNTBLANK(Survey!$W493)</f>
        <v>1</v>
      </c>
      <c r="AJ493" s="67">
        <f>IF(AND(Survey!L493&lt;&gt;"Exempt fund",OR(Survey!$M493="ETF",Survey!$M493="ETF, alternative mutual fund",Survey!$M493="Mutual fund",Survey!$M493="Alternative mutual fund",Survey!$M493="Money market")),1,0)</f>
        <v>0</v>
      </c>
      <c r="AK493" s="16" t="str">
        <f t="shared" si="337"/>
        <v>Pass</v>
      </c>
      <c r="AL493" s="38" t="b">
        <f>NOT(ISNUMBER(SEARCH("Yes",Survey!$AA493)))</f>
        <v>1</v>
      </c>
      <c r="AM493" s="37" t="b">
        <f>IF(COUNTBLANK(Survey!$AB493:$AC493)=0,TRUE, FALSE)</f>
        <v>0</v>
      </c>
      <c r="AN493" s="16" t="str">
        <f t="shared" si="338"/>
        <v>Pass</v>
      </c>
      <c r="AO493" s="38" t="b">
        <f>NOT(ISNUMBER(SEARCH("Yes",Survey!$AD493)))</f>
        <v>1</v>
      </c>
      <c r="AP493" s="37" t="b">
        <f>NOT(ISBLANK(Survey!$AF493))</f>
        <v>0</v>
      </c>
      <c r="AQ493" s="16" t="str">
        <f t="shared" si="339"/>
        <v>Pass</v>
      </c>
      <c r="AR493" s="38" t="b">
        <f>NOT(OR(ISNUMBER(SEARCH("Other",Survey!$AF493)),ISNUMBER(SEARCH("Multiple",Survey!$AF493))))</f>
        <v>1</v>
      </c>
      <c r="AS493" s="37" t="b">
        <f>NOT(ISBLANK(Survey!$AG493))</f>
        <v>0</v>
      </c>
      <c r="AT493" s="16" t="str">
        <f t="shared" si="340"/>
        <v>Fail</v>
      </c>
      <c r="AU493" s="143">
        <f>IF(ABS(Survey!$AV493)&gt;0, 1,0)</f>
        <v>0</v>
      </c>
      <c r="AV493" s="143">
        <f>IF(COUNTBLANK(Survey!$AJ493)=0,1,0)</f>
        <v>0</v>
      </c>
      <c r="AW493" s="16" t="str">
        <f t="shared" si="341"/>
        <v>Pass</v>
      </c>
      <c r="AX493" s="143">
        <f>IF(ISBLANK(Survey!$AJ493),0,1)</f>
        <v>0</v>
      </c>
      <c r="AY493" s="165">
        <f>COUNTBLANK(Survey!$AK493)</f>
        <v>1</v>
      </c>
      <c r="AZ493" s="16" t="str">
        <f t="shared" si="342"/>
        <v>Pass</v>
      </c>
      <c r="BA493" s="143">
        <f>IF(OR(Survey!$AK493="Closed",ISBLANK(Survey!$AK493)),0,1)</f>
        <v>0</v>
      </c>
      <c r="BB493" s="165">
        <f>IF(ISBLANK(Survey!$AL493),1,0)</f>
        <v>1</v>
      </c>
      <c r="BC493" s="147" t="str" cm="1">
        <f t="array" ref="BC493">IF(OR(IF(OR($BE493+$BF493 = 2, $BG493=1), FALSE, TRUE), AND($BD493:$BD493 = 0)),"Pass","Fail")</f>
        <v>Pass</v>
      </c>
      <c r="BD493" s="143">
        <f>COUNTBLANK(Survey!$AM493:$AO493)</f>
        <v>3</v>
      </c>
      <c r="BE493" s="143">
        <f>IF(Survey!$I493="Yes",1,0)</f>
        <v>0</v>
      </c>
      <c r="BF493" s="143">
        <f>IF(OR(Survey!$M493="Mutual fund",Survey!$M493="Alternative mutual fund",Survey!$M493="Money market"),1,0)</f>
        <v>0</v>
      </c>
      <c r="BG493" s="148">
        <f>IF(OR(Survey!$M493="ETF",Survey!$M493="ETF, alternative mutual fund"),1,0)</f>
        <v>0</v>
      </c>
      <c r="BH493" s="16" t="str">
        <f t="shared" si="343"/>
        <v>Pass</v>
      </c>
      <c r="BI493" s="38" t="b">
        <f>OR(ISNUMBER(SEARCH("Yes",Survey!$AO493)),ISBLANK(Survey!$AO493))</f>
        <v>1</v>
      </c>
      <c r="BJ493" s="67" t="b">
        <f>NOT(ISBLANK(Survey!$AP493))</f>
        <v>0</v>
      </c>
      <c r="BK493" s="16" t="str">
        <f t="shared" si="344"/>
        <v>Pass</v>
      </c>
      <c r="BL493" s="143">
        <f>IF(Survey!$AW493=0, 0,1)</f>
        <v>0</v>
      </c>
      <c r="BM493" s="67">
        <f>Survey!$AQ493</f>
        <v>0</v>
      </c>
      <c r="BN493" s="67">
        <f>IFERROR((Survey!$AX493-ABS(Survey!$AY493)-ABS(Survey!$BD493))/Survey!$AW493,0)</f>
        <v>0</v>
      </c>
      <c r="BO493" s="67">
        <f>IF(AND($BM493&gt;$BN493-0.2,$BM493&lt;$BN493+0.2,ISBLANK(Survey!$AQ493)=FALSE),0,1)</f>
        <v>1</v>
      </c>
      <c r="BP493" s="165">
        <f>IF(ISBLANK(Survey!$AR493),1,0)</f>
        <v>1</v>
      </c>
      <c r="BQ493" s="16" t="str">
        <f t="shared" si="345"/>
        <v>Pass</v>
      </c>
      <c r="BR493" s="143">
        <f>IF(Survey!$AW493=0, 0,1)</f>
        <v>0</v>
      </c>
      <c r="BS493" s="67">
        <f>IF(AND(Survey!$AS493&gt;=0,Survey!$AS493&lt;=0.2,Survey!$AS493&lt;&gt;""),0,1)</f>
        <v>1</v>
      </c>
      <c r="BT493" s="143">
        <f>IF(ISBLANK(Survey!$AT493),1,0)</f>
        <v>1</v>
      </c>
      <c r="BU493" s="16" t="str">
        <f t="shared" si="346"/>
        <v>Fail</v>
      </c>
      <c r="BV493" s="165">
        <f>Survey!$AU493</f>
        <v>0</v>
      </c>
      <c r="BW493" s="16" t="str">
        <f t="shared" si="347"/>
        <v>Pass</v>
      </c>
      <c r="BX493" s="36">
        <f>Survey!$AV493</f>
        <v>0</v>
      </c>
      <c r="BY493" s="176">
        <f>Survey!$AW493+Survey!$AX493-ABS(Survey!$AY493)+ABS(Survey!$AZ493)-ABS(Survey!$BA493)+ABS(Survey!$BB493)-ABS(Survey!$BC493)-ABS(Survey!$BD493)+Survey!$BE493</f>
        <v>0</v>
      </c>
      <c r="BZ493" s="35">
        <f t="shared" si="348"/>
        <v>0</v>
      </c>
      <c r="CA493" s="17">
        <f t="shared" si="349"/>
        <v>0</v>
      </c>
      <c r="CB493" s="16" t="str">
        <f t="shared" si="350"/>
        <v>Pass</v>
      </c>
      <c r="CC493" s="38" t="b">
        <f>IF(ABS(Survey!$BE493)=0,TRUE,FALSE)</f>
        <v>1</v>
      </c>
      <c r="CD493" s="37" t="b">
        <f>NOT(ISBLANK(Survey!$BF493))</f>
        <v>0</v>
      </c>
      <c r="CE493" t="str">
        <f t="shared" si="351"/>
        <v>Fail</v>
      </c>
      <c r="CF493" s="29">
        <f>Survey!$AV493</f>
        <v>0</v>
      </c>
      <c r="CG493" s="29" cm="1">
        <f t="array" ref="CG493">SUM(SUMIF(Survey!BH493:BO493,{"&gt;0","&lt;0"})*{1,-1})-SUM(SUMIF(Survey!BQ493:BX493,{"&gt;0","&lt;0"})*{1,-1})</f>
        <v>0</v>
      </c>
      <c r="CH493" s="35" t="str">
        <f t="shared" si="352"/>
        <v>No holdings</v>
      </c>
      <c r="CI493">
        <f t="shared" si="353"/>
        <v>0</v>
      </c>
      <c r="CJ493" s="16" t="str">
        <f t="shared" si="354"/>
        <v>Fail</v>
      </c>
      <c r="CK493" s="36">
        <f>Survey!$AV493</f>
        <v>0</v>
      </c>
      <c r="CL493" s="36" cm="1">
        <f t="array" ref="CL493">SUM(SUMIF(Survey!BZ493:CS493,{"&gt;0","&lt;0"})*{1,-1})-SUM(SUMIF(Survey!CU493:DN493,{"&gt;0","&lt;0"})*{1,-1})</f>
        <v>0</v>
      </c>
      <c r="CM493" s="35" t="str">
        <f t="shared" si="355"/>
        <v>No holdings</v>
      </c>
      <c r="CN493" s="17">
        <f t="shared" si="356"/>
        <v>0</v>
      </c>
      <c r="CO493" s="16" t="str">
        <f t="shared" si="357"/>
        <v>Pass</v>
      </c>
      <c r="CP493" s="38" t="b">
        <f>IF(ABS(Survey!$CS493)=0,TRUE,FALSE)</f>
        <v>1</v>
      </c>
      <c r="CQ493" s="37" t="b">
        <f>NOT(ISBLANK(Survey!$CT493))</f>
        <v>0</v>
      </c>
      <c r="CR493" s="16" t="str">
        <f t="shared" si="358"/>
        <v>Pass</v>
      </c>
      <c r="CS493" s="38" t="b">
        <f>IF(ABS(Survey!$DN493)=0,TRUE,FALSE)</f>
        <v>1</v>
      </c>
      <c r="CT493" s="37" t="b">
        <f>NOT(ISBLANK(Survey!$DO493))</f>
        <v>0</v>
      </c>
      <c r="CU493" t="str">
        <f t="shared" si="359"/>
        <v>Pass</v>
      </c>
      <c r="CV493" s="29" cm="1">
        <f t="array" ref="CV493">SUM(SUMIF(Survey!CO493,{"&gt;0","&lt;0"})*{1,-1})+SUM(SUMIF(Survey!DJ493,{"&gt;0","&lt;0"})*{1,-1})</f>
        <v>0</v>
      </c>
      <c r="CW493" s="29">
        <f>SUM(SUMIF(Survey!DQ493:DW493,{"&gt;0","&lt;0"})*{1,-1})+SUM(SUMIF(Survey!DY493:EE493,{"&gt;0","&lt;0"})*{1,-1})</f>
        <v>0</v>
      </c>
      <c r="CX493">
        <f t="shared" si="360"/>
        <v>0</v>
      </c>
      <c r="CY493">
        <f t="shared" si="361"/>
        <v>0</v>
      </c>
      <c r="CZ493" s="16" t="str">
        <f t="shared" si="362"/>
        <v>Pass</v>
      </c>
      <c r="DA493" s="38" t="b">
        <f>IF(ABS(Survey!$DW493)=0,TRUE,FALSE)</f>
        <v>1</v>
      </c>
      <c r="DB493" s="37" t="b">
        <f>NOT(ISBLANK(Survey!DX493))</f>
        <v>0</v>
      </c>
      <c r="DC493" s="16" t="str">
        <f t="shared" si="363"/>
        <v>Pass</v>
      </c>
      <c r="DD493" s="38" t="b">
        <f>IF(ABS(Survey!$EE493)=0,TRUE,FALSE)</f>
        <v>1</v>
      </c>
      <c r="DE493" s="37" t="b">
        <f>NOT(ISBLANK(Survey!$EF493))</f>
        <v>0</v>
      </c>
      <c r="DF493" s="16" t="str">
        <f t="shared" si="364"/>
        <v>Fail</v>
      </c>
      <c r="DG493" s="36">
        <f>SUM(SUMIF(Survey!EL493:EN493,{"&gt;0","&lt;0"})*{1,-1})</f>
        <v>0</v>
      </c>
      <c r="DH493">
        <f t="shared" si="365"/>
        <v>0</v>
      </c>
      <c r="DI493">
        <f t="shared" si="366"/>
        <v>100</v>
      </c>
      <c r="DJ493" s="35" t="b">
        <f>IF(OR(Survey!$M493="ETF",Survey!$M493="ETF, alternative mutual fund",Survey!$M493="Closed-end", Survey!$M493="Split share corp"),TRUE,FALSE)</f>
        <v>0</v>
      </c>
      <c r="DK493" s="16" t="str">
        <f t="shared" si="367"/>
        <v>Fail</v>
      </c>
      <c r="DL493" s="36">
        <f>SUM(SUMIF(Survey!EP493:EV493,{"&gt;0","&lt;0"})*{1,-1})</f>
        <v>0</v>
      </c>
      <c r="DM493">
        <f t="shared" si="368"/>
        <v>0</v>
      </c>
      <c r="DN493" s="17">
        <f t="shared" si="369"/>
        <v>100</v>
      </c>
      <c r="DO493" s="16" t="str">
        <f t="shared" si="370"/>
        <v>Fail</v>
      </c>
      <c r="DP493" s="36">
        <f>SUM(SUMIF(Survey!EX493:FD493,{"&gt;0","&lt;0"})*{1,-1})</f>
        <v>0</v>
      </c>
      <c r="DQ493">
        <f t="shared" si="371"/>
        <v>0</v>
      </c>
      <c r="DR493" s="17">
        <f t="shared" si="372"/>
        <v>100</v>
      </c>
    </row>
    <row r="494" spans="1:122">
      <c r="A494">
        <v>494</v>
      </c>
      <c r="B494" t="str">
        <f t="shared" si="326"/>
        <v>Pass</v>
      </c>
      <c r="C494" t="str">
        <f>IF(COUNTBLANK(Survey!B494:FE494)=$C$2, "Pass", "Fail")</f>
        <v>Pass</v>
      </c>
      <c r="D494" t="str">
        <f t="shared" si="327"/>
        <v>Fail</v>
      </c>
      <c r="E494" t="str">
        <f>IF(OR(ISBLANK(Survey!AJ494),COUNTIF(G494:BB494,"Fail")),"Fail","Pass")</f>
        <v>Fail</v>
      </c>
      <c r="G494" s="16" t="str">
        <f t="shared" si="328"/>
        <v>Fail</v>
      </c>
      <c r="H494" s="177">
        <f>COUNTBLANK(Survey!B494:D494)+COUNTBLANK(Survey!G494)+COUNTBLANK(Survey!I494)+COUNTBLANK(Survey!K494:M494)+COUNTBLANK(Survey!P494)+COUNTBLANK(Survey!S494:U494)+COUNTBLANK(Survey!Y494:AA494)+COUNTBLANK(Survey!AD494:AE494)+COUNTBLANK(Survey!AI494:AI494)</f>
        <v>18</v>
      </c>
      <c r="I494" s="16" t="str">
        <f t="shared" si="329"/>
        <v>Fail</v>
      </c>
      <c r="J494" t="b">
        <f>IF(Survey!E494="No",TRUE,FALSE)</f>
        <v>0</v>
      </c>
      <c r="K494" s="34">
        <f>LEN(Survey!E494)</f>
        <v>0</v>
      </c>
      <c r="L494" s="16" t="str">
        <f t="shared" si="330"/>
        <v>Fail</v>
      </c>
      <c r="M494" t="b">
        <f>IF(Survey!F494="No",TRUE,FALSE)</f>
        <v>0</v>
      </c>
      <c r="N494" s="33">
        <f>LEN(Survey!F494)</f>
        <v>0</v>
      </c>
      <c r="O494" s="16" t="str">
        <f t="shared" si="331"/>
        <v>Pass</v>
      </c>
      <c r="P494" s="34">
        <f>MOD((LEN(Survey!H494)+2),11)</f>
        <v>2</v>
      </c>
      <c r="Q494" s="33" t="str">
        <f>IF(Survey!$L494="Prospectus fund", "Yes", "No")</f>
        <v>No</v>
      </c>
      <c r="R494" s="16" t="str">
        <f t="shared" si="332"/>
        <v>Pass</v>
      </c>
      <c r="S494" s="34">
        <f>MOD((LEN(Survey!J494)+2),11)</f>
        <v>2</v>
      </c>
      <c r="T494" s="35" t="b">
        <f>IF(OR(Survey!$M494="ETF",Survey!$M494="ETF, alternative mutual fund",Survey!$M494="Closed-end", Survey!$M494="Split share corp", Survey!$I494="Yes"),TRUE,FALSE)</f>
        <v>0</v>
      </c>
      <c r="U494" s="16" t="str">
        <f>IFERROR(IF(AND(OR(X494=Y494,Y494 = "Either"),NOT(ISBLANK(Survey!K494))),"Pass","Fail"),"Pass")</f>
        <v>Fail</v>
      </c>
      <c r="V494" s="36" cm="1">
        <f t="array" ref="V494">SUM(SUMIF(Survey!BZ494:CS494,{"&gt;0","&lt;0"})*{1,-1})</f>
        <v>0</v>
      </c>
      <c r="W494" s="38" cm="1">
        <f t="array" ref="W494">SUM(SUMIF(Survey!CC494,{"&gt;0","&lt;0"})*{1,-1})+SUM(SUMIF(Survey!CM494,{"&gt;0","&lt;0"})*{1,-1})</f>
        <v>0</v>
      </c>
      <c r="X494" s="38">
        <f>Survey!K494</f>
        <v>0</v>
      </c>
      <c r="Y494" s="37" t="str">
        <f t="shared" si="333"/>
        <v>Either</v>
      </c>
      <c r="Z494" s="16" t="str">
        <f t="shared" si="334"/>
        <v>Fail</v>
      </c>
      <c r="AA494" s="67" cm="1">
        <f t="array" ref="AA494">SUM(SUMIF(Survey!BZ494:CS494,{"&gt;0","&lt;0"})*{1,-1})+SUM(SUMIF(Survey!CU494:DN494,{"&gt;0","&lt;0"})*{1,-1})</f>
        <v>0</v>
      </c>
      <c r="AB494" s="67">
        <f>IFERROR(AA494/(Survey!$AV494),0)</f>
        <v>0</v>
      </c>
      <c r="AC494" s="128" t="b">
        <f>IF(OR(Survey!$M494="Alternative strategy or hedge",Survey!$M494="Other, illiquid",Survey!$L494="Prospectus fund"),TRUE,FALSE)</f>
        <v>0</v>
      </c>
      <c r="AD494" s="128" t="b">
        <f>NOT(ISBLANK(Survey!$M494))</f>
        <v>0</v>
      </c>
      <c r="AE494" s="16" t="str">
        <f t="shared" si="335"/>
        <v>Pass</v>
      </c>
      <c r="AF494" s="38" t="b">
        <f>NOT(ISNUMBER(SEARCH("Other",Survey!$P494)))</f>
        <v>1</v>
      </c>
      <c r="AG494" s="37" t="b">
        <f>NOT(ISBLANK(Survey!$Q494))</f>
        <v>0</v>
      </c>
      <c r="AH494" s="16" t="str">
        <f t="shared" si="336"/>
        <v>Pass</v>
      </c>
      <c r="AI494" s="143">
        <f>COUNTBLANK(Survey!$W494)</f>
        <v>1</v>
      </c>
      <c r="AJ494" s="67">
        <f>IF(AND(Survey!L494&lt;&gt;"Exempt fund",OR(Survey!$M494="ETF",Survey!$M494="ETF, alternative mutual fund",Survey!$M494="Mutual fund",Survey!$M494="Alternative mutual fund",Survey!$M494="Money market")),1,0)</f>
        <v>0</v>
      </c>
      <c r="AK494" s="16" t="str">
        <f t="shared" si="337"/>
        <v>Pass</v>
      </c>
      <c r="AL494" s="38" t="b">
        <f>NOT(ISNUMBER(SEARCH("Yes",Survey!$AA494)))</f>
        <v>1</v>
      </c>
      <c r="AM494" s="37" t="b">
        <f>IF(COUNTBLANK(Survey!$AB494:$AC494)=0,TRUE, FALSE)</f>
        <v>0</v>
      </c>
      <c r="AN494" s="16" t="str">
        <f t="shared" si="338"/>
        <v>Pass</v>
      </c>
      <c r="AO494" s="38" t="b">
        <f>NOT(ISNUMBER(SEARCH("Yes",Survey!$AD494)))</f>
        <v>1</v>
      </c>
      <c r="AP494" s="37" t="b">
        <f>NOT(ISBLANK(Survey!$AF494))</f>
        <v>0</v>
      </c>
      <c r="AQ494" s="16" t="str">
        <f t="shared" si="339"/>
        <v>Pass</v>
      </c>
      <c r="AR494" s="38" t="b">
        <f>NOT(OR(ISNUMBER(SEARCH("Other",Survey!$AF494)),ISNUMBER(SEARCH("Multiple",Survey!$AF494))))</f>
        <v>1</v>
      </c>
      <c r="AS494" s="37" t="b">
        <f>NOT(ISBLANK(Survey!$AG494))</f>
        <v>0</v>
      </c>
      <c r="AT494" s="16" t="str">
        <f t="shared" si="340"/>
        <v>Fail</v>
      </c>
      <c r="AU494" s="143">
        <f>IF(ABS(Survey!$AV494)&gt;0, 1,0)</f>
        <v>0</v>
      </c>
      <c r="AV494" s="143">
        <f>IF(COUNTBLANK(Survey!$AJ494)=0,1,0)</f>
        <v>0</v>
      </c>
      <c r="AW494" s="16" t="str">
        <f t="shared" si="341"/>
        <v>Pass</v>
      </c>
      <c r="AX494" s="143">
        <f>IF(ISBLANK(Survey!$AJ494),0,1)</f>
        <v>0</v>
      </c>
      <c r="AY494" s="165">
        <f>COUNTBLANK(Survey!$AK494)</f>
        <v>1</v>
      </c>
      <c r="AZ494" s="16" t="str">
        <f t="shared" si="342"/>
        <v>Pass</v>
      </c>
      <c r="BA494" s="143">
        <f>IF(OR(Survey!$AK494="Closed",ISBLANK(Survey!$AK494)),0,1)</f>
        <v>0</v>
      </c>
      <c r="BB494" s="165">
        <f>IF(ISBLANK(Survey!$AL494),1,0)</f>
        <v>1</v>
      </c>
      <c r="BC494" s="147" t="str" cm="1">
        <f t="array" ref="BC494">IF(OR(IF(OR($BE494+$BF494 = 2, $BG494=1), FALSE, TRUE), AND($BD494:$BD494 = 0)),"Pass","Fail")</f>
        <v>Pass</v>
      </c>
      <c r="BD494" s="143">
        <f>COUNTBLANK(Survey!$AM494:$AO494)</f>
        <v>3</v>
      </c>
      <c r="BE494" s="143">
        <f>IF(Survey!$I494="Yes",1,0)</f>
        <v>0</v>
      </c>
      <c r="BF494" s="143">
        <f>IF(OR(Survey!$M494="Mutual fund",Survey!$M494="Alternative mutual fund",Survey!$M494="Money market"),1,0)</f>
        <v>0</v>
      </c>
      <c r="BG494" s="148">
        <f>IF(OR(Survey!$M494="ETF",Survey!$M494="ETF, alternative mutual fund"),1,0)</f>
        <v>0</v>
      </c>
      <c r="BH494" s="16" t="str">
        <f t="shared" si="343"/>
        <v>Pass</v>
      </c>
      <c r="BI494" s="38" t="b">
        <f>OR(ISNUMBER(SEARCH("Yes",Survey!$AO494)),ISBLANK(Survey!$AO494))</f>
        <v>1</v>
      </c>
      <c r="BJ494" s="67" t="b">
        <f>NOT(ISBLANK(Survey!$AP494))</f>
        <v>0</v>
      </c>
      <c r="BK494" s="16" t="str">
        <f t="shared" si="344"/>
        <v>Pass</v>
      </c>
      <c r="BL494" s="143">
        <f>IF(Survey!$AW494=0, 0,1)</f>
        <v>0</v>
      </c>
      <c r="BM494" s="67">
        <f>Survey!$AQ494</f>
        <v>0</v>
      </c>
      <c r="BN494" s="67">
        <f>IFERROR((Survey!$AX494-ABS(Survey!$AY494)-ABS(Survey!$BD494))/Survey!$AW494,0)</f>
        <v>0</v>
      </c>
      <c r="BO494" s="67">
        <f>IF(AND($BM494&gt;$BN494-0.2,$BM494&lt;$BN494+0.2,ISBLANK(Survey!$AQ494)=FALSE),0,1)</f>
        <v>1</v>
      </c>
      <c r="BP494" s="165">
        <f>IF(ISBLANK(Survey!$AR494),1,0)</f>
        <v>1</v>
      </c>
      <c r="BQ494" s="16" t="str">
        <f t="shared" si="345"/>
        <v>Pass</v>
      </c>
      <c r="BR494" s="143">
        <f>IF(Survey!$AW494=0, 0,1)</f>
        <v>0</v>
      </c>
      <c r="BS494" s="67">
        <f>IF(AND(Survey!$AS494&gt;=0,Survey!$AS494&lt;=0.2,Survey!$AS494&lt;&gt;""),0,1)</f>
        <v>1</v>
      </c>
      <c r="BT494" s="143">
        <f>IF(ISBLANK(Survey!$AT494),1,0)</f>
        <v>1</v>
      </c>
      <c r="BU494" s="16" t="str">
        <f t="shared" si="346"/>
        <v>Fail</v>
      </c>
      <c r="BV494" s="165">
        <f>Survey!$AU494</f>
        <v>0</v>
      </c>
      <c r="BW494" s="16" t="str">
        <f t="shared" si="347"/>
        <v>Pass</v>
      </c>
      <c r="BX494" s="36">
        <f>Survey!$AV494</f>
        <v>0</v>
      </c>
      <c r="BY494" s="176">
        <f>Survey!$AW494+Survey!$AX494-ABS(Survey!$AY494)+ABS(Survey!$AZ494)-ABS(Survey!$BA494)+ABS(Survey!$BB494)-ABS(Survey!$BC494)-ABS(Survey!$BD494)+Survey!$BE494</f>
        <v>0</v>
      </c>
      <c r="BZ494" s="35">
        <f t="shared" si="348"/>
        <v>0</v>
      </c>
      <c r="CA494" s="17">
        <f t="shared" si="349"/>
        <v>0</v>
      </c>
      <c r="CB494" s="16" t="str">
        <f t="shared" si="350"/>
        <v>Pass</v>
      </c>
      <c r="CC494" s="38" t="b">
        <f>IF(ABS(Survey!$BE494)=0,TRUE,FALSE)</f>
        <v>1</v>
      </c>
      <c r="CD494" s="37" t="b">
        <f>NOT(ISBLANK(Survey!$BF494))</f>
        <v>0</v>
      </c>
      <c r="CE494" t="str">
        <f t="shared" si="351"/>
        <v>Fail</v>
      </c>
      <c r="CF494" s="29">
        <f>Survey!$AV494</f>
        <v>0</v>
      </c>
      <c r="CG494" s="29" cm="1">
        <f t="array" ref="CG494">SUM(SUMIF(Survey!BH494:BO494,{"&gt;0","&lt;0"})*{1,-1})-SUM(SUMIF(Survey!BQ494:BX494,{"&gt;0","&lt;0"})*{1,-1})</f>
        <v>0</v>
      </c>
      <c r="CH494" s="35" t="str">
        <f t="shared" si="352"/>
        <v>No holdings</v>
      </c>
      <c r="CI494">
        <f t="shared" si="353"/>
        <v>0</v>
      </c>
      <c r="CJ494" s="16" t="str">
        <f t="shared" si="354"/>
        <v>Fail</v>
      </c>
      <c r="CK494" s="36">
        <f>Survey!$AV494</f>
        <v>0</v>
      </c>
      <c r="CL494" s="36" cm="1">
        <f t="array" ref="CL494">SUM(SUMIF(Survey!BZ494:CS494,{"&gt;0","&lt;0"})*{1,-1})-SUM(SUMIF(Survey!CU494:DN494,{"&gt;0","&lt;0"})*{1,-1})</f>
        <v>0</v>
      </c>
      <c r="CM494" s="35" t="str">
        <f t="shared" si="355"/>
        <v>No holdings</v>
      </c>
      <c r="CN494" s="17">
        <f t="shared" si="356"/>
        <v>0</v>
      </c>
      <c r="CO494" s="16" t="str">
        <f t="shared" si="357"/>
        <v>Pass</v>
      </c>
      <c r="CP494" s="38" t="b">
        <f>IF(ABS(Survey!$CS494)=0,TRUE,FALSE)</f>
        <v>1</v>
      </c>
      <c r="CQ494" s="37" t="b">
        <f>NOT(ISBLANK(Survey!$CT494))</f>
        <v>0</v>
      </c>
      <c r="CR494" s="16" t="str">
        <f t="shared" si="358"/>
        <v>Pass</v>
      </c>
      <c r="CS494" s="38" t="b">
        <f>IF(ABS(Survey!$DN494)=0,TRUE,FALSE)</f>
        <v>1</v>
      </c>
      <c r="CT494" s="37" t="b">
        <f>NOT(ISBLANK(Survey!$DO494))</f>
        <v>0</v>
      </c>
      <c r="CU494" t="str">
        <f t="shared" si="359"/>
        <v>Pass</v>
      </c>
      <c r="CV494" s="29" cm="1">
        <f t="array" ref="CV494">SUM(SUMIF(Survey!CO494,{"&gt;0","&lt;0"})*{1,-1})+SUM(SUMIF(Survey!DJ494,{"&gt;0","&lt;0"})*{1,-1})</f>
        <v>0</v>
      </c>
      <c r="CW494" s="29">
        <f>SUM(SUMIF(Survey!DQ494:DW494,{"&gt;0","&lt;0"})*{1,-1})+SUM(SUMIF(Survey!DY494:EE494,{"&gt;0","&lt;0"})*{1,-1})</f>
        <v>0</v>
      </c>
      <c r="CX494">
        <f t="shared" si="360"/>
        <v>0</v>
      </c>
      <c r="CY494">
        <f t="shared" si="361"/>
        <v>0</v>
      </c>
      <c r="CZ494" s="16" t="str">
        <f t="shared" si="362"/>
        <v>Pass</v>
      </c>
      <c r="DA494" s="38" t="b">
        <f>IF(ABS(Survey!$DW494)=0,TRUE,FALSE)</f>
        <v>1</v>
      </c>
      <c r="DB494" s="37" t="b">
        <f>NOT(ISBLANK(Survey!DX494))</f>
        <v>0</v>
      </c>
      <c r="DC494" s="16" t="str">
        <f t="shared" si="363"/>
        <v>Pass</v>
      </c>
      <c r="DD494" s="38" t="b">
        <f>IF(ABS(Survey!$EE494)=0,TRUE,FALSE)</f>
        <v>1</v>
      </c>
      <c r="DE494" s="37" t="b">
        <f>NOT(ISBLANK(Survey!$EF494))</f>
        <v>0</v>
      </c>
      <c r="DF494" s="16" t="str">
        <f t="shared" si="364"/>
        <v>Fail</v>
      </c>
      <c r="DG494" s="36">
        <f>SUM(SUMIF(Survey!EL494:EN494,{"&gt;0","&lt;0"})*{1,-1})</f>
        <v>0</v>
      </c>
      <c r="DH494">
        <f t="shared" si="365"/>
        <v>0</v>
      </c>
      <c r="DI494">
        <f t="shared" si="366"/>
        <v>100</v>
      </c>
      <c r="DJ494" s="35" t="b">
        <f>IF(OR(Survey!$M494="ETF",Survey!$M494="ETF, alternative mutual fund",Survey!$M494="Closed-end", Survey!$M494="Split share corp"),TRUE,FALSE)</f>
        <v>0</v>
      </c>
      <c r="DK494" s="16" t="str">
        <f t="shared" si="367"/>
        <v>Fail</v>
      </c>
      <c r="DL494" s="36">
        <f>SUM(SUMIF(Survey!EP494:EV494,{"&gt;0","&lt;0"})*{1,-1})</f>
        <v>0</v>
      </c>
      <c r="DM494">
        <f t="shared" si="368"/>
        <v>0</v>
      </c>
      <c r="DN494" s="17">
        <f t="shared" si="369"/>
        <v>100</v>
      </c>
      <c r="DO494" s="16" t="str">
        <f t="shared" si="370"/>
        <v>Fail</v>
      </c>
      <c r="DP494" s="36">
        <f>SUM(SUMIF(Survey!EX494:FD494,{"&gt;0","&lt;0"})*{1,-1})</f>
        <v>0</v>
      </c>
      <c r="DQ494">
        <f t="shared" si="371"/>
        <v>0</v>
      </c>
      <c r="DR494" s="17">
        <f t="shared" si="372"/>
        <v>100</v>
      </c>
    </row>
    <row r="495" spans="1:122">
      <c r="A495">
        <v>495</v>
      </c>
      <c r="B495" t="str">
        <f t="shared" si="326"/>
        <v>Pass</v>
      </c>
      <c r="C495" t="str">
        <f>IF(COUNTBLANK(Survey!B495:FE495)=$C$2, "Pass", "Fail")</f>
        <v>Pass</v>
      </c>
      <c r="D495" t="str">
        <f t="shared" si="327"/>
        <v>Fail</v>
      </c>
      <c r="E495" t="str">
        <f>IF(OR(ISBLANK(Survey!AJ495),COUNTIF(G495:BB495,"Fail")),"Fail","Pass")</f>
        <v>Fail</v>
      </c>
      <c r="G495" s="16" t="str">
        <f t="shared" si="328"/>
        <v>Fail</v>
      </c>
      <c r="H495" s="177">
        <f>COUNTBLANK(Survey!B495:D495)+COUNTBLANK(Survey!G495)+COUNTBLANK(Survey!I495)+COUNTBLANK(Survey!K495:M495)+COUNTBLANK(Survey!P495)+COUNTBLANK(Survey!S495:U495)+COUNTBLANK(Survey!Y495:AA495)+COUNTBLANK(Survey!AD495:AE495)+COUNTBLANK(Survey!AI495:AI495)</f>
        <v>18</v>
      </c>
      <c r="I495" s="16" t="str">
        <f t="shared" si="329"/>
        <v>Fail</v>
      </c>
      <c r="J495" t="b">
        <f>IF(Survey!E495="No",TRUE,FALSE)</f>
        <v>0</v>
      </c>
      <c r="K495" s="34">
        <f>LEN(Survey!E495)</f>
        <v>0</v>
      </c>
      <c r="L495" s="16" t="str">
        <f t="shared" si="330"/>
        <v>Fail</v>
      </c>
      <c r="M495" t="b">
        <f>IF(Survey!F495="No",TRUE,FALSE)</f>
        <v>0</v>
      </c>
      <c r="N495" s="33">
        <f>LEN(Survey!F495)</f>
        <v>0</v>
      </c>
      <c r="O495" s="16" t="str">
        <f t="shared" si="331"/>
        <v>Pass</v>
      </c>
      <c r="P495" s="34">
        <f>MOD((LEN(Survey!H495)+2),11)</f>
        <v>2</v>
      </c>
      <c r="Q495" s="33" t="str">
        <f>IF(Survey!$L495="Prospectus fund", "Yes", "No")</f>
        <v>No</v>
      </c>
      <c r="R495" s="16" t="str">
        <f t="shared" si="332"/>
        <v>Pass</v>
      </c>
      <c r="S495" s="34">
        <f>MOD((LEN(Survey!J495)+2),11)</f>
        <v>2</v>
      </c>
      <c r="T495" s="35" t="b">
        <f>IF(OR(Survey!$M495="ETF",Survey!$M495="ETF, alternative mutual fund",Survey!$M495="Closed-end", Survey!$M495="Split share corp", Survey!$I495="Yes"),TRUE,FALSE)</f>
        <v>0</v>
      </c>
      <c r="U495" s="16" t="str">
        <f>IFERROR(IF(AND(OR(X495=Y495,Y495 = "Either"),NOT(ISBLANK(Survey!K495))),"Pass","Fail"),"Pass")</f>
        <v>Fail</v>
      </c>
      <c r="V495" s="36" cm="1">
        <f t="array" ref="V495">SUM(SUMIF(Survey!BZ495:CS495,{"&gt;0","&lt;0"})*{1,-1})</f>
        <v>0</v>
      </c>
      <c r="W495" s="38" cm="1">
        <f t="array" ref="W495">SUM(SUMIF(Survey!CC495,{"&gt;0","&lt;0"})*{1,-1})+SUM(SUMIF(Survey!CM495,{"&gt;0","&lt;0"})*{1,-1})</f>
        <v>0</v>
      </c>
      <c r="X495" s="38">
        <f>Survey!K495</f>
        <v>0</v>
      </c>
      <c r="Y495" s="37" t="str">
        <f t="shared" si="333"/>
        <v>Either</v>
      </c>
      <c r="Z495" s="16" t="str">
        <f t="shared" si="334"/>
        <v>Fail</v>
      </c>
      <c r="AA495" s="67" cm="1">
        <f t="array" ref="AA495">SUM(SUMIF(Survey!BZ495:CS495,{"&gt;0","&lt;0"})*{1,-1})+SUM(SUMIF(Survey!CU495:DN495,{"&gt;0","&lt;0"})*{1,-1})</f>
        <v>0</v>
      </c>
      <c r="AB495" s="67">
        <f>IFERROR(AA495/(Survey!$AV495),0)</f>
        <v>0</v>
      </c>
      <c r="AC495" s="128" t="b">
        <f>IF(OR(Survey!$M495="Alternative strategy or hedge",Survey!$M495="Other, illiquid",Survey!$L495="Prospectus fund"),TRUE,FALSE)</f>
        <v>0</v>
      </c>
      <c r="AD495" s="128" t="b">
        <f>NOT(ISBLANK(Survey!$M495))</f>
        <v>0</v>
      </c>
      <c r="AE495" s="16" t="str">
        <f t="shared" si="335"/>
        <v>Pass</v>
      </c>
      <c r="AF495" s="38" t="b">
        <f>NOT(ISNUMBER(SEARCH("Other",Survey!$P495)))</f>
        <v>1</v>
      </c>
      <c r="AG495" s="37" t="b">
        <f>NOT(ISBLANK(Survey!$Q495))</f>
        <v>0</v>
      </c>
      <c r="AH495" s="16" t="str">
        <f t="shared" si="336"/>
        <v>Pass</v>
      </c>
      <c r="AI495" s="143">
        <f>COUNTBLANK(Survey!$W495)</f>
        <v>1</v>
      </c>
      <c r="AJ495" s="67">
        <f>IF(AND(Survey!L495&lt;&gt;"Exempt fund",OR(Survey!$M495="ETF",Survey!$M495="ETF, alternative mutual fund",Survey!$M495="Mutual fund",Survey!$M495="Alternative mutual fund",Survey!$M495="Money market")),1,0)</f>
        <v>0</v>
      </c>
      <c r="AK495" s="16" t="str">
        <f t="shared" si="337"/>
        <v>Pass</v>
      </c>
      <c r="AL495" s="38" t="b">
        <f>NOT(ISNUMBER(SEARCH("Yes",Survey!$AA495)))</f>
        <v>1</v>
      </c>
      <c r="AM495" s="37" t="b">
        <f>IF(COUNTBLANK(Survey!$AB495:$AC495)=0,TRUE, FALSE)</f>
        <v>0</v>
      </c>
      <c r="AN495" s="16" t="str">
        <f t="shared" si="338"/>
        <v>Pass</v>
      </c>
      <c r="AO495" s="38" t="b">
        <f>NOT(ISNUMBER(SEARCH("Yes",Survey!$AD495)))</f>
        <v>1</v>
      </c>
      <c r="AP495" s="37" t="b">
        <f>NOT(ISBLANK(Survey!$AF495))</f>
        <v>0</v>
      </c>
      <c r="AQ495" s="16" t="str">
        <f t="shared" si="339"/>
        <v>Pass</v>
      </c>
      <c r="AR495" s="38" t="b">
        <f>NOT(OR(ISNUMBER(SEARCH("Other",Survey!$AF495)),ISNUMBER(SEARCH("Multiple",Survey!$AF495))))</f>
        <v>1</v>
      </c>
      <c r="AS495" s="37" t="b">
        <f>NOT(ISBLANK(Survey!$AG495))</f>
        <v>0</v>
      </c>
      <c r="AT495" s="16" t="str">
        <f t="shared" si="340"/>
        <v>Fail</v>
      </c>
      <c r="AU495" s="143">
        <f>IF(ABS(Survey!$AV495)&gt;0, 1,0)</f>
        <v>0</v>
      </c>
      <c r="AV495" s="143">
        <f>IF(COUNTBLANK(Survey!$AJ495)=0,1,0)</f>
        <v>0</v>
      </c>
      <c r="AW495" s="16" t="str">
        <f t="shared" si="341"/>
        <v>Pass</v>
      </c>
      <c r="AX495" s="143">
        <f>IF(ISBLANK(Survey!$AJ495),0,1)</f>
        <v>0</v>
      </c>
      <c r="AY495" s="165">
        <f>COUNTBLANK(Survey!$AK495)</f>
        <v>1</v>
      </c>
      <c r="AZ495" s="16" t="str">
        <f t="shared" si="342"/>
        <v>Pass</v>
      </c>
      <c r="BA495" s="143">
        <f>IF(OR(Survey!$AK495="Closed",ISBLANK(Survey!$AK495)),0,1)</f>
        <v>0</v>
      </c>
      <c r="BB495" s="165">
        <f>IF(ISBLANK(Survey!$AL495),1,0)</f>
        <v>1</v>
      </c>
      <c r="BC495" s="147" t="str" cm="1">
        <f t="array" ref="BC495">IF(OR(IF(OR($BE495+$BF495 = 2, $BG495=1), FALSE, TRUE), AND($BD495:$BD495 = 0)),"Pass","Fail")</f>
        <v>Pass</v>
      </c>
      <c r="BD495" s="143">
        <f>COUNTBLANK(Survey!$AM495:$AO495)</f>
        <v>3</v>
      </c>
      <c r="BE495" s="143">
        <f>IF(Survey!$I495="Yes",1,0)</f>
        <v>0</v>
      </c>
      <c r="BF495" s="143">
        <f>IF(OR(Survey!$M495="Mutual fund",Survey!$M495="Alternative mutual fund",Survey!$M495="Money market"),1,0)</f>
        <v>0</v>
      </c>
      <c r="BG495" s="148">
        <f>IF(OR(Survey!$M495="ETF",Survey!$M495="ETF, alternative mutual fund"),1,0)</f>
        <v>0</v>
      </c>
      <c r="BH495" s="16" t="str">
        <f t="shared" si="343"/>
        <v>Pass</v>
      </c>
      <c r="BI495" s="38" t="b">
        <f>OR(ISNUMBER(SEARCH("Yes",Survey!$AO495)),ISBLANK(Survey!$AO495))</f>
        <v>1</v>
      </c>
      <c r="BJ495" s="67" t="b">
        <f>NOT(ISBLANK(Survey!$AP495))</f>
        <v>0</v>
      </c>
      <c r="BK495" s="16" t="str">
        <f t="shared" si="344"/>
        <v>Pass</v>
      </c>
      <c r="BL495" s="143">
        <f>IF(Survey!$AW495=0, 0,1)</f>
        <v>0</v>
      </c>
      <c r="BM495" s="67">
        <f>Survey!$AQ495</f>
        <v>0</v>
      </c>
      <c r="BN495" s="67">
        <f>IFERROR((Survey!$AX495-ABS(Survey!$AY495)-ABS(Survey!$BD495))/Survey!$AW495,0)</f>
        <v>0</v>
      </c>
      <c r="BO495" s="67">
        <f>IF(AND($BM495&gt;$BN495-0.2,$BM495&lt;$BN495+0.2,ISBLANK(Survey!$AQ495)=FALSE),0,1)</f>
        <v>1</v>
      </c>
      <c r="BP495" s="165">
        <f>IF(ISBLANK(Survey!$AR495),1,0)</f>
        <v>1</v>
      </c>
      <c r="BQ495" s="16" t="str">
        <f t="shared" si="345"/>
        <v>Pass</v>
      </c>
      <c r="BR495" s="143">
        <f>IF(Survey!$AW495=0, 0,1)</f>
        <v>0</v>
      </c>
      <c r="BS495" s="67">
        <f>IF(AND(Survey!$AS495&gt;=0,Survey!$AS495&lt;=0.2,Survey!$AS495&lt;&gt;""),0,1)</f>
        <v>1</v>
      </c>
      <c r="BT495" s="143">
        <f>IF(ISBLANK(Survey!$AT495),1,0)</f>
        <v>1</v>
      </c>
      <c r="BU495" s="16" t="str">
        <f t="shared" si="346"/>
        <v>Fail</v>
      </c>
      <c r="BV495" s="165">
        <f>Survey!$AU495</f>
        <v>0</v>
      </c>
      <c r="BW495" s="16" t="str">
        <f t="shared" si="347"/>
        <v>Pass</v>
      </c>
      <c r="BX495" s="36">
        <f>Survey!$AV495</f>
        <v>0</v>
      </c>
      <c r="BY495" s="176">
        <f>Survey!$AW495+Survey!$AX495-ABS(Survey!$AY495)+ABS(Survey!$AZ495)-ABS(Survey!$BA495)+ABS(Survey!$BB495)-ABS(Survey!$BC495)-ABS(Survey!$BD495)+Survey!$BE495</f>
        <v>0</v>
      </c>
      <c r="BZ495" s="35">
        <f t="shared" si="348"/>
        <v>0</v>
      </c>
      <c r="CA495" s="17">
        <f t="shared" si="349"/>
        <v>0</v>
      </c>
      <c r="CB495" s="16" t="str">
        <f t="shared" si="350"/>
        <v>Pass</v>
      </c>
      <c r="CC495" s="38" t="b">
        <f>IF(ABS(Survey!$BE495)=0,TRUE,FALSE)</f>
        <v>1</v>
      </c>
      <c r="CD495" s="37" t="b">
        <f>NOT(ISBLANK(Survey!$BF495))</f>
        <v>0</v>
      </c>
      <c r="CE495" t="str">
        <f t="shared" si="351"/>
        <v>Fail</v>
      </c>
      <c r="CF495" s="29">
        <f>Survey!$AV495</f>
        <v>0</v>
      </c>
      <c r="CG495" s="29" cm="1">
        <f t="array" ref="CG495">SUM(SUMIF(Survey!BH495:BO495,{"&gt;0","&lt;0"})*{1,-1})-SUM(SUMIF(Survey!BQ495:BX495,{"&gt;0","&lt;0"})*{1,-1})</f>
        <v>0</v>
      </c>
      <c r="CH495" s="35" t="str">
        <f t="shared" si="352"/>
        <v>No holdings</v>
      </c>
      <c r="CI495">
        <f t="shared" si="353"/>
        <v>0</v>
      </c>
      <c r="CJ495" s="16" t="str">
        <f t="shared" si="354"/>
        <v>Fail</v>
      </c>
      <c r="CK495" s="36">
        <f>Survey!$AV495</f>
        <v>0</v>
      </c>
      <c r="CL495" s="36" cm="1">
        <f t="array" ref="CL495">SUM(SUMIF(Survey!BZ495:CS495,{"&gt;0","&lt;0"})*{1,-1})-SUM(SUMIF(Survey!CU495:DN495,{"&gt;0","&lt;0"})*{1,-1})</f>
        <v>0</v>
      </c>
      <c r="CM495" s="35" t="str">
        <f t="shared" si="355"/>
        <v>No holdings</v>
      </c>
      <c r="CN495" s="17">
        <f t="shared" si="356"/>
        <v>0</v>
      </c>
      <c r="CO495" s="16" t="str">
        <f t="shared" si="357"/>
        <v>Pass</v>
      </c>
      <c r="CP495" s="38" t="b">
        <f>IF(ABS(Survey!$CS495)=0,TRUE,FALSE)</f>
        <v>1</v>
      </c>
      <c r="CQ495" s="37" t="b">
        <f>NOT(ISBLANK(Survey!$CT495))</f>
        <v>0</v>
      </c>
      <c r="CR495" s="16" t="str">
        <f t="shared" si="358"/>
        <v>Pass</v>
      </c>
      <c r="CS495" s="38" t="b">
        <f>IF(ABS(Survey!$DN495)=0,TRUE,FALSE)</f>
        <v>1</v>
      </c>
      <c r="CT495" s="37" t="b">
        <f>NOT(ISBLANK(Survey!$DO495))</f>
        <v>0</v>
      </c>
      <c r="CU495" t="str">
        <f t="shared" si="359"/>
        <v>Pass</v>
      </c>
      <c r="CV495" s="29" cm="1">
        <f t="array" ref="CV495">SUM(SUMIF(Survey!CO495,{"&gt;0","&lt;0"})*{1,-1})+SUM(SUMIF(Survey!DJ495,{"&gt;0","&lt;0"})*{1,-1})</f>
        <v>0</v>
      </c>
      <c r="CW495" s="29">
        <f>SUM(SUMIF(Survey!DQ495:DW495,{"&gt;0","&lt;0"})*{1,-1})+SUM(SUMIF(Survey!DY495:EE495,{"&gt;0","&lt;0"})*{1,-1})</f>
        <v>0</v>
      </c>
      <c r="CX495">
        <f t="shared" si="360"/>
        <v>0</v>
      </c>
      <c r="CY495">
        <f t="shared" si="361"/>
        <v>0</v>
      </c>
      <c r="CZ495" s="16" t="str">
        <f t="shared" si="362"/>
        <v>Pass</v>
      </c>
      <c r="DA495" s="38" t="b">
        <f>IF(ABS(Survey!$DW495)=0,TRUE,FALSE)</f>
        <v>1</v>
      </c>
      <c r="DB495" s="37" t="b">
        <f>NOT(ISBLANK(Survey!DX495))</f>
        <v>0</v>
      </c>
      <c r="DC495" s="16" t="str">
        <f t="shared" si="363"/>
        <v>Pass</v>
      </c>
      <c r="DD495" s="38" t="b">
        <f>IF(ABS(Survey!$EE495)=0,TRUE,FALSE)</f>
        <v>1</v>
      </c>
      <c r="DE495" s="37" t="b">
        <f>NOT(ISBLANK(Survey!$EF495))</f>
        <v>0</v>
      </c>
      <c r="DF495" s="16" t="str">
        <f t="shared" si="364"/>
        <v>Fail</v>
      </c>
      <c r="DG495" s="36">
        <f>SUM(SUMIF(Survey!EL495:EN495,{"&gt;0","&lt;0"})*{1,-1})</f>
        <v>0</v>
      </c>
      <c r="DH495">
        <f t="shared" si="365"/>
        <v>0</v>
      </c>
      <c r="DI495">
        <f t="shared" si="366"/>
        <v>100</v>
      </c>
      <c r="DJ495" s="35" t="b">
        <f>IF(OR(Survey!$M495="ETF",Survey!$M495="ETF, alternative mutual fund",Survey!$M495="Closed-end", Survey!$M495="Split share corp"),TRUE,FALSE)</f>
        <v>0</v>
      </c>
      <c r="DK495" s="16" t="str">
        <f t="shared" si="367"/>
        <v>Fail</v>
      </c>
      <c r="DL495" s="36">
        <f>SUM(SUMIF(Survey!EP495:EV495,{"&gt;0","&lt;0"})*{1,-1})</f>
        <v>0</v>
      </c>
      <c r="DM495">
        <f t="shared" si="368"/>
        <v>0</v>
      </c>
      <c r="DN495" s="17">
        <f t="shared" si="369"/>
        <v>100</v>
      </c>
      <c r="DO495" s="16" t="str">
        <f t="shared" si="370"/>
        <v>Fail</v>
      </c>
      <c r="DP495" s="36">
        <f>SUM(SUMIF(Survey!EX495:FD495,{"&gt;0","&lt;0"})*{1,-1})</f>
        <v>0</v>
      </c>
      <c r="DQ495">
        <f t="shared" si="371"/>
        <v>0</v>
      </c>
      <c r="DR495" s="17">
        <f t="shared" si="372"/>
        <v>100</v>
      </c>
    </row>
    <row r="496" spans="1:122">
      <c r="A496">
        <v>496</v>
      </c>
      <c r="B496" t="str">
        <f t="shared" si="326"/>
        <v>Pass</v>
      </c>
      <c r="C496" t="str">
        <f>IF(COUNTBLANK(Survey!B496:FE496)=$C$2, "Pass", "Fail")</f>
        <v>Pass</v>
      </c>
      <c r="D496" t="str">
        <f t="shared" si="327"/>
        <v>Fail</v>
      </c>
      <c r="E496" t="str">
        <f>IF(OR(ISBLANK(Survey!AJ496),COUNTIF(G496:BB496,"Fail")),"Fail","Pass")</f>
        <v>Fail</v>
      </c>
      <c r="G496" s="16" t="str">
        <f t="shared" si="328"/>
        <v>Fail</v>
      </c>
      <c r="H496" s="177">
        <f>COUNTBLANK(Survey!B496:D496)+COUNTBLANK(Survey!G496)+COUNTBLANK(Survey!I496)+COUNTBLANK(Survey!K496:M496)+COUNTBLANK(Survey!P496)+COUNTBLANK(Survey!S496:U496)+COUNTBLANK(Survey!Y496:AA496)+COUNTBLANK(Survey!AD496:AE496)+COUNTBLANK(Survey!AI496:AI496)</f>
        <v>18</v>
      </c>
      <c r="I496" s="16" t="str">
        <f t="shared" si="329"/>
        <v>Fail</v>
      </c>
      <c r="J496" t="b">
        <f>IF(Survey!E496="No",TRUE,FALSE)</f>
        <v>0</v>
      </c>
      <c r="K496" s="34">
        <f>LEN(Survey!E496)</f>
        <v>0</v>
      </c>
      <c r="L496" s="16" t="str">
        <f t="shared" si="330"/>
        <v>Fail</v>
      </c>
      <c r="M496" t="b">
        <f>IF(Survey!F496="No",TRUE,FALSE)</f>
        <v>0</v>
      </c>
      <c r="N496" s="33">
        <f>LEN(Survey!F496)</f>
        <v>0</v>
      </c>
      <c r="O496" s="16" t="str">
        <f t="shared" si="331"/>
        <v>Pass</v>
      </c>
      <c r="P496" s="34">
        <f>MOD((LEN(Survey!H496)+2),11)</f>
        <v>2</v>
      </c>
      <c r="Q496" s="33" t="str">
        <f>IF(Survey!$L496="Prospectus fund", "Yes", "No")</f>
        <v>No</v>
      </c>
      <c r="R496" s="16" t="str">
        <f t="shared" si="332"/>
        <v>Pass</v>
      </c>
      <c r="S496" s="34">
        <f>MOD((LEN(Survey!J496)+2),11)</f>
        <v>2</v>
      </c>
      <c r="T496" s="35" t="b">
        <f>IF(OR(Survey!$M496="ETF",Survey!$M496="ETF, alternative mutual fund",Survey!$M496="Closed-end", Survey!$M496="Split share corp", Survey!$I496="Yes"),TRUE,FALSE)</f>
        <v>0</v>
      </c>
      <c r="U496" s="16" t="str">
        <f>IFERROR(IF(AND(OR(X496=Y496,Y496 = "Either"),NOT(ISBLANK(Survey!K496))),"Pass","Fail"),"Pass")</f>
        <v>Fail</v>
      </c>
      <c r="V496" s="36" cm="1">
        <f t="array" ref="V496">SUM(SUMIF(Survey!BZ496:CS496,{"&gt;0","&lt;0"})*{1,-1})</f>
        <v>0</v>
      </c>
      <c r="W496" s="38" cm="1">
        <f t="array" ref="W496">SUM(SUMIF(Survey!CC496,{"&gt;0","&lt;0"})*{1,-1})+SUM(SUMIF(Survey!CM496,{"&gt;0","&lt;0"})*{1,-1})</f>
        <v>0</v>
      </c>
      <c r="X496" s="38">
        <f>Survey!K496</f>
        <v>0</v>
      </c>
      <c r="Y496" s="37" t="str">
        <f t="shared" si="333"/>
        <v>Either</v>
      </c>
      <c r="Z496" s="16" t="str">
        <f t="shared" si="334"/>
        <v>Fail</v>
      </c>
      <c r="AA496" s="67" cm="1">
        <f t="array" ref="AA496">SUM(SUMIF(Survey!BZ496:CS496,{"&gt;0","&lt;0"})*{1,-1})+SUM(SUMIF(Survey!CU496:DN496,{"&gt;0","&lt;0"})*{1,-1})</f>
        <v>0</v>
      </c>
      <c r="AB496" s="67">
        <f>IFERROR(AA496/(Survey!$AV496),0)</f>
        <v>0</v>
      </c>
      <c r="AC496" s="128" t="b">
        <f>IF(OR(Survey!$M496="Alternative strategy or hedge",Survey!$M496="Other, illiquid",Survey!$L496="Prospectus fund"),TRUE,FALSE)</f>
        <v>0</v>
      </c>
      <c r="AD496" s="128" t="b">
        <f>NOT(ISBLANK(Survey!$M496))</f>
        <v>0</v>
      </c>
      <c r="AE496" s="16" t="str">
        <f t="shared" si="335"/>
        <v>Pass</v>
      </c>
      <c r="AF496" s="38" t="b">
        <f>NOT(ISNUMBER(SEARCH("Other",Survey!$P496)))</f>
        <v>1</v>
      </c>
      <c r="AG496" s="37" t="b">
        <f>NOT(ISBLANK(Survey!$Q496))</f>
        <v>0</v>
      </c>
      <c r="AH496" s="16" t="str">
        <f t="shared" si="336"/>
        <v>Pass</v>
      </c>
      <c r="AI496" s="143">
        <f>COUNTBLANK(Survey!$W496)</f>
        <v>1</v>
      </c>
      <c r="AJ496" s="67">
        <f>IF(AND(Survey!L496&lt;&gt;"Exempt fund",OR(Survey!$M496="ETF",Survey!$M496="ETF, alternative mutual fund",Survey!$M496="Mutual fund",Survey!$M496="Alternative mutual fund",Survey!$M496="Money market")),1,0)</f>
        <v>0</v>
      </c>
      <c r="AK496" s="16" t="str">
        <f t="shared" si="337"/>
        <v>Pass</v>
      </c>
      <c r="AL496" s="38" t="b">
        <f>NOT(ISNUMBER(SEARCH("Yes",Survey!$AA496)))</f>
        <v>1</v>
      </c>
      <c r="AM496" s="37" t="b">
        <f>IF(COUNTBLANK(Survey!$AB496:$AC496)=0,TRUE, FALSE)</f>
        <v>0</v>
      </c>
      <c r="AN496" s="16" t="str">
        <f t="shared" si="338"/>
        <v>Pass</v>
      </c>
      <c r="AO496" s="38" t="b">
        <f>NOT(ISNUMBER(SEARCH("Yes",Survey!$AD496)))</f>
        <v>1</v>
      </c>
      <c r="AP496" s="37" t="b">
        <f>NOT(ISBLANK(Survey!$AF496))</f>
        <v>0</v>
      </c>
      <c r="AQ496" s="16" t="str">
        <f t="shared" si="339"/>
        <v>Pass</v>
      </c>
      <c r="AR496" s="38" t="b">
        <f>NOT(OR(ISNUMBER(SEARCH("Other",Survey!$AF496)),ISNUMBER(SEARCH("Multiple",Survey!$AF496))))</f>
        <v>1</v>
      </c>
      <c r="AS496" s="37" t="b">
        <f>NOT(ISBLANK(Survey!$AG496))</f>
        <v>0</v>
      </c>
      <c r="AT496" s="16" t="str">
        <f t="shared" si="340"/>
        <v>Fail</v>
      </c>
      <c r="AU496" s="143">
        <f>IF(ABS(Survey!$AV496)&gt;0, 1,0)</f>
        <v>0</v>
      </c>
      <c r="AV496" s="143">
        <f>IF(COUNTBLANK(Survey!$AJ496)=0,1,0)</f>
        <v>0</v>
      </c>
      <c r="AW496" s="16" t="str">
        <f t="shared" si="341"/>
        <v>Pass</v>
      </c>
      <c r="AX496" s="143">
        <f>IF(ISBLANK(Survey!$AJ496),0,1)</f>
        <v>0</v>
      </c>
      <c r="AY496" s="165">
        <f>COUNTBLANK(Survey!$AK496)</f>
        <v>1</v>
      </c>
      <c r="AZ496" s="16" t="str">
        <f t="shared" si="342"/>
        <v>Pass</v>
      </c>
      <c r="BA496" s="143">
        <f>IF(OR(Survey!$AK496="Closed",ISBLANK(Survey!$AK496)),0,1)</f>
        <v>0</v>
      </c>
      <c r="BB496" s="165">
        <f>IF(ISBLANK(Survey!$AL496),1,0)</f>
        <v>1</v>
      </c>
      <c r="BC496" s="147" t="str" cm="1">
        <f t="array" ref="BC496">IF(OR(IF(OR($BE496+$BF496 = 2, $BG496=1), FALSE, TRUE), AND($BD496:$BD496 = 0)),"Pass","Fail")</f>
        <v>Pass</v>
      </c>
      <c r="BD496" s="143">
        <f>COUNTBLANK(Survey!$AM496:$AO496)</f>
        <v>3</v>
      </c>
      <c r="BE496" s="143">
        <f>IF(Survey!$I496="Yes",1,0)</f>
        <v>0</v>
      </c>
      <c r="BF496" s="143">
        <f>IF(OR(Survey!$M496="Mutual fund",Survey!$M496="Alternative mutual fund",Survey!$M496="Money market"),1,0)</f>
        <v>0</v>
      </c>
      <c r="BG496" s="148">
        <f>IF(OR(Survey!$M496="ETF",Survey!$M496="ETF, alternative mutual fund"),1,0)</f>
        <v>0</v>
      </c>
      <c r="BH496" s="16" t="str">
        <f t="shared" si="343"/>
        <v>Pass</v>
      </c>
      <c r="BI496" s="38" t="b">
        <f>OR(ISNUMBER(SEARCH("Yes",Survey!$AO496)),ISBLANK(Survey!$AO496))</f>
        <v>1</v>
      </c>
      <c r="BJ496" s="67" t="b">
        <f>NOT(ISBLANK(Survey!$AP496))</f>
        <v>0</v>
      </c>
      <c r="BK496" s="16" t="str">
        <f t="shared" si="344"/>
        <v>Pass</v>
      </c>
      <c r="BL496" s="143">
        <f>IF(Survey!$AW496=0, 0,1)</f>
        <v>0</v>
      </c>
      <c r="BM496" s="67">
        <f>Survey!$AQ496</f>
        <v>0</v>
      </c>
      <c r="BN496" s="67">
        <f>IFERROR((Survey!$AX496-ABS(Survey!$AY496)-ABS(Survey!$BD496))/Survey!$AW496,0)</f>
        <v>0</v>
      </c>
      <c r="BO496" s="67">
        <f>IF(AND($BM496&gt;$BN496-0.2,$BM496&lt;$BN496+0.2,ISBLANK(Survey!$AQ496)=FALSE),0,1)</f>
        <v>1</v>
      </c>
      <c r="BP496" s="165">
        <f>IF(ISBLANK(Survey!$AR496),1,0)</f>
        <v>1</v>
      </c>
      <c r="BQ496" s="16" t="str">
        <f t="shared" si="345"/>
        <v>Pass</v>
      </c>
      <c r="BR496" s="143">
        <f>IF(Survey!$AW496=0, 0,1)</f>
        <v>0</v>
      </c>
      <c r="BS496" s="67">
        <f>IF(AND(Survey!$AS496&gt;=0,Survey!$AS496&lt;=0.2,Survey!$AS496&lt;&gt;""),0,1)</f>
        <v>1</v>
      </c>
      <c r="BT496" s="143">
        <f>IF(ISBLANK(Survey!$AT496),1,0)</f>
        <v>1</v>
      </c>
      <c r="BU496" s="16" t="str">
        <f t="shared" si="346"/>
        <v>Fail</v>
      </c>
      <c r="BV496" s="165">
        <f>Survey!$AU496</f>
        <v>0</v>
      </c>
      <c r="BW496" s="16" t="str">
        <f t="shared" si="347"/>
        <v>Pass</v>
      </c>
      <c r="BX496" s="36">
        <f>Survey!$AV496</f>
        <v>0</v>
      </c>
      <c r="BY496" s="176">
        <f>Survey!$AW496+Survey!$AX496-ABS(Survey!$AY496)+ABS(Survey!$AZ496)-ABS(Survey!$BA496)+ABS(Survey!$BB496)-ABS(Survey!$BC496)-ABS(Survey!$BD496)+Survey!$BE496</f>
        <v>0</v>
      </c>
      <c r="BZ496" s="35">
        <f t="shared" si="348"/>
        <v>0</v>
      </c>
      <c r="CA496" s="17">
        <f t="shared" si="349"/>
        <v>0</v>
      </c>
      <c r="CB496" s="16" t="str">
        <f t="shared" si="350"/>
        <v>Pass</v>
      </c>
      <c r="CC496" s="38" t="b">
        <f>IF(ABS(Survey!$BE496)=0,TRUE,FALSE)</f>
        <v>1</v>
      </c>
      <c r="CD496" s="37" t="b">
        <f>NOT(ISBLANK(Survey!$BF496))</f>
        <v>0</v>
      </c>
      <c r="CE496" t="str">
        <f t="shared" si="351"/>
        <v>Fail</v>
      </c>
      <c r="CF496" s="29">
        <f>Survey!$AV496</f>
        <v>0</v>
      </c>
      <c r="CG496" s="29" cm="1">
        <f t="array" ref="CG496">SUM(SUMIF(Survey!BH496:BO496,{"&gt;0","&lt;0"})*{1,-1})-SUM(SUMIF(Survey!BQ496:BX496,{"&gt;0","&lt;0"})*{1,-1})</f>
        <v>0</v>
      </c>
      <c r="CH496" s="35" t="str">
        <f t="shared" si="352"/>
        <v>No holdings</v>
      </c>
      <c r="CI496">
        <f t="shared" si="353"/>
        <v>0</v>
      </c>
      <c r="CJ496" s="16" t="str">
        <f t="shared" si="354"/>
        <v>Fail</v>
      </c>
      <c r="CK496" s="36">
        <f>Survey!$AV496</f>
        <v>0</v>
      </c>
      <c r="CL496" s="36" cm="1">
        <f t="array" ref="CL496">SUM(SUMIF(Survey!BZ496:CS496,{"&gt;0","&lt;0"})*{1,-1})-SUM(SUMIF(Survey!CU496:DN496,{"&gt;0","&lt;0"})*{1,-1})</f>
        <v>0</v>
      </c>
      <c r="CM496" s="35" t="str">
        <f t="shared" si="355"/>
        <v>No holdings</v>
      </c>
      <c r="CN496" s="17">
        <f t="shared" si="356"/>
        <v>0</v>
      </c>
      <c r="CO496" s="16" t="str">
        <f t="shared" si="357"/>
        <v>Pass</v>
      </c>
      <c r="CP496" s="38" t="b">
        <f>IF(ABS(Survey!$CS496)=0,TRUE,FALSE)</f>
        <v>1</v>
      </c>
      <c r="CQ496" s="37" t="b">
        <f>NOT(ISBLANK(Survey!$CT496))</f>
        <v>0</v>
      </c>
      <c r="CR496" s="16" t="str">
        <f t="shared" si="358"/>
        <v>Pass</v>
      </c>
      <c r="CS496" s="38" t="b">
        <f>IF(ABS(Survey!$DN496)=0,TRUE,FALSE)</f>
        <v>1</v>
      </c>
      <c r="CT496" s="37" t="b">
        <f>NOT(ISBLANK(Survey!$DO496))</f>
        <v>0</v>
      </c>
      <c r="CU496" t="str">
        <f t="shared" si="359"/>
        <v>Pass</v>
      </c>
      <c r="CV496" s="29" cm="1">
        <f t="array" ref="CV496">SUM(SUMIF(Survey!CO496,{"&gt;0","&lt;0"})*{1,-1})+SUM(SUMIF(Survey!DJ496,{"&gt;0","&lt;0"})*{1,-1})</f>
        <v>0</v>
      </c>
      <c r="CW496" s="29">
        <f>SUM(SUMIF(Survey!DQ496:DW496,{"&gt;0","&lt;0"})*{1,-1})+SUM(SUMIF(Survey!DY496:EE496,{"&gt;0","&lt;0"})*{1,-1})</f>
        <v>0</v>
      </c>
      <c r="CX496">
        <f t="shared" si="360"/>
        <v>0</v>
      </c>
      <c r="CY496">
        <f t="shared" si="361"/>
        <v>0</v>
      </c>
      <c r="CZ496" s="16" t="str">
        <f t="shared" si="362"/>
        <v>Pass</v>
      </c>
      <c r="DA496" s="38" t="b">
        <f>IF(ABS(Survey!$DW496)=0,TRUE,FALSE)</f>
        <v>1</v>
      </c>
      <c r="DB496" s="37" t="b">
        <f>NOT(ISBLANK(Survey!DX496))</f>
        <v>0</v>
      </c>
      <c r="DC496" s="16" t="str">
        <f t="shared" si="363"/>
        <v>Pass</v>
      </c>
      <c r="DD496" s="38" t="b">
        <f>IF(ABS(Survey!$EE496)=0,TRUE,FALSE)</f>
        <v>1</v>
      </c>
      <c r="DE496" s="37" t="b">
        <f>NOT(ISBLANK(Survey!$EF496))</f>
        <v>0</v>
      </c>
      <c r="DF496" s="16" t="str">
        <f t="shared" si="364"/>
        <v>Fail</v>
      </c>
      <c r="DG496" s="36">
        <f>SUM(SUMIF(Survey!EL496:EN496,{"&gt;0","&lt;0"})*{1,-1})</f>
        <v>0</v>
      </c>
      <c r="DH496">
        <f t="shared" si="365"/>
        <v>0</v>
      </c>
      <c r="DI496">
        <f t="shared" si="366"/>
        <v>100</v>
      </c>
      <c r="DJ496" s="35" t="b">
        <f>IF(OR(Survey!$M496="ETF",Survey!$M496="ETF, alternative mutual fund",Survey!$M496="Closed-end", Survey!$M496="Split share corp"),TRUE,FALSE)</f>
        <v>0</v>
      </c>
      <c r="DK496" s="16" t="str">
        <f t="shared" si="367"/>
        <v>Fail</v>
      </c>
      <c r="DL496" s="36">
        <f>SUM(SUMIF(Survey!EP496:EV496,{"&gt;0","&lt;0"})*{1,-1})</f>
        <v>0</v>
      </c>
      <c r="DM496">
        <f t="shared" si="368"/>
        <v>0</v>
      </c>
      <c r="DN496" s="17">
        <f t="shared" si="369"/>
        <v>100</v>
      </c>
      <c r="DO496" s="16" t="str">
        <f t="shared" si="370"/>
        <v>Fail</v>
      </c>
      <c r="DP496" s="36">
        <f>SUM(SUMIF(Survey!EX496:FD496,{"&gt;0","&lt;0"})*{1,-1})</f>
        <v>0</v>
      </c>
      <c r="DQ496">
        <f t="shared" si="371"/>
        <v>0</v>
      </c>
      <c r="DR496" s="17">
        <f t="shared" si="372"/>
        <v>100</v>
      </c>
    </row>
    <row r="497" spans="1:122">
      <c r="A497">
        <v>497</v>
      </c>
      <c r="B497" t="str">
        <f t="shared" si="326"/>
        <v>Pass</v>
      </c>
      <c r="C497" t="str">
        <f>IF(COUNTBLANK(Survey!B497:FE497)=$C$2, "Pass", "Fail")</f>
        <v>Pass</v>
      </c>
      <c r="D497" t="str">
        <f t="shared" si="327"/>
        <v>Fail</v>
      </c>
      <c r="E497" t="str">
        <f>IF(OR(ISBLANK(Survey!AJ497),COUNTIF(G497:BB497,"Fail")),"Fail","Pass")</f>
        <v>Fail</v>
      </c>
      <c r="G497" s="16" t="str">
        <f t="shared" si="328"/>
        <v>Fail</v>
      </c>
      <c r="H497" s="177">
        <f>COUNTBLANK(Survey!B497:D497)+COUNTBLANK(Survey!G497)+COUNTBLANK(Survey!I497)+COUNTBLANK(Survey!K497:M497)+COUNTBLANK(Survey!P497)+COUNTBLANK(Survey!S497:U497)+COUNTBLANK(Survey!Y497:AA497)+COUNTBLANK(Survey!AD497:AE497)+COUNTBLANK(Survey!AI497:AI497)</f>
        <v>18</v>
      </c>
      <c r="I497" s="16" t="str">
        <f t="shared" si="329"/>
        <v>Fail</v>
      </c>
      <c r="J497" t="b">
        <f>IF(Survey!E497="No",TRUE,FALSE)</f>
        <v>0</v>
      </c>
      <c r="K497" s="34">
        <f>LEN(Survey!E497)</f>
        <v>0</v>
      </c>
      <c r="L497" s="16" t="str">
        <f t="shared" si="330"/>
        <v>Fail</v>
      </c>
      <c r="M497" t="b">
        <f>IF(Survey!F497="No",TRUE,FALSE)</f>
        <v>0</v>
      </c>
      <c r="N497" s="33">
        <f>LEN(Survey!F497)</f>
        <v>0</v>
      </c>
      <c r="O497" s="16" t="str">
        <f t="shared" si="331"/>
        <v>Pass</v>
      </c>
      <c r="P497" s="34">
        <f>MOD((LEN(Survey!H497)+2),11)</f>
        <v>2</v>
      </c>
      <c r="Q497" s="33" t="str">
        <f>IF(Survey!$L497="Prospectus fund", "Yes", "No")</f>
        <v>No</v>
      </c>
      <c r="R497" s="16" t="str">
        <f t="shared" si="332"/>
        <v>Pass</v>
      </c>
      <c r="S497" s="34">
        <f>MOD((LEN(Survey!J497)+2),11)</f>
        <v>2</v>
      </c>
      <c r="T497" s="35" t="b">
        <f>IF(OR(Survey!$M497="ETF",Survey!$M497="ETF, alternative mutual fund",Survey!$M497="Closed-end", Survey!$M497="Split share corp", Survey!$I497="Yes"),TRUE,FALSE)</f>
        <v>0</v>
      </c>
      <c r="U497" s="16" t="str">
        <f>IFERROR(IF(AND(OR(X497=Y497,Y497 = "Either"),NOT(ISBLANK(Survey!K497))),"Pass","Fail"),"Pass")</f>
        <v>Fail</v>
      </c>
      <c r="V497" s="36" cm="1">
        <f t="array" ref="V497">SUM(SUMIF(Survey!BZ497:CS497,{"&gt;0","&lt;0"})*{1,-1})</f>
        <v>0</v>
      </c>
      <c r="W497" s="38" cm="1">
        <f t="array" ref="W497">SUM(SUMIF(Survey!CC497,{"&gt;0","&lt;0"})*{1,-1})+SUM(SUMIF(Survey!CM497,{"&gt;0","&lt;0"})*{1,-1})</f>
        <v>0</v>
      </c>
      <c r="X497" s="38">
        <f>Survey!K497</f>
        <v>0</v>
      </c>
      <c r="Y497" s="37" t="str">
        <f t="shared" si="333"/>
        <v>Either</v>
      </c>
      <c r="Z497" s="16" t="str">
        <f t="shared" si="334"/>
        <v>Fail</v>
      </c>
      <c r="AA497" s="67" cm="1">
        <f t="array" ref="AA497">SUM(SUMIF(Survey!BZ497:CS497,{"&gt;0","&lt;0"})*{1,-1})+SUM(SUMIF(Survey!CU497:DN497,{"&gt;0","&lt;0"})*{1,-1})</f>
        <v>0</v>
      </c>
      <c r="AB497" s="67">
        <f>IFERROR(AA497/(Survey!$AV497),0)</f>
        <v>0</v>
      </c>
      <c r="AC497" s="128" t="b">
        <f>IF(OR(Survey!$M497="Alternative strategy or hedge",Survey!$M497="Other, illiquid",Survey!$L497="Prospectus fund"),TRUE,FALSE)</f>
        <v>0</v>
      </c>
      <c r="AD497" s="128" t="b">
        <f>NOT(ISBLANK(Survey!$M497))</f>
        <v>0</v>
      </c>
      <c r="AE497" s="16" t="str">
        <f t="shared" si="335"/>
        <v>Pass</v>
      </c>
      <c r="AF497" s="38" t="b">
        <f>NOT(ISNUMBER(SEARCH("Other",Survey!$P497)))</f>
        <v>1</v>
      </c>
      <c r="AG497" s="37" t="b">
        <f>NOT(ISBLANK(Survey!$Q497))</f>
        <v>0</v>
      </c>
      <c r="AH497" s="16" t="str">
        <f t="shared" si="336"/>
        <v>Pass</v>
      </c>
      <c r="AI497" s="143">
        <f>COUNTBLANK(Survey!$W497)</f>
        <v>1</v>
      </c>
      <c r="AJ497" s="67">
        <f>IF(AND(Survey!L497&lt;&gt;"Exempt fund",OR(Survey!$M497="ETF",Survey!$M497="ETF, alternative mutual fund",Survey!$M497="Mutual fund",Survey!$M497="Alternative mutual fund",Survey!$M497="Money market")),1,0)</f>
        <v>0</v>
      </c>
      <c r="AK497" s="16" t="str">
        <f t="shared" si="337"/>
        <v>Pass</v>
      </c>
      <c r="AL497" s="38" t="b">
        <f>NOT(ISNUMBER(SEARCH("Yes",Survey!$AA497)))</f>
        <v>1</v>
      </c>
      <c r="AM497" s="37" t="b">
        <f>IF(COUNTBLANK(Survey!$AB497:$AC497)=0,TRUE, FALSE)</f>
        <v>0</v>
      </c>
      <c r="AN497" s="16" t="str">
        <f t="shared" si="338"/>
        <v>Pass</v>
      </c>
      <c r="AO497" s="38" t="b">
        <f>NOT(ISNUMBER(SEARCH("Yes",Survey!$AD497)))</f>
        <v>1</v>
      </c>
      <c r="AP497" s="37" t="b">
        <f>NOT(ISBLANK(Survey!$AF497))</f>
        <v>0</v>
      </c>
      <c r="AQ497" s="16" t="str">
        <f t="shared" si="339"/>
        <v>Pass</v>
      </c>
      <c r="AR497" s="38" t="b">
        <f>NOT(OR(ISNUMBER(SEARCH("Other",Survey!$AF497)),ISNUMBER(SEARCH("Multiple",Survey!$AF497))))</f>
        <v>1</v>
      </c>
      <c r="AS497" s="37" t="b">
        <f>NOT(ISBLANK(Survey!$AG497))</f>
        <v>0</v>
      </c>
      <c r="AT497" s="16" t="str">
        <f t="shared" si="340"/>
        <v>Fail</v>
      </c>
      <c r="AU497" s="143">
        <f>IF(ABS(Survey!$AV497)&gt;0, 1,0)</f>
        <v>0</v>
      </c>
      <c r="AV497" s="143">
        <f>IF(COUNTBLANK(Survey!$AJ497)=0,1,0)</f>
        <v>0</v>
      </c>
      <c r="AW497" s="16" t="str">
        <f t="shared" si="341"/>
        <v>Pass</v>
      </c>
      <c r="AX497" s="143">
        <f>IF(ISBLANK(Survey!$AJ497),0,1)</f>
        <v>0</v>
      </c>
      <c r="AY497" s="165">
        <f>COUNTBLANK(Survey!$AK497)</f>
        <v>1</v>
      </c>
      <c r="AZ497" s="16" t="str">
        <f t="shared" si="342"/>
        <v>Pass</v>
      </c>
      <c r="BA497" s="143">
        <f>IF(OR(Survey!$AK497="Closed",ISBLANK(Survey!$AK497)),0,1)</f>
        <v>0</v>
      </c>
      <c r="BB497" s="165">
        <f>IF(ISBLANK(Survey!$AL497),1,0)</f>
        <v>1</v>
      </c>
      <c r="BC497" s="147" t="str" cm="1">
        <f t="array" ref="BC497">IF(OR(IF(OR($BE497+$BF497 = 2, $BG497=1), FALSE, TRUE), AND($BD497:$BD497 = 0)),"Pass","Fail")</f>
        <v>Pass</v>
      </c>
      <c r="BD497" s="143">
        <f>COUNTBLANK(Survey!$AM497:$AO497)</f>
        <v>3</v>
      </c>
      <c r="BE497" s="143">
        <f>IF(Survey!$I497="Yes",1,0)</f>
        <v>0</v>
      </c>
      <c r="BF497" s="143">
        <f>IF(OR(Survey!$M497="Mutual fund",Survey!$M497="Alternative mutual fund",Survey!$M497="Money market"),1,0)</f>
        <v>0</v>
      </c>
      <c r="BG497" s="148">
        <f>IF(OR(Survey!$M497="ETF",Survey!$M497="ETF, alternative mutual fund"),1,0)</f>
        <v>0</v>
      </c>
      <c r="BH497" s="16" t="str">
        <f t="shared" si="343"/>
        <v>Pass</v>
      </c>
      <c r="BI497" s="38" t="b">
        <f>OR(ISNUMBER(SEARCH("Yes",Survey!$AO497)),ISBLANK(Survey!$AO497))</f>
        <v>1</v>
      </c>
      <c r="BJ497" s="67" t="b">
        <f>NOT(ISBLANK(Survey!$AP497))</f>
        <v>0</v>
      </c>
      <c r="BK497" s="16" t="str">
        <f t="shared" si="344"/>
        <v>Pass</v>
      </c>
      <c r="BL497" s="143">
        <f>IF(Survey!$AW497=0, 0,1)</f>
        <v>0</v>
      </c>
      <c r="BM497" s="67">
        <f>Survey!$AQ497</f>
        <v>0</v>
      </c>
      <c r="BN497" s="67">
        <f>IFERROR((Survey!$AX497-ABS(Survey!$AY497)-ABS(Survey!$BD497))/Survey!$AW497,0)</f>
        <v>0</v>
      </c>
      <c r="BO497" s="67">
        <f>IF(AND($BM497&gt;$BN497-0.2,$BM497&lt;$BN497+0.2,ISBLANK(Survey!$AQ497)=FALSE),0,1)</f>
        <v>1</v>
      </c>
      <c r="BP497" s="165">
        <f>IF(ISBLANK(Survey!$AR497),1,0)</f>
        <v>1</v>
      </c>
      <c r="BQ497" s="16" t="str">
        <f t="shared" si="345"/>
        <v>Pass</v>
      </c>
      <c r="BR497" s="143">
        <f>IF(Survey!$AW497=0, 0,1)</f>
        <v>0</v>
      </c>
      <c r="BS497" s="67">
        <f>IF(AND(Survey!$AS497&gt;=0,Survey!$AS497&lt;=0.2,Survey!$AS497&lt;&gt;""),0,1)</f>
        <v>1</v>
      </c>
      <c r="BT497" s="143">
        <f>IF(ISBLANK(Survey!$AT497),1,0)</f>
        <v>1</v>
      </c>
      <c r="BU497" s="16" t="str">
        <f t="shared" si="346"/>
        <v>Fail</v>
      </c>
      <c r="BV497" s="165">
        <f>Survey!$AU497</f>
        <v>0</v>
      </c>
      <c r="BW497" s="16" t="str">
        <f t="shared" si="347"/>
        <v>Pass</v>
      </c>
      <c r="BX497" s="36">
        <f>Survey!$AV497</f>
        <v>0</v>
      </c>
      <c r="BY497" s="176">
        <f>Survey!$AW497+Survey!$AX497-ABS(Survey!$AY497)+ABS(Survey!$AZ497)-ABS(Survey!$BA497)+ABS(Survey!$BB497)-ABS(Survey!$BC497)-ABS(Survey!$BD497)+Survey!$BE497</f>
        <v>0</v>
      </c>
      <c r="BZ497" s="35">
        <f t="shared" si="348"/>
        <v>0</v>
      </c>
      <c r="CA497" s="17">
        <f t="shared" si="349"/>
        <v>0</v>
      </c>
      <c r="CB497" s="16" t="str">
        <f t="shared" si="350"/>
        <v>Pass</v>
      </c>
      <c r="CC497" s="38" t="b">
        <f>IF(ABS(Survey!$BE497)=0,TRUE,FALSE)</f>
        <v>1</v>
      </c>
      <c r="CD497" s="37" t="b">
        <f>NOT(ISBLANK(Survey!$BF497))</f>
        <v>0</v>
      </c>
      <c r="CE497" t="str">
        <f t="shared" si="351"/>
        <v>Fail</v>
      </c>
      <c r="CF497" s="29">
        <f>Survey!$AV497</f>
        <v>0</v>
      </c>
      <c r="CG497" s="29" cm="1">
        <f t="array" ref="CG497">SUM(SUMIF(Survey!BH497:BO497,{"&gt;0","&lt;0"})*{1,-1})-SUM(SUMIF(Survey!BQ497:BX497,{"&gt;0","&lt;0"})*{1,-1})</f>
        <v>0</v>
      </c>
      <c r="CH497" s="35" t="str">
        <f t="shared" si="352"/>
        <v>No holdings</v>
      </c>
      <c r="CI497">
        <f t="shared" si="353"/>
        <v>0</v>
      </c>
      <c r="CJ497" s="16" t="str">
        <f t="shared" si="354"/>
        <v>Fail</v>
      </c>
      <c r="CK497" s="36">
        <f>Survey!$AV497</f>
        <v>0</v>
      </c>
      <c r="CL497" s="36" cm="1">
        <f t="array" ref="CL497">SUM(SUMIF(Survey!BZ497:CS497,{"&gt;0","&lt;0"})*{1,-1})-SUM(SUMIF(Survey!CU497:DN497,{"&gt;0","&lt;0"})*{1,-1})</f>
        <v>0</v>
      </c>
      <c r="CM497" s="35" t="str">
        <f t="shared" si="355"/>
        <v>No holdings</v>
      </c>
      <c r="CN497" s="17">
        <f t="shared" si="356"/>
        <v>0</v>
      </c>
      <c r="CO497" s="16" t="str">
        <f t="shared" si="357"/>
        <v>Pass</v>
      </c>
      <c r="CP497" s="38" t="b">
        <f>IF(ABS(Survey!$CS497)=0,TRUE,FALSE)</f>
        <v>1</v>
      </c>
      <c r="CQ497" s="37" t="b">
        <f>NOT(ISBLANK(Survey!$CT497))</f>
        <v>0</v>
      </c>
      <c r="CR497" s="16" t="str">
        <f t="shared" si="358"/>
        <v>Pass</v>
      </c>
      <c r="CS497" s="38" t="b">
        <f>IF(ABS(Survey!$DN497)=0,TRUE,FALSE)</f>
        <v>1</v>
      </c>
      <c r="CT497" s="37" t="b">
        <f>NOT(ISBLANK(Survey!$DO497))</f>
        <v>0</v>
      </c>
      <c r="CU497" t="str">
        <f t="shared" si="359"/>
        <v>Pass</v>
      </c>
      <c r="CV497" s="29" cm="1">
        <f t="array" ref="CV497">SUM(SUMIF(Survey!CO497,{"&gt;0","&lt;0"})*{1,-1})+SUM(SUMIF(Survey!DJ497,{"&gt;0","&lt;0"})*{1,-1})</f>
        <v>0</v>
      </c>
      <c r="CW497" s="29">
        <f>SUM(SUMIF(Survey!DQ497:DW497,{"&gt;0","&lt;0"})*{1,-1})+SUM(SUMIF(Survey!DY497:EE497,{"&gt;0","&lt;0"})*{1,-1})</f>
        <v>0</v>
      </c>
      <c r="CX497">
        <f t="shared" si="360"/>
        <v>0</v>
      </c>
      <c r="CY497">
        <f t="shared" si="361"/>
        <v>0</v>
      </c>
      <c r="CZ497" s="16" t="str">
        <f t="shared" si="362"/>
        <v>Pass</v>
      </c>
      <c r="DA497" s="38" t="b">
        <f>IF(ABS(Survey!$DW497)=0,TRUE,FALSE)</f>
        <v>1</v>
      </c>
      <c r="DB497" s="37" t="b">
        <f>NOT(ISBLANK(Survey!DX497))</f>
        <v>0</v>
      </c>
      <c r="DC497" s="16" t="str">
        <f t="shared" si="363"/>
        <v>Pass</v>
      </c>
      <c r="DD497" s="38" t="b">
        <f>IF(ABS(Survey!$EE497)=0,TRUE,FALSE)</f>
        <v>1</v>
      </c>
      <c r="DE497" s="37" t="b">
        <f>NOT(ISBLANK(Survey!$EF497))</f>
        <v>0</v>
      </c>
      <c r="DF497" s="16" t="str">
        <f t="shared" si="364"/>
        <v>Fail</v>
      </c>
      <c r="DG497" s="36">
        <f>SUM(SUMIF(Survey!EL497:EN497,{"&gt;0","&lt;0"})*{1,-1})</f>
        <v>0</v>
      </c>
      <c r="DH497">
        <f t="shared" si="365"/>
        <v>0</v>
      </c>
      <c r="DI497">
        <f t="shared" si="366"/>
        <v>100</v>
      </c>
      <c r="DJ497" s="35" t="b">
        <f>IF(OR(Survey!$M497="ETF",Survey!$M497="ETF, alternative mutual fund",Survey!$M497="Closed-end", Survey!$M497="Split share corp"),TRUE,FALSE)</f>
        <v>0</v>
      </c>
      <c r="DK497" s="16" t="str">
        <f t="shared" si="367"/>
        <v>Fail</v>
      </c>
      <c r="DL497" s="36">
        <f>SUM(SUMIF(Survey!EP497:EV497,{"&gt;0","&lt;0"})*{1,-1})</f>
        <v>0</v>
      </c>
      <c r="DM497">
        <f t="shared" si="368"/>
        <v>0</v>
      </c>
      <c r="DN497" s="17">
        <f t="shared" si="369"/>
        <v>100</v>
      </c>
      <c r="DO497" s="16" t="str">
        <f t="shared" si="370"/>
        <v>Fail</v>
      </c>
      <c r="DP497" s="36">
        <f>SUM(SUMIF(Survey!EX497:FD497,{"&gt;0","&lt;0"})*{1,-1})</f>
        <v>0</v>
      </c>
      <c r="DQ497">
        <f t="shared" si="371"/>
        <v>0</v>
      </c>
      <c r="DR497" s="17">
        <f t="shared" si="372"/>
        <v>100</v>
      </c>
    </row>
    <row r="498" spans="1:122">
      <c r="A498">
        <v>498</v>
      </c>
      <c r="B498" t="str">
        <f t="shared" si="326"/>
        <v>Pass</v>
      </c>
      <c r="C498" t="str">
        <f>IF(COUNTBLANK(Survey!B498:FE498)=$C$2, "Pass", "Fail")</f>
        <v>Pass</v>
      </c>
      <c r="D498" t="str">
        <f t="shared" si="327"/>
        <v>Fail</v>
      </c>
      <c r="E498" t="str">
        <f>IF(OR(ISBLANK(Survey!AJ498),COUNTIF(G498:BB498,"Fail")),"Fail","Pass")</f>
        <v>Fail</v>
      </c>
      <c r="G498" s="16" t="str">
        <f t="shared" si="328"/>
        <v>Fail</v>
      </c>
      <c r="H498" s="177">
        <f>COUNTBLANK(Survey!B498:D498)+COUNTBLANK(Survey!G498)+COUNTBLANK(Survey!I498)+COUNTBLANK(Survey!K498:M498)+COUNTBLANK(Survey!P498)+COUNTBLANK(Survey!S498:U498)+COUNTBLANK(Survey!Y498:AA498)+COUNTBLANK(Survey!AD498:AE498)+COUNTBLANK(Survey!AI498:AI498)</f>
        <v>18</v>
      </c>
      <c r="I498" s="16" t="str">
        <f t="shared" si="329"/>
        <v>Fail</v>
      </c>
      <c r="J498" t="b">
        <f>IF(Survey!E498="No",TRUE,FALSE)</f>
        <v>0</v>
      </c>
      <c r="K498" s="34">
        <f>LEN(Survey!E498)</f>
        <v>0</v>
      </c>
      <c r="L498" s="16" t="str">
        <f t="shared" si="330"/>
        <v>Fail</v>
      </c>
      <c r="M498" t="b">
        <f>IF(Survey!F498="No",TRUE,FALSE)</f>
        <v>0</v>
      </c>
      <c r="N498" s="33">
        <f>LEN(Survey!F498)</f>
        <v>0</v>
      </c>
      <c r="O498" s="16" t="str">
        <f t="shared" si="331"/>
        <v>Pass</v>
      </c>
      <c r="P498" s="34">
        <f>MOD((LEN(Survey!H498)+2),11)</f>
        <v>2</v>
      </c>
      <c r="Q498" s="33" t="str">
        <f>IF(Survey!$L498="Prospectus fund", "Yes", "No")</f>
        <v>No</v>
      </c>
      <c r="R498" s="16" t="str">
        <f t="shared" si="332"/>
        <v>Pass</v>
      </c>
      <c r="S498" s="34">
        <f>MOD((LEN(Survey!J498)+2),11)</f>
        <v>2</v>
      </c>
      <c r="T498" s="35" t="b">
        <f>IF(OR(Survey!$M498="ETF",Survey!$M498="ETF, alternative mutual fund",Survey!$M498="Closed-end", Survey!$M498="Split share corp", Survey!$I498="Yes"),TRUE,FALSE)</f>
        <v>0</v>
      </c>
      <c r="U498" s="16" t="str">
        <f>IFERROR(IF(AND(OR(X498=Y498,Y498 = "Either"),NOT(ISBLANK(Survey!K498))),"Pass","Fail"),"Pass")</f>
        <v>Fail</v>
      </c>
      <c r="V498" s="36" cm="1">
        <f t="array" ref="V498">SUM(SUMIF(Survey!BZ498:CS498,{"&gt;0","&lt;0"})*{1,-1})</f>
        <v>0</v>
      </c>
      <c r="W498" s="38" cm="1">
        <f t="array" ref="W498">SUM(SUMIF(Survey!CC498,{"&gt;0","&lt;0"})*{1,-1})+SUM(SUMIF(Survey!CM498,{"&gt;0","&lt;0"})*{1,-1})</f>
        <v>0</v>
      </c>
      <c r="X498" s="38">
        <f>Survey!K498</f>
        <v>0</v>
      </c>
      <c r="Y498" s="37" t="str">
        <f t="shared" si="333"/>
        <v>Either</v>
      </c>
      <c r="Z498" s="16" t="str">
        <f t="shared" si="334"/>
        <v>Fail</v>
      </c>
      <c r="AA498" s="67" cm="1">
        <f t="array" ref="AA498">SUM(SUMIF(Survey!BZ498:CS498,{"&gt;0","&lt;0"})*{1,-1})+SUM(SUMIF(Survey!CU498:DN498,{"&gt;0","&lt;0"})*{1,-1})</f>
        <v>0</v>
      </c>
      <c r="AB498" s="67">
        <f>IFERROR(AA498/(Survey!$AV498),0)</f>
        <v>0</v>
      </c>
      <c r="AC498" s="128" t="b">
        <f>IF(OR(Survey!$M498="Alternative strategy or hedge",Survey!$M498="Other, illiquid",Survey!$L498="Prospectus fund"),TRUE,FALSE)</f>
        <v>0</v>
      </c>
      <c r="AD498" s="128" t="b">
        <f>NOT(ISBLANK(Survey!$M498))</f>
        <v>0</v>
      </c>
      <c r="AE498" s="16" t="str">
        <f t="shared" si="335"/>
        <v>Pass</v>
      </c>
      <c r="AF498" s="38" t="b">
        <f>NOT(ISNUMBER(SEARCH("Other",Survey!$P498)))</f>
        <v>1</v>
      </c>
      <c r="AG498" s="37" t="b">
        <f>NOT(ISBLANK(Survey!$Q498))</f>
        <v>0</v>
      </c>
      <c r="AH498" s="16" t="str">
        <f t="shared" si="336"/>
        <v>Pass</v>
      </c>
      <c r="AI498" s="143">
        <f>COUNTBLANK(Survey!$W498)</f>
        <v>1</v>
      </c>
      <c r="AJ498" s="67">
        <f>IF(AND(Survey!L498&lt;&gt;"Exempt fund",OR(Survey!$M498="ETF",Survey!$M498="ETF, alternative mutual fund",Survey!$M498="Mutual fund",Survey!$M498="Alternative mutual fund",Survey!$M498="Money market")),1,0)</f>
        <v>0</v>
      </c>
      <c r="AK498" s="16" t="str">
        <f t="shared" si="337"/>
        <v>Pass</v>
      </c>
      <c r="AL498" s="38" t="b">
        <f>NOT(ISNUMBER(SEARCH("Yes",Survey!$AA498)))</f>
        <v>1</v>
      </c>
      <c r="AM498" s="37" t="b">
        <f>IF(COUNTBLANK(Survey!$AB498:$AC498)=0,TRUE, FALSE)</f>
        <v>0</v>
      </c>
      <c r="AN498" s="16" t="str">
        <f t="shared" si="338"/>
        <v>Pass</v>
      </c>
      <c r="AO498" s="38" t="b">
        <f>NOT(ISNUMBER(SEARCH("Yes",Survey!$AD498)))</f>
        <v>1</v>
      </c>
      <c r="AP498" s="37" t="b">
        <f>NOT(ISBLANK(Survey!$AF498))</f>
        <v>0</v>
      </c>
      <c r="AQ498" s="16" t="str">
        <f t="shared" si="339"/>
        <v>Pass</v>
      </c>
      <c r="AR498" s="38" t="b">
        <f>NOT(OR(ISNUMBER(SEARCH("Other",Survey!$AF498)),ISNUMBER(SEARCH("Multiple",Survey!$AF498))))</f>
        <v>1</v>
      </c>
      <c r="AS498" s="37" t="b">
        <f>NOT(ISBLANK(Survey!$AG498))</f>
        <v>0</v>
      </c>
      <c r="AT498" s="16" t="str">
        <f t="shared" si="340"/>
        <v>Fail</v>
      </c>
      <c r="AU498" s="143">
        <f>IF(ABS(Survey!$AV498)&gt;0, 1,0)</f>
        <v>0</v>
      </c>
      <c r="AV498" s="143">
        <f>IF(COUNTBLANK(Survey!$AJ498)=0,1,0)</f>
        <v>0</v>
      </c>
      <c r="AW498" s="16" t="str">
        <f t="shared" si="341"/>
        <v>Pass</v>
      </c>
      <c r="AX498" s="143">
        <f>IF(ISBLANK(Survey!$AJ498),0,1)</f>
        <v>0</v>
      </c>
      <c r="AY498" s="165">
        <f>COUNTBLANK(Survey!$AK498)</f>
        <v>1</v>
      </c>
      <c r="AZ498" s="16" t="str">
        <f t="shared" si="342"/>
        <v>Pass</v>
      </c>
      <c r="BA498" s="143">
        <f>IF(OR(Survey!$AK498="Closed",ISBLANK(Survey!$AK498)),0,1)</f>
        <v>0</v>
      </c>
      <c r="BB498" s="165">
        <f>IF(ISBLANK(Survey!$AL498),1,0)</f>
        <v>1</v>
      </c>
      <c r="BC498" s="147" t="str" cm="1">
        <f t="array" ref="BC498">IF(OR(IF(OR($BE498+$BF498 = 2, $BG498=1), FALSE, TRUE), AND($BD498:$BD498 = 0)),"Pass","Fail")</f>
        <v>Pass</v>
      </c>
      <c r="BD498" s="143">
        <f>COUNTBLANK(Survey!$AM498:$AO498)</f>
        <v>3</v>
      </c>
      <c r="BE498" s="143">
        <f>IF(Survey!$I498="Yes",1,0)</f>
        <v>0</v>
      </c>
      <c r="BF498" s="143">
        <f>IF(OR(Survey!$M498="Mutual fund",Survey!$M498="Alternative mutual fund",Survey!$M498="Money market"),1,0)</f>
        <v>0</v>
      </c>
      <c r="BG498" s="148">
        <f>IF(OR(Survey!$M498="ETF",Survey!$M498="ETF, alternative mutual fund"),1,0)</f>
        <v>0</v>
      </c>
      <c r="BH498" s="16" t="str">
        <f t="shared" si="343"/>
        <v>Pass</v>
      </c>
      <c r="BI498" s="38" t="b">
        <f>OR(ISNUMBER(SEARCH("Yes",Survey!$AO498)),ISBLANK(Survey!$AO498))</f>
        <v>1</v>
      </c>
      <c r="BJ498" s="67" t="b">
        <f>NOT(ISBLANK(Survey!$AP498))</f>
        <v>0</v>
      </c>
      <c r="BK498" s="16" t="str">
        <f t="shared" si="344"/>
        <v>Pass</v>
      </c>
      <c r="BL498" s="143">
        <f>IF(Survey!$AW498=0, 0,1)</f>
        <v>0</v>
      </c>
      <c r="BM498" s="67">
        <f>Survey!$AQ498</f>
        <v>0</v>
      </c>
      <c r="BN498" s="67">
        <f>IFERROR((Survey!$AX498-ABS(Survey!$AY498)-ABS(Survey!$BD498))/Survey!$AW498,0)</f>
        <v>0</v>
      </c>
      <c r="BO498" s="67">
        <f>IF(AND($BM498&gt;$BN498-0.2,$BM498&lt;$BN498+0.2,ISBLANK(Survey!$AQ498)=FALSE),0,1)</f>
        <v>1</v>
      </c>
      <c r="BP498" s="165">
        <f>IF(ISBLANK(Survey!$AR498),1,0)</f>
        <v>1</v>
      </c>
      <c r="BQ498" s="16" t="str">
        <f t="shared" si="345"/>
        <v>Pass</v>
      </c>
      <c r="BR498" s="143">
        <f>IF(Survey!$AW498=0, 0,1)</f>
        <v>0</v>
      </c>
      <c r="BS498" s="67">
        <f>IF(AND(Survey!$AS498&gt;=0,Survey!$AS498&lt;=0.2,Survey!$AS498&lt;&gt;""),0,1)</f>
        <v>1</v>
      </c>
      <c r="BT498" s="143">
        <f>IF(ISBLANK(Survey!$AT498),1,0)</f>
        <v>1</v>
      </c>
      <c r="BU498" s="16" t="str">
        <f t="shared" si="346"/>
        <v>Fail</v>
      </c>
      <c r="BV498" s="165">
        <f>Survey!$AU498</f>
        <v>0</v>
      </c>
      <c r="BW498" s="16" t="str">
        <f t="shared" si="347"/>
        <v>Pass</v>
      </c>
      <c r="BX498" s="36">
        <f>Survey!$AV498</f>
        <v>0</v>
      </c>
      <c r="BY498" s="176">
        <f>Survey!$AW498+Survey!$AX498-ABS(Survey!$AY498)+ABS(Survey!$AZ498)-ABS(Survey!$BA498)+ABS(Survey!$BB498)-ABS(Survey!$BC498)-ABS(Survey!$BD498)+Survey!$BE498</f>
        <v>0</v>
      </c>
      <c r="BZ498" s="35">
        <f t="shared" si="348"/>
        <v>0</v>
      </c>
      <c r="CA498" s="17">
        <f t="shared" si="349"/>
        <v>0</v>
      </c>
      <c r="CB498" s="16" t="str">
        <f t="shared" si="350"/>
        <v>Pass</v>
      </c>
      <c r="CC498" s="38" t="b">
        <f>IF(ABS(Survey!$BE498)=0,TRUE,FALSE)</f>
        <v>1</v>
      </c>
      <c r="CD498" s="37" t="b">
        <f>NOT(ISBLANK(Survey!$BF498))</f>
        <v>0</v>
      </c>
      <c r="CE498" t="str">
        <f t="shared" si="351"/>
        <v>Fail</v>
      </c>
      <c r="CF498" s="29">
        <f>Survey!$AV498</f>
        <v>0</v>
      </c>
      <c r="CG498" s="29" cm="1">
        <f t="array" ref="CG498">SUM(SUMIF(Survey!BH498:BO498,{"&gt;0","&lt;0"})*{1,-1})-SUM(SUMIF(Survey!BQ498:BX498,{"&gt;0","&lt;0"})*{1,-1})</f>
        <v>0</v>
      </c>
      <c r="CH498" s="35" t="str">
        <f t="shared" si="352"/>
        <v>No holdings</v>
      </c>
      <c r="CI498">
        <f t="shared" si="353"/>
        <v>0</v>
      </c>
      <c r="CJ498" s="16" t="str">
        <f t="shared" si="354"/>
        <v>Fail</v>
      </c>
      <c r="CK498" s="36">
        <f>Survey!$AV498</f>
        <v>0</v>
      </c>
      <c r="CL498" s="36" cm="1">
        <f t="array" ref="CL498">SUM(SUMIF(Survey!BZ498:CS498,{"&gt;0","&lt;0"})*{1,-1})-SUM(SUMIF(Survey!CU498:DN498,{"&gt;0","&lt;0"})*{1,-1})</f>
        <v>0</v>
      </c>
      <c r="CM498" s="35" t="str">
        <f t="shared" si="355"/>
        <v>No holdings</v>
      </c>
      <c r="CN498" s="17">
        <f t="shared" si="356"/>
        <v>0</v>
      </c>
      <c r="CO498" s="16" t="str">
        <f t="shared" si="357"/>
        <v>Pass</v>
      </c>
      <c r="CP498" s="38" t="b">
        <f>IF(ABS(Survey!$CS498)=0,TRUE,FALSE)</f>
        <v>1</v>
      </c>
      <c r="CQ498" s="37" t="b">
        <f>NOT(ISBLANK(Survey!$CT498))</f>
        <v>0</v>
      </c>
      <c r="CR498" s="16" t="str">
        <f t="shared" si="358"/>
        <v>Pass</v>
      </c>
      <c r="CS498" s="38" t="b">
        <f>IF(ABS(Survey!$DN498)=0,TRUE,FALSE)</f>
        <v>1</v>
      </c>
      <c r="CT498" s="37" t="b">
        <f>NOT(ISBLANK(Survey!$DO498))</f>
        <v>0</v>
      </c>
      <c r="CU498" t="str">
        <f t="shared" si="359"/>
        <v>Pass</v>
      </c>
      <c r="CV498" s="29" cm="1">
        <f t="array" ref="CV498">SUM(SUMIF(Survey!CO498,{"&gt;0","&lt;0"})*{1,-1})+SUM(SUMIF(Survey!DJ498,{"&gt;0","&lt;0"})*{1,-1})</f>
        <v>0</v>
      </c>
      <c r="CW498" s="29">
        <f>SUM(SUMIF(Survey!DQ498:DW498,{"&gt;0","&lt;0"})*{1,-1})+SUM(SUMIF(Survey!DY498:EE498,{"&gt;0","&lt;0"})*{1,-1})</f>
        <v>0</v>
      </c>
      <c r="CX498">
        <f t="shared" si="360"/>
        <v>0</v>
      </c>
      <c r="CY498">
        <f t="shared" si="361"/>
        <v>0</v>
      </c>
      <c r="CZ498" s="16" t="str">
        <f t="shared" si="362"/>
        <v>Pass</v>
      </c>
      <c r="DA498" s="38" t="b">
        <f>IF(ABS(Survey!$DW498)=0,TRUE,FALSE)</f>
        <v>1</v>
      </c>
      <c r="DB498" s="37" t="b">
        <f>NOT(ISBLANK(Survey!DX498))</f>
        <v>0</v>
      </c>
      <c r="DC498" s="16" t="str">
        <f t="shared" si="363"/>
        <v>Pass</v>
      </c>
      <c r="DD498" s="38" t="b">
        <f>IF(ABS(Survey!$EE498)=0,TRUE,FALSE)</f>
        <v>1</v>
      </c>
      <c r="DE498" s="37" t="b">
        <f>NOT(ISBLANK(Survey!$EF498))</f>
        <v>0</v>
      </c>
      <c r="DF498" s="16" t="str">
        <f t="shared" si="364"/>
        <v>Fail</v>
      </c>
      <c r="DG498" s="36">
        <f>SUM(SUMIF(Survey!EL498:EN498,{"&gt;0","&lt;0"})*{1,-1})</f>
        <v>0</v>
      </c>
      <c r="DH498">
        <f t="shared" si="365"/>
        <v>0</v>
      </c>
      <c r="DI498">
        <f t="shared" si="366"/>
        <v>100</v>
      </c>
      <c r="DJ498" s="35" t="b">
        <f>IF(OR(Survey!$M498="ETF",Survey!$M498="ETF, alternative mutual fund",Survey!$M498="Closed-end", Survey!$M498="Split share corp"),TRUE,FALSE)</f>
        <v>0</v>
      </c>
      <c r="DK498" s="16" t="str">
        <f t="shared" si="367"/>
        <v>Fail</v>
      </c>
      <c r="DL498" s="36">
        <f>SUM(SUMIF(Survey!EP498:EV498,{"&gt;0","&lt;0"})*{1,-1})</f>
        <v>0</v>
      </c>
      <c r="DM498">
        <f t="shared" si="368"/>
        <v>0</v>
      </c>
      <c r="DN498" s="17">
        <f t="shared" si="369"/>
        <v>100</v>
      </c>
      <c r="DO498" s="16" t="str">
        <f t="shared" si="370"/>
        <v>Fail</v>
      </c>
      <c r="DP498" s="36">
        <f>SUM(SUMIF(Survey!EX498:FD498,{"&gt;0","&lt;0"})*{1,-1})</f>
        <v>0</v>
      </c>
      <c r="DQ498">
        <f t="shared" si="371"/>
        <v>0</v>
      </c>
      <c r="DR498" s="17">
        <f t="shared" si="372"/>
        <v>100</v>
      </c>
    </row>
    <row r="499" spans="1:122">
      <c r="A499">
        <v>499</v>
      </c>
      <c r="B499" t="str">
        <f t="shared" si="326"/>
        <v>Pass</v>
      </c>
      <c r="C499" t="str">
        <f>IF(COUNTBLANK(Survey!B499:FE499)=$C$2, "Pass", "Fail")</f>
        <v>Pass</v>
      </c>
      <c r="D499" t="str">
        <f t="shared" si="327"/>
        <v>Fail</v>
      </c>
      <c r="E499" t="str">
        <f>IF(OR(ISBLANK(Survey!AJ499),COUNTIF(G499:BB499,"Fail")),"Fail","Pass")</f>
        <v>Fail</v>
      </c>
      <c r="G499" s="16" t="str">
        <f t="shared" si="328"/>
        <v>Fail</v>
      </c>
      <c r="H499" s="177">
        <f>COUNTBLANK(Survey!B499:D499)+COUNTBLANK(Survey!G499)+COUNTBLANK(Survey!I499)+COUNTBLANK(Survey!K499:M499)+COUNTBLANK(Survey!P499)+COUNTBLANK(Survey!S499:U499)+COUNTBLANK(Survey!Y499:AA499)+COUNTBLANK(Survey!AD499:AE499)+COUNTBLANK(Survey!AI499:AI499)</f>
        <v>18</v>
      </c>
      <c r="I499" s="16" t="str">
        <f t="shared" si="329"/>
        <v>Fail</v>
      </c>
      <c r="J499" t="b">
        <f>IF(Survey!E499="No",TRUE,FALSE)</f>
        <v>0</v>
      </c>
      <c r="K499" s="34">
        <f>LEN(Survey!E499)</f>
        <v>0</v>
      </c>
      <c r="L499" s="16" t="str">
        <f t="shared" si="330"/>
        <v>Fail</v>
      </c>
      <c r="M499" t="b">
        <f>IF(Survey!F499="No",TRUE,FALSE)</f>
        <v>0</v>
      </c>
      <c r="N499" s="33">
        <f>LEN(Survey!F499)</f>
        <v>0</v>
      </c>
      <c r="O499" s="16" t="str">
        <f t="shared" si="331"/>
        <v>Pass</v>
      </c>
      <c r="P499" s="34">
        <f>MOD((LEN(Survey!H499)+2),11)</f>
        <v>2</v>
      </c>
      <c r="Q499" s="33" t="str">
        <f>IF(Survey!$L499="Prospectus fund", "Yes", "No")</f>
        <v>No</v>
      </c>
      <c r="R499" s="16" t="str">
        <f t="shared" si="332"/>
        <v>Pass</v>
      </c>
      <c r="S499" s="34">
        <f>MOD((LEN(Survey!J499)+2),11)</f>
        <v>2</v>
      </c>
      <c r="T499" s="35" t="b">
        <f>IF(OR(Survey!$M499="ETF",Survey!$M499="ETF, alternative mutual fund",Survey!$M499="Closed-end", Survey!$M499="Split share corp", Survey!$I499="Yes"),TRUE,FALSE)</f>
        <v>0</v>
      </c>
      <c r="U499" s="16" t="str">
        <f>IFERROR(IF(AND(OR(X499=Y499,Y499 = "Either"),NOT(ISBLANK(Survey!K499))),"Pass","Fail"),"Pass")</f>
        <v>Fail</v>
      </c>
      <c r="V499" s="36" cm="1">
        <f t="array" ref="V499">SUM(SUMIF(Survey!BZ499:CS499,{"&gt;0","&lt;0"})*{1,-1})</f>
        <v>0</v>
      </c>
      <c r="W499" s="38" cm="1">
        <f t="array" ref="W499">SUM(SUMIF(Survey!CC499,{"&gt;0","&lt;0"})*{1,-1})+SUM(SUMIF(Survey!CM499,{"&gt;0","&lt;0"})*{1,-1})</f>
        <v>0</v>
      </c>
      <c r="X499" s="38">
        <f>Survey!K499</f>
        <v>0</v>
      </c>
      <c r="Y499" s="37" t="str">
        <f t="shared" si="333"/>
        <v>Either</v>
      </c>
      <c r="Z499" s="16" t="str">
        <f t="shared" si="334"/>
        <v>Fail</v>
      </c>
      <c r="AA499" s="67" cm="1">
        <f t="array" ref="AA499">SUM(SUMIF(Survey!BZ499:CS499,{"&gt;0","&lt;0"})*{1,-1})+SUM(SUMIF(Survey!CU499:DN499,{"&gt;0","&lt;0"})*{1,-1})</f>
        <v>0</v>
      </c>
      <c r="AB499" s="67">
        <f>IFERROR(AA499/(Survey!$AV499),0)</f>
        <v>0</v>
      </c>
      <c r="AC499" s="128" t="b">
        <f>IF(OR(Survey!$M499="Alternative strategy or hedge",Survey!$M499="Other, illiquid",Survey!$L499="Prospectus fund"),TRUE,FALSE)</f>
        <v>0</v>
      </c>
      <c r="AD499" s="128" t="b">
        <f>NOT(ISBLANK(Survey!$M499))</f>
        <v>0</v>
      </c>
      <c r="AE499" s="16" t="str">
        <f t="shared" si="335"/>
        <v>Pass</v>
      </c>
      <c r="AF499" s="38" t="b">
        <f>NOT(ISNUMBER(SEARCH("Other",Survey!$P499)))</f>
        <v>1</v>
      </c>
      <c r="AG499" s="37" t="b">
        <f>NOT(ISBLANK(Survey!$Q499))</f>
        <v>0</v>
      </c>
      <c r="AH499" s="16" t="str">
        <f t="shared" si="336"/>
        <v>Pass</v>
      </c>
      <c r="AI499" s="143">
        <f>COUNTBLANK(Survey!$W499)</f>
        <v>1</v>
      </c>
      <c r="AJ499" s="67">
        <f>IF(AND(Survey!L499&lt;&gt;"Exempt fund",OR(Survey!$M499="ETF",Survey!$M499="ETF, alternative mutual fund",Survey!$M499="Mutual fund",Survey!$M499="Alternative mutual fund",Survey!$M499="Money market")),1,0)</f>
        <v>0</v>
      </c>
      <c r="AK499" s="16" t="str">
        <f t="shared" si="337"/>
        <v>Pass</v>
      </c>
      <c r="AL499" s="38" t="b">
        <f>NOT(ISNUMBER(SEARCH("Yes",Survey!$AA499)))</f>
        <v>1</v>
      </c>
      <c r="AM499" s="37" t="b">
        <f>IF(COUNTBLANK(Survey!$AB499:$AC499)=0,TRUE, FALSE)</f>
        <v>0</v>
      </c>
      <c r="AN499" s="16" t="str">
        <f t="shared" si="338"/>
        <v>Pass</v>
      </c>
      <c r="AO499" s="38" t="b">
        <f>NOT(ISNUMBER(SEARCH("Yes",Survey!$AD499)))</f>
        <v>1</v>
      </c>
      <c r="AP499" s="37" t="b">
        <f>NOT(ISBLANK(Survey!$AF499))</f>
        <v>0</v>
      </c>
      <c r="AQ499" s="16" t="str">
        <f t="shared" si="339"/>
        <v>Pass</v>
      </c>
      <c r="AR499" s="38" t="b">
        <f>NOT(OR(ISNUMBER(SEARCH("Other",Survey!$AF499)),ISNUMBER(SEARCH("Multiple",Survey!$AF499))))</f>
        <v>1</v>
      </c>
      <c r="AS499" s="37" t="b">
        <f>NOT(ISBLANK(Survey!$AG499))</f>
        <v>0</v>
      </c>
      <c r="AT499" s="16" t="str">
        <f t="shared" si="340"/>
        <v>Fail</v>
      </c>
      <c r="AU499" s="143">
        <f>IF(ABS(Survey!$AV499)&gt;0, 1,0)</f>
        <v>0</v>
      </c>
      <c r="AV499" s="143">
        <f>IF(COUNTBLANK(Survey!$AJ499)=0,1,0)</f>
        <v>0</v>
      </c>
      <c r="AW499" s="16" t="str">
        <f t="shared" si="341"/>
        <v>Pass</v>
      </c>
      <c r="AX499" s="143">
        <f>IF(ISBLANK(Survey!$AJ499),0,1)</f>
        <v>0</v>
      </c>
      <c r="AY499" s="165">
        <f>COUNTBLANK(Survey!$AK499)</f>
        <v>1</v>
      </c>
      <c r="AZ499" s="16" t="str">
        <f t="shared" si="342"/>
        <v>Pass</v>
      </c>
      <c r="BA499" s="143">
        <f>IF(OR(Survey!$AK499="Closed",ISBLANK(Survey!$AK499)),0,1)</f>
        <v>0</v>
      </c>
      <c r="BB499" s="165">
        <f>IF(ISBLANK(Survey!$AL499),1,0)</f>
        <v>1</v>
      </c>
      <c r="BC499" s="147" t="str" cm="1">
        <f t="array" ref="BC499">IF(OR(IF(OR($BE499+$BF499 = 2, $BG499=1), FALSE, TRUE), AND($BD499:$BD499 = 0)),"Pass","Fail")</f>
        <v>Pass</v>
      </c>
      <c r="BD499" s="143">
        <f>COUNTBLANK(Survey!$AM499:$AO499)</f>
        <v>3</v>
      </c>
      <c r="BE499" s="143">
        <f>IF(Survey!$I499="Yes",1,0)</f>
        <v>0</v>
      </c>
      <c r="BF499" s="143">
        <f>IF(OR(Survey!$M499="Mutual fund",Survey!$M499="Alternative mutual fund",Survey!$M499="Money market"),1,0)</f>
        <v>0</v>
      </c>
      <c r="BG499" s="148">
        <f>IF(OR(Survey!$M499="ETF",Survey!$M499="ETF, alternative mutual fund"),1,0)</f>
        <v>0</v>
      </c>
      <c r="BH499" s="16" t="str">
        <f t="shared" si="343"/>
        <v>Pass</v>
      </c>
      <c r="BI499" s="38" t="b">
        <f>OR(ISNUMBER(SEARCH("Yes",Survey!$AO499)),ISBLANK(Survey!$AO499))</f>
        <v>1</v>
      </c>
      <c r="BJ499" s="67" t="b">
        <f>NOT(ISBLANK(Survey!$AP499))</f>
        <v>0</v>
      </c>
      <c r="BK499" s="16" t="str">
        <f t="shared" si="344"/>
        <v>Pass</v>
      </c>
      <c r="BL499" s="143">
        <f>IF(Survey!$AW499=0, 0,1)</f>
        <v>0</v>
      </c>
      <c r="BM499" s="67">
        <f>Survey!$AQ499</f>
        <v>0</v>
      </c>
      <c r="BN499" s="67">
        <f>IFERROR((Survey!$AX499-ABS(Survey!$AY499)-ABS(Survey!$BD499))/Survey!$AW499,0)</f>
        <v>0</v>
      </c>
      <c r="BO499" s="67">
        <f>IF(AND($BM499&gt;$BN499-0.2,$BM499&lt;$BN499+0.2,ISBLANK(Survey!$AQ499)=FALSE),0,1)</f>
        <v>1</v>
      </c>
      <c r="BP499" s="165">
        <f>IF(ISBLANK(Survey!$AR499),1,0)</f>
        <v>1</v>
      </c>
      <c r="BQ499" s="16" t="str">
        <f t="shared" si="345"/>
        <v>Pass</v>
      </c>
      <c r="BR499" s="143">
        <f>IF(Survey!$AW499=0, 0,1)</f>
        <v>0</v>
      </c>
      <c r="BS499" s="67">
        <f>IF(AND(Survey!$AS499&gt;=0,Survey!$AS499&lt;=0.2,Survey!$AS499&lt;&gt;""),0,1)</f>
        <v>1</v>
      </c>
      <c r="BT499" s="143">
        <f>IF(ISBLANK(Survey!$AT499),1,0)</f>
        <v>1</v>
      </c>
      <c r="BU499" s="16" t="str">
        <f t="shared" si="346"/>
        <v>Fail</v>
      </c>
      <c r="BV499" s="165">
        <f>Survey!$AU499</f>
        <v>0</v>
      </c>
      <c r="BW499" s="16" t="str">
        <f t="shared" si="347"/>
        <v>Pass</v>
      </c>
      <c r="BX499" s="36">
        <f>Survey!$AV499</f>
        <v>0</v>
      </c>
      <c r="BY499" s="176">
        <f>Survey!$AW499+Survey!$AX499-ABS(Survey!$AY499)+ABS(Survey!$AZ499)-ABS(Survey!$BA499)+ABS(Survey!$BB499)-ABS(Survey!$BC499)-ABS(Survey!$BD499)+Survey!$BE499</f>
        <v>0</v>
      </c>
      <c r="BZ499" s="35">
        <f t="shared" si="348"/>
        <v>0</v>
      </c>
      <c r="CA499" s="17">
        <f t="shared" si="349"/>
        <v>0</v>
      </c>
      <c r="CB499" s="16" t="str">
        <f t="shared" si="350"/>
        <v>Pass</v>
      </c>
      <c r="CC499" s="38" t="b">
        <f>IF(ABS(Survey!$BE499)=0,TRUE,FALSE)</f>
        <v>1</v>
      </c>
      <c r="CD499" s="37" t="b">
        <f>NOT(ISBLANK(Survey!$BF499))</f>
        <v>0</v>
      </c>
      <c r="CE499" t="str">
        <f t="shared" si="351"/>
        <v>Fail</v>
      </c>
      <c r="CF499" s="29">
        <f>Survey!$AV499</f>
        <v>0</v>
      </c>
      <c r="CG499" s="29" cm="1">
        <f t="array" ref="CG499">SUM(SUMIF(Survey!BH499:BO499,{"&gt;0","&lt;0"})*{1,-1})-SUM(SUMIF(Survey!BQ499:BX499,{"&gt;0","&lt;0"})*{1,-1})</f>
        <v>0</v>
      </c>
      <c r="CH499" s="35" t="str">
        <f t="shared" si="352"/>
        <v>No holdings</v>
      </c>
      <c r="CI499">
        <f t="shared" si="353"/>
        <v>0</v>
      </c>
      <c r="CJ499" s="16" t="str">
        <f t="shared" si="354"/>
        <v>Fail</v>
      </c>
      <c r="CK499" s="36">
        <f>Survey!$AV499</f>
        <v>0</v>
      </c>
      <c r="CL499" s="36" cm="1">
        <f t="array" ref="CL499">SUM(SUMIF(Survey!BZ499:CS499,{"&gt;0","&lt;0"})*{1,-1})-SUM(SUMIF(Survey!CU499:DN499,{"&gt;0","&lt;0"})*{1,-1})</f>
        <v>0</v>
      </c>
      <c r="CM499" s="35" t="str">
        <f t="shared" si="355"/>
        <v>No holdings</v>
      </c>
      <c r="CN499" s="17">
        <f t="shared" si="356"/>
        <v>0</v>
      </c>
      <c r="CO499" s="16" t="str">
        <f t="shared" si="357"/>
        <v>Pass</v>
      </c>
      <c r="CP499" s="38" t="b">
        <f>IF(ABS(Survey!$CS499)=0,TRUE,FALSE)</f>
        <v>1</v>
      </c>
      <c r="CQ499" s="37" t="b">
        <f>NOT(ISBLANK(Survey!$CT499))</f>
        <v>0</v>
      </c>
      <c r="CR499" s="16" t="str">
        <f t="shared" si="358"/>
        <v>Pass</v>
      </c>
      <c r="CS499" s="38" t="b">
        <f>IF(ABS(Survey!$DN499)=0,TRUE,FALSE)</f>
        <v>1</v>
      </c>
      <c r="CT499" s="37" t="b">
        <f>NOT(ISBLANK(Survey!$DO499))</f>
        <v>0</v>
      </c>
      <c r="CU499" t="str">
        <f t="shared" si="359"/>
        <v>Pass</v>
      </c>
      <c r="CV499" s="29" cm="1">
        <f t="array" ref="CV499">SUM(SUMIF(Survey!CO499,{"&gt;0","&lt;0"})*{1,-1})+SUM(SUMIF(Survey!DJ499,{"&gt;0","&lt;0"})*{1,-1})</f>
        <v>0</v>
      </c>
      <c r="CW499" s="29">
        <f>SUM(SUMIF(Survey!DQ499:DW499,{"&gt;0","&lt;0"})*{1,-1})+SUM(SUMIF(Survey!DY499:EE499,{"&gt;0","&lt;0"})*{1,-1})</f>
        <v>0</v>
      </c>
      <c r="CX499">
        <f t="shared" si="360"/>
        <v>0</v>
      </c>
      <c r="CY499">
        <f t="shared" si="361"/>
        <v>0</v>
      </c>
      <c r="CZ499" s="16" t="str">
        <f t="shared" si="362"/>
        <v>Pass</v>
      </c>
      <c r="DA499" s="38" t="b">
        <f>IF(ABS(Survey!$DW499)=0,TRUE,FALSE)</f>
        <v>1</v>
      </c>
      <c r="DB499" s="37" t="b">
        <f>NOT(ISBLANK(Survey!DX499))</f>
        <v>0</v>
      </c>
      <c r="DC499" s="16" t="str">
        <f t="shared" si="363"/>
        <v>Pass</v>
      </c>
      <c r="DD499" s="38" t="b">
        <f>IF(ABS(Survey!$EE499)=0,TRUE,FALSE)</f>
        <v>1</v>
      </c>
      <c r="DE499" s="37" t="b">
        <f>NOT(ISBLANK(Survey!$EF499))</f>
        <v>0</v>
      </c>
      <c r="DF499" s="16" t="str">
        <f t="shared" si="364"/>
        <v>Fail</v>
      </c>
      <c r="DG499" s="36">
        <f>SUM(SUMIF(Survey!EL499:EN499,{"&gt;0","&lt;0"})*{1,-1})</f>
        <v>0</v>
      </c>
      <c r="DH499">
        <f t="shared" si="365"/>
        <v>0</v>
      </c>
      <c r="DI499">
        <f t="shared" si="366"/>
        <v>100</v>
      </c>
      <c r="DJ499" s="35" t="b">
        <f>IF(OR(Survey!$M499="ETF",Survey!$M499="ETF, alternative mutual fund",Survey!$M499="Closed-end", Survey!$M499="Split share corp"),TRUE,FALSE)</f>
        <v>0</v>
      </c>
      <c r="DK499" s="16" t="str">
        <f t="shared" si="367"/>
        <v>Fail</v>
      </c>
      <c r="DL499" s="36">
        <f>SUM(SUMIF(Survey!EP499:EV499,{"&gt;0","&lt;0"})*{1,-1})</f>
        <v>0</v>
      </c>
      <c r="DM499">
        <f t="shared" si="368"/>
        <v>0</v>
      </c>
      <c r="DN499" s="17">
        <f t="shared" si="369"/>
        <v>100</v>
      </c>
      <c r="DO499" s="16" t="str">
        <f t="shared" si="370"/>
        <v>Fail</v>
      </c>
      <c r="DP499" s="36">
        <f>SUM(SUMIF(Survey!EX499:FD499,{"&gt;0","&lt;0"})*{1,-1})</f>
        <v>0</v>
      </c>
      <c r="DQ499">
        <f t="shared" si="371"/>
        <v>0</v>
      </c>
      <c r="DR499" s="17">
        <f t="shared" si="372"/>
        <v>100</v>
      </c>
    </row>
    <row r="500" spans="1:122">
      <c r="A500">
        <v>500</v>
      </c>
      <c r="B500" t="str">
        <f t="shared" si="326"/>
        <v>Pass</v>
      </c>
      <c r="C500" t="str">
        <f>IF(COUNTBLANK(Survey!B500:FE500)=$C$2, "Pass", "Fail")</f>
        <v>Pass</v>
      </c>
      <c r="D500" t="str">
        <f t="shared" si="327"/>
        <v>Fail</v>
      </c>
      <c r="E500" t="str">
        <f>IF(OR(ISBLANK(Survey!AJ500),COUNTIF(G500:BB500,"Fail")),"Fail","Pass")</f>
        <v>Fail</v>
      </c>
      <c r="G500" s="16" t="str">
        <f t="shared" si="328"/>
        <v>Fail</v>
      </c>
      <c r="H500" s="177">
        <f>COUNTBLANK(Survey!B500:D500)+COUNTBLANK(Survey!G500)+COUNTBLANK(Survey!I500)+COUNTBLANK(Survey!K500:M500)+COUNTBLANK(Survey!P500)+COUNTBLANK(Survey!S500:U500)+COUNTBLANK(Survey!Y500:AA500)+COUNTBLANK(Survey!AD500:AE500)+COUNTBLANK(Survey!AI500:AI500)</f>
        <v>18</v>
      </c>
      <c r="I500" s="16" t="str">
        <f t="shared" si="329"/>
        <v>Fail</v>
      </c>
      <c r="J500" t="b">
        <f>IF(Survey!E500="No",TRUE,FALSE)</f>
        <v>0</v>
      </c>
      <c r="K500" s="34">
        <f>LEN(Survey!E500)</f>
        <v>0</v>
      </c>
      <c r="L500" s="16" t="str">
        <f t="shared" si="330"/>
        <v>Fail</v>
      </c>
      <c r="M500" t="b">
        <f>IF(Survey!F500="No",TRUE,FALSE)</f>
        <v>0</v>
      </c>
      <c r="N500" s="33">
        <f>LEN(Survey!F500)</f>
        <v>0</v>
      </c>
      <c r="O500" s="16" t="str">
        <f t="shared" si="331"/>
        <v>Pass</v>
      </c>
      <c r="P500" s="34">
        <f>MOD((LEN(Survey!H500)+2),11)</f>
        <v>2</v>
      </c>
      <c r="Q500" s="33" t="str">
        <f>IF(Survey!$L500="Prospectus fund", "Yes", "No")</f>
        <v>No</v>
      </c>
      <c r="R500" s="16" t="str">
        <f t="shared" si="332"/>
        <v>Pass</v>
      </c>
      <c r="S500" s="34">
        <f>MOD((LEN(Survey!J500)+2),11)</f>
        <v>2</v>
      </c>
      <c r="T500" s="35" t="b">
        <f>IF(OR(Survey!$M500="ETF",Survey!$M500="ETF, alternative mutual fund",Survey!$M500="Closed-end", Survey!$M500="Split share corp", Survey!$I500="Yes"),TRUE,FALSE)</f>
        <v>0</v>
      </c>
      <c r="U500" s="16" t="str">
        <f>IFERROR(IF(AND(OR(X500=Y500,Y500 = "Either"),NOT(ISBLANK(Survey!K500))),"Pass","Fail"),"Pass")</f>
        <v>Fail</v>
      </c>
      <c r="V500" s="36" cm="1">
        <f t="array" ref="V500">SUM(SUMIF(Survey!BZ500:CS500,{"&gt;0","&lt;0"})*{1,-1})</f>
        <v>0</v>
      </c>
      <c r="W500" s="38" cm="1">
        <f t="array" ref="W500">SUM(SUMIF(Survey!CC500,{"&gt;0","&lt;0"})*{1,-1})+SUM(SUMIF(Survey!CM500,{"&gt;0","&lt;0"})*{1,-1})</f>
        <v>0</v>
      </c>
      <c r="X500" s="38">
        <f>Survey!K500</f>
        <v>0</v>
      </c>
      <c r="Y500" s="37" t="str">
        <f t="shared" si="333"/>
        <v>Either</v>
      </c>
      <c r="Z500" s="16" t="str">
        <f t="shared" si="334"/>
        <v>Fail</v>
      </c>
      <c r="AA500" s="67" cm="1">
        <f t="array" ref="AA500">SUM(SUMIF(Survey!BZ500:CS500,{"&gt;0","&lt;0"})*{1,-1})+SUM(SUMIF(Survey!CU500:DN500,{"&gt;0","&lt;0"})*{1,-1})</f>
        <v>0</v>
      </c>
      <c r="AB500" s="67">
        <f>IFERROR(AA500/(Survey!$AV500),0)</f>
        <v>0</v>
      </c>
      <c r="AC500" s="128" t="b">
        <f>IF(OR(Survey!$M500="Alternative strategy or hedge",Survey!$M500="Other, illiquid",Survey!$L500="Prospectus fund"),TRUE,FALSE)</f>
        <v>0</v>
      </c>
      <c r="AD500" s="128" t="b">
        <f>NOT(ISBLANK(Survey!$M500))</f>
        <v>0</v>
      </c>
      <c r="AE500" s="16" t="str">
        <f t="shared" si="335"/>
        <v>Pass</v>
      </c>
      <c r="AF500" s="38" t="b">
        <f>NOT(ISNUMBER(SEARCH("Other",Survey!$P500)))</f>
        <v>1</v>
      </c>
      <c r="AG500" s="37" t="b">
        <f>NOT(ISBLANK(Survey!$Q500))</f>
        <v>0</v>
      </c>
      <c r="AH500" s="16" t="str">
        <f t="shared" si="336"/>
        <v>Pass</v>
      </c>
      <c r="AI500" s="143">
        <f>COUNTBLANK(Survey!$W500)</f>
        <v>1</v>
      </c>
      <c r="AJ500" s="67">
        <f>IF(AND(Survey!L500&lt;&gt;"Exempt fund",OR(Survey!$M500="ETF",Survey!$M500="ETF, alternative mutual fund",Survey!$M500="Mutual fund",Survey!$M500="Alternative mutual fund",Survey!$M500="Money market")),1,0)</f>
        <v>0</v>
      </c>
      <c r="AK500" s="16" t="str">
        <f t="shared" si="337"/>
        <v>Pass</v>
      </c>
      <c r="AL500" s="38" t="b">
        <f>NOT(ISNUMBER(SEARCH("Yes",Survey!$AA500)))</f>
        <v>1</v>
      </c>
      <c r="AM500" s="37" t="b">
        <f>IF(COUNTBLANK(Survey!$AB500:$AC500)=0,TRUE, FALSE)</f>
        <v>0</v>
      </c>
      <c r="AN500" s="16" t="str">
        <f t="shared" si="338"/>
        <v>Pass</v>
      </c>
      <c r="AO500" s="38" t="b">
        <f>NOT(ISNUMBER(SEARCH("Yes",Survey!$AD500)))</f>
        <v>1</v>
      </c>
      <c r="AP500" s="37" t="b">
        <f>NOT(ISBLANK(Survey!$AF500))</f>
        <v>0</v>
      </c>
      <c r="AQ500" s="16" t="str">
        <f t="shared" si="339"/>
        <v>Pass</v>
      </c>
      <c r="AR500" s="38" t="b">
        <f>NOT(OR(ISNUMBER(SEARCH("Other",Survey!$AF500)),ISNUMBER(SEARCH("Multiple",Survey!$AF500))))</f>
        <v>1</v>
      </c>
      <c r="AS500" s="37" t="b">
        <f>NOT(ISBLANK(Survey!$AG500))</f>
        <v>0</v>
      </c>
      <c r="AT500" s="16" t="str">
        <f t="shared" si="340"/>
        <v>Fail</v>
      </c>
      <c r="AU500" s="143">
        <f>IF(ABS(Survey!$AV500)&gt;0, 1,0)</f>
        <v>0</v>
      </c>
      <c r="AV500" s="143">
        <f>IF(COUNTBLANK(Survey!$AJ500)=0,1,0)</f>
        <v>0</v>
      </c>
      <c r="AW500" s="16" t="str">
        <f t="shared" si="341"/>
        <v>Pass</v>
      </c>
      <c r="AX500" s="143">
        <f>IF(ISBLANK(Survey!$AJ500),0,1)</f>
        <v>0</v>
      </c>
      <c r="AY500" s="165">
        <f>COUNTBLANK(Survey!$AK500)</f>
        <v>1</v>
      </c>
      <c r="AZ500" s="16" t="str">
        <f t="shared" si="342"/>
        <v>Pass</v>
      </c>
      <c r="BA500" s="143">
        <f>IF(OR(Survey!$AK500="Closed",ISBLANK(Survey!$AK500)),0,1)</f>
        <v>0</v>
      </c>
      <c r="BB500" s="165">
        <f>IF(ISBLANK(Survey!$AL500),1,0)</f>
        <v>1</v>
      </c>
      <c r="BC500" s="147" t="str" cm="1">
        <f t="array" ref="BC500">IF(OR(IF(OR($BE500+$BF500 = 2, $BG500=1), FALSE, TRUE), AND($BD500:$BD500 = 0)),"Pass","Fail")</f>
        <v>Pass</v>
      </c>
      <c r="BD500" s="143">
        <f>COUNTBLANK(Survey!$AM500:$AO500)</f>
        <v>3</v>
      </c>
      <c r="BE500" s="143">
        <f>IF(Survey!$I500="Yes",1,0)</f>
        <v>0</v>
      </c>
      <c r="BF500" s="143">
        <f>IF(OR(Survey!$M500="Mutual fund",Survey!$M500="Alternative mutual fund",Survey!$M500="Money market"),1,0)</f>
        <v>0</v>
      </c>
      <c r="BG500" s="148">
        <f>IF(OR(Survey!$M500="ETF",Survey!$M500="ETF, alternative mutual fund"),1,0)</f>
        <v>0</v>
      </c>
      <c r="BH500" s="16" t="str">
        <f t="shared" si="343"/>
        <v>Pass</v>
      </c>
      <c r="BI500" s="38" t="b">
        <f>OR(ISNUMBER(SEARCH("Yes",Survey!$AO500)),ISBLANK(Survey!$AO500))</f>
        <v>1</v>
      </c>
      <c r="BJ500" s="67" t="b">
        <f>NOT(ISBLANK(Survey!$AP500))</f>
        <v>0</v>
      </c>
      <c r="BK500" s="16" t="str">
        <f t="shared" si="344"/>
        <v>Pass</v>
      </c>
      <c r="BL500" s="143">
        <f>IF(Survey!$AW500=0, 0,1)</f>
        <v>0</v>
      </c>
      <c r="BM500" s="67">
        <f>Survey!$AQ500</f>
        <v>0</v>
      </c>
      <c r="BN500" s="67">
        <f>IFERROR((Survey!$AX500-ABS(Survey!$AY500)-ABS(Survey!$BD500))/Survey!$AW500,0)</f>
        <v>0</v>
      </c>
      <c r="BO500" s="67">
        <f>IF(AND($BM500&gt;$BN500-0.2,$BM500&lt;$BN500+0.2,ISBLANK(Survey!$AQ500)=FALSE),0,1)</f>
        <v>1</v>
      </c>
      <c r="BP500" s="165">
        <f>IF(ISBLANK(Survey!$AR500),1,0)</f>
        <v>1</v>
      </c>
      <c r="BQ500" s="16" t="str">
        <f t="shared" si="345"/>
        <v>Pass</v>
      </c>
      <c r="BR500" s="143">
        <f>IF(Survey!$AW500=0, 0,1)</f>
        <v>0</v>
      </c>
      <c r="BS500" s="67">
        <f>IF(AND(Survey!$AS500&gt;=0,Survey!$AS500&lt;=0.2,Survey!$AS500&lt;&gt;""),0,1)</f>
        <v>1</v>
      </c>
      <c r="BT500" s="143">
        <f>IF(ISBLANK(Survey!$AT500),1,0)</f>
        <v>1</v>
      </c>
      <c r="BU500" s="16" t="str">
        <f t="shared" si="346"/>
        <v>Fail</v>
      </c>
      <c r="BV500" s="165">
        <f>Survey!$AU500</f>
        <v>0</v>
      </c>
      <c r="BW500" s="16" t="str">
        <f t="shared" si="347"/>
        <v>Pass</v>
      </c>
      <c r="BX500" s="36">
        <f>Survey!$AV500</f>
        <v>0</v>
      </c>
      <c r="BY500" s="176">
        <f>Survey!$AW500+Survey!$AX500-ABS(Survey!$AY500)+ABS(Survey!$AZ500)-ABS(Survey!$BA500)+ABS(Survey!$BB500)-ABS(Survey!$BC500)-ABS(Survey!$BD500)+Survey!$BE500</f>
        <v>0</v>
      </c>
      <c r="BZ500" s="35">
        <f t="shared" si="348"/>
        <v>0</v>
      </c>
      <c r="CA500" s="17">
        <f t="shared" si="349"/>
        <v>0</v>
      </c>
      <c r="CB500" s="16" t="str">
        <f t="shared" si="350"/>
        <v>Pass</v>
      </c>
      <c r="CC500" s="38" t="b">
        <f>IF(ABS(Survey!$BE500)=0,TRUE,FALSE)</f>
        <v>1</v>
      </c>
      <c r="CD500" s="37" t="b">
        <f>NOT(ISBLANK(Survey!$BF500))</f>
        <v>0</v>
      </c>
      <c r="CE500" t="str">
        <f t="shared" si="351"/>
        <v>Fail</v>
      </c>
      <c r="CF500" s="29">
        <f>Survey!$AV500</f>
        <v>0</v>
      </c>
      <c r="CG500" s="29" cm="1">
        <f t="array" ref="CG500">SUM(SUMIF(Survey!BH500:BO500,{"&gt;0","&lt;0"})*{1,-1})-SUM(SUMIF(Survey!BQ500:BX500,{"&gt;0","&lt;0"})*{1,-1})</f>
        <v>0</v>
      </c>
      <c r="CH500" s="35" t="str">
        <f t="shared" si="352"/>
        <v>No holdings</v>
      </c>
      <c r="CI500">
        <f t="shared" si="353"/>
        <v>0</v>
      </c>
      <c r="CJ500" s="16" t="str">
        <f t="shared" si="354"/>
        <v>Fail</v>
      </c>
      <c r="CK500" s="36">
        <f>Survey!$AV500</f>
        <v>0</v>
      </c>
      <c r="CL500" s="36" cm="1">
        <f t="array" ref="CL500">SUM(SUMIF(Survey!BZ500:CS500,{"&gt;0","&lt;0"})*{1,-1})-SUM(SUMIF(Survey!CU500:DN500,{"&gt;0","&lt;0"})*{1,-1})</f>
        <v>0</v>
      </c>
      <c r="CM500" s="35" t="str">
        <f t="shared" si="355"/>
        <v>No holdings</v>
      </c>
      <c r="CN500" s="17">
        <f t="shared" si="356"/>
        <v>0</v>
      </c>
      <c r="CO500" s="16" t="str">
        <f t="shared" si="357"/>
        <v>Pass</v>
      </c>
      <c r="CP500" s="38" t="b">
        <f>IF(ABS(Survey!$CS500)=0,TRUE,FALSE)</f>
        <v>1</v>
      </c>
      <c r="CQ500" s="37" t="b">
        <f>NOT(ISBLANK(Survey!$CT500))</f>
        <v>0</v>
      </c>
      <c r="CR500" s="16" t="str">
        <f t="shared" si="358"/>
        <v>Pass</v>
      </c>
      <c r="CS500" s="38" t="b">
        <f>IF(ABS(Survey!$DN500)=0,TRUE,FALSE)</f>
        <v>1</v>
      </c>
      <c r="CT500" s="37" t="b">
        <f>NOT(ISBLANK(Survey!$DO500))</f>
        <v>0</v>
      </c>
      <c r="CU500" t="str">
        <f t="shared" si="359"/>
        <v>Pass</v>
      </c>
      <c r="CV500" s="29" cm="1">
        <f t="array" ref="CV500">SUM(SUMIF(Survey!CO500,{"&gt;0","&lt;0"})*{1,-1})+SUM(SUMIF(Survey!DJ500,{"&gt;0","&lt;0"})*{1,-1})</f>
        <v>0</v>
      </c>
      <c r="CW500" s="29">
        <f>SUM(SUMIF(Survey!DQ500:DW500,{"&gt;0","&lt;0"})*{1,-1})+SUM(SUMIF(Survey!DY500:EE500,{"&gt;0","&lt;0"})*{1,-1})</f>
        <v>0</v>
      </c>
      <c r="CX500">
        <f t="shared" si="360"/>
        <v>0</v>
      </c>
      <c r="CY500">
        <f t="shared" si="361"/>
        <v>0</v>
      </c>
      <c r="CZ500" s="16" t="str">
        <f t="shared" si="362"/>
        <v>Pass</v>
      </c>
      <c r="DA500" s="38" t="b">
        <f>IF(ABS(Survey!$DW500)=0,TRUE,FALSE)</f>
        <v>1</v>
      </c>
      <c r="DB500" s="37" t="b">
        <f>NOT(ISBLANK(Survey!DX500))</f>
        <v>0</v>
      </c>
      <c r="DC500" s="16" t="str">
        <f t="shared" si="363"/>
        <v>Pass</v>
      </c>
      <c r="DD500" s="38" t="b">
        <f>IF(ABS(Survey!$EE500)=0,TRUE,FALSE)</f>
        <v>1</v>
      </c>
      <c r="DE500" s="37" t="b">
        <f>NOT(ISBLANK(Survey!$EF500))</f>
        <v>0</v>
      </c>
      <c r="DF500" s="16" t="str">
        <f t="shared" si="364"/>
        <v>Fail</v>
      </c>
      <c r="DG500" s="36">
        <f>SUM(SUMIF(Survey!EL500:EN500,{"&gt;0","&lt;0"})*{1,-1})</f>
        <v>0</v>
      </c>
      <c r="DH500">
        <f t="shared" si="365"/>
        <v>0</v>
      </c>
      <c r="DI500">
        <f t="shared" si="366"/>
        <v>100</v>
      </c>
      <c r="DJ500" s="35" t="b">
        <f>IF(OR(Survey!$M500="ETF",Survey!$M500="ETF, alternative mutual fund",Survey!$M500="Closed-end", Survey!$M500="Split share corp"),TRUE,FALSE)</f>
        <v>0</v>
      </c>
      <c r="DK500" s="16" t="str">
        <f t="shared" si="367"/>
        <v>Fail</v>
      </c>
      <c r="DL500" s="36">
        <f>SUM(SUMIF(Survey!EP500:EV500,{"&gt;0","&lt;0"})*{1,-1})</f>
        <v>0</v>
      </c>
      <c r="DM500">
        <f t="shared" si="368"/>
        <v>0</v>
      </c>
      <c r="DN500" s="17">
        <f t="shared" si="369"/>
        <v>100</v>
      </c>
      <c r="DO500" s="16" t="str">
        <f t="shared" si="370"/>
        <v>Fail</v>
      </c>
      <c r="DP500" s="36">
        <f>SUM(SUMIF(Survey!EX500:FD500,{"&gt;0","&lt;0"})*{1,-1})</f>
        <v>0</v>
      </c>
      <c r="DQ500">
        <f t="shared" si="371"/>
        <v>0</v>
      </c>
      <c r="DR500" s="17">
        <f t="shared" si="372"/>
        <v>100</v>
      </c>
    </row>
    <row r="501" spans="1:122">
      <c r="A501">
        <v>501</v>
      </c>
      <c r="B501" t="str">
        <f t="shared" si="326"/>
        <v>Pass</v>
      </c>
      <c r="C501" t="str">
        <f>IF(COUNTBLANK(Survey!B501:FE501)=$C$2, "Pass", "Fail")</f>
        <v>Pass</v>
      </c>
      <c r="D501" t="str">
        <f t="shared" si="327"/>
        <v>Fail</v>
      </c>
      <c r="E501" t="str">
        <f>IF(OR(ISBLANK(Survey!AJ501),COUNTIF(G501:BB501,"Fail")),"Fail","Pass")</f>
        <v>Fail</v>
      </c>
      <c r="G501" s="16" t="str">
        <f t="shared" si="328"/>
        <v>Fail</v>
      </c>
      <c r="H501" s="177">
        <f>COUNTBLANK(Survey!B501:D501)+COUNTBLANK(Survey!G501)+COUNTBLANK(Survey!I501)+COUNTBLANK(Survey!K501:M501)+COUNTBLANK(Survey!P501)+COUNTBLANK(Survey!S501:U501)+COUNTBLANK(Survey!Y501:AA501)+COUNTBLANK(Survey!AD501:AE501)+COUNTBLANK(Survey!AI501:AI501)</f>
        <v>18</v>
      </c>
      <c r="I501" s="16" t="str">
        <f t="shared" si="329"/>
        <v>Fail</v>
      </c>
      <c r="J501" t="b">
        <f>IF(Survey!E501="No",TRUE,FALSE)</f>
        <v>0</v>
      </c>
      <c r="K501" s="34">
        <f>LEN(Survey!E501)</f>
        <v>0</v>
      </c>
      <c r="L501" s="16" t="str">
        <f t="shared" si="330"/>
        <v>Fail</v>
      </c>
      <c r="M501" t="b">
        <f>IF(Survey!F501="No",TRUE,FALSE)</f>
        <v>0</v>
      </c>
      <c r="N501" s="33">
        <f>LEN(Survey!F501)</f>
        <v>0</v>
      </c>
      <c r="O501" s="16" t="str">
        <f t="shared" si="331"/>
        <v>Pass</v>
      </c>
      <c r="P501" s="34">
        <f>MOD((LEN(Survey!H501)+2),11)</f>
        <v>2</v>
      </c>
      <c r="Q501" s="33" t="str">
        <f>IF(Survey!$L501="Prospectus fund", "Yes", "No")</f>
        <v>No</v>
      </c>
      <c r="R501" s="16" t="str">
        <f t="shared" si="332"/>
        <v>Pass</v>
      </c>
      <c r="S501" s="34">
        <f>MOD((LEN(Survey!J501)+2),11)</f>
        <v>2</v>
      </c>
      <c r="T501" s="35" t="b">
        <f>IF(OR(Survey!$M501="ETF",Survey!$M501="ETF, alternative mutual fund",Survey!$M501="Closed-end", Survey!$M501="Split share corp", Survey!$I501="Yes"),TRUE,FALSE)</f>
        <v>0</v>
      </c>
      <c r="U501" s="16" t="str">
        <f>IFERROR(IF(AND(OR(X501=Y501,Y501 = "Either"),NOT(ISBLANK(Survey!K501))),"Pass","Fail"),"Pass")</f>
        <v>Fail</v>
      </c>
      <c r="V501" s="36" cm="1">
        <f t="array" ref="V501">SUM(SUMIF(Survey!BZ501:CS501,{"&gt;0","&lt;0"})*{1,-1})</f>
        <v>0</v>
      </c>
      <c r="W501" s="38" cm="1">
        <f t="array" ref="W501">SUM(SUMIF(Survey!CC501,{"&gt;0","&lt;0"})*{1,-1})+SUM(SUMIF(Survey!CM501,{"&gt;0","&lt;0"})*{1,-1})</f>
        <v>0</v>
      </c>
      <c r="X501" s="38">
        <f>Survey!K501</f>
        <v>0</v>
      </c>
      <c r="Y501" s="37" t="str">
        <f t="shared" si="333"/>
        <v>Either</v>
      </c>
      <c r="Z501" s="16" t="str">
        <f t="shared" si="334"/>
        <v>Fail</v>
      </c>
      <c r="AA501" s="67" cm="1">
        <f t="array" ref="AA501">SUM(SUMIF(Survey!BZ501:CS501,{"&gt;0","&lt;0"})*{1,-1})+SUM(SUMIF(Survey!CU501:DN501,{"&gt;0","&lt;0"})*{1,-1})</f>
        <v>0</v>
      </c>
      <c r="AB501" s="67">
        <f>IFERROR(AA501/(Survey!$AV501),0)</f>
        <v>0</v>
      </c>
      <c r="AC501" s="128" t="b">
        <f>IF(OR(Survey!$M501="Alternative strategy or hedge",Survey!$M501="Other, illiquid",Survey!$L501="Prospectus fund"),TRUE,FALSE)</f>
        <v>0</v>
      </c>
      <c r="AD501" s="128" t="b">
        <f>NOT(ISBLANK(Survey!$M501))</f>
        <v>0</v>
      </c>
      <c r="AE501" s="16" t="str">
        <f t="shared" si="335"/>
        <v>Pass</v>
      </c>
      <c r="AF501" s="38" t="b">
        <f>NOT(ISNUMBER(SEARCH("Other",Survey!$P501)))</f>
        <v>1</v>
      </c>
      <c r="AG501" s="37" t="b">
        <f>NOT(ISBLANK(Survey!$Q501))</f>
        <v>0</v>
      </c>
      <c r="AH501" s="16" t="str">
        <f t="shared" si="336"/>
        <v>Pass</v>
      </c>
      <c r="AI501" s="143">
        <f>COUNTBLANK(Survey!$W501)</f>
        <v>1</v>
      </c>
      <c r="AJ501" s="67">
        <f>IF(AND(Survey!L501&lt;&gt;"Exempt fund",OR(Survey!$M501="ETF",Survey!$M501="ETF, alternative mutual fund",Survey!$M501="Mutual fund",Survey!$M501="Alternative mutual fund",Survey!$M501="Money market")),1,0)</f>
        <v>0</v>
      </c>
      <c r="AK501" s="16" t="str">
        <f t="shared" si="337"/>
        <v>Pass</v>
      </c>
      <c r="AL501" s="38" t="b">
        <f>NOT(ISNUMBER(SEARCH("Yes",Survey!$AA501)))</f>
        <v>1</v>
      </c>
      <c r="AM501" s="37" t="b">
        <f>IF(COUNTBLANK(Survey!$AB501:$AC501)=0,TRUE, FALSE)</f>
        <v>0</v>
      </c>
      <c r="AN501" s="16" t="str">
        <f t="shared" si="338"/>
        <v>Pass</v>
      </c>
      <c r="AO501" s="38" t="b">
        <f>NOT(ISNUMBER(SEARCH("Yes",Survey!$AD501)))</f>
        <v>1</v>
      </c>
      <c r="AP501" s="37" t="b">
        <f>NOT(ISBLANK(Survey!$AF501))</f>
        <v>0</v>
      </c>
      <c r="AQ501" s="16" t="str">
        <f t="shared" si="339"/>
        <v>Pass</v>
      </c>
      <c r="AR501" s="38" t="b">
        <f>NOT(OR(ISNUMBER(SEARCH("Other",Survey!$AF501)),ISNUMBER(SEARCH("Multiple",Survey!$AF501))))</f>
        <v>1</v>
      </c>
      <c r="AS501" s="37" t="b">
        <f>NOT(ISBLANK(Survey!$AG501))</f>
        <v>0</v>
      </c>
      <c r="AT501" s="16" t="str">
        <f t="shared" si="340"/>
        <v>Fail</v>
      </c>
      <c r="AU501" s="143">
        <f>IF(ABS(Survey!$AV501)&gt;0, 1,0)</f>
        <v>0</v>
      </c>
      <c r="AV501" s="143">
        <f>IF(COUNTBLANK(Survey!$AJ501)=0,1,0)</f>
        <v>0</v>
      </c>
      <c r="AW501" s="16" t="str">
        <f t="shared" si="341"/>
        <v>Pass</v>
      </c>
      <c r="AX501" s="143">
        <f>IF(ISBLANK(Survey!$AJ501),0,1)</f>
        <v>0</v>
      </c>
      <c r="AY501" s="165">
        <f>COUNTBLANK(Survey!$AK501)</f>
        <v>1</v>
      </c>
      <c r="AZ501" s="16" t="str">
        <f t="shared" si="342"/>
        <v>Pass</v>
      </c>
      <c r="BA501" s="143">
        <f>IF(OR(Survey!$AK501="Closed",ISBLANK(Survey!$AK501)),0,1)</f>
        <v>0</v>
      </c>
      <c r="BB501" s="165">
        <f>IF(ISBLANK(Survey!$AL501),1,0)</f>
        <v>1</v>
      </c>
      <c r="BC501" s="147" t="str" cm="1">
        <f t="array" ref="BC501">IF(OR(IF(OR($BE501+$BF501 = 2, $BG501=1), FALSE, TRUE), AND($BD501:$BD501 = 0)),"Pass","Fail")</f>
        <v>Pass</v>
      </c>
      <c r="BD501" s="143">
        <f>COUNTBLANK(Survey!$AM501:$AO501)</f>
        <v>3</v>
      </c>
      <c r="BE501" s="143">
        <f>IF(Survey!$I501="Yes",1,0)</f>
        <v>0</v>
      </c>
      <c r="BF501" s="143">
        <f>IF(OR(Survey!$M501="Mutual fund",Survey!$M501="Alternative mutual fund",Survey!$M501="Money market"),1,0)</f>
        <v>0</v>
      </c>
      <c r="BG501" s="148">
        <f>IF(OR(Survey!$M501="ETF",Survey!$M501="ETF, alternative mutual fund"),1,0)</f>
        <v>0</v>
      </c>
      <c r="BH501" s="16" t="str">
        <f t="shared" si="343"/>
        <v>Pass</v>
      </c>
      <c r="BI501" s="38" t="b">
        <f>OR(ISNUMBER(SEARCH("Yes",Survey!$AO501)),ISBLANK(Survey!$AO501))</f>
        <v>1</v>
      </c>
      <c r="BJ501" s="67" t="b">
        <f>NOT(ISBLANK(Survey!$AP501))</f>
        <v>0</v>
      </c>
      <c r="BK501" s="16" t="str">
        <f t="shared" si="344"/>
        <v>Pass</v>
      </c>
      <c r="BL501" s="143">
        <f>IF(Survey!$AW501=0, 0,1)</f>
        <v>0</v>
      </c>
      <c r="BM501" s="67">
        <f>Survey!$AQ501</f>
        <v>0</v>
      </c>
      <c r="BN501" s="67">
        <f>IFERROR((Survey!$AX501-ABS(Survey!$AY501)-ABS(Survey!$BD501))/Survey!$AW501,0)</f>
        <v>0</v>
      </c>
      <c r="BO501" s="67">
        <f>IF(AND($BM501&gt;$BN501-0.2,$BM501&lt;$BN501+0.2,ISBLANK(Survey!$AQ501)=FALSE),0,1)</f>
        <v>1</v>
      </c>
      <c r="BP501" s="165">
        <f>IF(ISBLANK(Survey!$AR501),1,0)</f>
        <v>1</v>
      </c>
      <c r="BQ501" s="16" t="str">
        <f t="shared" si="345"/>
        <v>Pass</v>
      </c>
      <c r="BR501" s="143">
        <f>IF(Survey!$AW501=0, 0,1)</f>
        <v>0</v>
      </c>
      <c r="BS501" s="67">
        <f>IF(AND(Survey!$AS501&gt;=0,Survey!$AS501&lt;=0.2,Survey!$AS501&lt;&gt;""),0,1)</f>
        <v>1</v>
      </c>
      <c r="BT501" s="143">
        <f>IF(ISBLANK(Survey!$AT501),1,0)</f>
        <v>1</v>
      </c>
      <c r="BU501" s="16" t="str">
        <f t="shared" si="346"/>
        <v>Fail</v>
      </c>
      <c r="BV501" s="165">
        <f>Survey!$AU501</f>
        <v>0</v>
      </c>
      <c r="BW501" s="16" t="str">
        <f t="shared" si="347"/>
        <v>Pass</v>
      </c>
      <c r="BX501" s="36">
        <f>Survey!$AV501</f>
        <v>0</v>
      </c>
      <c r="BY501" s="176">
        <f>Survey!$AW501+Survey!$AX501-ABS(Survey!$AY501)+ABS(Survey!$AZ501)-ABS(Survey!$BA501)+ABS(Survey!$BB501)-ABS(Survey!$BC501)-ABS(Survey!$BD501)+Survey!$BE501</f>
        <v>0</v>
      </c>
      <c r="BZ501" s="35">
        <f t="shared" si="348"/>
        <v>0</v>
      </c>
      <c r="CA501" s="17">
        <f t="shared" si="349"/>
        <v>0</v>
      </c>
      <c r="CB501" s="16" t="str">
        <f t="shared" si="350"/>
        <v>Pass</v>
      </c>
      <c r="CC501" s="38" t="b">
        <f>IF(ABS(Survey!$BE501)=0,TRUE,FALSE)</f>
        <v>1</v>
      </c>
      <c r="CD501" s="37" t="b">
        <f>NOT(ISBLANK(Survey!$BF501))</f>
        <v>0</v>
      </c>
      <c r="CE501" t="str">
        <f t="shared" si="351"/>
        <v>Fail</v>
      </c>
      <c r="CF501" s="29">
        <f>Survey!$AV501</f>
        <v>0</v>
      </c>
      <c r="CG501" s="29" cm="1">
        <f t="array" ref="CG501">SUM(SUMIF(Survey!BH501:BO501,{"&gt;0","&lt;0"})*{1,-1})-SUM(SUMIF(Survey!BQ501:BX501,{"&gt;0","&lt;0"})*{1,-1})</f>
        <v>0</v>
      </c>
      <c r="CH501" s="35" t="str">
        <f t="shared" si="352"/>
        <v>No holdings</v>
      </c>
      <c r="CI501">
        <f t="shared" si="353"/>
        <v>0</v>
      </c>
      <c r="CJ501" s="16" t="str">
        <f t="shared" si="354"/>
        <v>Fail</v>
      </c>
      <c r="CK501" s="36">
        <f>Survey!$AV501</f>
        <v>0</v>
      </c>
      <c r="CL501" s="36" cm="1">
        <f t="array" ref="CL501">SUM(SUMIF(Survey!BZ501:CS501,{"&gt;0","&lt;0"})*{1,-1})-SUM(SUMIF(Survey!CU501:DN501,{"&gt;0","&lt;0"})*{1,-1})</f>
        <v>0</v>
      </c>
      <c r="CM501" s="35" t="str">
        <f t="shared" si="355"/>
        <v>No holdings</v>
      </c>
      <c r="CN501" s="17">
        <f t="shared" si="356"/>
        <v>0</v>
      </c>
      <c r="CO501" s="16" t="str">
        <f t="shared" si="357"/>
        <v>Pass</v>
      </c>
      <c r="CP501" s="38" t="b">
        <f>IF(ABS(Survey!$CS501)=0,TRUE,FALSE)</f>
        <v>1</v>
      </c>
      <c r="CQ501" s="37" t="b">
        <f>NOT(ISBLANK(Survey!$CT501))</f>
        <v>0</v>
      </c>
      <c r="CR501" s="16" t="str">
        <f t="shared" si="358"/>
        <v>Pass</v>
      </c>
      <c r="CS501" s="38" t="b">
        <f>IF(ABS(Survey!$DN501)=0,TRUE,FALSE)</f>
        <v>1</v>
      </c>
      <c r="CT501" s="37" t="b">
        <f>NOT(ISBLANK(Survey!$DO501))</f>
        <v>0</v>
      </c>
      <c r="CU501" t="str">
        <f t="shared" si="359"/>
        <v>Pass</v>
      </c>
      <c r="CV501" s="29" cm="1">
        <f t="array" ref="CV501">SUM(SUMIF(Survey!CO501,{"&gt;0","&lt;0"})*{1,-1})+SUM(SUMIF(Survey!DJ501,{"&gt;0","&lt;0"})*{1,-1})</f>
        <v>0</v>
      </c>
      <c r="CW501" s="29">
        <f>SUM(SUMIF(Survey!DQ501:DW501,{"&gt;0","&lt;0"})*{1,-1})+SUM(SUMIF(Survey!DY501:EE501,{"&gt;0","&lt;0"})*{1,-1})</f>
        <v>0</v>
      </c>
      <c r="CX501">
        <f t="shared" si="360"/>
        <v>0</v>
      </c>
      <c r="CY501">
        <f t="shared" si="361"/>
        <v>0</v>
      </c>
      <c r="CZ501" s="16" t="str">
        <f t="shared" si="362"/>
        <v>Pass</v>
      </c>
      <c r="DA501" s="38" t="b">
        <f>IF(ABS(Survey!$DW501)=0,TRUE,FALSE)</f>
        <v>1</v>
      </c>
      <c r="DB501" s="37" t="b">
        <f>NOT(ISBLANK(Survey!DX501))</f>
        <v>0</v>
      </c>
      <c r="DC501" s="16" t="str">
        <f t="shared" si="363"/>
        <v>Pass</v>
      </c>
      <c r="DD501" s="38" t="b">
        <f>IF(ABS(Survey!$EE501)=0,TRUE,FALSE)</f>
        <v>1</v>
      </c>
      <c r="DE501" s="37" t="b">
        <f>NOT(ISBLANK(Survey!$EF501))</f>
        <v>0</v>
      </c>
      <c r="DF501" s="16" t="str">
        <f t="shared" si="364"/>
        <v>Fail</v>
      </c>
      <c r="DG501" s="36">
        <f>SUM(SUMIF(Survey!EL501:EN501,{"&gt;0","&lt;0"})*{1,-1})</f>
        <v>0</v>
      </c>
      <c r="DH501">
        <f t="shared" si="365"/>
        <v>0</v>
      </c>
      <c r="DI501">
        <f t="shared" si="366"/>
        <v>100</v>
      </c>
      <c r="DJ501" s="35" t="b">
        <f>IF(OR(Survey!$M501="ETF",Survey!$M501="ETF, alternative mutual fund",Survey!$M501="Closed-end", Survey!$M501="Split share corp"),TRUE,FALSE)</f>
        <v>0</v>
      </c>
      <c r="DK501" s="16" t="str">
        <f t="shared" si="367"/>
        <v>Fail</v>
      </c>
      <c r="DL501" s="36">
        <f>SUM(SUMIF(Survey!EP501:EV501,{"&gt;0","&lt;0"})*{1,-1})</f>
        <v>0</v>
      </c>
      <c r="DM501">
        <f t="shared" si="368"/>
        <v>0</v>
      </c>
      <c r="DN501" s="17">
        <f t="shared" si="369"/>
        <v>100</v>
      </c>
      <c r="DO501" s="16" t="str">
        <f t="shared" si="370"/>
        <v>Fail</v>
      </c>
      <c r="DP501" s="36">
        <f>SUM(SUMIF(Survey!EX501:FD501,{"&gt;0","&lt;0"})*{1,-1})</f>
        <v>0</v>
      </c>
      <c r="DQ501">
        <f t="shared" si="371"/>
        <v>0</v>
      </c>
      <c r="DR501" s="17">
        <f t="shared" si="372"/>
        <v>100</v>
      </c>
    </row>
    <row r="502" spans="1:122">
      <c r="A502">
        <v>502</v>
      </c>
      <c r="B502" t="str">
        <f t="shared" si="326"/>
        <v>Pass</v>
      </c>
      <c r="C502" t="str">
        <f>IF(COUNTBLANK(Survey!B502:FE502)=$C$2, "Pass", "Fail")</f>
        <v>Pass</v>
      </c>
      <c r="D502" t="str">
        <f t="shared" si="327"/>
        <v>Fail</v>
      </c>
      <c r="E502" t="str">
        <f>IF(OR(ISBLANK(Survey!AJ502),COUNTIF(G502:BB502,"Fail")),"Fail","Pass")</f>
        <v>Fail</v>
      </c>
      <c r="G502" s="16" t="str">
        <f t="shared" si="328"/>
        <v>Fail</v>
      </c>
      <c r="H502" s="177">
        <f>COUNTBLANK(Survey!B502:D502)+COUNTBLANK(Survey!G502)+COUNTBLANK(Survey!I502)+COUNTBLANK(Survey!K502:M502)+COUNTBLANK(Survey!P502)+COUNTBLANK(Survey!S502:U502)+COUNTBLANK(Survey!Y502:AA502)+COUNTBLANK(Survey!AD502:AE502)+COUNTBLANK(Survey!AI502:AI502)</f>
        <v>18</v>
      </c>
      <c r="I502" s="16" t="str">
        <f t="shared" si="329"/>
        <v>Fail</v>
      </c>
      <c r="J502" t="b">
        <f>IF(Survey!E502="No",TRUE,FALSE)</f>
        <v>0</v>
      </c>
      <c r="K502" s="34">
        <f>LEN(Survey!E502)</f>
        <v>0</v>
      </c>
      <c r="L502" s="16" t="str">
        <f t="shared" si="330"/>
        <v>Fail</v>
      </c>
      <c r="M502" t="b">
        <f>IF(Survey!F502="No",TRUE,FALSE)</f>
        <v>0</v>
      </c>
      <c r="N502" s="33">
        <f>LEN(Survey!F502)</f>
        <v>0</v>
      </c>
      <c r="O502" s="16" t="str">
        <f t="shared" si="331"/>
        <v>Pass</v>
      </c>
      <c r="P502" s="34">
        <f>MOD((LEN(Survey!H502)+2),11)</f>
        <v>2</v>
      </c>
      <c r="Q502" s="33" t="str">
        <f>IF(Survey!$L502="Prospectus fund", "Yes", "No")</f>
        <v>No</v>
      </c>
      <c r="R502" s="16" t="str">
        <f t="shared" si="332"/>
        <v>Pass</v>
      </c>
      <c r="S502" s="34">
        <f>MOD((LEN(Survey!J502)+2),11)</f>
        <v>2</v>
      </c>
      <c r="T502" s="35" t="b">
        <f>IF(OR(Survey!$M502="ETF",Survey!$M502="ETF, alternative mutual fund",Survey!$M502="Closed-end", Survey!$M502="Split share corp", Survey!$I502="Yes"),TRUE,FALSE)</f>
        <v>0</v>
      </c>
      <c r="U502" s="16" t="str">
        <f>IFERROR(IF(AND(OR(X502=Y502,Y502 = "Either"),NOT(ISBLANK(Survey!K502))),"Pass","Fail"),"Pass")</f>
        <v>Fail</v>
      </c>
      <c r="V502" s="36" cm="1">
        <f t="array" ref="V502">SUM(SUMIF(Survey!BZ502:CS502,{"&gt;0","&lt;0"})*{1,-1})</f>
        <v>0</v>
      </c>
      <c r="W502" s="38" cm="1">
        <f t="array" ref="W502">SUM(SUMIF(Survey!CC502,{"&gt;0","&lt;0"})*{1,-1})+SUM(SUMIF(Survey!CM502,{"&gt;0","&lt;0"})*{1,-1})</f>
        <v>0</v>
      </c>
      <c r="X502" s="38">
        <f>Survey!K502</f>
        <v>0</v>
      </c>
      <c r="Y502" s="37" t="str">
        <f t="shared" si="333"/>
        <v>Either</v>
      </c>
      <c r="Z502" s="16" t="str">
        <f t="shared" si="334"/>
        <v>Fail</v>
      </c>
      <c r="AA502" s="67" cm="1">
        <f t="array" ref="AA502">SUM(SUMIF(Survey!BZ502:CS502,{"&gt;0","&lt;0"})*{1,-1})+SUM(SUMIF(Survey!CU502:DN502,{"&gt;0","&lt;0"})*{1,-1})</f>
        <v>0</v>
      </c>
      <c r="AB502" s="67">
        <f>IFERROR(AA502/(Survey!$AV502),0)</f>
        <v>0</v>
      </c>
      <c r="AC502" s="128" t="b">
        <f>IF(OR(Survey!$M502="Alternative strategy or hedge",Survey!$M502="Other, illiquid",Survey!$L502="Prospectus fund"),TRUE,FALSE)</f>
        <v>0</v>
      </c>
      <c r="AD502" s="128" t="b">
        <f>NOT(ISBLANK(Survey!$M502))</f>
        <v>0</v>
      </c>
      <c r="AE502" s="16" t="str">
        <f t="shared" si="335"/>
        <v>Pass</v>
      </c>
      <c r="AF502" s="38" t="b">
        <f>NOT(ISNUMBER(SEARCH("Other",Survey!$P502)))</f>
        <v>1</v>
      </c>
      <c r="AG502" s="37" t="b">
        <f>NOT(ISBLANK(Survey!$Q502))</f>
        <v>0</v>
      </c>
      <c r="AH502" s="16" t="str">
        <f t="shared" si="336"/>
        <v>Pass</v>
      </c>
      <c r="AI502" s="143">
        <f>COUNTBLANK(Survey!$W502)</f>
        <v>1</v>
      </c>
      <c r="AJ502" s="67">
        <f>IF(AND(Survey!L502&lt;&gt;"Exempt fund",OR(Survey!$M502="ETF",Survey!$M502="ETF, alternative mutual fund",Survey!$M502="Mutual fund",Survey!$M502="Alternative mutual fund",Survey!$M502="Money market")),1,0)</f>
        <v>0</v>
      </c>
      <c r="AK502" s="16" t="str">
        <f t="shared" si="337"/>
        <v>Pass</v>
      </c>
      <c r="AL502" s="38" t="b">
        <f>NOT(ISNUMBER(SEARCH("Yes",Survey!$AA502)))</f>
        <v>1</v>
      </c>
      <c r="AM502" s="37" t="b">
        <f>IF(COUNTBLANK(Survey!$AB502:$AC502)=0,TRUE, FALSE)</f>
        <v>0</v>
      </c>
      <c r="AN502" s="16" t="str">
        <f t="shared" si="338"/>
        <v>Pass</v>
      </c>
      <c r="AO502" s="38" t="b">
        <f>NOT(ISNUMBER(SEARCH("Yes",Survey!$AD502)))</f>
        <v>1</v>
      </c>
      <c r="AP502" s="37" t="b">
        <f>NOT(ISBLANK(Survey!$AF502))</f>
        <v>0</v>
      </c>
      <c r="AQ502" s="16" t="str">
        <f t="shared" si="339"/>
        <v>Pass</v>
      </c>
      <c r="AR502" s="38" t="b">
        <f>NOT(OR(ISNUMBER(SEARCH("Other",Survey!$AF502)),ISNUMBER(SEARCH("Multiple",Survey!$AF502))))</f>
        <v>1</v>
      </c>
      <c r="AS502" s="37" t="b">
        <f>NOT(ISBLANK(Survey!$AG502))</f>
        <v>0</v>
      </c>
      <c r="AT502" s="16" t="str">
        <f t="shared" si="340"/>
        <v>Fail</v>
      </c>
      <c r="AU502" s="143">
        <f>IF(ABS(Survey!$AV502)&gt;0, 1,0)</f>
        <v>0</v>
      </c>
      <c r="AV502" s="143">
        <f>IF(COUNTBLANK(Survey!$AJ502)=0,1,0)</f>
        <v>0</v>
      </c>
      <c r="AW502" s="16" t="str">
        <f t="shared" si="341"/>
        <v>Pass</v>
      </c>
      <c r="AX502" s="143">
        <f>IF(ISBLANK(Survey!$AJ502),0,1)</f>
        <v>0</v>
      </c>
      <c r="AY502" s="165">
        <f>COUNTBLANK(Survey!$AK502)</f>
        <v>1</v>
      </c>
      <c r="AZ502" s="16" t="str">
        <f t="shared" si="342"/>
        <v>Pass</v>
      </c>
      <c r="BA502" s="143">
        <f>IF(OR(Survey!$AK502="Closed",ISBLANK(Survey!$AK502)),0,1)</f>
        <v>0</v>
      </c>
      <c r="BB502" s="165">
        <f>IF(ISBLANK(Survey!$AL502),1,0)</f>
        <v>1</v>
      </c>
      <c r="BC502" s="147" t="str" cm="1">
        <f t="array" ref="BC502">IF(OR(IF(OR($BE502+$BF502 = 2, $BG502=1), FALSE, TRUE), AND($BD502:$BD502 = 0)),"Pass","Fail")</f>
        <v>Pass</v>
      </c>
      <c r="BD502" s="143">
        <f>COUNTBLANK(Survey!$AM502:$AO502)</f>
        <v>3</v>
      </c>
      <c r="BE502" s="143">
        <f>IF(Survey!$I502="Yes",1,0)</f>
        <v>0</v>
      </c>
      <c r="BF502" s="143">
        <f>IF(OR(Survey!$M502="Mutual fund",Survey!$M502="Alternative mutual fund",Survey!$M502="Money market"),1,0)</f>
        <v>0</v>
      </c>
      <c r="BG502" s="148">
        <f>IF(OR(Survey!$M502="ETF",Survey!$M502="ETF, alternative mutual fund"),1,0)</f>
        <v>0</v>
      </c>
      <c r="BH502" s="16" t="str">
        <f t="shared" si="343"/>
        <v>Pass</v>
      </c>
      <c r="BI502" s="38" t="b">
        <f>OR(ISNUMBER(SEARCH("Yes",Survey!$AO502)),ISBLANK(Survey!$AO502))</f>
        <v>1</v>
      </c>
      <c r="BJ502" s="67" t="b">
        <f>NOT(ISBLANK(Survey!$AP502))</f>
        <v>0</v>
      </c>
      <c r="BK502" s="16" t="str">
        <f t="shared" si="344"/>
        <v>Pass</v>
      </c>
      <c r="BL502" s="143">
        <f>IF(Survey!$AW502=0, 0,1)</f>
        <v>0</v>
      </c>
      <c r="BM502" s="67">
        <f>Survey!$AQ502</f>
        <v>0</v>
      </c>
      <c r="BN502" s="67">
        <f>IFERROR((Survey!$AX502-ABS(Survey!$AY502)-ABS(Survey!$BD502))/Survey!$AW502,0)</f>
        <v>0</v>
      </c>
      <c r="BO502" s="67">
        <f>IF(AND($BM502&gt;$BN502-0.2,$BM502&lt;$BN502+0.2,ISBLANK(Survey!$AQ502)=FALSE),0,1)</f>
        <v>1</v>
      </c>
      <c r="BP502" s="165">
        <f>IF(ISBLANK(Survey!$AR502),1,0)</f>
        <v>1</v>
      </c>
      <c r="BQ502" s="16" t="str">
        <f t="shared" si="345"/>
        <v>Pass</v>
      </c>
      <c r="BR502" s="143">
        <f>IF(Survey!$AW502=0, 0,1)</f>
        <v>0</v>
      </c>
      <c r="BS502" s="67">
        <f>IF(AND(Survey!$AS502&gt;=0,Survey!$AS502&lt;=0.2,Survey!$AS502&lt;&gt;""),0,1)</f>
        <v>1</v>
      </c>
      <c r="BT502" s="143">
        <f>IF(ISBLANK(Survey!$AT502),1,0)</f>
        <v>1</v>
      </c>
      <c r="BU502" s="16" t="str">
        <f t="shared" si="346"/>
        <v>Fail</v>
      </c>
      <c r="BV502" s="165">
        <f>Survey!$AU502</f>
        <v>0</v>
      </c>
      <c r="BW502" s="16" t="str">
        <f t="shared" si="347"/>
        <v>Pass</v>
      </c>
      <c r="BX502" s="36">
        <f>Survey!$AV502</f>
        <v>0</v>
      </c>
      <c r="BY502" s="176">
        <f>Survey!$AW502+Survey!$AX502-ABS(Survey!$AY502)+ABS(Survey!$AZ502)-ABS(Survey!$BA502)+ABS(Survey!$BB502)-ABS(Survey!$BC502)-ABS(Survey!$BD502)+Survey!$BE502</f>
        <v>0</v>
      </c>
      <c r="BZ502" s="35">
        <f t="shared" si="348"/>
        <v>0</v>
      </c>
      <c r="CA502" s="17">
        <f t="shared" si="349"/>
        <v>0</v>
      </c>
      <c r="CB502" s="16" t="str">
        <f t="shared" si="350"/>
        <v>Pass</v>
      </c>
      <c r="CC502" s="38" t="b">
        <f>IF(ABS(Survey!$BE502)=0,TRUE,FALSE)</f>
        <v>1</v>
      </c>
      <c r="CD502" s="37" t="b">
        <f>NOT(ISBLANK(Survey!$BF502))</f>
        <v>0</v>
      </c>
      <c r="CE502" t="str">
        <f t="shared" si="351"/>
        <v>Fail</v>
      </c>
      <c r="CF502" s="29">
        <f>Survey!$AV502</f>
        <v>0</v>
      </c>
      <c r="CG502" s="29" cm="1">
        <f t="array" ref="CG502">SUM(SUMIF(Survey!BH502:BO502,{"&gt;0","&lt;0"})*{1,-1})-SUM(SUMIF(Survey!BQ502:BX502,{"&gt;0","&lt;0"})*{1,-1})</f>
        <v>0</v>
      </c>
      <c r="CH502" s="35" t="str">
        <f t="shared" si="352"/>
        <v>No holdings</v>
      </c>
      <c r="CI502">
        <f t="shared" si="353"/>
        <v>0</v>
      </c>
      <c r="CJ502" s="16" t="str">
        <f t="shared" si="354"/>
        <v>Fail</v>
      </c>
      <c r="CK502" s="36">
        <f>Survey!$AV502</f>
        <v>0</v>
      </c>
      <c r="CL502" s="36" cm="1">
        <f t="array" ref="CL502">SUM(SUMIF(Survey!BZ502:CS502,{"&gt;0","&lt;0"})*{1,-1})-SUM(SUMIF(Survey!CU502:DN502,{"&gt;0","&lt;0"})*{1,-1})</f>
        <v>0</v>
      </c>
      <c r="CM502" s="35" t="str">
        <f t="shared" si="355"/>
        <v>No holdings</v>
      </c>
      <c r="CN502" s="17">
        <f t="shared" si="356"/>
        <v>0</v>
      </c>
      <c r="CO502" s="16" t="str">
        <f t="shared" si="357"/>
        <v>Pass</v>
      </c>
      <c r="CP502" s="38" t="b">
        <f>IF(ABS(Survey!$CS502)=0,TRUE,FALSE)</f>
        <v>1</v>
      </c>
      <c r="CQ502" s="37" t="b">
        <f>NOT(ISBLANK(Survey!$CT502))</f>
        <v>0</v>
      </c>
      <c r="CR502" s="16" t="str">
        <f t="shared" si="358"/>
        <v>Pass</v>
      </c>
      <c r="CS502" s="38" t="b">
        <f>IF(ABS(Survey!$DN502)=0,TRUE,FALSE)</f>
        <v>1</v>
      </c>
      <c r="CT502" s="37" t="b">
        <f>NOT(ISBLANK(Survey!$DO502))</f>
        <v>0</v>
      </c>
      <c r="CU502" t="str">
        <f t="shared" si="359"/>
        <v>Pass</v>
      </c>
      <c r="CV502" s="29" cm="1">
        <f t="array" ref="CV502">SUM(SUMIF(Survey!CO502,{"&gt;0","&lt;0"})*{1,-1})+SUM(SUMIF(Survey!DJ502,{"&gt;0","&lt;0"})*{1,-1})</f>
        <v>0</v>
      </c>
      <c r="CW502" s="29">
        <f>SUM(SUMIF(Survey!DQ502:DW502,{"&gt;0","&lt;0"})*{1,-1})+SUM(SUMIF(Survey!DY502:EE502,{"&gt;0","&lt;0"})*{1,-1})</f>
        <v>0</v>
      </c>
      <c r="CX502">
        <f t="shared" si="360"/>
        <v>0</v>
      </c>
      <c r="CY502">
        <f t="shared" si="361"/>
        <v>0</v>
      </c>
      <c r="CZ502" s="16" t="str">
        <f t="shared" si="362"/>
        <v>Pass</v>
      </c>
      <c r="DA502" s="38" t="b">
        <f>IF(ABS(Survey!$DW502)=0,TRUE,FALSE)</f>
        <v>1</v>
      </c>
      <c r="DB502" s="37" t="b">
        <f>NOT(ISBLANK(Survey!DX502))</f>
        <v>0</v>
      </c>
      <c r="DC502" s="16" t="str">
        <f t="shared" si="363"/>
        <v>Pass</v>
      </c>
      <c r="DD502" s="38" t="b">
        <f>IF(ABS(Survey!$EE502)=0,TRUE,FALSE)</f>
        <v>1</v>
      </c>
      <c r="DE502" s="37" t="b">
        <f>NOT(ISBLANK(Survey!$EF502))</f>
        <v>0</v>
      </c>
      <c r="DF502" s="16" t="str">
        <f t="shared" si="364"/>
        <v>Fail</v>
      </c>
      <c r="DG502" s="36">
        <f>SUM(SUMIF(Survey!EL502:EN502,{"&gt;0","&lt;0"})*{1,-1})</f>
        <v>0</v>
      </c>
      <c r="DH502">
        <f t="shared" si="365"/>
        <v>0</v>
      </c>
      <c r="DI502">
        <f t="shared" si="366"/>
        <v>100</v>
      </c>
      <c r="DJ502" s="35" t="b">
        <f>IF(OR(Survey!$M502="ETF",Survey!$M502="ETF, alternative mutual fund",Survey!$M502="Closed-end", Survey!$M502="Split share corp"),TRUE,FALSE)</f>
        <v>0</v>
      </c>
      <c r="DK502" s="16" t="str">
        <f t="shared" si="367"/>
        <v>Fail</v>
      </c>
      <c r="DL502" s="36">
        <f>SUM(SUMIF(Survey!EP502:EV502,{"&gt;0","&lt;0"})*{1,-1})</f>
        <v>0</v>
      </c>
      <c r="DM502">
        <f t="shared" si="368"/>
        <v>0</v>
      </c>
      <c r="DN502" s="17">
        <f t="shared" si="369"/>
        <v>100</v>
      </c>
      <c r="DO502" s="16" t="str">
        <f t="shared" si="370"/>
        <v>Fail</v>
      </c>
      <c r="DP502" s="36">
        <f>SUM(SUMIF(Survey!EX502:FD502,{"&gt;0","&lt;0"})*{1,-1})</f>
        <v>0</v>
      </c>
      <c r="DQ502">
        <f t="shared" si="371"/>
        <v>0</v>
      </c>
      <c r="DR502" s="17">
        <f t="shared" si="372"/>
        <v>100</v>
      </c>
    </row>
    <row r="503" spans="1:122">
      <c r="A503">
        <v>503</v>
      </c>
      <c r="B503" t="str">
        <f t="shared" si="326"/>
        <v>Pass</v>
      </c>
      <c r="C503" t="str">
        <f>IF(COUNTBLANK(Survey!B503:FE503)=$C$2, "Pass", "Fail")</f>
        <v>Pass</v>
      </c>
      <c r="D503" t="str">
        <f t="shared" si="327"/>
        <v>Fail</v>
      </c>
      <c r="E503" t="str">
        <f>IF(OR(ISBLANK(Survey!AJ503),COUNTIF(G503:BB503,"Fail")),"Fail","Pass")</f>
        <v>Fail</v>
      </c>
      <c r="G503" s="16" t="str">
        <f t="shared" si="328"/>
        <v>Fail</v>
      </c>
      <c r="H503" s="177">
        <f>COUNTBLANK(Survey!B503:D503)+COUNTBLANK(Survey!G503)+COUNTBLANK(Survey!I503)+COUNTBLANK(Survey!K503:M503)+COUNTBLANK(Survey!P503)+COUNTBLANK(Survey!S503:U503)+COUNTBLANK(Survey!Y503:AA503)+COUNTBLANK(Survey!AD503:AE503)+COUNTBLANK(Survey!AI503:AI503)</f>
        <v>18</v>
      </c>
      <c r="I503" s="16" t="str">
        <f t="shared" si="329"/>
        <v>Fail</v>
      </c>
      <c r="J503" t="b">
        <f>IF(Survey!E503="No",TRUE,FALSE)</f>
        <v>0</v>
      </c>
      <c r="K503" s="34">
        <f>LEN(Survey!E503)</f>
        <v>0</v>
      </c>
      <c r="L503" s="16" t="str">
        <f t="shared" si="330"/>
        <v>Fail</v>
      </c>
      <c r="M503" t="b">
        <f>IF(Survey!F503="No",TRUE,FALSE)</f>
        <v>0</v>
      </c>
      <c r="N503" s="33">
        <f>LEN(Survey!F503)</f>
        <v>0</v>
      </c>
      <c r="O503" s="16" t="str">
        <f t="shared" si="331"/>
        <v>Pass</v>
      </c>
      <c r="P503" s="34">
        <f>MOD((LEN(Survey!H503)+2),11)</f>
        <v>2</v>
      </c>
      <c r="Q503" s="33" t="str">
        <f>IF(Survey!$L503="Prospectus fund", "Yes", "No")</f>
        <v>No</v>
      </c>
      <c r="R503" s="16" t="str">
        <f t="shared" si="332"/>
        <v>Pass</v>
      </c>
      <c r="S503" s="34">
        <f>MOD((LEN(Survey!J503)+2),11)</f>
        <v>2</v>
      </c>
      <c r="T503" s="35" t="b">
        <f>IF(OR(Survey!$M503="ETF",Survey!$M503="ETF, alternative mutual fund",Survey!$M503="Closed-end", Survey!$M503="Split share corp", Survey!$I503="Yes"),TRUE,FALSE)</f>
        <v>0</v>
      </c>
      <c r="U503" s="16" t="str">
        <f>IFERROR(IF(AND(OR(X503=Y503,Y503 = "Either"),NOT(ISBLANK(Survey!K503))),"Pass","Fail"),"Pass")</f>
        <v>Fail</v>
      </c>
      <c r="V503" s="36" cm="1">
        <f t="array" ref="V503">SUM(SUMIF(Survey!BZ503:CS503,{"&gt;0","&lt;0"})*{1,-1})</f>
        <v>0</v>
      </c>
      <c r="W503" s="38" cm="1">
        <f t="array" ref="W503">SUM(SUMIF(Survey!CC503,{"&gt;0","&lt;0"})*{1,-1})+SUM(SUMIF(Survey!CM503,{"&gt;0","&lt;0"})*{1,-1})</f>
        <v>0</v>
      </c>
      <c r="X503" s="38">
        <f>Survey!K503</f>
        <v>0</v>
      </c>
      <c r="Y503" s="37" t="str">
        <f t="shared" si="333"/>
        <v>Either</v>
      </c>
      <c r="Z503" s="16" t="str">
        <f t="shared" si="334"/>
        <v>Fail</v>
      </c>
      <c r="AA503" s="67" cm="1">
        <f t="array" ref="AA503">SUM(SUMIF(Survey!BZ503:CS503,{"&gt;0","&lt;0"})*{1,-1})+SUM(SUMIF(Survey!CU503:DN503,{"&gt;0","&lt;0"})*{1,-1})</f>
        <v>0</v>
      </c>
      <c r="AB503" s="67">
        <f>IFERROR(AA503/(Survey!$AV503),0)</f>
        <v>0</v>
      </c>
      <c r="AC503" s="128" t="b">
        <f>IF(OR(Survey!$M503="Alternative strategy or hedge",Survey!$M503="Other, illiquid",Survey!$L503="Prospectus fund"),TRUE,FALSE)</f>
        <v>0</v>
      </c>
      <c r="AD503" s="128" t="b">
        <f>NOT(ISBLANK(Survey!$M503))</f>
        <v>0</v>
      </c>
      <c r="AE503" s="16" t="str">
        <f t="shared" si="335"/>
        <v>Pass</v>
      </c>
      <c r="AF503" s="38" t="b">
        <f>NOT(ISNUMBER(SEARCH("Other",Survey!$P503)))</f>
        <v>1</v>
      </c>
      <c r="AG503" s="37" t="b">
        <f>NOT(ISBLANK(Survey!$Q503))</f>
        <v>0</v>
      </c>
      <c r="AH503" s="16" t="str">
        <f t="shared" si="336"/>
        <v>Pass</v>
      </c>
      <c r="AI503" s="143">
        <f>COUNTBLANK(Survey!$W503)</f>
        <v>1</v>
      </c>
      <c r="AJ503" s="67">
        <f>IF(AND(Survey!L503&lt;&gt;"Exempt fund",OR(Survey!$M503="ETF",Survey!$M503="ETF, alternative mutual fund",Survey!$M503="Mutual fund",Survey!$M503="Alternative mutual fund",Survey!$M503="Money market")),1,0)</f>
        <v>0</v>
      </c>
      <c r="AK503" s="16" t="str">
        <f t="shared" si="337"/>
        <v>Pass</v>
      </c>
      <c r="AL503" s="38" t="b">
        <f>NOT(ISNUMBER(SEARCH("Yes",Survey!$AA503)))</f>
        <v>1</v>
      </c>
      <c r="AM503" s="37" t="b">
        <f>IF(COUNTBLANK(Survey!$AB503:$AC503)=0,TRUE, FALSE)</f>
        <v>0</v>
      </c>
      <c r="AN503" s="16" t="str">
        <f t="shared" si="338"/>
        <v>Pass</v>
      </c>
      <c r="AO503" s="38" t="b">
        <f>NOT(ISNUMBER(SEARCH("Yes",Survey!$AD503)))</f>
        <v>1</v>
      </c>
      <c r="AP503" s="37" t="b">
        <f>NOT(ISBLANK(Survey!$AF503))</f>
        <v>0</v>
      </c>
      <c r="AQ503" s="16" t="str">
        <f t="shared" si="339"/>
        <v>Pass</v>
      </c>
      <c r="AR503" s="38" t="b">
        <f>NOT(OR(ISNUMBER(SEARCH("Other",Survey!$AF503)),ISNUMBER(SEARCH("Multiple",Survey!$AF503))))</f>
        <v>1</v>
      </c>
      <c r="AS503" s="37" t="b">
        <f>NOT(ISBLANK(Survey!$AG503))</f>
        <v>0</v>
      </c>
      <c r="AT503" s="16" t="str">
        <f t="shared" si="340"/>
        <v>Fail</v>
      </c>
      <c r="AU503" s="143">
        <f>IF(ABS(Survey!$AV503)&gt;0, 1,0)</f>
        <v>0</v>
      </c>
      <c r="AV503" s="143">
        <f>IF(COUNTBLANK(Survey!$AJ503)=0,1,0)</f>
        <v>0</v>
      </c>
      <c r="AW503" s="16" t="str">
        <f t="shared" si="341"/>
        <v>Pass</v>
      </c>
      <c r="AX503" s="143">
        <f>IF(ISBLANK(Survey!$AJ503),0,1)</f>
        <v>0</v>
      </c>
      <c r="AY503" s="165">
        <f>COUNTBLANK(Survey!$AK503)</f>
        <v>1</v>
      </c>
      <c r="AZ503" s="16" t="str">
        <f t="shared" si="342"/>
        <v>Pass</v>
      </c>
      <c r="BA503" s="143">
        <f>IF(OR(Survey!$AK503="Closed",ISBLANK(Survey!$AK503)),0,1)</f>
        <v>0</v>
      </c>
      <c r="BB503" s="165">
        <f>IF(ISBLANK(Survey!$AL503),1,0)</f>
        <v>1</v>
      </c>
      <c r="BC503" s="147" t="str" cm="1">
        <f t="array" ref="BC503">IF(OR(IF(OR($BE503+$BF503 = 2, $BG503=1), FALSE, TRUE), AND($BD503:$BD503 = 0)),"Pass","Fail")</f>
        <v>Pass</v>
      </c>
      <c r="BD503" s="143">
        <f>COUNTBLANK(Survey!$AM503:$AO503)</f>
        <v>3</v>
      </c>
      <c r="BE503" s="143">
        <f>IF(Survey!$I503="Yes",1,0)</f>
        <v>0</v>
      </c>
      <c r="BF503" s="143">
        <f>IF(OR(Survey!$M503="Mutual fund",Survey!$M503="Alternative mutual fund",Survey!$M503="Money market"),1,0)</f>
        <v>0</v>
      </c>
      <c r="BG503" s="148">
        <f>IF(OR(Survey!$M503="ETF",Survey!$M503="ETF, alternative mutual fund"),1,0)</f>
        <v>0</v>
      </c>
      <c r="BH503" s="16" t="str">
        <f t="shared" si="343"/>
        <v>Pass</v>
      </c>
      <c r="BI503" s="38" t="b">
        <f>OR(ISNUMBER(SEARCH("Yes",Survey!$AO503)),ISBLANK(Survey!$AO503))</f>
        <v>1</v>
      </c>
      <c r="BJ503" s="67" t="b">
        <f>NOT(ISBLANK(Survey!$AP503))</f>
        <v>0</v>
      </c>
      <c r="BK503" s="16" t="str">
        <f t="shared" si="344"/>
        <v>Pass</v>
      </c>
      <c r="BL503" s="143">
        <f>IF(Survey!$AW503=0, 0,1)</f>
        <v>0</v>
      </c>
      <c r="BM503" s="67">
        <f>Survey!$AQ503</f>
        <v>0</v>
      </c>
      <c r="BN503" s="67">
        <f>IFERROR((Survey!$AX503-ABS(Survey!$AY503)-ABS(Survey!$BD503))/Survey!$AW503,0)</f>
        <v>0</v>
      </c>
      <c r="BO503" s="67">
        <f>IF(AND($BM503&gt;$BN503-0.2,$BM503&lt;$BN503+0.2,ISBLANK(Survey!$AQ503)=FALSE),0,1)</f>
        <v>1</v>
      </c>
      <c r="BP503" s="165">
        <f>IF(ISBLANK(Survey!$AR503),1,0)</f>
        <v>1</v>
      </c>
      <c r="BQ503" s="16" t="str">
        <f t="shared" si="345"/>
        <v>Pass</v>
      </c>
      <c r="BR503" s="143">
        <f>IF(Survey!$AW503=0, 0,1)</f>
        <v>0</v>
      </c>
      <c r="BS503" s="67">
        <f>IF(AND(Survey!$AS503&gt;=0,Survey!$AS503&lt;=0.2,Survey!$AS503&lt;&gt;""),0,1)</f>
        <v>1</v>
      </c>
      <c r="BT503" s="143">
        <f>IF(ISBLANK(Survey!$AT503),1,0)</f>
        <v>1</v>
      </c>
      <c r="BU503" s="16" t="str">
        <f t="shared" si="346"/>
        <v>Fail</v>
      </c>
      <c r="BV503" s="165">
        <f>Survey!$AU503</f>
        <v>0</v>
      </c>
      <c r="BW503" s="16" t="str">
        <f t="shared" si="347"/>
        <v>Pass</v>
      </c>
      <c r="BX503" s="36">
        <f>Survey!$AV503</f>
        <v>0</v>
      </c>
      <c r="BY503" s="176">
        <f>Survey!$AW503+Survey!$AX503-ABS(Survey!$AY503)+ABS(Survey!$AZ503)-ABS(Survey!$BA503)+ABS(Survey!$BB503)-ABS(Survey!$BC503)-ABS(Survey!$BD503)+Survey!$BE503</f>
        <v>0</v>
      </c>
      <c r="BZ503" s="35">
        <f t="shared" si="348"/>
        <v>0</v>
      </c>
      <c r="CA503" s="17">
        <f t="shared" si="349"/>
        <v>0</v>
      </c>
      <c r="CB503" s="16" t="str">
        <f t="shared" si="350"/>
        <v>Pass</v>
      </c>
      <c r="CC503" s="38" t="b">
        <f>IF(ABS(Survey!$BE503)=0,TRUE,FALSE)</f>
        <v>1</v>
      </c>
      <c r="CD503" s="37" t="b">
        <f>NOT(ISBLANK(Survey!$BF503))</f>
        <v>0</v>
      </c>
      <c r="CE503" t="str">
        <f t="shared" si="351"/>
        <v>Fail</v>
      </c>
      <c r="CF503" s="29">
        <f>Survey!$AV503</f>
        <v>0</v>
      </c>
      <c r="CG503" s="29" cm="1">
        <f t="array" ref="CG503">SUM(SUMIF(Survey!BH503:BO503,{"&gt;0","&lt;0"})*{1,-1})-SUM(SUMIF(Survey!BQ503:BX503,{"&gt;0","&lt;0"})*{1,-1})</f>
        <v>0</v>
      </c>
      <c r="CH503" s="35" t="str">
        <f t="shared" si="352"/>
        <v>No holdings</v>
      </c>
      <c r="CI503">
        <f t="shared" si="353"/>
        <v>0</v>
      </c>
      <c r="CJ503" s="16" t="str">
        <f t="shared" si="354"/>
        <v>Fail</v>
      </c>
      <c r="CK503" s="36">
        <f>Survey!$AV503</f>
        <v>0</v>
      </c>
      <c r="CL503" s="36" cm="1">
        <f t="array" ref="CL503">SUM(SUMIF(Survey!BZ503:CS503,{"&gt;0","&lt;0"})*{1,-1})-SUM(SUMIF(Survey!CU503:DN503,{"&gt;0","&lt;0"})*{1,-1})</f>
        <v>0</v>
      </c>
      <c r="CM503" s="35" t="str">
        <f t="shared" si="355"/>
        <v>No holdings</v>
      </c>
      <c r="CN503" s="17">
        <f t="shared" si="356"/>
        <v>0</v>
      </c>
      <c r="CO503" s="16" t="str">
        <f t="shared" si="357"/>
        <v>Pass</v>
      </c>
      <c r="CP503" s="38" t="b">
        <f>IF(ABS(Survey!$CS503)=0,TRUE,FALSE)</f>
        <v>1</v>
      </c>
      <c r="CQ503" s="37" t="b">
        <f>NOT(ISBLANK(Survey!$CT503))</f>
        <v>0</v>
      </c>
      <c r="CR503" s="16" t="str">
        <f t="shared" si="358"/>
        <v>Pass</v>
      </c>
      <c r="CS503" s="38" t="b">
        <f>IF(ABS(Survey!$DN503)=0,TRUE,FALSE)</f>
        <v>1</v>
      </c>
      <c r="CT503" s="37" t="b">
        <f>NOT(ISBLANK(Survey!$DO503))</f>
        <v>0</v>
      </c>
      <c r="CU503" t="str">
        <f t="shared" si="359"/>
        <v>Pass</v>
      </c>
      <c r="CV503" s="29" cm="1">
        <f t="array" ref="CV503">SUM(SUMIF(Survey!CO503,{"&gt;0","&lt;0"})*{1,-1})+SUM(SUMIF(Survey!DJ503,{"&gt;0","&lt;0"})*{1,-1})</f>
        <v>0</v>
      </c>
      <c r="CW503" s="29">
        <f>SUM(SUMIF(Survey!DQ503:DW503,{"&gt;0","&lt;0"})*{1,-1})+SUM(SUMIF(Survey!DY503:EE503,{"&gt;0","&lt;0"})*{1,-1})</f>
        <v>0</v>
      </c>
      <c r="CX503">
        <f t="shared" si="360"/>
        <v>0</v>
      </c>
      <c r="CY503">
        <f t="shared" si="361"/>
        <v>0</v>
      </c>
      <c r="CZ503" s="16" t="str">
        <f t="shared" si="362"/>
        <v>Pass</v>
      </c>
      <c r="DA503" s="38" t="b">
        <f>IF(ABS(Survey!$DW503)=0,TRUE,FALSE)</f>
        <v>1</v>
      </c>
      <c r="DB503" s="37" t="b">
        <f>NOT(ISBLANK(Survey!DX503))</f>
        <v>0</v>
      </c>
      <c r="DC503" s="16" t="str">
        <f t="shared" si="363"/>
        <v>Pass</v>
      </c>
      <c r="DD503" s="38" t="b">
        <f>IF(ABS(Survey!$EE503)=0,TRUE,FALSE)</f>
        <v>1</v>
      </c>
      <c r="DE503" s="37" t="b">
        <f>NOT(ISBLANK(Survey!$EF503))</f>
        <v>0</v>
      </c>
      <c r="DF503" s="16" t="str">
        <f t="shared" si="364"/>
        <v>Fail</v>
      </c>
      <c r="DG503" s="36">
        <f>SUM(SUMIF(Survey!EL503:EN503,{"&gt;0","&lt;0"})*{1,-1})</f>
        <v>0</v>
      </c>
      <c r="DH503">
        <f t="shared" si="365"/>
        <v>0</v>
      </c>
      <c r="DI503">
        <f t="shared" si="366"/>
        <v>100</v>
      </c>
      <c r="DJ503" s="35" t="b">
        <f>IF(OR(Survey!$M503="ETF",Survey!$M503="ETF, alternative mutual fund",Survey!$M503="Closed-end", Survey!$M503="Split share corp"),TRUE,FALSE)</f>
        <v>0</v>
      </c>
      <c r="DK503" s="16" t="str">
        <f t="shared" si="367"/>
        <v>Fail</v>
      </c>
      <c r="DL503" s="36">
        <f>SUM(SUMIF(Survey!EP503:EV503,{"&gt;0","&lt;0"})*{1,-1})</f>
        <v>0</v>
      </c>
      <c r="DM503">
        <f t="shared" si="368"/>
        <v>0</v>
      </c>
      <c r="DN503" s="17">
        <f t="shared" si="369"/>
        <v>100</v>
      </c>
      <c r="DO503" s="16" t="str">
        <f t="shared" si="370"/>
        <v>Fail</v>
      </c>
      <c r="DP503" s="36">
        <f>SUM(SUMIF(Survey!EX503:FD503,{"&gt;0","&lt;0"})*{1,-1})</f>
        <v>0</v>
      </c>
      <c r="DQ503">
        <f t="shared" si="371"/>
        <v>0</v>
      </c>
      <c r="DR503" s="17">
        <f t="shared" si="372"/>
        <v>100</v>
      </c>
    </row>
    <row r="504" spans="1:122">
      <c r="A504">
        <v>504</v>
      </c>
      <c r="B504" t="str">
        <f t="shared" si="326"/>
        <v>Pass</v>
      </c>
      <c r="C504" t="str">
        <f>IF(COUNTBLANK(Survey!B504:FE504)=$C$2, "Pass", "Fail")</f>
        <v>Pass</v>
      </c>
      <c r="D504" t="str">
        <f t="shared" si="327"/>
        <v>Fail</v>
      </c>
      <c r="E504" t="str">
        <f>IF(OR(ISBLANK(Survey!AJ504),COUNTIF(G504:BB504,"Fail")),"Fail","Pass")</f>
        <v>Fail</v>
      </c>
      <c r="G504" s="16" t="str">
        <f t="shared" si="328"/>
        <v>Fail</v>
      </c>
      <c r="H504" s="177">
        <f>COUNTBLANK(Survey!B504:D504)+COUNTBLANK(Survey!G504)+COUNTBLANK(Survey!I504)+COUNTBLANK(Survey!K504:M504)+COUNTBLANK(Survey!P504)+COUNTBLANK(Survey!S504:U504)+COUNTBLANK(Survey!Y504:AA504)+COUNTBLANK(Survey!AD504:AE504)+COUNTBLANK(Survey!AI504:AI504)</f>
        <v>18</v>
      </c>
      <c r="I504" s="16" t="str">
        <f t="shared" si="329"/>
        <v>Fail</v>
      </c>
      <c r="J504" t="b">
        <f>IF(Survey!E504="No",TRUE,FALSE)</f>
        <v>0</v>
      </c>
      <c r="K504" s="34">
        <f>LEN(Survey!E504)</f>
        <v>0</v>
      </c>
      <c r="L504" s="16" t="str">
        <f t="shared" si="330"/>
        <v>Fail</v>
      </c>
      <c r="M504" t="b">
        <f>IF(Survey!F504="No",TRUE,FALSE)</f>
        <v>0</v>
      </c>
      <c r="N504" s="33">
        <f>LEN(Survey!F504)</f>
        <v>0</v>
      </c>
      <c r="O504" s="16" t="str">
        <f t="shared" si="331"/>
        <v>Pass</v>
      </c>
      <c r="P504" s="34">
        <f>MOD((LEN(Survey!H504)+2),11)</f>
        <v>2</v>
      </c>
      <c r="Q504" s="33" t="str">
        <f>IF(Survey!$L504="Prospectus fund", "Yes", "No")</f>
        <v>No</v>
      </c>
      <c r="R504" s="16" t="str">
        <f t="shared" si="332"/>
        <v>Pass</v>
      </c>
      <c r="S504" s="34">
        <f>MOD((LEN(Survey!J504)+2),11)</f>
        <v>2</v>
      </c>
      <c r="T504" s="35" t="b">
        <f>IF(OR(Survey!$M504="ETF",Survey!$M504="ETF, alternative mutual fund",Survey!$M504="Closed-end", Survey!$M504="Split share corp", Survey!$I504="Yes"),TRUE,FALSE)</f>
        <v>0</v>
      </c>
      <c r="U504" s="16" t="str">
        <f>IFERROR(IF(AND(OR(X504=Y504,Y504 = "Either"),NOT(ISBLANK(Survey!K504))),"Pass","Fail"),"Pass")</f>
        <v>Fail</v>
      </c>
      <c r="V504" s="36" cm="1">
        <f t="array" ref="V504">SUM(SUMIF(Survey!BZ504:CS504,{"&gt;0","&lt;0"})*{1,-1})</f>
        <v>0</v>
      </c>
      <c r="W504" s="38" cm="1">
        <f t="array" ref="W504">SUM(SUMIF(Survey!CC504,{"&gt;0","&lt;0"})*{1,-1})+SUM(SUMIF(Survey!CM504,{"&gt;0","&lt;0"})*{1,-1})</f>
        <v>0</v>
      </c>
      <c r="X504" s="38">
        <f>Survey!K504</f>
        <v>0</v>
      </c>
      <c r="Y504" s="37" t="str">
        <f t="shared" si="333"/>
        <v>Either</v>
      </c>
      <c r="Z504" s="16" t="str">
        <f t="shared" si="334"/>
        <v>Fail</v>
      </c>
      <c r="AA504" s="67" cm="1">
        <f t="array" ref="AA504">SUM(SUMIF(Survey!BZ504:CS504,{"&gt;0","&lt;0"})*{1,-1})+SUM(SUMIF(Survey!CU504:DN504,{"&gt;0","&lt;0"})*{1,-1})</f>
        <v>0</v>
      </c>
      <c r="AB504" s="67">
        <f>IFERROR(AA504/(Survey!$AV504),0)</f>
        <v>0</v>
      </c>
      <c r="AC504" s="128" t="b">
        <f>IF(OR(Survey!$M504="Alternative strategy or hedge",Survey!$M504="Other, illiquid",Survey!$L504="Prospectus fund"),TRUE,FALSE)</f>
        <v>0</v>
      </c>
      <c r="AD504" s="128" t="b">
        <f>NOT(ISBLANK(Survey!$M504))</f>
        <v>0</v>
      </c>
      <c r="AE504" s="16" t="str">
        <f t="shared" si="335"/>
        <v>Pass</v>
      </c>
      <c r="AF504" s="38" t="b">
        <f>NOT(ISNUMBER(SEARCH("Other",Survey!$P504)))</f>
        <v>1</v>
      </c>
      <c r="AG504" s="37" t="b">
        <f>NOT(ISBLANK(Survey!$Q504))</f>
        <v>0</v>
      </c>
      <c r="AH504" s="16" t="str">
        <f t="shared" si="336"/>
        <v>Pass</v>
      </c>
      <c r="AI504" s="143">
        <f>COUNTBLANK(Survey!$W504)</f>
        <v>1</v>
      </c>
      <c r="AJ504" s="67">
        <f>IF(AND(Survey!L504&lt;&gt;"Exempt fund",OR(Survey!$M504="ETF",Survey!$M504="ETF, alternative mutual fund",Survey!$M504="Mutual fund",Survey!$M504="Alternative mutual fund",Survey!$M504="Money market")),1,0)</f>
        <v>0</v>
      </c>
      <c r="AK504" s="16" t="str">
        <f t="shared" si="337"/>
        <v>Pass</v>
      </c>
      <c r="AL504" s="38" t="b">
        <f>NOT(ISNUMBER(SEARCH("Yes",Survey!$AA504)))</f>
        <v>1</v>
      </c>
      <c r="AM504" s="37" t="b">
        <f>IF(COUNTBLANK(Survey!$AB504:$AC504)=0,TRUE, FALSE)</f>
        <v>0</v>
      </c>
      <c r="AN504" s="16" t="str">
        <f t="shared" si="338"/>
        <v>Pass</v>
      </c>
      <c r="AO504" s="38" t="b">
        <f>NOT(ISNUMBER(SEARCH("Yes",Survey!$AD504)))</f>
        <v>1</v>
      </c>
      <c r="AP504" s="37" t="b">
        <f>NOT(ISBLANK(Survey!$AF504))</f>
        <v>0</v>
      </c>
      <c r="AQ504" s="16" t="str">
        <f t="shared" si="339"/>
        <v>Pass</v>
      </c>
      <c r="AR504" s="38" t="b">
        <f>NOT(OR(ISNUMBER(SEARCH("Other",Survey!$AF504)),ISNUMBER(SEARCH("Multiple",Survey!$AF504))))</f>
        <v>1</v>
      </c>
      <c r="AS504" s="37" t="b">
        <f>NOT(ISBLANK(Survey!$AG504))</f>
        <v>0</v>
      </c>
      <c r="AT504" s="16" t="str">
        <f t="shared" si="340"/>
        <v>Fail</v>
      </c>
      <c r="AU504" s="143">
        <f>IF(ABS(Survey!$AV504)&gt;0, 1,0)</f>
        <v>0</v>
      </c>
      <c r="AV504" s="143">
        <f>IF(COUNTBLANK(Survey!$AJ504)=0,1,0)</f>
        <v>0</v>
      </c>
      <c r="AW504" s="16" t="str">
        <f t="shared" si="341"/>
        <v>Pass</v>
      </c>
      <c r="AX504" s="143">
        <f>IF(ISBLANK(Survey!$AJ504),0,1)</f>
        <v>0</v>
      </c>
      <c r="AY504" s="165">
        <f>COUNTBLANK(Survey!$AK504)</f>
        <v>1</v>
      </c>
      <c r="AZ504" s="16" t="str">
        <f t="shared" si="342"/>
        <v>Pass</v>
      </c>
      <c r="BA504" s="143">
        <f>IF(OR(Survey!$AK504="Closed",ISBLANK(Survey!$AK504)),0,1)</f>
        <v>0</v>
      </c>
      <c r="BB504" s="165">
        <f>IF(ISBLANK(Survey!$AL504),1,0)</f>
        <v>1</v>
      </c>
      <c r="BC504" s="147" t="str" cm="1">
        <f t="array" ref="BC504">IF(OR(IF(OR($BE504+$BF504 = 2, $BG504=1), FALSE, TRUE), AND($BD504:$BD504 = 0)),"Pass","Fail")</f>
        <v>Pass</v>
      </c>
      <c r="BD504" s="143">
        <f>COUNTBLANK(Survey!$AM504:$AO504)</f>
        <v>3</v>
      </c>
      <c r="BE504" s="143">
        <f>IF(Survey!$I504="Yes",1,0)</f>
        <v>0</v>
      </c>
      <c r="BF504" s="143">
        <f>IF(OR(Survey!$M504="Mutual fund",Survey!$M504="Alternative mutual fund",Survey!$M504="Money market"),1,0)</f>
        <v>0</v>
      </c>
      <c r="BG504" s="148">
        <f>IF(OR(Survey!$M504="ETF",Survey!$M504="ETF, alternative mutual fund"),1,0)</f>
        <v>0</v>
      </c>
      <c r="BH504" s="16" t="str">
        <f t="shared" si="343"/>
        <v>Pass</v>
      </c>
      <c r="BI504" s="38" t="b">
        <f>OR(ISNUMBER(SEARCH("Yes",Survey!$AO504)),ISBLANK(Survey!$AO504))</f>
        <v>1</v>
      </c>
      <c r="BJ504" s="67" t="b">
        <f>NOT(ISBLANK(Survey!$AP504))</f>
        <v>0</v>
      </c>
      <c r="BK504" s="16" t="str">
        <f t="shared" si="344"/>
        <v>Pass</v>
      </c>
      <c r="BL504" s="143">
        <f>IF(Survey!$AW504=0, 0,1)</f>
        <v>0</v>
      </c>
      <c r="BM504" s="67">
        <f>Survey!$AQ504</f>
        <v>0</v>
      </c>
      <c r="BN504" s="67">
        <f>IFERROR((Survey!$AX504-ABS(Survey!$AY504)-ABS(Survey!$BD504))/Survey!$AW504,0)</f>
        <v>0</v>
      </c>
      <c r="BO504" s="67">
        <f>IF(AND($BM504&gt;$BN504-0.2,$BM504&lt;$BN504+0.2,ISBLANK(Survey!$AQ504)=FALSE),0,1)</f>
        <v>1</v>
      </c>
      <c r="BP504" s="165">
        <f>IF(ISBLANK(Survey!$AR504),1,0)</f>
        <v>1</v>
      </c>
      <c r="BQ504" s="16" t="str">
        <f t="shared" si="345"/>
        <v>Pass</v>
      </c>
      <c r="BR504" s="143">
        <f>IF(Survey!$AW504=0, 0,1)</f>
        <v>0</v>
      </c>
      <c r="BS504" s="67">
        <f>IF(AND(Survey!$AS504&gt;=0,Survey!$AS504&lt;=0.2,Survey!$AS504&lt;&gt;""),0,1)</f>
        <v>1</v>
      </c>
      <c r="BT504" s="143">
        <f>IF(ISBLANK(Survey!$AT504),1,0)</f>
        <v>1</v>
      </c>
      <c r="BU504" s="16" t="str">
        <f t="shared" si="346"/>
        <v>Fail</v>
      </c>
      <c r="BV504" s="165">
        <f>Survey!$AU504</f>
        <v>0</v>
      </c>
      <c r="BW504" s="16" t="str">
        <f t="shared" si="347"/>
        <v>Pass</v>
      </c>
      <c r="BX504" s="36">
        <f>Survey!$AV504</f>
        <v>0</v>
      </c>
      <c r="BY504" s="176">
        <f>Survey!$AW504+Survey!$AX504-ABS(Survey!$AY504)+ABS(Survey!$AZ504)-ABS(Survey!$BA504)+ABS(Survey!$BB504)-ABS(Survey!$BC504)-ABS(Survey!$BD504)+Survey!$BE504</f>
        <v>0</v>
      </c>
      <c r="BZ504" s="35">
        <f t="shared" si="348"/>
        <v>0</v>
      </c>
      <c r="CA504" s="17">
        <f t="shared" si="349"/>
        <v>0</v>
      </c>
      <c r="CB504" s="16" t="str">
        <f t="shared" si="350"/>
        <v>Pass</v>
      </c>
      <c r="CC504" s="38" t="b">
        <f>IF(ABS(Survey!$BE504)=0,TRUE,FALSE)</f>
        <v>1</v>
      </c>
      <c r="CD504" s="37" t="b">
        <f>NOT(ISBLANK(Survey!$BF504))</f>
        <v>0</v>
      </c>
      <c r="CE504" t="str">
        <f t="shared" si="351"/>
        <v>Fail</v>
      </c>
      <c r="CF504" s="29">
        <f>Survey!$AV504</f>
        <v>0</v>
      </c>
      <c r="CG504" s="29" cm="1">
        <f t="array" ref="CG504">SUM(SUMIF(Survey!BH504:BO504,{"&gt;0","&lt;0"})*{1,-1})-SUM(SUMIF(Survey!BQ504:BX504,{"&gt;0","&lt;0"})*{1,-1})</f>
        <v>0</v>
      </c>
      <c r="CH504" s="35" t="str">
        <f t="shared" si="352"/>
        <v>No holdings</v>
      </c>
      <c r="CI504">
        <f t="shared" si="353"/>
        <v>0</v>
      </c>
      <c r="CJ504" s="16" t="str">
        <f t="shared" si="354"/>
        <v>Fail</v>
      </c>
      <c r="CK504" s="36">
        <f>Survey!$AV504</f>
        <v>0</v>
      </c>
      <c r="CL504" s="36" cm="1">
        <f t="array" ref="CL504">SUM(SUMIF(Survey!BZ504:CS504,{"&gt;0","&lt;0"})*{1,-1})-SUM(SUMIF(Survey!CU504:DN504,{"&gt;0","&lt;0"})*{1,-1})</f>
        <v>0</v>
      </c>
      <c r="CM504" s="35" t="str">
        <f t="shared" si="355"/>
        <v>No holdings</v>
      </c>
      <c r="CN504" s="17">
        <f t="shared" si="356"/>
        <v>0</v>
      </c>
      <c r="CO504" s="16" t="str">
        <f t="shared" si="357"/>
        <v>Pass</v>
      </c>
      <c r="CP504" s="38" t="b">
        <f>IF(ABS(Survey!$CS504)=0,TRUE,FALSE)</f>
        <v>1</v>
      </c>
      <c r="CQ504" s="37" t="b">
        <f>NOT(ISBLANK(Survey!$CT504))</f>
        <v>0</v>
      </c>
      <c r="CR504" s="16" t="str">
        <f t="shared" si="358"/>
        <v>Pass</v>
      </c>
      <c r="CS504" s="38" t="b">
        <f>IF(ABS(Survey!$DN504)=0,TRUE,FALSE)</f>
        <v>1</v>
      </c>
      <c r="CT504" s="37" t="b">
        <f>NOT(ISBLANK(Survey!$DO504))</f>
        <v>0</v>
      </c>
      <c r="CU504" t="str">
        <f t="shared" si="359"/>
        <v>Pass</v>
      </c>
      <c r="CV504" s="29" cm="1">
        <f t="array" ref="CV504">SUM(SUMIF(Survey!CO504,{"&gt;0","&lt;0"})*{1,-1})+SUM(SUMIF(Survey!DJ504,{"&gt;0","&lt;0"})*{1,-1})</f>
        <v>0</v>
      </c>
      <c r="CW504" s="29">
        <f>SUM(SUMIF(Survey!DQ504:DW504,{"&gt;0","&lt;0"})*{1,-1})+SUM(SUMIF(Survey!DY504:EE504,{"&gt;0","&lt;0"})*{1,-1})</f>
        <v>0</v>
      </c>
      <c r="CX504">
        <f t="shared" si="360"/>
        <v>0</v>
      </c>
      <c r="CY504">
        <f t="shared" si="361"/>
        <v>0</v>
      </c>
      <c r="CZ504" s="16" t="str">
        <f t="shared" si="362"/>
        <v>Pass</v>
      </c>
      <c r="DA504" s="38" t="b">
        <f>IF(ABS(Survey!$DW504)=0,TRUE,FALSE)</f>
        <v>1</v>
      </c>
      <c r="DB504" s="37" t="b">
        <f>NOT(ISBLANK(Survey!DX504))</f>
        <v>0</v>
      </c>
      <c r="DC504" s="16" t="str">
        <f t="shared" si="363"/>
        <v>Pass</v>
      </c>
      <c r="DD504" s="38" t="b">
        <f>IF(ABS(Survey!$EE504)=0,TRUE,FALSE)</f>
        <v>1</v>
      </c>
      <c r="DE504" s="37" t="b">
        <f>NOT(ISBLANK(Survey!$EF504))</f>
        <v>0</v>
      </c>
      <c r="DF504" s="16" t="str">
        <f t="shared" si="364"/>
        <v>Fail</v>
      </c>
      <c r="DG504" s="36">
        <f>SUM(SUMIF(Survey!EL504:EN504,{"&gt;0","&lt;0"})*{1,-1})</f>
        <v>0</v>
      </c>
      <c r="DH504">
        <f t="shared" si="365"/>
        <v>0</v>
      </c>
      <c r="DI504">
        <f t="shared" si="366"/>
        <v>100</v>
      </c>
      <c r="DJ504" s="35" t="b">
        <f>IF(OR(Survey!$M504="ETF",Survey!$M504="ETF, alternative mutual fund",Survey!$M504="Closed-end", Survey!$M504="Split share corp"),TRUE,FALSE)</f>
        <v>0</v>
      </c>
      <c r="DK504" s="16" t="str">
        <f t="shared" si="367"/>
        <v>Fail</v>
      </c>
      <c r="DL504" s="36">
        <f>SUM(SUMIF(Survey!EP504:EV504,{"&gt;0","&lt;0"})*{1,-1})</f>
        <v>0</v>
      </c>
      <c r="DM504">
        <f t="shared" si="368"/>
        <v>0</v>
      </c>
      <c r="DN504" s="17">
        <f t="shared" si="369"/>
        <v>100</v>
      </c>
      <c r="DO504" s="16" t="str">
        <f t="shared" si="370"/>
        <v>Fail</v>
      </c>
      <c r="DP504" s="36">
        <f>SUM(SUMIF(Survey!EX504:FD504,{"&gt;0","&lt;0"})*{1,-1})</f>
        <v>0</v>
      </c>
      <c r="DQ504">
        <f t="shared" si="371"/>
        <v>0</v>
      </c>
      <c r="DR504" s="17">
        <f t="shared" si="372"/>
        <v>100</v>
      </c>
    </row>
    <row r="505" spans="1:122">
      <c r="A505">
        <v>505</v>
      </c>
      <c r="B505" t="str">
        <f t="shared" si="326"/>
        <v>Pass</v>
      </c>
      <c r="C505" t="str">
        <f>IF(COUNTBLANK(Survey!B505:FE505)=$C$2, "Pass", "Fail")</f>
        <v>Pass</v>
      </c>
      <c r="D505" t="str">
        <f t="shared" si="327"/>
        <v>Fail</v>
      </c>
      <c r="E505" t="str">
        <f>IF(OR(ISBLANK(Survey!AJ505),COUNTIF(G505:BB505,"Fail")),"Fail","Pass")</f>
        <v>Fail</v>
      </c>
      <c r="G505" s="16" t="str">
        <f t="shared" si="328"/>
        <v>Fail</v>
      </c>
      <c r="H505" s="177">
        <f>COUNTBLANK(Survey!B505:D505)+COUNTBLANK(Survey!G505)+COUNTBLANK(Survey!I505)+COUNTBLANK(Survey!K505:M505)+COUNTBLANK(Survey!P505)+COUNTBLANK(Survey!S505:U505)+COUNTBLANK(Survey!Y505:AA505)+COUNTBLANK(Survey!AD505:AE505)+COUNTBLANK(Survey!AI505:AI505)</f>
        <v>18</v>
      </c>
      <c r="I505" s="16" t="str">
        <f t="shared" si="329"/>
        <v>Fail</v>
      </c>
      <c r="J505" t="b">
        <f>IF(Survey!E505="No",TRUE,FALSE)</f>
        <v>0</v>
      </c>
      <c r="K505" s="34">
        <f>LEN(Survey!E505)</f>
        <v>0</v>
      </c>
      <c r="L505" s="16" t="str">
        <f t="shared" si="330"/>
        <v>Fail</v>
      </c>
      <c r="M505" t="b">
        <f>IF(Survey!F505="No",TRUE,FALSE)</f>
        <v>0</v>
      </c>
      <c r="N505" s="33">
        <f>LEN(Survey!F505)</f>
        <v>0</v>
      </c>
      <c r="O505" s="16" t="str">
        <f t="shared" si="331"/>
        <v>Pass</v>
      </c>
      <c r="P505" s="34">
        <f>MOD((LEN(Survey!H505)+2),11)</f>
        <v>2</v>
      </c>
      <c r="Q505" s="33" t="str">
        <f>IF(Survey!$L505="Prospectus fund", "Yes", "No")</f>
        <v>No</v>
      </c>
      <c r="R505" s="16" t="str">
        <f t="shared" si="332"/>
        <v>Pass</v>
      </c>
      <c r="S505" s="34">
        <f>MOD((LEN(Survey!J505)+2),11)</f>
        <v>2</v>
      </c>
      <c r="T505" s="35" t="b">
        <f>IF(OR(Survey!$M505="ETF",Survey!$M505="ETF, alternative mutual fund",Survey!$M505="Closed-end", Survey!$M505="Split share corp", Survey!$I505="Yes"),TRUE,FALSE)</f>
        <v>0</v>
      </c>
      <c r="U505" s="16" t="str">
        <f>IFERROR(IF(AND(OR(X505=Y505,Y505 = "Either"),NOT(ISBLANK(Survey!K505))),"Pass","Fail"),"Pass")</f>
        <v>Fail</v>
      </c>
      <c r="V505" s="36" cm="1">
        <f t="array" ref="V505">SUM(SUMIF(Survey!BZ505:CS505,{"&gt;0","&lt;0"})*{1,-1})</f>
        <v>0</v>
      </c>
      <c r="W505" s="38" cm="1">
        <f t="array" ref="W505">SUM(SUMIF(Survey!CC505,{"&gt;0","&lt;0"})*{1,-1})+SUM(SUMIF(Survey!CM505,{"&gt;0","&lt;0"})*{1,-1})</f>
        <v>0</v>
      </c>
      <c r="X505" s="38">
        <f>Survey!K505</f>
        <v>0</v>
      </c>
      <c r="Y505" s="37" t="str">
        <f t="shared" si="333"/>
        <v>Either</v>
      </c>
      <c r="Z505" s="16" t="str">
        <f t="shared" si="334"/>
        <v>Fail</v>
      </c>
      <c r="AA505" s="67" cm="1">
        <f t="array" ref="AA505">SUM(SUMIF(Survey!BZ505:CS505,{"&gt;0","&lt;0"})*{1,-1})+SUM(SUMIF(Survey!CU505:DN505,{"&gt;0","&lt;0"})*{1,-1})</f>
        <v>0</v>
      </c>
      <c r="AB505" s="67">
        <f>IFERROR(AA505/(Survey!$AV505),0)</f>
        <v>0</v>
      </c>
      <c r="AC505" s="128" t="b">
        <f>IF(OR(Survey!$M505="Alternative strategy or hedge",Survey!$M505="Other, illiquid",Survey!$L505="Prospectus fund"),TRUE,FALSE)</f>
        <v>0</v>
      </c>
      <c r="AD505" s="128" t="b">
        <f>NOT(ISBLANK(Survey!$M505))</f>
        <v>0</v>
      </c>
      <c r="AE505" s="16" t="str">
        <f t="shared" si="335"/>
        <v>Pass</v>
      </c>
      <c r="AF505" s="38" t="b">
        <f>NOT(ISNUMBER(SEARCH("Other",Survey!$P505)))</f>
        <v>1</v>
      </c>
      <c r="AG505" s="37" t="b">
        <f>NOT(ISBLANK(Survey!$Q505))</f>
        <v>0</v>
      </c>
      <c r="AH505" s="16" t="str">
        <f t="shared" si="336"/>
        <v>Pass</v>
      </c>
      <c r="AI505" s="143">
        <f>COUNTBLANK(Survey!$W505)</f>
        <v>1</v>
      </c>
      <c r="AJ505" s="67">
        <f>IF(AND(Survey!L505&lt;&gt;"Exempt fund",OR(Survey!$M505="ETF",Survey!$M505="ETF, alternative mutual fund",Survey!$M505="Mutual fund",Survey!$M505="Alternative mutual fund",Survey!$M505="Money market")),1,0)</f>
        <v>0</v>
      </c>
      <c r="AK505" s="16" t="str">
        <f t="shared" si="337"/>
        <v>Pass</v>
      </c>
      <c r="AL505" s="38" t="b">
        <f>NOT(ISNUMBER(SEARCH("Yes",Survey!$AA505)))</f>
        <v>1</v>
      </c>
      <c r="AM505" s="37" t="b">
        <f>IF(COUNTBLANK(Survey!$AB505:$AC505)=0,TRUE, FALSE)</f>
        <v>0</v>
      </c>
      <c r="AN505" s="16" t="str">
        <f t="shared" si="338"/>
        <v>Pass</v>
      </c>
      <c r="AO505" s="38" t="b">
        <f>NOT(ISNUMBER(SEARCH("Yes",Survey!$AD505)))</f>
        <v>1</v>
      </c>
      <c r="AP505" s="37" t="b">
        <f>NOT(ISBLANK(Survey!$AF505))</f>
        <v>0</v>
      </c>
      <c r="AQ505" s="16" t="str">
        <f t="shared" si="339"/>
        <v>Pass</v>
      </c>
      <c r="AR505" s="38" t="b">
        <f>NOT(OR(ISNUMBER(SEARCH("Other",Survey!$AF505)),ISNUMBER(SEARCH("Multiple",Survey!$AF505))))</f>
        <v>1</v>
      </c>
      <c r="AS505" s="37" t="b">
        <f>NOT(ISBLANK(Survey!$AG505))</f>
        <v>0</v>
      </c>
      <c r="AT505" s="16" t="str">
        <f t="shared" si="340"/>
        <v>Fail</v>
      </c>
      <c r="AU505" s="143">
        <f>IF(ABS(Survey!$AV505)&gt;0, 1,0)</f>
        <v>0</v>
      </c>
      <c r="AV505" s="143">
        <f>IF(COUNTBLANK(Survey!$AJ505)=0,1,0)</f>
        <v>0</v>
      </c>
      <c r="AW505" s="16" t="str">
        <f t="shared" si="341"/>
        <v>Pass</v>
      </c>
      <c r="AX505" s="143">
        <f>IF(ISBLANK(Survey!$AJ505),0,1)</f>
        <v>0</v>
      </c>
      <c r="AY505" s="165">
        <f>COUNTBLANK(Survey!$AK505)</f>
        <v>1</v>
      </c>
      <c r="AZ505" s="16" t="str">
        <f t="shared" si="342"/>
        <v>Pass</v>
      </c>
      <c r="BA505" s="143">
        <f>IF(OR(Survey!$AK505="Closed",ISBLANK(Survey!$AK505)),0,1)</f>
        <v>0</v>
      </c>
      <c r="BB505" s="165">
        <f>IF(ISBLANK(Survey!$AL505),1,0)</f>
        <v>1</v>
      </c>
      <c r="BC505" s="147" t="str" cm="1">
        <f t="array" ref="BC505">IF(OR(IF(OR($BE505+$BF505 = 2, $BG505=1), FALSE, TRUE), AND($BD505:$BD505 = 0)),"Pass","Fail")</f>
        <v>Pass</v>
      </c>
      <c r="BD505" s="143">
        <f>COUNTBLANK(Survey!$AM505:$AO505)</f>
        <v>3</v>
      </c>
      <c r="BE505" s="143">
        <f>IF(Survey!$I505="Yes",1,0)</f>
        <v>0</v>
      </c>
      <c r="BF505" s="143">
        <f>IF(OR(Survey!$M505="Mutual fund",Survey!$M505="Alternative mutual fund",Survey!$M505="Money market"),1,0)</f>
        <v>0</v>
      </c>
      <c r="BG505" s="148">
        <f>IF(OR(Survey!$M505="ETF",Survey!$M505="ETF, alternative mutual fund"),1,0)</f>
        <v>0</v>
      </c>
      <c r="BH505" s="16" t="str">
        <f t="shared" si="343"/>
        <v>Pass</v>
      </c>
      <c r="BI505" s="38" t="b">
        <f>OR(ISNUMBER(SEARCH("Yes",Survey!$AO505)),ISBLANK(Survey!$AO505))</f>
        <v>1</v>
      </c>
      <c r="BJ505" s="67" t="b">
        <f>NOT(ISBLANK(Survey!$AP505))</f>
        <v>0</v>
      </c>
      <c r="BK505" s="16" t="str">
        <f t="shared" si="344"/>
        <v>Pass</v>
      </c>
      <c r="BL505" s="143">
        <f>IF(Survey!$AW505=0, 0,1)</f>
        <v>0</v>
      </c>
      <c r="BM505" s="67">
        <f>Survey!$AQ505</f>
        <v>0</v>
      </c>
      <c r="BN505" s="67">
        <f>IFERROR((Survey!$AX505-ABS(Survey!$AY505)-ABS(Survey!$BD505))/Survey!$AW505,0)</f>
        <v>0</v>
      </c>
      <c r="BO505" s="67">
        <f>IF(AND($BM505&gt;$BN505-0.2,$BM505&lt;$BN505+0.2,ISBLANK(Survey!$AQ505)=FALSE),0,1)</f>
        <v>1</v>
      </c>
      <c r="BP505" s="165">
        <f>IF(ISBLANK(Survey!$AR505),1,0)</f>
        <v>1</v>
      </c>
      <c r="BQ505" s="16" t="str">
        <f t="shared" si="345"/>
        <v>Pass</v>
      </c>
      <c r="BR505" s="143">
        <f>IF(Survey!$AW505=0, 0,1)</f>
        <v>0</v>
      </c>
      <c r="BS505" s="67">
        <f>IF(AND(Survey!$AS505&gt;=0,Survey!$AS505&lt;=0.2,Survey!$AS505&lt;&gt;""),0,1)</f>
        <v>1</v>
      </c>
      <c r="BT505" s="143">
        <f>IF(ISBLANK(Survey!$AT505),1,0)</f>
        <v>1</v>
      </c>
      <c r="BU505" s="16" t="str">
        <f t="shared" si="346"/>
        <v>Fail</v>
      </c>
      <c r="BV505" s="165">
        <f>Survey!$AU505</f>
        <v>0</v>
      </c>
      <c r="BW505" s="16" t="str">
        <f t="shared" si="347"/>
        <v>Pass</v>
      </c>
      <c r="BX505" s="36">
        <f>Survey!$AV505</f>
        <v>0</v>
      </c>
      <c r="BY505" s="176">
        <f>Survey!$AW505+Survey!$AX505-ABS(Survey!$AY505)+ABS(Survey!$AZ505)-ABS(Survey!$BA505)+ABS(Survey!$BB505)-ABS(Survey!$BC505)-ABS(Survey!$BD505)+Survey!$BE505</f>
        <v>0</v>
      </c>
      <c r="BZ505" s="35">
        <f t="shared" si="348"/>
        <v>0</v>
      </c>
      <c r="CA505" s="17">
        <f t="shared" si="349"/>
        <v>0</v>
      </c>
      <c r="CB505" s="16" t="str">
        <f t="shared" si="350"/>
        <v>Pass</v>
      </c>
      <c r="CC505" s="38" t="b">
        <f>IF(ABS(Survey!$BE505)=0,TRUE,FALSE)</f>
        <v>1</v>
      </c>
      <c r="CD505" s="37" t="b">
        <f>NOT(ISBLANK(Survey!$BF505))</f>
        <v>0</v>
      </c>
      <c r="CE505" t="str">
        <f t="shared" si="351"/>
        <v>Fail</v>
      </c>
      <c r="CF505" s="29">
        <f>Survey!$AV505</f>
        <v>0</v>
      </c>
      <c r="CG505" s="29" cm="1">
        <f t="array" ref="CG505">SUM(SUMIF(Survey!BH505:BO505,{"&gt;0","&lt;0"})*{1,-1})-SUM(SUMIF(Survey!BQ505:BX505,{"&gt;0","&lt;0"})*{1,-1})</f>
        <v>0</v>
      </c>
      <c r="CH505" s="35" t="str">
        <f t="shared" si="352"/>
        <v>No holdings</v>
      </c>
      <c r="CI505">
        <f t="shared" si="353"/>
        <v>0</v>
      </c>
      <c r="CJ505" s="16" t="str">
        <f t="shared" si="354"/>
        <v>Fail</v>
      </c>
      <c r="CK505" s="36">
        <f>Survey!$AV505</f>
        <v>0</v>
      </c>
      <c r="CL505" s="36" cm="1">
        <f t="array" ref="CL505">SUM(SUMIF(Survey!BZ505:CS505,{"&gt;0","&lt;0"})*{1,-1})-SUM(SUMIF(Survey!CU505:DN505,{"&gt;0","&lt;0"})*{1,-1})</f>
        <v>0</v>
      </c>
      <c r="CM505" s="35" t="str">
        <f t="shared" si="355"/>
        <v>No holdings</v>
      </c>
      <c r="CN505" s="17">
        <f t="shared" si="356"/>
        <v>0</v>
      </c>
      <c r="CO505" s="16" t="str">
        <f t="shared" si="357"/>
        <v>Pass</v>
      </c>
      <c r="CP505" s="38" t="b">
        <f>IF(ABS(Survey!$CS505)=0,TRUE,FALSE)</f>
        <v>1</v>
      </c>
      <c r="CQ505" s="37" t="b">
        <f>NOT(ISBLANK(Survey!$CT505))</f>
        <v>0</v>
      </c>
      <c r="CR505" s="16" t="str">
        <f t="shared" si="358"/>
        <v>Pass</v>
      </c>
      <c r="CS505" s="38" t="b">
        <f>IF(ABS(Survey!$DN505)=0,TRUE,FALSE)</f>
        <v>1</v>
      </c>
      <c r="CT505" s="37" t="b">
        <f>NOT(ISBLANK(Survey!$DO505))</f>
        <v>0</v>
      </c>
      <c r="CU505" t="str">
        <f t="shared" si="359"/>
        <v>Pass</v>
      </c>
      <c r="CV505" s="29" cm="1">
        <f t="array" ref="CV505">SUM(SUMIF(Survey!CO505,{"&gt;0","&lt;0"})*{1,-1})+SUM(SUMIF(Survey!DJ505,{"&gt;0","&lt;0"})*{1,-1})</f>
        <v>0</v>
      </c>
      <c r="CW505" s="29">
        <f>SUM(SUMIF(Survey!DQ505:DW505,{"&gt;0","&lt;0"})*{1,-1})+SUM(SUMIF(Survey!DY505:EE505,{"&gt;0","&lt;0"})*{1,-1})</f>
        <v>0</v>
      </c>
      <c r="CX505">
        <f t="shared" si="360"/>
        <v>0</v>
      </c>
      <c r="CY505">
        <f t="shared" si="361"/>
        <v>0</v>
      </c>
      <c r="CZ505" s="16" t="str">
        <f t="shared" si="362"/>
        <v>Pass</v>
      </c>
      <c r="DA505" s="38" t="b">
        <f>IF(ABS(Survey!$DW505)=0,TRUE,FALSE)</f>
        <v>1</v>
      </c>
      <c r="DB505" s="37" t="b">
        <f>NOT(ISBLANK(Survey!DX505))</f>
        <v>0</v>
      </c>
      <c r="DC505" s="16" t="str">
        <f t="shared" si="363"/>
        <v>Pass</v>
      </c>
      <c r="DD505" s="38" t="b">
        <f>IF(ABS(Survey!$EE505)=0,TRUE,FALSE)</f>
        <v>1</v>
      </c>
      <c r="DE505" s="37" t="b">
        <f>NOT(ISBLANK(Survey!$EF505))</f>
        <v>0</v>
      </c>
      <c r="DF505" s="16" t="str">
        <f t="shared" si="364"/>
        <v>Fail</v>
      </c>
      <c r="DG505" s="36">
        <f>SUM(SUMIF(Survey!EL505:EN505,{"&gt;0","&lt;0"})*{1,-1})</f>
        <v>0</v>
      </c>
      <c r="DH505">
        <f t="shared" si="365"/>
        <v>0</v>
      </c>
      <c r="DI505">
        <f t="shared" si="366"/>
        <v>100</v>
      </c>
      <c r="DJ505" s="35" t="b">
        <f>IF(OR(Survey!$M505="ETF",Survey!$M505="ETF, alternative mutual fund",Survey!$M505="Closed-end", Survey!$M505="Split share corp"),TRUE,FALSE)</f>
        <v>0</v>
      </c>
      <c r="DK505" s="16" t="str">
        <f t="shared" si="367"/>
        <v>Fail</v>
      </c>
      <c r="DL505" s="36">
        <f>SUM(SUMIF(Survey!EP505:EV505,{"&gt;0","&lt;0"})*{1,-1})</f>
        <v>0</v>
      </c>
      <c r="DM505">
        <f t="shared" si="368"/>
        <v>0</v>
      </c>
      <c r="DN505" s="17">
        <f t="shared" si="369"/>
        <v>100</v>
      </c>
      <c r="DO505" s="16" t="str">
        <f t="shared" si="370"/>
        <v>Fail</v>
      </c>
      <c r="DP505" s="36">
        <f>SUM(SUMIF(Survey!EX505:FD505,{"&gt;0","&lt;0"})*{1,-1})</f>
        <v>0</v>
      </c>
      <c r="DQ505">
        <f t="shared" si="371"/>
        <v>0</v>
      </c>
      <c r="DR505" s="17">
        <f t="shared" si="372"/>
        <v>100</v>
      </c>
    </row>
    <row r="506" spans="1:122">
      <c r="A506">
        <v>506</v>
      </c>
      <c r="B506" t="str">
        <f t="shared" si="326"/>
        <v>Pass</v>
      </c>
      <c r="C506" t="str">
        <f>IF(COUNTBLANK(Survey!B506:FE506)=$C$2, "Pass", "Fail")</f>
        <v>Pass</v>
      </c>
      <c r="D506" t="str">
        <f t="shared" si="327"/>
        <v>Fail</v>
      </c>
      <c r="E506" t="str">
        <f>IF(OR(ISBLANK(Survey!AJ506),COUNTIF(G506:BB506,"Fail")),"Fail","Pass")</f>
        <v>Fail</v>
      </c>
      <c r="G506" s="16" t="str">
        <f t="shared" si="328"/>
        <v>Fail</v>
      </c>
      <c r="H506" s="177">
        <f>COUNTBLANK(Survey!B506:D506)+COUNTBLANK(Survey!G506)+COUNTBLANK(Survey!I506)+COUNTBLANK(Survey!K506:M506)+COUNTBLANK(Survey!P506)+COUNTBLANK(Survey!S506:U506)+COUNTBLANK(Survey!Y506:AA506)+COUNTBLANK(Survey!AD506:AE506)+COUNTBLANK(Survey!AI506:AI506)</f>
        <v>18</v>
      </c>
      <c r="I506" s="16" t="str">
        <f t="shared" si="329"/>
        <v>Fail</v>
      </c>
      <c r="J506" t="b">
        <f>IF(Survey!E506="No",TRUE,FALSE)</f>
        <v>0</v>
      </c>
      <c r="K506" s="34">
        <f>LEN(Survey!E506)</f>
        <v>0</v>
      </c>
      <c r="L506" s="16" t="str">
        <f t="shared" si="330"/>
        <v>Fail</v>
      </c>
      <c r="M506" t="b">
        <f>IF(Survey!F506="No",TRUE,FALSE)</f>
        <v>0</v>
      </c>
      <c r="N506" s="33">
        <f>LEN(Survey!F506)</f>
        <v>0</v>
      </c>
      <c r="O506" s="16" t="str">
        <f t="shared" si="331"/>
        <v>Pass</v>
      </c>
      <c r="P506" s="34">
        <f>MOD((LEN(Survey!H506)+2),11)</f>
        <v>2</v>
      </c>
      <c r="Q506" s="33" t="str">
        <f>IF(Survey!$L506="Prospectus fund", "Yes", "No")</f>
        <v>No</v>
      </c>
      <c r="R506" s="16" t="str">
        <f t="shared" si="332"/>
        <v>Pass</v>
      </c>
      <c r="S506" s="34">
        <f>MOD((LEN(Survey!J506)+2),11)</f>
        <v>2</v>
      </c>
      <c r="T506" s="35" t="b">
        <f>IF(OR(Survey!$M506="ETF",Survey!$M506="ETF, alternative mutual fund",Survey!$M506="Closed-end", Survey!$M506="Split share corp", Survey!$I506="Yes"),TRUE,FALSE)</f>
        <v>0</v>
      </c>
      <c r="U506" s="16" t="str">
        <f>IFERROR(IF(AND(OR(X506=Y506,Y506 = "Either"),NOT(ISBLANK(Survey!K506))),"Pass","Fail"),"Pass")</f>
        <v>Fail</v>
      </c>
      <c r="V506" s="36" cm="1">
        <f t="array" ref="V506">SUM(SUMIF(Survey!BZ506:CS506,{"&gt;0","&lt;0"})*{1,-1})</f>
        <v>0</v>
      </c>
      <c r="W506" s="38" cm="1">
        <f t="array" ref="W506">SUM(SUMIF(Survey!CC506,{"&gt;0","&lt;0"})*{1,-1})+SUM(SUMIF(Survey!CM506,{"&gt;0","&lt;0"})*{1,-1})</f>
        <v>0</v>
      </c>
      <c r="X506" s="38">
        <f>Survey!K506</f>
        <v>0</v>
      </c>
      <c r="Y506" s="37" t="str">
        <f t="shared" si="333"/>
        <v>Either</v>
      </c>
      <c r="Z506" s="16" t="str">
        <f t="shared" si="334"/>
        <v>Fail</v>
      </c>
      <c r="AA506" s="67" cm="1">
        <f t="array" ref="AA506">SUM(SUMIF(Survey!BZ506:CS506,{"&gt;0","&lt;0"})*{1,-1})+SUM(SUMIF(Survey!CU506:DN506,{"&gt;0","&lt;0"})*{1,-1})</f>
        <v>0</v>
      </c>
      <c r="AB506" s="67">
        <f>IFERROR(AA506/(Survey!$AV506),0)</f>
        <v>0</v>
      </c>
      <c r="AC506" s="128" t="b">
        <f>IF(OR(Survey!$M506="Alternative strategy or hedge",Survey!$M506="Other, illiquid",Survey!$L506="Prospectus fund"),TRUE,FALSE)</f>
        <v>0</v>
      </c>
      <c r="AD506" s="128" t="b">
        <f>NOT(ISBLANK(Survey!$M506))</f>
        <v>0</v>
      </c>
      <c r="AE506" s="16" t="str">
        <f t="shared" si="335"/>
        <v>Pass</v>
      </c>
      <c r="AF506" s="38" t="b">
        <f>NOT(ISNUMBER(SEARCH("Other",Survey!$P506)))</f>
        <v>1</v>
      </c>
      <c r="AG506" s="37" t="b">
        <f>NOT(ISBLANK(Survey!$Q506))</f>
        <v>0</v>
      </c>
      <c r="AH506" s="16" t="str">
        <f t="shared" si="336"/>
        <v>Pass</v>
      </c>
      <c r="AI506" s="143">
        <f>COUNTBLANK(Survey!$W506)</f>
        <v>1</v>
      </c>
      <c r="AJ506" s="67">
        <f>IF(AND(Survey!L506&lt;&gt;"Exempt fund",OR(Survey!$M506="ETF",Survey!$M506="ETF, alternative mutual fund",Survey!$M506="Mutual fund",Survey!$M506="Alternative mutual fund",Survey!$M506="Money market")),1,0)</f>
        <v>0</v>
      </c>
      <c r="AK506" s="16" t="str">
        <f t="shared" si="337"/>
        <v>Pass</v>
      </c>
      <c r="AL506" s="38" t="b">
        <f>NOT(ISNUMBER(SEARCH("Yes",Survey!$AA506)))</f>
        <v>1</v>
      </c>
      <c r="AM506" s="37" t="b">
        <f>IF(COUNTBLANK(Survey!$AB506:$AC506)=0,TRUE, FALSE)</f>
        <v>0</v>
      </c>
      <c r="AN506" s="16" t="str">
        <f t="shared" si="338"/>
        <v>Pass</v>
      </c>
      <c r="AO506" s="38" t="b">
        <f>NOT(ISNUMBER(SEARCH("Yes",Survey!$AD506)))</f>
        <v>1</v>
      </c>
      <c r="AP506" s="37" t="b">
        <f>NOT(ISBLANK(Survey!$AF506))</f>
        <v>0</v>
      </c>
      <c r="AQ506" s="16" t="str">
        <f t="shared" si="339"/>
        <v>Pass</v>
      </c>
      <c r="AR506" s="38" t="b">
        <f>NOT(OR(ISNUMBER(SEARCH("Other",Survey!$AF506)),ISNUMBER(SEARCH("Multiple",Survey!$AF506))))</f>
        <v>1</v>
      </c>
      <c r="AS506" s="37" t="b">
        <f>NOT(ISBLANK(Survey!$AG506))</f>
        <v>0</v>
      </c>
      <c r="AT506" s="16" t="str">
        <f t="shared" si="340"/>
        <v>Fail</v>
      </c>
      <c r="AU506" s="143">
        <f>IF(ABS(Survey!$AV506)&gt;0, 1,0)</f>
        <v>0</v>
      </c>
      <c r="AV506" s="143">
        <f>IF(COUNTBLANK(Survey!$AJ506)=0,1,0)</f>
        <v>0</v>
      </c>
      <c r="AW506" s="16" t="str">
        <f t="shared" si="341"/>
        <v>Pass</v>
      </c>
      <c r="AX506" s="143">
        <f>IF(ISBLANK(Survey!$AJ506),0,1)</f>
        <v>0</v>
      </c>
      <c r="AY506" s="165">
        <f>COUNTBLANK(Survey!$AK506)</f>
        <v>1</v>
      </c>
      <c r="AZ506" s="16" t="str">
        <f t="shared" si="342"/>
        <v>Pass</v>
      </c>
      <c r="BA506" s="143">
        <f>IF(OR(Survey!$AK506="Closed",ISBLANK(Survey!$AK506)),0,1)</f>
        <v>0</v>
      </c>
      <c r="BB506" s="165">
        <f>IF(ISBLANK(Survey!$AL506),1,0)</f>
        <v>1</v>
      </c>
      <c r="BC506" s="147" t="str" cm="1">
        <f t="array" ref="BC506">IF(OR(IF(OR($BE506+$BF506 = 2, $BG506=1), FALSE, TRUE), AND($BD506:$BD506 = 0)),"Pass","Fail")</f>
        <v>Pass</v>
      </c>
      <c r="BD506" s="143">
        <f>COUNTBLANK(Survey!$AM506:$AO506)</f>
        <v>3</v>
      </c>
      <c r="BE506" s="143">
        <f>IF(Survey!$I506="Yes",1,0)</f>
        <v>0</v>
      </c>
      <c r="BF506" s="143">
        <f>IF(OR(Survey!$M506="Mutual fund",Survey!$M506="Alternative mutual fund",Survey!$M506="Money market"),1,0)</f>
        <v>0</v>
      </c>
      <c r="BG506" s="148">
        <f>IF(OR(Survey!$M506="ETF",Survey!$M506="ETF, alternative mutual fund"),1,0)</f>
        <v>0</v>
      </c>
      <c r="BH506" s="16" t="str">
        <f t="shared" si="343"/>
        <v>Pass</v>
      </c>
      <c r="BI506" s="38" t="b">
        <f>OR(ISNUMBER(SEARCH("Yes",Survey!$AO506)),ISBLANK(Survey!$AO506))</f>
        <v>1</v>
      </c>
      <c r="BJ506" s="67" t="b">
        <f>NOT(ISBLANK(Survey!$AP506))</f>
        <v>0</v>
      </c>
      <c r="BK506" s="16" t="str">
        <f t="shared" si="344"/>
        <v>Pass</v>
      </c>
      <c r="BL506" s="143">
        <f>IF(Survey!$AW506=0, 0,1)</f>
        <v>0</v>
      </c>
      <c r="BM506" s="67">
        <f>Survey!$AQ506</f>
        <v>0</v>
      </c>
      <c r="BN506" s="67">
        <f>IFERROR((Survey!$AX506-ABS(Survey!$AY506)-ABS(Survey!$BD506))/Survey!$AW506,0)</f>
        <v>0</v>
      </c>
      <c r="BO506" s="67">
        <f>IF(AND($BM506&gt;$BN506-0.2,$BM506&lt;$BN506+0.2,ISBLANK(Survey!$AQ506)=FALSE),0,1)</f>
        <v>1</v>
      </c>
      <c r="BP506" s="165">
        <f>IF(ISBLANK(Survey!$AR506),1,0)</f>
        <v>1</v>
      </c>
      <c r="BQ506" s="16" t="str">
        <f t="shared" si="345"/>
        <v>Pass</v>
      </c>
      <c r="BR506" s="143">
        <f>IF(Survey!$AW506=0, 0,1)</f>
        <v>0</v>
      </c>
      <c r="BS506" s="67">
        <f>IF(AND(Survey!$AS506&gt;=0,Survey!$AS506&lt;=0.2,Survey!$AS506&lt;&gt;""),0,1)</f>
        <v>1</v>
      </c>
      <c r="BT506" s="143">
        <f>IF(ISBLANK(Survey!$AT506),1,0)</f>
        <v>1</v>
      </c>
      <c r="BU506" s="16" t="str">
        <f t="shared" si="346"/>
        <v>Fail</v>
      </c>
      <c r="BV506" s="165">
        <f>Survey!$AU506</f>
        <v>0</v>
      </c>
      <c r="BW506" s="16" t="str">
        <f t="shared" si="347"/>
        <v>Pass</v>
      </c>
      <c r="BX506" s="36">
        <f>Survey!$AV506</f>
        <v>0</v>
      </c>
      <c r="BY506" s="176">
        <f>Survey!$AW506+Survey!$AX506-ABS(Survey!$AY506)+ABS(Survey!$AZ506)-ABS(Survey!$BA506)+ABS(Survey!$BB506)-ABS(Survey!$BC506)-ABS(Survey!$BD506)+Survey!$BE506</f>
        <v>0</v>
      </c>
      <c r="BZ506" s="35">
        <f t="shared" si="348"/>
        <v>0</v>
      </c>
      <c r="CA506" s="17">
        <f t="shared" si="349"/>
        <v>0</v>
      </c>
      <c r="CB506" s="16" t="str">
        <f t="shared" si="350"/>
        <v>Pass</v>
      </c>
      <c r="CC506" s="38" t="b">
        <f>IF(ABS(Survey!$BE506)=0,TRUE,FALSE)</f>
        <v>1</v>
      </c>
      <c r="CD506" s="37" t="b">
        <f>NOT(ISBLANK(Survey!$BF506))</f>
        <v>0</v>
      </c>
      <c r="CE506" t="str">
        <f t="shared" si="351"/>
        <v>Fail</v>
      </c>
      <c r="CF506" s="29">
        <f>Survey!$AV506</f>
        <v>0</v>
      </c>
      <c r="CG506" s="29" cm="1">
        <f t="array" ref="CG506">SUM(SUMIF(Survey!BH506:BO506,{"&gt;0","&lt;0"})*{1,-1})-SUM(SUMIF(Survey!BQ506:BX506,{"&gt;0","&lt;0"})*{1,-1})</f>
        <v>0</v>
      </c>
      <c r="CH506" s="35" t="str">
        <f t="shared" si="352"/>
        <v>No holdings</v>
      </c>
      <c r="CI506">
        <f t="shared" si="353"/>
        <v>0</v>
      </c>
      <c r="CJ506" s="16" t="str">
        <f t="shared" si="354"/>
        <v>Fail</v>
      </c>
      <c r="CK506" s="36">
        <f>Survey!$AV506</f>
        <v>0</v>
      </c>
      <c r="CL506" s="36" cm="1">
        <f t="array" ref="CL506">SUM(SUMIF(Survey!BZ506:CS506,{"&gt;0","&lt;0"})*{1,-1})-SUM(SUMIF(Survey!CU506:DN506,{"&gt;0","&lt;0"})*{1,-1})</f>
        <v>0</v>
      </c>
      <c r="CM506" s="35" t="str">
        <f t="shared" si="355"/>
        <v>No holdings</v>
      </c>
      <c r="CN506" s="17">
        <f t="shared" si="356"/>
        <v>0</v>
      </c>
      <c r="CO506" s="16" t="str">
        <f t="shared" si="357"/>
        <v>Pass</v>
      </c>
      <c r="CP506" s="38" t="b">
        <f>IF(ABS(Survey!$CS506)=0,TRUE,FALSE)</f>
        <v>1</v>
      </c>
      <c r="CQ506" s="37" t="b">
        <f>NOT(ISBLANK(Survey!$CT506))</f>
        <v>0</v>
      </c>
      <c r="CR506" s="16" t="str">
        <f t="shared" si="358"/>
        <v>Pass</v>
      </c>
      <c r="CS506" s="38" t="b">
        <f>IF(ABS(Survey!$DN506)=0,TRUE,FALSE)</f>
        <v>1</v>
      </c>
      <c r="CT506" s="37" t="b">
        <f>NOT(ISBLANK(Survey!$DO506))</f>
        <v>0</v>
      </c>
      <c r="CU506" t="str">
        <f t="shared" si="359"/>
        <v>Pass</v>
      </c>
      <c r="CV506" s="29" cm="1">
        <f t="array" ref="CV506">SUM(SUMIF(Survey!CO506,{"&gt;0","&lt;0"})*{1,-1})+SUM(SUMIF(Survey!DJ506,{"&gt;0","&lt;0"})*{1,-1})</f>
        <v>0</v>
      </c>
      <c r="CW506" s="29">
        <f>SUM(SUMIF(Survey!DQ506:DW506,{"&gt;0","&lt;0"})*{1,-1})+SUM(SUMIF(Survey!DY506:EE506,{"&gt;0","&lt;0"})*{1,-1})</f>
        <v>0</v>
      </c>
      <c r="CX506">
        <f t="shared" si="360"/>
        <v>0</v>
      </c>
      <c r="CY506">
        <f t="shared" si="361"/>
        <v>0</v>
      </c>
      <c r="CZ506" s="16" t="str">
        <f t="shared" si="362"/>
        <v>Pass</v>
      </c>
      <c r="DA506" s="38" t="b">
        <f>IF(ABS(Survey!$DW506)=0,TRUE,FALSE)</f>
        <v>1</v>
      </c>
      <c r="DB506" s="37" t="b">
        <f>NOT(ISBLANK(Survey!DX506))</f>
        <v>0</v>
      </c>
      <c r="DC506" s="16" t="str">
        <f t="shared" si="363"/>
        <v>Pass</v>
      </c>
      <c r="DD506" s="38" t="b">
        <f>IF(ABS(Survey!$EE506)=0,TRUE,FALSE)</f>
        <v>1</v>
      </c>
      <c r="DE506" s="37" t="b">
        <f>NOT(ISBLANK(Survey!$EF506))</f>
        <v>0</v>
      </c>
      <c r="DF506" s="16" t="str">
        <f t="shared" si="364"/>
        <v>Fail</v>
      </c>
      <c r="DG506" s="36">
        <f>SUM(SUMIF(Survey!EL506:EN506,{"&gt;0","&lt;0"})*{1,-1})</f>
        <v>0</v>
      </c>
      <c r="DH506">
        <f t="shared" si="365"/>
        <v>0</v>
      </c>
      <c r="DI506">
        <f t="shared" si="366"/>
        <v>100</v>
      </c>
      <c r="DJ506" s="35" t="b">
        <f>IF(OR(Survey!$M506="ETF",Survey!$M506="ETF, alternative mutual fund",Survey!$M506="Closed-end", Survey!$M506="Split share corp"),TRUE,FALSE)</f>
        <v>0</v>
      </c>
      <c r="DK506" s="16" t="str">
        <f t="shared" si="367"/>
        <v>Fail</v>
      </c>
      <c r="DL506" s="36">
        <f>SUM(SUMIF(Survey!EP506:EV506,{"&gt;0","&lt;0"})*{1,-1})</f>
        <v>0</v>
      </c>
      <c r="DM506">
        <f t="shared" si="368"/>
        <v>0</v>
      </c>
      <c r="DN506" s="17">
        <f t="shared" si="369"/>
        <v>100</v>
      </c>
      <c r="DO506" s="16" t="str">
        <f t="shared" si="370"/>
        <v>Fail</v>
      </c>
      <c r="DP506" s="36">
        <f>SUM(SUMIF(Survey!EX506:FD506,{"&gt;0","&lt;0"})*{1,-1})</f>
        <v>0</v>
      </c>
      <c r="DQ506">
        <f t="shared" si="371"/>
        <v>0</v>
      </c>
      <c r="DR506" s="17">
        <f t="shared" si="372"/>
        <v>100</v>
      </c>
    </row>
    <row r="507" spans="1:122">
      <c r="A507">
        <v>507</v>
      </c>
      <c r="B507" t="str">
        <f t="shared" si="326"/>
        <v>Pass</v>
      </c>
      <c r="C507" t="str">
        <f>IF(COUNTBLANK(Survey!B507:FE507)=$C$2, "Pass", "Fail")</f>
        <v>Pass</v>
      </c>
      <c r="D507" t="str">
        <f t="shared" si="327"/>
        <v>Fail</v>
      </c>
      <c r="E507" t="str">
        <f>IF(OR(ISBLANK(Survey!AJ507),COUNTIF(G507:BB507,"Fail")),"Fail","Pass")</f>
        <v>Fail</v>
      </c>
      <c r="G507" s="16" t="str">
        <f t="shared" si="328"/>
        <v>Fail</v>
      </c>
      <c r="H507" s="177">
        <f>COUNTBLANK(Survey!B507:D507)+COUNTBLANK(Survey!G507)+COUNTBLANK(Survey!I507)+COUNTBLANK(Survey!K507:M507)+COUNTBLANK(Survey!P507)+COUNTBLANK(Survey!S507:U507)+COUNTBLANK(Survey!Y507:AA507)+COUNTBLANK(Survey!AD507:AE507)+COUNTBLANK(Survey!AI507:AI507)</f>
        <v>18</v>
      </c>
      <c r="I507" s="16" t="str">
        <f t="shared" si="329"/>
        <v>Fail</v>
      </c>
      <c r="J507" t="b">
        <f>IF(Survey!E507="No",TRUE,FALSE)</f>
        <v>0</v>
      </c>
      <c r="K507" s="34">
        <f>LEN(Survey!E507)</f>
        <v>0</v>
      </c>
      <c r="L507" s="16" t="str">
        <f t="shared" si="330"/>
        <v>Fail</v>
      </c>
      <c r="M507" t="b">
        <f>IF(Survey!F507="No",TRUE,FALSE)</f>
        <v>0</v>
      </c>
      <c r="N507" s="33">
        <f>LEN(Survey!F507)</f>
        <v>0</v>
      </c>
      <c r="O507" s="16" t="str">
        <f t="shared" si="331"/>
        <v>Pass</v>
      </c>
      <c r="P507" s="34">
        <f>MOD((LEN(Survey!H507)+2),11)</f>
        <v>2</v>
      </c>
      <c r="Q507" s="33" t="str">
        <f>IF(Survey!$L507="Prospectus fund", "Yes", "No")</f>
        <v>No</v>
      </c>
      <c r="R507" s="16" t="str">
        <f t="shared" si="332"/>
        <v>Pass</v>
      </c>
      <c r="S507" s="34">
        <f>MOD((LEN(Survey!J507)+2),11)</f>
        <v>2</v>
      </c>
      <c r="T507" s="35" t="b">
        <f>IF(OR(Survey!$M507="ETF",Survey!$M507="ETF, alternative mutual fund",Survey!$M507="Closed-end", Survey!$M507="Split share corp", Survey!$I507="Yes"),TRUE,FALSE)</f>
        <v>0</v>
      </c>
      <c r="U507" s="16" t="str">
        <f>IFERROR(IF(AND(OR(X507=Y507,Y507 = "Either"),NOT(ISBLANK(Survey!K507))),"Pass","Fail"),"Pass")</f>
        <v>Fail</v>
      </c>
      <c r="V507" s="36" cm="1">
        <f t="array" ref="V507">SUM(SUMIF(Survey!BZ507:CS507,{"&gt;0","&lt;0"})*{1,-1})</f>
        <v>0</v>
      </c>
      <c r="W507" s="38" cm="1">
        <f t="array" ref="W507">SUM(SUMIF(Survey!CC507,{"&gt;0","&lt;0"})*{1,-1})+SUM(SUMIF(Survey!CM507,{"&gt;0","&lt;0"})*{1,-1})</f>
        <v>0</v>
      </c>
      <c r="X507" s="38">
        <f>Survey!K507</f>
        <v>0</v>
      </c>
      <c r="Y507" s="37" t="str">
        <f t="shared" si="333"/>
        <v>Either</v>
      </c>
      <c r="Z507" s="16" t="str">
        <f t="shared" si="334"/>
        <v>Fail</v>
      </c>
      <c r="AA507" s="67" cm="1">
        <f t="array" ref="AA507">SUM(SUMIF(Survey!BZ507:CS507,{"&gt;0","&lt;0"})*{1,-1})+SUM(SUMIF(Survey!CU507:DN507,{"&gt;0","&lt;0"})*{1,-1})</f>
        <v>0</v>
      </c>
      <c r="AB507" s="67">
        <f>IFERROR(AA507/(Survey!$AV507),0)</f>
        <v>0</v>
      </c>
      <c r="AC507" s="128" t="b">
        <f>IF(OR(Survey!$M507="Alternative strategy or hedge",Survey!$M507="Other, illiquid",Survey!$L507="Prospectus fund"),TRUE,FALSE)</f>
        <v>0</v>
      </c>
      <c r="AD507" s="128" t="b">
        <f>NOT(ISBLANK(Survey!$M507))</f>
        <v>0</v>
      </c>
      <c r="AE507" s="16" t="str">
        <f t="shared" si="335"/>
        <v>Pass</v>
      </c>
      <c r="AF507" s="38" t="b">
        <f>NOT(ISNUMBER(SEARCH("Other",Survey!$P507)))</f>
        <v>1</v>
      </c>
      <c r="AG507" s="37" t="b">
        <f>NOT(ISBLANK(Survey!$Q507))</f>
        <v>0</v>
      </c>
      <c r="AH507" s="16" t="str">
        <f t="shared" si="336"/>
        <v>Pass</v>
      </c>
      <c r="AI507" s="143">
        <f>COUNTBLANK(Survey!$W507)</f>
        <v>1</v>
      </c>
      <c r="AJ507" s="67">
        <f>IF(AND(Survey!L507&lt;&gt;"Exempt fund",OR(Survey!$M507="ETF",Survey!$M507="ETF, alternative mutual fund",Survey!$M507="Mutual fund",Survey!$M507="Alternative mutual fund",Survey!$M507="Money market")),1,0)</f>
        <v>0</v>
      </c>
      <c r="AK507" s="16" t="str">
        <f t="shared" si="337"/>
        <v>Pass</v>
      </c>
      <c r="AL507" s="38" t="b">
        <f>NOT(ISNUMBER(SEARCH("Yes",Survey!$AA507)))</f>
        <v>1</v>
      </c>
      <c r="AM507" s="37" t="b">
        <f>IF(COUNTBLANK(Survey!$AB507:$AC507)=0,TRUE, FALSE)</f>
        <v>0</v>
      </c>
      <c r="AN507" s="16" t="str">
        <f t="shared" si="338"/>
        <v>Pass</v>
      </c>
      <c r="AO507" s="38" t="b">
        <f>NOT(ISNUMBER(SEARCH("Yes",Survey!$AD507)))</f>
        <v>1</v>
      </c>
      <c r="AP507" s="37" t="b">
        <f>NOT(ISBLANK(Survey!$AF507))</f>
        <v>0</v>
      </c>
      <c r="AQ507" s="16" t="str">
        <f t="shared" si="339"/>
        <v>Pass</v>
      </c>
      <c r="AR507" s="38" t="b">
        <f>NOT(OR(ISNUMBER(SEARCH("Other",Survey!$AF507)),ISNUMBER(SEARCH("Multiple",Survey!$AF507))))</f>
        <v>1</v>
      </c>
      <c r="AS507" s="37" t="b">
        <f>NOT(ISBLANK(Survey!$AG507))</f>
        <v>0</v>
      </c>
      <c r="AT507" s="16" t="str">
        <f t="shared" si="340"/>
        <v>Fail</v>
      </c>
      <c r="AU507" s="143">
        <f>IF(ABS(Survey!$AV507)&gt;0, 1,0)</f>
        <v>0</v>
      </c>
      <c r="AV507" s="143">
        <f>IF(COUNTBLANK(Survey!$AJ507)=0,1,0)</f>
        <v>0</v>
      </c>
      <c r="AW507" s="16" t="str">
        <f t="shared" si="341"/>
        <v>Pass</v>
      </c>
      <c r="AX507" s="143">
        <f>IF(ISBLANK(Survey!$AJ507),0,1)</f>
        <v>0</v>
      </c>
      <c r="AY507" s="165">
        <f>COUNTBLANK(Survey!$AK507)</f>
        <v>1</v>
      </c>
      <c r="AZ507" s="16" t="str">
        <f t="shared" si="342"/>
        <v>Pass</v>
      </c>
      <c r="BA507" s="143">
        <f>IF(OR(Survey!$AK507="Closed",ISBLANK(Survey!$AK507)),0,1)</f>
        <v>0</v>
      </c>
      <c r="BB507" s="165">
        <f>IF(ISBLANK(Survey!$AL507),1,0)</f>
        <v>1</v>
      </c>
      <c r="BC507" s="147" t="str" cm="1">
        <f t="array" ref="BC507">IF(OR(IF(OR($BE507+$BF507 = 2, $BG507=1), FALSE, TRUE), AND($BD507:$BD507 = 0)),"Pass","Fail")</f>
        <v>Pass</v>
      </c>
      <c r="BD507" s="143">
        <f>COUNTBLANK(Survey!$AM507:$AO507)</f>
        <v>3</v>
      </c>
      <c r="BE507" s="143">
        <f>IF(Survey!$I507="Yes",1,0)</f>
        <v>0</v>
      </c>
      <c r="BF507" s="143">
        <f>IF(OR(Survey!$M507="Mutual fund",Survey!$M507="Alternative mutual fund",Survey!$M507="Money market"),1,0)</f>
        <v>0</v>
      </c>
      <c r="BG507" s="148">
        <f>IF(OR(Survey!$M507="ETF",Survey!$M507="ETF, alternative mutual fund"),1,0)</f>
        <v>0</v>
      </c>
      <c r="BH507" s="16" t="str">
        <f t="shared" si="343"/>
        <v>Pass</v>
      </c>
      <c r="BI507" s="38" t="b">
        <f>OR(ISNUMBER(SEARCH("Yes",Survey!$AO507)),ISBLANK(Survey!$AO507))</f>
        <v>1</v>
      </c>
      <c r="BJ507" s="67" t="b">
        <f>NOT(ISBLANK(Survey!$AP507))</f>
        <v>0</v>
      </c>
      <c r="BK507" s="16" t="str">
        <f t="shared" si="344"/>
        <v>Pass</v>
      </c>
      <c r="BL507" s="143">
        <f>IF(Survey!$AW507=0, 0,1)</f>
        <v>0</v>
      </c>
      <c r="BM507" s="67">
        <f>Survey!$AQ507</f>
        <v>0</v>
      </c>
      <c r="BN507" s="67">
        <f>IFERROR((Survey!$AX507-ABS(Survey!$AY507)-ABS(Survey!$BD507))/Survey!$AW507,0)</f>
        <v>0</v>
      </c>
      <c r="BO507" s="67">
        <f>IF(AND($BM507&gt;$BN507-0.2,$BM507&lt;$BN507+0.2,ISBLANK(Survey!$AQ507)=FALSE),0,1)</f>
        <v>1</v>
      </c>
      <c r="BP507" s="165">
        <f>IF(ISBLANK(Survey!$AR507),1,0)</f>
        <v>1</v>
      </c>
      <c r="BQ507" s="16" t="str">
        <f t="shared" si="345"/>
        <v>Pass</v>
      </c>
      <c r="BR507" s="143">
        <f>IF(Survey!$AW507=0, 0,1)</f>
        <v>0</v>
      </c>
      <c r="BS507" s="67">
        <f>IF(AND(Survey!$AS507&gt;=0,Survey!$AS507&lt;=0.2,Survey!$AS507&lt;&gt;""),0,1)</f>
        <v>1</v>
      </c>
      <c r="BT507" s="143">
        <f>IF(ISBLANK(Survey!$AT507),1,0)</f>
        <v>1</v>
      </c>
      <c r="BU507" s="16" t="str">
        <f t="shared" si="346"/>
        <v>Fail</v>
      </c>
      <c r="BV507" s="165">
        <f>Survey!$AU507</f>
        <v>0</v>
      </c>
      <c r="BW507" s="16" t="str">
        <f t="shared" si="347"/>
        <v>Pass</v>
      </c>
      <c r="BX507" s="36">
        <f>Survey!$AV507</f>
        <v>0</v>
      </c>
      <c r="BY507" s="176">
        <f>Survey!$AW507+Survey!$AX507-ABS(Survey!$AY507)+ABS(Survey!$AZ507)-ABS(Survey!$BA507)+ABS(Survey!$BB507)-ABS(Survey!$BC507)-ABS(Survey!$BD507)+Survey!$BE507</f>
        <v>0</v>
      </c>
      <c r="BZ507" s="35">
        <f t="shared" si="348"/>
        <v>0</v>
      </c>
      <c r="CA507" s="17">
        <f t="shared" si="349"/>
        <v>0</v>
      </c>
      <c r="CB507" s="16" t="str">
        <f t="shared" si="350"/>
        <v>Pass</v>
      </c>
      <c r="CC507" s="38" t="b">
        <f>IF(ABS(Survey!$BE507)=0,TRUE,FALSE)</f>
        <v>1</v>
      </c>
      <c r="CD507" s="37" t="b">
        <f>NOT(ISBLANK(Survey!$BF507))</f>
        <v>0</v>
      </c>
      <c r="CE507" t="str">
        <f t="shared" si="351"/>
        <v>Fail</v>
      </c>
      <c r="CF507" s="29">
        <f>Survey!$AV507</f>
        <v>0</v>
      </c>
      <c r="CG507" s="29" cm="1">
        <f t="array" ref="CG507">SUM(SUMIF(Survey!BH507:BO507,{"&gt;0","&lt;0"})*{1,-1})-SUM(SUMIF(Survey!BQ507:BX507,{"&gt;0","&lt;0"})*{1,-1})</f>
        <v>0</v>
      </c>
      <c r="CH507" s="35" t="str">
        <f t="shared" si="352"/>
        <v>No holdings</v>
      </c>
      <c r="CI507">
        <f t="shared" si="353"/>
        <v>0</v>
      </c>
      <c r="CJ507" s="16" t="str">
        <f t="shared" si="354"/>
        <v>Fail</v>
      </c>
      <c r="CK507" s="36">
        <f>Survey!$AV507</f>
        <v>0</v>
      </c>
      <c r="CL507" s="36" cm="1">
        <f t="array" ref="CL507">SUM(SUMIF(Survey!BZ507:CS507,{"&gt;0","&lt;0"})*{1,-1})-SUM(SUMIF(Survey!CU507:DN507,{"&gt;0","&lt;0"})*{1,-1})</f>
        <v>0</v>
      </c>
      <c r="CM507" s="35" t="str">
        <f t="shared" si="355"/>
        <v>No holdings</v>
      </c>
      <c r="CN507" s="17">
        <f t="shared" si="356"/>
        <v>0</v>
      </c>
      <c r="CO507" s="16" t="str">
        <f t="shared" si="357"/>
        <v>Pass</v>
      </c>
      <c r="CP507" s="38" t="b">
        <f>IF(ABS(Survey!$CS507)=0,TRUE,FALSE)</f>
        <v>1</v>
      </c>
      <c r="CQ507" s="37" t="b">
        <f>NOT(ISBLANK(Survey!$CT507))</f>
        <v>0</v>
      </c>
      <c r="CR507" s="16" t="str">
        <f t="shared" si="358"/>
        <v>Pass</v>
      </c>
      <c r="CS507" s="38" t="b">
        <f>IF(ABS(Survey!$DN507)=0,TRUE,FALSE)</f>
        <v>1</v>
      </c>
      <c r="CT507" s="37" t="b">
        <f>NOT(ISBLANK(Survey!$DO507))</f>
        <v>0</v>
      </c>
      <c r="CU507" t="str">
        <f t="shared" si="359"/>
        <v>Pass</v>
      </c>
      <c r="CV507" s="29" cm="1">
        <f t="array" ref="CV507">SUM(SUMIF(Survey!CO507,{"&gt;0","&lt;0"})*{1,-1})+SUM(SUMIF(Survey!DJ507,{"&gt;0","&lt;0"})*{1,-1})</f>
        <v>0</v>
      </c>
      <c r="CW507" s="29">
        <f>SUM(SUMIF(Survey!DQ507:DW507,{"&gt;0","&lt;0"})*{1,-1})+SUM(SUMIF(Survey!DY507:EE507,{"&gt;0","&lt;0"})*{1,-1})</f>
        <v>0</v>
      </c>
      <c r="CX507">
        <f t="shared" si="360"/>
        <v>0</v>
      </c>
      <c r="CY507">
        <f t="shared" si="361"/>
        <v>0</v>
      </c>
      <c r="CZ507" s="16" t="str">
        <f t="shared" si="362"/>
        <v>Pass</v>
      </c>
      <c r="DA507" s="38" t="b">
        <f>IF(ABS(Survey!$DW507)=0,TRUE,FALSE)</f>
        <v>1</v>
      </c>
      <c r="DB507" s="37" t="b">
        <f>NOT(ISBLANK(Survey!DX507))</f>
        <v>0</v>
      </c>
      <c r="DC507" s="16" t="str">
        <f t="shared" si="363"/>
        <v>Pass</v>
      </c>
      <c r="DD507" s="38" t="b">
        <f>IF(ABS(Survey!$EE507)=0,TRUE,FALSE)</f>
        <v>1</v>
      </c>
      <c r="DE507" s="37" t="b">
        <f>NOT(ISBLANK(Survey!$EF507))</f>
        <v>0</v>
      </c>
      <c r="DF507" s="16" t="str">
        <f t="shared" si="364"/>
        <v>Fail</v>
      </c>
      <c r="DG507" s="36">
        <f>SUM(SUMIF(Survey!EL507:EN507,{"&gt;0","&lt;0"})*{1,-1})</f>
        <v>0</v>
      </c>
      <c r="DH507">
        <f t="shared" si="365"/>
        <v>0</v>
      </c>
      <c r="DI507">
        <f t="shared" si="366"/>
        <v>100</v>
      </c>
      <c r="DJ507" s="35" t="b">
        <f>IF(OR(Survey!$M507="ETF",Survey!$M507="ETF, alternative mutual fund",Survey!$M507="Closed-end", Survey!$M507="Split share corp"),TRUE,FALSE)</f>
        <v>0</v>
      </c>
      <c r="DK507" s="16" t="str">
        <f t="shared" si="367"/>
        <v>Fail</v>
      </c>
      <c r="DL507" s="36">
        <f>SUM(SUMIF(Survey!EP507:EV507,{"&gt;0","&lt;0"})*{1,-1})</f>
        <v>0</v>
      </c>
      <c r="DM507">
        <f t="shared" si="368"/>
        <v>0</v>
      </c>
      <c r="DN507" s="17">
        <f t="shared" si="369"/>
        <v>100</v>
      </c>
      <c r="DO507" s="16" t="str">
        <f t="shared" si="370"/>
        <v>Fail</v>
      </c>
      <c r="DP507" s="36">
        <f>SUM(SUMIF(Survey!EX507:FD507,{"&gt;0","&lt;0"})*{1,-1})</f>
        <v>0</v>
      </c>
      <c r="DQ507">
        <f t="shared" si="371"/>
        <v>0</v>
      </c>
      <c r="DR507" s="17">
        <f t="shared" si="372"/>
        <v>100</v>
      </c>
    </row>
    <row r="508" spans="1:122">
      <c r="A508">
        <v>508</v>
      </c>
      <c r="B508" t="str">
        <f t="shared" si="326"/>
        <v>Pass</v>
      </c>
      <c r="C508" t="str">
        <f>IF(COUNTBLANK(Survey!B508:FE508)=$C$2, "Pass", "Fail")</f>
        <v>Pass</v>
      </c>
      <c r="D508" t="str">
        <f t="shared" si="327"/>
        <v>Fail</v>
      </c>
      <c r="E508" t="str">
        <f>IF(OR(ISBLANK(Survey!AJ508),COUNTIF(G508:BB508,"Fail")),"Fail","Pass")</f>
        <v>Fail</v>
      </c>
      <c r="G508" s="16" t="str">
        <f t="shared" si="328"/>
        <v>Fail</v>
      </c>
      <c r="H508" s="177">
        <f>COUNTBLANK(Survey!B508:D508)+COUNTBLANK(Survey!G508)+COUNTBLANK(Survey!I508)+COUNTBLANK(Survey!K508:M508)+COUNTBLANK(Survey!P508)+COUNTBLANK(Survey!S508:U508)+COUNTBLANK(Survey!Y508:AA508)+COUNTBLANK(Survey!AD508:AE508)+COUNTBLANK(Survey!AI508:AI508)</f>
        <v>18</v>
      </c>
      <c r="I508" s="16" t="str">
        <f t="shared" si="329"/>
        <v>Fail</v>
      </c>
      <c r="J508" t="b">
        <f>IF(Survey!E508="No",TRUE,FALSE)</f>
        <v>0</v>
      </c>
      <c r="K508" s="34">
        <f>LEN(Survey!E508)</f>
        <v>0</v>
      </c>
      <c r="L508" s="16" t="str">
        <f t="shared" si="330"/>
        <v>Fail</v>
      </c>
      <c r="M508" t="b">
        <f>IF(Survey!F508="No",TRUE,FALSE)</f>
        <v>0</v>
      </c>
      <c r="N508" s="33">
        <f>LEN(Survey!F508)</f>
        <v>0</v>
      </c>
      <c r="O508" s="16" t="str">
        <f t="shared" si="331"/>
        <v>Pass</v>
      </c>
      <c r="P508" s="34">
        <f>MOD((LEN(Survey!H508)+2),11)</f>
        <v>2</v>
      </c>
      <c r="Q508" s="33" t="str">
        <f>IF(Survey!$L508="Prospectus fund", "Yes", "No")</f>
        <v>No</v>
      </c>
      <c r="R508" s="16" t="str">
        <f t="shared" si="332"/>
        <v>Pass</v>
      </c>
      <c r="S508" s="34">
        <f>MOD((LEN(Survey!J508)+2),11)</f>
        <v>2</v>
      </c>
      <c r="T508" s="35" t="b">
        <f>IF(OR(Survey!$M508="ETF",Survey!$M508="ETF, alternative mutual fund",Survey!$M508="Closed-end", Survey!$M508="Split share corp", Survey!$I508="Yes"),TRUE,FALSE)</f>
        <v>0</v>
      </c>
      <c r="U508" s="16" t="str">
        <f>IFERROR(IF(AND(OR(X508=Y508,Y508 = "Either"),NOT(ISBLANK(Survey!K508))),"Pass","Fail"),"Pass")</f>
        <v>Fail</v>
      </c>
      <c r="V508" s="36" cm="1">
        <f t="array" ref="V508">SUM(SUMIF(Survey!BZ508:CS508,{"&gt;0","&lt;0"})*{1,-1})</f>
        <v>0</v>
      </c>
      <c r="W508" s="38" cm="1">
        <f t="array" ref="W508">SUM(SUMIF(Survey!CC508,{"&gt;0","&lt;0"})*{1,-1})+SUM(SUMIF(Survey!CM508,{"&gt;0","&lt;0"})*{1,-1})</f>
        <v>0</v>
      </c>
      <c r="X508" s="38">
        <f>Survey!K508</f>
        <v>0</v>
      </c>
      <c r="Y508" s="37" t="str">
        <f t="shared" si="333"/>
        <v>Either</v>
      </c>
      <c r="Z508" s="16" t="str">
        <f t="shared" si="334"/>
        <v>Fail</v>
      </c>
      <c r="AA508" s="67" cm="1">
        <f t="array" ref="AA508">SUM(SUMIF(Survey!BZ508:CS508,{"&gt;0","&lt;0"})*{1,-1})+SUM(SUMIF(Survey!CU508:DN508,{"&gt;0","&lt;0"})*{1,-1})</f>
        <v>0</v>
      </c>
      <c r="AB508" s="67">
        <f>IFERROR(AA508/(Survey!$AV508),0)</f>
        <v>0</v>
      </c>
      <c r="AC508" s="128" t="b">
        <f>IF(OR(Survey!$M508="Alternative strategy or hedge",Survey!$M508="Other, illiquid",Survey!$L508="Prospectus fund"),TRUE,FALSE)</f>
        <v>0</v>
      </c>
      <c r="AD508" s="128" t="b">
        <f>NOT(ISBLANK(Survey!$M508))</f>
        <v>0</v>
      </c>
      <c r="AE508" s="16" t="str">
        <f t="shared" si="335"/>
        <v>Pass</v>
      </c>
      <c r="AF508" s="38" t="b">
        <f>NOT(ISNUMBER(SEARCH("Other",Survey!$P508)))</f>
        <v>1</v>
      </c>
      <c r="AG508" s="37" t="b">
        <f>NOT(ISBLANK(Survey!$Q508))</f>
        <v>0</v>
      </c>
      <c r="AH508" s="16" t="str">
        <f t="shared" si="336"/>
        <v>Pass</v>
      </c>
      <c r="AI508" s="143">
        <f>COUNTBLANK(Survey!$W508)</f>
        <v>1</v>
      </c>
      <c r="AJ508" s="67">
        <f>IF(AND(Survey!L508&lt;&gt;"Exempt fund",OR(Survey!$M508="ETF",Survey!$M508="ETF, alternative mutual fund",Survey!$M508="Mutual fund",Survey!$M508="Alternative mutual fund",Survey!$M508="Money market")),1,0)</f>
        <v>0</v>
      </c>
      <c r="AK508" s="16" t="str">
        <f t="shared" si="337"/>
        <v>Pass</v>
      </c>
      <c r="AL508" s="38" t="b">
        <f>NOT(ISNUMBER(SEARCH("Yes",Survey!$AA508)))</f>
        <v>1</v>
      </c>
      <c r="AM508" s="37" t="b">
        <f>IF(COUNTBLANK(Survey!$AB508:$AC508)=0,TRUE, FALSE)</f>
        <v>0</v>
      </c>
      <c r="AN508" s="16" t="str">
        <f t="shared" si="338"/>
        <v>Pass</v>
      </c>
      <c r="AO508" s="38" t="b">
        <f>NOT(ISNUMBER(SEARCH("Yes",Survey!$AD508)))</f>
        <v>1</v>
      </c>
      <c r="AP508" s="37" t="b">
        <f>NOT(ISBLANK(Survey!$AF508))</f>
        <v>0</v>
      </c>
      <c r="AQ508" s="16" t="str">
        <f t="shared" si="339"/>
        <v>Pass</v>
      </c>
      <c r="AR508" s="38" t="b">
        <f>NOT(OR(ISNUMBER(SEARCH("Other",Survey!$AF508)),ISNUMBER(SEARCH("Multiple",Survey!$AF508))))</f>
        <v>1</v>
      </c>
      <c r="AS508" s="37" t="b">
        <f>NOT(ISBLANK(Survey!$AG508))</f>
        <v>0</v>
      </c>
      <c r="AT508" s="16" t="str">
        <f t="shared" si="340"/>
        <v>Fail</v>
      </c>
      <c r="AU508" s="143">
        <f>IF(ABS(Survey!$AV508)&gt;0, 1,0)</f>
        <v>0</v>
      </c>
      <c r="AV508" s="143">
        <f>IF(COUNTBLANK(Survey!$AJ508)=0,1,0)</f>
        <v>0</v>
      </c>
      <c r="AW508" s="16" t="str">
        <f t="shared" si="341"/>
        <v>Pass</v>
      </c>
      <c r="AX508" s="143">
        <f>IF(ISBLANK(Survey!$AJ508),0,1)</f>
        <v>0</v>
      </c>
      <c r="AY508" s="165">
        <f>COUNTBLANK(Survey!$AK508)</f>
        <v>1</v>
      </c>
      <c r="AZ508" s="16" t="str">
        <f t="shared" si="342"/>
        <v>Pass</v>
      </c>
      <c r="BA508" s="143">
        <f>IF(OR(Survey!$AK508="Closed",ISBLANK(Survey!$AK508)),0,1)</f>
        <v>0</v>
      </c>
      <c r="BB508" s="165">
        <f>IF(ISBLANK(Survey!$AL508),1,0)</f>
        <v>1</v>
      </c>
      <c r="BC508" s="147" t="str" cm="1">
        <f t="array" ref="BC508">IF(OR(IF(OR($BE508+$BF508 = 2, $BG508=1), FALSE, TRUE), AND($BD508:$BD508 = 0)),"Pass","Fail")</f>
        <v>Pass</v>
      </c>
      <c r="BD508" s="143">
        <f>COUNTBLANK(Survey!$AM508:$AO508)</f>
        <v>3</v>
      </c>
      <c r="BE508" s="143">
        <f>IF(Survey!$I508="Yes",1,0)</f>
        <v>0</v>
      </c>
      <c r="BF508" s="143">
        <f>IF(OR(Survey!$M508="Mutual fund",Survey!$M508="Alternative mutual fund",Survey!$M508="Money market"),1,0)</f>
        <v>0</v>
      </c>
      <c r="BG508" s="148">
        <f>IF(OR(Survey!$M508="ETF",Survey!$M508="ETF, alternative mutual fund"),1,0)</f>
        <v>0</v>
      </c>
      <c r="BH508" s="16" t="str">
        <f t="shared" si="343"/>
        <v>Pass</v>
      </c>
      <c r="BI508" s="38" t="b">
        <f>OR(ISNUMBER(SEARCH("Yes",Survey!$AO508)),ISBLANK(Survey!$AO508))</f>
        <v>1</v>
      </c>
      <c r="BJ508" s="67" t="b">
        <f>NOT(ISBLANK(Survey!$AP508))</f>
        <v>0</v>
      </c>
      <c r="BK508" s="16" t="str">
        <f t="shared" si="344"/>
        <v>Pass</v>
      </c>
      <c r="BL508" s="143">
        <f>IF(Survey!$AW508=0, 0,1)</f>
        <v>0</v>
      </c>
      <c r="BM508" s="67">
        <f>Survey!$AQ508</f>
        <v>0</v>
      </c>
      <c r="BN508" s="67">
        <f>IFERROR((Survey!$AX508-ABS(Survey!$AY508)-ABS(Survey!$BD508))/Survey!$AW508,0)</f>
        <v>0</v>
      </c>
      <c r="BO508" s="67">
        <f>IF(AND($BM508&gt;$BN508-0.2,$BM508&lt;$BN508+0.2,ISBLANK(Survey!$AQ508)=FALSE),0,1)</f>
        <v>1</v>
      </c>
      <c r="BP508" s="165">
        <f>IF(ISBLANK(Survey!$AR508),1,0)</f>
        <v>1</v>
      </c>
      <c r="BQ508" s="16" t="str">
        <f t="shared" si="345"/>
        <v>Pass</v>
      </c>
      <c r="BR508" s="143">
        <f>IF(Survey!$AW508=0, 0,1)</f>
        <v>0</v>
      </c>
      <c r="BS508" s="67">
        <f>IF(AND(Survey!$AS508&gt;=0,Survey!$AS508&lt;=0.2,Survey!$AS508&lt;&gt;""),0,1)</f>
        <v>1</v>
      </c>
      <c r="BT508" s="143">
        <f>IF(ISBLANK(Survey!$AT508),1,0)</f>
        <v>1</v>
      </c>
      <c r="BU508" s="16" t="str">
        <f t="shared" si="346"/>
        <v>Fail</v>
      </c>
      <c r="BV508" s="165">
        <f>Survey!$AU508</f>
        <v>0</v>
      </c>
      <c r="BW508" s="16" t="str">
        <f t="shared" si="347"/>
        <v>Pass</v>
      </c>
      <c r="BX508" s="36">
        <f>Survey!$AV508</f>
        <v>0</v>
      </c>
      <c r="BY508" s="176">
        <f>Survey!$AW508+Survey!$AX508-ABS(Survey!$AY508)+ABS(Survey!$AZ508)-ABS(Survey!$BA508)+ABS(Survey!$BB508)-ABS(Survey!$BC508)-ABS(Survey!$BD508)+Survey!$BE508</f>
        <v>0</v>
      </c>
      <c r="BZ508" s="35">
        <f t="shared" si="348"/>
        <v>0</v>
      </c>
      <c r="CA508" s="17">
        <f t="shared" si="349"/>
        <v>0</v>
      </c>
      <c r="CB508" s="16" t="str">
        <f t="shared" si="350"/>
        <v>Pass</v>
      </c>
      <c r="CC508" s="38" t="b">
        <f>IF(ABS(Survey!$BE508)=0,TRUE,FALSE)</f>
        <v>1</v>
      </c>
      <c r="CD508" s="37" t="b">
        <f>NOT(ISBLANK(Survey!$BF508))</f>
        <v>0</v>
      </c>
      <c r="CE508" t="str">
        <f t="shared" si="351"/>
        <v>Fail</v>
      </c>
      <c r="CF508" s="29">
        <f>Survey!$AV508</f>
        <v>0</v>
      </c>
      <c r="CG508" s="29" cm="1">
        <f t="array" ref="CG508">SUM(SUMIF(Survey!BH508:BO508,{"&gt;0","&lt;0"})*{1,-1})-SUM(SUMIF(Survey!BQ508:BX508,{"&gt;0","&lt;0"})*{1,-1})</f>
        <v>0</v>
      </c>
      <c r="CH508" s="35" t="str">
        <f t="shared" si="352"/>
        <v>No holdings</v>
      </c>
      <c r="CI508">
        <f t="shared" si="353"/>
        <v>0</v>
      </c>
      <c r="CJ508" s="16" t="str">
        <f t="shared" si="354"/>
        <v>Fail</v>
      </c>
      <c r="CK508" s="36">
        <f>Survey!$AV508</f>
        <v>0</v>
      </c>
      <c r="CL508" s="36" cm="1">
        <f t="array" ref="CL508">SUM(SUMIF(Survey!BZ508:CS508,{"&gt;0","&lt;0"})*{1,-1})-SUM(SUMIF(Survey!CU508:DN508,{"&gt;0","&lt;0"})*{1,-1})</f>
        <v>0</v>
      </c>
      <c r="CM508" s="35" t="str">
        <f t="shared" si="355"/>
        <v>No holdings</v>
      </c>
      <c r="CN508" s="17">
        <f t="shared" si="356"/>
        <v>0</v>
      </c>
      <c r="CO508" s="16" t="str">
        <f t="shared" si="357"/>
        <v>Pass</v>
      </c>
      <c r="CP508" s="38" t="b">
        <f>IF(ABS(Survey!$CS508)=0,TRUE,FALSE)</f>
        <v>1</v>
      </c>
      <c r="CQ508" s="37" t="b">
        <f>NOT(ISBLANK(Survey!$CT508))</f>
        <v>0</v>
      </c>
      <c r="CR508" s="16" t="str">
        <f t="shared" si="358"/>
        <v>Pass</v>
      </c>
      <c r="CS508" s="38" t="b">
        <f>IF(ABS(Survey!$DN508)=0,TRUE,FALSE)</f>
        <v>1</v>
      </c>
      <c r="CT508" s="37" t="b">
        <f>NOT(ISBLANK(Survey!$DO508))</f>
        <v>0</v>
      </c>
      <c r="CU508" t="str">
        <f t="shared" si="359"/>
        <v>Pass</v>
      </c>
      <c r="CV508" s="29" cm="1">
        <f t="array" ref="CV508">SUM(SUMIF(Survey!CO508,{"&gt;0","&lt;0"})*{1,-1})+SUM(SUMIF(Survey!DJ508,{"&gt;0","&lt;0"})*{1,-1})</f>
        <v>0</v>
      </c>
      <c r="CW508" s="29">
        <f>SUM(SUMIF(Survey!DQ508:DW508,{"&gt;0","&lt;0"})*{1,-1})+SUM(SUMIF(Survey!DY508:EE508,{"&gt;0","&lt;0"})*{1,-1})</f>
        <v>0</v>
      </c>
      <c r="CX508">
        <f t="shared" si="360"/>
        <v>0</v>
      </c>
      <c r="CY508">
        <f t="shared" si="361"/>
        <v>0</v>
      </c>
      <c r="CZ508" s="16" t="str">
        <f t="shared" si="362"/>
        <v>Pass</v>
      </c>
      <c r="DA508" s="38" t="b">
        <f>IF(ABS(Survey!$DW508)=0,TRUE,FALSE)</f>
        <v>1</v>
      </c>
      <c r="DB508" s="37" t="b">
        <f>NOT(ISBLANK(Survey!DX508))</f>
        <v>0</v>
      </c>
      <c r="DC508" s="16" t="str">
        <f t="shared" si="363"/>
        <v>Pass</v>
      </c>
      <c r="DD508" s="38" t="b">
        <f>IF(ABS(Survey!$EE508)=0,TRUE,FALSE)</f>
        <v>1</v>
      </c>
      <c r="DE508" s="37" t="b">
        <f>NOT(ISBLANK(Survey!$EF508))</f>
        <v>0</v>
      </c>
      <c r="DF508" s="16" t="str">
        <f t="shared" si="364"/>
        <v>Fail</v>
      </c>
      <c r="DG508" s="36">
        <f>SUM(SUMIF(Survey!EL508:EN508,{"&gt;0","&lt;0"})*{1,-1})</f>
        <v>0</v>
      </c>
      <c r="DH508">
        <f t="shared" si="365"/>
        <v>0</v>
      </c>
      <c r="DI508">
        <f t="shared" si="366"/>
        <v>100</v>
      </c>
      <c r="DJ508" s="35" t="b">
        <f>IF(OR(Survey!$M508="ETF",Survey!$M508="ETF, alternative mutual fund",Survey!$M508="Closed-end", Survey!$M508="Split share corp"),TRUE,FALSE)</f>
        <v>0</v>
      </c>
      <c r="DK508" s="16" t="str">
        <f t="shared" si="367"/>
        <v>Fail</v>
      </c>
      <c r="DL508" s="36">
        <f>SUM(SUMIF(Survey!EP508:EV508,{"&gt;0","&lt;0"})*{1,-1})</f>
        <v>0</v>
      </c>
      <c r="DM508">
        <f t="shared" si="368"/>
        <v>0</v>
      </c>
      <c r="DN508" s="17">
        <f t="shared" si="369"/>
        <v>100</v>
      </c>
      <c r="DO508" s="16" t="str">
        <f t="shared" si="370"/>
        <v>Fail</v>
      </c>
      <c r="DP508" s="36">
        <f>SUM(SUMIF(Survey!EX508:FD508,{"&gt;0","&lt;0"})*{1,-1})</f>
        <v>0</v>
      </c>
      <c r="DQ508">
        <f t="shared" si="371"/>
        <v>0</v>
      </c>
      <c r="DR508" s="17">
        <f t="shared" si="372"/>
        <v>100</v>
      </c>
    </row>
    <row r="509" spans="1:122">
      <c r="A509">
        <v>509</v>
      </c>
      <c r="B509" t="str">
        <f t="shared" si="326"/>
        <v>Pass</v>
      </c>
      <c r="C509" t="str">
        <f>IF(COUNTBLANK(Survey!B509:FE509)=$C$2, "Pass", "Fail")</f>
        <v>Pass</v>
      </c>
      <c r="D509" t="str">
        <f t="shared" si="327"/>
        <v>Fail</v>
      </c>
      <c r="E509" t="str">
        <f>IF(OR(ISBLANK(Survey!AJ509),COUNTIF(G509:BB509,"Fail")),"Fail","Pass")</f>
        <v>Fail</v>
      </c>
      <c r="G509" s="16" t="str">
        <f t="shared" si="328"/>
        <v>Fail</v>
      </c>
      <c r="H509" s="177">
        <f>COUNTBLANK(Survey!B509:D509)+COUNTBLANK(Survey!G509)+COUNTBLANK(Survey!I509)+COUNTBLANK(Survey!K509:M509)+COUNTBLANK(Survey!P509)+COUNTBLANK(Survey!S509:U509)+COUNTBLANK(Survey!Y509:AA509)+COUNTBLANK(Survey!AD509:AE509)+COUNTBLANK(Survey!AI509:AI509)</f>
        <v>18</v>
      </c>
      <c r="I509" s="16" t="str">
        <f t="shared" si="329"/>
        <v>Fail</v>
      </c>
      <c r="J509" t="b">
        <f>IF(Survey!E509="No",TRUE,FALSE)</f>
        <v>0</v>
      </c>
      <c r="K509" s="34">
        <f>LEN(Survey!E509)</f>
        <v>0</v>
      </c>
      <c r="L509" s="16" t="str">
        <f t="shared" si="330"/>
        <v>Fail</v>
      </c>
      <c r="M509" t="b">
        <f>IF(Survey!F509="No",TRUE,FALSE)</f>
        <v>0</v>
      </c>
      <c r="N509" s="33">
        <f>LEN(Survey!F509)</f>
        <v>0</v>
      </c>
      <c r="O509" s="16" t="str">
        <f t="shared" si="331"/>
        <v>Pass</v>
      </c>
      <c r="P509" s="34">
        <f>MOD((LEN(Survey!H509)+2),11)</f>
        <v>2</v>
      </c>
      <c r="Q509" s="33" t="str">
        <f>IF(Survey!$L509="Prospectus fund", "Yes", "No")</f>
        <v>No</v>
      </c>
      <c r="R509" s="16" t="str">
        <f t="shared" si="332"/>
        <v>Pass</v>
      </c>
      <c r="S509" s="34">
        <f>MOD((LEN(Survey!J509)+2),11)</f>
        <v>2</v>
      </c>
      <c r="T509" s="35" t="b">
        <f>IF(OR(Survey!$M509="ETF",Survey!$M509="ETF, alternative mutual fund",Survey!$M509="Closed-end", Survey!$M509="Split share corp", Survey!$I509="Yes"),TRUE,FALSE)</f>
        <v>0</v>
      </c>
      <c r="U509" s="16" t="str">
        <f>IFERROR(IF(AND(OR(X509=Y509,Y509 = "Either"),NOT(ISBLANK(Survey!K509))),"Pass","Fail"),"Pass")</f>
        <v>Fail</v>
      </c>
      <c r="V509" s="36" cm="1">
        <f t="array" ref="V509">SUM(SUMIF(Survey!BZ509:CS509,{"&gt;0","&lt;0"})*{1,-1})</f>
        <v>0</v>
      </c>
      <c r="W509" s="38" cm="1">
        <f t="array" ref="W509">SUM(SUMIF(Survey!CC509,{"&gt;0","&lt;0"})*{1,-1})+SUM(SUMIF(Survey!CM509,{"&gt;0","&lt;0"})*{1,-1})</f>
        <v>0</v>
      </c>
      <c r="X509" s="38">
        <f>Survey!K509</f>
        <v>0</v>
      </c>
      <c r="Y509" s="37" t="str">
        <f t="shared" si="333"/>
        <v>Either</v>
      </c>
      <c r="Z509" s="16" t="str">
        <f t="shared" si="334"/>
        <v>Fail</v>
      </c>
      <c r="AA509" s="67" cm="1">
        <f t="array" ref="AA509">SUM(SUMIF(Survey!BZ509:CS509,{"&gt;0","&lt;0"})*{1,-1})+SUM(SUMIF(Survey!CU509:DN509,{"&gt;0","&lt;0"})*{1,-1})</f>
        <v>0</v>
      </c>
      <c r="AB509" s="67">
        <f>IFERROR(AA509/(Survey!$AV509),0)</f>
        <v>0</v>
      </c>
      <c r="AC509" s="128" t="b">
        <f>IF(OR(Survey!$M509="Alternative strategy or hedge",Survey!$M509="Other, illiquid",Survey!$L509="Prospectus fund"),TRUE,FALSE)</f>
        <v>0</v>
      </c>
      <c r="AD509" s="128" t="b">
        <f>NOT(ISBLANK(Survey!$M509))</f>
        <v>0</v>
      </c>
      <c r="AE509" s="16" t="str">
        <f t="shared" si="335"/>
        <v>Pass</v>
      </c>
      <c r="AF509" s="38" t="b">
        <f>NOT(ISNUMBER(SEARCH("Other",Survey!$P509)))</f>
        <v>1</v>
      </c>
      <c r="AG509" s="37" t="b">
        <f>NOT(ISBLANK(Survey!$Q509))</f>
        <v>0</v>
      </c>
      <c r="AH509" s="16" t="str">
        <f t="shared" si="336"/>
        <v>Pass</v>
      </c>
      <c r="AI509" s="143">
        <f>COUNTBLANK(Survey!$W509)</f>
        <v>1</v>
      </c>
      <c r="AJ509" s="67">
        <f>IF(AND(Survey!L509&lt;&gt;"Exempt fund",OR(Survey!$M509="ETF",Survey!$M509="ETF, alternative mutual fund",Survey!$M509="Mutual fund",Survey!$M509="Alternative mutual fund",Survey!$M509="Money market")),1,0)</f>
        <v>0</v>
      </c>
      <c r="AK509" s="16" t="str">
        <f t="shared" si="337"/>
        <v>Pass</v>
      </c>
      <c r="AL509" s="38" t="b">
        <f>NOT(ISNUMBER(SEARCH("Yes",Survey!$AA509)))</f>
        <v>1</v>
      </c>
      <c r="AM509" s="37" t="b">
        <f>IF(COUNTBLANK(Survey!$AB509:$AC509)=0,TRUE, FALSE)</f>
        <v>0</v>
      </c>
      <c r="AN509" s="16" t="str">
        <f t="shared" si="338"/>
        <v>Pass</v>
      </c>
      <c r="AO509" s="38" t="b">
        <f>NOT(ISNUMBER(SEARCH("Yes",Survey!$AD509)))</f>
        <v>1</v>
      </c>
      <c r="AP509" s="37" t="b">
        <f>NOT(ISBLANK(Survey!$AF509))</f>
        <v>0</v>
      </c>
      <c r="AQ509" s="16" t="str">
        <f t="shared" si="339"/>
        <v>Pass</v>
      </c>
      <c r="AR509" s="38" t="b">
        <f>NOT(OR(ISNUMBER(SEARCH("Other",Survey!$AF509)),ISNUMBER(SEARCH("Multiple",Survey!$AF509))))</f>
        <v>1</v>
      </c>
      <c r="AS509" s="37" t="b">
        <f>NOT(ISBLANK(Survey!$AG509))</f>
        <v>0</v>
      </c>
      <c r="AT509" s="16" t="str">
        <f t="shared" si="340"/>
        <v>Fail</v>
      </c>
      <c r="AU509" s="143">
        <f>IF(ABS(Survey!$AV509)&gt;0, 1,0)</f>
        <v>0</v>
      </c>
      <c r="AV509" s="143">
        <f>IF(COUNTBLANK(Survey!$AJ509)=0,1,0)</f>
        <v>0</v>
      </c>
      <c r="AW509" s="16" t="str">
        <f t="shared" si="341"/>
        <v>Pass</v>
      </c>
      <c r="AX509" s="143">
        <f>IF(ISBLANK(Survey!$AJ509),0,1)</f>
        <v>0</v>
      </c>
      <c r="AY509" s="165">
        <f>COUNTBLANK(Survey!$AK509)</f>
        <v>1</v>
      </c>
      <c r="AZ509" s="16" t="str">
        <f t="shared" si="342"/>
        <v>Pass</v>
      </c>
      <c r="BA509" s="143">
        <f>IF(OR(Survey!$AK509="Closed",ISBLANK(Survey!$AK509)),0,1)</f>
        <v>0</v>
      </c>
      <c r="BB509" s="165">
        <f>IF(ISBLANK(Survey!$AL509),1,0)</f>
        <v>1</v>
      </c>
      <c r="BC509" s="147" t="str" cm="1">
        <f t="array" ref="BC509">IF(OR(IF(OR($BE509+$BF509 = 2, $BG509=1), FALSE, TRUE), AND($BD509:$BD509 = 0)),"Pass","Fail")</f>
        <v>Pass</v>
      </c>
      <c r="BD509" s="143">
        <f>COUNTBLANK(Survey!$AM509:$AO509)</f>
        <v>3</v>
      </c>
      <c r="BE509" s="143">
        <f>IF(Survey!$I509="Yes",1,0)</f>
        <v>0</v>
      </c>
      <c r="BF509" s="143">
        <f>IF(OR(Survey!$M509="Mutual fund",Survey!$M509="Alternative mutual fund",Survey!$M509="Money market"),1,0)</f>
        <v>0</v>
      </c>
      <c r="BG509" s="148">
        <f>IF(OR(Survey!$M509="ETF",Survey!$M509="ETF, alternative mutual fund"),1,0)</f>
        <v>0</v>
      </c>
      <c r="BH509" s="16" t="str">
        <f t="shared" si="343"/>
        <v>Pass</v>
      </c>
      <c r="BI509" s="38" t="b">
        <f>OR(ISNUMBER(SEARCH("Yes",Survey!$AO509)),ISBLANK(Survey!$AO509))</f>
        <v>1</v>
      </c>
      <c r="BJ509" s="67" t="b">
        <f>NOT(ISBLANK(Survey!$AP509))</f>
        <v>0</v>
      </c>
      <c r="BK509" s="16" t="str">
        <f t="shared" si="344"/>
        <v>Pass</v>
      </c>
      <c r="BL509" s="143">
        <f>IF(Survey!$AW509=0, 0,1)</f>
        <v>0</v>
      </c>
      <c r="BM509" s="67">
        <f>Survey!$AQ509</f>
        <v>0</v>
      </c>
      <c r="BN509" s="67">
        <f>IFERROR((Survey!$AX509-ABS(Survey!$AY509)-ABS(Survey!$BD509))/Survey!$AW509,0)</f>
        <v>0</v>
      </c>
      <c r="BO509" s="67">
        <f>IF(AND($BM509&gt;$BN509-0.2,$BM509&lt;$BN509+0.2,ISBLANK(Survey!$AQ509)=FALSE),0,1)</f>
        <v>1</v>
      </c>
      <c r="BP509" s="165">
        <f>IF(ISBLANK(Survey!$AR509),1,0)</f>
        <v>1</v>
      </c>
      <c r="BQ509" s="16" t="str">
        <f t="shared" si="345"/>
        <v>Pass</v>
      </c>
      <c r="BR509" s="143">
        <f>IF(Survey!$AW509=0, 0,1)</f>
        <v>0</v>
      </c>
      <c r="BS509" s="67">
        <f>IF(AND(Survey!$AS509&gt;=0,Survey!$AS509&lt;=0.2,Survey!$AS509&lt;&gt;""),0,1)</f>
        <v>1</v>
      </c>
      <c r="BT509" s="143">
        <f>IF(ISBLANK(Survey!$AT509),1,0)</f>
        <v>1</v>
      </c>
      <c r="BU509" s="16" t="str">
        <f t="shared" si="346"/>
        <v>Fail</v>
      </c>
      <c r="BV509" s="165">
        <f>Survey!$AU509</f>
        <v>0</v>
      </c>
      <c r="BW509" s="16" t="str">
        <f t="shared" si="347"/>
        <v>Pass</v>
      </c>
      <c r="BX509" s="36">
        <f>Survey!$AV509</f>
        <v>0</v>
      </c>
      <c r="BY509" s="176">
        <f>Survey!$AW509+Survey!$AX509-ABS(Survey!$AY509)+ABS(Survey!$AZ509)-ABS(Survey!$BA509)+ABS(Survey!$BB509)-ABS(Survey!$BC509)-ABS(Survey!$BD509)+Survey!$BE509</f>
        <v>0</v>
      </c>
      <c r="BZ509" s="35">
        <f t="shared" si="348"/>
        <v>0</v>
      </c>
      <c r="CA509" s="17">
        <f t="shared" si="349"/>
        <v>0</v>
      </c>
      <c r="CB509" s="16" t="str">
        <f t="shared" si="350"/>
        <v>Pass</v>
      </c>
      <c r="CC509" s="38" t="b">
        <f>IF(ABS(Survey!$BE509)=0,TRUE,FALSE)</f>
        <v>1</v>
      </c>
      <c r="CD509" s="37" t="b">
        <f>NOT(ISBLANK(Survey!$BF509))</f>
        <v>0</v>
      </c>
      <c r="CE509" t="str">
        <f t="shared" si="351"/>
        <v>Fail</v>
      </c>
      <c r="CF509" s="29">
        <f>Survey!$AV509</f>
        <v>0</v>
      </c>
      <c r="CG509" s="29" cm="1">
        <f t="array" ref="CG509">SUM(SUMIF(Survey!BH509:BO509,{"&gt;0","&lt;0"})*{1,-1})-SUM(SUMIF(Survey!BQ509:BX509,{"&gt;0","&lt;0"})*{1,-1})</f>
        <v>0</v>
      </c>
      <c r="CH509" s="35" t="str">
        <f t="shared" si="352"/>
        <v>No holdings</v>
      </c>
      <c r="CI509">
        <f t="shared" si="353"/>
        <v>0</v>
      </c>
      <c r="CJ509" s="16" t="str">
        <f t="shared" si="354"/>
        <v>Fail</v>
      </c>
      <c r="CK509" s="36">
        <f>Survey!$AV509</f>
        <v>0</v>
      </c>
      <c r="CL509" s="36" cm="1">
        <f t="array" ref="CL509">SUM(SUMIF(Survey!BZ509:CS509,{"&gt;0","&lt;0"})*{1,-1})-SUM(SUMIF(Survey!CU509:DN509,{"&gt;0","&lt;0"})*{1,-1})</f>
        <v>0</v>
      </c>
      <c r="CM509" s="35" t="str">
        <f t="shared" si="355"/>
        <v>No holdings</v>
      </c>
      <c r="CN509" s="17">
        <f t="shared" si="356"/>
        <v>0</v>
      </c>
      <c r="CO509" s="16" t="str">
        <f t="shared" si="357"/>
        <v>Pass</v>
      </c>
      <c r="CP509" s="38" t="b">
        <f>IF(ABS(Survey!$CS509)=0,TRUE,FALSE)</f>
        <v>1</v>
      </c>
      <c r="CQ509" s="37" t="b">
        <f>NOT(ISBLANK(Survey!$CT509))</f>
        <v>0</v>
      </c>
      <c r="CR509" s="16" t="str">
        <f t="shared" si="358"/>
        <v>Pass</v>
      </c>
      <c r="CS509" s="38" t="b">
        <f>IF(ABS(Survey!$DN509)=0,TRUE,FALSE)</f>
        <v>1</v>
      </c>
      <c r="CT509" s="37" t="b">
        <f>NOT(ISBLANK(Survey!$DO509))</f>
        <v>0</v>
      </c>
      <c r="CU509" t="str">
        <f t="shared" si="359"/>
        <v>Pass</v>
      </c>
      <c r="CV509" s="29" cm="1">
        <f t="array" ref="CV509">SUM(SUMIF(Survey!CO509,{"&gt;0","&lt;0"})*{1,-1})+SUM(SUMIF(Survey!DJ509,{"&gt;0","&lt;0"})*{1,-1})</f>
        <v>0</v>
      </c>
      <c r="CW509" s="29">
        <f>SUM(SUMIF(Survey!DQ509:DW509,{"&gt;0","&lt;0"})*{1,-1})+SUM(SUMIF(Survey!DY509:EE509,{"&gt;0","&lt;0"})*{1,-1})</f>
        <v>0</v>
      </c>
      <c r="CX509">
        <f t="shared" si="360"/>
        <v>0</v>
      </c>
      <c r="CY509">
        <f t="shared" si="361"/>
        <v>0</v>
      </c>
      <c r="CZ509" s="16" t="str">
        <f t="shared" si="362"/>
        <v>Pass</v>
      </c>
      <c r="DA509" s="38" t="b">
        <f>IF(ABS(Survey!$DW509)=0,TRUE,FALSE)</f>
        <v>1</v>
      </c>
      <c r="DB509" s="37" t="b">
        <f>NOT(ISBLANK(Survey!DX509))</f>
        <v>0</v>
      </c>
      <c r="DC509" s="16" t="str">
        <f t="shared" si="363"/>
        <v>Pass</v>
      </c>
      <c r="DD509" s="38" t="b">
        <f>IF(ABS(Survey!$EE509)=0,TRUE,FALSE)</f>
        <v>1</v>
      </c>
      <c r="DE509" s="37" t="b">
        <f>NOT(ISBLANK(Survey!$EF509))</f>
        <v>0</v>
      </c>
      <c r="DF509" s="16" t="str">
        <f t="shared" si="364"/>
        <v>Fail</v>
      </c>
      <c r="DG509" s="36">
        <f>SUM(SUMIF(Survey!EL509:EN509,{"&gt;0","&lt;0"})*{1,-1})</f>
        <v>0</v>
      </c>
      <c r="DH509">
        <f t="shared" si="365"/>
        <v>0</v>
      </c>
      <c r="DI509">
        <f t="shared" si="366"/>
        <v>100</v>
      </c>
      <c r="DJ509" s="35" t="b">
        <f>IF(OR(Survey!$M509="ETF",Survey!$M509="ETF, alternative mutual fund",Survey!$M509="Closed-end", Survey!$M509="Split share corp"),TRUE,FALSE)</f>
        <v>0</v>
      </c>
      <c r="DK509" s="16" t="str">
        <f t="shared" si="367"/>
        <v>Fail</v>
      </c>
      <c r="DL509" s="36">
        <f>SUM(SUMIF(Survey!EP509:EV509,{"&gt;0","&lt;0"})*{1,-1})</f>
        <v>0</v>
      </c>
      <c r="DM509">
        <f t="shared" si="368"/>
        <v>0</v>
      </c>
      <c r="DN509" s="17">
        <f t="shared" si="369"/>
        <v>100</v>
      </c>
      <c r="DO509" s="16" t="str">
        <f t="shared" si="370"/>
        <v>Fail</v>
      </c>
      <c r="DP509" s="36">
        <f>SUM(SUMIF(Survey!EX509:FD509,{"&gt;0","&lt;0"})*{1,-1})</f>
        <v>0</v>
      </c>
      <c r="DQ509">
        <f t="shared" si="371"/>
        <v>0</v>
      </c>
      <c r="DR509" s="17">
        <f t="shared" si="372"/>
        <v>100</v>
      </c>
    </row>
    <row r="510" spans="1:122">
      <c r="A510">
        <v>510</v>
      </c>
      <c r="B510" t="str">
        <f t="shared" si="326"/>
        <v>Pass</v>
      </c>
      <c r="C510" t="str">
        <f>IF(COUNTBLANK(Survey!B510:FE510)=$C$2, "Pass", "Fail")</f>
        <v>Pass</v>
      </c>
      <c r="D510" t="str">
        <f t="shared" si="327"/>
        <v>Fail</v>
      </c>
      <c r="E510" t="str">
        <f>IF(OR(ISBLANK(Survey!AJ510),COUNTIF(G510:BB510,"Fail")),"Fail","Pass")</f>
        <v>Fail</v>
      </c>
      <c r="G510" s="16" t="str">
        <f t="shared" si="328"/>
        <v>Fail</v>
      </c>
      <c r="H510" s="177">
        <f>COUNTBLANK(Survey!B510:D510)+COUNTBLANK(Survey!G510)+COUNTBLANK(Survey!I510)+COUNTBLANK(Survey!K510:M510)+COUNTBLANK(Survey!P510)+COUNTBLANK(Survey!S510:U510)+COUNTBLANK(Survey!Y510:AA510)+COUNTBLANK(Survey!AD510:AE510)+COUNTBLANK(Survey!AI510:AI510)</f>
        <v>18</v>
      </c>
      <c r="I510" s="16" t="str">
        <f t="shared" si="329"/>
        <v>Fail</v>
      </c>
      <c r="J510" t="b">
        <f>IF(Survey!E510="No",TRUE,FALSE)</f>
        <v>0</v>
      </c>
      <c r="K510" s="34">
        <f>LEN(Survey!E510)</f>
        <v>0</v>
      </c>
      <c r="L510" s="16" t="str">
        <f t="shared" si="330"/>
        <v>Fail</v>
      </c>
      <c r="M510" t="b">
        <f>IF(Survey!F510="No",TRUE,FALSE)</f>
        <v>0</v>
      </c>
      <c r="N510" s="33">
        <f>LEN(Survey!F510)</f>
        <v>0</v>
      </c>
      <c r="O510" s="16" t="str">
        <f t="shared" si="331"/>
        <v>Pass</v>
      </c>
      <c r="P510" s="34">
        <f>MOD((LEN(Survey!H510)+2),11)</f>
        <v>2</v>
      </c>
      <c r="Q510" s="33" t="str">
        <f>IF(Survey!$L510="Prospectus fund", "Yes", "No")</f>
        <v>No</v>
      </c>
      <c r="R510" s="16" t="str">
        <f t="shared" si="332"/>
        <v>Pass</v>
      </c>
      <c r="S510" s="34">
        <f>MOD((LEN(Survey!J510)+2),11)</f>
        <v>2</v>
      </c>
      <c r="T510" s="35" t="b">
        <f>IF(OR(Survey!$M510="ETF",Survey!$M510="ETF, alternative mutual fund",Survey!$M510="Closed-end", Survey!$M510="Split share corp", Survey!$I510="Yes"),TRUE,FALSE)</f>
        <v>0</v>
      </c>
      <c r="U510" s="16" t="str">
        <f>IFERROR(IF(AND(OR(X510=Y510,Y510 = "Either"),NOT(ISBLANK(Survey!K510))),"Pass","Fail"),"Pass")</f>
        <v>Fail</v>
      </c>
      <c r="V510" s="36" cm="1">
        <f t="array" ref="V510">SUM(SUMIF(Survey!BZ510:CS510,{"&gt;0","&lt;0"})*{1,-1})</f>
        <v>0</v>
      </c>
      <c r="W510" s="38" cm="1">
        <f t="array" ref="W510">SUM(SUMIF(Survey!CC510,{"&gt;0","&lt;0"})*{1,-1})+SUM(SUMIF(Survey!CM510,{"&gt;0","&lt;0"})*{1,-1})</f>
        <v>0</v>
      </c>
      <c r="X510" s="38">
        <f>Survey!K510</f>
        <v>0</v>
      </c>
      <c r="Y510" s="37" t="str">
        <f t="shared" si="333"/>
        <v>Either</v>
      </c>
      <c r="Z510" s="16" t="str">
        <f t="shared" si="334"/>
        <v>Fail</v>
      </c>
      <c r="AA510" s="67" cm="1">
        <f t="array" ref="AA510">SUM(SUMIF(Survey!BZ510:CS510,{"&gt;0","&lt;0"})*{1,-1})+SUM(SUMIF(Survey!CU510:DN510,{"&gt;0","&lt;0"})*{1,-1})</f>
        <v>0</v>
      </c>
      <c r="AB510" s="67">
        <f>IFERROR(AA510/(Survey!$AV510),0)</f>
        <v>0</v>
      </c>
      <c r="AC510" s="128" t="b">
        <f>IF(OR(Survey!$M510="Alternative strategy or hedge",Survey!$M510="Other, illiquid",Survey!$L510="Prospectus fund"),TRUE,FALSE)</f>
        <v>0</v>
      </c>
      <c r="AD510" s="128" t="b">
        <f>NOT(ISBLANK(Survey!$M510))</f>
        <v>0</v>
      </c>
      <c r="AE510" s="16" t="str">
        <f t="shared" si="335"/>
        <v>Pass</v>
      </c>
      <c r="AF510" s="38" t="b">
        <f>NOT(ISNUMBER(SEARCH("Other",Survey!$P510)))</f>
        <v>1</v>
      </c>
      <c r="AG510" s="37" t="b">
        <f>NOT(ISBLANK(Survey!$Q510))</f>
        <v>0</v>
      </c>
      <c r="AH510" s="16" t="str">
        <f t="shared" si="336"/>
        <v>Pass</v>
      </c>
      <c r="AI510" s="143">
        <f>COUNTBLANK(Survey!$W510)</f>
        <v>1</v>
      </c>
      <c r="AJ510" s="67">
        <f>IF(AND(Survey!L510&lt;&gt;"Exempt fund",OR(Survey!$M510="ETF",Survey!$M510="ETF, alternative mutual fund",Survey!$M510="Mutual fund",Survey!$M510="Alternative mutual fund",Survey!$M510="Money market")),1,0)</f>
        <v>0</v>
      </c>
      <c r="AK510" s="16" t="str">
        <f t="shared" si="337"/>
        <v>Pass</v>
      </c>
      <c r="AL510" s="38" t="b">
        <f>NOT(ISNUMBER(SEARCH("Yes",Survey!$AA510)))</f>
        <v>1</v>
      </c>
      <c r="AM510" s="37" t="b">
        <f>IF(COUNTBLANK(Survey!$AB510:$AC510)=0,TRUE, FALSE)</f>
        <v>0</v>
      </c>
      <c r="AN510" s="16" t="str">
        <f t="shared" si="338"/>
        <v>Pass</v>
      </c>
      <c r="AO510" s="38" t="b">
        <f>NOT(ISNUMBER(SEARCH("Yes",Survey!$AD510)))</f>
        <v>1</v>
      </c>
      <c r="AP510" s="37" t="b">
        <f>NOT(ISBLANK(Survey!$AF510))</f>
        <v>0</v>
      </c>
      <c r="AQ510" s="16" t="str">
        <f t="shared" si="339"/>
        <v>Pass</v>
      </c>
      <c r="AR510" s="38" t="b">
        <f>NOT(OR(ISNUMBER(SEARCH("Other",Survey!$AF510)),ISNUMBER(SEARCH("Multiple",Survey!$AF510))))</f>
        <v>1</v>
      </c>
      <c r="AS510" s="37" t="b">
        <f>NOT(ISBLANK(Survey!$AG510))</f>
        <v>0</v>
      </c>
      <c r="AT510" s="16" t="str">
        <f t="shared" si="340"/>
        <v>Fail</v>
      </c>
      <c r="AU510" s="143">
        <f>IF(ABS(Survey!$AV510)&gt;0, 1,0)</f>
        <v>0</v>
      </c>
      <c r="AV510" s="143">
        <f>IF(COUNTBLANK(Survey!$AJ510)=0,1,0)</f>
        <v>0</v>
      </c>
      <c r="AW510" s="16" t="str">
        <f t="shared" si="341"/>
        <v>Pass</v>
      </c>
      <c r="AX510" s="143">
        <f>IF(ISBLANK(Survey!$AJ510),0,1)</f>
        <v>0</v>
      </c>
      <c r="AY510" s="165">
        <f>COUNTBLANK(Survey!$AK510)</f>
        <v>1</v>
      </c>
      <c r="AZ510" s="16" t="str">
        <f t="shared" si="342"/>
        <v>Pass</v>
      </c>
      <c r="BA510" s="143">
        <f>IF(OR(Survey!$AK510="Closed",ISBLANK(Survey!$AK510)),0,1)</f>
        <v>0</v>
      </c>
      <c r="BB510" s="165">
        <f>IF(ISBLANK(Survey!$AL510),1,0)</f>
        <v>1</v>
      </c>
      <c r="BC510" s="147" t="str" cm="1">
        <f t="array" ref="BC510">IF(OR(IF(OR($BE510+$BF510 = 2, $BG510=1), FALSE, TRUE), AND($BD510:$BD510 = 0)),"Pass","Fail")</f>
        <v>Pass</v>
      </c>
      <c r="BD510" s="143">
        <f>COUNTBLANK(Survey!$AM510:$AO510)</f>
        <v>3</v>
      </c>
      <c r="BE510" s="143">
        <f>IF(Survey!$I510="Yes",1,0)</f>
        <v>0</v>
      </c>
      <c r="BF510" s="143">
        <f>IF(OR(Survey!$M510="Mutual fund",Survey!$M510="Alternative mutual fund",Survey!$M510="Money market"),1,0)</f>
        <v>0</v>
      </c>
      <c r="BG510" s="148">
        <f>IF(OR(Survey!$M510="ETF",Survey!$M510="ETF, alternative mutual fund"),1,0)</f>
        <v>0</v>
      </c>
      <c r="BH510" s="16" t="str">
        <f t="shared" si="343"/>
        <v>Pass</v>
      </c>
      <c r="BI510" s="38" t="b">
        <f>OR(ISNUMBER(SEARCH("Yes",Survey!$AO510)),ISBLANK(Survey!$AO510))</f>
        <v>1</v>
      </c>
      <c r="BJ510" s="67" t="b">
        <f>NOT(ISBLANK(Survey!$AP510))</f>
        <v>0</v>
      </c>
      <c r="BK510" s="16" t="str">
        <f t="shared" si="344"/>
        <v>Pass</v>
      </c>
      <c r="BL510" s="143">
        <f>IF(Survey!$AW510=0, 0,1)</f>
        <v>0</v>
      </c>
      <c r="BM510" s="67">
        <f>Survey!$AQ510</f>
        <v>0</v>
      </c>
      <c r="BN510" s="67">
        <f>IFERROR((Survey!$AX510-ABS(Survey!$AY510)-ABS(Survey!$BD510))/Survey!$AW510,0)</f>
        <v>0</v>
      </c>
      <c r="BO510" s="67">
        <f>IF(AND($BM510&gt;$BN510-0.2,$BM510&lt;$BN510+0.2,ISBLANK(Survey!$AQ510)=FALSE),0,1)</f>
        <v>1</v>
      </c>
      <c r="BP510" s="165">
        <f>IF(ISBLANK(Survey!$AR510),1,0)</f>
        <v>1</v>
      </c>
      <c r="BQ510" s="16" t="str">
        <f t="shared" si="345"/>
        <v>Pass</v>
      </c>
      <c r="BR510" s="143">
        <f>IF(Survey!$AW510=0, 0,1)</f>
        <v>0</v>
      </c>
      <c r="BS510" s="67">
        <f>IF(AND(Survey!$AS510&gt;=0,Survey!$AS510&lt;=0.2,Survey!$AS510&lt;&gt;""),0,1)</f>
        <v>1</v>
      </c>
      <c r="BT510" s="143">
        <f>IF(ISBLANK(Survey!$AT510),1,0)</f>
        <v>1</v>
      </c>
      <c r="BU510" s="16" t="str">
        <f t="shared" si="346"/>
        <v>Fail</v>
      </c>
      <c r="BV510" s="165">
        <f>Survey!$AU510</f>
        <v>0</v>
      </c>
      <c r="BW510" s="16" t="str">
        <f t="shared" si="347"/>
        <v>Pass</v>
      </c>
      <c r="BX510" s="36">
        <f>Survey!$AV510</f>
        <v>0</v>
      </c>
      <c r="BY510" s="176">
        <f>Survey!$AW510+Survey!$AX510-ABS(Survey!$AY510)+ABS(Survey!$AZ510)-ABS(Survey!$BA510)+ABS(Survey!$BB510)-ABS(Survey!$BC510)-ABS(Survey!$BD510)+Survey!$BE510</f>
        <v>0</v>
      </c>
      <c r="BZ510" s="35">
        <f t="shared" si="348"/>
        <v>0</v>
      </c>
      <c r="CA510" s="17">
        <f t="shared" si="349"/>
        <v>0</v>
      </c>
      <c r="CB510" s="16" t="str">
        <f t="shared" si="350"/>
        <v>Pass</v>
      </c>
      <c r="CC510" s="38" t="b">
        <f>IF(ABS(Survey!$BE510)=0,TRUE,FALSE)</f>
        <v>1</v>
      </c>
      <c r="CD510" s="37" t="b">
        <f>NOT(ISBLANK(Survey!$BF510))</f>
        <v>0</v>
      </c>
      <c r="CE510" t="str">
        <f t="shared" si="351"/>
        <v>Fail</v>
      </c>
      <c r="CF510" s="29">
        <f>Survey!$AV510</f>
        <v>0</v>
      </c>
      <c r="CG510" s="29" cm="1">
        <f t="array" ref="CG510">SUM(SUMIF(Survey!BH510:BO510,{"&gt;0","&lt;0"})*{1,-1})-SUM(SUMIF(Survey!BQ510:BX510,{"&gt;0","&lt;0"})*{1,-1})</f>
        <v>0</v>
      </c>
      <c r="CH510" s="35" t="str">
        <f t="shared" si="352"/>
        <v>No holdings</v>
      </c>
      <c r="CI510">
        <f t="shared" si="353"/>
        <v>0</v>
      </c>
      <c r="CJ510" s="16" t="str">
        <f t="shared" si="354"/>
        <v>Fail</v>
      </c>
      <c r="CK510" s="36">
        <f>Survey!$AV510</f>
        <v>0</v>
      </c>
      <c r="CL510" s="36" cm="1">
        <f t="array" ref="CL510">SUM(SUMIF(Survey!BZ510:CS510,{"&gt;0","&lt;0"})*{1,-1})-SUM(SUMIF(Survey!CU510:DN510,{"&gt;0","&lt;0"})*{1,-1})</f>
        <v>0</v>
      </c>
      <c r="CM510" s="35" t="str">
        <f t="shared" si="355"/>
        <v>No holdings</v>
      </c>
      <c r="CN510" s="17">
        <f t="shared" si="356"/>
        <v>0</v>
      </c>
      <c r="CO510" s="16" t="str">
        <f t="shared" si="357"/>
        <v>Pass</v>
      </c>
      <c r="CP510" s="38" t="b">
        <f>IF(ABS(Survey!$CS510)=0,TRUE,FALSE)</f>
        <v>1</v>
      </c>
      <c r="CQ510" s="37" t="b">
        <f>NOT(ISBLANK(Survey!$CT510))</f>
        <v>0</v>
      </c>
      <c r="CR510" s="16" t="str">
        <f t="shared" si="358"/>
        <v>Pass</v>
      </c>
      <c r="CS510" s="38" t="b">
        <f>IF(ABS(Survey!$DN510)=0,TRUE,FALSE)</f>
        <v>1</v>
      </c>
      <c r="CT510" s="37" t="b">
        <f>NOT(ISBLANK(Survey!$DO510))</f>
        <v>0</v>
      </c>
      <c r="CU510" t="str">
        <f t="shared" si="359"/>
        <v>Pass</v>
      </c>
      <c r="CV510" s="29" cm="1">
        <f t="array" ref="CV510">SUM(SUMIF(Survey!CO510,{"&gt;0","&lt;0"})*{1,-1})+SUM(SUMIF(Survey!DJ510,{"&gt;0","&lt;0"})*{1,-1})</f>
        <v>0</v>
      </c>
      <c r="CW510" s="29">
        <f>SUM(SUMIF(Survey!DQ510:DW510,{"&gt;0","&lt;0"})*{1,-1})+SUM(SUMIF(Survey!DY510:EE510,{"&gt;0","&lt;0"})*{1,-1})</f>
        <v>0</v>
      </c>
      <c r="CX510">
        <f t="shared" si="360"/>
        <v>0</v>
      </c>
      <c r="CY510">
        <f t="shared" si="361"/>
        <v>0</v>
      </c>
      <c r="CZ510" s="16" t="str">
        <f t="shared" si="362"/>
        <v>Pass</v>
      </c>
      <c r="DA510" s="38" t="b">
        <f>IF(ABS(Survey!$DW510)=0,TRUE,FALSE)</f>
        <v>1</v>
      </c>
      <c r="DB510" s="37" t="b">
        <f>NOT(ISBLANK(Survey!DX510))</f>
        <v>0</v>
      </c>
      <c r="DC510" s="16" t="str">
        <f t="shared" si="363"/>
        <v>Pass</v>
      </c>
      <c r="DD510" s="38" t="b">
        <f>IF(ABS(Survey!$EE510)=0,TRUE,FALSE)</f>
        <v>1</v>
      </c>
      <c r="DE510" s="37" t="b">
        <f>NOT(ISBLANK(Survey!$EF510))</f>
        <v>0</v>
      </c>
      <c r="DF510" s="16" t="str">
        <f t="shared" si="364"/>
        <v>Fail</v>
      </c>
      <c r="DG510" s="36">
        <f>SUM(SUMIF(Survey!EL510:EN510,{"&gt;0","&lt;0"})*{1,-1})</f>
        <v>0</v>
      </c>
      <c r="DH510">
        <f t="shared" si="365"/>
        <v>0</v>
      </c>
      <c r="DI510">
        <f t="shared" si="366"/>
        <v>100</v>
      </c>
      <c r="DJ510" s="35" t="b">
        <f>IF(OR(Survey!$M510="ETF",Survey!$M510="ETF, alternative mutual fund",Survey!$M510="Closed-end", Survey!$M510="Split share corp"),TRUE,FALSE)</f>
        <v>0</v>
      </c>
      <c r="DK510" s="16" t="str">
        <f t="shared" si="367"/>
        <v>Fail</v>
      </c>
      <c r="DL510" s="36">
        <f>SUM(SUMIF(Survey!EP510:EV510,{"&gt;0","&lt;0"})*{1,-1})</f>
        <v>0</v>
      </c>
      <c r="DM510">
        <f t="shared" si="368"/>
        <v>0</v>
      </c>
      <c r="DN510" s="17">
        <f t="shared" si="369"/>
        <v>100</v>
      </c>
      <c r="DO510" s="16" t="str">
        <f t="shared" si="370"/>
        <v>Fail</v>
      </c>
      <c r="DP510" s="36">
        <f>SUM(SUMIF(Survey!EX510:FD510,{"&gt;0","&lt;0"})*{1,-1})</f>
        <v>0</v>
      </c>
      <c r="DQ510">
        <f t="shared" si="371"/>
        <v>0</v>
      </c>
      <c r="DR510" s="17">
        <f t="shared" si="372"/>
        <v>100</v>
      </c>
    </row>
    <row r="511" spans="1:122">
      <c r="A511">
        <v>511</v>
      </c>
      <c r="B511" t="str">
        <f t="shared" si="326"/>
        <v>Pass</v>
      </c>
      <c r="C511" t="str">
        <f>IF(COUNTBLANK(Survey!B511:FE511)=$C$2, "Pass", "Fail")</f>
        <v>Pass</v>
      </c>
      <c r="D511" t="str">
        <f t="shared" si="327"/>
        <v>Fail</v>
      </c>
      <c r="E511" t="str">
        <f>IF(OR(ISBLANK(Survey!AJ511),COUNTIF(G511:BB511,"Fail")),"Fail","Pass")</f>
        <v>Fail</v>
      </c>
      <c r="G511" s="16" t="str">
        <f t="shared" si="328"/>
        <v>Fail</v>
      </c>
      <c r="H511" s="177">
        <f>COUNTBLANK(Survey!B511:D511)+COUNTBLANK(Survey!G511)+COUNTBLANK(Survey!I511)+COUNTBLANK(Survey!K511:M511)+COUNTBLANK(Survey!P511)+COUNTBLANK(Survey!S511:U511)+COUNTBLANK(Survey!Y511:AA511)+COUNTBLANK(Survey!AD511:AE511)+COUNTBLANK(Survey!AI511:AI511)</f>
        <v>18</v>
      </c>
      <c r="I511" s="16" t="str">
        <f t="shared" si="329"/>
        <v>Fail</v>
      </c>
      <c r="J511" t="b">
        <f>IF(Survey!E511="No",TRUE,FALSE)</f>
        <v>0</v>
      </c>
      <c r="K511" s="34">
        <f>LEN(Survey!E511)</f>
        <v>0</v>
      </c>
      <c r="L511" s="16" t="str">
        <f t="shared" si="330"/>
        <v>Fail</v>
      </c>
      <c r="M511" t="b">
        <f>IF(Survey!F511="No",TRUE,FALSE)</f>
        <v>0</v>
      </c>
      <c r="N511" s="33">
        <f>LEN(Survey!F511)</f>
        <v>0</v>
      </c>
      <c r="O511" s="16" t="str">
        <f t="shared" si="331"/>
        <v>Pass</v>
      </c>
      <c r="P511" s="34">
        <f>MOD((LEN(Survey!H511)+2),11)</f>
        <v>2</v>
      </c>
      <c r="Q511" s="33" t="str">
        <f>IF(Survey!$L511="Prospectus fund", "Yes", "No")</f>
        <v>No</v>
      </c>
      <c r="R511" s="16" t="str">
        <f t="shared" si="332"/>
        <v>Pass</v>
      </c>
      <c r="S511" s="34">
        <f>MOD((LEN(Survey!J511)+2),11)</f>
        <v>2</v>
      </c>
      <c r="T511" s="35" t="b">
        <f>IF(OR(Survey!$M511="ETF",Survey!$M511="ETF, alternative mutual fund",Survey!$M511="Closed-end", Survey!$M511="Split share corp", Survey!$I511="Yes"),TRUE,FALSE)</f>
        <v>0</v>
      </c>
      <c r="U511" s="16" t="str">
        <f>IFERROR(IF(AND(OR(X511=Y511,Y511 = "Either"),NOT(ISBLANK(Survey!K511))),"Pass","Fail"),"Pass")</f>
        <v>Fail</v>
      </c>
      <c r="V511" s="36" cm="1">
        <f t="array" ref="V511">SUM(SUMIF(Survey!BZ511:CS511,{"&gt;0","&lt;0"})*{1,-1})</f>
        <v>0</v>
      </c>
      <c r="W511" s="38" cm="1">
        <f t="array" ref="W511">SUM(SUMIF(Survey!CC511,{"&gt;0","&lt;0"})*{1,-1})+SUM(SUMIF(Survey!CM511,{"&gt;0","&lt;0"})*{1,-1})</f>
        <v>0</v>
      </c>
      <c r="X511" s="38">
        <f>Survey!K511</f>
        <v>0</v>
      </c>
      <c r="Y511" s="37" t="str">
        <f t="shared" si="333"/>
        <v>Either</v>
      </c>
      <c r="Z511" s="16" t="str">
        <f t="shared" si="334"/>
        <v>Fail</v>
      </c>
      <c r="AA511" s="67" cm="1">
        <f t="array" ref="AA511">SUM(SUMIF(Survey!BZ511:CS511,{"&gt;0","&lt;0"})*{1,-1})+SUM(SUMIF(Survey!CU511:DN511,{"&gt;0","&lt;0"})*{1,-1})</f>
        <v>0</v>
      </c>
      <c r="AB511" s="67">
        <f>IFERROR(AA511/(Survey!$AV511),0)</f>
        <v>0</v>
      </c>
      <c r="AC511" s="128" t="b">
        <f>IF(OR(Survey!$M511="Alternative strategy or hedge",Survey!$M511="Other, illiquid",Survey!$L511="Prospectus fund"),TRUE,FALSE)</f>
        <v>0</v>
      </c>
      <c r="AD511" s="128" t="b">
        <f>NOT(ISBLANK(Survey!$M511))</f>
        <v>0</v>
      </c>
      <c r="AE511" s="16" t="str">
        <f t="shared" si="335"/>
        <v>Pass</v>
      </c>
      <c r="AF511" s="38" t="b">
        <f>NOT(ISNUMBER(SEARCH("Other",Survey!$P511)))</f>
        <v>1</v>
      </c>
      <c r="AG511" s="37" t="b">
        <f>NOT(ISBLANK(Survey!$Q511))</f>
        <v>0</v>
      </c>
      <c r="AH511" s="16" t="str">
        <f t="shared" si="336"/>
        <v>Pass</v>
      </c>
      <c r="AI511" s="143">
        <f>COUNTBLANK(Survey!$W511)</f>
        <v>1</v>
      </c>
      <c r="AJ511" s="67">
        <f>IF(AND(Survey!L511&lt;&gt;"Exempt fund",OR(Survey!$M511="ETF",Survey!$M511="ETF, alternative mutual fund",Survey!$M511="Mutual fund",Survey!$M511="Alternative mutual fund",Survey!$M511="Money market")),1,0)</f>
        <v>0</v>
      </c>
      <c r="AK511" s="16" t="str">
        <f t="shared" si="337"/>
        <v>Pass</v>
      </c>
      <c r="AL511" s="38" t="b">
        <f>NOT(ISNUMBER(SEARCH("Yes",Survey!$AA511)))</f>
        <v>1</v>
      </c>
      <c r="AM511" s="37" t="b">
        <f>IF(COUNTBLANK(Survey!$AB511:$AC511)=0,TRUE, FALSE)</f>
        <v>0</v>
      </c>
      <c r="AN511" s="16" t="str">
        <f t="shared" si="338"/>
        <v>Pass</v>
      </c>
      <c r="AO511" s="38" t="b">
        <f>NOT(ISNUMBER(SEARCH("Yes",Survey!$AD511)))</f>
        <v>1</v>
      </c>
      <c r="AP511" s="37" t="b">
        <f>NOT(ISBLANK(Survey!$AF511))</f>
        <v>0</v>
      </c>
      <c r="AQ511" s="16" t="str">
        <f t="shared" si="339"/>
        <v>Pass</v>
      </c>
      <c r="AR511" s="38" t="b">
        <f>NOT(OR(ISNUMBER(SEARCH("Other",Survey!$AF511)),ISNUMBER(SEARCH("Multiple",Survey!$AF511))))</f>
        <v>1</v>
      </c>
      <c r="AS511" s="37" t="b">
        <f>NOT(ISBLANK(Survey!$AG511))</f>
        <v>0</v>
      </c>
      <c r="AT511" s="16" t="str">
        <f t="shared" si="340"/>
        <v>Fail</v>
      </c>
      <c r="AU511" s="143">
        <f>IF(ABS(Survey!$AV511)&gt;0, 1,0)</f>
        <v>0</v>
      </c>
      <c r="AV511" s="143">
        <f>IF(COUNTBLANK(Survey!$AJ511)=0,1,0)</f>
        <v>0</v>
      </c>
      <c r="AW511" s="16" t="str">
        <f t="shared" si="341"/>
        <v>Pass</v>
      </c>
      <c r="AX511" s="143">
        <f>IF(ISBLANK(Survey!$AJ511),0,1)</f>
        <v>0</v>
      </c>
      <c r="AY511" s="165">
        <f>COUNTBLANK(Survey!$AK511)</f>
        <v>1</v>
      </c>
      <c r="AZ511" s="16" t="str">
        <f t="shared" si="342"/>
        <v>Pass</v>
      </c>
      <c r="BA511" s="143">
        <f>IF(OR(Survey!$AK511="Closed",ISBLANK(Survey!$AK511)),0,1)</f>
        <v>0</v>
      </c>
      <c r="BB511" s="165">
        <f>IF(ISBLANK(Survey!$AL511),1,0)</f>
        <v>1</v>
      </c>
      <c r="BC511" s="147" t="str" cm="1">
        <f t="array" ref="BC511">IF(OR(IF(OR($BE511+$BF511 = 2, $BG511=1), FALSE, TRUE), AND($BD511:$BD511 = 0)),"Pass","Fail")</f>
        <v>Pass</v>
      </c>
      <c r="BD511" s="143">
        <f>COUNTBLANK(Survey!$AM511:$AO511)</f>
        <v>3</v>
      </c>
      <c r="BE511" s="143">
        <f>IF(Survey!$I511="Yes",1,0)</f>
        <v>0</v>
      </c>
      <c r="BF511" s="143">
        <f>IF(OR(Survey!$M511="Mutual fund",Survey!$M511="Alternative mutual fund",Survey!$M511="Money market"),1,0)</f>
        <v>0</v>
      </c>
      <c r="BG511" s="148">
        <f>IF(OR(Survey!$M511="ETF",Survey!$M511="ETF, alternative mutual fund"),1,0)</f>
        <v>0</v>
      </c>
      <c r="BH511" s="16" t="str">
        <f t="shared" si="343"/>
        <v>Pass</v>
      </c>
      <c r="BI511" s="38" t="b">
        <f>OR(ISNUMBER(SEARCH("Yes",Survey!$AO511)),ISBLANK(Survey!$AO511))</f>
        <v>1</v>
      </c>
      <c r="BJ511" s="67" t="b">
        <f>NOT(ISBLANK(Survey!$AP511))</f>
        <v>0</v>
      </c>
      <c r="BK511" s="16" t="str">
        <f t="shared" si="344"/>
        <v>Pass</v>
      </c>
      <c r="BL511" s="143">
        <f>IF(Survey!$AW511=0, 0,1)</f>
        <v>0</v>
      </c>
      <c r="BM511" s="67">
        <f>Survey!$AQ511</f>
        <v>0</v>
      </c>
      <c r="BN511" s="67">
        <f>IFERROR((Survey!$AX511-ABS(Survey!$AY511)-ABS(Survey!$BD511))/Survey!$AW511,0)</f>
        <v>0</v>
      </c>
      <c r="BO511" s="67">
        <f>IF(AND($BM511&gt;$BN511-0.2,$BM511&lt;$BN511+0.2,ISBLANK(Survey!$AQ511)=FALSE),0,1)</f>
        <v>1</v>
      </c>
      <c r="BP511" s="165">
        <f>IF(ISBLANK(Survey!$AR511),1,0)</f>
        <v>1</v>
      </c>
      <c r="BQ511" s="16" t="str">
        <f t="shared" si="345"/>
        <v>Pass</v>
      </c>
      <c r="BR511" s="143">
        <f>IF(Survey!$AW511=0, 0,1)</f>
        <v>0</v>
      </c>
      <c r="BS511" s="67">
        <f>IF(AND(Survey!$AS511&gt;=0,Survey!$AS511&lt;=0.2,Survey!$AS511&lt;&gt;""),0,1)</f>
        <v>1</v>
      </c>
      <c r="BT511" s="143">
        <f>IF(ISBLANK(Survey!$AT511),1,0)</f>
        <v>1</v>
      </c>
      <c r="BU511" s="16" t="str">
        <f t="shared" si="346"/>
        <v>Fail</v>
      </c>
      <c r="BV511" s="165">
        <f>Survey!$AU511</f>
        <v>0</v>
      </c>
      <c r="BW511" s="16" t="str">
        <f t="shared" si="347"/>
        <v>Pass</v>
      </c>
      <c r="BX511" s="36">
        <f>Survey!$AV511</f>
        <v>0</v>
      </c>
      <c r="BY511" s="176">
        <f>Survey!$AW511+Survey!$AX511-ABS(Survey!$AY511)+ABS(Survey!$AZ511)-ABS(Survey!$BA511)+ABS(Survey!$BB511)-ABS(Survey!$BC511)-ABS(Survey!$BD511)+Survey!$BE511</f>
        <v>0</v>
      </c>
      <c r="BZ511" s="35">
        <f t="shared" si="348"/>
        <v>0</v>
      </c>
      <c r="CA511" s="17">
        <f t="shared" si="349"/>
        <v>0</v>
      </c>
      <c r="CB511" s="16" t="str">
        <f t="shared" si="350"/>
        <v>Pass</v>
      </c>
      <c r="CC511" s="38" t="b">
        <f>IF(ABS(Survey!$BE511)=0,TRUE,FALSE)</f>
        <v>1</v>
      </c>
      <c r="CD511" s="37" t="b">
        <f>NOT(ISBLANK(Survey!$BF511))</f>
        <v>0</v>
      </c>
      <c r="CE511" t="str">
        <f t="shared" si="351"/>
        <v>Fail</v>
      </c>
      <c r="CF511" s="29">
        <f>Survey!$AV511</f>
        <v>0</v>
      </c>
      <c r="CG511" s="29" cm="1">
        <f t="array" ref="CG511">SUM(SUMIF(Survey!BH511:BO511,{"&gt;0","&lt;0"})*{1,-1})-SUM(SUMIF(Survey!BQ511:BX511,{"&gt;0","&lt;0"})*{1,-1})</f>
        <v>0</v>
      </c>
      <c r="CH511" s="35" t="str">
        <f t="shared" si="352"/>
        <v>No holdings</v>
      </c>
      <c r="CI511">
        <f t="shared" si="353"/>
        <v>0</v>
      </c>
      <c r="CJ511" s="16" t="str">
        <f t="shared" si="354"/>
        <v>Fail</v>
      </c>
      <c r="CK511" s="36">
        <f>Survey!$AV511</f>
        <v>0</v>
      </c>
      <c r="CL511" s="36" cm="1">
        <f t="array" ref="CL511">SUM(SUMIF(Survey!BZ511:CS511,{"&gt;0","&lt;0"})*{1,-1})-SUM(SUMIF(Survey!CU511:DN511,{"&gt;0","&lt;0"})*{1,-1})</f>
        <v>0</v>
      </c>
      <c r="CM511" s="35" t="str">
        <f t="shared" si="355"/>
        <v>No holdings</v>
      </c>
      <c r="CN511" s="17">
        <f t="shared" si="356"/>
        <v>0</v>
      </c>
      <c r="CO511" s="16" t="str">
        <f t="shared" si="357"/>
        <v>Pass</v>
      </c>
      <c r="CP511" s="38" t="b">
        <f>IF(ABS(Survey!$CS511)=0,TRUE,FALSE)</f>
        <v>1</v>
      </c>
      <c r="CQ511" s="37" t="b">
        <f>NOT(ISBLANK(Survey!$CT511))</f>
        <v>0</v>
      </c>
      <c r="CR511" s="16" t="str">
        <f t="shared" si="358"/>
        <v>Pass</v>
      </c>
      <c r="CS511" s="38" t="b">
        <f>IF(ABS(Survey!$DN511)=0,TRUE,FALSE)</f>
        <v>1</v>
      </c>
      <c r="CT511" s="37" t="b">
        <f>NOT(ISBLANK(Survey!$DO511))</f>
        <v>0</v>
      </c>
      <c r="CU511" t="str">
        <f t="shared" si="359"/>
        <v>Pass</v>
      </c>
      <c r="CV511" s="29" cm="1">
        <f t="array" ref="CV511">SUM(SUMIF(Survey!CO511,{"&gt;0","&lt;0"})*{1,-1})+SUM(SUMIF(Survey!DJ511,{"&gt;0","&lt;0"})*{1,-1})</f>
        <v>0</v>
      </c>
      <c r="CW511" s="29">
        <f>SUM(SUMIF(Survey!DQ511:DW511,{"&gt;0","&lt;0"})*{1,-1})+SUM(SUMIF(Survey!DY511:EE511,{"&gt;0","&lt;0"})*{1,-1})</f>
        <v>0</v>
      </c>
      <c r="CX511">
        <f t="shared" si="360"/>
        <v>0</v>
      </c>
      <c r="CY511">
        <f t="shared" si="361"/>
        <v>0</v>
      </c>
      <c r="CZ511" s="16" t="str">
        <f t="shared" si="362"/>
        <v>Pass</v>
      </c>
      <c r="DA511" s="38" t="b">
        <f>IF(ABS(Survey!$DW511)=0,TRUE,FALSE)</f>
        <v>1</v>
      </c>
      <c r="DB511" s="37" t="b">
        <f>NOT(ISBLANK(Survey!DX511))</f>
        <v>0</v>
      </c>
      <c r="DC511" s="16" t="str">
        <f t="shared" si="363"/>
        <v>Pass</v>
      </c>
      <c r="DD511" s="38" t="b">
        <f>IF(ABS(Survey!$EE511)=0,TRUE,FALSE)</f>
        <v>1</v>
      </c>
      <c r="DE511" s="37" t="b">
        <f>NOT(ISBLANK(Survey!$EF511))</f>
        <v>0</v>
      </c>
      <c r="DF511" s="16" t="str">
        <f t="shared" si="364"/>
        <v>Fail</v>
      </c>
      <c r="DG511" s="36">
        <f>SUM(SUMIF(Survey!EL511:EN511,{"&gt;0","&lt;0"})*{1,-1})</f>
        <v>0</v>
      </c>
      <c r="DH511">
        <f t="shared" si="365"/>
        <v>0</v>
      </c>
      <c r="DI511">
        <f t="shared" si="366"/>
        <v>100</v>
      </c>
      <c r="DJ511" s="35" t="b">
        <f>IF(OR(Survey!$M511="ETF",Survey!$M511="ETF, alternative mutual fund",Survey!$M511="Closed-end", Survey!$M511="Split share corp"),TRUE,FALSE)</f>
        <v>0</v>
      </c>
      <c r="DK511" s="16" t="str">
        <f t="shared" si="367"/>
        <v>Fail</v>
      </c>
      <c r="DL511" s="36">
        <f>SUM(SUMIF(Survey!EP511:EV511,{"&gt;0","&lt;0"})*{1,-1})</f>
        <v>0</v>
      </c>
      <c r="DM511">
        <f t="shared" si="368"/>
        <v>0</v>
      </c>
      <c r="DN511" s="17">
        <f t="shared" si="369"/>
        <v>100</v>
      </c>
      <c r="DO511" s="16" t="str">
        <f t="shared" si="370"/>
        <v>Fail</v>
      </c>
      <c r="DP511" s="36">
        <f>SUM(SUMIF(Survey!EX511:FD511,{"&gt;0","&lt;0"})*{1,-1})</f>
        <v>0</v>
      </c>
      <c r="DQ511">
        <f t="shared" si="371"/>
        <v>0</v>
      </c>
      <c r="DR511" s="17">
        <f t="shared" si="372"/>
        <v>100</v>
      </c>
    </row>
    <row r="512" spans="1:122">
      <c r="A512">
        <v>512</v>
      </c>
      <c r="B512" t="str">
        <f t="shared" si="326"/>
        <v>Pass</v>
      </c>
      <c r="C512" t="str">
        <f>IF(COUNTBLANK(Survey!B512:FE512)=$C$2, "Pass", "Fail")</f>
        <v>Pass</v>
      </c>
      <c r="D512" t="str">
        <f t="shared" si="327"/>
        <v>Fail</v>
      </c>
      <c r="E512" t="str">
        <f>IF(OR(ISBLANK(Survey!AJ512),COUNTIF(G512:BB512,"Fail")),"Fail","Pass")</f>
        <v>Fail</v>
      </c>
      <c r="G512" s="16" t="str">
        <f t="shared" si="328"/>
        <v>Fail</v>
      </c>
      <c r="H512" s="177">
        <f>COUNTBLANK(Survey!B512:D512)+COUNTBLANK(Survey!G512)+COUNTBLANK(Survey!I512)+COUNTBLANK(Survey!K512:M512)+COUNTBLANK(Survey!P512)+COUNTBLANK(Survey!S512:U512)+COUNTBLANK(Survey!Y512:AA512)+COUNTBLANK(Survey!AD512:AE512)+COUNTBLANK(Survey!AI512:AI512)</f>
        <v>18</v>
      </c>
      <c r="I512" s="16" t="str">
        <f t="shared" si="329"/>
        <v>Fail</v>
      </c>
      <c r="J512" t="b">
        <f>IF(Survey!E512="No",TRUE,FALSE)</f>
        <v>0</v>
      </c>
      <c r="K512" s="34">
        <f>LEN(Survey!E512)</f>
        <v>0</v>
      </c>
      <c r="L512" s="16" t="str">
        <f t="shared" si="330"/>
        <v>Fail</v>
      </c>
      <c r="M512" t="b">
        <f>IF(Survey!F512="No",TRUE,FALSE)</f>
        <v>0</v>
      </c>
      <c r="N512" s="33">
        <f>LEN(Survey!F512)</f>
        <v>0</v>
      </c>
      <c r="O512" s="16" t="str">
        <f t="shared" si="331"/>
        <v>Pass</v>
      </c>
      <c r="P512" s="34">
        <f>MOD((LEN(Survey!H512)+2),11)</f>
        <v>2</v>
      </c>
      <c r="Q512" s="33" t="str">
        <f>IF(Survey!$L512="Prospectus fund", "Yes", "No")</f>
        <v>No</v>
      </c>
      <c r="R512" s="16" t="str">
        <f t="shared" si="332"/>
        <v>Pass</v>
      </c>
      <c r="S512" s="34">
        <f>MOD((LEN(Survey!J512)+2),11)</f>
        <v>2</v>
      </c>
      <c r="T512" s="35" t="b">
        <f>IF(OR(Survey!$M512="ETF",Survey!$M512="ETF, alternative mutual fund",Survey!$M512="Closed-end", Survey!$M512="Split share corp", Survey!$I512="Yes"),TRUE,FALSE)</f>
        <v>0</v>
      </c>
      <c r="U512" s="16" t="str">
        <f>IFERROR(IF(AND(OR(X512=Y512,Y512 = "Either"),NOT(ISBLANK(Survey!K512))),"Pass","Fail"),"Pass")</f>
        <v>Fail</v>
      </c>
      <c r="V512" s="36" cm="1">
        <f t="array" ref="V512">SUM(SUMIF(Survey!BZ512:CS512,{"&gt;0","&lt;0"})*{1,-1})</f>
        <v>0</v>
      </c>
      <c r="W512" s="38" cm="1">
        <f t="array" ref="W512">SUM(SUMIF(Survey!CC512,{"&gt;0","&lt;0"})*{1,-1})+SUM(SUMIF(Survey!CM512,{"&gt;0","&lt;0"})*{1,-1})</f>
        <v>0</v>
      </c>
      <c r="X512" s="38">
        <f>Survey!K512</f>
        <v>0</v>
      </c>
      <c r="Y512" s="37" t="str">
        <f t="shared" si="333"/>
        <v>Either</v>
      </c>
      <c r="Z512" s="16" t="str">
        <f t="shared" si="334"/>
        <v>Fail</v>
      </c>
      <c r="AA512" s="67" cm="1">
        <f t="array" ref="AA512">SUM(SUMIF(Survey!BZ512:CS512,{"&gt;0","&lt;0"})*{1,-1})+SUM(SUMIF(Survey!CU512:DN512,{"&gt;0","&lt;0"})*{1,-1})</f>
        <v>0</v>
      </c>
      <c r="AB512" s="67">
        <f>IFERROR(AA512/(Survey!$AV512),0)</f>
        <v>0</v>
      </c>
      <c r="AC512" s="128" t="b">
        <f>IF(OR(Survey!$M512="Alternative strategy or hedge",Survey!$M512="Other, illiquid",Survey!$L512="Prospectus fund"),TRUE,FALSE)</f>
        <v>0</v>
      </c>
      <c r="AD512" s="128" t="b">
        <f>NOT(ISBLANK(Survey!$M512))</f>
        <v>0</v>
      </c>
      <c r="AE512" s="16" t="str">
        <f t="shared" si="335"/>
        <v>Pass</v>
      </c>
      <c r="AF512" s="38" t="b">
        <f>NOT(ISNUMBER(SEARCH("Other",Survey!$P512)))</f>
        <v>1</v>
      </c>
      <c r="AG512" s="37" t="b">
        <f>NOT(ISBLANK(Survey!$Q512))</f>
        <v>0</v>
      </c>
      <c r="AH512" s="16" t="str">
        <f t="shared" si="336"/>
        <v>Pass</v>
      </c>
      <c r="AI512" s="143">
        <f>COUNTBLANK(Survey!$W512)</f>
        <v>1</v>
      </c>
      <c r="AJ512" s="67">
        <f>IF(AND(Survey!L512&lt;&gt;"Exempt fund",OR(Survey!$M512="ETF",Survey!$M512="ETF, alternative mutual fund",Survey!$M512="Mutual fund",Survey!$M512="Alternative mutual fund",Survey!$M512="Money market")),1,0)</f>
        <v>0</v>
      </c>
      <c r="AK512" s="16" t="str">
        <f t="shared" si="337"/>
        <v>Pass</v>
      </c>
      <c r="AL512" s="38" t="b">
        <f>NOT(ISNUMBER(SEARCH("Yes",Survey!$AA512)))</f>
        <v>1</v>
      </c>
      <c r="AM512" s="37" t="b">
        <f>IF(COUNTBLANK(Survey!$AB512:$AC512)=0,TRUE, FALSE)</f>
        <v>0</v>
      </c>
      <c r="AN512" s="16" t="str">
        <f t="shared" si="338"/>
        <v>Pass</v>
      </c>
      <c r="AO512" s="38" t="b">
        <f>NOT(ISNUMBER(SEARCH("Yes",Survey!$AD512)))</f>
        <v>1</v>
      </c>
      <c r="AP512" s="37" t="b">
        <f>NOT(ISBLANK(Survey!$AF512))</f>
        <v>0</v>
      </c>
      <c r="AQ512" s="16" t="str">
        <f t="shared" si="339"/>
        <v>Pass</v>
      </c>
      <c r="AR512" s="38" t="b">
        <f>NOT(OR(ISNUMBER(SEARCH("Other",Survey!$AF512)),ISNUMBER(SEARCH("Multiple",Survey!$AF512))))</f>
        <v>1</v>
      </c>
      <c r="AS512" s="37" t="b">
        <f>NOT(ISBLANK(Survey!$AG512))</f>
        <v>0</v>
      </c>
      <c r="AT512" s="16" t="str">
        <f t="shared" si="340"/>
        <v>Fail</v>
      </c>
      <c r="AU512" s="143">
        <f>IF(ABS(Survey!$AV512)&gt;0, 1,0)</f>
        <v>0</v>
      </c>
      <c r="AV512" s="143">
        <f>IF(COUNTBLANK(Survey!$AJ512)=0,1,0)</f>
        <v>0</v>
      </c>
      <c r="AW512" s="16" t="str">
        <f t="shared" si="341"/>
        <v>Pass</v>
      </c>
      <c r="AX512" s="143">
        <f>IF(ISBLANK(Survey!$AJ512),0,1)</f>
        <v>0</v>
      </c>
      <c r="AY512" s="165">
        <f>COUNTBLANK(Survey!$AK512)</f>
        <v>1</v>
      </c>
      <c r="AZ512" s="16" t="str">
        <f t="shared" si="342"/>
        <v>Pass</v>
      </c>
      <c r="BA512" s="143">
        <f>IF(OR(Survey!$AK512="Closed",ISBLANK(Survey!$AK512)),0,1)</f>
        <v>0</v>
      </c>
      <c r="BB512" s="165">
        <f>IF(ISBLANK(Survey!$AL512),1,0)</f>
        <v>1</v>
      </c>
      <c r="BC512" s="147" t="str" cm="1">
        <f t="array" ref="BC512">IF(OR(IF(OR($BE512+$BF512 = 2, $BG512=1), FALSE, TRUE), AND($BD512:$BD512 = 0)),"Pass","Fail")</f>
        <v>Pass</v>
      </c>
      <c r="BD512" s="143">
        <f>COUNTBLANK(Survey!$AM512:$AO512)</f>
        <v>3</v>
      </c>
      <c r="BE512" s="143">
        <f>IF(Survey!$I512="Yes",1,0)</f>
        <v>0</v>
      </c>
      <c r="BF512" s="143">
        <f>IF(OR(Survey!$M512="Mutual fund",Survey!$M512="Alternative mutual fund",Survey!$M512="Money market"),1,0)</f>
        <v>0</v>
      </c>
      <c r="BG512" s="148">
        <f>IF(OR(Survey!$M512="ETF",Survey!$M512="ETF, alternative mutual fund"),1,0)</f>
        <v>0</v>
      </c>
      <c r="BH512" s="16" t="str">
        <f t="shared" si="343"/>
        <v>Pass</v>
      </c>
      <c r="BI512" s="38" t="b">
        <f>OR(ISNUMBER(SEARCH("Yes",Survey!$AO512)),ISBLANK(Survey!$AO512))</f>
        <v>1</v>
      </c>
      <c r="BJ512" s="67" t="b">
        <f>NOT(ISBLANK(Survey!$AP512))</f>
        <v>0</v>
      </c>
      <c r="BK512" s="16" t="str">
        <f t="shared" si="344"/>
        <v>Pass</v>
      </c>
      <c r="BL512" s="143">
        <f>IF(Survey!$AW512=0, 0,1)</f>
        <v>0</v>
      </c>
      <c r="BM512" s="67">
        <f>Survey!$AQ512</f>
        <v>0</v>
      </c>
      <c r="BN512" s="67">
        <f>IFERROR((Survey!$AX512-ABS(Survey!$AY512)-ABS(Survey!$BD512))/Survey!$AW512,0)</f>
        <v>0</v>
      </c>
      <c r="BO512" s="67">
        <f>IF(AND($BM512&gt;$BN512-0.2,$BM512&lt;$BN512+0.2,ISBLANK(Survey!$AQ512)=FALSE),0,1)</f>
        <v>1</v>
      </c>
      <c r="BP512" s="165">
        <f>IF(ISBLANK(Survey!$AR512),1,0)</f>
        <v>1</v>
      </c>
      <c r="BQ512" s="16" t="str">
        <f t="shared" si="345"/>
        <v>Pass</v>
      </c>
      <c r="BR512" s="143">
        <f>IF(Survey!$AW512=0, 0,1)</f>
        <v>0</v>
      </c>
      <c r="BS512" s="67">
        <f>IF(AND(Survey!$AS512&gt;=0,Survey!$AS512&lt;=0.2,Survey!$AS512&lt;&gt;""),0,1)</f>
        <v>1</v>
      </c>
      <c r="BT512" s="143">
        <f>IF(ISBLANK(Survey!$AT512),1,0)</f>
        <v>1</v>
      </c>
      <c r="BU512" s="16" t="str">
        <f t="shared" si="346"/>
        <v>Fail</v>
      </c>
      <c r="BV512" s="165">
        <f>Survey!$AU512</f>
        <v>0</v>
      </c>
      <c r="BW512" s="16" t="str">
        <f t="shared" si="347"/>
        <v>Pass</v>
      </c>
      <c r="BX512" s="36">
        <f>Survey!$AV512</f>
        <v>0</v>
      </c>
      <c r="BY512" s="176">
        <f>Survey!$AW512+Survey!$AX512-ABS(Survey!$AY512)+ABS(Survey!$AZ512)-ABS(Survey!$BA512)+ABS(Survey!$BB512)-ABS(Survey!$BC512)-ABS(Survey!$BD512)+Survey!$BE512</f>
        <v>0</v>
      </c>
      <c r="BZ512" s="35">
        <f t="shared" si="348"/>
        <v>0</v>
      </c>
      <c r="CA512" s="17">
        <f t="shared" si="349"/>
        <v>0</v>
      </c>
      <c r="CB512" s="16" t="str">
        <f t="shared" si="350"/>
        <v>Pass</v>
      </c>
      <c r="CC512" s="38" t="b">
        <f>IF(ABS(Survey!$BE512)=0,TRUE,FALSE)</f>
        <v>1</v>
      </c>
      <c r="CD512" s="37" t="b">
        <f>NOT(ISBLANK(Survey!$BF512))</f>
        <v>0</v>
      </c>
      <c r="CE512" t="str">
        <f t="shared" si="351"/>
        <v>Fail</v>
      </c>
      <c r="CF512" s="29">
        <f>Survey!$AV512</f>
        <v>0</v>
      </c>
      <c r="CG512" s="29" cm="1">
        <f t="array" ref="CG512">SUM(SUMIF(Survey!BH512:BO512,{"&gt;0","&lt;0"})*{1,-1})-SUM(SUMIF(Survey!BQ512:BX512,{"&gt;0","&lt;0"})*{1,-1})</f>
        <v>0</v>
      </c>
      <c r="CH512" s="35" t="str">
        <f t="shared" si="352"/>
        <v>No holdings</v>
      </c>
      <c r="CI512">
        <f t="shared" si="353"/>
        <v>0</v>
      </c>
      <c r="CJ512" s="16" t="str">
        <f t="shared" si="354"/>
        <v>Fail</v>
      </c>
      <c r="CK512" s="36">
        <f>Survey!$AV512</f>
        <v>0</v>
      </c>
      <c r="CL512" s="36" cm="1">
        <f t="array" ref="CL512">SUM(SUMIF(Survey!BZ512:CS512,{"&gt;0","&lt;0"})*{1,-1})-SUM(SUMIF(Survey!CU512:DN512,{"&gt;0","&lt;0"})*{1,-1})</f>
        <v>0</v>
      </c>
      <c r="CM512" s="35" t="str">
        <f t="shared" si="355"/>
        <v>No holdings</v>
      </c>
      <c r="CN512" s="17">
        <f t="shared" si="356"/>
        <v>0</v>
      </c>
      <c r="CO512" s="16" t="str">
        <f t="shared" si="357"/>
        <v>Pass</v>
      </c>
      <c r="CP512" s="38" t="b">
        <f>IF(ABS(Survey!$CS512)=0,TRUE,FALSE)</f>
        <v>1</v>
      </c>
      <c r="CQ512" s="37" t="b">
        <f>NOT(ISBLANK(Survey!$CT512))</f>
        <v>0</v>
      </c>
      <c r="CR512" s="16" t="str">
        <f t="shared" si="358"/>
        <v>Pass</v>
      </c>
      <c r="CS512" s="38" t="b">
        <f>IF(ABS(Survey!$DN512)=0,TRUE,FALSE)</f>
        <v>1</v>
      </c>
      <c r="CT512" s="37" t="b">
        <f>NOT(ISBLANK(Survey!$DO512))</f>
        <v>0</v>
      </c>
      <c r="CU512" t="str">
        <f t="shared" si="359"/>
        <v>Pass</v>
      </c>
      <c r="CV512" s="29" cm="1">
        <f t="array" ref="CV512">SUM(SUMIF(Survey!CO512,{"&gt;0","&lt;0"})*{1,-1})+SUM(SUMIF(Survey!DJ512,{"&gt;0","&lt;0"})*{1,-1})</f>
        <v>0</v>
      </c>
      <c r="CW512" s="29">
        <f>SUM(SUMIF(Survey!DQ512:DW512,{"&gt;0","&lt;0"})*{1,-1})+SUM(SUMIF(Survey!DY512:EE512,{"&gt;0","&lt;0"})*{1,-1})</f>
        <v>0</v>
      </c>
      <c r="CX512">
        <f t="shared" si="360"/>
        <v>0</v>
      </c>
      <c r="CY512">
        <f t="shared" si="361"/>
        <v>0</v>
      </c>
      <c r="CZ512" s="16" t="str">
        <f t="shared" si="362"/>
        <v>Pass</v>
      </c>
      <c r="DA512" s="38" t="b">
        <f>IF(ABS(Survey!$DW512)=0,TRUE,FALSE)</f>
        <v>1</v>
      </c>
      <c r="DB512" s="37" t="b">
        <f>NOT(ISBLANK(Survey!DX512))</f>
        <v>0</v>
      </c>
      <c r="DC512" s="16" t="str">
        <f t="shared" si="363"/>
        <v>Pass</v>
      </c>
      <c r="DD512" s="38" t="b">
        <f>IF(ABS(Survey!$EE512)=0,TRUE,FALSE)</f>
        <v>1</v>
      </c>
      <c r="DE512" s="37" t="b">
        <f>NOT(ISBLANK(Survey!$EF512))</f>
        <v>0</v>
      </c>
      <c r="DF512" s="16" t="str">
        <f t="shared" si="364"/>
        <v>Fail</v>
      </c>
      <c r="DG512" s="36">
        <f>SUM(SUMIF(Survey!EL512:EN512,{"&gt;0","&lt;0"})*{1,-1})</f>
        <v>0</v>
      </c>
      <c r="DH512">
        <f t="shared" si="365"/>
        <v>0</v>
      </c>
      <c r="DI512">
        <f t="shared" si="366"/>
        <v>100</v>
      </c>
      <c r="DJ512" s="35" t="b">
        <f>IF(OR(Survey!$M512="ETF",Survey!$M512="ETF, alternative mutual fund",Survey!$M512="Closed-end", Survey!$M512="Split share corp"),TRUE,FALSE)</f>
        <v>0</v>
      </c>
      <c r="DK512" s="16" t="str">
        <f t="shared" si="367"/>
        <v>Fail</v>
      </c>
      <c r="DL512" s="36">
        <f>SUM(SUMIF(Survey!EP512:EV512,{"&gt;0","&lt;0"})*{1,-1})</f>
        <v>0</v>
      </c>
      <c r="DM512">
        <f t="shared" si="368"/>
        <v>0</v>
      </c>
      <c r="DN512" s="17">
        <f t="shared" si="369"/>
        <v>100</v>
      </c>
      <c r="DO512" s="16" t="str">
        <f t="shared" si="370"/>
        <v>Fail</v>
      </c>
      <c r="DP512" s="36">
        <f>SUM(SUMIF(Survey!EX512:FD512,{"&gt;0","&lt;0"})*{1,-1})</f>
        <v>0</v>
      </c>
      <c r="DQ512">
        <f t="shared" si="371"/>
        <v>0</v>
      </c>
      <c r="DR512" s="17">
        <f t="shared" si="372"/>
        <v>100</v>
      </c>
    </row>
    <row r="513" spans="1:122">
      <c r="A513">
        <v>513</v>
      </c>
      <c r="B513" t="str">
        <f t="shared" si="326"/>
        <v>Pass</v>
      </c>
      <c r="C513" t="str">
        <f>IF(COUNTBLANK(Survey!B513:FE513)=$C$2, "Pass", "Fail")</f>
        <v>Pass</v>
      </c>
      <c r="D513" t="str">
        <f t="shared" si="327"/>
        <v>Fail</v>
      </c>
      <c r="E513" t="str">
        <f>IF(OR(ISBLANK(Survey!AJ513),COUNTIF(G513:BB513,"Fail")),"Fail","Pass")</f>
        <v>Fail</v>
      </c>
      <c r="G513" s="16" t="str">
        <f t="shared" si="328"/>
        <v>Fail</v>
      </c>
      <c r="H513" s="177">
        <f>COUNTBLANK(Survey!B513:D513)+COUNTBLANK(Survey!G513)+COUNTBLANK(Survey!I513)+COUNTBLANK(Survey!K513:M513)+COUNTBLANK(Survey!P513)+COUNTBLANK(Survey!S513:U513)+COUNTBLANK(Survey!Y513:AA513)+COUNTBLANK(Survey!AD513:AE513)+COUNTBLANK(Survey!AI513:AI513)</f>
        <v>18</v>
      </c>
      <c r="I513" s="16" t="str">
        <f t="shared" si="329"/>
        <v>Fail</v>
      </c>
      <c r="J513" t="b">
        <f>IF(Survey!E513="No",TRUE,FALSE)</f>
        <v>0</v>
      </c>
      <c r="K513" s="34">
        <f>LEN(Survey!E513)</f>
        <v>0</v>
      </c>
      <c r="L513" s="16" t="str">
        <f t="shared" si="330"/>
        <v>Fail</v>
      </c>
      <c r="M513" t="b">
        <f>IF(Survey!F513="No",TRUE,FALSE)</f>
        <v>0</v>
      </c>
      <c r="N513" s="33">
        <f>LEN(Survey!F513)</f>
        <v>0</v>
      </c>
      <c r="O513" s="16" t="str">
        <f t="shared" si="331"/>
        <v>Pass</v>
      </c>
      <c r="P513" s="34">
        <f>MOD((LEN(Survey!H513)+2),11)</f>
        <v>2</v>
      </c>
      <c r="Q513" s="33" t="str">
        <f>IF(Survey!$L513="Prospectus fund", "Yes", "No")</f>
        <v>No</v>
      </c>
      <c r="R513" s="16" t="str">
        <f t="shared" si="332"/>
        <v>Pass</v>
      </c>
      <c r="S513" s="34">
        <f>MOD((LEN(Survey!J513)+2),11)</f>
        <v>2</v>
      </c>
      <c r="T513" s="35" t="b">
        <f>IF(OR(Survey!$M513="ETF",Survey!$M513="ETF, alternative mutual fund",Survey!$M513="Closed-end", Survey!$M513="Split share corp", Survey!$I513="Yes"),TRUE,FALSE)</f>
        <v>0</v>
      </c>
      <c r="U513" s="16" t="str">
        <f>IFERROR(IF(AND(OR(X513=Y513,Y513 = "Either"),NOT(ISBLANK(Survey!K513))),"Pass","Fail"),"Pass")</f>
        <v>Fail</v>
      </c>
      <c r="V513" s="36" cm="1">
        <f t="array" ref="V513">SUM(SUMIF(Survey!BZ513:CS513,{"&gt;0","&lt;0"})*{1,-1})</f>
        <v>0</v>
      </c>
      <c r="W513" s="38" cm="1">
        <f t="array" ref="W513">SUM(SUMIF(Survey!CC513,{"&gt;0","&lt;0"})*{1,-1})+SUM(SUMIF(Survey!CM513,{"&gt;0","&lt;0"})*{1,-1})</f>
        <v>0</v>
      </c>
      <c r="X513" s="38">
        <f>Survey!K513</f>
        <v>0</v>
      </c>
      <c r="Y513" s="37" t="str">
        <f t="shared" si="333"/>
        <v>Either</v>
      </c>
      <c r="Z513" s="16" t="str">
        <f t="shared" si="334"/>
        <v>Fail</v>
      </c>
      <c r="AA513" s="67" cm="1">
        <f t="array" ref="AA513">SUM(SUMIF(Survey!BZ513:CS513,{"&gt;0","&lt;0"})*{1,-1})+SUM(SUMIF(Survey!CU513:DN513,{"&gt;0","&lt;0"})*{1,-1})</f>
        <v>0</v>
      </c>
      <c r="AB513" s="67">
        <f>IFERROR(AA513/(Survey!$AV513),0)</f>
        <v>0</v>
      </c>
      <c r="AC513" s="128" t="b">
        <f>IF(OR(Survey!$M513="Alternative strategy or hedge",Survey!$M513="Other, illiquid",Survey!$L513="Prospectus fund"),TRUE,FALSE)</f>
        <v>0</v>
      </c>
      <c r="AD513" s="128" t="b">
        <f>NOT(ISBLANK(Survey!$M513))</f>
        <v>0</v>
      </c>
      <c r="AE513" s="16" t="str">
        <f t="shared" si="335"/>
        <v>Pass</v>
      </c>
      <c r="AF513" s="38" t="b">
        <f>NOT(ISNUMBER(SEARCH("Other",Survey!$P513)))</f>
        <v>1</v>
      </c>
      <c r="AG513" s="37" t="b">
        <f>NOT(ISBLANK(Survey!$Q513))</f>
        <v>0</v>
      </c>
      <c r="AH513" s="16" t="str">
        <f t="shared" si="336"/>
        <v>Pass</v>
      </c>
      <c r="AI513" s="143">
        <f>COUNTBLANK(Survey!$W513)</f>
        <v>1</v>
      </c>
      <c r="AJ513" s="67">
        <f>IF(AND(Survey!L513&lt;&gt;"Exempt fund",OR(Survey!$M513="ETF",Survey!$M513="ETF, alternative mutual fund",Survey!$M513="Mutual fund",Survey!$M513="Alternative mutual fund",Survey!$M513="Money market")),1,0)</f>
        <v>0</v>
      </c>
      <c r="AK513" s="16" t="str">
        <f t="shared" si="337"/>
        <v>Pass</v>
      </c>
      <c r="AL513" s="38" t="b">
        <f>NOT(ISNUMBER(SEARCH("Yes",Survey!$AA513)))</f>
        <v>1</v>
      </c>
      <c r="AM513" s="37" t="b">
        <f>IF(COUNTBLANK(Survey!$AB513:$AC513)=0,TRUE, FALSE)</f>
        <v>0</v>
      </c>
      <c r="AN513" s="16" t="str">
        <f t="shared" si="338"/>
        <v>Pass</v>
      </c>
      <c r="AO513" s="38" t="b">
        <f>NOT(ISNUMBER(SEARCH("Yes",Survey!$AD513)))</f>
        <v>1</v>
      </c>
      <c r="AP513" s="37" t="b">
        <f>NOT(ISBLANK(Survey!$AF513))</f>
        <v>0</v>
      </c>
      <c r="AQ513" s="16" t="str">
        <f t="shared" si="339"/>
        <v>Pass</v>
      </c>
      <c r="AR513" s="38" t="b">
        <f>NOT(OR(ISNUMBER(SEARCH("Other",Survey!$AF513)),ISNUMBER(SEARCH("Multiple",Survey!$AF513))))</f>
        <v>1</v>
      </c>
      <c r="AS513" s="37" t="b">
        <f>NOT(ISBLANK(Survey!$AG513))</f>
        <v>0</v>
      </c>
      <c r="AT513" s="16" t="str">
        <f t="shared" si="340"/>
        <v>Fail</v>
      </c>
      <c r="AU513" s="143">
        <f>IF(ABS(Survey!$AV513)&gt;0, 1,0)</f>
        <v>0</v>
      </c>
      <c r="AV513" s="143">
        <f>IF(COUNTBLANK(Survey!$AJ513)=0,1,0)</f>
        <v>0</v>
      </c>
      <c r="AW513" s="16" t="str">
        <f t="shared" si="341"/>
        <v>Pass</v>
      </c>
      <c r="AX513" s="143">
        <f>IF(ISBLANK(Survey!$AJ513),0,1)</f>
        <v>0</v>
      </c>
      <c r="AY513" s="165">
        <f>COUNTBLANK(Survey!$AK513)</f>
        <v>1</v>
      </c>
      <c r="AZ513" s="16" t="str">
        <f t="shared" si="342"/>
        <v>Pass</v>
      </c>
      <c r="BA513" s="143">
        <f>IF(OR(Survey!$AK513="Closed",ISBLANK(Survey!$AK513)),0,1)</f>
        <v>0</v>
      </c>
      <c r="BB513" s="165">
        <f>IF(ISBLANK(Survey!$AL513),1,0)</f>
        <v>1</v>
      </c>
      <c r="BC513" s="147" t="str" cm="1">
        <f t="array" ref="BC513">IF(OR(IF(OR($BE513+$BF513 = 2, $BG513=1), FALSE, TRUE), AND($BD513:$BD513 = 0)),"Pass","Fail")</f>
        <v>Pass</v>
      </c>
      <c r="BD513" s="143">
        <f>COUNTBLANK(Survey!$AM513:$AO513)</f>
        <v>3</v>
      </c>
      <c r="BE513" s="143">
        <f>IF(Survey!$I513="Yes",1,0)</f>
        <v>0</v>
      </c>
      <c r="BF513" s="143">
        <f>IF(OR(Survey!$M513="Mutual fund",Survey!$M513="Alternative mutual fund",Survey!$M513="Money market"),1,0)</f>
        <v>0</v>
      </c>
      <c r="BG513" s="148">
        <f>IF(OR(Survey!$M513="ETF",Survey!$M513="ETF, alternative mutual fund"),1,0)</f>
        <v>0</v>
      </c>
      <c r="BH513" s="16" t="str">
        <f t="shared" si="343"/>
        <v>Pass</v>
      </c>
      <c r="BI513" s="38" t="b">
        <f>OR(ISNUMBER(SEARCH("Yes",Survey!$AO513)),ISBLANK(Survey!$AO513))</f>
        <v>1</v>
      </c>
      <c r="BJ513" s="67" t="b">
        <f>NOT(ISBLANK(Survey!$AP513))</f>
        <v>0</v>
      </c>
      <c r="BK513" s="16" t="str">
        <f t="shared" si="344"/>
        <v>Pass</v>
      </c>
      <c r="BL513" s="143">
        <f>IF(Survey!$AW513=0, 0,1)</f>
        <v>0</v>
      </c>
      <c r="BM513" s="67">
        <f>Survey!$AQ513</f>
        <v>0</v>
      </c>
      <c r="BN513" s="67">
        <f>IFERROR((Survey!$AX513-ABS(Survey!$AY513)-ABS(Survey!$BD513))/Survey!$AW513,0)</f>
        <v>0</v>
      </c>
      <c r="BO513" s="67">
        <f>IF(AND($BM513&gt;$BN513-0.2,$BM513&lt;$BN513+0.2,ISBLANK(Survey!$AQ513)=FALSE),0,1)</f>
        <v>1</v>
      </c>
      <c r="BP513" s="165">
        <f>IF(ISBLANK(Survey!$AR513),1,0)</f>
        <v>1</v>
      </c>
      <c r="BQ513" s="16" t="str">
        <f t="shared" si="345"/>
        <v>Pass</v>
      </c>
      <c r="BR513" s="143">
        <f>IF(Survey!$AW513=0, 0,1)</f>
        <v>0</v>
      </c>
      <c r="BS513" s="67">
        <f>IF(AND(Survey!$AS513&gt;=0,Survey!$AS513&lt;=0.2,Survey!$AS513&lt;&gt;""),0,1)</f>
        <v>1</v>
      </c>
      <c r="BT513" s="143">
        <f>IF(ISBLANK(Survey!$AT513),1,0)</f>
        <v>1</v>
      </c>
      <c r="BU513" s="16" t="str">
        <f t="shared" si="346"/>
        <v>Fail</v>
      </c>
      <c r="BV513" s="165">
        <f>Survey!$AU513</f>
        <v>0</v>
      </c>
      <c r="BW513" s="16" t="str">
        <f t="shared" si="347"/>
        <v>Pass</v>
      </c>
      <c r="BX513" s="36">
        <f>Survey!$AV513</f>
        <v>0</v>
      </c>
      <c r="BY513" s="176">
        <f>Survey!$AW513+Survey!$AX513-ABS(Survey!$AY513)+ABS(Survey!$AZ513)-ABS(Survey!$BA513)+ABS(Survey!$BB513)-ABS(Survey!$BC513)-ABS(Survey!$BD513)+Survey!$BE513</f>
        <v>0</v>
      </c>
      <c r="BZ513" s="35">
        <f t="shared" si="348"/>
        <v>0</v>
      </c>
      <c r="CA513" s="17">
        <f t="shared" si="349"/>
        <v>0</v>
      </c>
      <c r="CB513" s="16" t="str">
        <f t="shared" si="350"/>
        <v>Pass</v>
      </c>
      <c r="CC513" s="38" t="b">
        <f>IF(ABS(Survey!$BE513)=0,TRUE,FALSE)</f>
        <v>1</v>
      </c>
      <c r="CD513" s="37" t="b">
        <f>NOT(ISBLANK(Survey!$BF513))</f>
        <v>0</v>
      </c>
      <c r="CE513" t="str">
        <f t="shared" si="351"/>
        <v>Fail</v>
      </c>
      <c r="CF513" s="29">
        <f>Survey!$AV513</f>
        <v>0</v>
      </c>
      <c r="CG513" s="29" cm="1">
        <f t="array" ref="CG513">SUM(SUMIF(Survey!BH513:BO513,{"&gt;0","&lt;0"})*{1,-1})-SUM(SUMIF(Survey!BQ513:BX513,{"&gt;0","&lt;0"})*{1,-1})</f>
        <v>0</v>
      </c>
      <c r="CH513" s="35" t="str">
        <f t="shared" si="352"/>
        <v>No holdings</v>
      </c>
      <c r="CI513">
        <f t="shared" si="353"/>
        <v>0</v>
      </c>
      <c r="CJ513" s="16" t="str">
        <f t="shared" si="354"/>
        <v>Fail</v>
      </c>
      <c r="CK513" s="36">
        <f>Survey!$AV513</f>
        <v>0</v>
      </c>
      <c r="CL513" s="36" cm="1">
        <f t="array" ref="CL513">SUM(SUMIF(Survey!BZ513:CS513,{"&gt;0","&lt;0"})*{1,-1})-SUM(SUMIF(Survey!CU513:DN513,{"&gt;0","&lt;0"})*{1,-1})</f>
        <v>0</v>
      </c>
      <c r="CM513" s="35" t="str">
        <f t="shared" si="355"/>
        <v>No holdings</v>
      </c>
      <c r="CN513" s="17">
        <f t="shared" si="356"/>
        <v>0</v>
      </c>
      <c r="CO513" s="16" t="str">
        <f t="shared" si="357"/>
        <v>Pass</v>
      </c>
      <c r="CP513" s="38" t="b">
        <f>IF(ABS(Survey!$CS513)=0,TRUE,FALSE)</f>
        <v>1</v>
      </c>
      <c r="CQ513" s="37" t="b">
        <f>NOT(ISBLANK(Survey!$CT513))</f>
        <v>0</v>
      </c>
      <c r="CR513" s="16" t="str">
        <f t="shared" si="358"/>
        <v>Pass</v>
      </c>
      <c r="CS513" s="38" t="b">
        <f>IF(ABS(Survey!$DN513)=0,TRUE,FALSE)</f>
        <v>1</v>
      </c>
      <c r="CT513" s="37" t="b">
        <f>NOT(ISBLANK(Survey!$DO513))</f>
        <v>0</v>
      </c>
      <c r="CU513" t="str">
        <f t="shared" si="359"/>
        <v>Pass</v>
      </c>
      <c r="CV513" s="29" cm="1">
        <f t="array" ref="CV513">SUM(SUMIF(Survey!CO513,{"&gt;0","&lt;0"})*{1,-1})+SUM(SUMIF(Survey!DJ513,{"&gt;0","&lt;0"})*{1,-1})</f>
        <v>0</v>
      </c>
      <c r="CW513" s="29">
        <f>SUM(SUMIF(Survey!DQ513:DW513,{"&gt;0","&lt;0"})*{1,-1})+SUM(SUMIF(Survey!DY513:EE513,{"&gt;0","&lt;0"})*{1,-1})</f>
        <v>0</v>
      </c>
      <c r="CX513">
        <f t="shared" si="360"/>
        <v>0</v>
      </c>
      <c r="CY513">
        <f t="shared" si="361"/>
        <v>0</v>
      </c>
      <c r="CZ513" s="16" t="str">
        <f t="shared" si="362"/>
        <v>Pass</v>
      </c>
      <c r="DA513" s="38" t="b">
        <f>IF(ABS(Survey!$DW513)=0,TRUE,FALSE)</f>
        <v>1</v>
      </c>
      <c r="DB513" s="37" t="b">
        <f>NOT(ISBLANK(Survey!DX513))</f>
        <v>0</v>
      </c>
      <c r="DC513" s="16" t="str">
        <f t="shared" si="363"/>
        <v>Pass</v>
      </c>
      <c r="DD513" s="38" t="b">
        <f>IF(ABS(Survey!$EE513)=0,TRUE,FALSE)</f>
        <v>1</v>
      </c>
      <c r="DE513" s="37" t="b">
        <f>NOT(ISBLANK(Survey!$EF513))</f>
        <v>0</v>
      </c>
      <c r="DF513" s="16" t="str">
        <f t="shared" si="364"/>
        <v>Fail</v>
      </c>
      <c r="DG513" s="36">
        <f>SUM(SUMIF(Survey!EL513:EN513,{"&gt;0","&lt;0"})*{1,-1})</f>
        <v>0</v>
      </c>
      <c r="DH513">
        <f t="shared" si="365"/>
        <v>0</v>
      </c>
      <c r="DI513">
        <f t="shared" si="366"/>
        <v>100</v>
      </c>
      <c r="DJ513" s="35" t="b">
        <f>IF(OR(Survey!$M513="ETF",Survey!$M513="ETF, alternative mutual fund",Survey!$M513="Closed-end", Survey!$M513="Split share corp"),TRUE,FALSE)</f>
        <v>0</v>
      </c>
      <c r="DK513" s="16" t="str">
        <f t="shared" si="367"/>
        <v>Fail</v>
      </c>
      <c r="DL513" s="36">
        <f>SUM(SUMIF(Survey!EP513:EV513,{"&gt;0","&lt;0"})*{1,-1})</f>
        <v>0</v>
      </c>
      <c r="DM513">
        <f t="shared" si="368"/>
        <v>0</v>
      </c>
      <c r="DN513" s="17">
        <f t="shared" si="369"/>
        <v>100</v>
      </c>
      <c r="DO513" s="16" t="str">
        <f t="shared" si="370"/>
        <v>Fail</v>
      </c>
      <c r="DP513" s="36">
        <f>SUM(SUMIF(Survey!EX513:FD513,{"&gt;0","&lt;0"})*{1,-1})</f>
        <v>0</v>
      </c>
      <c r="DQ513">
        <f t="shared" si="371"/>
        <v>0</v>
      </c>
      <c r="DR513" s="17">
        <f t="shared" si="372"/>
        <v>100</v>
      </c>
    </row>
    <row r="514" spans="1:122">
      <c r="A514">
        <v>514</v>
      </c>
      <c r="B514" t="str">
        <f t="shared" si="326"/>
        <v>Pass</v>
      </c>
      <c r="C514" t="str">
        <f>IF(COUNTBLANK(Survey!B514:FE514)=$C$2, "Pass", "Fail")</f>
        <v>Pass</v>
      </c>
      <c r="D514" t="str">
        <f t="shared" si="327"/>
        <v>Fail</v>
      </c>
      <c r="E514" t="str">
        <f>IF(OR(ISBLANK(Survey!AJ514),COUNTIF(G514:BB514,"Fail")),"Fail","Pass")</f>
        <v>Fail</v>
      </c>
      <c r="G514" s="16" t="str">
        <f t="shared" si="328"/>
        <v>Fail</v>
      </c>
      <c r="H514" s="177">
        <f>COUNTBLANK(Survey!B514:D514)+COUNTBLANK(Survey!G514)+COUNTBLANK(Survey!I514)+COUNTBLANK(Survey!K514:M514)+COUNTBLANK(Survey!P514)+COUNTBLANK(Survey!S514:U514)+COUNTBLANK(Survey!Y514:AA514)+COUNTBLANK(Survey!AD514:AE514)+COUNTBLANK(Survey!AI514:AI514)</f>
        <v>18</v>
      </c>
      <c r="I514" s="16" t="str">
        <f t="shared" si="329"/>
        <v>Fail</v>
      </c>
      <c r="J514" t="b">
        <f>IF(Survey!E514="No",TRUE,FALSE)</f>
        <v>0</v>
      </c>
      <c r="K514" s="34">
        <f>LEN(Survey!E514)</f>
        <v>0</v>
      </c>
      <c r="L514" s="16" t="str">
        <f t="shared" si="330"/>
        <v>Fail</v>
      </c>
      <c r="M514" t="b">
        <f>IF(Survey!F514="No",TRUE,FALSE)</f>
        <v>0</v>
      </c>
      <c r="N514" s="33">
        <f>LEN(Survey!F514)</f>
        <v>0</v>
      </c>
      <c r="O514" s="16" t="str">
        <f t="shared" si="331"/>
        <v>Pass</v>
      </c>
      <c r="P514" s="34">
        <f>MOD((LEN(Survey!H514)+2),11)</f>
        <v>2</v>
      </c>
      <c r="Q514" s="33" t="str">
        <f>IF(Survey!$L514="Prospectus fund", "Yes", "No")</f>
        <v>No</v>
      </c>
      <c r="R514" s="16" t="str">
        <f t="shared" si="332"/>
        <v>Pass</v>
      </c>
      <c r="S514" s="34">
        <f>MOD((LEN(Survey!J514)+2),11)</f>
        <v>2</v>
      </c>
      <c r="T514" s="35" t="b">
        <f>IF(OR(Survey!$M514="ETF",Survey!$M514="ETF, alternative mutual fund",Survey!$M514="Closed-end", Survey!$M514="Split share corp", Survey!$I514="Yes"),TRUE,FALSE)</f>
        <v>0</v>
      </c>
      <c r="U514" s="16" t="str">
        <f>IFERROR(IF(AND(OR(X514=Y514,Y514 = "Either"),NOT(ISBLANK(Survey!K514))),"Pass","Fail"),"Pass")</f>
        <v>Fail</v>
      </c>
      <c r="V514" s="36" cm="1">
        <f t="array" ref="V514">SUM(SUMIF(Survey!BZ514:CS514,{"&gt;0","&lt;0"})*{1,-1})</f>
        <v>0</v>
      </c>
      <c r="W514" s="38" cm="1">
        <f t="array" ref="W514">SUM(SUMIF(Survey!CC514,{"&gt;0","&lt;0"})*{1,-1})+SUM(SUMIF(Survey!CM514,{"&gt;0","&lt;0"})*{1,-1})</f>
        <v>0</v>
      </c>
      <c r="X514" s="38">
        <f>Survey!K514</f>
        <v>0</v>
      </c>
      <c r="Y514" s="37" t="str">
        <f t="shared" si="333"/>
        <v>Either</v>
      </c>
      <c r="Z514" s="16" t="str">
        <f t="shared" si="334"/>
        <v>Fail</v>
      </c>
      <c r="AA514" s="67" cm="1">
        <f t="array" ref="AA514">SUM(SUMIF(Survey!BZ514:CS514,{"&gt;0","&lt;0"})*{1,-1})+SUM(SUMIF(Survey!CU514:DN514,{"&gt;0","&lt;0"})*{1,-1})</f>
        <v>0</v>
      </c>
      <c r="AB514" s="67">
        <f>IFERROR(AA514/(Survey!$AV514),0)</f>
        <v>0</v>
      </c>
      <c r="AC514" s="128" t="b">
        <f>IF(OR(Survey!$M514="Alternative strategy or hedge",Survey!$M514="Other, illiquid",Survey!$L514="Prospectus fund"),TRUE,FALSE)</f>
        <v>0</v>
      </c>
      <c r="AD514" s="128" t="b">
        <f>NOT(ISBLANK(Survey!$M514))</f>
        <v>0</v>
      </c>
      <c r="AE514" s="16" t="str">
        <f t="shared" si="335"/>
        <v>Pass</v>
      </c>
      <c r="AF514" s="38" t="b">
        <f>NOT(ISNUMBER(SEARCH("Other",Survey!$P514)))</f>
        <v>1</v>
      </c>
      <c r="AG514" s="37" t="b">
        <f>NOT(ISBLANK(Survey!$Q514))</f>
        <v>0</v>
      </c>
      <c r="AH514" s="16" t="str">
        <f t="shared" si="336"/>
        <v>Pass</v>
      </c>
      <c r="AI514" s="143">
        <f>COUNTBLANK(Survey!$W514)</f>
        <v>1</v>
      </c>
      <c r="AJ514" s="67">
        <f>IF(AND(Survey!L514&lt;&gt;"Exempt fund",OR(Survey!$M514="ETF",Survey!$M514="ETF, alternative mutual fund",Survey!$M514="Mutual fund",Survey!$M514="Alternative mutual fund",Survey!$M514="Money market")),1,0)</f>
        <v>0</v>
      </c>
      <c r="AK514" s="16" t="str">
        <f t="shared" si="337"/>
        <v>Pass</v>
      </c>
      <c r="AL514" s="38" t="b">
        <f>NOT(ISNUMBER(SEARCH("Yes",Survey!$AA514)))</f>
        <v>1</v>
      </c>
      <c r="AM514" s="37" t="b">
        <f>IF(COUNTBLANK(Survey!$AB514:$AC514)=0,TRUE, FALSE)</f>
        <v>0</v>
      </c>
      <c r="AN514" s="16" t="str">
        <f t="shared" si="338"/>
        <v>Pass</v>
      </c>
      <c r="AO514" s="38" t="b">
        <f>NOT(ISNUMBER(SEARCH("Yes",Survey!$AD514)))</f>
        <v>1</v>
      </c>
      <c r="AP514" s="37" t="b">
        <f>NOT(ISBLANK(Survey!$AF514))</f>
        <v>0</v>
      </c>
      <c r="AQ514" s="16" t="str">
        <f t="shared" si="339"/>
        <v>Pass</v>
      </c>
      <c r="AR514" s="38" t="b">
        <f>NOT(OR(ISNUMBER(SEARCH("Other",Survey!$AF514)),ISNUMBER(SEARCH("Multiple",Survey!$AF514))))</f>
        <v>1</v>
      </c>
      <c r="AS514" s="37" t="b">
        <f>NOT(ISBLANK(Survey!$AG514))</f>
        <v>0</v>
      </c>
      <c r="AT514" s="16" t="str">
        <f t="shared" si="340"/>
        <v>Fail</v>
      </c>
      <c r="AU514" s="143">
        <f>IF(ABS(Survey!$AV514)&gt;0, 1,0)</f>
        <v>0</v>
      </c>
      <c r="AV514" s="143">
        <f>IF(COUNTBLANK(Survey!$AJ514)=0,1,0)</f>
        <v>0</v>
      </c>
      <c r="AW514" s="16" t="str">
        <f t="shared" si="341"/>
        <v>Pass</v>
      </c>
      <c r="AX514" s="143">
        <f>IF(ISBLANK(Survey!$AJ514),0,1)</f>
        <v>0</v>
      </c>
      <c r="AY514" s="165">
        <f>COUNTBLANK(Survey!$AK514)</f>
        <v>1</v>
      </c>
      <c r="AZ514" s="16" t="str">
        <f t="shared" si="342"/>
        <v>Pass</v>
      </c>
      <c r="BA514" s="143">
        <f>IF(OR(Survey!$AK514="Closed",ISBLANK(Survey!$AK514)),0,1)</f>
        <v>0</v>
      </c>
      <c r="BB514" s="165">
        <f>IF(ISBLANK(Survey!$AL514),1,0)</f>
        <v>1</v>
      </c>
      <c r="BC514" s="147" t="str" cm="1">
        <f t="array" ref="BC514">IF(OR(IF(OR($BE514+$BF514 = 2, $BG514=1), FALSE, TRUE), AND($BD514:$BD514 = 0)),"Pass","Fail")</f>
        <v>Pass</v>
      </c>
      <c r="BD514" s="143">
        <f>COUNTBLANK(Survey!$AM514:$AO514)</f>
        <v>3</v>
      </c>
      <c r="BE514" s="143">
        <f>IF(Survey!$I514="Yes",1,0)</f>
        <v>0</v>
      </c>
      <c r="BF514" s="143">
        <f>IF(OR(Survey!$M514="Mutual fund",Survey!$M514="Alternative mutual fund",Survey!$M514="Money market"),1,0)</f>
        <v>0</v>
      </c>
      <c r="BG514" s="148">
        <f>IF(OR(Survey!$M514="ETF",Survey!$M514="ETF, alternative mutual fund"),1,0)</f>
        <v>0</v>
      </c>
      <c r="BH514" s="16" t="str">
        <f t="shared" si="343"/>
        <v>Pass</v>
      </c>
      <c r="BI514" s="38" t="b">
        <f>OR(ISNUMBER(SEARCH("Yes",Survey!$AO514)),ISBLANK(Survey!$AO514))</f>
        <v>1</v>
      </c>
      <c r="BJ514" s="67" t="b">
        <f>NOT(ISBLANK(Survey!$AP514))</f>
        <v>0</v>
      </c>
      <c r="BK514" s="16" t="str">
        <f t="shared" si="344"/>
        <v>Pass</v>
      </c>
      <c r="BL514" s="143">
        <f>IF(Survey!$AW514=0, 0,1)</f>
        <v>0</v>
      </c>
      <c r="BM514" s="67">
        <f>Survey!$AQ514</f>
        <v>0</v>
      </c>
      <c r="BN514" s="67">
        <f>IFERROR((Survey!$AX514-ABS(Survey!$AY514)-ABS(Survey!$BD514))/Survey!$AW514,0)</f>
        <v>0</v>
      </c>
      <c r="BO514" s="67">
        <f>IF(AND($BM514&gt;$BN514-0.2,$BM514&lt;$BN514+0.2,ISBLANK(Survey!$AQ514)=FALSE),0,1)</f>
        <v>1</v>
      </c>
      <c r="BP514" s="165">
        <f>IF(ISBLANK(Survey!$AR514),1,0)</f>
        <v>1</v>
      </c>
      <c r="BQ514" s="16" t="str">
        <f t="shared" si="345"/>
        <v>Pass</v>
      </c>
      <c r="BR514" s="143">
        <f>IF(Survey!$AW514=0, 0,1)</f>
        <v>0</v>
      </c>
      <c r="BS514" s="67">
        <f>IF(AND(Survey!$AS514&gt;=0,Survey!$AS514&lt;=0.2,Survey!$AS514&lt;&gt;""),0,1)</f>
        <v>1</v>
      </c>
      <c r="BT514" s="143">
        <f>IF(ISBLANK(Survey!$AT514),1,0)</f>
        <v>1</v>
      </c>
      <c r="BU514" s="16" t="str">
        <f t="shared" si="346"/>
        <v>Fail</v>
      </c>
      <c r="BV514" s="165">
        <f>Survey!$AU514</f>
        <v>0</v>
      </c>
      <c r="BW514" s="16" t="str">
        <f t="shared" si="347"/>
        <v>Pass</v>
      </c>
      <c r="BX514" s="36">
        <f>Survey!$AV514</f>
        <v>0</v>
      </c>
      <c r="BY514" s="176">
        <f>Survey!$AW514+Survey!$AX514-ABS(Survey!$AY514)+ABS(Survey!$AZ514)-ABS(Survey!$BA514)+ABS(Survey!$BB514)-ABS(Survey!$BC514)-ABS(Survey!$BD514)+Survey!$BE514</f>
        <v>0</v>
      </c>
      <c r="BZ514" s="35">
        <f t="shared" si="348"/>
        <v>0</v>
      </c>
      <c r="CA514" s="17">
        <f t="shared" si="349"/>
        <v>0</v>
      </c>
      <c r="CB514" s="16" t="str">
        <f t="shared" si="350"/>
        <v>Pass</v>
      </c>
      <c r="CC514" s="38" t="b">
        <f>IF(ABS(Survey!$BE514)=0,TRUE,FALSE)</f>
        <v>1</v>
      </c>
      <c r="CD514" s="37" t="b">
        <f>NOT(ISBLANK(Survey!$BF514))</f>
        <v>0</v>
      </c>
      <c r="CE514" t="str">
        <f t="shared" si="351"/>
        <v>Fail</v>
      </c>
      <c r="CF514" s="29">
        <f>Survey!$AV514</f>
        <v>0</v>
      </c>
      <c r="CG514" s="29" cm="1">
        <f t="array" ref="CG514">SUM(SUMIF(Survey!BH514:BO514,{"&gt;0","&lt;0"})*{1,-1})-SUM(SUMIF(Survey!BQ514:BX514,{"&gt;0","&lt;0"})*{1,-1})</f>
        <v>0</v>
      </c>
      <c r="CH514" s="35" t="str">
        <f t="shared" si="352"/>
        <v>No holdings</v>
      </c>
      <c r="CI514">
        <f t="shared" si="353"/>
        <v>0</v>
      </c>
      <c r="CJ514" s="16" t="str">
        <f t="shared" si="354"/>
        <v>Fail</v>
      </c>
      <c r="CK514" s="36">
        <f>Survey!$AV514</f>
        <v>0</v>
      </c>
      <c r="CL514" s="36" cm="1">
        <f t="array" ref="CL514">SUM(SUMIF(Survey!BZ514:CS514,{"&gt;0","&lt;0"})*{1,-1})-SUM(SUMIF(Survey!CU514:DN514,{"&gt;0","&lt;0"})*{1,-1})</f>
        <v>0</v>
      </c>
      <c r="CM514" s="35" t="str">
        <f t="shared" si="355"/>
        <v>No holdings</v>
      </c>
      <c r="CN514" s="17">
        <f t="shared" si="356"/>
        <v>0</v>
      </c>
      <c r="CO514" s="16" t="str">
        <f t="shared" si="357"/>
        <v>Pass</v>
      </c>
      <c r="CP514" s="38" t="b">
        <f>IF(ABS(Survey!$CS514)=0,TRUE,FALSE)</f>
        <v>1</v>
      </c>
      <c r="CQ514" s="37" t="b">
        <f>NOT(ISBLANK(Survey!$CT514))</f>
        <v>0</v>
      </c>
      <c r="CR514" s="16" t="str">
        <f t="shared" si="358"/>
        <v>Pass</v>
      </c>
      <c r="CS514" s="38" t="b">
        <f>IF(ABS(Survey!$DN514)=0,TRUE,FALSE)</f>
        <v>1</v>
      </c>
      <c r="CT514" s="37" t="b">
        <f>NOT(ISBLANK(Survey!$DO514))</f>
        <v>0</v>
      </c>
      <c r="CU514" t="str">
        <f t="shared" si="359"/>
        <v>Pass</v>
      </c>
      <c r="CV514" s="29" cm="1">
        <f t="array" ref="CV514">SUM(SUMIF(Survey!CO514,{"&gt;0","&lt;0"})*{1,-1})+SUM(SUMIF(Survey!DJ514,{"&gt;0","&lt;0"})*{1,-1})</f>
        <v>0</v>
      </c>
      <c r="CW514" s="29">
        <f>SUM(SUMIF(Survey!DQ514:DW514,{"&gt;0","&lt;0"})*{1,-1})+SUM(SUMIF(Survey!DY514:EE514,{"&gt;0","&lt;0"})*{1,-1})</f>
        <v>0</v>
      </c>
      <c r="CX514">
        <f t="shared" si="360"/>
        <v>0</v>
      </c>
      <c r="CY514">
        <f t="shared" si="361"/>
        <v>0</v>
      </c>
      <c r="CZ514" s="16" t="str">
        <f t="shared" si="362"/>
        <v>Pass</v>
      </c>
      <c r="DA514" s="38" t="b">
        <f>IF(ABS(Survey!$DW514)=0,TRUE,FALSE)</f>
        <v>1</v>
      </c>
      <c r="DB514" s="37" t="b">
        <f>NOT(ISBLANK(Survey!DX514))</f>
        <v>0</v>
      </c>
      <c r="DC514" s="16" t="str">
        <f t="shared" si="363"/>
        <v>Pass</v>
      </c>
      <c r="DD514" s="38" t="b">
        <f>IF(ABS(Survey!$EE514)=0,TRUE,FALSE)</f>
        <v>1</v>
      </c>
      <c r="DE514" s="37" t="b">
        <f>NOT(ISBLANK(Survey!$EF514))</f>
        <v>0</v>
      </c>
      <c r="DF514" s="16" t="str">
        <f t="shared" si="364"/>
        <v>Fail</v>
      </c>
      <c r="DG514" s="36">
        <f>SUM(SUMIF(Survey!EL514:EN514,{"&gt;0","&lt;0"})*{1,-1})</f>
        <v>0</v>
      </c>
      <c r="DH514">
        <f t="shared" si="365"/>
        <v>0</v>
      </c>
      <c r="DI514">
        <f t="shared" si="366"/>
        <v>100</v>
      </c>
      <c r="DJ514" s="35" t="b">
        <f>IF(OR(Survey!$M514="ETF",Survey!$M514="ETF, alternative mutual fund",Survey!$M514="Closed-end", Survey!$M514="Split share corp"),TRUE,FALSE)</f>
        <v>0</v>
      </c>
      <c r="DK514" s="16" t="str">
        <f t="shared" si="367"/>
        <v>Fail</v>
      </c>
      <c r="DL514" s="36">
        <f>SUM(SUMIF(Survey!EP514:EV514,{"&gt;0","&lt;0"})*{1,-1})</f>
        <v>0</v>
      </c>
      <c r="DM514">
        <f t="shared" si="368"/>
        <v>0</v>
      </c>
      <c r="DN514" s="17">
        <f t="shared" si="369"/>
        <v>100</v>
      </c>
      <c r="DO514" s="16" t="str">
        <f t="shared" si="370"/>
        <v>Fail</v>
      </c>
      <c r="DP514" s="36">
        <f>SUM(SUMIF(Survey!EX514:FD514,{"&gt;0","&lt;0"})*{1,-1})</f>
        <v>0</v>
      </c>
      <c r="DQ514">
        <f t="shared" si="371"/>
        <v>0</v>
      </c>
      <c r="DR514" s="17">
        <f t="shared" si="372"/>
        <v>100</v>
      </c>
    </row>
    <row r="515" spans="1:122">
      <c r="A515">
        <v>515</v>
      </c>
      <c r="B515" t="str">
        <f t="shared" ref="B515:B578" si="373">IF(OR($C515="Pass",$D515="Pass",$E515="Pass"),"Pass","Fail")</f>
        <v>Pass</v>
      </c>
      <c r="C515" t="str">
        <f>IF(COUNTBLANK(Survey!B515:FE515)=$C$2, "Pass", "Fail")</f>
        <v>Pass</v>
      </c>
      <c r="D515" t="str">
        <f t="shared" si="327"/>
        <v>Fail</v>
      </c>
      <c r="E515" t="str">
        <f>IF(OR(ISBLANK(Survey!AJ515),COUNTIF(G515:BB515,"Fail")),"Fail","Pass")</f>
        <v>Fail</v>
      </c>
      <c r="G515" s="16" t="str">
        <f t="shared" si="328"/>
        <v>Fail</v>
      </c>
      <c r="H515" s="177">
        <f>COUNTBLANK(Survey!B515:D515)+COUNTBLANK(Survey!G515)+COUNTBLANK(Survey!I515)+COUNTBLANK(Survey!K515:M515)+COUNTBLANK(Survey!P515)+COUNTBLANK(Survey!S515:U515)+COUNTBLANK(Survey!Y515:AA515)+COUNTBLANK(Survey!AD515:AE515)+COUNTBLANK(Survey!AI515:AI515)</f>
        <v>18</v>
      </c>
      <c r="I515" s="16" t="str">
        <f t="shared" si="329"/>
        <v>Fail</v>
      </c>
      <c r="J515" t="b">
        <f>IF(Survey!E515="No",TRUE,FALSE)</f>
        <v>0</v>
      </c>
      <c r="K515" s="34">
        <f>LEN(Survey!E515)</f>
        <v>0</v>
      </c>
      <c r="L515" s="16" t="str">
        <f t="shared" si="330"/>
        <v>Fail</v>
      </c>
      <c r="M515" t="b">
        <f>IF(Survey!F515="No",TRUE,FALSE)</f>
        <v>0</v>
      </c>
      <c r="N515" s="33">
        <f>LEN(Survey!F515)</f>
        <v>0</v>
      </c>
      <c r="O515" s="16" t="str">
        <f t="shared" si="331"/>
        <v>Pass</v>
      </c>
      <c r="P515" s="34">
        <f>MOD((LEN(Survey!H515)+2),11)</f>
        <v>2</v>
      </c>
      <c r="Q515" s="33" t="str">
        <f>IF(Survey!$L515="Prospectus fund", "Yes", "No")</f>
        <v>No</v>
      </c>
      <c r="R515" s="16" t="str">
        <f t="shared" si="332"/>
        <v>Pass</v>
      </c>
      <c r="S515" s="34">
        <f>MOD((LEN(Survey!J515)+2),11)</f>
        <v>2</v>
      </c>
      <c r="T515" s="35" t="b">
        <f>IF(OR(Survey!$M515="ETF",Survey!$M515="ETF, alternative mutual fund",Survey!$M515="Closed-end", Survey!$M515="Split share corp", Survey!$I515="Yes"),TRUE,FALSE)</f>
        <v>0</v>
      </c>
      <c r="U515" s="16" t="str">
        <f>IFERROR(IF(AND(OR(X515=Y515,Y515 = "Either"),NOT(ISBLANK(Survey!K515))),"Pass","Fail"),"Pass")</f>
        <v>Fail</v>
      </c>
      <c r="V515" s="36" cm="1">
        <f t="array" ref="V515">SUM(SUMIF(Survey!BZ515:CS515,{"&gt;0","&lt;0"})*{1,-1})</f>
        <v>0</v>
      </c>
      <c r="W515" s="38" cm="1">
        <f t="array" ref="W515">SUM(SUMIF(Survey!CC515,{"&gt;0","&lt;0"})*{1,-1})+SUM(SUMIF(Survey!CM515,{"&gt;0","&lt;0"})*{1,-1})</f>
        <v>0</v>
      </c>
      <c r="X515" s="38">
        <f>Survey!K515</f>
        <v>0</v>
      </c>
      <c r="Y515" s="37" t="str">
        <f t="shared" si="333"/>
        <v>Either</v>
      </c>
      <c r="Z515" s="16" t="str">
        <f t="shared" si="334"/>
        <v>Fail</v>
      </c>
      <c r="AA515" s="67" cm="1">
        <f t="array" ref="AA515">SUM(SUMIF(Survey!BZ515:CS515,{"&gt;0","&lt;0"})*{1,-1})+SUM(SUMIF(Survey!CU515:DN515,{"&gt;0","&lt;0"})*{1,-1})</f>
        <v>0</v>
      </c>
      <c r="AB515" s="67">
        <f>IFERROR(AA515/(Survey!$AV515),0)</f>
        <v>0</v>
      </c>
      <c r="AC515" s="128" t="b">
        <f>IF(OR(Survey!$M515="Alternative strategy or hedge",Survey!$M515="Other, illiquid",Survey!$L515="Prospectus fund"),TRUE,FALSE)</f>
        <v>0</v>
      </c>
      <c r="AD515" s="128" t="b">
        <f>NOT(ISBLANK(Survey!$M515))</f>
        <v>0</v>
      </c>
      <c r="AE515" s="16" t="str">
        <f t="shared" si="335"/>
        <v>Pass</v>
      </c>
      <c r="AF515" s="38" t="b">
        <f>NOT(ISNUMBER(SEARCH("Other",Survey!$P515)))</f>
        <v>1</v>
      </c>
      <c r="AG515" s="37" t="b">
        <f>NOT(ISBLANK(Survey!$Q515))</f>
        <v>0</v>
      </c>
      <c r="AH515" s="16" t="str">
        <f t="shared" si="336"/>
        <v>Pass</v>
      </c>
      <c r="AI515" s="143">
        <f>COUNTBLANK(Survey!$W515)</f>
        <v>1</v>
      </c>
      <c r="AJ515" s="67">
        <f>IF(AND(Survey!L515&lt;&gt;"Exempt fund",OR(Survey!$M515="ETF",Survey!$M515="ETF, alternative mutual fund",Survey!$M515="Mutual fund",Survey!$M515="Alternative mutual fund",Survey!$M515="Money market")),1,0)</f>
        <v>0</v>
      </c>
      <c r="AK515" s="16" t="str">
        <f t="shared" si="337"/>
        <v>Pass</v>
      </c>
      <c r="AL515" s="38" t="b">
        <f>NOT(ISNUMBER(SEARCH("Yes",Survey!$AA515)))</f>
        <v>1</v>
      </c>
      <c r="AM515" s="37" t="b">
        <f>IF(COUNTBLANK(Survey!$AB515:$AC515)=0,TRUE, FALSE)</f>
        <v>0</v>
      </c>
      <c r="AN515" s="16" t="str">
        <f t="shared" si="338"/>
        <v>Pass</v>
      </c>
      <c r="AO515" s="38" t="b">
        <f>NOT(ISNUMBER(SEARCH("Yes",Survey!$AD515)))</f>
        <v>1</v>
      </c>
      <c r="AP515" s="37" t="b">
        <f>NOT(ISBLANK(Survey!$AF515))</f>
        <v>0</v>
      </c>
      <c r="AQ515" s="16" t="str">
        <f t="shared" si="339"/>
        <v>Pass</v>
      </c>
      <c r="AR515" s="38" t="b">
        <f>NOT(OR(ISNUMBER(SEARCH("Other",Survey!$AF515)),ISNUMBER(SEARCH("Multiple",Survey!$AF515))))</f>
        <v>1</v>
      </c>
      <c r="AS515" s="37" t="b">
        <f>NOT(ISBLANK(Survey!$AG515))</f>
        <v>0</v>
      </c>
      <c r="AT515" s="16" t="str">
        <f t="shared" si="340"/>
        <v>Fail</v>
      </c>
      <c r="AU515" s="143">
        <f>IF(ABS(Survey!$AV515)&gt;0, 1,0)</f>
        <v>0</v>
      </c>
      <c r="AV515" s="143">
        <f>IF(COUNTBLANK(Survey!$AJ515)=0,1,0)</f>
        <v>0</v>
      </c>
      <c r="AW515" s="16" t="str">
        <f t="shared" si="341"/>
        <v>Pass</v>
      </c>
      <c r="AX515" s="143">
        <f>IF(ISBLANK(Survey!$AJ515),0,1)</f>
        <v>0</v>
      </c>
      <c r="AY515" s="165">
        <f>COUNTBLANK(Survey!$AK515)</f>
        <v>1</v>
      </c>
      <c r="AZ515" s="16" t="str">
        <f t="shared" si="342"/>
        <v>Pass</v>
      </c>
      <c r="BA515" s="143">
        <f>IF(OR(Survey!$AK515="Closed",ISBLANK(Survey!$AK515)),0,1)</f>
        <v>0</v>
      </c>
      <c r="BB515" s="165">
        <f>IF(ISBLANK(Survey!$AL515),1,0)</f>
        <v>1</v>
      </c>
      <c r="BC515" s="147" t="str" cm="1">
        <f t="array" ref="BC515">IF(OR(IF(OR($BE515+$BF515 = 2, $BG515=1), FALSE, TRUE), AND($BD515:$BD515 = 0)),"Pass","Fail")</f>
        <v>Pass</v>
      </c>
      <c r="BD515" s="143">
        <f>COUNTBLANK(Survey!$AM515:$AO515)</f>
        <v>3</v>
      </c>
      <c r="BE515" s="143">
        <f>IF(Survey!$I515="Yes",1,0)</f>
        <v>0</v>
      </c>
      <c r="BF515" s="143">
        <f>IF(OR(Survey!$M515="Mutual fund",Survey!$M515="Alternative mutual fund",Survey!$M515="Money market"),1,0)</f>
        <v>0</v>
      </c>
      <c r="BG515" s="148">
        <f>IF(OR(Survey!$M515="ETF",Survey!$M515="ETF, alternative mutual fund"),1,0)</f>
        <v>0</v>
      </c>
      <c r="BH515" s="16" t="str">
        <f t="shared" si="343"/>
        <v>Pass</v>
      </c>
      <c r="BI515" s="38" t="b">
        <f>OR(ISNUMBER(SEARCH("Yes",Survey!$AO515)),ISBLANK(Survey!$AO515))</f>
        <v>1</v>
      </c>
      <c r="BJ515" s="67" t="b">
        <f>NOT(ISBLANK(Survey!$AP515))</f>
        <v>0</v>
      </c>
      <c r="BK515" s="16" t="str">
        <f t="shared" si="344"/>
        <v>Pass</v>
      </c>
      <c r="BL515" s="143">
        <f>IF(Survey!$AW515=0, 0,1)</f>
        <v>0</v>
      </c>
      <c r="BM515" s="67">
        <f>Survey!$AQ515</f>
        <v>0</v>
      </c>
      <c r="BN515" s="67">
        <f>IFERROR((Survey!$AX515-ABS(Survey!$AY515)-ABS(Survey!$BD515))/Survey!$AW515,0)</f>
        <v>0</v>
      </c>
      <c r="BO515" s="67">
        <f>IF(AND($BM515&gt;$BN515-0.2,$BM515&lt;$BN515+0.2,ISBLANK(Survey!$AQ515)=FALSE),0,1)</f>
        <v>1</v>
      </c>
      <c r="BP515" s="165">
        <f>IF(ISBLANK(Survey!$AR515),1,0)</f>
        <v>1</v>
      </c>
      <c r="BQ515" s="16" t="str">
        <f t="shared" si="345"/>
        <v>Pass</v>
      </c>
      <c r="BR515" s="143">
        <f>IF(Survey!$AW515=0, 0,1)</f>
        <v>0</v>
      </c>
      <c r="BS515" s="67">
        <f>IF(AND(Survey!$AS515&gt;=0,Survey!$AS515&lt;=0.2,Survey!$AS515&lt;&gt;""),0,1)</f>
        <v>1</v>
      </c>
      <c r="BT515" s="143">
        <f>IF(ISBLANK(Survey!$AT515),1,0)</f>
        <v>1</v>
      </c>
      <c r="BU515" s="16" t="str">
        <f t="shared" si="346"/>
        <v>Fail</v>
      </c>
      <c r="BV515" s="165">
        <f>Survey!$AU515</f>
        <v>0</v>
      </c>
      <c r="BW515" s="16" t="str">
        <f t="shared" si="347"/>
        <v>Pass</v>
      </c>
      <c r="BX515" s="36">
        <f>Survey!$AV515</f>
        <v>0</v>
      </c>
      <c r="BY515" s="176">
        <f>Survey!$AW515+Survey!$AX515-ABS(Survey!$AY515)+ABS(Survey!$AZ515)-ABS(Survey!$BA515)+ABS(Survey!$BB515)-ABS(Survey!$BC515)-ABS(Survey!$BD515)+Survey!$BE515</f>
        <v>0</v>
      </c>
      <c r="BZ515" s="35">
        <f t="shared" si="348"/>
        <v>0</v>
      </c>
      <c r="CA515" s="17">
        <f t="shared" si="349"/>
        <v>0</v>
      </c>
      <c r="CB515" s="16" t="str">
        <f t="shared" si="350"/>
        <v>Pass</v>
      </c>
      <c r="CC515" s="38" t="b">
        <f>IF(ABS(Survey!$BE515)=0,TRUE,FALSE)</f>
        <v>1</v>
      </c>
      <c r="CD515" s="37" t="b">
        <f>NOT(ISBLANK(Survey!$BF515))</f>
        <v>0</v>
      </c>
      <c r="CE515" t="str">
        <f t="shared" si="351"/>
        <v>Fail</v>
      </c>
      <c r="CF515" s="29">
        <f>Survey!$AV515</f>
        <v>0</v>
      </c>
      <c r="CG515" s="29" cm="1">
        <f t="array" ref="CG515">SUM(SUMIF(Survey!BH515:BO515,{"&gt;0","&lt;0"})*{1,-1})-SUM(SUMIF(Survey!BQ515:BX515,{"&gt;0","&lt;0"})*{1,-1})</f>
        <v>0</v>
      </c>
      <c r="CH515" s="35" t="str">
        <f t="shared" si="352"/>
        <v>No holdings</v>
      </c>
      <c r="CI515">
        <f t="shared" si="353"/>
        <v>0</v>
      </c>
      <c r="CJ515" s="16" t="str">
        <f t="shared" si="354"/>
        <v>Fail</v>
      </c>
      <c r="CK515" s="36">
        <f>Survey!$AV515</f>
        <v>0</v>
      </c>
      <c r="CL515" s="36" cm="1">
        <f t="array" ref="CL515">SUM(SUMIF(Survey!BZ515:CS515,{"&gt;0","&lt;0"})*{1,-1})-SUM(SUMIF(Survey!CU515:DN515,{"&gt;0","&lt;0"})*{1,-1})</f>
        <v>0</v>
      </c>
      <c r="CM515" s="35" t="str">
        <f t="shared" si="355"/>
        <v>No holdings</v>
      </c>
      <c r="CN515" s="17">
        <f t="shared" si="356"/>
        <v>0</v>
      </c>
      <c r="CO515" s="16" t="str">
        <f t="shared" si="357"/>
        <v>Pass</v>
      </c>
      <c r="CP515" s="38" t="b">
        <f>IF(ABS(Survey!$CS515)=0,TRUE,FALSE)</f>
        <v>1</v>
      </c>
      <c r="CQ515" s="37" t="b">
        <f>NOT(ISBLANK(Survey!$CT515))</f>
        <v>0</v>
      </c>
      <c r="CR515" s="16" t="str">
        <f t="shared" si="358"/>
        <v>Pass</v>
      </c>
      <c r="CS515" s="38" t="b">
        <f>IF(ABS(Survey!$DN515)=0,TRUE,FALSE)</f>
        <v>1</v>
      </c>
      <c r="CT515" s="37" t="b">
        <f>NOT(ISBLANK(Survey!$DO515))</f>
        <v>0</v>
      </c>
      <c r="CU515" t="str">
        <f t="shared" si="359"/>
        <v>Pass</v>
      </c>
      <c r="CV515" s="29" cm="1">
        <f t="array" ref="CV515">SUM(SUMIF(Survey!CO515,{"&gt;0","&lt;0"})*{1,-1})+SUM(SUMIF(Survey!DJ515,{"&gt;0","&lt;0"})*{1,-1})</f>
        <v>0</v>
      </c>
      <c r="CW515" s="29">
        <f>SUM(SUMIF(Survey!DQ515:DW515,{"&gt;0","&lt;0"})*{1,-1})+SUM(SUMIF(Survey!DY515:EE515,{"&gt;0","&lt;0"})*{1,-1})</f>
        <v>0</v>
      </c>
      <c r="CX515">
        <f t="shared" si="360"/>
        <v>0</v>
      </c>
      <c r="CY515">
        <f t="shared" si="361"/>
        <v>0</v>
      </c>
      <c r="CZ515" s="16" t="str">
        <f t="shared" si="362"/>
        <v>Pass</v>
      </c>
      <c r="DA515" s="38" t="b">
        <f>IF(ABS(Survey!$DW515)=0,TRUE,FALSE)</f>
        <v>1</v>
      </c>
      <c r="DB515" s="37" t="b">
        <f>NOT(ISBLANK(Survey!DX515))</f>
        <v>0</v>
      </c>
      <c r="DC515" s="16" t="str">
        <f t="shared" si="363"/>
        <v>Pass</v>
      </c>
      <c r="DD515" s="38" t="b">
        <f>IF(ABS(Survey!$EE515)=0,TRUE,FALSE)</f>
        <v>1</v>
      </c>
      <c r="DE515" s="37" t="b">
        <f>NOT(ISBLANK(Survey!$EF515))</f>
        <v>0</v>
      </c>
      <c r="DF515" s="16" t="str">
        <f t="shared" si="364"/>
        <v>Fail</v>
      </c>
      <c r="DG515" s="36">
        <f>SUM(SUMIF(Survey!EL515:EN515,{"&gt;0","&lt;0"})*{1,-1})</f>
        <v>0</v>
      </c>
      <c r="DH515">
        <f t="shared" si="365"/>
        <v>0</v>
      </c>
      <c r="DI515">
        <f t="shared" si="366"/>
        <v>100</v>
      </c>
      <c r="DJ515" s="35" t="b">
        <f>IF(OR(Survey!$M515="ETF",Survey!$M515="ETF, alternative mutual fund",Survey!$M515="Closed-end", Survey!$M515="Split share corp"),TRUE,FALSE)</f>
        <v>0</v>
      </c>
      <c r="DK515" s="16" t="str">
        <f t="shared" si="367"/>
        <v>Fail</v>
      </c>
      <c r="DL515" s="36">
        <f>SUM(SUMIF(Survey!EP515:EV515,{"&gt;0","&lt;0"})*{1,-1})</f>
        <v>0</v>
      </c>
      <c r="DM515">
        <f t="shared" si="368"/>
        <v>0</v>
      </c>
      <c r="DN515" s="17">
        <f t="shared" si="369"/>
        <v>100</v>
      </c>
      <c r="DO515" s="16" t="str">
        <f t="shared" si="370"/>
        <v>Fail</v>
      </c>
      <c r="DP515" s="36">
        <f>SUM(SUMIF(Survey!EX515:FD515,{"&gt;0","&lt;0"})*{1,-1})</f>
        <v>0</v>
      </c>
      <c r="DQ515">
        <f t="shared" si="371"/>
        <v>0</v>
      </c>
      <c r="DR515" s="17">
        <f t="shared" si="372"/>
        <v>100</v>
      </c>
    </row>
    <row r="516" spans="1:122">
      <c r="A516">
        <v>516</v>
      </c>
      <c r="B516" t="str">
        <f t="shared" si="373"/>
        <v>Pass</v>
      </c>
      <c r="C516" t="str">
        <f>IF(COUNTBLANK(Survey!B516:FE516)=$C$2, "Pass", "Fail")</f>
        <v>Pass</v>
      </c>
      <c r="D516" t="str">
        <f t="shared" si="327"/>
        <v>Fail</v>
      </c>
      <c r="E516" t="str">
        <f>IF(OR(ISBLANK(Survey!AJ516),COUNTIF(G516:BB516,"Fail")),"Fail","Pass")</f>
        <v>Fail</v>
      </c>
      <c r="G516" s="16" t="str">
        <f t="shared" si="328"/>
        <v>Fail</v>
      </c>
      <c r="H516" s="177">
        <f>COUNTBLANK(Survey!B516:D516)+COUNTBLANK(Survey!G516)+COUNTBLANK(Survey!I516)+COUNTBLANK(Survey!K516:M516)+COUNTBLANK(Survey!P516)+COUNTBLANK(Survey!S516:U516)+COUNTBLANK(Survey!Y516:AA516)+COUNTBLANK(Survey!AD516:AE516)+COUNTBLANK(Survey!AI516:AI516)</f>
        <v>18</v>
      </c>
      <c r="I516" s="16" t="str">
        <f t="shared" si="329"/>
        <v>Fail</v>
      </c>
      <c r="J516" t="b">
        <f>IF(Survey!E516="No",TRUE,FALSE)</f>
        <v>0</v>
      </c>
      <c r="K516" s="34">
        <f>LEN(Survey!E516)</f>
        <v>0</v>
      </c>
      <c r="L516" s="16" t="str">
        <f t="shared" si="330"/>
        <v>Fail</v>
      </c>
      <c r="M516" t="b">
        <f>IF(Survey!F516="No",TRUE,FALSE)</f>
        <v>0</v>
      </c>
      <c r="N516" s="33">
        <f>LEN(Survey!F516)</f>
        <v>0</v>
      </c>
      <c r="O516" s="16" t="str">
        <f t="shared" si="331"/>
        <v>Pass</v>
      </c>
      <c r="P516" s="34">
        <f>MOD((LEN(Survey!H516)+2),11)</f>
        <v>2</v>
      </c>
      <c r="Q516" s="33" t="str">
        <f>IF(Survey!$L516="Prospectus fund", "Yes", "No")</f>
        <v>No</v>
      </c>
      <c r="R516" s="16" t="str">
        <f t="shared" si="332"/>
        <v>Pass</v>
      </c>
      <c r="S516" s="34">
        <f>MOD((LEN(Survey!J516)+2),11)</f>
        <v>2</v>
      </c>
      <c r="T516" s="35" t="b">
        <f>IF(OR(Survey!$M516="ETF",Survey!$M516="ETF, alternative mutual fund",Survey!$M516="Closed-end", Survey!$M516="Split share corp", Survey!$I516="Yes"),TRUE,FALSE)</f>
        <v>0</v>
      </c>
      <c r="U516" s="16" t="str">
        <f>IFERROR(IF(AND(OR(X516=Y516,Y516 = "Either"),NOT(ISBLANK(Survey!K516))),"Pass","Fail"),"Pass")</f>
        <v>Fail</v>
      </c>
      <c r="V516" s="36" cm="1">
        <f t="array" ref="V516">SUM(SUMIF(Survey!BZ516:CS516,{"&gt;0","&lt;0"})*{1,-1})</f>
        <v>0</v>
      </c>
      <c r="W516" s="38" cm="1">
        <f t="array" ref="W516">SUM(SUMIF(Survey!CC516,{"&gt;0","&lt;0"})*{1,-1})+SUM(SUMIF(Survey!CM516,{"&gt;0","&lt;0"})*{1,-1})</f>
        <v>0</v>
      </c>
      <c r="X516" s="38">
        <f>Survey!K516</f>
        <v>0</v>
      </c>
      <c r="Y516" s="37" t="str">
        <f t="shared" si="333"/>
        <v>Either</v>
      </c>
      <c r="Z516" s="16" t="str">
        <f t="shared" si="334"/>
        <v>Fail</v>
      </c>
      <c r="AA516" s="67" cm="1">
        <f t="array" ref="AA516">SUM(SUMIF(Survey!BZ516:CS516,{"&gt;0","&lt;0"})*{1,-1})+SUM(SUMIF(Survey!CU516:DN516,{"&gt;0","&lt;0"})*{1,-1})</f>
        <v>0</v>
      </c>
      <c r="AB516" s="67">
        <f>IFERROR(AA516/(Survey!$AV516),0)</f>
        <v>0</v>
      </c>
      <c r="AC516" s="128" t="b">
        <f>IF(OR(Survey!$M516="Alternative strategy or hedge",Survey!$M516="Other, illiquid",Survey!$L516="Prospectus fund"),TRUE,FALSE)</f>
        <v>0</v>
      </c>
      <c r="AD516" s="128" t="b">
        <f>NOT(ISBLANK(Survey!$M516))</f>
        <v>0</v>
      </c>
      <c r="AE516" s="16" t="str">
        <f t="shared" si="335"/>
        <v>Pass</v>
      </c>
      <c r="AF516" s="38" t="b">
        <f>NOT(ISNUMBER(SEARCH("Other",Survey!$P516)))</f>
        <v>1</v>
      </c>
      <c r="AG516" s="37" t="b">
        <f>NOT(ISBLANK(Survey!$Q516))</f>
        <v>0</v>
      </c>
      <c r="AH516" s="16" t="str">
        <f t="shared" si="336"/>
        <v>Pass</v>
      </c>
      <c r="AI516" s="143">
        <f>COUNTBLANK(Survey!$W516)</f>
        <v>1</v>
      </c>
      <c r="AJ516" s="67">
        <f>IF(AND(Survey!L516&lt;&gt;"Exempt fund",OR(Survey!$M516="ETF",Survey!$M516="ETF, alternative mutual fund",Survey!$M516="Mutual fund",Survey!$M516="Alternative mutual fund",Survey!$M516="Money market")),1,0)</f>
        <v>0</v>
      </c>
      <c r="AK516" s="16" t="str">
        <f t="shared" si="337"/>
        <v>Pass</v>
      </c>
      <c r="AL516" s="38" t="b">
        <f>NOT(ISNUMBER(SEARCH("Yes",Survey!$AA516)))</f>
        <v>1</v>
      </c>
      <c r="AM516" s="37" t="b">
        <f>IF(COUNTBLANK(Survey!$AB516:$AC516)=0,TRUE, FALSE)</f>
        <v>0</v>
      </c>
      <c r="AN516" s="16" t="str">
        <f t="shared" si="338"/>
        <v>Pass</v>
      </c>
      <c r="AO516" s="38" t="b">
        <f>NOT(ISNUMBER(SEARCH("Yes",Survey!$AD516)))</f>
        <v>1</v>
      </c>
      <c r="AP516" s="37" t="b">
        <f>NOT(ISBLANK(Survey!$AF516))</f>
        <v>0</v>
      </c>
      <c r="AQ516" s="16" t="str">
        <f t="shared" si="339"/>
        <v>Pass</v>
      </c>
      <c r="AR516" s="38" t="b">
        <f>NOT(OR(ISNUMBER(SEARCH("Other",Survey!$AF516)),ISNUMBER(SEARCH("Multiple",Survey!$AF516))))</f>
        <v>1</v>
      </c>
      <c r="AS516" s="37" t="b">
        <f>NOT(ISBLANK(Survey!$AG516))</f>
        <v>0</v>
      </c>
      <c r="AT516" s="16" t="str">
        <f t="shared" si="340"/>
        <v>Fail</v>
      </c>
      <c r="AU516" s="143">
        <f>IF(ABS(Survey!$AV516)&gt;0, 1,0)</f>
        <v>0</v>
      </c>
      <c r="AV516" s="143">
        <f>IF(COUNTBLANK(Survey!$AJ516)=0,1,0)</f>
        <v>0</v>
      </c>
      <c r="AW516" s="16" t="str">
        <f t="shared" si="341"/>
        <v>Pass</v>
      </c>
      <c r="AX516" s="143">
        <f>IF(ISBLANK(Survey!$AJ516),0,1)</f>
        <v>0</v>
      </c>
      <c r="AY516" s="165">
        <f>COUNTBLANK(Survey!$AK516)</f>
        <v>1</v>
      </c>
      <c r="AZ516" s="16" t="str">
        <f t="shared" si="342"/>
        <v>Pass</v>
      </c>
      <c r="BA516" s="143">
        <f>IF(OR(Survey!$AK516="Closed",ISBLANK(Survey!$AK516)),0,1)</f>
        <v>0</v>
      </c>
      <c r="BB516" s="165">
        <f>IF(ISBLANK(Survey!$AL516),1,0)</f>
        <v>1</v>
      </c>
      <c r="BC516" s="147" t="str" cm="1">
        <f t="array" ref="BC516">IF(OR(IF(OR($BE516+$BF516 = 2, $BG516=1), FALSE, TRUE), AND($BD516:$BD516 = 0)),"Pass","Fail")</f>
        <v>Pass</v>
      </c>
      <c r="BD516" s="143">
        <f>COUNTBLANK(Survey!$AM516:$AO516)</f>
        <v>3</v>
      </c>
      <c r="BE516" s="143">
        <f>IF(Survey!$I516="Yes",1,0)</f>
        <v>0</v>
      </c>
      <c r="BF516" s="143">
        <f>IF(OR(Survey!$M516="Mutual fund",Survey!$M516="Alternative mutual fund",Survey!$M516="Money market"),1,0)</f>
        <v>0</v>
      </c>
      <c r="BG516" s="148">
        <f>IF(OR(Survey!$M516="ETF",Survey!$M516="ETF, alternative mutual fund"),1,0)</f>
        <v>0</v>
      </c>
      <c r="BH516" s="16" t="str">
        <f t="shared" si="343"/>
        <v>Pass</v>
      </c>
      <c r="BI516" s="38" t="b">
        <f>OR(ISNUMBER(SEARCH("Yes",Survey!$AO516)),ISBLANK(Survey!$AO516))</f>
        <v>1</v>
      </c>
      <c r="BJ516" s="67" t="b">
        <f>NOT(ISBLANK(Survey!$AP516))</f>
        <v>0</v>
      </c>
      <c r="BK516" s="16" t="str">
        <f t="shared" si="344"/>
        <v>Pass</v>
      </c>
      <c r="BL516" s="143">
        <f>IF(Survey!$AW516=0, 0,1)</f>
        <v>0</v>
      </c>
      <c r="BM516" s="67">
        <f>Survey!$AQ516</f>
        <v>0</v>
      </c>
      <c r="BN516" s="67">
        <f>IFERROR((Survey!$AX516-ABS(Survey!$AY516)-ABS(Survey!$BD516))/Survey!$AW516,0)</f>
        <v>0</v>
      </c>
      <c r="BO516" s="67">
        <f>IF(AND($BM516&gt;$BN516-0.2,$BM516&lt;$BN516+0.2,ISBLANK(Survey!$AQ516)=FALSE),0,1)</f>
        <v>1</v>
      </c>
      <c r="BP516" s="165">
        <f>IF(ISBLANK(Survey!$AR516),1,0)</f>
        <v>1</v>
      </c>
      <c r="BQ516" s="16" t="str">
        <f t="shared" si="345"/>
        <v>Pass</v>
      </c>
      <c r="BR516" s="143">
        <f>IF(Survey!$AW516=0, 0,1)</f>
        <v>0</v>
      </c>
      <c r="BS516" s="67">
        <f>IF(AND(Survey!$AS516&gt;=0,Survey!$AS516&lt;=0.2,Survey!$AS516&lt;&gt;""),0,1)</f>
        <v>1</v>
      </c>
      <c r="BT516" s="143">
        <f>IF(ISBLANK(Survey!$AT516),1,0)</f>
        <v>1</v>
      </c>
      <c r="BU516" s="16" t="str">
        <f t="shared" si="346"/>
        <v>Fail</v>
      </c>
      <c r="BV516" s="165">
        <f>Survey!$AU516</f>
        <v>0</v>
      </c>
      <c r="BW516" s="16" t="str">
        <f t="shared" si="347"/>
        <v>Pass</v>
      </c>
      <c r="BX516" s="36">
        <f>Survey!$AV516</f>
        <v>0</v>
      </c>
      <c r="BY516" s="176">
        <f>Survey!$AW516+Survey!$AX516-ABS(Survey!$AY516)+ABS(Survey!$AZ516)-ABS(Survey!$BA516)+ABS(Survey!$BB516)-ABS(Survey!$BC516)-ABS(Survey!$BD516)+Survey!$BE516</f>
        <v>0</v>
      </c>
      <c r="BZ516" s="35">
        <f t="shared" si="348"/>
        <v>0</v>
      </c>
      <c r="CA516" s="17">
        <f t="shared" si="349"/>
        <v>0</v>
      </c>
      <c r="CB516" s="16" t="str">
        <f t="shared" si="350"/>
        <v>Pass</v>
      </c>
      <c r="CC516" s="38" t="b">
        <f>IF(ABS(Survey!$BE516)=0,TRUE,FALSE)</f>
        <v>1</v>
      </c>
      <c r="CD516" s="37" t="b">
        <f>NOT(ISBLANK(Survey!$BF516))</f>
        <v>0</v>
      </c>
      <c r="CE516" t="str">
        <f t="shared" si="351"/>
        <v>Fail</v>
      </c>
      <c r="CF516" s="29">
        <f>Survey!$AV516</f>
        <v>0</v>
      </c>
      <c r="CG516" s="29" cm="1">
        <f t="array" ref="CG516">SUM(SUMIF(Survey!BH516:BO516,{"&gt;0","&lt;0"})*{1,-1})-SUM(SUMIF(Survey!BQ516:BX516,{"&gt;0","&lt;0"})*{1,-1})</f>
        <v>0</v>
      </c>
      <c r="CH516" s="35" t="str">
        <f t="shared" si="352"/>
        <v>No holdings</v>
      </c>
      <c r="CI516">
        <f t="shared" si="353"/>
        <v>0</v>
      </c>
      <c r="CJ516" s="16" t="str">
        <f t="shared" si="354"/>
        <v>Fail</v>
      </c>
      <c r="CK516" s="36">
        <f>Survey!$AV516</f>
        <v>0</v>
      </c>
      <c r="CL516" s="36" cm="1">
        <f t="array" ref="CL516">SUM(SUMIF(Survey!BZ516:CS516,{"&gt;0","&lt;0"})*{1,-1})-SUM(SUMIF(Survey!CU516:DN516,{"&gt;0","&lt;0"})*{1,-1})</f>
        <v>0</v>
      </c>
      <c r="CM516" s="35" t="str">
        <f t="shared" si="355"/>
        <v>No holdings</v>
      </c>
      <c r="CN516" s="17">
        <f t="shared" si="356"/>
        <v>0</v>
      </c>
      <c r="CO516" s="16" t="str">
        <f t="shared" si="357"/>
        <v>Pass</v>
      </c>
      <c r="CP516" s="38" t="b">
        <f>IF(ABS(Survey!$CS516)=0,TRUE,FALSE)</f>
        <v>1</v>
      </c>
      <c r="CQ516" s="37" t="b">
        <f>NOT(ISBLANK(Survey!$CT516))</f>
        <v>0</v>
      </c>
      <c r="CR516" s="16" t="str">
        <f t="shared" si="358"/>
        <v>Pass</v>
      </c>
      <c r="CS516" s="38" t="b">
        <f>IF(ABS(Survey!$DN516)=0,TRUE,FALSE)</f>
        <v>1</v>
      </c>
      <c r="CT516" s="37" t="b">
        <f>NOT(ISBLANK(Survey!$DO516))</f>
        <v>0</v>
      </c>
      <c r="CU516" t="str">
        <f t="shared" si="359"/>
        <v>Pass</v>
      </c>
      <c r="CV516" s="29" cm="1">
        <f t="array" ref="CV516">SUM(SUMIF(Survey!CO516,{"&gt;0","&lt;0"})*{1,-1})+SUM(SUMIF(Survey!DJ516,{"&gt;0","&lt;0"})*{1,-1})</f>
        <v>0</v>
      </c>
      <c r="CW516" s="29">
        <f>SUM(SUMIF(Survey!DQ516:DW516,{"&gt;0","&lt;0"})*{1,-1})+SUM(SUMIF(Survey!DY516:EE516,{"&gt;0","&lt;0"})*{1,-1})</f>
        <v>0</v>
      </c>
      <c r="CX516">
        <f t="shared" si="360"/>
        <v>0</v>
      </c>
      <c r="CY516">
        <f t="shared" si="361"/>
        <v>0</v>
      </c>
      <c r="CZ516" s="16" t="str">
        <f t="shared" si="362"/>
        <v>Pass</v>
      </c>
      <c r="DA516" s="38" t="b">
        <f>IF(ABS(Survey!$DW516)=0,TRUE,FALSE)</f>
        <v>1</v>
      </c>
      <c r="DB516" s="37" t="b">
        <f>NOT(ISBLANK(Survey!DX516))</f>
        <v>0</v>
      </c>
      <c r="DC516" s="16" t="str">
        <f t="shared" si="363"/>
        <v>Pass</v>
      </c>
      <c r="DD516" s="38" t="b">
        <f>IF(ABS(Survey!$EE516)=0,TRUE,FALSE)</f>
        <v>1</v>
      </c>
      <c r="DE516" s="37" t="b">
        <f>NOT(ISBLANK(Survey!$EF516))</f>
        <v>0</v>
      </c>
      <c r="DF516" s="16" t="str">
        <f t="shared" si="364"/>
        <v>Fail</v>
      </c>
      <c r="DG516" s="36">
        <f>SUM(SUMIF(Survey!EL516:EN516,{"&gt;0","&lt;0"})*{1,-1})</f>
        <v>0</v>
      </c>
      <c r="DH516">
        <f t="shared" si="365"/>
        <v>0</v>
      </c>
      <c r="DI516">
        <f t="shared" si="366"/>
        <v>100</v>
      </c>
      <c r="DJ516" s="35" t="b">
        <f>IF(OR(Survey!$M516="ETF",Survey!$M516="ETF, alternative mutual fund",Survey!$M516="Closed-end", Survey!$M516="Split share corp"),TRUE,FALSE)</f>
        <v>0</v>
      </c>
      <c r="DK516" s="16" t="str">
        <f t="shared" si="367"/>
        <v>Fail</v>
      </c>
      <c r="DL516" s="36">
        <f>SUM(SUMIF(Survey!EP516:EV516,{"&gt;0","&lt;0"})*{1,-1})</f>
        <v>0</v>
      </c>
      <c r="DM516">
        <f t="shared" si="368"/>
        <v>0</v>
      </c>
      <c r="DN516" s="17">
        <f t="shared" si="369"/>
        <v>100</v>
      </c>
      <c r="DO516" s="16" t="str">
        <f t="shared" si="370"/>
        <v>Fail</v>
      </c>
      <c r="DP516" s="36">
        <f>SUM(SUMIF(Survey!EX516:FD516,{"&gt;0","&lt;0"})*{1,-1})</f>
        <v>0</v>
      </c>
      <c r="DQ516">
        <f t="shared" si="371"/>
        <v>0</v>
      </c>
      <c r="DR516" s="17">
        <f t="shared" si="372"/>
        <v>100</v>
      </c>
    </row>
    <row r="517" spans="1:122">
      <c r="A517">
        <v>517</v>
      </c>
      <c r="B517" t="str">
        <f t="shared" si="373"/>
        <v>Pass</v>
      </c>
      <c r="C517" t="str">
        <f>IF(COUNTBLANK(Survey!B517:FE517)=$C$2, "Pass", "Fail")</f>
        <v>Pass</v>
      </c>
      <c r="D517" t="str">
        <f t="shared" ref="D517:D580" si="374">IF(COUNTIF(G517:DR517,"Fail"),"Fail","Pass")</f>
        <v>Fail</v>
      </c>
      <c r="E517" t="str">
        <f>IF(OR(ISBLANK(Survey!AJ517),COUNTIF(G517:BB517,"Fail")),"Fail","Pass")</f>
        <v>Fail</v>
      </c>
      <c r="G517" s="16" t="str">
        <f t="shared" ref="G517:G580" si="375">IF(H517=0,"Pass","Fail")</f>
        <v>Fail</v>
      </c>
      <c r="H517" s="177">
        <f>COUNTBLANK(Survey!B517:D517)+COUNTBLANK(Survey!G517)+COUNTBLANK(Survey!I517)+COUNTBLANK(Survey!K517:M517)+COUNTBLANK(Survey!P517)+COUNTBLANK(Survey!S517:U517)+COUNTBLANK(Survey!Y517:AA517)+COUNTBLANK(Survey!AD517:AE517)+COUNTBLANK(Survey!AI517:AI517)</f>
        <v>18</v>
      </c>
      <c r="I517" s="16" t="str">
        <f t="shared" ref="I517:I580" si="376">IF(OR(K517=20, J517=TRUE),"Pass","Fail")</f>
        <v>Fail</v>
      </c>
      <c r="J517" t="b">
        <f>IF(Survey!E517="No",TRUE,FALSE)</f>
        <v>0</v>
      </c>
      <c r="K517" s="34">
        <f>LEN(Survey!E517)</f>
        <v>0</v>
      </c>
      <c r="L517" s="16" t="str">
        <f t="shared" ref="L517:L580" si="377">IF(OR(N517=20, M517=TRUE),"Pass","Fail")</f>
        <v>Fail</v>
      </c>
      <c r="M517" t="b">
        <f>IF(Survey!F517="No",TRUE,FALSE)</f>
        <v>0</v>
      </c>
      <c r="N517" s="33">
        <f>LEN(Survey!F517)</f>
        <v>0</v>
      </c>
      <c r="O517" s="16" t="str">
        <f t="shared" ref="O517:O580" si="378">IF(OR(P517=0, Q517="No"),"Pass","Fail")</f>
        <v>Pass</v>
      </c>
      <c r="P517" s="34">
        <f>MOD((LEN(Survey!H517)+2),11)</f>
        <v>2</v>
      </c>
      <c r="Q517" s="33" t="str">
        <f>IF(Survey!$L517="Prospectus fund", "Yes", "No")</f>
        <v>No</v>
      </c>
      <c r="R517" s="16" t="str">
        <f t="shared" ref="R517:R580" si="379">IFERROR(IF(OR(S517=0, T517=FALSE),"Pass","Fail"),"Pass")</f>
        <v>Pass</v>
      </c>
      <c r="S517" s="34">
        <f>MOD((LEN(Survey!J517)+2),11)</f>
        <v>2</v>
      </c>
      <c r="T517" s="35" t="b">
        <f>IF(OR(Survey!$M517="ETF",Survey!$M517="ETF, alternative mutual fund",Survey!$M517="Closed-end", Survey!$M517="Split share corp", Survey!$I517="Yes"),TRUE,FALSE)</f>
        <v>0</v>
      </c>
      <c r="U517" s="16" t="str">
        <f>IFERROR(IF(AND(OR(X517=Y517,Y517 = "Either"),NOT(ISBLANK(Survey!K517))),"Pass","Fail"),"Pass")</f>
        <v>Fail</v>
      </c>
      <c r="V517" s="36" cm="1">
        <f t="array" ref="V517">SUM(SUMIF(Survey!BZ517:CS517,{"&gt;0","&lt;0"})*{1,-1})</f>
        <v>0</v>
      </c>
      <c r="W517" s="38" cm="1">
        <f t="array" ref="W517">SUM(SUMIF(Survey!CC517,{"&gt;0","&lt;0"})*{1,-1})+SUM(SUMIF(Survey!CM517,{"&gt;0","&lt;0"})*{1,-1})</f>
        <v>0</v>
      </c>
      <c r="X517" s="38">
        <f>Survey!K517</f>
        <v>0</v>
      </c>
      <c r="Y517" s="37" t="str">
        <f t="shared" ref="Y517:Y580" si="380">IFERROR(IF(W517/V517 &gt; 0.65, "Fund of funds", IF(W517/V517 &lt; 0.35,"Stand-alone","Either")),"Either")</f>
        <v>Either</v>
      </c>
      <c r="Z517" s="16" t="str">
        <f t="shared" ref="Z517:Z580" si="381">IF(AND(AD517=TRUE,OR(AB517&lt;=2, AC517=TRUE)),"Pass","Fail")</f>
        <v>Fail</v>
      </c>
      <c r="AA517" s="67" cm="1">
        <f t="array" ref="AA517">SUM(SUMIF(Survey!BZ517:CS517,{"&gt;0","&lt;0"})*{1,-1})+SUM(SUMIF(Survey!CU517:DN517,{"&gt;0","&lt;0"})*{1,-1})</f>
        <v>0</v>
      </c>
      <c r="AB517" s="67">
        <f>IFERROR(AA517/(Survey!$AV517),0)</f>
        <v>0</v>
      </c>
      <c r="AC517" s="128" t="b">
        <f>IF(OR(Survey!$M517="Alternative strategy or hedge",Survey!$M517="Other, illiquid",Survey!$L517="Prospectus fund"),TRUE,FALSE)</f>
        <v>0</v>
      </c>
      <c r="AD517" s="128" t="b">
        <f>NOT(ISBLANK(Survey!$M517))</f>
        <v>0</v>
      </c>
      <c r="AE517" s="16" t="str">
        <f t="shared" ref="AE517:AE580" si="382">IF(OR(AF517=TRUE, AG517=TRUE),"Pass","Fail")</f>
        <v>Pass</v>
      </c>
      <c r="AF517" s="38" t="b">
        <f>NOT(ISNUMBER(SEARCH("Other",Survey!$P517)))</f>
        <v>1</v>
      </c>
      <c r="AG517" s="37" t="b">
        <f>NOT(ISBLANK(Survey!$Q517))</f>
        <v>0</v>
      </c>
      <c r="AH517" s="16" t="str">
        <f t="shared" ref="AH517:AH580" si="383">IF(OR(AI517=0, AJ517=0),"Pass","Fail")</f>
        <v>Pass</v>
      </c>
      <c r="AI517" s="143">
        <f>COUNTBLANK(Survey!$W517)</f>
        <v>1</v>
      </c>
      <c r="AJ517" s="67">
        <f>IF(AND(Survey!L517&lt;&gt;"Exempt fund",OR(Survey!$M517="ETF",Survey!$M517="ETF, alternative mutual fund",Survey!$M517="Mutual fund",Survey!$M517="Alternative mutual fund",Survey!$M517="Money market")),1,0)</f>
        <v>0</v>
      </c>
      <c r="AK517" s="16" t="str">
        <f t="shared" ref="AK517:AK580" si="384">IF(OR(AL517=TRUE, AM517=TRUE),"Pass","Fail")</f>
        <v>Pass</v>
      </c>
      <c r="AL517" s="38" t="b">
        <f>NOT(ISNUMBER(SEARCH("Yes",Survey!$AA517)))</f>
        <v>1</v>
      </c>
      <c r="AM517" s="37" t="b">
        <f>IF(COUNTBLANK(Survey!$AB517:$AC517)=0,TRUE, FALSE)</f>
        <v>0</v>
      </c>
      <c r="AN517" s="16" t="str">
        <f t="shared" ref="AN517:AN580" si="385">IF(OR(AO517=TRUE, AP517=TRUE),"Pass","Fail")</f>
        <v>Pass</v>
      </c>
      <c r="AO517" s="38" t="b">
        <f>NOT(ISNUMBER(SEARCH("Yes",Survey!$AD517)))</f>
        <v>1</v>
      </c>
      <c r="AP517" s="37" t="b">
        <f>NOT(ISBLANK(Survey!$AF517))</f>
        <v>0</v>
      </c>
      <c r="AQ517" s="16" t="str">
        <f t="shared" ref="AQ517:AQ580" si="386">IF(OR(AR517=TRUE, AS517=TRUE),"Pass","Fail")</f>
        <v>Pass</v>
      </c>
      <c r="AR517" s="38" t="b">
        <f>NOT(OR(ISNUMBER(SEARCH("Other",Survey!$AF517)),ISNUMBER(SEARCH("Multiple",Survey!$AF517))))</f>
        <v>1</v>
      </c>
      <c r="AS517" s="37" t="b">
        <f>NOT(ISBLANK(Survey!$AG517))</f>
        <v>0</v>
      </c>
      <c r="AT517" s="16" t="str">
        <f t="shared" ref="AT517:AT580" si="387">IF(OR(AND(AU517=1, AV517=0), AND(AU517=0, AV517=1)),"Pass","Fail")</f>
        <v>Fail</v>
      </c>
      <c r="AU517" s="143">
        <f>IF(ABS(Survey!$AV517)&gt;0, 1,0)</f>
        <v>0</v>
      </c>
      <c r="AV517" s="143">
        <f>IF(COUNTBLANK(Survey!$AJ517)=0,1,0)</f>
        <v>0</v>
      </c>
      <c r="AW517" s="16" t="str">
        <f t="shared" ref="AW517:AW580" si="388">IF(OR(AX517=0, AY517=0),"Pass","Fail")</f>
        <v>Pass</v>
      </c>
      <c r="AX517" s="143">
        <f>IF(ISBLANK(Survey!$AJ517),0,1)</f>
        <v>0</v>
      </c>
      <c r="AY517" s="165">
        <f>COUNTBLANK(Survey!$AK517)</f>
        <v>1</v>
      </c>
      <c r="AZ517" s="16" t="str">
        <f t="shared" ref="AZ517:AZ580" si="389">IF(OR(BA517=0, BB517=0),"Pass","Fail")</f>
        <v>Pass</v>
      </c>
      <c r="BA517" s="143">
        <f>IF(OR(Survey!$AK517="Closed",ISBLANK(Survey!$AK517)),0,1)</f>
        <v>0</v>
      </c>
      <c r="BB517" s="165">
        <f>IF(ISBLANK(Survey!$AL517),1,0)</f>
        <v>1</v>
      </c>
      <c r="BC517" s="147" t="str" cm="1">
        <f t="array" ref="BC517">IF(OR(IF(OR($BE517+$BF517 = 2, $BG517=1), FALSE, TRUE), AND($BD517:$BD517 = 0)),"Pass","Fail")</f>
        <v>Pass</v>
      </c>
      <c r="BD517" s="143">
        <f>COUNTBLANK(Survey!$AM517:$AO517)</f>
        <v>3</v>
      </c>
      <c r="BE517" s="143">
        <f>IF(Survey!$I517="Yes",1,0)</f>
        <v>0</v>
      </c>
      <c r="BF517" s="143">
        <f>IF(OR(Survey!$M517="Mutual fund",Survey!$M517="Alternative mutual fund",Survey!$M517="Money market"),1,0)</f>
        <v>0</v>
      </c>
      <c r="BG517" s="148">
        <f>IF(OR(Survey!$M517="ETF",Survey!$M517="ETF, alternative mutual fund"),1,0)</f>
        <v>0</v>
      </c>
      <c r="BH517" s="16" t="str">
        <f t="shared" ref="BH517:BH580" si="390">IF(OR(BI517=TRUE, BJ517=TRUE),"Pass","Fail")</f>
        <v>Pass</v>
      </c>
      <c r="BI517" s="38" t="b">
        <f>OR(ISNUMBER(SEARCH("Yes",Survey!$AO517)),ISBLANK(Survey!$AO517))</f>
        <v>1</v>
      </c>
      <c r="BJ517" s="67" t="b">
        <f>NOT(ISBLANK(Survey!$AP517))</f>
        <v>0</v>
      </c>
      <c r="BK517" s="16" t="str">
        <f t="shared" ref="BK517:BK580" si="391">IF(OR(BL517=0, BO517=0, BP517=0),"Pass","Fail")</f>
        <v>Pass</v>
      </c>
      <c r="BL517" s="143">
        <f>IF(Survey!$AW517=0, 0,1)</f>
        <v>0</v>
      </c>
      <c r="BM517" s="67">
        <f>Survey!$AQ517</f>
        <v>0</v>
      </c>
      <c r="BN517" s="67">
        <f>IFERROR((Survey!$AX517-ABS(Survey!$AY517)-ABS(Survey!$BD517))/Survey!$AW517,0)</f>
        <v>0</v>
      </c>
      <c r="BO517" s="67">
        <f>IF(AND($BM517&gt;$BN517-0.2,$BM517&lt;$BN517+0.2,ISBLANK(Survey!$AQ517)=FALSE),0,1)</f>
        <v>1</v>
      </c>
      <c r="BP517" s="165">
        <f>IF(ISBLANK(Survey!$AR517),1,0)</f>
        <v>1</v>
      </c>
      <c r="BQ517" s="16" t="str">
        <f t="shared" ref="BQ517:BQ580" si="392">IF(OR($BR517=0, $BS517=0,$BT517=0),"Pass","Fail")</f>
        <v>Pass</v>
      </c>
      <c r="BR517" s="143">
        <f>IF(Survey!$AW517=0, 0,1)</f>
        <v>0</v>
      </c>
      <c r="BS517" s="67">
        <f>IF(AND(Survey!$AS517&gt;=0,Survey!$AS517&lt;=0.2,Survey!$AS517&lt;&gt;""),0,1)</f>
        <v>1</v>
      </c>
      <c r="BT517" s="143">
        <f>IF(ISBLANK(Survey!$AT517),1,0)</f>
        <v>1</v>
      </c>
      <c r="BU517" s="16" t="str">
        <f t="shared" ref="BU517:BU580" si="393">IF(OR(BV517="CAD",BV517="USD"),"Pass","Fail")</f>
        <v>Fail</v>
      </c>
      <c r="BV517" s="165">
        <f>Survey!$AU517</f>
        <v>0</v>
      </c>
      <c r="BW517" s="16" t="str">
        <f t="shared" ref="BW517:BW580" si="394">IF(OR(CA517=0,AND(BZ517&gt;=0.99,BZ517&lt;=1.01)),"Pass","Fail")</f>
        <v>Pass</v>
      </c>
      <c r="BX517" s="36">
        <f>Survey!$AV517</f>
        <v>0</v>
      </c>
      <c r="BY517" s="176">
        <f>Survey!$AW517+Survey!$AX517-ABS(Survey!$AY517)+ABS(Survey!$AZ517)-ABS(Survey!$BA517)+ABS(Survey!$BB517)-ABS(Survey!$BC517)-ABS(Survey!$BD517)+Survey!$BE517</f>
        <v>0</v>
      </c>
      <c r="BZ517" s="35">
        <f t="shared" ref="BZ517:BZ580" si="395">IFERROR(BX517/BY517,0)</f>
        <v>0</v>
      </c>
      <c r="CA517" s="17">
        <f t="shared" ref="CA517:CA580" si="396">BX517-BY517</f>
        <v>0</v>
      </c>
      <c r="CB517" s="16" t="str">
        <f t="shared" ref="CB517:CB580" si="397">IF(OR(CC517=TRUE, CD517=TRUE),"Pass","Fail")</f>
        <v>Pass</v>
      </c>
      <c r="CC517" s="38" t="b">
        <f>IF(ABS(Survey!$BE517)=0,TRUE,FALSE)</f>
        <v>1</v>
      </c>
      <c r="CD517" s="37" t="b">
        <f>NOT(ISBLANK(Survey!$BF517))</f>
        <v>0</v>
      </c>
      <c r="CE517" t="str">
        <f t="shared" ref="CE517:CE580" si="398">IF(AND(CH517&gt;=0.99,CH517&lt;=1.01),"Pass","Fail")</f>
        <v>Fail</v>
      </c>
      <c r="CF517" s="29">
        <f>Survey!$AV517</f>
        <v>0</v>
      </c>
      <c r="CG517" s="29" cm="1">
        <f t="array" ref="CG517">SUM(SUMIF(Survey!BH517:BO517,{"&gt;0","&lt;0"})*{1,-1})-SUM(SUMIF(Survey!BQ517:BX517,{"&gt;0","&lt;0"})*{1,-1})</f>
        <v>0</v>
      </c>
      <c r="CH517" s="35" t="str">
        <f t="shared" ref="CH517:CH580" si="399">IF(CG517=0,"No holdings",CF517/CG517)</f>
        <v>No holdings</v>
      </c>
      <c r="CI517">
        <f t="shared" ref="CI517:CI580" si="400">CF517-CG517</f>
        <v>0</v>
      </c>
      <c r="CJ517" s="16" t="str">
        <f t="shared" ref="CJ517:CJ580" si="401">IF(AND(CM517&gt;=0.99,CM517&lt;=1.01),"Pass","Fail")</f>
        <v>Fail</v>
      </c>
      <c r="CK517" s="36">
        <f>Survey!$AV517</f>
        <v>0</v>
      </c>
      <c r="CL517" s="36" cm="1">
        <f t="array" ref="CL517">SUM(SUMIF(Survey!BZ517:CS517,{"&gt;0","&lt;0"})*{1,-1})-SUM(SUMIF(Survey!CU517:DN517,{"&gt;0","&lt;0"})*{1,-1})</f>
        <v>0</v>
      </c>
      <c r="CM517" s="35" t="str">
        <f t="shared" ref="CM517:CM580" si="402">IF(CL517=0,"No holdings",CK517/CL517)</f>
        <v>No holdings</v>
      </c>
      <c r="CN517" s="17">
        <f t="shared" ref="CN517:CN580" si="403">CK517-CL517</f>
        <v>0</v>
      </c>
      <c r="CO517" s="16" t="str">
        <f t="shared" ref="CO517:CO580" si="404">IF(OR(CP517=TRUE, CQ517=TRUE),"Pass","Fail")</f>
        <v>Pass</v>
      </c>
      <c r="CP517" s="38" t="b">
        <f>IF(ABS(Survey!$CS517)=0,TRUE,FALSE)</f>
        <v>1</v>
      </c>
      <c r="CQ517" s="37" t="b">
        <f>NOT(ISBLANK(Survey!$CT517))</f>
        <v>0</v>
      </c>
      <c r="CR517" s="16" t="str">
        <f t="shared" ref="CR517:CR580" si="405">IF(OR(CS517=TRUE, CT517=TRUE),"Pass","Fail")</f>
        <v>Pass</v>
      </c>
      <c r="CS517" s="38" t="b">
        <f>IF(ABS(Survey!$DN517)=0,TRUE,FALSE)</f>
        <v>1</v>
      </c>
      <c r="CT517" s="37" t="b">
        <f>NOT(ISBLANK(Survey!$DO517))</f>
        <v>0</v>
      </c>
      <c r="CU517" t="str">
        <f t="shared" ref="CU517:CU580" si="406">IF(CX517&lt;1,"Pass","Fail")</f>
        <v>Pass</v>
      </c>
      <c r="CV517" s="29" cm="1">
        <f t="array" ref="CV517">SUM(SUMIF(Survey!CO517,{"&gt;0","&lt;0"})*{1,-1})+SUM(SUMIF(Survey!DJ517,{"&gt;0","&lt;0"})*{1,-1})</f>
        <v>0</v>
      </c>
      <c r="CW517" s="29">
        <f>SUM(SUMIF(Survey!DQ517:DW517,{"&gt;0","&lt;0"})*{1,-1})+SUM(SUMIF(Survey!DY517:EE517,{"&gt;0","&lt;0"})*{1,-1})</f>
        <v>0</v>
      </c>
      <c r="CX517">
        <f t="shared" ref="CX517:CX580" si="407">IFERROR(IF(AND(CW517=0,CV517&gt;0),"No Gross Notional",CV517/CW517),0)</f>
        <v>0</v>
      </c>
      <c r="CY517">
        <f t="shared" ref="CY517:CY580" si="408">IF(CV517-CW517 &lt; 0, 0, CV517-CW517)</f>
        <v>0</v>
      </c>
      <c r="CZ517" s="16" t="str">
        <f t="shared" ref="CZ517:CZ580" si="409">IF(OR(DA517=TRUE, DB517=TRUE),"Pass","Fail")</f>
        <v>Pass</v>
      </c>
      <c r="DA517" s="38" t="b">
        <f>IF(ABS(Survey!$DW517)=0,TRUE,FALSE)</f>
        <v>1</v>
      </c>
      <c r="DB517" s="37" t="b">
        <f>NOT(ISBLANK(Survey!DX517))</f>
        <v>0</v>
      </c>
      <c r="DC517" s="16" t="str">
        <f t="shared" ref="DC517:DC580" si="410">IF(OR(DD517=TRUE, DE517=TRUE),"Pass","Fail")</f>
        <v>Pass</v>
      </c>
      <c r="DD517" s="38" t="b">
        <f>IF(ABS(Survey!$EE517)=0,TRUE,FALSE)</f>
        <v>1</v>
      </c>
      <c r="DE517" s="37" t="b">
        <f>NOT(ISBLANK(Survey!$EF517))</f>
        <v>0</v>
      </c>
      <c r="DF517" s="16" t="str">
        <f t="shared" ref="DF517:DF580" si="411">IF(DJ517=TRUE,"Pass",IF(OR(AND(DG517&gt;=0.99,DG517&lt;=1.01),AND(DG517&gt;=99,DG517&lt;=101)),"Pass","Fail"))</f>
        <v>Fail</v>
      </c>
      <c r="DG517" s="36">
        <f>SUM(SUMIF(Survey!EL517:EN517,{"&gt;0","&lt;0"})*{1,-1})</f>
        <v>0</v>
      </c>
      <c r="DH517">
        <f t="shared" ref="DH517:DH580" si="412">IF(DG517=0,0,100/DG517)</f>
        <v>0</v>
      </c>
      <c r="DI517">
        <f t="shared" ref="DI517:DI580" si="413">100-DG517</f>
        <v>100</v>
      </c>
      <c r="DJ517" s="35" t="b">
        <f>IF(OR(Survey!$M517="ETF",Survey!$M517="ETF, alternative mutual fund",Survey!$M517="Closed-end", Survey!$M517="Split share corp"),TRUE,FALSE)</f>
        <v>0</v>
      </c>
      <c r="DK517" s="16" t="str">
        <f t="shared" ref="DK517:DK580" si="414">IF(OR(AND(DL517&gt;=0.99,DL517&lt;=1.01),AND(DL517&gt;=99,DL517&lt;=101)),"Pass","Fail")</f>
        <v>Fail</v>
      </c>
      <c r="DL517" s="36">
        <f>SUM(SUMIF(Survey!EP517:EV517,{"&gt;0","&lt;0"})*{1,-1})</f>
        <v>0</v>
      </c>
      <c r="DM517">
        <f t="shared" ref="DM517:DM580" si="415">IF(DL517=0,0,100/DL517)</f>
        <v>0</v>
      </c>
      <c r="DN517" s="17">
        <f t="shared" ref="DN517:DN580" si="416">100-DL517</f>
        <v>100</v>
      </c>
      <c r="DO517" s="16" t="str">
        <f t="shared" ref="DO517:DO580" si="417">IF(OR(AND(DP517&gt;=0.99,DP517&lt;=1.01),AND(DP517&gt;=99,DP517&lt;=101)),"Pass","Fail")</f>
        <v>Fail</v>
      </c>
      <c r="DP517" s="36">
        <f>SUM(SUMIF(Survey!EX517:FD517,{"&gt;0","&lt;0"})*{1,-1})</f>
        <v>0</v>
      </c>
      <c r="DQ517">
        <f t="shared" ref="DQ517:DQ580" si="418">IF(DP517=0,0,100/DP517)</f>
        <v>0</v>
      </c>
      <c r="DR517" s="17">
        <f t="shared" ref="DR517:DR580" si="419">100-DP517</f>
        <v>100</v>
      </c>
    </row>
    <row r="518" spans="1:122">
      <c r="A518">
        <v>518</v>
      </c>
      <c r="B518" t="str">
        <f t="shared" si="373"/>
        <v>Pass</v>
      </c>
      <c r="C518" t="str">
        <f>IF(COUNTBLANK(Survey!B518:FE518)=$C$2, "Pass", "Fail")</f>
        <v>Pass</v>
      </c>
      <c r="D518" t="str">
        <f t="shared" si="374"/>
        <v>Fail</v>
      </c>
      <c r="E518" t="str">
        <f>IF(OR(ISBLANK(Survey!AJ518),COUNTIF(G518:BB518,"Fail")),"Fail","Pass")</f>
        <v>Fail</v>
      </c>
      <c r="G518" s="16" t="str">
        <f t="shared" si="375"/>
        <v>Fail</v>
      </c>
      <c r="H518" s="177">
        <f>COUNTBLANK(Survey!B518:D518)+COUNTBLANK(Survey!G518)+COUNTBLANK(Survey!I518)+COUNTBLANK(Survey!K518:M518)+COUNTBLANK(Survey!P518)+COUNTBLANK(Survey!S518:U518)+COUNTBLANK(Survey!Y518:AA518)+COUNTBLANK(Survey!AD518:AE518)+COUNTBLANK(Survey!AI518:AI518)</f>
        <v>18</v>
      </c>
      <c r="I518" s="16" t="str">
        <f t="shared" si="376"/>
        <v>Fail</v>
      </c>
      <c r="J518" t="b">
        <f>IF(Survey!E518="No",TRUE,FALSE)</f>
        <v>0</v>
      </c>
      <c r="K518" s="34">
        <f>LEN(Survey!E518)</f>
        <v>0</v>
      </c>
      <c r="L518" s="16" t="str">
        <f t="shared" si="377"/>
        <v>Fail</v>
      </c>
      <c r="M518" t="b">
        <f>IF(Survey!F518="No",TRUE,FALSE)</f>
        <v>0</v>
      </c>
      <c r="N518" s="33">
        <f>LEN(Survey!F518)</f>
        <v>0</v>
      </c>
      <c r="O518" s="16" t="str">
        <f t="shared" si="378"/>
        <v>Pass</v>
      </c>
      <c r="P518" s="34">
        <f>MOD((LEN(Survey!H518)+2),11)</f>
        <v>2</v>
      </c>
      <c r="Q518" s="33" t="str">
        <f>IF(Survey!$L518="Prospectus fund", "Yes", "No")</f>
        <v>No</v>
      </c>
      <c r="R518" s="16" t="str">
        <f t="shared" si="379"/>
        <v>Pass</v>
      </c>
      <c r="S518" s="34">
        <f>MOD((LEN(Survey!J518)+2),11)</f>
        <v>2</v>
      </c>
      <c r="T518" s="35" t="b">
        <f>IF(OR(Survey!$M518="ETF",Survey!$M518="ETF, alternative mutual fund",Survey!$M518="Closed-end", Survey!$M518="Split share corp", Survey!$I518="Yes"),TRUE,FALSE)</f>
        <v>0</v>
      </c>
      <c r="U518" s="16" t="str">
        <f>IFERROR(IF(AND(OR(X518=Y518,Y518 = "Either"),NOT(ISBLANK(Survey!K518))),"Pass","Fail"),"Pass")</f>
        <v>Fail</v>
      </c>
      <c r="V518" s="36" cm="1">
        <f t="array" ref="V518">SUM(SUMIF(Survey!BZ518:CS518,{"&gt;0","&lt;0"})*{1,-1})</f>
        <v>0</v>
      </c>
      <c r="W518" s="38" cm="1">
        <f t="array" ref="W518">SUM(SUMIF(Survey!CC518,{"&gt;0","&lt;0"})*{1,-1})+SUM(SUMIF(Survey!CM518,{"&gt;0","&lt;0"})*{1,-1})</f>
        <v>0</v>
      </c>
      <c r="X518" s="38">
        <f>Survey!K518</f>
        <v>0</v>
      </c>
      <c r="Y518" s="37" t="str">
        <f t="shared" si="380"/>
        <v>Either</v>
      </c>
      <c r="Z518" s="16" t="str">
        <f t="shared" si="381"/>
        <v>Fail</v>
      </c>
      <c r="AA518" s="67" cm="1">
        <f t="array" ref="AA518">SUM(SUMIF(Survey!BZ518:CS518,{"&gt;0","&lt;0"})*{1,-1})+SUM(SUMIF(Survey!CU518:DN518,{"&gt;0","&lt;0"})*{1,-1})</f>
        <v>0</v>
      </c>
      <c r="AB518" s="67">
        <f>IFERROR(AA518/(Survey!$AV518),0)</f>
        <v>0</v>
      </c>
      <c r="AC518" s="128" t="b">
        <f>IF(OR(Survey!$M518="Alternative strategy or hedge",Survey!$M518="Other, illiquid",Survey!$L518="Prospectus fund"),TRUE,FALSE)</f>
        <v>0</v>
      </c>
      <c r="AD518" s="128" t="b">
        <f>NOT(ISBLANK(Survey!$M518))</f>
        <v>0</v>
      </c>
      <c r="AE518" s="16" t="str">
        <f t="shared" si="382"/>
        <v>Pass</v>
      </c>
      <c r="AF518" s="38" t="b">
        <f>NOT(ISNUMBER(SEARCH("Other",Survey!$P518)))</f>
        <v>1</v>
      </c>
      <c r="AG518" s="37" t="b">
        <f>NOT(ISBLANK(Survey!$Q518))</f>
        <v>0</v>
      </c>
      <c r="AH518" s="16" t="str">
        <f t="shared" si="383"/>
        <v>Pass</v>
      </c>
      <c r="AI518" s="143">
        <f>COUNTBLANK(Survey!$W518)</f>
        <v>1</v>
      </c>
      <c r="AJ518" s="67">
        <f>IF(AND(Survey!L518&lt;&gt;"Exempt fund",OR(Survey!$M518="ETF",Survey!$M518="ETF, alternative mutual fund",Survey!$M518="Mutual fund",Survey!$M518="Alternative mutual fund",Survey!$M518="Money market")),1,0)</f>
        <v>0</v>
      </c>
      <c r="AK518" s="16" t="str">
        <f t="shared" si="384"/>
        <v>Pass</v>
      </c>
      <c r="AL518" s="38" t="b">
        <f>NOT(ISNUMBER(SEARCH("Yes",Survey!$AA518)))</f>
        <v>1</v>
      </c>
      <c r="AM518" s="37" t="b">
        <f>IF(COUNTBLANK(Survey!$AB518:$AC518)=0,TRUE, FALSE)</f>
        <v>0</v>
      </c>
      <c r="AN518" s="16" t="str">
        <f t="shared" si="385"/>
        <v>Pass</v>
      </c>
      <c r="AO518" s="38" t="b">
        <f>NOT(ISNUMBER(SEARCH("Yes",Survey!$AD518)))</f>
        <v>1</v>
      </c>
      <c r="AP518" s="37" t="b">
        <f>NOT(ISBLANK(Survey!$AF518))</f>
        <v>0</v>
      </c>
      <c r="AQ518" s="16" t="str">
        <f t="shared" si="386"/>
        <v>Pass</v>
      </c>
      <c r="AR518" s="38" t="b">
        <f>NOT(OR(ISNUMBER(SEARCH("Other",Survey!$AF518)),ISNUMBER(SEARCH("Multiple",Survey!$AF518))))</f>
        <v>1</v>
      </c>
      <c r="AS518" s="37" t="b">
        <f>NOT(ISBLANK(Survey!$AG518))</f>
        <v>0</v>
      </c>
      <c r="AT518" s="16" t="str">
        <f t="shared" si="387"/>
        <v>Fail</v>
      </c>
      <c r="AU518" s="143">
        <f>IF(ABS(Survey!$AV518)&gt;0, 1,0)</f>
        <v>0</v>
      </c>
      <c r="AV518" s="143">
        <f>IF(COUNTBLANK(Survey!$AJ518)=0,1,0)</f>
        <v>0</v>
      </c>
      <c r="AW518" s="16" t="str">
        <f t="shared" si="388"/>
        <v>Pass</v>
      </c>
      <c r="AX518" s="143">
        <f>IF(ISBLANK(Survey!$AJ518),0,1)</f>
        <v>0</v>
      </c>
      <c r="AY518" s="165">
        <f>COUNTBLANK(Survey!$AK518)</f>
        <v>1</v>
      </c>
      <c r="AZ518" s="16" t="str">
        <f t="shared" si="389"/>
        <v>Pass</v>
      </c>
      <c r="BA518" s="143">
        <f>IF(OR(Survey!$AK518="Closed",ISBLANK(Survey!$AK518)),0,1)</f>
        <v>0</v>
      </c>
      <c r="BB518" s="165">
        <f>IF(ISBLANK(Survey!$AL518),1,0)</f>
        <v>1</v>
      </c>
      <c r="BC518" s="147" t="str" cm="1">
        <f t="array" ref="BC518">IF(OR(IF(OR($BE518+$BF518 = 2, $BG518=1), FALSE, TRUE), AND($BD518:$BD518 = 0)),"Pass","Fail")</f>
        <v>Pass</v>
      </c>
      <c r="BD518" s="143">
        <f>COUNTBLANK(Survey!$AM518:$AO518)</f>
        <v>3</v>
      </c>
      <c r="BE518" s="143">
        <f>IF(Survey!$I518="Yes",1,0)</f>
        <v>0</v>
      </c>
      <c r="BF518" s="143">
        <f>IF(OR(Survey!$M518="Mutual fund",Survey!$M518="Alternative mutual fund",Survey!$M518="Money market"),1,0)</f>
        <v>0</v>
      </c>
      <c r="BG518" s="148">
        <f>IF(OR(Survey!$M518="ETF",Survey!$M518="ETF, alternative mutual fund"),1,0)</f>
        <v>0</v>
      </c>
      <c r="BH518" s="16" t="str">
        <f t="shared" si="390"/>
        <v>Pass</v>
      </c>
      <c r="BI518" s="38" t="b">
        <f>OR(ISNUMBER(SEARCH("Yes",Survey!$AO518)),ISBLANK(Survey!$AO518))</f>
        <v>1</v>
      </c>
      <c r="BJ518" s="67" t="b">
        <f>NOT(ISBLANK(Survey!$AP518))</f>
        <v>0</v>
      </c>
      <c r="BK518" s="16" t="str">
        <f t="shared" si="391"/>
        <v>Pass</v>
      </c>
      <c r="BL518" s="143">
        <f>IF(Survey!$AW518=0, 0,1)</f>
        <v>0</v>
      </c>
      <c r="BM518" s="67">
        <f>Survey!$AQ518</f>
        <v>0</v>
      </c>
      <c r="BN518" s="67">
        <f>IFERROR((Survey!$AX518-ABS(Survey!$AY518)-ABS(Survey!$BD518))/Survey!$AW518,0)</f>
        <v>0</v>
      </c>
      <c r="BO518" s="67">
        <f>IF(AND($BM518&gt;$BN518-0.2,$BM518&lt;$BN518+0.2,ISBLANK(Survey!$AQ518)=FALSE),0,1)</f>
        <v>1</v>
      </c>
      <c r="BP518" s="165">
        <f>IF(ISBLANK(Survey!$AR518),1,0)</f>
        <v>1</v>
      </c>
      <c r="BQ518" s="16" t="str">
        <f t="shared" si="392"/>
        <v>Pass</v>
      </c>
      <c r="BR518" s="143">
        <f>IF(Survey!$AW518=0, 0,1)</f>
        <v>0</v>
      </c>
      <c r="BS518" s="67">
        <f>IF(AND(Survey!$AS518&gt;=0,Survey!$AS518&lt;=0.2,Survey!$AS518&lt;&gt;""),0,1)</f>
        <v>1</v>
      </c>
      <c r="BT518" s="143">
        <f>IF(ISBLANK(Survey!$AT518),1,0)</f>
        <v>1</v>
      </c>
      <c r="BU518" s="16" t="str">
        <f t="shared" si="393"/>
        <v>Fail</v>
      </c>
      <c r="BV518" s="165">
        <f>Survey!$AU518</f>
        <v>0</v>
      </c>
      <c r="BW518" s="16" t="str">
        <f t="shared" si="394"/>
        <v>Pass</v>
      </c>
      <c r="BX518" s="36">
        <f>Survey!$AV518</f>
        <v>0</v>
      </c>
      <c r="BY518" s="176">
        <f>Survey!$AW518+Survey!$AX518-ABS(Survey!$AY518)+ABS(Survey!$AZ518)-ABS(Survey!$BA518)+ABS(Survey!$BB518)-ABS(Survey!$BC518)-ABS(Survey!$BD518)+Survey!$BE518</f>
        <v>0</v>
      </c>
      <c r="BZ518" s="35">
        <f t="shared" si="395"/>
        <v>0</v>
      </c>
      <c r="CA518" s="17">
        <f t="shared" si="396"/>
        <v>0</v>
      </c>
      <c r="CB518" s="16" t="str">
        <f t="shared" si="397"/>
        <v>Pass</v>
      </c>
      <c r="CC518" s="38" t="b">
        <f>IF(ABS(Survey!$BE518)=0,TRUE,FALSE)</f>
        <v>1</v>
      </c>
      <c r="CD518" s="37" t="b">
        <f>NOT(ISBLANK(Survey!$BF518))</f>
        <v>0</v>
      </c>
      <c r="CE518" t="str">
        <f t="shared" si="398"/>
        <v>Fail</v>
      </c>
      <c r="CF518" s="29">
        <f>Survey!$AV518</f>
        <v>0</v>
      </c>
      <c r="CG518" s="29" cm="1">
        <f t="array" ref="CG518">SUM(SUMIF(Survey!BH518:BO518,{"&gt;0","&lt;0"})*{1,-1})-SUM(SUMIF(Survey!BQ518:BX518,{"&gt;0","&lt;0"})*{1,-1})</f>
        <v>0</v>
      </c>
      <c r="CH518" s="35" t="str">
        <f t="shared" si="399"/>
        <v>No holdings</v>
      </c>
      <c r="CI518">
        <f t="shared" si="400"/>
        <v>0</v>
      </c>
      <c r="CJ518" s="16" t="str">
        <f t="shared" si="401"/>
        <v>Fail</v>
      </c>
      <c r="CK518" s="36">
        <f>Survey!$AV518</f>
        <v>0</v>
      </c>
      <c r="CL518" s="36" cm="1">
        <f t="array" ref="CL518">SUM(SUMIF(Survey!BZ518:CS518,{"&gt;0","&lt;0"})*{1,-1})-SUM(SUMIF(Survey!CU518:DN518,{"&gt;0","&lt;0"})*{1,-1})</f>
        <v>0</v>
      </c>
      <c r="CM518" s="35" t="str">
        <f t="shared" si="402"/>
        <v>No holdings</v>
      </c>
      <c r="CN518" s="17">
        <f t="shared" si="403"/>
        <v>0</v>
      </c>
      <c r="CO518" s="16" t="str">
        <f t="shared" si="404"/>
        <v>Pass</v>
      </c>
      <c r="CP518" s="38" t="b">
        <f>IF(ABS(Survey!$CS518)=0,TRUE,FALSE)</f>
        <v>1</v>
      </c>
      <c r="CQ518" s="37" t="b">
        <f>NOT(ISBLANK(Survey!$CT518))</f>
        <v>0</v>
      </c>
      <c r="CR518" s="16" t="str">
        <f t="shared" si="405"/>
        <v>Pass</v>
      </c>
      <c r="CS518" s="38" t="b">
        <f>IF(ABS(Survey!$DN518)=0,TRUE,FALSE)</f>
        <v>1</v>
      </c>
      <c r="CT518" s="37" t="b">
        <f>NOT(ISBLANK(Survey!$DO518))</f>
        <v>0</v>
      </c>
      <c r="CU518" t="str">
        <f t="shared" si="406"/>
        <v>Pass</v>
      </c>
      <c r="CV518" s="29" cm="1">
        <f t="array" ref="CV518">SUM(SUMIF(Survey!CO518,{"&gt;0","&lt;0"})*{1,-1})+SUM(SUMIF(Survey!DJ518,{"&gt;0","&lt;0"})*{1,-1})</f>
        <v>0</v>
      </c>
      <c r="CW518" s="29">
        <f>SUM(SUMIF(Survey!DQ518:DW518,{"&gt;0","&lt;0"})*{1,-1})+SUM(SUMIF(Survey!DY518:EE518,{"&gt;0","&lt;0"})*{1,-1})</f>
        <v>0</v>
      </c>
      <c r="CX518">
        <f t="shared" si="407"/>
        <v>0</v>
      </c>
      <c r="CY518">
        <f t="shared" si="408"/>
        <v>0</v>
      </c>
      <c r="CZ518" s="16" t="str">
        <f t="shared" si="409"/>
        <v>Pass</v>
      </c>
      <c r="DA518" s="38" t="b">
        <f>IF(ABS(Survey!$DW518)=0,TRUE,FALSE)</f>
        <v>1</v>
      </c>
      <c r="DB518" s="37" t="b">
        <f>NOT(ISBLANK(Survey!DX518))</f>
        <v>0</v>
      </c>
      <c r="DC518" s="16" t="str">
        <f t="shared" si="410"/>
        <v>Pass</v>
      </c>
      <c r="DD518" s="38" t="b">
        <f>IF(ABS(Survey!$EE518)=0,TRUE,FALSE)</f>
        <v>1</v>
      </c>
      <c r="DE518" s="37" t="b">
        <f>NOT(ISBLANK(Survey!$EF518))</f>
        <v>0</v>
      </c>
      <c r="DF518" s="16" t="str">
        <f t="shared" si="411"/>
        <v>Fail</v>
      </c>
      <c r="DG518" s="36">
        <f>SUM(SUMIF(Survey!EL518:EN518,{"&gt;0","&lt;0"})*{1,-1})</f>
        <v>0</v>
      </c>
      <c r="DH518">
        <f t="shared" si="412"/>
        <v>0</v>
      </c>
      <c r="DI518">
        <f t="shared" si="413"/>
        <v>100</v>
      </c>
      <c r="DJ518" s="35" t="b">
        <f>IF(OR(Survey!$M518="ETF",Survey!$M518="ETF, alternative mutual fund",Survey!$M518="Closed-end", Survey!$M518="Split share corp"),TRUE,FALSE)</f>
        <v>0</v>
      </c>
      <c r="DK518" s="16" t="str">
        <f t="shared" si="414"/>
        <v>Fail</v>
      </c>
      <c r="DL518" s="36">
        <f>SUM(SUMIF(Survey!EP518:EV518,{"&gt;0","&lt;0"})*{1,-1})</f>
        <v>0</v>
      </c>
      <c r="DM518">
        <f t="shared" si="415"/>
        <v>0</v>
      </c>
      <c r="DN518" s="17">
        <f t="shared" si="416"/>
        <v>100</v>
      </c>
      <c r="DO518" s="16" t="str">
        <f t="shared" si="417"/>
        <v>Fail</v>
      </c>
      <c r="DP518" s="36">
        <f>SUM(SUMIF(Survey!EX518:FD518,{"&gt;0","&lt;0"})*{1,-1})</f>
        <v>0</v>
      </c>
      <c r="DQ518">
        <f t="shared" si="418"/>
        <v>0</v>
      </c>
      <c r="DR518" s="17">
        <f t="shared" si="419"/>
        <v>100</v>
      </c>
    </row>
    <row r="519" spans="1:122">
      <c r="A519">
        <v>519</v>
      </c>
      <c r="B519" t="str">
        <f t="shared" si="373"/>
        <v>Pass</v>
      </c>
      <c r="C519" t="str">
        <f>IF(COUNTBLANK(Survey!B519:FE519)=$C$2, "Pass", "Fail")</f>
        <v>Pass</v>
      </c>
      <c r="D519" t="str">
        <f t="shared" si="374"/>
        <v>Fail</v>
      </c>
      <c r="E519" t="str">
        <f>IF(OR(ISBLANK(Survey!AJ519),COUNTIF(G519:BB519,"Fail")),"Fail","Pass")</f>
        <v>Fail</v>
      </c>
      <c r="G519" s="16" t="str">
        <f t="shared" si="375"/>
        <v>Fail</v>
      </c>
      <c r="H519" s="177">
        <f>COUNTBLANK(Survey!B519:D519)+COUNTBLANK(Survey!G519)+COUNTBLANK(Survey!I519)+COUNTBLANK(Survey!K519:M519)+COUNTBLANK(Survey!P519)+COUNTBLANK(Survey!S519:U519)+COUNTBLANK(Survey!Y519:AA519)+COUNTBLANK(Survey!AD519:AE519)+COUNTBLANK(Survey!AI519:AI519)</f>
        <v>18</v>
      </c>
      <c r="I519" s="16" t="str">
        <f t="shared" si="376"/>
        <v>Fail</v>
      </c>
      <c r="J519" t="b">
        <f>IF(Survey!E519="No",TRUE,FALSE)</f>
        <v>0</v>
      </c>
      <c r="K519" s="34">
        <f>LEN(Survey!E519)</f>
        <v>0</v>
      </c>
      <c r="L519" s="16" t="str">
        <f t="shared" si="377"/>
        <v>Fail</v>
      </c>
      <c r="M519" t="b">
        <f>IF(Survey!F519="No",TRUE,FALSE)</f>
        <v>0</v>
      </c>
      <c r="N519" s="33">
        <f>LEN(Survey!F519)</f>
        <v>0</v>
      </c>
      <c r="O519" s="16" t="str">
        <f t="shared" si="378"/>
        <v>Pass</v>
      </c>
      <c r="P519" s="34">
        <f>MOD((LEN(Survey!H519)+2),11)</f>
        <v>2</v>
      </c>
      <c r="Q519" s="33" t="str">
        <f>IF(Survey!$L519="Prospectus fund", "Yes", "No")</f>
        <v>No</v>
      </c>
      <c r="R519" s="16" t="str">
        <f t="shared" si="379"/>
        <v>Pass</v>
      </c>
      <c r="S519" s="34">
        <f>MOD((LEN(Survey!J519)+2),11)</f>
        <v>2</v>
      </c>
      <c r="T519" s="35" t="b">
        <f>IF(OR(Survey!$M519="ETF",Survey!$M519="ETF, alternative mutual fund",Survey!$M519="Closed-end", Survey!$M519="Split share corp", Survey!$I519="Yes"),TRUE,FALSE)</f>
        <v>0</v>
      </c>
      <c r="U519" s="16" t="str">
        <f>IFERROR(IF(AND(OR(X519=Y519,Y519 = "Either"),NOT(ISBLANK(Survey!K519))),"Pass","Fail"),"Pass")</f>
        <v>Fail</v>
      </c>
      <c r="V519" s="36" cm="1">
        <f t="array" ref="V519">SUM(SUMIF(Survey!BZ519:CS519,{"&gt;0","&lt;0"})*{1,-1})</f>
        <v>0</v>
      </c>
      <c r="W519" s="38" cm="1">
        <f t="array" ref="W519">SUM(SUMIF(Survey!CC519,{"&gt;0","&lt;0"})*{1,-1})+SUM(SUMIF(Survey!CM519,{"&gt;0","&lt;0"})*{1,-1})</f>
        <v>0</v>
      </c>
      <c r="X519" s="38">
        <f>Survey!K519</f>
        <v>0</v>
      </c>
      <c r="Y519" s="37" t="str">
        <f t="shared" si="380"/>
        <v>Either</v>
      </c>
      <c r="Z519" s="16" t="str">
        <f t="shared" si="381"/>
        <v>Fail</v>
      </c>
      <c r="AA519" s="67" cm="1">
        <f t="array" ref="AA519">SUM(SUMIF(Survey!BZ519:CS519,{"&gt;0","&lt;0"})*{1,-1})+SUM(SUMIF(Survey!CU519:DN519,{"&gt;0","&lt;0"})*{1,-1})</f>
        <v>0</v>
      </c>
      <c r="AB519" s="67">
        <f>IFERROR(AA519/(Survey!$AV519),0)</f>
        <v>0</v>
      </c>
      <c r="AC519" s="128" t="b">
        <f>IF(OR(Survey!$M519="Alternative strategy or hedge",Survey!$M519="Other, illiquid",Survey!$L519="Prospectus fund"),TRUE,FALSE)</f>
        <v>0</v>
      </c>
      <c r="AD519" s="128" t="b">
        <f>NOT(ISBLANK(Survey!$M519))</f>
        <v>0</v>
      </c>
      <c r="AE519" s="16" t="str">
        <f t="shared" si="382"/>
        <v>Pass</v>
      </c>
      <c r="AF519" s="38" t="b">
        <f>NOT(ISNUMBER(SEARCH("Other",Survey!$P519)))</f>
        <v>1</v>
      </c>
      <c r="AG519" s="37" t="b">
        <f>NOT(ISBLANK(Survey!$Q519))</f>
        <v>0</v>
      </c>
      <c r="AH519" s="16" t="str">
        <f t="shared" si="383"/>
        <v>Pass</v>
      </c>
      <c r="AI519" s="143">
        <f>COUNTBLANK(Survey!$W519)</f>
        <v>1</v>
      </c>
      <c r="AJ519" s="67">
        <f>IF(AND(Survey!L519&lt;&gt;"Exempt fund",OR(Survey!$M519="ETF",Survey!$M519="ETF, alternative mutual fund",Survey!$M519="Mutual fund",Survey!$M519="Alternative mutual fund",Survey!$M519="Money market")),1,0)</f>
        <v>0</v>
      </c>
      <c r="AK519" s="16" t="str">
        <f t="shared" si="384"/>
        <v>Pass</v>
      </c>
      <c r="AL519" s="38" t="b">
        <f>NOT(ISNUMBER(SEARCH("Yes",Survey!$AA519)))</f>
        <v>1</v>
      </c>
      <c r="AM519" s="37" t="b">
        <f>IF(COUNTBLANK(Survey!$AB519:$AC519)=0,TRUE, FALSE)</f>
        <v>0</v>
      </c>
      <c r="AN519" s="16" t="str">
        <f t="shared" si="385"/>
        <v>Pass</v>
      </c>
      <c r="AO519" s="38" t="b">
        <f>NOT(ISNUMBER(SEARCH("Yes",Survey!$AD519)))</f>
        <v>1</v>
      </c>
      <c r="AP519" s="37" t="b">
        <f>NOT(ISBLANK(Survey!$AF519))</f>
        <v>0</v>
      </c>
      <c r="AQ519" s="16" t="str">
        <f t="shared" si="386"/>
        <v>Pass</v>
      </c>
      <c r="AR519" s="38" t="b">
        <f>NOT(OR(ISNUMBER(SEARCH("Other",Survey!$AF519)),ISNUMBER(SEARCH("Multiple",Survey!$AF519))))</f>
        <v>1</v>
      </c>
      <c r="AS519" s="37" t="b">
        <f>NOT(ISBLANK(Survey!$AG519))</f>
        <v>0</v>
      </c>
      <c r="AT519" s="16" t="str">
        <f t="shared" si="387"/>
        <v>Fail</v>
      </c>
      <c r="AU519" s="143">
        <f>IF(ABS(Survey!$AV519)&gt;0, 1,0)</f>
        <v>0</v>
      </c>
      <c r="AV519" s="143">
        <f>IF(COUNTBLANK(Survey!$AJ519)=0,1,0)</f>
        <v>0</v>
      </c>
      <c r="AW519" s="16" t="str">
        <f t="shared" si="388"/>
        <v>Pass</v>
      </c>
      <c r="AX519" s="143">
        <f>IF(ISBLANK(Survey!$AJ519),0,1)</f>
        <v>0</v>
      </c>
      <c r="AY519" s="165">
        <f>COUNTBLANK(Survey!$AK519)</f>
        <v>1</v>
      </c>
      <c r="AZ519" s="16" t="str">
        <f t="shared" si="389"/>
        <v>Pass</v>
      </c>
      <c r="BA519" s="143">
        <f>IF(OR(Survey!$AK519="Closed",ISBLANK(Survey!$AK519)),0,1)</f>
        <v>0</v>
      </c>
      <c r="BB519" s="165">
        <f>IF(ISBLANK(Survey!$AL519),1,0)</f>
        <v>1</v>
      </c>
      <c r="BC519" s="147" t="str" cm="1">
        <f t="array" ref="BC519">IF(OR(IF(OR($BE519+$BF519 = 2, $BG519=1), FALSE, TRUE), AND($BD519:$BD519 = 0)),"Pass","Fail")</f>
        <v>Pass</v>
      </c>
      <c r="BD519" s="143">
        <f>COUNTBLANK(Survey!$AM519:$AO519)</f>
        <v>3</v>
      </c>
      <c r="BE519" s="143">
        <f>IF(Survey!$I519="Yes",1,0)</f>
        <v>0</v>
      </c>
      <c r="BF519" s="143">
        <f>IF(OR(Survey!$M519="Mutual fund",Survey!$M519="Alternative mutual fund",Survey!$M519="Money market"),1,0)</f>
        <v>0</v>
      </c>
      <c r="BG519" s="148">
        <f>IF(OR(Survey!$M519="ETF",Survey!$M519="ETF, alternative mutual fund"),1,0)</f>
        <v>0</v>
      </c>
      <c r="BH519" s="16" t="str">
        <f t="shared" si="390"/>
        <v>Pass</v>
      </c>
      <c r="BI519" s="38" t="b">
        <f>OR(ISNUMBER(SEARCH("Yes",Survey!$AO519)),ISBLANK(Survey!$AO519))</f>
        <v>1</v>
      </c>
      <c r="BJ519" s="67" t="b">
        <f>NOT(ISBLANK(Survey!$AP519))</f>
        <v>0</v>
      </c>
      <c r="BK519" s="16" t="str">
        <f t="shared" si="391"/>
        <v>Pass</v>
      </c>
      <c r="BL519" s="143">
        <f>IF(Survey!$AW519=0, 0,1)</f>
        <v>0</v>
      </c>
      <c r="BM519" s="67">
        <f>Survey!$AQ519</f>
        <v>0</v>
      </c>
      <c r="BN519" s="67">
        <f>IFERROR((Survey!$AX519-ABS(Survey!$AY519)-ABS(Survey!$BD519))/Survey!$AW519,0)</f>
        <v>0</v>
      </c>
      <c r="BO519" s="67">
        <f>IF(AND($BM519&gt;$BN519-0.2,$BM519&lt;$BN519+0.2,ISBLANK(Survey!$AQ519)=FALSE),0,1)</f>
        <v>1</v>
      </c>
      <c r="BP519" s="165">
        <f>IF(ISBLANK(Survey!$AR519),1,0)</f>
        <v>1</v>
      </c>
      <c r="BQ519" s="16" t="str">
        <f t="shared" si="392"/>
        <v>Pass</v>
      </c>
      <c r="BR519" s="143">
        <f>IF(Survey!$AW519=0, 0,1)</f>
        <v>0</v>
      </c>
      <c r="BS519" s="67">
        <f>IF(AND(Survey!$AS519&gt;=0,Survey!$AS519&lt;=0.2,Survey!$AS519&lt;&gt;""),0,1)</f>
        <v>1</v>
      </c>
      <c r="BT519" s="143">
        <f>IF(ISBLANK(Survey!$AT519),1,0)</f>
        <v>1</v>
      </c>
      <c r="BU519" s="16" t="str">
        <f t="shared" si="393"/>
        <v>Fail</v>
      </c>
      <c r="BV519" s="165">
        <f>Survey!$AU519</f>
        <v>0</v>
      </c>
      <c r="BW519" s="16" t="str">
        <f t="shared" si="394"/>
        <v>Pass</v>
      </c>
      <c r="BX519" s="36">
        <f>Survey!$AV519</f>
        <v>0</v>
      </c>
      <c r="BY519" s="176">
        <f>Survey!$AW519+Survey!$AX519-ABS(Survey!$AY519)+ABS(Survey!$AZ519)-ABS(Survey!$BA519)+ABS(Survey!$BB519)-ABS(Survey!$BC519)-ABS(Survey!$BD519)+Survey!$BE519</f>
        <v>0</v>
      </c>
      <c r="BZ519" s="35">
        <f t="shared" si="395"/>
        <v>0</v>
      </c>
      <c r="CA519" s="17">
        <f t="shared" si="396"/>
        <v>0</v>
      </c>
      <c r="CB519" s="16" t="str">
        <f t="shared" si="397"/>
        <v>Pass</v>
      </c>
      <c r="CC519" s="38" t="b">
        <f>IF(ABS(Survey!$BE519)=0,TRUE,FALSE)</f>
        <v>1</v>
      </c>
      <c r="CD519" s="37" t="b">
        <f>NOT(ISBLANK(Survey!$BF519))</f>
        <v>0</v>
      </c>
      <c r="CE519" t="str">
        <f t="shared" si="398"/>
        <v>Fail</v>
      </c>
      <c r="CF519" s="29">
        <f>Survey!$AV519</f>
        <v>0</v>
      </c>
      <c r="CG519" s="29" cm="1">
        <f t="array" ref="CG519">SUM(SUMIF(Survey!BH519:BO519,{"&gt;0","&lt;0"})*{1,-1})-SUM(SUMIF(Survey!BQ519:BX519,{"&gt;0","&lt;0"})*{1,-1})</f>
        <v>0</v>
      </c>
      <c r="CH519" s="35" t="str">
        <f t="shared" si="399"/>
        <v>No holdings</v>
      </c>
      <c r="CI519">
        <f t="shared" si="400"/>
        <v>0</v>
      </c>
      <c r="CJ519" s="16" t="str">
        <f t="shared" si="401"/>
        <v>Fail</v>
      </c>
      <c r="CK519" s="36">
        <f>Survey!$AV519</f>
        <v>0</v>
      </c>
      <c r="CL519" s="36" cm="1">
        <f t="array" ref="CL519">SUM(SUMIF(Survey!BZ519:CS519,{"&gt;0","&lt;0"})*{1,-1})-SUM(SUMIF(Survey!CU519:DN519,{"&gt;0","&lt;0"})*{1,-1})</f>
        <v>0</v>
      </c>
      <c r="CM519" s="35" t="str">
        <f t="shared" si="402"/>
        <v>No holdings</v>
      </c>
      <c r="CN519" s="17">
        <f t="shared" si="403"/>
        <v>0</v>
      </c>
      <c r="CO519" s="16" t="str">
        <f t="shared" si="404"/>
        <v>Pass</v>
      </c>
      <c r="CP519" s="38" t="b">
        <f>IF(ABS(Survey!$CS519)=0,TRUE,FALSE)</f>
        <v>1</v>
      </c>
      <c r="CQ519" s="37" t="b">
        <f>NOT(ISBLANK(Survey!$CT519))</f>
        <v>0</v>
      </c>
      <c r="CR519" s="16" t="str">
        <f t="shared" si="405"/>
        <v>Pass</v>
      </c>
      <c r="CS519" s="38" t="b">
        <f>IF(ABS(Survey!$DN519)=0,TRUE,FALSE)</f>
        <v>1</v>
      </c>
      <c r="CT519" s="37" t="b">
        <f>NOT(ISBLANK(Survey!$DO519))</f>
        <v>0</v>
      </c>
      <c r="CU519" t="str">
        <f t="shared" si="406"/>
        <v>Pass</v>
      </c>
      <c r="CV519" s="29" cm="1">
        <f t="array" ref="CV519">SUM(SUMIF(Survey!CO519,{"&gt;0","&lt;0"})*{1,-1})+SUM(SUMIF(Survey!DJ519,{"&gt;0","&lt;0"})*{1,-1})</f>
        <v>0</v>
      </c>
      <c r="CW519" s="29">
        <f>SUM(SUMIF(Survey!DQ519:DW519,{"&gt;0","&lt;0"})*{1,-1})+SUM(SUMIF(Survey!DY519:EE519,{"&gt;0","&lt;0"})*{1,-1})</f>
        <v>0</v>
      </c>
      <c r="CX519">
        <f t="shared" si="407"/>
        <v>0</v>
      </c>
      <c r="CY519">
        <f t="shared" si="408"/>
        <v>0</v>
      </c>
      <c r="CZ519" s="16" t="str">
        <f t="shared" si="409"/>
        <v>Pass</v>
      </c>
      <c r="DA519" s="38" t="b">
        <f>IF(ABS(Survey!$DW519)=0,TRUE,FALSE)</f>
        <v>1</v>
      </c>
      <c r="DB519" s="37" t="b">
        <f>NOT(ISBLANK(Survey!DX519))</f>
        <v>0</v>
      </c>
      <c r="DC519" s="16" t="str">
        <f t="shared" si="410"/>
        <v>Pass</v>
      </c>
      <c r="DD519" s="38" t="b">
        <f>IF(ABS(Survey!$EE519)=0,TRUE,FALSE)</f>
        <v>1</v>
      </c>
      <c r="DE519" s="37" t="b">
        <f>NOT(ISBLANK(Survey!$EF519))</f>
        <v>0</v>
      </c>
      <c r="DF519" s="16" t="str">
        <f t="shared" si="411"/>
        <v>Fail</v>
      </c>
      <c r="DG519" s="36">
        <f>SUM(SUMIF(Survey!EL519:EN519,{"&gt;0","&lt;0"})*{1,-1})</f>
        <v>0</v>
      </c>
      <c r="DH519">
        <f t="shared" si="412"/>
        <v>0</v>
      </c>
      <c r="DI519">
        <f t="shared" si="413"/>
        <v>100</v>
      </c>
      <c r="DJ519" s="35" t="b">
        <f>IF(OR(Survey!$M519="ETF",Survey!$M519="ETF, alternative mutual fund",Survey!$M519="Closed-end", Survey!$M519="Split share corp"),TRUE,FALSE)</f>
        <v>0</v>
      </c>
      <c r="DK519" s="16" t="str">
        <f t="shared" si="414"/>
        <v>Fail</v>
      </c>
      <c r="DL519" s="36">
        <f>SUM(SUMIF(Survey!EP519:EV519,{"&gt;0","&lt;0"})*{1,-1})</f>
        <v>0</v>
      </c>
      <c r="DM519">
        <f t="shared" si="415"/>
        <v>0</v>
      </c>
      <c r="DN519" s="17">
        <f t="shared" si="416"/>
        <v>100</v>
      </c>
      <c r="DO519" s="16" t="str">
        <f t="shared" si="417"/>
        <v>Fail</v>
      </c>
      <c r="DP519" s="36">
        <f>SUM(SUMIF(Survey!EX519:FD519,{"&gt;0","&lt;0"})*{1,-1})</f>
        <v>0</v>
      </c>
      <c r="DQ519">
        <f t="shared" si="418"/>
        <v>0</v>
      </c>
      <c r="DR519" s="17">
        <f t="shared" si="419"/>
        <v>100</v>
      </c>
    </row>
    <row r="520" spans="1:122">
      <c r="A520">
        <v>520</v>
      </c>
      <c r="B520" t="str">
        <f t="shared" si="373"/>
        <v>Pass</v>
      </c>
      <c r="C520" t="str">
        <f>IF(COUNTBLANK(Survey!B520:FE520)=$C$2, "Pass", "Fail")</f>
        <v>Pass</v>
      </c>
      <c r="D520" t="str">
        <f t="shared" si="374"/>
        <v>Fail</v>
      </c>
      <c r="E520" t="str">
        <f>IF(OR(ISBLANK(Survey!AJ520),COUNTIF(G520:BB520,"Fail")),"Fail","Pass")</f>
        <v>Fail</v>
      </c>
      <c r="G520" s="16" t="str">
        <f t="shared" si="375"/>
        <v>Fail</v>
      </c>
      <c r="H520" s="177">
        <f>COUNTBLANK(Survey!B520:D520)+COUNTBLANK(Survey!G520)+COUNTBLANK(Survey!I520)+COUNTBLANK(Survey!K520:M520)+COUNTBLANK(Survey!P520)+COUNTBLANK(Survey!S520:U520)+COUNTBLANK(Survey!Y520:AA520)+COUNTBLANK(Survey!AD520:AE520)+COUNTBLANK(Survey!AI520:AI520)</f>
        <v>18</v>
      </c>
      <c r="I520" s="16" t="str">
        <f t="shared" si="376"/>
        <v>Fail</v>
      </c>
      <c r="J520" t="b">
        <f>IF(Survey!E520="No",TRUE,FALSE)</f>
        <v>0</v>
      </c>
      <c r="K520" s="34">
        <f>LEN(Survey!E520)</f>
        <v>0</v>
      </c>
      <c r="L520" s="16" t="str">
        <f t="shared" si="377"/>
        <v>Fail</v>
      </c>
      <c r="M520" t="b">
        <f>IF(Survey!F520="No",TRUE,FALSE)</f>
        <v>0</v>
      </c>
      <c r="N520" s="33">
        <f>LEN(Survey!F520)</f>
        <v>0</v>
      </c>
      <c r="O520" s="16" t="str">
        <f t="shared" si="378"/>
        <v>Pass</v>
      </c>
      <c r="P520" s="34">
        <f>MOD((LEN(Survey!H520)+2),11)</f>
        <v>2</v>
      </c>
      <c r="Q520" s="33" t="str">
        <f>IF(Survey!$L520="Prospectus fund", "Yes", "No")</f>
        <v>No</v>
      </c>
      <c r="R520" s="16" t="str">
        <f t="shared" si="379"/>
        <v>Pass</v>
      </c>
      <c r="S520" s="34">
        <f>MOD((LEN(Survey!J520)+2),11)</f>
        <v>2</v>
      </c>
      <c r="T520" s="35" t="b">
        <f>IF(OR(Survey!$M520="ETF",Survey!$M520="ETF, alternative mutual fund",Survey!$M520="Closed-end", Survey!$M520="Split share corp", Survey!$I520="Yes"),TRUE,FALSE)</f>
        <v>0</v>
      </c>
      <c r="U520" s="16" t="str">
        <f>IFERROR(IF(AND(OR(X520=Y520,Y520 = "Either"),NOT(ISBLANK(Survey!K520))),"Pass","Fail"),"Pass")</f>
        <v>Fail</v>
      </c>
      <c r="V520" s="36" cm="1">
        <f t="array" ref="V520">SUM(SUMIF(Survey!BZ520:CS520,{"&gt;0","&lt;0"})*{1,-1})</f>
        <v>0</v>
      </c>
      <c r="W520" s="38" cm="1">
        <f t="array" ref="W520">SUM(SUMIF(Survey!CC520,{"&gt;0","&lt;0"})*{1,-1})+SUM(SUMIF(Survey!CM520,{"&gt;0","&lt;0"})*{1,-1})</f>
        <v>0</v>
      </c>
      <c r="X520" s="38">
        <f>Survey!K520</f>
        <v>0</v>
      </c>
      <c r="Y520" s="37" t="str">
        <f t="shared" si="380"/>
        <v>Either</v>
      </c>
      <c r="Z520" s="16" t="str">
        <f t="shared" si="381"/>
        <v>Fail</v>
      </c>
      <c r="AA520" s="67" cm="1">
        <f t="array" ref="AA520">SUM(SUMIF(Survey!BZ520:CS520,{"&gt;0","&lt;0"})*{1,-1})+SUM(SUMIF(Survey!CU520:DN520,{"&gt;0","&lt;0"})*{1,-1})</f>
        <v>0</v>
      </c>
      <c r="AB520" s="67">
        <f>IFERROR(AA520/(Survey!$AV520),0)</f>
        <v>0</v>
      </c>
      <c r="AC520" s="128" t="b">
        <f>IF(OR(Survey!$M520="Alternative strategy or hedge",Survey!$M520="Other, illiquid",Survey!$L520="Prospectus fund"),TRUE,FALSE)</f>
        <v>0</v>
      </c>
      <c r="AD520" s="128" t="b">
        <f>NOT(ISBLANK(Survey!$M520))</f>
        <v>0</v>
      </c>
      <c r="AE520" s="16" t="str">
        <f t="shared" si="382"/>
        <v>Pass</v>
      </c>
      <c r="AF520" s="38" t="b">
        <f>NOT(ISNUMBER(SEARCH("Other",Survey!$P520)))</f>
        <v>1</v>
      </c>
      <c r="AG520" s="37" t="b">
        <f>NOT(ISBLANK(Survey!$Q520))</f>
        <v>0</v>
      </c>
      <c r="AH520" s="16" t="str">
        <f t="shared" si="383"/>
        <v>Pass</v>
      </c>
      <c r="AI520" s="143">
        <f>COUNTBLANK(Survey!$W520)</f>
        <v>1</v>
      </c>
      <c r="AJ520" s="67">
        <f>IF(AND(Survey!L520&lt;&gt;"Exempt fund",OR(Survey!$M520="ETF",Survey!$M520="ETF, alternative mutual fund",Survey!$M520="Mutual fund",Survey!$M520="Alternative mutual fund",Survey!$M520="Money market")),1,0)</f>
        <v>0</v>
      </c>
      <c r="AK520" s="16" t="str">
        <f t="shared" si="384"/>
        <v>Pass</v>
      </c>
      <c r="AL520" s="38" t="b">
        <f>NOT(ISNUMBER(SEARCH("Yes",Survey!$AA520)))</f>
        <v>1</v>
      </c>
      <c r="AM520" s="37" t="b">
        <f>IF(COUNTBLANK(Survey!$AB520:$AC520)=0,TRUE, FALSE)</f>
        <v>0</v>
      </c>
      <c r="AN520" s="16" t="str">
        <f t="shared" si="385"/>
        <v>Pass</v>
      </c>
      <c r="AO520" s="38" t="b">
        <f>NOT(ISNUMBER(SEARCH("Yes",Survey!$AD520)))</f>
        <v>1</v>
      </c>
      <c r="AP520" s="37" t="b">
        <f>NOT(ISBLANK(Survey!$AF520))</f>
        <v>0</v>
      </c>
      <c r="AQ520" s="16" t="str">
        <f t="shared" si="386"/>
        <v>Pass</v>
      </c>
      <c r="AR520" s="38" t="b">
        <f>NOT(OR(ISNUMBER(SEARCH("Other",Survey!$AF520)),ISNUMBER(SEARCH("Multiple",Survey!$AF520))))</f>
        <v>1</v>
      </c>
      <c r="AS520" s="37" t="b">
        <f>NOT(ISBLANK(Survey!$AG520))</f>
        <v>0</v>
      </c>
      <c r="AT520" s="16" t="str">
        <f t="shared" si="387"/>
        <v>Fail</v>
      </c>
      <c r="AU520" s="143">
        <f>IF(ABS(Survey!$AV520)&gt;0, 1,0)</f>
        <v>0</v>
      </c>
      <c r="AV520" s="143">
        <f>IF(COUNTBLANK(Survey!$AJ520)=0,1,0)</f>
        <v>0</v>
      </c>
      <c r="AW520" s="16" t="str">
        <f t="shared" si="388"/>
        <v>Pass</v>
      </c>
      <c r="AX520" s="143">
        <f>IF(ISBLANK(Survey!$AJ520),0,1)</f>
        <v>0</v>
      </c>
      <c r="AY520" s="165">
        <f>COUNTBLANK(Survey!$AK520)</f>
        <v>1</v>
      </c>
      <c r="AZ520" s="16" t="str">
        <f t="shared" si="389"/>
        <v>Pass</v>
      </c>
      <c r="BA520" s="143">
        <f>IF(OR(Survey!$AK520="Closed",ISBLANK(Survey!$AK520)),0,1)</f>
        <v>0</v>
      </c>
      <c r="BB520" s="165">
        <f>IF(ISBLANK(Survey!$AL520),1,0)</f>
        <v>1</v>
      </c>
      <c r="BC520" s="147" t="str" cm="1">
        <f t="array" ref="BC520">IF(OR(IF(OR($BE520+$BF520 = 2, $BG520=1), FALSE, TRUE), AND($BD520:$BD520 = 0)),"Pass","Fail")</f>
        <v>Pass</v>
      </c>
      <c r="BD520" s="143">
        <f>COUNTBLANK(Survey!$AM520:$AO520)</f>
        <v>3</v>
      </c>
      <c r="BE520" s="143">
        <f>IF(Survey!$I520="Yes",1,0)</f>
        <v>0</v>
      </c>
      <c r="BF520" s="143">
        <f>IF(OR(Survey!$M520="Mutual fund",Survey!$M520="Alternative mutual fund",Survey!$M520="Money market"),1,0)</f>
        <v>0</v>
      </c>
      <c r="BG520" s="148">
        <f>IF(OR(Survey!$M520="ETF",Survey!$M520="ETF, alternative mutual fund"),1,0)</f>
        <v>0</v>
      </c>
      <c r="BH520" s="16" t="str">
        <f t="shared" si="390"/>
        <v>Pass</v>
      </c>
      <c r="BI520" s="38" t="b">
        <f>OR(ISNUMBER(SEARCH("Yes",Survey!$AO520)),ISBLANK(Survey!$AO520))</f>
        <v>1</v>
      </c>
      <c r="BJ520" s="67" t="b">
        <f>NOT(ISBLANK(Survey!$AP520))</f>
        <v>0</v>
      </c>
      <c r="BK520" s="16" t="str">
        <f t="shared" si="391"/>
        <v>Pass</v>
      </c>
      <c r="BL520" s="143">
        <f>IF(Survey!$AW520=0, 0,1)</f>
        <v>0</v>
      </c>
      <c r="BM520" s="67">
        <f>Survey!$AQ520</f>
        <v>0</v>
      </c>
      <c r="BN520" s="67">
        <f>IFERROR((Survey!$AX520-ABS(Survey!$AY520)-ABS(Survey!$BD520))/Survey!$AW520,0)</f>
        <v>0</v>
      </c>
      <c r="BO520" s="67">
        <f>IF(AND($BM520&gt;$BN520-0.2,$BM520&lt;$BN520+0.2,ISBLANK(Survey!$AQ520)=FALSE),0,1)</f>
        <v>1</v>
      </c>
      <c r="BP520" s="165">
        <f>IF(ISBLANK(Survey!$AR520),1,0)</f>
        <v>1</v>
      </c>
      <c r="BQ520" s="16" t="str">
        <f t="shared" si="392"/>
        <v>Pass</v>
      </c>
      <c r="BR520" s="143">
        <f>IF(Survey!$AW520=0, 0,1)</f>
        <v>0</v>
      </c>
      <c r="BS520" s="67">
        <f>IF(AND(Survey!$AS520&gt;=0,Survey!$AS520&lt;=0.2,Survey!$AS520&lt;&gt;""),0,1)</f>
        <v>1</v>
      </c>
      <c r="BT520" s="143">
        <f>IF(ISBLANK(Survey!$AT520),1,0)</f>
        <v>1</v>
      </c>
      <c r="BU520" s="16" t="str">
        <f t="shared" si="393"/>
        <v>Fail</v>
      </c>
      <c r="BV520" s="165">
        <f>Survey!$AU520</f>
        <v>0</v>
      </c>
      <c r="BW520" s="16" t="str">
        <f t="shared" si="394"/>
        <v>Pass</v>
      </c>
      <c r="BX520" s="36">
        <f>Survey!$AV520</f>
        <v>0</v>
      </c>
      <c r="BY520" s="176">
        <f>Survey!$AW520+Survey!$AX520-ABS(Survey!$AY520)+ABS(Survey!$AZ520)-ABS(Survey!$BA520)+ABS(Survey!$BB520)-ABS(Survey!$BC520)-ABS(Survey!$BD520)+Survey!$BE520</f>
        <v>0</v>
      </c>
      <c r="BZ520" s="35">
        <f t="shared" si="395"/>
        <v>0</v>
      </c>
      <c r="CA520" s="17">
        <f t="shared" si="396"/>
        <v>0</v>
      </c>
      <c r="CB520" s="16" t="str">
        <f t="shared" si="397"/>
        <v>Pass</v>
      </c>
      <c r="CC520" s="38" t="b">
        <f>IF(ABS(Survey!$BE520)=0,TRUE,FALSE)</f>
        <v>1</v>
      </c>
      <c r="CD520" s="37" t="b">
        <f>NOT(ISBLANK(Survey!$BF520))</f>
        <v>0</v>
      </c>
      <c r="CE520" t="str">
        <f t="shared" si="398"/>
        <v>Fail</v>
      </c>
      <c r="CF520" s="29">
        <f>Survey!$AV520</f>
        <v>0</v>
      </c>
      <c r="CG520" s="29" cm="1">
        <f t="array" ref="CG520">SUM(SUMIF(Survey!BH520:BO520,{"&gt;0","&lt;0"})*{1,-1})-SUM(SUMIF(Survey!BQ520:BX520,{"&gt;0","&lt;0"})*{1,-1})</f>
        <v>0</v>
      </c>
      <c r="CH520" s="35" t="str">
        <f t="shared" si="399"/>
        <v>No holdings</v>
      </c>
      <c r="CI520">
        <f t="shared" si="400"/>
        <v>0</v>
      </c>
      <c r="CJ520" s="16" t="str">
        <f t="shared" si="401"/>
        <v>Fail</v>
      </c>
      <c r="CK520" s="36">
        <f>Survey!$AV520</f>
        <v>0</v>
      </c>
      <c r="CL520" s="36" cm="1">
        <f t="array" ref="CL520">SUM(SUMIF(Survey!BZ520:CS520,{"&gt;0","&lt;0"})*{1,-1})-SUM(SUMIF(Survey!CU520:DN520,{"&gt;0","&lt;0"})*{1,-1})</f>
        <v>0</v>
      </c>
      <c r="CM520" s="35" t="str">
        <f t="shared" si="402"/>
        <v>No holdings</v>
      </c>
      <c r="CN520" s="17">
        <f t="shared" si="403"/>
        <v>0</v>
      </c>
      <c r="CO520" s="16" t="str">
        <f t="shared" si="404"/>
        <v>Pass</v>
      </c>
      <c r="CP520" s="38" t="b">
        <f>IF(ABS(Survey!$CS520)=0,TRUE,FALSE)</f>
        <v>1</v>
      </c>
      <c r="CQ520" s="37" t="b">
        <f>NOT(ISBLANK(Survey!$CT520))</f>
        <v>0</v>
      </c>
      <c r="CR520" s="16" t="str">
        <f t="shared" si="405"/>
        <v>Pass</v>
      </c>
      <c r="CS520" s="38" t="b">
        <f>IF(ABS(Survey!$DN520)=0,TRUE,FALSE)</f>
        <v>1</v>
      </c>
      <c r="CT520" s="37" t="b">
        <f>NOT(ISBLANK(Survey!$DO520))</f>
        <v>0</v>
      </c>
      <c r="CU520" t="str">
        <f t="shared" si="406"/>
        <v>Pass</v>
      </c>
      <c r="CV520" s="29" cm="1">
        <f t="array" ref="CV520">SUM(SUMIF(Survey!CO520,{"&gt;0","&lt;0"})*{1,-1})+SUM(SUMIF(Survey!DJ520,{"&gt;0","&lt;0"})*{1,-1})</f>
        <v>0</v>
      </c>
      <c r="CW520" s="29">
        <f>SUM(SUMIF(Survey!DQ520:DW520,{"&gt;0","&lt;0"})*{1,-1})+SUM(SUMIF(Survey!DY520:EE520,{"&gt;0","&lt;0"})*{1,-1})</f>
        <v>0</v>
      </c>
      <c r="CX520">
        <f t="shared" si="407"/>
        <v>0</v>
      </c>
      <c r="CY520">
        <f t="shared" si="408"/>
        <v>0</v>
      </c>
      <c r="CZ520" s="16" t="str">
        <f t="shared" si="409"/>
        <v>Pass</v>
      </c>
      <c r="DA520" s="38" t="b">
        <f>IF(ABS(Survey!$DW520)=0,TRUE,FALSE)</f>
        <v>1</v>
      </c>
      <c r="DB520" s="37" t="b">
        <f>NOT(ISBLANK(Survey!DX520))</f>
        <v>0</v>
      </c>
      <c r="DC520" s="16" t="str">
        <f t="shared" si="410"/>
        <v>Pass</v>
      </c>
      <c r="DD520" s="38" t="b">
        <f>IF(ABS(Survey!$EE520)=0,TRUE,FALSE)</f>
        <v>1</v>
      </c>
      <c r="DE520" s="37" t="b">
        <f>NOT(ISBLANK(Survey!$EF520))</f>
        <v>0</v>
      </c>
      <c r="DF520" s="16" t="str">
        <f t="shared" si="411"/>
        <v>Fail</v>
      </c>
      <c r="DG520" s="36">
        <f>SUM(SUMIF(Survey!EL520:EN520,{"&gt;0","&lt;0"})*{1,-1})</f>
        <v>0</v>
      </c>
      <c r="DH520">
        <f t="shared" si="412"/>
        <v>0</v>
      </c>
      <c r="DI520">
        <f t="shared" si="413"/>
        <v>100</v>
      </c>
      <c r="DJ520" s="35" t="b">
        <f>IF(OR(Survey!$M520="ETF",Survey!$M520="ETF, alternative mutual fund",Survey!$M520="Closed-end", Survey!$M520="Split share corp"),TRUE,FALSE)</f>
        <v>0</v>
      </c>
      <c r="DK520" s="16" t="str">
        <f t="shared" si="414"/>
        <v>Fail</v>
      </c>
      <c r="DL520" s="36">
        <f>SUM(SUMIF(Survey!EP520:EV520,{"&gt;0","&lt;0"})*{1,-1})</f>
        <v>0</v>
      </c>
      <c r="DM520">
        <f t="shared" si="415"/>
        <v>0</v>
      </c>
      <c r="DN520" s="17">
        <f t="shared" si="416"/>
        <v>100</v>
      </c>
      <c r="DO520" s="16" t="str">
        <f t="shared" si="417"/>
        <v>Fail</v>
      </c>
      <c r="DP520" s="36">
        <f>SUM(SUMIF(Survey!EX520:FD520,{"&gt;0","&lt;0"})*{1,-1})</f>
        <v>0</v>
      </c>
      <c r="DQ520">
        <f t="shared" si="418"/>
        <v>0</v>
      </c>
      <c r="DR520" s="17">
        <f t="shared" si="419"/>
        <v>100</v>
      </c>
    </row>
    <row r="521" spans="1:122">
      <c r="A521">
        <v>521</v>
      </c>
      <c r="B521" t="str">
        <f t="shared" si="373"/>
        <v>Pass</v>
      </c>
      <c r="C521" t="str">
        <f>IF(COUNTBLANK(Survey!B521:FE521)=$C$2, "Pass", "Fail")</f>
        <v>Pass</v>
      </c>
      <c r="D521" t="str">
        <f t="shared" si="374"/>
        <v>Fail</v>
      </c>
      <c r="E521" t="str">
        <f>IF(OR(ISBLANK(Survey!AJ521),COUNTIF(G521:BB521,"Fail")),"Fail","Pass")</f>
        <v>Fail</v>
      </c>
      <c r="G521" s="16" t="str">
        <f t="shared" si="375"/>
        <v>Fail</v>
      </c>
      <c r="H521" s="177">
        <f>COUNTBLANK(Survey!B521:D521)+COUNTBLANK(Survey!G521)+COUNTBLANK(Survey!I521)+COUNTBLANK(Survey!K521:M521)+COUNTBLANK(Survey!P521)+COUNTBLANK(Survey!S521:U521)+COUNTBLANK(Survey!Y521:AA521)+COUNTBLANK(Survey!AD521:AE521)+COUNTBLANK(Survey!AI521:AI521)</f>
        <v>18</v>
      </c>
      <c r="I521" s="16" t="str">
        <f t="shared" si="376"/>
        <v>Fail</v>
      </c>
      <c r="J521" t="b">
        <f>IF(Survey!E521="No",TRUE,FALSE)</f>
        <v>0</v>
      </c>
      <c r="K521" s="34">
        <f>LEN(Survey!E521)</f>
        <v>0</v>
      </c>
      <c r="L521" s="16" t="str">
        <f t="shared" si="377"/>
        <v>Fail</v>
      </c>
      <c r="M521" t="b">
        <f>IF(Survey!F521="No",TRUE,FALSE)</f>
        <v>0</v>
      </c>
      <c r="N521" s="33">
        <f>LEN(Survey!F521)</f>
        <v>0</v>
      </c>
      <c r="O521" s="16" t="str">
        <f t="shared" si="378"/>
        <v>Pass</v>
      </c>
      <c r="P521" s="34">
        <f>MOD((LEN(Survey!H521)+2),11)</f>
        <v>2</v>
      </c>
      <c r="Q521" s="33" t="str">
        <f>IF(Survey!$L521="Prospectus fund", "Yes", "No")</f>
        <v>No</v>
      </c>
      <c r="R521" s="16" t="str">
        <f t="shared" si="379"/>
        <v>Pass</v>
      </c>
      <c r="S521" s="34">
        <f>MOD((LEN(Survey!J521)+2),11)</f>
        <v>2</v>
      </c>
      <c r="T521" s="35" t="b">
        <f>IF(OR(Survey!$M521="ETF",Survey!$M521="ETF, alternative mutual fund",Survey!$M521="Closed-end", Survey!$M521="Split share corp", Survey!$I521="Yes"),TRUE,FALSE)</f>
        <v>0</v>
      </c>
      <c r="U521" s="16" t="str">
        <f>IFERROR(IF(AND(OR(X521=Y521,Y521 = "Either"),NOT(ISBLANK(Survey!K521))),"Pass","Fail"),"Pass")</f>
        <v>Fail</v>
      </c>
      <c r="V521" s="36" cm="1">
        <f t="array" ref="V521">SUM(SUMIF(Survey!BZ521:CS521,{"&gt;0","&lt;0"})*{1,-1})</f>
        <v>0</v>
      </c>
      <c r="W521" s="38" cm="1">
        <f t="array" ref="W521">SUM(SUMIF(Survey!CC521,{"&gt;0","&lt;0"})*{1,-1})+SUM(SUMIF(Survey!CM521,{"&gt;0","&lt;0"})*{1,-1})</f>
        <v>0</v>
      </c>
      <c r="X521" s="38">
        <f>Survey!K521</f>
        <v>0</v>
      </c>
      <c r="Y521" s="37" t="str">
        <f t="shared" si="380"/>
        <v>Either</v>
      </c>
      <c r="Z521" s="16" t="str">
        <f t="shared" si="381"/>
        <v>Fail</v>
      </c>
      <c r="AA521" s="67" cm="1">
        <f t="array" ref="AA521">SUM(SUMIF(Survey!BZ521:CS521,{"&gt;0","&lt;0"})*{1,-1})+SUM(SUMIF(Survey!CU521:DN521,{"&gt;0","&lt;0"})*{1,-1})</f>
        <v>0</v>
      </c>
      <c r="AB521" s="67">
        <f>IFERROR(AA521/(Survey!$AV521),0)</f>
        <v>0</v>
      </c>
      <c r="AC521" s="128" t="b">
        <f>IF(OR(Survey!$M521="Alternative strategy or hedge",Survey!$M521="Other, illiquid",Survey!$L521="Prospectus fund"),TRUE,FALSE)</f>
        <v>0</v>
      </c>
      <c r="AD521" s="128" t="b">
        <f>NOT(ISBLANK(Survey!$M521))</f>
        <v>0</v>
      </c>
      <c r="AE521" s="16" t="str">
        <f t="shared" si="382"/>
        <v>Pass</v>
      </c>
      <c r="AF521" s="38" t="b">
        <f>NOT(ISNUMBER(SEARCH("Other",Survey!$P521)))</f>
        <v>1</v>
      </c>
      <c r="AG521" s="37" t="b">
        <f>NOT(ISBLANK(Survey!$Q521))</f>
        <v>0</v>
      </c>
      <c r="AH521" s="16" t="str">
        <f t="shared" si="383"/>
        <v>Pass</v>
      </c>
      <c r="AI521" s="143">
        <f>COUNTBLANK(Survey!$W521)</f>
        <v>1</v>
      </c>
      <c r="AJ521" s="67">
        <f>IF(AND(Survey!L521&lt;&gt;"Exempt fund",OR(Survey!$M521="ETF",Survey!$M521="ETF, alternative mutual fund",Survey!$M521="Mutual fund",Survey!$M521="Alternative mutual fund",Survey!$M521="Money market")),1,0)</f>
        <v>0</v>
      </c>
      <c r="AK521" s="16" t="str">
        <f t="shared" si="384"/>
        <v>Pass</v>
      </c>
      <c r="AL521" s="38" t="b">
        <f>NOT(ISNUMBER(SEARCH("Yes",Survey!$AA521)))</f>
        <v>1</v>
      </c>
      <c r="AM521" s="37" t="b">
        <f>IF(COUNTBLANK(Survey!$AB521:$AC521)=0,TRUE, FALSE)</f>
        <v>0</v>
      </c>
      <c r="AN521" s="16" t="str">
        <f t="shared" si="385"/>
        <v>Pass</v>
      </c>
      <c r="AO521" s="38" t="b">
        <f>NOT(ISNUMBER(SEARCH("Yes",Survey!$AD521)))</f>
        <v>1</v>
      </c>
      <c r="AP521" s="37" t="b">
        <f>NOT(ISBLANK(Survey!$AF521))</f>
        <v>0</v>
      </c>
      <c r="AQ521" s="16" t="str">
        <f t="shared" si="386"/>
        <v>Pass</v>
      </c>
      <c r="AR521" s="38" t="b">
        <f>NOT(OR(ISNUMBER(SEARCH("Other",Survey!$AF521)),ISNUMBER(SEARCH("Multiple",Survey!$AF521))))</f>
        <v>1</v>
      </c>
      <c r="AS521" s="37" t="b">
        <f>NOT(ISBLANK(Survey!$AG521))</f>
        <v>0</v>
      </c>
      <c r="AT521" s="16" t="str">
        <f t="shared" si="387"/>
        <v>Fail</v>
      </c>
      <c r="AU521" s="143">
        <f>IF(ABS(Survey!$AV521)&gt;0, 1,0)</f>
        <v>0</v>
      </c>
      <c r="AV521" s="143">
        <f>IF(COUNTBLANK(Survey!$AJ521)=0,1,0)</f>
        <v>0</v>
      </c>
      <c r="AW521" s="16" t="str">
        <f t="shared" si="388"/>
        <v>Pass</v>
      </c>
      <c r="AX521" s="143">
        <f>IF(ISBLANK(Survey!$AJ521),0,1)</f>
        <v>0</v>
      </c>
      <c r="AY521" s="165">
        <f>COUNTBLANK(Survey!$AK521)</f>
        <v>1</v>
      </c>
      <c r="AZ521" s="16" t="str">
        <f t="shared" si="389"/>
        <v>Pass</v>
      </c>
      <c r="BA521" s="143">
        <f>IF(OR(Survey!$AK521="Closed",ISBLANK(Survey!$AK521)),0,1)</f>
        <v>0</v>
      </c>
      <c r="BB521" s="165">
        <f>IF(ISBLANK(Survey!$AL521),1,0)</f>
        <v>1</v>
      </c>
      <c r="BC521" s="147" t="str" cm="1">
        <f t="array" ref="BC521">IF(OR(IF(OR($BE521+$BF521 = 2, $BG521=1), FALSE, TRUE), AND($BD521:$BD521 = 0)),"Pass","Fail")</f>
        <v>Pass</v>
      </c>
      <c r="BD521" s="143">
        <f>COUNTBLANK(Survey!$AM521:$AO521)</f>
        <v>3</v>
      </c>
      <c r="BE521" s="143">
        <f>IF(Survey!$I521="Yes",1,0)</f>
        <v>0</v>
      </c>
      <c r="BF521" s="143">
        <f>IF(OR(Survey!$M521="Mutual fund",Survey!$M521="Alternative mutual fund",Survey!$M521="Money market"),1,0)</f>
        <v>0</v>
      </c>
      <c r="BG521" s="148">
        <f>IF(OR(Survey!$M521="ETF",Survey!$M521="ETF, alternative mutual fund"),1,0)</f>
        <v>0</v>
      </c>
      <c r="BH521" s="16" t="str">
        <f t="shared" si="390"/>
        <v>Pass</v>
      </c>
      <c r="BI521" s="38" t="b">
        <f>OR(ISNUMBER(SEARCH("Yes",Survey!$AO521)),ISBLANK(Survey!$AO521))</f>
        <v>1</v>
      </c>
      <c r="BJ521" s="67" t="b">
        <f>NOT(ISBLANK(Survey!$AP521))</f>
        <v>0</v>
      </c>
      <c r="BK521" s="16" t="str">
        <f t="shared" si="391"/>
        <v>Pass</v>
      </c>
      <c r="BL521" s="143">
        <f>IF(Survey!$AW521=0, 0,1)</f>
        <v>0</v>
      </c>
      <c r="BM521" s="67">
        <f>Survey!$AQ521</f>
        <v>0</v>
      </c>
      <c r="BN521" s="67">
        <f>IFERROR((Survey!$AX521-ABS(Survey!$AY521)-ABS(Survey!$BD521))/Survey!$AW521,0)</f>
        <v>0</v>
      </c>
      <c r="BO521" s="67">
        <f>IF(AND($BM521&gt;$BN521-0.2,$BM521&lt;$BN521+0.2,ISBLANK(Survey!$AQ521)=FALSE),0,1)</f>
        <v>1</v>
      </c>
      <c r="BP521" s="165">
        <f>IF(ISBLANK(Survey!$AR521),1,0)</f>
        <v>1</v>
      </c>
      <c r="BQ521" s="16" t="str">
        <f t="shared" si="392"/>
        <v>Pass</v>
      </c>
      <c r="BR521" s="143">
        <f>IF(Survey!$AW521=0, 0,1)</f>
        <v>0</v>
      </c>
      <c r="BS521" s="67">
        <f>IF(AND(Survey!$AS521&gt;=0,Survey!$AS521&lt;=0.2,Survey!$AS521&lt;&gt;""),0,1)</f>
        <v>1</v>
      </c>
      <c r="BT521" s="143">
        <f>IF(ISBLANK(Survey!$AT521),1,0)</f>
        <v>1</v>
      </c>
      <c r="BU521" s="16" t="str">
        <f t="shared" si="393"/>
        <v>Fail</v>
      </c>
      <c r="BV521" s="165">
        <f>Survey!$AU521</f>
        <v>0</v>
      </c>
      <c r="BW521" s="16" t="str">
        <f t="shared" si="394"/>
        <v>Pass</v>
      </c>
      <c r="BX521" s="36">
        <f>Survey!$AV521</f>
        <v>0</v>
      </c>
      <c r="BY521" s="176">
        <f>Survey!$AW521+Survey!$AX521-ABS(Survey!$AY521)+ABS(Survey!$AZ521)-ABS(Survey!$BA521)+ABS(Survey!$BB521)-ABS(Survey!$BC521)-ABS(Survey!$BD521)+Survey!$BE521</f>
        <v>0</v>
      </c>
      <c r="BZ521" s="35">
        <f t="shared" si="395"/>
        <v>0</v>
      </c>
      <c r="CA521" s="17">
        <f t="shared" si="396"/>
        <v>0</v>
      </c>
      <c r="CB521" s="16" t="str">
        <f t="shared" si="397"/>
        <v>Pass</v>
      </c>
      <c r="CC521" s="38" t="b">
        <f>IF(ABS(Survey!$BE521)=0,TRUE,FALSE)</f>
        <v>1</v>
      </c>
      <c r="CD521" s="37" t="b">
        <f>NOT(ISBLANK(Survey!$BF521))</f>
        <v>0</v>
      </c>
      <c r="CE521" t="str">
        <f t="shared" si="398"/>
        <v>Fail</v>
      </c>
      <c r="CF521" s="29">
        <f>Survey!$AV521</f>
        <v>0</v>
      </c>
      <c r="CG521" s="29" cm="1">
        <f t="array" ref="CG521">SUM(SUMIF(Survey!BH521:BO521,{"&gt;0","&lt;0"})*{1,-1})-SUM(SUMIF(Survey!BQ521:BX521,{"&gt;0","&lt;0"})*{1,-1})</f>
        <v>0</v>
      </c>
      <c r="CH521" s="35" t="str">
        <f t="shared" si="399"/>
        <v>No holdings</v>
      </c>
      <c r="CI521">
        <f t="shared" si="400"/>
        <v>0</v>
      </c>
      <c r="CJ521" s="16" t="str">
        <f t="shared" si="401"/>
        <v>Fail</v>
      </c>
      <c r="CK521" s="36">
        <f>Survey!$AV521</f>
        <v>0</v>
      </c>
      <c r="CL521" s="36" cm="1">
        <f t="array" ref="CL521">SUM(SUMIF(Survey!BZ521:CS521,{"&gt;0","&lt;0"})*{1,-1})-SUM(SUMIF(Survey!CU521:DN521,{"&gt;0","&lt;0"})*{1,-1})</f>
        <v>0</v>
      </c>
      <c r="CM521" s="35" t="str">
        <f t="shared" si="402"/>
        <v>No holdings</v>
      </c>
      <c r="CN521" s="17">
        <f t="shared" si="403"/>
        <v>0</v>
      </c>
      <c r="CO521" s="16" t="str">
        <f t="shared" si="404"/>
        <v>Pass</v>
      </c>
      <c r="CP521" s="38" t="b">
        <f>IF(ABS(Survey!$CS521)=0,TRUE,FALSE)</f>
        <v>1</v>
      </c>
      <c r="CQ521" s="37" t="b">
        <f>NOT(ISBLANK(Survey!$CT521))</f>
        <v>0</v>
      </c>
      <c r="CR521" s="16" t="str">
        <f t="shared" si="405"/>
        <v>Pass</v>
      </c>
      <c r="CS521" s="38" t="b">
        <f>IF(ABS(Survey!$DN521)=0,TRUE,FALSE)</f>
        <v>1</v>
      </c>
      <c r="CT521" s="37" t="b">
        <f>NOT(ISBLANK(Survey!$DO521))</f>
        <v>0</v>
      </c>
      <c r="CU521" t="str">
        <f t="shared" si="406"/>
        <v>Pass</v>
      </c>
      <c r="CV521" s="29" cm="1">
        <f t="array" ref="CV521">SUM(SUMIF(Survey!CO521,{"&gt;0","&lt;0"})*{1,-1})+SUM(SUMIF(Survey!DJ521,{"&gt;0","&lt;0"})*{1,-1})</f>
        <v>0</v>
      </c>
      <c r="CW521" s="29">
        <f>SUM(SUMIF(Survey!DQ521:DW521,{"&gt;0","&lt;0"})*{1,-1})+SUM(SUMIF(Survey!DY521:EE521,{"&gt;0","&lt;0"})*{1,-1})</f>
        <v>0</v>
      </c>
      <c r="CX521">
        <f t="shared" si="407"/>
        <v>0</v>
      </c>
      <c r="CY521">
        <f t="shared" si="408"/>
        <v>0</v>
      </c>
      <c r="CZ521" s="16" t="str">
        <f t="shared" si="409"/>
        <v>Pass</v>
      </c>
      <c r="DA521" s="38" t="b">
        <f>IF(ABS(Survey!$DW521)=0,TRUE,FALSE)</f>
        <v>1</v>
      </c>
      <c r="DB521" s="37" t="b">
        <f>NOT(ISBLANK(Survey!DX521))</f>
        <v>0</v>
      </c>
      <c r="DC521" s="16" t="str">
        <f t="shared" si="410"/>
        <v>Pass</v>
      </c>
      <c r="DD521" s="38" t="b">
        <f>IF(ABS(Survey!$EE521)=0,TRUE,FALSE)</f>
        <v>1</v>
      </c>
      <c r="DE521" s="37" t="b">
        <f>NOT(ISBLANK(Survey!$EF521))</f>
        <v>0</v>
      </c>
      <c r="DF521" s="16" t="str">
        <f t="shared" si="411"/>
        <v>Fail</v>
      </c>
      <c r="DG521" s="36">
        <f>SUM(SUMIF(Survey!EL521:EN521,{"&gt;0","&lt;0"})*{1,-1})</f>
        <v>0</v>
      </c>
      <c r="DH521">
        <f t="shared" si="412"/>
        <v>0</v>
      </c>
      <c r="DI521">
        <f t="shared" si="413"/>
        <v>100</v>
      </c>
      <c r="DJ521" s="35" t="b">
        <f>IF(OR(Survey!$M521="ETF",Survey!$M521="ETF, alternative mutual fund",Survey!$M521="Closed-end", Survey!$M521="Split share corp"),TRUE,FALSE)</f>
        <v>0</v>
      </c>
      <c r="DK521" s="16" t="str">
        <f t="shared" si="414"/>
        <v>Fail</v>
      </c>
      <c r="DL521" s="36">
        <f>SUM(SUMIF(Survey!EP521:EV521,{"&gt;0","&lt;0"})*{1,-1})</f>
        <v>0</v>
      </c>
      <c r="DM521">
        <f t="shared" si="415"/>
        <v>0</v>
      </c>
      <c r="DN521" s="17">
        <f t="shared" si="416"/>
        <v>100</v>
      </c>
      <c r="DO521" s="16" t="str">
        <f t="shared" si="417"/>
        <v>Fail</v>
      </c>
      <c r="DP521" s="36">
        <f>SUM(SUMIF(Survey!EX521:FD521,{"&gt;0","&lt;0"})*{1,-1})</f>
        <v>0</v>
      </c>
      <c r="DQ521">
        <f t="shared" si="418"/>
        <v>0</v>
      </c>
      <c r="DR521" s="17">
        <f t="shared" si="419"/>
        <v>100</v>
      </c>
    </row>
    <row r="522" spans="1:122">
      <c r="A522">
        <v>522</v>
      </c>
      <c r="B522" t="str">
        <f t="shared" si="373"/>
        <v>Pass</v>
      </c>
      <c r="C522" t="str">
        <f>IF(COUNTBLANK(Survey!B522:FE522)=$C$2, "Pass", "Fail")</f>
        <v>Pass</v>
      </c>
      <c r="D522" t="str">
        <f t="shared" si="374"/>
        <v>Fail</v>
      </c>
      <c r="E522" t="str">
        <f>IF(OR(ISBLANK(Survey!AJ522),COUNTIF(G522:BB522,"Fail")),"Fail","Pass")</f>
        <v>Fail</v>
      </c>
      <c r="G522" s="16" t="str">
        <f t="shared" si="375"/>
        <v>Fail</v>
      </c>
      <c r="H522" s="177">
        <f>COUNTBLANK(Survey!B522:D522)+COUNTBLANK(Survey!G522)+COUNTBLANK(Survey!I522)+COUNTBLANK(Survey!K522:M522)+COUNTBLANK(Survey!P522)+COUNTBLANK(Survey!S522:U522)+COUNTBLANK(Survey!Y522:AA522)+COUNTBLANK(Survey!AD522:AE522)+COUNTBLANK(Survey!AI522:AI522)</f>
        <v>18</v>
      </c>
      <c r="I522" s="16" t="str">
        <f t="shared" si="376"/>
        <v>Fail</v>
      </c>
      <c r="J522" t="b">
        <f>IF(Survey!E522="No",TRUE,FALSE)</f>
        <v>0</v>
      </c>
      <c r="K522" s="34">
        <f>LEN(Survey!E522)</f>
        <v>0</v>
      </c>
      <c r="L522" s="16" t="str">
        <f t="shared" si="377"/>
        <v>Fail</v>
      </c>
      <c r="M522" t="b">
        <f>IF(Survey!F522="No",TRUE,FALSE)</f>
        <v>0</v>
      </c>
      <c r="N522" s="33">
        <f>LEN(Survey!F522)</f>
        <v>0</v>
      </c>
      <c r="O522" s="16" t="str">
        <f t="shared" si="378"/>
        <v>Pass</v>
      </c>
      <c r="P522" s="34">
        <f>MOD((LEN(Survey!H522)+2),11)</f>
        <v>2</v>
      </c>
      <c r="Q522" s="33" t="str">
        <f>IF(Survey!$L522="Prospectus fund", "Yes", "No")</f>
        <v>No</v>
      </c>
      <c r="R522" s="16" t="str">
        <f t="shared" si="379"/>
        <v>Pass</v>
      </c>
      <c r="S522" s="34">
        <f>MOD((LEN(Survey!J522)+2),11)</f>
        <v>2</v>
      </c>
      <c r="T522" s="35" t="b">
        <f>IF(OR(Survey!$M522="ETF",Survey!$M522="ETF, alternative mutual fund",Survey!$M522="Closed-end", Survey!$M522="Split share corp", Survey!$I522="Yes"),TRUE,FALSE)</f>
        <v>0</v>
      </c>
      <c r="U522" s="16" t="str">
        <f>IFERROR(IF(AND(OR(X522=Y522,Y522 = "Either"),NOT(ISBLANK(Survey!K522))),"Pass","Fail"),"Pass")</f>
        <v>Fail</v>
      </c>
      <c r="V522" s="36" cm="1">
        <f t="array" ref="V522">SUM(SUMIF(Survey!BZ522:CS522,{"&gt;0","&lt;0"})*{1,-1})</f>
        <v>0</v>
      </c>
      <c r="W522" s="38" cm="1">
        <f t="array" ref="W522">SUM(SUMIF(Survey!CC522,{"&gt;0","&lt;0"})*{1,-1})+SUM(SUMIF(Survey!CM522,{"&gt;0","&lt;0"})*{1,-1})</f>
        <v>0</v>
      </c>
      <c r="X522" s="38">
        <f>Survey!K522</f>
        <v>0</v>
      </c>
      <c r="Y522" s="37" t="str">
        <f t="shared" si="380"/>
        <v>Either</v>
      </c>
      <c r="Z522" s="16" t="str">
        <f t="shared" si="381"/>
        <v>Fail</v>
      </c>
      <c r="AA522" s="67" cm="1">
        <f t="array" ref="AA522">SUM(SUMIF(Survey!BZ522:CS522,{"&gt;0","&lt;0"})*{1,-1})+SUM(SUMIF(Survey!CU522:DN522,{"&gt;0","&lt;0"})*{1,-1})</f>
        <v>0</v>
      </c>
      <c r="AB522" s="67">
        <f>IFERROR(AA522/(Survey!$AV522),0)</f>
        <v>0</v>
      </c>
      <c r="AC522" s="128" t="b">
        <f>IF(OR(Survey!$M522="Alternative strategy or hedge",Survey!$M522="Other, illiquid",Survey!$L522="Prospectus fund"),TRUE,FALSE)</f>
        <v>0</v>
      </c>
      <c r="AD522" s="128" t="b">
        <f>NOT(ISBLANK(Survey!$M522))</f>
        <v>0</v>
      </c>
      <c r="AE522" s="16" t="str">
        <f t="shared" si="382"/>
        <v>Pass</v>
      </c>
      <c r="AF522" s="38" t="b">
        <f>NOT(ISNUMBER(SEARCH("Other",Survey!$P522)))</f>
        <v>1</v>
      </c>
      <c r="AG522" s="37" t="b">
        <f>NOT(ISBLANK(Survey!$Q522))</f>
        <v>0</v>
      </c>
      <c r="AH522" s="16" t="str">
        <f t="shared" si="383"/>
        <v>Pass</v>
      </c>
      <c r="AI522" s="143">
        <f>COUNTBLANK(Survey!$W522)</f>
        <v>1</v>
      </c>
      <c r="AJ522" s="67">
        <f>IF(AND(Survey!L522&lt;&gt;"Exempt fund",OR(Survey!$M522="ETF",Survey!$M522="ETF, alternative mutual fund",Survey!$M522="Mutual fund",Survey!$M522="Alternative mutual fund",Survey!$M522="Money market")),1,0)</f>
        <v>0</v>
      </c>
      <c r="AK522" s="16" t="str">
        <f t="shared" si="384"/>
        <v>Pass</v>
      </c>
      <c r="AL522" s="38" t="b">
        <f>NOT(ISNUMBER(SEARCH("Yes",Survey!$AA522)))</f>
        <v>1</v>
      </c>
      <c r="AM522" s="37" t="b">
        <f>IF(COUNTBLANK(Survey!$AB522:$AC522)=0,TRUE, FALSE)</f>
        <v>0</v>
      </c>
      <c r="AN522" s="16" t="str">
        <f t="shared" si="385"/>
        <v>Pass</v>
      </c>
      <c r="AO522" s="38" t="b">
        <f>NOT(ISNUMBER(SEARCH("Yes",Survey!$AD522)))</f>
        <v>1</v>
      </c>
      <c r="AP522" s="37" t="b">
        <f>NOT(ISBLANK(Survey!$AF522))</f>
        <v>0</v>
      </c>
      <c r="AQ522" s="16" t="str">
        <f t="shared" si="386"/>
        <v>Pass</v>
      </c>
      <c r="AR522" s="38" t="b">
        <f>NOT(OR(ISNUMBER(SEARCH("Other",Survey!$AF522)),ISNUMBER(SEARCH("Multiple",Survey!$AF522))))</f>
        <v>1</v>
      </c>
      <c r="AS522" s="37" t="b">
        <f>NOT(ISBLANK(Survey!$AG522))</f>
        <v>0</v>
      </c>
      <c r="AT522" s="16" t="str">
        <f t="shared" si="387"/>
        <v>Fail</v>
      </c>
      <c r="AU522" s="143">
        <f>IF(ABS(Survey!$AV522)&gt;0, 1,0)</f>
        <v>0</v>
      </c>
      <c r="AV522" s="143">
        <f>IF(COUNTBLANK(Survey!$AJ522)=0,1,0)</f>
        <v>0</v>
      </c>
      <c r="AW522" s="16" t="str">
        <f t="shared" si="388"/>
        <v>Pass</v>
      </c>
      <c r="AX522" s="143">
        <f>IF(ISBLANK(Survey!$AJ522),0,1)</f>
        <v>0</v>
      </c>
      <c r="AY522" s="165">
        <f>COUNTBLANK(Survey!$AK522)</f>
        <v>1</v>
      </c>
      <c r="AZ522" s="16" t="str">
        <f t="shared" si="389"/>
        <v>Pass</v>
      </c>
      <c r="BA522" s="143">
        <f>IF(OR(Survey!$AK522="Closed",ISBLANK(Survey!$AK522)),0,1)</f>
        <v>0</v>
      </c>
      <c r="BB522" s="165">
        <f>IF(ISBLANK(Survey!$AL522),1,0)</f>
        <v>1</v>
      </c>
      <c r="BC522" s="147" t="str" cm="1">
        <f t="array" ref="BC522">IF(OR(IF(OR($BE522+$BF522 = 2, $BG522=1), FALSE, TRUE), AND($BD522:$BD522 = 0)),"Pass","Fail")</f>
        <v>Pass</v>
      </c>
      <c r="BD522" s="143">
        <f>COUNTBLANK(Survey!$AM522:$AO522)</f>
        <v>3</v>
      </c>
      <c r="BE522" s="143">
        <f>IF(Survey!$I522="Yes",1,0)</f>
        <v>0</v>
      </c>
      <c r="BF522" s="143">
        <f>IF(OR(Survey!$M522="Mutual fund",Survey!$M522="Alternative mutual fund",Survey!$M522="Money market"),1,0)</f>
        <v>0</v>
      </c>
      <c r="BG522" s="148">
        <f>IF(OR(Survey!$M522="ETF",Survey!$M522="ETF, alternative mutual fund"),1,0)</f>
        <v>0</v>
      </c>
      <c r="BH522" s="16" t="str">
        <f t="shared" si="390"/>
        <v>Pass</v>
      </c>
      <c r="BI522" s="38" t="b">
        <f>OR(ISNUMBER(SEARCH("Yes",Survey!$AO522)),ISBLANK(Survey!$AO522))</f>
        <v>1</v>
      </c>
      <c r="BJ522" s="67" t="b">
        <f>NOT(ISBLANK(Survey!$AP522))</f>
        <v>0</v>
      </c>
      <c r="BK522" s="16" t="str">
        <f t="shared" si="391"/>
        <v>Pass</v>
      </c>
      <c r="BL522" s="143">
        <f>IF(Survey!$AW522=0, 0,1)</f>
        <v>0</v>
      </c>
      <c r="BM522" s="67">
        <f>Survey!$AQ522</f>
        <v>0</v>
      </c>
      <c r="BN522" s="67">
        <f>IFERROR((Survey!$AX522-ABS(Survey!$AY522)-ABS(Survey!$BD522))/Survey!$AW522,0)</f>
        <v>0</v>
      </c>
      <c r="BO522" s="67">
        <f>IF(AND($BM522&gt;$BN522-0.2,$BM522&lt;$BN522+0.2,ISBLANK(Survey!$AQ522)=FALSE),0,1)</f>
        <v>1</v>
      </c>
      <c r="BP522" s="165">
        <f>IF(ISBLANK(Survey!$AR522),1,0)</f>
        <v>1</v>
      </c>
      <c r="BQ522" s="16" t="str">
        <f t="shared" si="392"/>
        <v>Pass</v>
      </c>
      <c r="BR522" s="143">
        <f>IF(Survey!$AW522=0, 0,1)</f>
        <v>0</v>
      </c>
      <c r="BS522" s="67">
        <f>IF(AND(Survey!$AS522&gt;=0,Survey!$AS522&lt;=0.2,Survey!$AS522&lt;&gt;""),0,1)</f>
        <v>1</v>
      </c>
      <c r="BT522" s="143">
        <f>IF(ISBLANK(Survey!$AT522),1,0)</f>
        <v>1</v>
      </c>
      <c r="BU522" s="16" t="str">
        <f t="shared" si="393"/>
        <v>Fail</v>
      </c>
      <c r="BV522" s="165">
        <f>Survey!$AU522</f>
        <v>0</v>
      </c>
      <c r="BW522" s="16" t="str">
        <f t="shared" si="394"/>
        <v>Pass</v>
      </c>
      <c r="BX522" s="36">
        <f>Survey!$AV522</f>
        <v>0</v>
      </c>
      <c r="BY522" s="176">
        <f>Survey!$AW522+Survey!$AX522-ABS(Survey!$AY522)+ABS(Survey!$AZ522)-ABS(Survey!$BA522)+ABS(Survey!$BB522)-ABS(Survey!$BC522)-ABS(Survey!$BD522)+Survey!$BE522</f>
        <v>0</v>
      </c>
      <c r="BZ522" s="35">
        <f t="shared" si="395"/>
        <v>0</v>
      </c>
      <c r="CA522" s="17">
        <f t="shared" si="396"/>
        <v>0</v>
      </c>
      <c r="CB522" s="16" t="str">
        <f t="shared" si="397"/>
        <v>Pass</v>
      </c>
      <c r="CC522" s="38" t="b">
        <f>IF(ABS(Survey!$BE522)=0,TRUE,FALSE)</f>
        <v>1</v>
      </c>
      <c r="CD522" s="37" t="b">
        <f>NOT(ISBLANK(Survey!$BF522))</f>
        <v>0</v>
      </c>
      <c r="CE522" t="str">
        <f t="shared" si="398"/>
        <v>Fail</v>
      </c>
      <c r="CF522" s="29">
        <f>Survey!$AV522</f>
        <v>0</v>
      </c>
      <c r="CG522" s="29" cm="1">
        <f t="array" ref="CG522">SUM(SUMIF(Survey!BH522:BO522,{"&gt;0","&lt;0"})*{1,-1})-SUM(SUMIF(Survey!BQ522:BX522,{"&gt;0","&lt;0"})*{1,-1})</f>
        <v>0</v>
      </c>
      <c r="CH522" s="35" t="str">
        <f t="shared" si="399"/>
        <v>No holdings</v>
      </c>
      <c r="CI522">
        <f t="shared" si="400"/>
        <v>0</v>
      </c>
      <c r="CJ522" s="16" t="str">
        <f t="shared" si="401"/>
        <v>Fail</v>
      </c>
      <c r="CK522" s="36">
        <f>Survey!$AV522</f>
        <v>0</v>
      </c>
      <c r="CL522" s="36" cm="1">
        <f t="array" ref="CL522">SUM(SUMIF(Survey!BZ522:CS522,{"&gt;0","&lt;0"})*{1,-1})-SUM(SUMIF(Survey!CU522:DN522,{"&gt;0","&lt;0"})*{1,-1})</f>
        <v>0</v>
      </c>
      <c r="CM522" s="35" t="str">
        <f t="shared" si="402"/>
        <v>No holdings</v>
      </c>
      <c r="CN522" s="17">
        <f t="shared" si="403"/>
        <v>0</v>
      </c>
      <c r="CO522" s="16" t="str">
        <f t="shared" si="404"/>
        <v>Pass</v>
      </c>
      <c r="CP522" s="38" t="b">
        <f>IF(ABS(Survey!$CS522)=0,TRUE,FALSE)</f>
        <v>1</v>
      </c>
      <c r="CQ522" s="37" t="b">
        <f>NOT(ISBLANK(Survey!$CT522))</f>
        <v>0</v>
      </c>
      <c r="CR522" s="16" t="str">
        <f t="shared" si="405"/>
        <v>Pass</v>
      </c>
      <c r="CS522" s="38" t="b">
        <f>IF(ABS(Survey!$DN522)=0,TRUE,FALSE)</f>
        <v>1</v>
      </c>
      <c r="CT522" s="37" t="b">
        <f>NOT(ISBLANK(Survey!$DO522))</f>
        <v>0</v>
      </c>
      <c r="CU522" t="str">
        <f t="shared" si="406"/>
        <v>Pass</v>
      </c>
      <c r="CV522" s="29" cm="1">
        <f t="array" ref="CV522">SUM(SUMIF(Survey!CO522,{"&gt;0","&lt;0"})*{1,-1})+SUM(SUMIF(Survey!DJ522,{"&gt;0","&lt;0"})*{1,-1})</f>
        <v>0</v>
      </c>
      <c r="CW522" s="29">
        <f>SUM(SUMIF(Survey!DQ522:DW522,{"&gt;0","&lt;0"})*{1,-1})+SUM(SUMIF(Survey!DY522:EE522,{"&gt;0","&lt;0"})*{1,-1})</f>
        <v>0</v>
      </c>
      <c r="CX522">
        <f t="shared" si="407"/>
        <v>0</v>
      </c>
      <c r="CY522">
        <f t="shared" si="408"/>
        <v>0</v>
      </c>
      <c r="CZ522" s="16" t="str">
        <f t="shared" si="409"/>
        <v>Pass</v>
      </c>
      <c r="DA522" s="38" t="b">
        <f>IF(ABS(Survey!$DW522)=0,TRUE,FALSE)</f>
        <v>1</v>
      </c>
      <c r="DB522" s="37" t="b">
        <f>NOT(ISBLANK(Survey!DX522))</f>
        <v>0</v>
      </c>
      <c r="DC522" s="16" t="str">
        <f t="shared" si="410"/>
        <v>Pass</v>
      </c>
      <c r="DD522" s="38" t="b">
        <f>IF(ABS(Survey!$EE522)=0,TRUE,FALSE)</f>
        <v>1</v>
      </c>
      <c r="DE522" s="37" t="b">
        <f>NOT(ISBLANK(Survey!$EF522))</f>
        <v>0</v>
      </c>
      <c r="DF522" s="16" t="str">
        <f t="shared" si="411"/>
        <v>Fail</v>
      </c>
      <c r="DG522" s="36">
        <f>SUM(SUMIF(Survey!EL522:EN522,{"&gt;0","&lt;0"})*{1,-1})</f>
        <v>0</v>
      </c>
      <c r="DH522">
        <f t="shared" si="412"/>
        <v>0</v>
      </c>
      <c r="DI522">
        <f t="shared" si="413"/>
        <v>100</v>
      </c>
      <c r="DJ522" s="35" t="b">
        <f>IF(OR(Survey!$M522="ETF",Survey!$M522="ETF, alternative mutual fund",Survey!$M522="Closed-end", Survey!$M522="Split share corp"),TRUE,FALSE)</f>
        <v>0</v>
      </c>
      <c r="DK522" s="16" t="str">
        <f t="shared" si="414"/>
        <v>Fail</v>
      </c>
      <c r="DL522" s="36">
        <f>SUM(SUMIF(Survey!EP522:EV522,{"&gt;0","&lt;0"})*{1,-1})</f>
        <v>0</v>
      </c>
      <c r="DM522">
        <f t="shared" si="415"/>
        <v>0</v>
      </c>
      <c r="DN522" s="17">
        <f t="shared" si="416"/>
        <v>100</v>
      </c>
      <c r="DO522" s="16" t="str">
        <f t="shared" si="417"/>
        <v>Fail</v>
      </c>
      <c r="DP522" s="36">
        <f>SUM(SUMIF(Survey!EX522:FD522,{"&gt;0","&lt;0"})*{1,-1})</f>
        <v>0</v>
      </c>
      <c r="DQ522">
        <f t="shared" si="418"/>
        <v>0</v>
      </c>
      <c r="DR522" s="17">
        <f t="shared" si="419"/>
        <v>100</v>
      </c>
    </row>
    <row r="523" spans="1:122">
      <c r="A523">
        <v>523</v>
      </c>
      <c r="B523" t="str">
        <f t="shared" si="373"/>
        <v>Pass</v>
      </c>
      <c r="C523" t="str">
        <f>IF(COUNTBLANK(Survey!B523:FE523)=$C$2, "Pass", "Fail")</f>
        <v>Pass</v>
      </c>
      <c r="D523" t="str">
        <f t="shared" si="374"/>
        <v>Fail</v>
      </c>
      <c r="E523" t="str">
        <f>IF(OR(ISBLANK(Survey!AJ523),COUNTIF(G523:BB523,"Fail")),"Fail","Pass")</f>
        <v>Fail</v>
      </c>
      <c r="G523" s="16" t="str">
        <f t="shared" si="375"/>
        <v>Fail</v>
      </c>
      <c r="H523" s="177">
        <f>COUNTBLANK(Survey!B523:D523)+COUNTBLANK(Survey!G523)+COUNTBLANK(Survey!I523)+COUNTBLANK(Survey!K523:M523)+COUNTBLANK(Survey!P523)+COUNTBLANK(Survey!S523:U523)+COUNTBLANK(Survey!Y523:AA523)+COUNTBLANK(Survey!AD523:AE523)+COUNTBLANK(Survey!AI523:AI523)</f>
        <v>18</v>
      </c>
      <c r="I523" s="16" t="str">
        <f t="shared" si="376"/>
        <v>Fail</v>
      </c>
      <c r="J523" t="b">
        <f>IF(Survey!E523="No",TRUE,FALSE)</f>
        <v>0</v>
      </c>
      <c r="K523" s="34">
        <f>LEN(Survey!E523)</f>
        <v>0</v>
      </c>
      <c r="L523" s="16" t="str">
        <f t="shared" si="377"/>
        <v>Fail</v>
      </c>
      <c r="M523" t="b">
        <f>IF(Survey!F523="No",TRUE,FALSE)</f>
        <v>0</v>
      </c>
      <c r="N523" s="33">
        <f>LEN(Survey!F523)</f>
        <v>0</v>
      </c>
      <c r="O523" s="16" t="str">
        <f t="shared" si="378"/>
        <v>Pass</v>
      </c>
      <c r="P523" s="34">
        <f>MOD((LEN(Survey!H523)+2),11)</f>
        <v>2</v>
      </c>
      <c r="Q523" s="33" t="str">
        <f>IF(Survey!$L523="Prospectus fund", "Yes", "No")</f>
        <v>No</v>
      </c>
      <c r="R523" s="16" t="str">
        <f t="shared" si="379"/>
        <v>Pass</v>
      </c>
      <c r="S523" s="34">
        <f>MOD((LEN(Survey!J523)+2),11)</f>
        <v>2</v>
      </c>
      <c r="T523" s="35" t="b">
        <f>IF(OR(Survey!$M523="ETF",Survey!$M523="ETF, alternative mutual fund",Survey!$M523="Closed-end", Survey!$M523="Split share corp", Survey!$I523="Yes"),TRUE,FALSE)</f>
        <v>0</v>
      </c>
      <c r="U523" s="16" t="str">
        <f>IFERROR(IF(AND(OR(X523=Y523,Y523 = "Either"),NOT(ISBLANK(Survey!K523))),"Pass","Fail"),"Pass")</f>
        <v>Fail</v>
      </c>
      <c r="V523" s="36" cm="1">
        <f t="array" ref="V523">SUM(SUMIF(Survey!BZ523:CS523,{"&gt;0","&lt;0"})*{1,-1})</f>
        <v>0</v>
      </c>
      <c r="W523" s="38" cm="1">
        <f t="array" ref="W523">SUM(SUMIF(Survey!CC523,{"&gt;0","&lt;0"})*{1,-1})+SUM(SUMIF(Survey!CM523,{"&gt;0","&lt;0"})*{1,-1})</f>
        <v>0</v>
      </c>
      <c r="X523" s="38">
        <f>Survey!K523</f>
        <v>0</v>
      </c>
      <c r="Y523" s="37" t="str">
        <f t="shared" si="380"/>
        <v>Either</v>
      </c>
      <c r="Z523" s="16" t="str">
        <f t="shared" si="381"/>
        <v>Fail</v>
      </c>
      <c r="AA523" s="67" cm="1">
        <f t="array" ref="AA523">SUM(SUMIF(Survey!BZ523:CS523,{"&gt;0","&lt;0"})*{1,-1})+SUM(SUMIF(Survey!CU523:DN523,{"&gt;0","&lt;0"})*{1,-1})</f>
        <v>0</v>
      </c>
      <c r="AB523" s="67">
        <f>IFERROR(AA523/(Survey!$AV523),0)</f>
        <v>0</v>
      </c>
      <c r="AC523" s="128" t="b">
        <f>IF(OR(Survey!$M523="Alternative strategy or hedge",Survey!$M523="Other, illiquid",Survey!$L523="Prospectus fund"),TRUE,FALSE)</f>
        <v>0</v>
      </c>
      <c r="AD523" s="128" t="b">
        <f>NOT(ISBLANK(Survey!$M523))</f>
        <v>0</v>
      </c>
      <c r="AE523" s="16" t="str">
        <f t="shared" si="382"/>
        <v>Pass</v>
      </c>
      <c r="AF523" s="38" t="b">
        <f>NOT(ISNUMBER(SEARCH("Other",Survey!$P523)))</f>
        <v>1</v>
      </c>
      <c r="AG523" s="37" t="b">
        <f>NOT(ISBLANK(Survey!$Q523))</f>
        <v>0</v>
      </c>
      <c r="AH523" s="16" t="str">
        <f t="shared" si="383"/>
        <v>Pass</v>
      </c>
      <c r="AI523" s="143">
        <f>COUNTBLANK(Survey!$W523)</f>
        <v>1</v>
      </c>
      <c r="AJ523" s="67">
        <f>IF(AND(Survey!L523&lt;&gt;"Exempt fund",OR(Survey!$M523="ETF",Survey!$M523="ETF, alternative mutual fund",Survey!$M523="Mutual fund",Survey!$M523="Alternative mutual fund",Survey!$M523="Money market")),1,0)</f>
        <v>0</v>
      </c>
      <c r="AK523" s="16" t="str">
        <f t="shared" si="384"/>
        <v>Pass</v>
      </c>
      <c r="AL523" s="38" t="b">
        <f>NOT(ISNUMBER(SEARCH("Yes",Survey!$AA523)))</f>
        <v>1</v>
      </c>
      <c r="AM523" s="37" t="b">
        <f>IF(COUNTBLANK(Survey!$AB523:$AC523)=0,TRUE, FALSE)</f>
        <v>0</v>
      </c>
      <c r="AN523" s="16" t="str">
        <f t="shared" si="385"/>
        <v>Pass</v>
      </c>
      <c r="AO523" s="38" t="b">
        <f>NOT(ISNUMBER(SEARCH("Yes",Survey!$AD523)))</f>
        <v>1</v>
      </c>
      <c r="AP523" s="37" t="b">
        <f>NOT(ISBLANK(Survey!$AF523))</f>
        <v>0</v>
      </c>
      <c r="AQ523" s="16" t="str">
        <f t="shared" si="386"/>
        <v>Pass</v>
      </c>
      <c r="AR523" s="38" t="b">
        <f>NOT(OR(ISNUMBER(SEARCH("Other",Survey!$AF523)),ISNUMBER(SEARCH("Multiple",Survey!$AF523))))</f>
        <v>1</v>
      </c>
      <c r="AS523" s="37" t="b">
        <f>NOT(ISBLANK(Survey!$AG523))</f>
        <v>0</v>
      </c>
      <c r="AT523" s="16" t="str">
        <f t="shared" si="387"/>
        <v>Fail</v>
      </c>
      <c r="AU523" s="143">
        <f>IF(ABS(Survey!$AV523)&gt;0, 1,0)</f>
        <v>0</v>
      </c>
      <c r="AV523" s="143">
        <f>IF(COUNTBLANK(Survey!$AJ523)=0,1,0)</f>
        <v>0</v>
      </c>
      <c r="AW523" s="16" t="str">
        <f t="shared" si="388"/>
        <v>Pass</v>
      </c>
      <c r="AX523" s="143">
        <f>IF(ISBLANK(Survey!$AJ523),0,1)</f>
        <v>0</v>
      </c>
      <c r="AY523" s="165">
        <f>COUNTBLANK(Survey!$AK523)</f>
        <v>1</v>
      </c>
      <c r="AZ523" s="16" t="str">
        <f t="shared" si="389"/>
        <v>Pass</v>
      </c>
      <c r="BA523" s="143">
        <f>IF(OR(Survey!$AK523="Closed",ISBLANK(Survey!$AK523)),0,1)</f>
        <v>0</v>
      </c>
      <c r="BB523" s="165">
        <f>IF(ISBLANK(Survey!$AL523),1,0)</f>
        <v>1</v>
      </c>
      <c r="BC523" s="147" t="str" cm="1">
        <f t="array" ref="BC523">IF(OR(IF(OR($BE523+$BF523 = 2, $BG523=1), FALSE, TRUE), AND($BD523:$BD523 = 0)),"Pass","Fail")</f>
        <v>Pass</v>
      </c>
      <c r="BD523" s="143">
        <f>COUNTBLANK(Survey!$AM523:$AO523)</f>
        <v>3</v>
      </c>
      <c r="BE523" s="143">
        <f>IF(Survey!$I523="Yes",1,0)</f>
        <v>0</v>
      </c>
      <c r="BF523" s="143">
        <f>IF(OR(Survey!$M523="Mutual fund",Survey!$M523="Alternative mutual fund",Survey!$M523="Money market"),1,0)</f>
        <v>0</v>
      </c>
      <c r="BG523" s="148">
        <f>IF(OR(Survey!$M523="ETF",Survey!$M523="ETF, alternative mutual fund"),1,0)</f>
        <v>0</v>
      </c>
      <c r="BH523" s="16" t="str">
        <f t="shared" si="390"/>
        <v>Pass</v>
      </c>
      <c r="BI523" s="38" t="b">
        <f>OR(ISNUMBER(SEARCH("Yes",Survey!$AO523)),ISBLANK(Survey!$AO523))</f>
        <v>1</v>
      </c>
      <c r="BJ523" s="67" t="b">
        <f>NOT(ISBLANK(Survey!$AP523))</f>
        <v>0</v>
      </c>
      <c r="BK523" s="16" t="str">
        <f t="shared" si="391"/>
        <v>Pass</v>
      </c>
      <c r="BL523" s="143">
        <f>IF(Survey!$AW523=0, 0,1)</f>
        <v>0</v>
      </c>
      <c r="BM523" s="67">
        <f>Survey!$AQ523</f>
        <v>0</v>
      </c>
      <c r="BN523" s="67">
        <f>IFERROR((Survey!$AX523-ABS(Survey!$AY523)-ABS(Survey!$BD523))/Survey!$AW523,0)</f>
        <v>0</v>
      </c>
      <c r="BO523" s="67">
        <f>IF(AND($BM523&gt;$BN523-0.2,$BM523&lt;$BN523+0.2,ISBLANK(Survey!$AQ523)=FALSE),0,1)</f>
        <v>1</v>
      </c>
      <c r="BP523" s="165">
        <f>IF(ISBLANK(Survey!$AR523),1,0)</f>
        <v>1</v>
      </c>
      <c r="BQ523" s="16" t="str">
        <f t="shared" si="392"/>
        <v>Pass</v>
      </c>
      <c r="BR523" s="143">
        <f>IF(Survey!$AW523=0, 0,1)</f>
        <v>0</v>
      </c>
      <c r="BS523" s="67">
        <f>IF(AND(Survey!$AS523&gt;=0,Survey!$AS523&lt;=0.2,Survey!$AS523&lt;&gt;""),0,1)</f>
        <v>1</v>
      </c>
      <c r="BT523" s="143">
        <f>IF(ISBLANK(Survey!$AT523),1,0)</f>
        <v>1</v>
      </c>
      <c r="BU523" s="16" t="str">
        <f t="shared" si="393"/>
        <v>Fail</v>
      </c>
      <c r="BV523" s="165">
        <f>Survey!$AU523</f>
        <v>0</v>
      </c>
      <c r="BW523" s="16" t="str">
        <f t="shared" si="394"/>
        <v>Pass</v>
      </c>
      <c r="BX523" s="36">
        <f>Survey!$AV523</f>
        <v>0</v>
      </c>
      <c r="BY523" s="176">
        <f>Survey!$AW523+Survey!$AX523-ABS(Survey!$AY523)+ABS(Survey!$AZ523)-ABS(Survey!$BA523)+ABS(Survey!$BB523)-ABS(Survey!$BC523)-ABS(Survey!$BD523)+Survey!$BE523</f>
        <v>0</v>
      </c>
      <c r="BZ523" s="35">
        <f t="shared" si="395"/>
        <v>0</v>
      </c>
      <c r="CA523" s="17">
        <f t="shared" si="396"/>
        <v>0</v>
      </c>
      <c r="CB523" s="16" t="str">
        <f t="shared" si="397"/>
        <v>Pass</v>
      </c>
      <c r="CC523" s="38" t="b">
        <f>IF(ABS(Survey!$BE523)=0,TRUE,FALSE)</f>
        <v>1</v>
      </c>
      <c r="CD523" s="37" t="b">
        <f>NOT(ISBLANK(Survey!$BF523))</f>
        <v>0</v>
      </c>
      <c r="CE523" t="str">
        <f t="shared" si="398"/>
        <v>Fail</v>
      </c>
      <c r="CF523" s="29">
        <f>Survey!$AV523</f>
        <v>0</v>
      </c>
      <c r="CG523" s="29" cm="1">
        <f t="array" ref="CG523">SUM(SUMIF(Survey!BH523:BO523,{"&gt;0","&lt;0"})*{1,-1})-SUM(SUMIF(Survey!BQ523:BX523,{"&gt;0","&lt;0"})*{1,-1})</f>
        <v>0</v>
      </c>
      <c r="CH523" s="35" t="str">
        <f t="shared" si="399"/>
        <v>No holdings</v>
      </c>
      <c r="CI523">
        <f t="shared" si="400"/>
        <v>0</v>
      </c>
      <c r="CJ523" s="16" t="str">
        <f t="shared" si="401"/>
        <v>Fail</v>
      </c>
      <c r="CK523" s="36">
        <f>Survey!$AV523</f>
        <v>0</v>
      </c>
      <c r="CL523" s="36" cm="1">
        <f t="array" ref="CL523">SUM(SUMIF(Survey!BZ523:CS523,{"&gt;0","&lt;0"})*{1,-1})-SUM(SUMIF(Survey!CU523:DN523,{"&gt;0","&lt;0"})*{1,-1})</f>
        <v>0</v>
      </c>
      <c r="CM523" s="35" t="str">
        <f t="shared" si="402"/>
        <v>No holdings</v>
      </c>
      <c r="CN523" s="17">
        <f t="shared" si="403"/>
        <v>0</v>
      </c>
      <c r="CO523" s="16" t="str">
        <f t="shared" si="404"/>
        <v>Pass</v>
      </c>
      <c r="CP523" s="38" t="b">
        <f>IF(ABS(Survey!$CS523)=0,TRUE,FALSE)</f>
        <v>1</v>
      </c>
      <c r="CQ523" s="37" t="b">
        <f>NOT(ISBLANK(Survey!$CT523))</f>
        <v>0</v>
      </c>
      <c r="CR523" s="16" t="str">
        <f t="shared" si="405"/>
        <v>Pass</v>
      </c>
      <c r="CS523" s="38" t="b">
        <f>IF(ABS(Survey!$DN523)=0,TRUE,FALSE)</f>
        <v>1</v>
      </c>
      <c r="CT523" s="37" t="b">
        <f>NOT(ISBLANK(Survey!$DO523))</f>
        <v>0</v>
      </c>
      <c r="CU523" t="str">
        <f t="shared" si="406"/>
        <v>Pass</v>
      </c>
      <c r="CV523" s="29" cm="1">
        <f t="array" ref="CV523">SUM(SUMIF(Survey!CO523,{"&gt;0","&lt;0"})*{1,-1})+SUM(SUMIF(Survey!DJ523,{"&gt;0","&lt;0"})*{1,-1})</f>
        <v>0</v>
      </c>
      <c r="CW523" s="29">
        <f>SUM(SUMIF(Survey!DQ523:DW523,{"&gt;0","&lt;0"})*{1,-1})+SUM(SUMIF(Survey!DY523:EE523,{"&gt;0","&lt;0"})*{1,-1})</f>
        <v>0</v>
      </c>
      <c r="CX523">
        <f t="shared" si="407"/>
        <v>0</v>
      </c>
      <c r="CY523">
        <f t="shared" si="408"/>
        <v>0</v>
      </c>
      <c r="CZ523" s="16" t="str">
        <f t="shared" si="409"/>
        <v>Pass</v>
      </c>
      <c r="DA523" s="38" t="b">
        <f>IF(ABS(Survey!$DW523)=0,TRUE,FALSE)</f>
        <v>1</v>
      </c>
      <c r="DB523" s="37" t="b">
        <f>NOT(ISBLANK(Survey!DX523))</f>
        <v>0</v>
      </c>
      <c r="DC523" s="16" t="str">
        <f t="shared" si="410"/>
        <v>Pass</v>
      </c>
      <c r="DD523" s="38" t="b">
        <f>IF(ABS(Survey!$EE523)=0,TRUE,FALSE)</f>
        <v>1</v>
      </c>
      <c r="DE523" s="37" t="b">
        <f>NOT(ISBLANK(Survey!$EF523))</f>
        <v>0</v>
      </c>
      <c r="DF523" s="16" t="str">
        <f t="shared" si="411"/>
        <v>Fail</v>
      </c>
      <c r="DG523" s="36">
        <f>SUM(SUMIF(Survey!EL523:EN523,{"&gt;0","&lt;0"})*{1,-1})</f>
        <v>0</v>
      </c>
      <c r="DH523">
        <f t="shared" si="412"/>
        <v>0</v>
      </c>
      <c r="DI523">
        <f t="shared" si="413"/>
        <v>100</v>
      </c>
      <c r="DJ523" s="35" t="b">
        <f>IF(OR(Survey!$M523="ETF",Survey!$M523="ETF, alternative mutual fund",Survey!$M523="Closed-end", Survey!$M523="Split share corp"),TRUE,FALSE)</f>
        <v>0</v>
      </c>
      <c r="DK523" s="16" t="str">
        <f t="shared" si="414"/>
        <v>Fail</v>
      </c>
      <c r="DL523" s="36">
        <f>SUM(SUMIF(Survey!EP523:EV523,{"&gt;0","&lt;0"})*{1,-1})</f>
        <v>0</v>
      </c>
      <c r="DM523">
        <f t="shared" si="415"/>
        <v>0</v>
      </c>
      <c r="DN523" s="17">
        <f t="shared" si="416"/>
        <v>100</v>
      </c>
      <c r="DO523" s="16" t="str">
        <f t="shared" si="417"/>
        <v>Fail</v>
      </c>
      <c r="DP523" s="36">
        <f>SUM(SUMIF(Survey!EX523:FD523,{"&gt;0","&lt;0"})*{1,-1})</f>
        <v>0</v>
      </c>
      <c r="DQ523">
        <f t="shared" si="418"/>
        <v>0</v>
      </c>
      <c r="DR523" s="17">
        <f t="shared" si="419"/>
        <v>100</v>
      </c>
    </row>
    <row r="524" spans="1:122">
      <c r="A524">
        <v>524</v>
      </c>
      <c r="B524" t="str">
        <f t="shared" si="373"/>
        <v>Pass</v>
      </c>
      <c r="C524" t="str">
        <f>IF(COUNTBLANK(Survey!B524:FE524)=$C$2, "Pass", "Fail")</f>
        <v>Pass</v>
      </c>
      <c r="D524" t="str">
        <f t="shared" si="374"/>
        <v>Fail</v>
      </c>
      <c r="E524" t="str">
        <f>IF(OR(ISBLANK(Survey!AJ524),COUNTIF(G524:BB524,"Fail")),"Fail","Pass")</f>
        <v>Fail</v>
      </c>
      <c r="G524" s="16" t="str">
        <f t="shared" si="375"/>
        <v>Fail</v>
      </c>
      <c r="H524" s="177">
        <f>COUNTBLANK(Survey!B524:D524)+COUNTBLANK(Survey!G524)+COUNTBLANK(Survey!I524)+COUNTBLANK(Survey!K524:M524)+COUNTBLANK(Survey!P524)+COUNTBLANK(Survey!S524:U524)+COUNTBLANK(Survey!Y524:AA524)+COUNTBLANK(Survey!AD524:AE524)+COUNTBLANK(Survey!AI524:AI524)</f>
        <v>18</v>
      </c>
      <c r="I524" s="16" t="str">
        <f t="shared" si="376"/>
        <v>Fail</v>
      </c>
      <c r="J524" t="b">
        <f>IF(Survey!E524="No",TRUE,FALSE)</f>
        <v>0</v>
      </c>
      <c r="K524" s="34">
        <f>LEN(Survey!E524)</f>
        <v>0</v>
      </c>
      <c r="L524" s="16" t="str">
        <f t="shared" si="377"/>
        <v>Fail</v>
      </c>
      <c r="M524" t="b">
        <f>IF(Survey!F524="No",TRUE,FALSE)</f>
        <v>0</v>
      </c>
      <c r="N524" s="33">
        <f>LEN(Survey!F524)</f>
        <v>0</v>
      </c>
      <c r="O524" s="16" t="str">
        <f t="shared" si="378"/>
        <v>Pass</v>
      </c>
      <c r="P524" s="34">
        <f>MOD((LEN(Survey!H524)+2),11)</f>
        <v>2</v>
      </c>
      <c r="Q524" s="33" t="str">
        <f>IF(Survey!$L524="Prospectus fund", "Yes", "No")</f>
        <v>No</v>
      </c>
      <c r="R524" s="16" t="str">
        <f t="shared" si="379"/>
        <v>Pass</v>
      </c>
      <c r="S524" s="34">
        <f>MOD((LEN(Survey!J524)+2),11)</f>
        <v>2</v>
      </c>
      <c r="T524" s="35" t="b">
        <f>IF(OR(Survey!$M524="ETF",Survey!$M524="ETF, alternative mutual fund",Survey!$M524="Closed-end", Survey!$M524="Split share corp", Survey!$I524="Yes"),TRUE,FALSE)</f>
        <v>0</v>
      </c>
      <c r="U524" s="16" t="str">
        <f>IFERROR(IF(AND(OR(X524=Y524,Y524 = "Either"),NOT(ISBLANK(Survey!K524))),"Pass","Fail"),"Pass")</f>
        <v>Fail</v>
      </c>
      <c r="V524" s="36" cm="1">
        <f t="array" ref="V524">SUM(SUMIF(Survey!BZ524:CS524,{"&gt;0","&lt;0"})*{1,-1})</f>
        <v>0</v>
      </c>
      <c r="W524" s="38" cm="1">
        <f t="array" ref="W524">SUM(SUMIF(Survey!CC524,{"&gt;0","&lt;0"})*{1,-1})+SUM(SUMIF(Survey!CM524,{"&gt;0","&lt;0"})*{1,-1})</f>
        <v>0</v>
      </c>
      <c r="X524" s="38">
        <f>Survey!K524</f>
        <v>0</v>
      </c>
      <c r="Y524" s="37" t="str">
        <f t="shared" si="380"/>
        <v>Either</v>
      </c>
      <c r="Z524" s="16" t="str">
        <f t="shared" si="381"/>
        <v>Fail</v>
      </c>
      <c r="AA524" s="67" cm="1">
        <f t="array" ref="AA524">SUM(SUMIF(Survey!BZ524:CS524,{"&gt;0","&lt;0"})*{1,-1})+SUM(SUMIF(Survey!CU524:DN524,{"&gt;0","&lt;0"})*{1,-1})</f>
        <v>0</v>
      </c>
      <c r="AB524" s="67">
        <f>IFERROR(AA524/(Survey!$AV524),0)</f>
        <v>0</v>
      </c>
      <c r="AC524" s="128" t="b">
        <f>IF(OR(Survey!$M524="Alternative strategy or hedge",Survey!$M524="Other, illiquid",Survey!$L524="Prospectus fund"),TRUE,FALSE)</f>
        <v>0</v>
      </c>
      <c r="AD524" s="128" t="b">
        <f>NOT(ISBLANK(Survey!$M524))</f>
        <v>0</v>
      </c>
      <c r="AE524" s="16" t="str">
        <f t="shared" si="382"/>
        <v>Pass</v>
      </c>
      <c r="AF524" s="38" t="b">
        <f>NOT(ISNUMBER(SEARCH("Other",Survey!$P524)))</f>
        <v>1</v>
      </c>
      <c r="AG524" s="37" t="b">
        <f>NOT(ISBLANK(Survey!$Q524))</f>
        <v>0</v>
      </c>
      <c r="AH524" s="16" t="str">
        <f t="shared" si="383"/>
        <v>Pass</v>
      </c>
      <c r="AI524" s="143">
        <f>COUNTBLANK(Survey!$W524)</f>
        <v>1</v>
      </c>
      <c r="AJ524" s="67">
        <f>IF(AND(Survey!L524&lt;&gt;"Exempt fund",OR(Survey!$M524="ETF",Survey!$M524="ETF, alternative mutual fund",Survey!$M524="Mutual fund",Survey!$M524="Alternative mutual fund",Survey!$M524="Money market")),1,0)</f>
        <v>0</v>
      </c>
      <c r="AK524" s="16" t="str">
        <f t="shared" si="384"/>
        <v>Pass</v>
      </c>
      <c r="AL524" s="38" t="b">
        <f>NOT(ISNUMBER(SEARCH("Yes",Survey!$AA524)))</f>
        <v>1</v>
      </c>
      <c r="AM524" s="37" t="b">
        <f>IF(COUNTBLANK(Survey!$AB524:$AC524)=0,TRUE, FALSE)</f>
        <v>0</v>
      </c>
      <c r="AN524" s="16" t="str">
        <f t="shared" si="385"/>
        <v>Pass</v>
      </c>
      <c r="AO524" s="38" t="b">
        <f>NOT(ISNUMBER(SEARCH("Yes",Survey!$AD524)))</f>
        <v>1</v>
      </c>
      <c r="AP524" s="37" t="b">
        <f>NOT(ISBLANK(Survey!$AF524))</f>
        <v>0</v>
      </c>
      <c r="AQ524" s="16" t="str">
        <f t="shared" si="386"/>
        <v>Pass</v>
      </c>
      <c r="AR524" s="38" t="b">
        <f>NOT(OR(ISNUMBER(SEARCH("Other",Survey!$AF524)),ISNUMBER(SEARCH("Multiple",Survey!$AF524))))</f>
        <v>1</v>
      </c>
      <c r="AS524" s="37" t="b">
        <f>NOT(ISBLANK(Survey!$AG524))</f>
        <v>0</v>
      </c>
      <c r="AT524" s="16" t="str">
        <f t="shared" si="387"/>
        <v>Fail</v>
      </c>
      <c r="AU524" s="143">
        <f>IF(ABS(Survey!$AV524)&gt;0, 1,0)</f>
        <v>0</v>
      </c>
      <c r="AV524" s="143">
        <f>IF(COUNTBLANK(Survey!$AJ524)=0,1,0)</f>
        <v>0</v>
      </c>
      <c r="AW524" s="16" t="str">
        <f t="shared" si="388"/>
        <v>Pass</v>
      </c>
      <c r="AX524" s="143">
        <f>IF(ISBLANK(Survey!$AJ524),0,1)</f>
        <v>0</v>
      </c>
      <c r="AY524" s="165">
        <f>COUNTBLANK(Survey!$AK524)</f>
        <v>1</v>
      </c>
      <c r="AZ524" s="16" t="str">
        <f t="shared" si="389"/>
        <v>Pass</v>
      </c>
      <c r="BA524" s="143">
        <f>IF(OR(Survey!$AK524="Closed",ISBLANK(Survey!$AK524)),0,1)</f>
        <v>0</v>
      </c>
      <c r="BB524" s="165">
        <f>IF(ISBLANK(Survey!$AL524),1,0)</f>
        <v>1</v>
      </c>
      <c r="BC524" s="147" t="str" cm="1">
        <f t="array" ref="BC524">IF(OR(IF(OR($BE524+$BF524 = 2, $BG524=1), FALSE, TRUE), AND($BD524:$BD524 = 0)),"Pass","Fail")</f>
        <v>Pass</v>
      </c>
      <c r="BD524" s="143">
        <f>COUNTBLANK(Survey!$AM524:$AO524)</f>
        <v>3</v>
      </c>
      <c r="BE524" s="143">
        <f>IF(Survey!$I524="Yes",1,0)</f>
        <v>0</v>
      </c>
      <c r="BF524" s="143">
        <f>IF(OR(Survey!$M524="Mutual fund",Survey!$M524="Alternative mutual fund",Survey!$M524="Money market"),1,0)</f>
        <v>0</v>
      </c>
      <c r="BG524" s="148">
        <f>IF(OR(Survey!$M524="ETF",Survey!$M524="ETF, alternative mutual fund"),1,0)</f>
        <v>0</v>
      </c>
      <c r="BH524" s="16" t="str">
        <f t="shared" si="390"/>
        <v>Pass</v>
      </c>
      <c r="BI524" s="38" t="b">
        <f>OR(ISNUMBER(SEARCH("Yes",Survey!$AO524)),ISBLANK(Survey!$AO524))</f>
        <v>1</v>
      </c>
      <c r="BJ524" s="67" t="b">
        <f>NOT(ISBLANK(Survey!$AP524))</f>
        <v>0</v>
      </c>
      <c r="BK524" s="16" t="str">
        <f t="shared" si="391"/>
        <v>Pass</v>
      </c>
      <c r="BL524" s="143">
        <f>IF(Survey!$AW524=0, 0,1)</f>
        <v>0</v>
      </c>
      <c r="BM524" s="67">
        <f>Survey!$AQ524</f>
        <v>0</v>
      </c>
      <c r="BN524" s="67">
        <f>IFERROR((Survey!$AX524-ABS(Survey!$AY524)-ABS(Survey!$BD524))/Survey!$AW524,0)</f>
        <v>0</v>
      </c>
      <c r="BO524" s="67">
        <f>IF(AND($BM524&gt;$BN524-0.2,$BM524&lt;$BN524+0.2,ISBLANK(Survey!$AQ524)=FALSE),0,1)</f>
        <v>1</v>
      </c>
      <c r="BP524" s="165">
        <f>IF(ISBLANK(Survey!$AR524),1,0)</f>
        <v>1</v>
      </c>
      <c r="BQ524" s="16" t="str">
        <f t="shared" si="392"/>
        <v>Pass</v>
      </c>
      <c r="BR524" s="143">
        <f>IF(Survey!$AW524=0, 0,1)</f>
        <v>0</v>
      </c>
      <c r="BS524" s="67">
        <f>IF(AND(Survey!$AS524&gt;=0,Survey!$AS524&lt;=0.2,Survey!$AS524&lt;&gt;""),0,1)</f>
        <v>1</v>
      </c>
      <c r="BT524" s="143">
        <f>IF(ISBLANK(Survey!$AT524),1,0)</f>
        <v>1</v>
      </c>
      <c r="BU524" s="16" t="str">
        <f t="shared" si="393"/>
        <v>Fail</v>
      </c>
      <c r="BV524" s="165">
        <f>Survey!$AU524</f>
        <v>0</v>
      </c>
      <c r="BW524" s="16" t="str">
        <f t="shared" si="394"/>
        <v>Pass</v>
      </c>
      <c r="BX524" s="36">
        <f>Survey!$AV524</f>
        <v>0</v>
      </c>
      <c r="BY524" s="176">
        <f>Survey!$AW524+Survey!$AX524-ABS(Survey!$AY524)+ABS(Survey!$AZ524)-ABS(Survey!$BA524)+ABS(Survey!$BB524)-ABS(Survey!$BC524)-ABS(Survey!$BD524)+Survey!$BE524</f>
        <v>0</v>
      </c>
      <c r="BZ524" s="35">
        <f t="shared" si="395"/>
        <v>0</v>
      </c>
      <c r="CA524" s="17">
        <f t="shared" si="396"/>
        <v>0</v>
      </c>
      <c r="CB524" s="16" t="str">
        <f t="shared" si="397"/>
        <v>Pass</v>
      </c>
      <c r="CC524" s="38" t="b">
        <f>IF(ABS(Survey!$BE524)=0,TRUE,FALSE)</f>
        <v>1</v>
      </c>
      <c r="CD524" s="37" t="b">
        <f>NOT(ISBLANK(Survey!$BF524))</f>
        <v>0</v>
      </c>
      <c r="CE524" t="str">
        <f t="shared" si="398"/>
        <v>Fail</v>
      </c>
      <c r="CF524" s="29">
        <f>Survey!$AV524</f>
        <v>0</v>
      </c>
      <c r="CG524" s="29" cm="1">
        <f t="array" ref="CG524">SUM(SUMIF(Survey!BH524:BO524,{"&gt;0","&lt;0"})*{1,-1})-SUM(SUMIF(Survey!BQ524:BX524,{"&gt;0","&lt;0"})*{1,-1})</f>
        <v>0</v>
      </c>
      <c r="CH524" s="35" t="str">
        <f t="shared" si="399"/>
        <v>No holdings</v>
      </c>
      <c r="CI524">
        <f t="shared" si="400"/>
        <v>0</v>
      </c>
      <c r="CJ524" s="16" t="str">
        <f t="shared" si="401"/>
        <v>Fail</v>
      </c>
      <c r="CK524" s="36">
        <f>Survey!$AV524</f>
        <v>0</v>
      </c>
      <c r="CL524" s="36" cm="1">
        <f t="array" ref="CL524">SUM(SUMIF(Survey!BZ524:CS524,{"&gt;0","&lt;0"})*{1,-1})-SUM(SUMIF(Survey!CU524:DN524,{"&gt;0","&lt;0"})*{1,-1})</f>
        <v>0</v>
      </c>
      <c r="CM524" s="35" t="str">
        <f t="shared" si="402"/>
        <v>No holdings</v>
      </c>
      <c r="CN524" s="17">
        <f t="shared" si="403"/>
        <v>0</v>
      </c>
      <c r="CO524" s="16" t="str">
        <f t="shared" si="404"/>
        <v>Pass</v>
      </c>
      <c r="CP524" s="38" t="b">
        <f>IF(ABS(Survey!$CS524)=0,TRUE,FALSE)</f>
        <v>1</v>
      </c>
      <c r="CQ524" s="37" t="b">
        <f>NOT(ISBLANK(Survey!$CT524))</f>
        <v>0</v>
      </c>
      <c r="CR524" s="16" t="str">
        <f t="shared" si="405"/>
        <v>Pass</v>
      </c>
      <c r="CS524" s="38" t="b">
        <f>IF(ABS(Survey!$DN524)=0,TRUE,FALSE)</f>
        <v>1</v>
      </c>
      <c r="CT524" s="37" t="b">
        <f>NOT(ISBLANK(Survey!$DO524))</f>
        <v>0</v>
      </c>
      <c r="CU524" t="str">
        <f t="shared" si="406"/>
        <v>Pass</v>
      </c>
      <c r="CV524" s="29" cm="1">
        <f t="array" ref="CV524">SUM(SUMIF(Survey!CO524,{"&gt;0","&lt;0"})*{1,-1})+SUM(SUMIF(Survey!DJ524,{"&gt;0","&lt;0"})*{1,-1})</f>
        <v>0</v>
      </c>
      <c r="CW524" s="29">
        <f>SUM(SUMIF(Survey!DQ524:DW524,{"&gt;0","&lt;0"})*{1,-1})+SUM(SUMIF(Survey!DY524:EE524,{"&gt;0","&lt;0"})*{1,-1})</f>
        <v>0</v>
      </c>
      <c r="CX524">
        <f t="shared" si="407"/>
        <v>0</v>
      </c>
      <c r="CY524">
        <f t="shared" si="408"/>
        <v>0</v>
      </c>
      <c r="CZ524" s="16" t="str">
        <f t="shared" si="409"/>
        <v>Pass</v>
      </c>
      <c r="DA524" s="38" t="b">
        <f>IF(ABS(Survey!$DW524)=0,TRUE,FALSE)</f>
        <v>1</v>
      </c>
      <c r="DB524" s="37" t="b">
        <f>NOT(ISBLANK(Survey!DX524))</f>
        <v>0</v>
      </c>
      <c r="DC524" s="16" t="str">
        <f t="shared" si="410"/>
        <v>Pass</v>
      </c>
      <c r="DD524" s="38" t="b">
        <f>IF(ABS(Survey!$EE524)=0,TRUE,FALSE)</f>
        <v>1</v>
      </c>
      <c r="DE524" s="37" t="b">
        <f>NOT(ISBLANK(Survey!$EF524))</f>
        <v>0</v>
      </c>
      <c r="DF524" s="16" t="str">
        <f t="shared" si="411"/>
        <v>Fail</v>
      </c>
      <c r="DG524" s="36">
        <f>SUM(SUMIF(Survey!EL524:EN524,{"&gt;0","&lt;0"})*{1,-1})</f>
        <v>0</v>
      </c>
      <c r="DH524">
        <f t="shared" si="412"/>
        <v>0</v>
      </c>
      <c r="DI524">
        <f t="shared" si="413"/>
        <v>100</v>
      </c>
      <c r="DJ524" s="35" t="b">
        <f>IF(OR(Survey!$M524="ETF",Survey!$M524="ETF, alternative mutual fund",Survey!$M524="Closed-end", Survey!$M524="Split share corp"),TRUE,FALSE)</f>
        <v>0</v>
      </c>
      <c r="DK524" s="16" t="str">
        <f t="shared" si="414"/>
        <v>Fail</v>
      </c>
      <c r="DL524" s="36">
        <f>SUM(SUMIF(Survey!EP524:EV524,{"&gt;0","&lt;0"})*{1,-1})</f>
        <v>0</v>
      </c>
      <c r="DM524">
        <f t="shared" si="415"/>
        <v>0</v>
      </c>
      <c r="DN524" s="17">
        <f t="shared" si="416"/>
        <v>100</v>
      </c>
      <c r="DO524" s="16" t="str">
        <f t="shared" si="417"/>
        <v>Fail</v>
      </c>
      <c r="DP524" s="36">
        <f>SUM(SUMIF(Survey!EX524:FD524,{"&gt;0","&lt;0"})*{1,-1})</f>
        <v>0</v>
      </c>
      <c r="DQ524">
        <f t="shared" si="418"/>
        <v>0</v>
      </c>
      <c r="DR524" s="17">
        <f t="shared" si="419"/>
        <v>100</v>
      </c>
    </row>
    <row r="525" spans="1:122">
      <c r="A525">
        <v>525</v>
      </c>
      <c r="B525" t="str">
        <f t="shared" si="373"/>
        <v>Pass</v>
      </c>
      <c r="C525" t="str">
        <f>IF(COUNTBLANK(Survey!B525:FE525)=$C$2, "Pass", "Fail")</f>
        <v>Pass</v>
      </c>
      <c r="D525" t="str">
        <f t="shared" si="374"/>
        <v>Fail</v>
      </c>
      <c r="E525" t="str">
        <f>IF(OR(ISBLANK(Survey!AJ525),COUNTIF(G525:BB525,"Fail")),"Fail","Pass")</f>
        <v>Fail</v>
      </c>
      <c r="G525" s="16" t="str">
        <f t="shared" si="375"/>
        <v>Fail</v>
      </c>
      <c r="H525" s="177">
        <f>COUNTBLANK(Survey!B525:D525)+COUNTBLANK(Survey!G525)+COUNTBLANK(Survey!I525)+COUNTBLANK(Survey!K525:M525)+COUNTBLANK(Survey!P525)+COUNTBLANK(Survey!S525:U525)+COUNTBLANK(Survey!Y525:AA525)+COUNTBLANK(Survey!AD525:AE525)+COUNTBLANK(Survey!AI525:AI525)</f>
        <v>18</v>
      </c>
      <c r="I525" s="16" t="str">
        <f t="shared" si="376"/>
        <v>Fail</v>
      </c>
      <c r="J525" t="b">
        <f>IF(Survey!E525="No",TRUE,FALSE)</f>
        <v>0</v>
      </c>
      <c r="K525" s="34">
        <f>LEN(Survey!E525)</f>
        <v>0</v>
      </c>
      <c r="L525" s="16" t="str">
        <f t="shared" si="377"/>
        <v>Fail</v>
      </c>
      <c r="M525" t="b">
        <f>IF(Survey!F525="No",TRUE,FALSE)</f>
        <v>0</v>
      </c>
      <c r="N525" s="33">
        <f>LEN(Survey!F525)</f>
        <v>0</v>
      </c>
      <c r="O525" s="16" t="str">
        <f t="shared" si="378"/>
        <v>Pass</v>
      </c>
      <c r="P525" s="34">
        <f>MOD((LEN(Survey!H525)+2),11)</f>
        <v>2</v>
      </c>
      <c r="Q525" s="33" t="str">
        <f>IF(Survey!$L525="Prospectus fund", "Yes", "No")</f>
        <v>No</v>
      </c>
      <c r="R525" s="16" t="str">
        <f t="shared" si="379"/>
        <v>Pass</v>
      </c>
      <c r="S525" s="34">
        <f>MOD((LEN(Survey!J525)+2),11)</f>
        <v>2</v>
      </c>
      <c r="T525" s="35" t="b">
        <f>IF(OR(Survey!$M525="ETF",Survey!$M525="ETF, alternative mutual fund",Survey!$M525="Closed-end", Survey!$M525="Split share corp", Survey!$I525="Yes"),TRUE,FALSE)</f>
        <v>0</v>
      </c>
      <c r="U525" s="16" t="str">
        <f>IFERROR(IF(AND(OR(X525=Y525,Y525 = "Either"),NOT(ISBLANK(Survey!K525))),"Pass","Fail"),"Pass")</f>
        <v>Fail</v>
      </c>
      <c r="V525" s="36" cm="1">
        <f t="array" ref="V525">SUM(SUMIF(Survey!BZ525:CS525,{"&gt;0","&lt;0"})*{1,-1})</f>
        <v>0</v>
      </c>
      <c r="W525" s="38" cm="1">
        <f t="array" ref="W525">SUM(SUMIF(Survey!CC525,{"&gt;0","&lt;0"})*{1,-1})+SUM(SUMIF(Survey!CM525,{"&gt;0","&lt;0"})*{1,-1})</f>
        <v>0</v>
      </c>
      <c r="X525" s="38">
        <f>Survey!K525</f>
        <v>0</v>
      </c>
      <c r="Y525" s="37" t="str">
        <f t="shared" si="380"/>
        <v>Either</v>
      </c>
      <c r="Z525" s="16" t="str">
        <f t="shared" si="381"/>
        <v>Fail</v>
      </c>
      <c r="AA525" s="67" cm="1">
        <f t="array" ref="AA525">SUM(SUMIF(Survey!BZ525:CS525,{"&gt;0","&lt;0"})*{1,-1})+SUM(SUMIF(Survey!CU525:DN525,{"&gt;0","&lt;0"})*{1,-1})</f>
        <v>0</v>
      </c>
      <c r="AB525" s="67">
        <f>IFERROR(AA525/(Survey!$AV525),0)</f>
        <v>0</v>
      </c>
      <c r="AC525" s="128" t="b">
        <f>IF(OR(Survey!$M525="Alternative strategy or hedge",Survey!$M525="Other, illiquid",Survey!$L525="Prospectus fund"),TRUE,FALSE)</f>
        <v>0</v>
      </c>
      <c r="AD525" s="128" t="b">
        <f>NOT(ISBLANK(Survey!$M525))</f>
        <v>0</v>
      </c>
      <c r="AE525" s="16" t="str">
        <f t="shared" si="382"/>
        <v>Pass</v>
      </c>
      <c r="AF525" s="38" t="b">
        <f>NOT(ISNUMBER(SEARCH("Other",Survey!$P525)))</f>
        <v>1</v>
      </c>
      <c r="AG525" s="37" t="b">
        <f>NOT(ISBLANK(Survey!$Q525))</f>
        <v>0</v>
      </c>
      <c r="AH525" s="16" t="str">
        <f t="shared" si="383"/>
        <v>Pass</v>
      </c>
      <c r="AI525" s="143">
        <f>COUNTBLANK(Survey!$W525)</f>
        <v>1</v>
      </c>
      <c r="AJ525" s="67">
        <f>IF(AND(Survey!L525&lt;&gt;"Exempt fund",OR(Survey!$M525="ETF",Survey!$M525="ETF, alternative mutual fund",Survey!$M525="Mutual fund",Survey!$M525="Alternative mutual fund",Survey!$M525="Money market")),1,0)</f>
        <v>0</v>
      </c>
      <c r="AK525" s="16" t="str">
        <f t="shared" si="384"/>
        <v>Pass</v>
      </c>
      <c r="AL525" s="38" t="b">
        <f>NOT(ISNUMBER(SEARCH("Yes",Survey!$AA525)))</f>
        <v>1</v>
      </c>
      <c r="AM525" s="37" t="b">
        <f>IF(COUNTBLANK(Survey!$AB525:$AC525)=0,TRUE, FALSE)</f>
        <v>0</v>
      </c>
      <c r="AN525" s="16" t="str">
        <f t="shared" si="385"/>
        <v>Pass</v>
      </c>
      <c r="AO525" s="38" t="b">
        <f>NOT(ISNUMBER(SEARCH("Yes",Survey!$AD525)))</f>
        <v>1</v>
      </c>
      <c r="AP525" s="37" t="b">
        <f>NOT(ISBLANK(Survey!$AF525))</f>
        <v>0</v>
      </c>
      <c r="AQ525" s="16" t="str">
        <f t="shared" si="386"/>
        <v>Pass</v>
      </c>
      <c r="AR525" s="38" t="b">
        <f>NOT(OR(ISNUMBER(SEARCH("Other",Survey!$AF525)),ISNUMBER(SEARCH("Multiple",Survey!$AF525))))</f>
        <v>1</v>
      </c>
      <c r="AS525" s="37" t="b">
        <f>NOT(ISBLANK(Survey!$AG525))</f>
        <v>0</v>
      </c>
      <c r="AT525" s="16" t="str">
        <f t="shared" si="387"/>
        <v>Fail</v>
      </c>
      <c r="AU525" s="143">
        <f>IF(ABS(Survey!$AV525)&gt;0, 1,0)</f>
        <v>0</v>
      </c>
      <c r="AV525" s="143">
        <f>IF(COUNTBLANK(Survey!$AJ525)=0,1,0)</f>
        <v>0</v>
      </c>
      <c r="AW525" s="16" t="str">
        <f t="shared" si="388"/>
        <v>Pass</v>
      </c>
      <c r="AX525" s="143">
        <f>IF(ISBLANK(Survey!$AJ525),0,1)</f>
        <v>0</v>
      </c>
      <c r="AY525" s="165">
        <f>COUNTBLANK(Survey!$AK525)</f>
        <v>1</v>
      </c>
      <c r="AZ525" s="16" t="str">
        <f t="shared" si="389"/>
        <v>Pass</v>
      </c>
      <c r="BA525" s="143">
        <f>IF(OR(Survey!$AK525="Closed",ISBLANK(Survey!$AK525)),0,1)</f>
        <v>0</v>
      </c>
      <c r="BB525" s="165">
        <f>IF(ISBLANK(Survey!$AL525),1,0)</f>
        <v>1</v>
      </c>
      <c r="BC525" s="147" t="str" cm="1">
        <f t="array" ref="BC525">IF(OR(IF(OR($BE525+$BF525 = 2, $BG525=1), FALSE, TRUE), AND($BD525:$BD525 = 0)),"Pass","Fail")</f>
        <v>Pass</v>
      </c>
      <c r="BD525" s="143">
        <f>COUNTBLANK(Survey!$AM525:$AO525)</f>
        <v>3</v>
      </c>
      <c r="BE525" s="143">
        <f>IF(Survey!$I525="Yes",1,0)</f>
        <v>0</v>
      </c>
      <c r="BF525" s="143">
        <f>IF(OR(Survey!$M525="Mutual fund",Survey!$M525="Alternative mutual fund",Survey!$M525="Money market"),1,0)</f>
        <v>0</v>
      </c>
      <c r="BG525" s="148">
        <f>IF(OR(Survey!$M525="ETF",Survey!$M525="ETF, alternative mutual fund"),1,0)</f>
        <v>0</v>
      </c>
      <c r="BH525" s="16" t="str">
        <f t="shared" si="390"/>
        <v>Pass</v>
      </c>
      <c r="BI525" s="38" t="b">
        <f>OR(ISNUMBER(SEARCH("Yes",Survey!$AO525)),ISBLANK(Survey!$AO525))</f>
        <v>1</v>
      </c>
      <c r="BJ525" s="67" t="b">
        <f>NOT(ISBLANK(Survey!$AP525))</f>
        <v>0</v>
      </c>
      <c r="BK525" s="16" t="str">
        <f t="shared" si="391"/>
        <v>Pass</v>
      </c>
      <c r="BL525" s="143">
        <f>IF(Survey!$AW525=0, 0,1)</f>
        <v>0</v>
      </c>
      <c r="BM525" s="67">
        <f>Survey!$AQ525</f>
        <v>0</v>
      </c>
      <c r="BN525" s="67">
        <f>IFERROR((Survey!$AX525-ABS(Survey!$AY525)-ABS(Survey!$BD525))/Survey!$AW525,0)</f>
        <v>0</v>
      </c>
      <c r="BO525" s="67">
        <f>IF(AND($BM525&gt;$BN525-0.2,$BM525&lt;$BN525+0.2,ISBLANK(Survey!$AQ525)=FALSE),0,1)</f>
        <v>1</v>
      </c>
      <c r="BP525" s="165">
        <f>IF(ISBLANK(Survey!$AR525),1,0)</f>
        <v>1</v>
      </c>
      <c r="BQ525" s="16" t="str">
        <f t="shared" si="392"/>
        <v>Pass</v>
      </c>
      <c r="BR525" s="143">
        <f>IF(Survey!$AW525=0, 0,1)</f>
        <v>0</v>
      </c>
      <c r="BS525" s="67">
        <f>IF(AND(Survey!$AS525&gt;=0,Survey!$AS525&lt;=0.2,Survey!$AS525&lt;&gt;""),0,1)</f>
        <v>1</v>
      </c>
      <c r="BT525" s="143">
        <f>IF(ISBLANK(Survey!$AT525),1,0)</f>
        <v>1</v>
      </c>
      <c r="BU525" s="16" t="str">
        <f t="shared" si="393"/>
        <v>Fail</v>
      </c>
      <c r="BV525" s="165">
        <f>Survey!$AU525</f>
        <v>0</v>
      </c>
      <c r="BW525" s="16" t="str">
        <f t="shared" si="394"/>
        <v>Pass</v>
      </c>
      <c r="BX525" s="36">
        <f>Survey!$AV525</f>
        <v>0</v>
      </c>
      <c r="BY525" s="176">
        <f>Survey!$AW525+Survey!$AX525-ABS(Survey!$AY525)+ABS(Survey!$AZ525)-ABS(Survey!$BA525)+ABS(Survey!$BB525)-ABS(Survey!$BC525)-ABS(Survey!$BD525)+Survey!$BE525</f>
        <v>0</v>
      </c>
      <c r="BZ525" s="35">
        <f t="shared" si="395"/>
        <v>0</v>
      </c>
      <c r="CA525" s="17">
        <f t="shared" si="396"/>
        <v>0</v>
      </c>
      <c r="CB525" s="16" t="str">
        <f t="shared" si="397"/>
        <v>Pass</v>
      </c>
      <c r="CC525" s="38" t="b">
        <f>IF(ABS(Survey!$BE525)=0,TRUE,FALSE)</f>
        <v>1</v>
      </c>
      <c r="CD525" s="37" t="b">
        <f>NOT(ISBLANK(Survey!$BF525))</f>
        <v>0</v>
      </c>
      <c r="CE525" t="str">
        <f t="shared" si="398"/>
        <v>Fail</v>
      </c>
      <c r="CF525" s="29">
        <f>Survey!$AV525</f>
        <v>0</v>
      </c>
      <c r="CG525" s="29" cm="1">
        <f t="array" ref="CG525">SUM(SUMIF(Survey!BH525:BO525,{"&gt;0","&lt;0"})*{1,-1})-SUM(SUMIF(Survey!BQ525:BX525,{"&gt;0","&lt;0"})*{1,-1})</f>
        <v>0</v>
      </c>
      <c r="CH525" s="35" t="str">
        <f t="shared" si="399"/>
        <v>No holdings</v>
      </c>
      <c r="CI525">
        <f t="shared" si="400"/>
        <v>0</v>
      </c>
      <c r="CJ525" s="16" t="str">
        <f t="shared" si="401"/>
        <v>Fail</v>
      </c>
      <c r="CK525" s="36">
        <f>Survey!$AV525</f>
        <v>0</v>
      </c>
      <c r="CL525" s="36" cm="1">
        <f t="array" ref="CL525">SUM(SUMIF(Survey!BZ525:CS525,{"&gt;0","&lt;0"})*{1,-1})-SUM(SUMIF(Survey!CU525:DN525,{"&gt;0","&lt;0"})*{1,-1})</f>
        <v>0</v>
      </c>
      <c r="CM525" s="35" t="str">
        <f t="shared" si="402"/>
        <v>No holdings</v>
      </c>
      <c r="CN525" s="17">
        <f t="shared" si="403"/>
        <v>0</v>
      </c>
      <c r="CO525" s="16" t="str">
        <f t="shared" si="404"/>
        <v>Pass</v>
      </c>
      <c r="CP525" s="38" t="b">
        <f>IF(ABS(Survey!$CS525)=0,TRUE,FALSE)</f>
        <v>1</v>
      </c>
      <c r="CQ525" s="37" t="b">
        <f>NOT(ISBLANK(Survey!$CT525))</f>
        <v>0</v>
      </c>
      <c r="CR525" s="16" t="str">
        <f t="shared" si="405"/>
        <v>Pass</v>
      </c>
      <c r="CS525" s="38" t="b">
        <f>IF(ABS(Survey!$DN525)=0,TRUE,FALSE)</f>
        <v>1</v>
      </c>
      <c r="CT525" s="37" t="b">
        <f>NOT(ISBLANK(Survey!$DO525))</f>
        <v>0</v>
      </c>
      <c r="CU525" t="str">
        <f t="shared" si="406"/>
        <v>Pass</v>
      </c>
      <c r="CV525" s="29" cm="1">
        <f t="array" ref="CV525">SUM(SUMIF(Survey!CO525,{"&gt;0","&lt;0"})*{1,-1})+SUM(SUMIF(Survey!DJ525,{"&gt;0","&lt;0"})*{1,-1})</f>
        <v>0</v>
      </c>
      <c r="CW525" s="29">
        <f>SUM(SUMIF(Survey!DQ525:DW525,{"&gt;0","&lt;0"})*{1,-1})+SUM(SUMIF(Survey!DY525:EE525,{"&gt;0","&lt;0"})*{1,-1})</f>
        <v>0</v>
      </c>
      <c r="CX525">
        <f t="shared" si="407"/>
        <v>0</v>
      </c>
      <c r="CY525">
        <f t="shared" si="408"/>
        <v>0</v>
      </c>
      <c r="CZ525" s="16" t="str">
        <f t="shared" si="409"/>
        <v>Pass</v>
      </c>
      <c r="DA525" s="38" t="b">
        <f>IF(ABS(Survey!$DW525)=0,TRUE,FALSE)</f>
        <v>1</v>
      </c>
      <c r="DB525" s="37" t="b">
        <f>NOT(ISBLANK(Survey!DX525))</f>
        <v>0</v>
      </c>
      <c r="DC525" s="16" t="str">
        <f t="shared" si="410"/>
        <v>Pass</v>
      </c>
      <c r="DD525" s="38" t="b">
        <f>IF(ABS(Survey!$EE525)=0,TRUE,FALSE)</f>
        <v>1</v>
      </c>
      <c r="DE525" s="37" t="b">
        <f>NOT(ISBLANK(Survey!$EF525))</f>
        <v>0</v>
      </c>
      <c r="DF525" s="16" t="str">
        <f t="shared" si="411"/>
        <v>Fail</v>
      </c>
      <c r="DG525" s="36">
        <f>SUM(SUMIF(Survey!EL525:EN525,{"&gt;0","&lt;0"})*{1,-1})</f>
        <v>0</v>
      </c>
      <c r="DH525">
        <f t="shared" si="412"/>
        <v>0</v>
      </c>
      <c r="DI525">
        <f t="shared" si="413"/>
        <v>100</v>
      </c>
      <c r="DJ525" s="35" t="b">
        <f>IF(OR(Survey!$M525="ETF",Survey!$M525="ETF, alternative mutual fund",Survey!$M525="Closed-end", Survey!$M525="Split share corp"),TRUE,FALSE)</f>
        <v>0</v>
      </c>
      <c r="DK525" s="16" t="str">
        <f t="shared" si="414"/>
        <v>Fail</v>
      </c>
      <c r="DL525" s="36">
        <f>SUM(SUMIF(Survey!EP525:EV525,{"&gt;0","&lt;0"})*{1,-1})</f>
        <v>0</v>
      </c>
      <c r="DM525">
        <f t="shared" si="415"/>
        <v>0</v>
      </c>
      <c r="DN525" s="17">
        <f t="shared" si="416"/>
        <v>100</v>
      </c>
      <c r="DO525" s="16" t="str">
        <f t="shared" si="417"/>
        <v>Fail</v>
      </c>
      <c r="DP525" s="36">
        <f>SUM(SUMIF(Survey!EX525:FD525,{"&gt;0","&lt;0"})*{1,-1})</f>
        <v>0</v>
      </c>
      <c r="DQ525">
        <f t="shared" si="418"/>
        <v>0</v>
      </c>
      <c r="DR525" s="17">
        <f t="shared" si="419"/>
        <v>100</v>
      </c>
    </row>
    <row r="526" spans="1:122">
      <c r="A526">
        <v>526</v>
      </c>
      <c r="B526" t="str">
        <f t="shared" si="373"/>
        <v>Pass</v>
      </c>
      <c r="C526" t="str">
        <f>IF(COUNTBLANK(Survey!B526:FE526)=$C$2, "Pass", "Fail")</f>
        <v>Pass</v>
      </c>
      <c r="D526" t="str">
        <f t="shared" si="374"/>
        <v>Fail</v>
      </c>
      <c r="E526" t="str">
        <f>IF(OR(ISBLANK(Survey!AJ526),COUNTIF(G526:BB526,"Fail")),"Fail","Pass")</f>
        <v>Fail</v>
      </c>
      <c r="G526" s="16" t="str">
        <f t="shared" si="375"/>
        <v>Fail</v>
      </c>
      <c r="H526" s="177">
        <f>COUNTBLANK(Survey!B526:D526)+COUNTBLANK(Survey!G526)+COUNTBLANK(Survey!I526)+COUNTBLANK(Survey!K526:M526)+COUNTBLANK(Survey!P526)+COUNTBLANK(Survey!S526:U526)+COUNTBLANK(Survey!Y526:AA526)+COUNTBLANK(Survey!AD526:AE526)+COUNTBLANK(Survey!AI526:AI526)</f>
        <v>18</v>
      </c>
      <c r="I526" s="16" t="str">
        <f t="shared" si="376"/>
        <v>Fail</v>
      </c>
      <c r="J526" t="b">
        <f>IF(Survey!E526="No",TRUE,FALSE)</f>
        <v>0</v>
      </c>
      <c r="K526" s="34">
        <f>LEN(Survey!E526)</f>
        <v>0</v>
      </c>
      <c r="L526" s="16" t="str">
        <f t="shared" si="377"/>
        <v>Fail</v>
      </c>
      <c r="M526" t="b">
        <f>IF(Survey!F526="No",TRUE,FALSE)</f>
        <v>0</v>
      </c>
      <c r="N526" s="33">
        <f>LEN(Survey!F526)</f>
        <v>0</v>
      </c>
      <c r="O526" s="16" t="str">
        <f t="shared" si="378"/>
        <v>Pass</v>
      </c>
      <c r="P526" s="34">
        <f>MOD((LEN(Survey!H526)+2),11)</f>
        <v>2</v>
      </c>
      <c r="Q526" s="33" t="str">
        <f>IF(Survey!$L526="Prospectus fund", "Yes", "No")</f>
        <v>No</v>
      </c>
      <c r="R526" s="16" t="str">
        <f t="shared" si="379"/>
        <v>Pass</v>
      </c>
      <c r="S526" s="34">
        <f>MOD((LEN(Survey!J526)+2),11)</f>
        <v>2</v>
      </c>
      <c r="T526" s="35" t="b">
        <f>IF(OR(Survey!$M526="ETF",Survey!$M526="ETF, alternative mutual fund",Survey!$M526="Closed-end", Survey!$M526="Split share corp", Survey!$I526="Yes"),TRUE,FALSE)</f>
        <v>0</v>
      </c>
      <c r="U526" s="16" t="str">
        <f>IFERROR(IF(AND(OR(X526=Y526,Y526 = "Either"),NOT(ISBLANK(Survey!K526))),"Pass","Fail"),"Pass")</f>
        <v>Fail</v>
      </c>
      <c r="V526" s="36" cm="1">
        <f t="array" ref="V526">SUM(SUMIF(Survey!BZ526:CS526,{"&gt;0","&lt;0"})*{1,-1})</f>
        <v>0</v>
      </c>
      <c r="W526" s="38" cm="1">
        <f t="array" ref="W526">SUM(SUMIF(Survey!CC526,{"&gt;0","&lt;0"})*{1,-1})+SUM(SUMIF(Survey!CM526,{"&gt;0","&lt;0"})*{1,-1})</f>
        <v>0</v>
      </c>
      <c r="X526" s="38">
        <f>Survey!K526</f>
        <v>0</v>
      </c>
      <c r="Y526" s="37" t="str">
        <f t="shared" si="380"/>
        <v>Either</v>
      </c>
      <c r="Z526" s="16" t="str">
        <f t="shared" si="381"/>
        <v>Fail</v>
      </c>
      <c r="AA526" s="67" cm="1">
        <f t="array" ref="AA526">SUM(SUMIF(Survey!BZ526:CS526,{"&gt;0","&lt;0"})*{1,-1})+SUM(SUMIF(Survey!CU526:DN526,{"&gt;0","&lt;0"})*{1,-1})</f>
        <v>0</v>
      </c>
      <c r="AB526" s="67">
        <f>IFERROR(AA526/(Survey!$AV526),0)</f>
        <v>0</v>
      </c>
      <c r="AC526" s="128" t="b">
        <f>IF(OR(Survey!$M526="Alternative strategy or hedge",Survey!$M526="Other, illiquid",Survey!$L526="Prospectus fund"),TRUE,FALSE)</f>
        <v>0</v>
      </c>
      <c r="AD526" s="128" t="b">
        <f>NOT(ISBLANK(Survey!$M526))</f>
        <v>0</v>
      </c>
      <c r="AE526" s="16" t="str">
        <f t="shared" si="382"/>
        <v>Pass</v>
      </c>
      <c r="AF526" s="38" t="b">
        <f>NOT(ISNUMBER(SEARCH("Other",Survey!$P526)))</f>
        <v>1</v>
      </c>
      <c r="AG526" s="37" t="b">
        <f>NOT(ISBLANK(Survey!$Q526))</f>
        <v>0</v>
      </c>
      <c r="AH526" s="16" t="str">
        <f t="shared" si="383"/>
        <v>Pass</v>
      </c>
      <c r="AI526" s="143">
        <f>COUNTBLANK(Survey!$W526)</f>
        <v>1</v>
      </c>
      <c r="AJ526" s="67">
        <f>IF(AND(Survey!L526&lt;&gt;"Exempt fund",OR(Survey!$M526="ETF",Survey!$M526="ETF, alternative mutual fund",Survey!$M526="Mutual fund",Survey!$M526="Alternative mutual fund",Survey!$M526="Money market")),1,0)</f>
        <v>0</v>
      </c>
      <c r="AK526" s="16" t="str">
        <f t="shared" si="384"/>
        <v>Pass</v>
      </c>
      <c r="AL526" s="38" t="b">
        <f>NOT(ISNUMBER(SEARCH("Yes",Survey!$AA526)))</f>
        <v>1</v>
      </c>
      <c r="AM526" s="37" t="b">
        <f>IF(COUNTBLANK(Survey!$AB526:$AC526)=0,TRUE, FALSE)</f>
        <v>0</v>
      </c>
      <c r="AN526" s="16" t="str">
        <f t="shared" si="385"/>
        <v>Pass</v>
      </c>
      <c r="AO526" s="38" t="b">
        <f>NOT(ISNUMBER(SEARCH("Yes",Survey!$AD526)))</f>
        <v>1</v>
      </c>
      <c r="AP526" s="37" t="b">
        <f>NOT(ISBLANK(Survey!$AF526))</f>
        <v>0</v>
      </c>
      <c r="AQ526" s="16" t="str">
        <f t="shared" si="386"/>
        <v>Pass</v>
      </c>
      <c r="AR526" s="38" t="b">
        <f>NOT(OR(ISNUMBER(SEARCH("Other",Survey!$AF526)),ISNUMBER(SEARCH("Multiple",Survey!$AF526))))</f>
        <v>1</v>
      </c>
      <c r="AS526" s="37" t="b">
        <f>NOT(ISBLANK(Survey!$AG526))</f>
        <v>0</v>
      </c>
      <c r="AT526" s="16" t="str">
        <f t="shared" si="387"/>
        <v>Fail</v>
      </c>
      <c r="AU526" s="143">
        <f>IF(ABS(Survey!$AV526)&gt;0, 1,0)</f>
        <v>0</v>
      </c>
      <c r="AV526" s="143">
        <f>IF(COUNTBLANK(Survey!$AJ526)=0,1,0)</f>
        <v>0</v>
      </c>
      <c r="AW526" s="16" t="str">
        <f t="shared" si="388"/>
        <v>Pass</v>
      </c>
      <c r="AX526" s="143">
        <f>IF(ISBLANK(Survey!$AJ526),0,1)</f>
        <v>0</v>
      </c>
      <c r="AY526" s="165">
        <f>COUNTBLANK(Survey!$AK526)</f>
        <v>1</v>
      </c>
      <c r="AZ526" s="16" t="str">
        <f t="shared" si="389"/>
        <v>Pass</v>
      </c>
      <c r="BA526" s="143">
        <f>IF(OR(Survey!$AK526="Closed",ISBLANK(Survey!$AK526)),0,1)</f>
        <v>0</v>
      </c>
      <c r="BB526" s="165">
        <f>IF(ISBLANK(Survey!$AL526),1,0)</f>
        <v>1</v>
      </c>
      <c r="BC526" s="147" t="str" cm="1">
        <f t="array" ref="BC526">IF(OR(IF(OR($BE526+$BF526 = 2, $BG526=1), FALSE, TRUE), AND($BD526:$BD526 = 0)),"Pass","Fail")</f>
        <v>Pass</v>
      </c>
      <c r="BD526" s="143">
        <f>COUNTBLANK(Survey!$AM526:$AO526)</f>
        <v>3</v>
      </c>
      <c r="BE526" s="143">
        <f>IF(Survey!$I526="Yes",1,0)</f>
        <v>0</v>
      </c>
      <c r="BF526" s="143">
        <f>IF(OR(Survey!$M526="Mutual fund",Survey!$M526="Alternative mutual fund",Survey!$M526="Money market"),1,0)</f>
        <v>0</v>
      </c>
      <c r="BG526" s="148">
        <f>IF(OR(Survey!$M526="ETF",Survey!$M526="ETF, alternative mutual fund"),1,0)</f>
        <v>0</v>
      </c>
      <c r="BH526" s="16" t="str">
        <f t="shared" si="390"/>
        <v>Pass</v>
      </c>
      <c r="BI526" s="38" t="b">
        <f>OR(ISNUMBER(SEARCH("Yes",Survey!$AO526)),ISBLANK(Survey!$AO526))</f>
        <v>1</v>
      </c>
      <c r="BJ526" s="67" t="b">
        <f>NOT(ISBLANK(Survey!$AP526))</f>
        <v>0</v>
      </c>
      <c r="BK526" s="16" t="str">
        <f t="shared" si="391"/>
        <v>Pass</v>
      </c>
      <c r="BL526" s="143">
        <f>IF(Survey!$AW526=0, 0,1)</f>
        <v>0</v>
      </c>
      <c r="BM526" s="67">
        <f>Survey!$AQ526</f>
        <v>0</v>
      </c>
      <c r="BN526" s="67">
        <f>IFERROR((Survey!$AX526-ABS(Survey!$AY526)-ABS(Survey!$BD526))/Survey!$AW526,0)</f>
        <v>0</v>
      </c>
      <c r="BO526" s="67">
        <f>IF(AND($BM526&gt;$BN526-0.2,$BM526&lt;$BN526+0.2,ISBLANK(Survey!$AQ526)=FALSE),0,1)</f>
        <v>1</v>
      </c>
      <c r="BP526" s="165">
        <f>IF(ISBLANK(Survey!$AR526),1,0)</f>
        <v>1</v>
      </c>
      <c r="BQ526" s="16" t="str">
        <f t="shared" si="392"/>
        <v>Pass</v>
      </c>
      <c r="BR526" s="143">
        <f>IF(Survey!$AW526=0, 0,1)</f>
        <v>0</v>
      </c>
      <c r="BS526" s="67">
        <f>IF(AND(Survey!$AS526&gt;=0,Survey!$AS526&lt;=0.2,Survey!$AS526&lt;&gt;""),0,1)</f>
        <v>1</v>
      </c>
      <c r="BT526" s="143">
        <f>IF(ISBLANK(Survey!$AT526),1,0)</f>
        <v>1</v>
      </c>
      <c r="BU526" s="16" t="str">
        <f t="shared" si="393"/>
        <v>Fail</v>
      </c>
      <c r="BV526" s="165">
        <f>Survey!$AU526</f>
        <v>0</v>
      </c>
      <c r="BW526" s="16" t="str">
        <f t="shared" si="394"/>
        <v>Pass</v>
      </c>
      <c r="BX526" s="36">
        <f>Survey!$AV526</f>
        <v>0</v>
      </c>
      <c r="BY526" s="176">
        <f>Survey!$AW526+Survey!$AX526-ABS(Survey!$AY526)+ABS(Survey!$AZ526)-ABS(Survey!$BA526)+ABS(Survey!$BB526)-ABS(Survey!$BC526)-ABS(Survey!$BD526)+Survey!$BE526</f>
        <v>0</v>
      </c>
      <c r="BZ526" s="35">
        <f t="shared" si="395"/>
        <v>0</v>
      </c>
      <c r="CA526" s="17">
        <f t="shared" si="396"/>
        <v>0</v>
      </c>
      <c r="CB526" s="16" t="str">
        <f t="shared" si="397"/>
        <v>Pass</v>
      </c>
      <c r="CC526" s="38" t="b">
        <f>IF(ABS(Survey!$BE526)=0,TRUE,FALSE)</f>
        <v>1</v>
      </c>
      <c r="CD526" s="37" t="b">
        <f>NOT(ISBLANK(Survey!$BF526))</f>
        <v>0</v>
      </c>
      <c r="CE526" t="str">
        <f t="shared" si="398"/>
        <v>Fail</v>
      </c>
      <c r="CF526" s="29">
        <f>Survey!$AV526</f>
        <v>0</v>
      </c>
      <c r="CG526" s="29" cm="1">
        <f t="array" ref="CG526">SUM(SUMIF(Survey!BH526:BO526,{"&gt;0","&lt;0"})*{1,-1})-SUM(SUMIF(Survey!BQ526:BX526,{"&gt;0","&lt;0"})*{1,-1})</f>
        <v>0</v>
      </c>
      <c r="CH526" s="35" t="str">
        <f t="shared" si="399"/>
        <v>No holdings</v>
      </c>
      <c r="CI526">
        <f t="shared" si="400"/>
        <v>0</v>
      </c>
      <c r="CJ526" s="16" t="str">
        <f t="shared" si="401"/>
        <v>Fail</v>
      </c>
      <c r="CK526" s="36">
        <f>Survey!$AV526</f>
        <v>0</v>
      </c>
      <c r="CL526" s="36" cm="1">
        <f t="array" ref="CL526">SUM(SUMIF(Survey!BZ526:CS526,{"&gt;0","&lt;0"})*{1,-1})-SUM(SUMIF(Survey!CU526:DN526,{"&gt;0","&lt;0"})*{1,-1})</f>
        <v>0</v>
      </c>
      <c r="CM526" s="35" t="str">
        <f t="shared" si="402"/>
        <v>No holdings</v>
      </c>
      <c r="CN526" s="17">
        <f t="shared" si="403"/>
        <v>0</v>
      </c>
      <c r="CO526" s="16" t="str">
        <f t="shared" si="404"/>
        <v>Pass</v>
      </c>
      <c r="CP526" s="38" t="b">
        <f>IF(ABS(Survey!$CS526)=0,TRUE,FALSE)</f>
        <v>1</v>
      </c>
      <c r="CQ526" s="37" t="b">
        <f>NOT(ISBLANK(Survey!$CT526))</f>
        <v>0</v>
      </c>
      <c r="CR526" s="16" t="str">
        <f t="shared" si="405"/>
        <v>Pass</v>
      </c>
      <c r="CS526" s="38" t="b">
        <f>IF(ABS(Survey!$DN526)=0,TRUE,FALSE)</f>
        <v>1</v>
      </c>
      <c r="CT526" s="37" t="b">
        <f>NOT(ISBLANK(Survey!$DO526))</f>
        <v>0</v>
      </c>
      <c r="CU526" t="str">
        <f t="shared" si="406"/>
        <v>Pass</v>
      </c>
      <c r="CV526" s="29" cm="1">
        <f t="array" ref="CV526">SUM(SUMIF(Survey!CO526,{"&gt;0","&lt;0"})*{1,-1})+SUM(SUMIF(Survey!DJ526,{"&gt;0","&lt;0"})*{1,-1})</f>
        <v>0</v>
      </c>
      <c r="CW526" s="29">
        <f>SUM(SUMIF(Survey!DQ526:DW526,{"&gt;0","&lt;0"})*{1,-1})+SUM(SUMIF(Survey!DY526:EE526,{"&gt;0","&lt;0"})*{1,-1})</f>
        <v>0</v>
      </c>
      <c r="CX526">
        <f t="shared" si="407"/>
        <v>0</v>
      </c>
      <c r="CY526">
        <f t="shared" si="408"/>
        <v>0</v>
      </c>
      <c r="CZ526" s="16" t="str">
        <f t="shared" si="409"/>
        <v>Pass</v>
      </c>
      <c r="DA526" s="38" t="b">
        <f>IF(ABS(Survey!$DW526)=0,TRUE,FALSE)</f>
        <v>1</v>
      </c>
      <c r="DB526" s="37" t="b">
        <f>NOT(ISBLANK(Survey!DX526))</f>
        <v>0</v>
      </c>
      <c r="DC526" s="16" t="str">
        <f t="shared" si="410"/>
        <v>Pass</v>
      </c>
      <c r="DD526" s="38" t="b">
        <f>IF(ABS(Survey!$EE526)=0,TRUE,FALSE)</f>
        <v>1</v>
      </c>
      <c r="DE526" s="37" t="b">
        <f>NOT(ISBLANK(Survey!$EF526))</f>
        <v>0</v>
      </c>
      <c r="DF526" s="16" t="str">
        <f t="shared" si="411"/>
        <v>Fail</v>
      </c>
      <c r="DG526" s="36">
        <f>SUM(SUMIF(Survey!EL526:EN526,{"&gt;0","&lt;0"})*{1,-1})</f>
        <v>0</v>
      </c>
      <c r="DH526">
        <f t="shared" si="412"/>
        <v>0</v>
      </c>
      <c r="DI526">
        <f t="shared" si="413"/>
        <v>100</v>
      </c>
      <c r="DJ526" s="35" t="b">
        <f>IF(OR(Survey!$M526="ETF",Survey!$M526="ETF, alternative mutual fund",Survey!$M526="Closed-end", Survey!$M526="Split share corp"),TRUE,FALSE)</f>
        <v>0</v>
      </c>
      <c r="DK526" s="16" t="str">
        <f t="shared" si="414"/>
        <v>Fail</v>
      </c>
      <c r="DL526" s="36">
        <f>SUM(SUMIF(Survey!EP526:EV526,{"&gt;0","&lt;0"})*{1,-1})</f>
        <v>0</v>
      </c>
      <c r="DM526">
        <f t="shared" si="415"/>
        <v>0</v>
      </c>
      <c r="DN526" s="17">
        <f t="shared" si="416"/>
        <v>100</v>
      </c>
      <c r="DO526" s="16" t="str">
        <f t="shared" si="417"/>
        <v>Fail</v>
      </c>
      <c r="DP526" s="36">
        <f>SUM(SUMIF(Survey!EX526:FD526,{"&gt;0","&lt;0"})*{1,-1})</f>
        <v>0</v>
      </c>
      <c r="DQ526">
        <f t="shared" si="418"/>
        <v>0</v>
      </c>
      <c r="DR526" s="17">
        <f t="shared" si="419"/>
        <v>100</v>
      </c>
    </row>
    <row r="527" spans="1:122">
      <c r="A527">
        <v>527</v>
      </c>
      <c r="B527" t="str">
        <f t="shared" si="373"/>
        <v>Pass</v>
      </c>
      <c r="C527" t="str">
        <f>IF(COUNTBLANK(Survey!B527:FE527)=$C$2, "Pass", "Fail")</f>
        <v>Pass</v>
      </c>
      <c r="D527" t="str">
        <f t="shared" si="374"/>
        <v>Fail</v>
      </c>
      <c r="E527" t="str">
        <f>IF(OR(ISBLANK(Survey!AJ527),COUNTIF(G527:BB527,"Fail")),"Fail","Pass")</f>
        <v>Fail</v>
      </c>
      <c r="G527" s="16" t="str">
        <f t="shared" si="375"/>
        <v>Fail</v>
      </c>
      <c r="H527" s="177">
        <f>COUNTBLANK(Survey!B527:D527)+COUNTBLANK(Survey!G527)+COUNTBLANK(Survey!I527)+COUNTBLANK(Survey!K527:M527)+COUNTBLANK(Survey!P527)+COUNTBLANK(Survey!S527:U527)+COUNTBLANK(Survey!Y527:AA527)+COUNTBLANK(Survey!AD527:AE527)+COUNTBLANK(Survey!AI527:AI527)</f>
        <v>18</v>
      </c>
      <c r="I527" s="16" t="str">
        <f t="shared" si="376"/>
        <v>Fail</v>
      </c>
      <c r="J527" t="b">
        <f>IF(Survey!E527="No",TRUE,FALSE)</f>
        <v>0</v>
      </c>
      <c r="K527" s="34">
        <f>LEN(Survey!E527)</f>
        <v>0</v>
      </c>
      <c r="L527" s="16" t="str">
        <f t="shared" si="377"/>
        <v>Fail</v>
      </c>
      <c r="M527" t="b">
        <f>IF(Survey!F527="No",TRUE,FALSE)</f>
        <v>0</v>
      </c>
      <c r="N527" s="33">
        <f>LEN(Survey!F527)</f>
        <v>0</v>
      </c>
      <c r="O527" s="16" t="str">
        <f t="shared" si="378"/>
        <v>Pass</v>
      </c>
      <c r="P527" s="34">
        <f>MOD((LEN(Survey!H527)+2),11)</f>
        <v>2</v>
      </c>
      <c r="Q527" s="33" t="str">
        <f>IF(Survey!$L527="Prospectus fund", "Yes", "No")</f>
        <v>No</v>
      </c>
      <c r="R527" s="16" t="str">
        <f t="shared" si="379"/>
        <v>Pass</v>
      </c>
      <c r="S527" s="34">
        <f>MOD((LEN(Survey!J527)+2),11)</f>
        <v>2</v>
      </c>
      <c r="T527" s="35" t="b">
        <f>IF(OR(Survey!$M527="ETF",Survey!$M527="ETF, alternative mutual fund",Survey!$M527="Closed-end", Survey!$M527="Split share corp", Survey!$I527="Yes"),TRUE,FALSE)</f>
        <v>0</v>
      </c>
      <c r="U527" s="16" t="str">
        <f>IFERROR(IF(AND(OR(X527=Y527,Y527 = "Either"),NOT(ISBLANK(Survey!K527))),"Pass","Fail"),"Pass")</f>
        <v>Fail</v>
      </c>
      <c r="V527" s="36" cm="1">
        <f t="array" ref="V527">SUM(SUMIF(Survey!BZ527:CS527,{"&gt;0","&lt;0"})*{1,-1})</f>
        <v>0</v>
      </c>
      <c r="W527" s="38" cm="1">
        <f t="array" ref="W527">SUM(SUMIF(Survey!CC527,{"&gt;0","&lt;0"})*{1,-1})+SUM(SUMIF(Survey!CM527,{"&gt;0","&lt;0"})*{1,-1})</f>
        <v>0</v>
      </c>
      <c r="X527" s="38">
        <f>Survey!K527</f>
        <v>0</v>
      </c>
      <c r="Y527" s="37" t="str">
        <f t="shared" si="380"/>
        <v>Either</v>
      </c>
      <c r="Z527" s="16" t="str">
        <f t="shared" si="381"/>
        <v>Fail</v>
      </c>
      <c r="AA527" s="67" cm="1">
        <f t="array" ref="AA527">SUM(SUMIF(Survey!BZ527:CS527,{"&gt;0","&lt;0"})*{1,-1})+SUM(SUMIF(Survey!CU527:DN527,{"&gt;0","&lt;0"})*{1,-1})</f>
        <v>0</v>
      </c>
      <c r="AB527" s="67">
        <f>IFERROR(AA527/(Survey!$AV527),0)</f>
        <v>0</v>
      </c>
      <c r="AC527" s="128" t="b">
        <f>IF(OR(Survey!$M527="Alternative strategy or hedge",Survey!$M527="Other, illiquid",Survey!$L527="Prospectus fund"),TRUE,FALSE)</f>
        <v>0</v>
      </c>
      <c r="AD527" s="128" t="b">
        <f>NOT(ISBLANK(Survey!$M527))</f>
        <v>0</v>
      </c>
      <c r="AE527" s="16" t="str">
        <f t="shared" si="382"/>
        <v>Pass</v>
      </c>
      <c r="AF527" s="38" t="b">
        <f>NOT(ISNUMBER(SEARCH("Other",Survey!$P527)))</f>
        <v>1</v>
      </c>
      <c r="AG527" s="37" t="b">
        <f>NOT(ISBLANK(Survey!$Q527))</f>
        <v>0</v>
      </c>
      <c r="AH527" s="16" t="str">
        <f t="shared" si="383"/>
        <v>Pass</v>
      </c>
      <c r="AI527" s="143">
        <f>COUNTBLANK(Survey!$W527)</f>
        <v>1</v>
      </c>
      <c r="AJ527" s="67">
        <f>IF(AND(Survey!L527&lt;&gt;"Exempt fund",OR(Survey!$M527="ETF",Survey!$M527="ETF, alternative mutual fund",Survey!$M527="Mutual fund",Survey!$M527="Alternative mutual fund",Survey!$M527="Money market")),1,0)</f>
        <v>0</v>
      </c>
      <c r="AK527" s="16" t="str">
        <f t="shared" si="384"/>
        <v>Pass</v>
      </c>
      <c r="AL527" s="38" t="b">
        <f>NOT(ISNUMBER(SEARCH("Yes",Survey!$AA527)))</f>
        <v>1</v>
      </c>
      <c r="AM527" s="37" t="b">
        <f>IF(COUNTBLANK(Survey!$AB527:$AC527)=0,TRUE, FALSE)</f>
        <v>0</v>
      </c>
      <c r="AN527" s="16" t="str">
        <f t="shared" si="385"/>
        <v>Pass</v>
      </c>
      <c r="AO527" s="38" t="b">
        <f>NOT(ISNUMBER(SEARCH("Yes",Survey!$AD527)))</f>
        <v>1</v>
      </c>
      <c r="AP527" s="37" t="b">
        <f>NOT(ISBLANK(Survey!$AF527))</f>
        <v>0</v>
      </c>
      <c r="AQ527" s="16" t="str">
        <f t="shared" si="386"/>
        <v>Pass</v>
      </c>
      <c r="AR527" s="38" t="b">
        <f>NOT(OR(ISNUMBER(SEARCH("Other",Survey!$AF527)),ISNUMBER(SEARCH("Multiple",Survey!$AF527))))</f>
        <v>1</v>
      </c>
      <c r="AS527" s="37" t="b">
        <f>NOT(ISBLANK(Survey!$AG527))</f>
        <v>0</v>
      </c>
      <c r="AT527" s="16" t="str">
        <f t="shared" si="387"/>
        <v>Fail</v>
      </c>
      <c r="AU527" s="143">
        <f>IF(ABS(Survey!$AV527)&gt;0, 1,0)</f>
        <v>0</v>
      </c>
      <c r="AV527" s="143">
        <f>IF(COUNTBLANK(Survey!$AJ527)=0,1,0)</f>
        <v>0</v>
      </c>
      <c r="AW527" s="16" t="str">
        <f t="shared" si="388"/>
        <v>Pass</v>
      </c>
      <c r="AX527" s="143">
        <f>IF(ISBLANK(Survey!$AJ527),0,1)</f>
        <v>0</v>
      </c>
      <c r="AY527" s="165">
        <f>COUNTBLANK(Survey!$AK527)</f>
        <v>1</v>
      </c>
      <c r="AZ527" s="16" t="str">
        <f t="shared" si="389"/>
        <v>Pass</v>
      </c>
      <c r="BA527" s="143">
        <f>IF(OR(Survey!$AK527="Closed",ISBLANK(Survey!$AK527)),0,1)</f>
        <v>0</v>
      </c>
      <c r="BB527" s="165">
        <f>IF(ISBLANK(Survey!$AL527),1,0)</f>
        <v>1</v>
      </c>
      <c r="BC527" s="147" t="str" cm="1">
        <f t="array" ref="BC527">IF(OR(IF(OR($BE527+$BF527 = 2, $BG527=1), FALSE, TRUE), AND($BD527:$BD527 = 0)),"Pass","Fail")</f>
        <v>Pass</v>
      </c>
      <c r="BD527" s="143">
        <f>COUNTBLANK(Survey!$AM527:$AO527)</f>
        <v>3</v>
      </c>
      <c r="BE527" s="143">
        <f>IF(Survey!$I527="Yes",1,0)</f>
        <v>0</v>
      </c>
      <c r="BF527" s="143">
        <f>IF(OR(Survey!$M527="Mutual fund",Survey!$M527="Alternative mutual fund",Survey!$M527="Money market"),1,0)</f>
        <v>0</v>
      </c>
      <c r="BG527" s="148">
        <f>IF(OR(Survey!$M527="ETF",Survey!$M527="ETF, alternative mutual fund"),1,0)</f>
        <v>0</v>
      </c>
      <c r="BH527" s="16" t="str">
        <f t="shared" si="390"/>
        <v>Pass</v>
      </c>
      <c r="BI527" s="38" t="b">
        <f>OR(ISNUMBER(SEARCH("Yes",Survey!$AO527)),ISBLANK(Survey!$AO527))</f>
        <v>1</v>
      </c>
      <c r="BJ527" s="67" t="b">
        <f>NOT(ISBLANK(Survey!$AP527))</f>
        <v>0</v>
      </c>
      <c r="BK527" s="16" t="str">
        <f t="shared" si="391"/>
        <v>Pass</v>
      </c>
      <c r="BL527" s="143">
        <f>IF(Survey!$AW527=0, 0,1)</f>
        <v>0</v>
      </c>
      <c r="BM527" s="67">
        <f>Survey!$AQ527</f>
        <v>0</v>
      </c>
      <c r="BN527" s="67">
        <f>IFERROR((Survey!$AX527-ABS(Survey!$AY527)-ABS(Survey!$BD527))/Survey!$AW527,0)</f>
        <v>0</v>
      </c>
      <c r="BO527" s="67">
        <f>IF(AND($BM527&gt;$BN527-0.2,$BM527&lt;$BN527+0.2,ISBLANK(Survey!$AQ527)=FALSE),0,1)</f>
        <v>1</v>
      </c>
      <c r="BP527" s="165">
        <f>IF(ISBLANK(Survey!$AR527),1,0)</f>
        <v>1</v>
      </c>
      <c r="BQ527" s="16" t="str">
        <f t="shared" si="392"/>
        <v>Pass</v>
      </c>
      <c r="BR527" s="143">
        <f>IF(Survey!$AW527=0, 0,1)</f>
        <v>0</v>
      </c>
      <c r="BS527" s="67">
        <f>IF(AND(Survey!$AS527&gt;=0,Survey!$AS527&lt;=0.2,Survey!$AS527&lt;&gt;""),0,1)</f>
        <v>1</v>
      </c>
      <c r="BT527" s="143">
        <f>IF(ISBLANK(Survey!$AT527),1,0)</f>
        <v>1</v>
      </c>
      <c r="BU527" s="16" t="str">
        <f t="shared" si="393"/>
        <v>Fail</v>
      </c>
      <c r="BV527" s="165">
        <f>Survey!$AU527</f>
        <v>0</v>
      </c>
      <c r="BW527" s="16" t="str">
        <f t="shared" si="394"/>
        <v>Pass</v>
      </c>
      <c r="BX527" s="36">
        <f>Survey!$AV527</f>
        <v>0</v>
      </c>
      <c r="BY527" s="176">
        <f>Survey!$AW527+Survey!$AX527-ABS(Survey!$AY527)+ABS(Survey!$AZ527)-ABS(Survey!$BA527)+ABS(Survey!$BB527)-ABS(Survey!$BC527)-ABS(Survey!$BD527)+Survey!$BE527</f>
        <v>0</v>
      </c>
      <c r="BZ527" s="35">
        <f t="shared" si="395"/>
        <v>0</v>
      </c>
      <c r="CA527" s="17">
        <f t="shared" si="396"/>
        <v>0</v>
      </c>
      <c r="CB527" s="16" t="str">
        <f t="shared" si="397"/>
        <v>Pass</v>
      </c>
      <c r="CC527" s="38" t="b">
        <f>IF(ABS(Survey!$BE527)=0,TRUE,FALSE)</f>
        <v>1</v>
      </c>
      <c r="CD527" s="37" t="b">
        <f>NOT(ISBLANK(Survey!$BF527))</f>
        <v>0</v>
      </c>
      <c r="CE527" t="str">
        <f t="shared" si="398"/>
        <v>Fail</v>
      </c>
      <c r="CF527" s="29">
        <f>Survey!$AV527</f>
        <v>0</v>
      </c>
      <c r="CG527" s="29" cm="1">
        <f t="array" ref="CG527">SUM(SUMIF(Survey!BH527:BO527,{"&gt;0","&lt;0"})*{1,-1})-SUM(SUMIF(Survey!BQ527:BX527,{"&gt;0","&lt;0"})*{1,-1})</f>
        <v>0</v>
      </c>
      <c r="CH527" s="35" t="str">
        <f t="shared" si="399"/>
        <v>No holdings</v>
      </c>
      <c r="CI527">
        <f t="shared" si="400"/>
        <v>0</v>
      </c>
      <c r="CJ527" s="16" t="str">
        <f t="shared" si="401"/>
        <v>Fail</v>
      </c>
      <c r="CK527" s="36">
        <f>Survey!$AV527</f>
        <v>0</v>
      </c>
      <c r="CL527" s="36" cm="1">
        <f t="array" ref="CL527">SUM(SUMIF(Survey!BZ527:CS527,{"&gt;0","&lt;0"})*{1,-1})-SUM(SUMIF(Survey!CU527:DN527,{"&gt;0","&lt;0"})*{1,-1})</f>
        <v>0</v>
      </c>
      <c r="CM527" s="35" t="str">
        <f t="shared" si="402"/>
        <v>No holdings</v>
      </c>
      <c r="CN527" s="17">
        <f t="shared" si="403"/>
        <v>0</v>
      </c>
      <c r="CO527" s="16" t="str">
        <f t="shared" si="404"/>
        <v>Pass</v>
      </c>
      <c r="CP527" s="38" t="b">
        <f>IF(ABS(Survey!$CS527)=0,TRUE,FALSE)</f>
        <v>1</v>
      </c>
      <c r="CQ527" s="37" t="b">
        <f>NOT(ISBLANK(Survey!$CT527))</f>
        <v>0</v>
      </c>
      <c r="CR527" s="16" t="str">
        <f t="shared" si="405"/>
        <v>Pass</v>
      </c>
      <c r="CS527" s="38" t="b">
        <f>IF(ABS(Survey!$DN527)=0,TRUE,FALSE)</f>
        <v>1</v>
      </c>
      <c r="CT527" s="37" t="b">
        <f>NOT(ISBLANK(Survey!$DO527))</f>
        <v>0</v>
      </c>
      <c r="CU527" t="str">
        <f t="shared" si="406"/>
        <v>Pass</v>
      </c>
      <c r="CV527" s="29" cm="1">
        <f t="array" ref="CV527">SUM(SUMIF(Survey!CO527,{"&gt;0","&lt;0"})*{1,-1})+SUM(SUMIF(Survey!DJ527,{"&gt;0","&lt;0"})*{1,-1})</f>
        <v>0</v>
      </c>
      <c r="CW527" s="29">
        <f>SUM(SUMIF(Survey!DQ527:DW527,{"&gt;0","&lt;0"})*{1,-1})+SUM(SUMIF(Survey!DY527:EE527,{"&gt;0","&lt;0"})*{1,-1})</f>
        <v>0</v>
      </c>
      <c r="CX527">
        <f t="shared" si="407"/>
        <v>0</v>
      </c>
      <c r="CY527">
        <f t="shared" si="408"/>
        <v>0</v>
      </c>
      <c r="CZ527" s="16" t="str">
        <f t="shared" si="409"/>
        <v>Pass</v>
      </c>
      <c r="DA527" s="38" t="b">
        <f>IF(ABS(Survey!$DW527)=0,TRUE,FALSE)</f>
        <v>1</v>
      </c>
      <c r="DB527" s="37" t="b">
        <f>NOT(ISBLANK(Survey!DX527))</f>
        <v>0</v>
      </c>
      <c r="DC527" s="16" t="str">
        <f t="shared" si="410"/>
        <v>Pass</v>
      </c>
      <c r="DD527" s="38" t="b">
        <f>IF(ABS(Survey!$EE527)=0,TRUE,FALSE)</f>
        <v>1</v>
      </c>
      <c r="DE527" s="37" t="b">
        <f>NOT(ISBLANK(Survey!$EF527))</f>
        <v>0</v>
      </c>
      <c r="DF527" s="16" t="str">
        <f t="shared" si="411"/>
        <v>Fail</v>
      </c>
      <c r="DG527" s="36">
        <f>SUM(SUMIF(Survey!EL527:EN527,{"&gt;0","&lt;0"})*{1,-1})</f>
        <v>0</v>
      </c>
      <c r="DH527">
        <f t="shared" si="412"/>
        <v>0</v>
      </c>
      <c r="DI527">
        <f t="shared" si="413"/>
        <v>100</v>
      </c>
      <c r="DJ527" s="35" t="b">
        <f>IF(OR(Survey!$M527="ETF",Survey!$M527="ETF, alternative mutual fund",Survey!$M527="Closed-end", Survey!$M527="Split share corp"),TRUE,FALSE)</f>
        <v>0</v>
      </c>
      <c r="DK527" s="16" t="str">
        <f t="shared" si="414"/>
        <v>Fail</v>
      </c>
      <c r="DL527" s="36">
        <f>SUM(SUMIF(Survey!EP527:EV527,{"&gt;0","&lt;0"})*{1,-1})</f>
        <v>0</v>
      </c>
      <c r="DM527">
        <f t="shared" si="415"/>
        <v>0</v>
      </c>
      <c r="DN527" s="17">
        <f t="shared" si="416"/>
        <v>100</v>
      </c>
      <c r="DO527" s="16" t="str">
        <f t="shared" si="417"/>
        <v>Fail</v>
      </c>
      <c r="DP527" s="36">
        <f>SUM(SUMIF(Survey!EX527:FD527,{"&gt;0","&lt;0"})*{1,-1})</f>
        <v>0</v>
      </c>
      <c r="DQ527">
        <f t="shared" si="418"/>
        <v>0</v>
      </c>
      <c r="DR527" s="17">
        <f t="shared" si="419"/>
        <v>100</v>
      </c>
    </row>
    <row r="528" spans="1:122">
      <c r="A528">
        <v>528</v>
      </c>
      <c r="B528" t="str">
        <f t="shared" si="373"/>
        <v>Pass</v>
      </c>
      <c r="C528" t="str">
        <f>IF(COUNTBLANK(Survey!B528:FE528)=$C$2, "Pass", "Fail")</f>
        <v>Pass</v>
      </c>
      <c r="D528" t="str">
        <f t="shared" si="374"/>
        <v>Fail</v>
      </c>
      <c r="E528" t="str">
        <f>IF(OR(ISBLANK(Survey!AJ528),COUNTIF(G528:BB528,"Fail")),"Fail","Pass")</f>
        <v>Fail</v>
      </c>
      <c r="G528" s="16" t="str">
        <f t="shared" si="375"/>
        <v>Fail</v>
      </c>
      <c r="H528" s="177">
        <f>COUNTBLANK(Survey!B528:D528)+COUNTBLANK(Survey!G528)+COUNTBLANK(Survey!I528)+COUNTBLANK(Survey!K528:M528)+COUNTBLANK(Survey!P528)+COUNTBLANK(Survey!S528:U528)+COUNTBLANK(Survey!Y528:AA528)+COUNTBLANK(Survey!AD528:AE528)+COUNTBLANK(Survey!AI528:AI528)</f>
        <v>18</v>
      </c>
      <c r="I528" s="16" t="str">
        <f t="shared" si="376"/>
        <v>Fail</v>
      </c>
      <c r="J528" t="b">
        <f>IF(Survey!E528="No",TRUE,FALSE)</f>
        <v>0</v>
      </c>
      <c r="K528" s="34">
        <f>LEN(Survey!E528)</f>
        <v>0</v>
      </c>
      <c r="L528" s="16" t="str">
        <f t="shared" si="377"/>
        <v>Fail</v>
      </c>
      <c r="M528" t="b">
        <f>IF(Survey!F528="No",TRUE,FALSE)</f>
        <v>0</v>
      </c>
      <c r="N528" s="33">
        <f>LEN(Survey!F528)</f>
        <v>0</v>
      </c>
      <c r="O528" s="16" t="str">
        <f t="shared" si="378"/>
        <v>Pass</v>
      </c>
      <c r="P528" s="34">
        <f>MOD((LEN(Survey!H528)+2),11)</f>
        <v>2</v>
      </c>
      <c r="Q528" s="33" t="str">
        <f>IF(Survey!$L528="Prospectus fund", "Yes", "No")</f>
        <v>No</v>
      </c>
      <c r="R528" s="16" t="str">
        <f t="shared" si="379"/>
        <v>Pass</v>
      </c>
      <c r="S528" s="34">
        <f>MOD((LEN(Survey!J528)+2),11)</f>
        <v>2</v>
      </c>
      <c r="T528" s="35" t="b">
        <f>IF(OR(Survey!$M528="ETF",Survey!$M528="ETF, alternative mutual fund",Survey!$M528="Closed-end", Survey!$M528="Split share corp", Survey!$I528="Yes"),TRUE,FALSE)</f>
        <v>0</v>
      </c>
      <c r="U528" s="16" t="str">
        <f>IFERROR(IF(AND(OR(X528=Y528,Y528 = "Either"),NOT(ISBLANK(Survey!K528))),"Pass","Fail"),"Pass")</f>
        <v>Fail</v>
      </c>
      <c r="V528" s="36" cm="1">
        <f t="array" ref="V528">SUM(SUMIF(Survey!BZ528:CS528,{"&gt;0","&lt;0"})*{1,-1})</f>
        <v>0</v>
      </c>
      <c r="W528" s="38" cm="1">
        <f t="array" ref="W528">SUM(SUMIF(Survey!CC528,{"&gt;0","&lt;0"})*{1,-1})+SUM(SUMIF(Survey!CM528,{"&gt;0","&lt;0"})*{1,-1})</f>
        <v>0</v>
      </c>
      <c r="X528" s="38">
        <f>Survey!K528</f>
        <v>0</v>
      </c>
      <c r="Y528" s="37" t="str">
        <f t="shared" si="380"/>
        <v>Either</v>
      </c>
      <c r="Z528" s="16" t="str">
        <f t="shared" si="381"/>
        <v>Fail</v>
      </c>
      <c r="AA528" s="67" cm="1">
        <f t="array" ref="AA528">SUM(SUMIF(Survey!BZ528:CS528,{"&gt;0","&lt;0"})*{1,-1})+SUM(SUMIF(Survey!CU528:DN528,{"&gt;0","&lt;0"})*{1,-1})</f>
        <v>0</v>
      </c>
      <c r="AB528" s="67">
        <f>IFERROR(AA528/(Survey!$AV528),0)</f>
        <v>0</v>
      </c>
      <c r="AC528" s="128" t="b">
        <f>IF(OR(Survey!$M528="Alternative strategy or hedge",Survey!$M528="Other, illiquid",Survey!$L528="Prospectus fund"),TRUE,FALSE)</f>
        <v>0</v>
      </c>
      <c r="AD528" s="128" t="b">
        <f>NOT(ISBLANK(Survey!$M528))</f>
        <v>0</v>
      </c>
      <c r="AE528" s="16" t="str">
        <f t="shared" si="382"/>
        <v>Pass</v>
      </c>
      <c r="AF528" s="38" t="b">
        <f>NOT(ISNUMBER(SEARCH("Other",Survey!$P528)))</f>
        <v>1</v>
      </c>
      <c r="AG528" s="37" t="b">
        <f>NOT(ISBLANK(Survey!$Q528))</f>
        <v>0</v>
      </c>
      <c r="AH528" s="16" t="str">
        <f t="shared" si="383"/>
        <v>Pass</v>
      </c>
      <c r="AI528" s="143">
        <f>COUNTBLANK(Survey!$W528)</f>
        <v>1</v>
      </c>
      <c r="AJ528" s="67">
        <f>IF(AND(Survey!L528&lt;&gt;"Exempt fund",OR(Survey!$M528="ETF",Survey!$M528="ETF, alternative mutual fund",Survey!$M528="Mutual fund",Survey!$M528="Alternative mutual fund",Survey!$M528="Money market")),1,0)</f>
        <v>0</v>
      </c>
      <c r="AK528" s="16" t="str">
        <f t="shared" si="384"/>
        <v>Pass</v>
      </c>
      <c r="AL528" s="38" t="b">
        <f>NOT(ISNUMBER(SEARCH("Yes",Survey!$AA528)))</f>
        <v>1</v>
      </c>
      <c r="AM528" s="37" t="b">
        <f>IF(COUNTBLANK(Survey!$AB528:$AC528)=0,TRUE, FALSE)</f>
        <v>0</v>
      </c>
      <c r="AN528" s="16" t="str">
        <f t="shared" si="385"/>
        <v>Pass</v>
      </c>
      <c r="AO528" s="38" t="b">
        <f>NOT(ISNUMBER(SEARCH("Yes",Survey!$AD528)))</f>
        <v>1</v>
      </c>
      <c r="AP528" s="37" t="b">
        <f>NOT(ISBLANK(Survey!$AF528))</f>
        <v>0</v>
      </c>
      <c r="AQ528" s="16" t="str">
        <f t="shared" si="386"/>
        <v>Pass</v>
      </c>
      <c r="AR528" s="38" t="b">
        <f>NOT(OR(ISNUMBER(SEARCH("Other",Survey!$AF528)),ISNUMBER(SEARCH("Multiple",Survey!$AF528))))</f>
        <v>1</v>
      </c>
      <c r="AS528" s="37" t="b">
        <f>NOT(ISBLANK(Survey!$AG528))</f>
        <v>0</v>
      </c>
      <c r="AT528" s="16" t="str">
        <f t="shared" si="387"/>
        <v>Fail</v>
      </c>
      <c r="AU528" s="143">
        <f>IF(ABS(Survey!$AV528)&gt;0, 1,0)</f>
        <v>0</v>
      </c>
      <c r="AV528" s="143">
        <f>IF(COUNTBLANK(Survey!$AJ528)=0,1,0)</f>
        <v>0</v>
      </c>
      <c r="AW528" s="16" t="str">
        <f t="shared" si="388"/>
        <v>Pass</v>
      </c>
      <c r="AX528" s="143">
        <f>IF(ISBLANK(Survey!$AJ528),0,1)</f>
        <v>0</v>
      </c>
      <c r="AY528" s="165">
        <f>COUNTBLANK(Survey!$AK528)</f>
        <v>1</v>
      </c>
      <c r="AZ528" s="16" t="str">
        <f t="shared" si="389"/>
        <v>Pass</v>
      </c>
      <c r="BA528" s="143">
        <f>IF(OR(Survey!$AK528="Closed",ISBLANK(Survey!$AK528)),0,1)</f>
        <v>0</v>
      </c>
      <c r="BB528" s="165">
        <f>IF(ISBLANK(Survey!$AL528),1,0)</f>
        <v>1</v>
      </c>
      <c r="BC528" s="147" t="str" cm="1">
        <f t="array" ref="BC528">IF(OR(IF(OR($BE528+$BF528 = 2, $BG528=1), FALSE, TRUE), AND($BD528:$BD528 = 0)),"Pass","Fail")</f>
        <v>Pass</v>
      </c>
      <c r="BD528" s="143">
        <f>COUNTBLANK(Survey!$AM528:$AO528)</f>
        <v>3</v>
      </c>
      <c r="BE528" s="143">
        <f>IF(Survey!$I528="Yes",1,0)</f>
        <v>0</v>
      </c>
      <c r="BF528" s="143">
        <f>IF(OR(Survey!$M528="Mutual fund",Survey!$M528="Alternative mutual fund",Survey!$M528="Money market"),1,0)</f>
        <v>0</v>
      </c>
      <c r="BG528" s="148">
        <f>IF(OR(Survey!$M528="ETF",Survey!$M528="ETF, alternative mutual fund"),1,0)</f>
        <v>0</v>
      </c>
      <c r="BH528" s="16" t="str">
        <f t="shared" si="390"/>
        <v>Pass</v>
      </c>
      <c r="BI528" s="38" t="b">
        <f>OR(ISNUMBER(SEARCH("Yes",Survey!$AO528)),ISBLANK(Survey!$AO528))</f>
        <v>1</v>
      </c>
      <c r="BJ528" s="67" t="b">
        <f>NOT(ISBLANK(Survey!$AP528))</f>
        <v>0</v>
      </c>
      <c r="BK528" s="16" t="str">
        <f t="shared" si="391"/>
        <v>Pass</v>
      </c>
      <c r="BL528" s="143">
        <f>IF(Survey!$AW528=0, 0,1)</f>
        <v>0</v>
      </c>
      <c r="BM528" s="67">
        <f>Survey!$AQ528</f>
        <v>0</v>
      </c>
      <c r="BN528" s="67">
        <f>IFERROR((Survey!$AX528-ABS(Survey!$AY528)-ABS(Survey!$BD528))/Survey!$AW528,0)</f>
        <v>0</v>
      </c>
      <c r="BO528" s="67">
        <f>IF(AND($BM528&gt;$BN528-0.2,$BM528&lt;$BN528+0.2,ISBLANK(Survey!$AQ528)=FALSE),0,1)</f>
        <v>1</v>
      </c>
      <c r="BP528" s="165">
        <f>IF(ISBLANK(Survey!$AR528),1,0)</f>
        <v>1</v>
      </c>
      <c r="BQ528" s="16" t="str">
        <f t="shared" si="392"/>
        <v>Pass</v>
      </c>
      <c r="BR528" s="143">
        <f>IF(Survey!$AW528=0, 0,1)</f>
        <v>0</v>
      </c>
      <c r="BS528" s="67">
        <f>IF(AND(Survey!$AS528&gt;=0,Survey!$AS528&lt;=0.2,Survey!$AS528&lt;&gt;""),0,1)</f>
        <v>1</v>
      </c>
      <c r="BT528" s="143">
        <f>IF(ISBLANK(Survey!$AT528),1,0)</f>
        <v>1</v>
      </c>
      <c r="BU528" s="16" t="str">
        <f t="shared" si="393"/>
        <v>Fail</v>
      </c>
      <c r="BV528" s="165">
        <f>Survey!$AU528</f>
        <v>0</v>
      </c>
      <c r="BW528" s="16" t="str">
        <f t="shared" si="394"/>
        <v>Pass</v>
      </c>
      <c r="BX528" s="36">
        <f>Survey!$AV528</f>
        <v>0</v>
      </c>
      <c r="BY528" s="176">
        <f>Survey!$AW528+Survey!$AX528-ABS(Survey!$AY528)+ABS(Survey!$AZ528)-ABS(Survey!$BA528)+ABS(Survey!$BB528)-ABS(Survey!$BC528)-ABS(Survey!$BD528)+Survey!$BE528</f>
        <v>0</v>
      </c>
      <c r="BZ528" s="35">
        <f t="shared" si="395"/>
        <v>0</v>
      </c>
      <c r="CA528" s="17">
        <f t="shared" si="396"/>
        <v>0</v>
      </c>
      <c r="CB528" s="16" t="str">
        <f t="shared" si="397"/>
        <v>Pass</v>
      </c>
      <c r="CC528" s="38" t="b">
        <f>IF(ABS(Survey!$BE528)=0,TRUE,FALSE)</f>
        <v>1</v>
      </c>
      <c r="CD528" s="37" t="b">
        <f>NOT(ISBLANK(Survey!$BF528))</f>
        <v>0</v>
      </c>
      <c r="CE528" t="str">
        <f t="shared" si="398"/>
        <v>Fail</v>
      </c>
      <c r="CF528" s="29">
        <f>Survey!$AV528</f>
        <v>0</v>
      </c>
      <c r="CG528" s="29" cm="1">
        <f t="array" ref="CG528">SUM(SUMIF(Survey!BH528:BO528,{"&gt;0","&lt;0"})*{1,-1})-SUM(SUMIF(Survey!BQ528:BX528,{"&gt;0","&lt;0"})*{1,-1})</f>
        <v>0</v>
      </c>
      <c r="CH528" s="35" t="str">
        <f t="shared" si="399"/>
        <v>No holdings</v>
      </c>
      <c r="CI528">
        <f t="shared" si="400"/>
        <v>0</v>
      </c>
      <c r="CJ528" s="16" t="str">
        <f t="shared" si="401"/>
        <v>Fail</v>
      </c>
      <c r="CK528" s="36">
        <f>Survey!$AV528</f>
        <v>0</v>
      </c>
      <c r="CL528" s="36" cm="1">
        <f t="array" ref="CL528">SUM(SUMIF(Survey!BZ528:CS528,{"&gt;0","&lt;0"})*{1,-1})-SUM(SUMIF(Survey!CU528:DN528,{"&gt;0","&lt;0"})*{1,-1})</f>
        <v>0</v>
      </c>
      <c r="CM528" s="35" t="str">
        <f t="shared" si="402"/>
        <v>No holdings</v>
      </c>
      <c r="CN528" s="17">
        <f t="shared" si="403"/>
        <v>0</v>
      </c>
      <c r="CO528" s="16" t="str">
        <f t="shared" si="404"/>
        <v>Pass</v>
      </c>
      <c r="CP528" s="38" t="b">
        <f>IF(ABS(Survey!$CS528)=0,TRUE,FALSE)</f>
        <v>1</v>
      </c>
      <c r="CQ528" s="37" t="b">
        <f>NOT(ISBLANK(Survey!$CT528))</f>
        <v>0</v>
      </c>
      <c r="CR528" s="16" t="str">
        <f t="shared" si="405"/>
        <v>Pass</v>
      </c>
      <c r="CS528" s="38" t="b">
        <f>IF(ABS(Survey!$DN528)=0,TRUE,FALSE)</f>
        <v>1</v>
      </c>
      <c r="CT528" s="37" t="b">
        <f>NOT(ISBLANK(Survey!$DO528))</f>
        <v>0</v>
      </c>
      <c r="CU528" t="str">
        <f t="shared" si="406"/>
        <v>Pass</v>
      </c>
      <c r="CV528" s="29" cm="1">
        <f t="array" ref="CV528">SUM(SUMIF(Survey!CO528,{"&gt;0","&lt;0"})*{1,-1})+SUM(SUMIF(Survey!DJ528,{"&gt;0","&lt;0"})*{1,-1})</f>
        <v>0</v>
      </c>
      <c r="CW528" s="29">
        <f>SUM(SUMIF(Survey!DQ528:DW528,{"&gt;0","&lt;0"})*{1,-1})+SUM(SUMIF(Survey!DY528:EE528,{"&gt;0","&lt;0"})*{1,-1})</f>
        <v>0</v>
      </c>
      <c r="CX528">
        <f t="shared" si="407"/>
        <v>0</v>
      </c>
      <c r="CY528">
        <f t="shared" si="408"/>
        <v>0</v>
      </c>
      <c r="CZ528" s="16" t="str">
        <f t="shared" si="409"/>
        <v>Pass</v>
      </c>
      <c r="DA528" s="38" t="b">
        <f>IF(ABS(Survey!$DW528)=0,TRUE,FALSE)</f>
        <v>1</v>
      </c>
      <c r="DB528" s="37" t="b">
        <f>NOT(ISBLANK(Survey!DX528))</f>
        <v>0</v>
      </c>
      <c r="DC528" s="16" t="str">
        <f t="shared" si="410"/>
        <v>Pass</v>
      </c>
      <c r="DD528" s="38" t="b">
        <f>IF(ABS(Survey!$EE528)=0,TRUE,FALSE)</f>
        <v>1</v>
      </c>
      <c r="DE528" s="37" t="b">
        <f>NOT(ISBLANK(Survey!$EF528))</f>
        <v>0</v>
      </c>
      <c r="DF528" s="16" t="str">
        <f t="shared" si="411"/>
        <v>Fail</v>
      </c>
      <c r="DG528" s="36">
        <f>SUM(SUMIF(Survey!EL528:EN528,{"&gt;0","&lt;0"})*{1,-1})</f>
        <v>0</v>
      </c>
      <c r="DH528">
        <f t="shared" si="412"/>
        <v>0</v>
      </c>
      <c r="DI528">
        <f t="shared" si="413"/>
        <v>100</v>
      </c>
      <c r="DJ528" s="35" t="b">
        <f>IF(OR(Survey!$M528="ETF",Survey!$M528="ETF, alternative mutual fund",Survey!$M528="Closed-end", Survey!$M528="Split share corp"),TRUE,FALSE)</f>
        <v>0</v>
      </c>
      <c r="DK528" s="16" t="str">
        <f t="shared" si="414"/>
        <v>Fail</v>
      </c>
      <c r="DL528" s="36">
        <f>SUM(SUMIF(Survey!EP528:EV528,{"&gt;0","&lt;0"})*{1,-1})</f>
        <v>0</v>
      </c>
      <c r="DM528">
        <f t="shared" si="415"/>
        <v>0</v>
      </c>
      <c r="DN528" s="17">
        <f t="shared" si="416"/>
        <v>100</v>
      </c>
      <c r="DO528" s="16" t="str">
        <f t="shared" si="417"/>
        <v>Fail</v>
      </c>
      <c r="DP528" s="36">
        <f>SUM(SUMIF(Survey!EX528:FD528,{"&gt;0","&lt;0"})*{1,-1})</f>
        <v>0</v>
      </c>
      <c r="DQ528">
        <f t="shared" si="418"/>
        <v>0</v>
      </c>
      <c r="DR528" s="17">
        <f t="shared" si="419"/>
        <v>100</v>
      </c>
    </row>
    <row r="529" spans="1:122">
      <c r="A529">
        <v>529</v>
      </c>
      <c r="B529" t="str">
        <f t="shared" si="373"/>
        <v>Pass</v>
      </c>
      <c r="C529" t="str">
        <f>IF(COUNTBLANK(Survey!B529:FE529)=$C$2, "Pass", "Fail")</f>
        <v>Pass</v>
      </c>
      <c r="D529" t="str">
        <f t="shared" si="374"/>
        <v>Fail</v>
      </c>
      <c r="E529" t="str">
        <f>IF(OR(ISBLANK(Survey!AJ529),COUNTIF(G529:BB529,"Fail")),"Fail","Pass")</f>
        <v>Fail</v>
      </c>
      <c r="G529" s="16" t="str">
        <f t="shared" si="375"/>
        <v>Fail</v>
      </c>
      <c r="H529" s="177">
        <f>COUNTBLANK(Survey!B529:D529)+COUNTBLANK(Survey!G529)+COUNTBLANK(Survey!I529)+COUNTBLANK(Survey!K529:M529)+COUNTBLANK(Survey!P529)+COUNTBLANK(Survey!S529:U529)+COUNTBLANK(Survey!Y529:AA529)+COUNTBLANK(Survey!AD529:AE529)+COUNTBLANK(Survey!AI529:AI529)</f>
        <v>18</v>
      </c>
      <c r="I529" s="16" t="str">
        <f t="shared" si="376"/>
        <v>Fail</v>
      </c>
      <c r="J529" t="b">
        <f>IF(Survey!E529="No",TRUE,FALSE)</f>
        <v>0</v>
      </c>
      <c r="K529" s="34">
        <f>LEN(Survey!E529)</f>
        <v>0</v>
      </c>
      <c r="L529" s="16" t="str">
        <f t="shared" si="377"/>
        <v>Fail</v>
      </c>
      <c r="M529" t="b">
        <f>IF(Survey!F529="No",TRUE,FALSE)</f>
        <v>0</v>
      </c>
      <c r="N529" s="33">
        <f>LEN(Survey!F529)</f>
        <v>0</v>
      </c>
      <c r="O529" s="16" t="str">
        <f t="shared" si="378"/>
        <v>Pass</v>
      </c>
      <c r="P529" s="34">
        <f>MOD((LEN(Survey!H529)+2),11)</f>
        <v>2</v>
      </c>
      <c r="Q529" s="33" t="str">
        <f>IF(Survey!$L529="Prospectus fund", "Yes", "No")</f>
        <v>No</v>
      </c>
      <c r="R529" s="16" t="str">
        <f t="shared" si="379"/>
        <v>Pass</v>
      </c>
      <c r="S529" s="34">
        <f>MOD((LEN(Survey!J529)+2),11)</f>
        <v>2</v>
      </c>
      <c r="T529" s="35" t="b">
        <f>IF(OR(Survey!$M529="ETF",Survey!$M529="ETF, alternative mutual fund",Survey!$M529="Closed-end", Survey!$M529="Split share corp", Survey!$I529="Yes"),TRUE,FALSE)</f>
        <v>0</v>
      </c>
      <c r="U529" s="16" t="str">
        <f>IFERROR(IF(AND(OR(X529=Y529,Y529 = "Either"),NOT(ISBLANK(Survey!K529))),"Pass","Fail"),"Pass")</f>
        <v>Fail</v>
      </c>
      <c r="V529" s="36" cm="1">
        <f t="array" ref="V529">SUM(SUMIF(Survey!BZ529:CS529,{"&gt;0","&lt;0"})*{1,-1})</f>
        <v>0</v>
      </c>
      <c r="W529" s="38" cm="1">
        <f t="array" ref="W529">SUM(SUMIF(Survey!CC529,{"&gt;0","&lt;0"})*{1,-1})+SUM(SUMIF(Survey!CM529,{"&gt;0","&lt;0"})*{1,-1})</f>
        <v>0</v>
      </c>
      <c r="X529" s="38">
        <f>Survey!K529</f>
        <v>0</v>
      </c>
      <c r="Y529" s="37" t="str">
        <f t="shared" si="380"/>
        <v>Either</v>
      </c>
      <c r="Z529" s="16" t="str">
        <f t="shared" si="381"/>
        <v>Fail</v>
      </c>
      <c r="AA529" s="67" cm="1">
        <f t="array" ref="AA529">SUM(SUMIF(Survey!BZ529:CS529,{"&gt;0","&lt;0"})*{1,-1})+SUM(SUMIF(Survey!CU529:DN529,{"&gt;0","&lt;0"})*{1,-1})</f>
        <v>0</v>
      </c>
      <c r="AB529" s="67">
        <f>IFERROR(AA529/(Survey!$AV529),0)</f>
        <v>0</v>
      </c>
      <c r="AC529" s="128" t="b">
        <f>IF(OR(Survey!$M529="Alternative strategy or hedge",Survey!$M529="Other, illiquid",Survey!$L529="Prospectus fund"),TRUE,FALSE)</f>
        <v>0</v>
      </c>
      <c r="AD529" s="128" t="b">
        <f>NOT(ISBLANK(Survey!$M529))</f>
        <v>0</v>
      </c>
      <c r="AE529" s="16" t="str">
        <f t="shared" si="382"/>
        <v>Pass</v>
      </c>
      <c r="AF529" s="38" t="b">
        <f>NOT(ISNUMBER(SEARCH("Other",Survey!$P529)))</f>
        <v>1</v>
      </c>
      <c r="AG529" s="37" t="b">
        <f>NOT(ISBLANK(Survey!$Q529))</f>
        <v>0</v>
      </c>
      <c r="AH529" s="16" t="str">
        <f t="shared" si="383"/>
        <v>Pass</v>
      </c>
      <c r="AI529" s="143">
        <f>COUNTBLANK(Survey!$W529)</f>
        <v>1</v>
      </c>
      <c r="AJ529" s="67">
        <f>IF(AND(Survey!L529&lt;&gt;"Exempt fund",OR(Survey!$M529="ETF",Survey!$M529="ETF, alternative mutual fund",Survey!$M529="Mutual fund",Survey!$M529="Alternative mutual fund",Survey!$M529="Money market")),1,0)</f>
        <v>0</v>
      </c>
      <c r="AK529" s="16" t="str">
        <f t="shared" si="384"/>
        <v>Pass</v>
      </c>
      <c r="AL529" s="38" t="b">
        <f>NOT(ISNUMBER(SEARCH("Yes",Survey!$AA529)))</f>
        <v>1</v>
      </c>
      <c r="AM529" s="37" t="b">
        <f>IF(COUNTBLANK(Survey!$AB529:$AC529)=0,TRUE, FALSE)</f>
        <v>0</v>
      </c>
      <c r="AN529" s="16" t="str">
        <f t="shared" si="385"/>
        <v>Pass</v>
      </c>
      <c r="AO529" s="38" t="b">
        <f>NOT(ISNUMBER(SEARCH("Yes",Survey!$AD529)))</f>
        <v>1</v>
      </c>
      <c r="AP529" s="37" t="b">
        <f>NOT(ISBLANK(Survey!$AF529))</f>
        <v>0</v>
      </c>
      <c r="AQ529" s="16" t="str">
        <f t="shared" si="386"/>
        <v>Pass</v>
      </c>
      <c r="AR529" s="38" t="b">
        <f>NOT(OR(ISNUMBER(SEARCH("Other",Survey!$AF529)),ISNUMBER(SEARCH("Multiple",Survey!$AF529))))</f>
        <v>1</v>
      </c>
      <c r="AS529" s="37" t="b">
        <f>NOT(ISBLANK(Survey!$AG529))</f>
        <v>0</v>
      </c>
      <c r="AT529" s="16" t="str">
        <f t="shared" si="387"/>
        <v>Fail</v>
      </c>
      <c r="AU529" s="143">
        <f>IF(ABS(Survey!$AV529)&gt;0, 1,0)</f>
        <v>0</v>
      </c>
      <c r="AV529" s="143">
        <f>IF(COUNTBLANK(Survey!$AJ529)=0,1,0)</f>
        <v>0</v>
      </c>
      <c r="AW529" s="16" t="str">
        <f t="shared" si="388"/>
        <v>Pass</v>
      </c>
      <c r="AX529" s="143">
        <f>IF(ISBLANK(Survey!$AJ529),0,1)</f>
        <v>0</v>
      </c>
      <c r="AY529" s="165">
        <f>COUNTBLANK(Survey!$AK529)</f>
        <v>1</v>
      </c>
      <c r="AZ529" s="16" t="str">
        <f t="shared" si="389"/>
        <v>Pass</v>
      </c>
      <c r="BA529" s="143">
        <f>IF(OR(Survey!$AK529="Closed",ISBLANK(Survey!$AK529)),0,1)</f>
        <v>0</v>
      </c>
      <c r="BB529" s="165">
        <f>IF(ISBLANK(Survey!$AL529),1,0)</f>
        <v>1</v>
      </c>
      <c r="BC529" s="147" t="str" cm="1">
        <f t="array" ref="BC529">IF(OR(IF(OR($BE529+$BF529 = 2, $BG529=1), FALSE, TRUE), AND($BD529:$BD529 = 0)),"Pass","Fail")</f>
        <v>Pass</v>
      </c>
      <c r="BD529" s="143">
        <f>COUNTBLANK(Survey!$AM529:$AO529)</f>
        <v>3</v>
      </c>
      <c r="BE529" s="143">
        <f>IF(Survey!$I529="Yes",1,0)</f>
        <v>0</v>
      </c>
      <c r="BF529" s="143">
        <f>IF(OR(Survey!$M529="Mutual fund",Survey!$M529="Alternative mutual fund",Survey!$M529="Money market"),1,0)</f>
        <v>0</v>
      </c>
      <c r="BG529" s="148">
        <f>IF(OR(Survey!$M529="ETF",Survey!$M529="ETF, alternative mutual fund"),1,0)</f>
        <v>0</v>
      </c>
      <c r="BH529" s="16" t="str">
        <f t="shared" si="390"/>
        <v>Pass</v>
      </c>
      <c r="BI529" s="38" t="b">
        <f>OR(ISNUMBER(SEARCH("Yes",Survey!$AO529)),ISBLANK(Survey!$AO529))</f>
        <v>1</v>
      </c>
      <c r="BJ529" s="67" t="b">
        <f>NOT(ISBLANK(Survey!$AP529))</f>
        <v>0</v>
      </c>
      <c r="BK529" s="16" t="str">
        <f t="shared" si="391"/>
        <v>Pass</v>
      </c>
      <c r="BL529" s="143">
        <f>IF(Survey!$AW529=0, 0,1)</f>
        <v>0</v>
      </c>
      <c r="BM529" s="67">
        <f>Survey!$AQ529</f>
        <v>0</v>
      </c>
      <c r="BN529" s="67">
        <f>IFERROR((Survey!$AX529-ABS(Survey!$AY529)-ABS(Survey!$BD529))/Survey!$AW529,0)</f>
        <v>0</v>
      </c>
      <c r="BO529" s="67">
        <f>IF(AND($BM529&gt;$BN529-0.2,$BM529&lt;$BN529+0.2,ISBLANK(Survey!$AQ529)=FALSE),0,1)</f>
        <v>1</v>
      </c>
      <c r="BP529" s="165">
        <f>IF(ISBLANK(Survey!$AR529),1,0)</f>
        <v>1</v>
      </c>
      <c r="BQ529" s="16" t="str">
        <f t="shared" si="392"/>
        <v>Pass</v>
      </c>
      <c r="BR529" s="143">
        <f>IF(Survey!$AW529=0, 0,1)</f>
        <v>0</v>
      </c>
      <c r="BS529" s="67">
        <f>IF(AND(Survey!$AS529&gt;=0,Survey!$AS529&lt;=0.2,Survey!$AS529&lt;&gt;""),0,1)</f>
        <v>1</v>
      </c>
      <c r="BT529" s="143">
        <f>IF(ISBLANK(Survey!$AT529),1,0)</f>
        <v>1</v>
      </c>
      <c r="BU529" s="16" t="str">
        <f t="shared" si="393"/>
        <v>Fail</v>
      </c>
      <c r="BV529" s="165">
        <f>Survey!$AU529</f>
        <v>0</v>
      </c>
      <c r="BW529" s="16" t="str">
        <f t="shared" si="394"/>
        <v>Pass</v>
      </c>
      <c r="BX529" s="36">
        <f>Survey!$AV529</f>
        <v>0</v>
      </c>
      <c r="BY529" s="176">
        <f>Survey!$AW529+Survey!$AX529-ABS(Survey!$AY529)+ABS(Survey!$AZ529)-ABS(Survey!$BA529)+ABS(Survey!$BB529)-ABS(Survey!$BC529)-ABS(Survey!$BD529)+Survey!$BE529</f>
        <v>0</v>
      </c>
      <c r="BZ529" s="35">
        <f t="shared" si="395"/>
        <v>0</v>
      </c>
      <c r="CA529" s="17">
        <f t="shared" si="396"/>
        <v>0</v>
      </c>
      <c r="CB529" s="16" t="str">
        <f t="shared" si="397"/>
        <v>Pass</v>
      </c>
      <c r="CC529" s="38" t="b">
        <f>IF(ABS(Survey!$BE529)=0,TRUE,FALSE)</f>
        <v>1</v>
      </c>
      <c r="CD529" s="37" t="b">
        <f>NOT(ISBLANK(Survey!$BF529))</f>
        <v>0</v>
      </c>
      <c r="CE529" t="str">
        <f t="shared" si="398"/>
        <v>Fail</v>
      </c>
      <c r="CF529" s="29">
        <f>Survey!$AV529</f>
        <v>0</v>
      </c>
      <c r="CG529" s="29" cm="1">
        <f t="array" ref="CG529">SUM(SUMIF(Survey!BH529:BO529,{"&gt;0","&lt;0"})*{1,-1})-SUM(SUMIF(Survey!BQ529:BX529,{"&gt;0","&lt;0"})*{1,-1})</f>
        <v>0</v>
      </c>
      <c r="CH529" s="35" t="str">
        <f t="shared" si="399"/>
        <v>No holdings</v>
      </c>
      <c r="CI529">
        <f t="shared" si="400"/>
        <v>0</v>
      </c>
      <c r="CJ529" s="16" t="str">
        <f t="shared" si="401"/>
        <v>Fail</v>
      </c>
      <c r="CK529" s="36">
        <f>Survey!$AV529</f>
        <v>0</v>
      </c>
      <c r="CL529" s="36" cm="1">
        <f t="array" ref="CL529">SUM(SUMIF(Survey!BZ529:CS529,{"&gt;0","&lt;0"})*{1,-1})-SUM(SUMIF(Survey!CU529:DN529,{"&gt;0","&lt;0"})*{1,-1})</f>
        <v>0</v>
      </c>
      <c r="CM529" s="35" t="str">
        <f t="shared" si="402"/>
        <v>No holdings</v>
      </c>
      <c r="CN529" s="17">
        <f t="shared" si="403"/>
        <v>0</v>
      </c>
      <c r="CO529" s="16" t="str">
        <f t="shared" si="404"/>
        <v>Pass</v>
      </c>
      <c r="CP529" s="38" t="b">
        <f>IF(ABS(Survey!$CS529)=0,TRUE,FALSE)</f>
        <v>1</v>
      </c>
      <c r="CQ529" s="37" t="b">
        <f>NOT(ISBLANK(Survey!$CT529))</f>
        <v>0</v>
      </c>
      <c r="CR529" s="16" t="str">
        <f t="shared" si="405"/>
        <v>Pass</v>
      </c>
      <c r="CS529" s="38" t="b">
        <f>IF(ABS(Survey!$DN529)=0,TRUE,FALSE)</f>
        <v>1</v>
      </c>
      <c r="CT529" s="37" t="b">
        <f>NOT(ISBLANK(Survey!$DO529))</f>
        <v>0</v>
      </c>
      <c r="CU529" t="str">
        <f t="shared" si="406"/>
        <v>Pass</v>
      </c>
      <c r="CV529" s="29" cm="1">
        <f t="array" ref="CV529">SUM(SUMIF(Survey!CO529,{"&gt;0","&lt;0"})*{1,-1})+SUM(SUMIF(Survey!DJ529,{"&gt;0","&lt;0"})*{1,-1})</f>
        <v>0</v>
      </c>
      <c r="CW529" s="29">
        <f>SUM(SUMIF(Survey!DQ529:DW529,{"&gt;0","&lt;0"})*{1,-1})+SUM(SUMIF(Survey!DY529:EE529,{"&gt;0","&lt;0"})*{1,-1})</f>
        <v>0</v>
      </c>
      <c r="CX529">
        <f t="shared" si="407"/>
        <v>0</v>
      </c>
      <c r="CY529">
        <f t="shared" si="408"/>
        <v>0</v>
      </c>
      <c r="CZ529" s="16" t="str">
        <f t="shared" si="409"/>
        <v>Pass</v>
      </c>
      <c r="DA529" s="38" t="b">
        <f>IF(ABS(Survey!$DW529)=0,TRUE,FALSE)</f>
        <v>1</v>
      </c>
      <c r="DB529" s="37" t="b">
        <f>NOT(ISBLANK(Survey!DX529))</f>
        <v>0</v>
      </c>
      <c r="DC529" s="16" t="str">
        <f t="shared" si="410"/>
        <v>Pass</v>
      </c>
      <c r="DD529" s="38" t="b">
        <f>IF(ABS(Survey!$EE529)=0,TRUE,FALSE)</f>
        <v>1</v>
      </c>
      <c r="DE529" s="37" t="b">
        <f>NOT(ISBLANK(Survey!$EF529))</f>
        <v>0</v>
      </c>
      <c r="DF529" s="16" t="str">
        <f t="shared" si="411"/>
        <v>Fail</v>
      </c>
      <c r="DG529" s="36">
        <f>SUM(SUMIF(Survey!EL529:EN529,{"&gt;0","&lt;0"})*{1,-1})</f>
        <v>0</v>
      </c>
      <c r="DH529">
        <f t="shared" si="412"/>
        <v>0</v>
      </c>
      <c r="DI529">
        <f t="shared" si="413"/>
        <v>100</v>
      </c>
      <c r="DJ529" s="35" t="b">
        <f>IF(OR(Survey!$M529="ETF",Survey!$M529="ETF, alternative mutual fund",Survey!$M529="Closed-end", Survey!$M529="Split share corp"),TRUE,FALSE)</f>
        <v>0</v>
      </c>
      <c r="DK529" s="16" t="str">
        <f t="shared" si="414"/>
        <v>Fail</v>
      </c>
      <c r="DL529" s="36">
        <f>SUM(SUMIF(Survey!EP529:EV529,{"&gt;0","&lt;0"})*{1,-1})</f>
        <v>0</v>
      </c>
      <c r="DM529">
        <f t="shared" si="415"/>
        <v>0</v>
      </c>
      <c r="DN529" s="17">
        <f t="shared" si="416"/>
        <v>100</v>
      </c>
      <c r="DO529" s="16" t="str">
        <f t="shared" si="417"/>
        <v>Fail</v>
      </c>
      <c r="DP529" s="36">
        <f>SUM(SUMIF(Survey!EX529:FD529,{"&gt;0","&lt;0"})*{1,-1})</f>
        <v>0</v>
      </c>
      <c r="DQ529">
        <f t="shared" si="418"/>
        <v>0</v>
      </c>
      <c r="DR529" s="17">
        <f t="shared" si="419"/>
        <v>100</v>
      </c>
    </row>
    <row r="530" spans="1:122">
      <c r="A530">
        <v>530</v>
      </c>
      <c r="B530" t="str">
        <f t="shared" si="373"/>
        <v>Pass</v>
      </c>
      <c r="C530" t="str">
        <f>IF(COUNTBLANK(Survey!B530:FE530)=$C$2, "Pass", "Fail")</f>
        <v>Pass</v>
      </c>
      <c r="D530" t="str">
        <f t="shared" si="374"/>
        <v>Fail</v>
      </c>
      <c r="E530" t="str">
        <f>IF(OR(ISBLANK(Survey!AJ530),COUNTIF(G530:BB530,"Fail")),"Fail","Pass")</f>
        <v>Fail</v>
      </c>
      <c r="G530" s="16" t="str">
        <f t="shared" si="375"/>
        <v>Fail</v>
      </c>
      <c r="H530" s="177">
        <f>COUNTBLANK(Survey!B530:D530)+COUNTBLANK(Survey!G530)+COUNTBLANK(Survey!I530)+COUNTBLANK(Survey!K530:M530)+COUNTBLANK(Survey!P530)+COUNTBLANK(Survey!S530:U530)+COUNTBLANK(Survey!Y530:AA530)+COUNTBLANK(Survey!AD530:AE530)+COUNTBLANK(Survey!AI530:AI530)</f>
        <v>18</v>
      </c>
      <c r="I530" s="16" t="str">
        <f t="shared" si="376"/>
        <v>Fail</v>
      </c>
      <c r="J530" t="b">
        <f>IF(Survey!E530="No",TRUE,FALSE)</f>
        <v>0</v>
      </c>
      <c r="K530" s="34">
        <f>LEN(Survey!E530)</f>
        <v>0</v>
      </c>
      <c r="L530" s="16" t="str">
        <f t="shared" si="377"/>
        <v>Fail</v>
      </c>
      <c r="M530" t="b">
        <f>IF(Survey!F530="No",TRUE,FALSE)</f>
        <v>0</v>
      </c>
      <c r="N530" s="33">
        <f>LEN(Survey!F530)</f>
        <v>0</v>
      </c>
      <c r="O530" s="16" t="str">
        <f t="shared" si="378"/>
        <v>Pass</v>
      </c>
      <c r="P530" s="34">
        <f>MOD((LEN(Survey!H530)+2),11)</f>
        <v>2</v>
      </c>
      <c r="Q530" s="33" t="str">
        <f>IF(Survey!$L530="Prospectus fund", "Yes", "No")</f>
        <v>No</v>
      </c>
      <c r="R530" s="16" t="str">
        <f t="shared" si="379"/>
        <v>Pass</v>
      </c>
      <c r="S530" s="34">
        <f>MOD((LEN(Survey!J530)+2),11)</f>
        <v>2</v>
      </c>
      <c r="T530" s="35" t="b">
        <f>IF(OR(Survey!$M530="ETF",Survey!$M530="ETF, alternative mutual fund",Survey!$M530="Closed-end", Survey!$M530="Split share corp", Survey!$I530="Yes"),TRUE,FALSE)</f>
        <v>0</v>
      </c>
      <c r="U530" s="16" t="str">
        <f>IFERROR(IF(AND(OR(X530=Y530,Y530 = "Either"),NOT(ISBLANK(Survey!K530))),"Pass","Fail"),"Pass")</f>
        <v>Fail</v>
      </c>
      <c r="V530" s="36" cm="1">
        <f t="array" ref="V530">SUM(SUMIF(Survey!BZ530:CS530,{"&gt;0","&lt;0"})*{1,-1})</f>
        <v>0</v>
      </c>
      <c r="W530" s="38" cm="1">
        <f t="array" ref="W530">SUM(SUMIF(Survey!CC530,{"&gt;0","&lt;0"})*{1,-1})+SUM(SUMIF(Survey!CM530,{"&gt;0","&lt;0"})*{1,-1})</f>
        <v>0</v>
      </c>
      <c r="X530" s="38">
        <f>Survey!K530</f>
        <v>0</v>
      </c>
      <c r="Y530" s="37" t="str">
        <f t="shared" si="380"/>
        <v>Either</v>
      </c>
      <c r="Z530" s="16" t="str">
        <f t="shared" si="381"/>
        <v>Fail</v>
      </c>
      <c r="AA530" s="67" cm="1">
        <f t="array" ref="AA530">SUM(SUMIF(Survey!BZ530:CS530,{"&gt;0","&lt;0"})*{1,-1})+SUM(SUMIF(Survey!CU530:DN530,{"&gt;0","&lt;0"})*{1,-1})</f>
        <v>0</v>
      </c>
      <c r="AB530" s="67">
        <f>IFERROR(AA530/(Survey!$AV530),0)</f>
        <v>0</v>
      </c>
      <c r="AC530" s="128" t="b">
        <f>IF(OR(Survey!$M530="Alternative strategy or hedge",Survey!$M530="Other, illiquid",Survey!$L530="Prospectus fund"),TRUE,FALSE)</f>
        <v>0</v>
      </c>
      <c r="AD530" s="128" t="b">
        <f>NOT(ISBLANK(Survey!$M530))</f>
        <v>0</v>
      </c>
      <c r="AE530" s="16" t="str">
        <f t="shared" si="382"/>
        <v>Pass</v>
      </c>
      <c r="AF530" s="38" t="b">
        <f>NOT(ISNUMBER(SEARCH("Other",Survey!$P530)))</f>
        <v>1</v>
      </c>
      <c r="AG530" s="37" t="b">
        <f>NOT(ISBLANK(Survey!$Q530))</f>
        <v>0</v>
      </c>
      <c r="AH530" s="16" t="str">
        <f t="shared" si="383"/>
        <v>Pass</v>
      </c>
      <c r="AI530" s="143">
        <f>COUNTBLANK(Survey!$W530)</f>
        <v>1</v>
      </c>
      <c r="AJ530" s="67">
        <f>IF(AND(Survey!L530&lt;&gt;"Exempt fund",OR(Survey!$M530="ETF",Survey!$M530="ETF, alternative mutual fund",Survey!$M530="Mutual fund",Survey!$M530="Alternative mutual fund",Survey!$M530="Money market")),1,0)</f>
        <v>0</v>
      </c>
      <c r="AK530" s="16" t="str">
        <f t="shared" si="384"/>
        <v>Pass</v>
      </c>
      <c r="AL530" s="38" t="b">
        <f>NOT(ISNUMBER(SEARCH("Yes",Survey!$AA530)))</f>
        <v>1</v>
      </c>
      <c r="AM530" s="37" t="b">
        <f>IF(COUNTBLANK(Survey!$AB530:$AC530)=0,TRUE, FALSE)</f>
        <v>0</v>
      </c>
      <c r="AN530" s="16" t="str">
        <f t="shared" si="385"/>
        <v>Pass</v>
      </c>
      <c r="AO530" s="38" t="b">
        <f>NOT(ISNUMBER(SEARCH("Yes",Survey!$AD530)))</f>
        <v>1</v>
      </c>
      <c r="AP530" s="37" t="b">
        <f>NOT(ISBLANK(Survey!$AF530))</f>
        <v>0</v>
      </c>
      <c r="AQ530" s="16" t="str">
        <f t="shared" si="386"/>
        <v>Pass</v>
      </c>
      <c r="AR530" s="38" t="b">
        <f>NOT(OR(ISNUMBER(SEARCH("Other",Survey!$AF530)),ISNUMBER(SEARCH("Multiple",Survey!$AF530))))</f>
        <v>1</v>
      </c>
      <c r="AS530" s="37" t="b">
        <f>NOT(ISBLANK(Survey!$AG530))</f>
        <v>0</v>
      </c>
      <c r="AT530" s="16" t="str">
        <f t="shared" si="387"/>
        <v>Fail</v>
      </c>
      <c r="AU530" s="143">
        <f>IF(ABS(Survey!$AV530)&gt;0, 1,0)</f>
        <v>0</v>
      </c>
      <c r="AV530" s="143">
        <f>IF(COUNTBLANK(Survey!$AJ530)=0,1,0)</f>
        <v>0</v>
      </c>
      <c r="AW530" s="16" t="str">
        <f t="shared" si="388"/>
        <v>Pass</v>
      </c>
      <c r="AX530" s="143">
        <f>IF(ISBLANK(Survey!$AJ530),0,1)</f>
        <v>0</v>
      </c>
      <c r="AY530" s="165">
        <f>COUNTBLANK(Survey!$AK530)</f>
        <v>1</v>
      </c>
      <c r="AZ530" s="16" t="str">
        <f t="shared" si="389"/>
        <v>Pass</v>
      </c>
      <c r="BA530" s="143">
        <f>IF(OR(Survey!$AK530="Closed",ISBLANK(Survey!$AK530)),0,1)</f>
        <v>0</v>
      </c>
      <c r="BB530" s="165">
        <f>IF(ISBLANK(Survey!$AL530),1,0)</f>
        <v>1</v>
      </c>
      <c r="BC530" s="147" t="str" cm="1">
        <f t="array" ref="BC530">IF(OR(IF(OR($BE530+$BF530 = 2, $BG530=1), FALSE, TRUE), AND($BD530:$BD530 = 0)),"Pass","Fail")</f>
        <v>Pass</v>
      </c>
      <c r="BD530" s="143">
        <f>COUNTBLANK(Survey!$AM530:$AO530)</f>
        <v>3</v>
      </c>
      <c r="BE530" s="143">
        <f>IF(Survey!$I530="Yes",1,0)</f>
        <v>0</v>
      </c>
      <c r="BF530" s="143">
        <f>IF(OR(Survey!$M530="Mutual fund",Survey!$M530="Alternative mutual fund",Survey!$M530="Money market"),1,0)</f>
        <v>0</v>
      </c>
      <c r="BG530" s="148">
        <f>IF(OR(Survey!$M530="ETF",Survey!$M530="ETF, alternative mutual fund"),1,0)</f>
        <v>0</v>
      </c>
      <c r="BH530" s="16" t="str">
        <f t="shared" si="390"/>
        <v>Pass</v>
      </c>
      <c r="BI530" s="38" t="b">
        <f>OR(ISNUMBER(SEARCH("Yes",Survey!$AO530)),ISBLANK(Survey!$AO530))</f>
        <v>1</v>
      </c>
      <c r="BJ530" s="67" t="b">
        <f>NOT(ISBLANK(Survey!$AP530))</f>
        <v>0</v>
      </c>
      <c r="BK530" s="16" t="str">
        <f t="shared" si="391"/>
        <v>Pass</v>
      </c>
      <c r="BL530" s="143">
        <f>IF(Survey!$AW530=0, 0,1)</f>
        <v>0</v>
      </c>
      <c r="BM530" s="67">
        <f>Survey!$AQ530</f>
        <v>0</v>
      </c>
      <c r="BN530" s="67">
        <f>IFERROR((Survey!$AX530-ABS(Survey!$AY530)-ABS(Survey!$BD530))/Survey!$AW530,0)</f>
        <v>0</v>
      </c>
      <c r="BO530" s="67">
        <f>IF(AND($BM530&gt;$BN530-0.2,$BM530&lt;$BN530+0.2,ISBLANK(Survey!$AQ530)=FALSE),0,1)</f>
        <v>1</v>
      </c>
      <c r="BP530" s="165">
        <f>IF(ISBLANK(Survey!$AR530),1,0)</f>
        <v>1</v>
      </c>
      <c r="BQ530" s="16" t="str">
        <f t="shared" si="392"/>
        <v>Pass</v>
      </c>
      <c r="BR530" s="143">
        <f>IF(Survey!$AW530=0, 0,1)</f>
        <v>0</v>
      </c>
      <c r="BS530" s="67">
        <f>IF(AND(Survey!$AS530&gt;=0,Survey!$AS530&lt;=0.2,Survey!$AS530&lt;&gt;""),0,1)</f>
        <v>1</v>
      </c>
      <c r="BT530" s="143">
        <f>IF(ISBLANK(Survey!$AT530),1,0)</f>
        <v>1</v>
      </c>
      <c r="BU530" s="16" t="str">
        <f t="shared" si="393"/>
        <v>Fail</v>
      </c>
      <c r="BV530" s="165">
        <f>Survey!$AU530</f>
        <v>0</v>
      </c>
      <c r="BW530" s="16" t="str">
        <f t="shared" si="394"/>
        <v>Pass</v>
      </c>
      <c r="BX530" s="36">
        <f>Survey!$AV530</f>
        <v>0</v>
      </c>
      <c r="BY530" s="176">
        <f>Survey!$AW530+Survey!$AX530-ABS(Survey!$AY530)+ABS(Survey!$AZ530)-ABS(Survey!$BA530)+ABS(Survey!$BB530)-ABS(Survey!$BC530)-ABS(Survey!$BD530)+Survey!$BE530</f>
        <v>0</v>
      </c>
      <c r="BZ530" s="35">
        <f t="shared" si="395"/>
        <v>0</v>
      </c>
      <c r="CA530" s="17">
        <f t="shared" si="396"/>
        <v>0</v>
      </c>
      <c r="CB530" s="16" t="str">
        <f t="shared" si="397"/>
        <v>Pass</v>
      </c>
      <c r="CC530" s="38" t="b">
        <f>IF(ABS(Survey!$BE530)=0,TRUE,FALSE)</f>
        <v>1</v>
      </c>
      <c r="CD530" s="37" t="b">
        <f>NOT(ISBLANK(Survey!$BF530))</f>
        <v>0</v>
      </c>
      <c r="CE530" t="str">
        <f t="shared" si="398"/>
        <v>Fail</v>
      </c>
      <c r="CF530" s="29">
        <f>Survey!$AV530</f>
        <v>0</v>
      </c>
      <c r="CG530" s="29" cm="1">
        <f t="array" ref="CG530">SUM(SUMIF(Survey!BH530:BO530,{"&gt;0","&lt;0"})*{1,-1})-SUM(SUMIF(Survey!BQ530:BX530,{"&gt;0","&lt;0"})*{1,-1})</f>
        <v>0</v>
      </c>
      <c r="CH530" s="35" t="str">
        <f t="shared" si="399"/>
        <v>No holdings</v>
      </c>
      <c r="CI530">
        <f t="shared" si="400"/>
        <v>0</v>
      </c>
      <c r="CJ530" s="16" t="str">
        <f t="shared" si="401"/>
        <v>Fail</v>
      </c>
      <c r="CK530" s="36">
        <f>Survey!$AV530</f>
        <v>0</v>
      </c>
      <c r="CL530" s="36" cm="1">
        <f t="array" ref="CL530">SUM(SUMIF(Survey!BZ530:CS530,{"&gt;0","&lt;0"})*{1,-1})-SUM(SUMIF(Survey!CU530:DN530,{"&gt;0","&lt;0"})*{1,-1})</f>
        <v>0</v>
      </c>
      <c r="CM530" s="35" t="str">
        <f t="shared" si="402"/>
        <v>No holdings</v>
      </c>
      <c r="CN530" s="17">
        <f t="shared" si="403"/>
        <v>0</v>
      </c>
      <c r="CO530" s="16" t="str">
        <f t="shared" si="404"/>
        <v>Pass</v>
      </c>
      <c r="CP530" s="38" t="b">
        <f>IF(ABS(Survey!$CS530)=0,TRUE,FALSE)</f>
        <v>1</v>
      </c>
      <c r="CQ530" s="37" t="b">
        <f>NOT(ISBLANK(Survey!$CT530))</f>
        <v>0</v>
      </c>
      <c r="CR530" s="16" t="str">
        <f t="shared" si="405"/>
        <v>Pass</v>
      </c>
      <c r="CS530" s="38" t="b">
        <f>IF(ABS(Survey!$DN530)=0,TRUE,FALSE)</f>
        <v>1</v>
      </c>
      <c r="CT530" s="37" t="b">
        <f>NOT(ISBLANK(Survey!$DO530))</f>
        <v>0</v>
      </c>
      <c r="CU530" t="str">
        <f t="shared" si="406"/>
        <v>Pass</v>
      </c>
      <c r="CV530" s="29" cm="1">
        <f t="array" ref="CV530">SUM(SUMIF(Survey!CO530,{"&gt;0","&lt;0"})*{1,-1})+SUM(SUMIF(Survey!DJ530,{"&gt;0","&lt;0"})*{1,-1})</f>
        <v>0</v>
      </c>
      <c r="CW530" s="29">
        <f>SUM(SUMIF(Survey!DQ530:DW530,{"&gt;0","&lt;0"})*{1,-1})+SUM(SUMIF(Survey!DY530:EE530,{"&gt;0","&lt;0"})*{1,-1})</f>
        <v>0</v>
      </c>
      <c r="CX530">
        <f t="shared" si="407"/>
        <v>0</v>
      </c>
      <c r="CY530">
        <f t="shared" si="408"/>
        <v>0</v>
      </c>
      <c r="CZ530" s="16" t="str">
        <f t="shared" si="409"/>
        <v>Pass</v>
      </c>
      <c r="DA530" s="38" t="b">
        <f>IF(ABS(Survey!$DW530)=0,TRUE,FALSE)</f>
        <v>1</v>
      </c>
      <c r="DB530" s="37" t="b">
        <f>NOT(ISBLANK(Survey!DX530))</f>
        <v>0</v>
      </c>
      <c r="DC530" s="16" t="str">
        <f t="shared" si="410"/>
        <v>Pass</v>
      </c>
      <c r="DD530" s="38" t="b">
        <f>IF(ABS(Survey!$EE530)=0,TRUE,FALSE)</f>
        <v>1</v>
      </c>
      <c r="DE530" s="37" t="b">
        <f>NOT(ISBLANK(Survey!$EF530))</f>
        <v>0</v>
      </c>
      <c r="DF530" s="16" t="str">
        <f t="shared" si="411"/>
        <v>Fail</v>
      </c>
      <c r="DG530" s="36">
        <f>SUM(SUMIF(Survey!EL530:EN530,{"&gt;0","&lt;0"})*{1,-1})</f>
        <v>0</v>
      </c>
      <c r="DH530">
        <f t="shared" si="412"/>
        <v>0</v>
      </c>
      <c r="DI530">
        <f t="shared" si="413"/>
        <v>100</v>
      </c>
      <c r="DJ530" s="35" t="b">
        <f>IF(OR(Survey!$M530="ETF",Survey!$M530="ETF, alternative mutual fund",Survey!$M530="Closed-end", Survey!$M530="Split share corp"),TRUE,FALSE)</f>
        <v>0</v>
      </c>
      <c r="DK530" s="16" t="str">
        <f t="shared" si="414"/>
        <v>Fail</v>
      </c>
      <c r="DL530" s="36">
        <f>SUM(SUMIF(Survey!EP530:EV530,{"&gt;0","&lt;0"})*{1,-1})</f>
        <v>0</v>
      </c>
      <c r="DM530">
        <f t="shared" si="415"/>
        <v>0</v>
      </c>
      <c r="DN530" s="17">
        <f t="shared" si="416"/>
        <v>100</v>
      </c>
      <c r="DO530" s="16" t="str">
        <f t="shared" si="417"/>
        <v>Fail</v>
      </c>
      <c r="DP530" s="36">
        <f>SUM(SUMIF(Survey!EX530:FD530,{"&gt;0","&lt;0"})*{1,-1})</f>
        <v>0</v>
      </c>
      <c r="DQ530">
        <f t="shared" si="418"/>
        <v>0</v>
      </c>
      <c r="DR530" s="17">
        <f t="shared" si="419"/>
        <v>100</v>
      </c>
    </row>
    <row r="531" spans="1:122">
      <c r="A531">
        <v>531</v>
      </c>
      <c r="B531" t="str">
        <f t="shared" si="373"/>
        <v>Pass</v>
      </c>
      <c r="C531" t="str">
        <f>IF(COUNTBLANK(Survey!B531:FE531)=$C$2, "Pass", "Fail")</f>
        <v>Pass</v>
      </c>
      <c r="D531" t="str">
        <f t="shared" si="374"/>
        <v>Fail</v>
      </c>
      <c r="E531" t="str">
        <f>IF(OR(ISBLANK(Survey!AJ531),COUNTIF(G531:BB531,"Fail")),"Fail","Pass")</f>
        <v>Fail</v>
      </c>
      <c r="G531" s="16" t="str">
        <f t="shared" si="375"/>
        <v>Fail</v>
      </c>
      <c r="H531" s="177">
        <f>COUNTBLANK(Survey!B531:D531)+COUNTBLANK(Survey!G531)+COUNTBLANK(Survey!I531)+COUNTBLANK(Survey!K531:M531)+COUNTBLANK(Survey!P531)+COUNTBLANK(Survey!S531:U531)+COUNTBLANK(Survey!Y531:AA531)+COUNTBLANK(Survey!AD531:AE531)+COUNTBLANK(Survey!AI531:AI531)</f>
        <v>18</v>
      </c>
      <c r="I531" s="16" t="str">
        <f t="shared" si="376"/>
        <v>Fail</v>
      </c>
      <c r="J531" t="b">
        <f>IF(Survey!E531="No",TRUE,FALSE)</f>
        <v>0</v>
      </c>
      <c r="K531" s="34">
        <f>LEN(Survey!E531)</f>
        <v>0</v>
      </c>
      <c r="L531" s="16" t="str">
        <f t="shared" si="377"/>
        <v>Fail</v>
      </c>
      <c r="M531" t="b">
        <f>IF(Survey!F531="No",TRUE,FALSE)</f>
        <v>0</v>
      </c>
      <c r="N531" s="33">
        <f>LEN(Survey!F531)</f>
        <v>0</v>
      </c>
      <c r="O531" s="16" t="str">
        <f t="shared" si="378"/>
        <v>Pass</v>
      </c>
      <c r="P531" s="34">
        <f>MOD((LEN(Survey!H531)+2),11)</f>
        <v>2</v>
      </c>
      <c r="Q531" s="33" t="str">
        <f>IF(Survey!$L531="Prospectus fund", "Yes", "No")</f>
        <v>No</v>
      </c>
      <c r="R531" s="16" t="str">
        <f t="shared" si="379"/>
        <v>Pass</v>
      </c>
      <c r="S531" s="34">
        <f>MOD((LEN(Survey!J531)+2),11)</f>
        <v>2</v>
      </c>
      <c r="T531" s="35" t="b">
        <f>IF(OR(Survey!$M531="ETF",Survey!$M531="ETF, alternative mutual fund",Survey!$M531="Closed-end", Survey!$M531="Split share corp", Survey!$I531="Yes"),TRUE,FALSE)</f>
        <v>0</v>
      </c>
      <c r="U531" s="16" t="str">
        <f>IFERROR(IF(AND(OR(X531=Y531,Y531 = "Either"),NOT(ISBLANK(Survey!K531))),"Pass","Fail"),"Pass")</f>
        <v>Fail</v>
      </c>
      <c r="V531" s="36" cm="1">
        <f t="array" ref="V531">SUM(SUMIF(Survey!BZ531:CS531,{"&gt;0","&lt;0"})*{1,-1})</f>
        <v>0</v>
      </c>
      <c r="W531" s="38" cm="1">
        <f t="array" ref="W531">SUM(SUMIF(Survey!CC531,{"&gt;0","&lt;0"})*{1,-1})+SUM(SUMIF(Survey!CM531,{"&gt;0","&lt;0"})*{1,-1})</f>
        <v>0</v>
      </c>
      <c r="X531" s="38">
        <f>Survey!K531</f>
        <v>0</v>
      </c>
      <c r="Y531" s="37" t="str">
        <f t="shared" si="380"/>
        <v>Either</v>
      </c>
      <c r="Z531" s="16" t="str">
        <f t="shared" si="381"/>
        <v>Fail</v>
      </c>
      <c r="AA531" s="67" cm="1">
        <f t="array" ref="AA531">SUM(SUMIF(Survey!BZ531:CS531,{"&gt;0","&lt;0"})*{1,-1})+SUM(SUMIF(Survey!CU531:DN531,{"&gt;0","&lt;0"})*{1,-1})</f>
        <v>0</v>
      </c>
      <c r="AB531" s="67">
        <f>IFERROR(AA531/(Survey!$AV531),0)</f>
        <v>0</v>
      </c>
      <c r="AC531" s="128" t="b">
        <f>IF(OR(Survey!$M531="Alternative strategy or hedge",Survey!$M531="Other, illiquid",Survey!$L531="Prospectus fund"),TRUE,FALSE)</f>
        <v>0</v>
      </c>
      <c r="AD531" s="128" t="b">
        <f>NOT(ISBLANK(Survey!$M531))</f>
        <v>0</v>
      </c>
      <c r="AE531" s="16" t="str">
        <f t="shared" si="382"/>
        <v>Pass</v>
      </c>
      <c r="AF531" s="38" t="b">
        <f>NOT(ISNUMBER(SEARCH("Other",Survey!$P531)))</f>
        <v>1</v>
      </c>
      <c r="AG531" s="37" t="b">
        <f>NOT(ISBLANK(Survey!$Q531))</f>
        <v>0</v>
      </c>
      <c r="AH531" s="16" t="str">
        <f t="shared" si="383"/>
        <v>Pass</v>
      </c>
      <c r="AI531" s="143">
        <f>COUNTBLANK(Survey!$W531)</f>
        <v>1</v>
      </c>
      <c r="AJ531" s="67">
        <f>IF(AND(Survey!L531&lt;&gt;"Exempt fund",OR(Survey!$M531="ETF",Survey!$M531="ETF, alternative mutual fund",Survey!$M531="Mutual fund",Survey!$M531="Alternative mutual fund",Survey!$M531="Money market")),1,0)</f>
        <v>0</v>
      </c>
      <c r="AK531" s="16" t="str">
        <f t="shared" si="384"/>
        <v>Pass</v>
      </c>
      <c r="AL531" s="38" t="b">
        <f>NOT(ISNUMBER(SEARCH("Yes",Survey!$AA531)))</f>
        <v>1</v>
      </c>
      <c r="AM531" s="37" t="b">
        <f>IF(COUNTBLANK(Survey!$AB531:$AC531)=0,TRUE, FALSE)</f>
        <v>0</v>
      </c>
      <c r="AN531" s="16" t="str">
        <f t="shared" si="385"/>
        <v>Pass</v>
      </c>
      <c r="AO531" s="38" t="b">
        <f>NOT(ISNUMBER(SEARCH("Yes",Survey!$AD531)))</f>
        <v>1</v>
      </c>
      <c r="AP531" s="37" t="b">
        <f>NOT(ISBLANK(Survey!$AF531))</f>
        <v>0</v>
      </c>
      <c r="AQ531" s="16" t="str">
        <f t="shared" si="386"/>
        <v>Pass</v>
      </c>
      <c r="AR531" s="38" t="b">
        <f>NOT(OR(ISNUMBER(SEARCH("Other",Survey!$AF531)),ISNUMBER(SEARCH("Multiple",Survey!$AF531))))</f>
        <v>1</v>
      </c>
      <c r="AS531" s="37" t="b">
        <f>NOT(ISBLANK(Survey!$AG531))</f>
        <v>0</v>
      </c>
      <c r="AT531" s="16" t="str">
        <f t="shared" si="387"/>
        <v>Fail</v>
      </c>
      <c r="AU531" s="143">
        <f>IF(ABS(Survey!$AV531)&gt;0, 1,0)</f>
        <v>0</v>
      </c>
      <c r="AV531" s="143">
        <f>IF(COUNTBLANK(Survey!$AJ531)=0,1,0)</f>
        <v>0</v>
      </c>
      <c r="AW531" s="16" t="str">
        <f t="shared" si="388"/>
        <v>Pass</v>
      </c>
      <c r="AX531" s="143">
        <f>IF(ISBLANK(Survey!$AJ531),0,1)</f>
        <v>0</v>
      </c>
      <c r="AY531" s="165">
        <f>COUNTBLANK(Survey!$AK531)</f>
        <v>1</v>
      </c>
      <c r="AZ531" s="16" t="str">
        <f t="shared" si="389"/>
        <v>Pass</v>
      </c>
      <c r="BA531" s="143">
        <f>IF(OR(Survey!$AK531="Closed",ISBLANK(Survey!$AK531)),0,1)</f>
        <v>0</v>
      </c>
      <c r="BB531" s="165">
        <f>IF(ISBLANK(Survey!$AL531),1,0)</f>
        <v>1</v>
      </c>
      <c r="BC531" s="147" t="str" cm="1">
        <f t="array" ref="BC531">IF(OR(IF(OR($BE531+$BF531 = 2, $BG531=1), FALSE, TRUE), AND($BD531:$BD531 = 0)),"Pass","Fail")</f>
        <v>Pass</v>
      </c>
      <c r="BD531" s="143">
        <f>COUNTBLANK(Survey!$AM531:$AO531)</f>
        <v>3</v>
      </c>
      <c r="BE531" s="143">
        <f>IF(Survey!$I531="Yes",1,0)</f>
        <v>0</v>
      </c>
      <c r="BF531" s="143">
        <f>IF(OR(Survey!$M531="Mutual fund",Survey!$M531="Alternative mutual fund",Survey!$M531="Money market"),1,0)</f>
        <v>0</v>
      </c>
      <c r="BG531" s="148">
        <f>IF(OR(Survey!$M531="ETF",Survey!$M531="ETF, alternative mutual fund"),1,0)</f>
        <v>0</v>
      </c>
      <c r="BH531" s="16" t="str">
        <f t="shared" si="390"/>
        <v>Pass</v>
      </c>
      <c r="BI531" s="38" t="b">
        <f>OR(ISNUMBER(SEARCH("Yes",Survey!$AO531)),ISBLANK(Survey!$AO531))</f>
        <v>1</v>
      </c>
      <c r="BJ531" s="67" t="b">
        <f>NOT(ISBLANK(Survey!$AP531))</f>
        <v>0</v>
      </c>
      <c r="BK531" s="16" t="str">
        <f t="shared" si="391"/>
        <v>Pass</v>
      </c>
      <c r="BL531" s="143">
        <f>IF(Survey!$AW531=0, 0,1)</f>
        <v>0</v>
      </c>
      <c r="BM531" s="67">
        <f>Survey!$AQ531</f>
        <v>0</v>
      </c>
      <c r="BN531" s="67">
        <f>IFERROR((Survey!$AX531-ABS(Survey!$AY531)-ABS(Survey!$BD531))/Survey!$AW531,0)</f>
        <v>0</v>
      </c>
      <c r="BO531" s="67">
        <f>IF(AND($BM531&gt;$BN531-0.2,$BM531&lt;$BN531+0.2,ISBLANK(Survey!$AQ531)=FALSE),0,1)</f>
        <v>1</v>
      </c>
      <c r="BP531" s="165">
        <f>IF(ISBLANK(Survey!$AR531),1,0)</f>
        <v>1</v>
      </c>
      <c r="BQ531" s="16" t="str">
        <f t="shared" si="392"/>
        <v>Pass</v>
      </c>
      <c r="BR531" s="143">
        <f>IF(Survey!$AW531=0, 0,1)</f>
        <v>0</v>
      </c>
      <c r="BS531" s="67">
        <f>IF(AND(Survey!$AS531&gt;=0,Survey!$AS531&lt;=0.2,Survey!$AS531&lt;&gt;""),0,1)</f>
        <v>1</v>
      </c>
      <c r="BT531" s="143">
        <f>IF(ISBLANK(Survey!$AT531),1,0)</f>
        <v>1</v>
      </c>
      <c r="BU531" s="16" t="str">
        <f t="shared" si="393"/>
        <v>Fail</v>
      </c>
      <c r="BV531" s="165">
        <f>Survey!$AU531</f>
        <v>0</v>
      </c>
      <c r="BW531" s="16" t="str">
        <f t="shared" si="394"/>
        <v>Pass</v>
      </c>
      <c r="BX531" s="36">
        <f>Survey!$AV531</f>
        <v>0</v>
      </c>
      <c r="BY531" s="176">
        <f>Survey!$AW531+Survey!$AX531-ABS(Survey!$AY531)+ABS(Survey!$AZ531)-ABS(Survey!$BA531)+ABS(Survey!$BB531)-ABS(Survey!$BC531)-ABS(Survey!$BD531)+Survey!$BE531</f>
        <v>0</v>
      </c>
      <c r="BZ531" s="35">
        <f t="shared" si="395"/>
        <v>0</v>
      </c>
      <c r="CA531" s="17">
        <f t="shared" si="396"/>
        <v>0</v>
      </c>
      <c r="CB531" s="16" t="str">
        <f t="shared" si="397"/>
        <v>Pass</v>
      </c>
      <c r="CC531" s="38" t="b">
        <f>IF(ABS(Survey!$BE531)=0,TRUE,FALSE)</f>
        <v>1</v>
      </c>
      <c r="CD531" s="37" t="b">
        <f>NOT(ISBLANK(Survey!$BF531))</f>
        <v>0</v>
      </c>
      <c r="CE531" t="str">
        <f t="shared" si="398"/>
        <v>Fail</v>
      </c>
      <c r="CF531" s="29">
        <f>Survey!$AV531</f>
        <v>0</v>
      </c>
      <c r="CG531" s="29" cm="1">
        <f t="array" ref="CG531">SUM(SUMIF(Survey!BH531:BO531,{"&gt;0","&lt;0"})*{1,-1})-SUM(SUMIF(Survey!BQ531:BX531,{"&gt;0","&lt;0"})*{1,-1})</f>
        <v>0</v>
      </c>
      <c r="CH531" s="35" t="str">
        <f t="shared" si="399"/>
        <v>No holdings</v>
      </c>
      <c r="CI531">
        <f t="shared" si="400"/>
        <v>0</v>
      </c>
      <c r="CJ531" s="16" t="str">
        <f t="shared" si="401"/>
        <v>Fail</v>
      </c>
      <c r="CK531" s="36">
        <f>Survey!$AV531</f>
        <v>0</v>
      </c>
      <c r="CL531" s="36" cm="1">
        <f t="array" ref="CL531">SUM(SUMIF(Survey!BZ531:CS531,{"&gt;0","&lt;0"})*{1,-1})-SUM(SUMIF(Survey!CU531:DN531,{"&gt;0","&lt;0"})*{1,-1})</f>
        <v>0</v>
      </c>
      <c r="CM531" s="35" t="str">
        <f t="shared" si="402"/>
        <v>No holdings</v>
      </c>
      <c r="CN531" s="17">
        <f t="shared" si="403"/>
        <v>0</v>
      </c>
      <c r="CO531" s="16" t="str">
        <f t="shared" si="404"/>
        <v>Pass</v>
      </c>
      <c r="CP531" s="38" t="b">
        <f>IF(ABS(Survey!$CS531)=0,TRUE,FALSE)</f>
        <v>1</v>
      </c>
      <c r="CQ531" s="37" t="b">
        <f>NOT(ISBLANK(Survey!$CT531))</f>
        <v>0</v>
      </c>
      <c r="CR531" s="16" t="str">
        <f t="shared" si="405"/>
        <v>Pass</v>
      </c>
      <c r="CS531" s="38" t="b">
        <f>IF(ABS(Survey!$DN531)=0,TRUE,FALSE)</f>
        <v>1</v>
      </c>
      <c r="CT531" s="37" t="b">
        <f>NOT(ISBLANK(Survey!$DO531))</f>
        <v>0</v>
      </c>
      <c r="CU531" t="str">
        <f t="shared" si="406"/>
        <v>Pass</v>
      </c>
      <c r="CV531" s="29" cm="1">
        <f t="array" ref="CV531">SUM(SUMIF(Survey!CO531,{"&gt;0","&lt;0"})*{1,-1})+SUM(SUMIF(Survey!DJ531,{"&gt;0","&lt;0"})*{1,-1})</f>
        <v>0</v>
      </c>
      <c r="CW531" s="29">
        <f>SUM(SUMIF(Survey!DQ531:DW531,{"&gt;0","&lt;0"})*{1,-1})+SUM(SUMIF(Survey!DY531:EE531,{"&gt;0","&lt;0"})*{1,-1})</f>
        <v>0</v>
      </c>
      <c r="CX531">
        <f t="shared" si="407"/>
        <v>0</v>
      </c>
      <c r="CY531">
        <f t="shared" si="408"/>
        <v>0</v>
      </c>
      <c r="CZ531" s="16" t="str">
        <f t="shared" si="409"/>
        <v>Pass</v>
      </c>
      <c r="DA531" s="38" t="b">
        <f>IF(ABS(Survey!$DW531)=0,TRUE,FALSE)</f>
        <v>1</v>
      </c>
      <c r="DB531" s="37" t="b">
        <f>NOT(ISBLANK(Survey!DX531))</f>
        <v>0</v>
      </c>
      <c r="DC531" s="16" t="str">
        <f t="shared" si="410"/>
        <v>Pass</v>
      </c>
      <c r="DD531" s="38" t="b">
        <f>IF(ABS(Survey!$EE531)=0,TRUE,FALSE)</f>
        <v>1</v>
      </c>
      <c r="DE531" s="37" t="b">
        <f>NOT(ISBLANK(Survey!$EF531))</f>
        <v>0</v>
      </c>
      <c r="DF531" s="16" t="str">
        <f t="shared" si="411"/>
        <v>Fail</v>
      </c>
      <c r="DG531" s="36">
        <f>SUM(SUMIF(Survey!EL531:EN531,{"&gt;0","&lt;0"})*{1,-1})</f>
        <v>0</v>
      </c>
      <c r="DH531">
        <f t="shared" si="412"/>
        <v>0</v>
      </c>
      <c r="DI531">
        <f t="shared" si="413"/>
        <v>100</v>
      </c>
      <c r="DJ531" s="35" t="b">
        <f>IF(OR(Survey!$M531="ETF",Survey!$M531="ETF, alternative mutual fund",Survey!$M531="Closed-end", Survey!$M531="Split share corp"),TRUE,FALSE)</f>
        <v>0</v>
      </c>
      <c r="DK531" s="16" t="str">
        <f t="shared" si="414"/>
        <v>Fail</v>
      </c>
      <c r="DL531" s="36">
        <f>SUM(SUMIF(Survey!EP531:EV531,{"&gt;0","&lt;0"})*{1,-1})</f>
        <v>0</v>
      </c>
      <c r="DM531">
        <f t="shared" si="415"/>
        <v>0</v>
      </c>
      <c r="DN531" s="17">
        <f t="shared" si="416"/>
        <v>100</v>
      </c>
      <c r="DO531" s="16" t="str">
        <f t="shared" si="417"/>
        <v>Fail</v>
      </c>
      <c r="DP531" s="36">
        <f>SUM(SUMIF(Survey!EX531:FD531,{"&gt;0","&lt;0"})*{1,-1})</f>
        <v>0</v>
      </c>
      <c r="DQ531">
        <f t="shared" si="418"/>
        <v>0</v>
      </c>
      <c r="DR531" s="17">
        <f t="shared" si="419"/>
        <v>100</v>
      </c>
    </row>
    <row r="532" spans="1:122">
      <c r="A532">
        <v>532</v>
      </c>
      <c r="B532" t="str">
        <f t="shared" si="373"/>
        <v>Pass</v>
      </c>
      <c r="C532" t="str">
        <f>IF(COUNTBLANK(Survey!B532:FE532)=$C$2, "Pass", "Fail")</f>
        <v>Pass</v>
      </c>
      <c r="D532" t="str">
        <f t="shared" si="374"/>
        <v>Fail</v>
      </c>
      <c r="E532" t="str">
        <f>IF(OR(ISBLANK(Survey!AJ532),COUNTIF(G532:BB532,"Fail")),"Fail","Pass")</f>
        <v>Fail</v>
      </c>
      <c r="G532" s="16" t="str">
        <f t="shared" si="375"/>
        <v>Fail</v>
      </c>
      <c r="H532" s="177">
        <f>COUNTBLANK(Survey!B532:D532)+COUNTBLANK(Survey!G532)+COUNTBLANK(Survey!I532)+COUNTBLANK(Survey!K532:M532)+COUNTBLANK(Survey!P532)+COUNTBLANK(Survey!S532:U532)+COUNTBLANK(Survey!Y532:AA532)+COUNTBLANK(Survey!AD532:AE532)+COUNTBLANK(Survey!AI532:AI532)</f>
        <v>18</v>
      </c>
      <c r="I532" s="16" t="str">
        <f t="shared" si="376"/>
        <v>Fail</v>
      </c>
      <c r="J532" t="b">
        <f>IF(Survey!E532="No",TRUE,FALSE)</f>
        <v>0</v>
      </c>
      <c r="K532" s="34">
        <f>LEN(Survey!E532)</f>
        <v>0</v>
      </c>
      <c r="L532" s="16" t="str">
        <f t="shared" si="377"/>
        <v>Fail</v>
      </c>
      <c r="M532" t="b">
        <f>IF(Survey!F532="No",TRUE,FALSE)</f>
        <v>0</v>
      </c>
      <c r="N532" s="33">
        <f>LEN(Survey!F532)</f>
        <v>0</v>
      </c>
      <c r="O532" s="16" t="str">
        <f t="shared" si="378"/>
        <v>Pass</v>
      </c>
      <c r="P532" s="34">
        <f>MOD((LEN(Survey!H532)+2),11)</f>
        <v>2</v>
      </c>
      <c r="Q532" s="33" t="str">
        <f>IF(Survey!$L532="Prospectus fund", "Yes", "No")</f>
        <v>No</v>
      </c>
      <c r="R532" s="16" t="str">
        <f t="shared" si="379"/>
        <v>Pass</v>
      </c>
      <c r="S532" s="34">
        <f>MOD((LEN(Survey!J532)+2),11)</f>
        <v>2</v>
      </c>
      <c r="T532" s="35" t="b">
        <f>IF(OR(Survey!$M532="ETF",Survey!$M532="ETF, alternative mutual fund",Survey!$M532="Closed-end", Survey!$M532="Split share corp", Survey!$I532="Yes"),TRUE,FALSE)</f>
        <v>0</v>
      </c>
      <c r="U532" s="16" t="str">
        <f>IFERROR(IF(AND(OR(X532=Y532,Y532 = "Either"),NOT(ISBLANK(Survey!K532))),"Pass","Fail"),"Pass")</f>
        <v>Fail</v>
      </c>
      <c r="V532" s="36" cm="1">
        <f t="array" ref="V532">SUM(SUMIF(Survey!BZ532:CS532,{"&gt;0","&lt;0"})*{1,-1})</f>
        <v>0</v>
      </c>
      <c r="W532" s="38" cm="1">
        <f t="array" ref="W532">SUM(SUMIF(Survey!CC532,{"&gt;0","&lt;0"})*{1,-1})+SUM(SUMIF(Survey!CM532,{"&gt;0","&lt;0"})*{1,-1})</f>
        <v>0</v>
      </c>
      <c r="X532" s="38">
        <f>Survey!K532</f>
        <v>0</v>
      </c>
      <c r="Y532" s="37" t="str">
        <f t="shared" si="380"/>
        <v>Either</v>
      </c>
      <c r="Z532" s="16" t="str">
        <f t="shared" si="381"/>
        <v>Fail</v>
      </c>
      <c r="AA532" s="67" cm="1">
        <f t="array" ref="AA532">SUM(SUMIF(Survey!BZ532:CS532,{"&gt;0","&lt;0"})*{1,-1})+SUM(SUMIF(Survey!CU532:DN532,{"&gt;0","&lt;0"})*{1,-1})</f>
        <v>0</v>
      </c>
      <c r="AB532" s="67">
        <f>IFERROR(AA532/(Survey!$AV532),0)</f>
        <v>0</v>
      </c>
      <c r="AC532" s="128" t="b">
        <f>IF(OR(Survey!$M532="Alternative strategy or hedge",Survey!$M532="Other, illiquid",Survey!$L532="Prospectus fund"),TRUE,FALSE)</f>
        <v>0</v>
      </c>
      <c r="AD532" s="128" t="b">
        <f>NOT(ISBLANK(Survey!$M532))</f>
        <v>0</v>
      </c>
      <c r="AE532" s="16" t="str">
        <f t="shared" si="382"/>
        <v>Pass</v>
      </c>
      <c r="AF532" s="38" t="b">
        <f>NOT(ISNUMBER(SEARCH("Other",Survey!$P532)))</f>
        <v>1</v>
      </c>
      <c r="AG532" s="37" t="b">
        <f>NOT(ISBLANK(Survey!$Q532))</f>
        <v>0</v>
      </c>
      <c r="AH532" s="16" t="str">
        <f t="shared" si="383"/>
        <v>Pass</v>
      </c>
      <c r="AI532" s="143">
        <f>COUNTBLANK(Survey!$W532)</f>
        <v>1</v>
      </c>
      <c r="AJ532" s="67">
        <f>IF(AND(Survey!L532&lt;&gt;"Exempt fund",OR(Survey!$M532="ETF",Survey!$M532="ETF, alternative mutual fund",Survey!$M532="Mutual fund",Survey!$M532="Alternative mutual fund",Survey!$M532="Money market")),1,0)</f>
        <v>0</v>
      </c>
      <c r="AK532" s="16" t="str">
        <f t="shared" si="384"/>
        <v>Pass</v>
      </c>
      <c r="AL532" s="38" t="b">
        <f>NOT(ISNUMBER(SEARCH("Yes",Survey!$AA532)))</f>
        <v>1</v>
      </c>
      <c r="AM532" s="37" t="b">
        <f>IF(COUNTBLANK(Survey!$AB532:$AC532)=0,TRUE, FALSE)</f>
        <v>0</v>
      </c>
      <c r="AN532" s="16" t="str">
        <f t="shared" si="385"/>
        <v>Pass</v>
      </c>
      <c r="AO532" s="38" t="b">
        <f>NOT(ISNUMBER(SEARCH("Yes",Survey!$AD532)))</f>
        <v>1</v>
      </c>
      <c r="AP532" s="37" t="b">
        <f>NOT(ISBLANK(Survey!$AF532))</f>
        <v>0</v>
      </c>
      <c r="AQ532" s="16" t="str">
        <f t="shared" si="386"/>
        <v>Pass</v>
      </c>
      <c r="AR532" s="38" t="b">
        <f>NOT(OR(ISNUMBER(SEARCH("Other",Survey!$AF532)),ISNUMBER(SEARCH("Multiple",Survey!$AF532))))</f>
        <v>1</v>
      </c>
      <c r="AS532" s="37" t="b">
        <f>NOT(ISBLANK(Survey!$AG532))</f>
        <v>0</v>
      </c>
      <c r="AT532" s="16" t="str">
        <f t="shared" si="387"/>
        <v>Fail</v>
      </c>
      <c r="AU532" s="143">
        <f>IF(ABS(Survey!$AV532)&gt;0, 1,0)</f>
        <v>0</v>
      </c>
      <c r="AV532" s="143">
        <f>IF(COUNTBLANK(Survey!$AJ532)=0,1,0)</f>
        <v>0</v>
      </c>
      <c r="AW532" s="16" t="str">
        <f t="shared" si="388"/>
        <v>Pass</v>
      </c>
      <c r="AX532" s="143">
        <f>IF(ISBLANK(Survey!$AJ532),0,1)</f>
        <v>0</v>
      </c>
      <c r="AY532" s="165">
        <f>COUNTBLANK(Survey!$AK532)</f>
        <v>1</v>
      </c>
      <c r="AZ532" s="16" t="str">
        <f t="shared" si="389"/>
        <v>Pass</v>
      </c>
      <c r="BA532" s="143">
        <f>IF(OR(Survey!$AK532="Closed",ISBLANK(Survey!$AK532)),0,1)</f>
        <v>0</v>
      </c>
      <c r="BB532" s="165">
        <f>IF(ISBLANK(Survey!$AL532),1,0)</f>
        <v>1</v>
      </c>
      <c r="BC532" s="147" t="str" cm="1">
        <f t="array" ref="BC532">IF(OR(IF(OR($BE532+$BF532 = 2, $BG532=1), FALSE, TRUE), AND($BD532:$BD532 = 0)),"Pass","Fail")</f>
        <v>Pass</v>
      </c>
      <c r="BD532" s="143">
        <f>COUNTBLANK(Survey!$AM532:$AO532)</f>
        <v>3</v>
      </c>
      <c r="BE532" s="143">
        <f>IF(Survey!$I532="Yes",1,0)</f>
        <v>0</v>
      </c>
      <c r="BF532" s="143">
        <f>IF(OR(Survey!$M532="Mutual fund",Survey!$M532="Alternative mutual fund",Survey!$M532="Money market"),1,0)</f>
        <v>0</v>
      </c>
      <c r="BG532" s="148">
        <f>IF(OR(Survey!$M532="ETF",Survey!$M532="ETF, alternative mutual fund"),1,0)</f>
        <v>0</v>
      </c>
      <c r="BH532" s="16" t="str">
        <f t="shared" si="390"/>
        <v>Pass</v>
      </c>
      <c r="BI532" s="38" t="b">
        <f>OR(ISNUMBER(SEARCH("Yes",Survey!$AO532)),ISBLANK(Survey!$AO532))</f>
        <v>1</v>
      </c>
      <c r="BJ532" s="67" t="b">
        <f>NOT(ISBLANK(Survey!$AP532))</f>
        <v>0</v>
      </c>
      <c r="BK532" s="16" t="str">
        <f t="shared" si="391"/>
        <v>Pass</v>
      </c>
      <c r="BL532" s="143">
        <f>IF(Survey!$AW532=0, 0,1)</f>
        <v>0</v>
      </c>
      <c r="BM532" s="67">
        <f>Survey!$AQ532</f>
        <v>0</v>
      </c>
      <c r="BN532" s="67">
        <f>IFERROR((Survey!$AX532-ABS(Survey!$AY532)-ABS(Survey!$BD532))/Survey!$AW532,0)</f>
        <v>0</v>
      </c>
      <c r="BO532" s="67">
        <f>IF(AND($BM532&gt;$BN532-0.2,$BM532&lt;$BN532+0.2,ISBLANK(Survey!$AQ532)=FALSE),0,1)</f>
        <v>1</v>
      </c>
      <c r="BP532" s="165">
        <f>IF(ISBLANK(Survey!$AR532),1,0)</f>
        <v>1</v>
      </c>
      <c r="BQ532" s="16" t="str">
        <f t="shared" si="392"/>
        <v>Pass</v>
      </c>
      <c r="BR532" s="143">
        <f>IF(Survey!$AW532=0, 0,1)</f>
        <v>0</v>
      </c>
      <c r="BS532" s="67">
        <f>IF(AND(Survey!$AS532&gt;=0,Survey!$AS532&lt;=0.2,Survey!$AS532&lt;&gt;""),0,1)</f>
        <v>1</v>
      </c>
      <c r="BT532" s="143">
        <f>IF(ISBLANK(Survey!$AT532),1,0)</f>
        <v>1</v>
      </c>
      <c r="BU532" s="16" t="str">
        <f t="shared" si="393"/>
        <v>Fail</v>
      </c>
      <c r="BV532" s="165">
        <f>Survey!$AU532</f>
        <v>0</v>
      </c>
      <c r="BW532" s="16" t="str">
        <f t="shared" si="394"/>
        <v>Pass</v>
      </c>
      <c r="BX532" s="36">
        <f>Survey!$AV532</f>
        <v>0</v>
      </c>
      <c r="BY532" s="176">
        <f>Survey!$AW532+Survey!$AX532-ABS(Survey!$AY532)+ABS(Survey!$AZ532)-ABS(Survey!$BA532)+ABS(Survey!$BB532)-ABS(Survey!$BC532)-ABS(Survey!$BD532)+Survey!$BE532</f>
        <v>0</v>
      </c>
      <c r="BZ532" s="35">
        <f t="shared" si="395"/>
        <v>0</v>
      </c>
      <c r="CA532" s="17">
        <f t="shared" si="396"/>
        <v>0</v>
      </c>
      <c r="CB532" s="16" t="str">
        <f t="shared" si="397"/>
        <v>Pass</v>
      </c>
      <c r="CC532" s="38" t="b">
        <f>IF(ABS(Survey!$BE532)=0,TRUE,FALSE)</f>
        <v>1</v>
      </c>
      <c r="CD532" s="37" t="b">
        <f>NOT(ISBLANK(Survey!$BF532))</f>
        <v>0</v>
      </c>
      <c r="CE532" t="str">
        <f t="shared" si="398"/>
        <v>Fail</v>
      </c>
      <c r="CF532" s="29">
        <f>Survey!$AV532</f>
        <v>0</v>
      </c>
      <c r="CG532" s="29" cm="1">
        <f t="array" ref="CG532">SUM(SUMIF(Survey!BH532:BO532,{"&gt;0","&lt;0"})*{1,-1})-SUM(SUMIF(Survey!BQ532:BX532,{"&gt;0","&lt;0"})*{1,-1})</f>
        <v>0</v>
      </c>
      <c r="CH532" s="35" t="str">
        <f t="shared" si="399"/>
        <v>No holdings</v>
      </c>
      <c r="CI532">
        <f t="shared" si="400"/>
        <v>0</v>
      </c>
      <c r="CJ532" s="16" t="str">
        <f t="shared" si="401"/>
        <v>Fail</v>
      </c>
      <c r="CK532" s="36">
        <f>Survey!$AV532</f>
        <v>0</v>
      </c>
      <c r="CL532" s="36" cm="1">
        <f t="array" ref="CL532">SUM(SUMIF(Survey!BZ532:CS532,{"&gt;0","&lt;0"})*{1,-1})-SUM(SUMIF(Survey!CU532:DN532,{"&gt;0","&lt;0"})*{1,-1})</f>
        <v>0</v>
      </c>
      <c r="CM532" s="35" t="str">
        <f t="shared" si="402"/>
        <v>No holdings</v>
      </c>
      <c r="CN532" s="17">
        <f t="shared" si="403"/>
        <v>0</v>
      </c>
      <c r="CO532" s="16" t="str">
        <f t="shared" si="404"/>
        <v>Pass</v>
      </c>
      <c r="CP532" s="38" t="b">
        <f>IF(ABS(Survey!$CS532)=0,TRUE,FALSE)</f>
        <v>1</v>
      </c>
      <c r="CQ532" s="37" t="b">
        <f>NOT(ISBLANK(Survey!$CT532))</f>
        <v>0</v>
      </c>
      <c r="CR532" s="16" t="str">
        <f t="shared" si="405"/>
        <v>Pass</v>
      </c>
      <c r="CS532" s="38" t="b">
        <f>IF(ABS(Survey!$DN532)=0,TRUE,FALSE)</f>
        <v>1</v>
      </c>
      <c r="CT532" s="37" t="b">
        <f>NOT(ISBLANK(Survey!$DO532))</f>
        <v>0</v>
      </c>
      <c r="CU532" t="str">
        <f t="shared" si="406"/>
        <v>Pass</v>
      </c>
      <c r="CV532" s="29" cm="1">
        <f t="array" ref="CV532">SUM(SUMIF(Survey!CO532,{"&gt;0","&lt;0"})*{1,-1})+SUM(SUMIF(Survey!DJ532,{"&gt;0","&lt;0"})*{1,-1})</f>
        <v>0</v>
      </c>
      <c r="CW532" s="29">
        <f>SUM(SUMIF(Survey!DQ532:DW532,{"&gt;0","&lt;0"})*{1,-1})+SUM(SUMIF(Survey!DY532:EE532,{"&gt;0","&lt;0"})*{1,-1})</f>
        <v>0</v>
      </c>
      <c r="CX532">
        <f t="shared" si="407"/>
        <v>0</v>
      </c>
      <c r="CY532">
        <f t="shared" si="408"/>
        <v>0</v>
      </c>
      <c r="CZ532" s="16" t="str">
        <f t="shared" si="409"/>
        <v>Pass</v>
      </c>
      <c r="DA532" s="38" t="b">
        <f>IF(ABS(Survey!$DW532)=0,TRUE,FALSE)</f>
        <v>1</v>
      </c>
      <c r="DB532" s="37" t="b">
        <f>NOT(ISBLANK(Survey!DX532))</f>
        <v>0</v>
      </c>
      <c r="DC532" s="16" t="str">
        <f t="shared" si="410"/>
        <v>Pass</v>
      </c>
      <c r="DD532" s="38" t="b">
        <f>IF(ABS(Survey!$EE532)=0,TRUE,FALSE)</f>
        <v>1</v>
      </c>
      <c r="DE532" s="37" t="b">
        <f>NOT(ISBLANK(Survey!$EF532))</f>
        <v>0</v>
      </c>
      <c r="DF532" s="16" t="str">
        <f t="shared" si="411"/>
        <v>Fail</v>
      </c>
      <c r="DG532" s="36">
        <f>SUM(SUMIF(Survey!EL532:EN532,{"&gt;0","&lt;0"})*{1,-1})</f>
        <v>0</v>
      </c>
      <c r="DH532">
        <f t="shared" si="412"/>
        <v>0</v>
      </c>
      <c r="DI532">
        <f t="shared" si="413"/>
        <v>100</v>
      </c>
      <c r="DJ532" s="35" t="b">
        <f>IF(OR(Survey!$M532="ETF",Survey!$M532="ETF, alternative mutual fund",Survey!$M532="Closed-end", Survey!$M532="Split share corp"),TRUE,FALSE)</f>
        <v>0</v>
      </c>
      <c r="DK532" s="16" t="str">
        <f t="shared" si="414"/>
        <v>Fail</v>
      </c>
      <c r="DL532" s="36">
        <f>SUM(SUMIF(Survey!EP532:EV532,{"&gt;0","&lt;0"})*{1,-1})</f>
        <v>0</v>
      </c>
      <c r="DM532">
        <f t="shared" si="415"/>
        <v>0</v>
      </c>
      <c r="DN532" s="17">
        <f t="shared" si="416"/>
        <v>100</v>
      </c>
      <c r="DO532" s="16" t="str">
        <f t="shared" si="417"/>
        <v>Fail</v>
      </c>
      <c r="DP532" s="36">
        <f>SUM(SUMIF(Survey!EX532:FD532,{"&gt;0","&lt;0"})*{1,-1})</f>
        <v>0</v>
      </c>
      <c r="DQ532">
        <f t="shared" si="418"/>
        <v>0</v>
      </c>
      <c r="DR532" s="17">
        <f t="shared" si="419"/>
        <v>100</v>
      </c>
    </row>
    <row r="533" spans="1:122">
      <c r="A533">
        <v>533</v>
      </c>
      <c r="B533" t="str">
        <f t="shared" si="373"/>
        <v>Pass</v>
      </c>
      <c r="C533" t="str">
        <f>IF(COUNTBLANK(Survey!B533:FE533)=$C$2, "Pass", "Fail")</f>
        <v>Pass</v>
      </c>
      <c r="D533" t="str">
        <f t="shared" si="374"/>
        <v>Fail</v>
      </c>
      <c r="E533" t="str">
        <f>IF(OR(ISBLANK(Survey!AJ533),COUNTIF(G533:BB533,"Fail")),"Fail","Pass")</f>
        <v>Fail</v>
      </c>
      <c r="G533" s="16" t="str">
        <f t="shared" si="375"/>
        <v>Fail</v>
      </c>
      <c r="H533" s="177">
        <f>COUNTBLANK(Survey!B533:D533)+COUNTBLANK(Survey!G533)+COUNTBLANK(Survey!I533)+COUNTBLANK(Survey!K533:M533)+COUNTBLANK(Survey!P533)+COUNTBLANK(Survey!S533:U533)+COUNTBLANK(Survey!Y533:AA533)+COUNTBLANK(Survey!AD533:AE533)+COUNTBLANK(Survey!AI533:AI533)</f>
        <v>18</v>
      </c>
      <c r="I533" s="16" t="str">
        <f t="shared" si="376"/>
        <v>Fail</v>
      </c>
      <c r="J533" t="b">
        <f>IF(Survey!E533="No",TRUE,FALSE)</f>
        <v>0</v>
      </c>
      <c r="K533" s="34">
        <f>LEN(Survey!E533)</f>
        <v>0</v>
      </c>
      <c r="L533" s="16" t="str">
        <f t="shared" si="377"/>
        <v>Fail</v>
      </c>
      <c r="M533" t="b">
        <f>IF(Survey!F533="No",TRUE,FALSE)</f>
        <v>0</v>
      </c>
      <c r="N533" s="33">
        <f>LEN(Survey!F533)</f>
        <v>0</v>
      </c>
      <c r="O533" s="16" t="str">
        <f t="shared" si="378"/>
        <v>Pass</v>
      </c>
      <c r="P533" s="34">
        <f>MOD((LEN(Survey!H533)+2),11)</f>
        <v>2</v>
      </c>
      <c r="Q533" s="33" t="str">
        <f>IF(Survey!$L533="Prospectus fund", "Yes", "No")</f>
        <v>No</v>
      </c>
      <c r="R533" s="16" t="str">
        <f t="shared" si="379"/>
        <v>Pass</v>
      </c>
      <c r="S533" s="34">
        <f>MOD((LEN(Survey!J533)+2),11)</f>
        <v>2</v>
      </c>
      <c r="T533" s="35" t="b">
        <f>IF(OR(Survey!$M533="ETF",Survey!$M533="ETF, alternative mutual fund",Survey!$M533="Closed-end", Survey!$M533="Split share corp", Survey!$I533="Yes"),TRUE,FALSE)</f>
        <v>0</v>
      </c>
      <c r="U533" s="16" t="str">
        <f>IFERROR(IF(AND(OR(X533=Y533,Y533 = "Either"),NOT(ISBLANK(Survey!K533))),"Pass","Fail"),"Pass")</f>
        <v>Fail</v>
      </c>
      <c r="V533" s="36" cm="1">
        <f t="array" ref="V533">SUM(SUMIF(Survey!BZ533:CS533,{"&gt;0","&lt;0"})*{1,-1})</f>
        <v>0</v>
      </c>
      <c r="W533" s="38" cm="1">
        <f t="array" ref="W533">SUM(SUMIF(Survey!CC533,{"&gt;0","&lt;0"})*{1,-1})+SUM(SUMIF(Survey!CM533,{"&gt;0","&lt;0"})*{1,-1})</f>
        <v>0</v>
      </c>
      <c r="X533" s="38">
        <f>Survey!K533</f>
        <v>0</v>
      </c>
      <c r="Y533" s="37" t="str">
        <f t="shared" si="380"/>
        <v>Either</v>
      </c>
      <c r="Z533" s="16" t="str">
        <f t="shared" si="381"/>
        <v>Fail</v>
      </c>
      <c r="AA533" s="67" cm="1">
        <f t="array" ref="AA533">SUM(SUMIF(Survey!BZ533:CS533,{"&gt;0","&lt;0"})*{1,-1})+SUM(SUMIF(Survey!CU533:DN533,{"&gt;0","&lt;0"})*{1,-1})</f>
        <v>0</v>
      </c>
      <c r="AB533" s="67">
        <f>IFERROR(AA533/(Survey!$AV533),0)</f>
        <v>0</v>
      </c>
      <c r="AC533" s="128" t="b">
        <f>IF(OR(Survey!$M533="Alternative strategy or hedge",Survey!$M533="Other, illiquid",Survey!$L533="Prospectus fund"),TRUE,FALSE)</f>
        <v>0</v>
      </c>
      <c r="AD533" s="128" t="b">
        <f>NOT(ISBLANK(Survey!$M533))</f>
        <v>0</v>
      </c>
      <c r="AE533" s="16" t="str">
        <f t="shared" si="382"/>
        <v>Pass</v>
      </c>
      <c r="AF533" s="38" t="b">
        <f>NOT(ISNUMBER(SEARCH("Other",Survey!$P533)))</f>
        <v>1</v>
      </c>
      <c r="AG533" s="37" t="b">
        <f>NOT(ISBLANK(Survey!$Q533))</f>
        <v>0</v>
      </c>
      <c r="AH533" s="16" t="str">
        <f t="shared" si="383"/>
        <v>Pass</v>
      </c>
      <c r="AI533" s="143">
        <f>COUNTBLANK(Survey!$W533)</f>
        <v>1</v>
      </c>
      <c r="AJ533" s="67">
        <f>IF(AND(Survey!L533&lt;&gt;"Exempt fund",OR(Survey!$M533="ETF",Survey!$M533="ETF, alternative mutual fund",Survey!$M533="Mutual fund",Survey!$M533="Alternative mutual fund",Survey!$M533="Money market")),1,0)</f>
        <v>0</v>
      </c>
      <c r="AK533" s="16" t="str">
        <f t="shared" si="384"/>
        <v>Pass</v>
      </c>
      <c r="AL533" s="38" t="b">
        <f>NOT(ISNUMBER(SEARCH("Yes",Survey!$AA533)))</f>
        <v>1</v>
      </c>
      <c r="AM533" s="37" t="b">
        <f>IF(COUNTBLANK(Survey!$AB533:$AC533)=0,TRUE, FALSE)</f>
        <v>0</v>
      </c>
      <c r="AN533" s="16" t="str">
        <f t="shared" si="385"/>
        <v>Pass</v>
      </c>
      <c r="AO533" s="38" t="b">
        <f>NOT(ISNUMBER(SEARCH("Yes",Survey!$AD533)))</f>
        <v>1</v>
      </c>
      <c r="AP533" s="37" t="b">
        <f>NOT(ISBLANK(Survey!$AF533))</f>
        <v>0</v>
      </c>
      <c r="AQ533" s="16" t="str">
        <f t="shared" si="386"/>
        <v>Pass</v>
      </c>
      <c r="AR533" s="38" t="b">
        <f>NOT(OR(ISNUMBER(SEARCH("Other",Survey!$AF533)),ISNUMBER(SEARCH("Multiple",Survey!$AF533))))</f>
        <v>1</v>
      </c>
      <c r="AS533" s="37" t="b">
        <f>NOT(ISBLANK(Survey!$AG533))</f>
        <v>0</v>
      </c>
      <c r="AT533" s="16" t="str">
        <f t="shared" si="387"/>
        <v>Fail</v>
      </c>
      <c r="AU533" s="143">
        <f>IF(ABS(Survey!$AV533)&gt;0, 1,0)</f>
        <v>0</v>
      </c>
      <c r="AV533" s="143">
        <f>IF(COUNTBLANK(Survey!$AJ533)=0,1,0)</f>
        <v>0</v>
      </c>
      <c r="AW533" s="16" t="str">
        <f t="shared" si="388"/>
        <v>Pass</v>
      </c>
      <c r="AX533" s="143">
        <f>IF(ISBLANK(Survey!$AJ533),0,1)</f>
        <v>0</v>
      </c>
      <c r="AY533" s="165">
        <f>COUNTBLANK(Survey!$AK533)</f>
        <v>1</v>
      </c>
      <c r="AZ533" s="16" t="str">
        <f t="shared" si="389"/>
        <v>Pass</v>
      </c>
      <c r="BA533" s="143">
        <f>IF(OR(Survey!$AK533="Closed",ISBLANK(Survey!$AK533)),0,1)</f>
        <v>0</v>
      </c>
      <c r="BB533" s="165">
        <f>IF(ISBLANK(Survey!$AL533),1,0)</f>
        <v>1</v>
      </c>
      <c r="BC533" s="147" t="str" cm="1">
        <f t="array" ref="BC533">IF(OR(IF(OR($BE533+$BF533 = 2, $BG533=1), FALSE, TRUE), AND($BD533:$BD533 = 0)),"Pass","Fail")</f>
        <v>Pass</v>
      </c>
      <c r="BD533" s="143">
        <f>COUNTBLANK(Survey!$AM533:$AO533)</f>
        <v>3</v>
      </c>
      <c r="BE533" s="143">
        <f>IF(Survey!$I533="Yes",1,0)</f>
        <v>0</v>
      </c>
      <c r="BF533" s="143">
        <f>IF(OR(Survey!$M533="Mutual fund",Survey!$M533="Alternative mutual fund",Survey!$M533="Money market"),1,0)</f>
        <v>0</v>
      </c>
      <c r="BG533" s="148">
        <f>IF(OR(Survey!$M533="ETF",Survey!$M533="ETF, alternative mutual fund"),1,0)</f>
        <v>0</v>
      </c>
      <c r="BH533" s="16" t="str">
        <f t="shared" si="390"/>
        <v>Pass</v>
      </c>
      <c r="BI533" s="38" t="b">
        <f>OR(ISNUMBER(SEARCH("Yes",Survey!$AO533)),ISBLANK(Survey!$AO533))</f>
        <v>1</v>
      </c>
      <c r="BJ533" s="67" t="b">
        <f>NOT(ISBLANK(Survey!$AP533))</f>
        <v>0</v>
      </c>
      <c r="BK533" s="16" t="str">
        <f t="shared" si="391"/>
        <v>Pass</v>
      </c>
      <c r="BL533" s="143">
        <f>IF(Survey!$AW533=0, 0,1)</f>
        <v>0</v>
      </c>
      <c r="BM533" s="67">
        <f>Survey!$AQ533</f>
        <v>0</v>
      </c>
      <c r="BN533" s="67">
        <f>IFERROR((Survey!$AX533-ABS(Survey!$AY533)-ABS(Survey!$BD533))/Survey!$AW533,0)</f>
        <v>0</v>
      </c>
      <c r="BO533" s="67">
        <f>IF(AND($BM533&gt;$BN533-0.2,$BM533&lt;$BN533+0.2,ISBLANK(Survey!$AQ533)=FALSE),0,1)</f>
        <v>1</v>
      </c>
      <c r="BP533" s="165">
        <f>IF(ISBLANK(Survey!$AR533),1,0)</f>
        <v>1</v>
      </c>
      <c r="BQ533" s="16" t="str">
        <f t="shared" si="392"/>
        <v>Pass</v>
      </c>
      <c r="BR533" s="143">
        <f>IF(Survey!$AW533=0, 0,1)</f>
        <v>0</v>
      </c>
      <c r="BS533" s="67">
        <f>IF(AND(Survey!$AS533&gt;=0,Survey!$AS533&lt;=0.2,Survey!$AS533&lt;&gt;""),0,1)</f>
        <v>1</v>
      </c>
      <c r="BT533" s="143">
        <f>IF(ISBLANK(Survey!$AT533),1,0)</f>
        <v>1</v>
      </c>
      <c r="BU533" s="16" t="str">
        <f t="shared" si="393"/>
        <v>Fail</v>
      </c>
      <c r="BV533" s="165">
        <f>Survey!$AU533</f>
        <v>0</v>
      </c>
      <c r="BW533" s="16" t="str">
        <f t="shared" si="394"/>
        <v>Pass</v>
      </c>
      <c r="BX533" s="36">
        <f>Survey!$AV533</f>
        <v>0</v>
      </c>
      <c r="BY533" s="176">
        <f>Survey!$AW533+Survey!$AX533-ABS(Survey!$AY533)+ABS(Survey!$AZ533)-ABS(Survey!$BA533)+ABS(Survey!$BB533)-ABS(Survey!$BC533)-ABS(Survey!$BD533)+Survey!$BE533</f>
        <v>0</v>
      </c>
      <c r="BZ533" s="35">
        <f t="shared" si="395"/>
        <v>0</v>
      </c>
      <c r="CA533" s="17">
        <f t="shared" si="396"/>
        <v>0</v>
      </c>
      <c r="CB533" s="16" t="str">
        <f t="shared" si="397"/>
        <v>Pass</v>
      </c>
      <c r="CC533" s="38" t="b">
        <f>IF(ABS(Survey!$BE533)=0,TRUE,FALSE)</f>
        <v>1</v>
      </c>
      <c r="CD533" s="37" t="b">
        <f>NOT(ISBLANK(Survey!$BF533))</f>
        <v>0</v>
      </c>
      <c r="CE533" t="str">
        <f t="shared" si="398"/>
        <v>Fail</v>
      </c>
      <c r="CF533" s="29">
        <f>Survey!$AV533</f>
        <v>0</v>
      </c>
      <c r="CG533" s="29" cm="1">
        <f t="array" ref="CG533">SUM(SUMIF(Survey!BH533:BO533,{"&gt;0","&lt;0"})*{1,-1})-SUM(SUMIF(Survey!BQ533:BX533,{"&gt;0","&lt;0"})*{1,-1})</f>
        <v>0</v>
      </c>
      <c r="CH533" s="35" t="str">
        <f t="shared" si="399"/>
        <v>No holdings</v>
      </c>
      <c r="CI533">
        <f t="shared" si="400"/>
        <v>0</v>
      </c>
      <c r="CJ533" s="16" t="str">
        <f t="shared" si="401"/>
        <v>Fail</v>
      </c>
      <c r="CK533" s="36">
        <f>Survey!$AV533</f>
        <v>0</v>
      </c>
      <c r="CL533" s="36" cm="1">
        <f t="array" ref="CL533">SUM(SUMIF(Survey!BZ533:CS533,{"&gt;0","&lt;0"})*{1,-1})-SUM(SUMIF(Survey!CU533:DN533,{"&gt;0","&lt;0"})*{1,-1})</f>
        <v>0</v>
      </c>
      <c r="CM533" s="35" t="str">
        <f t="shared" si="402"/>
        <v>No holdings</v>
      </c>
      <c r="CN533" s="17">
        <f t="shared" si="403"/>
        <v>0</v>
      </c>
      <c r="CO533" s="16" t="str">
        <f t="shared" si="404"/>
        <v>Pass</v>
      </c>
      <c r="CP533" s="38" t="b">
        <f>IF(ABS(Survey!$CS533)=0,TRUE,FALSE)</f>
        <v>1</v>
      </c>
      <c r="CQ533" s="37" t="b">
        <f>NOT(ISBLANK(Survey!$CT533))</f>
        <v>0</v>
      </c>
      <c r="CR533" s="16" t="str">
        <f t="shared" si="405"/>
        <v>Pass</v>
      </c>
      <c r="CS533" s="38" t="b">
        <f>IF(ABS(Survey!$DN533)=0,TRUE,FALSE)</f>
        <v>1</v>
      </c>
      <c r="CT533" s="37" t="b">
        <f>NOT(ISBLANK(Survey!$DO533))</f>
        <v>0</v>
      </c>
      <c r="CU533" t="str">
        <f t="shared" si="406"/>
        <v>Pass</v>
      </c>
      <c r="CV533" s="29" cm="1">
        <f t="array" ref="CV533">SUM(SUMIF(Survey!CO533,{"&gt;0","&lt;0"})*{1,-1})+SUM(SUMIF(Survey!DJ533,{"&gt;0","&lt;0"})*{1,-1})</f>
        <v>0</v>
      </c>
      <c r="CW533" s="29">
        <f>SUM(SUMIF(Survey!DQ533:DW533,{"&gt;0","&lt;0"})*{1,-1})+SUM(SUMIF(Survey!DY533:EE533,{"&gt;0","&lt;0"})*{1,-1})</f>
        <v>0</v>
      </c>
      <c r="CX533">
        <f t="shared" si="407"/>
        <v>0</v>
      </c>
      <c r="CY533">
        <f t="shared" si="408"/>
        <v>0</v>
      </c>
      <c r="CZ533" s="16" t="str">
        <f t="shared" si="409"/>
        <v>Pass</v>
      </c>
      <c r="DA533" s="38" t="b">
        <f>IF(ABS(Survey!$DW533)=0,TRUE,FALSE)</f>
        <v>1</v>
      </c>
      <c r="DB533" s="37" t="b">
        <f>NOT(ISBLANK(Survey!DX533))</f>
        <v>0</v>
      </c>
      <c r="DC533" s="16" t="str">
        <f t="shared" si="410"/>
        <v>Pass</v>
      </c>
      <c r="DD533" s="38" t="b">
        <f>IF(ABS(Survey!$EE533)=0,TRUE,FALSE)</f>
        <v>1</v>
      </c>
      <c r="DE533" s="37" t="b">
        <f>NOT(ISBLANK(Survey!$EF533))</f>
        <v>0</v>
      </c>
      <c r="DF533" s="16" t="str">
        <f t="shared" si="411"/>
        <v>Fail</v>
      </c>
      <c r="DG533" s="36">
        <f>SUM(SUMIF(Survey!EL533:EN533,{"&gt;0","&lt;0"})*{1,-1})</f>
        <v>0</v>
      </c>
      <c r="DH533">
        <f t="shared" si="412"/>
        <v>0</v>
      </c>
      <c r="DI533">
        <f t="shared" si="413"/>
        <v>100</v>
      </c>
      <c r="DJ533" s="35" t="b">
        <f>IF(OR(Survey!$M533="ETF",Survey!$M533="ETF, alternative mutual fund",Survey!$M533="Closed-end", Survey!$M533="Split share corp"),TRUE,FALSE)</f>
        <v>0</v>
      </c>
      <c r="DK533" s="16" t="str">
        <f t="shared" si="414"/>
        <v>Fail</v>
      </c>
      <c r="DL533" s="36">
        <f>SUM(SUMIF(Survey!EP533:EV533,{"&gt;0","&lt;0"})*{1,-1})</f>
        <v>0</v>
      </c>
      <c r="DM533">
        <f t="shared" si="415"/>
        <v>0</v>
      </c>
      <c r="DN533" s="17">
        <f t="shared" si="416"/>
        <v>100</v>
      </c>
      <c r="DO533" s="16" t="str">
        <f t="shared" si="417"/>
        <v>Fail</v>
      </c>
      <c r="DP533" s="36">
        <f>SUM(SUMIF(Survey!EX533:FD533,{"&gt;0","&lt;0"})*{1,-1})</f>
        <v>0</v>
      </c>
      <c r="DQ533">
        <f t="shared" si="418"/>
        <v>0</v>
      </c>
      <c r="DR533" s="17">
        <f t="shared" si="419"/>
        <v>100</v>
      </c>
    </row>
    <row r="534" spans="1:122">
      <c r="A534">
        <v>534</v>
      </c>
      <c r="B534" t="str">
        <f t="shared" si="373"/>
        <v>Pass</v>
      </c>
      <c r="C534" t="str">
        <f>IF(COUNTBLANK(Survey!B534:FE534)=$C$2, "Pass", "Fail")</f>
        <v>Pass</v>
      </c>
      <c r="D534" t="str">
        <f t="shared" si="374"/>
        <v>Fail</v>
      </c>
      <c r="E534" t="str">
        <f>IF(OR(ISBLANK(Survey!AJ534),COUNTIF(G534:BB534,"Fail")),"Fail","Pass")</f>
        <v>Fail</v>
      </c>
      <c r="G534" s="16" t="str">
        <f t="shared" si="375"/>
        <v>Fail</v>
      </c>
      <c r="H534" s="177">
        <f>COUNTBLANK(Survey!B534:D534)+COUNTBLANK(Survey!G534)+COUNTBLANK(Survey!I534)+COUNTBLANK(Survey!K534:M534)+COUNTBLANK(Survey!P534)+COUNTBLANK(Survey!S534:U534)+COUNTBLANK(Survey!Y534:AA534)+COUNTBLANK(Survey!AD534:AE534)+COUNTBLANK(Survey!AI534:AI534)</f>
        <v>18</v>
      </c>
      <c r="I534" s="16" t="str">
        <f t="shared" si="376"/>
        <v>Fail</v>
      </c>
      <c r="J534" t="b">
        <f>IF(Survey!E534="No",TRUE,FALSE)</f>
        <v>0</v>
      </c>
      <c r="K534" s="34">
        <f>LEN(Survey!E534)</f>
        <v>0</v>
      </c>
      <c r="L534" s="16" t="str">
        <f t="shared" si="377"/>
        <v>Fail</v>
      </c>
      <c r="M534" t="b">
        <f>IF(Survey!F534="No",TRUE,FALSE)</f>
        <v>0</v>
      </c>
      <c r="N534" s="33">
        <f>LEN(Survey!F534)</f>
        <v>0</v>
      </c>
      <c r="O534" s="16" t="str">
        <f t="shared" si="378"/>
        <v>Pass</v>
      </c>
      <c r="P534" s="34">
        <f>MOD((LEN(Survey!H534)+2),11)</f>
        <v>2</v>
      </c>
      <c r="Q534" s="33" t="str">
        <f>IF(Survey!$L534="Prospectus fund", "Yes", "No")</f>
        <v>No</v>
      </c>
      <c r="R534" s="16" t="str">
        <f t="shared" si="379"/>
        <v>Pass</v>
      </c>
      <c r="S534" s="34">
        <f>MOD((LEN(Survey!J534)+2),11)</f>
        <v>2</v>
      </c>
      <c r="T534" s="35" t="b">
        <f>IF(OR(Survey!$M534="ETF",Survey!$M534="ETF, alternative mutual fund",Survey!$M534="Closed-end", Survey!$M534="Split share corp", Survey!$I534="Yes"),TRUE,FALSE)</f>
        <v>0</v>
      </c>
      <c r="U534" s="16" t="str">
        <f>IFERROR(IF(AND(OR(X534=Y534,Y534 = "Either"),NOT(ISBLANK(Survey!K534))),"Pass","Fail"),"Pass")</f>
        <v>Fail</v>
      </c>
      <c r="V534" s="36" cm="1">
        <f t="array" ref="V534">SUM(SUMIF(Survey!BZ534:CS534,{"&gt;0","&lt;0"})*{1,-1})</f>
        <v>0</v>
      </c>
      <c r="W534" s="38" cm="1">
        <f t="array" ref="W534">SUM(SUMIF(Survey!CC534,{"&gt;0","&lt;0"})*{1,-1})+SUM(SUMIF(Survey!CM534,{"&gt;0","&lt;0"})*{1,-1})</f>
        <v>0</v>
      </c>
      <c r="X534" s="38">
        <f>Survey!K534</f>
        <v>0</v>
      </c>
      <c r="Y534" s="37" t="str">
        <f t="shared" si="380"/>
        <v>Either</v>
      </c>
      <c r="Z534" s="16" t="str">
        <f t="shared" si="381"/>
        <v>Fail</v>
      </c>
      <c r="AA534" s="67" cm="1">
        <f t="array" ref="AA534">SUM(SUMIF(Survey!BZ534:CS534,{"&gt;0","&lt;0"})*{1,-1})+SUM(SUMIF(Survey!CU534:DN534,{"&gt;0","&lt;0"})*{1,-1})</f>
        <v>0</v>
      </c>
      <c r="AB534" s="67">
        <f>IFERROR(AA534/(Survey!$AV534),0)</f>
        <v>0</v>
      </c>
      <c r="AC534" s="128" t="b">
        <f>IF(OR(Survey!$M534="Alternative strategy or hedge",Survey!$M534="Other, illiquid",Survey!$L534="Prospectus fund"),TRUE,FALSE)</f>
        <v>0</v>
      </c>
      <c r="AD534" s="128" t="b">
        <f>NOT(ISBLANK(Survey!$M534))</f>
        <v>0</v>
      </c>
      <c r="AE534" s="16" t="str">
        <f t="shared" si="382"/>
        <v>Pass</v>
      </c>
      <c r="AF534" s="38" t="b">
        <f>NOT(ISNUMBER(SEARCH("Other",Survey!$P534)))</f>
        <v>1</v>
      </c>
      <c r="AG534" s="37" t="b">
        <f>NOT(ISBLANK(Survey!$Q534))</f>
        <v>0</v>
      </c>
      <c r="AH534" s="16" t="str">
        <f t="shared" si="383"/>
        <v>Pass</v>
      </c>
      <c r="AI534" s="143">
        <f>COUNTBLANK(Survey!$W534)</f>
        <v>1</v>
      </c>
      <c r="AJ534" s="67">
        <f>IF(AND(Survey!L534&lt;&gt;"Exempt fund",OR(Survey!$M534="ETF",Survey!$M534="ETF, alternative mutual fund",Survey!$M534="Mutual fund",Survey!$M534="Alternative mutual fund",Survey!$M534="Money market")),1,0)</f>
        <v>0</v>
      </c>
      <c r="AK534" s="16" t="str">
        <f t="shared" si="384"/>
        <v>Pass</v>
      </c>
      <c r="AL534" s="38" t="b">
        <f>NOT(ISNUMBER(SEARCH("Yes",Survey!$AA534)))</f>
        <v>1</v>
      </c>
      <c r="AM534" s="37" t="b">
        <f>IF(COUNTBLANK(Survey!$AB534:$AC534)=0,TRUE, FALSE)</f>
        <v>0</v>
      </c>
      <c r="AN534" s="16" t="str">
        <f t="shared" si="385"/>
        <v>Pass</v>
      </c>
      <c r="AO534" s="38" t="b">
        <f>NOT(ISNUMBER(SEARCH("Yes",Survey!$AD534)))</f>
        <v>1</v>
      </c>
      <c r="AP534" s="37" t="b">
        <f>NOT(ISBLANK(Survey!$AF534))</f>
        <v>0</v>
      </c>
      <c r="AQ534" s="16" t="str">
        <f t="shared" si="386"/>
        <v>Pass</v>
      </c>
      <c r="AR534" s="38" t="b">
        <f>NOT(OR(ISNUMBER(SEARCH("Other",Survey!$AF534)),ISNUMBER(SEARCH("Multiple",Survey!$AF534))))</f>
        <v>1</v>
      </c>
      <c r="AS534" s="37" t="b">
        <f>NOT(ISBLANK(Survey!$AG534))</f>
        <v>0</v>
      </c>
      <c r="AT534" s="16" t="str">
        <f t="shared" si="387"/>
        <v>Fail</v>
      </c>
      <c r="AU534" s="143">
        <f>IF(ABS(Survey!$AV534)&gt;0, 1,0)</f>
        <v>0</v>
      </c>
      <c r="AV534" s="143">
        <f>IF(COUNTBLANK(Survey!$AJ534)=0,1,0)</f>
        <v>0</v>
      </c>
      <c r="AW534" s="16" t="str">
        <f t="shared" si="388"/>
        <v>Pass</v>
      </c>
      <c r="AX534" s="143">
        <f>IF(ISBLANK(Survey!$AJ534),0,1)</f>
        <v>0</v>
      </c>
      <c r="AY534" s="165">
        <f>COUNTBLANK(Survey!$AK534)</f>
        <v>1</v>
      </c>
      <c r="AZ534" s="16" t="str">
        <f t="shared" si="389"/>
        <v>Pass</v>
      </c>
      <c r="BA534" s="143">
        <f>IF(OR(Survey!$AK534="Closed",ISBLANK(Survey!$AK534)),0,1)</f>
        <v>0</v>
      </c>
      <c r="BB534" s="165">
        <f>IF(ISBLANK(Survey!$AL534),1,0)</f>
        <v>1</v>
      </c>
      <c r="BC534" s="147" t="str" cm="1">
        <f t="array" ref="BC534">IF(OR(IF(OR($BE534+$BF534 = 2, $BG534=1), FALSE, TRUE), AND($BD534:$BD534 = 0)),"Pass","Fail")</f>
        <v>Pass</v>
      </c>
      <c r="BD534" s="143">
        <f>COUNTBLANK(Survey!$AM534:$AO534)</f>
        <v>3</v>
      </c>
      <c r="BE534" s="143">
        <f>IF(Survey!$I534="Yes",1,0)</f>
        <v>0</v>
      </c>
      <c r="BF534" s="143">
        <f>IF(OR(Survey!$M534="Mutual fund",Survey!$M534="Alternative mutual fund",Survey!$M534="Money market"),1,0)</f>
        <v>0</v>
      </c>
      <c r="BG534" s="148">
        <f>IF(OR(Survey!$M534="ETF",Survey!$M534="ETF, alternative mutual fund"),1,0)</f>
        <v>0</v>
      </c>
      <c r="BH534" s="16" t="str">
        <f t="shared" si="390"/>
        <v>Pass</v>
      </c>
      <c r="BI534" s="38" t="b">
        <f>OR(ISNUMBER(SEARCH("Yes",Survey!$AO534)),ISBLANK(Survey!$AO534))</f>
        <v>1</v>
      </c>
      <c r="BJ534" s="67" t="b">
        <f>NOT(ISBLANK(Survey!$AP534))</f>
        <v>0</v>
      </c>
      <c r="BK534" s="16" t="str">
        <f t="shared" si="391"/>
        <v>Pass</v>
      </c>
      <c r="BL534" s="143">
        <f>IF(Survey!$AW534=0, 0,1)</f>
        <v>0</v>
      </c>
      <c r="BM534" s="67">
        <f>Survey!$AQ534</f>
        <v>0</v>
      </c>
      <c r="BN534" s="67">
        <f>IFERROR((Survey!$AX534-ABS(Survey!$AY534)-ABS(Survey!$BD534))/Survey!$AW534,0)</f>
        <v>0</v>
      </c>
      <c r="BO534" s="67">
        <f>IF(AND($BM534&gt;$BN534-0.2,$BM534&lt;$BN534+0.2,ISBLANK(Survey!$AQ534)=FALSE),0,1)</f>
        <v>1</v>
      </c>
      <c r="BP534" s="165">
        <f>IF(ISBLANK(Survey!$AR534),1,0)</f>
        <v>1</v>
      </c>
      <c r="BQ534" s="16" t="str">
        <f t="shared" si="392"/>
        <v>Pass</v>
      </c>
      <c r="BR534" s="143">
        <f>IF(Survey!$AW534=0, 0,1)</f>
        <v>0</v>
      </c>
      <c r="BS534" s="67">
        <f>IF(AND(Survey!$AS534&gt;=0,Survey!$AS534&lt;=0.2,Survey!$AS534&lt;&gt;""),0,1)</f>
        <v>1</v>
      </c>
      <c r="BT534" s="143">
        <f>IF(ISBLANK(Survey!$AT534),1,0)</f>
        <v>1</v>
      </c>
      <c r="BU534" s="16" t="str">
        <f t="shared" si="393"/>
        <v>Fail</v>
      </c>
      <c r="BV534" s="165">
        <f>Survey!$AU534</f>
        <v>0</v>
      </c>
      <c r="BW534" s="16" t="str">
        <f t="shared" si="394"/>
        <v>Pass</v>
      </c>
      <c r="BX534" s="36">
        <f>Survey!$AV534</f>
        <v>0</v>
      </c>
      <c r="BY534" s="176">
        <f>Survey!$AW534+Survey!$AX534-ABS(Survey!$AY534)+ABS(Survey!$AZ534)-ABS(Survey!$BA534)+ABS(Survey!$BB534)-ABS(Survey!$BC534)-ABS(Survey!$BD534)+Survey!$BE534</f>
        <v>0</v>
      </c>
      <c r="BZ534" s="35">
        <f t="shared" si="395"/>
        <v>0</v>
      </c>
      <c r="CA534" s="17">
        <f t="shared" si="396"/>
        <v>0</v>
      </c>
      <c r="CB534" s="16" t="str">
        <f t="shared" si="397"/>
        <v>Pass</v>
      </c>
      <c r="CC534" s="38" t="b">
        <f>IF(ABS(Survey!$BE534)=0,TRUE,FALSE)</f>
        <v>1</v>
      </c>
      <c r="CD534" s="37" t="b">
        <f>NOT(ISBLANK(Survey!$BF534))</f>
        <v>0</v>
      </c>
      <c r="CE534" t="str">
        <f t="shared" si="398"/>
        <v>Fail</v>
      </c>
      <c r="CF534" s="29">
        <f>Survey!$AV534</f>
        <v>0</v>
      </c>
      <c r="CG534" s="29" cm="1">
        <f t="array" ref="CG534">SUM(SUMIF(Survey!BH534:BO534,{"&gt;0","&lt;0"})*{1,-1})-SUM(SUMIF(Survey!BQ534:BX534,{"&gt;0","&lt;0"})*{1,-1})</f>
        <v>0</v>
      </c>
      <c r="CH534" s="35" t="str">
        <f t="shared" si="399"/>
        <v>No holdings</v>
      </c>
      <c r="CI534">
        <f t="shared" si="400"/>
        <v>0</v>
      </c>
      <c r="CJ534" s="16" t="str">
        <f t="shared" si="401"/>
        <v>Fail</v>
      </c>
      <c r="CK534" s="36">
        <f>Survey!$AV534</f>
        <v>0</v>
      </c>
      <c r="CL534" s="36" cm="1">
        <f t="array" ref="CL534">SUM(SUMIF(Survey!BZ534:CS534,{"&gt;0","&lt;0"})*{1,-1})-SUM(SUMIF(Survey!CU534:DN534,{"&gt;0","&lt;0"})*{1,-1})</f>
        <v>0</v>
      </c>
      <c r="CM534" s="35" t="str">
        <f t="shared" si="402"/>
        <v>No holdings</v>
      </c>
      <c r="CN534" s="17">
        <f t="shared" si="403"/>
        <v>0</v>
      </c>
      <c r="CO534" s="16" t="str">
        <f t="shared" si="404"/>
        <v>Pass</v>
      </c>
      <c r="CP534" s="38" t="b">
        <f>IF(ABS(Survey!$CS534)=0,TRUE,FALSE)</f>
        <v>1</v>
      </c>
      <c r="CQ534" s="37" t="b">
        <f>NOT(ISBLANK(Survey!$CT534))</f>
        <v>0</v>
      </c>
      <c r="CR534" s="16" t="str">
        <f t="shared" si="405"/>
        <v>Pass</v>
      </c>
      <c r="CS534" s="38" t="b">
        <f>IF(ABS(Survey!$DN534)=0,TRUE,FALSE)</f>
        <v>1</v>
      </c>
      <c r="CT534" s="37" t="b">
        <f>NOT(ISBLANK(Survey!$DO534))</f>
        <v>0</v>
      </c>
      <c r="CU534" t="str">
        <f t="shared" si="406"/>
        <v>Pass</v>
      </c>
      <c r="CV534" s="29" cm="1">
        <f t="array" ref="CV534">SUM(SUMIF(Survey!CO534,{"&gt;0","&lt;0"})*{1,-1})+SUM(SUMIF(Survey!DJ534,{"&gt;0","&lt;0"})*{1,-1})</f>
        <v>0</v>
      </c>
      <c r="CW534" s="29">
        <f>SUM(SUMIF(Survey!DQ534:DW534,{"&gt;0","&lt;0"})*{1,-1})+SUM(SUMIF(Survey!DY534:EE534,{"&gt;0","&lt;0"})*{1,-1})</f>
        <v>0</v>
      </c>
      <c r="CX534">
        <f t="shared" si="407"/>
        <v>0</v>
      </c>
      <c r="CY534">
        <f t="shared" si="408"/>
        <v>0</v>
      </c>
      <c r="CZ534" s="16" t="str">
        <f t="shared" si="409"/>
        <v>Pass</v>
      </c>
      <c r="DA534" s="38" t="b">
        <f>IF(ABS(Survey!$DW534)=0,TRUE,FALSE)</f>
        <v>1</v>
      </c>
      <c r="DB534" s="37" t="b">
        <f>NOT(ISBLANK(Survey!DX534))</f>
        <v>0</v>
      </c>
      <c r="DC534" s="16" t="str">
        <f t="shared" si="410"/>
        <v>Pass</v>
      </c>
      <c r="DD534" s="38" t="b">
        <f>IF(ABS(Survey!$EE534)=0,TRUE,FALSE)</f>
        <v>1</v>
      </c>
      <c r="DE534" s="37" t="b">
        <f>NOT(ISBLANK(Survey!$EF534))</f>
        <v>0</v>
      </c>
      <c r="DF534" s="16" t="str">
        <f t="shared" si="411"/>
        <v>Fail</v>
      </c>
      <c r="DG534" s="36">
        <f>SUM(SUMIF(Survey!EL534:EN534,{"&gt;0","&lt;0"})*{1,-1})</f>
        <v>0</v>
      </c>
      <c r="DH534">
        <f t="shared" si="412"/>
        <v>0</v>
      </c>
      <c r="DI534">
        <f t="shared" si="413"/>
        <v>100</v>
      </c>
      <c r="DJ534" s="35" t="b">
        <f>IF(OR(Survey!$M534="ETF",Survey!$M534="ETF, alternative mutual fund",Survey!$M534="Closed-end", Survey!$M534="Split share corp"),TRUE,FALSE)</f>
        <v>0</v>
      </c>
      <c r="DK534" s="16" t="str">
        <f t="shared" si="414"/>
        <v>Fail</v>
      </c>
      <c r="DL534" s="36">
        <f>SUM(SUMIF(Survey!EP534:EV534,{"&gt;0","&lt;0"})*{1,-1})</f>
        <v>0</v>
      </c>
      <c r="DM534">
        <f t="shared" si="415"/>
        <v>0</v>
      </c>
      <c r="DN534" s="17">
        <f t="shared" si="416"/>
        <v>100</v>
      </c>
      <c r="DO534" s="16" t="str">
        <f t="shared" si="417"/>
        <v>Fail</v>
      </c>
      <c r="DP534" s="36">
        <f>SUM(SUMIF(Survey!EX534:FD534,{"&gt;0","&lt;0"})*{1,-1})</f>
        <v>0</v>
      </c>
      <c r="DQ534">
        <f t="shared" si="418"/>
        <v>0</v>
      </c>
      <c r="DR534" s="17">
        <f t="shared" si="419"/>
        <v>100</v>
      </c>
    </row>
    <row r="535" spans="1:122">
      <c r="A535">
        <v>535</v>
      </c>
      <c r="B535" t="str">
        <f t="shared" si="373"/>
        <v>Pass</v>
      </c>
      <c r="C535" t="str">
        <f>IF(COUNTBLANK(Survey!B535:FE535)=$C$2, "Pass", "Fail")</f>
        <v>Pass</v>
      </c>
      <c r="D535" t="str">
        <f t="shared" si="374"/>
        <v>Fail</v>
      </c>
      <c r="E535" t="str">
        <f>IF(OR(ISBLANK(Survey!AJ535),COUNTIF(G535:BB535,"Fail")),"Fail","Pass")</f>
        <v>Fail</v>
      </c>
      <c r="G535" s="16" t="str">
        <f t="shared" si="375"/>
        <v>Fail</v>
      </c>
      <c r="H535" s="177">
        <f>COUNTBLANK(Survey!B535:D535)+COUNTBLANK(Survey!G535)+COUNTBLANK(Survey!I535)+COUNTBLANK(Survey!K535:M535)+COUNTBLANK(Survey!P535)+COUNTBLANK(Survey!S535:U535)+COUNTBLANK(Survey!Y535:AA535)+COUNTBLANK(Survey!AD535:AE535)+COUNTBLANK(Survey!AI535:AI535)</f>
        <v>18</v>
      </c>
      <c r="I535" s="16" t="str">
        <f t="shared" si="376"/>
        <v>Fail</v>
      </c>
      <c r="J535" t="b">
        <f>IF(Survey!E535="No",TRUE,FALSE)</f>
        <v>0</v>
      </c>
      <c r="K535" s="34">
        <f>LEN(Survey!E535)</f>
        <v>0</v>
      </c>
      <c r="L535" s="16" t="str">
        <f t="shared" si="377"/>
        <v>Fail</v>
      </c>
      <c r="M535" t="b">
        <f>IF(Survey!F535="No",TRUE,FALSE)</f>
        <v>0</v>
      </c>
      <c r="N535" s="33">
        <f>LEN(Survey!F535)</f>
        <v>0</v>
      </c>
      <c r="O535" s="16" t="str">
        <f t="shared" si="378"/>
        <v>Pass</v>
      </c>
      <c r="P535" s="34">
        <f>MOD((LEN(Survey!H535)+2),11)</f>
        <v>2</v>
      </c>
      <c r="Q535" s="33" t="str">
        <f>IF(Survey!$L535="Prospectus fund", "Yes", "No")</f>
        <v>No</v>
      </c>
      <c r="R535" s="16" t="str">
        <f t="shared" si="379"/>
        <v>Pass</v>
      </c>
      <c r="S535" s="34">
        <f>MOD((LEN(Survey!J535)+2),11)</f>
        <v>2</v>
      </c>
      <c r="T535" s="35" t="b">
        <f>IF(OR(Survey!$M535="ETF",Survey!$M535="ETF, alternative mutual fund",Survey!$M535="Closed-end", Survey!$M535="Split share corp", Survey!$I535="Yes"),TRUE,FALSE)</f>
        <v>0</v>
      </c>
      <c r="U535" s="16" t="str">
        <f>IFERROR(IF(AND(OR(X535=Y535,Y535 = "Either"),NOT(ISBLANK(Survey!K535))),"Pass","Fail"),"Pass")</f>
        <v>Fail</v>
      </c>
      <c r="V535" s="36" cm="1">
        <f t="array" ref="V535">SUM(SUMIF(Survey!BZ535:CS535,{"&gt;0","&lt;0"})*{1,-1})</f>
        <v>0</v>
      </c>
      <c r="W535" s="38" cm="1">
        <f t="array" ref="W535">SUM(SUMIF(Survey!CC535,{"&gt;0","&lt;0"})*{1,-1})+SUM(SUMIF(Survey!CM535,{"&gt;0","&lt;0"})*{1,-1})</f>
        <v>0</v>
      </c>
      <c r="X535" s="38">
        <f>Survey!K535</f>
        <v>0</v>
      </c>
      <c r="Y535" s="37" t="str">
        <f t="shared" si="380"/>
        <v>Either</v>
      </c>
      <c r="Z535" s="16" t="str">
        <f t="shared" si="381"/>
        <v>Fail</v>
      </c>
      <c r="AA535" s="67" cm="1">
        <f t="array" ref="AA535">SUM(SUMIF(Survey!BZ535:CS535,{"&gt;0","&lt;0"})*{1,-1})+SUM(SUMIF(Survey!CU535:DN535,{"&gt;0","&lt;0"})*{1,-1})</f>
        <v>0</v>
      </c>
      <c r="AB535" s="67">
        <f>IFERROR(AA535/(Survey!$AV535),0)</f>
        <v>0</v>
      </c>
      <c r="AC535" s="128" t="b">
        <f>IF(OR(Survey!$M535="Alternative strategy or hedge",Survey!$M535="Other, illiquid",Survey!$L535="Prospectus fund"),TRUE,FALSE)</f>
        <v>0</v>
      </c>
      <c r="AD535" s="128" t="b">
        <f>NOT(ISBLANK(Survey!$M535))</f>
        <v>0</v>
      </c>
      <c r="AE535" s="16" t="str">
        <f t="shared" si="382"/>
        <v>Pass</v>
      </c>
      <c r="AF535" s="38" t="b">
        <f>NOT(ISNUMBER(SEARCH("Other",Survey!$P535)))</f>
        <v>1</v>
      </c>
      <c r="AG535" s="37" t="b">
        <f>NOT(ISBLANK(Survey!$Q535))</f>
        <v>0</v>
      </c>
      <c r="AH535" s="16" t="str">
        <f t="shared" si="383"/>
        <v>Pass</v>
      </c>
      <c r="AI535" s="143">
        <f>COUNTBLANK(Survey!$W535)</f>
        <v>1</v>
      </c>
      <c r="AJ535" s="67">
        <f>IF(AND(Survey!L535&lt;&gt;"Exempt fund",OR(Survey!$M535="ETF",Survey!$M535="ETF, alternative mutual fund",Survey!$M535="Mutual fund",Survey!$M535="Alternative mutual fund",Survey!$M535="Money market")),1,0)</f>
        <v>0</v>
      </c>
      <c r="AK535" s="16" t="str">
        <f t="shared" si="384"/>
        <v>Pass</v>
      </c>
      <c r="AL535" s="38" t="b">
        <f>NOT(ISNUMBER(SEARCH("Yes",Survey!$AA535)))</f>
        <v>1</v>
      </c>
      <c r="AM535" s="37" t="b">
        <f>IF(COUNTBLANK(Survey!$AB535:$AC535)=0,TRUE, FALSE)</f>
        <v>0</v>
      </c>
      <c r="AN535" s="16" t="str">
        <f t="shared" si="385"/>
        <v>Pass</v>
      </c>
      <c r="AO535" s="38" t="b">
        <f>NOT(ISNUMBER(SEARCH("Yes",Survey!$AD535)))</f>
        <v>1</v>
      </c>
      <c r="AP535" s="37" t="b">
        <f>NOT(ISBLANK(Survey!$AF535))</f>
        <v>0</v>
      </c>
      <c r="AQ535" s="16" t="str">
        <f t="shared" si="386"/>
        <v>Pass</v>
      </c>
      <c r="AR535" s="38" t="b">
        <f>NOT(OR(ISNUMBER(SEARCH("Other",Survey!$AF535)),ISNUMBER(SEARCH("Multiple",Survey!$AF535))))</f>
        <v>1</v>
      </c>
      <c r="AS535" s="37" t="b">
        <f>NOT(ISBLANK(Survey!$AG535))</f>
        <v>0</v>
      </c>
      <c r="AT535" s="16" t="str">
        <f t="shared" si="387"/>
        <v>Fail</v>
      </c>
      <c r="AU535" s="143">
        <f>IF(ABS(Survey!$AV535)&gt;0, 1,0)</f>
        <v>0</v>
      </c>
      <c r="AV535" s="143">
        <f>IF(COUNTBLANK(Survey!$AJ535)=0,1,0)</f>
        <v>0</v>
      </c>
      <c r="AW535" s="16" t="str">
        <f t="shared" si="388"/>
        <v>Pass</v>
      </c>
      <c r="AX535" s="143">
        <f>IF(ISBLANK(Survey!$AJ535),0,1)</f>
        <v>0</v>
      </c>
      <c r="AY535" s="165">
        <f>COUNTBLANK(Survey!$AK535)</f>
        <v>1</v>
      </c>
      <c r="AZ535" s="16" t="str">
        <f t="shared" si="389"/>
        <v>Pass</v>
      </c>
      <c r="BA535" s="143">
        <f>IF(OR(Survey!$AK535="Closed",ISBLANK(Survey!$AK535)),0,1)</f>
        <v>0</v>
      </c>
      <c r="BB535" s="165">
        <f>IF(ISBLANK(Survey!$AL535),1,0)</f>
        <v>1</v>
      </c>
      <c r="BC535" s="147" t="str" cm="1">
        <f t="array" ref="BC535">IF(OR(IF(OR($BE535+$BF535 = 2, $BG535=1), FALSE, TRUE), AND($BD535:$BD535 = 0)),"Pass","Fail")</f>
        <v>Pass</v>
      </c>
      <c r="BD535" s="143">
        <f>COUNTBLANK(Survey!$AM535:$AO535)</f>
        <v>3</v>
      </c>
      <c r="BE535" s="143">
        <f>IF(Survey!$I535="Yes",1,0)</f>
        <v>0</v>
      </c>
      <c r="BF535" s="143">
        <f>IF(OR(Survey!$M535="Mutual fund",Survey!$M535="Alternative mutual fund",Survey!$M535="Money market"),1,0)</f>
        <v>0</v>
      </c>
      <c r="BG535" s="148">
        <f>IF(OR(Survey!$M535="ETF",Survey!$M535="ETF, alternative mutual fund"),1,0)</f>
        <v>0</v>
      </c>
      <c r="BH535" s="16" t="str">
        <f t="shared" si="390"/>
        <v>Pass</v>
      </c>
      <c r="BI535" s="38" t="b">
        <f>OR(ISNUMBER(SEARCH("Yes",Survey!$AO535)),ISBLANK(Survey!$AO535))</f>
        <v>1</v>
      </c>
      <c r="BJ535" s="67" t="b">
        <f>NOT(ISBLANK(Survey!$AP535))</f>
        <v>0</v>
      </c>
      <c r="BK535" s="16" t="str">
        <f t="shared" si="391"/>
        <v>Pass</v>
      </c>
      <c r="BL535" s="143">
        <f>IF(Survey!$AW535=0, 0,1)</f>
        <v>0</v>
      </c>
      <c r="BM535" s="67">
        <f>Survey!$AQ535</f>
        <v>0</v>
      </c>
      <c r="BN535" s="67">
        <f>IFERROR((Survey!$AX535-ABS(Survey!$AY535)-ABS(Survey!$BD535))/Survey!$AW535,0)</f>
        <v>0</v>
      </c>
      <c r="BO535" s="67">
        <f>IF(AND($BM535&gt;$BN535-0.2,$BM535&lt;$BN535+0.2,ISBLANK(Survey!$AQ535)=FALSE),0,1)</f>
        <v>1</v>
      </c>
      <c r="BP535" s="165">
        <f>IF(ISBLANK(Survey!$AR535),1,0)</f>
        <v>1</v>
      </c>
      <c r="BQ535" s="16" t="str">
        <f t="shared" si="392"/>
        <v>Pass</v>
      </c>
      <c r="BR535" s="143">
        <f>IF(Survey!$AW535=0, 0,1)</f>
        <v>0</v>
      </c>
      <c r="BS535" s="67">
        <f>IF(AND(Survey!$AS535&gt;=0,Survey!$AS535&lt;=0.2,Survey!$AS535&lt;&gt;""),0,1)</f>
        <v>1</v>
      </c>
      <c r="BT535" s="143">
        <f>IF(ISBLANK(Survey!$AT535),1,0)</f>
        <v>1</v>
      </c>
      <c r="BU535" s="16" t="str">
        <f t="shared" si="393"/>
        <v>Fail</v>
      </c>
      <c r="BV535" s="165">
        <f>Survey!$AU535</f>
        <v>0</v>
      </c>
      <c r="BW535" s="16" t="str">
        <f t="shared" si="394"/>
        <v>Pass</v>
      </c>
      <c r="BX535" s="36">
        <f>Survey!$AV535</f>
        <v>0</v>
      </c>
      <c r="BY535" s="176">
        <f>Survey!$AW535+Survey!$AX535-ABS(Survey!$AY535)+ABS(Survey!$AZ535)-ABS(Survey!$BA535)+ABS(Survey!$BB535)-ABS(Survey!$BC535)-ABS(Survey!$BD535)+Survey!$BE535</f>
        <v>0</v>
      </c>
      <c r="BZ535" s="35">
        <f t="shared" si="395"/>
        <v>0</v>
      </c>
      <c r="CA535" s="17">
        <f t="shared" si="396"/>
        <v>0</v>
      </c>
      <c r="CB535" s="16" t="str">
        <f t="shared" si="397"/>
        <v>Pass</v>
      </c>
      <c r="CC535" s="38" t="b">
        <f>IF(ABS(Survey!$BE535)=0,TRUE,FALSE)</f>
        <v>1</v>
      </c>
      <c r="CD535" s="37" t="b">
        <f>NOT(ISBLANK(Survey!$BF535))</f>
        <v>0</v>
      </c>
      <c r="CE535" t="str">
        <f t="shared" si="398"/>
        <v>Fail</v>
      </c>
      <c r="CF535" s="29">
        <f>Survey!$AV535</f>
        <v>0</v>
      </c>
      <c r="CG535" s="29" cm="1">
        <f t="array" ref="CG535">SUM(SUMIF(Survey!BH535:BO535,{"&gt;0","&lt;0"})*{1,-1})-SUM(SUMIF(Survey!BQ535:BX535,{"&gt;0","&lt;0"})*{1,-1})</f>
        <v>0</v>
      </c>
      <c r="CH535" s="35" t="str">
        <f t="shared" si="399"/>
        <v>No holdings</v>
      </c>
      <c r="CI535">
        <f t="shared" si="400"/>
        <v>0</v>
      </c>
      <c r="CJ535" s="16" t="str">
        <f t="shared" si="401"/>
        <v>Fail</v>
      </c>
      <c r="CK535" s="36">
        <f>Survey!$AV535</f>
        <v>0</v>
      </c>
      <c r="CL535" s="36" cm="1">
        <f t="array" ref="CL535">SUM(SUMIF(Survey!BZ535:CS535,{"&gt;0","&lt;0"})*{1,-1})-SUM(SUMIF(Survey!CU535:DN535,{"&gt;0","&lt;0"})*{1,-1})</f>
        <v>0</v>
      </c>
      <c r="CM535" s="35" t="str">
        <f t="shared" si="402"/>
        <v>No holdings</v>
      </c>
      <c r="CN535" s="17">
        <f t="shared" si="403"/>
        <v>0</v>
      </c>
      <c r="CO535" s="16" t="str">
        <f t="shared" si="404"/>
        <v>Pass</v>
      </c>
      <c r="CP535" s="38" t="b">
        <f>IF(ABS(Survey!$CS535)=0,TRUE,FALSE)</f>
        <v>1</v>
      </c>
      <c r="CQ535" s="37" t="b">
        <f>NOT(ISBLANK(Survey!$CT535))</f>
        <v>0</v>
      </c>
      <c r="CR535" s="16" t="str">
        <f t="shared" si="405"/>
        <v>Pass</v>
      </c>
      <c r="CS535" s="38" t="b">
        <f>IF(ABS(Survey!$DN535)=0,TRUE,FALSE)</f>
        <v>1</v>
      </c>
      <c r="CT535" s="37" t="b">
        <f>NOT(ISBLANK(Survey!$DO535))</f>
        <v>0</v>
      </c>
      <c r="CU535" t="str">
        <f t="shared" si="406"/>
        <v>Pass</v>
      </c>
      <c r="CV535" s="29" cm="1">
        <f t="array" ref="CV535">SUM(SUMIF(Survey!CO535,{"&gt;0","&lt;0"})*{1,-1})+SUM(SUMIF(Survey!DJ535,{"&gt;0","&lt;0"})*{1,-1})</f>
        <v>0</v>
      </c>
      <c r="CW535" s="29">
        <f>SUM(SUMIF(Survey!DQ535:DW535,{"&gt;0","&lt;0"})*{1,-1})+SUM(SUMIF(Survey!DY535:EE535,{"&gt;0","&lt;0"})*{1,-1})</f>
        <v>0</v>
      </c>
      <c r="CX535">
        <f t="shared" si="407"/>
        <v>0</v>
      </c>
      <c r="CY535">
        <f t="shared" si="408"/>
        <v>0</v>
      </c>
      <c r="CZ535" s="16" t="str">
        <f t="shared" si="409"/>
        <v>Pass</v>
      </c>
      <c r="DA535" s="38" t="b">
        <f>IF(ABS(Survey!$DW535)=0,TRUE,FALSE)</f>
        <v>1</v>
      </c>
      <c r="DB535" s="37" t="b">
        <f>NOT(ISBLANK(Survey!DX535))</f>
        <v>0</v>
      </c>
      <c r="DC535" s="16" t="str">
        <f t="shared" si="410"/>
        <v>Pass</v>
      </c>
      <c r="DD535" s="38" t="b">
        <f>IF(ABS(Survey!$EE535)=0,TRUE,FALSE)</f>
        <v>1</v>
      </c>
      <c r="DE535" s="37" t="b">
        <f>NOT(ISBLANK(Survey!$EF535))</f>
        <v>0</v>
      </c>
      <c r="DF535" s="16" t="str">
        <f t="shared" si="411"/>
        <v>Fail</v>
      </c>
      <c r="DG535" s="36">
        <f>SUM(SUMIF(Survey!EL535:EN535,{"&gt;0","&lt;0"})*{1,-1})</f>
        <v>0</v>
      </c>
      <c r="DH535">
        <f t="shared" si="412"/>
        <v>0</v>
      </c>
      <c r="DI535">
        <f t="shared" si="413"/>
        <v>100</v>
      </c>
      <c r="DJ535" s="35" t="b">
        <f>IF(OR(Survey!$M535="ETF",Survey!$M535="ETF, alternative mutual fund",Survey!$M535="Closed-end", Survey!$M535="Split share corp"),TRUE,FALSE)</f>
        <v>0</v>
      </c>
      <c r="DK535" s="16" t="str">
        <f t="shared" si="414"/>
        <v>Fail</v>
      </c>
      <c r="DL535" s="36">
        <f>SUM(SUMIF(Survey!EP535:EV535,{"&gt;0","&lt;0"})*{1,-1})</f>
        <v>0</v>
      </c>
      <c r="DM535">
        <f t="shared" si="415"/>
        <v>0</v>
      </c>
      <c r="DN535" s="17">
        <f t="shared" si="416"/>
        <v>100</v>
      </c>
      <c r="DO535" s="16" t="str">
        <f t="shared" si="417"/>
        <v>Fail</v>
      </c>
      <c r="DP535" s="36">
        <f>SUM(SUMIF(Survey!EX535:FD535,{"&gt;0","&lt;0"})*{1,-1})</f>
        <v>0</v>
      </c>
      <c r="DQ535">
        <f t="shared" si="418"/>
        <v>0</v>
      </c>
      <c r="DR535" s="17">
        <f t="shared" si="419"/>
        <v>100</v>
      </c>
    </row>
    <row r="536" spans="1:122">
      <c r="A536">
        <v>536</v>
      </c>
      <c r="B536" t="str">
        <f t="shared" si="373"/>
        <v>Pass</v>
      </c>
      <c r="C536" t="str">
        <f>IF(COUNTBLANK(Survey!B536:FE536)=$C$2, "Pass", "Fail")</f>
        <v>Pass</v>
      </c>
      <c r="D536" t="str">
        <f t="shared" si="374"/>
        <v>Fail</v>
      </c>
      <c r="E536" t="str">
        <f>IF(OR(ISBLANK(Survey!AJ536),COUNTIF(G536:BB536,"Fail")),"Fail","Pass")</f>
        <v>Fail</v>
      </c>
      <c r="G536" s="16" t="str">
        <f t="shared" si="375"/>
        <v>Fail</v>
      </c>
      <c r="H536" s="177">
        <f>COUNTBLANK(Survey!B536:D536)+COUNTBLANK(Survey!G536)+COUNTBLANK(Survey!I536)+COUNTBLANK(Survey!K536:M536)+COUNTBLANK(Survey!P536)+COUNTBLANK(Survey!S536:U536)+COUNTBLANK(Survey!Y536:AA536)+COUNTBLANK(Survey!AD536:AE536)+COUNTBLANK(Survey!AI536:AI536)</f>
        <v>18</v>
      </c>
      <c r="I536" s="16" t="str">
        <f t="shared" si="376"/>
        <v>Fail</v>
      </c>
      <c r="J536" t="b">
        <f>IF(Survey!E536="No",TRUE,FALSE)</f>
        <v>0</v>
      </c>
      <c r="K536" s="34">
        <f>LEN(Survey!E536)</f>
        <v>0</v>
      </c>
      <c r="L536" s="16" t="str">
        <f t="shared" si="377"/>
        <v>Fail</v>
      </c>
      <c r="M536" t="b">
        <f>IF(Survey!F536="No",TRUE,FALSE)</f>
        <v>0</v>
      </c>
      <c r="N536" s="33">
        <f>LEN(Survey!F536)</f>
        <v>0</v>
      </c>
      <c r="O536" s="16" t="str">
        <f t="shared" si="378"/>
        <v>Pass</v>
      </c>
      <c r="P536" s="34">
        <f>MOD((LEN(Survey!H536)+2),11)</f>
        <v>2</v>
      </c>
      <c r="Q536" s="33" t="str">
        <f>IF(Survey!$L536="Prospectus fund", "Yes", "No")</f>
        <v>No</v>
      </c>
      <c r="R536" s="16" t="str">
        <f t="shared" si="379"/>
        <v>Pass</v>
      </c>
      <c r="S536" s="34">
        <f>MOD((LEN(Survey!J536)+2),11)</f>
        <v>2</v>
      </c>
      <c r="T536" s="35" t="b">
        <f>IF(OR(Survey!$M536="ETF",Survey!$M536="ETF, alternative mutual fund",Survey!$M536="Closed-end", Survey!$M536="Split share corp", Survey!$I536="Yes"),TRUE,FALSE)</f>
        <v>0</v>
      </c>
      <c r="U536" s="16" t="str">
        <f>IFERROR(IF(AND(OR(X536=Y536,Y536 = "Either"),NOT(ISBLANK(Survey!K536))),"Pass","Fail"),"Pass")</f>
        <v>Fail</v>
      </c>
      <c r="V536" s="36" cm="1">
        <f t="array" ref="V536">SUM(SUMIF(Survey!BZ536:CS536,{"&gt;0","&lt;0"})*{1,-1})</f>
        <v>0</v>
      </c>
      <c r="W536" s="38" cm="1">
        <f t="array" ref="W536">SUM(SUMIF(Survey!CC536,{"&gt;0","&lt;0"})*{1,-1})+SUM(SUMIF(Survey!CM536,{"&gt;0","&lt;0"})*{1,-1})</f>
        <v>0</v>
      </c>
      <c r="X536" s="38">
        <f>Survey!K536</f>
        <v>0</v>
      </c>
      <c r="Y536" s="37" t="str">
        <f t="shared" si="380"/>
        <v>Either</v>
      </c>
      <c r="Z536" s="16" t="str">
        <f t="shared" si="381"/>
        <v>Fail</v>
      </c>
      <c r="AA536" s="67" cm="1">
        <f t="array" ref="AA536">SUM(SUMIF(Survey!BZ536:CS536,{"&gt;0","&lt;0"})*{1,-1})+SUM(SUMIF(Survey!CU536:DN536,{"&gt;0","&lt;0"})*{1,-1})</f>
        <v>0</v>
      </c>
      <c r="AB536" s="67">
        <f>IFERROR(AA536/(Survey!$AV536),0)</f>
        <v>0</v>
      </c>
      <c r="AC536" s="128" t="b">
        <f>IF(OR(Survey!$M536="Alternative strategy or hedge",Survey!$M536="Other, illiquid",Survey!$L536="Prospectus fund"),TRUE,FALSE)</f>
        <v>0</v>
      </c>
      <c r="AD536" s="128" t="b">
        <f>NOT(ISBLANK(Survey!$M536))</f>
        <v>0</v>
      </c>
      <c r="AE536" s="16" t="str">
        <f t="shared" si="382"/>
        <v>Pass</v>
      </c>
      <c r="AF536" s="38" t="b">
        <f>NOT(ISNUMBER(SEARCH("Other",Survey!$P536)))</f>
        <v>1</v>
      </c>
      <c r="AG536" s="37" t="b">
        <f>NOT(ISBLANK(Survey!$Q536))</f>
        <v>0</v>
      </c>
      <c r="AH536" s="16" t="str">
        <f t="shared" si="383"/>
        <v>Pass</v>
      </c>
      <c r="AI536" s="143">
        <f>COUNTBLANK(Survey!$W536)</f>
        <v>1</v>
      </c>
      <c r="AJ536" s="67">
        <f>IF(AND(Survey!L536&lt;&gt;"Exempt fund",OR(Survey!$M536="ETF",Survey!$M536="ETF, alternative mutual fund",Survey!$M536="Mutual fund",Survey!$M536="Alternative mutual fund",Survey!$M536="Money market")),1,0)</f>
        <v>0</v>
      </c>
      <c r="AK536" s="16" t="str">
        <f t="shared" si="384"/>
        <v>Pass</v>
      </c>
      <c r="AL536" s="38" t="b">
        <f>NOT(ISNUMBER(SEARCH("Yes",Survey!$AA536)))</f>
        <v>1</v>
      </c>
      <c r="AM536" s="37" t="b">
        <f>IF(COUNTBLANK(Survey!$AB536:$AC536)=0,TRUE, FALSE)</f>
        <v>0</v>
      </c>
      <c r="AN536" s="16" t="str">
        <f t="shared" si="385"/>
        <v>Pass</v>
      </c>
      <c r="AO536" s="38" t="b">
        <f>NOT(ISNUMBER(SEARCH("Yes",Survey!$AD536)))</f>
        <v>1</v>
      </c>
      <c r="AP536" s="37" t="b">
        <f>NOT(ISBLANK(Survey!$AF536))</f>
        <v>0</v>
      </c>
      <c r="AQ536" s="16" t="str">
        <f t="shared" si="386"/>
        <v>Pass</v>
      </c>
      <c r="AR536" s="38" t="b">
        <f>NOT(OR(ISNUMBER(SEARCH("Other",Survey!$AF536)),ISNUMBER(SEARCH("Multiple",Survey!$AF536))))</f>
        <v>1</v>
      </c>
      <c r="AS536" s="37" t="b">
        <f>NOT(ISBLANK(Survey!$AG536))</f>
        <v>0</v>
      </c>
      <c r="AT536" s="16" t="str">
        <f t="shared" si="387"/>
        <v>Fail</v>
      </c>
      <c r="AU536" s="143">
        <f>IF(ABS(Survey!$AV536)&gt;0, 1,0)</f>
        <v>0</v>
      </c>
      <c r="AV536" s="143">
        <f>IF(COUNTBLANK(Survey!$AJ536)=0,1,0)</f>
        <v>0</v>
      </c>
      <c r="AW536" s="16" t="str">
        <f t="shared" si="388"/>
        <v>Pass</v>
      </c>
      <c r="AX536" s="143">
        <f>IF(ISBLANK(Survey!$AJ536),0,1)</f>
        <v>0</v>
      </c>
      <c r="AY536" s="165">
        <f>COUNTBLANK(Survey!$AK536)</f>
        <v>1</v>
      </c>
      <c r="AZ536" s="16" t="str">
        <f t="shared" si="389"/>
        <v>Pass</v>
      </c>
      <c r="BA536" s="143">
        <f>IF(OR(Survey!$AK536="Closed",ISBLANK(Survey!$AK536)),0,1)</f>
        <v>0</v>
      </c>
      <c r="BB536" s="165">
        <f>IF(ISBLANK(Survey!$AL536),1,0)</f>
        <v>1</v>
      </c>
      <c r="BC536" s="147" t="str" cm="1">
        <f t="array" ref="BC536">IF(OR(IF(OR($BE536+$BF536 = 2, $BG536=1), FALSE, TRUE), AND($BD536:$BD536 = 0)),"Pass","Fail")</f>
        <v>Pass</v>
      </c>
      <c r="BD536" s="143">
        <f>COUNTBLANK(Survey!$AM536:$AO536)</f>
        <v>3</v>
      </c>
      <c r="BE536" s="143">
        <f>IF(Survey!$I536="Yes",1,0)</f>
        <v>0</v>
      </c>
      <c r="BF536" s="143">
        <f>IF(OR(Survey!$M536="Mutual fund",Survey!$M536="Alternative mutual fund",Survey!$M536="Money market"),1,0)</f>
        <v>0</v>
      </c>
      <c r="BG536" s="148">
        <f>IF(OR(Survey!$M536="ETF",Survey!$M536="ETF, alternative mutual fund"),1,0)</f>
        <v>0</v>
      </c>
      <c r="BH536" s="16" t="str">
        <f t="shared" si="390"/>
        <v>Pass</v>
      </c>
      <c r="BI536" s="38" t="b">
        <f>OR(ISNUMBER(SEARCH("Yes",Survey!$AO536)),ISBLANK(Survey!$AO536))</f>
        <v>1</v>
      </c>
      <c r="BJ536" s="67" t="b">
        <f>NOT(ISBLANK(Survey!$AP536))</f>
        <v>0</v>
      </c>
      <c r="BK536" s="16" t="str">
        <f t="shared" si="391"/>
        <v>Pass</v>
      </c>
      <c r="BL536" s="143">
        <f>IF(Survey!$AW536=0, 0,1)</f>
        <v>0</v>
      </c>
      <c r="BM536" s="67">
        <f>Survey!$AQ536</f>
        <v>0</v>
      </c>
      <c r="BN536" s="67">
        <f>IFERROR((Survey!$AX536-ABS(Survey!$AY536)-ABS(Survey!$BD536))/Survey!$AW536,0)</f>
        <v>0</v>
      </c>
      <c r="BO536" s="67">
        <f>IF(AND($BM536&gt;$BN536-0.2,$BM536&lt;$BN536+0.2,ISBLANK(Survey!$AQ536)=FALSE),0,1)</f>
        <v>1</v>
      </c>
      <c r="BP536" s="165">
        <f>IF(ISBLANK(Survey!$AR536),1,0)</f>
        <v>1</v>
      </c>
      <c r="BQ536" s="16" t="str">
        <f t="shared" si="392"/>
        <v>Pass</v>
      </c>
      <c r="BR536" s="143">
        <f>IF(Survey!$AW536=0, 0,1)</f>
        <v>0</v>
      </c>
      <c r="BS536" s="67">
        <f>IF(AND(Survey!$AS536&gt;=0,Survey!$AS536&lt;=0.2,Survey!$AS536&lt;&gt;""),0,1)</f>
        <v>1</v>
      </c>
      <c r="BT536" s="143">
        <f>IF(ISBLANK(Survey!$AT536),1,0)</f>
        <v>1</v>
      </c>
      <c r="BU536" s="16" t="str">
        <f t="shared" si="393"/>
        <v>Fail</v>
      </c>
      <c r="BV536" s="165">
        <f>Survey!$AU536</f>
        <v>0</v>
      </c>
      <c r="BW536" s="16" t="str">
        <f t="shared" si="394"/>
        <v>Pass</v>
      </c>
      <c r="BX536" s="36">
        <f>Survey!$AV536</f>
        <v>0</v>
      </c>
      <c r="BY536" s="176">
        <f>Survey!$AW536+Survey!$AX536-ABS(Survey!$AY536)+ABS(Survey!$AZ536)-ABS(Survey!$BA536)+ABS(Survey!$BB536)-ABS(Survey!$BC536)-ABS(Survey!$BD536)+Survey!$BE536</f>
        <v>0</v>
      </c>
      <c r="BZ536" s="35">
        <f t="shared" si="395"/>
        <v>0</v>
      </c>
      <c r="CA536" s="17">
        <f t="shared" si="396"/>
        <v>0</v>
      </c>
      <c r="CB536" s="16" t="str">
        <f t="shared" si="397"/>
        <v>Pass</v>
      </c>
      <c r="CC536" s="38" t="b">
        <f>IF(ABS(Survey!$BE536)=0,TRUE,FALSE)</f>
        <v>1</v>
      </c>
      <c r="CD536" s="37" t="b">
        <f>NOT(ISBLANK(Survey!$BF536))</f>
        <v>0</v>
      </c>
      <c r="CE536" t="str">
        <f t="shared" si="398"/>
        <v>Fail</v>
      </c>
      <c r="CF536" s="29">
        <f>Survey!$AV536</f>
        <v>0</v>
      </c>
      <c r="CG536" s="29" cm="1">
        <f t="array" ref="CG536">SUM(SUMIF(Survey!BH536:BO536,{"&gt;0","&lt;0"})*{1,-1})-SUM(SUMIF(Survey!BQ536:BX536,{"&gt;0","&lt;0"})*{1,-1})</f>
        <v>0</v>
      </c>
      <c r="CH536" s="35" t="str">
        <f t="shared" si="399"/>
        <v>No holdings</v>
      </c>
      <c r="CI536">
        <f t="shared" si="400"/>
        <v>0</v>
      </c>
      <c r="CJ536" s="16" t="str">
        <f t="shared" si="401"/>
        <v>Fail</v>
      </c>
      <c r="CK536" s="36">
        <f>Survey!$AV536</f>
        <v>0</v>
      </c>
      <c r="CL536" s="36" cm="1">
        <f t="array" ref="CL536">SUM(SUMIF(Survey!BZ536:CS536,{"&gt;0","&lt;0"})*{1,-1})-SUM(SUMIF(Survey!CU536:DN536,{"&gt;0","&lt;0"})*{1,-1})</f>
        <v>0</v>
      </c>
      <c r="CM536" s="35" t="str">
        <f t="shared" si="402"/>
        <v>No holdings</v>
      </c>
      <c r="CN536" s="17">
        <f t="shared" si="403"/>
        <v>0</v>
      </c>
      <c r="CO536" s="16" t="str">
        <f t="shared" si="404"/>
        <v>Pass</v>
      </c>
      <c r="CP536" s="38" t="b">
        <f>IF(ABS(Survey!$CS536)=0,TRUE,FALSE)</f>
        <v>1</v>
      </c>
      <c r="CQ536" s="37" t="b">
        <f>NOT(ISBLANK(Survey!$CT536))</f>
        <v>0</v>
      </c>
      <c r="CR536" s="16" t="str">
        <f t="shared" si="405"/>
        <v>Pass</v>
      </c>
      <c r="CS536" s="38" t="b">
        <f>IF(ABS(Survey!$DN536)=0,TRUE,FALSE)</f>
        <v>1</v>
      </c>
      <c r="CT536" s="37" t="b">
        <f>NOT(ISBLANK(Survey!$DO536))</f>
        <v>0</v>
      </c>
      <c r="CU536" t="str">
        <f t="shared" si="406"/>
        <v>Pass</v>
      </c>
      <c r="CV536" s="29" cm="1">
        <f t="array" ref="CV536">SUM(SUMIF(Survey!CO536,{"&gt;0","&lt;0"})*{1,-1})+SUM(SUMIF(Survey!DJ536,{"&gt;0","&lt;0"})*{1,-1})</f>
        <v>0</v>
      </c>
      <c r="CW536" s="29">
        <f>SUM(SUMIF(Survey!DQ536:DW536,{"&gt;0","&lt;0"})*{1,-1})+SUM(SUMIF(Survey!DY536:EE536,{"&gt;0","&lt;0"})*{1,-1})</f>
        <v>0</v>
      </c>
      <c r="CX536">
        <f t="shared" si="407"/>
        <v>0</v>
      </c>
      <c r="CY536">
        <f t="shared" si="408"/>
        <v>0</v>
      </c>
      <c r="CZ536" s="16" t="str">
        <f t="shared" si="409"/>
        <v>Pass</v>
      </c>
      <c r="DA536" s="38" t="b">
        <f>IF(ABS(Survey!$DW536)=0,TRUE,FALSE)</f>
        <v>1</v>
      </c>
      <c r="DB536" s="37" t="b">
        <f>NOT(ISBLANK(Survey!DX536))</f>
        <v>0</v>
      </c>
      <c r="DC536" s="16" t="str">
        <f t="shared" si="410"/>
        <v>Pass</v>
      </c>
      <c r="DD536" s="38" t="b">
        <f>IF(ABS(Survey!$EE536)=0,TRUE,FALSE)</f>
        <v>1</v>
      </c>
      <c r="DE536" s="37" t="b">
        <f>NOT(ISBLANK(Survey!$EF536))</f>
        <v>0</v>
      </c>
      <c r="DF536" s="16" t="str">
        <f t="shared" si="411"/>
        <v>Fail</v>
      </c>
      <c r="DG536" s="36">
        <f>SUM(SUMIF(Survey!EL536:EN536,{"&gt;0","&lt;0"})*{1,-1})</f>
        <v>0</v>
      </c>
      <c r="DH536">
        <f t="shared" si="412"/>
        <v>0</v>
      </c>
      <c r="DI536">
        <f t="shared" si="413"/>
        <v>100</v>
      </c>
      <c r="DJ536" s="35" t="b">
        <f>IF(OR(Survey!$M536="ETF",Survey!$M536="ETF, alternative mutual fund",Survey!$M536="Closed-end", Survey!$M536="Split share corp"),TRUE,FALSE)</f>
        <v>0</v>
      </c>
      <c r="DK536" s="16" t="str">
        <f t="shared" si="414"/>
        <v>Fail</v>
      </c>
      <c r="DL536" s="36">
        <f>SUM(SUMIF(Survey!EP536:EV536,{"&gt;0","&lt;0"})*{1,-1})</f>
        <v>0</v>
      </c>
      <c r="DM536">
        <f t="shared" si="415"/>
        <v>0</v>
      </c>
      <c r="DN536" s="17">
        <f t="shared" si="416"/>
        <v>100</v>
      </c>
      <c r="DO536" s="16" t="str">
        <f t="shared" si="417"/>
        <v>Fail</v>
      </c>
      <c r="DP536" s="36">
        <f>SUM(SUMIF(Survey!EX536:FD536,{"&gt;0","&lt;0"})*{1,-1})</f>
        <v>0</v>
      </c>
      <c r="DQ536">
        <f t="shared" si="418"/>
        <v>0</v>
      </c>
      <c r="DR536" s="17">
        <f t="shared" si="419"/>
        <v>100</v>
      </c>
    </row>
    <row r="537" spans="1:122">
      <c r="A537">
        <v>537</v>
      </c>
      <c r="B537" t="str">
        <f t="shared" si="373"/>
        <v>Pass</v>
      </c>
      <c r="C537" t="str">
        <f>IF(COUNTBLANK(Survey!B537:FE537)=$C$2, "Pass", "Fail")</f>
        <v>Pass</v>
      </c>
      <c r="D537" t="str">
        <f t="shared" si="374"/>
        <v>Fail</v>
      </c>
      <c r="E537" t="str">
        <f>IF(OR(ISBLANK(Survey!AJ537),COUNTIF(G537:BB537,"Fail")),"Fail","Pass")</f>
        <v>Fail</v>
      </c>
      <c r="G537" s="16" t="str">
        <f t="shared" si="375"/>
        <v>Fail</v>
      </c>
      <c r="H537" s="177">
        <f>COUNTBLANK(Survey!B537:D537)+COUNTBLANK(Survey!G537)+COUNTBLANK(Survey!I537)+COUNTBLANK(Survey!K537:M537)+COUNTBLANK(Survey!P537)+COUNTBLANK(Survey!S537:U537)+COUNTBLANK(Survey!Y537:AA537)+COUNTBLANK(Survey!AD537:AE537)+COUNTBLANK(Survey!AI537:AI537)</f>
        <v>18</v>
      </c>
      <c r="I537" s="16" t="str">
        <f t="shared" si="376"/>
        <v>Fail</v>
      </c>
      <c r="J537" t="b">
        <f>IF(Survey!E537="No",TRUE,FALSE)</f>
        <v>0</v>
      </c>
      <c r="K537" s="34">
        <f>LEN(Survey!E537)</f>
        <v>0</v>
      </c>
      <c r="L537" s="16" t="str">
        <f t="shared" si="377"/>
        <v>Fail</v>
      </c>
      <c r="M537" t="b">
        <f>IF(Survey!F537="No",TRUE,FALSE)</f>
        <v>0</v>
      </c>
      <c r="N537" s="33">
        <f>LEN(Survey!F537)</f>
        <v>0</v>
      </c>
      <c r="O537" s="16" t="str">
        <f t="shared" si="378"/>
        <v>Pass</v>
      </c>
      <c r="P537" s="34">
        <f>MOD((LEN(Survey!H537)+2),11)</f>
        <v>2</v>
      </c>
      <c r="Q537" s="33" t="str">
        <f>IF(Survey!$L537="Prospectus fund", "Yes", "No")</f>
        <v>No</v>
      </c>
      <c r="R537" s="16" t="str">
        <f t="shared" si="379"/>
        <v>Pass</v>
      </c>
      <c r="S537" s="34">
        <f>MOD((LEN(Survey!J537)+2),11)</f>
        <v>2</v>
      </c>
      <c r="T537" s="35" t="b">
        <f>IF(OR(Survey!$M537="ETF",Survey!$M537="ETF, alternative mutual fund",Survey!$M537="Closed-end", Survey!$M537="Split share corp", Survey!$I537="Yes"),TRUE,FALSE)</f>
        <v>0</v>
      </c>
      <c r="U537" s="16" t="str">
        <f>IFERROR(IF(AND(OR(X537=Y537,Y537 = "Either"),NOT(ISBLANK(Survey!K537))),"Pass","Fail"),"Pass")</f>
        <v>Fail</v>
      </c>
      <c r="V537" s="36" cm="1">
        <f t="array" ref="V537">SUM(SUMIF(Survey!BZ537:CS537,{"&gt;0","&lt;0"})*{1,-1})</f>
        <v>0</v>
      </c>
      <c r="W537" s="38" cm="1">
        <f t="array" ref="W537">SUM(SUMIF(Survey!CC537,{"&gt;0","&lt;0"})*{1,-1})+SUM(SUMIF(Survey!CM537,{"&gt;0","&lt;0"})*{1,-1})</f>
        <v>0</v>
      </c>
      <c r="X537" s="38">
        <f>Survey!K537</f>
        <v>0</v>
      </c>
      <c r="Y537" s="37" t="str">
        <f t="shared" si="380"/>
        <v>Either</v>
      </c>
      <c r="Z537" s="16" t="str">
        <f t="shared" si="381"/>
        <v>Fail</v>
      </c>
      <c r="AA537" s="67" cm="1">
        <f t="array" ref="AA537">SUM(SUMIF(Survey!BZ537:CS537,{"&gt;0","&lt;0"})*{1,-1})+SUM(SUMIF(Survey!CU537:DN537,{"&gt;0","&lt;0"})*{1,-1})</f>
        <v>0</v>
      </c>
      <c r="AB537" s="67">
        <f>IFERROR(AA537/(Survey!$AV537),0)</f>
        <v>0</v>
      </c>
      <c r="AC537" s="128" t="b">
        <f>IF(OR(Survey!$M537="Alternative strategy or hedge",Survey!$M537="Other, illiquid",Survey!$L537="Prospectus fund"),TRUE,FALSE)</f>
        <v>0</v>
      </c>
      <c r="AD537" s="128" t="b">
        <f>NOT(ISBLANK(Survey!$M537))</f>
        <v>0</v>
      </c>
      <c r="AE537" s="16" t="str">
        <f t="shared" si="382"/>
        <v>Pass</v>
      </c>
      <c r="AF537" s="38" t="b">
        <f>NOT(ISNUMBER(SEARCH("Other",Survey!$P537)))</f>
        <v>1</v>
      </c>
      <c r="AG537" s="37" t="b">
        <f>NOT(ISBLANK(Survey!$Q537))</f>
        <v>0</v>
      </c>
      <c r="AH537" s="16" t="str">
        <f t="shared" si="383"/>
        <v>Pass</v>
      </c>
      <c r="AI537" s="143">
        <f>COUNTBLANK(Survey!$W537)</f>
        <v>1</v>
      </c>
      <c r="AJ537" s="67">
        <f>IF(AND(Survey!L537&lt;&gt;"Exempt fund",OR(Survey!$M537="ETF",Survey!$M537="ETF, alternative mutual fund",Survey!$M537="Mutual fund",Survey!$M537="Alternative mutual fund",Survey!$M537="Money market")),1,0)</f>
        <v>0</v>
      </c>
      <c r="AK537" s="16" t="str">
        <f t="shared" si="384"/>
        <v>Pass</v>
      </c>
      <c r="AL537" s="38" t="b">
        <f>NOT(ISNUMBER(SEARCH("Yes",Survey!$AA537)))</f>
        <v>1</v>
      </c>
      <c r="AM537" s="37" t="b">
        <f>IF(COUNTBLANK(Survey!$AB537:$AC537)=0,TRUE, FALSE)</f>
        <v>0</v>
      </c>
      <c r="AN537" s="16" t="str">
        <f t="shared" si="385"/>
        <v>Pass</v>
      </c>
      <c r="AO537" s="38" t="b">
        <f>NOT(ISNUMBER(SEARCH("Yes",Survey!$AD537)))</f>
        <v>1</v>
      </c>
      <c r="AP537" s="37" t="b">
        <f>NOT(ISBLANK(Survey!$AF537))</f>
        <v>0</v>
      </c>
      <c r="AQ537" s="16" t="str">
        <f t="shared" si="386"/>
        <v>Pass</v>
      </c>
      <c r="AR537" s="38" t="b">
        <f>NOT(OR(ISNUMBER(SEARCH("Other",Survey!$AF537)),ISNUMBER(SEARCH("Multiple",Survey!$AF537))))</f>
        <v>1</v>
      </c>
      <c r="AS537" s="37" t="b">
        <f>NOT(ISBLANK(Survey!$AG537))</f>
        <v>0</v>
      </c>
      <c r="AT537" s="16" t="str">
        <f t="shared" si="387"/>
        <v>Fail</v>
      </c>
      <c r="AU537" s="143">
        <f>IF(ABS(Survey!$AV537)&gt;0, 1,0)</f>
        <v>0</v>
      </c>
      <c r="AV537" s="143">
        <f>IF(COUNTBLANK(Survey!$AJ537)=0,1,0)</f>
        <v>0</v>
      </c>
      <c r="AW537" s="16" t="str">
        <f t="shared" si="388"/>
        <v>Pass</v>
      </c>
      <c r="AX537" s="143">
        <f>IF(ISBLANK(Survey!$AJ537),0,1)</f>
        <v>0</v>
      </c>
      <c r="AY537" s="165">
        <f>COUNTBLANK(Survey!$AK537)</f>
        <v>1</v>
      </c>
      <c r="AZ537" s="16" t="str">
        <f t="shared" si="389"/>
        <v>Pass</v>
      </c>
      <c r="BA537" s="143">
        <f>IF(OR(Survey!$AK537="Closed",ISBLANK(Survey!$AK537)),0,1)</f>
        <v>0</v>
      </c>
      <c r="BB537" s="165">
        <f>IF(ISBLANK(Survey!$AL537),1,0)</f>
        <v>1</v>
      </c>
      <c r="BC537" s="147" t="str" cm="1">
        <f t="array" ref="BC537">IF(OR(IF(OR($BE537+$BF537 = 2, $BG537=1), FALSE, TRUE), AND($BD537:$BD537 = 0)),"Pass","Fail")</f>
        <v>Pass</v>
      </c>
      <c r="BD537" s="143">
        <f>COUNTBLANK(Survey!$AM537:$AO537)</f>
        <v>3</v>
      </c>
      <c r="BE537" s="143">
        <f>IF(Survey!$I537="Yes",1,0)</f>
        <v>0</v>
      </c>
      <c r="BF537" s="143">
        <f>IF(OR(Survey!$M537="Mutual fund",Survey!$M537="Alternative mutual fund",Survey!$M537="Money market"),1,0)</f>
        <v>0</v>
      </c>
      <c r="BG537" s="148">
        <f>IF(OR(Survey!$M537="ETF",Survey!$M537="ETF, alternative mutual fund"),1,0)</f>
        <v>0</v>
      </c>
      <c r="BH537" s="16" t="str">
        <f t="shared" si="390"/>
        <v>Pass</v>
      </c>
      <c r="BI537" s="38" t="b">
        <f>OR(ISNUMBER(SEARCH("Yes",Survey!$AO537)),ISBLANK(Survey!$AO537))</f>
        <v>1</v>
      </c>
      <c r="BJ537" s="67" t="b">
        <f>NOT(ISBLANK(Survey!$AP537))</f>
        <v>0</v>
      </c>
      <c r="BK537" s="16" t="str">
        <f t="shared" si="391"/>
        <v>Pass</v>
      </c>
      <c r="BL537" s="143">
        <f>IF(Survey!$AW537=0, 0,1)</f>
        <v>0</v>
      </c>
      <c r="BM537" s="67">
        <f>Survey!$AQ537</f>
        <v>0</v>
      </c>
      <c r="BN537" s="67">
        <f>IFERROR((Survey!$AX537-ABS(Survey!$AY537)-ABS(Survey!$BD537))/Survey!$AW537,0)</f>
        <v>0</v>
      </c>
      <c r="BO537" s="67">
        <f>IF(AND($BM537&gt;$BN537-0.2,$BM537&lt;$BN537+0.2,ISBLANK(Survey!$AQ537)=FALSE),0,1)</f>
        <v>1</v>
      </c>
      <c r="BP537" s="165">
        <f>IF(ISBLANK(Survey!$AR537),1,0)</f>
        <v>1</v>
      </c>
      <c r="BQ537" s="16" t="str">
        <f t="shared" si="392"/>
        <v>Pass</v>
      </c>
      <c r="BR537" s="143">
        <f>IF(Survey!$AW537=0, 0,1)</f>
        <v>0</v>
      </c>
      <c r="BS537" s="67">
        <f>IF(AND(Survey!$AS537&gt;=0,Survey!$AS537&lt;=0.2,Survey!$AS537&lt;&gt;""),0,1)</f>
        <v>1</v>
      </c>
      <c r="BT537" s="143">
        <f>IF(ISBLANK(Survey!$AT537),1,0)</f>
        <v>1</v>
      </c>
      <c r="BU537" s="16" t="str">
        <f t="shared" si="393"/>
        <v>Fail</v>
      </c>
      <c r="BV537" s="165">
        <f>Survey!$AU537</f>
        <v>0</v>
      </c>
      <c r="BW537" s="16" t="str">
        <f t="shared" si="394"/>
        <v>Pass</v>
      </c>
      <c r="BX537" s="36">
        <f>Survey!$AV537</f>
        <v>0</v>
      </c>
      <c r="BY537" s="176">
        <f>Survey!$AW537+Survey!$AX537-ABS(Survey!$AY537)+ABS(Survey!$AZ537)-ABS(Survey!$BA537)+ABS(Survey!$BB537)-ABS(Survey!$BC537)-ABS(Survey!$BD537)+Survey!$BE537</f>
        <v>0</v>
      </c>
      <c r="BZ537" s="35">
        <f t="shared" si="395"/>
        <v>0</v>
      </c>
      <c r="CA537" s="17">
        <f t="shared" si="396"/>
        <v>0</v>
      </c>
      <c r="CB537" s="16" t="str">
        <f t="shared" si="397"/>
        <v>Pass</v>
      </c>
      <c r="CC537" s="38" t="b">
        <f>IF(ABS(Survey!$BE537)=0,TRUE,FALSE)</f>
        <v>1</v>
      </c>
      <c r="CD537" s="37" t="b">
        <f>NOT(ISBLANK(Survey!$BF537))</f>
        <v>0</v>
      </c>
      <c r="CE537" t="str">
        <f t="shared" si="398"/>
        <v>Fail</v>
      </c>
      <c r="CF537" s="29">
        <f>Survey!$AV537</f>
        <v>0</v>
      </c>
      <c r="CG537" s="29" cm="1">
        <f t="array" ref="CG537">SUM(SUMIF(Survey!BH537:BO537,{"&gt;0","&lt;0"})*{1,-1})-SUM(SUMIF(Survey!BQ537:BX537,{"&gt;0","&lt;0"})*{1,-1})</f>
        <v>0</v>
      </c>
      <c r="CH537" s="35" t="str">
        <f t="shared" si="399"/>
        <v>No holdings</v>
      </c>
      <c r="CI537">
        <f t="shared" si="400"/>
        <v>0</v>
      </c>
      <c r="CJ537" s="16" t="str">
        <f t="shared" si="401"/>
        <v>Fail</v>
      </c>
      <c r="CK537" s="36">
        <f>Survey!$AV537</f>
        <v>0</v>
      </c>
      <c r="CL537" s="36" cm="1">
        <f t="array" ref="CL537">SUM(SUMIF(Survey!BZ537:CS537,{"&gt;0","&lt;0"})*{1,-1})-SUM(SUMIF(Survey!CU537:DN537,{"&gt;0","&lt;0"})*{1,-1})</f>
        <v>0</v>
      </c>
      <c r="CM537" s="35" t="str">
        <f t="shared" si="402"/>
        <v>No holdings</v>
      </c>
      <c r="CN537" s="17">
        <f t="shared" si="403"/>
        <v>0</v>
      </c>
      <c r="CO537" s="16" t="str">
        <f t="shared" si="404"/>
        <v>Pass</v>
      </c>
      <c r="CP537" s="38" t="b">
        <f>IF(ABS(Survey!$CS537)=0,TRUE,FALSE)</f>
        <v>1</v>
      </c>
      <c r="CQ537" s="37" t="b">
        <f>NOT(ISBLANK(Survey!$CT537))</f>
        <v>0</v>
      </c>
      <c r="CR537" s="16" t="str">
        <f t="shared" si="405"/>
        <v>Pass</v>
      </c>
      <c r="CS537" s="38" t="b">
        <f>IF(ABS(Survey!$DN537)=0,TRUE,FALSE)</f>
        <v>1</v>
      </c>
      <c r="CT537" s="37" t="b">
        <f>NOT(ISBLANK(Survey!$DO537))</f>
        <v>0</v>
      </c>
      <c r="CU537" t="str">
        <f t="shared" si="406"/>
        <v>Pass</v>
      </c>
      <c r="CV537" s="29" cm="1">
        <f t="array" ref="CV537">SUM(SUMIF(Survey!CO537,{"&gt;0","&lt;0"})*{1,-1})+SUM(SUMIF(Survey!DJ537,{"&gt;0","&lt;0"})*{1,-1})</f>
        <v>0</v>
      </c>
      <c r="CW537" s="29">
        <f>SUM(SUMIF(Survey!DQ537:DW537,{"&gt;0","&lt;0"})*{1,-1})+SUM(SUMIF(Survey!DY537:EE537,{"&gt;0","&lt;0"})*{1,-1})</f>
        <v>0</v>
      </c>
      <c r="CX537">
        <f t="shared" si="407"/>
        <v>0</v>
      </c>
      <c r="CY537">
        <f t="shared" si="408"/>
        <v>0</v>
      </c>
      <c r="CZ537" s="16" t="str">
        <f t="shared" si="409"/>
        <v>Pass</v>
      </c>
      <c r="DA537" s="38" t="b">
        <f>IF(ABS(Survey!$DW537)=0,TRUE,FALSE)</f>
        <v>1</v>
      </c>
      <c r="DB537" s="37" t="b">
        <f>NOT(ISBLANK(Survey!DX537))</f>
        <v>0</v>
      </c>
      <c r="DC537" s="16" t="str">
        <f t="shared" si="410"/>
        <v>Pass</v>
      </c>
      <c r="DD537" s="38" t="b">
        <f>IF(ABS(Survey!$EE537)=0,TRUE,FALSE)</f>
        <v>1</v>
      </c>
      <c r="DE537" s="37" t="b">
        <f>NOT(ISBLANK(Survey!$EF537))</f>
        <v>0</v>
      </c>
      <c r="DF537" s="16" t="str">
        <f t="shared" si="411"/>
        <v>Fail</v>
      </c>
      <c r="DG537" s="36">
        <f>SUM(SUMIF(Survey!EL537:EN537,{"&gt;0","&lt;0"})*{1,-1})</f>
        <v>0</v>
      </c>
      <c r="DH537">
        <f t="shared" si="412"/>
        <v>0</v>
      </c>
      <c r="DI537">
        <f t="shared" si="413"/>
        <v>100</v>
      </c>
      <c r="DJ537" s="35" t="b">
        <f>IF(OR(Survey!$M537="ETF",Survey!$M537="ETF, alternative mutual fund",Survey!$M537="Closed-end", Survey!$M537="Split share corp"),TRUE,FALSE)</f>
        <v>0</v>
      </c>
      <c r="DK537" s="16" t="str">
        <f t="shared" si="414"/>
        <v>Fail</v>
      </c>
      <c r="DL537" s="36">
        <f>SUM(SUMIF(Survey!EP537:EV537,{"&gt;0","&lt;0"})*{1,-1})</f>
        <v>0</v>
      </c>
      <c r="DM537">
        <f t="shared" si="415"/>
        <v>0</v>
      </c>
      <c r="DN537" s="17">
        <f t="shared" si="416"/>
        <v>100</v>
      </c>
      <c r="DO537" s="16" t="str">
        <f t="shared" si="417"/>
        <v>Fail</v>
      </c>
      <c r="DP537" s="36">
        <f>SUM(SUMIF(Survey!EX537:FD537,{"&gt;0","&lt;0"})*{1,-1})</f>
        <v>0</v>
      </c>
      <c r="DQ537">
        <f t="shared" si="418"/>
        <v>0</v>
      </c>
      <c r="DR537" s="17">
        <f t="shared" si="419"/>
        <v>100</v>
      </c>
    </row>
    <row r="538" spans="1:122">
      <c r="A538">
        <v>538</v>
      </c>
      <c r="B538" t="str">
        <f t="shared" si="373"/>
        <v>Pass</v>
      </c>
      <c r="C538" t="str">
        <f>IF(COUNTBLANK(Survey!B538:FE538)=$C$2, "Pass", "Fail")</f>
        <v>Pass</v>
      </c>
      <c r="D538" t="str">
        <f t="shared" si="374"/>
        <v>Fail</v>
      </c>
      <c r="E538" t="str">
        <f>IF(OR(ISBLANK(Survey!AJ538),COUNTIF(G538:BB538,"Fail")),"Fail","Pass")</f>
        <v>Fail</v>
      </c>
      <c r="G538" s="16" t="str">
        <f t="shared" si="375"/>
        <v>Fail</v>
      </c>
      <c r="H538" s="177">
        <f>COUNTBLANK(Survey!B538:D538)+COUNTBLANK(Survey!G538)+COUNTBLANK(Survey!I538)+COUNTBLANK(Survey!K538:M538)+COUNTBLANK(Survey!P538)+COUNTBLANK(Survey!S538:U538)+COUNTBLANK(Survey!Y538:AA538)+COUNTBLANK(Survey!AD538:AE538)+COUNTBLANK(Survey!AI538:AI538)</f>
        <v>18</v>
      </c>
      <c r="I538" s="16" t="str">
        <f t="shared" si="376"/>
        <v>Fail</v>
      </c>
      <c r="J538" t="b">
        <f>IF(Survey!E538="No",TRUE,FALSE)</f>
        <v>0</v>
      </c>
      <c r="K538" s="34">
        <f>LEN(Survey!E538)</f>
        <v>0</v>
      </c>
      <c r="L538" s="16" t="str">
        <f t="shared" si="377"/>
        <v>Fail</v>
      </c>
      <c r="M538" t="b">
        <f>IF(Survey!F538="No",TRUE,FALSE)</f>
        <v>0</v>
      </c>
      <c r="N538" s="33">
        <f>LEN(Survey!F538)</f>
        <v>0</v>
      </c>
      <c r="O538" s="16" t="str">
        <f t="shared" si="378"/>
        <v>Pass</v>
      </c>
      <c r="P538" s="34">
        <f>MOD((LEN(Survey!H538)+2),11)</f>
        <v>2</v>
      </c>
      <c r="Q538" s="33" t="str">
        <f>IF(Survey!$L538="Prospectus fund", "Yes", "No")</f>
        <v>No</v>
      </c>
      <c r="R538" s="16" t="str">
        <f t="shared" si="379"/>
        <v>Pass</v>
      </c>
      <c r="S538" s="34">
        <f>MOD((LEN(Survey!J538)+2),11)</f>
        <v>2</v>
      </c>
      <c r="T538" s="35" t="b">
        <f>IF(OR(Survey!$M538="ETF",Survey!$M538="ETF, alternative mutual fund",Survey!$M538="Closed-end", Survey!$M538="Split share corp", Survey!$I538="Yes"),TRUE,FALSE)</f>
        <v>0</v>
      </c>
      <c r="U538" s="16" t="str">
        <f>IFERROR(IF(AND(OR(X538=Y538,Y538 = "Either"),NOT(ISBLANK(Survey!K538))),"Pass","Fail"),"Pass")</f>
        <v>Fail</v>
      </c>
      <c r="V538" s="36" cm="1">
        <f t="array" ref="V538">SUM(SUMIF(Survey!BZ538:CS538,{"&gt;0","&lt;0"})*{1,-1})</f>
        <v>0</v>
      </c>
      <c r="W538" s="38" cm="1">
        <f t="array" ref="W538">SUM(SUMIF(Survey!CC538,{"&gt;0","&lt;0"})*{1,-1})+SUM(SUMIF(Survey!CM538,{"&gt;0","&lt;0"})*{1,-1})</f>
        <v>0</v>
      </c>
      <c r="X538" s="38">
        <f>Survey!K538</f>
        <v>0</v>
      </c>
      <c r="Y538" s="37" t="str">
        <f t="shared" si="380"/>
        <v>Either</v>
      </c>
      <c r="Z538" s="16" t="str">
        <f t="shared" si="381"/>
        <v>Fail</v>
      </c>
      <c r="AA538" s="67" cm="1">
        <f t="array" ref="AA538">SUM(SUMIF(Survey!BZ538:CS538,{"&gt;0","&lt;0"})*{1,-1})+SUM(SUMIF(Survey!CU538:DN538,{"&gt;0","&lt;0"})*{1,-1})</f>
        <v>0</v>
      </c>
      <c r="AB538" s="67">
        <f>IFERROR(AA538/(Survey!$AV538),0)</f>
        <v>0</v>
      </c>
      <c r="AC538" s="128" t="b">
        <f>IF(OR(Survey!$M538="Alternative strategy or hedge",Survey!$M538="Other, illiquid",Survey!$L538="Prospectus fund"),TRUE,FALSE)</f>
        <v>0</v>
      </c>
      <c r="AD538" s="128" t="b">
        <f>NOT(ISBLANK(Survey!$M538))</f>
        <v>0</v>
      </c>
      <c r="AE538" s="16" t="str">
        <f t="shared" si="382"/>
        <v>Pass</v>
      </c>
      <c r="AF538" s="38" t="b">
        <f>NOT(ISNUMBER(SEARCH("Other",Survey!$P538)))</f>
        <v>1</v>
      </c>
      <c r="AG538" s="37" t="b">
        <f>NOT(ISBLANK(Survey!$Q538))</f>
        <v>0</v>
      </c>
      <c r="AH538" s="16" t="str">
        <f t="shared" si="383"/>
        <v>Pass</v>
      </c>
      <c r="AI538" s="143">
        <f>COUNTBLANK(Survey!$W538)</f>
        <v>1</v>
      </c>
      <c r="AJ538" s="67">
        <f>IF(AND(Survey!L538&lt;&gt;"Exempt fund",OR(Survey!$M538="ETF",Survey!$M538="ETF, alternative mutual fund",Survey!$M538="Mutual fund",Survey!$M538="Alternative mutual fund",Survey!$M538="Money market")),1,0)</f>
        <v>0</v>
      </c>
      <c r="AK538" s="16" t="str">
        <f t="shared" si="384"/>
        <v>Pass</v>
      </c>
      <c r="AL538" s="38" t="b">
        <f>NOT(ISNUMBER(SEARCH("Yes",Survey!$AA538)))</f>
        <v>1</v>
      </c>
      <c r="AM538" s="37" t="b">
        <f>IF(COUNTBLANK(Survey!$AB538:$AC538)=0,TRUE, FALSE)</f>
        <v>0</v>
      </c>
      <c r="AN538" s="16" t="str">
        <f t="shared" si="385"/>
        <v>Pass</v>
      </c>
      <c r="AO538" s="38" t="b">
        <f>NOT(ISNUMBER(SEARCH("Yes",Survey!$AD538)))</f>
        <v>1</v>
      </c>
      <c r="AP538" s="37" t="b">
        <f>NOT(ISBLANK(Survey!$AF538))</f>
        <v>0</v>
      </c>
      <c r="AQ538" s="16" t="str">
        <f t="shared" si="386"/>
        <v>Pass</v>
      </c>
      <c r="AR538" s="38" t="b">
        <f>NOT(OR(ISNUMBER(SEARCH("Other",Survey!$AF538)),ISNUMBER(SEARCH("Multiple",Survey!$AF538))))</f>
        <v>1</v>
      </c>
      <c r="AS538" s="37" t="b">
        <f>NOT(ISBLANK(Survey!$AG538))</f>
        <v>0</v>
      </c>
      <c r="AT538" s="16" t="str">
        <f t="shared" si="387"/>
        <v>Fail</v>
      </c>
      <c r="AU538" s="143">
        <f>IF(ABS(Survey!$AV538)&gt;0, 1,0)</f>
        <v>0</v>
      </c>
      <c r="AV538" s="143">
        <f>IF(COUNTBLANK(Survey!$AJ538)=0,1,0)</f>
        <v>0</v>
      </c>
      <c r="AW538" s="16" t="str">
        <f t="shared" si="388"/>
        <v>Pass</v>
      </c>
      <c r="AX538" s="143">
        <f>IF(ISBLANK(Survey!$AJ538),0,1)</f>
        <v>0</v>
      </c>
      <c r="AY538" s="165">
        <f>COUNTBLANK(Survey!$AK538)</f>
        <v>1</v>
      </c>
      <c r="AZ538" s="16" t="str">
        <f t="shared" si="389"/>
        <v>Pass</v>
      </c>
      <c r="BA538" s="143">
        <f>IF(OR(Survey!$AK538="Closed",ISBLANK(Survey!$AK538)),0,1)</f>
        <v>0</v>
      </c>
      <c r="BB538" s="165">
        <f>IF(ISBLANK(Survey!$AL538),1,0)</f>
        <v>1</v>
      </c>
      <c r="BC538" s="147" t="str" cm="1">
        <f t="array" ref="BC538">IF(OR(IF(OR($BE538+$BF538 = 2, $BG538=1), FALSE, TRUE), AND($BD538:$BD538 = 0)),"Pass","Fail")</f>
        <v>Pass</v>
      </c>
      <c r="BD538" s="143">
        <f>COUNTBLANK(Survey!$AM538:$AO538)</f>
        <v>3</v>
      </c>
      <c r="BE538" s="143">
        <f>IF(Survey!$I538="Yes",1,0)</f>
        <v>0</v>
      </c>
      <c r="BF538" s="143">
        <f>IF(OR(Survey!$M538="Mutual fund",Survey!$M538="Alternative mutual fund",Survey!$M538="Money market"),1,0)</f>
        <v>0</v>
      </c>
      <c r="BG538" s="148">
        <f>IF(OR(Survey!$M538="ETF",Survey!$M538="ETF, alternative mutual fund"),1,0)</f>
        <v>0</v>
      </c>
      <c r="BH538" s="16" t="str">
        <f t="shared" si="390"/>
        <v>Pass</v>
      </c>
      <c r="BI538" s="38" t="b">
        <f>OR(ISNUMBER(SEARCH("Yes",Survey!$AO538)),ISBLANK(Survey!$AO538))</f>
        <v>1</v>
      </c>
      <c r="BJ538" s="67" t="b">
        <f>NOT(ISBLANK(Survey!$AP538))</f>
        <v>0</v>
      </c>
      <c r="BK538" s="16" t="str">
        <f t="shared" si="391"/>
        <v>Pass</v>
      </c>
      <c r="BL538" s="143">
        <f>IF(Survey!$AW538=0, 0,1)</f>
        <v>0</v>
      </c>
      <c r="BM538" s="67">
        <f>Survey!$AQ538</f>
        <v>0</v>
      </c>
      <c r="BN538" s="67">
        <f>IFERROR((Survey!$AX538-ABS(Survey!$AY538)-ABS(Survey!$BD538))/Survey!$AW538,0)</f>
        <v>0</v>
      </c>
      <c r="BO538" s="67">
        <f>IF(AND($BM538&gt;$BN538-0.2,$BM538&lt;$BN538+0.2,ISBLANK(Survey!$AQ538)=FALSE),0,1)</f>
        <v>1</v>
      </c>
      <c r="BP538" s="165">
        <f>IF(ISBLANK(Survey!$AR538),1,0)</f>
        <v>1</v>
      </c>
      <c r="BQ538" s="16" t="str">
        <f t="shared" si="392"/>
        <v>Pass</v>
      </c>
      <c r="BR538" s="143">
        <f>IF(Survey!$AW538=0, 0,1)</f>
        <v>0</v>
      </c>
      <c r="BS538" s="67">
        <f>IF(AND(Survey!$AS538&gt;=0,Survey!$AS538&lt;=0.2,Survey!$AS538&lt;&gt;""),0,1)</f>
        <v>1</v>
      </c>
      <c r="BT538" s="143">
        <f>IF(ISBLANK(Survey!$AT538),1,0)</f>
        <v>1</v>
      </c>
      <c r="BU538" s="16" t="str">
        <f t="shared" si="393"/>
        <v>Fail</v>
      </c>
      <c r="BV538" s="165">
        <f>Survey!$AU538</f>
        <v>0</v>
      </c>
      <c r="BW538" s="16" t="str">
        <f t="shared" si="394"/>
        <v>Pass</v>
      </c>
      <c r="BX538" s="36">
        <f>Survey!$AV538</f>
        <v>0</v>
      </c>
      <c r="BY538" s="176">
        <f>Survey!$AW538+Survey!$AX538-ABS(Survey!$AY538)+ABS(Survey!$AZ538)-ABS(Survey!$BA538)+ABS(Survey!$BB538)-ABS(Survey!$BC538)-ABS(Survey!$BD538)+Survey!$BE538</f>
        <v>0</v>
      </c>
      <c r="BZ538" s="35">
        <f t="shared" si="395"/>
        <v>0</v>
      </c>
      <c r="CA538" s="17">
        <f t="shared" si="396"/>
        <v>0</v>
      </c>
      <c r="CB538" s="16" t="str">
        <f t="shared" si="397"/>
        <v>Pass</v>
      </c>
      <c r="CC538" s="38" t="b">
        <f>IF(ABS(Survey!$BE538)=0,TRUE,FALSE)</f>
        <v>1</v>
      </c>
      <c r="CD538" s="37" t="b">
        <f>NOT(ISBLANK(Survey!$BF538))</f>
        <v>0</v>
      </c>
      <c r="CE538" t="str">
        <f t="shared" si="398"/>
        <v>Fail</v>
      </c>
      <c r="CF538" s="29">
        <f>Survey!$AV538</f>
        <v>0</v>
      </c>
      <c r="CG538" s="29" cm="1">
        <f t="array" ref="CG538">SUM(SUMIF(Survey!BH538:BO538,{"&gt;0","&lt;0"})*{1,-1})-SUM(SUMIF(Survey!BQ538:BX538,{"&gt;0","&lt;0"})*{1,-1})</f>
        <v>0</v>
      </c>
      <c r="CH538" s="35" t="str">
        <f t="shared" si="399"/>
        <v>No holdings</v>
      </c>
      <c r="CI538">
        <f t="shared" si="400"/>
        <v>0</v>
      </c>
      <c r="CJ538" s="16" t="str">
        <f t="shared" si="401"/>
        <v>Fail</v>
      </c>
      <c r="CK538" s="36">
        <f>Survey!$AV538</f>
        <v>0</v>
      </c>
      <c r="CL538" s="36" cm="1">
        <f t="array" ref="CL538">SUM(SUMIF(Survey!BZ538:CS538,{"&gt;0","&lt;0"})*{1,-1})-SUM(SUMIF(Survey!CU538:DN538,{"&gt;0","&lt;0"})*{1,-1})</f>
        <v>0</v>
      </c>
      <c r="CM538" s="35" t="str">
        <f t="shared" si="402"/>
        <v>No holdings</v>
      </c>
      <c r="CN538" s="17">
        <f t="shared" si="403"/>
        <v>0</v>
      </c>
      <c r="CO538" s="16" t="str">
        <f t="shared" si="404"/>
        <v>Pass</v>
      </c>
      <c r="CP538" s="38" t="b">
        <f>IF(ABS(Survey!$CS538)=0,TRUE,FALSE)</f>
        <v>1</v>
      </c>
      <c r="CQ538" s="37" t="b">
        <f>NOT(ISBLANK(Survey!$CT538))</f>
        <v>0</v>
      </c>
      <c r="CR538" s="16" t="str">
        <f t="shared" si="405"/>
        <v>Pass</v>
      </c>
      <c r="CS538" s="38" t="b">
        <f>IF(ABS(Survey!$DN538)=0,TRUE,FALSE)</f>
        <v>1</v>
      </c>
      <c r="CT538" s="37" t="b">
        <f>NOT(ISBLANK(Survey!$DO538))</f>
        <v>0</v>
      </c>
      <c r="CU538" t="str">
        <f t="shared" si="406"/>
        <v>Pass</v>
      </c>
      <c r="CV538" s="29" cm="1">
        <f t="array" ref="CV538">SUM(SUMIF(Survey!CO538,{"&gt;0","&lt;0"})*{1,-1})+SUM(SUMIF(Survey!DJ538,{"&gt;0","&lt;0"})*{1,-1})</f>
        <v>0</v>
      </c>
      <c r="CW538" s="29">
        <f>SUM(SUMIF(Survey!DQ538:DW538,{"&gt;0","&lt;0"})*{1,-1})+SUM(SUMIF(Survey!DY538:EE538,{"&gt;0","&lt;0"})*{1,-1})</f>
        <v>0</v>
      </c>
      <c r="CX538">
        <f t="shared" si="407"/>
        <v>0</v>
      </c>
      <c r="CY538">
        <f t="shared" si="408"/>
        <v>0</v>
      </c>
      <c r="CZ538" s="16" t="str">
        <f t="shared" si="409"/>
        <v>Pass</v>
      </c>
      <c r="DA538" s="38" t="b">
        <f>IF(ABS(Survey!$DW538)=0,TRUE,FALSE)</f>
        <v>1</v>
      </c>
      <c r="DB538" s="37" t="b">
        <f>NOT(ISBLANK(Survey!DX538))</f>
        <v>0</v>
      </c>
      <c r="DC538" s="16" t="str">
        <f t="shared" si="410"/>
        <v>Pass</v>
      </c>
      <c r="DD538" s="38" t="b">
        <f>IF(ABS(Survey!$EE538)=0,TRUE,FALSE)</f>
        <v>1</v>
      </c>
      <c r="DE538" s="37" t="b">
        <f>NOT(ISBLANK(Survey!$EF538))</f>
        <v>0</v>
      </c>
      <c r="DF538" s="16" t="str">
        <f t="shared" si="411"/>
        <v>Fail</v>
      </c>
      <c r="DG538" s="36">
        <f>SUM(SUMIF(Survey!EL538:EN538,{"&gt;0","&lt;0"})*{1,-1})</f>
        <v>0</v>
      </c>
      <c r="DH538">
        <f t="shared" si="412"/>
        <v>0</v>
      </c>
      <c r="DI538">
        <f t="shared" si="413"/>
        <v>100</v>
      </c>
      <c r="DJ538" s="35" t="b">
        <f>IF(OR(Survey!$M538="ETF",Survey!$M538="ETF, alternative mutual fund",Survey!$M538="Closed-end", Survey!$M538="Split share corp"),TRUE,FALSE)</f>
        <v>0</v>
      </c>
      <c r="DK538" s="16" t="str">
        <f t="shared" si="414"/>
        <v>Fail</v>
      </c>
      <c r="DL538" s="36">
        <f>SUM(SUMIF(Survey!EP538:EV538,{"&gt;0","&lt;0"})*{1,-1})</f>
        <v>0</v>
      </c>
      <c r="DM538">
        <f t="shared" si="415"/>
        <v>0</v>
      </c>
      <c r="DN538" s="17">
        <f t="shared" si="416"/>
        <v>100</v>
      </c>
      <c r="DO538" s="16" t="str">
        <f t="shared" si="417"/>
        <v>Fail</v>
      </c>
      <c r="DP538" s="36">
        <f>SUM(SUMIF(Survey!EX538:FD538,{"&gt;0","&lt;0"})*{1,-1})</f>
        <v>0</v>
      </c>
      <c r="DQ538">
        <f t="shared" si="418"/>
        <v>0</v>
      </c>
      <c r="DR538" s="17">
        <f t="shared" si="419"/>
        <v>100</v>
      </c>
    </row>
    <row r="539" spans="1:122">
      <c r="A539">
        <v>539</v>
      </c>
      <c r="B539" t="str">
        <f t="shared" si="373"/>
        <v>Pass</v>
      </c>
      <c r="C539" t="str">
        <f>IF(COUNTBLANK(Survey!B539:FE539)=$C$2, "Pass", "Fail")</f>
        <v>Pass</v>
      </c>
      <c r="D539" t="str">
        <f t="shared" si="374"/>
        <v>Fail</v>
      </c>
      <c r="E539" t="str">
        <f>IF(OR(ISBLANK(Survey!AJ539),COUNTIF(G539:BB539,"Fail")),"Fail","Pass")</f>
        <v>Fail</v>
      </c>
      <c r="G539" s="16" t="str">
        <f t="shared" si="375"/>
        <v>Fail</v>
      </c>
      <c r="H539" s="177">
        <f>COUNTBLANK(Survey!B539:D539)+COUNTBLANK(Survey!G539)+COUNTBLANK(Survey!I539)+COUNTBLANK(Survey!K539:M539)+COUNTBLANK(Survey!P539)+COUNTBLANK(Survey!S539:U539)+COUNTBLANK(Survey!Y539:AA539)+COUNTBLANK(Survey!AD539:AE539)+COUNTBLANK(Survey!AI539:AI539)</f>
        <v>18</v>
      </c>
      <c r="I539" s="16" t="str">
        <f t="shared" si="376"/>
        <v>Fail</v>
      </c>
      <c r="J539" t="b">
        <f>IF(Survey!E539="No",TRUE,FALSE)</f>
        <v>0</v>
      </c>
      <c r="K539" s="34">
        <f>LEN(Survey!E539)</f>
        <v>0</v>
      </c>
      <c r="L539" s="16" t="str">
        <f t="shared" si="377"/>
        <v>Fail</v>
      </c>
      <c r="M539" t="b">
        <f>IF(Survey!F539="No",TRUE,FALSE)</f>
        <v>0</v>
      </c>
      <c r="N539" s="33">
        <f>LEN(Survey!F539)</f>
        <v>0</v>
      </c>
      <c r="O539" s="16" t="str">
        <f t="shared" si="378"/>
        <v>Pass</v>
      </c>
      <c r="P539" s="34">
        <f>MOD((LEN(Survey!H539)+2),11)</f>
        <v>2</v>
      </c>
      <c r="Q539" s="33" t="str">
        <f>IF(Survey!$L539="Prospectus fund", "Yes", "No")</f>
        <v>No</v>
      </c>
      <c r="R539" s="16" t="str">
        <f t="shared" si="379"/>
        <v>Pass</v>
      </c>
      <c r="S539" s="34">
        <f>MOD((LEN(Survey!J539)+2),11)</f>
        <v>2</v>
      </c>
      <c r="T539" s="35" t="b">
        <f>IF(OR(Survey!$M539="ETF",Survey!$M539="ETF, alternative mutual fund",Survey!$M539="Closed-end", Survey!$M539="Split share corp", Survey!$I539="Yes"),TRUE,FALSE)</f>
        <v>0</v>
      </c>
      <c r="U539" s="16" t="str">
        <f>IFERROR(IF(AND(OR(X539=Y539,Y539 = "Either"),NOT(ISBLANK(Survey!K539))),"Pass","Fail"),"Pass")</f>
        <v>Fail</v>
      </c>
      <c r="V539" s="36" cm="1">
        <f t="array" ref="V539">SUM(SUMIF(Survey!BZ539:CS539,{"&gt;0","&lt;0"})*{1,-1})</f>
        <v>0</v>
      </c>
      <c r="W539" s="38" cm="1">
        <f t="array" ref="W539">SUM(SUMIF(Survey!CC539,{"&gt;0","&lt;0"})*{1,-1})+SUM(SUMIF(Survey!CM539,{"&gt;0","&lt;0"})*{1,-1})</f>
        <v>0</v>
      </c>
      <c r="X539" s="38">
        <f>Survey!K539</f>
        <v>0</v>
      </c>
      <c r="Y539" s="37" t="str">
        <f t="shared" si="380"/>
        <v>Either</v>
      </c>
      <c r="Z539" s="16" t="str">
        <f t="shared" si="381"/>
        <v>Fail</v>
      </c>
      <c r="AA539" s="67" cm="1">
        <f t="array" ref="AA539">SUM(SUMIF(Survey!BZ539:CS539,{"&gt;0","&lt;0"})*{1,-1})+SUM(SUMIF(Survey!CU539:DN539,{"&gt;0","&lt;0"})*{1,-1})</f>
        <v>0</v>
      </c>
      <c r="AB539" s="67">
        <f>IFERROR(AA539/(Survey!$AV539),0)</f>
        <v>0</v>
      </c>
      <c r="AC539" s="128" t="b">
        <f>IF(OR(Survey!$M539="Alternative strategy or hedge",Survey!$M539="Other, illiquid",Survey!$L539="Prospectus fund"),TRUE,FALSE)</f>
        <v>0</v>
      </c>
      <c r="AD539" s="128" t="b">
        <f>NOT(ISBLANK(Survey!$M539))</f>
        <v>0</v>
      </c>
      <c r="AE539" s="16" t="str">
        <f t="shared" si="382"/>
        <v>Pass</v>
      </c>
      <c r="AF539" s="38" t="b">
        <f>NOT(ISNUMBER(SEARCH("Other",Survey!$P539)))</f>
        <v>1</v>
      </c>
      <c r="AG539" s="37" t="b">
        <f>NOT(ISBLANK(Survey!$Q539))</f>
        <v>0</v>
      </c>
      <c r="AH539" s="16" t="str">
        <f t="shared" si="383"/>
        <v>Pass</v>
      </c>
      <c r="AI539" s="143">
        <f>COUNTBLANK(Survey!$W539)</f>
        <v>1</v>
      </c>
      <c r="AJ539" s="67">
        <f>IF(AND(Survey!L539&lt;&gt;"Exempt fund",OR(Survey!$M539="ETF",Survey!$M539="ETF, alternative mutual fund",Survey!$M539="Mutual fund",Survey!$M539="Alternative mutual fund",Survey!$M539="Money market")),1,0)</f>
        <v>0</v>
      </c>
      <c r="AK539" s="16" t="str">
        <f t="shared" si="384"/>
        <v>Pass</v>
      </c>
      <c r="AL539" s="38" t="b">
        <f>NOT(ISNUMBER(SEARCH("Yes",Survey!$AA539)))</f>
        <v>1</v>
      </c>
      <c r="AM539" s="37" t="b">
        <f>IF(COUNTBLANK(Survey!$AB539:$AC539)=0,TRUE, FALSE)</f>
        <v>0</v>
      </c>
      <c r="AN539" s="16" t="str">
        <f t="shared" si="385"/>
        <v>Pass</v>
      </c>
      <c r="AO539" s="38" t="b">
        <f>NOT(ISNUMBER(SEARCH("Yes",Survey!$AD539)))</f>
        <v>1</v>
      </c>
      <c r="AP539" s="37" t="b">
        <f>NOT(ISBLANK(Survey!$AF539))</f>
        <v>0</v>
      </c>
      <c r="AQ539" s="16" t="str">
        <f t="shared" si="386"/>
        <v>Pass</v>
      </c>
      <c r="AR539" s="38" t="b">
        <f>NOT(OR(ISNUMBER(SEARCH("Other",Survey!$AF539)),ISNUMBER(SEARCH("Multiple",Survey!$AF539))))</f>
        <v>1</v>
      </c>
      <c r="AS539" s="37" t="b">
        <f>NOT(ISBLANK(Survey!$AG539))</f>
        <v>0</v>
      </c>
      <c r="AT539" s="16" t="str">
        <f t="shared" si="387"/>
        <v>Fail</v>
      </c>
      <c r="AU539" s="143">
        <f>IF(ABS(Survey!$AV539)&gt;0, 1,0)</f>
        <v>0</v>
      </c>
      <c r="AV539" s="143">
        <f>IF(COUNTBLANK(Survey!$AJ539)=0,1,0)</f>
        <v>0</v>
      </c>
      <c r="AW539" s="16" t="str">
        <f t="shared" si="388"/>
        <v>Pass</v>
      </c>
      <c r="AX539" s="143">
        <f>IF(ISBLANK(Survey!$AJ539),0,1)</f>
        <v>0</v>
      </c>
      <c r="AY539" s="165">
        <f>COUNTBLANK(Survey!$AK539)</f>
        <v>1</v>
      </c>
      <c r="AZ539" s="16" t="str">
        <f t="shared" si="389"/>
        <v>Pass</v>
      </c>
      <c r="BA539" s="143">
        <f>IF(OR(Survey!$AK539="Closed",ISBLANK(Survey!$AK539)),0,1)</f>
        <v>0</v>
      </c>
      <c r="BB539" s="165">
        <f>IF(ISBLANK(Survey!$AL539),1,0)</f>
        <v>1</v>
      </c>
      <c r="BC539" s="147" t="str" cm="1">
        <f t="array" ref="BC539">IF(OR(IF(OR($BE539+$BF539 = 2, $BG539=1), FALSE, TRUE), AND($BD539:$BD539 = 0)),"Pass","Fail")</f>
        <v>Pass</v>
      </c>
      <c r="BD539" s="143">
        <f>COUNTBLANK(Survey!$AM539:$AO539)</f>
        <v>3</v>
      </c>
      <c r="BE539" s="143">
        <f>IF(Survey!$I539="Yes",1,0)</f>
        <v>0</v>
      </c>
      <c r="BF539" s="143">
        <f>IF(OR(Survey!$M539="Mutual fund",Survey!$M539="Alternative mutual fund",Survey!$M539="Money market"),1,0)</f>
        <v>0</v>
      </c>
      <c r="BG539" s="148">
        <f>IF(OR(Survey!$M539="ETF",Survey!$M539="ETF, alternative mutual fund"),1,0)</f>
        <v>0</v>
      </c>
      <c r="BH539" s="16" t="str">
        <f t="shared" si="390"/>
        <v>Pass</v>
      </c>
      <c r="BI539" s="38" t="b">
        <f>OR(ISNUMBER(SEARCH("Yes",Survey!$AO539)),ISBLANK(Survey!$AO539))</f>
        <v>1</v>
      </c>
      <c r="BJ539" s="67" t="b">
        <f>NOT(ISBLANK(Survey!$AP539))</f>
        <v>0</v>
      </c>
      <c r="BK539" s="16" t="str">
        <f t="shared" si="391"/>
        <v>Pass</v>
      </c>
      <c r="BL539" s="143">
        <f>IF(Survey!$AW539=0, 0,1)</f>
        <v>0</v>
      </c>
      <c r="BM539" s="67">
        <f>Survey!$AQ539</f>
        <v>0</v>
      </c>
      <c r="BN539" s="67">
        <f>IFERROR((Survey!$AX539-ABS(Survey!$AY539)-ABS(Survey!$BD539))/Survey!$AW539,0)</f>
        <v>0</v>
      </c>
      <c r="BO539" s="67">
        <f>IF(AND($BM539&gt;$BN539-0.2,$BM539&lt;$BN539+0.2,ISBLANK(Survey!$AQ539)=FALSE),0,1)</f>
        <v>1</v>
      </c>
      <c r="BP539" s="165">
        <f>IF(ISBLANK(Survey!$AR539),1,0)</f>
        <v>1</v>
      </c>
      <c r="BQ539" s="16" t="str">
        <f t="shared" si="392"/>
        <v>Pass</v>
      </c>
      <c r="BR539" s="143">
        <f>IF(Survey!$AW539=0, 0,1)</f>
        <v>0</v>
      </c>
      <c r="BS539" s="67">
        <f>IF(AND(Survey!$AS539&gt;=0,Survey!$AS539&lt;=0.2,Survey!$AS539&lt;&gt;""),0,1)</f>
        <v>1</v>
      </c>
      <c r="BT539" s="143">
        <f>IF(ISBLANK(Survey!$AT539),1,0)</f>
        <v>1</v>
      </c>
      <c r="BU539" s="16" t="str">
        <f t="shared" si="393"/>
        <v>Fail</v>
      </c>
      <c r="BV539" s="165">
        <f>Survey!$AU539</f>
        <v>0</v>
      </c>
      <c r="BW539" s="16" t="str">
        <f t="shared" si="394"/>
        <v>Pass</v>
      </c>
      <c r="BX539" s="36">
        <f>Survey!$AV539</f>
        <v>0</v>
      </c>
      <c r="BY539" s="176">
        <f>Survey!$AW539+Survey!$AX539-ABS(Survey!$AY539)+ABS(Survey!$AZ539)-ABS(Survey!$BA539)+ABS(Survey!$BB539)-ABS(Survey!$BC539)-ABS(Survey!$BD539)+Survey!$BE539</f>
        <v>0</v>
      </c>
      <c r="BZ539" s="35">
        <f t="shared" si="395"/>
        <v>0</v>
      </c>
      <c r="CA539" s="17">
        <f t="shared" si="396"/>
        <v>0</v>
      </c>
      <c r="CB539" s="16" t="str">
        <f t="shared" si="397"/>
        <v>Pass</v>
      </c>
      <c r="CC539" s="38" t="b">
        <f>IF(ABS(Survey!$BE539)=0,TRUE,FALSE)</f>
        <v>1</v>
      </c>
      <c r="CD539" s="37" t="b">
        <f>NOT(ISBLANK(Survey!$BF539))</f>
        <v>0</v>
      </c>
      <c r="CE539" t="str">
        <f t="shared" si="398"/>
        <v>Fail</v>
      </c>
      <c r="CF539" s="29">
        <f>Survey!$AV539</f>
        <v>0</v>
      </c>
      <c r="CG539" s="29" cm="1">
        <f t="array" ref="CG539">SUM(SUMIF(Survey!BH539:BO539,{"&gt;0","&lt;0"})*{1,-1})-SUM(SUMIF(Survey!BQ539:BX539,{"&gt;0","&lt;0"})*{1,-1})</f>
        <v>0</v>
      </c>
      <c r="CH539" s="35" t="str">
        <f t="shared" si="399"/>
        <v>No holdings</v>
      </c>
      <c r="CI539">
        <f t="shared" si="400"/>
        <v>0</v>
      </c>
      <c r="CJ539" s="16" t="str">
        <f t="shared" si="401"/>
        <v>Fail</v>
      </c>
      <c r="CK539" s="36">
        <f>Survey!$AV539</f>
        <v>0</v>
      </c>
      <c r="CL539" s="36" cm="1">
        <f t="array" ref="CL539">SUM(SUMIF(Survey!BZ539:CS539,{"&gt;0","&lt;0"})*{1,-1})-SUM(SUMIF(Survey!CU539:DN539,{"&gt;0","&lt;0"})*{1,-1})</f>
        <v>0</v>
      </c>
      <c r="CM539" s="35" t="str">
        <f t="shared" si="402"/>
        <v>No holdings</v>
      </c>
      <c r="CN539" s="17">
        <f t="shared" si="403"/>
        <v>0</v>
      </c>
      <c r="CO539" s="16" t="str">
        <f t="shared" si="404"/>
        <v>Pass</v>
      </c>
      <c r="CP539" s="38" t="b">
        <f>IF(ABS(Survey!$CS539)=0,TRUE,FALSE)</f>
        <v>1</v>
      </c>
      <c r="CQ539" s="37" t="b">
        <f>NOT(ISBLANK(Survey!$CT539))</f>
        <v>0</v>
      </c>
      <c r="CR539" s="16" t="str">
        <f t="shared" si="405"/>
        <v>Pass</v>
      </c>
      <c r="CS539" s="38" t="b">
        <f>IF(ABS(Survey!$DN539)=0,TRUE,FALSE)</f>
        <v>1</v>
      </c>
      <c r="CT539" s="37" t="b">
        <f>NOT(ISBLANK(Survey!$DO539))</f>
        <v>0</v>
      </c>
      <c r="CU539" t="str">
        <f t="shared" si="406"/>
        <v>Pass</v>
      </c>
      <c r="CV539" s="29" cm="1">
        <f t="array" ref="CV539">SUM(SUMIF(Survey!CO539,{"&gt;0","&lt;0"})*{1,-1})+SUM(SUMIF(Survey!DJ539,{"&gt;0","&lt;0"})*{1,-1})</f>
        <v>0</v>
      </c>
      <c r="CW539" s="29">
        <f>SUM(SUMIF(Survey!DQ539:DW539,{"&gt;0","&lt;0"})*{1,-1})+SUM(SUMIF(Survey!DY539:EE539,{"&gt;0","&lt;0"})*{1,-1})</f>
        <v>0</v>
      </c>
      <c r="CX539">
        <f t="shared" si="407"/>
        <v>0</v>
      </c>
      <c r="CY539">
        <f t="shared" si="408"/>
        <v>0</v>
      </c>
      <c r="CZ539" s="16" t="str">
        <f t="shared" si="409"/>
        <v>Pass</v>
      </c>
      <c r="DA539" s="38" t="b">
        <f>IF(ABS(Survey!$DW539)=0,TRUE,FALSE)</f>
        <v>1</v>
      </c>
      <c r="DB539" s="37" t="b">
        <f>NOT(ISBLANK(Survey!DX539))</f>
        <v>0</v>
      </c>
      <c r="DC539" s="16" t="str">
        <f t="shared" si="410"/>
        <v>Pass</v>
      </c>
      <c r="DD539" s="38" t="b">
        <f>IF(ABS(Survey!$EE539)=0,TRUE,FALSE)</f>
        <v>1</v>
      </c>
      <c r="DE539" s="37" t="b">
        <f>NOT(ISBLANK(Survey!$EF539))</f>
        <v>0</v>
      </c>
      <c r="DF539" s="16" t="str">
        <f t="shared" si="411"/>
        <v>Fail</v>
      </c>
      <c r="DG539" s="36">
        <f>SUM(SUMIF(Survey!EL539:EN539,{"&gt;0","&lt;0"})*{1,-1})</f>
        <v>0</v>
      </c>
      <c r="DH539">
        <f t="shared" si="412"/>
        <v>0</v>
      </c>
      <c r="DI539">
        <f t="shared" si="413"/>
        <v>100</v>
      </c>
      <c r="DJ539" s="35" t="b">
        <f>IF(OR(Survey!$M539="ETF",Survey!$M539="ETF, alternative mutual fund",Survey!$M539="Closed-end", Survey!$M539="Split share corp"),TRUE,FALSE)</f>
        <v>0</v>
      </c>
      <c r="DK539" s="16" t="str">
        <f t="shared" si="414"/>
        <v>Fail</v>
      </c>
      <c r="DL539" s="36">
        <f>SUM(SUMIF(Survey!EP539:EV539,{"&gt;0","&lt;0"})*{1,-1})</f>
        <v>0</v>
      </c>
      <c r="DM539">
        <f t="shared" si="415"/>
        <v>0</v>
      </c>
      <c r="DN539" s="17">
        <f t="shared" si="416"/>
        <v>100</v>
      </c>
      <c r="DO539" s="16" t="str">
        <f t="shared" si="417"/>
        <v>Fail</v>
      </c>
      <c r="DP539" s="36">
        <f>SUM(SUMIF(Survey!EX539:FD539,{"&gt;0","&lt;0"})*{1,-1})</f>
        <v>0</v>
      </c>
      <c r="DQ539">
        <f t="shared" si="418"/>
        <v>0</v>
      </c>
      <c r="DR539" s="17">
        <f t="shared" si="419"/>
        <v>100</v>
      </c>
    </row>
    <row r="540" spans="1:122">
      <c r="A540">
        <v>540</v>
      </c>
      <c r="B540" t="str">
        <f t="shared" si="373"/>
        <v>Pass</v>
      </c>
      <c r="C540" t="str">
        <f>IF(COUNTBLANK(Survey!B540:FE540)=$C$2, "Pass", "Fail")</f>
        <v>Pass</v>
      </c>
      <c r="D540" t="str">
        <f t="shared" si="374"/>
        <v>Fail</v>
      </c>
      <c r="E540" t="str">
        <f>IF(OR(ISBLANK(Survey!AJ540),COUNTIF(G540:BB540,"Fail")),"Fail","Pass")</f>
        <v>Fail</v>
      </c>
      <c r="G540" s="16" t="str">
        <f t="shared" si="375"/>
        <v>Fail</v>
      </c>
      <c r="H540" s="177">
        <f>COUNTBLANK(Survey!B540:D540)+COUNTBLANK(Survey!G540)+COUNTBLANK(Survey!I540)+COUNTBLANK(Survey!K540:M540)+COUNTBLANK(Survey!P540)+COUNTBLANK(Survey!S540:U540)+COUNTBLANK(Survey!Y540:AA540)+COUNTBLANK(Survey!AD540:AE540)+COUNTBLANK(Survey!AI540:AI540)</f>
        <v>18</v>
      </c>
      <c r="I540" s="16" t="str">
        <f t="shared" si="376"/>
        <v>Fail</v>
      </c>
      <c r="J540" t="b">
        <f>IF(Survey!E540="No",TRUE,FALSE)</f>
        <v>0</v>
      </c>
      <c r="K540" s="34">
        <f>LEN(Survey!E540)</f>
        <v>0</v>
      </c>
      <c r="L540" s="16" t="str">
        <f t="shared" si="377"/>
        <v>Fail</v>
      </c>
      <c r="M540" t="b">
        <f>IF(Survey!F540="No",TRUE,FALSE)</f>
        <v>0</v>
      </c>
      <c r="N540" s="33">
        <f>LEN(Survey!F540)</f>
        <v>0</v>
      </c>
      <c r="O540" s="16" t="str">
        <f t="shared" si="378"/>
        <v>Pass</v>
      </c>
      <c r="P540" s="34">
        <f>MOD((LEN(Survey!H540)+2),11)</f>
        <v>2</v>
      </c>
      <c r="Q540" s="33" t="str">
        <f>IF(Survey!$L540="Prospectus fund", "Yes", "No")</f>
        <v>No</v>
      </c>
      <c r="R540" s="16" t="str">
        <f t="shared" si="379"/>
        <v>Pass</v>
      </c>
      <c r="S540" s="34">
        <f>MOD((LEN(Survey!J540)+2),11)</f>
        <v>2</v>
      </c>
      <c r="T540" s="35" t="b">
        <f>IF(OR(Survey!$M540="ETF",Survey!$M540="ETF, alternative mutual fund",Survey!$M540="Closed-end", Survey!$M540="Split share corp", Survey!$I540="Yes"),TRUE,FALSE)</f>
        <v>0</v>
      </c>
      <c r="U540" s="16" t="str">
        <f>IFERROR(IF(AND(OR(X540=Y540,Y540 = "Either"),NOT(ISBLANK(Survey!K540))),"Pass","Fail"),"Pass")</f>
        <v>Fail</v>
      </c>
      <c r="V540" s="36" cm="1">
        <f t="array" ref="V540">SUM(SUMIF(Survey!BZ540:CS540,{"&gt;0","&lt;0"})*{1,-1})</f>
        <v>0</v>
      </c>
      <c r="W540" s="38" cm="1">
        <f t="array" ref="W540">SUM(SUMIF(Survey!CC540,{"&gt;0","&lt;0"})*{1,-1})+SUM(SUMIF(Survey!CM540,{"&gt;0","&lt;0"})*{1,-1})</f>
        <v>0</v>
      </c>
      <c r="X540" s="38">
        <f>Survey!K540</f>
        <v>0</v>
      </c>
      <c r="Y540" s="37" t="str">
        <f t="shared" si="380"/>
        <v>Either</v>
      </c>
      <c r="Z540" s="16" t="str">
        <f t="shared" si="381"/>
        <v>Fail</v>
      </c>
      <c r="AA540" s="67" cm="1">
        <f t="array" ref="AA540">SUM(SUMIF(Survey!BZ540:CS540,{"&gt;0","&lt;0"})*{1,-1})+SUM(SUMIF(Survey!CU540:DN540,{"&gt;0","&lt;0"})*{1,-1})</f>
        <v>0</v>
      </c>
      <c r="AB540" s="67">
        <f>IFERROR(AA540/(Survey!$AV540),0)</f>
        <v>0</v>
      </c>
      <c r="AC540" s="128" t="b">
        <f>IF(OR(Survey!$M540="Alternative strategy or hedge",Survey!$M540="Other, illiquid",Survey!$L540="Prospectus fund"),TRUE,FALSE)</f>
        <v>0</v>
      </c>
      <c r="AD540" s="128" t="b">
        <f>NOT(ISBLANK(Survey!$M540))</f>
        <v>0</v>
      </c>
      <c r="AE540" s="16" t="str">
        <f t="shared" si="382"/>
        <v>Pass</v>
      </c>
      <c r="AF540" s="38" t="b">
        <f>NOT(ISNUMBER(SEARCH("Other",Survey!$P540)))</f>
        <v>1</v>
      </c>
      <c r="AG540" s="37" t="b">
        <f>NOT(ISBLANK(Survey!$Q540))</f>
        <v>0</v>
      </c>
      <c r="AH540" s="16" t="str">
        <f t="shared" si="383"/>
        <v>Pass</v>
      </c>
      <c r="AI540" s="143">
        <f>COUNTBLANK(Survey!$W540)</f>
        <v>1</v>
      </c>
      <c r="AJ540" s="67">
        <f>IF(AND(Survey!L540&lt;&gt;"Exempt fund",OR(Survey!$M540="ETF",Survey!$M540="ETF, alternative mutual fund",Survey!$M540="Mutual fund",Survey!$M540="Alternative mutual fund",Survey!$M540="Money market")),1,0)</f>
        <v>0</v>
      </c>
      <c r="AK540" s="16" t="str">
        <f t="shared" si="384"/>
        <v>Pass</v>
      </c>
      <c r="AL540" s="38" t="b">
        <f>NOT(ISNUMBER(SEARCH("Yes",Survey!$AA540)))</f>
        <v>1</v>
      </c>
      <c r="AM540" s="37" t="b">
        <f>IF(COUNTBLANK(Survey!$AB540:$AC540)=0,TRUE, FALSE)</f>
        <v>0</v>
      </c>
      <c r="AN540" s="16" t="str">
        <f t="shared" si="385"/>
        <v>Pass</v>
      </c>
      <c r="AO540" s="38" t="b">
        <f>NOT(ISNUMBER(SEARCH("Yes",Survey!$AD540)))</f>
        <v>1</v>
      </c>
      <c r="AP540" s="37" t="b">
        <f>NOT(ISBLANK(Survey!$AF540))</f>
        <v>0</v>
      </c>
      <c r="AQ540" s="16" t="str">
        <f t="shared" si="386"/>
        <v>Pass</v>
      </c>
      <c r="AR540" s="38" t="b">
        <f>NOT(OR(ISNUMBER(SEARCH("Other",Survey!$AF540)),ISNUMBER(SEARCH("Multiple",Survey!$AF540))))</f>
        <v>1</v>
      </c>
      <c r="AS540" s="37" t="b">
        <f>NOT(ISBLANK(Survey!$AG540))</f>
        <v>0</v>
      </c>
      <c r="AT540" s="16" t="str">
        <f t="shared" si="387"/>
        <v>Fail</v>
      </c>
      <c r="AU540" s="143">
        <f>IF(ABS(Survey!$AV540)&gt;0, 1,0)</f>
        <v>0</v>
      </c>
      <c r="AV540" s="143">
        <f>IF(COUNTBLANK(Survey!$AJ540)=0,1,0)</f>
        <v>0</v>
      </c>
      <c r="AW540" s="16" t="str">
        <f t="shared" si="388"/>
        <v>Pass</v>
      </c>
      <c r="AX540" s="143">
        <f>IF(ISBLANK(Survey!$AJ540),0,1)</f>
        <v>0</v>
      </c>
      <c r="AY540" s="165">
        <f>COUNTBLANK(Survey!$AK540)</f>
        <v>1</v>
      </c>
      <c r="AZ540" s="16" t="str">
        <f t="shared" si="389"/>
        <v>Pass</v>
      </c>
      <c r="BA540" s="143">
        <f>IF(OR(Survey!$AK540="Closed",ISBLANK(Survey!$AK540)),0,1)</f>
        <v>0</v>
      </c>
      <c r="BB540" s="165">
        <f>IF(ISBLANK(Survey!$AL540),1,0)</f>
        <v>1</v>
      </c>
      <c r="BC540" s="147" t="str" cm="1">
        <f t="array" ref="BC540">IF(OR(IF(OR($BE540+$BF540 = 2, $BG540=1), FALSE, TRUE), AND($BD540:$BD540 = 0)),"Pass","Fail")</f>
        <v>Pass</v>
      </c>
      <c r="BD540" s="143">
        <f>COUNTBLANK(Survey!$AM540:$AO540)</f>
        <v>3</v>
      </c>
      <c r="BE540" s="143">
        <f>IF(Survey!$I540="Yes",1,0)</f>
        <v>0</v>
      </c>
      <c r="BF540" s="143">
        <f>IF(OR(Survey!$M540="Mutual fund",Survey!$M540="Alternative mutual fund",Survey!$M540="Money market"),1,0)</f>
        <v>0</v>
      </c>
      <c r="BG540" s="148">
        <f>IF(OR(Survey!$M540="ETF",Survey!$M540="ETF, alternative mutual fund"),1,0)</f>
        <v>0</v>
      </c>
      <c r="BH540" s="16" t="str">
        <f t="shared" si="390"/>
        <v>Pass</v>
      </c>
      <c r="BI540" s="38" t="b">
        <f>OR(ISNUMBER(SEARCH("Yes",Survey!$AO540)),ISBLANK(Survey!$AO540))</f>
        <v>1</v>
      </c>
      <c r="BJ540" s="67" t="b">
        <f>NOT(ISBLANK(Survey!$AP540))</f>
        <v>0</v>
      </c>
      <c r="BK540" s="16" t="str">
        <f t="shared" si="391"/>
        <v>Pass</v>
      </c>
      <c r="BL540" s="143">
        <f>IF(Survey!$AW540=0, 0,1)</f>
        <v>0</v>
      </c>
      <c r="BM540" s="67">
        <f>Survey!$AQ540</f>
        <v>0</v>
      </c>
      <c r="BN540" s="67">
        <f>IFERROR((Survey!$AX540-ABS(Survey!$AY540)-ABS(Survey!$BD540))/Survey!$AW540,0)</f>
        <v>0</v>
      </c>
      <c r="BO540" s="67">
        <f>IF(AND($BM540&gt;$BN540-0.2,$BM540&lt;$BN540+0.2,ISBLANK(Survey!$AQ540)=FALSE),0,1)</f>
        <v>1</v>
      </c>
      <c r="BP540" s="165">
        <f>IF(ISBLANK(Survey!$AR540),1,0)</f>
        <v>1</v>
      </c>
      <c r="BQ540" s="16" t="str">
        <f t="shared" si="392"/>
        <v>Pass</v>
      </c>
      <c r="BR540" s="143">
        <f>IF(Survey!$AW540=0, 0,1)</f>
        <v>0</v>
      </c>
      <c r="BS540" s="67">
        <f>IF(AND(Survey!$AS540&gt;=0,Survey!$AS540&lt;=0.2,Survey!$AS540&lt;&gt;""),0,1)</f>
        <v>1</v>
      </c>
      <c r="BT540" s="143">
        <f>IF(ISBLANK(Survey!$AT540),1,0)</f>
        <v>1</v>
      </c>
      <c r="BU540" s="16" t="str">
        <f t="shared" si="393"/>
        <v>Fail</v>
      </c>
      <c r="BV540" s="165">
        <f>Survey!$AU540</f>
        <v>0</v>
      </c>
      <c r="BW540" s="16" t="str">
        <f t="shared" si="394"/>
        <v>Pass</v>
      </c>
      <c r="BX540" s="36">
        <f>Survey!$AV540</f>
        <v>0</v>
      </c>
      <c r="BY540" s="176">
        <f>Survey!$AW540+Survey!$AX540-ABS(Survey!$AY540)+ABS(Survey!$AZ540)-ABS(Survey!$BA540)+ABS(Survey!$BB540)-ABS(Survey!$BC540)-ABS(Survey!$BD540)+Survey!$BE540</f>
        <v>0</v>
      </c>
      <c r="BZ540" s="35">
        <f t="shared" si="395"/>
        <v>0</v>
      </c>
      <c r="CA540" s="17">
        <f t="shared" si="396"/>
        <v>0</v>
      </c>
      <c r="CB540" s="16" t="str">
        <f t="shared" si="397"/>
        <v>Pass</v>
      </c>
      <c r="CC540" s="38" t="b">
        <f>IF(ABS(Survey!$BE540)=0,TRUE,FALSE)</f>
        <v>1</v>
      </c>
      <c r="CD540" s="37" t="b">
        <f>NOT(ISBLANK(Survey!$BF540))</f>
        <v>0</v>
      </c>
      <c r="CE540" t="str">
        <f t="shared" si="398"/>
        <v>Fail</v>
      </c>
      <c r="CF540" s="29">
        <f>Survey!$AV540</f>
        <v>0</v>
      </c>
      <c r="CG540" s="29" cm="1">
        <f t="array" ref="CG540">SUM(SUMIF(Survey!BH540:BO540,{"&gt;0","&lt;0"})*{1,-1})-SUM(SUMIF(Survey!BQ540:BX540,{"&gt;0","&lt;0"})*{1,-1})</f>
        <v>0</v>
      </c>
      <c r="CH540" s="35" t="str">
        <f t="shared" si="399"/>
        <v>No holdings</v>
      </c>
      <c r="CI540">
        <f t="shared" si="400"/>
        <v>0</v>
      </c>
      <c r="CJ540" s="16" t="str">
        <f t="shared" si="401"/>
        <v>Fail</v>
      </c>
      <c r="CK540" s="36">
        <f>Survey!$AV540</f>
        <v>0</v>
      </c>
      <c r="CL540" s="36" cm="1">
        <f t="array" ref="CL540">SUM(SUMIF(Survey!BZ540:CS540,{"&gt;0","&lt;0"})*{1,-1})-SUM(SUMIF(Survey!CU540:DN540,{"&gt;0","&lt;0"})*{1,-1})</f>
        <v>0</v>
      </c>
      <c r="CM540" s="35" t="str">
        <f t="shared" si="402"/>
        <v>No holdings</v>
      </c>
      <c r="CN540" s="17">
        <f t="shared" si="403"/>
        <v>0</v>
      </c>
      <c r="CO540" s="16" t="str">
        <f t="shared" si="404"/>
        <v>Pass</v>
      </c>
      <c r="CP540" s="38" t="b">
        <f>IF(ABS(Survey!$CS540)=0,TRUE,FALSE)</f>
        <v>1</v>
      </c>
      <c r="CQ540" s="37" t="b">
        <f>NOT(ISBLANK(Survey!$CT540))</f>
        <v>0</v>
      </c>
      <c r="CR540" s="16" t="str">
        <f t="shared" si="405"/>
        <v>Pass</v>
      </c>
      <c r="CS540" s="38" t="b">
        <f>IF(ABS(Survey!$DN540)=0,TRUE,FALSE)</f>
        <v>1</v>
      </c>
      <c r="CT540" s="37" t="b">
        <f>NOT(ISBLANK(Survey!$DO540))</f>
        <v>0</v>
      </c>
      <c r="CU540" t="str">
        <f t="shared" si="406"/>
        <v>Pass</v>
      </c>
      <c r="CV540" s="29" cm="1">
        <f t="array" ref="CV540">SUM(SUMIF(Survey!CO540,{"&gt;0","&lt;0"})*{1,-1})+SUM(SUMIF(Survey!DJ540,{"&gt;0","&lt;0"})*{1,-1})</f>
        <v>0</v>
      </c>
      <c r="CW540" s="29">
        <f>SUM(SUMIF(Survey!DQ540:DW540,{"&gt;0","&lt;0"})*{1,-1})+SUM(SUMIF(Survey!DY540:EE540,{"&gt;0","&lt;0"})*{1,-1})</f>
        <v>0</v>
      </c>
      <c r="CX540">
        <f t="shared" si="407"/>
        <v>0</v>
      </c>
      <c r="CY540">
        <f t="shared" si="408"/>
        <v>0</v>
      </c>
      <c r="CZ540" s="16" t="str">
        <f t="shared" si="409"/>
        <v>Pass</v>
      </c>
      <c r="DA540" s="38" t="b">
        <f>IF(ABS(Survey!$DW540)=0,TRUE,FALSE)</f>
        <v>1</v>
      </c>
      <c r="DB540" s="37" t="b">
        <f>NOT(ISBLANK(Survey!DX540))</f>
        <v>0</v>
      </c>
      <c r="DC540" s="16" t="str">
        <f t="shared" si="410"/>
        <v>Pass</v>
      </c>
      <c r="DD540" s="38" t="b">
        <f>IF(ABS(Survey!$EE540)=0,TRUE,FALSE)</f>
        <v>1</v>
      </c>
      <c r="DE540" s="37" t="b">
        <f>NOT(ISBLANK(Survey!$EF540))</f>
        <v>0</v>
      </c>
      <c r="DF540" s="16" t="str">
        <f t="shared" si="411"/>
        <v>Fail</v>
      </c>
      <c r="DG540" s="36">
        <f>SUM(SUMIF(Survey!EL540:EN540,{"&gt;0","&lt;0"})*{1,-1})</f>
        <v>0</v>
      </c>
      <c r="DH540">
        <f t="shared" si="412"/>
        <v>0</v>
      </c>
      <c r="DI540">
        <f t="shared" si="413"/>
        <v>100</v>
      </c>
      <c r="DJ540" s="35" t="b">
        <f>IF(OR(Survey!$M540="ETF",Survey!$M540="ETF, alternative mutual fund",Survey!$M540="Closed-end", Survey!$M540="Split share corp"),TRUE,FALSE)</f>
        <v>0</v>
      </c>
      <c r="DK540" s="16" t="str">
        <f t="shared" si="414"/>
        <v>Fail</v>
      </c>
      <c r="DL540" s="36">
        <f>SUM(SUMIF(Survey!EP540:EV540,{"&gt;0","&lt;0"})*{1,-1})</f>
        <v>0</v>
      </c>
      <c r="DM540">
        <f t="shared" si="415"/>
        <v>0</v>
      </c>
      <c r="DN540" s="17">
        <f t="shared" si="416"/>
        <v>100</v>
      </c>
      <c r="DO540" s="16" t="str">
        <f t="shared" si="417"/>
        <v>Fail</v>
      </c>
      <c r="DP540" s="36">
        <f>SUM(SUMIF(Survey!EX540:FD540,{"&gt;0","&lt;0"})*{1,-1})</f>
        <v>0</v>
      </c>
      <c r="DQ540">
        <f t="shared" si="418"/>
        <v>0</v>
      </c>
      <c r="DR540" s="17">
        <f t="shared" si="419"/>
        <v>100</v>
      </c>
    </row>
    <row r="541" spans="1:122">
      <c r="A541">
        <v>541</v>
      </c>
      <c r="B541" t="str">
        <f t="shared" si="373"/>
        <v>Pass</v>
      </c>
      <c r="C541" t="str">
        <f>IF(COUNTBLANK(Survey!B541:FE541)=$C$2, "Pass", "Fail")</f>
        <v>Pass</v>
      </c>
      <c r="D541" t="str">
        <f t="shared" si="374"/>
        <v>Fail</v>
      </c>
      <c r="E541" t="str">
        <f>IF(OR(ISBLANK(Survey!AJ541),COUNTIF(G541:BB541,"Fail")),"Fail","Pass")</f>
        <v>Fail</v>
      </c>
      <c r="G541" s="16" t="str">
        <f t="shared" si="375"/>
        <v>Fail</v>
      </c>
      <c r="H541" s="177">
        <f>COUNTBLANK(Survey!B541:D541)+COUNTBLANK(Survey!G541)+COUNTBLANK(Survey!I541)+COUNTBLANK(Survey!K541:M541)+COUNTBLANK(Survey!P541)+COUNTBLANK(Survey!S541:U541)+COUNTBLANK(Survey!Y541:AA541)+COUNTBLANK(Survey!AD541:AE541)+COUNTBLANK(Survey!AI541:AI541)</f>
        <v>18</v>
      </c>
      <c r="I541" s="16" t="str">
        <f t="shared" si="376"/>
        <v>Fail</v>
      </c>
      <c r="J541" t="b">
        <f>IF(Survey!E541="No",TRUE,FALSE)</f>
        <v>0</v>
      </c>
      <c r="K541" s="34">
        <f>LEN(Survey!E541)</f>
        <v>0</v>
      </c>
      <c r="L541" s="16" t="str">
        <f t="shared" si="377"/>
        <v>Fail</v>
      </c>
      <c r="M541" t="b">
        <f>IF(Survey!F541="No",TRUE,FALSE)</f>
        <v>0</v>
      </c>
      <c r="N541" s="33">
        <f>LEN(Survey!F541)</f>
        <v>0</v>
      </c>
      <c r="O541" s="16" t="str">
        <f t="shared" si="378"/>
        <v>Pass</v>
      </c>
      <c r="P541" s="34">
        <f>MOD((LEN(Survey!H541)+2),11)</f>
        <v>2</v>
      </c>
      <c r="Q541" s="33" t="str">
        <f>IF(Survey!$L541="Prospectus fund", "Yes", "No")</f>
        <v>No</v>
      </c>
      <c r="R541" s="16" t="str">
        <f t="shared" si="379"/>
        <v>Pass</v>
      </c>
      <c r="S541" s="34">
        <f>MOD((LEN(Survey!J541)+2),11)</f>
        <v>2</v>
      </c>
      <c r="T541" s="35" t="b">
        <f>IF(OR(Survey!$M541="ETF",Survey!$M541="ETF, alternative mutual fund",Survey!$M541="Closed-end", Survey!$M541="Split share corp", Survey!$I541="Yes"),TRUE,FALSE)</f>
        <v>0</v>
      </c>
      <c r="U541" s="16" t="str">
        <f>IFERROR(IF(AND(OR(X541=Y541,Y541 = "Either"),NOT(ISBLANK(Survey!K541))),"Pass","Fail"),"Pass")</f>
        <v>Fail</v>
      </c>
      <c r="V541" s="36" cm="1">
        <f t="array" ref="V541">SUM(SUMIF(Survey!BZ541:CS541,{"&gt;0","&lt;0"})*{1,-1})</f>
        <v>0</v>
      </c>
      <c r="W541" s="38" cm="1">
        <f t="array" ref="W541">SUM(SUMIF(Survey!CC541,{"&gt;0","&lt;0"})*{1,-1})+SUM(SUMIF(Survey!CM541,{"&gt;0","&lt;0"})*{1,-1})</f>
        <v>0</v>
      </c>
      <c r="X541" s="38">
        <f>Survey!K541</f>
        <v>0</v>
      </c>
      <c r="Y541" s="37" t="str">
        <f t="shared" si="380"/>
        <v>Either</v>
      </c>
      <c r="Z541" s="16" t="str">
        <f t="shared" si="381"/>
        <v>Fail</v>
      </c>
      <c r="AA541" s="67" cm="1">
        <f t="array" ref="AA541">SUM(SUMIF(Survey!BZ541:CS541,{"&gt;0","&lt;0"})*{1,-1})+SUM(SUMIF(Survey!CU541:DN541,{"&gt;0","&lt;0"})*{1,-1})</f>
        <v>0</v>
      </c>
      <c r="AB541" s="67">
        <f>IFERROR(AA541/(Survey!$AV541),0)</f>
        <v>0</v>
      </c>
      <c r="AC541" s="128" t="b">
        <f>IF(OR(Survey!$M541="Alternative strategy or hedge",Survey!$M541="Other, illiquid",Survey!$L541="Prospectus fund"),TRUE,FALSE)</f>
        <v>0</v>
      </c>
      <c r="AD541" s="128" t="b">
        <f>NOT(ISBLANK(Survey!$M541))</f>
        <v>0</v>
      </c>
      <c r="AE541" s="16" t="str">
        <f t="shared" si="382"/>
        <v>Pass</v>
      </c>
      <c r="AF541" s="38" t="b">
        <f>NOT(ISNUMBER(SEARCH("Other",Survey!$P541)))</f>
        <v>1</v>
      </c>
      <c r="AG541" s="37" t="b">
        <f>NOT(ISBLANK(Survey!$Q541))</f>
        <v>0</v>
      </c>
      <c r="AH541" s="16" t="str">
        <f t="shared" si="383"/>
        <v>Pass</v>
      </c>
      <c r="AI541" s="143">
        <f>COUNTBLANK(Survey!$W541)</f>
        <v>1</v>
      </c>
      <c r="AJ541" s="67">
        <f>IF(AND(Survey!L541&lt;&gt;"Exempt fund",OR(Survey!$M541="ETF",Survey!$M541="ETF, alternative mutual fund",Survey!$M541="Mutual fund",Survey!$M541="Alternative mutual fund",Survey!$M541="Money market")),1,0)</f>
        <v>0</v>
      </c>
      <c r="AK541" s="16" t="str">
        <f t="shared" si="384"/>
        <v>Pass</v>
      </c>
      <c r="AL541" s="38" t="b">
        <f>NOT(ISNUMBER(SEARCH("Yes",Survey!$AA541)))</f>
        <v>1</v>
      </c>
      <c r="AM541" s="37" t="b">
        <f>IF(COUNTBLANK(Survey!$AB541:$AC541)=0,TRUE, FALSE)</f>
        <v>0</v>
      </c>
      <c r="AN541" s="16" t="str">
        <f t="shared" si="385"/>
        <v>Pass</v>
      </c>
      <c r="AO541" s="38" t="b">
        <f>NOT(ISNUMBER(SEARCH("Yes",Survey!$AD541)))</f>
        <v>1</v>
      </c>
      <c r="AP541" s="37" t="b">
        <f>NOT(ISBLANK(Survey!$AF541))</f>
        <v>0</v>
      </c>
      <c r="AQ541" s="16" t="str">
        <f t="shared" si="386"/>
        <v>Pass</v>
      </c>
      <c r="AR541" s="38" t="b">
        <f>NOT(OR(ISNUMBER(SEARCH("Other",Survey!$AF541)),ISNUMBER(SEARCH("Multiple",Survey!$AF541))))</f>
        <v>1</v>
      </c>
      <c r="AS541" s="37" t="b">
        <f>NOT(ISBLANK(Survey!$AG541))</f>
        <v>0</v>
      </c>
      <c r="AT541" s="16" t="str">
        <f t="shared" si="387"/>
        <v>Fail</v>
      </c>
      <c r="AU541" s="143">
        <f>IF(ABS(Survey!$AV541)&gt;0, 1,0)</f>
        <v>0</v>
      </c>
      <c r="AV541" s="143">
        <f>IF(COUNTBLANK(Survey!$AJ541)=0,1,0)</f>
        <v>0</v>
      </c>
      <c r="AW541" s="16" t="str">
        <f t="shared" si="388"/>
        <v>Pass</v>
      </c>
      <c r="AX541" s="143">
        <f>IF(ISBLANK(Survey!$AJ541),0,1)</f>
        <v>0</v>
      </c>
      <c r="AY541" s="165">
        <f>COUNTBLANK(Survey!$AK541)</f>
        <v>1</v>
      </c>
      <c r="AZ541" s="16" t="str">
        <f t="shared" si="389"/>
        <v>Pass</v>
      </c>
      <c r="BA541" s="143">
        <f>IF(OR(Survey!$AK541="Closed",ISBLANK(Survey!$AK541)),0,1)</f>
        <v>0</v>
      </c>
      <c r="BB541" s="165">
        <f>IF(ISBLANK(Survey!$AL541),1,0)</f>
        <v>1</v>
      </c>
      <c r="BC541" s="147" t="str" cm="1">
        <f t="array" ref="BC541">IF(OR(IF(OR($BE541+$BF541 = 2, $BG541=1), FALSE, TRUE), AND($BD541:$BD541 = 0)),"Pass","Fail")</f>
        <v>Pass</v>
      </c>
      <c r="BD541" s="143">
        <f>COUNTBLANK(Survey!$AM541:$AO541)</f>
        <v>3</v>
      </c>
      <c r="BE541" s="143">
        <f>IF(Survey!$I541="Yes",1,0)</f>
        <v>0</v>
      </c>
      <c r="BF541" s="143">
        <f>IF(OR(Survey!$M541="Mutual fund",Survey!$M541="Alternative mutual fund",Survey!$M541="Money market"),1,0)</f>
        <v>0</v>
      </c>
      <c r="BG541" s="148">
        <f>IF(OR(Survey!$M541="ETF",Survey!$M541="ETF, alternative mutual fund"),1,0)</f>
        <v>0</v>
      </c>
      <c r="BH541" s="16" t="str">
        <f t="shared" si="390"/>
        <v>Pass</v>
      </c>
      <c r="BI541" s="38" t="b">
        <f>OR(ISNUMBER(SEARCH("Yes",Survey!$AO541)),ISBLANK(Survey!$AO541))</f>
        <v>1</v>
      </c>
      <c r="BJ541" s="67" t="b">
        <f>NOT(ISBLANK(Survey!$AP541))</f>
        <v>0</v>
      </c>
      <c r="BK541" s="16" t="str">
        <f t="shared" si="391"/>
        <v>Pass</v>
      </c>
      <c r="BL541" s="143">
        <f>IF(Survey!$AW541=0, 0,1)</f>
        <v>0</v>
      </c>
      <c r="BM541" s="67">
        <f>Survey!$AQ541</f>
        <v>0</v>
      </c>
      <c r="BN541" s="67">
        <f>IFERROR((Survey!$AX541-ABS(Survey!$AY541)-ABS(Survey!$BD541))/Survey!$AW541,0)</f>
        <v>0</v>
      </c>
      <c r="BO541" s="67">
        <f>IF(AND($BM541&gt;$BN541-0.2,$BM541&lt;$BN541+0.2,ISBLANK(Survey!$AQ541)=FALSE),0,1)</f>
        <v>1</v>
      </c>
      <c r="BP541" s="165">
        <f>IF(ISBLANK(Survey!$AR541),1,0)</f>
        <v>1</v>
      </c>
      <c r="BQ541" s="16" t="str">
        <f t="shared" si="392"/>
        <v>Pass</v>
      </c>
      <c r="BR541" s="143">
        <f>IF(Survey!$AW541=0, 0,1)</f>
        <v>0</v>
      </c>
      <c r="BS541" s="67">
        <f>IF(AND(Survey!$AS541&gt;=0,Survey!$AS541&lt;=0.2,Survey!$AS541&lt;&gt;""),0,1)</f>
        <v>1</v>
      </c>
      <c r="BT541" s="143">
        <f>IF(ISBLANK(Survey!$AT541),1,0)</f>
        <v>1</v>
      </c>
      <c r="BU541" s="16" t="str">
        <f t="shared" si="393"/>
        <v>Fail</v>
      </c>
      <c r="BV541" s="165">
        <f>Survey!$AU541</f>
        <v>0</v>
      </c>
      <c r="BW541" s="16" t="str">
        <f t="shared" si="394"/>
        <v>Pass</v>
      </c>
      <c r="BX541" s="36">
        <f>Survey!$AV541</f>
        <v>0</v>
      </c>
      <c r="BY541" s="176">
        <f>Survey!$AW541+Survey!$AX541-ABS(Survey!$AY541)+ABS(Survey!$AZ541)-ABS(Survey!$BA541)+ABS(Survey!$BB541)-ABS(Survey!$BC541)-ABS(Survey!$BD541)+Survey!$BE541</f>
        <v>0</v>
      </c>
      <c r="BZ541" s="35">
        <f t="shared" si="395"/>
        <v>0</v>
      </c>
      <c r="CA541" s="17">
        <f t="shared" si="396"/>
        <v>0</v>
      </c>
      <c r="CB541" s="16" t="str">
        <f t="shared" si="397"/>
        <v>Pass</v>
      </c>
      <c r="CC541" s="38" t="b">
        <f>IF(ABS(Survey!$BE541)=0,TRUE,FALSE)</f>
        <v>1</v>
      </c>
      <c r="CD541" s="37" t="b">
        <f>NOT(ISBLANK(Survey!$BF541))</f>
        <v>0</v>
      </c>
      <c r="CE541" t="str">
        <f t="shared" si="398"/>
        <v>Fail</v>
      </c>
      <c r="CF541" s="29">
        <f>Survey!$AV541</f>
        <v>0</v>
      </c>
      <c r="CG541" s="29" cm="1">
        <f t="array" ref="CG541">SUM(SUMIF(Survey!BH541:BO541,{"&gt;0","&lt;0"})*{1,-1})-SUM(SUMIF(Survey!BQ541:BX541,{"&gt;0","&lt;0"})*{1,-1})</f>
        <v>0</v>
      </c>
      <c r="CH541" s="35" t="str">
        <f t="shared" si="399"/>
        <v>No holdings</v>
      </c>
      <c r="CI541">
        <f t="shared" si="400"/>
        <v>0</v>
      </c>
      <c r="CJ541" s="16" t="str">
        <f t="shared" si="401"/>
        <v>Fail</v>
      </c>
      <c r="CK541" s="36">
        <f>Survey!$AV541</f>
        <v>0</v>
      </c>
      <c r="CL541" s="36" cm="1">
        <f t="array" ref="CL541">SUM(SUMIF(Survey!BZ541:CS541,{"&gt;0","&lt;0"})*{1,-1})-SUM(SUMIF(Survey!CU541:DN541,{"&gt;0","&lt;0"})*{1,-1})</f>
        <v>0</v>
      </c>
      <c r="CM541" s="35" t="str">
        <f t="shared" si="402"/>
        <v>No holdings</v>
      </c>
      <c r="CN541" s="17">
        <f t="shared" si="403"/>
        <v>0</v>
      </c>
      <c r="CO541" s="16" t="str">
        <f t="shared" si="404"/>
        <v>Pass</v>
      </c>
      <c r="CP541" s="38" t="b">
        <f>IF(ABS(Survey!$CS541)=0,TRUE,FALSE)</f>
        <v>1</v>
      </c>
      <c r="CQ541" s="37" t="b">
        <f>NOT(ISBLANK(Survey!$CT541))</f>
        <v>0</v>
      </c>
      <c r="CR541" s="16" t="str">
        <f t="shared" si="405"/>
        <v>Pass</v>
      </c>
      <c r="CS541" s="38" t="b">
        <f>IF(ABS(Survey!$DN541)=0,TRUE,FALSE)</f>
        <v>1</v>
      </c>
      <c r="CT541" s="37" t="b">
        <f>NOT(ISBLANK(Survey!$DO541))</f>
        <v>0</v>
      </c>
      <c r="CU541" t="str">
        <f t="shared" si="406"/>
        <v>Pass</v>
      </c>
      <c r="CV541" s="29" cm="1">
        <f t="array" ref="CV541">SUM(SUMIF(Survey!CO541,{"&gt;0","&lt;0"})*{1,-1})+SUM(SUMIF(Survey!DJ541,{"&gt;0","&lt;0"})*{1,-1})</f>
        <v>0</v>
      </c>
      <c r="CW541" s="29">
        <f>SUM(SUMIF(Survey!DQ541:DW541,{"&gt;0","&lt;0"})*{1,-1})+SUM(SUMIF(Survey!DY541:EE541,{"&gt;0","&lt;0"})*{1,-1})</f>
        <v>0</v>
      </c>
      <c r="CX541">
        <f t="shared" si="407"/>
        <v>0</v>
      </c>
      <c r="CY541">
        <f t="shared" si="408"/>
        <v>0</v>
      </c>
      <c r="CZ541" s="16" t="str">
        <f t="shared" si="409"/>
        <v>Pass</v>
      </c>
      <c r="DA541" s="38" t="b">
        <f>IF(ABS(Survey!$DW541)=0,TRUE,FALSE)</f>
        <v>1</v>
      </c>
      <c r="DB541" s="37" t="b">
        <f>NOT(ISBLANK(Survey!DX541))</f>
        <v>0</v>
      </c>
      <c r="DC541" s="16" t="str">
        <f t="shared" si="410"/>
        <v>Pass</v>
      </c>
      <c r="DD541" s="38" t="b">
        <f>IF(ABS(Survey!$EE541)=0,TRUE,FALSE)</f>
        <v>1</v>
      </c>
      <c r="DE541" s="37" t="b">
        <f>NOT(ISBLANK(Survey!$EF541))</f>
        <v>0</v>
      </c>
      <c r="DF541" s="16" t="str">
        <f t="shared" si="411"/>
        <v>Fail</v>
      </c>
      <c r="DG541" s="36">
        <f>SUM(SUMIF(Survey!EL541:EN541,{"&gt;0","&lt;0"})*{1,-1})</f>
        <v>0</v>
      </c>
      <c r="DH541">
        <f t="shared" si="412"/>
        <v>0</v>
      </c>
      <c r="DI541">
        <f t="shared" si="413"/>
        <v>100</v>
      </c>
      <c r="DJ541" s="35" t="b">
        <f>IF(OR(Survey!$M541="ETF",Survey!$M541="ETF, alternative mutual fund",Survey!$M541="Closed-end", Survey!$M541="Split share corp"),TRUE,FALSE)</f>
        <v>0</v>
      </c>
      <c r="DK541" s="16" t="str">
        <f t="shared" si="414"/>
        <v>Fail</v>
      </c>
      <c r="DL541" s="36">
        <f>SUM(SUMIF(Survey!EP541:EV541,{"&gt;0","&lt;0"})*{1,-1})</f>
        <v>0</v>
      </c>
      <c r="DM541">
        <f t="shared" si="415"/>
        <v>0</v>
      </c>
      <c r="DN541" s="17">
        <f t="shared" si="416"/>
        <v>100</v>
      </c>
      <c r="DO541" s="16" t="str">
        <f t="shared" si="417"/>
        <v>Fail</v>
      </c>
      <c r="DP541" s="36">
        <f>SUM(SUMIF(Survey!EX541:FD541,{"&gt;0","&lt;0"})*{1,-1})</f>
        <v>0</v>
      </c>
      <c r="DQ541">
        <f t="shared" si="418"/>
        <v>0</v>
      </c>
      <c r="DR541" s="17">
        <f t="shared" si="419"/>
        <v>100</v>
      </c>
    </row>
    <row r="542" spans="1:122">
      <c r="A542">
        <v>542</v>
      </c>
      <c r="B542" t="str">
        <f t="shared" si="373"/>
        <v>Pass</v>
      </c>
      <c r="C542" t="str">
        <f>IF(COUNTBLANK(Survey!B542:FE542)=$C$2, "Pass", "Fail")</f>
        <v>Pass</v>
      </c>
      <c r="D542" t="str">
        <f t="shared" si="374"/>
        <v>Fail</v>
      </c>
      <c r="E542" t="str">
        <f>IF(OR(ISBLANK(Survey!AJ542),COUNTIF(G542:BB542,"Fail")),"Fail","Pass")</f>
        <v>Fail</v>
      </c>
      <c r="G542" s="16" t="str">
        <f t="shared" si="375"/>
        <v>Fail</v>
      </c>
      <c r="H542" s="177">
        <f>COUNTBLANK(Survey!B542:D542)+COUNTBLANK(Survey!G542)+COUNTBLANK(Survey!I542)+COUNTBLANK(Survey!K542:M542)+COUNTBLANK(Survey!P542)+COUNTBLANK(Survey!S542:U542)+COUNTBLANK(Survey!Y542:AA542)+COUNTBLANK(Survey!AD542:AE542)+COUNTBLANK(Survey!AI542:AI542)</f>
        <v>18</v>
      </c>
      <c r="I542" s="16" t="str">
        <f t="shared" si="376"/>
        <v>Fail</v>
      </c>
      <c r="J542" t="b">
        <f>IF(Survey!E542="No",TRUE,FALSE)</f>
        <v>0</v>
      </c>
      <c r="K542" s="34">
        <f>LEN(Survey!E542)</f>
        <v>0</v>
      </c>
      <c r="L542" s="16" t="str">
        <f t="shared" si="377"/>
        <v>Fail</v>
      </c>
      <c r="M542" t="b">
        <f>IF(Survey!F542="No",TRUE,FALSE)</f>
        <v>0</v>
      </c>
      <c r="N542" s="33">
        <f>LEN(Survey!F542)</f>
        <v>0</v>
      </c>
      <c r="O542" s="16" t="str">
        <f t="shared" si="378"/>
        <v>Pass</v>
      </c>
      <c r="P542" s="34">
        <f>MOD((LEN(Survey!H542)+2),11)</f>
        <v>2</v>
      </c>
      <c r="Q542" s="33" t="str">
        <f>IF(Survey!$L542="Prospectus fund", "Yes", "No")</f>
        <v>No</v>
      </c>
      <c r="R542" s="16" t="str">
        <f t="shared" si="379"/>
        <v>Pass</v>
      </c>
      <c r="S542" s="34">
        <f>MOD((LEN(Survey!J542)+2),11)</f>
        <v>2</v>
      </c>
      <c r="T542" s="35" t="b">
        <f>IF(OR(Survey!$M542="ETF",Survey!$M542="ETF, alternative mutual fund",Survey!$M542="Closed-end", Survey!$M542="Split share corp", Survey!$I542="Yes"),TRUE,FALSE)</f>
        <v>0</v>
      </c>
      <c r="U542" s="16" t="str">
        <f>IFERROR(IF(AND(OR(X542=Y542,Y542 = "Either"),NOT(ISBLANK(Survey!K542))),"Pass","Fail"),"Pass")</f>
        <v>Fail</v>
      </c>
      <c r="V542" s="36" cm="1">
        <f t="array" ref="V542">SUM(SUMIF(Survey!BZ542:CS542,{"&gt;0","&lt;0"})*{1,-1})</f>
        <v>0</v>
      </c>
      <c r="W542" s="38" cm="1">
        <f t="array" ref="W542">SUM(SUMIF(Survey!CC542,{"&gt;0","&lt;0"})*{1,-1})+SUM(SUMIF(Survey!CM542,{"&gt;0","&lt;0"})*{1,-1})</f>
        <v>0</v>
      </c>
      <c r="X542" s="38">
        <f>Survey!K542</f>
        <v>0</v>
      </c>
      <c r="Y542" s="37" t="str">
        <f t="shared" si="380"/>
        <v>Either</v>
      </c>
      <c r="Z542" s="16" t="str">
        <f t="shared" si="381"/>
        <v>Fail</v>
      </c>
      <c r="AA542" s="67" cm="1">
        <f t="array" ref="AA542">SUM(SUMIF(Survey!BZ542:CS542,{"&gt;0","&lt;0"})*{1,-1})+SUM(SUMIF(Survey!CU542:DN542,{"&gt;0","&lt;0"})*{1,-1})</f>
        <v>0</v>
      </c>
      <c r="AB542" s="67">
        <f>IFERROR(AA542/(Survey!$AV542),0)</f>
        <v>0</v>
      </c>
      <c r="AC542" s="128" t="b">
        <f>IF(OR(Survey!$M542="Alternative strategy or hedge",Survey!$M542="Other, illiquid",Survey!$L542="Prospectus fund"),TRUE,FALSE)</f>
        <v>0</v>
      </c>
      <c r="AD542" s="128" t="b">
        <f>NOT(ISBLANK(Survey!$M542))</f>
        <v>0</v>
      </c>
      <c r="AE542" s="16" t="str">
        <f t="shared" si="382"/>
        <v>Pass</v>
      </c>
      <c r="AF542" s="38" t="b">
        <f>NOT(ISNUMBER(SEARCH("Other",Survey!$P542)))</f>
        <v>1</v>
      </c>
      <c r="AG542" s="37" t="b">
        <f>NOT(ISBLANK(Survey!$Q542))</f>
        <v>0</v>
      </c>
      <c r="AH542" s="16" t="str">
        <f t="shared" si="383"/>
        <v>Pass</v>
      </c>
      <c r="AI542" s="143">
        <f>COUNTBLANK(Survey!$W542)</f>
        <v>1</v>
      </c>
      <c r="AJ542" s="67">
        <f>IF(AND(Survey!L542&lt;&gt;"Exempt fund",OR(Survey!$M542="ETF",Survey!$M542="ETF, alternative mutual fund",Survey!$M542="Mutual fund",Survey!$M542="Alternative mutual fund",Survey!$M542="Money market")),1,0)</f>
        <v>0</v>
      </c>
      <c r="AK542" s="16" t="str">
        <f t="shared" si="384"/>
        <v>Pass</v>
      </c>
      <c r="AL542" s="38" t="b">
        <f>NOT(ISNUMBER(SEARCH("Yes",Survey!$AA542)))</f>
        <v>1</v>
      </c>
      <c r="AM542" s="37" t="b">
        <f>IF(COUNTBLANK(Survey!$AB542:$AC542)=0,TRUE, FALSE)</f>
        <v>0</v>
      </c>
      <c r="AN542" s="16" t="str">
        <f t="shared" si="385"/>
        <v>Pass</v>
      </c>
      <c r="AO542" s="38" t="b">
        <f>NOT(ISNUMBER(SEARCH("Yes",Survey!$AD542)))</f>
        <v>1</v>
      </c>
      <c r="AP542" s="37" t="b">
        <f>NOT(ISBLANK(Survey!$AF542))</f>
        <v>0</v>
      </c>
      <c r="AQ542" s="16" t="str">
        <f t="shared" si="386"/>
        <v>Pass</v>
      </c>
      <c r="AR542" s="38" t="b">
        <f>NOT(OR(ISNUMBER(SEARCH("Other",Survey!$AF542)),ISNUMBER(SEARCH("Multiple",Survey!$AF542))))</f>
        <v>1</v>
      </c>
      <c r="AS542" s="37" t="b">
        <f>NOT(ISBLANK(Survey!$AG542))</f>
        <v>0</v>
      </c>
      <c r="AT542" s="16" t="str">
        <f t="shared" si="387"/>
        <v>Fail</v>
      </c>
      <c r="AU542" s="143">
        <f>IF(ABS(Survey!$AV542)&gt;0, 1,0)</f>
        <v>0</v>
      </c>
      <c r="AV542" s="143">
        <f>IF(COUNTBLANK(Survey!$AJ542)=0,1,0)</f>
        <v>0</v>
      </c>
      <c r="AW542" s="16" t="str">
        <f t="shared" si="388"/>
        <v>Pass</v>
      </c>
      <c r="AX542" s="143">
        <f>IF(ISBLANK(Survey!$AJ542),0,1)</f>
        <v>0</v>
      </c>
      <c r="AY542" s="165">
        <f>COUNTBLANK(Survey!$AK542)</f>
        <v>1</v>
      </c>
      <c r="AZ542" s="16" t="str">
        <f t="shared" si="389"/>
        <v>Pass</v>
      </c>
      <c r="BA542" s="143">
        <f>IF(OR(Survey!$AK542="Closed",ISBLANK(Survey!$AK542)),0,1)</f>
        <v>0</v>
      </c>
      <c r="BB542" s="165">
        <f>IF(ISBLANK(Survey!$AL542),1,0)</f>
        <v>1</v>
      </c>
      <c r="BC542" s="147" t="str" cm="1">
        <f t="array" ref="BC542">IF(OR(IF(OR($BE542+$BF542 = 2, $BG542=1), FALSE, TRUE), AND($BD542:$BD542 = 0)),"Pass","Fail")</f>
        <v>Pass</v>
      </c>
      <c r="BD542" s="143">
        <f>COUNTBLANK(Survey!$AM542:$AO542)</f>
        <v>3</v>
      </c>
      <c r="BE542" s="143">
        <f>IF(Survey!$I542="Yes",1,0)</f>
        <v>0</v>
      </c>
      <c r="BF542" s="143">
        <f>IF(OR(Survey!$M542="Mutual fund",Survey!$M542="Alternative mutual fund",Survey!$M542="Money market"),1,0)</f>
        <v>0</v>
      </c>
      <c r="BG542" s="148">
        <f>IF(OR(Survey!$M542="ETF",Survey!$M542="ETF, alternative mutual fund"),1,0)</f>
        <v>0</v>
      </c>
      <c r="BH542" s="16" t="str">
        <f t="shared" si="390"/>
        <v>Pass</v>
      </c>
      <c r="BI542" s="38" t="b">
        <f>OR(ISNUMBER(SEARCH("Yes",Survey!$AO542)),ISBLANK(Survey!$AO542))</f>
        <v>1</v>
      </c>
      <c r="BJ542" s="67" t="b">
        <f>NOT(ISBLANK(Survey!$AP542))</f>
        <v>0</v>
      </c>
      <c r="BK542" s="16" t="str">
        <f t="shared" si="391"/>
        <v>Pass</v>
      </c>
      <c r="BL542" s="143">
        <f>IF(Survey!$AW542=0, 0,1)</f>
        <v>0</v>
      </c>
      <c r="BM542" s="67">
        <f>Survey!$AQ542</f>
        <v>0</v>
      </c>
      <c r="BN542" s="67">
        <f>IFERROR((Survey!$AX542-ABS(Survey!$AY542)-ABS(Survey!$BD542))/Survey!$AW542,0)</f>
        <v>0</v>
      </c>
      <c r="BO542" s="67">
        <f>IF(AND($BM542&gt;$BN542-0.2,$BM542&lt;$BN542+0.2,ISBLANK(Survey!$AQ542)=FALSE),0,1)</f>
        <v>1</v>
      </c>
      <c r="BP542" s="165">
        <f>IF(ISBLANK(Survey!$AR542),1,0)</f>
        <v>1</v>
      </c>
      <c r="BQ542" s="16" t="str">
        <f t="shared" si="392"/>
        <v>Pass</v>
      </c>
      <c r="BR542" s="143">
        <f>IF(Survey!$AW542=0, 0,1)</f>
        <v>0</v>
      </c>
      <c r="BS542" s="67">
        <f>IF(AND(Survey!$AS542&gt;=0,Survey!$AS542&lt;=0.2,Survey!$AS542&lt;&gt;""),0,1)</f>
        <v>1</v>
      </c>
      <c r="BT542" s="143">
        <f>IF(ISBLANK(Survey!$AT542),1,0)</f>
        <v>1</v>
      </c>
      <c r="BU542" s="16" t="str">
        <f t="shared" si="393"/>
        <v>Fail</v>
      </c>
      <c r="BV542" s="165">
        <f>Survey!$AU542</f>
        <v>0</v>
      </c>
      <c r="BW542" s="16" t="str">
        <f t="shared" si="394"/>
        <v>Pass</v>
      </c>
      <c r="BX542" s="36">
        <f>Survey!$AV542</f>
        <v>0</v>
      </c>
      <c r="BY542" s="176">
        <f>Survey!$AW542+Survey!$AX542-ABS(Survey!$AY542)+ABS(Survey!$AZ542)-ABS(Survey!$BA542)+ABS(Survey!$BB542)-ABS(Survey!$BC542)-ABS(Survey!$BD542)+Survey!$BE542</f>
        <v>0</v>
      </c>
      <c r="BZ542" s="35">
        <f t="shared" si="395"/>
        <v>0</v>
      </c>
      <c r="CA542" s="17">
        <f t="shared" si="396"/>
        <v>0</v>
      </c>
      <c r="CB542" s="16" t="str">
        <f t="shared" si="397"/>
        <v>Pass</v>
      </c>
      <c r="CC542" s="38" t="b">
        <f>IF(ABS(Survey!$BE542)=0,TRUE,FALSE)</f>
        <v>1</v>
      </c>
      <c r="CD542" s="37" t="b">
        <f>NOT(ISBLANK(Survey!$BF542))</f>
        <v>0</v>
      </c>
      <c r="CE542" t="str">
        <f t="shared" si="398"/>
        <v>Fail</v>
      </c>
      <c r="CF542" s="29">
        <f>Survey!$AV542</f>
        <v>0</v>
      </c>
      <c r="CG542" s="29" cm="1">
        <f t="array" ref="CG542">SUM(SUMIF(Survey!BH542:BO542,{"&gt;0","&lt;0"})*{1,-1})-SUM(SUMIF(Survey!BQ542:BX542,{"&gt;0","&lt;0"})*{1,-1})</f>
        <v>0</v>
      </c>
      <c r="CH542" s="35" t="str">
        <f t="shared" si="399"/>
        <v>No holdings</v>
      </c>
      <c r="CI542">
        <f t="shared" si="400"/>
        <v>0</v>
      </c>
      <c r="CJ542" s="16" t="str">
        <f t="shared" si="401"/>
        <v>Fail</v>
      </c>
      <c r="CK542" s="36">
        <f>Survey!$AV542</f>
        <v>0</v>
      </c>
      <c r="CL542" s="36" cm="1">
        <f t="array" ref="CL542">SUM(SUMIF(Survey!BZ542:CS542,{"&gt;0","&lt;0"})*{1,-1})-SUM(SUMIF(Survey!CU542:DN542,{"&gt;0","&lt;0"})*{1,-1})</f>
        <v>0</v>
      </c>
      <c r="CM542" s="35" t="str">
        <f t="shared" si="402"/>
        <v>No holdings</v>
      </c>
      <c r="CN542" s="17">
        <f t="shared" si="403"/>
        <v>0</v>
      </c>
      <c r="CO542" s="16" t="str">
        <f t="shared" si="404"/>
        <v>Pass</v>
      </c>
      <c r="CP542" s="38" t="b">
        <f>IF(ABS(Survey!$CS542)=0,TRUE,FALSE)</f>
        <v>1</v>
      </c>
      <c r="CQ542" s="37" t="b">
        <f>NOT(ISBLANK(Survey!$CT542))</f>
        <v>0</v>
      </c>
      <c r="CR542" s="16" t="str">
        <f t="shared" si="405"/>
        <v>Pass</v>
      </c>
      <c r="CS542" s="38" t="b">
        <f>IF(ABS(Survey!$DN542)=0,TRUE,FALSE)</f>
        <v>1</v>
      </c>
      <c r="CT542" s="37" t="b">
        <f>NOT(ISBLANK(Survey!$DO542))</f>
        <v>0</v>
      </c>
      <c r="CU542" t="str">
        <f t="shared" si="406"/>
        <v>Pass</v>
      </c>
      <c r="CV542" s="29" cm="1">
        <f t="array" ref="CV542">SUM(SUMIF(Survey!CO542,{"&gt;0","&lt;0"})*{1,-1})+SUM(SUMIF(Survey!DJ542,{"&gt;0","&lt;0"})*{1,-1})</f>
        <v>0</v>
      </c>
      <c r="CW542" s="29">
        <f>SUM(SUMIF(Survey!DQ542:DW542,{"&gt;0","&lt;0"})*{1,-1})+SUM(SUMIF(Survey!DY542:EE542,{"&gt;0","&lt;0"})*{1,-1})</f>
        <v>0</v>
      </c>
      <c r="CX542">
        <f t="shared" si="407"/>
        <v>0</v>
      </c>
      <c r="CY542">
        <f t="shared" si="408"/>
        <v>0</v>
      </c>
      <c r="CZ542" s="16" t="str">
        <f t="shared" si="409"/>
        <v>Pass</v>
      </c>
      <c r="DA542" s="38" t="b">
        <f>IF(ABS(Survey!$DW542)=0,TRUE,FALSE)</f>
        <v>1</v>
      </c>
      <c r="DB542" s="37" t="b">
        <f>NOT(ISBLANK(Survey!DX542))</f>
        <v>0</v>
      </c>
      <c r="DC542" s="16" t="str">
        <f t="shared" si="410"/>
        <v>Pass</v>
      </c>
      <c r="DD542" s="38" t="b">
        <f>IF(ABS(Survey!$EE542)=0,TRUE,FALSE)</f>
        <v>1</v>
      </c>
      <c r="DE542" s="37" t="b">
        <f>NOT(ISBLANK(Survey!$EF542))</f>
        <v>0</v>
      </c>
      <c r="DF542" s="16" t="str">
        <f t="shared" si="411"/>
        <v>Fail</v>
      </c>
      <c r="DG542" s="36">
        <f>SUM(SUMIF(Survey!EL542:EN542,{"&gt;0","&lt;0"})*{1,-1})</f>
        <v>0</v>
      </c>
      <c r="DH542">
        <f t="shared" si="412"/>
        <v>0</v>
      </c>
      <c r="DI542">
        <f t="shared" si="413"/>
        <v>100</v>
      </c>
      <c r="DJ542" s="35" t="b">
        <f>IF(OR(Survey!$M542="ETF",Survey!$M542="ETF, alternative mutual fund",Survey!$M542="Closed-end", Survey!$M542="Split share corp"),TRUE,FALSE)</f>
        <v>0</v>
      </c>
      <c r="DK542" s="16" t="str">
        <f t="shared" si="414"/>
        <v>Fail</v>
      </c>
      <c r="DL542" s="36">
        <f>SUM(SUMIF(Survey!EP542:EV542,{"&gt;0","&lt;0"})*{1,-1})</f>
        <v>0</v>
      </c>
      <c r="DM542">
        <f t="shared" si="415"/>
        <v>0</v>
      </c>
      <c r="DN542" s="17">
        <f t="shared" si="416"/>
        <v>100</v>
      </c>
      <c r="DO542" s="16" t="str">
        <f t="shared" si="417"/>
        <v>Fail</v>
      </c>
      <c r="DP542" s="36">
        <f>SUM(SUMIF(Survey!EX542:FD542,{"&gt;0","&lt;0"})*{1,-1})</f>
        <v>0</v>
      </c>
      <c r="DQ542">
        <f t="shared" si="418"/>
        <v>0</v>
      </c>
      <c r="DR542" s="17">
        <f t="shared" si="419"/>
        <v>100</v>
      </c>
    </row>
    <row r="543" spans="1:122">
      <c r="A543">
        <v>543</v>
      </c>
      <c r="B543" t="str">
        <f t="shared" si="373"/>
        <v>Pass</v>
      </c>
      <c r="C543" t="str">
        <f>IF(COUNTBLANK(Survey!B543:FE543)=$C$2, "Pass", "Fail")</f>
        <v>Pass</v>
      </c>
      <c r="D543" t="str">
        <f t="shared" si="374"/>
        <v>Fail</v>
      </c>
      <c r="E543" t="str">
        <f>IF(OR(ISBLANK(Survey!AJ543),COUNTIF(G543:BB543,"Fail")),"Fail","Pass")</f>
        <v>Fail</v>
      </c>
      <c r="G543" s="16" t="str">
        <f t="shared" si="375"/>
        <v>Fail</v>
      </c>
      <c r="H543" s="177">
        <f>COUNTBLANK(Survey!B543:D543)+COUNTBLANK(Survey!G543)+COUNTBLANK(Survey!I543)+COUNTBLANK(Survey!K543:M543)+COUNTBLANK(Survey!P543)+COUNTBLANK(Survey!S543:U543)+COUNTBLANK(Survey!Y543:AA543)+COUNTBLANK(Survey!AD543:AE543)+COUNTBLANK(Survey!AI543:AI543)</f>
        <v>18</v>
      </c>
      <c r="I543" s="16" t="str">
        <f t="shared" si="376"/>
        <v>Fail</v>
      </c>
      <c r="J543" t="b">
        <f>IF(Survey!E543="No",TRUE,FALSE)</f>
        <v>0</v>
      </c>
      <c r="K543" s="34">
        <f>LEN(Survey!E543)</f>
        <v>0</v>
      </c>
      <c r="L543" s="16" t="str">
        <f t="shared" si="377"/>
        <v>Fail</v>
      </c>
      <c r="M543" t="b">
        <f>IF(Survey!F543="No",TRUE,FALSE)</f>
        <v>0</v>
      </c>
      <c r="N543" s="33">
        <f>LEN(Survey!F543)</f>
        <v>0</v>
      </c>
      <c r="O543" s="16" t="str">
        <f t="shared" si="378"/>
        <v>Pass</v>
      </c>
      <c r="P543" s="34">
        <f>MOD((LEN(Survey!H543)+2),11)</f>
        <v>2</v>
      </c>
      <c r="Q543" s="33" t="str">
        <f>IF(Survey!$L543="Prospectus fund", "Yes", "No")</f>
        <v>No</v>
      </c>
      <c r="R543" s="16" t="str">
        <f t="shared" si="379"/>
        <v>Pass</v>
      </c>
      <c r="S543" s="34">
        <f>MOD((LEN(Survey!J543)+2),11)</f>
        <v>2</v>
      </c>
      <c r="T543" s="35" t="b">
        <f>IF(OR(Survey!$M543="ETF",Survey!$M543="ETF, alternative mutual fund",Survey!$M543="Closed-end", Survey!$M543="Split share corp", Survey!$I543="Yes"),TRUE,FALSE)</f>
        <v>0</v>
      </c>
      <c r="U543" s="16" t="str">
        <f>IFERROR(IF(AND(OR(X543=Y543,Y543 = "Either"),NOT(ISBLANK(Survey!K543))),"Pass","Fail"),"Pass")</f>
        <v>Fail</v>
      </c>
      <c r="V543" s="36" cm="1">
        <f t="array" ref="V543">SUM(SUMIF(Survey!BZ543:CS543,{"&gt;0","&lt;0"})*{1,-1})</f>
        <v>0</v>
      </c>
      <c r="W543" s="38" cm="1">
        <f t="array" ref="W543">SUM(SUMIF(Survey!CC543,{"&gt;0","&lt;0"})*{1,-1})+SUM(SUMIF(Survey!CM543,{"&gt;0","&lt;0"})*{1,-1})</f>
        <v>0</v>
      </c>
      <c r="X543" s="38">
        <f>Survey!K543</f>
        <v>0</v>
      </c>
      <c r="Y543" s="37" t="str">
        <f t="shared" si="380"/>
        <v>Either</v>
      </c>
      <c r="Z543" s="16" t="str">
        <f t="shared" si="381"/>
        <v>Fail</v>
      </c>
      <c r="AA543" s="67" cm="1">
        <f t="array" ref="AA543">SUM(SUMIF(Survey!BZ543:CS543,{"&gt;0","&lt;0"})*{1,-1})+SUM(SUMIF(Survey!CU543:DN543,{"&gt;0","&lt;0"})*{1,-1})</f>
        <v>0</v>
      </c>
      <c r="AB543" s="67">
        <f>IFERROR(AA543/(Survey!$AV543),0)</f>
        <v>0</v>
      </c>
      <c r="AC543" s="128" t="b">
        <f>IF(OR(Survey!$M543="Alternative strategy or hedge",Survey!$M543="Other, illiquid",Survey!$L543="Prospectus fund"),TRUE,FALSE)</f>
        <v>0</v>
      </c>
      <c r="AD543" s="128" t="b">
        <f>NOT(ISBLANK(Survey!$M543))</f>
        <v>0</v>
      </c>
      <c r="AE543" s="16" t="str">
        <f t="shared" si="382"/>
        <v>Pass</v>
      </c>
      <c r="AF543" s="38" t="b">
        <f>NOT(ISNUMBER(SEARCH("Other",Survey!$P543)))</f>
        <v>1</v>
      </c>
      <c r="AG543" s="37" t="b">
        <f>NOT(ISBLANK(Survey!$Q543))</f>
        <v>0</v>
      </c>
      <c r="AH543" s="16" t="str">
        <f t="shared" si="383"/>
        <v>Pass</v>
      </c>
      <c r="AI543" s="143">
        <f>COUNTBLANK(Survey!$W543)</f>
        <v>1</v>
      </c>
      <c r="AJ543" s="67">
        <f>IF(AND(Survey!L543&lt;&gt;"Exempt fund",OR(Survey!$M543="ETF",Survey!$M543="ETF, alternative mutual fund",Survey!$M543="Mutual fund",Survey!$M543="Alternative mutual fund",Survey!$M543="Money market")),1,0)</f>
        <v>0</v>
      </c>
      <c r="AK543" s="16" t="str">
        <f t="shared" si="384"/>
        <v>Pass</v>
      </c>
      <c r="AL543" s="38" t="b">
        <f>NOT(ISNUMBER(SEARCH("Yes",Survey!$AA543)))</f>
        <v>1</v>
      </c>
      <c r="AM543" s="37" t="b">
        <f>IF(COUNTBLANK(Survey!$AB543:$AC543)=0,TRUE, FALSE)</f>
        <v>0</v>
      </c>
      <c r="AN543" s="16" t="str">
        <f t="shared" si="385"/>
        <v>Pass</v>
      </c>
      <c r="AO543" s="38" t="b">
        <f>NOT(ISNUMBER(SEARCH("Yes",Survey!$AD543)))</f>
        <v>1</v>
      </c>
      <c r="AP543" s="37" t="b">
        <f>NOT(ISBLANK(Survey!$AF543))</f>
        <v>0</v>
      </c>
      <c r="AQ543" s="16" t="str">
        <f t="shared" si="386"/>
        <v>Pass</v>
      </c>
      <c r="AR543" s="38" t="b">
        <f>NOT(OR(ISNUMBER(SEARCH("Other",Survey!$AF543)),ISNUMBER(SEARCH("Multiple",Survey!$AF543))))</f>
        <v>1</v>
      </c>
      <c r="AS543" s="37" t="b">
        <f>NOT(ISBLANK(Survey!$AG543))</f>
        <v>0</v>
      </c>
      <c r="AT543" s="16" t="str">
        <f t="shared" si="387"/>
        <v>Fail</v>
      </c>
      <c r="AU543" s="143">
        <f>IF(ABS(Survey!$AV543)&gt;0, 1,0)</f>
        <v>0</v>
      </c>
      <c r="AV543" s="143">
        <f>IF(COUNTBLANK(Survey!$AJ543)=0,1,0)</f>
        <v>0</v>
      </c>
      <c r="AW543" s="16" t="str">
        <f t="shared" si="388"/>
        <v>Pass</v>
      </c>
      <c r="AX543" s="143">
        <f>IF(ISBLANK(Survey!$AJ543),0,1)</f>
        <v>0</v>
      </c>
      <c r="AY543" s="165">
        <f>COUNTBLANK(Survey!$AK543)</f>
        <v>1</v>
      </c>
      <c r="AZ543" s="16" t="str">
        <f t="shared" si="389"/>
        <v>Pass</v>
      </c>
      <c r="BA543" s="143">
        <f>IF(OR(Survey!$AK543="Closed",ISBLANK(Survey!$AK543)),0,1)</f>
        <v>0</v>
      </c>
      <c r="BB543" s="165">
        <f>IF(ISBLANK(Survey!$AL543),1,0)</f>
        <v>1</v>
      </c>
      <c r="BC543" s="147" t="str" cm="1">
        <f t="array" ref="BC543">IF(OR(IF(OR($BE543+$BF543 = 2, $BG543=1), FALSE, TRUE), AND($BD543:$BD543 = 0)),"Pass","Fail")</f>
        <v>Pass</v>
      </c>
      <c r="BD543" s="143">
        <f>COUNTBLANK(Survey!$AM543:$AO543)</f>
        <v>3</v>
      </c>
      <c r="BE543" s="143">
        <f>IF(Survey!$I543="Yes",1,0)</f>
        <v>0</v>
      </c>
      <c r="BF543" s="143">
        <f>IF(OR(Survey!$M543="Mutual fund",Survey!$M543="Alternative mutual fund",Survey!$M543="Money market"),1,0)</f>
        <v>0</v>
      </c>
      <c r="BG543" s="148">
        <f>IF(OR(Survey!$M543="ETF",Survey!$M543="ETF, alternative mutual fund"),1,0)</f>
        <v>0</v>
      </c>
      <c r="BH543" s="16" t="str">
        <f t="shared" si="390"/>
        <v>Pass</v>
      </c>
      <c r="BI543" s="38" t="b">
        <f>OR(ISNUMBER(SEARCH("Yes",Survey!$AO543)),ISBLANK(Survey!$AO543))</f>
        <v>1</v>
      </c>
      <c r="BJ543" s="67" t="b">
        <f>NOT(ISBLANK(Survey!$AP543))</f>
        <v>0</v>
      </c>
      <c r="BK543" s="16" t="str">
        <f t="shared" si="391"/>
        <v>Pass</v>
      </c>
      <c r="BL543" s="143">
        <f>IF(Survey!$AW543=0, 0,1)</f>
        <v>0</v>
      </c>
      <c r="BM543" s="67">
        <f>Survey!$AQ543</f>
        <v>0</v>
      </c>
      <c r="BN543" s="67">
        <f>IFERROR((Survey!$AX543-ABS(Survey!$AY543)-ABS(Survey!$BD543))/Survey!$AW543,0)</f>
        <v>0</v>
      </c>
      <c r="BO543" s="67">
        <f>IF(AND($BM543&gt;$BN543-0.2,$BM543&lt;$BN543+0.2,ISBLANK(Survey!$AQ543)=FALSE),0,1)</f>
        <v>1</v>
      </c>
      <c r="BP543" s="165">
        <f>IF(ISBLANK(Survey!$AR543),1,0)</f>
        <v>1</v>
      </c>
      <c r="BQ543" s="16" t="str">
        <f t="shared" si="392"/>
        <v>Pass</v>
      </c>
      <c r="BR543" s="143">
        <f>IF(Survey!$AW543=0, 0,1)</f>
        <v>0</v>
      </c>
      <c r="BS543" s="67">
        <f>IF(AND(Survey!$AS543&gt;=0,Survey!$AS543&lt;=0.2,Survey!$AS543&lt;&gt;""),0,1)</f>
        <v>1</v>
      </c>
      <c r="BT543" s="143">
        <f>IF(ISBLANK(Survey!$AT543),1,0)</f>
        <v>1</v>
      </c>
      <c r="BU543" s="16" t="str">
        <f t="shared" si="393"/>
        <v>Fail</v>
      </c>
      <c r="BV543" s="165">
        <f>Survey!$AU543</f>
        <v>0</v>
      </c>
      <c r="BW543" s="16" t="str">
        <f t="shared" si="394"/>
        <v>Pass</v>
      </c>
      <c r="BX543" s="36">
        <f>Survey!$AV543</f>
        <v>0</v>
      </c>
      <c r="BY543" s="176">
        <f>Survey!$AW543+Survey!$AX543-ABS(Survey!$AY543)+ABS(Survey!$AZ543)-ABS(Survey!$BA543)+ABS(Survey!$BB543)-ABS(Survey!$BC543)-ABS(Survey!$BD543)+Survey!$BE543</f>
        <v>0</v>
      </c>
      <c r="BZ543" s="35">
        <f t="shared" si="395"/>
        <v>0</v>
      </c>
      <c r="CA543" s="17">
        <f t="shared" si="396"/>
        <v>0</v>
      </c>
      <c r="CB543" s="16" t="str">
        <f t="shared" si="397"/>
        <v>Pass</v>
      </c>
      <c r="CC543" s="38" t="b">
        <f>IF(ABS(Survey!$BE543)=0,TRUE,FALSE)</f>
        <v>1</v>
      </c>
      <c r="CD543" s="37" t="b">
        <f>NOT(ISBLANK(Survey!$BF543))</f>
        <v>0</v>
      </c>
      <c r="CE543" t="str">
        <f t="shared" si="398"/>
        <v>Fail</v>
      </c>
      <c r="CF543" s="29">
        <f>Survey!$AV543</f>
        <v>0</v>
      </c>
      <c r="CG543" s="29" cm="1">
        <f t="array" ref="CG543">SUM(SUMIF(Survey!BH543:BO543,{"&gt;0","&lt;0"})*{1,-1})-SUM(SUMIF(Survey!BQ543:BX543,{"&gt;0","&lt;0"})*{1,-1})</f>
        <v>0</v>
      </c>
      <c r="CH543" s="35" t="str">
        <f t="shared" si="399"/>
        <v>No holdings</v>
      </c>
      <c r="CI543">
        <f t="shared" si="400"/>
        <v>0</v>
      </c>
      <c r="CJ543" s="16" t="str">
        <f t="shared" si="401"/>
        <v>Fail</v>
      </c>
      <c r="CK543" s="36">
        <f>Survey!$AV543</f>
        <v>0</v>
      </c>
      <c r="CL543" s="36" cm="1">
        <f t="array" ref="CL543">SUM(SUMIF(Survey!BZ543:CS543,{"&gt;0","&lt;0"})*{1,-1})-SUM(SUMIF(Survey!CU543:DN543,{"&gt;0","&lt;0"})*{1,-1})</f>
        <v>0</v>
      </c>
      <c r="CM543" s="35" t="str">
        <f t="shared" si="402"/>
        <v>No holdings</v>
      </c>
      <c r="CN543" s="17">
        <f t="shared" si="403"/>
        <v>0</v>
      </c>
      <c r="CO543" s="16" t="str">
        <f t="shared" si="404"/>
        <v>Pass</v>
      </c>
      <c r="CP543" s="38" t="b">
        <f>IF(ABS(Survey!$CS543)=0,TRUE,FALSE)</f>
        <v>1</v>
      </c>
      <c r="CQ543" s="37" t="b">
        <f>NOT(ISBLANK(Survey!$CT543))</f>
        <v>0</v>
      </c>
      <c r="CR543" s="16" t="str">
        <f t="shared" si="405"/>
        <v>Pass</v>
      </c>
      <c r="CS543" s="38" t="b">
        <f>IF(ABS(Survey!$DN543)=0,TRUE,FALSE)</f>
        <v>1</v>
      </c>
      <c r="CT543" s="37" t="b">
        <f>NOT(ISBLANK(Survey!$DO543))</f>
        <v>0</v>
      </c>
      <c r="CU543" t="str">
        <f t="shared" si="406"/>
        <v>Pass</v>
      </c>
      <c r="CV543" s="29" cm="1">
        <f t="array" ref="CV543">SUM(SUMIF(Survey!CO543,{"&gt;0","&lt;0"})*{1,-1})+SUM(SUMIF(Survey!DJ543,{"&gt;0","&lt;0"})*{1,-1})</f>
        <v>0</v>
      </c>
      <c r="CW543" s="29">
        <f>SUM(SUMIF(Survey!DQ543:DW543,{"&gt;0","&lt;0"})*{1,-1})+SUM(SUMIF(Survey!DY543:EE543,{"&gt;0","&lt;0"})*{1,-1})</f>
        <v>0</v>
      </c>
      <c r="CX543">
        <f t="shared" si="407"/>
        <v>0</v>
      </c>
      <c r="CY543">
        <f t="shared" si="408"/>
        <v>0</v>
      </c>
      <c r="CZ543" s="16" t="str">
        <f t="shared" si="409"/>
        <v>Pass</v>
      </c>
      <c r="DA543" s="38" t="b">
        <f>IF(ABS(Survey!$DW543)=0,TRUE,FALSE)</f>
        <v>1</v>
      </c>
      <c r="DB543" s="37" t="b">
        <f>NOT(ISBLANK(Survey!DX543))</f>
        <v>0</v>
      </c>
      <c r="DC543" s="16" t="str">
        <f t="shared" si="410"/>
        <v>Pass</v>
      </c>
      <c r="DD543" s="38" t="b">
        <f>IF(ABS(Survey!$EE543)=0,TRUE,FALSE)</f>
        <v>1</v>
      </c>
      <c r="DE543" s="37" t="b">
        <f>NOT(ISBLANK(Survey!$EF543))</f>
        <v>0</v>
      </c>
      <c r="DF543" s="16" t="str">
        <f t="shared" si="411"/>
        <v>Fail</v>
      </c>
      <c r="DG543" s="36">
        <f>SUM(SUMIF(Survey!EL543:EN543,{"&gt;0","&lt;0"})*{1,-1})</f>
        <v>0</v>
      </c>
      <c r="DH543">
        <f t="shared" si="412"/>
        <v>0</v>
      </c>
      <c r="DI543">
        <f t="shared" si="413"/>
        <v>100</v>
      </c>
      <c r="DJ543" s="35" t="b">
        <f>IF(OR(Survey!$M543="ETF",Survey!$M543="ETF, alternative mutual fund",Survey!$M543="Closed-end", Survey!$M543="Split share corp"),TRUE,FALSE)</f>
        <v>0</v>
      </c>
      <c r="DK543" s="16" t="str">
        <f t="shared" si="414"/>
        <v>Fail</v>
      </c>
      <c r="DL543" s="36">
        <f>SUM(SUMIF(Survey!EP543:EV543,{"&gt;0","&lt;0"})*{1,-1})</f>
        <v>0</v>
      </c>
      <c r="DM543">
        <f t="shared" si="415"/>
        <v>0</v>
      </c>
      <c r="DN543" s="17">
        <f t="shared" si="416"/>
        <v>100</v>
      </c>
      <c r="DO543" s="16" t="str">
        <f t="shared" si="417"/>
        <v>Fail</v>
      </c>
      <c r="DP543" s="36">
        <f>SUM(SUMIF(Survey!EX543:FD543,{"&gt;0","&lt;0"})*{1,-1})</f>
        <v>0</v>
      </c>
      <c r="DQ543">
        <f t="shared" si="418"/>
        <v>0</v>
      </c>
      <c r="DR543" s="17">
        <f t="shared" si="419"/>
        <v>100</v>
      </c>
    </row>
    <row r="544" spans="1:122">
      <c r="A544">
        <v>544</v>
      </c>
      <c r="B544" t="str">
        <f t="shared" si="373"/>
        <v>Pass</v>
      </c>
      <c r="C544" t="str">
        <f>IF(COUNTBLANK(Survey!B544:FE544)=$C$2, "Pass", "Fail")</f>
        <v>Pass</v>
      </c>
      <c r="D544" t="str">
        <f t="shared" si="374"/>
        <v>Fail</v>
      </c>
      <c r="E544" t="str">
        <f>IF(OR(ISBLANK(Survey!AJ544),COUNTIF(G544:BB544,"Fail")),"Fail","Pass")</f>
        <v>Fail</v>
      </c>
      <c r="G544" s="16" t="str">
        <f t="shared" si="375"/>
        <v>Fail</v>
      </c>
      <c r="H544" s="177">
        <f>COUNTBLANK(Survey!B544:D544)+COUNTBLANK(Survey!G544)+COUNTBLANK(Survey!I544)+COUNTBLANK(Survey!K544:M544)+COUNTBLANK(Survey!P544)+COUNTBLANK(Survey!S544:U544)+COUNTBLANK(Survey!Y544:AA544)+COUNTBLANK(Survey!AD544:AE544)+COUNTBLANK(Survey!AI544:AI544)</f>
        <v>18</v>
      </c>
      <c r="I544" s="16" t="str">
        <f t="shared" si="376"/>
        <v>Fail</v>
      </c>
      <c r="J544" t="b">
        <f>IF(Survey!E544="No",TRUE,FALSE)</f>
        <v>0</v>
      </c>
      <c r="K544" s="34">
        <f>LEN(Survey!E544)</f>
        <v>0</v>
      </c>
      <c r="L544" s="16" t="str">
        <f t="shared" si="377"/>
        <v>Fail</v>
      </c>
      <c r="M544" t="b">
        <f>IF(Survey!F544="No",TRUE,FALSE)</f>
        <v>0</v>
      </c>
      <c r="N544" s="33">
        <f>LEN(Survey!F544)</f>
        <v>0</v>
      </c>
      <c r="O544" s="16" t="str">
        <f t="shared" si="378"/>
        <v>Pass</v>
      </c>
      <c r="P544" s="34">
        <f>MOD((LEN(Survey!H544)+2),11)</f>
        <v>2</v>
      </c>
      <c r="Q544" s="33" t="str">
        <f>IF(Survey!$L544="Prospectus fund", "Yes", "No")</f>
        <v>No</v>
      </c>
      <c r="R544" s="16" t="str">
        <f t="shared" si="379"/>
        <v>Pass</v>
      </c>
      <c r="S544" s="34">
        <f>MOD((LEN(Survey!J544)+2),11)</f>
        <v>2</v>
      </c>
      <c r="T544" s="35" t="b">
        <f>IF(OR(Survey!$M544="ETF",Survey!$M544="ETF, alternative mutual fund",Survey!$M544="Closed-end", Survey!$M544="Split share corp", Survey!$I544="Yes"),TRUE,FALSE)</f>
        <v>0</v>
      </c>
      <c r="U544" s="16" t="str">
        <f>IFERROR(IF(AND(OR(X544=Y544,Y544 = "Either"),NOT(ISBLANK(Survey!K544))),"Pass","Fail"),"Pass")</f>
        <v>Fail</v>
      </c>
      <c r="V544" s="36" cm="1">
        <f t="array" ref="V544">SUM(SUMIF(Survey!BZ544:CS544,{"&gt;0","&lt;0"})*{1,-1})</f>
        <v>0</v>
      </c>
      <c r="W544" s="38" cm="1">
        <f t="array" ref="W544">SUM(SUMIF(Survey!CC544,{"&gt;0","&lt;0"})*{1,-1})+SUM(SUMIF(Survey!CM544,{"&gt;0","&lt;0"})*{1,-1})</f>
        <v>0</v>
      </c>
      <c r="X544" s="38">
        <f>Survey!K544</f>
        <v>0</v>
      </c>
      <c r="Y544" s="37" t="str">
        <f t="shared" si="380"/>
        <v>Either</v>
      </c>
      <c r="Z544" s="16" t="str">
        <f t="shared" si="381"/>
        <v>Fail</v>
      </c>
      <c r="AA544" s="67" cm="1">
        <f t="array" ref="AA544">SUM(SUMIF(Survey!BZ544:CS544,{"&gt;0","&lt;0"})*{1,-1})+SUM(SUMIF(Survey!CU544:DN544,{"&gt;0","&lt;0"})*{1,-1})</f>
        <v>0</v>
      </c>
      <c r="AB544" s="67">
        <f>IFERROR(AA544/(Survey!$AV544),0)</f>
        <v>0</v>
      </c>
      <c r="AC544" s="128" t="b">
        <f>IF(OR(Survey!$M544="Alternative strategy or hedge",Survey!$M544="Other, illiquid",Survey!$L544="Prospectus fund"),TRUE,FALSE)</f>
        <v>0</v>
      </c>
      <c r="AD544" s="128" t="b">
        <f>NOT(ISBLANK(Survey!$M544))</f>
        <v>0</v>
      </c>
      <c r="AE544" s="16" t="str">
        <f t="shared" si="382"/>
        <v>Pass</v>
      </c>
      <c r="AF544" s="38" t="b">
        <f>NOT(ISNUMBER(SEARCH("Other",Survey!$P544)))</f>
        <v>1</v>
      </c>
      <c r="AG544" s="37" t="b">
        <f>NOT(ISBLANK(Survey!$Q544))</f>
        <v>0</v>
      </c>
      <c r="AH544" s="16" t="str">
        <f t="shared" si="383"/>
        <v>Pass</v>
      </c>
      <c r="AI544" s="143">
        <f>COUNTBLANK(Survey!$W544)</f>
        <v>1</v>
      </c>
      <c r="AJ544" s="67">
        <f>IF(AND(Survey!L544&lt;&gt;"Exempt fund",OR(Survey!$M544="ETF",Survey!$M544="ETF, alternative mutual fund",Survey!$M544="Mutual fund",Survey!$M544="Alternative mutual fund",Survey!$M544="Money market")),1,0)</f>
        <v>0</v>
      </c>
      <c r="AK544" s="16" t="str">
        <f t="shared" si="384"/>
        <v>Pass</v>
      </c>
      <c r="AL544" s="38" t="b">
        <f>NOT(ISNUMBER(SEARCH("Yes",Survey!$AA544)))</f>
        <v>1</v>
      </c>
      <c r="AM544" s="37" t="b">
        <f>IF(COUNTBLANK(Survey!$AB544:$AC544)=0,TRUE, FALSE)</f>
        <v>0</v>
      </c>
      <c r="AN544" s="16" t="str">
        <f t="shared" si="385"/>
        <v>Pass</v>
      </c>
      <c r="AO544" s="38" t="b">
        <f>NOT(ISNUMBER(SEARCH("Yes",Survey!$AD544)))</f>
        <v>1</v>
      </c>
      <c r="AP544" s="37" t="b">
        <f>NOT(ISBLANK(Survey!$AF544))</f>
        <v>0</v>
      </c>
      <c r="AQ544" s="16" t="str">
        <f t="shared" si="386"/>
        <v>Pass</v>
      </c>
      <c r="AR544" s="38" t="b">
        <f>NOT(OR(ISNUMBER(SEARCH("Other",Survey!$AF544)),ISNUMBER(SEARCH("Multiple",Survey!$AF544))))</f>
        <v>1</v>
      </c>
      <c r="AS544" s="37" t="b">
        <f>NOT(ISBLANK(Survey!$AG544))</f>
        <v>0</v>
      </c>
      <c r="AT544" s="16" t="str">
        <f t="shared" si="387"/>
        <v>Fail</v>
      </c>
      <c r="AU544" s="143">
        <f>IF(ABS(Survey!$AV544)&gt;0, 1,0)</f>
        <v>0</v>
      </c>
      <c r="AV544" s="143">
        <f>IF(COUNTBLANK(Survey!$AJ544)=0,1,0)</f>
        <v>0</v>
      </c>
      <c r="AW544" s="16" t="str">
        <f t="shared" si="388"/>
        <v>Pass</v>
      </c>
      <c r="AX544" s="143">
        <f>IF(ISBLANK(Survey!$AJ544),0,1)</f>
        <v>0</v>
      </c>
      <c r="AY544" s="165">
        <f>COUNTBLANK(Survey!$AK544)</f>
        <v>1</v>
      </c>
      <c r="AZ544" s="16" t="str">
        <f t="shared" si="389"/>
        <v>Pass</v>
      </c>
      <c r="BA544" s="143">
        <f>IF(OR(Survey!$AK544="Closed",ISBLANK(Survey!$AK544)),0,1)</f>
        <v>0</v>
      </c>
      <c r="BB544" s="165">
        <f>IF(ISBLANK(Survey!$AL544),1,0)</f>
        <v>1</v>
      </c>
      <c r="BC544" s="147" t="str" cm="1">
        <f t="array" ref="BC544">IF(OR(IF(OR($BE544+$BF544 = 2, $BG544=1), FALSE, TRUE), AND($BD544:$BD544 = 0)),"Pass","Fail")</f>
        <v>Pass</v>
      </c>
      <c r="BD544" s="143">
        <f>COUNTBLANK(Survey!$AM544:$AO544)</f>
        <v>3</v>
      </c>
      <c r="BE544" s="143">
        <f>IF(Survey!$I544="Yes",1,0)</f>
        <v>0</v>
      </c>
      <c r="BF544" s="143">
        <f>IF(OR(Survey!$M544="Mutual fund",Survey!$M544="Alternative mutual fund",Survey!$M544="Money market"),1,0)</f>
        <v>0</v>
      </c>
      <c r="BG544" s="148">
        <f>IF(OR(Survey!$M544="ETF",Survey!$M544="ETF, alternative mutual fund"),1,0)</f>
        <v>0</v>
      </c>
      <c r="BH544" s="16" t="str">
        <f t="shared" si="390"/>
        <v>Pass</v>
      </c>
      <c r="BI544" s="38" t="b">
        <f>OR(ISNUMBER(SEARCH("Yes",Survey!$AO544)),ISBLANK(Survey!$AO544))</f>
        <v>1</v>
      </c>
      <c r="BJ544" s="67" t="b">
        <f>NOT(ISBLANK(Survey!$AP544))</f>
        <v>0</v>
      </c>
      <c r="BK544" s="16" t="str">
        <f t="shared" si="391"/>
        <v>Pass</v>
      </c>
      <c r="BL544" s="143">
        <f>IF(Survey!$AW544=0, 0,1)</f>
        <v>0</v>
      </c>
      <c r="BM544" s="67">
        <f>Survey!$AQ544</f>
        <v>0</v>
      </c>
      <c r="BN544" s="67">
        <f>IFERROR((Survey!$AX544-ABS(Survey!$AY544)-ABS(Survey!$BD544))/Survey!$AW544,0)</f>
        <v>0</v>
      </c>
      <c r="BO544" s="67">
        <f>IF(AND($BM544&gt;$BN544-0.2,$BM544&lt;$BN544+0.2,ISBLANK(Survey!$AQ544)=FALSE),0,1)</f>
        <v>1</v>
      </c>
      <c r="BP544" s="165">
        <f>IF(ISBLANK(Survey!$AR544),1,0)</f>
        <v>1</v>
      </c>
      <c r="BQ544" s="16" t="str">
        <f t="shared" si="392"/>
        <v>Pass</v>
      </c>
      <c r="BR544" s="143">
        <f>IF(Survey!$AW544=0, 0,1)</f>
        <v>0</v>
      </c>
      <c r="BS544" s="67">
        <f>IF(AND(Survey!$AS544&gt;=0,Survey!$AS544&lt;=0.2,Survey!$AS544&lt;&gt;""),0,1)</f>
        <v>1</v>
      </c>
      <c r="BT544" s="143">
        <f>IF(ISBLANK(Survey!$AT544),1,0)</f>
        <v>1</v>
      </c>
      <c r="BU544" s="16" t="str">
        <f t="shared" si="393"/>
        <v>Fail</v>
      </c>
      <c r="BV544" s="165">
        <f>Survey!$AU544</f>
        <v>0</v>
      </c>
      <c r="BW544" s="16" t="str">
        <f t="shared" si="394"/>
        <v>Pass</v>
      </c>
      <c r="BX544" s="36">
        <f>Survey!$AV544</f>
        <v>0</v>
      </c>
      <c r="BY544" s="176">
        <f>Survey!$AW544+Survey!$AX544-ABS(Survey!$AY544)+ABS(Survey!$AZ544)-ABS(Survey!$BA544)+ABS(Survey!$BB544)-ABS(Survey!$BC544)-ABS(Survey!$BD544)+Survey!$BE544</f>
        <v>0</v>
      </c>
      <c r="BZ544" s="35">
        <f t="shared" si="395"/>
        <v>0</v>
      </c>
      <c r="CA544" s="17">
        <f t="shared" si="396"/>
        <v>0</v>
      </c>
      <c r="CB544" s="16" t="str">
        <f t="shared" si="397"/>
        <v>Pass</v>
      </c>
      <c r="CC544" s="38" t="b">
        <f>IF(ABS(Survey!$BE544)=0,TRUE,FALSE)</f>
        <v>1</v>
      </c>
      <c r="CD544" s="37" t="b">
        <f>NOT(ISBLANK(Survey!$BF544))</f>
        <v>0</v>
      </c>
      <c r="CE544" t="str">
        <f t="shared" si="398"/>
        <v>Fail</v>
      </c>
      <c r="CF544" s="29">
        <f>Survey!$AV544</f>
        <v>0</v>
      </c>
      <c r="CG544" s="29" cm="1">
        <f t="array" ref="CG544">SUM(SUMIF(Survey!BH544:BO544,{"&gt;0","&lt;0"})*{1,-1})-SUM(SUMIF(Survey!BQ544:BX544,{"&gt;0","&lt;0"})*{1,-1})</f>
        <v>0</v>
      </c>
      <c r="CH544" s="35" t="str">
        <f t="shared" si="399"/>
        <v>No holdings</v>
      </c>
      <c r="CI544">
        <f t="shared" si="400"/>
        <v>0</v>
      </c>
      <c r="CJ544" s="16" t="str">
        <f t="shared" si="401"/>
        <v>Fail</v>
      </c>
      <c r="CK544" s="36">
        <f>Survey!$AV544</f>
        <v>0</v>
      </c>
      <c r="CL544" s="36" cm="1">
        <f t="array" ref="CL544">SUM(SUMIF(Survey!BZ544:CS544,{"&gt;0","&lt;0"})*{1,-1})-SUM(SUMIF(Survey!CU544:DN544,{"&gt;0","&lt;0"})*{1,-1})</f>
        <v>0</v>
      </c>
      <c r="CM544" s="35" t="str">
        <f t="shared" si="402"/>
        <v>No holdings</v>
      </c>
      <c r="CN544" s="17">
        <f t="shared" si="403"/>
        <v>0</v>
      </c>
      <c r="CO544" s="16" t="str">
        <f t="shared" si="404"/>
        <v>Pass</v>
      </c>
      <c r="CP544" s="38" t="b">
        <f>IF(ABS(Survey!$CS544)=0,TRUE,FALSE)</f>
        <v>1</v>
      </c>
      <c r="CQ544" s="37" t="b">
        <f>NOT(ISBLANK(Survey!$CT544))</f>
        <v>0</v>
      </c>
      <c r="CR544" s="16" t="str">
        <f t="shared" si="405"/>
        <v>Pass</v>
      </c>
      <c r="CS544" s="38" t="b">
        <f>IF(ABS(Survey!$DN544)=0,TRUE,FALSE)</f>
        <v>1</v>
      </c>
      <c r="CT544" s="37" t="b">
        <f>NOT(ISBLANK(Survey!$DO544))</f>
        <v>0</v>
      </c>
      <c r="CU544" t="str">
        <f t="shared" si="406"/>
        <v>Pass</v>
      </c>
      <c r="CV544" s="29" cm="1">
        <f t="array" ref="CV544">SUM(SUMIF(Survey!CO544,{"&gt;0","&lt;0"})*{1,-1})+SUM(SUMIF(Survey!DJ544,{"&gt;0","&lt;0"})*{1,-1})</f>
        <v>0</v>
      </c>
      <c r="CW544" s="29">
        <f>SUM(SUMIF(Survey!DQ544:DW544,{"&gt;0","&lt;0"})*{1,-1})+SUM(SUMIF(Survey!DY544:EE544,{"&gt;0","&lt;0"})*{1,-1})</f>
        <v>0</v>
      </c>
      <c r="CX544">
        <f t="shared" si="407"/>
        <v>0</v>
      </c>
      <c r="CY544">
        <f t="shared" si="408"/>
        <v>0</v>
      </c>
      <c r="CZ544" s="16" t="str">
        <f t="shared" si="409"/>
        <v>Pass</v>
      </c>
      <c r="DA544" s="38" t="b">
        <f>IF(ABS(Survey!$DW544)=0,TRUE,FALSE)</f>
        <v>1</v>
      </c>
      <c r="DB544" s="37" t="b">
        <f>NOT(ISBLANK(Survey!DX544))</f>
        <v>0</v>
      </c>
      <c r="DC544" s="16" t="str">
        <f t="shared" si="410"/>
        <v>Pass</v>
      </c>
      <c r="DD544" s="38" t="b">
        <f>IF(ABS(Survey!$EE544)=0,TRUE,FALSE)</f>
        <v>1</v>
      </c>
      <c r="DE544" s="37" t="b">
        <f>NOT(ISBLANK(Survey!$EF544))</f>
        <v>0</v>
      </c>
      <c r="DF544" s="16" t="str">
        <f t="shared" si="411"/>
        <v>Fail</v>
      </c>
      <c r="DG544" s="36">
        <f>SUM(SUMIF(Survey!EL544:EN544,{"&gt;0","&lt;0"})*{1,-1})</f>
        <v>0</v>
      </c>
      <c r="DH544">
        <f t="shared" si="412"/>
        <v>0</v>
      </c>
      <c r="DI544">
        <f t="shared" si="413"/>
        <v>100</v>
      </c>
      <c r="DJ544" s="35" t="b">
        <f>IF(OR(Survey!$M544="ETF",Survey!$M544="ETF, alternative mutual fund",Survey!$M544="Closed-end", Survey!$M544="Split share corp"),TRUE,FALSE)</f>
        <v>0</v>
      </c>
      <c r="DK544" s="16" t="str">
        <f t="shared" si="414"/>
        <v>Fail</v>
      </c>
      <c r="DL544" s="36">
        <f>SUM(SUMIF(Survey!EP544:EV544,{"&gt;0","&lt;0"})*{1,-1})</f>
        <v>0</v>
      </c>
      <c r="DM544">
        <f t="shared" si="415"/>
        <v>0</v>
      </c>
      <c r="DN544" s="17">
        <f t="shared" si="416"/>
        <v>100</v>
      </c>
      <c r="DO544" s="16" t="str">
        <f t="shared" si="417"/>
        <v>Fail</v>
      </c>
      <c r="DP544" s="36">
        <f>SUM(SUMIF(Survey!EX544:FD544,{"&gt;0","&lt;0"})*{1,-1})</f>
        <v>0</v>
      </c>
      <c r="DQ544">
        <f t="shared" si="418"/>
        <v>0</v>
      </c>
      <c r="DR544" s="17">
        <f t="shared" si="419"/>
        <v>100</v>
      </c>
    </row>
    <row r="545" spans="1:122">
      <c r="A545">
        <v>545</v>
      </c>
      <c r="B545" t="str">
        <f t="shared" si="373"/>
        <v>Pass</v>
      </c>
      <c r="C545" t="str">
        <f>IF(COUNTBLANK(Survey!B545:FE545)=$C$2, "Pass", "Fail")</f>
        <v>Pass</v>
      </c>
      <c r="D545" t="str">
        <f t="shared" si="374"/>
        <v>Fail</v>
      </c>
      <c r="E545" t="str">
        <f>IF(OR(ISBLANK(Survey!AJ545),COUNTIF(G545:BB545,"Fail")),"Fail","Pass")</f>
        <v>Fail</v>
      </c>
      <c r="G545" s="16" t="str">
        <f t="shared" si="375"/>
        <v>Fail</v>
      </c>
      <c r="H545" s="177">
        <f>COUNTBLANK(Survey!B545:D545)+COUNTBLANK(Survey!G545)+COUNTBLANK(Survey!I545)+COUNTBLANK(Survey!K545:M545)+COUNTBLANK(Survey!P545)+COUNTBLANK(Survey!S545:U545)+COUNTBLANK(Survey!Y545:AA545)+COUNTBLANK(Survey!AD545:AE545)+COUNTBLANK(Survey!AI545:AI545)</f>
        <v>18</v>
      </c>
      <c r="I545" s="16" t="str">
        <f t="shared" si="376"/>
        <v>Fail</v>
      </c>
      <c r="J545" t="b">
        <f>IF(Survey!E545="No",TRUE,FALSE)</f>
        <v>0</v>
      </c>
      <c r="K545" s="34">
        <f>LEN(Survey!E545)</f>
        <v>0</v>
      </c>
      <c r="L545" s="16" t="str">
        <f t="shared" si="377"/>
        <v>Fail</v>
      </c>
      <c r="M545" t="b">
        <f>IF(Survey!F545="No",TRUE,FALSE)</f>
        <v>0</v>
      </c>
      <c r="N545" s="33">
        <f>LEN(Survey!F545)</f>
        <v>0</v>
      </c>
      <c r="O545" s="16" t="str">
        <f t="shared" si="378"/>
        <v>Pass</v>
      </c>
      <c r="P545" s="34">
        <f>MOD((LEN(Survey!H545)+2),11)</f>
        <v>2</v>
      </c>
      <c r="Q545" s="33" t="str">
        <f>IF(Survey!$L545="Prospectus fund", "Yes", "No")</f>
        <v>No</v>
      </c>
      <c r="R545" s="16" t="str">
        <f t="shared" si="379"/>
        <v>Pass</v>
      </c>
      <c r="S545" s="34">
        <f>MOD((LEN(Survey!J545)+2),11)</f>
        <v>2</v>
      </c>
      <c r="T545" s="35" t="b">
        <f>IF(OR(Survey!$M545="ETF",Survey!$M545="ETF, alternative mutual fund",Survey!$M545="Closed-end", Survey!$M545="Split share corp", Survey!$I545="Yes"),TRUE,FALSE)</f>
        <v>0</v>
      </c>
      <c r="U545" s="16" t="str">
        <f>IFERROR(IF(AND(OR(X545=Y545,Y545 = "Either"),NOT(ISBLANK(Survey!K545))),"Pass","Fail"),"Pass")</f>
        <v>Fail</v>
      </c>
      <c r="V545" s="36" cm="1">
        <f t="array" ref="V545">SUM(SUMIF(Survey!BZ545:CS545,{"&gt;0","&lt;0"})*{1,-1})</f>
        <v>0</v>
      </c>
      <c r="W545" s="38" cm="1">
        <f t="array" ref="W545">SUM(SUMIF(Survey!CC545,{"&gt;0","&lt;0"})*{1,-1})+SUM(SUMIF(Survey!CM545,{"&gt;0","&lt;0"})*{1,-1})</f>
        <v>0</v>
      </c>
      <c r="X545" s="38">
        <f>Survey!K545</f>
        <v>0</v>
      </c>
      <c r="Y545" s="37" t="str">
        <f t="shared" si="380"/>
        <v>Either</v>
      </c>
      <c r="Z545" s="16" t="str">
        <f t="shared" si="381"/>
        <v>Fail</v>
      </c>
      <c r="AA545" s="67" cm="1">
        <f t="array" ref="AA545">SUM(SUMIF(Survey!BZ545:CS545,{"&gt;0","&lt;0"})*{1,-1})+SUM(SUMIF(Survey!CU545:DN545,{"&gt;0","&lt;0"})*{1,-1})</f>
        <v>0</v>
      </c>
      <c r="AB545" s="67">
        <f>IFERROR(AA545/(Survey!$AV545),0)</f>
        <v>0</v>
      </c>
      <c r="AC545" s="128" t="b">
        <f>IF(OR(Survey!$M545="Alternative strategy or hedge",Survey!$M545="Other, illiquid",Survey!$L545="Prospectus fund"),TRUE,FALSE)</f>
        <v>0</v>
      </c>
      <c r="AD545" s="128" t="b">
        <f>NOT(ISBLANK(Survey!$M545))</f>
        <v>0</v>
      </c>
      <c r="AE545" s="16" t="str">
        <f t="shared" si="382"/>
        <v>Pass</v>
      </c>
      <c r="AF545" s="38" t="b">
        <f>NOT(ISNUMBER(SEARCH("Other",Survey!$P545)))</f>
        <v>1</v>
      </c>
      <c r="AG545" s="37" t="b">
        <f>NOT(ISBLANK(Survey!$Q545))</f>
        <v>0</v>
      </c>
      <c r="AH545" s="16" t="str">
        <f t="shared" si="383"/>
        <v>Pass</v>
      </c>
      <c r="AI545" s="143">
        <f>COUNTBLANK(Survey!$W545)</f>
        <v>1</v>
      </c>
      <c r="AJ545" s="67">
        <f>IF(AND(Survey!L545&lt;&gt;"Exempt fund",OR(Survey!$M545="ETF",Survey!$M545="ETF, alternative mutual fund",Survey!$M545="Mutual fund",Survey!$M545="Alternative mutual fund",Survey!$M545="Money market")),1,0)</f>
        <v>0</v>
      </c>
      <c r="AK545" s="16" t="str">
        <f t="shared" si="384"/>
        <v>Pass</v>
      </c>
      <c r="AL545" s="38" t="b">
        <f>NOT(ISNUMBER(SEARCH("Yes",Survey!$AA545)))</f>
        <v>1</v>
      </c>
      <c r="AM545" s="37" t="b">
        <f>IF(COUNTBLANK(Survey!$AB545:$AC545)=0,TRUE, FALSE)</f>
        <v>0</v>
      </c>
      <c r="AN545" s="16" t="str">
        <f t="shared" si="385"/>
        <v>Pass</v>
      </c>
      <c r="AO545" s="38" t="b">
        <f>NOT(ISNUMBER(SEARCH("Yes",Survey!$AD545)))</f>
        <v>1</v>
      </c>
      <c r="AP545" s="37" t="b">
        <f>NOT(ISBLANK(Survey!$AF545))</f>
        <v>0</v>
      </c>
      <c r="AQ545" s="16" t="str">
        <f t="shared" si="386"/>
        <v>Pass</v>
      </c>
      <c r="AR545" s="38" t="b">
        <f>NOT(OR(ISNUMBER(SEARCH("Other",Survey!$AF545)),ISNUMBER(SEARCH("Multiple",Survey!$AF545))))</f>
        <v>1</v>
      </c>
      <c r="AS545" s="37" t="b">
        <f>NOT(ISBLANK(Survey!$AG545))</f>
        <v>0</v>
      </c>
      <c r="AT545" s="16" t="str">
        <f t="shared" si="387"/>
        <v>Fail</v>
      </c>
      <c r="AU545" s="143">
        <f>IF(ABS(Survey!$AV545)&gt;0, 1,0)</f>
        <v>0</v>
      </c>
      <c r="AV545" s="143">
        <f>IF(COUNTBLANK(Survey!$AJ545)=0,1,0)</f>
        <v>0</v>
      </c>
      <c r="AW545" s="16" t="str">
        <f t="shared" si="388"/>
        <v>Pass</v>
      </c>
      <c r="AX545" s="143">
        <f>IF(ISBLANK(Survey!$AJ545),0,1)</f>
        <v>0</v>
      </c>
      <c r="AY545" s="165">
        <f>COUNTBLANK(Survey!$AK545)</f>
        <v>1</v>
      </c>
      <c r="AZ545" s="16" t="str">
        <f t="shared" si="389"/>
        <v>Pass</v>
      </c>
      <c r="BA545" s="143">
        <f>IF(OR(Survey!$AK545="Closed",ISBLANK(Survey!$AK545)),0,1)</f>
        <v>0</v>
      </c>
      <c r="BB545" s="165">
        <f>IF(ISBLANK(Survey!$AL545),1,0)</f>
        <v>1</v>
      </c>
      <c r="BC545" s="147" t="str" cm="1">
        <f t="array" ref="BC545">IF(OR(IF(OR($BE545+$BF545 = 2, $BG545=1), FALSE, TRUE), AND($BD545:$BD545 = 0)),"Pass","Fail")</f>
        <v>Pass</v>
      </c>
      <c r="BD545" s="143">
        <f>COUNTBLANK(Survey!$AM545:$AO545)</f>
        <v>3</v>
      </c>
      <c r="BE545" s="143">
        <f>IF(Survey!$I545="Yes",1,0)</f>
        <v>0</v>
      </c>
      <c r="BF545" s="143">
        <f>IF(OR(Survey!$M545="Mutual fund",Survey!$M545="Alternative mutual fund",Survey!$M545="Money market"),1,0)</f>
        <v>0</v>
      </c>
      <c r="BG545" s="148">
        <f>IF(OR(Survey!$M545="ETF",Survey!$M545="ETF, alternative mutual fund"),1,0)</f>
        <v>0</v>
      </c>
      <c r="BH545" s="16" t="str">
        <f t="shared" si="390"/>
        <v>Pass</v>
      </c>
      <c r="BI545" s="38" t="b">
        <f>OR(ISNUMBER(SEARCH("Yes",Survey!$AO545)),ISBLANK(Survey!$AO545))</f>
        <v>1</v>
      </c>
      <c r="BJ545" s="67" t="b">
        <f>NOT(ISBLANK(Survey!$AP545))</f>
        <v>0</v>
      </c>
      <c r="BK545" s="16" t="str">
        <f t="shared" si="391"/>
        <v>Pass</v>
      </c>
      <c r="BL545" s="143">
        <f>IF(Survey!$AW545=0, 0,1)</f>
        <v>0</v>
      </c>
      <c r="BM545" s="67">
        <f>Survey!$AQ545</f>
        <v>0</v>
      </c>
      <c r="BN545" s="67">
        <f>IFERROR((Survey!$AX545-ABS(Survey!$AY545)-ABS(Survey!$BD545))/Survey!$AW545,0)</f>
        <v>0</v>
      </c>
      <c r="BO545" s="67">
        <f>IF(AND($BM545&gt;$BN545-0.2,$BM545&lt;$BN545+0.2,ISBLANK(Survey!$AQ545)=FALSE),0,1)</f>
        <v>1</v>
      </c>
      <c r="BP545" s="165">
        <f>IF(ISBLANK(Survey!$AR545),1,0)</f>
        <v>1</v>
      </c>
      <c r="BQ545" s="16" t="str">
        <f t="shared" si="392"/>
        <v>Pass</v>
      </c>
      <c r="BR545" s="143">
        <f>IF(Survey!$AW545=0, 0,1)</f>
        <v>0</v>
      </c>
      <c r="BS545" s="67">
        <f>IF(AND(Survey!$AS545&gt;=0,Survey!$AS545&lt;=0.2,Survey!$AS545&lt;&gt;""),0,1)</f>
        <v>1</v>
      </c>
      <c r="BT545" s="143">
        <f>IF(ISBLANK(Survey!$AT545),1,0)</f>
        <v>1</v>
      </c>
      <c r="BU545" s="16" t="str">
        <f t="shared" si="393"/>
        <v>Fail</v>
      </c>
      <c r="BV545" s="165">
        <f>Survey!$AU545</f>
        <v>0</v>
      </c>
      <c r="BW545" s="16" t="str">
        <f t="shared" si="394"/>
        <v>Pass</v>
      </c>
      <c r="BX545" s="36">
        <f>Survey!$AV545</f>
        <v>0</v>
      </c>
      <c r="BY545" s="176">
        <f>Survey!$AW545+Survey!$AX545-ABS(Survey!$AY545)+ABS(Survey!$AZ545)-ABS(Survey!$BA545)+ABS(Survey!$BB545)-ABS(Survey!$BC545)-ABS(Survey!$BD545)+Survey!$BE545</f>
        <v>0</v>
      </c>
      <c r="BZ545" s="35">
        <f t="shared" si="395"/>
        <v>0</v>
      </c>
      <c r="CA545" s="17">
        <f t="shared" si="396"/>
        <v>0</v>
      </c>
      <c r="CB545" s="16" t="str">
        <f t="shared" si="397"/>
        <v>Pass</v>
      </c>
      <c r="CC545" s="38" t="b">
        <f>IF(ABS(Survey!$BE545)=0,TRUE,FALSE)</f>
        <v>1</v>
      </c>
      <c r="CD545" s="37" t="b">
        <f>NOT(ISBLANK(Survey!$BF545))</f>
        <v>0</v>
      </c>
      <c r="CE545" t="str">
        <f t="shared" si="398"/>
        <v>Fail</v>
      </c>
      <c r="CF545" s="29">
        <f>Survey!$AV545</f>
        <v>0</v>
      </c>
      <c r="CG545" s="29" cm="1">
        <f t="array" ref="CG545">SUM(SUMIF(Survey!BH545:BO545,{"&gt;0","&lt;0"})*{1,-1})-SUM(SUMIF(Survey!BQ545:BX545,{"&gt;0","&lt;0"})*{1,-1})</f>
        <v>0</v>
      </c>
      <c r="CH545" s="35" t="str">
        <f t="shared" si="399"/>
        <v>No holdings</v>
      </c>
      <c r="CI545">
        <f t="shared" si="400"/>
        <v>0</v>
      </c>
      <c r="CJ545" s="16" t="str">
        <f t="shared" si="401"/>
        <v>Fail</v>
      </c>
      <c r="CK545" s="36">
        <f>Survey!$AV545</f>
        <v>0</v>
      </c>
      <c r="CL545" s="36" cm="1">
        <f t="array" ref="CL545">SUM(SUMIF(Survey!BZ545:CS545,{"&gt;0","&lt;0"})*{1,-1})-SUM(SUMIF(Survey!CU545:DN545,{"&gt;0","&lt;0"})*{1,-1})</f>
        <v>0</v>
      </c>
      <c r="CM545" s="35" t="str">
        <f t="shared" si="402"/>
        <v>No holdings</v>
      </c>
      <c r="CN545" s="17">
        <f t="shared" si="403"/>
        <v>0</v>
      </c>
      <c r="CO545" s="16" t="str">
        <f t="shared" si="404"/>
        <v>Pass</v>
      </c>
      <c r="CP545" s="38" t="b">
        <f>IF(ABS(Survey!$CS545)=0,TRUE,FALSE)</f>
        <v>1</v>
      </c>
      <c r="CQ545" s="37" t="b">
        <f>NOT(ISBLANK(Survey!$CT545))</f>
        <v>0</v>
      </c>
      <c r="CR545" s="16" t="str">
        <f t="shared" si="405"/>
        <v>Pass</v>
      </c>
      <c r="CS545" s="38" t="b">
        <f>IF(ABS(Survey!$DN545)=0,TRUE,FALSE)</f>
        <v>1</v>
      </c>
      <c r="CT545" s="37" t="b">
        <f>NOT(ISBLANK(Survey!$DO545))</f>
        <v>0</v>
      </c>
      <c r="CU545" t="str">
        <f t="shared" si="406"/>
        <v>Pass</v>
      </c>
      <c r="CV545" s="29" cm="1">
        <f t="array" ref="CV545">SUM(SUMIF(Survey!CO545,{"&gt;0","&lt;0"})*{1,-1})+SUM(SUMIF(Survey!DJ545,{"&gt;0","&lt;0"})*{1,-1})</f>
        <v>0</v>
      </c>
      <c r="CW545" s="29">
        <f>SUM(SUMIF(Survey!DQ545:DW545,{"&gt;0","&lt;0"})*{1,-1})+SUM(SUMIF(Survey!DY545:EE545,{"&gt;0","&lt;0"})*{1,-1})</f>
        <v>0</v>
      </c>
      <c r="CX545">
        <f t="shared" si="407"/>
        <v>0</v>
      </c>
      <c r="CY545">
        <f t="shared" si="408"/>
        <v>0</v>
      </c>
      <c r="CZ545" s="16" t="str">
        <f t="shared" si="409"/>
        <v>Pass</v>
      </c>
      <c r="DA545" s="38" t="b">
        <f>IF(ABS(Survey!$DW545)=0,TRUE,FALSE)</f>
        <v>1</v>
      </c>
      <c r="DB545" s="37" t="b">
        <f>NOT(ISBLANK(Survey!DX545))</f>
        <v>0</v>
      </c>
      <c r="DC545" s="16" t="str">
        <f t="shared" si="410"/>
        <v>Pass</v>
      </c>
      <c r="DD545" s="38" t="b">
        <f>IF(ABS(Survey!$EE545)=0,TRUE,FALSE)</f>
        <v>1</v>
      </c>
      <c r="DE545" s="37" t="b">
        <f>NOT(ISBLANK(Survey!$EF545))</f>
        <v>0</v>
      </c>
      <c r="DF545" s="16" t="str">
        <f t="shared" si="411"/>
        <v>Fail</v>
      </c>
      <c r="DG545" s="36">
        <f>SUM(SUMIF(Survey!EL545:EN545,{"&gt;0","&lt;0"})*{1,-1})</f>
        <v>0</v>
      </c>
      <c r="DH545">
        <f t="shared" si="412"/>
        <v>0</v>
      </c>
      <c r="DI545">
        <f t="shared" si="413"/>
        <v>100</v>
      </c>
      <c r="DJ545" s="35" t="b">
        <f>IF(OR(Survey!$M545="ETF",Survey!$M545="ETF, alternative mutual fund",Survey!$M545="Closed-end", Survey!$M545="Split share corp"),TRUE,FALSE)</f>
        <v>0</v>
      </c>
      <c r="DK545" s="16" t="str">
        <f t="shared" si="414"/>
        <v>Fail</v>
      </c>
      <c r="DL545" s="36">
        <f>SUM(SUMIF(Survey!EP545:EV545,{"&gt;0","&lt;0"})*{1,-1})</f>
        <v>0</v>
      </c>
      <c r="DM545">
        <f t="shared" si="415"/>
        <v>0</v>
      </c>
      <c r="DN545" s="17">
        <f t="shared" si="416"/>
        <v>100</v>
      </c>
      <c r="DO545" s="16" t="str">
        <f t="shared" si="417"/>
        <v>Fail</v>
      </c>
      <c r="DP545" s="36">
        <f>SUM(SUMIF(Survey!EX545:FD545,{"&gt;0","&lt;0"})*{1,-1})</f>
        <v>0</v>
      </c>
      <c r="DQ545">
        <f t="shared" si="418"/>
        <v>0</v>
      </c>
      <c r="DR545" s="17">
        <f t="shared" si="419"/>
        <v>100</v>
      </c>
    </row>
    <row r="546" spans="1:122">
      <c r="A546">
        <v>546</v>
      </c>
      <c r="B546" t="str">
        <f t="shared" si="373"/>
        <v>Pass</v>
      </c>
      <c r="C546" t="str">
        <f>IF(COUNTBLANK(Survey!B546:FE546)=$C$2, "Pass", "Fail")</f>
        <v>Pass</v>
      </c>
      <c r="D546" t="str">
        <f t="shared" si="374"/>
        <v>Fail</v>
      </c>
      <c r="E546" t="str">
        <f>IF(OR(ISBLANK(Survey!AJ546),COUNTIF(G546:BB546,"Fail")),"Fail","Pass")</f>
        <v>Fail</v>
      </c>
      <c r="G546" s="16" t="str">
        <f t="shared" si="375"/>
        <v>Fail</v>
      </c>
      <c r="H546" s="177">
        <f>COUNTBLANK(Survey!B546:D546)+COUNTBLANK(Survey!G546)+COUNTBLANK(Survey!I546)+COUNTBLANK(Survey!K546:M546)+COUNTBLANK(Survey!P546)+COUNTBLANK(Survey!S546:U546)+COUNTBLANK(Survey!Y546:AA546)+COUNTBLANK(Survey!AD546:AE546)+COUNTBLANK(Survey!AI546:AI546)</f>
        <v>18</v>
      </c>
      <c r="I546" s="16" t="str">
        <f t="shared" si="376"/>
        <v>Fail</v>
      </c>
      <c r="J546" t="b">
        <f>IF(Survey!E546="No",TRUE,FALSE)</f>
        <v>0</v>
      </c>
      <c r="K546" s="34">
        <f>LEN(Survey!E546)</f>
        <v>0</v>
      </c>
      <c r="L546" s="16" t="str">
        <f t="shared" si="377"/>
        <v>Fail</v>
      </c>
      <c r="M546" t="b">
        <f>IF(Survey!F546="No",TRUE,FALSE)</f>
        <v>0</v>
      </c>
      <c r="N546" s="33">
        <f>LEN(Survey!F546)</f>
        <v>0</v>
      </c>
      <c r="O546" s="16" t="str">
        <f t="shared" si="378"/>
        <v>Pass</v>
      </c>
      <c r="P546" s="34">
        <f>MOD((LEN(Survey!H546)+2),11)</f>
        <v>2</v>
      </c>
      <c r="Q546" s="33" t="str">
        <f>IF(Survey!$L546="Prospectus fund", "Yes", "No")</f>
        <v>No</v>
      </c>
      <c r="R546" s="16" t="str">
        <f t="shared" si="379"/>
        <v>Pass</v>
      </c>
      <c r="S546" s="34">
        <f>MOD((LEN(Survey!J546)+2),11)</f>
        <v>2</v>
      </c>
      <c r="T546" s="35" t="b">
        <f>IF(OR(Survey!$M546="ETF",Survey!$M546="ETF, alternative mutual fund",Survey!$M546="Closed-end", Survey!$M546="Split share corp", Survey!$I546="Yes"),TRUE,FALSE)</f>
        <v>0</v>
      </c>
      <c r="U546" s="16" t="str">
        <f>IFERROR(IF(AND(OR(X546=Y546,Y546 = "Either"),NOT(ISBLANK(Survey!K546))),"Pass","Fail"),"Pass")</f>
        <v>Fail</v>
      </c>
      <c r="V546" s="36" cm="1">
        <f t="array" ref="V546">SUM(SUMIF(Survey!BZ546:CS546,{"&gt;0","&lt;0"})*{1,-1})</f>
        <v>0</v>
      </c>
      <c r="W546" s="38" cm="1">
        <f t="array" ref="W546">SUM(SUMIF(Survey!CC546,{"&gt;0","&lt;0"})*{1,-1})+SUM(SUMIF(Survey!CM546,{"&gt;0","&lt;0"})*{1,-1})</f>
        <v>0</v>
      </c>
      <c r="X546" s="38">
        <f>Survey!K546</f>
        <v>0</v>
      </c>
      <c r="Y546" s="37" t="str">
        <f t="shared" si="380"/>
        <v>Either</v>
      </c>
      <c r="Z546" s="16" t="str">
        <f t="shared" si="381"/>
        <v>Fail</v>
      </c>
      <c r="AA546" s="67" cm="1">
        <f t="array" ref="AA546">SUM(SUMIF(Survey!BZ546:CS546,{"&gt;0","&lt;0"})*{1,-1})+SUM(SUMIF(Survey!CU546:DN546,{"&gt;0","&lt;0"})*{1,-1})</f>
        <v>0</v>
      </c>
      <c r="AB546" s="67">
        <f>IFERROR(AA546/(Survey!$AV546),0)</f>
        <v>0</v>
      </c>
      <c r="AC546" s="128" t="b">
        <f>IF(OR(Survey!$M546="Alternative strategy or hedge",Survey!$M546="Other, illiquid",Survey!$L546="Prospectus fund"),TRUE,FALSE)</f>
        <v>0</v>
      </c>
      <c r="AD546" s="128" t="b">
        <f>NOT(ISBLANK(Survey!$M546))</f>
        <v>0</v>
      </c>
      <c r="AE546" s="16" t="str">
        <f t="shared" si="382"/>
        <v>Pass</v>
      </c>
      <c r="AF546" s="38" t="b">
        <f>NOT(ISNUMBER(SEARCH("Other",Survey!$P546)))</f>
        <v>1</v>
      </c>
      <c r="AG546" s="37" t="b">
        <f>NOT(ISBLANK(Survey!$Q546))</f>
        <v>0</v>
      </c>
      <c r="AH546" s="16" t="str">
        <f t="shared" si="383"/>
        <v>Pass</v>
      </c>
      <c r="AI546" s="143">
        <f>COUNTBLANK(Survey!$W546)</f>
        <v>1</v>
      </c>
      <c r="AJ546" s="67">
        <f>IF(AND(Survey!L546&lt;&gt;"Exempt fund",OR(Survey!$M546="ETF",Survey!$M546="ETF, alternative mutual fund",Survey!$M546="Mutual fund",Survey!$M546="Alternative mutual fund",Survey!$M546="Money market")),1,0)</f>
        <v>0</v>
      </c>
      <c r="AK546" s="16" t="str">
        <f t="shared" si="384"/>
        <v>Pass</v>
      </c>
      <c r="AL546" s="38" t="b">
        <f>NOT(ISNUMBER(SEARCH("Yes",Survey!$AA546)))</f>
        <v>1</v>
      </c>
      <c r="AM546" s="37" t="b">
        <f>IF(COUNTBLANK(Survey!$AB546:$AC546)=0,TRUE, FALSE)</f>
        <v>0</v>
      </c>
      <c r="AN546" s="16" t="str">
        <f t="shared" si="385"/>
        <v>Pass</v>
      </c>
      <c r="AO546" s="38" t="b">
        <f>NOT(ISNUMBER(SEARCH("Yes",Survey!$AD546)))</f>
        <v>1</v>
      </c>
      <c r="AP546" s="37" t="b">
        <f>NOT(ISBLANK(Survey!$AF546))</f>
        <v>0</v>
      </c>
      <c r="AQ546" s="16" t="str">
        <f t="shared" si="386"/>
        <v>Pass</v>
      </c>
      <c r="AR546" s="38" t="b">
        <f>NOT(OR(ISNUMBER(SEARCH("Other",Survey!$AF546)),ISNUMBER(SEARCH("Multiple",Survey!$AF546))))</f>
        <v>1</v>
      </c>
      <c r="AS546" s="37" t="b">
        <f>NOT(ISBLANK(Survey!$AG546))</f>
        <v>0</v>
      </c>
      <c r="AT546" s="16" t="str">
        <f t="shared" si="387"/>
        <v>Fail</v>
      </c>
      <c r="AU546" s="143">
        <f>IF(ABS(Survey!$AV546)&gt;0, 1,0)</f>
        <v>0</v>
      </c>
      <c r="AV546" s="143">
        <f>IF(COUNTBLANK(Survey!$AJ546)=0,1,0)</f>
        <v>0</v>
      </c>
      <c r="AW546" s="16" t="str">
        <f t="shared" si="388"/>
        <v>Pass</v>
      </c>
      <c r="AX546" s="143">
        <f>IF(ISBLANK(Survey!$AJ546),0,1)</f>
        <v>0</v>
      </c>
      <c r="AY546" s="165">
        <f>COUNTBLANK(Survey!$AK546)</f>
        <v>1</v>
      </c>
      <c r="AZ546" s="16" t="str">
        <f t="shared" si="389"/>
        <v>Pass</v>
      </c>
      <c r="BA546" s="143">
        <f>IF(OR(Survey!$AK546="Closed",ISBLANK(Survey!$AK546)),0,1)</f>
        <v>0</v>
      </c>
      <c r="BB546" s="165">
        <f>IF(ISBLANK(Survey!$AL546),1,0)</f>
        <v>1</v>
      </c>
      <c r="BC546" s="147" t="str" cm="1">
        <f t="array" ref="BC546">IF(OR(IF(OR($BE546+$BF546 = 2, $BG546=1), FALSE, TRUE), AND($BD546:$BD546 = 0)),"Pass","Fail")</f>
        <v>Pass</v>
      </c>
      <c r="BD546" s="143">
        <f>COUNTBLANK(Survey!$AM546:$AO546)</f>
        <v>3</v>
      </c>
      <c r="BE546" s="143">
        <f>IF(Survey!$I546="Yes",1,0)</f>
        <v>0</v>
      </c>
      <c r="BF546" s="143">
        <f>IF(OR(Survey!$M546="Mutual fund",Survey!$M546="Alternative mutual fund",Survey!$M546="Money market"),1,0)</f>
        <v>0</v>
      </c>
      <c r="BG546" s="148">
        <f>IF(OR(Survey!$M546="ETF",Survey!$M546="ETF, alternative mutual fund"),1,0)</f>
        <v>0</v>
      </c>
      <c r="BH546" s="16" t="str">
        <f t="shared" si="390"/>
        <v>Pass</v>
      </c>
      <c r="BI546" s="38" t="b">
        <f>OR(ISNUMBER(SEARCH("Yes",Survey!$AO546)),ISBLANK(Survey!$AO546))</f>
        <v>1</v>
      </c>
      <c r="BJ546" s="67" t="b">
        <f>NOT(ISBLANK(Survey!$AP546))</f>
        <v>0</v>
      </c>
      <c r="BK546" s="16" t="str">
        <f t="shared" si="391"/>
        <v>Pass</v>
      </c>
      <c r="BL546" s="143">
        <f>IF(Survey!$AW546=0, 0,1)</f>
        <v>0</v>
      </c>
      <c r="BM546" s="67">
        <f>Survey!$AQ546</f>
        <v>0</v>
      </c>
      <c r="BN546" s="67">
        <f>IFERROR((Survey!$AX546-ABS(Survey!$AY546)-ABS(Survey!$BD546))/Survey!$AW546,0)</f>
        <v>0</v>
      </c>
      <c r="BO546" s="67">
        <f>IF(AND($BM546&gt;$BN546-0.2,$BM546&lt;$BN546+0.2,ISBLANK(Survey!$AQ546)=FALSE),0,1)</f>
        <v>1</v>
      </c>
      <c r="BP546" s="165">
        <f>IF(ISBLANK(Survey!$AR546),1,0)</f>
        <v>1</v>
      </c>
      <c r="BQ546" s="16" t="str">
        <f t="shared" si="392"/>
        <v>Pass</v>
      </c>
      <c r="BR546" s="143">
        <f>IF(Survey!$AW546=0, 0,1)</f>
        <v>0</v>
      </c>
      <c r="BS546" s="67">
        <f>IF(AND(Survey!$AS546&gt;=0,Survey!$AS546&lt;=0.2,Survey!$AS546&lt;&gt;""),0,1)</f>
        <v>1</v>
      </c>
      <c r="BT546" s="143">
        <f>IF(ISBLANK(Survey!$AT546),1,0)</f>
        <v>1</v>
      </c>
      <c r="BU546" s="16" t="str">
        <f t="shared" si="393"/>
        <v>Fail</v>
      </c>
      <c r="BV546" s="165">
        <f>Survey!$AU546</f>
        <v>0</v>
      </c>
      <c r="BW546" s="16" t="str">
        <f t="shared" si="394"/>
        <v>Pass</v>
      </c>
      <c r="BX546" s="36">
        <f>Survey!$AV546</f>
        <v>0</v>
      </c>
      <c r="BY546" s="176">
        <f>Survey!$AW546+Survey!$AX546-ABS(Survey!$AY546)+ABS(Survey!$AZ546)-ABS(Survey!$BA546)+ABS(Survey!$BB546)-ABS(Survey!$BC546)-ABS(Survey!$BD546)+Survey!$BE546</f>
        <v>0</v>
      </c>
      <c r="BZ546" s="35">
        <f t="shared" si="395"/>
        <v>0</v>
      </c>
      <c r="CA546" s="17">
        <f t="shared" si="396"/>
        <v>0</v>
      </c>
      <c r="CB546" s="16" t="str">
        <f t="shared" si="397"/>
        <v>Pass</v>
      </c>
      <c r="CC546" s="38" t="b">
        <f>IF(ABS(Survey!$BE546)=0,TRUE,FALSE)</f>
        <v>1</v>
      </c>
      <c r="CD546" s="37" t="b">
        <f>NOT(ISBLANK(Survey!$BF546))</f>
        <v>0</v>
      </c>
      <c r="CE546" t="str">
        <f t="shared" si="398"/>
        <v>Fail</v>
      </c>
      <c r="CF546" s="29">
        <f>Survey!$AV546</f>
        <v>0</v>
      </c>
      <c r="CG546" s="29" cm="1">
        <f t="array" ref="CG546">SUM(SUMIF(Survey!BH546:BO546,{"&gt;0","&lt;0"})*{1,-1})-SUM(SUMIF(Survey!BQ546:BX546,{"&gt;0","&lt;0"})*{1,-1})</f>
        <v>0</v>
      </c>
      <c r="CH546" s="35" t="str">
        <f t="shared" si="399"/>
        <v>No holdings</v>
      </c>
      <c r="CI546">
        <f t="shared" si="400"/>
        <v>0</v>
      </c>
      <c r="CJ546" s="16" t="str">
        <f t="shared" si="401"/>
        <v>Fail</v>
      </c>
      <c r="CK546" s="36">
        <f>Survey!$AV546</f>
        <v>0</v>
      </c>
      <c r="CL546" s="36" cm="1">
        <f t="array" ref="CL546">SUM(SUMIF(Survey!BZ546:CS546,{"&gt;0","&lt;0"})*{1,-1})-SUM(SUMIF(Survey!CU546:DN546,{"&gt;0","&lt;0"})*{1,-1})</f>
        <v>0</v>
      </c>
      <c r="CM546" s="35" t="str">
        <f t="shared" si="402"/>
        <v>No holdings</v>
      </c>
      <c r="CN546" s="17">
        <f t="shared" si="403"/>
        <v>0</v>
      </c>
      <c r="CO546" s="16" t="str">
        <f t="shared" si="404"/>
        <v>Pass</v>
      </c>
      <c r="CP546" s="38" t="b">
        <f>IF(ABS(Survey!$CS546)=0,TRUE,FALSE)</f>
        <v>1</v>
      </c>
      <c r="CQ546" s="37" t="b">
        <f>NOT(ISBLANK(Survey!$CT546))</f>
        <v>0</v>
      </c>
      <c r="CR546" s="16" t="str">
        <f t="shared" si="405"/>
        <v>Pass</v>
      </c>
      <c r="CS546" s="38" t="b">
        <f>IF(ABS(Survey!$DN546)=0,TRUE,FALSE)</f>
        <v>1</v>
      </c>
      <c r="CT546" s="37" t="b">
        <f>NOT(ISBLANK(Survey!$DO546))</f>
        <v>0</v>
      </c>
      <c r="CU546" t="str">
        <f t="shared" si="406"/>
        <v>Pass</v>
      </c>
      <c r="CV546" s="29" cm="1">
        <f t="array" ref="CV546">SUM(SUMIF(Survey!CO546,{"&gt;0","&lt;0"})*{1,-1})+SUM(SUMIF(Survey!DJ546,{"&gt;0","&lt;0"})*{1,-1})</f>
        <v>0</v>
      </c>
      <c r="CW546" s="29">
        <f>SUM(SUMIF(Survey!DQ546:DW546,{"&gt;0","&lt;0"})*{1,-1})+SUM(SUMIF(Survey!DY546:EE546,{"&gt;0","&lt;0"})*{1,-1})</f>
        <v>0</v>
      </c>
      <c r="CX546">
        <f t="shared" si="407"/>
        <v>0</v>
      </c>
      <c r="CY546">
        <f t="shared" si="408"/>
        <v>0</v>
      </c>
      <c r="CZ546" s="16" t="str">
        <f t="shared" si="409"/>
        <v>Pass</v>
      </c>
      <c r="DA546" s="38" t="b">
        <f>IF(ABS(Survey!$DW546)=0,TRUE,FALSE)</f>
        <v>1</v>
      </c>
      <c r="DB546" s="37" t="b">
        <f>NOT(ISBLANK(Survey!DX546))</f>
        <v>0</v>
      </c>
      <c r="DC546" s="16" t="str">
        <f t="shared" si="410"/>
        <v>Pass</v>
      </c>
      <c r="DD546" s="38" t="b">
        <f>IF(ABS(Survey!$EE546)=0,TRUE,FALSE)</f>
        <v>1</v>
      </c>
      <c r="DE546" s="37" t="b">
        <f>NOT(ISBLANK(Survey!$EF546))</f>
        <v>0</v>
      </c>
      <c r="DF546" s="16" t="str">
        <f t="shared" si="411"/>
        <v>Fail</v>
      </c>
      <c r="DG546" s="36">
        <f>SUM(SUMIF(Survey!EL546:EN546,{"&gt;0","&lt;0"})*{1,-1})</f>
        <v>0</v>
      </c>
      <c r="DH546">
        <f t="shared" si="412"/>
        <v>0</v>
      </c>
      <c r="DI546">
        <f t="shared" si="413"/>
        <v>100</v>
      </c>
      <c r="DJ546" s="35" t="b">
        <f>IF(OR(Survey!$M546="ETF",Survey!$M546="ETF, alternative mutual fund",Survey!$M546="Closed-end", Survey!$M546="Split share corp"),TRUE,FALSE)</f>
        <v>0</v>
      </c>
      <c r="DK546" s="16" t="str">
        <f t="shared" si="414"/>
        <v>Fail</v>
      </c>
      <c r="DL546" s="36">
        <f>SUM(SUMIF(Survey!EP546:EV546,{"&gt;0","&lt;0"})*{1,-1})</f>
        <v>0</v>
      </c>
      <c r="DM546">
        <f t="shared" si="415"/>
        <v>0</v>
      </c>
      <c r="DN546" s="17">
        <f t="shared" si="416"/>
        <v>100</v>
      </c>
      <c r="DO546" s="16" t="str">
        <f t="shared" si="417"/>
        <v>Fail</v>
      </c>
      <c r="DP546" s="36">
        <f>SUM(SUMIF(Survey!EX546:FD546,{"&gt;0","&lt;0"})*{1,-1})</f>
        <v>0</v>
      </c>
      <c r="DQ546">
        <f t="shared" si="418"/>
        <v>0</v>
      </c>
      <c r="DR546" s="17">
        <f t="shared" si="419"/>
        <v>100</v>
      </c>
    </row>
    <row r="547" spans="1:122">
      <c r="A547">
        <v>547</v>
      </c>
      <c r="B547" t="str">
        <f t="shared" si="373"/>
        <v>Pass</v>
      </c>
      <c r="C547" t="str">
        <f>IF(COUNTBLANK(Survey!B547:FE547)=$C$2, "Pass", "Fail")</f>
        <v>Pass</v>
      </c>
      <c r="D547" t="str">
        <f t="shared" si="374"/>
        <v>Fail</v>
      </c>
      <c r="E547" t="str">
        <f>IF(OR(ISBLANK(Survey!AJ547),COUNTIF(G547:BB547,"Fail")),"Fail","Pass")</f>
        <v>Fail</v>
      </c>
      <c r="G547" s="16" t="str">
        <f t="shared" si="375"/>
        <v>Fail</v>
      </c>
      <c r="H547" s="177">
        <f>COUNTBLANK(Survey!B547:D547)+COUNTBLANK(Survey!G547)+COUNTBLANK(Survey!I547)+COUNTBLANK(Survey!K547:M547)+COUNTBLANK(Survey!P547)+COUNTBLANK(Survey!S547:U547)+COUNTBLANK(Survey!Y547:AA547)+COUNTBLANK(Survey!AD547:AE547)+COUNTBLANK(Survey!AI547:AI547)</f>
        <v>18</v>
      </c>
      <c r="I547" s="16" t="str">
        <f t="shared" si="376"/>
        <v>Fail</v>
      </c>
      <c r="J547" t="b">
        <f>IF(Survey!E547="No",TRUE,FALSE)</f>
        <v>0</v>
      </c>
      <c r="K547" s="34">
        <f>LEN(Survey!E547)</f>
        <v>0</v>
      </c>
      <c r="L547" s="16" t="str">
        <f t="shared" si="377"/>
        <v>Fail</v>
      </c>
      <c r="M547" t="b">
        <f>IF(Survey!F547="No",TRUE,FALSE)</f>
        <v>0</v>
      </c>
      <c r="N547" s="33">
        <f>LEN(Survey!F547)</f>
        <v>0</v>
      </c>
      <c r="O547" s="16" t="str">
        <f t="shared" si="378"/>
        <v>Pass</v>
      </c>
      <c r="P547" s="34">
        <f>MOD((LEN(Survey!H547)+2),11)</f>
        <v>2</v>
      </c>
      <c r="Q547" s="33" t="str">
        <f>IF(Survey!$L547="Prospectus fund", "Yes", "No")</f>
        <v>No</v>
      </c>
      <c r="R547" s="16" t="str">
        <f t="shared" si="379"/>
        <v>Pass</v>
      </c>
      <c r="S547" s="34">
        <f>MOD((LEN(Survey!J547)+2),11)</f>
        <v>2</v>
      </c>
      <c r="T547" s="35" t="b">
        <f>IF(OR(Survey!$M547="ETF",Survey!$M547="ETF, alternative mutual fund",Survey!$M547="Closed-end", Survey!$M547="Split share corp", Survey!$I547="Yes"),TRUE,FALSE)</f>
        <v>0</v>
      </c>
      <c r="U547" s="16" t="str">
        <f>IFERROR(IF(AND(OR(X547=Y547,Y547 = "Either"),NOT(ISBLANK(Survey!K547))),"Pass","Fail"),"Pass")</f>
        <v>Fail</v>
      </c>
      <c r="V547" s="36" cm="1">
        <f t="array" ref="V547">SUM(SUMIF(Survey!BZ547:CS547,{"&gt;0","&lt;0"})*{1,-1})</f>
        <v>0</v>
      </c>
      <c r="W547" s="38" cm="1">
        <f t="array" ref="W547">SUM(SUMIF(Survey!CC547,{"&gt;0","&lt;0"})*{1,-1})+SUM(SUMIF(Survey!CM547,{"&gt;0","&lt;0"})*{1,-1})</f>
        <v>0</v>
      </c>
      <c r="X547" s="38">
        <f>Survey!K547</f>
        <v>0</v>
      </c>
      <c r="Y547" s="37" t="str">
        <f t="shared" si="380"/>
        <v>Either</v>
      </c>
      <c r="Z547" s="16" t="str">
        <f t="shared" si="381"/>
        <v>Fail</v>
      </c>
      <c r="AA547" s="67" cm="1">
        <f t="array" ref="AA547">SUM(SUMIF(Survey!BZ547:CS547,{"&gt;0","&lt;0"})*{1,-1})+SUM(SUMIF(Survey!CU547:DN547,{"&gt;0","&lt;0"})*{1,-1})</f>
        <v>0</v>
      </c>
      <c r="AB547" s="67">
        <f>IFERROR(AA547/(Survey!$AV547),0)</f>
        <v>0</v>
      </c>
      <c r="AC547" s="128" t="b">
        <f>IF(OR(Survey!$M547="Alternative strategy or hedge",Survey!$M547="Other, illiquid",Survey!$L547="Prospectus fund"),TRUE,FALSE)</f>
        <v>0</v>
      </c>
      <c r="AD547" s="128" t="b">
        <f>NOT(ISBLANK(Survey!$M547))</f>
        <v>0</v>
      </c>
      <c r="AE547" s="16" t="str">
        <f t="shared" si="382"/>
        <v>Pass</v>
      </c>
      <c r="AF547" s="38" t="b">
        <f>NOT(ISNUMBER(SEARCH("Other",Survey!$P547)))</f>
        <v>1</v>
      </c>
      <c r="AG547" s="37" t="b">
        <f>NOT(ISBLANK(Survey!$Q547))</f>
        <v>0</v>
      </c>
      <c r="AH547" s="16" t="str">
        <f t="shared" si="383"/>
        <v>Pass</v>
      </c>
      <c r="AI547" s="143">
        <f>COUNTBLANK(Survey!$W547)</f>
        <v>1</v>
      </c>
      <c r="AJ547" s="67">
        <f>IF(AND(Survey!L547&lt;&gt;"Exempt fund",OR(Survey!$M547="ETF",Survey!$M547="ETF, alternative mutual fund",Survey!$M547="Mutual fund",Survey!$M547="Alternative mutual fund",Survey!$M547="Money market")),1,0)</f>
        <v>0</v>
      </c>
      <c r="AK547" s="16" t="str">
        <f t="shared" si="384"/>
        <v>Pass</v>
      </c>
      <c r="AL547" s="38" t="b">
        <f>NOT(ISNUMBER(SEARCH("Yes",Survey!$AA547)))</f>
        <v>1</v>
      </c>
      <c r="AM547" s="37" t="b">
        <f>IF(COUNTBLANK(Survey!$AB547:$AC547)=0,TRUE, FALSE)</f>
        <v>0</v>
      </c>
      <c r="AN547" s="16" t="str">
        <f t="shared" si="385"/>
        <v>Pass</v>
      </c>
      <c r="AO547" s="38" t="b">
        <f>NOT(ISNUMBER(SEARCH("Yes",Survey!$AD547)))</f>
        <v>1</v>
      </c>
      <c r="AP547" s="37" t="b">
        <f>NOT(ISBLANK(Survey!$AF547))</f>
        <v>0</v>
      </c>
      <c r="AQ547" s="16" t="str">
        <f t="shared" si="386"/>
        <v>Pass</v>
      </c>
      <c r="AR547" s="38" t="b">
        <f>NOT(OR(ISNUMBER(SEARCH("Other",Survey!$AF547)),ISNUMBER(SEARCH("Multiple",Survey!$AF547))))</f>
        <v>1</v>
      </c>
      <c r="AS547" s="37" t="b">
        <f>NOT(ISBLANK(Survey!$AG547))</f>
        <v>0</v>
      </c>
      <c r="AT547" s="16" t="str">
        <f t="shared" si="387"/>
        <v>Fail</v>
      </c>
      <c r="AU547" s="143">
        <f>IF(ABS(Survey!$AV547)&gt;0, 1,0)</f>
        <v>0</v>
      </c>
      <c r="AV547" s="143">
        <f>IF(COUNTBLANK(Survey!$AJ547)=0,1,0)</f>
        <v>0</v>
      </c>
      <c r="AW547" s="16" t="str">
        <f t="shared" si="388"/>
        <v>Pass</v>
      </c>
      <c r="AX547" s="143">
        <f>IF(ISBLANK(Survey!$AJ547),0,1)</f>
        <v>0</v>
      </c>
      <c r="AY547" s="165">
        <f>COUNTBLANK(Survey!$AK547)</f>
        <v>1</v>
      </c>
      <c r="AZ547" s="16" t="str">
        <f t="shared" si="389"/>
        <v>Pass</v>
      </c>
      <c r="BA547" s="143">
        <f>IF(OR(Survey!$AK547="Closed",ISBLANK(Survey!$AK547)),0,1)</f>
        <v>0</v>
      </c>
      <c r="BB547" s="165">
        <f>IF(ISBLANK(Survey!$AL547),1,0)</f>
        <v>1</v>
      </c>
      <c r="BC547" s="147" t="str" cm="1">
        <f t="array" ref="BC547">IF(OR(IF(OR($BE547+$BF547 = 2, $BG547=1), FALSE, TRUE), AND($BD547:$BD547 = 0)),"Pass","Fail")</f>
        <v>Pass</v>
      </c>
      <c r="BD547" s="143">
        <f>COUNTBLANK(Survey!$AM547:$AO547)</f>
        <v>3</v>
      </c>
      <c r="BE547" s="143">
        <f>IF(Survey!$I547="Yes",1,0)</f>
        <v>0</v>
      </c>
      <c r="BF547" s="143">
        <f>IF(OR(Survey!$M547="Mutual fund",Survey!$M547="Alternative mutual fund",Survey!$M547="Money market"),1,0)</f>
        <v>0</v>
      </c>
      <c r="BG547" s="148">
        <f>IF(OR(Survey!$M547="ETF",Survey!$M547="ETF, alternative mutual fund"),1,0)</f>
        <v>0</v>
      </c>
      <c r="BH547" s="16" t="str">
        <f t="shared" si="390"/>
        <v>Pass</v>
      </c>
      <c r="BI547" s="38" t="b">
        <f>OR(ISNUMBER(SEARCH("Yes",Survey!$AO547)),ISBLANK(Survey!$AO547))</f>
        <v>1</v>
      </c>
      <c r="BJ547" s="67" t="b">
        <f>NOT(ISBLANK(Survey!$AP547))</f>
        <v>0</v>
      </c>
      <c r="BK547" s="16" t="str">
        <f t="shared" si="391"/>
        <v>Pass</v>
      </c>
      <c r="BL547" s="143">
        <f>IF(Survey!$AW547=0, 0,1)</f>
        <v>0</v>
      </c>
      <c r="BM547" s="67">
        <f>Survey!$AQ547</f>
        <v>0</v>
      </c>
      <c r="BN547" s="67">
        <f>IFERROR((Survey!$AX547-ABS(Survey!$AY547)-ABS(Survey!$BD547))/Survey!$AW547,0)</f>
        <v>0</v>
      </c>
      <c r="BO547" s="67">
        <f>IF(AND($BM547&gt;$BN547-0.2,$BM547&lt;$BN547+0.2,ISBLANK(Survey!$AQ547)=FALSE),0,1)</f>
        <v>1</v>
      </c>
      <c r="BP547" s="165">
        <f>IF(ISBLANK(Survey!$AR547),1,0)</f>
        <v>1</v>
      </c>
      <c r="BQ547" s="16" t="str">
        <f t="shared" si="392"/>
        <v>Pass</v>
      </c>
      <c r="BR547" s="143">
        <f>IF(Survey!$AW547=0, 0,1)</f>
        <v>0</v>
      </c>
      <c r="BS547" s="67">
        <f>IF(AND(Survey!$AS547&gt;=0,Survey!$AS547&lt;=0.2,Survey!$AS547&lt;&gt;""),0,1)</f>
        <v>1</v>
      </c>
      <c r="BT547" s="143">
        <f>IF(ISBLANK(Survey!$AT547),1,0)</f>
        <v>1</v>
      </c>
      <c r="BU547" s="16" t="str">
        <f t="shared" si="393"/>
        <v>Fail</v>
      </c>
      <c r="BV547" s="165">
        <f>Survey!$AU547</f>
        <v>0</v>
      </c>
      <c r="BW547" s="16" t="str">
        <f t="shared" si="394"/>
        <v>Pass</v>
      </c>
      <c r="BX547" s="36">
        <f>Survey!$AV547</f>
        <v>0</v>
      </c>
      <c r="BY547" s="176">
        <f>Survey!$AW547+Survey!$AX547-ABS(Survey!$AY547)+ABS(Survey!$AZ547)-ABS(Survey!$BA547)+ABS(Survey!$BB547)-ABS(Survey!$BC547)-ABS(Survey!$BD547)+Survey!$BE547</f>
        <v>0</v>
      </c>
      <c r="BZ547" s="35">
        <f t="shared" si="395"/>
        <v>0</v>
      </c>
      <c r="CA547" s="17">
        <f t="shared" si="396"/>
        <v>0</v>
      </c>
      <c r="CB547" s="16" t="str">
        <f t="shared" si="397"/>
        <v>Pass</v>
      </c>
      <c r="CC547" s="38" t="b">
        <f>IF(ABS(Survey!$BE547)=0,TRUE,FALSE)</f>
        <v>1</v>
      </c>
      <c r="CD547" s="37" t="b">
        <f>NOT(ISBLANK(Survey!$BF547))</f>
        <v>0</v>
      </c>
      <c r="CE547" t="str">
        <f t="shared" si="398"/>
        <v>Fail</v>
      </c>
      <c r="CF547" s="29">
        <f>Survey!$AV547</f>
        <v>0</v>
      </c>
      <c r="CG547" s="29" cm="1">
        <f t="array" ref="CG547">SUM(SUMIF(Survey!BH547:BO547,{"&gt;0","&lt;0"})*{1,-1})-SUM(SUMIF(Survey!BQ547:BX547,{"&gt;0","&lt;0"})*{1,-1})</f>
        <v>0</v>
      </c>
      <c r="CH547" s="35" t="str">
        <f t="shared" si="399"/>
        <v>No holdings</v>
      </c>
      <c r="CI547">
        <f t="shared" si="400"/>
        <v>0</v>
      </c>
      <c r="CJ547" s="16" t="str">
        <f t="shared" si="401"/>
        <v>Fail</v>
      </c>
      <c r="CK547" s="36">
        <f>Survey!$AV547</f>
        <v>0</v>
      </c>
      <c r="CL547" s="36" cm="1">
        <f t="array" ref="CL547">SUM(SUMIF(Survey!BZ547:CS547,{"&gt;0","&lt;0"})*{1,-1})-SUM(SUMIF(Survey!CU547:DN547,{"&gt;0","&lt;0"})*{1,-1})</f>
        <v>0</v>
      </c>
      <c r="CM547" s="35" t="str">
        <f t="shared" si="402"/>
        <v>No holdings</v>
      </c>
      <c r="CN547" s="17">
        <f t="shared" si="403"/>
        <v>0</v>
      </c>
      <c r="CO547" s="16" t="str">
        <f t="shared" si="404"/>
        <v>Pass</v>
      </c>
      <c r="CP547" s="38" t="b">
        <f>IF(ABS(Survey!$CS547)=0,TRUE,FALSE)</f>
        <v>1</v>
      </c>
      <c r="CQ547" s="37" t="b">
        <f>NOT(ISBLANK(Survey!$CT547))</f>
        <v>0</v>
      </c>
      <c r="CR547" s="16" t="str">
        <f t="shared" si="405"/>
        <v>Pass</v>
      </c>
      <c r="CS547" s="38" t="b">
        <f>IF(ABS(Survey!$DN547)=0,TRUE,FALSE)</f>
        <v>1</v>
      </c>
      <c r="CT547" s="37" t="b">
        <f>NOT(ISBLANK(Survey!$DO547))</f>
        <v>0</v>
      </c>
      <c r="CU547" t="str">
        <f t="shared" si="406"/>
        <v>Pass</v>
      </c>
      <c r="CV547" s="29" cm="1">
        <f t="array" ref="CV547">SUM(SUMIF(Survey!CO547,{"&gt;0","&lt;0"})*{1,-1})+SUM(SUMIF(Survey!DJ547,{"&gt;0","&lt;0"})*{1,-1})</f>
        <v>0</v>
      </c>
      <c r="CW547" s="29">
        <f>SUM(SUMIF(Survey!DQ547:DW547,{"&gt;0","&lt;0"})*{1,-1})+SUM(SUMIF(Survey!DY547:EE547,{"&gt;0","&lt;0"})*{1,-1})</f>
        <v>0</v>
      </c>
      <c r="CX547">
        <f t="shared" si="407"/>
        <v>0</v>
      </c>
      <c r="CY547">
        <f t="shared" si="408"/>
        <v>0</v>
      </c>
      <c r="CZ547" s="16" t="str">
        <f t="shared" si="409"/>
        <v>Pass</v>
      </c>
      <c r="DA547" s="38" t="b">
        <f>IF(ABS(Survey!$DW547)=0,TRUE,FALSE)</f>
        <v>1</v>
      </c>
      <c r="DB547" s="37" t="b">
        <f>NOT(ISBLANK(Survey!DX547))</f>
        <v>0</v>
      </c>
      <c r="DC547" s="16" t="str">
        <f t="shared" si="410"/>
        <v>Pass</v>
      </c>
      <c r="DD547" s="38" t="b">
        <f>IF(ABS(Survey!$EE547)=0,TRUE,FALSE)</f>
        <v>1</v>
      </c>
      <c r="DE547" s="37" t="b">
        <f>NOT(ISBLANK(Survey!$EF547))</f>
        <v>0</v>
      </c>
      <c r="DF547" s="16" t="str">
        <f t="shared" si="411"/>
        <v>Fail</v>
      </c>
      <c r="DG547" s="36">
        <f>SUM(SUMIF(Survey!EL547:EN547,{"&gt;0","&lt;0"})*{1,-1})</f>
        <v>0</v>
      </c>
      <c r="DH547">
        <f t="shared" si="412"/>
        <v>0</v>
      </c>
      <c r="DI547">
        <f t="shared" si="413"/>
        <v>100</v>
      </c>
      <c r="DJ547" s="35" t="b">
        <f>IF(OR(Survey!$M547="ETF",Survey!$M547="ETF, alternative mutual fund",Survey!$M547="Closed-end", Survey!$M547="Split share corp"),TRUE,FALSE)</f>
        <v>0</v>
      </c>
      <c r="DK547" s="16" t="str">
        <f t="shared" si="414"/>
        <v>Fail</v>
      </c>
      <c r="DL547" s="36">
        <f>SUM(SUMIF(Survey!EP547:EV547,{"&gt;0","&lt;0"})*{1,-1})</f>
        <v>0</v>
      </c>
      <c r="DM547">
        <f t="shared" si="415"/>
        <v>0</v>
      </c>
      <c r="DN547" s="17">
        <f t="shared" si="416"/>
        <v>100</v>
      </c>
      <c r="DO547" s="16" t="str">
        <f t="shared" si="417"/>
        <v>Fail</v>
      </c>
      <c r="DP547" s="36">
        <f>SUM(SUMIF(Survey!EX547:FD547,{"&gt;0","&lt;0"})*{1,-1})</f>
        <v>0</v>
      </c>
      <c r="DQ547">
        <f t="shared" si="418"/>
        <v>0</v>
      </c>
      <c r="DR547" s="17">
        <f t="shared" si="419"/>
        <v>100</v>
      </c>
    </row>
    <row r="548" spans="1:122">
      <c r="A548">
        <v>548</v>
      </c>
      <c r="B548" t="str">
        <f t="shared" si="373"/>
        <v>Pass</v>
      </c>
      <c r="C548" t="str">
        <f>IF(COUNTBLANK(Survey!B548:FE548)=$C$2, "Pass", "Fail")</f>
        <v>Pass</v>
      </c>
      <c r="D548" t="str">
        <f t="shared" si="374"/>
        <v>Fail</v>
      </c>
      <c r="E548" t="str">
        <f>IF(OR(ISBLANK(Survey!AJ548),COUNTIF(G548:BB548,"Fail")),"Fail","Pass")</f>
        <v>Fail</v>
      </c>
      <c r="G548" s="16" t="str">
        <f t="shared" si="375"/>
        <v>Fail</v>
      </c>
      <c r="H548" s="177">
        <f>COUNTBLANK(Survey!B548:D548)+COUNTBLANK(Survey!G548)+COUNTBLANK(Survey!I548)+COUNTBLANK(Survey!K548:M548)+COUNTBLANK(Survey!P548)+COUNTBLANK(Survey!S548:U548)+COUNTBLANK(Survey!Y548:AA548)+COUNTBLANK(Survey!AD548:AE548)+COUNTBLANK(Survey!AI548:AI548)</f>
        <v>18</v>
      </c>
      <c r="I548" s="16" t="str">
        <f t="shared" si="376"/>
        <v>Fail</v>
      </c>
      <c r="J548" t="b">
        <f>IF(Survey!E548="No",TRUE,FALSE)</f>
        <v>0</v>
      </c>
      <c r="K548" s="34">
        <f>LEN(Survey!E548)</f>
        <v>0</v>
      </c>
      <c r="L548" s="16" t="str">
        <f t="shared" si="377"/>
        <v>Fail</v>
      </c>
      <c r="M548" t="b">
        <f>IF(Survey!F548="No",TRUE,FALSE)</f>
        <v>0</v>
      </c>
      <c r="N548" s="33">
        <f>LEN(Survey!F548)</f>
        <v>0</v>
      </c>
      <c r="O548" s="16" t="str">
        <f t="shared" si="378"/>
        <v>Pass</v>
      </c>
      <c r="P548" s="34">
        <f>MOD((LEN(Survey!H548)+2),11)</f>
        <v>2</v>
      </c>
      <c r="Q548" s="33" t="str">
        <f>IF(Survey!$L548="Prospectus fund", "Yes", "No")</f>
        <v>No</v>
      </c>
      <c r="R548" s="16" t="str">
        <f t="shared" si="379"/>
        <v>Pass</v>
      </c>
      <c r="S548" s="34">
        <f>MOD((LEN(Survey!J548)+2),11)</f>
        <v>2</v>
      </c>
      <c r="T548" s="35" t="b">
        <f>IF(OR(Survey!$M548="ETF",Survey!$M548="ETF, alternative mutual fund",Survey!$M548="Closed-end", Survey!$M548="Split share corp", Survey!$I548="Yes"),TRUE,FALSE)</f>
        <v>0</v>
      </c>
      <c r="U548" s="16" t="str">
        <f>IFERROR(IF(AND(OR(X548=Y548,Y548 = "Either"),NOT(ISBLANK(Survey!K548))),"Pass","Fail"),"Pass")</f>
        <v>Fail</v>
      </c>
      <c r="V548" s="36" cm="1">
        <f t="array" ref="V548">SUM(SUMIF(Survey!BZ548:CS548,{"&gt;0","&lt;0"})*{1,-1})</f>
        <v>0</v>
      </c>
      <c r="W548" s="38" cm="1">
        <f t="array" ref="W548">SUM(SUMIF(Survey!CC548,{"&gt;0","&lt;0"})*{1,-1})+SUM(SUMIF(Survey!CM548,{"&gt;0","&lt;0"})*{1,-1})</f>
        <v>0</v>
      </c>
      <c r="X548" s="38">
        <f>Survey!K548</f>
        <v>0</v>
      </c>
      <c r="Y548" s="37" t="str">
        <f t="shared" si="380"/>
        <v>Either</v>
      </c>
      <c r="Z548" s="16" t="str">
        <f t="shared" si="381"/>
        <v>Fail</v>
      </c>
      <c r="AA548" s="67" cm="1">
        <f t="array" ref="AA548">SUM(SUMIF(Survey!BZ548:CS548,{"&gt;0","&lt;0"})*{1,-1})+SUM(SUMIF(Survey!CU548:DN548,{"&gt;0","&lt;0"})*{1,-1})</f>
        <v>0</v>
      </c>
      <c r="AB548" s="67">
        <f>IFERROR(AA548/(Survey!$AV548),0)</f>
        <v>0</v>
      </c>
      <c r="AC548" s="128" t="b">
        <f>IF(OR(Survey!$M548="Alternative strategy or hedge",Survey!$M548="Other, illiquid",Survey!$L548="Prospectus fund"),TRUE,FALSE)</f>
        <v>0</v>
      </c>
      <c r="AD548" s="128" t="b">
        <f>NOT(ISBLANK(Survey!$M548))</f>
        <v>0</v>
      </c>
      <c r="AE548" s="16" t="str">
        <f t="shared" si="382"/>
        <v>Pass</v>
      </c>
      <c r="AF548" s="38" t="b">
        <f>NOT(ISNUMBER(SEARCH("Other",Survey!$P548)))</f>
        <v>1</v>
      </c>
      <c r="AG548" s="37" t="b">
        <f>NOT(ISBLANK(Survey!$Q548))</f>
        <v>0</v>
      </c>
      <c r="AH548" s="16" t="str">
        <f t="shared" si="383"/>
        <v>Pass</v>
      </c>
      <c r="AI548" s="143">
        <f>COUNTBLANK(Survey!$W548)</f>
        <v>1</v>
      </c>
      <c r="AJ548" s="67">
        <f>IF(AND(Survey!L548&lt;&gt;"Exempt fund",OR(Survey!$M548="ETF",Survey!$M548="ETF, alternative mutual fund",Survey!$M548="Mutual fund",Survey!$M548="Alternative mutual fund",Survey!$M548="Money market")),1,0)</f>
        <v>0</v>
      </c>
      <c r="AK548" s="16" t="str">
        <f t="shared" si="384"/>
        <v>Pass</v>
      </c>
      <c r="AL548" s="38" t="b">
        <f>NOT(ISNUMBER(SEARCH("Yes",Survey!$AA548)))</f>
        <v>1</v>
      </c>
      <c r="AM548" s="37" t="b">
        <f>IF(COUNTBLANK(Survey!$AB548:$AC548)=0,TRUE, FALSE)</f>
        <v>0</v>
      </c>
      <c r="AN548" s="16" t="str">
        <f t="shared" si="385"/>
        <v>Pass</v>
      </c>
      <c r="AO548" s="38" t="b">
        <f>NOT(ISNUMBER(SEARCH("Yes",Survey!$AD548)))</f>
        <v>1</v>
      </c>
      <c r="AP548" s="37" t="b">
        <f>NOT(ISBLANK(Survey!$AF548))</f>
        <v>0</v>
      </c>
      <c r="AQ548" s="16" t="str">
        <f t="shared" si="386"/>
        <v>Pass</v>
      </c>
      <c r="AR548" s="38" t="b">
        <f>NOT(OR(ISNUMBER(SEARCH("Other",Survey!$AF548)),ISNUMBER(SEARCH("Multiple",Survey!$AF548))))</f>
        <v>1</v>
      </c>
      <c r="AS548" s="37" t="b">
        <f>NOT(ISBLANK(Survey!$AG548))</f>
        <v>0</v>
      </c>
      <c r="AT548" s="16" t="str">
        <f t="shared" si="387"/>
        <v>Fail</v>
      </c>
      <c r="AU548" s="143">
        <f>IF(ABS(Survey!$AV548)&gt;0, 1,0)</f>
        <v>0</v>
      </c>
      <c r="AV548" s="143">
        <f>IF(COUNTBLANK(Survey!$AJ548)=0,1,0)</f>
        <v>0</v>
      </c>
      <c r="AW548" s="16" t="str">
        <f t="shared" si="388"/>
        <v>Pass</v>
      </c>
      <c r="AX548" s="143">
        <f>IF(ISBLANK(Survey!$AJ548),0,1)</f>
        <v>0</v>
      </c>
      <c r="AY548" s="165">
        <f>COUNTBLANK(Survey!$AK548)</f>
        <v>1</v>
      </c>
      <c r="AZ548" s="16" t="str">
        <f t="shared" si="389"/>
        <v>Pass</v>
      </c>
      <c r="BA548" s="143">
        <f>IF(OR(Survey!$AK548="Closed",ISBLANK(Survey!$AK548)),0,1)</f>
        <v>0</v>
      </c>
      <c r="BB548" s="165">
        <f>IF(ISBLANK(Survey!$AL548),1,0)</f>
        <v>1</v>
      </c>
      <c r="BC548" s="147" t="str" cm="1">
        <f t="array" ref="BC548">IF(OR(IF(OR($BE548+$BF548 = 2, $BG548=1), FALSE, TRUE), AND($BD548:$BD548 = 0)),"Pass","Fail")</f>
        <v>Pass</v>
      </c>
      <c r="BD548" s="143">
        <f>COUNTBLANK(Survey!$AM548:$AO548)</f>
        <v>3</v>
      </c>
      <c r="BE548" s="143">
        <f>IF(Survey!$I548="Yes",1,0)</f>
        <v>0</v>
      </c>
      <c r="BF548" s="143">
        <f>IF(OR(Survey!$M548="Mutual fund",Survey!$M548="Alternative mutual fund",Survey!$M548="Money market"),1,0)</f>
        <v>0</v>
      </c>
      <c r="BG548" s="148">
        <f>IF(OR(Survey!$M548="ETF",Survey!$M548="ETF, alternative mutual fund"),1,0)</f>
        <v>0</v>
      </c>
      <c r="BH548" s="16" t="str">
        <f t="shared" si="390"/>
        <v>Pass</v>
      </c>
      <c r="BI548" s="38" t="b">
        <f>OR(ISNUMBER(SEARCH("Yes",Survey!$AO548)),ISBLANK(Survey!$AO548))</f>
        <v>1</v>
      </c>
      <c r="BJ548" s="67" t="b">
        <f>NOT(ISBLANK(Survey!$AP548))</f>
        <v>0</v>
      </c>
      <c r="BK548" s="16" t="str">
        <f t="shared" si="391"/>
        <v>Pass</v>
      </c>
      <c r="BL548" s="143">
        <f>IF(Survey!$AW548=0, 0,1)</f>
        <v>0</v>
      </c>
      <c r="BM548" s="67">
        <f>Survey!$AQ548</f>
        <v>0</v>
      </c>
      <c r="BN548" s="67">
        <f>IFERROR((Survey!$AX548-ABS(Survey!$AY548)-ABS(Survey!$BD548))/Survey!$AW548,0)</f>
        <v>0</v>
      </c>
      <c r="BO548" s="67">
        <f>IF(AND($BM548&gt;$BN548-0.2,$BM548&lt;$BN548+0.2,ISBLANK(Survey!$AQ548)=FALSE),0,1)</f>
        <v>1</v>
      </c>
      <c r="BP548" s="165">
        <f>IF(ISBLANK(Survey!$AR548),1,0)</f>
        <v>1</v>
      </c>
      <c r="BQ548" s="16" t="str">
        <f t="shared" si="392"/>
        <v>Pass</v>
      </c>
      <c r="BR548" s="143">
        <f>IF(Survey!$AW548=0, 0,1)</f>
        <v>0</v>
      </c>
      <c r="BS548" s="67">
        <f>IF(AND(Survey!$AS548&gt;=0,Survey!$AS548&lt;=0.2,Survey!$AS548&lt;&gt;""),0,1)</f>
        <v>1</v>
      </c>
      <c r="BT548" s="143">
        <f>IF(ISBLANK(Survey!$AT548),1,0)</f>
        <v>1</v>
      </c>
      <c r="BU548" s="16" t="str">
        <f t="shared" si="393"/>
        <v>Fail</v>
      </c>
      <c r="BV548" s="165">
        <f>Survey!$AU548</f>
        <v>0</v>
      </c>
      <c r="BW548" s="16" t="str">
        <f t="shared" si="394"/>
        <v>Pass</v>
      </c>
      <c r="BX548" s="36">
        <f>Survey!$AV548</f>
        <v>0</v>
      </c>
      <c r="BY548" s="176">
        <f>Survey!$AW548+Survey!$AX548-ABS(Survey!$AY548)+ABS(Survey!$AZ548)-ABS(Survey!$BA548)+ABS(Survey!$BB548)-ABS(Survey!$BC548)-ABS(Survey!$BD548)+Survey!$BE548</f>
        <v>0</v>
      </c>
      <c r="BZ548" s="35">
        <f t="shared" si="395"/>
        <v>0</v>
      </c>
      <c r="CA548" s="17">
        <f t="shared" si="396"/>
        <v>0</v>
      </c>
      <c r="CB548" s="16" t="str">
        <f t="shared" si="397"/>
        <v>Pass</v>
      </c>
      <c r="CC548" s="38" t="b">
        <f>IF(ABS(Survey!$BE548)=0,TRUE,FALSE)</f>
        <v>1</v>
      </c>
      <c r="CD548" s="37" t="b">
        <f>NOT(ISBLANK(Survey!$BF548))</f>
        <v>0</v>
      </c>
      <c r="CE548" t="str">
        <f t="shared" si="398"/>
        <v>Fail</v>
      </c>
      <c r="CF548" s="29">
        <f>Survey!$AV548</f>
        <v>0</v>
      </c>
      <c r="CG548" s="29" cm="1">
        <f t="array" ref="CG548">SUM(SUMIF(Survey!BH548:BO548,{"&gt;0","&lt;0"})*{1,-1})-SUM(SUMIF(Survey!BQ548:BX548,{"&gt;0","&lt;0"})*{1,-1})</f>
        <v>0</v>
      </c>
      <c r="CH548" s="35" t="str">
        <f t="shared" si="399"/>
        <v>No holdings</v>
      </c>
      <c r="CI548">
        <f t="shared" si="400"/>
        <v>0</v>
      </c>
      <c r="CJ548" s="16" t="str">
        <f t="shared" si="401"/>
        <v>Fail</v>
      </c>
      <c r="CK548" s="36">
        <f>Survey!$AV548</f>
        <v>0</v>
      </c>
      <c r="CL548" s="36" cm="1">
        <f t="array" ref="CL548">SUM(SUMIF(Survey!BZ548:CS548,{"&gt;0","&lt;0"})*{1,-1})-SUM(SUMIF(Survey!CU548:DN548,{"&gt;0","&lt;0"})*{1,-1})</f>
        <v>0</v>
      </c>
      <c r="CM548" s="35" t="str">
        <f t="shared" si="402"/>
        <v>No holdings</v>
      </c>
      <c r="CN548" s="17">
        <f t="shared" si="403"/>
        <v>0</v>
      </c>
      <c r="CO548" s="16" t="str">
        <f t="shared" si="404"/>
        <v>Pass</v>
      </c>
      <c r="CP548" s="38" t="b">
        <f>IF(ABS(Survey!$CS548)=0,TRUE,FALSE)</f>
        <v>1</v>
      </c>
      <c r="CQ548" s="37" t="b">
        <f>NOT(ISBLANK(Survey!$CT548))</f>
        <v>0</v>
      </c>
      <c r="CR548" s="16" t="str">
        <f t="shared" si="405"/>
        <v>Pass</v>
      </c>
      <c r="CS548" s="38" t="b">
        <f>IF(ABS(Survey!$DN548)=0,TRUE,FALSE)</f>
        <v>1</v>
      </c>
      <c r="CT548" s="37" t="b">
        <f>NOT(ISBLANK(Survey!$DO548))</f>
        <v>0</v>
      </c>
      <c r="CU548" t="str">
        <f t="shared" si="406"/>
        <v>Pass</v>
      </c>
      <c r="CV548" s="29" cm="1">
        <f t="array" ref="CV548">SUM(SUMIF(Survey!CO548,{"&gt;0","&lt;0"})*{1,-1})+SUM(SUMIF(Survey!DJ548,{"&gt;0","&lt;0"})*{1,-1})</f>
        <v>0</v>
      </c>
      <c r="CW548" s="29">
        <f>SUM(SUMIF(Survey!DQ548:DW548,{"&gt;0","&lt;0"})*{1,-1})+SUM(SUMIF(Survey!DY548:EE548,{"&gt;0","&lt;0"})*{1,-1})</f>
        <v>0</v>
      </c>
      <c r="CX548">
        <f t="shared" si="407"/>
        <v>0</v>
      </c>
      <c r="CY548">
        <f t="shared" si="408"/>
        <v>0</v>
      </c>
      <c r="CZ548" s="16" t="str">
        <f t="shared" si="409"/>
        <v>Pass</v>
      </c>
      <c r="DA548" s="38" t="b">
        <f>IF(ABS(Survey!$DW548)=0,TRUE,FALSE)</f>
        <v>1</v>
      </c>
      <c r="DB548" s="37" t="b">
        <f>NOT(ISBLANK(Survey!DX548))</f>
        <v>0</v>
      </c>
      <c r="DC548" s="16" t="str">
        <f t="shared" si="410"/>
        <v>Pass</v>
      </c>
      <c r="DD548" s="38" t="b">
        <f>IF(ABS(Survey!$EE548)=0,TRUE,FALSE)</f>
        <v>1</v>
      </c>
      <c r="DE548" s="37" t="b">
        <f>NOT(ISBLANK(Survey!$EF548))</f>
        <v>0</v>
      </c>
      <c r="DF548" s="16" t="str">
        <f t="shared" si="411"/>
        <v>Fail</v>
      </c>
      <c r="DG548" s="36">
        <f>SUM(SUMIF(Survey!EL548:EN548,{"&gt;0","&lt;0"})*{1,-1})</f>
        <v>0</v>
      </c>
      <c r="DH548">
        <f t="shared" si="412"/>
        <v>0</v>
      </c>
      <c r="DI548">
        <f t="shared" si="413"/>
        <v>100</v>
      </c>
      <c r="DJ548" s="35" t="b">
        <f>IF(OR(Survey!$M548="ETF",Survey!$M548="ETF, alternative mutual fund",Survey!$M548="Closed-end", Survey!$M548="Split share corp"),TRUE,FALSE)</f>
        <v>0</v>
      </c>
      <c r="DK548" s="16" t="str">
        <f t="shared" si="414"/>
        <v>Fail</v>
      </c>
      <c r="DL548" s="36">
        <f>SUM(SUMIF(Survey!EP548:EV548,{"&gt;0","&lt;0"})*{1,-1})</f>
        <v>0</v>
      </c>
      <c r="DM548">
        <f t="shared" si="415"/>
        <v>0</v>
      </c>
      <c r="DN548" s="17">
        <f t="shared" si="416"/>
        <v>100</v>
      </c>
      <c r="DO548" s="16" t="str">
        <f t="shared" si="417"/>
        <v>Fail</v>
      </c>
      <c r="DP548" s="36">
        <f>SUM(SUMIF(Survey!EX548:FD548,{"&gt;0","&lt;0"})*{1,-1})</f>
        <v>0</v>
      </c>
      <c r="DQ548">
        <f t="shared" si="418"/>
        <v>0</v>
      </c>
      <c r="DR548" s="17">
        <f t="shared" si="419"/>
        <v>100</v>
      </c>
    </row>
    <row r="549" spans="1:122">
      <c r="A549">
        <v>549</v>
      </c>
      <c r="B549" t="str">
        <f t="shared" si="373"/>
        <v>Pass</v>
      </c>
      <c r="C549" t="str">
        <f>IF(COUNTBLANK(Survey!B549:FE549)=$C$2, "Pass", "Fail")</f>
        <v>Pass</v>
      </c>
      <c r="D549" t="str">
        <f t="shared" si="374"/>
        <v>Fail</v>
      </c>
      <c r="E549" t="str">
        <f>IF(OR(ISBLANK(Survey!AJ549),COUNTIF(G549:BB549,"Fail")),"Fail","Pass")</f>
        <v>Fail</v>
      </c>
      <c r="G549" s="16" t="str">
        <f t="shared" si="375"/>
        <v>Fail</v>
      </c>
      <c r="H549" s="177">
        <f>COUNTBLANK(Survey!B549:D549)+COUNTBLANK(Survey!G549)+COUNTBLANK(Survey!I549)+COUNTBLANK(Survey!K549:M549)+COUNTBLANK(Survey!P549)+COUNTBLANK(Survey!S549:U549)+COUNTBLANK(Survey!Y549:AA549)+COUNTBLANK(Survey!AD549:AE549)+COUNTBLANK(Survey!AI549:AI549)</f>
        <v>18</v>
      </c>
      <c r="I549" s="16" t="str">
        <f t="shared" si="376"/>
        <v>Fail</v>
      </c>
      <c r="J549" t="b">
        <f>IF(Survey!E549="No",TRUE,FALSE)</f>
        <v>0</v>
      </c>
      <c r="K549" s="34">
        <f>LEN(Survey!E549)</f>
        <v>0</v>
      </c>
      <c r="L549" s="16" t="str">
        <f t="shared" si="377"/>
        <v>Fail</v>
      </c>
      <c r="M549" t="b">
        <f>IF(Survey!F549="No",TRUE,FALSE)</f>
        <v>0</v>
      </c>
      <c r="N549" s="33">
        <f>LEN(Survey!F549)</f>
        <v>0</v>
      </c>
      <c r="O549" s="16" t="str">
        <f t="shared" si="378"/>
        <v>Pass</v>
      </c>
      <c r="P549" s="34">
        <f>MOD((LEN(Survey!H549)+2),11)</f>
        <v>2</v>
      </c>
      <c r="Q549" s="33" t="str">
        <f>IF(Survey!$L549="Prospectus fund", "Yes", "No")</f>
        <v>No</v>
      </c>
      <c r="R549" s="16" t="str">
        <f t="shared" si="379"/>
        <v>Pass</v>
      </c>
      <c r="S549" s="34">
        <f>MOD((LEN(Survey!J549)+2),11)</f>
        <v>2</v>
      </c>
      <c r="T549" s="35" t="b">
        <f>IF(OR(Survey!$M549="ETF",Survey!$M549="ETF, alternative mutual fund",Survey!$M549="Closed-end", Survey!$M549="Split share corp", Survey!$I549="Yes"),TRUE,FALSE)</f>
        <v>0</v>
      </c>
      <c r="U549" s="16" t="str">
        <f>IFERROR(IF(AND(OR(X549=Y549,Y549 = "Either"),NOT(ISBLANK(Survey!K549))),"Pass","Fail"),"Pass")</f>
        <v>Fail</v>
      </c>
      <c r="V549" s="36" cm="1">
        <f t="array" ref="V549">SUM(SUMIF(Survey!BZ549:CS549,{"&gt;0","&lt;0"})*{1,-1})</f>
        <v>0</v>
      </c>
      <c r="W549" s="38" cm="1">
        <f t="array" ref="W549">SUM(SUMIF(Survey!CC549,{"&gt;0","&lt;0"})*{1,-1})+SUM(SUMIF(Survey!CM549,{"&gt;0","&lt;0"})*{1,-1})</f>
        <v>0</v>
      </c>
      <c r="X549" s="38">
        <f>Survey!K549</f>
        <v>0</v>
      </c>
      <c r="Y549" s="37" t="str">
        <f t="shared" si="380"/>
        <v>Either</v>
      </c>
      <c r="Z549" s="16" t="str">
        <f t="shared" si="381"/>
        <v>Fail</v>
      </c>
      <c r="AA549" s="67" cm="1">
        <f t="array" ref="AA549">SUM(SUMIF(Survey!BZ549:CS549,{"&gt;0","&lt;0"})*{1,-1})+SUM(SUMIF(Survey!CU549:DN549,{"&gt;0","&lt;0"})*{1,-1})</f>
        <v>0</v>
      </c>
      <c r="AB549" s="67">
        <f>IFERROR(AA549/(Survey!$AV549),0)</f>
        <v>0</v>
      </c>
      <c r="AC549" s="128" t="b">
        <f>IF(OR(Survey!$M549="Alternative strategy or hedge",Survey!$M549="Other, illiquid",Survey!$L549="Prospectus fund"),TRUE,FALSE)</f>
        <v>0</v>
      </c>
      <c r="AD549" s="128" t="b">
        <f>NOT(ISBLANK(Survey!$M549))</f>
        <v>0</v>
      </c>
      <c r="AE549" s="16" t="str">
        <f t="shared" si="382"/>
        <v>Pass</v>
      </c>
      <c r="AF549" s="38" t="b">
        <f>NOT(ISNUMBER(SEARCH("Other",Survey!$P549)))</f>
        <v>1</v>
      </c>
      <c r="AG549" s="37" t="b">
        <f>NOT(ISBLANK(Survey!$Q549))</f>
        <v>0</v>
      </c>
      <c r="AH549" s="16" t="str">
        <f t="shared" si="383"/>
        <v>Pass</v>
      </c>
      <c r="AI549" s="143">
        <f>COUNTBLANK(Survey!$W549)</f>
        <v>1</v>
      </c>
      <c r="AJ549" s="67">
        <f>IF(AND(Survey!L549&lt;&gt;"Exempt fund",OR(Survey!$M549="ETF",Survey!$M549="ETF, alternative mutual fund",Survey!$M549="Mutual fund",Survey!$M549="Alternative mutual fund",Survey!$M549="Money market")),1,0)</f>
        <v>0</v>
      </c>
      <c r="AK549" s="16" t="str">
        <f t="shared" si="384"/>
        <v>Pass</v>
      </c>
      <c r="AL549" s="38" t="b">
        <f>NOT(ISNUMBER(SEARCH("Yes",Survey!$AA549)))</f>
        <v>1</v>
      </c>
      <c r="AM549" s="37" t="b">
        <f>IF(COUNTBLANK(Survey!$AB549:$AC549)=0,TRUE, FALSE)</f>
        <v>0</v>
      </c>
      <c r="AN549" s="16" t="str">
        <f t="shared" si="385"/>
        <v>Pass</v>
      </c>
      <c r="AO549" s="38" t="b">
        <f>NOT(ISNUMBER(SEARCH("Yes",Survey!$AD549)))</f>
        <v>1</v>
      </c>
      <c r="AP549" s="37" t="b">
        <f>NOT(ISBLANK(Survey!$AF549))</f>
        <v>0</v>
      </c>
      <c r="AQ549" s="16" t="str">
        <f t="shared" si="386"/>
        <v>Pass</v>
      </c>
      <c r="AR549" s="38" t="b">
        <f>NOT(OR(ISNUMBER(SEARCH("Other",Survey!$AF549)),ISNUMBER(SEARCH("Multiple",Survey!$AF549))))</f>
        <v>1</v>
      </c>
      <c r="AS549" s="37" t="b">
        <f>NOT(ISBLANK(Survey!$AG549))</f>
        <v>0</v>
      </c>
      <c r="AT549" s="16" t="str">
        <f t="shared" si="387"/>
        <v>Fail</v>
      </c>
      <c r="AU549" s="143">
        <f>IF(ABS(Survey!$AV549)&gt;0, 1,0)</f>
        <v>0</v>
      </c>
      <c r="AV549" s="143">
        <f>IF(COUNTBLANK(Survey!$AJ549)=0,1,0)</f>
        <v>0</v>
      </c>
      <c r="AW549" s="16" t="str">
        <f t="shared" si="388"/>
        <v>Pass</v>
      </c>
      <c r="AX549" s="143">
        <f>IF(ISBLANK(Survey!$AJ549),0,1)</f>
        <v>0</v>
      </c>
      <c r="AY549" s="165">
        <f>COUNTBLANK(Survey!$AK549)</f>
        <v>1</v>
      </c>
      <c r="AZ549" s="16" t="str">
        <f t="shared" si="389"/>
        <v>Pass</v>
      </c>
      <c r="BA549" s="143">
        <f>IF(OR(Survey!$AK549="Closed",ISBLANK(Survey!$AK549)),0,1)</f>
        <v>0</v>
      </c>
      <c r="BB549" s="165">
        <f>IF(ISBLANK(Survey!$AL549),1,0)</f>
        <v>1</v>
      </c>
      <c r="BC549" s="147" t="str" cm="1">
        <f t="array" ref="BC549">IF(OR(IF(OR($BE549+$BF549 = 2, $BG549=1), FALSE, TRUE), AND($BD549:$BD549 = 0)),"Pass","Fail")</f>
        <v>Pass</v>
      </c>
      <c r="BD549" s="143">
        <f>COUNTBLANK(Survey!$AM549:$AO549)</f>
        <v>3</v>
      </c>
      <c r="BE549" s="143">
        <f>IF(Survey!$I549="Yes",1,0)</f>
        <v>0</v>
      </c>
      <c r="BF549" s="143">
        <f>IF(OR(Survey!$M549="Mutual fund",Survey!$M549="Alternative mutual fund",Survey!$M549="Money market"),1,0)</f>
        <v>0</v>
      </c>
      <c r="BG549" s="148">
        <f>IF(OR(Survey!$M549="ETF",Survey!$M549="ETF, alternative mutual fund"),1,0)</f>
        <v>0</v>
      </c>
      <c r="BH549" s="16" t="str">
        <f t="shared" si="390"/>
        <v>Pass</v>
      </c>
      <c r="BI549" s="38" t="b">
        <f>OR(ISNUMBER(SEARCH("Yes",Survey!$AO549)),ISBLANK(Survey!$AO549))</f>
        <v>1</v>
      </c>
      <c r="BJ549" s="67" t="b">
        <f>NOT(ISBLANK(Survey!$AP549))</f>
        <v>0</v>
      </c>
      <c r="BK549" s="16" t="str">
        <f t="shared" si="391"/>
        <v>Pass</v>
      </c>
      <c r="BL549" s="143">
        <f>IF(Survey!$AW549=0, 0,1)</f>
        <v>0</v>
      </c>
      <c r="BM549" s="67">
        <f>Survey!$AQ549</f>
        <v>0</v>
      </c>
      <c r="BN549" s="67">
        <f>IFERROR((Survey!$AX549-ABS(Survey!$AY549)-ABS(Survey!$BD549))/Survey!$AW549,0)</f>
        <v>0</v>
      </c>
      <c r="BO549" s="67">
        <f>IF(AND($BM549&gt;$BN549-0.2,$BM549&lt;$BN549+0.2,ISBLANK(Survey!$AQ549)=FALSE),0,1)</f>
        <v>1</v>
      </c>
      <c r="BP549" s="165">
        <f>IF(ISBLANK(Survey!$AR549),1,0)</f>
        <v>1</v>
      </c>
      <c r="BQ549" s="16" t="str">
        <f t="shared" si="392"/>
        <v>Pass</v>
      </c>
      <c r="BR549" s="143">
        <f>IF(Survey!$AW549=0, 0,1)</f>
        <v>0</v>
      </c>
      <c r="BS549" s="67">
        <f>IF(AND(Survey!$AS549&gt;=0,Survey!$AS549&lt;=0.2,Survey!$AS549&lt;&gt;""),0,1)</f>
        <v>1</v>
      </c>
      <c r="BT549" s="143">
        <f>IF(ISBLANK(Survey!$AT549),1,0)</f>
        <v>1</v>
      </c>
      <c r="BU549" s="16" t="str">
        <f t="shared" si="393"/>
        <v>Fail</v>
      </c>
      <c r="BV549" s="165">
        <f>Survey!$AU549</f>
        <v>0</v>
      </c>
      <c r="BW549" s="16" t="str">
        <f t="shared" si="394"/>
        <v>Pass</v>
      </c>
      <c r="BX549" s="36">
        <f>Survey!$AV549</f>
        <v>0</v>
      </c>
      <c r="BY549" s="176">
        <f>Survey!$AW549+Survey!$AX549-ABS(Survey!$AY549)+ABS(Survey!$AZ549)-ABS(Survey!$BA549)+ABS(Survey!$BB549)-ABS(Survey!$BC549)-ABS(Survey!$BD549)+Survey!$BE549</f>
        <v>0</v>
      </c>
      <c r="BZ549" s="35">
        <f t="shared" si="395"/>
        <v>0</v>
      </c>
      <c r="CA549" s="17">
        <f t="shared" si="396"/>
        <v>0</v>
      </c>
      <c r="CB549" s="16" t="str">
        <f t="shared" si="397"/>
        <v>Pass</v>
      </c>
      <c r="CC549" s="38" t="b">
        <f>IF(ABS(Survey!$BE549)=0,TRUE,FALSE)</f>
        <v>1</v>
      </c>
      <c r="CD549" s="37" t="b">
        <f>NOT(ISBLANK(Survey!$BF549))</f>
        <v>0</v>
      </c>
      <c r="CE549" t="str">
        <f t="shared" si="398"/>
        <v>Fail</v>
      </c>
      <c r="CF549" s="29">
        <f>Survey!$AV549</f>
        <v>0</v>
      </c>
      <c r="CG549" s="29" cm="1">
        <f t="array" ref="CG549">SUM(SUMIF(Survey!BH549:BO549,{"&gt;0","&lt;0"})*{1,-1})-SUM(SUMIF(Survey!BQ549:BX549,{"&gt;0","&lt;0"})*{1,-1})</f>
        <v>0</v>
      </c>
      <c r="CH549" s="35" t="str">
        <f t="shared" si="399"/>
        <v>No holdings</v>
      </c>
      <c r="CI549">
        <f t="shared" si="400"/>
        <v>0</v>
      </c>
      <c r="CJ549" s="16" t="str">
        <f t="shared" si="401"/>
        <v>Fail</v>
      </c>
      <c r="CK549" s="36">
        <f>Survey!$AV549</f>
        <v>0</v>
      </c>
      <c r="CL549" s="36" cm="1">
        <f t="array" ref="CL549">SUM(SUMIF(Survey!BZ549:CS549,{"&gt;0","&lt;0"})*{1,-1})-SUM(SUMIF(Survey!CU549:DN549,{"&gt;0","&lt;0"})*{1,-1})</f>
        <v>0</v>
      </c>
      <c r="CM549" s="35" t="str">
        <f t="shared" si="402"/>
        <v>No holdings</v>
      </c>
      <c r="CN549" s="17">
        <f t="shared" si="403"/>
        <v>0</v>
      </c>
      <c r="CO549" s="16" t="str">
        <f t="shared" si="404"/>
        <v>Pass</v>
      </c>
      <c r="CP549" s="38" t="b">
        <f>IF(ABS(Survey!$CS549)=0,TRUE,FALSE)</f>
        <v>1</v>
      </c>
      <c r="CQ549" s="37" t="b">
        <f>NOT(ISBLANK(Survey!$CT549))</f>
        <v>0</v>
      </c>
      <c r="CR549" s="16" t="str">
        <f t="shared" si="405"/>
        <v>Pass</v>
      </c>
      <c r="CS549" s="38" t="b">
        <f>IF(ABS(Survey!$DN549)=0,TRUE,FALSE)</f>
        <v>1</v>
      </c>
      <c r="CT549" s="37" t="b">
        <f>NOT(ISBLANK(Survey!$DO549))</f>
        <v>0</v>
      </c>
      <c r="CU549" t="str">
        <f t="shared" si="406"/>
        <v>Pass</v>
      </c>
      <c r="CV549" s="29" cm="1">
        <f t="array" ref="CV549">SUM(SUMIF(Survey!CO549,{"&gt;0","&lt;0"})*{1,-1})+SUM(SUMIF(Survey!DJ549,{"&gt;0","&lt;0"})*{1,-1})</f>
        <v>0</v>
      </c>
      <c r="CW549" s="29">
        <f>SUM(SUMIF(Survey!DQ549:DW549,{"&gt;0","&lt;0"})*{1,-1})+SUM(SUMIF(Survey!DY549:EE549,{"&gt;0","&lt;0"})*{1,-1})</f>
        <v>0</v>
      </c>
      <c r="CX549">
        <f t="shared" si="407"/>
        <v>0</v>
      </c>
      <c r="CY549">
        <f t="shared" si="408"/>
        <v>0</v>
      </c>
      <c r="CZ549" s="16" t="str">
        <f t="shared" si="409"/>
        <v>Pass</v>
      </c>
      <c r="DA549" s="38" t="b">
        <f>IF(ABS(Survey!$DW549)=0,TRUE,FALSE)</f>
        <v>1</v>
      </c>
      <c r="DB549" s="37" t="b">
        <f>NOT(ISBLANK(Survey!DX549))</f>
        <v>0</v>
      </c>
      <c r="DC549" s="16" t="str">
        <f t="shared" si="410"/>
        <v>Pass</v>
      </c>
      <c r="DD549" s="38" t="b">
        <f>IF(ABS(Survey!$EE549)=0,TRUE,FALSE)</f>
        <v>1</v>
      </c>
      <c r="DE549" s="37" t="b">
        <f>NOT(ISBLANK(Survey!$EF549))</f>
        <v>0</v>
      </c>
      <c r="DF549" s="16" t="str">
        <f t="shared" si="411"/>
        <v>Fail</v>
      </c>
      <c r="DG549" s="36">
        <f>SUM(SUMIF(Survey!EL549:EN549,{"&gt;0","&lt;0"})*{1,-1})</f>
        <v>0</v>
      </c>
      <c r="DH549">
        <f t="shared" si="412"/>
        <v>0</v>
      </c>
      <c r="DI549">
        <f t="shared" si="413"/>
        <v>100</v>
      </c>
      <c r="DJ549" s="35" t="b">
        <f>IF(OR(Survey!$M549="ETF",Survey!$M549="ETF, alternative mutual fund",Survey!$M549="Closed-end", Survey!$M549="Split share corp"),TRUE,FALSE)</f>
        <v>0</v>
      </c>
      <c r="DK549" s="16" t="str">
        <f t="shared" si="414"/>
        <v>Fail</v>
      </c>
      <c r="DL549" s="36">
        <f>SUM(SUMIF(Survey!EP549:EV549,{"&gt;0","&lt;0"})*{1,-1})</f>
        <v>0</v>
      </c>
      <c r="DM549">
        <f t="shared" si="415"/>
        <v>0</v>
      </c>
      <c r="DN549" s="17">
        <f t="shared" si="416"/>
        <v>100</v>
      </c>
      <c r="DO549" s="16" t="str">
        <f t="shared" si="417"/>
        <v>Fail</v>
      </c>
      <c r="DP549" s="36">
        <f>SUM(SUMIF(Survey!EX549:FD549,{"&gt;0","&lt;0"})*{1,-1})</f>
        <v>0</v>
      </c>
      <c r="DQ549">
        <f t="shared" si="418"/>
        <v>0</v>
      </c>
      <c r="DR549" s="17">
        <f t="shared" si="419"/>
        <v>100</v>
      </c>
    </row>
    <row r="550" spans="1:122">
      <c r="A550">
        <v>550</v>
      </c>
      <c r="B550" t="str">
        <f t="shared" si="373"/>
        <v>Pass</v>
      </c>
      <c r="C550" t="str">
        <f>IF(COUNTBLANK(Survey!B550:FE550)=$C$2, "Pass", "Fail")</f>
        <v>Pass</v>
      </c>
      <c r="D550" t="str">
        <f t="shared" si="374"/>
        <v>Fail</v>
      </c>
      <c r="E550" t="str">
        <f>IF(OR(ISBLANK(Survey!AJ550),COUNTIF(G550:BB550,"Fail")),"Fail","Pass")</f>
        <v>Fail</v>
      </c>
      <c r="G550" s="16" t="str">
        <f t="shared" si="375"/>
        <v>Fail</v>
      </c>
      <c r="H550" s="177">
        <f>COUNTBLANK(Survey!B550:D550)+COUNTBLANK(Survey!G550)+COUNTBLANK(Survey!I550)+COUNTBLANK(Survey!K550:M550)+COUNTBLANK(Survey!P550)+COUNTBLANK(Survey!S550:U550)+COUNTBLANK(Survey!Y550:AA550)+COUNTBLANK(Survey!AD550:AE550)+COUNTBLANK(Survey!AI550:AI550)</f>
        <v>18</v>
      </c>
      <c r="I550" s="16" t="str">
        <f t="shared" si="376"/>
        <v>Fail</v>
      </c>
      <c r="J550" t="b">
        <f>IF(Survey!E550="No",TRUE,FALSE)</f>
        <v>0</v>
      </c>
      <c r="K550" s="34">
        <f>LEN(Survey!E550)</f>
        <v>0</v>
      </c>
      <c r="L550" s="16" t="str">
        <f t="shared" si="377"/>
        <v>Fail</v>
      </c>
      <c r="M550" t="b">
        <f>IF(Survey!F550="No",TRUE,FALSE)</f>
        <v>0</v>
      </c>
      <c r="N550" s="33">
        <f>LEN(Survey!F550)</f>
        <v>0</v>
      </c>
      <c r="O550" s="16" t="str">
        <f t="shared" si="378"/>
        <v>Pass</v>
      </c>
      <c r="P550" s="34">
        <f>MOD((LEN(Survey!H550)+2),11)</f>
        <v>2</v>
      </c>
      <c r="Q550" s="33" t="str">
        <f>IF(Survey!$L550="Prospectus fund", "Yes", "No")</f>
        <v>No</v>
      </c>
      <c r="R550" s="16" t="str">
        <f t="shared" si="379"/>
        <v>Pass</v>
      </c>
      <c r="S550" s="34">
        <f>MOD((LEN(Survey!J550)+2),11)</f>
        <v>2</v>
      </c>
      <c r="T550" s="35" t="b">
        <f>IF(OR(Survey!$M550="ETF",Survey!$M550="ETF, alternative mutual fund",Survey!$M550="Closed-end", Survey!$M550="Split share corp", Survey!$I550="Yes"),TRUE,FALSE)</f>
        <v>0</v>
      </c>
      <c r="U550" s="16" t="str">
        <f>IFERROR(IF(AND(OR(X550=Y550,Y550 = "Either"),NOT(ISBLANK(Survey!K550))),"Pass","Fail"),"Pass")</f>
        <v>Fail</v>
      </c>
      <c r="V550" s="36" cm="1">
        <f t="array" ref="V550">SUM(SUMIF(Survey!BZ550:CS550,{"&gt;0","&lt;0"})*{1,-1})</f>
        <v>0</v>
      </c>
      <c r="W550" s="38" cm="1">
        <f t="array" ref="W550">SUM(SUMIF(Survey!CC550,{"&gt;0","&lt;0"})*{1,-1})+SUM(SUMIF(Survey!CM550,{"&gt;0","&lt;0"})*{1,-1})</f>
        <v>0</v>
      </c>
      <c r="X550" s="38">
        <f>Survey!K550</f>
        <v>0</v>
      </c>
      <c r="Y550" s="37" t="str">
        <f t="shared" si="380"/>
        <v>Either</v>
      </c>
      <c r="Z550" s="16" t="str">
        <f t="shared" si="381"/>
        <v>Fail</v>
      </c>
      <c r="AA550" s="67" cm="1">
        <f t="array" ref="AA550">SUM(SUMIF(Survey!BZ550:CS550,{"&gt;0","&lt;0"})*{1,-1})+SUM(SUMIF(Survey!CU550:DN550,{"&gt;0","&lt;0"})*{1,-1})</f>
        <v>0</v>
      </c>
      <c r="AB550" s="67">
        <f>IFERROR(AA550/(Survey!$AV550),0)</f>
        <v>0</v>
      </c>
      <c r="AC550" s="128" t="b">
        <f>IF(OR(Survey!$M550="Alternative strategy or hedge",Survey!$M550="Other, illiquid",Survey!$L550="Prospectus fund"),TRUE,FALSE)</f>
        <v>0</v>
      </c>
      <c r="AD550" s="128" t="b">
        <f>NOT(ISBLANK(Survey!$M550))</f>
        <v>0</v>
      </c>
      <c r="AE550" s="16" t="str">
        <f t="shared" si="382"/>
        <v>Pass</v>
      </c>
      <c r="AF550" s="38" t="b">
        <f>NOT(ISNUMBER(SEARCH("Other",Survey!$P550)))</f>
        <v>1</v>
      </c>
      <c r="AG550" s="37" t="b">
        <f>NOT(ISBLANK(Survey!$Q550))</f>
        <v>0</v>
      </c>
      <c r="AH550" s="16" t="str">
        <f t="shared" si="383"/>
        <v>Pass</v>
      </c>
      <c r="AI550" s="143">
        <f>COUNTBLANK(Survey!$W550)</f>
        <v>1</v>
      </c>
      <c r="AJ550" s="67">
        <f>IF(AND(Survey!L550&lt;&gt;"Exempt fund",OR(Survey!$M550="ETF",Survey!$M550="ETF, alternative mutual fund",Survey!$M550="Mutual fund",Survey!$M550="Alternative mutual fund",Survey!$M550="Money market")),1,0)</f>
        <v>0</v>
      </c>
      <c r="AK550" s="16" t="str">
        <f t="shared" si="384"/>
        <v>Pass</v>
      </c>
      <c r="AL550" s="38" t="b">
        <f>NOT(ISNUMBER(SEARCH("Yes",Survey!$AA550)))</f>
        <v>1</v>
      </c>
      <c r="AM550" s="37" t="b">
        <f>IF(COUNTBLANK(Survey!$AB550:$AC550)=0,TRUE, FALSE)</f>
        <v>0</v>
      </c>
      <c r="AN550" s="16" t="str">
        <f t="shared" si="385"/>
        <v>Pass</v>
      </c>
      <c r="AO550" s="38" t="b">
        <f>NOT(ISNUMBER(SEARCH("Yes",Survey!$AD550)))</f>
        <v>1</v>
      </c>
      <c r="AP550" s="37" t="b">
        <f>NOT(ISBLANK(Survey!$AF550))</f>
        <v>0</v>
      </c>
      <c r="AQ550" s="16" t="str">
        <f t="shared" si="386"/>
        <v>Pass</v>
      </c>
      <c r="AR550" s="38" t="b">
        <f>NOT(OR(ISNUMBER(SEARCH("Other",Survey!$AF550)),ISNUMBER(SEARCH("Multiple",Survey!$AF550))))</f>
        <v>1</v>
      </c>
      <c r="AS550" s="37" t="b">
        <f>NOT(ISBLANK(Survey!$AG550))</f>
        <v>0</v>
      </c>
      <c r="AT550" s="16" t="str">
        <f t="shared" si="387"/>
        <v>Fail</v>
      </c>
      <c r="AU550" s="143">
        <f>IF(ABS(Survey!$AV550)&gt;0, 1,0)</f>
        <v>0</v>
      </c>
      <c r="AV550" s="143">
        <f>IF(COUNTBLANK(Survey!$AJ550)=0,1,0)</f>
        <v>0</v>
      </c>
      <c r="AW550" s="16" t="str">
        <f t="shared" si="388"/>
        <v>Pass</v>
      </c>
      <c r="AX550" s="143">
        <f>IF(ISBLANK(Survey!$AJ550),0,1)</f>
        <v>0</v>
      </c>
      <c r="AY550" s="165">
        <f>COUNTBLANK(Survey!$AK550)</f>
        <v>1</v>
      </c>
      <c r="AZ550" s="16" t="str">
        <f t="shared" si="389"/>
        <v>Pass</v>
      </c>
      <c r="BA550" s="143">
        <f>IF(OR(Survey!$AK550="Closed",ISBLANK(Survey!$AK550)),0,1)</f>
        <v>0</v>
      </c>
      <c r="BB550" s="165">
        <f>IF(ISBLANK(Survey!$AL550),1,0)</f>
        <v>1</v>
      </c>
      <c r="BC550" s="147" t="str" cm="1">
        <f t="array" ref="BC550">IF(OR(IF(OR($BE550+$BF550 = 2, $BG550=1), FALSE, TRUE), AND($BD550:$BD550 = 0)),"Pass","Fail")</f>
        <v>Pass</v>
      </c>
      <c r="BD550" s="143">
        <f>COUNTBLANK(Survey!$AM550:$AO550)</f>
        <v>3</v>
      </c>
      <c r="BE550" s="143">
        <f>IF(Survey!$I550="Yes",1,0)</f>
        <v>0</v>
      </c>
      <c r="BF550" s="143">
        <f>IF(OR(Survey!$M550="Mutual fund",Survey!$M550="Alternative mutual fund",Survey!$M550="Money market"),1,0)</f>
        <v>0</v>
      </c>
      <c r="BG550" s="148">
        <f>IF(OR(Survey!$M550="ETF",Survey!$M550="ETF, alternative mutual fund"),1,0)</f>
        <v>0</v>
      </c>
      <c r="BH550" s="16" t="str">
        <f t="shared" si="390"/>
        <v>Pass</v>
      </c>
      <c r="BI550" s="38" t="b">
        <f>OR(ISNUMBER(SEARCH("Yes",Survey!$AO550)),ISBLANK(Survey!$AO550))</f>
        <v>1</v>
      </c>
      <c r="BJ550" s="67" t="b">
        <f>NOT(ISBLANK(Survey!$AP550))</f>
        <v>0</v>
      </c>
      <c r="BK550" s="16" t="str">
        <f t="shared" si="391"/>
        <v>Pass</v>
      </c>
      <c r="BL550" s="143">
        <f>IF(Survey!$AW550=0, 0,1)</f>
        <v>0</v>
      </c>
      <c r="BM550" s="67">
        <f>Survey!$AQ550</f>
        <v>0</v>
      </c>
      <c r="BN550" s="67">
        <f>IFERROR((Survey!$AX550-ABS(Survey!$AY550)-ABS(Survey!$BD550))/Survey!$AW550,0)</f>
        <v>0</v>
      </c>
      <c r="BO550" s="67">
        <f>IF(AND($BM550&gt;$BN550-0.2,$BM550&lt;$BN550+0.2,ISBLANK(Survey!$AQ550)=FALSE),0,1)</f>
        <v>1</v>
      </c>
      <c r="BP550" s="165">
        <f>IF(ISBLANK(Survey!$AR550),1,0)</f>
        <v>1</v>
      </c>
      <c r="BQ550" s="16" t="str">
        <f t="shared" si="392"/>
        <v>Pass</v>
      </c>
      <c r="BR550" s="143">
        <f>IF(Survey!$AW550=0, 0,1)</f>
        <v>0</v>
      </c>
      <c r="BS550" s="67">
        <f>IF(AND(Survey!$AS550&gt;=0,Survey!$AS550&lt;=0.2,Survey!$AS550&lt;&gt;""),0,1)</f>
        <v>1</v>
      </c>
      <c r="BT550" s="143">
        <f>IF(ISBLANK(Survey!$AT550),1,0)</f>
        <v>1</v>
      </c>
      <c r="BU550" s="16" t="str">
        <f t="shared" si="393"/>
        <v>Fail</v>
      </c>
      <c r="BV550" s="165">
        <f>Survey!$AU550</f>
        <v>0</v>
      </c>
      <c r="BW550" s="16" t="str">
        <f t="shared" si="394"/>
        <v>Pass</v>
      </c>
      <c r="BX550" s="36">
        <f>Survey!$AV550</f>
        <v>0</v>
      </c>
      <c r="BY550" s="176">
        <f>Survey!$AW550+Survey!$AX550-ABS(Survey!$AY550)+ABS(Survey!$AZ550)-ABS(Survey!$BA550)+ABS(Survey!$BB550)-ABS(Survey!$BC550)-ABS(Survey!$BD550)+Survey!$BE550</f>
        <v>0</v>
      </c>
      <c r="BZ550" s="35">
        <f t="shared" si="395"/>
        <v>0</v>
      </c>
      <c r="CA550" s="17">
        <f t="shared" si="396"/>
        <v>0</v>
      </c>
      <c r="CB550" s="16" t="str">
        <f t="shared" si="397"/>
        <v>Pass</v>
      </c>
      <c r="CC550" s="38" t="b">
        <f>IF(ABS(Survey!$BE550)=0,TRUE,FALSE)</f>
        <v>1</v>
      </c>
      <c r="CD550" s="37" t="b">
        <f>NOT(ISBLANK(Survey!$BF550))</f>
        <v>0</v>
      </c>
      <c r="CE550" t="str">
        <f t="shared" si="398"/>
        <v>Fail</v>
      </c>
      <c r="CF550" s="29">
        <f>Survey!$AV550</f>
        <v>0</v>
      </c>
      <c r="CG550" s="29" cm="1">
        <f t="array" ref="CG550">SUM(SUMIF(Survey!BH550:BO550,{"&gt;0","&lt;0"})*{1,-1})-SUM(SUMIF(Survey!BQ550:BX550,{"&gt;0","&lt;0"})*{1,-1})</f>
        <v>0</v>
      </c>
      <c r="CH550" s="35" t="str">
        <f t="shared" si="399"/>
        <v>No holdings</v>
      </c>
      <c r="CI550">
        <f t="shared" si="400"/>
        <v>0</v>
      </c>
      <c r="CJ550" s="16" t="str">
        <f t="shared" si="401"/>
        <v>Fail</v>
      </c>
      <c r="CK550" s="36">
        <f>Survey!$AV550</f>
        <v>0</v>
      </c>
      <c r="CL550" s="36" cm="1">
        <f t="array" ref="CL550">SUM(SUMIF(Survey!BZ550:CS550,{"&gt;0","&lt;0"})*{1,-1})-SUM(SUMIF(Survey!CU550:DN550,{"&gt;0","&lt;0"})*{1,-1})</f>
        <v>0</v>
      </c>
      <c r="CM550" s="35" t="str">
        <f t="shared" si="402"/>
        <v>No holdings</v>
      </c>
      <c r="CN550" s="17">
        <f t="shared" si="403"/>
        <v>0</v>
      </c>
      <c r="CO550" s="16" t="str">
        <f t="shared" si="404"/>
        <v>Pass</v>
      </c>
      <c r="CP550" s="38" t="b">
        <f>IF(ABS(Survey!$CS550)=0,TRUE,FALSE)</f>
        <v>1</v>
      </c>
      <c r="CQ550" s="37" t="b">
        <f>NOT(ISBLANK(Survey!$CT550))</f>
        <v>0</v>
      </c>
      <c r="CR550" s="16" t="str">
        <f t="shared" si="405"/>
        <v>Pass</v>
      </c>
      <c r="CS550" s="38" t="b">
        <f>IF(ABS(Survey!$DN550)=0,TRUE,FALSE)</f>
        <v>1</v>
      </c>
      <c r="CT550" s="37" t="b">
        <f>NOT(ISBLANK(Survey!$DO550))</f>
        <v>0</v>
      </c>
      <c r="CU550" t="str">
        <f t="shared" si="406"/>
        <v>Pass</v>
      </c>
      <c r="CV550" s="29" cm="1">
        <f t="array" ref="CV550">SUM(SUMIF(Survey!CO550,{"&gt;0","&lt;0"})*{1,-1})+SUM(SUMIF(Survey!DJ550,{"&gt;0","&lt;0"})*{1,-1})</f>
        <v>0</v>
      </c>
      <c r="CW550" s="29">
        <f>SUM(SUMIF(Survey!DQ550:DW550,{"&gt;0","&lt;0"})*{1,-1})+SUM(SUMIF(Survey!DY550:EE550,{"&gt;0","&lt;0"})*{1,-1})</f>
        <v>0</v>
      </c>
      <c r="CX550">
        <f t="shared" si="407"/>
        <v>0</v>
      </c>
      <c r="CY550">
        <f t="shared" si="408"/>
        <v>0</v>
      </c>
      <c r="CZ550" s="16" t="str">
        <f t="shared" si="409"/>
        <v>Pass</v>
      </c>
      <c r="DA550" s="38" t="b">
        <f>IF(ABS(Survey!$DW550)=0,TRUE,FALSE)</f>
        <v>1</v>
      </c>
      <c r="DB550" s="37" t="b">
        <f>NOT(ISBLANK(Survey!DX550))</f>
        <v>0</v>
      </c>
      <c r="DC550" s="16" t="str">
        <f t="shared" si="410"/>
        <v>Pass</v>
      </c>
      <c r="DD550" s="38" t="b">
        <f>IF(ABS(Survey!$EE550)=0,TRUE,FALSE)</f>
        <v>1</v>
      </c>
      <c r="DE550" s="37" t="b">
        <f>NOT(ISBLANK(Survey!$EF550))</f>
        <v>0</v>
      </c>
      <c r="DF550" s="16" t="str">
        <f t="shared" si="411"/>
        <v>Fail</v>
      </c>
      <c r="DG550" s="36">
        <f>SUM(SUMIF(Survey!EL550:EN550,{"&gt;0","&lt;0"})*{1,-1})</f>
        <v>0</v>
      </c>
      <c r="DH550">
        <f t="shared" si="412"/>
        <v>0</v>
      </c>
      <c r="DI550">
        <f t="shared" si="413"/>
        <v>100</v>
      </c>
      <c r="DJ550" s="35" t="b">
        <f>IF(OR(Survey!$M550="ETF",Survey!$M550="ETF, alternative mutual fund",Survey!$M550="Closed-end", Survey!$M550="Split share corp"),TRUE,FALSE)</f>
        <v>0</v>
      </c>
      <c r="DK550" s="16" t="str">
        <f t="shared" si="414"/>
        <v>Fail</v>
      </c>
      <c r="DL550" s="36">
        <f>SUM(SUMIF(Survey!EP550:EV550,{"&gt;0","&lt;0"})*{1,-1})</f>
        <v>0</v>
      </c>
      <c r="DM550">
        <f t="shared" si="415"/>
        <v>0</v>
      </c>
      <c r="DN550" s="17">
        <f t="shared" si="416"/>
        <v>100</v>
      </c>
      <c r="DO550" s="16" t="str">
        <f t="shared" si="417"/>
        <v>Fail</v>
      </c>
      <c r="DP550" s="36">
        <f>SUM(SUMIF(Survey!EX550:FD550,{"&gt;0","&lt;0"})*{1,-1})</f>
        <v>0</v>
      </c>
      <c r="DQ550">
        <f t="shared" si="418"/>
        <v>0</v>
      </c>
      <c r="DR550" s="17">
        <f t="shared" si="419"/>
        <v>100</v>
      </c>
    </row>
    <row r="551" spans="1:122">
      <c r="A551">
        <v>551</v>
      </c>
      <c r="B551" t="str">
        <f t="shared" si="373"/>
        <v>Pass</v>
      </c>
      <c r="C551" t="str">
        <f>IF(COUNTBLANK(Survey!B551:FE551)=$C$2, "Pass", "Fail")</f>
        <v>Pass</v>
      </c>
      <c r="D551" t="str">
        <f t="shared" si="374"/>
        <v>Fail</v>
      </c>
      <c r="E551" t="str">
        <f>IF(OR(ISBLANK(Survey!AJ551),COUNTIF(G551:BB551,"Fail")),"Fail","Pass")</f>
        <v>Fail</v>
      </c>
      <c r="G551" s="16" t="str">
        <f t="shared" si="375"/>
        <v>Fail</v>
      </c>
      <c r="H551" s="177">
        <f>COUNTBLANK(Survey!B551:D551)+COUNTBLANK(Survey!G551)+COUNTBLANK(Survey!I551)+COUNTBLANK(Survey!K551:M551)+COUNTBLANK(Survey!P551)+COUNTBLANK(Survey!S551:U551)+COUNTBLANK(Survey!Y551:AA551)+COUNTBLANK(Survey!AD551:AE551)+COUNTBLANK(Survey!AI551:AI551)</f>
        <v>18</v>
      </c>
      <c r="I551" s="16" t="str">
        <f t="shared" si="376"/>
        <v>Fail</v>
      </c>
      <c r="J551" t="b">
        <f>IF(Survey!E551="No",TRUE,FALSE)</f>
        <v>0</v>
      </c>
      <c r="K551" s="34">
        <f>LEN(Survey!E551)</f>
        <v>0</v>
      </c>
      <c r="L551" s="16" t="str">
        <f t="shared" si="377"/>
        <v>Fail</v>
      </c>
      <c r="M551" t="b">
        <f>IF(Survey!F551="No",TRUE,FALSE)</f>
        <v>0</v>
      </c>
      <c r="N551" s="33">
        <f>LEN(Survey!F551)</f>
        <v>0</v>
      </c>
      <c r="O551" s="16" t="str">
        <f t="shared" si="378"/>
        <v>Pass</v>
      </c>
      <c r="P551" s="34">
        <f>MOD((LEN(Survey!H551)+2),11)</f>
        <v>2</v>
      </c>
      <c r="Q551" s="33" t="str">
        <f>IF(Survey!$L551="Prospectus fund", "Yes", "No")</f>
        <v>No</v>
      </c>
      <c r="R551" s="16" t="str">
        <f t="shared" si="379"/>
        <v>Pass</v>
      </c>
      <c r="S551" s="34">
        <f>MOD((LEN(Survey!J551)+2),11)</f>
        <v>2</v>
      </c>
      <c r="T551" s="35" t="b">
        <f>IF(OR(Survey!$M551="ETF",Survey!$M551="ETF, alternative mutual fund",Survey!$M551="Closed-end", Survey!$M551="Split share corp", Survey!$I551="Yes"),TRUE,FALSE)</f>
        <v>0</v>
      </c>
      <c r="U551" s="16" t="str">
        <f>IFERROR(IF(AND(OR(X551=Y551,Y551 = "Either"),NOT(ISBLANK(Survey!K551))),"Pass","Fail"),"Pass")</f>
        <v>Fail</v>
      </c>
      <c r="V551" s="36" cm="1">
        <f t="array" ref="V551">SUM(SUMIF(Survey!BZ551:CS551,{"&gt;0","&lt;0"})*{1,-1})</f>
        <v>0</v>
      </c>
      <c r="W551" s="38" cm="1">
        <f t="array" ref="W551">SUM(SUMIF(Survey!CC551,{"&gt;0","&lt;0"})*{1,-1})+SUM(SUMIF(Survey!CM551,{"&gt;0","&lt;0"})*{1,-1})</f>
        <v>0</v>
      </c>
      <c r="X551" s="38">
        <f>Survey!K551</f>
        <v>0</v>
      </c>
      <c r="Y551" s="37" t="str">
        <f t="shared" si="380"/>
        <v>Either</v>
      </c>
      <c r="Z551" s="16" t="str">
        <f t="shared" si="381"/>
        <v>Fail</v>
      </c>
      <c r="AA551" s="67" cm="1">
        <f t="array" ref="AA551">SUM(SUMIF(Survey!BZ551:CS551,{"&gt;0","&lt;0"})*{1,-1})+SUM(SUMIF(Survey!CU551:DN551,{"&gt;0","&lt;0"})*{1,-1})</f>
        <v>0</v>
      </c>
      <c r="AB551" s="67">
        <f>IFERROR(AA551/(Survey!$AV551),0)</f>
        <v>0</v>
      </c>
      <c r="AC551" s="128" t="b">
        <f>IF(OR(Survey!$M551="Alternative strategy or hedge",Survey!$M551="Other, illiquid",Survey!$L551="Prospectus fund"),TRUE,FALSE)</f>
        <v>0</v>
      </c>
      <c r="AD551" s="128" t="b">
        <f>NOT(ISBLANK(Survey!$M551))</f>
        <v>0</v>
      </c>
      <c r="AE551" s="16" t="str">
        <f t="shared" si="382"/>
        <v>Pass</v>
      </c>
      <c r="AF551" s="38" t="b">
        <f>NOT(ISNUMBER(SEARCH("Other",Survey!$P551)))</f>
        <v>1</v>
      </c>
      <c r="AG551" s="37" t="b">
        <f>NOT(ISBLANK(Survey!$Q551))</f>
        <v>0</v>
      </c>
      <c r="AH551" s="16" t="str">
        <f t="shared" si="383"/>
        <v>Pass</v>
      </c>
      <c r="AI551" s="143">
        <f>COUNTBLANK(Survey!$W551)</f>
        <v>1</v>
      </c>
      <c r="AJ551" s="67">
        <f>IF(AND(Survey!L551&lt;&gt;"Exempt fund",OR(Survey!$M551="ETF",Survey!$M551="ETF, alternative mutual fund",Survey!$M551="Mutual fund",Survey!$M551="Alternative mutual fund",Survey!$M551="Money market")),1,0)</f>
        <v>0</v>
      </c>
      <c r="AK551" s="16" t="str">
        <f t="shared" si="384"/>
        <v>Pass</v>
      </c>
      <c r="AL551" s="38" t="b">
        <f>NOT(ISNUMBER(SEARCH("Yes",Survey!$AA551)))</f>
        <v>1</v>
      </c>
      <c r="AM551" s="37" t="b">
        <f>IF(COUNTBLANK(Survey!$AB551:$AC551)=0,TRUE, FALSE)</f>
        <v>0</v>
      </c>
      <c r="AN551" s="16" t="str">
        <f t="shared" si="385"/>
        <v>Pass</v>
      </c>
      <c r="AO551" s="38" t="b">
        <f>NOT(ISNUMBER(SEARCH("Yes",Survey!$AD551)))</f>
        <v>1</v>
      </c>
      <c r="AP551" s="37" t="b">
        <f>NOT(ISBLANK(Survey!$AF551))</f>
        <v>0</v>
      </c>
      <c r="AQ551" s="16" t="str">
        <f t="shared" si="386"/>
        <v>Pass</v>
      </c>
      <c r="AR551" s="38" t="b">
        <f>NOT(OR(ISNUMBER(SEARCH("Other",Survey!$AF551)),ISNUMBER(SEARCH("Multiple",Survey!$AF551))))</f>
        <v>1</v>
      </c>
      <c r="AS551" s="37" t="b">
        <f>NOT(ISBLANK(Survey!$AG551))</f>
        <v>0</v>
      </c>
      <c r="AT551" s="16" t="str">
        <f t="shared" si="387"/>
        <v>Fail</v>
      </c>
      <c r="AU551" s="143">
        <f>IF(ABS(Survey!$AV551)&gt;0, 1,0)</f>
        <v>0</v>
      </c>
      <c r="AV551" s="143">
        <f>IF(COUNTBLANK(Survey!$AJ551)=0,1,0)</f>
        <v>0</v>
      </c>
      <c r="AW551" s="16" t="str">
        <f t="shared" si="388"/>
        <v>Pass</v>
      </c>
      <c r="AX551" s="143">
        <f>IF(ISBLANK(Survey!$AJ551),0,1)</f>
        <v>0</v>
      </c>
      <c r="AY551" s="165">
        <f>COUNTBLANK(Survey!$AK551)</f>
        <v>1</v>
      </c>
      <c r="AZ551" s="16" t="str">
        <f t="shared" si="389"/>
        <v>Pass</v>
      </c>
      <c r="BA551" s="143">
        <f>IF(OR(Survey!$AK551="Closed",ISBLANK(Survey!$AK551)),0,1)</f>
        <v>0</v>
      </c>
      <c r="BB551" s="165">
        <f>IF(ISBLANK(Survey!$AL551),1,0)</f>
        <v>1</v>
      </c>
      <c r="BC551" s="147" t="str" cm="1">
        <f t="array" ref="BC551">IF(OR(IF(OR($BE551+$BF551 = 2, $BG551=1), FALSE, TRUE), AND($BD551:$BD551 = 0)),"Pass","Fail")</f>
        <v>Pass</v>
      </c>
      <c r="BD551" s="143">
        <f>COUNTBLANK(Survey!$AM551:$AO551)</f>
        <v>3</v>
      </c>
      <c r="BE551" s="143">
        <f>IF(Survey!$I551="Yes",1,0)</f>
        <v>0</v>
      </c>
      <c r="BF551" s="143">
        <f>IF(OR(Survey!$M551="Mutual fund",Survey!$M551="Alternative mutual fund",Survey!$M551="Money market"),1,0)</f>
        <v>0</v>
      </c>
      <c r="BG551" s="148">
        <f>IF(OR(Survey!$M551="ETF",Survey!$M551="ETF, alternative mutual fund"),1,0)</f>
        <v>0</v>
      </c>
      <c r="BH551" s="16" t="str">
        <f t="shared" si="390"/>
        <v>Pass</v>
      </c>
      <c r="BI551" s="38" t="b">
        <f>OR(ISNUMBER(SEARCH("Yes",Survey!$AO551)),ISBLANK(Survey!$AO551))</f>
        <v>1</v>
      </c>
      <c r="BJ551" s="67" t="b">
        <f>NOT(ISBLANK(Survey!$AP551))</f>
        <v>0</v>
      </c>
      <c r="BK551" s="16" t="str">
        <f t="shared" si="391"/>
        <v>Pass</v>
      </c>
      <c r="BL551" s="143">
        <f>IF(Survey!$AW551=0, 0,1)</f>
        <v>0</v>
      </c>
      <c r="BM551" s="67">
        <f>Survey!$AQ551</f>
        <v>0</v>
      </c>
      <c r="BN551" s="67">
        <f>IFERROR((Survey!$AX551-ABS(Survey!$AY551)-ABS(Survey!$BD551))/Survey!$AW551,0)</f>
        <v>0</v>
      </c>
      <c r="BO551" s="67">
        <f>IF(AND($BM551&gt;$BN551-0.2,$BM551&lt;$BN551+0.2,ISBLANK(Survey!$AQ551)=FALSE),0,1)</f>
        <v>1</v>
      </c>
      <c r="BP551" s="165">
        <f>IF(ISBLANK(Survey!$AR551),1,0)</f>
        <v>1</v>
      </c>
      <c r="BQ551" s="16" t="str">
        <f t="shared" si="392"/>
        <v>Pass</v>
      </c>
      <c r="BR551" s="143">
        <f>IF(Survey!$AW551=0, 0,1)</f>
        <v>0</v>
      </c>
      <c r="BS551" s="67">
        <f>IF(AND(Survey!$AS551&gt;=0,Survey!$AS551&lt;=0.2,Survey!$AS551&lt;&gt;""),0,1)</f>
        <v>1</v>
      </c>
      <c r="BT551" s="143">
        <f>IF(ISBLANK(Survey!$AT551),1,0)</f>
        <v>1</v>
      </c>
      <c r="BU551" s="16" t="str">
        <f t="shared" si="393"/>
        <v>Fail</v>
      </c>
      <c r="BV551" s="165">
        <f>Survey!$AU551</f>
        <v>0</v>
      </c>
      <c r="BW551" s="16" t="str">
        <f t="shared" si="394"/>
        <v>Pass</v>
      </c>
      <c r="BX551" s="36">
        <f>Survey!$AV551</f>
        <v>0</v>
      </c>
      <c r="BY551" s="176">
        <f>Survey!$AW551+Survey!$AX551-ABS(Survey!$AY551)+ABS(Survey!$AZ551)-ABS(Survey!$BA551)+ABS(Survey!$BB551)-ABS(Survey!$BC551)-ABS(Survey!$BD551)+Survey!$BE551</f>
        <v>0</v>
      </c>
      <c r="BZ551" s="35">
        <f t="shared" si="395"/>
        <v>0</v>
      </c>
      <c r="CA551" s="17">
        <f t="shared" si="396"/>
        <v>0</v>
      </c>
      <c r="CB551" s="16" t="str">
        <f t="shared" si="397"/>
        <v>Pass</v>
      </c>
      <c r="CC551" s="38" t="b">
        <f>IF(ABS(Survey!$BE551)=0,TRUE,FALSE)</f>
        <v>1</v>
      </c>
      <c r="CD551" s="37" t="b">
        <f>NOT(ISBLANK(Survey!$BF551))</f>
        <v>0</v>
      </c>
      <c r="CE551" t="str">
        <f t="shared" si="398"/>
        <v>Fail</v>
      </c>
      <c r="CF551" s="29">
        <f>Survey!$AV551</f>
        <v>0</v>
      </c>
      <c r="CG551" s="29" cm="1">
        <f t="array" ref="CG551">SUM(SUMIF(Survey!BH551:BO551,{"&gt;0","&lt;0"})*{1,-1})-SUM(SUMIF(Survey!BQ551:BX551,{"&gt;0","&lt;0"})*{1,-1})</f>
        <v>0</v>
      </c>
      <c r="CH551" s="35" t="str">
        <f t="shared" si="399"/>
        <v>No holdings</v>
      </c>
      <c r="CI551">
        <f t="shared" si="400"/>
        <v>0</v>
      </c>
      <c r="CJ551" s="16" t="str">
        <f t="shared" si="401"/>
        <v>Fail</v>
      </c>
      <c r="CK551" s="36">
        <f>Survey!$AV551</f>
        <v>0</v>
      </c>
      <c r="CL551" s="36" cm="1">
        <f t="array" ref="CL551">SUM(SUMIF(Survey!BZ551:CS551,{"&gt;0","&lt;0"})*{1,-1})-SUM(SUMIF(Survey!CU551:DN551,{"&gt;0","&lt;0"})*{1,-1})</f>
        <v>0</v>
      </c>
      <c r="CM551" s="35" t="str">
        <f t="shared" si="402"/>
        <v>No holdings</v>
      </c>
      <c r="CN551" s="17">
        <f t="shared" si="403"/>
        <v>0</v>
      </c>
      <c r="CO551" s="16" t="str">
        <f t="shared" si="404"/>
        <v>Pass</v>
      </c>
      <c r="CP551" s="38" t="b">
        <f>IF(ABS(Survey!$CS551)=0,TRUE,FALSE)</f>
        <v>1</v>
      </c>
      <c r="CQ551" s="37" t="b">
        <f>NOT(ISBLANK(Survey!$CT551))</f>
        <v>0</v>
      </c>
      <c r="CR551" s="16" t="str">
        <f t="shared" si="405"/>
        <v>Pass</v>
      </c>
      <c r="CS551" s="38" t="b">
        <f>IF(ABS(Survey!$DN551)=0,TRUE,FALSE)</f>
        <v>1</v>
      </c>
      <c r="CT551" s="37" t="b">
        <f>NOT(ISBLANK(Survey!$DO551))</f>
        <v>0</v>
      </c>
      <c r="CU551" t="str">
        <f t="shared" si="406"/>
        <v>Pass</v>
      </c>
      <c r="CV551" s="29" cm="1">
        <f t="array" ref="CV551">SUM(SUMIF(Survey!CO551,{"&gt;0","&lt;0"})*{1,-1})+SUM(SUMIF(Survey!DJ551,{"&gt;0","&lt;0"})*{1,-1})</f>
        <v>0</v>
      </c>
      <c r="CW551" s="29">
        <f>SUM(SUMIF(Survey!DQ551:DW551,{"&gt;0","&lt;0"})*{1,-1})+SUM(SUMIF(Survey!DY551:EE551,{"&gt;0","&lt;0"})*{1,-1})</f>
        <v>0</v>
      </c>
      <c r="CX551">
        <f t="shared" si="407"/>
        <v>0</v>
      </c>
      <c r="CY551">
        <f t="shared" si="408"/>
        <v>0</v>
      </c>
      <c r="CZ551" s="16" t="str">
        <f t="shared" si="409"/>
        <v>Pass</v>
      </c>
      <c r="DA551" s="38" t="b">
        <f>IF(ABS(Survey!$DW551)=0,TRUE,FALSE)</f>
        <v>1</v>
      </c>
      <c r="DB551" s="37" t="b">
        <f>NOT(ISBLANK(Survey!DX551))</f>
        <v>0</v>
      </c>
      <c r="DC551" s="16" t="str">
        <f t="shared" si="410"/>
        <v>Pass</v>
      </c>
      <c r="DD551" s="38" t="b">
        <f>IF(ABS(Survey!$EE551)=0,TRUE,FALSE)</f>
        <v>1</v>
      </c>
      <c r="DE551" s="37" t="b">
        <f>NOT(ISBLANK(Survey!$EF551))</f>
        <v>0</v>
      </c>
      <c r="DF551" s="16" t="str">
        <f t="shared" si="411"/>
        <v>Fail</v>
      </c>
      <c r="DG551" s="36">
        <f>SUM(SUMIF(Survey!EL551:EN551,{"&gt;0","&lt;0"})*{1,-1})</f>
        <v>0</v>
      </c>
      <c r="DH551">
        <f t="shared" si="412"/>
        <v>0</v>
      </c>
      <c r="DI551">
        <f t="shared" si="413"/>
        <v>100</v>
      </c>
      <c r="DJ551" s="35" t="b">
        <f>IF(OR(Survey!$M551="ETF",Survey!$M551="ETF, alternative mutual fund",Survey!$M551="Closed-end", Survey!$M551="Split share corp"),TRUE,FALSE)</f>
        <v>0</v>
      </c>
      <c r="DK551" s="16" t="str">
        <f t="shared" si="414"/>
        <v>Fail</v>
      </c>
      <c r="DL551" s="36">
        <f>SUM(SUMIF(Survey!EP551:EV551,{"&gt;0","&lt;0"})*{1,-1})</f>
        <v>0</v>
      </c>
      <c r="DM551">
        <f t="shared" si="415"/>
        <v>0</v>
      </c>
      <c r="DN551" s="17">
        <f t="shared" si="416"/>
        <v>100</v>
      </c>
      <c r="DO551" s="16" t="str">
        <f t="shared" si="417"/>
        <v>Fail</v>
      </c>
      <c r="DP551" s="36">
        <f>SUM(SUMIF(Survey!EX551:FD551,{"&gt;0","&lt;0"})*{1,-1})</f>
        <v>0</v>
      </c>
      <c r="DQ551">
        <f t="shared" si="418"/>
        <v>0</v>
      </c>
      <c r="DR551" s="17">
        <f t="shared" si="419"/>
        <v>100</v>
      </c>
    </row>
    <row r="552" spans="1:122">
      <c r="A552">
        <v>552</v>
      </c>
      <c r="B552" t="str">
        <f t="shared" si="373"/>
        <v>Pass</v>
      </c>
      <c r="C552" t="str">
        <f>IF(COUNTBLANK(Survey!B552:FE552)=$C$2, "Pass", "Fail")</f>
        <v>Pass</v>
      </c>
      <c r="D552" t="str">
        <f t="shared" si="374"/>
        <v>Fail</v>
      </c>
      <c r="E552" t="str">
        <f>IF(OR(ISBLANK(Survey!AJ552),COUNTIF(G552:BB552,"Fail")),"Fail","Pass")</f>
        <v>Fail</v>
      </c>
      <c r="G552" s="16" t="str">
        <f t="shared" si="375"/>
        <v>Fail</v>
      </c>
      <c r="H552" s="177">
        <f>COUNTBLANK(Survey!B552:D552)+COUNTBLANK(Survey!G552)+COUNTBLANK(Survey!I552)+COUNTBLANK(Survey!K552:M552)+COUNTBLANK(Survey!P552)+COUNTBLANK(Survey!S552:U552)+COUNTBLANK(Survey!Y552:AA552)+COUNTBLANK(Survey!AD552:AE552)+COUNTBLANK(Survey!AI552:AI552)</f>
        <v>18</v>
      </c>
      <c r="I552" s="16" t="str">
        <f t="shared" si="376"/>
        <v>Fail</v>
      </c>
      <c r="J552" t="b">
        <f>IF(Survey!E552="No",TRUE,FALSE)</f>
        <v>0</v>
      </c>
      <c r="K552" s="34">
        <f>LEN(Survey!E552)</f>
        <v>0</v>
      </c>
      <c r="L552" s="16" t="str">
        <f t="shared" si="377"/>
        <v>Fail</v>
      </c>
      <c r="M552" t="b">
        <f>IF(Survey!F552="No",TRUE,FALSE)</f>
        <v>0</v>
      </c>
      <c r="N552" s="33">
        <f>LEN(Survey!F552)</f>
        <v>0</v>
      </c>
      <c r="O552" s="16" t="str">
        <f t="shared" si="378"/>
        <v>Pass</v>
      </c>
      <c r="P552" s="34">
        <f>MOD((LEN(Survey!H552)+2),11)</f>
        <v>2</v>
      </c>
      <c r="Q552" s="33" t="str">
        <f>IF(Survey!$L552="Prospectus fund", "Yes", "No")</f>
        <v>No</v>
      </c>
      <c r="R552" s="16" t="str">
        <f t="shared" si="379"/>
        <v>Pass</v>
      </c>
      <c r="S552" s="34">
        <f>MOD((LEN(Survey!J552)+2),11)</f>
        <v>2</v>
      </c>
      <c r="T552" s="35" t="b">
        <f>IF(OR(Survey!$M552="ETF",Survey!$M552="ETF, alternative mutual fund",Survey!$M552="Closed-end", Survey!$M552="Split share corp", Survey!$I552="Yes"),TRUE,FALSE)</f>
        <v>0</v>
      </c>
      <c r="U552" s="16" t="str">
        <f>IFERROR(IF(AND(OR(X552=Y552,Y552 = "Either"),NOT(ISBLANK(Survey!K552))),"Pass","Fail"),"Pass")</f>
        <v>Fail</v>
      </c>
      <c r="V552" s="36" cm="1">
        <f t="array" ref="V552">SUM(SUMIF(Survey!BZ552:CS552,{"&gt;0","&lt;0"})*{1,-1})</f>
        <v>0</v>
      </c>
      <c r="W552" s="38" cm="1">
        <f t="array" ref="W552">SUM(SUMIF(Survey!CC552,{"&gt;0","&lt;0"})*{1,-1})+SUM(SUMIF(Survey!CM552,{"&gt;0","&lt;0"})*{1,-1})</f>
        <v>0</v>
      </c>
      <c r="X552" s="38">
        <f>Survey!K552</f>
        <v>0</v>
      </c>
      <c r="Y552" s="37" t="str">
        <f t="shared" si="380"/>
        <v>Either</v>
      </c>
      <c r="Z552" s="16" t="str">
        <f t="shared" si="381"/>
        <v>Fail</v>
      </c>
      <c r="AA552" s="67" cm="1">
        <f t="array" ref="AA552">SUM(SUMIF(Survey!BZ552:CS552,{"&gt;0","&lt;0"})*{1,-1})+SUM(SUMIF(Survey!CU552:DN552,{"&gt;0","&lt;0"})*{1,-1})</f>
        <v>0</v>
      </c>
      <c r="AB552" s="67">
        <f>IFERROR(AA552/(Survey!$AV552),0)</f>
        <v>0</v>
      </c>
      <c r="AC552" s="128" t="b">
        <f>IF(OR(Survey!$M552="Alternative strategy or hedge",Survey!$M552="Other, illiquid",Survey!$L552="Prospectus fund"),TRUE,FALSE)</f>
        <v>0</v>
      </c>
      <c r="AD552" s="128" t="b">
        <f>NOT(ISBLANK(Survey!$M552))</f>
        <v>0</v>
      </c>
      <c r="AE552" s="16" t="str">
        <f t="shared" si="382"/>
        <v>Pass</v>
      </c>
      <c r="AF552" s="38" t="b">
        <f>NOT(ISNUMBER(SEARCH("Other",Survey!$P552)))</f>
        <v>1</v>
      </c>
      <c r="AG552" s="37" t="b">
        <f>NOT(ISBLANK(Survey!$Q552))</f>
        <v>0</v>
      </c>
      <c r="AH552" s="16" t="str">
        <f t="shared" si="383"/>
        <v>Pass</v>
      </c>
      <c r="AI552" s="143">
        <f>COUNTBLANK(Survey!$W552)</f>
        <v>1</v>
      </c>
      <c r="AJ552" s="67">
        <f>IF(AND(Survey!L552&lt;&gt;"Exempt fund",OR(Survey!$M552="ETF",Survey!$M552="ETF, alternative mutual fund",Survey!$M552="Mutual fund",Survey!$M552="Alternative mutual fund",Survey!$M552="Money market")),1,0)</f>
        <v>0</v>
      </c>
      <c r="AK552" s="16" t="str">
        <f t="shared" si="384"/>
        <v>Pass</v>
      </c>
      <c r="AL552" s="38" t="b">
        <f>NOT(ISNUMBER(SEARCH("Yes",Survey!$AA552)))</f>
        <v>1</v>
      </c>
      <c r="AM552" s="37" t="b">
        <f>IF(COUNTBLANK(Survey!$AB552:$AC552)=0,TRUE, FALSE)</f>
        <v>0</v>
      </c>
      <c r="AN552" s="16" t="str">
        <f t="shared" si="385"/>
        <v>Pass</v>
      </c>
      <c r="AO552" s="38" t="b">
        <f>NOT(ISNUMBER(SEARCH("Yes",Survey!$AD552)))</f>
        <v>1</v>
      </c>
      <c r="AP552" s="37" t="b">
        <f>NOT(ISBLANK(Survey!$AF552))</f>
        <v>0</v>
      </c>
      <c r="AQ552" s="16" t="str">
        <f t="shared" si="386"/>
        <v>Pass</v>
      </c>
      <c r="AR552" s="38" t="b">
        <f>NOT(OR(ISNUMBER(SEARCH("Other",Survey!$AF552)),ISNUMBER(SEARCH("Multiple",Survey!$AF552))))</f>
        <v>1</v>
      </c>
      <c r="AS552" s="37" t="b">
        <f>NOT(ISBLANK(Survey!$AG552))</f>
        <v>0</v>
      </c>
      <c r="AT552" s="16" t="str">
        <f t="shared" si="387"/>
        <v>Fail</v>
      </c>
      <c r="AU552" s="143">
        <f>IF(ABS(Survey!$AV552)&gt;0, 1,0)</f>
        <v>0</v>
      </c>
      <c r="AV552" s="143">
        <f>IF(COUNTBLANK(Survey!$AJ552)=0,1,0)</f>
        <v>0</v>
      </c>
      <c r="AW552" s="16" t="str">
        <f t="shared" si="388"/>
        <v>Pass</v>
      </c>
      <c r="AX552" s="143">
        <f>IF(ISBLANK(Survey!$AJ552),0,1)</f>
        <v>0</v>
      </c>
      <c r="AY552" s="165">
        <f>COUNTBLANK(Survey!$AK552)</f>
        <v>1</v>
      </c>
      <c r="AZ552" s="16" t="str">
        <f t="shared" si="389"/>
        <v>Pass</v>
      </c>
      <c r="BA552" s="143">
        <f>IF(OR(Survey!$AK552="Closed",ISBLANK(Survey!$AK552)),0,1)</f>
        <v>0</v>
      </c>
      <c r="BB552" s="165">
        <f>IF(ISBLANK(Survey!$AL552),1,0)</f>
        <v>1</v>
      </c>
      <c r="BC552" s="147" t="str" cm="1">
        <f t="array" ref="BC552">IF(OR(IF(OR($BE552+$BF552 = 2, $BG552=1), FALSE, TRUE), AND($BD552:$BD552 = 0)),"Pass","Fail")</f>
        <v>Pass</v>
      </c>
      <c r="BD552" s="143">
        <f>COUNTBLANK(Survey!$AM552:$AO552)</f>
        <v>3</v>
      </c>
      <c r="BE552" s="143">
        <f>IF(Survey!$I552="Yes",1,0)</f>
        <v>0</v>
      </c>
      <c r="BF552" s="143">
        <f>IF(OR(Survey!$M552="Mutual fund",Survey!$M552="Alternative mutual fund",Survey!$M552="Money market"),1,0)</f>
        <v>0</v>
      </c>
      <c r="BG552" s="148">
        <f>IF(OR(Survey!$M552="ETF",Survey!$M552="ETF, alternative mutual fund"),1,0)</f>
        <v>0</v>
      </c>
      <c r="BH552" s="16" t="str">
        <f t="shared" si="390"/>
        <v>Pass</v>
      </c>
      <c r="BI552" s="38" t="b">
        <f>OR(ISNUMBER(SEARCH("Yes",Survey!$AO552)),ISBLANK(Survey!$AO552))</f>
        <v>1</v>
      </c>
      <c r="BJ552" s="67" t="b">
        <f>NOT(ISBLANK(Survey!$AP552))</f>
        <v>0</v>
      </c>
      <c r="BK552" s="16" t="str">
        <f t="shared" si="391"/>
        <v>Pass</v>
      </c>
      <c r="BL552" s="143">
        <f>IF(Survey!$AW552=0, 0,1)</f>
        <v>0</v>
      </c>
      <c r="BM552" s="67">
        <f>Survey!$AQ552</f>
        <v>0</v>
      </c>
      <c r="BN552" s="67">
        <f>IFERROR((Survey!$AX552-ABS(Survey!$AY552)-ABS(Survey!$BD552))/Survey!$AW552,0)</f>
        <v>0</v>
      </c>
      <c r="BO552" s="67">
        <f>IF(AND($BM552&gt;$BN552-0.2,$BM552&lt;$BN552+0.2,ISBLANK(Survey!$AQ552)=FALSE),0,1)</f>
        <v>1</v>
      </c>
      <c r="BP552" s="165">
        <f>IF(ISBLANK(Survey!$AR552),1,0)</f>
        <v>1</v>
      </c>
      <c r="BQ552" s="16" t="str">
        <f t="shared" si="392"/>
        <v>Pass</v>
      </c>
      <c r="BR552" s="143">
        <f>IF(Survey!$AW552=0, 0,1)</f>
        <v>0</v>
      </c>
      <c r="BS552" s="67">
        <f>IF(AND(Survey!$AS552&gt;=0,Survey!$AS552&lt;=0.2,Survey!$AS552&lt;&gt;""),0,1)</f>
        <v>1</v>
      </c>
      <c r="BT552" s="143">
        <f>IF(ISBLANK(Survey!$AT552),1,0)</f>
        <v>1</v>
      </c>
      <c r="BU552" s="16" t="str">
        <f t="shared" si="393"/>
        <v>Fail</v>
      </c>
      <c r="BV552" s="165">
        <f>Survey!$AU552</f>
        <v>0</v>
      </c>
      <c r="BW552" s="16" t="str">
        <f t="shared" si="394"/>
        <v>Pass</v>
      </c>
      <c r="BX552" s="36">
        <f>Survey!$AV552</f>
        <v>0</v>
      </c>
      <c r="BY552" s="176">
        <f>Survey!$AW552+Survey!$AX552-ABS(Survey!$AY552)+ABS(Survey!$AZ552)-ABS(Survey!$BA552)+ABS(Survey!$BB552)-ABS(Survey!$BC552)-ABS(Survey!$BD552)+Survey!$BE552</f>
        <v>0</v>
      </c>
      <c r="BZ552" s="35">
        <f t="shared" si="395"/>
        <v>0</v>
      </c>
      <c r="CA552" s="17">
        <f t="shared" si="396"/>
        <v>0</v>
      </c>
      <c r="CB552" s="16" t="str">
        <f t="shared" si="397"/>
        <v>Pass</v>
      </c>
      <c r="CC552" s="38" t="b">
        <f>IF(ABS(Survey!$BE552)=0,TRUE,FALSE)</f>
        <v>1</v>
      </c>
      <c r="CD552" s="37" t="b">
        <f>NOT(ISBLANK(Survey!$BF552))</f>
        <v>0</v>
      </c>
      <c r="CE552" t="str">
        <f t="shared" si="398"/>
        <v>Fail</v>
      </c>
      <c r="CF552" s="29">
        <f>Survey!$AV552</f>
        <v>0</v>
      </c>
      <c r="CG552" s="29" cm="1">
        <f t="array" ref="CG552">SUM(SUMIF(Survey!BH552:BO552,{"&gt;0","&lt;0"})*{1,-1})-SUM(SUMIF(Survey!BQ552:BX552,{"&gt;0","&lt;0"})*{1,-1})</f>
        <v>0</v>
      </c>
      <c r="CH552" s="35" t="str">
        <f t="shared" si="399"/>
        <v>No holdings</v>
      </c>
      <c r="CI552">
        <f t="shared" si="400"/>
        <v>0</v>
      </c>
      <c r="CJ552" s="16" t="str">
        <f t="shared" si="401"/>
        <v>Fail</v>
      </c>
      <c r="CK552" s="36">
        <f>Survey!$AV552</f>
        <v>0</v>
      </c>
      <c r="CL552" s="36" cm="1">
        <f t="array" ref="CL552">SUM(SUMIF(Survey!BZ552:CS552,{"&gt;0","&lt;0"})*{1,-1})-SUM(SUMIF(Survey!CU552:DN552,{"&gt;0","&lt;0"})*{1,-1})</f>
        <v>0</v>
      </c>
      <c r="CM552" s="35" t="str">
        <f t="shared" si="402"/>
        <v>No holdings</v>
      </c>
      <c r="CN552" s="17">
        <f t="shared" si="403"/>
        <v>0</v>
      </c>
      <c r="CO552" s="16" t="str">
        <f t="shared" si="404"/>
        <v>Pass</v>
      </c>
      <c r="CP552" s="38" t="b">
        <f>IF(ABS(Survey!$CS552)=0,TRUE,FALSE)</f>
        <v>1</v>
      </c>
      <c r="CQ552" s="37" t="b">
        <f>NOT(ISBLANK(Survey!$CT552))</f>
        <v>0</v>
      </c>
      <c r="CR552" s="16" t="str">
        <f t="shared" si="405"/>
        <v>Pass</v>
      </c>
      <c r="CS552" s="38" t="b">
        <f>IF(ABS(Survey!$DN552)=0,TRUE,FALSE)</f>
        <v>1</v>
      </c>
      <c r="CT552" s="37" t="b">
        <f>NOT(ISBLANK(Survey!$DO552))</f>
        <v>0</v>
      </c>
      <c r="CU552" t="str">
        <f t="shared" si="406"/>
        <v>Pass</v>
      </c>
      <c r="CV552" s="29" cm="1">
        <f t="array" ref="CV552">SUM(SUMIF(Survey!CO552,{"&gt;0","&lt;0"})*{1,-1})+SUM(SUMIF(Survey!DJ552,{"&gt;0","&lt;0"})*{1,-1})</f>
        <v>0</v>
      </c>
      <c r="CW552" s="29">
        <f>SUM(SUMIF(Survey!DQ552:DW552,{"&gt;0","&lt;0"})*{1,-1})+SUM(SUMIF(Survey!DY552:EE552,{"&gt;0","&lt;0"})*{1,-1})</f>
        <v>0</v>
      </c>
      <c r="CX552">
        <f t="shared" si="407"/>
        <v>0</v>
      </c>
      <c r="CY552">
        <f t="shared" si="408"/>
        <v>0</v>
      </c>
      <c r="CZ552" s="16" t="str">
        <f t="shared" si="409"/>
        <v>Pass</v>
      </c>
      <c r="DA552" s="38" t="b">
        <f>IF(ABS(Survey!$DW552)=0,TRUE,FALSE)</f>
        <v>1</v>
      </c>
      <c r="DB552" s="37" t="b">
        <f>NOT(ISBLANK(Survey!DX552))</f>
        <v>0</v>
      </c>
      <c r="DC552" s="16" t="str">
        <f t="shared" si="410"/>
        <v>Pass</v>
      </c>
      <c r="DD552" s="38" t="b">
        <f>IF(ABS(Survey!$EE552)=0,TRUE,FALSE)</f>
        <v>1</v>
      </c>
      <c r="DE552" s="37" t="b">
        <f>NOT(ISBLANK(Survey!$EF552))</f>
        <v>0</v>
      </c>
      <c r="DF552" s="16" t="str">
        <f t="shared" si="411"/>
        <v>Fail</v>
      </c>
      <c r="DG552" s="36">
        <f>SUM(SUMIF(Survey!EL552:EN552,{"&gt;0","&lt;0"})*{1,-1})</f>
        <v>0</v>
      </c>
      <c r="DH552">
        <f t="shared" si="412"/>
        <v>0</v>
      </c>
      <c r="DI552">
        <f t="shared" si="413"/>
        <v>100</v>
      </c>
      <c r="DJ552" s="35" t="b">
        <f>IF(OR(Survey!$M552="ETF",Survey!$M552="ETF, alternative mutual fund",Survey!$M552="Closed-end", Survey!$M552="Split share corp"),TRUE,FALSE)</f>
        <v>0</v>
      </c>
      <c r="DK552" s="16" t="str">
        <f t="shared" si="414"/>
        <v>Fail</v>
      </c>
      <c r="DL552" s="36">
        <f>SUM(SUMIF(Survey!EP552:EV552,{"&gt;0","&lt;0"})*{1,-1})</f>
        <v>0</v>
      </c>
      <c r="DM552">
        <f t="shared" si="415"/>
        <v>0</v>
      </c>
      <c r="DN552" s="17">
        <f t="shared" si="416"/>
        <v>100</v>
      </c>
      <c r="DO552" s="16" t="str">
        <f t="shared" si="417"/>
        <v>Fail</v>
      </c>
      <c r="DP552" s="36">
        <f>SUM(SUMIF(Survey!EX552:FD552,{"&gt;0","&lt;0"})*{1,-1})</f>
        <v>0</v>
      </c>
      <c r="DQ552">
        <f t="shared" si="418"/>
        <v>0</v>
      </c>
      <c r="DR552" s="17">
        <f t="shared" si="419"/>
        <v>100</v>
      </c>
    </row>
    <row r="553" spans="1:122">
      <c r="A553">
        <v>553</v>
      </c>
      <c r="B553" t="str">
        <f t="shared" si="373"/>
        <v>Pass</v>
      </c>
      <c r="C553" t="str">
        <f>IF(COUNTBLANK(Survey!B553:FE553)=$C$2, "Pass", "Fail")</f>
        <v>Pass</v>
      </c>
      <c r="D553" t="str">
        <f t="shared" si="374"/>
        <v>Fail</v>
      </c>
      <c r="E553" t="str">
        <f>IF(OR(ISBLANK(Survey!AJ553),COUNTIF(G553:BB553,"Fail")),"Fail","Pass")</f>
        <v>Fail</v>
      </c>
      <c r="G553" s="16" t="str">
        <f t="shared" si="375"/>
        <v>Fail</v>
      </c>
      <c r="H553" s="177">
        <f>COUNTBLANK(Survey!B553:D553)+COUNTBLANK(Survey!G553)+COUNTBLANK(Survey!I553)+COUNTBLANK(Survey!K553:M553)+COUNTBLANK(Survey!P553)+COUNTBLANK(Survey!S553:U553)+COUNTBLANK(Survey!Y553:AA553)+COUNTBLANK(Survey!AD553:AE553)+COUNTBLANK(Survey!AI553:AI553)</f>
        <v>18</v>
      </c>
      <c r="I553" s="16" t="str">
        <f t="shared" si="376"/>
        <v>Fail</v>
      </c>
      <c r="J553" t="b">
        <f>IF(Survey!E553="No",TRUE,FALSE)</f>
        <v>0</v>
      </c>
      <c r="K553" s="34">
        <f>LEN(Survey!E553)</f>
        <v>0</v>
      </c>
      <c r="L553" s="16" t="str">
        <f t="shared" si="377"/>
        <v>Fail</v>
      </c>
      <c r="M553" t="b">
        <f>IF(Survey!F553="No",TRUE,FALSE)</f>
        <v>0</v>
      </c>
      <c r="N553" s="33">
        <f>LEN(Survey!F553)</f>
        <v>0</v>
      </c>
      <c r="O553" s="16" t="str">
        <f t="shared" si="378"/>
        <v>Pass</v>
      </c>
      <c r="P553" s="34">
        <f>MOD((LEN(Survey!H553)+2),11)</f>
        <v>2</v>
      </c>
      <c r="Q553" s="33" t="str">
        <f>IF(Survey!$L553="Prospectus fund", "Yes", "No")</f>
        <v>No</v>
      </c>
      <c r="R553" s="16" t="str">
        <f t="shared" si="379"/>
        <v>Pass</v>
      </c>
      <c r="S553" s="34">
        <f>MOD((LEN(Survey!J553)+2),11)</f>
        <v>2</v>
      </c>
      <c r="T553" s="35" t="b">
        <f>IF(OR(Survey!$M553="ETF",Survey!$M553="ETF, alternative mutual fund",Survey!$M553="Closed-end", Survey!$M553="Split share corp", Survey!$I553="Yes"),TRUE,FALSE)</f>
        <v>0</v>
      </c>
      <c r="U553" s="16" t="str">
        <f>IFERROR(IF(AND(OR(X553=Y553,Y553 = "Either"),NOT(ISBLANK(Survey!K553))),"Pass","Fail"),"Pass")</f>
        <v>Fail</v>
      </c>
      <c r="V553" s="36" cm="1">
        <f t="array" ref="V553">SUM(SUMIF(Survey!BZ553:CS553,{"&gt;0","&lt;0"})*{1,-1})</f>
        <v>0</v>
      </c>
      <c r="W553" s="38" cm="1">
        <f t="array" ref="W553">SUM(SUMIF(Survey!CC553,{"&gt;0","&lt;0"})*{1,-1})+SUM(SUMIF(Survey!CM553,{"&gt;0","&lt;0"})*{1,-1})</f>
        <v>0</v>
      </c>
      <c r="X553" s="38">
        <f>Survey!K553</f>
        <v>0</v>
      </c>
      <c r="Y553" s="37" t="str">
        <f t="shared" si="380"/>
        <v>Either</v>
      </c>
      <c r="Z553" s="16" t="str">
        <f t="shared" si="381"/>
        <v>Fail</v>
      </c>
      <c r="AA553" s="67" cm="1">
        <f t="array" ref="AA553">SUM(SUMIF(Survey!BZ553:CS553,{"&gt;0","&lt;0"})*{1,-1})+SUM(SUMIF(Survey!CU553:DN553,{"&gt;0","&lt;0"})*{1,-1})</f>
        <v>0</v>
      </c>
      <c r="AB553" s="67">
        <f>IFERROR(AA553/(Survey!$AV553),0)</f>
        <v>0</v>
      </c>
      <c r="AC553" s="128" t="b">
        <f>IF(OR(Survey!$M553="Alternative strategy or hedge",Survey!$M553="Other, illiquid",Survey!$L553="Prospectus fund"),TRUE,FALSE)</f>
        <v>0</v>
      </c>
      <c r="AD553" s="128" t="b">
        <f>NOT(ISBLANK(Survey!$M553))</f>
        <v>0</v>
      </c>
      <c r="AE553" s="16" t="str">
        <f t="shared" si="382"/>
        <v>Pass</v>
      </c>
      <c r="AF553" s="38" t="b">
        <f>NOT(ISNUMBER(SEARCH("Other",Survey!$P553)))</f>
        <v>1</v>
      </c>
      <c r="AG553" s="37" t="b">
        <f>NOT(ISBLANK(Survey!$Q553))</f>
        <v>0</v>
      </c>
      <c r="AH553" s="16" t="str">
        <f t="shared" si="383"/>
        <v>Pass</v>
      </c>
      <c r="AI553" s="143">
        <f>COUNTBLANK(Survey!$W553)</f>
        <v>1</v>
      </c>
      <c r="AJ553" s="67">
        <f>IF(AND(Survey!L553&lt;&gt;"Exempt fund",OR(Survey!$M553="ETF",Survey!$M553="ETF, alternative mutual fund",Survey!$M553="Mutual fund",Survey!$M553="Alternative mutual fund",Survey!$M553="Money market")),1,0)</f>
        <v>0</v>
      </c>
      <c r="AK553" s="16" t="str">
        <f t="shared" si="384"/>
        <v>Pass</v>
      </c>
      <c r="AL553" s="38" t="b">
        <f>NOT(ISNUMBER(SEARCH("Yes",Survey!$AA553)))</f>
        <v>1</v>
      </c>
      <c r="AM553" s="37" t="b">
        <f>IF(COUNTBLANK(Survey!$AB553:$AC553)=0,TRUE, FALSE)</f>
        <v>0</v>
      </c>
      <c r="AN553" s="16" t="str">
        <f t="shared" si="385"/>
        <v>Pass</v>
      </c>
      <c r="AO553" s="38" t="b">
        <f>NOT(ISNUMBER(SEARCH("Yes",Survey!$AD553)))</f>
        <v>1</v>
      </c>
      <c r="AP553" s="37" t="b">
        <f>NOT(ISBLANK(Survey!$AF553))</f>
        <v>0</v>
      </c>
      <c r="AQ553" s="16" t="str">
        <f t="shared" si="386"/>
        <v>Pass</v>
      </c>
      <c r="AR553" s="38" t="b">
        <f>NOT(OR(ISNUMBER(SEARCH("Other",Survey!$AF553)),ISNUMBER(SEARCH("Multiple",Survey!$AF553))))</f>
        <v>1</v>
      </c>
      <c r="AS553" s="37" t="b">
        <f>NOT(ISBLANK(Survey!$AG553))</f>
        <v>0</v>
      </c>
      <c r="AT553" s="16" t="str">
        <f t="shared" si="387"/>
        <v>Fail</v>
      </c>
      <c r="AU553" s="143">
        <f>IF(ABS(Survey!$AV553)&gt;0, 1,0)</f>
        <v>0</v>
      </c>
      <c r="AV553" s="143">
        <f>IF(COUNTBLANK(Survey!$AJ553)=0,1,0)</f>
        <v>0</v>
      </c>
      <c r="AW553" s="16" t="str">
        <f t="shared" si="388"/>
        <v>Pass</v>
      </c>
      <c r="AX553" s="143">
        <f>IF(ISBLANK(Survey!$AJ553),0,1)</f>
        <v>0</v>
      </c>
      <c r="AY553" s="165">
        <f>COUNTBLANK(Survey!$AK553)</f>
        <v>1</v>
      </c>
      <c r="AZ553" s="16" t="str">
        <f t="shared" si="389"/>
        <v>Pass</v>
      </c>
      <c r="BA553" s="143">
        <f>IF(OR(Survey!$AK553="Closed",ISBLANK(Survey!$AK553)),0,1)</f>
        <v>0</v>
      </c>
      <c r="BB553" s="165">
        <f>IF(ISBLANK(Survey!$AL553),1,0)</f>
        <v>1</v>
      </c>
      <c r="BC553" s="147" t="str" cm="1">
        <f t="array" ref="BC553">IF(OR(IF(OR($BE553+$BF553 = 2, $BG553=1), FALSE, TRUE), AND($BD553:$BD553 = 0)),"Pass","Fail")</f>
        <v>Pass</v>
      </c>
      <c r="BD553" s="143">
        <f>COUNTBLANK(Survey!$AM553:$AO553)</f>
        <v>3</v>
      </c>
      <c r="BE553" s="143">
        <f>IF(Survey!$I553="Yes",1,0)</f>
        <v>0</v>
      </c>
      <c r="BF553" s="143">
        <f>IF(OR(Survey!$M553="Mutual fund",Survey!$M553="Alternative mutual fund",Survey!$M553="Money market"),1,0)</f>
        <v>0</v>
      </c>
      <c r="BG553" s="148">
        <f>IF(OR(Survey!$M553="ETF",Survey!$M553="ETF, alternative mutual fund"),1,0)</f>
        <v>0</v>
      </c>
      <c r="BH553" s="16" t="str">
        <f t="shared" si="390"/>
        <v>Pass</v>
      </c>
      <c r="BI553" s="38" t="b">
        <f>OR(ISNUMBER(SEARCH("Yes",Survey!$AO553)),ISBLANK(Survey!$AO553))</f>
        <v>1</v>
      </c>
      <c r="BJ553" s="67" t="b">
        <f>NOT(ISBLANK(Survey!$AP553))</f>
        <v>0</v>
      </c>
      <c r="BK553" s="16" t="str">
        <f t="shared" si="391"/>
        <v>Pass</v>
      </c>
      <c r="BL553" s="143">
        <f>IF(Survey!$AW553=0, 0,1)</f>
        <v>0</v>
      </c>
      <c r="BM553" s="67">
        <f>Survey!$AQ553</f>
        <v>0</v>
      </c>
      <c r="BN553" s="67">
        <f>IFERROR((Survey!$AX553-ABS(Survey!$AY553)-ABS(Survey!$BD553))/Survey!$AW553,0)</f>
        <v>0</v>
      </c>
      <c r="BO553" s="67">
        <f>IF(AND($BM553&gt;$BN553-0.2,$BM553&lt;$BN553+0.2,ISBLANK(Survey!$AQ553)=FALSE),0,1)</f>
        <v>1</v>
      </c>
      <c r="BP553" s="165">
        <f>IF(ISBLANK(Survey!$AR553),1,0)</f>
        <v>1</v>
      </c>
      <c r="BQ553" s="16" t="str">
        <f t="shared" si="392"/>
        <v>Pass</v>
      </c>
      <c r="BR553" s="143">
        <f>IF(Survey!$AW553=0, 0,1)</f>
        <v>0</v>
      </c>
      <c r="BS553" s="67">
        <f>IF(AND(Survey!$AS553&gt;=0,Survey!$AS553&lt;=0.2,Survey!$AS553&lt;&gt;""),0,1)</f>
        <v>1</v>
      </c>
      <c r="BT553" s="143">
        <f>IF(ISBLANK(Survey!$AT553),1,0)</f>
        <v>1</v>
      </c>
      <c r="BU553" s="16" t="str">
        <f t="shared" si="393"/>
        <v>Fail</v>
      </c>
      <c r="BV553" s="165">
        <f>Survey!$AU553</f>
        <v>0</v>
      </c>
      <c r="BW553" s="16" t="str">
        <f t="shared" si="394"/>
        <v>Pass</v>
      </c>
      <c r="BX553" s="36">
        <f>Survey!$AV553</f>
        <v>0</v>
      </c>
      <c r="BY553" s="176">
        <f>Survey!$AW553+Survey!$AX553-ABS(Survey!$AY553)+ABS(Survey!$AZ553)-ABS(Survey!$BA553)+ABS(Survey!$BB553)-ABS(Survey!$BC553)-ABS(Survey!$BD553)+Survey!$BE553</f>
        <v>0</v>
      </c>
      <c r="BZ553" s="35">
        <f t="shared" si="395"/>
        <v>0</v>
      </c>
      <c r="CA553" s="17">
        <f t="shared" si="396"/>
        <v>0</v>
      </c>
      <c r="CB553" s="16" t="str">
        <f t="shared" si="397"/>
        <v>Pass</v>
      </c>
      <c r="CC553" s="38" t="b">
        <f>IF(ABS(Survey!$BE553)=0,TRUE,FALSE)</f>
        <v>1</v>
      </c>
      <c r="CD553" s="37" t="b">
        <f>NOT(ISBLANK(Survey!$BF553))</f>
        <v>0</v>
      </c>
      <c r="CE553" t="str">
        <f t="shared" si="398"/>
        <v>Fail</v>
      </c>
      <c r="CF553" s="29">
        <f>Survey!$AV553</f>
        <v>0</v>
      </c>
      <c r="CG553" s="29" cm="1">
        <f t="array" ref="CG553">SUM(SUMIF(Survey!BH553:BO553,{"&gt;0","&lt;0"})*{1,-1})-SUM(SUMIF(Survey!BQ553:BX553,{"&gt;0","&lt;0"})*{1,-1})</f>
        <v>0</v>
      </c>
      <c r="CH553" s="35" t="str">
        <f t="shared" si="399"/>
        <v>No holdings</v>
      </c>
      <c r="CI553">
        <f t="shared" si="400"/>
        <v>0</v>
      </c>
      <c r="CJ553" s="16" t="str">
        <f t="shared" si="401"/>
        <v>Fail</v>
      </c>
      <c r="CK553" s="36">
        <f>Survey!$AV553</f>
        <v>0</v>
      </c>
      <c r="CL553" s="36" cm="1">
        <f t="array" ref="CL553">SUM(SUMIF(Survey!BZ553:CS553,{"&gt;0","&lt;0"})*{1,-1})-SUM(SUMIF(Survey!CU553:DN553,{"&gt;0","&lt;0"})*{1,-1})</f>
        <v>0</v>
      </c>
      <c r="CM553" s="35" t="str">
        <f t="shared" si="402"/>
        <v>No holdings</v>
      </c>
      <c r="CN553" s="17">
        <f t="shared" si="403"/>
        <v>0</v>
      </c>
      <c r="CO553" s="16" t="str">
        <f t="shared" si="404"/>
        <v>Pass</v>
      </c>
      <c r="CP553" s="38" t="b">
        <f>IF(ABS(Survey!$CS553)=0,TRUE,FALSE)</f>
        <v>1</v>
      </c>
      <c r="CQ553" s="37" t="b">
        <f>NOT(ISBLANK(Survey!$CT553))</f>
        <v>0</v>
      </c>
      <c r="CR553" s="16" t="str">
        <f t="shared" si="405"/>
        <v>Pass</v>
      </c>
      <c r="CS553" s="38" t="b">
        <f>IF(ABS(Survey!$DN553)=0,TRUE,FALSE)</f>
        <v>1</v>
      </c>
      <c r="CT553" s="37" t="b">
        <f>NOT(ISBLANK(Survey!$DO553))</f>
        <v>0</v>
      </c>
      <c r="CU553" t="str">
        <f t="shared" si="406"/>
        <v>Pass</v>
      </c>
      <c r="CV553" s="29" cm="1">
        <f t="array" ref="CV553">SUM(SUMIF(Survey!CO553,{"&gt;0","&lt;0"})*{1,-1})+SUM(SUMIF(Survey!DJ553,{"&gt;0","&lt;0"})*{1,-1})</f>
        <v>0</v>
      </c>
      <c r="CW553" s="29">
        <f>SUM(SUMIF(Survey!DQ553:DW553,{"&gt;0","&lt;0"})*{1,-1})+SUM(SUMIF(Survey!DY553:EE553,{"&gt;0","&lt;0"})*{1,-1})</f>
        <v>0</v>
      </c>
      <c r="CX553">
        <f t="shared" si="407"/>
        <v>0</v>
      </c>
      <c r="CY553">
        <f t="shared" si="408"/>
        <v>0</v>
      </c>
      <c r="CZ553" s="16" t="str">
        <f t="shared" si="409"/>
        <v>Pass</v>
      </c>
      <c r="DA553" s="38" t="b">
        <f>IF(ABS(Survey!$DW553)=0,TRUE,FALSE)</f>
        <v>1</v>
      </c>
      <c r="DB553" s="37" t="b">
        <f>NOT(ISBLANK(Survey!DX553))</f>
        <v>0</v>
      </c>
      <c r="DC553" s="16" t="str">
        <f t="shared" si="410"/>
        <v>Pass</v>
      </c>
      <c r="DD553" s="38" t="b">
        <f>IF(ABS(Survey!$EE553)=0,TRUE,FALSE)</f>
        <v>1</v>
      </c>
      <c r="DE553" s="37" t="b">
        <f>NOT(ISBLANK(Survey!$EF553))</f>
        <v>0</v>
      </c>
      <c r="DF553" s="16" t="str">
        <f t="shared" si="411"/>
        <v>Fail</v>
      </c>
      <c r="DG553" s="36">
        <f>SUM(SUMIF(Survey!EL553:EN553,{"&gt;0","&lt;0"})*{1,-1})</f>
        <v>0</v>
      </c>
      <c r="DH553">
        <f t="shared" si="412"/>
        <v>0</v>
      </c>
      <c r="DI553">
        <f t="shared" si="413"/>
        <v>100</v>
      </c>
      <c r="DJ553" s="35" t="b">
        <f>IF(OR(Survey!$M553="ETF",Survey!$M553="ETF, alternative mutual fund",Survey!$M553="Closed-end", Survey!$M553="Split share corp"),TRUE,FALSE)</f>
        <v>0</v>
      </c>
      <c r="DK553" s="16" t="str">
        <f t="shared" si="414"/>
        <v>Fail</v>
      </c>
      <c r="DL553" s="36">
        <f>SUM(SUMIF(Survey!EP553:EV553,{"&gt;0","&lt;0"})*{1,-1})</f>
        <v>0</v>
      </c>
      <c r="DM553">
        <f t="shared" si="415"/>
        <v>0</v>
      </c>
      <c r="DN553" s="17">
        <f t="shared" si="416"/>
        <v>100</v>
      </c>
      <c r="DO553" s="16" t="str">
        <f t="shared" si="417"/>
        <v>Fail</v>
      </c>
      <c r="DP553" s="36">
        <f>SUM(SUMIF(Survey!EX553:FD553,{"&gt;0","&lt;0"})*{1,-1})</f>
        <v>0</v>
      </c>
      <c r="DQ553">
        <f t="shared" si="418"/>
        <v>0</v>
      </c>
      <c r="DR553" s="17">
        <f t="shared" si="419"/>
        <v>100</v>
      </c>
    </row>
    <row r="554" spans="1:122">
      <c r="A554">
        <v>554</v>
      </c>
      <c r="B554" t="str">
        <f t="shared" si="373"/>
        <v>Pass</v>
      </c>
      <c r="C554" t="str">
        <f>IF(COUNTBLANK(Survey!B554:FE554)=$C$2, "Pass", "Fail")</f>
        <v>Pass</v>
      </c>
      <c r="D554" t="str">
        <f t="shared" si="374"/>
        <v>Fail</v>
      </c>
      <c r="E554" t="str">
        <f>IF(OR(ISBLANK(Survey!AJ554),COUNTIF(G554:BB554,"Fail")),"Fail","Pass")</f>
        <v>Fail</v>
      </c>
      <c r="G554" s="16" t="str">
        <f t="shared" si="375"/>
        <v>Fail</v>
      </c>
      <c r="H554" s="177">
        <f>COUNTBLANK(Survey!B554:D554)+COUNTBLANK(Survey!G554)+COUNTBLANK(Survey!I554)+COUNTBLANK(Survey!K554:M554)+COUNTBLANK(Survey!P554)+COUNTBLANK(Survey!S554:U554)+COUNTBLANK(Survey!Y554:AA554)+COUNTBLANK(Survey!AD554:AE554)+COUNTBLANK(Survey!AI554:AI554)</f>
        <v>18</v>
      </c>
      <c r="I554" s="16" t="str">
        <f t="shared" si="376"/>
        <v>Fail</v>
      </c>
      <c r="J554" t="b">
        <f>IF(Survey!E554="No",TRUE,FALSE)</f>
        <v>0</v>
      </c>
      <c r="K554" s="34">
        <f>LEN(Survey!E554)</f>
        <v>0</v>
      </c>
      <c r="L554" s="16" t="str">
        <f t="shared" si="377"/>
        <v>Fail</v>
      </c>
      <c r="M554" t="b">
        <f>IF(Survey!F554="No",TRUE,FALSE)</f>
        <v>0</v>
      </c>
      <c r="N554" s="33">
        <f>LEN(Survey!F554)</f>
        <v>0</v>
      </c>
      <c r="O554" s="16" t="str">
        <f t="shared" si="378"/>
        <v>Pass</v>
      </c>
      <c r="P554" s="34">
        <f>MOD((LEN(Survey!H554)+2),11)</f>
        <v>2</v>
      </c>
      <c r="Q554" s="33" t="str">
        <f>IF(Survey!$L554="Prospectus fund", "Yes", "No")</f>
        <v>No</v>
      </c>
      <c r="R554" s="16" t="str">
        <f t="shared" si="379"/>
        <v>Pass</v>
      </c>
      <c r="S554" s="34">
        <f>MOD((LEN(Survey!J554)+2),11)</f>
        <v>2</v>
      </c>
      <c r="T554" s="35" t="b">
        <f>IF(OR(Survey!$M554="ETF",Survey!$M554="ETF, alternative mutual fund",Survey!$M554="Closed-end", Survey!$M554="Split share corp", Survey!$I554="Yes"),TRUE,FALSE)</f>
        <v>0</v>
      </c>
      <c r="U554" s="16" t="str">
        <f>IFERROR(IF(AND(OR(X554=Y554,Y554 = "Either"),NOT(ISBLANK(Survey!K554))),"Pass","Fail"),"Pass")</f>
        <v>Fail</v>
      </c>
      <c r="V554" s="36" cm="1">
        <f t="array" ref="V554">SUM(SUMIF(Survey!BZ554:CS554,{"&gt;0","&lt;0"})*{1,-1})</f>
        <v>0</v>
      </c>
      <c r="W554" s="38" cm="1">
        <f t="array" ref="W554">SUM(SUMIF(Survey!CC554,{"&gt;0","&lt;0"})*{1,-1})+SUM(SUMIF(Survey!CM554,{"&gt;0","&lt;0"})*{1,-1})</f>
        <v>0</v>
      </c>
      <c r="X554" s="38">
        <f>Survey!K554</f>
        <v>0</v>
      </c>
      <c r="Y554" s="37" t="str">
        <f t="shared" si="380"/>
        <v>Either</v>
      </c>
      <c r="Z554" s="16" t="str">
        <f t="shared" si="381"/>
        <v>Fail</v>
      </c>
      <c r="AA554" s="67" cm="1">
        <f t="array" ref="AA554">SUM(SUMIF(Survey!BZ554:CS554,{"&gt;0","&lt;0"})*{1,-1})+SUM(SUMIF(Survey!CU554:DN554,{"&gt;0","&lt;0"})*{1,-1})</f>
        <v>0</v>
      </c>
      <c r="AB554" s="67">
        <f>IFERROR(AA554/(Survey!$AV554),0)</f>
        <v>0</v>
      </c>
      <c r="AC554" s="128" t="b">
        <f>IF(OR(Survey!$M554="Alternative strategy or hedge",Survey!$M554="Other, illiquid",Survey!$L554="Prospectus fund"),TRUE,FALSE)</f>
        <v>0</v>
      </c>
      <c r="AD554" s="128" t="b">
        <f>NOT(ISBLANK(Survey!$M554))</f>
        <v>0</v>
      </c>
      <c r="AE554" s="16" t="str">
        <f t="shared" si="382"/>
        <v>Pass</v>
      </c>
      <c r="AF554" s="38" t="b">
        <f>NOT(ISNUMBER(SEARCH("Other",Survey!$P554)))</f>
        <v>1</v>
      </c>
      <c r="AG554" s="37" t="b">
        <f>NOT(ISBLANK(Survey!$Q554))</f>
        <v>0</v>
      </c>
      <c r="AH554" s="16" t="str">
        <f t="shared" si="383"/>
        <v>Pass</v>
      </c>
      <c r="AI554" s="143">
        <f>COUNTBLANK(Survey!$W554)</f>
        <v>1</v>
      </c>
      <c r="AJ554" s="67">
        <f>IF(AND(Survey!L554&lt;&gt;"Exempt fund",OR(Survey!$M554="ETF",Survey!$M554="ETF, alternative mutual fund",Survey!$M554="Mutual fund",Survey!$M554="Alternative mutual fund",Survey!$M554="Money market")),1,0)</f>
        <v>0</v>
      </c>
      <c r="AK554" s="16" t="str">
        <f t="shared" si="384"/>
        <v>Pass</v>
      </c>
      <c r="AL554" s="38" t="b">
        <f>NOT(ISNUMBER(SEARCH("Yes",Survey!$AA554)))</f>
        <v>1</v>
      </c>
      <c r="AM554" s="37" t="b">
        <f>IF(COUNTBLANK(Survey!$AB554:$AC554)=0,TRUE, FALSE)</f>
        <v>0</v>
      </c>
      <c r="AN554" s="16" t="str">
        <f t="shared" si="385"/>
        <v>Pass</v>
      </c>
      <c r="AO554" s="38" t="b">
        <f>NOT(ISNUMBER(SEARCH("Yes",Survey!$AD554)))</f>
        <v>1</v>
      </c>
      <c r="AP554" s="37" t="b">
        <f>NOT(ISBLANK(Survey!$AF554))</f>
        <v>0</v>
      </c>
      <c r="AQ554" s="16" t="str">
        <f t="shared" si="386"/>
        <v>Pass</v>
      </c>
      <c r="AR554" s="38" t="b">
        <f>NOT(OR(ISNUMBER(SEARCH("Other",Survey!$AF554)),ISNUMBER(SEARCH("Multiple",Survey!$AF554))))</f>
        <v>1</v>
      </c>
      <c r="AS554" s="37" t="b">
        <f>NOT(ISBLANK(Survey!$AG554))</f>
        <v>0</v>
      </c>
      <c r="AT554" s="16" t="str">
        <f t="shared" si="387"/>
        <v>Fail</v>
      </c>
      <c r="AU554" s="143">
        <f>IF(ABS(Survey!$AV554)&gt;0, 1,0)</f>
        <v>0</v>
      </c>
      <c r="AV554" s="143">
        <f>IF(COUNTBLANK(Survey!$AJ554)=0,1,0)</f>
        <v>0</v>
      </c>
      <c r="AW554" s="16" t="str">
        <f t="shared" si="388"/>
        <v>Pass</v>
      </c>
      <c r="AX554" s="143">
        <f>IF(ISBLANK(Survey!$AJ554),0,1)</f>
        <v>0</v>
      </c>
      <c r="AY554" s="165">
        <f>COUNTBLANK(Survey!$AK554)</f>
        <v>1</v>
      </c>
      <c r="AZ554" s="16" t="str">
        <f t="shared" si="389"/>
        <v>Pass</v>
      </c>
      <c r="BA554" s="143">
        <f>IF(OR(Survey!$AK554="Closed",ISBLANK(Survey!$AK554)),0,1)</f>
        <v>0</v>
      </c>
      <c r="BB554" s="165">
        <f>IF(ISBLANK(Survey!$AL554),1,0)</f>
        <v>1</v>
      </c>
      <c r="BC554" s="147" t="str" cm="1">
        <f t="array" ref="BC554">IF(OR(IF(OR($BE554+$BF554 = 2, $BG554=1), FALSE, TRUE), AND($BD554:$BD554 = 0)),"Pass","Fail")</f>
        <v>Pass</v>
      </c>
      <c r="BD554" s="143">
        <f>COUNTBLANK(Survey!$AM554:$AO554)</f>
        <v>3</v>
      </c>
      <c r="BE554" s="143">
        <f>IF(Survey!$I554="Yes",1,0)</f>
        <v>0</v>
      </c>
      <c r="BF554" s="143">
        <f>IF(OR(Survey!$M554="Mutual fund",Survey!$M554="Alternative mutual fund",Survey!$M554="Money market"),1,0)</f>
        <v>0</v>
      </c>
      <c r="BG554" s="148">
        <f>IF(OR(Survey!$M554="ETF",Survey!$M554="ETF, alternative mutual fund"),1,0)</f>
        <v>0</v>
      </c>
      <c r="BH554" s="16" t="str">
        <f t="shared" si="390"/>
        <v>Pass</v>
      </c>
      <c r="BI554" s="38" t="b">
        <f>OR(ISNUMBER(SEARCH("Yes",Survey!$AO554)),ISBLANK(Survey!$AO554))</f>
        <v>1</v>
      </c>
      <c r="BJ554" s="67" t="b">
        <f>NOT(ISBLANK(Survey!$AP554))</f>
        <v>0</v>
      </c>
      <c r="BK554" s="16" t="str">
        <f t="shared" si="391"/>
        <v>Pass</v>
      </c>
      <c r="BL554" s="143">
        <f>IF(Survey!$AW554=0, 0,1)</f>
        <v>0</v>
      </c>
      <c r="BM554" s="67">
        <f>Survey!$AQ554</f>
        <v>0</v>
      </c>
      <c r="BN554" s="67">
        <f>IFERROR((Survey!$AX554-ABS(Survey!$AY554)-ABS(Survey!$BD554))/Survey!$AW554,0)</f>
        <v>0</v>
      </c>
      <c r="BO554" s="67">
        <f>IF(AND($BM554&gt;$BN554-0.2,$BM554&lt;$BN554+0.2,ISBLANK(Survey!$AQ554)=FALSE),0,1)</f>
        <v>1</v>
      </c>
      <c r="BP554" s="165">
        <f>IF(ISBLANK(Survey!$AR554),1,0)</f>
        <v>1</v>
      </c>
      <c r="BQ554" s="16" t="str">
        <f t="shared" si="392"/>
        <v>Pass</v>
      </c>
      <c r="BR554" s="143">
        <f>IF(Survey!$AW554=0, 0,1)</f>
        <v>0</v>
      </c>
      <c r="BS554" s="67">
        <f>IF(AND(Survey!$AS554&gt;=0,Survey!$AS554&lt;=0.2,Survey!$AS554&lt;&gt;""),0,1)</f>
        <v>1</v>
      </c>
      <c r="BT554" s="143">
        <f>IF(ISBLANK(Survey!$AT554),1,0)</f>
        <v>1</v>
      </c>
      <c r="BU554" s="16" t="str">
        <f t="shared" si="393"/>
        <v>Fail</v>
      </c>
      <c r="BV554" s="165">
        <f>Survey!$AU554</f>
        <v>0</v>
      </c>
      <c r="BW554" s="16" t="str">
        <f t="shared" si="394"/>
        <v>Pass</v>
      </c>
      <c r="BX554" s="36">
        <f>Survey!$AV554</f>
        <v>0</v>
      </c>
      <c r="BY554" s="176">
        <f>Survey!$AW554+Survey!$AX554-ABS(Survey!$AY554)+ABS(Survey!$AZ554)-ABS(Survey!$BA554)+ABS(Survey!$BB554)-ABS(Survey!$BC554)-ABS(Survey!$BD554)+Survey!$BE554</f>
        <v>0</v>
      </c>
      <c r="BZ554" s="35">
        <f t="shared" si="395"/>
        <v>0</v>
      </c>
      <c r="CA554" s="17">
        <f t="shared" si="396"/>
        <v>0</v>
      </c>
      <c r="CB554" s="16" t="str">
        <f t="shared" si="397"/>
        <v>Pass</v>
      </c>
      <c r="CC554" s="38" t="b">
        <f>IF(ABS(Survey!$BE554)=0,TRUE,FALSE)</f>
        <v>1</v>
      </c>
      <c r="CD554" s="37" t="b">
        <f>NOT(ISBLANK(Survey!$BF554))</f>
        <v>0</v>
      </c>
      <c r="CE554" t="str">
        <f t="shared" si="398"/>
        <v>Fail</v>
      </c>
      <c r="CF554" s="29">
        <f>Survey!$AV554</f>
        <v>0</v>
      </c>
      <c r="CG554" s="29" cm="1">
        <f t="array" ref="CG554">SUM(SUMIF(Survey!BH554:BO554,{"&gt;0","&lt;0"})*{1,-1})-SUM(SUMIF(Survey!BQ554:BX554,{"&gt;0","&lt;0"})*{1,-1})</f>
        <v>0</v>
      </c>
      <c r="CH554" s="35" t="str">
        <f t="shared" si="399"/>
        <v>No holdings</v>
      </c>
      <c r="CI554">
        <f t="shared" si="400"/>
        <v>0</v>
      </c>
      <c r="CJ554" s="16" t="str">
        <f t="shared" si="401"/>
        <v>Fail</v>
      </c>
      <c r="CK554" s="36">
        <f>Survey!$AV554</f>
        <v>0</v>
      </c>
      <c r="CL554" s="36" cm="1">
        <f t="array" ref="CL554">SUM(SUMIF(Survey!BZ554:CS554,{"&gt;0","&lt;0"})*{1,-1})-SUM(SUMIF(Survey!CU554:DN554,{"&gt;0","&lt;0"})*{1,-1})</f>
        <v>0</v>
      </c>
      <c r="CM554" s="35" t="str">
        <f t="shared" si="402"/>
        <v>No holdings</v>
      </c>
      <c r="CN554" s="17">
        <f t="shared" si="403"/>
        <v>0</v>
      </c>
      <c r="CO554" s="16" t="str">
        <f t="shared" si="404"/>
        <v>Pass</v>
      </c>
      <c r="CP554" s="38" t="b">
        <f>IF(ABS(Survey!$CS554)=0,TRUE,FALSE)</f>
        <v>1</v>
      </c>
      <c r="CQ554" s="37" t="b">
        <f>NOT(ISBLANK(Survey!$CT554))</f>
        <v>0</v>
      </c>
      <c r="CR554" s="16" t="str">
        <f t="shared" si="405"/>
        <v>Pass</v>
      </c>
      <c r="CS554" s="38" t="b">
        <f>IF(ABS(Survey!$DN554)=0,TRUE,FALSE)</f>
        <v>1</v>
      </c>
      <c r="CT554" s="37" t="b">
        <f>NOT(ISBLANK(Survey!$DO554))</f>
        <v>0</v>
      </c>
      <c r="CU554" t="str">
        <f t="shared" si="406"/>
        <v>Pass</v>
      </c>
      <c r="CV554" s="29" cm="1">
        <f t="array" ref="CV554">SUM(SUMIF(Survey!CO554,{"&gt;0","&lt;0"})*{1,-1})+SUM(SUMIF(Survey!DJ554,{"&gt;0","&lt;0"})*{1,-1})</f>
        <v>0</v>
      </c>
      <c r="CW554" s="29">
        <f>SUM(SUMIF(Survey!DQ554:DW554,{"&gt;0","&lt;0"})*{1,-1})+SUM(SUMIF(Survey!DY554:EE554,{"&gt;0","&lt;0"})*{1,-1})</f>
        <v>0</v>
      </c>
      <c r="CX554">
        <f t="shared" si="407"/>
        <v>0</v>
      </c>
      <c r="CY554">
        <f t="shared" si="408"/>
        <v>0</v>
      </c>
      <c r="CZ554" s="16" t="str">
        <f t="shared" si="409"/>
        <v>Pass</v>
      </c>
      <c r="DA554" s="38" t="b">
        <f>IF(ABS(Survey!$DW554)=0,TRUE,FALSE)</f>
        <v>1</v>
      </c>
      <c r="DB554" s="37" t="b">
        <f>NOT(ISBLANK(Survey!DX554))</f>
        <v>0</v>
      </c>
      <c r="DC554" s="16" t="str">
        <f t="shared" si="410"/>
        <v>Pass</v>
      </c>
      <c r="DD554" s="38" t="b">
        <f>IF(ABS(Survey!$EE554)=0,TRUE,FALSE)</f>
        <v>1</v>
      </c>
      <c r="DE554" s="37" t="b">
        <f>NOT(ISBLANK(Survey!$EF554))</f>
        <v>0</v>
      </c>
      <c r="DF554" s="16" t="str">
        <f t="shared" si="411"/>
        <v>Fail</v>
      </c>
      <c r="DG554" s="36">
        <f>SUM(SUMIF(Survey!EL554:EN554,{"&gt;0","&lt;0"})*{1,-1})</f>
        <v>0</v>
      </c>
      <c r="DH554">
        <f t="shared" si="412"/>
        <v>0</v>
      </c>
      <c r="DI554">
        <f t="shared" si="413"/>
        <v>100</v>
      </c>
      <c r="DJ554" s="35" t="b">
        <f>IF(OR(Survey!$M554="ETF",Survey!$M554="ETF, alternative mutual fund",Survey!$M554="Closed-end", Survey!$M554="Split share corp"),TRUE,FALSE)</f>
        <v>0</v>
      </c>
      <c r="DK554" s="16" t="str">
        <f t="shared" si="414"/>
        <v>Fail</v>
      </c>
      <c r="DL554" s="36">
        <f>SUM(SUMIF(Survey!EP554:EV554,{"&gt;0","&lt;0"})*{1,-1})</f>
        <v>0</v>
      </c>
      <c r="DM554">
        <f t="shared" si="415"/>
        <v>0</v>
      </c>
      <c r="DN554" s="17">
        <f t="shared" si="416"/>
        <v>100</v>
      </c>
      <c r="DO554" s="16" t="str">
        <f t="shared" si="417"/>
        <v>Fail</v>
      </c>
      <c r="DP554" s="36">
        <f>SUM(SUMIF(Survey!EX554:FD554,{"&gt;0","&lt;0"})*{1,-1})</f>
        <v>0</v>
      </c>
      <c r="DQ554">
        <f t="shared" si="418"/>
        <v>0</v>
      </c>
      <c r="DR554" s="17">
        <f t="shared" si="419"/>
        <v>100</v>
      </c>
    </row>
    <row r="555" spans="1:122">
      <c r="A555">
        <v>555</v>
      </c>
      <c r="B555" t="str">
        <f t="shared" si="373"/>
        <v>Pass</v>
      </c>
      <c r="C555" t="str">
        <f>IF(COUNTBLANK(Survey!B555:FE555)=$C$2, "Pass", "Fail")</f>
        <v>Pass</v>
      </c>
      <c r="D555" t="str">
        <f t="shared" si="374"/>
        <v>Fail</v>
      </c>
      <c r="E555" t="str">
        <f>IF(OR(ISBLANK(Survey!AJ555),COUNTIF(G555:BB555,"Fail")),"Fail","Pass")</f>
        <v>Fail</v>
      </c>
      <c r="G555" s="16" t="str">
        <f t="shared" si="375"/>
        <v>Fail</v>
      </c>
      <c r="H555" s="177">
        <f>COUNTBLANK(Survey!B555:D555)+COUNTBLANK(Survey!G555)+COUNTBLANK(Survey!I555)+COUNTBLANK(Survey!K555:M555)+COUNTBLANK(Survey!P555)+COUNTBLANK(Survey!S555:U555)+COUNTBLANK(Survey!Y555:AA555)+COUNTBLANK(Survey!AD555:AE555)+COUNTBLANK(Survey!AI555:AI555)</f>
        <v>18</v>
      </c>
      <c r="I555" s="16" t="str">
        <f t="shared" si="376"/>
        <v>Fail</v>
      </c>
      <c r="J555" t="b">
        <f>IF(Survey!E555="No",TRUE,FALSE)</f>
        <v>0</v>
      </c>
      <c r="K555" s="34">
        <f>LEN(Survey!E555)</f>
        <v>0</v>
      </c>
      <c r="L555" s="16" t="str">
        <f t="shared" si="377"/>
        <v>Fail</v>
      </c>
      <c r="M555" t="b">
        <f>IF(Survey!F555="No",TRUE,FALSE)</f>
        <v>0</v>
      </c>
      <c r="N555" s="33">
        <f>LEN(Survey!F555)</f>
        <v>0</v>
      </c>
      <c r="O555" s="16" t="str">
        <f t="shared" si="378"/>
        <v>Pass</v>
      </c>
      <c r="P555" s="34">
        <f>MOD((LEN(Survey!H555)+2),11)</f>
        <v>2</v>
      </c>
      <c r="Q555" s="33" t="str">
        <f>IF(Survey!$L555="Prospectus fund", "Yes", "No")</f>
        <v>No</v>
      </c>
      <c r="R555" s="16" t="str">
        <f t="shared" si="379"/>
        <v>Pass</v>
      </c>
      <c r="S555" s="34">
        <f>MOD((LEN(Survey!J555)+2),11)</f>
        <v>2</v>
      </c>
      <c r="T555" s="35" t="b">
        <f>IF(OR(Survey!$M555="ETF",Survey!$M555="ETF, alternative mutual fund",Survey!$M555="Closed-end", Survey!$M555="Split share corp", Survey!$I555="Yes"),TRUE,FALSE)</f>
        <v>0</v>
      </c>
      <c r="U555" s="16" t="str">
        <f>IFERROR(IF(AND(OR(X555=Y555,Y555 = "Either"),NOT(ISBLANK(Survey!K555))),"Pass","Fail"),"Pass")</f>
        <v>Fail</v>
      </c>
      <c r="V555" s="36" cm="1">
        <f t="array" ref="V555">SUM(SUMIF(Survey!BZ555:CS555,{"&gt;0","&lt;0"})*{1,-1})</f>
        <v>0</v>
      </c>
      <c r="W555" s="38" cm="1">
        <f t="array" ref="W555">SUM(SUMIF(Survey!CC555,{"&gt;0","&lt;0"})*{1,-1})+SUM(SUMIF(Survey!CM555,{"&gt;0","&lt;0"})*{1,-1})</f>
        <v>0</v>
      </c>
      <c r="X555" s="38">
        <f>Survey!K555</f>
        <v>0</v>
      </c>
      <c r="Y555" s="37" t="str">
        <f t="shared" si="380"/>
        <v>Either</v>
      </c>
      <c r="Z555" s="16" t="str">
        <f t="shared" si="381"/>
        <v>Fail</v>
      </c>
      <c r="AA555" s="67" cm="1">
        <f t="array" ref="AA555">SUM(SUMIF(Survey!BZ555:CS555,{"&gt;0","&lt;0"})*{1,-1})+SUM(SUMIF(Survey!CU555:DN555,{"&gt;0","&lt;0"})*{1,-1})</f>
        <v>0</v>
      </c>
      <c r="AB555" s="67">
        <f>IFERROR(AA555/(Survey!$AV555),0)</f>
        <v>0</v>
      </c>
      <c r="AC555" s="128" t="b">
        <f>IF(OR(Survey!$M555="Alternative strategy or hedge",Survey!$M555="Other, illiquid",Survey!$L555="Prospectus fund"),TRUE,FALSE)</f>
        <v>0</v>
      </c>
      <c r="AD555" s="128" t="b">
        <f>NOT(ISBLANK(Survey!$M555))</f>
        <v>0</v>
      </c>
      <c r="AE555" s="16" t="str">
        <f t="shared" si="382"/>
        <v>Pass</v>
      </c>
      <c r="AF555" s="38" t="b">
        <f>NOT(ISNUMBER(SEARCH("Other",Survey!$P555)))</f>
        <v>1</v>
      </c>
      <c r="AG555" s="37" t="b">
        <f>NOT(ISBLANK(Survey!$Q555))</f>
        <v>0</v>
      </c>
      <c r="AH555" s="16" t="str">
        <f t="shared" si="383"/>
        <v>Pass</v>
      </c>
      <c r="AI555" s="143">
        <f>COUNTBLANK(Survey!$W555)</f>
        <v>1</v>
      </c>
      <c r="AJ555" s="67">
        <f>IF(AND(Survey!L555&lt;&gt;"Exempt fund",OR(Survey!$M555="ETF",Survey!$M555="ETF, alternative mutual fund",Survey!$M555="Mutual fund",Survey!$M555="Alternative mutual fund",Survey!$M555="Money market")),1,0)</f>
        <v>0</v>
      </c>
      <c r="AK555" s="16" t="str">
        <f t="shared" si="384"/>
        <v>Pass</v>
      </c>
      <c r="AL555" s="38" t="b">
        <f>NOT(ISNUMBER(SEARCH("Yes",Survey!$AA555)))</f>
        <v>1</v>
      </c>
      <c r="AM555" s="37" t="b">
        <f>IF(COUNTBLANK(Survey!$AB555:$AC555)=0,TRUE, FALSE)</f>
        <v>0</v>
      </c>
      <c r="AN555" s="16" t="str">
        <f t="shared" si="385"/>
        <v>Pass</v>
      </c>
      <c r="AO555" s="38" t="b">
        <f>NOT(ISNUMBER(SEARCH("Yes",Survey!$AD555)))</f>
        <v>1</v>
      </c>
      <c r="AP555" s="37" t="b">
        <f>NOT(ISBLANK(Survey!$AF555))</f>
        <v>0</v>
      </c>
      <c r="AQ555" s="16" t="str">
        <f t="shared" si="386"/>
        <v>Pass</v>
      </c>
      <c r="AR555" s="38" t="b">
        <f>NOT(OR(ISNUMBER(SEARCH("Other",Survey!$AF555)),ISNUMBER(SEARCH("Multiple",Survey!$AF555))))</f>
        <v>1</v>
      </c>
      <c r="AS555" s="37" t="b">
        <f>NOT(ISBLANK(Survey!$AG555))</f>
        <v>0</v>
      </c>
      <c r="AT555" s="16" t="str">
        <f t="shared" si="387"/>
        <v>Fail</v>
      </c>
      <c r="AU555" s="143">
        <f>IF(ABS(Survey!$AV555)&gt;0, 1,0)</f>
        <v>0</v>
      </c>
      <c r="AV555" s="143">
        <f>IF(COUNTBLANK(Survey!$AJ555)=0,1,0)</f>
        <v>0</v>
      </c>
      <c r="AW555" s="16" t="str">
        <f t="shared" si="388"/>
        <v>Pass</v>
      </c>
      <c r="AX555" s="143">
        <f>IF(ISBLANK(Survey!$AJ555),0,1)</f>
        <v>0</v>
      </c>
      <c r="AY555" s="165">
        <f>COUNTBLANK(Survey!$AK555)</f>
        <v>1</v>
      </c>
      <c r="AZ555" s="16" t="str">
        <f t="shared" si="389"/>
        <v>Pass</v>
      </c>
      <c r="BA555" s="143">
        <f>IF(OR(Survey!$AK555="Closed",ISBLANK(Survey!$AK555)),0,1)</f>
        <v>0</v>
      </c>
      <c r="BB555" s="165">
        <f>IF(ISBLANK(Survey!$AL555),1,0)</f>
        <v>1</v>
      </c>
      <c r="BC555" s="147" t="str" cm="1">
        <f t="array" ref="BC555">IF(OR(IF(OR($BE555+$BF555 = 2, $BG555=1), FALSE, TRUE), AND($BD555:$BD555 = 0)),"Pass","Fail")</f>
        <v>Pass</v>
      </c>
      <c r="BD555" s="143">
        <f>COUNTBLANK(Survey!$AM555:$AO555)</f>
        <v>3</v>
      </c>
      <c r="BE555" s="143">
        <f>IF(Survey!$I555="Yes",1,0)</f>
        <v>0</v>
      </c>
      <c r="BF555" s="143">
        <f>IF(OR(Survey!$M555="Mutual fund",Survey!$M555="Alternative mutual fund",Survey!$M555="Money market"),1,0)</f>
        <v>0</v>
      </c>
      <c r="BG555" s="148">
        <f>IF(OR(Survey!$M555="ETF",Survey!$M555="ETF, alternative mutual fund"),1,0)</f>
        <v>0</v>
      </c>
      <c r="BH555" s="16" t="str">
        <f t="shared" si="390"/>
        <v>Pass</v>
      </c>
      <c r="BI555" s="38" t="b">
        <f>OR(ISNUMBER(SEARCH("Yes",Survey!$AO555)),ISBLANK(Survey!$AO555))</f>
        <v>1</v>
      </c>
      <c r="BJ555" s="67" t="b">
        <f>NOT(ISBLANK(Survey!$AP555))</f>
        <v>0</v>
      </c>
      <c r="BK555" s="16" t="str">
        <f t="shared" si="391"/>
        <v>Pass</v>
      </c>
      <c r="BL555" s="143">
        <f>IF(Survey!$AW555=0, 0,1)</f>
        <v>0</v>
      </c>
      <c r="BM555" s="67">
        <f>Survey!$AQ555</f>
        <v>0</v>
      </c>
      <c r="BN555" s="67">
        <f>IFERROR((Survey!$AX555-ABS(Survey!$AY555)-ABS(Survey!$BD555))/Survey!$AW555,0)</f>
        <v>0</v>
      </c>
      <c r="BO555" s="67">
        <f>IF(AND($BM555&gt;$BN555-0.2,$BM555&lt;$BN555+0.2,ISBLANK(Survey!$AQ555)=FALSE),0,1)</f>
        <v>1</v>
      </c>
      <c r="BP555" s="165">
        <f>IF(ISBLANK(Survey!$AR555),1,0)</f>
        <v>1</v>
      </c>
      <c r="BQ555" s="16" t="str">
        <f t="shared" si="392"/>
        <v>Pass</v>
      </c>
      <c r="BR555" s="143">
        <f>IF(Survey!$AW555=0, 0,1)</f>
        <v>0</v>
      </c>
      <c r="BS555" s="67">
        <f>IF(AND(Survey!$AS555&gt;=0,Survey!$AS555&lt;=0.2,Survey!$AS555&lt;&gt;""),0,1)</f>
        <v>1</v>
      </c>
      <c r="BT555" s="143">
        <f>IF(ISBLANK(Survey!$AT555),1,0)</f>
        <v>1</v>
      </c>
      <c r="BU555" s="16" t="str">
        <f t="shared" si="393"/>
        <v>Fail</v>
      </c>
      <c r="BV555" s="165">
        <f>Survey!$AU555</f>
        <v>0</v>
      </c>
      <c r="BW555" s="16" t="str">
        <f t="shared" si="394"/>
        <v>Pass</v>
      </c>
      <c r="BX555" s="36">
        <f>Survey!$AV555</f>
        <v>0</v>
      </c>
      <c r="BY555" s="176">
        <f>Survey!$AW555+Survey!$AX555-ABS(Survey!$AY555)+ABS(Survey!$AZ555)-ABS(Survey!$BA555)+ABS(Survey!$BB555)-ABS(Survey!$BC555)-ABS(Survey!$BD555)+Survey!$BE555</f>
        <v>0</v>
      </c>
      <c r="BZ555" s="35">
        <f t="shared" si="395"/>
        <v>0</v>
      </c>
      <c r="CA555" s="17">
        <f t="shared" si="396"/>
        <v>0</v>
      </c>
      <c r="CB555" s="16" t="str">
        <f t="shared" si="397"/>
        <v>Pass</v>
      </c>
      <c r="CC555" s="38" t="b">
        <f>IF(ABS(Survey!$BE555)=0,TRUE,FALSE)</f>
        <v>1</v>
      </c>
      <c r="CD555" s="37" t="b">
        <f>NOT(ISBLANK(Survey!$BF555))</f>
        <v>0</v>
      </c>
      <c r="CE555" t="str">
        <f t="shared" si="398"/>
        <v>Fail</v>
      </c>
      <c r="CF555" s="29">
        <f>Survey!$AV555</f>
        <v>0</v>
      </c>
      <c r="CG555" s="29" cm="1">
        <f t="array" ref="CG555">SUM(SUMIF(Survey!BH555:BO555,{"&gt;0","&lt;0"})*{1,-1})-SUM(SUMIF(Survey!BQ555:BX555,{"&gt;0","&lt;0"})*{1,-1})</f>
        <v>0</v>
      </c>
      <c r="CH555" s="35" t="str">
        <f t="shared" si="399"/>
        <v>No holdings</v>
      </c>
      <c r="CI555">
        <f t="shared" si="400"/>
        <v>0</v>
      </c>
      <c r="CJ555" s="16" t="str">
        <f t="shared" si="401"/>
        <v>Fail</v>
      </c>
      <c r="CK555" s="36">
        <f>Survey!$AV555</f>
        <v>0</v>
      </c>
      <c r="CL555" s="36" cm="1">
        <f t="array" ref="CL555">SUM(SUMIF(Survey!BZ555:CS555,{"&gt;0","&lt;0"})*{1,-1})-SUM(SUMIF(Survey!CU555:DN555,{"&gt;0","&lt;0"})*{1,-1})</f>
        <v>0</v>
      </c>
      <c r="CM555" s="35" t="str">
        <f t="shared" si="402"/>
        <v>No holdings</v>
      </c>
      <c r="CN555" s="17">
        <f t="shared" si="403"/>
        <v>0</v>
      </c>
      <c r="CO555" s="16" t="str">
        <f t="shared" si="404"/>
        <v>Pass</v>
      </c>
      <c r="CP555" s="38" t="b">
        <f>IF(ABS(Survey!$CS555)=0,TRUE,FALSE)</f>
        <v>1</v>
      </c>
      <c r="CQ555" s="37" t="b">
        <f>NOT(ISBLANK(Survey!$CT555))</f>
        <v>0</v>
      </c>
      <c r="CR555" s="16" t="str">
        <f t="shared" si="405"/>
        <v>Pass</v>
      </c>
      <c r="CS555" s="38" t="b">
        <f>IF(ABS(Survey!$DN555)=0,TRUE,FALSE)</f>
        <v>1</v>
      </c>
      <c r="CT555" s="37" t="b">
        <f>NOT(ISBLANK(Survey!$DO555))</f>
        <v>0</v>
      </c>
      <c r="CU555" t="str">
        <f t="shared" si="406"/>
        <v>Pass</v>
      </c>
      <c r="CV555" s="29" cm="1">
        <f t="array" ref="CV555">SUM(SUMIF(Survey!CO555,{"&gt;0","&lt;0"})*{1,-1})+SUM(SUMIF(Survey!DJ555,{"&gt;0","&lt;0"})*{1,-1})</f>
        <v>0</v>
      </c>
      <c r="CW555" s="29">
        <f>SUM(SUMIF(Survey!DQ555:DW555,{"&gt;0","&lt;0"})*{1,-1})+SUM(SUMIF(Survey!DY555:EE555,{"&gt;0","&lt;0"})*{1,-1})</f>
        <v>0</v>
      </c>
      <c r="CX555">
        <f t="shared" si="407"/>
        <v>0</v>
      </c>
      <c r="CY555">
        <f t="shared" si="408"/>
        <v>0</v>
      </c>
      <c r="CZ555" s="16" t="str">
        <f t="shared" si="409"/>
        <v>Pass</v>
      </c>
      <c r="DA555" s="38" t="b">
        <f>IF(ABS(Survey!$DW555)=0,TRUE,FALSE)</f>
        <v>1</v>
      </c>
      <c r="DB555" s="37" t="b">
        <f>NOT(ISBLANK(Survey!DX555))</f>
        <v>0</v>
      </c>
      <c r="DC555" s="16" t="str">
        <f t="shared" si="410"/>
        <v>Pass</v>
      </c>
      <c r="DD555" s="38" t="b">
        <f>IF(ABS(Survey!$EE555)=0,TRUE,FALSE)</f>
        <v>1</v>
      </c>
      <c r="DE555" s="37" t="b">
        <f>NOT(ISBLANK(Survey!$EF555))</f>
        <v>0</v>
      </c>
      <c r="DF555" s="16" t="str">
        <f t="shared" si="411"/>
        <v>Fail</v>
      </c>
      <c r="DG555" s="36">
        <f>SUM(SUMIF(Survey!EL555:EN555,{"&gt;0","&lt;0"})*{1,-1})</f>
        <v>0</v>
      </c>
      <c r="DH555">
        <f t="shared" si="412"/>
        <v>0</v>
      </c>
      <c r="DI555">
        <f t="shared" si="413"/>
        <v>100</v>
      </c>
      <c r="DJ555" s="35" t="b">
        <f>IF(OR(Survey!$M555="ETF",Survey!$M555="ETF, alternative mutual fund",Survey!$M555="Closed-end", Survey!$M555="Split share corp"),TRUE,FALSE)</f>
        <v>0</v>
      </c>
      <c r="DK555" s="16" t="str">
        <f t="shared" si="414"/>
        <v>Fail</v>
      </c>
      <c r="DL555" s="36">
        <f>SUM(SUMIF(Survey!EP555:EV555,{"&gt;0","&lt;0"})*{1,-1})</f>
        <v>0</v>
      </c>
      <c r="DM555">
        <f t="shared" si="415"/>
        <v>0</v>
      </c>
      <c r="DN555" s="17">
        <f t="shared" si="416"/>
        <v>100</v>
      </c>
      <c r="DO555" s="16" t="str">
        <f t="shared" si="417"/>
        <v>Fail</v>
      </c>
      <c r="DP555" s="36">
        <f>SUM(SUMIF(Survey!EX555:FD555,{"&gt;0","&lt;0"})*{1,-1})</f>
        <v>0</v>
      </c>
      <c r="DQ555">
        <f t="shared" si="418"/>
        <v>0</v>
      </c>
      <c r="DR555" s="17">
        <f t="shared" si="419"/>
        <v>100</v>
      </c>
    </row>
    <row r="556" spans="1:122">
      <c r="A556">
        <v>556</v>
      </c>
      <c r="B556" t="str">
        <f t="shared" si="373"/>
        <v>Pass</v>
      </c>
      <c r="C556" t="str">
        <f>IF(COUNTBLANK(Survey!B556:FE556)=$C$2, "Pass", "Fail")</f>
        <v>Pass</v>
      </c>
      <c r="D556" t="str">
        <f t="shared" si="374"/>
        <v>Fail</v>
      </c>
      <c r="E556" t="str">
        <f>IF(OR(ISBLANK(Survey!AJ556),COUNTIF(G556:BB556,"Fail")),"Fail","Pass")</f>
        <v>Fail</v>
      </c>
      <c r="G556" s="16" t="str">
        <f t="shared" si="375"/>
        <v>Fail</v>
      </c>
      <c r="H556" s="177">
        <f>COUNTBLANK(Survey!B556:D556)+COUNTBLANK(Survey!G556)+COUNTBLANK(Survey!I556)+COUNTBLANK(Survey!K556:M556)+COUNTBLANK(Survey!P556)+COUNTBLANK(Survey!S556:U556)+COUNTBLANK(Survey!Y556:AA556)+COUNTBLANK(Survey!AD556:AE556)+COUNTBLANK(Survey!AI556:AI556)</f>
        <v>18</v>
      </c>
      <c r="I556" s="16" t="str">
        <f t="shared" si="376"/>
        <v>Fail</v>
      </c>
      <c r="J556" t="b">
        <f>IF(Survey!E556="No",TRUE,FALSE)</f>
        <v>0</v>
      </c>
      <c r="K556" s="34">
        <f>LEN(Survey!E556)</f>
        <v>0</v>
      </c>
      <c r="L556" s="16" t="str">
        <f t="shared" si="377"/>
        <v>Fail</v>
      </c>
      <c r="M556" t="b">
        <f>IF(Survey!F556="No",TRUE,FALSE)</f>
        <v>0</v>
      </c>
      <c r="N556" s="33">
        <f>LEN(Survey!F556)</f>
        <v>0</v>
      </c>
      <c r="O556" s="16" t="str">
        <f t="shared" si="378"/>
        <v>Pass</v>
      </c>
      <c r="P556" s="34">
        <f>MOD((LEN(Survey!H556)+2),11)</f>
        <v>2</v>
      </c>
      <c r="Q556" s="33" t="str">
        <f>IF(Survey!$L556="Prospectus fund", "Yes", "No")</f>
        <v>No</v>
      </c>
      <c r="R556" s="16" t="str">
        <f t="shared" si="379"/>
        <v>Pass</v>
      </c>
      <c r="S556" s="34">
        <f>MOD((LEN(Survey!J556)+2),11)</f>
        <v>2</v>
      </c>
      <c r="T556" s="35" t="b">
        <f>IF(OR(Survey!$M556="ETF",Survey!$M556="ETF, alternative mutual fund",Survey!$M556="Closed-end", Survey!$M556="Split share corp", Survey!$I556="Yes"),TRUE,FALSE)</f>
        <v>0</v>
      </c>
      <c r="U556" s="16" t="str">
        <f>IFERROR(IF(AND(OR(X556=Y556,Y556 = "Either"),NOT(ISBLANK(Survey!K556))),"Pass","Fail"),"Pass")</f>
        <v>Fail</v>
      </c>
      <c r="V556" s="36" cm="1">
        <f t="array" ref="V556">SUM(SUMIF(Survey!BZ556:CS556,{"&gt;0","&lt;0"})*{1,-1})</f>
        <v>0</v>
      </c>
      <c r="W556" s="38" cm="1">
        <f t="array" ref="W556">SUM(SUMIF(Survey!CC556,{"&gt;0","&lt;0"})*{1,-1})+SUM(SUMIF(Survey!CM556,{"&gt;0","&lt;0"})*{1,-1})</f>
        <v>0</v>
      </c>
      <c r="X556" s="38">
        <f>Survey!K556</f>
        <v>0</v>
      </c>
      <c r="Y556" s="37" t="str">
        <f t="shared" si="380"/>
        <v>Either</v>
      </c>
      <c r="Z556" s="16" t="str">
        <f t="shared" si="381"/>
        <v>Fail</v>
      </c>
      <c r="AA556" s="67" cm="1">
        <f t="array" ref="AA556">SUM(SUMIF(Survey!BZ556:CS556,{"&gt;0","&lt;0"})*{1,-1})+SUM(SUMIF(Survey!CU556:DN556,{"&gt;0","&lt;0"})*{1,-1})</f>
        <v>0</v>
      </c>
      <c r="AB556" s="67">
        <f>IFERROR(AA556/(Survey!$AV556),0)</f>
        <v>0</v>
      </c>
      <c r="AC556" s="128" t="b">
        <f>IF(OR(Survey!$M556="Alternative strategy or hedge",Survey!$M556="Other, illiquid",Survey!$L556="Prospectus fund"),TRUE,FALSE)</f>
        <v>0</v>
      </c>
      <c r="AD556" s="128" t="b">
        <f>NOT(ISBLANK(Survey!$M556))</f>
        <v>0</v>
      </c>
      <c r="AE556" s="16" t="str">
        <f t="shared" si="382"/>
        <v>Pass</v>
      </c>
      <c r="AF556" s="38" t="b">
        <f>NOT(ISNUMBER(SEARCH("Other",Survey!$P556)))</f>
        <v>1</v>
      </c>
      <c r="AG556" s="37" t="b">
        <f>NOT(ISBLANK(Survey!$Q556))</f>
        <v>0</v>
      </c>
      <c r="AH556" s="16" t="str">
        <f t="shared" si="383"/>
        <v>Pass</v>
      </c>
      <c r="AI556" s="143">
        <f>COUNTBLANK(Survey!$W556)</f>
        <v>1</v>
      </c>
      <c r="AJ556" s="67">
        <f>IF(AND(Survey!L556&lt;&gt;"Exempt fund",OR(Survey!$M556="ETF",Survey!$M556="ETF, alternative mutual fund",Survey!$M556="Mutual fund",Survey!$M556="Alternative mutual fund",Survey!$M556="Money market")),1,0)</f>
        <v>0</v>
      </c>
      <c r="AK556" s="16" t="str">
        <f t="shared" si="384"/>
        <v>Pass</v>
      </c>
      <c r="AL556" s="38" t="b">
        <f>NOT(ISNUMBER(SEARCH("Yes",Survey!$AA556)))</f>
        <v>1</v>
      </c>
      <c r="AM556" s="37" t="b">
        <f>IF(COUNTBLANK(Survey!$AB556:$AC556)=0,TRUE, FALSE)</f>
        <v>0</v>
      </c>
      <c r="AN556" s="16" t="str">
        <f t="shared" si="385"/>
        <v>Pass</v>
      </c>
      <c r="AO556" s="38" t="b">
        <f>NOT(ISNUMBER(SEARCH("Yes",Survey!$AD556)))</f>
        <v>1</v>
      </c>
      <c r="AP556" s="37" t="b">
        <f>NOT(ISBLANK(Survey!$AF556))</f>
        <v>0</v>
      </c>
      <c r="AQ556" s="16" t="str">
        <f t="shared" si="386"/>
        <v>Pass</v>
      </c>
      <c r="AR556" s="38" t="b">
        <f>NOT(OR(ISNUMBER(SEARCH("Other",Survey!$AF556)),ISNUMBER(SEARCH("Multiple",Survey!$AF556))))</f>
        <v>1</v>
      </c>
      <c r="AS556" s="37" t="b">
        <f>NOT(ISBLANK(Survey!$AG556))</f>
        <v>0</v>
      </c>
      <c r="AT556" s="16" t="str">
        <f t="shared" si="387"/>
        <v>Fail</v>
      </c>
      <c r="AU556" s="143">
        <f>IF(ABS(Survey!$AV556)&gt;0, 1,0)</f>
        <v>0</v>
      </c>
      <c r="AV556" s="143">
        <f>IF(COUNTBLANK(Survey!$AJ556)=0,1,0)</f>
        <v>0</v>
      </c>
      <c r="AW556" s="16" t="str">
        <f t="shared" si="388"/>
        <v>Pass</v>
      </c>
      <c r="AX556" s="143">
        <f>IF(ISBLANK(Survey!$AJ556),0,1)</f>
        <v>0</v>
      </c>
      <c r="AY556" s="165">
        <f>COUNTBLANK(Survey!$AK556)</f>
        <v>1</v>
      </c>
      <c r="AZ556" s="16" t="str">
        <f t="shared" si="389"/>
        <v>Pass</v>
      </c>
      <c r="BA556" s="143">
        <f>IF(OR(Survey!$AK556="Closed",ISBLANK(Survey!$AK556)),0,1)</f>
        <v>0</v>
      </c>
      <c r="BB556" s="165">
        <f>IF(ISBLANK(Survey!$AL556),1,0)</f>
        <v>1</v>
      </c>
      <c r="BC556" s="147" t="str" cm="1">
        <f t="array" ref="BC556">IF(OR(IF(OR($BE556+$BF556 = 2, $BG556=1), FALSE, TRUE), AND($BD556:$BD556 = 0)),"Pass","Fail")</f>
        <v>Pass</v>
      </c>
      <c r="BD556" s="143">
        <f>COUNTBLANK(Survey!$AM556:$AO556)</f>
        <v>3</v>
      </c>
      <c r="BE556" s="143">
        <f>IF(Survey!$I556="Yes",1,0)</f>
        <v>0</v>
      </c>
      <c r="BF556" s="143">
        <f>IF(OR(Survey!$M556="Mutual fund",Survey!$M556="Alternative mutual fund",Survey!$M556="Money market"),1,0)</f>
        <v>0</v>
      </c>
      <c r="BG556" s="148">
        <f>IF(OR(Survey!$M556="ETF",Survey!$M556="ETF, alternative mutual fund"),1,0)</f>
        <v>0</v>
      </c>
      <c r="BH556" s="16" t="str">
        <f t="shared" si="390"/>
        <v>Pass</v>
      </c>
      <c r="BI556" s="38" t="b">
        <f>OR(ISNUMBER(SEARCH("Yes",Survey!$AO556)),ISBLANK(Survey!$AO556))</f>
        <v>1</v>
      </c>
      <c r="BJ556" s="67" t="b">
        <f>NOT(ISBLANK(Survey!$AP556))</f>
        <v>0</v>
      </c>
      <c r="BK556" s="16" t="str">
        <f t="shared" si="391"/>
        <v>Pass</v>
      </c>
      <c r="BL556" s="143">
        <f>IF(Survey!$AW556=0, 0,1)</f>
        <v>0</v>
      </c>
      <c r="BM556" s="67">
        <f>Survey!$AQ556</f>
        <v>0</v>
      </c>
      <c r="BN556" s="67">
        <f>IFERROR((Survey!$AX556-ABS(Survey!$AY556)-ABS(Survey!$BD556))/Survey!$AW556,0)</f>
        <v>0</v>
      </c>
      <c r="BO556" s="67">
        <f>IF(AND($BM556&gt;$BN556-0.2,$BM556&lt;$BN556+0.2,ISBLANK(Survey!$AQ556)=FALSE),0,1)</f>
        <v>1</v>
      </c>
      <c r="BP556" s="165">
        <f>IF(ISBLANK(Survey!$AR556),1,0)</f>
        <v>1</v>
      </c>
      <c r="BQ556" s="16" t="str">
        <f t="shared" si="392"/>
        <v>Pass</v>
      </c>
      <c r="BR556" s="143">
        <f>IF(Survey!$AW556=0, 0,1)</f>
        <v>0</v>
      </c>
      <c r="BS556" s="67">
        <f>IF(AND(Survey!$AS556&gt;=0,Survey!$AS556&lt;=0.2,Survey!$AS556&lt;&gt;""),0,1)</f>
        <v>1</v>
      </c>
      <c r="BT556" s="143">
        <f>IF(ISBLANK(Survey!$AT556),1,0)</f>
        <v>1</v>
      </c>
      <c r="BU556" s="16" t="str">
        <f t="shared" si="393"/>
        <v>Fail</v>
      </c>
      <c r="BV556" s="165">
        <f>Survey!$AU556</f>
        <v>0</v>
      </c>
      <c r="BW556" s="16" t="str">
        <f t="shared" si="394"/>
        <v>Pass</v>
      </c>
      <c r="BX556" s="36">
        <f>Survey!$AV556</f>
        <v>0</v>
      </c>
      <c r="BY556" s="176">
        <f>Survey!$AW556+Survey!$AX556-ABS(Survey!$AY556)+ABS(Survey!$AZ556)-ABS(Survey!$BA556)+ABS(Survey!$BB556)-ABS(Survey!$BC556)-ABS(Survey!$BD556)+Survey!$BE556</f>
        <v>0</v>
      </c>
      <c r="BZ556" s="35">
        <f t="shared" si="395"/>
        <v>0</v>
      </c>
      <c r="CA556" s="17">
        <f t="shared" si="396"/>
        <v>0</v>
      </c>
      <c r="CB556" s="16" t="str">
        <f t="shared" si="397"/>
        <v>Pass</v>
      </c>
      <c r="CC556" s="38" t="b">
        <f>IF(ABS(Survey!$BE556)=0,TRUE,FALSE)</f>
        <v>1</v>
      </c>
      <c r="CD556" s="37" t="b">
        <f>NOT(ISBLANK(Survey!$BF556))</f>
        <v>0</v>
      </c>
      <c r="CE556" t="str">
        <f t="shared" si="398"/>
        <v>Fail</v>
      </c>
      <c r="CF556" s="29">
        <f>Survey!$AV556</f>
        <v>0</v>
      </c>
      <c r="CG556" s="29" cm="1">
        <f t="array" ref="CG556">SUM(SUMIF(Survey!BH556:BO556,{"&gt;0","&lt;0"})*{1,-1})-SUM(SUMIF(Survey!BQ556:BX556,{"&gt;0","&lt;0"})*{1,-1})</f>
        <v>0</v>
      </c>
      <c r="CH556" s="35" t="str">
        <f t="shared" si="399"/>
        <v>No holdings</v>
      </c>
      <c r="CI556">
        <f t="shared" si="400"/>
        <v>0</v>
      </c>
      <c r="CJ556" s="16" t="str">
        <f t="shared" si="401"/>
        <v>Fail</v>
      </c>
      <c r="CK556" s="36">
        <f>Survey!$AV556</f>
        <v>0</v>
      </c>
      <c r="CL556" s="36" cm="1">
        <f t="array" ref="CL556">SUM(SUMIF(Survey!BZ556:CS556,{"&gt;0","&lt;0"})*{1,-1})-SUM(SUMIF(Survey!CU556:DN556,{"&gt;0","&lt;0"})*{1,-1})</f>
        <v>0</v>
      </c>
      <c r="CM556" s="35" t="str">
        <f t="shared" si="402"/>
        <v>No holdings</v>
      </c>
      <c r="CN556" s="17">
        <f t="shared" si="403"/>
        <v>0</v>
      </c>
      <c r="CO556" s="16" t="str">
        <f t="shared" si="404"/>
        <v>Pass</v>
      </c>
      <c r="CP556" s="38" t="b">
        <f>IF(ABS(Survey!$CS556)=0,TRUE,FALSE)</f>
        <v>1</v>
      </c>
      <c r="CQ556" s="37" t="b">
        <f>NOT(ISBLANK(Survey!$CT556))</f>
        <v>0</v>
      </c>
      <c r="CR556" s="16" t="str">
        <f t="shared" si="405"/>
        <v>Pass</v>
      </c>
      <c r="CS556" s="38" t="b">
        <f>IF(ABS(Survey!$DN556)=0,TRUE,FALSE)</f>
        <v>1</v>
      </c>
      <c r="CT556" s="37" t="b">
        <f>NOT(ISBLANK(Survey!$DO556))</f>
        <v>0</v>
      </c>
      <c r="CU556" t="str">
        <f t="shared" si="406"/>
        <v>Pass</v>
      </c>
      <c r="CV556" s="29" cm="1">
        <f t="array" ref="CV556">SUM(SUMIF(Survey!CO556,{"&gt;0","&lt;0"})*{1,-1})+SUM(SUMIF(Survey!DJ556,{"&gt;0","&lt;0"})*{1,-1})</f>
        <v>0</v>
      </c>
      <c r="CW556" s="29">
        <f>SUM(SUMIF(Survey!DQ556:DW556,{"&gt;0","&lt;0"})*{1,-1})+SUM(SUMIF(Survey!DY556:EE556,{"&gt;0","&lt;0"})*{1,-1})</f>
        <v>0</v>
      </c>
      <c r="CX556">
        <f t="shared" si="407"/>
        <v>0</v>
      </c>
      <c r="CY556">
        <f t="shared" si="408"/>
        <v>0</v>
      </c>
      <c r="CZ556" s="16" t="str">
        <f t="shared" si="409"/>
        <v>Pass</v>
      </c>
      <c r="DA556" s="38" t="b">
        <f>IF(ABS(Survey!$DW556)=0,TRUE,FALSE)</f>
        <v>1</v>
      </c>
      <c r="DB556" s="37" t="b">
        <f>NOT(ISBLANK(Survey!DX556))</f>
        <v>0</v>
      </c>
      <c r="DC556" s="16" t="str">
        <f t="shared" si="410"/>
        <v>Pass</v>
      </c>
      <c r="DD556" s="38" t="b">
        <f>IF(ABS(Survey!$EE556)=0,TRUE,FALSE)</f>
        <v>1</v>
      </c>
      <c r="DE556" s="37" t="b">
        <f>NOT(ISBLANK(Survey!$EF556))</f>
        <v>0</v>
      </c>
      <c r="DF556" s="16" t="str">
        <f t="shared" si="411"/>
        <v>Fail</v>
      </c>
      <c r="DG556" s="36">
        <f>SUM(SUMIF(Survey!EL556:EN556,{"&gt;0","&lt;0"})*{1,-1})</f>
        <v>0</v>
      </c>
      <c r="DH556">
        <f t="shared" si="412"/>
        <v>0</v>
      </c>
      <c r="DI556">
        <f t="shared" si="413"/>
        <v>100</v>
      </c>
      <c r="DJ556" s="35" t="b">
        <f>IF(OR(Survey!$M556="ETF",Survey!$M556="ETF, alternative mutual fund",Survey!$M556="Closed-end", Survey!$M556="Split share corp"),TRUE,FALSE)</f>
        <v>0</v>
      </c>
      <c r="DK556" s="16" t="str">
        <f t="shared" si="414"/>
        <v>Fail</v>
      </c>
      <c r="DL556" s="36">
        <f>SUM(SUMIF(Survey!EP556:EV556,{"&gt;0","&lt;0"})*{1,-1})</f>
        <v>0</v>
      </c>
      <c r="DM556">
        <f t="shared" si="415"/>
        <v>0</v>
      </c>
      <c r="DN556" s="17">
        <f t="shared" si="416"/>
        <v>100</v>
      </c>
      <c r="DO556" s="16" t="str">
        <f t="shared" si="417"/>
        <v>Fail</v>
      </c>
      <c r="DP556" s="36">
        <f>SUM(SUMIF(Survey!EX556:FD556,{"&gt;0","&lt;0"})*{1,-1})</f>
        <v>0</v>
      </c>
      <c r="DQ556">
        <f t="shared" si="418"/>
        <v>0</v>
      </c>
      <c r="DR556" s="17">
        <f t="shared" si="419"/>
        <v>100</v>
      </c>
    </row>
    <row r="557" spans="1:122">
      <c r="A557">
        <v>557</v>
      </c>
      <c r="B557" t="str">
        <f t="shared" si="373"/>
        <v>Pass</v>
      </c>
      <c r="C557" t="str">
        <f>IF(COUNTBLANK(Survey!B557:FE557)=$C$2, "Pass", "Fail")</f>
        <v>Pass</v>
      </c>
      <c r="D557" t="str">
        <f t="shared" si="374"/>
        <v>Fail</v>
      </c>
      <c r="E557" t="str">
        <f>IF(OR(ISBLANK(Survey!AJ557),COUNTIF(G557:BB557,"Fail")),"Fail","Pass")</f>
        <v>Fail</v>
      </c>
      <c r="G557" s="16" t="str">
        <f t="shared" si="375"/>
        <v>Fail</v>
      </c>
      <c r="H557" s="177">
        <f>COUNTBLANK(Survey!B557:D557)+COUNTBLANK(Survey!G557)+COUNTBLANK(Survey!I557)+COUNTBLANK(Survey!K557:M557)+COUNTBLANK(Survey!P557)+COUNTBLANK(Survey!S557:U557)+COUNTBLANK(Survey!Y557:AA557)+COUNTBLANK(Survey!AD557:AE557)+COUNTBLANK(Survey!AI557:AI557)</f>
        <v>18</v>
      </c>
      <c r="I557" s="16" t="str">
        <f t="shared" si="376"/>
        <v>Fail</v>
      </c>
      <c r="J557" t="b">
        <f>IF(Survey!E557="No",TRUE,FALSE)</f>
        <v>0</v>
      </c>
      <c r="K557" s="34">
        <f>LEN(Survey!E557)</f>
        <v>0</v>
      </c>
      <c r="L557" s="16" t="str">
        <f t="shared" si="377"/>
        <v>Fail</v>
      </c>
      <c r="M557" t="b">
        <f>IF(Survey!F557="No",TRUE,FALSE)</f>
        <v>0</v>
      </c>
      <c r="N557" s="33">
        <f>LEN(Survey!F557)</f>
        <v>0</v>
      </c>
      <c r="O557" s="16" t="str">
        <f t="shared" si="378"/>
        <v>Pass</v>
      </c>
      <c r="P557" s="34">
        <f>MOD((LEN(Survey!H557)+2),11)</f>
        <v>2</v>
      </c>
      <c r="Q557" s="33" t="str">
        <f>IF(Survey!$L557="Prospectus fund", "Yes", "No")</f>
        <v>No</v>
      </c>
      <c r="R557" s="16" t="str">
        <f t="shared" si="379"/>
        <v>Pass</v>
      </c>
      <c r="S557" s="34">
        <f>MOD((LEN(Survey!J557)+2),11)</f>
        <v>2</v>
      </c>
      <c r="T557" s="35" t="b">
        <f>IF(OR(Survey!$M557="ETF",Survey!$M557="ETF, alternative mutual fund",Survey!$M557="Closed-end", Survey!$M557="Split share corp", Survey!$I557="Yes"),TRUE,FALSE)</f>
        <v>0</v>
      </c>
      <c r="U557" s="16" t="str">
        <f>IFERROR(IF(AND(OR(X557=Y557,Y557 = "Either"),NOT(ISBLANK(Survey!K557))),"Pass","Fail"),"Pass")</f>
        <v>Fail</v>
      </c>
      <c r="V557" s="36" cm="1">
        <f t="array" ref="V557">SUM(SUMIF(Survey!BZ557:CS557,{"&gt;0","&lt;0"})*{1,-1})</f>
        <v>0</v>
      </c>
      <c r="W557" s="38" cm="1">
        <f t="array" ref="W557">SUM(SUMIF(Survey!CC557,{"&gt;0","&lt;0"})*{1,-1})+SUM(SUMIF(Survey!CM557,{"&gt;0","&lt;0"})*{1,-1})</f>
        <v>0</v>
      </c>
      <c r="X557" s="38">
        <f>Survey!K557</f>
        <v>0</v>
      </c>
      <c r="Y557" s="37" t="str">
        <f t="shared" si="380"/>
        <v>Either</v>
      </c>
      <c r="Z557" s="16" t="str">
        <f t="shared" si="381"/>
        <v>Fail</v>
      </c>
      <c r="AA557" s="67" cm="1">
        <f t="array" ref="AA557">SUM(SUMIF(Survey!BZ557:CS557,{"&gt;0","&lt;0"})*{1,-1})+SUM(SUMIF(Survey!CU557:DN557,{"&gt;0","&lt;0"})*{1,-1})</f>
        <v>0</v>
      </c>
      <c r="AB557" s="67">
        <f>IFERROR(AA557/(Survey!$AV557),0)</f>
        <v>0</v>
      </c>
      <c r="AC557" s="128" t="b">
        <f>IF(OR(Survey!$M557="Alternative strategy or hedge",Survey!$M557="Other, illiquid",Survey!$L557="Prospectus fund"),TRUE,FALSE)</f>
        <v>0</v>
      </c>
      <c r="AD557" s="128" t="b">
        <f>NOT(ISBLANK(Survey!$M557))</f>
        <v>0</v>
      </c>
      <c r="AE557" s="16" t="str">
        <f t="shared" si="382"/>
        <v>Pass</v>
      </c>
      <c r="AF557" s="38" t="b">
        <f>NOT(ISNUMBER(SEARCH("Other",Survey!$P557)))</f>
        <v>1</v>
      </c>
      <c r="AG557" s="37" t="b">
        <f>NOT(ISBLANK(Survey!$Q557))</f>
        <v>0</v>
      </c>
      <c r="AH557" s="16" t="str">
        <f t="shared" si="383"/>
        <v>Pass</v>
      </c>
      <c r="AI557" s="143">
        <f>COUNTBLANK(Survey!$W557)</f>
        <v>1</v>
      </c>
      <c r="AJ557" s="67">
        <f>IF(AND(Survey!L557&lt;&gt;"Exempt fund",OR(Survey!$M557="ETF",Survey!$M557="ETF, alternative mutual fund",Survey!$M557="Mutual fund",Survey!$M557="Alternative mutual fund",Survey!$M557="Money market")),1,0)</f>
        <v>0</v>
      </c>
      <c r="AK557" s="16" t="str">
        <f t="shared" si="384"/>
        <v>Pass</v>
      </c>
      <c r="AL557" s="38" t="b">
        <f>NOT(ISNUMBER(SEARCH("Yes",Survey!$AA557)))</f>
        <v>1</v>
      </c>
      <c r="AM557" s="37" t="b">
        <f>IF(COUNTBLANK(Survey!$AB557:$AC557)=0,TRUE, FALSE)</f>
        <v>0</v>
      </c>
      <c r="AN557" s="16" t="str">
        <f t="shared" si="385"/>
        <v>Pass</v>
      </c>
      <c r="AO557" s="38" t="b">
        <f>NOT(ISNUMBER(SEARCH("Yes",Survey!$AD557)))</f>
        <v>1</v>
      </c>
      <c r="AP557" s="37" t="b">
        <f>NOT(ISBLANK(Survey!$AF557))</f>
        <v>0</v>
      </c>
      <c r="AQ557" s="16" t="str">
        <f t="shared" si="386"/>
        <v>Pass</v>
      </c>
      <c r="AR557" s="38" t="b">
        <f>NOT(OR(ISNUMBER(SEARCH("Other",Survey!$AF557)),ISNUMBER(SEARCH("Multiple",Survey!$AF557))))</f>
        <v>1</v>
      </c>
      <c r="AS557" s="37" t="b">
        <f>NOT(ISBLANK(Survey!$AG557))</f>
        <v>0</v>
      </c>
      <c r="AT557" s="16" t="str">
        <f t="shared" si="387"/>
        <v>Fail</v>
      </c>
      <c r="AU557" s="143">
        <f>IF(ABS(Survey!$AV557)&gt;0, 1,0)</f>
        <v>0</v>
      </c>
      <c r="AV557" s="143">
        <f>IF(COUNTBLANK(Survey!$AJ557)=0,1,0)</f>
        <v>0</v>
      </c>
      <c r="AW557" s="16" t="str">
        <f t="shared" si="388"/>
        <v>Pass</v>
      </c>
      <c r="AX557" s="143">
        <f>IF(ISBLANK(Survey!$AJ557),0,1)</f>
        <v>0</v>
      </c>
      <c r="AY557" s="165">
        <f>COUNTBLANK(Survey!$AK557)</f>
        <v>1</v>
      </c>
      <c r="AZ557" s="16" t="str">
        <f t="shared" si="389"/>
        <v>Pass</v>
      </c>
      <c r="BA557" s="143">
        <f>IF(OR(Survey!$AK557="Closed",ISBLANK(Survey!$AK557)),0,1)</f>
        <v>0</v>
      </c>
      <c r="BB557" s="165">
        <f>IF(ISBLANK(Survey!$AL557),1,0)</f>
        <v>1</v>
      </c>
      <c r="BC557" s="147" t="str" cm="1">
        <f t="array" ref="BC557">IF(OR(IF(OR($BE557+$BF557 = 2, $BG557=1), FALSE, TRUE), AND($BD557:$BD557 = 0)),"Pass","Fail")</f>
        <v>Pass</v>
      </c>
      <c r="BD557" s="143">
        <f>COUNTBLANK(Survey!$AM557:$AO557)</f>
        <v>3</v>
      </c>
      <c r="BE557" s="143">
        <f>IF(Survey!$I557="Yes",1,0)</f>
        <v>0</v>
      </c>
      <c r="BF557" s="143">
        <f>IF(OR(Survey!$M557="Mutual fund",Survey!$M557="Alternative mutual fund",Survey!$M557="Money market"),1,0)</f>
        <v>0</v>
      </c>
      <c r="BG557" s="148">
        <f>IF(OR(Survey!$M557="ETF",Survey!$M557="ETF, alternative mutual fund"),1,0)</f>
        <v>0</v>
      </c>
      <c r="BH557" s="16" t="str">
        <f t="shared" si="390"/>
        <v>Pass</v>
      </c>
      <c r="BI557" s="38" t="b">
        <f>OR(ISNUMBER(SEARCH("Yes",Survey!$AO557)),ISBLANK(Survey!$AO557))</f>
        <v>1</v>
      </c>
      <c r="BJ557" s="67" t="b">
        <f>NOT(ISBLANK(Survey!$AP557))</f>
        <v>0</v>
      </c>
      <c r="BK557" s="16" t="str">
        <f t="shared" si="391"/>
        <v>Pass</v>
      </c>
      <c r="BL557" s="143">
        <f>IF(Survey!$AW557=0, 0,1)</f>
        <v>0</v>
      </c>
      <c r="BM557" s="67">
        <f>Survey!$AQ557</f>
        <v>0</v>
      </c>
      <c r="BN557" s="67">
        <f>IFERROR((Survey!$AX557-ABS(Survey!$AY557)-ABS(Survey!$BD557))/Survey!$AW557,0)</f>
        <v>0</v>
      </c>
      <c r="BO557" s="67">
        <f>IF(AND($BM557&gt;$BN557-0.2,$BM557&lt;$BN557+0.2,ISBLANK(Survey!$AQ557)=FALSE),0,1)</f>
        <v>1</v>
      </c>
      <c r="BP557" s="165">
        <f>IF(ISBLANK(Survey!$AR557),1,0)</f>
        <v>1</v>
      </c>
      <c r="BQ557" s="16" t="str">
        <f t="shared" si="392"/>
        <v>Pass</v>
      </c>
      <c r="BR557" s="143">
        <f>IF(Survey!$AW557=0, 0,1)</f>
        <v>0</v>
      </c>
      <c r="BS557" s="67">
        <f>IF(AND(Survey!$AS557&gt;=0,Survey!$AS557&lt;=0.2,Survey!$AS557&lt;&gt;""),0,1)</f>
        <v>1</v>
      </c>
      <c r="BT557" s="143">
        <f>IF(ISBLANK(Survey!$AT557),1,0)</f>
        <v>1</v>
      </c>
      <c r="BU557" s="16" t="str">
        <f t="shared" si="393"/>
        <v>Fail</v>
      </c>
      <c r="BV557" s="165">
        <f>Survey!$AU557</f>
        <v>0</v>
      </c>
      <c r="BW557" s="16" t="str">
        <f t="shared" si="394"/>
        <v>Pass</v>
      </c>
      <c r="BX557" s="36">
        <f>Survey!$AV557</f>
        <v>0</v>
      </c>
      <c r="BY557" s="176">
        <f>Survey!$AW557+Survey!$AX557-ABS(Survey!$AY557)+ABS(Survey!$AZ557)-ABS(Survey!$BA557)+ABS(Survey!$BB557)-ABS(Survey!$BC557)-ABS(Survey!$BD557)+Survey!$BE557</f>
        <v>0</v>
      </c>
      <c r="BZ557" s="35">
        <f t="shared" si="395"/>
        <v>0</v>
      </c>
      <c r="CA557" s="17">
        <f t="shared" si="396"/>
        <v>0</v>
      </c>
      <c r="CB557" s="16" t="str">
        <f t="shared" si="397"/>
        <v>Pass</v>
      </c>
      <c r="CC557" s="38" t="b">
        <f>IF(ABS(Survey!$BE557)=0,TRUE,FALSE)</f>
        <v>1</v>
      </c>
      <c r="CD557" s="37" t="b">
        <f>NOT(ISBLANK(Survey!$BF557))</f>
        <v>0</v>
      </c>
      <c r="CE557" t="str">
        <f t="shared" si="398"/>
        <v>Fail</v>
      </c>
      <c r="CF557" s="29">
        <f>Survey!$AV557</f>
        <v>0</v>
      </c>
      <c r="CG557" s="29" cm="1">
        <f t="array" ref="CG557">SUM(SUMIF(Survey!BH557:BO557,{"&gt;0","&lt;0"})*{1,-1})-SUM(SUMIF(Survey!BQ557:BX557,{"&gt;0","&lt;0"})*{1,-1})</f>
        <v>0</v>
      </c>
      <c r="CH557" s="35" t="str">
        <f t="shared" si="399"/>
        <v>No holdings</v>
      </c>
      <c r="CI557">
        <f t="shared" si="400"/>
        <v>0</v>
      </c>
      <c r="CJ557" s="16" t="str">
        <f t="shared" si="401"/>
        <v>Fail</v>
      </c>
      <c r="CK557" s="36">
        <f>Survey!$AV557</f>
        <v>0</v>
      </c>
      <c r="CL557" s="36" cm="1">
        <f t="array" ref="CL557">SUM(SUMIF(Survey!BZ557:CS557,{"&gt;0","&lt;0"})*{1,-1})-SUM(SUMIF(Survey!CU557:DN557,{"&gt;0","&lt;0"})*{1,-1})</f>
        <v>0</v>
      </c>
      <c r="CM557" s="35" t="str">
        <f t="shared" si="402"/>
        <v>No holdings</v>
      </c>
      <c r="CN557" s="17">
        <f t="shared" si="403"/>
        <v>0</v>
      </c>
      <c r="CO557" s="16" t="str">
        <f t="shared" si="404"/>
        <v>Pass</v>
      </c>
      <c r="CP557" s="38" t="b">
        <f>IF(ABS(Survey!$CS557)=0,TRUE,FALSE)</f>
        <v>1</v>
      </c>
      <c r="CQ557" s="37" t="b">
        <f>NOT(ISBLANK(Survey!$CT557))</f>
        <v>0</v>
      </c>
      <c r="CR557" s="16" t="str">
        <f t="shared" si="405"/>
        <v>Pass</v>
      </c>
      <c r="CS557" s="38" t="b">
        <f>IF(ABS(Survey!$DN557)=0,TRUE,FALSE)</f>
        <v>1</v>
      </c>
      <c r="CT557" s="37" t="b">
        <f>NOT(ISBLANK(Survey!$DO557))</f>
        <v>0</v>
      </c>
      <c r="CU557" t="str">
        <f t="shared" si="406"/>
        <v>Pass</v>
      </c>
      <c r="CV557" s="29" cm="1">
        <f t="array" ref="CV557">SUM(SUMIF(Survey!CO557,{"&gt;0","&lt;0"})*{1,-1})+SUM(SUMIF(Survey!DJ557,{"&gt;0","&lt;0"})*{1,-1})</f>
        <v>0</v>
      </c>
      <c r="CW557" s="29">
        <f>SUM(SUMIF(Survey!DQ557:DW557,{"&gt;0","&lt;0"})*{1,-1})+SUM(SUMIF(Survey!DY557:EE557,{"&gt;0","&lt;0"})*{1,-1})</f>
        <v>0</v>
      </c>
      <c r="CX557">
        <f t="shared" si="407"/>
        <v>0</v>
      </c>
      <c r="CY557">
        <f t="shared" si="408"/>
        <v>0</v>
      </c>
      <c r="CZ557" s="16" t="str">
        <f t="shared" si="409"/>
        <v>Pass</v>
      </c>
      <c r="DA557" s="38" t="b">
        <f>IF(ABS(Survey!$DW557)=0,TRUE,FALSE)</f>
        <v>1</v>
      </c>
      <c r="DB557" s="37" t="b">
        <f>NOT(ISBLANK(Survey!DX557))</f>
        <v>0</v>
      </c>
      <c r="DC557" s="16" t="str">
        <f t="shared" si="410"/>
        <v>Pass</v>
      </c>
      <c r="DD557" s="38" t="b">
        <f>IF(ABS(Survey!$EE557)=0,TRUE,FALSE)</f>
        <v>1</v>
      </c>
      <c r="DE557" s="37" t="b">
        <f>NOT(ISBLANK(Survey!$EF557))</f>
        <v>0</v>
      </c>
      <c r="DF557" s="16" t="str">
        <f t="shared" si="411"/>
        <v>Fail</v>
      </c>
      <c r="DG557" s="36">
        <f>SUM(SUMIF(Survey!EL557:EN557,{"&gt;0","&lt;0"})*{1,-1})</f>
        <v>0</v>
      </c>
      <c r="DH557">
        <f t="shared" si="412"/>
        <v>0</v>
      </c>
      <c r="DI557">
        <f t="shared" si="413"/>
        <v>100</v>
      </c>
      <c r="DJ557" s="35" t="b">
        <f>IF(OR(Survey!$M557="ETF",Survey!$M557="ETF, alternative mutual fund",Survey!$M557="Closed-end", Survey!$M557="Split share corp"),TRUE,FALSE)</f>
        <v>0</v>
      </c>
      <c r="DK557" s="16" t="str">
        <f t="shared" si="414"/>
        <v>Fail</v>
      </c>
      <c r="DL557" s="36">
        <f>SUM(SUMIF(Survey!EP557:EV557,{"&gt;0","&lt;0"})*{1,-1})</f>
        <v>0</v>
      </c>
      <c r="DM557">
        <f t="shared" si="415"/>
        <v>0</v>
      </c>
      <c r="DN557" s="17">
        <f t="shared" si="416"/>
        <v>100</v>
      </c>
      <c r="DO557" s="16" t="str">
        <f t="shared" si="417"/>
        <v>Fail</v>
      </c>
      <c r="DP557" s="36">
        <f>SUM(SUMIF(Survey!EX557:FD557,{"&gt;0","&lt;0"})*{1,-1})</f>
        <v>0</v>
      </c>
      <c r="DQ557">
        <f t="shared" si="418"/>
        <v>0</v>
      </c>
      <c r="DR557" s="17">
        <f t="shared" si="419"/>
        <v>100</v>
      </c>
    </row>
    <row r="558" spans="1:122">
      <c r="A558">
        <v>558</v>
      </c>
      <c r="B558" t="str">
        <f t="shared" si="373"/>
        <v>Pass</v>
      </c>
      <c r="C558" t="str">
        <f>IF(COUNTBLANK(Survey!B558:FE558)=$C$2, "Pass", "Fail")</f>
        <v>Pass</v>
      </c>
      <c r="D558" t="str">
        <f t="shared" si="374"/>
        <v>Fail</v>
      </c>
      <c r="E558" t="str">
        <f>IF(OR(ISBLANK(Survey!AJ558),COUNTIF(G558:BB558,"Fail")),"Fail","Pass")</f>
        <v>Fail</v>
      </c>
      <c r="G558" s="16" t="str">
        <f t="shared" si="375"/>
        <v>Fail</v>
      </c>
      <c r="H558" s="177">
        <f>COUNTBLANK(Survey!B558:D558)+COUNTBLANK(Survey!G558)+COUNTBLANK(Survey!I558)+COUNTBLANK(Survey!K558:M558)+COUNTBLANK(Survey!P558)+COUNTBLANK(Survey!S558:U558)+COUNTBLANK(Survey!Y558:AA558)+COUNTBLANK(Survey!AD558:AE558)+COUNTBLANK(Survey!AI558:AI558)</f>
        <v>18</v>
      </c>
      <c r="I558" s="16" t="str">
        <f t="shared" si="376"/>
        <v>Fail</v>
      </c>
      <c r="J558" t="b">
        <f>IF(Survey!E558="No",TRUE,FALSE)</f>
        <v>0</v>
      </c>
      <c r="K558" s="34">
        <f>LEN(Survey!E558)</f>
        <v>0</v>
      </c>
      <c r="L558" s="16" t="str">
        <f t="shared" si="377"/>
        <v>Fail</v>
      </c>
      <c r="M558" t="b">
        <f>IF(Survey!F558="No",TRUE,FALSE)</f>
        <v>0</v>
      </c>
      <c r="N558" s="33">
        <f>LEN(Survey!F558)</f>
        <v>0</v>
      </c>
      <c r="O558" s="16" t="str">
        <f t="shared" si="378"/>
        <v>Pass</v>
      </c>
      <c r="P558" s="34">
        <f>MOD((LEN(Survey!H558)+2),11)</f>
        <v>2</v>
      </c>
      <c r="Q558" s="33" t="str">
        <f>IF(Survey!$L558="Prospectus fund", "Yes", "No")</f>
        <v>No</v>
      </c>
      <c r="R558" s="16" t="str">
        <f t="shared" si="379"/>
        <v>Pass</v>
      </c>
      <c r="S558" s="34">
        <f>MOD((LEN(Survey!J558)+2),11)</f>
        <v>2</v>
      </c>
      <c r="T558" s="35" t="b">
        <f>IF(OR(Survey!$M558="ETF",Survey!$M558="ETF, alternative mutual fund",Survey!$M558="Closed-end", Survey!$M558="Split share corp", Survey!$I558="Yes"),TRUE,FALSE)</f>
        <v>0</v>
      </c>
      <c r="U558" s="16" t="str">
        <f>IFERROR(IF(AND(OR(X558=Y558,Y558 = "Either"),NOT(ISBLANK(Survey!K558))),"Pass","Fail"),"Pass")</f>
        <v>Fail</v>
      </c>
      <c r="V558" s="36" cm="1">
        <f t="array" ref="V558">SUM(SUMIF(Survey!BZ558:CS558,{"&gt;0","&lt;0"})*{1,-1})</f>
        <v>0</v>
      </c>
      <c r="W558" s="38" cm="1">
        <f t="array" ref="W558">SUM(SUMIF(Survey!CC558,{"&gt;0","&lt;0"})*{1,-1})+SUM(SUMIF(Survey!CM558,{"&gt;0","&lt;0"})*{1,-1})</f>
        <v>0</v>
      </c>
      <c r="X558" s="38">
        <f>Survey!K558</f>
        <v>0</v>
      </c>
      <c r="Y558" s="37" t="str">
        <f t="shared" si="380"/>
        <v>Either</v>
      </c>
      <c r="Z558" s="16" t="str">
        <f t="shared" si="381"/>
        <v>Fail</v>
      </c>
      <c r="AA558" s="67" cm="1">
        <f t="array" ref="AA558">SUM(SUMIF(Survey!BZ558:CS558,{"&gt;0","&lt;0"})*{1,-1})+SUM(SUMIF(Survey!CU558:DN558,{"&gt;0","&lt;0"})*{1,-1})</f>
        <v>0</v>
      </c>
      <c r="AB558" s="67">
        <f>IFERROR(AA558/(Survey!$AV558),0)</f>
        <v>0</v>
      </c>
      <c r="AC558" s="128" t="b">
        <f>IF(OR(Survey!$M558="Alternative strategy or hedge",Survey!$M558="Other, illiquid",Survey!$L558="Prospectus fund"),TRUE,FALSE)</f>
        <v>0</v>
      </c>
      <c r="AD558" s="128" t="b">
        <f>NOT(ISBLANK(Survey!$M558))</f>
        <v>0</v>
      </c>
      <c r="AE558" s="16" t="str">
        <f t="shared" si="382"/>
        <v>Pass</v>
      </c>
      <c r="AF558" s="38" t="b">
        <f>NOT(ISNUMBER(SEARCH("Other",Survey!$P558)))</f>
        <v>1</v>
      </c>
      <c r="AG558" s="37" t="b">
        <f>NOT(ISBLANK(Survey!$Q558))</f>
        <v>0</v>
      </c>
      <c r="AH558" s="16" t="str">
        <f t="shared" si="383"/>
        <v>Pass</v>
      </c>
      <c r="AI558" s="143">
        <f>COUNTBLANK(Survey!$W558)</f>
        <v>1</v>
      </c>
      <c r="AJ558" s="67">
        <f>IF(AND(Survey!L558&lt;&gt;"Exempt fund",OR(Survey!$M558="ETF",Survey!$M558="ETF, alternative mutual fund",Survey!$M558="Mutual fund",Survey!$M558="Alternative mutual fund",Survey!$M558="Money market")),1,0)</f>
        <v>0</v>
      </c>
      <c r="AK558" s="16" t="str">
        <f t="shared" si="384"/>
        <v>Pass</v>
      </c>
      <c r="AL558" s="38" t="b">
        <f>NOT(ISNUMBER(SEARCH("Yes",Survey!$AA558)))</f>
        <v>1</v>
      </c>
      <c r="AM558" s="37" t="b">
        <f>IF(COUNTBLANK(Survey!$AB558:$AC558)=0,TRUE, FALSE)</f>
        <v>0</v>
      </c>
      <c r="AN558" s="16" t="str">
        <f t="shared" si="385"/>
        <v>Pass</v>
      </c>
      <c r="AO558" s="38" t="b">
        <f>NOT(ISNUMBER(SEARCH("Yes",Survey!$AD558)))</f>
        <v>1</v>
      </c>
      <c r="AP558" s="37" t="b">
        <f>NOT(ISBLANK(Survey!$AF558))</f>
        <v>0</v>
      </c>
      <c r="AQ558" s="16" t="str">
        <f t="shared" si="386"/>
        <v>Pass</v>
      </c>
      <c r="AR558" s="38" t="b">
        <f>NOT(OR(ISNUMBER(SEARCH("Other",Survey!$AF558)),ISNUMBER(SEARCH("Multiple",Survey!$AF558))))</f>
        <v>1</v>
      </c>
      <c r="AS558" s="37" t="b">
        <f>NOT(ISBLANK(Survey!$AG558))</f>
        <v>0</v>
      </c>
      <c r="AT558" s="16" t="str">
        <f t="shared" si="387"/>
        <v>Fail</v>
      </c>
      <c r="AU558" s="143">
        <f>IF(ABS(Survey!$AV558)&gt;0, 1,0)</f>
        <v>0</v>
      </c>
      <c r="AV558" s="143">
        <f>IF(COUNTBLANK(Survey!$AJ558)=0,1,0)</f>
        <v>0</v>
      </c>
      <c r="AW558" s="16" t="str">
        <f t="shared" si="388"/>
        <v>Pass</v>
      </c>
      <c r="AX558" s="143">
        <f>IF(ISBLANK(Survey!$AJ558),0,1)</f>
        <v>0</v>
      </c>
      <c r="AY558" s="165">
        <f>COUNTBLANK(Survey!$AK558)</f>
        <v>1</v>
      </c>
      <c r="AZ558" s="16" t="str">
        <f t="shared" si="389"/>
        <v>Pass</v>
      </c>
      <c r="BA558" s="143">
        <f>IF(OR(Survey!$AK558="Closed",ISBLANK(Survey!$AK558)),0,1)</f>
        <v>0</v>
      </c>
      <c r="BB558" s="165">
        <f>IF(ISBLANK(Survey!$AL558),1,0)</f>
        <v>1</v>
      </c>
      <c r="BC558" s="147" t="str" cm="1">
        <f t="array" ref="BC558">IF(OR(IF(OR($BE558+$BF558 = 2, $BG558=1), FALSE, TRUE), AND($BD558:$BD558 = 0)),"Pass","Fail")</f>
        <v>Pass</v>
      </c>
      <c r="BD558" s="143">
        <f>COUNTBLANK(Survey!$AM558:$AO558)</f>
        <v>3</v>
      </c>
      <c r="BE558" s="143">
        <f>IF(Survey!$I558="Yes",1,0)</f>
        <v>0</v>
      </c>
      <c r="BF558" s="143">
        <f>IF(OR(Survey!$M558="Mutual fund",Survey!$M558="Alternative mutual fund",Survey!$M558="Money market"),1,0)</f>
        <v>0</v>
      </c>
      <c r="BG558" s="148">
        <f>IF(OR(Survey!$M558="ETF",Survey!$M558="ETF, alternative mutual fund"),1,0)</f>
        <v>0</v>
      </c>
      <c r="BH558" s="16" t="str">
        <f t="shared" si="390"/>
        <v>Pass</v>
      </c>
      <c r="BI558" s="38" t="b">
        <f>OR(ISNUMBER(SEARCH("Yes",Survey!$AO558)),ISBLANK(Survey!$AO558))</f>
        <v>1</v>
      </c>
      <c r="BJ558" s="67" t="b">
        <f>NOT(ISBLANK(Survey!$AP558))</f>
        <v>0</v>
      </c>
      <c r="BK558" s="16" t="str">
        <f t="shared" si="391"/>
        <v>Pass</v>
      </c>
      <c r="BL558" s="143">
        <f>IF(Survey!$AW558=0, 0,1)</f>
        <v>0</v>
      </c>
      <c r="BM558" s="67">
        <f>Survey!$AQ558</f>
        <v>0</v>
      </c>
      <c r="BN558" s="67">
        <f>IFERROR((Survey!$AX558-ABS(Survey!$AY558)-ABS(Survey!$BD558))/Survey!$AW558,0)</f>
        <v>0</v>
      </c>
      <c r="BO558" s="67">
        <f>IF(AND($BM558&gt;$BN558-0.2,$BM558&lt;$BN558+0.2,ISBLANK(Survey!$AQ558)=FALSE),0,1)</f>
        <v>1</v>
      </c>
      <c r="BP558" s="165">
        <f>IF(ISBLANK(Survey!$AR558),1,0)</f>
        <v>1</v>
      </c>
      <c r="BQ558" s="16" t="str">
        <f t="shared" si="392"/>
        <v>Pass</v>
      </c>
      <c r="BR558" s="143">
        <f>IF(Survey!$AW558=0, 0,1)</f>
        <v>0</v>
      </c>
      <c r="BS558" s="67">
        <f>IF(AND(Survey!$AS558&gt;=0,Survey!$AS558&lt;=0.2,Survey!$AS558&lt;&gt;""),0,1)</f>
        <v>1</v>
      </c>
      <c r="BT558" s="143">
        <f>IF(ISBLANK(Survey!$AT558),1,0)</f>
        <v>1</v>
      </c>
      <c r="BU558" s="16" t="str">
        <f t="shared" si="393"/>
        <v>Fail</v>
      </c>
      <c r="BV558" s="165">
        <f>Survey!$AU558</f>
        <v>0</v>
      </c>
      <c r="BW558" s="16" t="str">
        <f t="shared" si="394"/>
        <v>Pass</v>
      </c>
      <c r="BX558" s="36">
        <f>Survey!$AV558</f>
        <v>0</v>
      </c>
      <c r="BY558" s="176">
        <f>Survey!$AW558+Survey!$AX558-ABS(Survey!$AY558)+ABS(Survey!$AZ558)-ABS(Survey!$BA558)+ABS(Survey!$BB558)-ABS(Survey!$BC558)-ABS(Survey!$BD558)+Survey!$BE558</f>
        <v>0</v>
      </c>
      <c r="BZ558" s="35">
        <f t="shared" si="395"/>
        <v>0</v>
      </c>
      <c r="CA558" s="17">
        <f t="shared" si="396"/>
        <v>0</v>
      </c>
      <c r="CB558" s="16" t="str">
        <f t="shared" si="397"/>
        <v>Pass</v>
      </c>
      <c r="CC558" s="38" t="b">
        <f>IF(ABS(Survey!$BE558)=0,TRUE,FALSE)</f>
        <v>1</v>
      </c>
      <c r="CD558" s="37" t="b">
        <f>NOT(ISBLANK(Survey!$BF558))</f>
        <v>0</v>
      </c>
      <c r="CE558" t="str">
        <f t="shared" si="398"/>
        <v>Fail</v>
      </c>
      <c r="CF558" s="29">
        <f>Survey!$AV558</f>
        <v>0</v>
      </c>
      <c r="CG558" s="29" cm="1">
        <f t="array" ref="CG558">SUM(SUMIF(Survey!BH558:BO558,{"&gt;0","&lt;0"})*{1,-1})-SUM(SUMIF(Survey!BQ558:BX558,{"&gt;0","&lt;0"})*{1,-1})</f>
        <v>0</v>
      </c>
      <c r="CH558" s="35" t="str">
        <f t="shared" si="399"/>
        <v>No holdings</v>
      </c>
      <c r="CI558">
        <f t="shared" si="400"/>
        <v>0</v>
      </c>
      <c r="CJ558" s="16" t="str">
        <f t="shared" si="401"/>
        <v>Fail</v>
      </c>
      <c r="CK558" s="36">
        <f>Survey!$AV558</f>
        <v>0</v>
      </c>
      <c r="CL558" s="36" cm="1">
        <f t="array" ref="CL558">SUM(SUMIF(Survey!BZ558:CS558,{"&gt;0","&lt;0"})*{1,-1})-SUM(SUMIF(Survey!CU558:DN558,{"&gt;0","&lt;0"})*{1,-1})</f>
        <v>0</v>
      </c>
      <c r="CM558" s="35" t="str">
        <f t="shared" si="402"/>
        <v>No holdings</v>
      </c>
      <c r="CN558" s="17">
        <f t="shared" si="403"/>
        <v>0</v>
      </c>
      <c r="CO558" s="16" t="str">
        <f t="shared" si="404"/>
        <v>Pass</v>
      </c>
      <c r="CP558" s="38" t="b">
        <f>IF(ABS(Survey!$CS558)=0,TRUE,FALSE)</f>
        <v>1</v>
      </c>
      <c r="CQ558" s="37" t="b">
        <f>NOT(ISBLANK(Survey!$CT558))</f>
        <v>0</v>
      </c>
      <c r="CR558" s="16" t="str">
        <f t="shared" si="405"/>
        <v>Pass</v>
      </c>
      <c r="CS558" s="38" t="b">
        <f>IF(ABS(Survey!$DN558)=0,TRUE,FALSE)</f>
        <v>1</v>
      </c>
      <c r="CT558" s="37" t="b">
        <f>NOT(ISBLANK(Survey!$DO558))</f>
        <v>0</v>
      </c>
      <c r="CU558" t="str">
        <f t="shared" si="406"/>
        <v>Pass</v>
      </c>
      <c r="CV558" s="29" cm="1">
        <f t="array" ref="CV558">SUM(SUMIF(Survey!CO558,{"&gt;0","&lt;0"})*{1,-1})+SUM(SUMIF(Survey!DJ558,{"&gt;0","&lt;0"})*{1,-1})</f>
        <v>0</v>
      </c>
      <c r="CW558" s="29">
        <f>SUM(SUMIF(Survey!DQ558:DW558,{"&gt;0","&lt;0"})*{1,-1})+SUM(SUMIF(Survey!DY558:EE558,{"&gt;0","&lt;0"})*{1,-1})</f>
        <v>0</v>
      </c>
      <c r="CX558">
        <f t="shared" si="407"/>
        <v>0</v>
      </c>
      <c r="CY558">
        <f t="shared" si="408"/>
        <v>0</v>
      </c>
      <c r="CZ558" s="16" t="str">
        <f t="shared" si="409"/>
        <v>Pass</v>
      </c>
      <c r="DA558" s="38" t="b">
        <f>IF(ABS(Survey!$DW558)=0,TRUE,FALSE)</f>
        <v>1</v>
      </c>
      <c r="DB558" s="37" t="b">
        <f>NOT(ISBLANK(Survey!DX558))</f>
        <v>0</v>
      </c>
      <c r="DC558" s="16" t="str">
        <f t="shared" si="410"/>
        <v>Pass</v>
      </c>
      <c r="DD558" s="38" t="b">
        <f>IF(ABS(Survey!$EE558)=0,TRUE,FALSE)</f>
        <v>1</v>
      </c>
      <c r="DE558" s="37" t="b">
        <f>NOT(ISBLANK(Survey!$EF558))</f>
        <v>0</v>
      </c>
      <c r="DF558" s="16" t="str">
        <f t="shared" si="411"/>
        <v>Fail</v>
      </c>
      <c r="DG558" s="36">
        <f>SUM(SUMIF(Survey!EL558:EN558,{"&gt;0","&lt;0"})*{1,-1})</f>
        <v>0</v>
      </c>
      <c r="DH558">
        <f t="shared" si="412"/>
        <v>0</v>
      </c>
      <c r="DI558">
        <f t="shared" si="413"/>
        <v>100</v>
      </c>
      <c r="DJ558" s="35" t="b">
        <f>IF(OR(Survey!$M558="ETF",Survey!$M558="ETF, alternative mutual fund",Survey!$M558="Closed-end", Survey!$M558="Split share corp"),TRUE,FALSE)</f>
        <v>0</v>
      </c>
      <c r="DK558" s="16" t="str">
        <f t="shared" si="414"/>
        <v>Fail</v>
      </c>
      <c r="DL558" s="36">
        <f>SUM(SUMIF(Survey!EP558:EV558,{"&gt;0","&lt;0"})*{1,-1})</f>
        <v>0</v>
      </c>
      <c r="DM558">
        <f t="shared" si="415"/>
        <v>0</v>
      </c>
      <c r="DN558" s="17">
        <f t="shared" si="416"/>
        <v>100</v>
      </c>
      <c r="DO558" s="16" t="str">
        <f t="shared" si="417"/>
        <v>Fail</v>
      </c>
      <c r="DP558" s="36">
        <f>SUM(SUMIF(Survey!EX558:FD558,{"&gt;0","&lt;0"})*{1,-1})</f>
        <v>0</v>
      </c>
      <c r="DQ558">
        <f t="shared" si="418"/>
        <v>0</v>
      </c>
      <c r="DR558" s="17">
        <f t="shared" si="419"/>
        <v>100</v>
      </c>
    </row>
    <row r="559" spans="1:122">
      <c r="A559">
        <v>559</v>
      </c>
      <c r="B559" t="str">
        <f t="shared" si="373"/>
        <v>Pass</v>
      </c>
      <c r="C559" t="str">
        <f>IF(COUNTBLANK(Survey!B559:FE559)=$C$2, "Pass", "Fail")</f>
        <v>Pass</v>
      </c>
      <c r="D559" t="str">
        <f t="shared" si="374"/>
        <v>Fail</v>
      </c>
      <c r="E559" t="str">
        <f>IF(OR(ISBLANK(Survey!AJ559),COUNTIF(G559:BB559,"Fail")),"Fail","Pass")</f>
        <v>Fail</v>
      </c>
      <c r="G559" s="16" t="str">
        <f t="shared" si="375"/>
        <v>Fail</v>
      </c>
      <c r="H559" s="177">
        <f>COUNTBLANK(Survey!B559:D559)+COUNTBLANK(Survey!G559)+COUNTBLANK(Survey!I559)+COUNTBLANK(Survey!K559:M559)+COUNTBLANK(Survey!P559)+COUNTBLANK(Survey!S559:U559)+COUNTBLANK(Survey!Y559:AA559)+COUNTBLANK(Survey!AD559:AE559)+COUNTBLANK(Survey!AI559:AI559)</f>
        <v>18</v>
      </c>
      <c r="I559" s="16" t="str">
        <f t="shared" si="376"/>
        <v>Fail</v>
      </c>
      <c r="J559" t="b">
        <f>IF(Survey!E559="No",TRUE,FALSE)</f>
        <v>0</v>
      </c>
      <c r="K559" s="34">
        <f>LEN(Survey!E559)</f>
        <v>0</v>
      </c>
      <c r="L559" s="16" t="str">
        <f t="shared" si="377"/>
        <v>Fail</v>
      </c>
      <c r="M559" t="b">
        <f>IF(Survey!F559="No",TRUE,FALSE)</f>
        <v>0</v>
      </c>
      <c r="N559" s="33">
        <f>LEN(Survey!F559)</f>
        <v>0</v>
      </c>
      <c r="O559" s="16" t="str">
        <f t="shared" si="378"/>
        <v>Pass</v>
      </c>
      <c r="P559" s="34">
        <f>MOD((LEN(Survey!H559)+2),11)</f>
        <v>2</v>
      </c>
      <c r="Q559" s="33" t="str">
        <f>IF(Survey!$L559="Prospectus fund", "Yes", "No")</f>
        <v>No</v>
      </c>
      <c r="R559" s="16" t="str">
        <f t="shared" si="379"/>
        <v>Pass</v>
      </c>
      <c r="S559" s="34">
        <f>MOD((LEN(Survey!J559)+2),11)</f>
        <v>2</v>
      </c>
      <c r="T559" s="35" t="b">
        <f>IF(OR(Survey!$M559="ETF",Survey!$M559="ETF, alternative mutual fund",Survey!$M559="Closed-end", Survey!$M559="Split share corp", Survey!$I559="Yes"),TRUE,FALSE)</f>
        <v>0</v>
      </c>
      <c r="U559" s="16" t="str">
        <f>IFERROR(IF(AND(OR(X559=Y559,Y559 = "Either"),NOT(ISBLANK(Survey!K559))),"Pass","Fail"),"Pass")</f>
        <v>Fail</v>
      </c>
      <c r="V559" s="36" cm="1">
        <f t="array" ref="V559">SUM(SUMIF(Survey!BZ559:CS559,{"&gt;0","&lt;0"})*{1,-1})</f>
        <v>0</v>
      </c>
      <c r="W559" s="38" cm="1">
        <f t="array" ref="W559">SUM(SUMIF(Survey!CC559,{"&gt;0","&lt;0"})*{1,-1})+SUM(SUMIF(Survey!CM559,{"&gt;0","&lt;0"})*{1,-1})</f>
        <v>0</v>
      </c>
      <c r="X559" s="38">
        <f>Survey!K559</f>
        <v>0</v>
      </c>
      <c r="Y559" s="37" t="str">
        <f t="shared" si="380"/>
        <v>Either</v>
      </c>
      <c r="Z559" s="16" t="str">
        <f t="shared" si="381"/>
        <v>Fail</v>
      </c>
      <c r="AA559" s="67" cm="1">
        <f t="array" ref="AA559">SUM(SUMIF(Survey!BZ559:CS559,{"&gt;0","&lt;0"})*{1,-1})+SUM(SUMIF(Survey!CU559:DN559,{"&gt;0","&lt;0"})*{1,-1})</f>
        <v>0</v>
      </c>
      <c r="AB559" s="67">
        <f>IFERROR(AA559/(Survey!$AV559),0)</f>
        <v>0</v>
      </c>
      <c r="AC559" s="128" t="b">
        <f>IF(OR(Survey!$M559="Alternative strategy or hedge",Survey!$M559="Other, illiquid",Survey!$L559="Prospectus fund"),TRUE,FALSE)</f>
        <v>0</v>
      </c>
      <c r="AD559" s="128" t="b">
        <f>NOT(ISBLANK(Survey!$M559))</f>
        <v>0</v>
      </c>
      <c r="AE559" s="16" t="str">
        <f t="shared" si="382"/>
        <v>Pass</v>
      </c>
      <c r="AF559" s="38" t="b">
        <f>NOT(ISNUMBER(SEARCH("Other",Survey!$P559)))</f>
        <v>1</v>
      </c>
      <c r="AG559" s="37" t="b">
        <f>NOT(ISBLANK(Survey!$Q559))</f>
        <v>0</v>
      </c>
      <c r="AH559" s="16" t="str">
        <f t="shared" si="383"/>
        <v>Pass</v>
      </c>
      <c r="AI559" s="143">
        <f>COUNTBLANK(Survey!$W559)</f>
        <v>1</v>
      </c>
      <c r="AJ559" s="67">
        <f>IF(AND(Survey!L559&lt;&gt;"Exempt fund",OR(Survey!$M559="ETF",Survey!$M559="ETF, alternative mutual fund",Survey!$M559="Mutual fund",Survey!$M559="Alternative mutual fund",Survey!$M559="Money market")),1,0)</f>
        <v>0</v>
      </c>
      <c r="AK559" s="16" t="str">
        <f t="shared" si="384"/>
        <v>Pass</v>
      </c>
      <c r="AL559" s="38" t="b">
        <f>NOT(ISNUMBER(SEARCH("Yes",Survey!$AA559)))</f>
        <v>1</v>
      </c>
      <c r="AM559" s="37" t="b">
        <f>IF(COUNTBLANK(Survey!$AB559:$AC559)=0,TRUE, FALSE)</f>
        <v>0</v>
      </c>
      <c r="AN559" s="16" t="str">
        <f t="shared" si="385"/>
        <v>Pass</v>
      </c>
      <c r="AO559" s="38" t="b">
        <f>NOT(ISNUMBER(SEARCH("Yes",Survey!$AD559)))</f>
        <v>1</v>
      </c>
      <c r="AP559" s="37" t="b">
        <f>NOT(ISBLANK(Survey!$AF559))</f>
        <v>0</v>
      </c>
      <c r="AQ559" s="16" t="str">
        <f t="shared" si="386"/>
        <v>Pass</v>
      </c>
      <c r="AR559" s="38" t="b">
        <f>NOT(OR(ISNUMBER(SEARCH("Other",Survey!$AF559)),ISNUMBER(SEARCH("Multiple",Survey!$AF559))))</f>
        <v>1</v>
      </c>
      <c r="AS559" s="37" t="b">
        <f>NOT(ISBLANK(Survey!$AG559))</f>
        <v>0</v>
      </c>
      <c r="AT559" s="16" t="str">
        <f t="shared" si="387"/>
        <v>Fail</v>
      </c>
      <c r="AU559" s="143">
        <f>IF(ABS(Survey!$AV559)&gt;0, 1,0)</f>
        <v>0</v>
      </c>
      <c r="AV559" s="143">
        <f>IF(COUNTBLANK(Survey!$AJ559)=0,1,0)</f>
        <v>0</v>
      </c>
      <c r="AW559" s="16" t="str">
        <f t="shared" si="388"/>
        <v>Pass</v>
      </c>
      <c r="AX559" s="143">
        <f>IF(ISBLANK(Survey!$AJ559),0,1)</f>
        <v>0</v>
      </c>
      <c r="AY559" s="165">
        <f>COUNTBLANK(Survey!$AK559)</f>
        <v>1</v>
      </c>
      <c r="AZ559" s="16" t="str">
        <f t="shared" si="389"/>
        <v>Pass</v>
      </c>
      <c r="BA559" s="143">
        <f>IF(OR(Survey!$AK559="Closed",ISBLANK(Survey!$AK559)),0,1)</f>
        <v>0</v>
      </c>
      <c r="BB559" s="165">
        <f>IF(ISBLANK(Survey!$AL559),1,0)</f>
        <v>1</v>
      </c>
      <c r="BC559" s="147" t="str" cm="1">
        <f t="array" ref="BC559">IF(OR(IF(OR($BE559+$BF559 = 2, $BG559=1), FALSE, TRUE), AND($BD559:$BD559 = 0)),"Pass","Fail")</f>
        <v>Pass</v>
      </c>
      <c r="BD559" s="143">
        <f>COUNTBLANK(Survey!$AM559:$AO559)</f>
        <v>3</v>
      </c>
      <c r="BE559" s="143">
        <f>IF(Survey!$I559="Yes",1,0)</f>
        <v>0</v>
      </c>
      <c r="BF559" s="143">
        <f>IF(OR(Survey!$M559="Mutual fund",Survey!$M559="Alternative mutual fund",Survey!$M559="Money market"),1,0)</f>
        <v>0</v>
      </c>
      <c r="BG559" s="148">
        <f>IF(OR(Survey!$M559="ETF",Survey!$M559="ETF, alternative mutual fund"),1,0)</f>
        <v>0</v>
      </c>
      <c r="BH559" s="16" t="str">
        <f t="shared" si="390"/>
        <v>Pass</v>
      </c>
      <c r="BI559" s="38" t="b">
        <f>OR(ISNUMBER(SEARCH("Yes",Survey!$AO559)),ISBLANK(Survey!$AO559))</f>
        <v>1</v>
      </c>
      <c r="BJ559" s="67" t="b">
        <f>NOT(ISBLANK(Survey!$AP559))</f>
        <v>0</v>
      </c>
      <c r="BK559" s="16" t="str">
        <f t="shared" si="391"/>
        <v>Pass</v>
      </c>
      <c r="BL559" s="143">
        <f>IF(Survey!$AW559=0, 0,1)</f>
        <v>0</v>
      </c>
      <c r="BM559" s="67">
        <f>Survey!$AQ559</f>
        <v>0</v>
      </c>
      <c r="BN559" s="67">
        <f>IFERROR((Survey!$AX559-ABS(Survey!$AY559)-ABS(Survey!$BD559))/Survey!$AW559,0)</f>
        <v>0</v>
      </c>
      <c r="BO559" s="67">
        <f>IF(AND($BM559&gt;$BN559-0.2,$BM559&lt;$BN559+0.2,ISBLANK(Survey!$AQ559)=FALSE),0,1)</f>
        <v>1</v>
      </c>
      <c r="BP559" s="165">
        <f>IF(ISBLANK(Survey!$AR559),1,0)</f>
        <v>1</v>
      </c>
      <c r="BQ559" s="16" t="str">
        <f t="shared" si="392"/>
        <v>Pass</v>
      </c>
      <c r="BR559" s="143">
        <f>IF(Survey!$AW559=0, 0,1)</f>
        <v>0</v>
      </c>
      <c r="BS559" s="67">
        <f>IF(AND(Survey!$AS559&gt;=0,Survey!$AS559&lt;=0.2,Survey!$AS559&lt;&gt;""),0,1)</f>
        <v>1</v>
      </c>
      <c r="BT559" s="143">
        <f>IF(ISBLANK(Survey!$AT559),1,0)</f>
        <v>1</v>
      </c>
      <c r="BU559" s="16" t="str">
        <f t="shared" si="393"/>
        <v>Fail</v>
      </c>
      <c r="BV559" s="165">
        <f>Survey!$AU559</f>
        <v>0</v>
      </c>
      <c r="BW559" s="16" t="str">
        <f t="shared" si="394"/>
        <v>Pass</v>
      </c>
      <c r="BX559" s="36">
        <f>Survey!$AV559</f>
        <v>0</v>
      </c>
      <c r="BY559" s="176">
        <f>Survey!$AW559+Survey!$AX559-ABS(Survey!$AY559)+ABS(Survey!$AZ559)-ABS(Survey!$BA559)+ABS(Survey!$BB559)-ABS(Survey!$BC559)-ABS(Survey!$BD559)+Survey!$BE559</f>
        <v>0</v>
      </c>
      <c r="BZ559" s="35">
        <f t="shared" si="395"/>
        <v>0</v>
      </c>
      <c r="CA559" s="17">
        <f t="shared" si="396"/>
        <v>0</v>
      </c>
      <c r="CB559" s="16" t="str">
        <f t="shared" si="397"/>
        <v>Pass</v>
      </c>
      <c r="CC559" s="38" t="b">
        <f>IF(ABS(Survey!$BE559)=0,TRUE,FALSE)</f>
        <v>1</v>
      </c>
      <c r="CD559" s="37" t="b">
        <f>NOT(ISBLANK(Survey!$BF559))</f>
        <v>0</v>
      </c>
      <c r="CE559" t="str">
        <f t="shared" si="398"/>
        <v>Fail</v>
      </c>
      <c r="CF559" s="29">
        <f>Survey!$AV559</f>
        <v>0</v>
      </c>
      <c r="CG559" s="29" cm="1">
        <f t="array" ref="CG559">SUM(SUMIF(Survey!BH559:BO559,{"&gt;0","&lt;0"})*{1,-1})-SUM(SUMIF(Survey!BQ559:BX559,{"&gt;0","&lt;0"})*{1,-1})</f>
        <v>0</v>
      </c>
      <c r="CH559" s="35" t="str">
        <f t="shared" si="399"/>
        <v>No holdings</v>
      </c>
      <c r="CI559">
        <f t="shared" si="400"/>
        <v>0</v>
      </c>
      <c r="CJ559" s="16" t="str">
        <f t="shared" si="401"/>
        <v>Fail</v>
      </c>
      <c r="CK559" s="36">
        <f>Survey!$AV559</f>
        <v>0</v>
      </c>
      <c r="CL559" s="36" cm="1">
        <f t="array" ref="CL559">SUM(SUMIF(Survey!BZ559:CS559,{"&gt;0","&lt;0"})*{1,-1})-SUM(SUMIF(Survey!CU559:DN559,{"&gt;0","&lt;0"})*{1,-1})</f>
        <v>0</v>
      </c>
      <c r="CM559" s="35" t="str">
        <f t="shared" si="402"/>
        <v>No holdings</v>
      </c>
      <c r="CN559" s="17">
        <f t="shared" si="403"/>
        <v>0</v>
      </c>
      <c r="CO559" s="16" t="str">
        <f t="shared" si="404"/>
        <v>Pass</v>
      </c>
      <c r="CP559" s="38" t="b">
        <f>IF(ABS(Survey!$CS559)=0,TRUE,FALSE)</f>
        <v>1</v>
      </c>
      <c r="CQ559" s="37" t="b">
        <f>NOT(ISBLANK(Survey!$CT559))</f>
        <v>0</v>
      </c>
      <c r="CR559" s="16" t="str">
        <f t="shared" si="405"/>
        <v>Pass</v>
      </c>
      <c r="CS559" s="38" t="b">
        <f>IF(ABS(Survey!$DN559)=0,TRUE,FALSE)</f>
        <v>1</v>
      </c>
      <c r="CT559" s="37" t="b">
        <f>NOT(ISBLANK(Survey!$DO559))</f>
        <v>0</v>
      </c>
      <c r="CU559" t="str">
        <f t="shared" si="406"/>
        <v>Pass</v>
      </c>
      <c r="CV559" s="29" cm="1">
        <f t="array" ref="CV559">SUM(SUMIF(Survey!CO559,{"&gt;0","&lt;0"})*{1,-1})+SUM(SUMIF(Survey!DJ559,{"&gt;0","&lt;0"})*{1,-1})</f>
        <v>0</v>
      </c>
      <c r="CW559" s="29">
        <f>SUM(SUMIF(Survey!DQ559:DW559,{"&gt;0","&lt;0"})*{1,-1})+SUM(SUMIF(Survey!DY559:EE559,{"&gt;0","&lt;0"})*{1,-1})</f>
        <v>0</v>
      </c>
      <c r="CX559">
        <f t="shared" si="407"/>
        <v>0</v>
      </c>
      <c r="CY559">
        <f t="shared" si="408"/>
        <v>0</v>
      </c>
      <c r="CZ559" s="16" t="str">
        <f t="shared" si="409"/>
        <v>Pass</v>
      </c>
      <c r="DA559" s="38" t="b">
        <f>IF(ABS(Survey!$DW559)=0,TRUE,FALSE)</f>
        <v>1</v>
      </c>
      <c r="DB559" s="37" t="b">
        <f>NOT(ISBLANK(Survey!DX559))</f>
        <v>0</v>
      </c>
      <c r="DC559" s="16" t="str">
        <f t="shared" si="410"/>
        <v>Pass</v>
      </c>
      <c r="DD559" s="38" t="b">
        <f>IF(ABS(Survey!$EE559)=0,TRUE,FALSE)</f>
        <v>1</v>
      </c>
      <c r="DE559" s="37" t="b">
        <f>NOT(ISBLANK(Survey!$EF559))</f>
        <v>0</v>
      </c>
      <c r="DF559" s="16" t="str">
        <f t="shared" si="411"/>
        <v>Fail</v>
      </c>
      <c r="DG559" s="36">
        <f>SUM(SUMIF(Survey!EL559:EN559,{"&gt;0","&lt;0"})*{1,-1})</f>
        <v>0</v>
      </c>
      <c r="DH559">
        <f t="shared" si="412"/>
        <v>0</v>
      </c>
      <c r="DI559">
        <f t="shared" si="413"/>
        <v>100</v>
      </c>
      <c r="DJ559" s="35" t="b">
        <f>IF(OR(Survey!$M559="ETF",Survey!$M559="ETF, alternative mutual fund",Survey!$M559="Closed-end", Survey!$M559="Split share corp"),TRUE,FALSE)</f>
        <v>0</v>
      </c>
      <c r="DK559" s="16" t="str">
        <f t="shared" si="414"/>
        <v>Fail</v>
      </c>
      <c r="DL559" s="36">
        <f>SUM(SUMIF(Survey!EP559:EV559,{"&gt;0","&lt;0"})*{1,-1})</f>
        <v>0</v>
      </c>
      <c r="DM559">
        <f t="shared" si="415"/>
        <v>0</v>
      </c>
      <c r="DN559" s="17">
        <f t="shared" si="416"/>
        <v>100</v>
      </c>
      <c r="DO559" s="16" t="str">
        <f t="shared" si="417"/>
        <v>Fail</v>
      </c>
      <c r="DP559" s="36">
        <f>SUM(SUMIF(Survey!EX559:FD559,{"&gt;0","&lt;0"})*{1,-1})</f>
        <v>0</v>
      </c>
      <c r="DQ559">
        <f t="shared" si="418"/>
        <v>0</v>
      </c>
      <c r="DR559" s="17">
        <f t="shared" si="419"/>
        <v>100</v>
      </c>
    </row>
    <row r="560" spans="1:122">
      <c r="A560">
        <v>560</v>
      </c>
      <c r="B560" t="str">
        <f t="shared" si="373"/>
        <v>Pass</v>
      </c>
      <c r="C560" t="str">
        <f>IF(COUNTBLANK(Survey!B560:FE560)=$C$2, "Pass", "Fail")</f>
        <v>Pass</v>
      </c>
      <c r="D560" t="str">
        <f t="shared" si="374"/>
        <v>Fail</v>
      </c>
      <c r="E560" t="str">
        <f>IF(OR(ISBLANK(Survey!AJ560),COUNTIF(G560:BB560,"Fail")),"Fail","Pass")</f>
        <v>Fail</v>
      </c>
      <c r="G560" s="16" t="str">
        <f t="shared" si="375"/>
        <v>Fail</v>
      </c>
      <c r="H560" s="177">
        <f>COUNTBLANK(Survey!B560:D560)+COUNTBLANK(Survey!G560)+COUNTBLANK(Survey!I560)+COUNTBLANK(Survey!K560:M560)+COUNTBLANK(Survey!P560)+COUNTBLANK(Survey!S560:U560)+COUNTBLANK(Survey!Y560:AA560)+COUNTBLANK(Survey!AD560:AE560)+COUNTBLANK(Survey!AI560:AI560)</f>
        <v>18</v>
      </c>
      <c r="I560" s="16" t="str">
        <f t="shared" si="376"/>
        <v>Fail</v>
      </c>
      <c r="J560" t="b">
        <f>IF(Survey!E560="No",TRUE,FALSE)</f>
        <v>0</v>
      </c>
      <c r="K560" s="34">
        <f>LEN(Survey!E560)</f>
        <v>0</v>
      </c>
      <c r="L560" s="16" t="str">
        <f t="shared" si="377"/>
        <v>Fail</v>
      </c>
      <c r="M560" t="b">
        <f>IF(Survey!F560="No",TRUE,FALSE)</f>
        <v>0</v>
      </c>
      <c r="N560" s="33">
        <f>LEN(Survey!F560)</f>
        <v>0</v>
      </c>
      <c r="O560" s="16" t="str">
        <f t="shared" si="378"/>
        <v>Pass</v>
      </c>
      <c r="P560" s="34">
        <f>MOD((LEN(Survey!H560)+2),11)</f>
        <v>2</v>
      </c>
      <c r="Q560" s="33" t="str">
        <f>IF(Survey!$L560="Prospectus fund", "Yes", "No")</f>
        <v>No</v>
      </c>
      <c r="R560" s="16" t="str">
        <f t="shared" si="379"/>
        <v>Pass</v>
      </c>
      <c r="S560" s="34">
        <f>MOD((LEN(Survey!J560)+2),11)</f>
        <v>2</v>
      </c>
      <c r="T560" s="35" t="b">
        <f>IF(OR(Survey!$M560="ETF",Survey!$M560="ETF, alternative mutual fund",Survey!$M560="Closed-end", Survey!$M560="Split share corp", Survey!$I560="Yes"),TRUE,FALSE)</f>
        <v>0</v>
      </c>
      <c r="U560" s="16" t="str">
        <f>IFERROR(IF(AND(OR(X560=Y560,Y560 = "Either"),NOT(ISBLANK(Survey!K560))),"Pass","Fail"),"Pass")</f>
        <v>Fail</v>
      </c>
      <c r="V560" s="36" cm="1">
        <f t="array" ref="V560">SUM(SUMIF(Survey!BZ560:CS560,{"&gt;0","&lt;0"})*{1,-1})</f>
        <v>0</v>
      </c>
      <c r="W560" s="38" cm="1">
        <f t="array" ref="W560">SUM(SUMIF(Survey!CC560,{"&gt;0","&lt;0"})*{1,-1})+SUM(SUMIF(Survey!CM560,{"&gt;0","&lt;0"})*{1,-1})</f>
        <v>0</v>
      </c>
      <c r="X560" s="38">
        <f>Survey!K560</f>
        <v>0</v>
      </c>
      <c r="Y560" s="37" t="str">
        <f t="shared" si="380"/>
        <v>Either</v>
      </c>
      <c r="Z560" s="16" t="str">
        <f t="shared" si="381"/>
        <v>Fail</v>
      </c>
      <c r="AA560" s="67" cm="1">
        <f t="array" ref="AA560">SUM(SUMIF(Survey!BZ560:CS560,{"&gt;0","&lt;0"})*{1,-1})+SUM(SUMIF(Survey!CU560:DN560,{"&gt;0","&lt;0"})*{1,-1})</f>
        <v>0</v>
      </c>
      <c r="AB560" s="67">
        <f>IFERROR(AA560/(Survey!$AV560),0)</f>
        <v>0</v>
      </c>
      <c r="AC560" s="128" t="b">
        <f>IF(OR(Survey!$M560="Alternative strategy or hedge",Survey!$M560="Other, illiquid",Survey!$L560="Prospectus fund"),TRUE,FALSE)</f>
        <v>0</v>
      </c>
      <c r="AD560" s="128" t="b">
        <f>NOT(ISBLANK(Survey!$M560))</f>
        <v>0</v>
      </c>
      <c r="AE560" s="16" t="str">
        <f t="shared" si="382"/>
        <v>Pass</v>
      </c>
      <c r="AF560" s="38" t="b">
        <f>NOT(ISNUMBER(SEARCH("Other",Survey!$P560)))</f>
        <v>1</v>
      </c>
      <c r="AG560" s="37" t="b">
        <f>NOT(ISBLANK(Survey!$Q560))</f>
        <v>0</v>
      </c>
      <c r="AH560" s="16" t="str">
        <f t="shared" si="383"/>
        <v>Pass</v>
      </c>
      <c r="AI560" s="143">
        <f>COUNTBLANK(Survey!$W560)</f>
        <v>1</v>
      </c>
      <c r="AJ560" s="67">
        <f>IF(AND(Survey!L560&lt;&gt;"Exempt fund",OR(Survey!$M560="ETF",Survey!$M560="ETF, alternative mutual fund",Survey!$M560="Mutual fund",Survey!$M560="Alternative mutual fund",Survey!$M560="Money market")),1,0)</f>
        <v>0</v>
      </c>
      <c r="AK560" s="16" t="str">
        <f t="shared" si="384"/>
        <v>Pass</v>
      </c>
      <c r="AL560" s="38" t="b">
        <f>NOT(ISNUMBER(SEARCH("Yes",Survey!$AA560)))</f>
        <v>1</v>
      </c>
      <c r="AM560" s="37" t="b">
        <f>IF(COUNTBLANK(Survey!$AB560:$AC560)=0,TRUE, FALSE)</f>
        <v>0</v>
      </c>
      <c r="AN560" s="16" t="str">
        <f t="shared" si="385"/>
        <v>Pass</v>
      </c>
      <c r="AO560" s="38" t="b">
        <f>NOT(ISNUMBER(SEARCH("Yes",Survey!$AD560)))</f>
        <v>1</v>
      </c>
      <c r="AP560" s="37" t="b">
        <f>NOT(ISBLANK(Survey!$AF560))</f>
        <v>0</v>
      </c>
      <c r="AQ560" s="16" t="str">
        <f t="shared" si="386"/>
        <v>Pass</v>
      </c>
      <c r="AR560" s="38" t="b">
        <f>NOT(OR(ISNUMBER(SEARCH("Other",Survey!$AF560)),ISNUMBER(SEARCH("Multiple",Survey!$AF560))))</f>
        <v>1</v>
      </c>
      <c r="AS560" s="37" t="b">
        <f>NOT(ISBLANK(Survey!$AG560))</f>
        <v>0</v>
      </c>
      <c r="AT560" s="16" t="str">
        <f t="shared" si="387"/>
        <v>Fail</v>
      </c>
      <c r="AU560" s="143">
        <f>IF(ABS(Survey!$AV560)&gt;0, 1,0)</f>
        <v>0</v>
      </c>
      <c r="AV560" s="143">
        <f>IF(COUNTBLANK(Survey!$AJ560)=0,1,0)</f>
        <v>0</v>
      </c>
      <c r="AW560" s="16" t="str">
        <f t="shared" si="388"/>
        <v>Pass</v>
      </c>
      <c r="AX560" s="143">
        <f>IF(ISBLANK(Survey!$AJ560),0,1)</f>
        <v>0</v>
      </c>
      <c r="AY560" s="165">
        <f>COUNTBLANK(Survey!$AK560)</f>
        <v>1</v>
      </c>
      <c r="AZ560" s="16" t="str">
        <f t="shared" si="389"/>
        <v>Pass</v>
      </c>
      <c r="BA560" s="143">
        <f>IF(OR(Survey!$AK560="Closed",ISBLANK(Survey!$AK560)),0,1)</f>
        <v>0</v>
      </c>
      <c r="BB560" s="165">
        <f>IF(ISBLANK(Survey!$AL560),1,0)</f>
        <v>1</v>
      </c>
      <c r="BC560" s="147" t="str" cm="1">
        <f t="array" ref="BC560">IF(OR(IF(OR($BE560+$BF560 = 2, $BG560=1), FALSE, TRUE), AND($BD560:$BD560 = 0)),"Pass","Fail")</f>
        <v>Pass</v>
      </c>
      <c r="BD560" s="143">
        <f>COUNTBLANK(Survey!$AM560:$AO560)</f>
        <v>3</v>
      </c>
      <c r="BE560" s="143">
        <f>IF(Survey!$I560="Yes",1,0)</f>
        <v>0</v>
      </c>
      <c r="BF560" s="143">
        <f>IF(OR(Survey!$M560="Mutual fund",Survey!$M560="Alternative mutual fund",Survey!$M560="Money market"),1,0)</f>
        <v>0</v>
      </c>
      <c r="BG560" s="148">
        <f>IF(OR(Survey!$M560="ETF",Survey!$M560="ETF, alternative mutual fund"),1,0)</f>
        <v>0</v>
      </c>
      <c r="BH560" s="16" t="str">
        <f t="shared" si="390"/>
        <v>Pass</v>
      </c>
      <c r="BI560" s="38" t="b">
        <f>OR(ISNUMBER(SEARCH("Yes",Survey!$AO560)),ISBLANK(Survey!$AO560))</f>
        <v>1</v>
      </c>
      <c r="BJ560" s="67" t="b">
        <f>NOT(ISBLANK(Survey!$AP560))</f>
        <v>0</v>
      </c>
      <c r="BK560" s="16" t="str">
        <f t="shared" si="391"/>
        <v>Pass</v>
      </c>
      <c r="BL560" s="143">
        <f>IF(Survey!$AW560=0, 0,1)</f>
        <v>0</v>
      </c>
      <c r="BM560" s="67">
        <f>Survey!$AQ560</f>
        <v>0</v>
      </c>
      <c r="BN560" s="67">
        <f>IFERROR((Survey!$AX560-ABS(Survey!$AY560)-ABS(Survey!$BD560))/Survey!$AW560,0)</f>
        <v>0</v>
      </c>
      <c r="BO560" s="67">
        <f>IF(AND($BM560&gt;$BN560-0.2,$BM560&lt;$BN560+0.2,ISBLANK(Survey!$AQ560)=FALSE),0,1)</f>
        <v>1</v>
      </c>
      <c r="BP560" s="165">
        <f>IF(ISBLANK(Survey!$AR560),1,0)</f>
        <v>1</v>
      </c>
      <c r="BQ560" s="16" t="str">
        <f t="shared" si="392"/>
        <v>Pass</v>
      </c>
      <c r="BR560" s="143">
        <f>IF(Survey!$AW560=0, 0,1)</f>
        <v>0</v>
      </c>
      <c r="BS560" s="67">
        <f>IF(AND(Survey!$AS560&gt;=0,Survey!$AS560&lt;=0.2,Survey!$AS560&lt;&gt;""),0,1)</f>
        <v>1</v>
      </c>
      <c r="BT560" s="143">
        <f>IF(ISBLANK(Survey!$AT560),1,0)</f>
        <v>1</v>
      </c>
      <c r="BU560" s="16" t="str">
        <f t="shared" si="393"/>
        <v>Fail</v>
      </c>
      <c r="BV560" s="165">
        <f>Survey!$AU560</f>
        <v>0</v>
      </c>
      <c r="BW560" s="16" t="str">
        <f t="shared" si="394"/>
        <v>Pass</v>
      </c>
      <c r="BX560" s="36">
        <f>Survey!$AV560</f>
        <v>0</v>
      </c>
      <c r="BY560" s="176">
        <f>Survey!$AW560+Survey!$AX560-ABS(Survey!$AY560)+ABS(Survey!$AZ560)-ABS(Survey!$BA560)+ABS(Survey!$BB560)-ABS(Survey!$BC560)-ABS(Survey!$BD560)+Survey!$BE560</f>
        <v>0</v>
      </c>
      <c r="BZ560" s="35">
        <f t="shared" si="395"/>
        <v>0</v>
      </c>
      <c r="CA560" s="17">
        <f t="shared" si="396"/>
        <v>0</v>
      </c>
      <c r="CB560" s="16" t="str">
        <f t="shared" si="397"/>
        <v>Pass</v>
      </c>
      <c r="CC560" s="38" t="b">
        <f>IF(ABS(Survey!$BE560)=0,TRUE,FALSE)</f>
        <v>1</v>
      </c>
      <c r="CD560" s="37" t="b">
        <f>NOT(ISBLANK(Survey!$BF560))</f>
        <v>0</v>
      </c>
      <c r="CE560" t="str">
        <f t="shared" si="398"/>
        <v>Fail</v>
      </c>
      <c r="CF560" s="29">
        <f>Survey!$AV560</f>
        <v>0</v>
      </c>
      <c r="CG560" s="29" cm="1">
        <f t="array" ref="CG560">SUM(SUMIF(Survey!BH560:BO560,{"&gt;0","&lt;0"})*{1,-1})-SUM(SUMIF(Survey!BQ560:BX560,{"&gt;0","&lt;0"})*{1,-1})</f>
        <v>0</v>
      </c>
      <c r="CH560" s="35" t="str">
        <f t="shared" si="399"/>
        <v>No holdings</v>
      </c>
      <c r="CI560">
        <f t="shared" si="400"/>
        <v>0</v>
      </c>
      <c r="CJ560" s="16" t="str">
        <f t="shared" si="401"/>
        <v>Fail</v>
      </c>
      <c r="CK560" s="36">
        <f>Survey!$AV560</f>
        <v>0</v>
      </c>
      <c r="CL560" s="36" cm="1">
        <f t="array" ref="CL560">SUM(SUMIF(Survey!BZ560:CS560,{"&gt;0","&lt;0"})*{1,-1})-SUM(SUMIF(Survey!CU560:DN560,{"&gt;0","&lt;0"})*{1,-1})</f>
        <v>0</v>
      </c>
      <c r="CM560" s="35" t="str">
        <f t="shared" si="402"/>
        <v>No holdings</v>
      </c>
      <c r="CN560" s="17">
        <f t="shared" si="403"/>
        <v>0</v>
      </c>
      <c r="CO560" s="16" t="str">
        <f t="shared" si="404"/>
        <v>Pass</v>
      </c>
      <c r="CP560" s="38" t="b">
        <f>IF(ABS(Survey!$CS560)=0,TRUE,FALSE)</f>
        <v>1</v>
      </c>
      <c r="CQ560" s="37" t="b">
        <f>NOT(ISBLANK(Survey!$CT560))</f>
        <v>0</v>
      </c>
      <c r="CR560" s="16" t="str">
        <f t="shared" si="405"/>
        <v>Pass</v>
      </c>
      <c r="CS560" s="38" t="b">
        <f>IF(ABS(Survey!$DN560)=0,TRUE,FALSE)</f>
        <v>1</v>
      </c>
      <c r="CT560" s="37" t="b">
        <f>NOT(ISBLANK(Survey!$DO560))</f>
        <v>0</v>
      </c>
      <c r="CU560" t="str">
        <f t="shared" si="406"/>
        <v>Pass</v>
      </c>
      <c r="CV560" s="29" cm="1">
        <f t="array" ref="CV560">SUM(SUMIF(Survey!CO560,{"&gt;0","&lt;0"})*{1,-1})+SUM(SUMIF(Survey!DJ560,{"&gt;0","&lt;0"})*{1,-1})</f>
        <v>0</v>
      </c>
      <c r="CW560" s="29">
        <f>SUM(SUMIF(Survey!DQ560:DW560,{"&gt;0","&lt;0"})*{1,-1})+SUM(SUMIF(Survey!DY560:EE560,{"&gt;0","&lt;0"})*{1,-1})</f>
        <v>0</v>
      </c>
      <c r="CX560">
        <f t="shared" si="407"/>
        <v>0</v>
      </c>
      <c r="CY560">
        <f t="shared" si="408"/>
        <v>0</v>
      </c>
      <c r="CZ560" s="16" t="str">
        <f t="shared" si="409"/>
        <v>Pass</v>
      </c>
      <c r="DA560" s="38" t="b">
        <f>IF(ABS(Survey!$DW560)=0,TRUE,FALSE)</f>
        <v>1</v>
      </c>
      <c r="DB560" s="37" t="b">
        <f>NOT(ISBLANK(Survey!DX560))</f>
        <v>0</v>
      </c>
      <c r="DC560" s="16" t="str">
        <f t="shared" si="410"/>
        <v>Pass</v>
      </c>
      <c r="DD560" s="38" t="b">
        <f>IF(ABS(Survey!$EE560)=0,TRUE,FALSE)</f>
        <v>1</v>
      </c>
      <c r="DE560" s="37" t="b">
        <f>NOT(ISBLANK(Survey!$EF560))</f>
        <v>0</v>
      </c>
      <c r="DF560" s="16" t="str">
        <f t="shared" si="411"/>
        <v>Fail</v>
      </c>
      <c r="DG560" s="36">
        <f>SUM(SUMIF(Survey!EL560:EN560,{"&gt;0","&lt;0"})*{1,-1})</f>
        <v>0</v>
      </c>
      <c r="DH560">
        <f t="shared" si="412"/>
        <v>0</v>
      </c>
      <c r="DI560">
        <f t="shared" si="413"/>
        <v>100</v>
      </c>
      <c r="DJ560" s="35" t="b">
        <f>IF(OR(Survey!$M560="ETF",Survey!$M560="ETF, alternative mutual fund",Survey!$M560="Closed-end", Survey!$M560="Split share corp"),TRUE,FALSE)</f>
        <v>0</v>
      </c>
      <c r="DK560" s="16" t="str">
        <f t="shared" si="414"/>
        <v>Fail</v>
      </c>
      <c r="DL560" s="36">
        <f>SUM(SUMIF(Survey!EP560:EV560,{"&gt;0","&lt;0"})*{1,-1})</f>
        <v>0</v>
      </c>
      <c r="DM560">
        <f t="shared" si="415"/>
        <v>0</v>
      </c>
      <c r="DN560" s="17">
        <f t="shared" si="416"/>
        <v>100</v>
      </c>
      <c r="DO560" s="16" t="str">
        <f t="shared" si="417"/>
        <v>Fail</v>
      </c>
      <c r="DP560" s="36">
        <f>SUM(SUMIF(Survey!EX560:FD560,{"&gt;0","&lt;0"})*{1,-1})</f>
        <v>0</v>
      </c>
      <c r="DQ560">
        <f t="shared" si="418"/>
        <v>0</v>
      </c>
      <c r="DR560" s="17">
        <f t="shared" si="419"/>
        <v>100</v>
      </c>
    </row>
    <row r="561" spans="1:122">
      <c r="A561">
        <v>561</v>
      </c>
      <c r="B561" t="str">
        <f t="shared" si="373"/>
        <v>Pass</v>
      </c>
      <c r="C561" t="str">
        <f>IF(COUNTBLANK(Survey!B561:FE561)=$C$2, "Pass", "Fail")</f>
        <v>Pass</v>
      </c>
      <c r="D561" t="str">
        <f t="shared" si="374"/>
        <v>Fail</v>
      </c>
      <c r="E561" t="str">
        <f>IF(OR(ISBLANK(Survey!AJ561),COUNTIF(G561:BB561,"Fail")),"Fail","Pass")</f>
        <v>Fail</v>
      </c>
      <c r="G561" s="16" t="str">
        <f t="shared" si="375"/>
        <v>Fail</v>
      </c>
      <c r="H561" s="177">
        <f>COUNTBLANK(Survey!B561:D561)+COUNTBLANK(Survey!G561)+COUNTBLANK(Survey!I561)+COUNTBLANK(Survey!K561:M561)+COUNTBLANK(Survey!P561)+COUNTBLANK(Survey!S561:U561)+COUNTBLANK(Survey!Y561:AA561)+COUNTBLANK(Survey!AD561:AE561)+COUNTBLANK(Survey!AI561:AI561)</f>
        <v>18</v>
      </c>
      <c r="I561" s="16" t="str">
        <f t="shared" si="376"/>
        <v>Fail</v>
      </c>
      <c r="J561" t="b">
        <f>IF(Survey!E561="No",TRUE,FALSE)</f>
        <v>0</v>
      </c>
      <c r="K561" s="34">
        <f>LEN(Survey!E561)</f>
        <v>0</v>
      </c>
      <c r="L561" s="16" t="str">
        <f t="shared" si="377"/>
        <v>Fail</v>
      </c>
      <c r="M561" t="b">
        <f>IF(Survey!F561="No",TRUE,FALSE)</f>
        <v>0</v>
      </c>
      <c r="N561" s="33">
        <f>LEN(Survey!F561)</f>
        <v>0</v>
      </c>
      <c r="O561" s="16" t="str">
        <f t="shared" si="378"/>
        <v>Pass</v>
      </c>
      <c r="P561" s="34">
        <f>MOD((LEN(Survey!H561)+2),11)</f>
        <v>2</v>
      </c>
      <c r="Q561" s="33" t="str">
        <f>IF(Survey!$L561="Prospectus fund", "Yes", "No")</f>
        <v>No</v>
      </c>
      <c r="R561" s="16" t="str">
        <f t="shared" si="379"/>
        <v>Pass</v>
      </c>
      <c r="S561" s="34">
        <f>MOD((LEN(Survey!J561)+2),11)</f>
        <v>2</v>
      </c>
      <c r="T561" s="35" t="b">
        <f>IF(OR(Survey!$M561="ETF",Survey!$M561="ETF, alternative mutual fund",Survey!$M561="Closed-end", Survey!$M561="Split share corp", Survey!$I561="Yes"),TRUE,FALSE)</f>
        <v>0</v>
      </c>
      <c r="U561" s="16" t="str">
        <f>IFERROR(IF(AND(OR(X561=Y561,Y561 = "Either"),NOT(ISBLANK(Survey!K561))),"Pass","Fail"),"Pass")</f>
        <v>Fail</v>
      </c>
      <c r="V561" s="36" cm="1">
        <f t="array" ref="V561">SUM(SUMIF(Survey!BZ561:CS561,{"&gt;0","&lt;0"})*{1,-1})</f>
        <v>0</v>
      </c>
      <c r="W561" s="38" cm="1">
        <f t="array" ref="W561">SUM(SUMIF(Survey!CC561,{"&gt;0","&lt;0"})*{1,-1})+SUM(SUMIF(Survey!CM561,{"&gt;0","&lt;0"})*{1,-1})</f>
        <v>0</v>
      </c>
      <c r="X561" s="38">
        <f>Survey!K561</f>
        <v>0</v>
      </c>
      <c r="Y561" s="37" t="str">
        <f t="shared" si="380"/>
        <v>Either</v>
      </c>
      <c r="Z561" s="16" t="str">
        <f t="shared" si="381"/>
        <v>Fail</v>
      </c>
      <c r="AA561" s="67" cm="1">
        <f t="array" ref="AA561">SUM(SUMIF(Survey!BZ561:CS561,{"&gt;0","&lt;0"})*{1,-1})+SUM(SUMIF(Survey!CU561:DN561,{"&gt;0","&lt;0"})*{1,-1})</f>
        <v>0</v>
      </c>
      <c r="AB561" s="67">
        <f>IFERROR(AA561/(Survey!$AV561),0)</f>
        <v>0</v>
      </c>
      <c r="AC561" s="128" t="b">
        <f>IF(OR(Survey!$M561="Alternative strategy or hedge",Survey!$M561="Other, illiquid",Survey!$L561="Prospectus fund"),TRUE,FALSE)</f>
        <v>0</v>
      </c>
      <c r="AD561" s="128" t="b">
        <f>NOT(ISBLANK(Survey!$M561))</f>
        <v>0</v>
      </c>
      <c r="AE561" s="16" t="str">
        <f t="shared" si="382"/>
        <v>Pass</v>
      </c>
      <c r="AF561" s="38" t="b">
        <f>NOT(ISNUMBER(SEARCH("Other",Survey!$P561)))</f>
        <v>1</v>
      </c>
      <c r="AG561" s="37" t="b">
        <f>NOT(ISBLANK(Survey!$Q561))</f>
        <v>0</v>
      </c>
      <c r="AH561" s="16" t="str">
        <f t="shared" si="383"/>
        <v>Pass</v>
      </c>
      <c r="AI561" s="143">
        <f>COUNTBLANK(Survey!$W561)</f>
        <v>1</v>
      </c>
      <c r="AJ561" s="67">
        <f>IF(AND(Survey!L561&lt;&gt;"Exempt fund",OR(Survey!$M561="ETF",Survey!$M561="ETF, alternative mutual fund",Survey!$M561="Mutual fund",Survey!$M561="Alternative mutual fund",Survey!$M561="Money market")),1,0)</f>
        <v>0</v>
      </c>
      <c r="AK561" s="16" t="str">
        <f t="shared" si="384"/>
        <v>Pass</v>
      </c>
      <c r="AL561" s="38" t="b">
        <f>NOT(ISNUMBER(SEARCH("Yes",Survey!$AA561)))</f>
        <v>1</v>
      </c>
      <c r="AM561" s="37" t="b">
        <f>IF(COUNTBLANK(Survey!$AB561:$AC561)=0,TRUE, FALSE)</f>
        <v>0</v>
      </c>
      <c r="AN561" s="16" t="str">
        <f t="shared" si="385"/>
        <v>Pass</v>
      </c>
      <c r="AO561" s="38" t="b">
        <f>NOT(ISNUMBER(SEARCH("Yes",Survey!$AD561)))</f>
        <v>1</v>
      </c>
      <c r="AP561" s="37" t="b">
        <f>NOT(ISBLANK(Survey!$AF561))</f>
        <v>0</v>
      </c>
      <c r="AQ561" s="16" t="str">
        <f t="shared" si="386"/>
        <v>Pass</v>
      </c>
      <c r="AR561" s="38" t="b">
        <f>NOT(OR(ISNUMBER(SEARCH("Other",Survey!$AF561)),ISNUMBER(SEARCH("Multiple",Survey!$AF561))))</f>
        <v>1</v>
      </c>
      <c r="AS561" s="37" t="b">
        <f>NOT(ISBLANK(Survey!$AG561))</f>
        <v>0</v>
      </c>
      <c r="AT561" s="16" t="str">
        <f t="shared" si="387"/>
        <v>Fail</v>
      </c>
      <c r="AU561" s="143">
        <f>IF(ABS(Survey!$AV561)&gt;0, 1,0)</f>
        <v>0</v>
      </c>
      <c r="AV561" s="143">
        <f>IF(COUNTBLANK(Survey!$AJ561)=0,1,0)</f>
        <v>0</v>
      </c>
      <c r="AW561" s="16" t="str">
        <f t="shared" si="388"/>
        <v>Pass</v>
      </c>
      <c r="AX561" s="143">
        <f>IF(ISBLANK(Survey!$AJ561),0,1)</f>
        <v>0</v>
      </c>
      <c r="AY561" s="165">
        <f>COUNTBLANK(Survey!$AK561)</f>
        <v>1</v>
      </c>
      <c r="AZ561" s="16" t="str">
        <f t="shared" si="389"/>
        <v>Pass</v>
      </c>
      <c r="BA561" s="143">
        <f>IF(OR(Survey!$AK561="Closed",ISBLANK(Survey!$AK561)),0,1)</f>
        <v>0</v>
      </c>
      <c r="BB561" s="165">
        <f>IF(ISBLANK(Survey!$AL561),1,0)</f>
        <v>1</v>
      </c>
      <c r="BC561" s="147" t="str" cm="1">
        <f t="array" ref="BC561">IF(OR(IF(OR($BE561+$BF561 = 2, $BG561=1), FALSE, TRUE), AND($BD561:$BD561 = 0)),"Pass","Fail")</f>
        <v>Pass</v>
      </c>
      <c r="BD561" s="143">
        <f>COUNTBLANK(Survey!$AM561:$AO561)</f>
        <v>3</v>
      </c>
      <c r="BE561" s="143">
        <f>IF(Survey!$I561="Yes",1,0)</f>
        <v>0</v>
      </c>
      <c r="BF561" s="143">
        <f>IF(OR(Survey!$M561="Mutual fund",Survey!$M561="Alternative mutual fund",Survey!$M561="Money market"),1,0)</f>
        <v>0</v>
      </c>
      <c r="BG561" s="148">
        <f>IF(OR(Survey!$M561="ETF",Survey!$M561="ETF, alternative mutual fund"),1,0)</f>
        <v>0</v>
      </c>
      <c r="BH561" s="16" t="str">
        <f t="shared" si="390"/>
        <v>Pass</v>
      </c>
      <c r="BI561" s="38" t="b">
        <f>OR(ISNUMBER(SEARCH("Yes",Survey!$AO561)),ISBLANK(Survey!$AO561))</f>
        <v>1</v>
      </c>
      <c r="BJ561" s="67" t="b">
        <f>NOT(ISBLANK(Survey!$AP561))</f>
        <v>0</v>
      </c>
      <c r="BK561" s="16" t="str">
        <f t="shared" si="391"/>
        <v>Pass</v>
      </c>
      <c r="BL561" s="143">
        <f>IF(Survey!$AW561=0, 0,1)</f>
        <v>0</v>
      </c>
      <c r="BM561" s="67">
        <f>Survey!$AQ561</f>
        <v>0</v>
      </c>
      <c r="BN561" s="67">
        <f>IFERROR((Survey!$AX561-ABS(Survey!$AY561)-ABS(Survey!$BD561))/Survey!$AW561,0)</f>
        <v>0</v>
      </c>
      <c r="BO561" s="67">
        <f>IF(AND($BM561&gt;$BN561-0.2,$BM561&lt;$BN561+0.2,ISBLANK(Survey!$AQ561)=FALSE),0,1)</f>
        <v>1</v>
      </c>
      <c r="BP561" s="165">
        <f>IF(ISBLANK(Survey!$AR561),1,0)</f>
        <v>1</v>
      </c>
      <c r="BQ561" s="16" t="str">
        <f t="shared" si="392"/>
        <v>Pass</v>
      </c>
      <c r="BR561" s="143">
        <f>IF(Survey!$AW561=0, 0,1)</f>
        <v>0</v>
      </c>
      <c r="BS561" s="67">
        <f>IF(AND(Survey!$AS561&gt;=0,Survey!$AS561&lt;=0.2,Survey!$AS561&lt;&gt;""),0,1)</f>
        <v>1</v>
      </c>
      <c r="BT561" s="143">
        <f>IF(ISBLANK(Survey!$AT561),1,0)</f>
        <v>1</v>
      </c>
      <c r="BU561" s="16" t="str">
        <f t="shared" si="393"/>
        <v>Fail</v>
      </c>
      <c r="BV561" s="165">
        <f>Survey!$AU561</f>
        <v>0</v>
      </c>
      <c r="BW561" s="16" t="str">
        <f t="shared" si="394"/>
        <v>Pass</v>
      </c>
      <c r="BX561" s="36">
        <f>Survey!$AV561</f>
        <v>0</v>
      </c>
      <c r="BY561" s="176">
        <f>Survey!$AW561+Survey!$AX561-ABS(Survey!$AY561)+ABS(Survey!$AZ561)-ABS(Survey!$BA561)+ABS(Survey!$BB561)-ABS(Survey!$BC561)-ABS(Survey!$BD561)+Survey!$BE561</f>
        <v>0</v>
      </c>
      <c r="BZ561" s="35">
        <f t="shared" si="395"/>
        <v>0</v>
      </c>
      <c r="CA561" s="17">
        <f t="shared" si="396"/>
        <v>0</v>
      </c>
      <c r="CB561" s="16" t="str">
        <f t="shared" si="397"/>
        <v>Pass</v>
      </c>
      <c r="CC561" s="38" t="b">
        <f>IF(ABS(Survey!$BE561)=0,TRUE,FALSE)</f>
        <v>1</v>
      </c>
      <c r="CD561" s="37" t="b">
        <f>NOT(ISBLANK(Survey!$BF561))</f>
        <v>0</v>
      </c>
      <c r="CE561" t="str">
        <f t="shared" si="398"/>
        <v>Fail</v>
      </c>
      <c r="CF561" s="29">
        <f>Survey!$AV561</f>
        <v>0</v>
      </c>
      <c r="CG561" s="29" cm="1">
        <f t="array" ref="CG561">SUM(SUMIF(Survey!BH561:BO561,{"&gt;0","&lt;0"})*{1,-1})-SUM(SUMIF(Survey!BQ561:BX561,{"&gt;0","&lt;0"})*{1,-1})</f>
        <v>0</v>
      </c>
      <c r="CH561" s="35" t="str">
        <f t="shared" si="399"/>
        <v>No holdings</v>
      </c>
      <c r="CI561">
        <f t="shared" si="400"/>
        <v>0</v>
      </c>
      <c r="CJ561" s="16" t="str">
        <f t="shared" si="401"/>
        <v>Fail</v>
      </c>
      <c r="CK561" s="36">
        <f>Survey!$AV561</f>
        <v>0</v>
      </c>
      <c r="CL561" s="36" cm="1">
        <f t="array" ref="CL561">SUM(SUMIF(Survey!BZ561:CS561,{"&gt;0","&lt;0"})*{1,-1})-SUM(SUMIF(Survey!CU561:DN561,{"&gt;0","&lt;0"})*{1,-1})</f>
        <v>0</v>
      </c>
      <c r="CM561" s="35" t="str">
        <f t="shared" si="402"/>
        <v>No holdings</v>
      </c>
      <c r="CN561" s="17">
        <f t="shared" si="403"/>
        <v>0</v>
      </c>
      <c r="CO561" s="16" t="str">
        <f t="shared" si="404"/>
        <v>Pass</v>
      </c>
      <c r="CP561" s="38" t="b">
        <f>IF(ABS(Survey!$CS561)=0,TRUE,FALSE)</f>
        <v>1</v>
      </c>
      <c r="CQ561" s="37" t="b">
        <f>NOT(ISBLANK(Survey!$CT561))</f>
        <v>0</v>
      </c>
      <c r="CR561" s="16" t="str">
        <f t="shared" si="405"/>
        <v>Pass</v>
      </c>
      <c r="CS561" s="38" t="b">
        <f>IF(ABS(Survey!$DN561)=0,TRUE,FALSE)</f>
        <v>1</v>
      </c>
      <c r="CT561" s="37" t="b">
        <f>NOT(ISBLANK(Survey!$DO561))</f>
        <v>0</v>
      </c>
      <c r="CU561" t="str">
        <f t="shared" si="406"/>
        <v>Pass</v>
      </c>
      <c r="CV561" s="29" cm="1">
        <f t="array" ref="CV561">SUM(SUMIF(Survey!CO561,{"&gt;0","&lt;0"})*{1,-1})+SUM(SUMIF(Survey!DJ561,{"&gt;0","&lt;0"})*{1,-1})</f>
        <v>0</v>
      </c>
      <c r="CW561" s="29">
        <f>SUM(SUMIF(Survey!DQ561:DW561,{"&gt;0","&lt;0"})*{1,-1})+SUM(SUMIF(Survey!DY561:EE561,{"&gt;0","&lt;0"})*{1,-1})</f>
        <v>0</v>
      </c>
      <c r="CX561">
        <f t="shared" si="407"/>
        <v>0</v>
      </c>
      <c r="CY561">
        <f t="shared" si="408"/>
        <v>0</v>
      </c>
      <c r="CZ561" s="16" t="str">
        <f t="shared" si="409"/>
        <v>Pass</v>
      </c>
      <c r="DA561" s="38" t="b">
        <f>IF(ABS(Survey!$DW561)=0,TRUE,FALSE)</f>
        <v>1</v>
      </c>
      <c r="DB561" s="37" t="b">
        <f>NOT(ISBLANK(Survey!DX561))</f>
        <v>0</v>
      </c>
      <c r="DC561" s="16" t="str">
        <f t="shared" si="410"/>
        <v>Pass</v>
      </c>
      <c r="DD561" s="38" t="b">
        <f>IF(ABS(Survey!$EE561)=0,TRUE,FALSE)</f>
        <v>1</v>
      </c>
      <c r="DE561" s="37" t="b">
        <f>NOT(ISBLANK(Survey!$EF561))</f>
        <v>0</v>
      </c>
      <c r="DF561" s="16" t="str">
        <f t="shared" si="411"/>
        <v>Fail</v>
      </c>
      <c r="DG561" s="36">
        <f>SUM(SUMIF(Survey!EL561:EN561,{"&gt;0","&lt;0"})*{1,-1})</f>
        <v>0</v>
      </c>
      <c r="DH561">
        <f t="shared" si="412"/>
        <v>0</v>
      </c>
      <c r="DI561">
        <f t="shared" si="413"/>
        <v>100</v>
      </c>
      <c r="DJ561" s="35" t="b">
        <f>IF(OR(Survey!$M561="ETF",Survey!$M561="ETF, alternative mutual fund",Survey!$M561="Closed-end", Survey!$M561="Split share corp"),TRUE,FALSE)</f>
        <v>0</v>
      </c>
      <c r="DK561" s="16" t="str">
        <f t="shared" si="414"/>
        <v>Fail</v>
      </c>
      <c r="DL561" s="36">
        <f>SUM(SUMIF(Survey!EP561:EV561,{"&gt;0","&lt;0"})*{1,-1})</f>
        <v>0</v>
      </c>
      <c r="DM561">
        <f t="shared" si="415"/>
        <v>0</v>
      </c>
      <c r="DN561" s="17">
        <f t="shared" si="416"/>
        <v>100</v>
      </c>
      <c r="DO561" s="16" t="str">
        <f t="shared" si="417"/>
        <v>Fail</v>
      </c>
      <c r="DP561" s="36">
        <f>SUM(SUMIF(Survey!EX561:FD561,{"&gt;0","&lt;0"})*{1,-1})</f>
        <v>0</v>
      </c>
      <c r="DQ561">
        <f t="shared" si="418"/>
        <v>0</v>
      </c>
      <c r="DR561" s="17">
        <f t="shared" si="419"/>
        <v>100</v>
      </c>
    </row>
    <row r="562" spans="1:122">
      <c r="A562">
        <v>562</v>
      </c>
      <c r="B562" t="str">
        <f t="shared" si="373"/>
        <v>Pass</v>
      </c>
      <c r="C562" t="str">
        <f>IF(COUNTBLANK(Survey!B562:FE562)=$C$2, "Pass", "Fail")</f>
        <v>Pass</v>
      </c>
      <c r="D562" t="str">
        <f t="shared" si="374"/>
        <v>Fail</v>
      </c>
      <c r="E562" t="str">
        <f>IF(OR(ISBLANK(Survey!AJ562),COUNTIF(G562:BB562,"Fail")),"Fail","Pass")</f>
        <v>Fail</v>
      </c>
      <c r="G562" s="16" t="str">
        <f t="shared" si="375"/>
        <v>Fail</v>
      </c>
      <c r="H562" s="177">
        <f>COUNTBLANK(Survey!B562:D562)+COUNTBLANK(Survey!G562)+COUNTBLANK(Survey!I562)+COUNTBLANK(Survey!K562:M562)+COUNTBLANK(Survey!P562)+COUNTBLANK(Survey!S562:U562)+COUNTBLANK(Survey!Y562:AA562)+COUNTBLANK(Survey!AD562:AE562)+COUNTBLANK(Survey!AI562:AI562)</f>
        <v>18</v>
      </c>
      <c r="I562" s="16" t="str">
        <f t="shared" si="376"/>
        <v>Fail</v>
      </c>
      <c r="J562" t="b">
        <f>IF(Survey!E562="No",TRUE,FALSE)</f>
        <v>0</v>
      </c>
      <c r="K562" s="34">
        <f>LEN(Survey!E562)</f>
        <v>0</v>
      </c>
      <c r="L562" s="16" t="str">
        <f t="shared" si="377"/>
        <v>Fail</v>
      </c>
      <c r="M562" t="b">
        <f>IF(Survey!F562="No",TRUE,FALSE)</f>
        <v>0</v>
      </c>
      <c r="N562" s="33">
        <f>LEN(Survey!F562)</f>
        <v>0</v>
      </c>
      <c r="O562" s="16" t="str">
        <f t="shared" si="378"/>
        <v>Pass</v>
      </c>
      <c r="P562" s="34">
        <f>MOD((LEN(Survey!H562)+2),11)</f>
        <v>2</v>
      </c>
      <c r="Q562" s="33" t="str">
        <f>IF(Survey!$L562="Prospectus fund", "Yes", "No")</f>
        <v>No</v>
      </c>
      <c r="R562" s="16" t="str">
        <f t="shared" si="379"/>
        <v>Pass</v>
      </c>
      <c r="S562" s="34">
        <f>MOD((LEN(Survey!J562)+2),11)</f>
        <v>2</v>
      </c>
      <c r="T562" s="35" t="b">
        <f>IF(OR(Survey!$M562="ETF",Survey!$M562="ETF, alternative mutual fund",Survey!$M562="Closed-end", Survey!$M562="Split share corp", Survey!$I562="Yes"),TRUE,FALSE)</f>
        <v>0</v>
      </c>
      <c r="U562" s="16" t="str">
        <f>IFERROR(IF(AND(OR(X562=Y562,Y562 = "Either"),NOT(ISBLANK(Survey!K562))),"Pass","Fail"),"Pass")</f>
        <v>Fail</v>
      </c>
      <c r="V562" s="36" cm="1">
        <f t="array" ref="V562">SUM(SUMIF(Survey!BZ562:CS562,{"&gt;0","&lt;0"})*{1,-1})</f>
        <v>0</v>
      </c>
      <c r="W562" s="38" cm="1">
        <f t="array" ref="W562">SUM(SUMIF(Survey!CC562,{"&gt;0","&lt;0"})*{1,-1})+SUM(SUMIF(Survey!CM562,{"&gt;0","&lt;0"})*{1,-1})</f>
        <v>0</v>
      </c>
      <c r="X562" s="38">
        <f>Survey!K562</f>
        <v>0</v>
      </c>
      <c r="Y562" s="37" t="str">
        <f t="shared" si="380"/>
        <v>Either</v>
      </c>
      <c r="Z562" s="16" t="str">
        <f t="shared" si="381"/>
        <v>Fail</v>
      </c>
      <c r="AA562" s="67" cm="1">
        <f t="array" ref="AA562">SUM(SUMIF(Survey!BZ562:CS562,{"&gt;0","&lt;0"})*{1,-1})+SUM(SUMIF(Survey!CU562:DN562,{"&gt;0","&lt;0"})*{1,-1})</f>
        <v>0</v>
      </c>
      <c r="AB562" s="67">
        <f>IFERROR(AA562/(Survey!$AV562),0)</f>
        <v>0</v>
      </c>
      <c r="AC562" s="128" t="b">
        <f>IF(OR(Survey!$M562="Alternative strategy or hedge",Survey!$M562="Other, illiquid",Survey!$L562="Prospectus fund"),TRUE,FALSE)</f>
        <v>0</v>
      </c>
      <c r="AD562" s="128" t="b">
        <f>NOT(ISBLANK(Survey!$M562))</f>
        <v>0</v>
      </c>
      <c r="AE562" s="16" t="str">
        <f t="shared" si="382"/>
        <v>Pass</v>
      </c>
      <c r="AF562" s="38" t="b">
        <f>NOT(ISNUMBER(SEARCH("Other",Survey!$P562)))</f>
        <v>1</v>
      </c>
      <c r="AG562" s="37" t="b">
        <f>NOT(ISBLANK(Survey!$Q562))</f>
        <v>0</v>
      </c>
      <c r="AH562" s="16" t="str">
        <f t="shared" si="383"/>
        <v>Pass</v>
      </c>
      <c r="AI562" s="143">
        <f>COUNTBLANK(Survey!$W562)</f>
        <v>1</v>
      </c>
      <c r="AJ562" s="67">
        <f>IF(AND(Survey!L562&lt;&gt;"Exempt fund",OR(Survey!$M562="ETF",Survey!$M562="ETF, alternative mutual fund",Survey!$M562="Mutual fund",Survey!$M562="Alternative mutual fund",Survey!$M562="Money market")),1,0)</f>
        <v>0</v>
      </c>
      <c r="AK562" s="16" t="str">
        <f t="shared" si="384"/>
        <v>Pass</v>
      </c>
      <c r="AL562" s="38" t="b">
        <f>NOT(ISNUMBER(SEARCH("Yes",Survey!$AA562)))</f>
        <v>1</v>
      </c>
      <c r="AM562" s="37" t="b">
        <f>IF(COUNTBLANK(Survey!$AB562:$AC562)=0,TRUE, FALSE)</f>
        <v>0</v>
      </c>
      <c r="AN562" s="16" t="str">
        <f t="shared" si="385"/>
        <v>Pass</v>
      </c>
      <c r="AO562" s="38" t="b">
        <f>NOT(ISNUMBER(SEARCH("Yes",Survey!$AD562)))</f>
        <v>1</v>
      </c>
      <c r="AP562" s="37" t="b">
        <f>NOT(ISBLANK(Survey!$AF562))</f>
        <v>0</v>
      </c>
      <c r="AQ562" s="16" t="str">
        <f t="shared" si="386"/>
        <v>Pass</v>
      </c>
      <c r="AR562" s="38" t="b">
        <f>NOT(OR(ISNUMBER(SEARCH("Other",Survey!$AF562)),ISNUMBER(SEARCH("Multiple",Survey!$AF562))))</f>
        <v>1</v>
      </c>
      <c r="AS562" s="37" t="b">
        <f>NOT(ISBLANK(Survey!$AG562))</f>
        <v>0</v>
      </c>
      <c r="AT562" s="16" t="str">
        <f t="shared" si="387"/>
        <v>Fail</v>
      </c>
      <c r="AU562" s="143">
        <f>IF(ABS(Survey!$AV562)&gt;0, 1,0)</f>
        <v>0</v>
      </c>
      <c r="AV562" s="143">
        <f>IF(COUNTBLANK(Survey!$AJ562)=0,1,0)</f>
        <v>0</v>
      </c>
      <c r="AW562" s="16" t="str">
        <f t="shared" si="388"/>
        <v>Pass</v>
      </c>
      <c r="AX562" s="143">
        <f>IF(ISBLANK(Survey!$AJ562),0,1)</f>
        <v>0</v>
      </c>
      <c r="AY562" s="165">
        <f>COUNTBLANK(Survey!$AK562)</f>
        <v>1</v>
      </c>
      <c r="AZ562" s="16" t="str">
        <f t="shared" si="389"/>
        <v>Pass</v>
      </c>
      <c r="BA562" s="143">
        <f>IF(OR(Survey!$AK562="Closed",ISBLANK(Survey!$AK562)),0,1)</f>
        <v>0</v>
      </c>
      <c r="BB562" s="165">
        <f>IF(ISBLANK(Survey!$AL562),1,0)</f>
        <v>1</v>
      </c>
      <c r="BC562" s="147" t="str" cm="1">
        <f t="array" ref="BC562">IF(OR(IF(OR($BE562+$BF562 = 2, $BG562=1), FALSE, TRUE), AND($BD562:$BD562 = 0)),"Pass","Fail")</f>
        <v>Pass</v>
      </c>
      <c r="BD562" s="143">
        <f>COUNTBLANK(Survey!$AM562:$AO562)</f>
        <v>3</v>
      </c>
      <c r="BE562" s="143">
        <f>IF(Survey!$I562="Yes",1,0)</f>
        <v>0</v>
      </c>
      <c r="BF562" s="143">
        <f>IF(OR(Survey!$M562="Mutual fund",Survey!$M562="Alternative mutual fund",Survey!$M562="Money market"),1,0)</f>
        <v>0</v>
      </c>
      <c r="BG562" s="148">
        <f>IF(OR(Survey!$M562="ETF",Survey!$M562="ETF, alternative mutual fund"),1,0)</f>
        <v>0</v>
      </c>
      <c r="BH562" s="16" t="str">
        <f t="shared" si="390"/>
        <v>Pass</v>
      </c>
      <c r="BI562" s="38" t="b">
        <f>OR(ISNUMBER(SEARCH("Yes",Survey!$AO562)),ISBLANK(Survey!$AO562))</f>
        <v>1</v>
      </c>
      <c r="BJ562" s="67" t="b">
        <f>NOT(ISBLANK(Survey!$AP562))</f>
        <v>0</v>
      </c>
      <c r="BK562" s="16" t="str">
        <f t="shared" si="391"/>
        <v>Pass</v>
      </c>
      <c r="BL562" s="143">
        <f>IF(Survey!$AW562=0, 0,1)</f>
        <v>0</v>
      </c>
      <c r="BM562" s="67">
        <f>Survey!$AQ562</f>
        <v>0</v>
      </c>
      <c r="BN562" s="67">
        <f>IFERROR((Survey!$AX562-ABS(Survey!$AY562)-ABS(Survey!$BD562))/Survey!$AW562,0)</f>
        <v>0</v>
      </c>
      <c r="BO562" s="67">
        <f>IF(AND($BM562&gt;$BN562-0.2,$BM562&lt;$BN562+0.2,ISBLANK(Survey!$AQ562)=FALSE),0,1)</f>
        <v>1</v>
      </c>
      <c r="BP562" s="165">
        <f>IF(ISBLANK(Survey!$AR562),1,0)</f>
        <v>1</v>
      </c>
      <c r="BQ562" s="16" t="str">
        <f t="shared" si="392"/>
        <v>Pass</v>
      </c>
      <c r="BR562" s="143">
        <f>IF(Survey!$AW562=0, 0,1)</f>
        <v>0</v>
      </c>
      <c r="BS562" s="67">
        <f>IF(AND(Survey!$AS562&gt;=0,Survey!$AS562&lt;=0.2,Survey!$AS562&lt;&gt;""),0,1)</f>
        <v>1</v>
      </c>
      <c r="BT562" s="143">
        <f>IF(ISBLANK(Survey!$AT562),1,0)</f>
        <v>1</v>
      </c>
      <c r="BU562" s="16" t="str">
        <f t="shared" si="393"/>
        <v>Fail</v>
      </c>
      <c r="BV562" s="165">
        <f>Survey!$AU562</f>
        <v>0</v>
      </c>
      <c r="BW562" s="16" t="str">
        <f t="shared" si="394"/>
        <v>Pass</v>
      </c>
      <c r="BX562" s="36">
        <f>Survey!$AV562</f>
        <v>0</v>
      </c>
      <c r="BY562" s="176">
        <f>Survey!$AW562+Survey!$AX562-ABS(Survey!$AY562)+ABS(Survey!$AZ562)-ABS(Survey!$BA562)+ABS(Survey!$BB562)-ABS(Survey!$BC562)-ABS(Survey!$BD562)+Survey!$BE562</f>
        <v>0</v>
      </c>
      <c r="BZ562" s="35">
        <f t="shared" si="395"/>
        <v>0</v>
      </c>
      <c r="CA562" s="17">
        <f t="shared" si="396"/>
        <v>0</v>
      </c>
      <c r="CB562" s="16" t="str">
        <f t="shared" si="397"/>
        <v>Pass</v>
      </c>
      <c r="CC562" s="38" t="b">
        <f>IF(ABS(Survey!$BE562)=0,TRUE,FALSE)</f>
        <v>1</v>
      </c>
      <c r="CD562" s="37" t="b">
        <f>NOT(ISBLANK(Survey!$BF562))</f>
        <v>0</v>
      </c>
      <c r="CE562" t="str">
        <f t="shared" si="398"/>
        <v>Fail</v>
      </c>
      <c r="CF562" s="29">
        <f>Survey!$AV562</f>
        <v>0</v>
      </c>
      <c r="CG562" s="29" cm="1">
        <f t="array" ref="CG562">SUM(SUMIF(Survey!BH562:BO562,{"&gt;0","&lt;0"})*{1,-1})-SUM(SUMIF(Survey!BQ562:BX562,{"&gt;0","&lt;0"})*{1,-1})</f>
        <v>0</v>
      </c>
      <c r="CH562" s="35" t="str">
        <f t="shared" si="399"/>
        <v>No holdings</v>
      </c>
      <c r="CI562">
        <f t="shared" si="400"/>
        <v>0</v>
      </c>
      <c r="CJ562" s="16" t="str">
        <f t="shared" si="401"/>
        <v>Fail</v>
      </c>
      <c r="CK562" s="36">
        <f>Survey!$AV562</f>
        <v>0</v>
      </c>
      <c r="CL562" s="36" cm="1">
        <f t="array" ref="CL562">SUM(SUMIF(Survey!BZ562:CS562,{"&gt;0","&lt;0"})*{1,-1})-SUM(SUMIF(Survey!CU562:DN562,{"&gt;0","&lt;0"})*{1,-1})</f>
        <v>0</v>
      </c>
      <c r="CM562" s="35" t="str">
        <f t="shared" si="402"/>
        <v>No holdings</v>
      </c>
      <c r="CN562" s="17">
        <f t="shared" si="403"/>
        <v>0</v>
      </c>
      <c r="CO562" s="16" t="str">
        <f t="shared" si="404"/>
        <v>Pass</v>
      </c>
      <c r="CP562" s="38" t="b">
        <f>IF(ABS(Survey!$CS562)=0,TRUE,FALSE)</f>
        <v>1</v>
      </c>
      <c r="CQ562" s="37" t="b">
        <f>NOT(ISBLANK(Survey!$CT562))</f>
        <v>0</v>
      </c>
      <c r="CR562" s="16" t="str">
        <f t="shared" si="405"/>
        <v>Pass</v>
      </c>
      <c r="CS562" s="38" t="b">
        <f>IF(ABS(Survey!$DN562)=0,TRUE,FALSE)</f>
        <v>1</v>
      </c>
      <c r="CT562" s="37" t="b">
        <f>NOT(ISBLANK(Survey!$DO562))</f>
        <v>0</v>
      </c>
      <c r="CU562" t="str">
        <f t="shared" si="406"/>
        <v>Pass</v>
      </c>
      <c r="CV562" s="29" cm="1">
        <f t="array" ref="CV562">SUM(SUMIF(Survey!CO562,{"&gt;0","&lt;0"})*{1,-1})+SUM(SUMIF(Survey!DJ562,{"&gt;0","&lt;0"})*{1,-1})</f>
        <v>0</v>
      </c>
      <c r="CW562" s="29">
        <f>SUM(SUMIF(Survey!DQ562:DW562,{"&gt;0","&lt;0"})*{1,-1})+SUM(SUMIF(Survey!DY562:EE562,{"&gt;0","&lt;0"})*{1,-1})</f>
        <v>0</v>
      </c>
      <c r="CX562">
        <f t="shared" si="407"/>
        <v>0</v>
      </c>
      <c r="CY562">
        <f t="shared" si="408"/>
        <v>0</v>
      </c>
      <c r="CZ562" s="16" t="str">
        <f t="shared" si="409"/>
        <v>Pass</v>
      </c>
      <c r="DA562" s="38" t="b">
        <f>IF(ABS(Survey!$DW562)=0,TRUE,FALSE)</f>
        <v>1</v>
      </c>
      <c r="DB562" s="37" t="b">
        <f>NOT(ISBLANK(Survey!DX562))</f>
        <v>0</v>
      </c>
      <c r="DC562" s="16" t="str">
        <f t="shared" si="410"/>
        <v>Pass</v>
      </c>
      <c r="DD562" s="38" t="b">
        <f>IF(ABS(Survey!$EE562)=0,TRUE,FALSE)</f>
        <v>1</v>
      </c>
      <c r="DE562" s="37" t="b">
        <f>NOT(ISBLANK(Survey!$EF562))</f>
        <v>0</v>
      </c>
      <c r="DF562" s="16" t="str">
        <f t="shared" si="411"/>
        <v>Fail</v>
      </c>
      <c r="DG562" s="36">
        <f>SUM(SUMIF(Survey!EL562:EN562,{"&gt;0","&lt;0"})*{1,-1})</f>
        <v>0</v>
      </c>
      <c r="DH562">
        <f t="shared" si="412"/>
        <v>0</v>
      </c>
      <c r="DI562">
        <f t="shared" si="413"/>
        <v>100</v>
      </c>
      <c r="DJ562" s="35" t="b">
        <f>IF(OR(Survey!$M562="ETF",Survey!$M562="ETF, alternative mutual fund",Survey!$M562="Closed-end", Survey!$M562="Split share corp"),TRUE,FALSE)</f>
        <v>0</v>
      </c>
      <c r="DK562" s="16" t="str">
        <f t="shared" si="414"/>
        <v>Fail</v>
      </c>
      <c r="DL562" s="36">
        <f>SUM(SUMIF(Survey!EP562:EV562,{"&gt;0","&lt;0"})*{1,-1})</f>
        <v>0</v>
      </c>
      <c r="DM562">
        <f t="shared" si="415"/>
        <v>0</v>
      </c>
      <c r="DN562" s="17">
        <f t="shared" si="416"/>
        <v>100</v>
      </c>
      <c r="DO562" s="16" t="str">
        <f t="shared" si="417"/>
        <v>Fail</v>
      </c>
      <c r="DP562" s="36">
        <f>SUM(SUMIF(Survey!EX562:FD562,{"&gt;0","&lt;0"})*{1,-1})</f>
        <v>0</v>
      </c>
      <c r="DQ562">
        <f t="shared" si="418"/>
        <v>0</v>
      </c>
      <c r="DR562" s="17">
        <f t="shared" si="419"/>
        <v>100</v>
      </c>
    </row>
    <row r="563" spans="1:122">
      <c r="A563">
        <v>563</v>
      </c>
      <c r="B563" t="str">
        <f t="shared" si="373"/>
        <v>Pass</v>
      </c>
      <c r="C563" t="str">
        <f>IF(COUNTBLANK(Survey!B563:FE563)=$C$2, "Pass", "Fail")</f>
        <v>Pass</v>
      </c>
      <c r="D563" t="str">
        <f t="shared" si="374"/>
        <v>Fail</v>
      </c>
      <c r="E563" t="str">
        <f>IF(OR(ISBLANK(Survey!AJ563),COUNTIF(G563:BB563,"Fail")),"Fail","Pass")</f>
        <v>Fail</v>
      </c>
      <c r="G563" s="16" t="str">
        <f t="shared" si="375"/>
        <v>Fail</v>
      </c>
      <c r="H563" s="177">
        <f>COUNTBLANK(Survey!B563:D563)+COUNTBLANK(Survey!G563)+COUNTBLANK(Survey!I563)+COUNTBLANK(Survey!K563:M563)+COUNTBLANK(Survey!P563)+COUNTBLANK(Survey!S563:U563)+COUNTBLANK(Survey!Y563:AA563)+COUNTBLANK(Survey!AD563:AE563)+COUNTBLANK(Survey!AI563:AI563)</f>
        <v>18</v>
      </c>
      <c r="I563" s="16" t="str">
        <f t="shared" si="376"/>
        <v>Fail</v>
      </c>
      <c r="J563" t="b">
        <f>IF(Survey!E563="No",TRUE,FALSE)</f>
        <v>0</v>
      </c>
      <c r="K563" s="34">
        <f>LEN(Survey!E563)</f>
        <v>0</v>
      </c>
      <c r="L563" s="16" t="str">
        <f t="shared" si="377"/>
        <v>Fail</v>
      </c>
      <c r="M563" t="b">
        <f>IF(Survey!F563="No",TRUE,FALSE)</f>
        <v>0</v>
      </c>
      <c r="N563" s="33">
        <f>LEN(Survey!F563)</f>
        <v>0</v>
      </c>
      <c r="O563" s="16" t="str">
        <f t="shared" si="378"/>
        <v>Pass</v>
      </c>
      <c r="P563" s="34">
        <f>MOD((LEN(Survey!H563)+2),11)</f>
        <v>2</v>
      </c>
      <c r="Q563" s="33" t="str">
        <f>IF(Survey!$L563="Prospectus fund", "Yes", "No")</f>
        <v>No</v>
      </c>
      <c r="R563" s="16" t="str">
        <f t="shared" si="379"/>
        <v>Pass</v>
      </c>
      <c r="S563" s="34">
        <f>MOD((LEN(Survey!J563)+2),11)</f>
        <v>2</v>
      </c>
      <c r="T563" s="35" t="b">
        <f>IF(OR(Survey!$M563="ETF",Survey!$M563="ETF, alternative mutual fund",Survey!$M563="Closed-end", Survey!$M563="Split share corp", Survey!$I563="Yes"),TRUE,FALSE)</f>
        <v>0</v>
      </c>
      <c r="U563" s="16" t="str">
        <f>IFERROR(IF(AND(OR(X563=Y563,Y563 = "Either"),NOT(ISBLANK(Survey!K563))),"Pass","Fail"),"Pass")</f>
        <v>Fail</v>
      </c>
      <c r="V563" s="36" cm="1">
        <f t="array" ref="V563">SUM(SUMIF(Survey!BZ563:CS563,{"&gt;0","&lt;0"})*{1,-1})</f>
        <v>0</v>
      </c>
      <c r="W563" s="38" cm="1">
        <f t="array" ref="W563">SUM(SUMIF(Survey!CC563,{"&gt;0","&lt;0"})*{1,-1})+SUM(SUMIF(Survey!CM563,{"&gt;0","&lt;0"})*{1,-1})</f>
        <v>0</v>
      </c>
      <c r="X563" s="38">
        <f>Survey!K563</f>
        <v>0</v>
      </c>
      <c r="Y563" s="37" t="str">
        <f t="shared" si="380"/>
        <v>Either</v>
      </c>
      <c r="Z563" s="16" t="str">
        <f t="shared" si="381"/>
        <v>Fail</v>
      </c>
      <c r="AA563" s="67" cm="1">
        <f t="array" ref="AA563">SUM(SUMIF(Survey!BZ563:CS563,{"&gt;0","&lt;0"})*{1,-1})+SUM(SUMIF(Survey!CU563:DN563,{"&gt;0","&lt;0"})*{1,-1})</f>
        <v>0</v>
      </c>
      <c r="AB563" s="67">
        <f>IFERROR(AA563/(Survey!$AV563),0)</f>
        <v>0</v>
      </c>
      <c r="AC563" s="128" t="b">
        <f>IF(OR(Survey!$M563="Alternative strategy or hedge",Survey!$M563="Other, illiquid",Survey!$L563="Prospectus fund"),TRUE,FALSE)</f>
        <v>0</v>
      </c>
      <c r="AD563" s="128" t="b">
        <f>NOT(ISBLANK(Survey!$M563))</f>
        <v>0</v>
      </c>
      <c r="AE563" s="16" t="str">
        <f t="shared" si="382"/>
        <v>Pass</v>
      </c>
      <c r="AF563" s="38" t="b">
        <f>NOT(ISNUMBER(SEARCH("Other",Survey!$P563)))</f>
        <v>1</v>
      </c>
      <c r="AG563" s="37" t="b">
        <f>NOT(ISBLANK(Survey!$Q563))</f>
        <v>0</v>
      </c>
      <c r="AH563" s="16" t="str">
        <f t="shared" si="383"/>
        <v>Pass</v>
      </c>
      <c r="AI563" s="143">
        <f>COUNTBLANK(Survey!$W563)</f>
        <v>1</v>
      </c>
      <c r="AJ563" s="67">
        <f>IF(AND(Survey!L563&lt;&gt;"Exempt fund",OR(Survey!$M563="ETF",Survey!$M563="ETF, alternative mutual fund",Survey!$M563="Mutual fund",Survey!$M563="Alternative mutual fund",Survey!$M563="Money market")),1,0)</f>
        <v>0</v>
      </c>
      <c r="AK563" s="16" t="str">
        <f t="shared" si="384"/>
        <v>Pass</v>
      </c>
      <c r="AL563" s="38" t="b">
        <f>NOT(ISNUMBER(SEARCH("Yes",Survey!$AA563)))</f>
        <v>1</v>
      </c>
      <c r="AM563" s="37" t="b">
        <f>IF(COUNTBLANK(Survey!$AB563:$AC563)=0,TRUE, FALSE)</f>
        <v>0</v>
      </c>
      <c r="AN563" s="16" t="str">
        <f t="shared" si="385"/>
        <v>Pass</v>
      </c>
      <c r="AO563" s="38" t="b">
        <f>NOT(ISNUMBER(SEARCH("Yes",Survey!$AD563)))</f>
        <v>1</v>
      </c>
      <c r="AP563" s="37" t="b">
        <f>NOT(ISBLANK(Survey!$AF563))</f>
        <v>0</v>
      </c>
      <c r="AQ563" s="16" t="str">
        <f t="shared" si="386"/>
        <v>Pass</v>
      </c>
      <c r="AR563" s="38" t="b">
        <f>NOT(OR(ISNUMBER(SEARCH("Other",Survey!$AF563)),ISNUMBER(SEARCH("Multiple",Survey!$AF563))))</f>
        <v>1</v>
      </c>
      <c r="AS563" s="37" t="b">
        <f>NOT(ISBLANK(Survey!$AG563))</f>
        <v>0</v>
      </c>
      <c r="AT563" s="16" t="str">
        <f t="shared" si="387"/>
        <v>Fail</v>
      </c>
      <c r="AU563" s="143">
        <f>IF(ABS(Survey!$AV563)&gt;0, 1,0)</f>
        <v>0</v>
      </c>
      <c r="AV563" s="143">
        <f>IF(COUNTBLANK(Survey!$AJ563)=0,1,0)</f>
        <v>0</v>
      </c>
      <c r="AW563" s="16" t="str">
        <f t="shared" si="388"/>
        <v>Pass</v>
      </c>
      <c r="AX563" s="143">
        <f>IF(ISBLANK(Survey!$AJ563),0,1)</f>
        <v>0</v>
      </c>
      <c r="AY563" s="165">
        <f>COUNTBLANK(Survey!$AK563)</f>
        <v>1</v>
      </c>
      <c r="AZ563" s="16" t="str">
        <f t="shared" si="389"/>
        <v>Pass</v>
      </c>
      <c r="BA563" s="143">
        <f>IF(OR(Survey!$AK563="Closed",ISBLANK(Survey!$AK563)),0,1)</f>
        <v>0</v>
      </c>
      <c r="BB563" s="165">
        <f>IF(ISBLANK(Survey!$AL563),1,0)</f>
        <v>1</v>
      </c>
      <c r="BC563" s="147" t="str" cm="1">
        <f t="array" ref="BC563">IF(OR(IF(OR($BE563+$BF563 = 2, $BG563=1), FALSE, TRUE), AND($BD563:$BD563 = 0)),"Pass","Fail")</f>
        <v>Pass</v>
      </c>
      <c r="BD563" s="143">
        <f>COUNTBLANK(Survey!$AM563:$AO563)</f>
        <v>3</v>
      </c>
      <c r="BE563" s="143">
        <f>IF(Survey!$I563="Yes",1,0)</f>
        <v>0</v>
      </c>
      <c r="BF563" s="143">
        <f>IF(OR(Survey!$M563="Mutual fund",Survey!$M563="Alternative mutual fund",Survey!$M563="Money market"),1,0)</f>
        <v>0</v>
      </c>
      <c r="BG563" s="148">
        <f>IF(OR(Survey!$M563="ETF",Survey!$M563="ETF, alternative mutual fund"),1,0)</f>
        <v>0</v>
      </c>
      <c r="BH563" s="16" t="str">
        <f t="shared" si="390"/>
        <v>Pass</v>
      </c>
      <c r="BI563" s="38" t="b">
        <f>OR(ISNUMBER(SEARCH("Yes",Survey!$AO563)),ISBLANK(Survey!$AO563))</f>
        <v>1</v>
      </c>
      <c r="BJ563" s="67" t="b">
        <f>NOT(ISBLANK(Survey!$AP563))</f>
        <v>0</v>
      </c>
      <c r="BK563" s="16" t="str">
        <f t="shared" si="391"/>
        <v>Pass</v>
      </c>
      <c r="BL563" s="143">
        <f>IF(Survey!$AW563=0, 0,1)</f>
        <v>0</v>
      </c>
      <c r="BM563" s="67">
        <f>Survey!$AQ563</f>
        <v>0</v>
      </c>
      <c r="BN563" s="67">
        <f>IFERROR((Survey!$AX563-ABS(Survey!$AY563)-ABS(Survey!$BD563))/Survey!$AW563,0)</f>
        <v>0</v>
      </c>
      <c r="BO563" s="67">
        <f>IF(AND($BM563&gt;$BN563-0.2,$BM563&lt;$BN563+0.2,ISBLANK(Survey!$AQ563)=FALSE),0,1)</f>
        <v>1</v>
      </c>
      <c r="BP563" s="165">
        <f>IF(ISBLANK(Survey!$AR563),1,0)</f>
        <v>1</v>
      </c>
      <c r="BQ563" s="16" t="str">
        <f t="shared" si="392"/>
        <v>Pass</v>
      </c>
      <c r="BR563" s="143">
        <f>IF(Survey!$AW563=0, 0,1)</f>
        <v>0</v>
      </c>
      <c r="BS563" s="67">
        <f>IF(AND(Survey!$AS563&gt;=0,Survey!$AS563&lt;=0.2,Survey!$AS563&lt;&gt;""),0,1)</f>
        <v>1</v>
      </c>
      <c r="BT563" s="143">
        <f>IF(ISBLANK(Survey!$AT563),1,0)</f>
        <v>1</v>
      </c>
      <c r="BU563" s="16" t="str">
        <f t="shared" si="393"/>
        <v>Fail</v>
      </c>
      <c r="BV563" s="165">
        <f>Survey!$AU563</f>
        <v>0</v>
      </c>
      <c r="BW563" s="16" t="str">
        <f t="shared" si="394"/>
        <v>Pass</v>
      </c>
      <c r="BX563" s="36">
        <f>Survey!$AV563</f>
        <v>0</v>
      </c>
      <c r="BY563" s="176">
        <f>Survey!$AW563+Survey!$AX563-ABS(Survey!$AY563)+ABS(Survey!$AZ563)-ABS(Survey!$BA563)+ABS(Survey!$BB563)-ABS(Survey!$BC563)-ABS(Survey!$BD563)+Survey!$BE563</f>
        <v>0</v>
      </c>
      <c r="BZ563" s="35">
        <f t="shared" si="395"/>
        <v>0</v>
      </c>
      <c r="CA563" s="17">
        <f t="shared" si="396"/>
        <v>0</v>
      </c>
      <c r="CB563" s="16" t="str">
        <f t="shared" si="397"/>
        <v>Pass</v>
      </c>
      <c r="CC563" s="38" t="b">
        <f>IF(ABS(Survey!$BE563)=0,TRUE,FALSE)</f>
        <v>1</v>
      </c>
      <c r="CD563" s="37" t="b">
        <f>NOT(ISBLANK(Survey!$BF563))</f>
        <v>0</v>
      </c>
      <c r="CE563" t="str">
        <f t="shared" si="398"/>
        <v>Fail</v>
      </c>
      <c r="CF563" s="29">
        <f>Survey!$AV563</f>
        <v>0</v>
      </c>
      <c r="CG563" s="29" cm="1">
        <f t="array" ref="CG563">SUM(SUMIF(Survey!BH563:BO563,{"&gt;0","&lt;0"})*{1,-1})-SUM(SUMIF(Survey!BQ563:BX563,{"&gt;0","&lt;0"})*{1,-1})</f>
        <v>0</v>
      </c>
      <c r="CH563" s="35" t="str">
        <f t="shared" si="399"/>
        <v>No holdings</v>
      </c>
      <c r="CI563">
        <f t="shared" si="400"/>
        <v>0</v>
      </c>
      <c r="CJ563" s="16" t="str">
        <f t="shared" si="401"/>
        <v>Fail</v>
      </c>
      <c r="CK563" s="36">
        <f>Survey!$AV563</f>
        <v>0</v>
      </c>
      <c r="CL563" s="36" cm="1">
        <f t="array" ref="CL563">SUM(SUMIF(Survey!BZ563:CS563,{"&gt;0","&lt;0"})*{1,-1})-SUM(SUMIF(Survey!CU563:DN563,{"&gt;0","&lt;0"})*{1,-1})</f>
        <v>0</v>
      </c>
      <c r="CM563" s="35" t="str">
        <f t="shared" si="402"/>
        <v>No holdings</v>
      </c>
      <c r="CN563" s="17">
        <f t="shared" si="403"/>
        <v>0</v>
      </c>
      <c r="CO563" s="16" t="str">
        <f t="shared" si="404"/>
        <v>Pass</v>
      </c>
      <c r="CP563" s="38" t="b">
        <f>IF(ABS(Survey!$CS563)=0,TRUE,FALSE)</f>
        <v>1</v>
      </c>
      <c r="CQ563" s="37" t="b">
        <f>NOT(ISBLANK(Survey!$CT563))</f>
        <v>0</v>
      </c>
      <c r="CR563" s="16" t="str">
        <f t="shared" si="405"/>
        <v>Pass</v>
      </c>
      <c r="CS563" s="38" t="b">
        <f>IF(ABS(Survey!$DN563)=0,TRUE,FALSE)</f>
        <v>1</v>
      </c>
      <c r="CT563" s="37" t="b">
        <f>NOT(ISBLANK(Survey!$DO563))</f>
        <v>0</v>
      </c>
      <c r="CU563" t="str">
        <f t="shared" si="406"/>
        <v>Pass</v>
      </c>
      <c r="CV563" s="29" cm="1">
        <f t="array" ref="CV563">SUM(SUMIF(Survey!CO563,{"&gt;0","&lt;0"})*{1,-1})+SUM(SUMIF(Survey!DJ563,{"&gt;0","&lt;0"})*{1,-1})</f>
        <v>0</v>
      </c>
      <c r="CW563" s="29">
        <f>SUM(SUMIF(Survey!DQ563:DW563,{"&gt;0","&lt;0"})*{1,-1})+SUM(SUMIF(Survey!DY563:EE563,{"&gt;0","&lt;0"})*{1,-1})</f>
        <v>0</v>
      </c>
      <c r="CX563">
        <f t="shared" si="407"/>
        <v>0</v>
      </c>
      <c r="CY563">
        <f t="shared" si="408"/>
        <v>0</v>
      </c>
      <c r="CZ563" s="16" t="str">
        <f t="shared" si="409"/>
        <v>Pass</v>
      </c>
      <c r="DA563" s="38" t="b">
        <f>IF(ABS(Survey!$DW563)=0,TRUE,FALSE)</f>
        <v>1</v>
      </c>
      <c r="DB563" s="37" t="b">
        <f>NOT(ISBLANK(Survey!DX563))</f>
        <v>0</v>
      </c>
      <c r="DC563" s="16" t="str">
        <f t="shared" si="410"/>
        <v>Pass</v>
      </c>
      <c r="DD563" s="38" t="b">
        <f>IF(ABS(Survey!$EE563)=0,TRUE,FALSE)</f>
        <v>1</v>
      </c>
      <c r="DE563" s="37" t="b">
        <f>NOT(ISBLANK(Survey!$EF563))</f>
        <v>0</v>
      </c>
      <c r="DF563" s="16" t="str">
        <f t="shared" si="411"/>
        <v>Fail</v>
      </c>
      <c r="DG563" s="36">
        <f>SUM(SUMIF(Survey!EL563:EN563,{"&gt;0","&lt;0"})*{1,-1})</f>
        <v>0</v>
      </c>
      <c r="DH563">
        <f t="shared" si="412"/>
        <v>0</v>
      </c>
      <c r="DI563">
        <f t="shared" si="413"/>
        <v>100</v>
      </c>
      <c r="DJ563" s="35" t="b">
        <f>IF(OR(Survey!$M563="ETF",Survey!$M563="ETF, alternative mutual fund",Survey!$M563="Closed-end", Survey!$M563="Split share corp"),TRUE,FALSE)</f>
        <v>0</v>
      </c>
      <c r="DK563" s="16" t="str">
        <f t="shared" si="414"/>
        <v>Fail</v>
      </c>
      <c r="DL563" s="36">
        <f>SUM(SUMIF(Survey!EP563:EV563,{"&gt;0","&lt;0"})*{1,-1})</f>
        <v>0</v>
      </c>
      <c r="DM563">
        <f t="shared" si="415"/>
        <v>0</v>
      </c>
      <c r="DN563" s="17">
        <f t="shared" si="416"/>
        <v>100</v>
      </c>
      <c r="DO563" s="16" t="str">
        <f t="shared" si="417"/>
        <v>Fail</v>
      </c>
      <c r="DP563" s="36">
        <f>SUM(SUMIF(Survey!EX563:FD563,{"&gt;0","&lt;0"})*{1,-1})</f>
        <v>0</v>
      </c>
      <c r="DQ563">
        <f t="shared" si="418"/>
        <v>0</v>
      </c>
      <c r="DR563" s="17">
        <f t="shared" si="419"/>
        <v>100</v>
      </c>
    </row>
    <row r="564" spans="1:122">
      <c r="A564">
        <v>564</v>
      </c>
      <c r="B564" t="str">
        <f t="shared" si="373"/>
        <v>Pass</v>
      </c>
      <c r="C564" t="str">
        <f>IF(COUNTBLANK(Survey!B564:FE564)=$C$2, "Pass", "Fail")</f>
        <v>Pass</v>
      </c>
      <c r="D564" t="str">
        <f t="shared" si="374"/>
        <v>Fail</v>
      </c>
      <c r="E564" t="str">
        <f>IF(OR(ISBLANK(Survey!AJ564),COUNTIF(G564:BB564,"Fail")),"Fail","Pass")</f>
        <v>Fail</v>
      </c>
      <c r="G564" s="16" t="str">
        <f t="shared" si="375"/>
        <v>Fail</v>
      </c>
      <c r="H564" s="177">
        <f>COUNTBLANK(Survey!B564:D564)+COUNTBLANK(Survey!G564)+COUNTBLANK(Survey!I564)+COUNTBLANK(Survey!K564:M564)+COUNTBLANK(Survey!P564)+COUNTBLANK(Survey!S564:U564)+COUNTBLANK(Survey!Y564:AA564)+COUNTBLANK(Survey!AD564:AE564)+COUNTBLANK(Survey!AI564:AI564)</f>
        <v>18</v>
      </c>
      <c r="I564" s="16" t="str">
        <f t="shared" si="376"/>
        <v>Fail</v>
      </c>
      <c r="J564" t="b">
        <f>IF(Survey!E564="No",TRUE,FALSE)</f>
        <v>0</v>
      </c>
      <c r="K564" s="34">
        <f>LEN(Survey!E564)</f>
        <v>0</v>
      </c>
      <c r="L564" s="16" t="str">
        <f t="shared" si="377"/>
        <v>Fail</v>
      </c>
      <c r="M564" t="b">
        <f>IF(Survey!F564="No",TRUE,FALSE)</f>
        <v>0</v>
      </c>
      <c r="N564" s="33">
        <f>LEN(Survey!F564)</f>
        <v>0</v>
      </c>
      <c r="O564" s="16" t="str">
        <f t="shared" si="378"/>
        <v>Pass</v>
      </c>
      <c r="P564" s="34">
        <f>MOD((LEN(Survey!H564)+2),11)</f>
        <v>2</v>
      </c>
      <c r="Q564" s="33" t="str">
        <f>IF(Survey!$L564="Prospectus fund", "Yes", "No")</f>
        <v>No</v>
      </c>
      <c r="R564" s="16" t="str">
        <f t="shared" si="379"/>
        <v>Pass</v>
      </c>
      <c r="S564" s="34">
        <f>MOD((LEN(Survey!J564)+2),11)</f>
        <v>2</v>
      </c>
      <c r="T564" s="35" t="b">
        <f>IF(OR(Survey!$M564="ETF",Survey!$M564="ETF, alternative mutual fund",Survey!$M564="Closed-end", Survey!$M564="Split share corp", Survey!$I564="Yes"),TRUE,FALSE)</f>
        <v>0</v>
      </c>
      <c r="U564" s="16" t="str">
        <f>IFERROR(IF(AND(OR(X564=Y564,Y564 = "Either"),NOT(ISBLANK(Survey!K564))),"Pass","Fail"),"Pass")</f>
        <v>Fail</v>
      </c>
      <c r="V564" s="36" cm="1">
        <f t="array" ref="V564">SUM(SUMIF(Survey!BZ564:CS564,{"&gt;0","&lt;0"})*{1,-1})</f>
        <v>0</v>
      </c>
      <c r="W564" s="38" cm="1">
        <f t="array" ref="W564">SUM(SUMIF(Survey!CC564,{"&gt;0","&lt;0"})*{1,-1})+SUM(SUMIF(Survey!CM564,{"&gt;0","&lt;0"})*{1,-1})</f>
        <v>0</v>
      </c>
      <c r="X564" s="38">
        <f>Survey!K564</f>
        <v>0</v>
      </c>
      <c r="Y564" s="37" t="str">
        <f t="shared" si="380"/>
        <v>Either</v>
      </c>
      <c r="Z564" s="16" t="str">
        <f t="shared" si="381"/>
        <v>Fail</v>
      </c>
      <c r="AA564" s="67" cm="1">
        <f t="array" ref="AA564">SUM(SUMIF(Survey!BZ564:CS564,{"&gt;0","&lt;0"})*{1,-1})+SUM(SUMIF(Survey!CU564:DN564,{"&gt;0","&lt;0"})*{1,-1})</f>
        <v>0</v>
      </c>
      <c r="AB564" s="67">
        <f>IFERROR(AA564/(Survey!$AV564),0)</f>
        <v>0</v>
      </c>
      <c r="AC564" s="128" t="b">
        <f>IF(OR(Survey!$M564="Alternative strategy or hedge",Survey!$M564="Other, illiquid",Survey!$L564="Prospectus fund"),TRUE,FALSE)</f>
        <v>0</v>
      </c>
      <c r="AD564" s="128" t="b">
        <f>NOT(ISBLANK(Survey!$M564))</f>
        <v>0</v>
      </c>
      <c r="AE564" s="16" t="str">
        <f t="shared" si="382"/>
        <v>Pass</v>
      </c>
      <c r="AF564" s="38" t="b">
        <f>NOT(ISNUMBER(SEARCH("Other",Survey!$P564)))</f>
        <v>1</v>
      </c>
      <c r="AG564" s="37" t="b">
        <f>NOT(ISBLANK(Survey!$Q564))</f>
        <v>0</v>
      </c>
      <c r="AH564" s="16" t="str">
        <f t="shared" si="383"/>
        <v>Pass</v>
      </c>
      <c r="AI564" s="143">
        <f>COUNTBLANK(Survey!$W564)</f>
        <v>1</v>
      </c>
      <c r="AJ564" s="67">
        <f>IF(AND(Survey!L564&lt;&gt;"Exempt fund",OR(Survey!$M564="ETF",Survey!$M564="ETF, alternative mutual fund",Survey!$M564="Mutual fund",Survey!$M564="Alternative mutual fund",Survey!$M564="Money market")),1,0)</f>
        <v>0</v>
      </c>
      <c r="AK564" s="16" t="str">
        <f t="shared" si="384"/>
        <v>Pass</v>
      </c>
      <c r="AL564" s="38" t="b">
        <f>NOT(ISNUMBER(SEARCH("Yes",Survey!$AA564)))</f>
        <v>1</v>
      </c>
      <c r="AM564" s="37" t="b">
        <f>IF(COUNTBLANK(Survey!$AB564:$AC564)=0,TRUE, FALSE)</f>
        <v>0</v>
      </c>
      <c r="AN564" s="16" t="str">
        <f t="shared" si="385"/>
        <v>Pass</v>
      </c>
      <c r="AO564" s="38" t="b">
        <f>NOT(ISNUMBER(SEARCH("Yes",Survey!$AD564)))</f>
        <v>1</v>
      </c>
      <c r="AP564" s="37" t="b">
        <f>NOT(ISBLANK(Survey!$AF564))</f>
        <v>0</v>
      </c>
      <c r="AQ564" s="16" t="str">
        <f t="shared" si="386"/>
        <v>Pass</v>
      </c>
      <c r="AR564" s="38" t="b">
        <f>NOT(OR(ISNUMBER(SEARCH("Other",Survey!$AF564)),ISNUMBER(SEARCH("Multiple",Survey!$AF564))))</f>
        <v>1</v>
      </c>
      <c r="AS564" s="37" t="b">
        <f>NOT(ISBLANK(Survey!$AG564))</f>
        <v>0</v>
      </c>
      <c r="AT564" s="16" t="str">
        <f t="shared" si="387"/>
        <v>Fail</v>
      </c>
      <c r="AU564" s="143">
        <f>IF(ABS(Survey!$AV564)&gt;0, 1,0)</f>
        <v>0</v>
      </c>
      <c r="AV564" s="143">
        <f>IF(COUNTBLANK(Survey!$AJ564)=0,1,0)</f>
        <v>0</v>
      </c>
      <c r="AW564" s="16" t="str">
        <f t="shared" si="388"/>
        <v>Pass</v>
      </c>
      <c r="AX564" s="143">
        <f>IF(ISBLANK(Survey!$AJ564),0,1)</f>
        <v>0</v>
      </c>
      <c r="AY564" s="165">
        <f>COUNTBLANK(Survey!$AK564)</f>
        <v>1</v>
      </c>
      <c r="AZ564" s="16" t="str">
        <f t="shared" si="389"/>
        <v>Pass</v>
      </c>
      <c r="BA564" s="143">
        <f>IF(OR(Survey!$AK564="Closed",ISBLANK(Survey!$AK564)),0,1)</f>
        <v>0</v>
      </c>
      <c r="BB564" s="165">
        <f>IF(ISBLANK(Survey!$AL564),1,0)</f>
        <v>1</v>
      </c>
      <c r="BC564" s="147" t="str" cm="1">
        <f t="array" ref="BC564">IF(OR(IF(OR($BE564+$BF564 = 2, $BG564=1), FALSE, TRUE), AND($BD564:$BD564 = 0)),"Pass","Fail")</f>
        <v>Pass</v>
      </c>
      <c r="BD564" s="143">
        <f>COUNTBLANK(Survey!$AM564:$AO564)</f>
        <v>3</v>
      </c>
      <c r="BE564" s="143">
        <f>IF(Survey!$I564="Yes",1,0)</f>
        <v>0</v>
      </c>
      <c r="BF564" s="143">
        <f>IF(OR(Survey!$M564="Mutual fund",Survey!$M564="Alternative mutual fund",Survey!$M564="Money market"),1,0)</f>
        <v>0</v>
      </c>
      <c r="BG564" s="148">
        <f>IF(OR(Survey!$M564="ETF",Survey!$M564="ETF, alternative mutual fund"),1,0)</f>
        <v>0</v>
      </c>
      <c r="BH564" s="16" t="str">
        <f t="shared" si="390"/>
        <v>Pass</v>
      </c>
      <c r="BI564" s="38" t="b">
        <f>OR(ISNUMBER(SEARCH("Yes",Survey!$AO564)),ISBLANK(Survey!$AO564))</f>
        <v>1</v>
      </c>
      <c r="BJ564" s="67" t="b">
        <f>NOT(ISBLANK(Survey!$AP564))</f>
        <v>0</v>
      </c>
      <c r="BK564" s="16" t="str">
        <f t="shared" si="391"/>
        <v>Pass</v>
      </c>
      <c r="BL564" s="143">
        <f>IF(Survey!$AW564=0, 0,1)</f>
        <v>0</v>
      </c>
      <c r="BM564" s="67">
        <f>Survey!$AQ564</f>
        <v>0</v>
      </c>
      <c r="BN564" s="67">
        <f>IFERROR((Survey!$AX564-ABS(Survey!$AY564)-ABS(Survey!$BD564))/Survey!$AW564,0)</f>
        <v>0</v>
      </c>
      <c r="BO564" s="67">
        <f>IF(AND($BM564&gt;$BN564-0.2,$BM564&lt;$BN564+0.2,ISBLANK(Survey!$AQ564)=FALSE),0,1)</f>
        <v>1</v>
      </c>
      <c r="BP564" s="165">
        <f>IF(ISBLANK(Survey!$AR564),1,0)</f>
        <v>1</v>
      </c>
      <c r="BQ564" s="16" t="str">
        <f t="shared" si="392"/>
        <v>Pass</v>
      </c>
      <c r="BR564" s="143">
        <f>IF(Survey!$AW564=0, 0,1)</f>
        <v>0</v>
      </c>
      <c r="BS564" s="67">
        <f>IF(AND(Survey!$AS564&gt;=0,Survey!$AS564&lt;=0.2,Survey!$AS564&lt;&gt;""),0,1)</f>
        <v>1</v>
      </c>
      <c r="BT564" s="143">
        <f>IF(ISBLANK(Survey!$AT564),1,0)</f>
        <v>1</v>
      </c>
      <c r="BU564" s="16" t="str">
        <f t="shared" si="393"/>
        <v>Fail</v>
      </c>
      <c r="BV564" s="165">
        <f>Survey!$AU564</f>
        <v>0</v>
      </c>
      <c r="BW564" s="16" t="str">
        <f t="shared" si="394"/>
        <v>Pass</v>
      </c>
      <c r="BX564" s="36">
        <f>Survey!$AV564</f>
        <v>0</v>
      </c>
      <c r="BY564" s="176">
        <f>Survey!$AW564+Survey!$AX564-ABS(Survey!$AY564)+ABS(Survey!$AZ564)-ABS(Survey!$BA564)+ABS(Survey!$BB564)-ABS(Survey!$BC564)-ABS(Survey!$BD564)+Survey!$BE564</f>
        <v>0</v>
      </c>
      <c r="BZ564" s="35">
        <f t="shared" si="395"/>
        <v>0</v>
      </c>
      <c r="CA564" s="17">
        <f t="shared" si="396"/>
        <v>0</v>
      </c>
      <c r="CB564" s="16" t="str">
        <f t="shared" si="397"/>
        <v>Pass</v>
      </c>
      <c r="CC564" s="38" t="b">
        <f>IF(ABS(Survey!$BE564)=0,TRUE,FALSE)</f>
        <v>1</v>
      </c>
      <c r="CD564" s="37" t="b">
        <f>NOT(ISBLANK(Survey!$BF564))</f>
        <v>0</v>
      </c>
      <c r="CE564" t="str">
        <f t="shared" si="398"/>
        <v>Fail</v>
      </c>
      <c r="CF564" s="29">
        <f>Survey!$AV564</f>
        <v>0</v>
      </c>
      <c r="CG564" s="29" cm="1">
        <f t="array" ref="CG564">SUM(SUMIF(Survey!BH564:BO564,{"&gt;0","&lt;0"})*{1,-1})-SUM(SUMIF(Survey!BQ564:BX564,{"&gt;0","&lt;0"})*{1,-1})</f>
        <v>0</v>
      </c>
      <c r="CH564" s="35" t="str">
        <f t="shared" si="399"/>
        <v>No holdings</v>
      </c>
      <c r="CI564">
        <f t="shared" si="400"/>
        <v>0</v>
      </c>
      <c r="CJ564" s="16" t="str">
        <f t="shared" si="401"/>
        <v>Fail</v>
      </c>
      <c r="CK564" s="36">
        <f>Survey!$AV564</f>
        <v>0</v>
      </c>
      <c r="CL564" s="36" cm="1">
        <f t="array" ref="CL564">SUM(SUMIF(Survey!BZ564:CS564,{"&gt;0","&lt;0"})*{1,-1})-SUM(SUMIF(Survey!CU564:DN564,{"&gt;0","&lt;0"})*{1,-1})</f>
        <v>0</v>
      </c>
      <c r="CM564" s="35" t="str">
        <f t="shared" si="402"/>
        <v>No holdings</v>
      </c>
      <c r="CN564" s="17">
        <f t="shared" si="403"/>
        <v>0</v>
      </c>
      <c r="CO564" s="16" t="str">
        <f t="shared" si="404"/>
        <v>Pass</v>
      </c>
      <c r="CP564" s="38" t="b">
        <f>IF(ABS(Survey!$CS564)=0,TRUE,FALSE)</f>
        <v>1</v>
      </c>
      <c r="CQ564" s="37" t="b">
        <f>NOT(ISBLANK(Survey!$CT564))</f>
        <v>0</v>
      </c>
      <c r="CR564" s="16" t="str">
        <f t="shared" si="405"/>
        <v>Pass</v>
      </c>
      <c r="CS564" s="38" t="b">
        <f>IF(ABS(Survey!$DN564)=0,TRUE,FALSE)</f>
        <v>1</v>
      </c>
      <c r="CT564" s="37" t="b">
        <f>NOT(ISBLANK(Survey!$DO564))</f>
        <v>0</v>
      </c>
      <c r="CU564" t="str">
        <f t="shared" si="406"/>
        <v>Pass</v>
      </c>
      <c r="CV564" s="29" cm="1">
        <f t="array" ref="CV564">SUM(SUMIF(Survey!CO564,{"&gt;0","&lt;0"})*{1,-1})+SUM(SUMIF(Survey!DJ564,{"&gt;0","&lt;0"})*{1,-1})</f>
        <v>0</v>
      </c>
      <c r="CW564" s="29">
        <f>SUM(SUMIF(Survey!DQ564:DW564,{"&gt;0","&lt;0"})*{1,-1})+SUM(SUMIF(Survey!DY564:EE564,{"&gt;0","&lt;0"})*{1,-1})</f>
        <v>0</v>
      </c>
      <c r="CX564">
        <f t="shared" si="407"/>
        <v>0</v>
      </c>
      <c r="CY564">
        <f t="shared" si="408"/>
        <v>0</v>
      </c>
      <c r="CZ564" s="16" t="str">
        <f t="shared" si="409"/>
        <v>Pass</v>
      </c>
      <c r="DA564" s="38" t="b">
        <f>IF(ABS(Survey!$DW564)=0,TRUE,FALSE)</f>
        <v>1</v>
      </c>
      <c r="DB564" s="37" t="b">
        <f>NOT(ISBLANK(Survey!DX564))</f>
        <v>0</v>
      </c>
      <c r="DC564" s="16" t="str">
        <f t="shared" si="410"/>
        <v>Pass</v>
      </c>
      <c r="DD564" s="38" t="b">
        <f>IF(ABS(Survey!$EE564)=0,TRUE,FALSE)</f>
        <v>1</v>
      </c>
      <c r="DE564" s="37" t="b">
        <f>NOT(ISBLANK(Survey!$EF564))</f>
        <v>0</v>
      </c>
      <c r="DF564" s="16" t="str">
        <f t="shared" si="411"/>
        <v>Fail</v>
      </c>
      <c r="DG564" s="36">
        <f>SUM(SUMIF(Survey!EL564:EN564,{"&gt;0","&lt;0"})*{1,-1})</f>
        <v>0</v>
      </c>
      <c r="DH564">
        <f t="shared" si="412"/>
        <v>0</v>
      </c>
      <c r="DI564">
        <f t="shared" si="413"/>
        <v>100</v>
      </c>
      <c r="DJ564" s="35" t="b">
        <f>IF(OR(Survey!$M564="ETF",Survey!$M564="ETF, alternative mutual fund",Survey!$M564="Closed-end", Survey!$M564="Split share corp"),TRUE,FALSE)</f>
        <v>0</v>
      </c>
      <c r="DK564" s="16" t="str">
        <f t="shared" si="414"/>
        <v>Fail</v>
      </c>
      <c r="DL564" s="36">
        <f>SUM(SUMIF(Survey!EP564:EV564,{"&gt;0","&lt;0"})*{1,-1})</f>
        <v>0</v>
      </c>
      <c r="DM564">
        <f t="shared" si="415"/>
        <v>0</v>
      </c>
      <c r="DN564" s="17">
        <f t="shared" si="416"/>
        <v>100</v>
      </c>
      <c r="DO564" s="16" t="str">
        <f t="shared" si="417"/>
        <v>Fail</v>
      </c>
      <c r="DP564" s="36">
        <f>SUM(SUMIF(Survey!EX564:FD564,{"&gt;0","&lt;0"})*{1,-1})</f>
        <v>0</v>
      </c>
      <c r="DQ564">
        <f t="shared" si="418"/>
        <v>0</v>
      </c>
      <c r="DR564" s="17">
        <f t="shared" si="419"/>
        <v>100</v>
      </c>
    </row>
    <row r="565" spans="1:122">
      <c r="A565">
        <v>565</v>
      </c>
      <c r="B565" t="str">
        <f t="shared" si="373"/>
        <v>Pass</v>
      </c>
      <c r="C565" t="str">
        <f>IF(COUNTBLANK(Survey!B565:FE565)=$C$2, "Pass", "Fail")</f>
        <v>Pass</v>
      </c>
      <c r="D565" t="str">
        <f t="shared" si="374"/>
        <v>Fail</v>
      </c>
      <c r="E565" t="str">
        <f>IF(OR(ISBLANK(Survey!AJ565),COUNTIF(G565:BB565,"Fail")),"Fail","Pass")</f>
        <v>Fail</v>
      </c>
      <c r="G565" s="16" t="str">
        <f t="shared" si="375"/>
        <v>Fail</v>
      </c>
      <c r="H565" s="177">
        <f>COUNTBLANK(Survey!B565:D565)+COUNTBLANK(Survey!G565)+COUNTBLANK(Survey!I565)+COUNTBLANK(Survey!K565:M565)+COUNTBLANK(Survey!P565)+COUNTBLANK(Survey!S565:U565)+COUNTBLANK(Survey!Y565:AA565)+COUNTBLANK(Survey!AD565:AE565)+COUNTBLANK(Survey!AI565:AI565)</f>
        <v>18</v>
      </c>
      <c r="I565" s="16" t="str">
        <f t="shared" si="376"/>
        <v>Fail</v>
      </c>
      <c r="J565" t="b">
        <f>IF(Survey!E565="No",TRUE,FALSE)</f>
        <v>0</v>
      </c>
      <c r="K565" s="34">
        <f>LEN(Survey!E565)</f>
        <v>0</v>
      </c>
      <c r="L565" s="16" t="str">
        <f t="shared" si="377"/>
        <v>Fail</v>
      </c>
      <c r="M565" t="b">
        <f>IF(Survey!F565="No",TRUE,FALSE)</f>
        <v>0</v>
      </c>
      <c r="N565" s="33">
        <f>LEN(Survey!F565)</f>
        <v>0</v>
      </c>
      <c r="O565" s="16" t="str">
        <f t="shared" si="378"/>
        <v>Pass</v>
      </c>
      <c r="P565" s="34">
        <f>MOD((LEN(Survey!H565)+2),11)</f>
        <v>2</v>
      </c>
      <c r="Q565" s="33" t="str">
        <f>IF(Survey!$L565="Prospectus fund", "Yes", "No")</f>
        <v>No</v>
      </c>
      <c r="R565" s="16" t="str">
        <f t="shared" si="379"/>
        <v>Pass</v>
      </c>
      <c r="S565" s="34">
        <f>MOD((LEN(Survey!J565)+2),11)</f>
        <v>2</v>
      </c>
      <c r="T565" s="35" t="b">
        <f>IF(OR(Survey!$M565="ETF",Survey!$M565="ETF, alternative mutual fund",Survey!$M565="Closed-end", Survey!$M565="Split share corp", Survey!$I565="Yes"),TRUE,FALSE)</f>
        <v>0</v>
      </c>
      <c r="U565" s="16" t="str">
        <f>IFERROR(IF(AND(OR(X565=Y565,Y565 = "Either"),NOT(ISBLANK(Survey!K565))),"Pass","Fail"),"Pass")</f>
        <v>Fail</v>
      </c>
      <c r="V565" s="36" cm="1">
        <f t="array" ref="V565">SUM(SUMIF(Survey!BZ565:CS565,{"&gt;0","&lt;0"})*{1,-1})</f>
        <v>0</v>
      </c>
      <c r="W565" s="38" cm="1">
        <f t="array" ref="W565">SUM(SUMIF(Survey!CC565,{"&gt;0","&lt;0"})*{1,-1})+SUM(SUMIF(Survey!CM565,{"&gt;0","&lt;0"})*{1,-1})</f>
        <v>0</v>
      </c>
      <c r="X565" s="38">
        <f>Survey!K565</f>
        <v>0</v>
      </c>
      <c r="Y565" s="37" t="str">
        <f t="shared" si="380"/>
        <v>Either</v>
      </c>
      <c r="Z565" s="16" t="str">
        <f t="shared" si="381"/>
        <v>Fail</v>
      </c>
      <c r="AA565" s="67" cm="1">
        <f t="array" ref="AA565">SUM(SUMIF(Survey!BZ565:CS565,{"&gt;0","&lt;0"})*{1,-1})+SUM(SUMIF(Survey!CU565:DN565,{"&gt;0","&lt;0"})*{1,-1})</f>
        <v>0</v>
      </c>
      <c r="AB565" s="67">
        <f>IFERROR(AA565/(Survey!$AV565),0)</f>
        <v>0</v>
      </c>
      <c r="AC565" s="128" t="b">
        <f>IF(OR(Survey!$M565="Alternative strategy or hedge",Survey!$M565="Other, illiquid",Survey!$L565="Prospectus fund"),TRUE,FALSE)</f>
        <v>0</v>
      </c>
      <c r="AD565" s="128" t="b">
        <f>NOT(ISBLANK(Survey!$M565))</f>
        <v>0</v>
      </c>
      <c r="AE565" s="16" t="str">
        <f t="shared" si="382"/>
        <v>Pass</v>
      </c>
      <c r="AF565" s="38" t="b">
        <f>NOT(ISNUMBER(SEARCH("Other",Survey!$P565)))</f>
        <v>1</v>
      </c>
      <c r="AG565" s="37" t="b">
        <f>NOT(ISBLANK(Survey!$Q565))</f>
        <v>0</v>
      </c>
      <c r="AH565" s="16" t="str">
        <f t="shared" si="383"/>
        <v>Pass</v>
      </c>
      <c r="AI565" s="143">
        <f>COUNTBLANK(Survey!$W565)</f>
        <v>1</v>
      </c>
      <c r="AJ565" s="67">
        <f>IF(AND(Survey!L565&lt;&gt;"Exempt fund",OR(Survey!$M565="ETF",Survey!$M565="ETF, alternative mutual fund",Survey!$M565="Mutual fund",Survey!$M565="Alternative mutual fund",Survey!$M565="Money market")),1,0)</f>
        <v>0</v>
      </c>
      <c r="AK565" s="16" t="str">
        <f t="shared" si="384"/>
        <v>Pass</v>
      </c>
      <c r="AL565" s="38" t="b">
        <f>NOT(ISNUMBER(SEARCH("Yes",Survey!$AA565)))</f>
        <v>1</v>
      </c>
      <c r="AM565" s="37" t="b">
        <f>IF(COUNTBLANK(Survey!$AB565:$AC565)=0,TRUE, FALSE)</f>
        <v>0</v>
      </c>
      <c r="AN565" s="16" t="str">
        <f t="shared" si="385"/>
        <v>Pass</v>
      </c>
      <c r="AO565" s="38" t="b">
        <f>NOT(ISNUMBER(SEARCH("Yes",Survey!$AD565)))</f>
        <v>1</v>
      </c>
      <c r="AP565" s="37" t="b">
        <f>NOT(ISBLANK(Survey!$AF565))</f>
        <v>0</v>
      </c>
      <c r="AQ565" s="16" t="str">
        <f t="shared" si="386"/>
        <v>Pass</v>
      </c>
      <c r="AR565" s="38" t="b">
        <f>NOT(OR(ISNUMBER(SEARCH("Other",Survey!$AF565)),ISNUMBER(SEARCH("Multiple",Survey!$AF565))))</f>
        <v>1</v>
      </c>
      <c r="AS565" s="37" t="b">
        <f>NOT(ISBLANK(Survey!$AG565))</f>
        <v>0</v>
      </c>
      <c r="AT565" s="16" t="str">
        <f t="shared" si="387"/>
        <v>Fail</v>
      </c>
      <c r="AU565" s="143">
        <f>IF(ABS(Survey!$AV565)&gt;0, 1,0)</f>
        <v>0</v>
      </c>
      <c r="AV565" s="143">
        <f>IF(COUNTBLANK(Survey!$AJ565)=0,1,0)</f>
        <v>0</v>
      </c>
      <c r="AW565" s="16" t="str">
        <f t="shared" si="388"/>
        <v>Pass</v>
      </c>
      <c r="AX565" s="143">
        <f>IF(ISBLANK(Survey!$AJ565),0,1)</f>
        <v>0</v>
      </c>
      <c r="AY565" s="165">
        <f>COUNTBLANK(Survey!$AK565)</f>
        <v>1</v>
      </c>
      <c r="AZ565" s="16" t="str">
        <f t="shared" si="389"/>
        <v>Pass</v>
      </c>
      <c r="BA565" s="143">
        <f>IF(OR(Survey!$AK565="Closed",ISBLANK(Survey!$AK565)),0,1)</f>
        <v>0</v>
      </c>
      <c r="BB565" s="165">
        <f>IF(ISBLANK(Survey!$AL565),1,0)</f>
        <v>1</v>
      </c>
      <c r="BC565" s="147" t="str" cm="1">
        <f t="array" ref="BC565">IF(OR(IF(OR($BE565+$BF565 = 2, $BG565=1), FALSE, TRUE), AND($BD565:$BD565 = 0)),"Pass","Fail")</f>
        <v>Pass</v>
      </c>
      <c r="BD565" s="143">
        <f>COUNTBLANK(Survey!$AM565:$AO565)</f>
        <v>3</v>
      </c>
      <c r="BE565" s="143">
        <f>IF(Survey!$I565="Yes",1,0)</f>
        <v>0</v>
      </c>
      <c r="BF565" s="143">
        <f>IF(OR(Survey!$M565="Mutual fund",Survey!$M565="Alternative mutual fund",Survey!$M565="Money market"),1,0)</f>
        <v>0</v>
      </c>
      <c r="BG565" s="148">
        <f>IF(OR(Survey!$M565="ETF",Survey!$M565="ETF, alternative mutual fund"),1,0)</f>
        <v>0</v>
      </c>
      <c r="BH565" s="16" t="str">
        <f t="shared" si="390"/>
        <v>Pass</v>
      </c>
      <c r="BI565" s="38" t="b">
        <f>OR(ISNUMBER(SEARCH("Yes",Survey!$AO565)),ISBLANK(Survey!$AO565))</f>
        <v>1</v>
      </c>
      <c r="BJ565" s="67" t="b">
        <f>NOT(ISBLANK(Survey!$AP565))</f>
        <v>0</v>
      </c>
      <c r="BK565" s="16" t="str">
        <f t="shared" si="391"/>
        <v>Pass</v>
      </c>
      <c r="BL565" s="143">
        <f>IF(Survey!$AW565=0, 0,1)</f>
        <v>0</v>
      </c>
      <c r="BM565" s="67">
        <f>Survey!$AQ565</f>
        <v>0</v>
      </c>
      <c r="BN565" s="67">
        <f>IFERROR((Survey!$AX565-ABS(Survey!$AY565)-ABS(Survey!$BD565))/Survey!$AW565,0)</f>
        <v>0</v>
      </c>
      <c r="BO565" s="67">
        <f>IF(AND($BM565&gt;$BN565-0.2,$BM565&lt;$BN565+0.2,ISBLANK(Survey!$AQ565)=FALSE),0,1)</f>
        <v>1</v>
      </c>
      <c r="BP565" s="165">
        <f>IF(ISBLANK(Survey!$AR565),1,0)</f>
        <v>1</v>
      </c>
      <c r="BQ565" s="16" t="str">
        <f t="shared" si="392"/>
        <v>Pass</v>
      </c>
      <c r="BR565" s="143">
        <f>IF(Survey!$AW565=0, 0,1)</f>
        <v>0</v>
      </c>
      <c r="BS565" s="67">
        <f>IF(AND(Survey!$AS565&gt;=0,Survey!$AS565&lt;=0.2,Survey!$AS565&lt;&gt;""),0,1)</f>
        <v>1</v>
      </c>
      <c r="BT565" s="143">
        <f>IF(ISBLANK(Survey!$AT565),1,0)</f>
        <v>1</v>
      </c>
      <c r="BU565" s="16" t="str">
        <f t="shared" si="393"/>
        <v>Fail</v>
      </c>
      <c r="BV565" s="165">
        <f>Survey!$AU565</f>
        <v>0</v>
      </c>
      <c r="BW565" s="16" t="str">
        <f t="shared" si="394"/>
        <v>Pass</v>
      </c>
      <c r="BX565" s="36">
        <f>Survey!$AV565</f>
        <v>0</v>
      </c>
      <c r="BY565" s="176">
        <f>Survey!$AW565+Survey!$AX565-ABS(Survey!$AY565)+ABS(Survey!$AZ565)-ABS(Survey!$BA565)+ABS(Survey!$BB565)-ABS(Survey!$BC565)-ABS(Survey!$BD565)+Survey!$BE565</f>
        <v>0</v>
      </c>
      <c r="BZ565" s="35">
        <f t="shared" si="395"/>
        <v>0</v>
      </c>
      <c r="CA565" s="17">
        <f t="shared" si="396"/>
        <v>0</v>
      </c>
      <c r="CB565" s="16" t="str">
        <f t="shared" si="397"/>
        <v>Pass</v>
      </c>
      <c r="CC565" s="38" t="b">
        <f>IF(ABS(Survey!$BE565)=0,TRUE,FALSE)</f>
        <v>1</v>
      </c>
      <c r="CD565" s="37" t="b">
        <f>NOT(ISBLANK(Survey!$BF565))</f>
        <v>0</v>
      </c>
      <c r="CE565" t="str">
        <f t="shared" si="398"/>
        <v>Fail</v>
      </c>
      <c r="CF565" s="29">
        <f>Survey!$AV565</f>
        <v>0</v>
      </c>
      <c r="CG565" s="29" cm="1">
        <f t="array" ref="CG565">SUM(SUMIF(Survey!BH565:BO565,{"&gt;0","&lt;0"})*{1,-1})-SUM(SUMIF(Survey!BQ565:BX565,{"&gt;0","&lt;0"})*{1,-1})</f>
        <v>0</v>
      </c>
      <c r="CH565" s="35" t="str">
        <f t="shared" si="399"/>
        <v>No holdings</v>
      </c>
      <c r="CI565">
        <f t="shared" si="400"/>
        <v>0</v>
      </c>
      <c r="CJ565" s="16" t="str">
        <f t="shared" si="401"/>
        <v>Fail</v>
      </c>
      <c r="CK565" s="36">
        <f>Survey!$AV565</f>
        <v>0</v>
      </c>
      <c r="CL565" s="36" cm="1">
        <f t="array" ref="CL565">SUM(SUMIF(Survey!BZ565:CS565,{"&gt;0","&lt;0"})*{1,-1})-SUM(SUMIF(Survey!CU565:DN565,{"&gt;0","&lt;0"})*{1,-1})</f>
        <v>0</v>
      </c>
      <c r="CM565" s="35" t="str">
        <f t="shared" si="402"/>
        <v>No holdings</v>
      </c>
      <c r="CN565" s="17">
        <f t="shared" si="403"/>
        <v>0</v>
      </c>
      <c r="CO565" s="16" t="str">
        <f t="shared" si="404"/>
        <v>Pass</v>
      </c>
      <c r="CP565" s="38" t="b">
        <f>IF(ABS(Survey!$CS565)=0,TRUE,FALSE)</f>
        <v>1</v>
      </c>
      <c r="CQ565" s="37" t="b">
        <f>NOT(ISBLANK(Survey!$CT565))</f>
        <v>0</v>
      </c>
      <c r="CR565" s="16" t="str">
        <f t="shared" si="405"/>
        <v>Pass</v>
      </c>
      <c r="CS565" s="38" t="b">
        <f>IF(ABS(Survey!$DN565)=0,TRUE,FALSE)</f>
        <v>1</v>
      </c>
      <c r="CT565" s="37" t="b">
        <f>NOT(ISBLANK(Survey!$DO565))</f>
        <v>0</v>
      </c>
      <c r="CU565" t="str">
        <f t="shared" si="406"/>
        <v>Pass</v>
      </c>
      <c r="CV565" s="29" cm="1">
        <f t="array" ref="CV565">SUM(SUMIF(Survey!CO565,{"&gt;0","&lt;0"})*{1,-1})+SUM(SUMIF(Survey!DJ565,{"&gt;0","&lt;0"})*{1,-1})</f>
        <v>0</v>
      </c>
      <c r="CW565" s="29">
        <f>SUM(SUMIF(Survey!DQ565:DW565,{"&gt;0","&lt;0"})*{1,-1})+SUM(SUMIF(Survey!DY565:EE565,{"&gt;0","&lt;0"})*{1,-1})</f>
        <v>0</v>
      </c>
      <c r="CX565">
        <f t="shared" si="407"/>
        <v>0</v>
      </c>
      <c r="CY565">
        <f t="shared" si="408"/>
        <v>0</v>
      </c>
      <c r="CZ565" s="16" t="str">
        <f t="shared" si="409"/>
        <v>Pass</v>
      </c>
      <c r="DA565" s="38" t="b">
        <f>IF(ABS(Survey!$DW565)=0,TRUE,FALSE)</f>
        <v>1</v>
      </c>
      <c r="DB565" s="37" t="b">
        <f>NOT(ISBLANK(Survey!DX565))</f>
        <v>0</v>
      </c>
      <c r="DC565" s="16" t="str">
        <f t="shared" si="410"/>
        <v>Pass</v>
      </c>
      <c r="DD565" s="38" t="b">
        <f>IF(ABS(Survey!$EE565)=0,TRUE,FALSE)</f>
        <v>1</v>
      </c>
      <c r="DE565" s="37" t="b">
        <f>NOT(ISBLANK(Survey!$EF565))</f>
        <v>0</v>
      </c>
      <c r="DF565" s="16" t="str">
        <f t="shared" si="411"/>
        <v>Fail</v>
      </c>
      <c r="DG565" s="36">
        <f>SUM(SUMIF(Survey!EL565:EN565,{"&gt;0","&lt;0"})*{1,-1})</f>
        <v>0</v>
      </c>
      <c r="DH565">
        <f t="shared" si="412"/>
        <v>0</v>
      </c>
      <c r="DI565">
        <f t="shared" si="413"/>
        <v>100</v>
      </c>
      <c r="DJ565" s="35" t="b">
        <f>IF(OR(Survey!$M565="ETF",Survey!$M565="ETF, alternative mutual fund",Survey!$M565="Closed-end", Survey!$M565="Split share corp"),TRUE,FALSE)</f>
        <v>0</v>
      </c>
      <c r="DK565" s="16" t="str">
        <f t="shared" si="414"/>
        <v>Fail</v>
      </c>
      <c r="DL565" s="36">
        <f>SUM(SUMIF(Survey!EP565:EV565,{"&gt;0","&lt;0"})*{1,-1})</f>
        <v>0</v>
      </c>
      <c r="DM565">
        <f t="shared" si="415"/>
        <v>0</v>
      </c>
      <c r="DN565" s="17">
        <f t="shared" si="416"/>
        <v>100</v>
      </c>
      <c r="DO565" s="16" t="str">
        <f t="shared" si="417"/>
        <v>Fail</v>
      </c>
      <c r="DP565" s="36">
        <f>SUM(SUMIF(Survey!EX565:FD565,{"&gt;0","&lt;0"})*{1,-1})</f>
        <v>0</v>
      </c>
      <c r="DQ565">
        <f t="shared" si="418"/>
        <v>0</v>
      </c>
      <c r="DR565" s="17">
        <f t="shared" si="419"/>
        <v>100</v>
      </c>
    </row>
    <row r="566" spans="1:122">
      <c r="A566">
        <v>566</v>
      </c>
      <c r="B566" t="str">
        <f t="shared" si="373"/>
        <v>Pass</v>
      </c>
      <c r="C566" t="str">
        <f>IF(COUNTBLANK(Survey!B566:FE566)=$C$2, "Pass", "Fail")</f>
        <v>Pass</v>
      </c>
      <c r="D566" t="str">
        <f t="shared" si="374"/>
        <v>Fail</v>
      </c>
      <c r="E566" t="str">
        <f>IF(OR(ISBLANK(Survey!AJ566),COUNTIF(G566:BB566,"Fail")),"Fail","Pass")</f>
        <v>Fail</v>
      </c>
      <c r="G566" s="16" t="str">
        <f t="shared" si="375"/>
        <v>Fail</v>
      </c>
      <c r="H566" s="177">
        <f>COUNTBLANK(Survey!B566:D566)+COUNTBLANK(Survey!G566)+COUNTBLANK(Survey!I566)+COUNTBLANK(Survey!K566:M566)+COUNTBLANK(Survey!P566)+COUNTBLANK(Survey!S566:U566)+COUNTBLANK(Survey!Y566:AA566)+COUNTBLANK(Survey!AD566:AE566)+COUNTBLANK(Survey!AI566:AI566)</f>
        <v>18</v>
      </c>
      <c r="I566" s="16" t="str">
        <f t="shared" si="376"/>
        <v>Fail</v>
      </c>
      <c r="J566" t="b">
        <f>IF(Survey!E566="No",TRUE,FALSE)</f>
        <v>0</v>
      </c>
      <c r="K566" s="34">
        <f>LEN(Survey!E566)</f>
        <v>0</v>
      </c>
      <c r="L566" s="16" t="str">
        <f t="shared" si="377"/>
        <v>Fail</v>
      </c>
      <c r="M566" t="b">
        <f>IF(Survey!F566="No",TRUE,FALSE)</f>
        <v>0</v>
      </c>
      <c r="N566" s="33">
        <f>LEN(Survey!F566)</f>
        <v>0</v>
      </c>
      <c r="O566" s="16" t="str">
        <f t="shared" si="378"/>
        <v>Pass</v>
      </c>
      <c r="P566" s="34">
        <f>MOD((LEN(Survey!H566)+2),11)</f>
        <v>2</v>
      </c>
      <c r="Q566" s="33" t="str">
        <f>IF(Survey!$L566="Prospectus fund", "Yes", "No")</f>
        <v>No</v>
      </c>
      <c r="R566" s="16" t="str">
        <f t="shared" si="379"/>
        <v>Pass</v>
      </c>
      <c r="S566" s="34">
        <f>MOD((LEN(Survey!J566)+2),11)</f>
        <v>2</v>
      </c>
      <c r="T566" s="35" t="b">
        <f>IF(OR(Survey!$M566="ETF",Survey!$M566="ETF, alternative mutual fund",Survey!$M566="Closed-end", Survey!$M566="Split share corp", Survey!$I566="Yes"),TRUE,FALSE)</f>
        <v>0</v>
      </c>
      <c r="U566" s="16" t="str">
        <f>IFERROR(IF(AND(OR(X566=Y566,Y566 = "Either"),NOT(ISBLANK(Survey!K566))),"Pass","Fail"),"Pass")</f>
        <v>Fail</v>
      </c>
      <c r="V566" s="36" cm="1">
        <f t="array" ref="V566">SUM(SUMIF(Survey!BZ566:CS566,{"&gt;0","&lt;0"})*{1,-1})</f>
        <v>0</v>
      </c>
      <c r="W566" s="38" cm="1">
        <f t="array" ref="W566">SUM(SUMIF(Survey!CC566,{"&gt;0","&lt;0"})*{1,-1})+SUM(SUMIF(Survey!CM566,{"&gt;0","&lt;0"})*{1,-1})</f>
        <v>0</v>
      </c>
      <c r="X566" s="38">
        <f>Survey!K566</f>
        <v>0</v>
      </c>
      <c r="Y566" s="37" t="str">
        <f t="shared" si="380"/>
        <v>Either</v>
      </c>
      <c r="Z566" s="16" t="str">
        <f t="shared" si="381"/>
        <v>Fail</v>
      </c>
      <c r="AA566" s="67" cm="1">
        <f t="array" ref="AA566">SUM(SUMIF(Survey!BZ566:CS566,{"&gt;0","&lt;0"})*{1,-1})+SUM(SUMIF(Survey!CU566:DN566,{"&gt;0","&lt;0"})*{1,-1})</f>
        <v>0</v>
      </c>
      <c r="AB566" s="67">
        <f>IFERROR(AA566/(Survey!$AV566),0)</f>
        <v>0</v>
      </c>
      <c r="AC566" s="128" t="b">
        <f>IF(OR(Survey!$M566="Alternative strategy or hedge",Survey!$M566="Other, illiquid",Survey!$L566="Prospectus fund"),TRUE,FALSE)</f>
        <v>0</v>
      </c>
      <c r="AD566" s="128" t="b">
        <f>NOT(ISBLANK(Survey!$M566))</f>
        <v>0</v>
      </c>
      <c r="AE566" s="16" t="str">
        <f t="shared" si="382"/>
        <v>Pass</v>
      </c>
      <c r="AF566" s="38" t="b">
        <f>NOT(ISNUMBER(SEARCH("Other",Survey!$P566)))</f>
        <v>1</v>
      </c>
      <c r="AG566" s="37" t="b">
        <f>NOT(ISBLANK(Survey!$Q566))</f>
        <v>0</v>
      </c>
      <c r="AH566" s="16" t="str">
        <f t="shared" si="383"/>
        <v>Pass</v>
      </c>
      <c r="AI566" s="143">
        <f>COUNTBLANK(Survey!$W566)</f>
        <v>1</v>
      </c>
      <c r="AJ566" s="67">
        <f>IF(AND(Survey!L566&lt;&gt;"Exempt fund",OR(Survey!$M566="ETF",Survey!$M566="ETF, alternative mutual fund",Survey!$M566="Mutual fund",Survey!$M566="Alternative mutual fund",Survey!$M566="Money market")),1,0)</f>
        <v>0</v>
      </c>
      <c r="AK566" s="16" t="str">
        <f t="shared" si="384"/>
        <v>Pass</v>
      </c>
      <c r="AL566" s="38" t="b">
        <f>NOT(ISNUMBER(SEARCH("Yes",Survey!$AA566)))</f>
        <v>1</v>
      </c>
      <c r="AM566" s="37" t="b">
        <f>IF(COUNTBLANK(Survey!$AB566:$AC566)=0,TRUE, FALSE)</f>
        <v>0</v>
      </c>
      <c r="AN566" s="16" t="str">
        <f t="shared" si="385"/>
        <v>Pass</v>
      </c>
      <c r="AO566" s="38" t="b">
        <f>NOT(ISNUMBER(SEARCH("Yes",Survey!$AD566)))</f>
        <v>1</v>
      </c>
      <c r="AP566" s="37" t="b">
        <f>NOT(ISBLANK(Survey!$AF566))</f>
        <v>0</v>
      </c>
      <c r="AQ566" s="16" t="str">
        <f t="shared" si="386"/>
        <v>Pass</v>
      </c>
      <c r="AR566" s="38" t="b">
        <f>NOT(OR(ISNUMBER(SEARCH("Other",Survey!$AF566)),ISNUMBER(SEARCH("Multiple",Survey!$AF566))))</f>
        <v>1</v>
      </c>
      <c r="AS566" s="37" t="b">
        <f>NOT(ISBLANK(Survey!$AG566))</f>
        <v>0</v>
      </c>
      <c r="AT566" s="16" t="str">
        <f t="shared" si="387"/>
        <v>Fail</v>
      </c>
      <c r="AU566" s="143">
        <f>IF(ABS(Survey!$AV566)&gt;0, 1,0)</f>
        <v>0</v>
      </c>
      <c r="AV566" s="143">
        <f>IF(COUNTBLANK(Survey!$AJ566)=0,1,0)</f>
        <v>0</v>
      </c>
      <c r="AW566" s="16" t="str">
        <f t="shared" si="388"/>
        <v>Pass</v>
      </c>
      <c r="AX566" s="143">
        <f>IF(ISBLANK(Survey!$AJ566),0,1)</f>
        <v>0</v>
      </c>
      <c r="AY566" s="165">
        <f>COUNTBLANK(Survey!$AK566)</f>
        <v>1</v>
      </c>
      <c r="AZ566" s="16" t="str">
        <f t="shared" si="389"/>
        <v>Pass</v>
      </c>
      <c r="BA566" s="143">
        <f>IF(OR(Survey!$AK566="Closed",ISBLANK(Survey!$AK566)),0,1)</f>
        <v>0</v>
      </c>
      <c r="BB566" s="165">
        <f>IF(ISBLANK(Survey!$AL566),1,0)</f>
        <v>1</v>
      </c>
      <c r="BC566" s="147" t="str" cm="1">
        <f t="array" ref="BC566">IF(OR(IF(OR($BE566+$BF566 = 2, $BG566=1), FALSE, TRUE), AND($BD566:$BD566 = 0)),"Pass","Fail")</f>
        <v>Pass</v>
      </c>
      <c r="BD566" s="143">
        <f>COUNTBLANK(Survey!$AM566:$AO566)</f>
        <v>3</v>
      </c>
      <c r="BE566" s="143">
        <f>IF(Survey!$I566="Yes",1,0)</f>
        <v>0</v>
      </c>
      <c r="BF566" s="143">
        <f>IF(OR(Survey!$M566="Mutual fund",Survey!$M566="Alternative mutual fund",Survey!$M566="Money market"),1,0)</f>
        <v>0</v>
      </c>
      <c r="BG566" s="148">
        <f>IF(OR(Survey!$M566="ETF",Survey!$M566="ETF, alternative mutual fund"),1,0)</f>
        <v>0</v>
      </c>
      <c r="BH566" s="16" t="str">
        <f t="shared" si="390"/>
        <v>Pass</v>
      </c>
      <c r="BI566" s="38" t="b">
        <f>OR(ISNUMBER(SEARCH("Yes",Survey!$AO566)),ISBLANK(Survey!$AO566))</f>
        <v>1</v>
      </c>
      <c r="BJ566" s="67" t="b">
        <f>NOT(ISBLANK(Survey!$AP566))</f>
        <v>0</v>
      </c>
      <c r="BK566" s="16" t="str">
        <f t="shared" si="391"/>
        <v>Pass</v>
      </c>
      <c r="BL566" s="143">
        <f>IF(Survey!$AW566=0, 0,1)</f>
        <v>0</v>
      </c>
      <c r="BM566" s="67">
        <f>Survey!$AQ566</f>
        <v>0</v>
      </c>
      <c r="BN566" s="67">
        <f>IFERROR((Survey!$AX566-ABS(Survey!$AY566)-ABS(Survey!$BD566))/Survey!$AW566,0)</f>
        <v>0</v>
      </c>
      <c r="BO566" s="67">
        <f>IF(AND($BM566&gt;$BN566-0.2,$BM566&lt;$BN566+0.2,ISBLANK(Survey!$AQ566)=FALSE),0,1)</f>
        <v>1</v>
      </c>
      <c r="BP566" s="165">
        <f>IF(ISBLANK(Survey!$AR566),1,0)</f>
        <v>1</v>
      </c>
      <c r="BQ566" s="16" t="str">
        <f t="shared" si="392"/>
        <v>Pass</v>
      </c>
      <c r="BR566" s="143">
        <f>IF(Survey!$AW566=0, 0,1)</f>
        <v>0</v>
      </c>
      <c r="BS566" s="67">
        <f>IF(AND(Survey!$AS566&gt;=0,Survey!$AS566&lt;=0.2,Survey!$AS566&lt;&gt;""),0,1)</f>
        <v>1</v>
      </c>
      <c r="BT566" s="143">
        <f>IF(ISBLANK(Survey!$AT566),1,0)</f>
        <v>1</v>
      </c>
      <c r="BU566" s="16" t="str">
        <f t="shared" si="393"/>
        <v>Fail</v>
      </c>
      <c r="BV566" s="165">
        <f>Survey!$AU566</f>
        <v>0</v>
      </c>
      <c r="BW566" s="16" t="str">
        <f t="shared" si="394"/>
        <v>Pass</v>
      </c>
      <c r="BX566" s="36">
        <f>Survey!$AV566</f>
        <v>0</v>
      </c>
      <c r="BY566" s="176">
        <f>Survey!$AW566+Survey!$AX566-ABS(Survey!$AY566)+ABS(Survey!$AZ566)-ABS(Survey!$BA566)+ABS(Survey!$BB566)-ABS(Survey!$BC566)-ABS(Survey!$BD566)+Survey!$BE566</f>
        <v>0</v>
      </c>
      <c r="BZ566" s="35">
        <f t="shared" si="395"/>
        <v>0</v>
      </c>
      <c r="CA566" s="17">
        <f t="shared" si="396"/>
        <v>0</v>
      </c>
      <c r="CB566" s="16" t="str">
        <f t="shared" si="397"/>
        <v>Pass</v>
      </c>
      <c r="CC566" s="38" t="b">
        <f>IF(ABS(Survey!$BE566)=0,TRUE,FALSE)</f>
        <v>1</v>
      </c>
      <c r="CD566" s="37" t="b">
        <f>NOT(ISBLANK(Survey!$BF566))</f>
        <v>0</v>
      </c>
      <c r="CE566" t="str">
        <f t="shared" si="398"/>
        <v>Fail</v>
      </c>
      <c r="CF566" s="29">
        <f>Survey!$AV566</f>
        <v>0</v>
      </c>
      <c r="CG566" s="29" cm="1">
        <f t="array" ref="CG566">SUM(SUMIF(Survey!BH566:BO566,{"&gt;0","&lt;0"})*{1,-1})-SUM(SUMIF(Survey!BQ566:BX566,{"&gt;0","&lt;0"})*{1,-1})</f>
        <v>0</v>
      </c>
      <c r="CH566" s="35" t="str">
        <f t="shared" si="399"/>
        <v>No holdings</v>
      </c>
      <c r="CI566">
        <f t="shared" si="400"/>
        <v>0</v>
      </c>
      <c r="CJ566" s="16" t="str">
        <f t="shared" si="401"/>
        <v>Fail</v>
      </c>
      <c r="CK566" s="36">
        <f>Survey!$AV566</f>
        <v>0</v>
      </c>
      <c r="CL566" s="36" cm="1">
        <f t="array" ref="CL566">SUM(SUMIF(Survey!BZ566:CS566,{"&gt;0","&lt;0"})*{1,-1})-SUM(SUMIF(Survey!CU566:DN566,{"&gt;0","&lt;0"})*{1,-1})</f>
        <v>0</v>
      </c>
      <c r="CM566" s="35" t="str">
        <f t="shared" si="402"/>
        <v>No holdings</v>
      </c>
      <c r="CN566" s="17">
        <f t="shared" si="403"/>
        <v>0</v>
      </c>
      <c r="CO566" s="16" t="str">
        <f t="shared" si="404"/>
        <v>Pass</v>
      </c>
      <c r="CP566" s="38" t="b">
        <f>IF(ABS(Survey!$CS566)=0,TRUE,FALSE)</f>
        <v>1</v>
      </c>
      <c r="CQ566" s="37" t="b">
        <f>NOT(ISBLANK(Survey!$CT566))</f>
        <v>0</v>
      </c>
      <c r="CR566" s="16" t="str">
        <f t="shared" si="405"/>
        <v>Pass</v>
      </c>
      <c r="CS566" s="38" t="b">
        <f>IF(ABS(Survey!$DN566)=0,TRUE,FALSE)</f>
        <v>1</v>
      </c>
      <c r="CT566" s="37" t="b">
        <f>NOT(ISBLANK(Survey!$DO566))</f>
        <v>0</v>
      </c>
      <c r="CU566" t="str">
        <f t="shared" si="406"/>
        <v>Pass</v>
      </c>
      <c r="CV566" s="29" cm="1">
        <f t="array" ref="CV566">SUM(SUMIF(Survey!CO566,{"&gt;0","&lt;0"})*{1,-1})+SUM(SUMIF(Survey!DJ566,{"&gt;0","&lt;0"})*{1,-1})</f>
        <v>0</v>
      </c>
      <c r="CW566" s="29">
        <f>SUM(SUMIF(Survey!DQ566:DW566,{"&gt;0","&lt;0"})*{1,-1})+SUM(SUMIF(Survey!DY566:EE566,{"&gt;0","&lt;0"})*{1,-1})</f>
        <v>0</v>
      </c>
      <c r="CX566">
        <f t="shared" si="407"/>
        <v>0</v>
      </c>
      <c r="CY566">
        <f t="shared" si="408"/>
        <v>0</v>
      </c>
      <c r="CZ566" s="16" t="str">
        <f t="shared" si="409"/>
        <v>Pass</v>
      </c>
      <c r="DA566" s="38" t="b">
        <f>IF(ABS(Survey!$DW566)=0,TRUE,FALSE)</f>
        <v>1</v>
      </c>
      <c r="DB566" s="37" t="b">
        <f>NOT(ISBLANK(Survey!DX566))</f>
        <v>0</v>
      </c>
      <c r="DC566" s="16" t="str">
        <f t="shared" si="410"/>
        <v>Pass</v>
      </c>
      <c r="DD566" s="38" t="b">
        <f>IF(ABS(Survey!$EE566)=0,TRUE,FALSE)</f>
        <v>1</v>
      </c>
      <c r="DE566" s="37" t="b">
        <f>NOT(ISBLANK(Survey!$EF566))</f>
        <v>0</v>
      </c>
      <c r="DF566" s="16" t="str">
        <f t="shared" si="411"/>
        <v>Fail</v>
      </c>
      <c r="DG566" s="36">
        <f>SUM(SUMIF(Survey!EL566:EN566,{"&gt;0","&lt;0"})*{1,-1})</f>
        <v>0</v>
      </c>
      <c r="DH566">
        <f t="shared" si="412"/>
        <v>0</v>
      </c>
      <c r="DI566">
        <f t="shared" si="413"/>
        <v>100</v>
      </c>
      <c r="DJ566" s="35" t="b">
        <f>IF(OR(Survey!$M566="ETF",Survey!$M566="ETF, alternative mutual fund",Survey!$M566="Closed-end", Survey!$M566="Split share corp"),TRUE,FALSE)</f>
        <v>0</v>
      </c>
      <c r="DK566" s="16" t="str">
        <f t="shared" si="414"/>
        <v>Fail</v>
      </c>
      <c r="DL566" s="36">
        <f>SUM(SUMIF(Survey!EP566:EV566,{"&gt;0","&lt;0"})*{1,-1})</f>
        <v>0</v>
      </c>
      <c r="DM566">
        <f t="shared" si="415"/>
        <v>0</v>
      </c>
      <c r="DN566" s="17">
        <f t="shared" si="416"/>
        <v>100</v>
      </c>
      <c r="DO566" s="16" t="str">
        <f t="shared" si="417"/>
        <v>Fail</v>
      </c>
      <c r="DP566" s="36">
        <f>SUM(SUMIF(Survey!EX566:FD566,{"&gt;0","&lt;0"})*{1,-1})</f>
        <v>0</v>
      </c>
      <c r="DQ566">
        <f t="shared" si="418"/>
        <v>0</v>
      </c>
      <c r="DR566" s="17">
        <f t="shared" si="419"/>
        <v>100</v>
      </c>
    </row>
    <row r="567" spans="1:122">
      <c r="A567">
        <v>567</v>
      </c>
      <c r="B567" t="str">
        <f t="shared" si="373"/>
        <v>Pass</v>
      </c>
      <c r="C567" t="str">
        <f>IF(COUNTBLANK(Survey!B567:FE567)=$C$2, "Pass", "Fail")</f>
        <v>Pass</v>
      </c>
      <c r="D567" t="str">
        <f t="shared" si="374"/>
        <v>Fail</v>
      </c>
      <c r="E567" t="str">
        <f>IF(OR(ISBLANK(Survey!AJ567),COUNTIF(G567:BB567,"Fail")),"Fail","Pass")</f>
        <v>Fail</v>
      </c>
      <c r="G567" s="16" t="str">
        <f t="shared" si="375"/>
        <v>Fail</v>
      </c>
      <c r="H567" s="177">
        <f>COUNTBLANK(Survey!B567:D567)+COUNTBLANK(Survey!G567)+COUNTBLANK(Survey!I567)+COUNTBLANK(Survey!K567:M567)+COUNTBLANK(Survey!P567)+COUNTBLANK(Survey!S567:U567)+COUNTBLANK(Survey!Y567:AA567)+COUNTBLANK(Survey!AD567:AE567)+COUNTBLANK(Survey!AI567:AI567)</f>
        <v>18</v>
      </c>
      <c r="I567" s="16" t="str">
        <f t="shared" si="376"/>
        <v>Fail</v>
      </c>
      <c r="J567" t="b">
        <f>IF(Survey!E567="No",TRUE,FALSE)</f>
        <v>0</v>
      </c>
      <c r="K567" s="34">
        <f>LEN(Survey!E567)</f>
        <v>0</v>
      </c>
      <c r="L567" s="16" t="str">
        <f t="shared" si="377"/>
        <v>Fail</v>
      </c>
      <c r="M567" t="b">
        <f>IF(Survey!F567="No",TRUE,FALSE)</f>
        <v>0</v>
      </c>
      <c r="N567" s="33">
        <f>LEN(Survey!F567)</f>
        <v>0</v>
      </c>
      <c r="O567" s="16" t="str">
        <f t="shared" si="378"/>
        <v>Pass</v>
      </c>
      <c r="P567" s="34">
        <f>MOD((LEN(Survey!H567)+2),11)</f>
        <v>2</v>
      </c>
      <c r="Q567" s="33" t="str">
        <f>IF(Survey!$L567="Prospectus fund", "Yes", "No")</f>
        <v>No</v>
      </c>
      <c r="R567" s="16" t="str">
        <f t="shared" si="379"/>
        <v>Pass</v>
      </c>
      <c r="S567" s="34">
        <f>MOD((LEN(Survey!J567)+2),11)</f>
        <v>2</v>
      </c>
      <c r="T567" s="35" t="b">
        <f>IF(OR(Survey!$M567="ETF",Survey!$M567="ETF, alternative mutual fund",Survey!$M567="Closed-end", Survey!$M567="Split share corp", Survey!$I567="Yes"),TRUE,FALSE)</f>
        <v>0</v>
      </c>
      <c r="U567" s="16" t="str">
        <f>IFERROR(IF(AND(OR(X567=Y567,Y567 = "Either"),NOT(ISBLANK(Survey!K567))),"Pass","Fail"),"Pass")</f>
        <v>Fail</v>
      </c>
      <c r="V567" s="36" cm="1">
        <f t="array" ref="V567">SUM(SUMIF(Survey!BZ567:CS567,{"&gt;0","&lt;0"})*{1,-1})</f>
        <v>0</v>
      </c>
      <c r="W567" s="38" cm="1">
        <f t="array" ref="W567">SUM(SUMIF(Survey!CC567,{"&gt;0","&lt;0"})*{1,-1})+SUM(SUMIF(Survey!CM567,{"&gt;0","&lt;0"})*{1,-1})</f>
        <v>0</v>
      </c>
      <c r="X567" s="38">
        <f>Survey!K567</f>
        <v>0</v>
      </c>
      <c r="Y567" s="37" t="str">
        <f t="shared" si="380"/>
        <v>Either</v>
      </c>
      <c r="Z567" s="16" t="str">
        <f t="shared" si="381"/>
        <v>Fail</v>
      </c>
      <c r="AA567" s="67" cm="1">
        <f t="array" ref="AA567">SUM(SUMIF(Survey!BZ567:CS567,{"&gt;0","&lt;0"})*{1,-1})+SUM(SUMIF(Survey!CU567:DN567,{"&gt;0","&lt;0"})*{1,-1})</f>
        <v>0</v>
      </c>
      <c r="AB567" s="67">
        <f>IFERROR(AA567/(Survey!$AV567),0)</f>
        <v>0</v>
      </c>
      <c r="AC567" s="128" t="b">
        <f>IF(OR(Survey!$M567="Alternative strategy or hedge",Survey!$M567="Other, illiquid",Survey!$L567="Prospectus fund"),TRUE,FALSE)</f>
        <v>0</v>
      </c>
      <c r="AD567" s="128" t="b">
        <f>NOT(ISBLANK(Survey!$M567))</f>
        <v>0</v>
      </c>
      <c r="AE567" s="16" t="str">
        <f t="shared" si="382"/>
        <v>Pass</v>
      </c>
      <c r="AF567" s="38" t="b">
        <f>NOT(ISNUMBER(SEARCH("Other",Survey!$P567)))</f>
        <v>1</v>
      </c>
      <c r="AG567" s="37" t="b">
        <f>NOT(ISBLANK(Survey!$Q567))</f>
        <v>0</v>
      </c>
      <c r="AH567" s="16" t="str">
        <f t="shared" si="383"/>
        <v>Pass</v>
      </c>
      <c r="AI567" s="143">
        <f>COUNTBLANK(Survey!$W567)</f>
        <v>1</v>
      </c>
      <c r="AJ567" s="67">
        <f>IF(AND(Survey!L567&lt;&gt;"Exempt fund",OR(Survey!$M567="ETF",Survey!$M567="ETF, alternative mutual fund",Survey!$M567="Mutual fund",Survey!$M567="Alternative mutual fund",Survey!$M567="Money market")),1,0)</f>
        <v>0</v>
      </c>
      <c r="AK567" s="16" t="str">
        <f t="shared" si="384"/>
        <v>Pass</v>
      </c>
      <c r="AL567" s="38" t="b">
        <f>NOT(ISNUMBER(SEARCH("Yes",Survey!$AA567)))</f>
        <v>1</v>
      </c>
      <c r="AM567" s="37" t="b">
        <f>IF(COUNTBLANK(Survey!$AB567:$AC567)=0,TRUE, FALSE)</f>
        <v>0</v>
      </c>
      <c r="AN567" s="16" t="str">
        <f t="shared" si="385"/>
        <v>Pass</v>
      </c>
      <c r="AO567" s="38" t="b">
        <f>NOT(ISNUMBER(SEARCH("Yes",Survey!$AD567)))</f>
        <v>1</v>
      </c>
      <c r="AP567" s="37" t="b">
        <f>NOT(ISBLANK(Survey!$AF567))</f>
        <v>0</v>
      </c>
      <c r="AQ567" s="16" t="str">
        <f t="shared" si="386"/>
        <v>Pass</v>
      </c>
      <c r="AR567" s="38" t="b">
        <f>NOT(OR(ISNUMBER(SEARCH("Other",Survey!$AF567)),ISNUMBER(SEARCH("Multiple",Survey!$AF567))))</f>
        <v>1</v>
      </c>
      <c r="AS567" s="37" t="b">
        <f>NOT(ISBLANK(Survey!$AG567))</f>
        <v>0</v>
      </c>
      <c r="AT567" s="16" t="str">
        <f t="shared" si="387"/>
        <v>Fail</v>
      </c>
      <c r="AU567" s="143">
        <f>IF(ABS(Survey!$AV567)&gt;0, 1,0)</f>
        <v>0</v>
      </c>
      <c r="AV567" s="143">
        <f>IF(COUNTBLANK(Survey!$AJ567)=0,1,0)</f>
        <v>0</v>
      </c>
      <c r="AW567" s="16" t="str">
        <f t="shared" si="388"/>
        <v>Pass</v>
      </c>
      <c r="AX567" s="143">
        <f>IF(ISBLANK(Survey!$AJ567),0,1)</f>
        <v>0</v>
      </c>
      <c r="AY567" s="165">
        <f>COUNTBLANK(Survey!$AK567)</f>
        <v>1</v>
      </c>
      <c r="AZ567" s="16" t="str">
        <f t="shared" si="389"/>
        <v>Pass</v>
      </c>
      <c r="BA567" s="143">
        <f>IF(OR(Survey!$AK567="Closed",ISBLANK(Survey!$AK567)),0,1)</f>
        <v>0</v>
      </c>
      <c r="BB567" s="165">
        <f>IF(ISBLANK(Survey!$AL567),1,0)</f>
        <v>1</v>
      </c>
      <c r="BC567" s="147" t="str" cm="1">
        <f t="array" ref="BC567">IF(OR(IF(OR($BE567+$BF567 = 2, $BG567=1), FALSE, TRUE), AND($BD567:$BD567 = 0)),"Pass","Fail")</f>
        <v>Pass</v>
      </c>
      <c r="BD567" s="143">
        <f>COUNTBLANK(Survey!$AM567:$AO567)</f>
        <v>3</v>
      </c>
      <c r="BE567" s="143">
        <f>IF(Survey!$I567="Yes",1,0)</f>
        <v>0</v>
      </c>
      <c r="BF567" s="143">
        <f>IF(OR(Survey!$M567="Mutual fund",Survey!$M567="Alternative mutual fund",Survey!$M567="Money market"),1,0)</f>
        <v>0</v>
      </c>
      <c r="BG567" s="148">
        <f>IF(OR(Survey!$M567="ETF",Survey!$M567="ETF, alternative mutual fund"),1,0)</f>
        <v>0</v>
      </c>
      <c r="BH567" s="16" t="str">
        <f t="shared" si="390"/>
        <v>Pass</v>
      </c>
      <c r="BI567" s="38" t="b">
        <f>OR(ISNUMBER(SEARCH("Yes",Survey!$AO567)),ISBLANK(Survey!$AO567))</f>
        <v>1</v>
      </c>
      <c r="BJ567" s="67" t="b">
        <f>NOT(ISBLANK(Survey!$AP567))</f>
        <v>0</v>
      </c>
      <c r="BK567" s="16" t="str">
        <f t="shared" si="391"/>
        <v>Pass</v>
      </c>
      <c r="BL567" s="143">
        <f>IF(Survey!$AW567=0, 0,1)</f>
        <v>0</v>
      </c>
      <c r="BM567" s="67">
        <f>Survey!$AQ567</f>
        <v>0</v>
      </c>
      <c r="BN567" s="67">
        <f>IFERROR((Survey!$AX567-ABS(Survey!$AY567)-ABS(Survey!$BD567))/Survey!$AW567,0)</f>
        <v>0</v>
      </c>
      <c r="BO567" s="67">
        <f>IF(AND($BM567&gt;$BN567-0.2,$BM567&lt;$BN567+0.2,ISBLANK(Survey!$AQ567)=FALSE),0,1)</f>
        <v>1</v>
      </c>
      <c r="BP567" s="165">
        <f>IF(ISBLANK(Survey!$AR567),1,0)</f>
        <v>1</v>
      </c>
      <c r="BQ567" s="16" t="str">
        <f t="shared" si="392"/>
        <v>Pass</v>
      </c>
      <c r="BR567" s="143">
        <f>IF(Survey!$AW567=0, 0,1)</f>
        <v>0</v>
      </c>
      <c r="BS567" s="67">
        <f>IF(AND(Survey!$AS567&gt;=0,Survey!$AS567&lt;=0.2,Survey!$AS567&lt;&gt;""),0,1)</f>
        <v>1</v>
      </c>
      <c r="BT567" s="143">
        <f>IF(ISBLANK(Survey!$AT567),1,0)</f>
        <v>1</v>
      </c>
      <c r="BU567" s="16" t="str">
        <f t="shared" si="393"/>
        <v>Fail</v>
      </c>
      <c r="BV567" s="165">
        <f>Survey!$AU567</f>
        <v>0</v>
      </c>
      <c r="BW567" s="16" t="str">
        <f t="shared" si="394"/>
        <v>Pass</v>
      </c>
      <c r="BX567" s="36">
        <f>Survey!$AV567</f>
        <v>0</v>
      </c>
      <c r="BY567" s="176">
        <f>Survey!$AW567+Survey!$AX567-ABS(Survey!$AY567)+ABS(Survey!$AZ567)-ABS(Survey!$BA567)+ABS(Survey!$BB567)-ABS(Survey!$BC567)-ABS(Survey!$BD567)+Survey!$BE567</f>
        <v>0</v>
      </c>
      <c r="BZ567" s="35">
        <f t="shared" si="395"/>
        <v>0</v>
      </c>
      <c r="CA567" s="17">
        <f t="shared" si="396"/>
        <v>0</v>
      </c>
      <c r="CB567" s="16" t="str">
        <f t="shared" si="397"/>
        <v>Pass</v>
      </c>
      <c r="CC567" s="38" t="b">
        <f>IF(ABS(Survey!$BE567)=0,TRUE,FALSE)</f>
        <v>1</v>
      </c>
      <c r="CD567" s="37" t="b">
        <f>NOT(ISBLANK(Survey!$BF567))</f>
        <v>0</v>
      </c>
      <c r="CE567" t="str">
        <f t="shared" si="398"/>
        <v>Fail</v>
      </c>
      <c r="CF567" s="29">
        <f>Survey!$AV567</f>
        <v>0</v>
      </c>
      <c r="CG567" s="29" cm="1">
        <f t="array" ref="CG567">SUM(SUMIF(Survey!BH567:BO567,{"&gt;0","&lt;0"})*{1,-1})-SUM(SUMIF(Survey!BQ567:BX567,{"&gt;0","&lt;0"})*{1,-1})</f>
        <v>0</v>
      </c>
      <c r="CH567" s="35" t="str">
        <f t="shared" si="399"/>
        <v>No holdings</v>
      </c>
      <c r="CI567">
        <f t="shared" si="400"/>
        <v>0</v>
      </c>
      <c r="CJ567" s="16" t="str">
        <f t="shared" si="401"/>
        <v>Fail</v>
      </c>
      <c r="CK567" s="36">
        <f>Survey!$AV567</f>
        <v>0</v>
      </c>
      <c r="CL567" s="36" cm="1">
        <f t="array" ref="CL567">SUM(SUMIF(Survey!BZ567:CS567,{"&gt;0","&lt;0"})*{1,-1})-SUM(SUMIF(Survey!CU567:DN567,{"&gt;0","&lt;0"})*{1,-1})</f>
        <v>0</v>
      </c>
      <c r="CM567" s="35" t="str">
        <f t="shared" si="402"/>
        <v>No holdings</v>
      </c>
      <c r="CN567" s="17">
        <f t="shared" si="403"/>
        <v>0</v>
      </c>
      <c r="CO567" s="16" t="str">
        <f t="shared" si="404"/>
        <v>Pass</v>
      </c>
      <c r="CP567" s="38" t="b">
        <f>IF(ABS(Survey!$CS567)=0,TRUE,FALSE)</f>
        <v>1</v>
      </c>
      <c r="CQ567" s="37" t="b">
        <f>NOT(ISBLANK(Survey!$CT567))</f>
        <v>0</v>
      </c>
      <c r="CR567" s="16" t="str">
        <f t="shared" si="405"/>
        <v>Pass</v>
      </c>
      <c r="CS567" s="38" t="b">
        <f>IF(ABS(Survey!$DN567)=0,TRUE,FALSE)</f>
        <v>1</v>
      </c>
      <c r="CT567" s="37" t="b">
        <f>NOT(ISBLANK(Survey!$DO567))</f>
        <v>0</v>
      </c>
      <c r="CU567" t="str">
        <f t="shared" si="406"/>
        <v>Pass</v>
      </c>
      <c r="CV567" s="29" cm="1">
        <f t="array" ref="CV567">SUM(SUMIF(Survey!CO567,{"&gt;0","&lt;0"})*{1,-1})+SUM(SUMIF(Survey!DJ567,{"&gt;0","&lt;0"})*{1,-1})</f>
        <v>0</v>
      </c>
      <c r="CW567" s="29">
        <f>SUM(SUMIF(Survey!DQ567:DW567,{"&gt;0","&lt;0"})*{1,-1})+SUM(SUMIF(Survey!DY567:EE567,{"&gt;0","&lt;0"})*{1,-1})</f>
        <v>0</v>
      </c>
      <c r="CX567">
        <f t="shared" si="407"/>
        <v>0</v>
      </c>
      <c r="CY567">
        <f t="shared" si="408"/>
        <v>0</v>
      </c>
      <c r="CZ567" s="16" t="str">
        <f t="shared" si="409"/>
        <v>Pass</v>
      </c>
      <c r="DA567" s="38" t="b">
        <f>IF(ABS(Survey!$DW567)=0,TRUE,FALSE)</f>
        <v>1</v>
      </c>
      <c r="DB567" s="37" t="b">
        <f>NOT(ISBLANK(Survey!DX567))</f>
        <v>0</v>
      </c>
      <c r="DC567" s="16" t="str">
        <f t="shared" si="410"/>
        <v>Pass</v>
      </c>
      <c r="DD567" s="38" t="b">
        <f>IF(ABS(Survey!$EE567)=0,TRUE,FALSE)</f>
        <v>1</v>
      </c>
      <c r="DE567" s="37" t="b">
        <f>NOT(ISBLANK(Survey!$EF567))</f>
        <v>0</v>
      </c>
      <c r="DF567" s="16" t="str">
        <f t="shared" si="411"/>
        <v>Fail</v>
      </c>
      <c r="DG567" s="36">
        <f>SUM(SUMIF(Survey!EL567:EN567,{"&gt;0","&lt;0"})*{1,-1})</f>
        <v>0</v>
      </c>
      <c r="DH567">
        <f t="shared" si="412"/>
        <v>0</v>
      </c>
      <c r="DI567">
        <f t="shared" si="413"/>
        <v>100</v>
      </c>
      <c r="DJ567" s="35" t="b">
        <f>IF(OR(Survey!$M567="ETF",Survey!$M567="ETF, alternative mutual fund",Survey!$M567="Closed-end", Survey!$M567="Split share corp"),TRUE,FALSE)</f>
        <v>0</v>
      </c>
      <c r="DK567" s="16" t="str">
        <f t="shared" si="414"/>
        <v>Fail</v>
      </c>
      <c r="DL567" s="36">
        <f>SUM(SUMIF(Survey!EP567:EV567,{"&gt;0","&lt;0"})*{1,-1})</f>
        <v>0</v>
      </c>
      <c r="DM567">
        <f t="shared" si="415"/>
        <v>0</v>
      </c>
      <c r="DN567" s="17">
        <f t="shared" si="416"/>
        <v>100</v>
      </c>
      <c r="DO567" s="16" t="str">
        <f t="shared" si="417"/>
        <v>Fail</v>
      </c>
      <c r="DP567" s="36">
        <f>SUM(SUMIF(Survey!EX567:FD567,{"&gt;0","&lt;0"})*{1,-1})</f>
        <v>0</v>
      </c>
      <c r="DQ567">
        <f t="shared" si="418"/>
        <v>0</v>
      </c>
      <c r="DR567" s="17">
        <f t="shared" si="419"/>
        <v>100</v>
      </c>
    </row>
    <row r="568" spans="1:122">
      <c r="A568">
        <v>568</v>
      </c>
      <c r="B568" t="str">
        <f t="shared" si="373"/>
        <v>Pass</v>
      </c>
      <c r="C568" t="str">
        <f>IF(COUNTBLANK(Survey!B568:FE568)=$C$2, "Pass", "Fail")</f>
        <v>Pass</v>
      </c>
      <c r="D568" t="str">
        <f t="shared" si="374"/>
        <v>Fail</v>
      </c>
      <c r="E568" t="str">
        <f>IF(OR(ISBLANK(Survey!AJ568),COUNTIF(G568:BB568,"Fail")),"Fail","Pass")</f>
        <v>Fail</v>
      </c>
      <c r="G568" s="16" t="str">
        <f t="shared" si="375"/>
        <v>Fail</v>
      </c>
      <c r="H568" s="177">
        <f>COUNTBLANK(Survey!B568:D568)+COUNTBLANK(Survey!G568)+COUNTBLANK(Survey!I568)+COUNTBLANK(Survey!K568:M568)+COUNTBLANK(Survey!P568)+COUNTBLANK(Survey!S568:U568)+COUNTBLANK(Survey!Y568:AA568)+COUNTBLANK(Survey!AD568:AE568)+COUNTBLANK(Survey!AI568:AI568)</f>
        <v>18</v>
      </c>
      <c r="I568" s="16" t="str">
        <f t="shared" si="376"/>
        <v>Fail</v>
      </c>
      <c r="J568" t="b">
        <f>IF(Survey!E568="No",TRUE,FALSE)</f>
        <v>0</v>
      </c>
      <c r="K568" s="34">
        <f>LEN(Survey!E568)</f>
        <v>0</v>
      </c>
      <c r="L568" s="16" t="str">
        <f t="shared" si="377"/>
        <v>Fail</v>
      </c>
      <c r="M568" t="b">
        <f>IF(Survey!F568="No",TRUE,FALSE)</f>
        <v>0</v>
      </c>
      <c r="N568" s="33">
        <f>LEN(Survey!F568)</f>
        <v>0</v>
      </c>
      <c r="O568" s="16" t="str">
        <f t="shared" si="378"/>
        <v>Pass</v>
      </c>
      <c r="P568" s="34">
        <f>MOD((LEN(Survey!H568)+2),11)</f>
        <v>2</v>
      </c>
      <c r="Q568" s="33" t="str">
        <f>IF(Survey!$L568="Prospectus fund", "Yes", "No")</f>
        <v>No</v>
      </c>
      <c r="R568" s="16" t="str">
        <f t="shared" si="379"/>
        <v>Pass</v>
      </c>
      <c r="S568" s="34">
        <f>MOD((LEN(Survey!J568)+2),11)</f>
        <v>2</v>
      </c>
      <c r="T568" s="35" t="b">
        <f>IF(OR(Survey!$M568="ETF",Survey!$M568="ETF, alternative mutual fund",Survey!$M568="Closed-end", Survey!$M568="Split share corp", Survey!$I568="Yes"),TRUE,FALSE)</f>
        <v>0</v>
      </c>
      <c r="U568" s="16" t="str">
        <f>IFERROR(IF(AND(OR(X568=Y568,Y568 = "Either"),NOT(ISBLANK(Survey!K568))),"Pass","Fail"),"Pass")</f>
        <v>Fail</v>
      </c>
      <c r="V568" s="36" cm="1">
        <f t="array" ref="V568">SUM(SUMIF(Survey!BZ568:CS568,{"&gt;0","&lt;0"})*{1,-1})</f>
        <v>0</v>
      </c>
      <c r="W568" s="38" cm="1">
        <f t="array" ref="W568">SUM(SUMIF(Survey!CC568,{"&gt;0","&lt;0"})*{1,-1})+SUM(SUMIF(Survey!CM568,{"&gt;0","&lt;0"})*{1,-1})</f>
        <v>0</v>
      </c>
      <c r="X568" s="38">
        <f>Survey!K568</f>
        <v>0</v>
      </c>
      <c r="Y568" s="37" t="str">
        <f t="shared" si="380"/>
        <v>Either</v>
      </c>
      <c r="Z568" s="16" t="str">
        <f t="shared" si="381"/>
        <v>Fail</v>
      </c>
      <c r="AA568" s="67" cm="1">
        <f t="array" ref="AA568">SUM(SUMIF(Survey!BZ568:CS568,{"&gt;0","&lt;0"})*{1,-1})+SUM(SUMIF(Survey!CU568:DN568,{"&gt;0","&lt;0"})*{1,-1})</f>
        <v>0</v>
      </c>
      <c r="AB568" s="67">
        <f>IFERROR(AA568/(Survey!$AV568),0)</f>
        <v>0</v>
      </c>
      <c r="AC568" s="128" t="b">
        <f>IF(OR(Survey!$M568="Alternative strategy or hedge",Survey!$M568="Other, illiquid",Survey!$L568="Prospectus fund"),TRUE,FALSE)</f>
        <v>0</v>
      </c>
      <c r="AD568" s="128" t="b">
        <f>NOT(ISBLANK(Survey!$M568))</f>
        <v>0</v>
      </c>
      <c r="AE568" s="16" t="str">
        <f t="shared" si="382"/>
        <v>Pass</v>
      </c>
      <c r="AF568" s="38" t="b">
        <f>NOT(ISNUMBER(SEARCH("Other",Survey!$P568)))</f>
        <v>1</v>
      </c>
      <c r="AG568" s="37" t="b">
        <f>NOT(ISBLANK(Survey!$Q568))</f>
        <v>0</v>
      </c>
      <c r="AH568" s="16" t="str">
        <f t="shared" si="383"/>
        <v>Pass</v>
      </c>
      <c r="AI568" s="143">
        <f>COUNTBLANK(Survey!$W568)</f>
        <v>1</v>
      </c>
      <c r="AJ568" s="67">
        <f>IF(AND(Survey!L568&lt;&gt;"Exempt fund",OR(Survey!$M568="ETF",Survey!$M568="ETF, alternative mutual fund",Survey!$M568="Mutual fund",Survey!$M568="Alternative mutual fund",Survey!$M568="Money market")),1,0)</f>
        <v>0</v>
      </c>
      <c r="AK568" s="16" t="str">
        <f t="shared" si="384"/>
        <v>Pass</v>
      </c>
      <c r="AL568" s="38" t="b">
        <f>NOT(ISNUMBER(SEARCH("Yes",Survey!$AA568)))</f>
        <v>1</v>
      </c>
      <c r="AM568" s="37" t="b">
        <f>IF(COUNTBLANK(Survey!$AB568:$AC568)=0,TRUE, FALSE)</f>
        <v>0</v>
      </c>
      <c r="AN568" s="16" t="str">
        <f t="shared" si="385"/>
        <v>Pass</v>
      </c>
      <c r="AO568" s="38" t="b">
        <f>NOT(ISNUMBER(SEARCH("Yes",Survey!$AD568)))</f>
        <v>1</v>
      </c>
      <c r="AP568" s="37" t="b">
        <f>NOT(ISBLANK(Survey!$AF568))</f>
        <v>0</v>
      </c>
      <c r="AQ568" s="16" t="str">
        <f t="shared" si="386"/>
        <v>Pass</v>
      </c>
      <c r="AR568" s="38" t="b">
        <f>NOT(OR(ISNUMBER(SEARCH("Other",Survey!$AF568)),ISNUMBER(SEARCH("Multiple",Survey!$AF568))))</f>
        <v>1</v>
      </c>
      <c r="AS568" s="37" t="b">
        <f>NOT(ISBLANK(Survey!$AG568))</f>
        <v>0</v>
      </c>
      <c r="AT568" s="16" t="str">
        <f t="shared" si="387"/>
        <v>Fail</v>
      </c>
      <c r="AU568" s="143">
        <f>IF(ABS(Survey!$AV568)&gt;0, 1,0)</f>
        <v>0</v>
      </c>
      <c r="AV568" s="143">
        <f>IF(COUNTBLANK(Survey!$AJ568)=0,1,0)</f>
        <v>0</v>
      </c>
      <c r="AW568" s="16" t="str">
        <f t="shared" si="388"/>
        <v>Pass</v>
      </c>
      <c r="AX568" s="143">
        <f>IF(ISBLANK(Survey!$AJ568),0,1)</f>
        <v>0</v>
      </c>
      <c r="AY568" s="165">
        <f>COUNTBLANK(Survey!$AK568)</f>
        <v>1</v>
      </c>
      <c r="AZ568" s="16" t="str">
        <f t="shared" si="389"/>
        <v>Pass</v>
      </c>
      <c r="BA568" s="143">
        <f>IF(OR(Survey!$AK568="Closed",ISBLANK(Survey!$AK568)),0,1)</f>
        <v>0</v>
      </c>
      <c r="BB568" s="165">
        <f>IF(ISBLANK(Survey!$AL568),1,0)</f>
        <v>1</v>
      </c>
      <c r="BC568" s="147" t="str" cm="1">
        <f t="array" ref="BC568">IF(OR(IF(OR($BE568+$BF568 = 2, $BG568=1), FALSE, TRUE), AND($BD568:$BD568 = 0)),"Pass","Fail")</f>
        <v>Pass</v>
      </c>
      <c r="BD568" s="143">
        <f>COUNTBLANK(Survey!$AM568:$AO568)</f>
        <v>3</v>
      </c>
      <c r="BE568" s="143">
        <f>IF(Survey!$I568="Yes",1,0)</f>
        <v>0</v>
      </c>
      <c r="BF568" s="143">
        <f>IF(OR(Survey!$M568="Mutual fund",Survey!$M568="Alternative mutual fund",Survey!$M568="Money market"),1,0)</f>
        <v>0</v>
      </c>
      <c r="BG568" s="148">
        <f>IF(OR(Survey!$M568="ETF",Survey!$M568="ETF, alternative mutual fund"),1,0)</f>
        <v>0</v>
      </c>
      <c r="BH568" s="16" t="str">
        <f t="shared" si="390"/>
        <v>Pass</v>
      </c>
      <c r="BI568" s="38" t="b">
        <f>OR(ISNUMBER(SEARCH("Yes",Survey!$AO568)),ISBLANK(Survey!$AO568))</f>
        <v>1</v>
      </c>
      <c r="BJ568" s="67" t="b">
        <f>NOT(ISBLANK(Survey!$AP568))</f>
        <v>0</v>
      </c>
      <c r="BK568" s="16" t="str">
        <f t="shared" si="391"/>
        <v>Pass</v>
      </c>
      <c r="BL568" s="143">
        <f>IF(Survey!$AW568=0, 0,1)</f>
        <v>0</v>
      </c>
      <c r="BM568" s="67">
        <f>Survey!$AQ568</f>
        <v>0</v>
      </c>
      <c r="BN568" s="67">
        <f>IFERROR((Survey!$AX568-ABS(Survey!$AY568)-ABS(Survey!$BD568))/Survey!$AW568,0)</f>
        <v>0</v>
      </c>
      <c r="BO568" s="67">
        <f>IF(AND($BM568&gt;$BN568-0.2,$BM568&lt;$BN568+0.2,ISBLANK(Survey!$AQ568)=FALSE),0,1)</f>
        <v>1</v>
      </c>
      <c r="BP568" s="165">
        <f>IF(ISBLANK(Survey!$AR568),1,0)</f>
        <v>1</v>
      </c>
      <c r="BQ568" s="16" t="str">
        <f t="shared" si="392"/>
        <v>Pass</v>
      </c>
      <c r="BR568" s="143">
        <f>IF(Survey!$AW568=0, 0,1)</f>
        <v>0</v>
      </c>
      <c r="BS568" s="67">
        <f>IF(AND(Survey!$AS568&gt;=0,Survey!$AS568&lt;=0.2,Survey!$AS568&lt;&gt;""),0,1)</f>
        <v>1</v>
      </c>
      <c r="BT568" s="143">
        <f>IF(ISBLANK(Survey!$AT568),1,0)</f>
        <v>1</v>
      </c>
      <c r="BU568" s="16" t="str">
        <f t="shared" si="393"/>
        <v>Fail</v>
      </c>
      <c r="BV568" s="165">
        <f>Survey!$AU568</f>
        <v>0</v>
      </c>
      <c r="BW568" s="16" t="str">
        <f t="shared" si="394"/>
        <v>Pass</v>
      </c>
      <c r="BX568" s="36">
        <f>Survey!$AV568</f>
        <v>0</v>
      </c>
      <c r="BY568" s="176">
        <f>Survey!$AW568+Survey!$AX568-ABS(Survey!$AY568)+ABS(Survey!$AZ568)-ABS(Survey!$BA568)+ABS(Survey!$BB568)-ABS(Survey!$BC568)-ABS(Survey!$BD568)+Survey!$BE568</f>
        <v>0</v>
      </c>
      <c r="BZ568" s="35">
        <f t="shared" si="395"/>
        <v>0</v>
      </c>
      <c r="CA568" s="17">
        <f t="shared" si="396"/>
        <v>0</v>
      </c>
      <c r="CB568" s="16" t="str">
        <f t="shared" si="397"/>
        <v>Pass</v>
      </c>
      <c r="CC568" s="38" t="b">
        <f>IF(ABS(Survey!$BE568)=0,TRUE,FALSE)</f>
        <v>1</v>
      </c>
      <c r="CD568" s="37" t="b">
        <f>NOT(ISBLANK(Survey!$BF568))</f>
        <v>0</v>
      </c>
      <c r="CE568" t="str">
        <f t="shared" si="398"/>
        <v>Fail</v>
      </c>
      <c r="CF568" s="29">
        <f>Survey!$AV568</f>
        <v>0</v>
      </c>
      <c r="CG568" s="29" cm="1">
        <f t="array" ref="CG568">SUM(SUMIF(Survey!BH568:BO568,{"&gt;0","&lt;0"})*{1,-1})-SUM(SUMIF(Survey!BQ568:BX568,{"&gt;0","&lt;0"})*{1,-1})</f>
        <v>0</v>
      </c>
      <c r="CH568" s="35" t="str">
        <f t="shared" si="399"/>
        <v>No holdings</v>
      </c>
      <c r="CI568">
        <f t="shared" si="400"/>
        <v>0</v>
      </c>
      <c r="CJ568" s="16" t="str">
        <f t="shared" si="401"/>
        <v>Fail</v>
      </c>
      <c r="CK568" s="36">
        <f>Survey!$AV568</f>
        <v>0</v>
      </c>
      <c r="CL568" s="36" cm="1">
        <f t="array" ref="CL568">SUM(SUMIF(Survey!BZ568:CS568,{"&gt;0","&lt;0"})*{1,-1})-SUM(SUMIF(Survey!CU568:DN568,{"&gt;0","&lt;0"})*{1,-1})</f>
        <v>0</v>
      </c>
      <c r="CM568" s="35" t="str">
        <f t="shared" si="402"/>
        <v>No holdings</v>
      </c>
      <c r="CN568" s="17">
        <f t="shared" si="403"/>
        <v>0</v>
      </c>
      <c r="CO568" s="16" t="str">
        <f t="shared" si="404"/>
        <v>Pass</v>
      </c>
      <c r="CP568" s="38" t="b">
        <f>IF(ABS(Survey!$CS568)=0,TRUE,FALSE)</f>
        <v>1</v>
      </c>
      <c r="CQ568" s="37" t="b">
        <f>NOT(ISBLANK(Survey!$CT568))</f>
        <v>0</v>
      </c>
      <c r="CR568" s="16" t="str">
        <f t="shared" si="405"/>
        <v>Pass</v>
      </c>
      <c r="CS568" s="38" t="b">
        <f>IF(ABS(Survey!$DN568)=0,TRUE,FALSE)</f>
        <v>1</v>
      </c>
      <c r="CT568" s="37" t="b">
        <f>NOT(ISBLANK(Survey!$DO568))</f>
        <v>0</v>
      </c>
      <c r="CU568" t="str">
        <f t="shared" si="406"/>
        <v>Pass</v>
      </c>
      <c r="CV568" s="29" cm="1">
        <f t="array" ref="CV568">SUM(SUMIF(Survey!CO568,{"&gt;0","&lt;0"})*{1,-1})+SUM(SUMIF(Survey!DJ568,{"&gt;0","&lt;0"})*{1,-1})</f>
        <v>0</v>
      </c>
      <c r="CW568" s="29">
        <f>SUM(SUMIF(Survey!DQ568:DW568,{"&gt;0","&lt;0"})*{1,-1})+SUM(SUMIF(Survey!DY568:EE568,{"&gt;0","&lt;0"})*{1,-1})</f>
        <v>0</v>
      </c>
      <c r="CX568">
        <f t="shared" si="407"/>
        <v>0</v>
      </c>
      <c r="CY568">
        <f t="shared" si="408"/>
        <v>0</v>
      </c>
      <c r="CZ568" s="16" t="str">
        <f t="shared" si="409"/>
        <v>Pass</v>
      </c>
      <c r="DA568" s="38" t="b">
        <f>IF(ABS(Survey!$DW568)=0,TRUE,FALSE)</f>
        <v>1</v>
      </c>
      <c r="DB568" s="37" t="b">
        <f>NOT(ISBLANK(Survey!DX568))</f>
        <v>0</v>
      </c>
      <c r="DC568" s="16" t="str">
        <f t="shared" si="410"/>
        <v>Pass</v>
      </c>
      <c r="DD568" s="38" t="b">
        <f>IF(ABS(Survey!$EE568)=0,TRUE,FALSE)</f>
        <v>1</v>
      </c>
      <c r="DE568" s="37" t="b">
        <f>NOT(ISBLANK(Survey!$EF568))</f>
        <v>0</v>
      </c>
      <c r="DF568" s="16" t="str">
        <f t="shared" si="411"/>
        <v>Fail</v>
      </c>
      <c r="DG568" s="36">
        <f>SUM(SUMIF(Survey!EL568:EN568,{"&gt;0","&lt;0"})*{1,-1})</f>
        <v>0</v>
      </c>
      <c r="DH568">
        <f t="shared" si="412"/>
        <v>0</v>
      </c>
      <c r="DI568">
        <f t="shared" si="413"/>
        <v>100</v>
      </c>
      <c r="DJ568" s="35" t="b">
        <f>IF(OR(Survey!$M568="ETF",Survey!$M568="ETF, alternative mutual fund",Survey!$M568="Closed-end", Survey!$M568="Split share corp"),TRUE,FALSE)</f>
        <v>0</v>
      </c>
      <c r="DK568" s="16" t="str">
        <f t="shared" si="414"/>
        <v>Fail</v>
      </c>
      <c r="DL568" s="36">
        <f>SUM(SUMIF(Survey!EP568:EV568,{"&gt;0","&lt;0"})*{1,-1})</f>
        <v>0</v>
      </c>
      <c r="DM568">
        <f t="shared" si="415"/>
        <v>0</v>
      </c>
      <c r="DN568" s="17">
        <f t="shared" si="416"/>
        <v>100</v>
      </c>
      <c r="DO568" s="16" t="str">
        <f t="shared" si="417"/>
        <v>Fail</v>
      </c>
      <c r="DP568" s="36">
        <f>SUM(SUMIF(Survey!EX568:FD568,{"&gt;0","&lt;0"})*{1,-1})</f>
        <v>0</v>
      </c>
      <c r="DQ568">
        <f t="shared" si="418"/>
        <v>0</v>
      </c>
      <c r="DR568" s="17">
        <f t="shared" si="419"/>
        <v>100</v>
      </c>
    </row>
    <row r="569" spans="1:122">
      <c r="A569">
        <v>569</v>
      </c>
      <c r="B569" t="str">
        <f t="shared" si="373"/>
        <v>Pass</v>
      </c>
      <c r="C569" t="str">
        <f>IF(COUNTBLANK(Survey!B569:FE569)=$C$2, "Pass", "Fail")</f>
        <v>Pass</v>
      </c>
      <c r="D569" t="str">
        <f t="shared" si="374"/>
        <v>Fail</v>
      </c>
      <c r="E569" t="str">
        <f>IF(OR(ISBLANK(Survey!AJ569),COUNTIF(G569:BB569,"Fail")),"Fail","Pass")</f>
        <v>Fail</v>
      </c>
      <c r="G569" s="16" t="str">
        <f t="shared" si="375"/>
        <v>Fail</v>
      </c>
      <c r="H569" s="177">
        <f>COUNTBLANK(Survey!B569:D569)+COUNTBLANK(Survey!G569)+COUNTBLANK(Survey!I569)+COUNTBLANK(Survey!K569:M569)+COUNTBLANK(Survey!P569)+COUNTBLANK(Survey!S569:U569)+COUNTBLANK(Survey!Y569:AA569)+COUNTBLANK(Survey!AD569:AE569)+COUNTBLANK(Survey!AI569:AI569)</f>
        <v>18</v>
      </c>
      <c r="I569" s="16" t="str">
        <f t="shared" si="376"/>
        <v>Fail</v>
      </c>
      <c r="J569" t="b">
        <f>IF(Survey!E569="No",TRUE,FALSE)</f>
        <v>0</v>
      </c>
      <c r="K569" s="34">
        <f>LEN(Survey!E569)</f>
        <v>0</v>
      </c>
      <c r="L569" s="16" t="str">
        <f t="shared" si="377"/>
        <v>Fail</v>
      </c>
      <c r="M569" t="b">
        <f>IF(Survey!F569="No",TRUE,FALSE)</f>
        <v>0</v>
      </c>
      <c r="N569" s="33">
        <f>LEN(Survey!F569)</f>
        <v>0</v>
      </c>
      <c r="O569" s="16" t="str">
        <f t="shared" si="378"/>
        <v>Pass</v>
      </c>
      <c r="P569" s="34">
        <f>MOD((LEN(Survey!H569)+2),11)</f>
        <v>2</v>
      </c>
      <c r="Q569" s="33" t="str">
        <f>IF(Survey!$L569="Prospectus fund", "Yes", "No")</f>
        <v>No</v>
      </c>
      <c r="R569" s="16" t="str">
        <f t="shared" si="379"/>
        <v>Pass</v>
      </c>
      <c r="S569" s="34">
        <f>MOD((LEN(Survey!J569)+2),11)</f>
        <v>2</v>
      </c>
      <c r="T569" s="35" t="b">
        <f>IF(OR(Survey!$M569="ETF",Survey!$M569="ETF, alternative mutual fund",Survey!$M569="Closed-end", Survey!$M569="Split share corp", Survey!$I569="Yes"),TRUE,FALSE)</f>
        <v>0</v>
      </c>
      <c r="U569" s="16" t="str">
        <f>IFERROR(IF(AND(OR(X569=Y569,Y569 = "Either"),NOT(ISBLANK(Survey!K569))),"Pass","Fail"),"Pass")</f>
        <v>Fail</v>
      </c>
      <c r="V569" s="36" cm="1">
        <f t="array" ref="V569">SUM(SUMIF(Survey!BZ569:CS569,{"&gt;0","&lt;0"})*{1,-1})</f>
        <v>0</v>
      </c>
      <c r="W569" s="38" cm="1">
        <f t="array" ref="W569">SUM(SUMIF(Survey!CC569,{"&gt;0","&lt;0"})*{1,-1})+SUM(SUMIF(Survey!CM569,{"&gt;0","&lt;0"})*{1,-1})</f>
        <v>0</v>
      </c>
      <c r="X569" s="38">
        <f>Survey!K569</f>
        <v>0</v>
      </c>
      <c r="Y569" s="37" t="str">
        <f t="shared" si="380"/>
        <v>Either</v>
      </c>
      <c r="Z569" s="16" t="str">
        <f t="shared" si="381"/>
        <v>Fail</v>
      </c>
      <c r="AA569" s="67" cm="1">
        <f t="array" ref="AA569">SUM(SUMIF(Survey!BZ569:CS569,{"&gt;0","&lt;0"})*{1,-1})+SUM(SUMIF(Survey!CU569:DN569,{"&gt;0","&lt;0"})*{1,-1})</f>
        <v>0</v>
      </c>
      <c r="AB569" s="67">
        <f>IFERROR(AA569/(Survey!$AV569),0)</f>
        <v>0</v>
      </c>
      <c r="AC569" s="128" t="b">
        <f>IF(OR(Survey!$M569="Alternative strategy or hedge",Survey!$M569="Other, illiquid",Survey!$L569="Prospectus fund"),TRUE,FALSE)</f>
        <v>0</v>
      </c>
      <c r="AD569" s="128" t="b">
        <f>NOT(ISBLANK(Survey!$M569))</f>
        <v>0</v>
      </c>
      <c r="AE569" s="16" t="str">
        <f t="shared" si="382"/>
        <v>Pass</v>
      </c>
      <c r="AF569" s="38" t="b">
        <f>NOT(ISNUMBER(SEARCH("Other",Survey!$P569)))</f>
        <v>1</v>
      </c>
      <c r="AG569" s="37" t="b">
        <f>NOT(ISBLANK(Survey!$Q569))</f>
        <v>0</v>
      </c>
      <c r="AH569" s="16" t="str">
        <f t="shared" si="383"/>
        <v>Pass</v>
      </c>
      <c r="AI569" s="143">
        <f>COUNTBLANK(Survey!$W569)</f>
        <v>1</v>
      </c>
      <c r="AJ569" s="67">
        <f>IF(AND(Survey!L569&lt;&gt;"Exempt fund",OR(Survey!$M569="ETF",Survey!$M569="ETF, alternative mutual fund",Survey!$M569="Mutual fund",Survey!$M569="Alternative mutual fund",Survey!$M569="Money market")),1,0)</f>
        <v>0</v>
      </c>
      <c r="AK569" s="16" t="str">
        <f t="shared" si="384"/>
        <v>Pass</v>
      </c>
      <c r="AL569" s="38" t="b">
        <f>NOT(ISNUMBER(SEARCH("Yes",Survey!$AA569)))</f>
        <v>1</v>
      </c>
      <c r="AM569" s="37" t="b">
        <f>IF(COUNTBLANK(Survey!$AB569:$AC569)=0,TRUE, FALSE)</f>
        <v>0</v>
      </c>
      <c r="AN569" s="16" t="str">
        <f t="shared" si="385"/>
        <v>Pass</v>
      </c>
      <c r="AO569" s="38" t="b">
        <f>NOT(ISNUMBER(SEARCH("Yes",Survey!$AD569)))</f>
        <v>1</v>
      </c>
      <c r="AP569" s="37" t="b">
        <f>NOT(ISBLANK(Survey!$AF569))</f>
        <v>0</v>
      </c>
      <c r="AQ569" s="16" t="str">
        <f t="shared" si="386"/>
        <v>Pass</v>
      </c>
      <c r="AR569" s="38" t="b">
        <f>NOT(OR(ISNUMBER(SEARCH("Other",Survey!$AF569)),ISNUMBER(SEARCH("Multiple",Survey!$AF569))))</f>
        <v>1</v>
      </c>
      <c r="AS569" s="37" t="b">
        <f>NOT(ISBLANK(Survey!$AG569))</f>
        <v>0</v>
      </c>
      <c r="AT569" s="16" t="str">
        <f t="shared" si="387"/>
        <v>Fail</v>
      </c>
      <c r="AU569" s="143">
        <f>IF(ABS(Survey!$AV569)&gt;0, 1,0)</f>
        <v>0</v>
      </c>
      <c r="AV569" s="143">
        <f>IF(COUNTBLANK(Survey!$AJ569)=0,1,0)</f>
        <v>0</v>
      </c>
      <c r="AW569" s="16" t="str">
        <f t="shared" si="388"/>
        <v>Pass</v>
      </c>
      <c r="AX569" s="143">
        <f>IF(ISBLANK(Survey!$AJ569),0,1)</f>
        <v>0</v>
      </c>
      <c r="AY569" s="165">
        <f>COUNTBLANK(Survey!$AK569)</f>
        <v>1</v>
      </c>
      <c r="AZ569" s="16" t="str">
        <f t="shared" si="389"/>
        <v>Pass</v>
      </c>
      <c r="BA569" s="143">
        <f>IF(OR(Survey!$AK569="Closed",ISBLANK(Survey!$AK569)),0,1)</f>
        <v>0</v>
      </c>
      <c r="BB569" s="165">
        <f>IF(ISBLANK(Survey!$AL569),1,0)</f>
        <v>1</v>
      </c>
      <c r="BC569" s="147" t="str" cm="1">
        <f t="array" ref="BC569">IF(OR(IF(OR($BE569+$BF569 = 2, $BG569=1), FALSE, TRUE), AND($BD569:$BD569 = 0)),"Pass","Fail")</f>
        <v>Pass</v>
      </c>
      <c r="BD569" s="143">
        <f>COUNTBLANK(Survey!$AM569:$AO569)</f>
        <v>3</v>
      </c>
      <c r="BE569" s="143">
        <f>IF(Survey!$I569="Yes",1,0)</f>
        <v>0</v>
      </c>
      <c r="BF569" s="143">
        <f>IF(OR(Survey!$M569="Mutual fund",Survey!$M569="Alternative mutual fund",Survey!$M569="Money market"),1,0)</f>
        <v>0</v>
      </c>
      <c r="BG569" s="148">
        <f>IF(OR(Survey!$M569="ETF",Survey!$M569="ETF, alternative mutual fund"),1,0)</f>
        <v>0</v>
      </c>
      <c r="BH569" s="16" t="str">
        <f t="shared" si="390"/>
        <v>Pass</v>
      </c>
      <c r="BI569" s="38" t="b">
        <f>OR(ISNUMBER(SEARCH("Yes",Survey!$AO569)),ISBLANK(Survey!$AO569))</f>
        <v>1</v>
      </c>
      <c r="BJ569" s="67" t="b">
        <f>NOT(ISBLANK(Survey!$AP569))</f>
        <v>0</v>
      </c>
      <c r="BK569" s="16" t="str">
        <f t="shared" si="391"/>
        <v>Pass</v>
      </c>
      <c r="BL569" s="143">
        <f>IF(Survey!$AW569=0, 0,1)</f>
        <v>0</v>
      </c>
      <c r="BM569" s="67">
        <f>Survey!$AQ569</f>
        <v>0</v>
      </c>
      <c r="BN569" s="67">
        <f>IFERROR((Survey!$AX569-ABS(Survey!$AY569)-ABS(Survey!$BD569))/Survey!$AW569,0)</f>
        <v>0</v>
      </c>
      <c r="BO569" s="67">
        <f>IF(AND($BM569&gt;$BN569-0.2,$BM569&lt;$BN569+0.2,ISBLANK(Survey!$AQ569)=FALSE),0,1)</f>
        <v>1</v>
      </c>
      <c r="BP569" s="165">
        <f>IF(ISBLANK(Survey!$AR569),1,0)</f>
        <v>1</v>
      </c>
      <c r="BQ569" s="16" t="str">
        <f t="shared" si="392"/>
        <v>Pass</v>
      </c>
      <c r="BR569" s="143">
        <f>IF(Survey!$AW569=0, 0,1)</f>
        <v>0</v>
      </c>
      <c r="BS569" s="67">
        <f>IF(AND(Survey!$AS569&gt;=0,Survey!$AS569&lt;=0.2,Survey!$AS569&lt;&gt;""),0,1)</f>
        <v>1</v>
      </c>
      <c r="BT569" s="143">
        <f>IF(ISBLANK(Survey!$AT569),1,0)</f>
        <v>1</v>
      </c>
      <c r="BU569" s="16" t="str">
        <f t="shared" si="393"/>
        <v>Fail</v>
      </c>
      <c r="BV569" s="165">
        <f>Survey!$AU569</f>
        <v>0</v>
      </c>
      <c r="BW569" s="16" t="str">
        <f t="shared" si="394"/>
        <v>Pass</v>
      </c>
      <c r="BX569" s="36">
        <f>Survey!$AV569</f>
        <v>0</v>
      </c>
      <c r="BY569" s="176">
        <f>Survey!$AW569+Survey!$AX569-ABS(Survey!$AY569)+ABS(Survey!$AZ569)-ABS(Survey!$BA569)+ABS(Survey!$BB569)-ABS(Survey!$BC569)-ABS(Survey!$BD569)+Survey!$BE569</f>
        <v>0</v>
      </c>
      <c r="BZ569" s="35">
        <f t="shared" si="395"/>
        <v>0</v>
      </c>
      <c r="CA569" s="17">
        <f t="shared" si="396"/>
        <v>0</v>
      </c>
      <c r="CB569" s="16" t="str">
        <f t="shared" si="397"/>
        <v>Pass</v>
      </c>
      <c r="CC569" s="38" t="b">
        <f>IF(ABS(Survey!$BE569)=0,TRUE,FALSE)</f>
        <v>1</v>
      </c>
      <c r="CD569" s="37" t="b">
        <f>NOT(ISBLANK(Survey!$BF569))</f>
        <v>0</v>
      </c>
      <c r="CE569" t="str">
        <f t="shared" si="398"/>
        <v>Fail</v>
      </c>
      <c r="CF569" s="29">
        <f>Survey!$AV569</f>
        <v>0</v>
      </c>
      <c r="CG569" s="29" cm="1">
        <f t="array" ref="CG569">SUM(SUMIF(Survey!BH569:BO569,{"&gt;0","&lt;0"})*{1,-1})-SUM(SUMIF(Survey!BQ569:BX569,{"&gt;0","&lt;0"})*{1,-1})</f>
        <v>0</v>
      </c>
      <c r="CH569" s="35" t="str">
        <f t="shared" si="399"/>
        <v>No holdings</v>
      </c>
      <c r="CI569">
        <f t="shared" si="400"/>
        <v>0</v>
      </c>
      <c r="CJ569" s="16" t="str">
        <f t="shared" si="401"/>
        <v>Fail</v>
      </c>
      <c r="CK569" s="36">
        <f>Survey!$AV569</f>
        <v>0</v>
      </c>
      <c r="CL569" s="36" cm="1">
        <f t="array" ref="CL569">SUM(SUMIF(Survey!BZ569:CS569,{"&gt;0","&lt;0"})*{1,-1})-SUM(SUMIF(Survey!CU569:DN569,{"&gt;0","&lt;0"})*{1,-1})</f>
        <v>0</v>
      </c>
      <c r="CM569" s="35" t="str">
        <f t="shared" si="402"/>
        <v>No holdings</v>
      </c>
      <c r="CN569" s="17">
        <f t="shared" si="403"/>
        <v>0</v>
      </c>
      <c r="CO569" s="16" t="str">
        <f t="shared" si="404"/>
        <v>Pass</v>
      </c>
      <c r="CP569" s="38" t="b">
        <f>IF(ABS(Survey!$CS569)=0,TRUE,FALSE)</f>
        <v>1</v>
      </c>
      <c r="CQ569" s="37" t="b">
        <f>NOT(ISBLANK(Survey!$CT569))</f>
        <v>0</v>
      </c>
      <c r="CR569" s="16" t="str">
        <f t="shared" si="405"/>
        <v>Pass</v>
      </c>
      <c r="CS569" s="38" t="b">
        <f>IF(ABS(Survey!$DN569)=0,TRUE,FALSE)</f>
        <v>1</v>
      </c>
      <c r="CT569" s="37" t="b">
        <f>NOT(ISBLANK(Survey!$DO569))</f>
        <v>0</v>
      </c>
      <c r="CU569" t="str">
        <f t="shared" si="406"/>
        <v>Pass</v>
      </c>
      <c r="CV569" s="29" cm="1">
        <f t="array" ref="CV569">SUM(SUMIF(Survey!CO569,{"&gt;0","&lt;0"})*{1,-1})+SUM(SUMIF(Survey!DJ569,{"&gt;0","&lt;0"})*{1,-1})</f>
        <v>0</v>
      </c>
      <c r="CW569" s="29">
        <f>SUM(SUMIF(Survey!DQ569:DW569,{"&gt;0","&lt;0"})*{1,-1})+SUM(SUMIF(Survey!DY569:EE569,{"&gt;0","&lt;0"})*{1,-1})</f>
        <v>0</v>
      </c>
      <c r="CX569">
        <f t="shared" si="407"/>
        <v>0</v>
      </c>
      <c r="CY569">
        <f t="shared" si="408"/>
        <v>0</v>
      </c>
      <c r="CZ569" s="16" t="str">
        <f t="shared" si="409"/>
        <v>Pass</v>
      </c>
      <c r="DA569" s="38" t="b">
        <f>IF(ABS(Survey!$DW569)=0,TRUE,FALSE)</f>
        <v>1</v>
      </c>
      <c r="DB569" s="37" t="b">
        <f>NOT(ISBLANK(Survey!DX569))</f>
        <v>0</v>
      </c>
      <c r="DC569" s="16" t="str">
        <f t="shared" si="410"/>
        <v>Pass</v>
      </c>
      <c r="DD569" s="38" t="b">
        <f>IF(ABS(Survey!$EE569)=0,TRUE,FALSE)</f>
        <v>1</v>
      </c>
      <c r="DE569" s="37" t="b">
        <f>NOT(ISBLANK(Survey!$EF569))</f>
        <v>0</v>
      </c>
      <c r="DF569" s="16" t="str">
        <f t="shared" si="411"/>
        <v>Fail</v>
      </c>
      <c r="DG569" s="36">
        <f>SUM(SUMIF(Survey!EL569:EN569,{"&gt;0","&lt;0"})*{1,-1})</f>
        <v>0</v>
      </c>
      <c r="DH569">
        <f t="shared" si="412"/>
        <v>0</v>
      </c>
      <c r="DI569">
        <f t="shared" si="413"/>
        <v>100</v>
      </c>
      <c r="DJ569" s="35" t="b">
        <f>IF(OR(Survey!$M569="ETF",Survey!$M569="ETF, alternative mutual fund",Survey!$M569="Closed-end", Survey!$M569="Split share corp"),TRUE,FALSE)</f>
        <v>0</v>
      </c>
      <c r="DK569" s="16" t="str">
        <f t="shared" si="414"/>
        <v>Fail</v>
      </c>
      <c r="DL569" s="36">
        <f>SUM(SUMIF(Survey!EP569:EV569,{"&gt;0","&lt;0"})*{1,-1})</f>
        <v>0</v>
      </c>
      <c r="DM569">
        <f t="shared" si="415"/>
        <v>0</v>
      </c>
      <c r="DN569" s="17">
        <f t="shared" si="416"/>
        <v>100</v>
      </c>
      <c r="DO569" s="16" t="str">
        <f t="shared" si="417"/>
        <v>Fail</v>
      </c>
      <c r="DP569" s="36">
        <f>SUM(SUMIF(Survey!EX569:FD569,{"&gt;0","&lt;0"})*{1,-1})</f>
        <v>0</v>
      </c>
      <c r="DQ569">
        <f t="shared" si="418"/>
        <v>0</v>
      </c>
      <c r="DR569" s="17">
        <f t="shared" si="419"/>
        <v>100</v>
      </c>
    </row>
    <row r="570" spans="1:122">
      <c r="A570">
        <v>570</v>
      </c>
      <c r="B570" t="str">
        <f t="shared" si="373"/>
        <v>Pass</v>
      </c>
      <c r="C570" t="str">
        <f>IF(COUNTBLANK(Survey!B570:FE570)=$C$2, "Pass", "Fail")</f>
        <v>Pass</v>
      </c>
      <c r="D570" t="str">
        <f t="shared" si="374"/>
        <v>Fail</v>
      </c>
      <c r="E570" t="str">
        <f>IF(OR(ISBLANK(Survey!AJ570),COUNTIF(G570:BB570,"Fail")),"Fail","Pass")</f>
        <v>Fail</v>
      </c>
      <c r="G570" s="16" t="str">
        <f t="shared" si="375"/>
        <v>Fail</v>
      </c>
      <c r="H570" s="177">
        <f>COUNTBLANK(Survey!B570:D570)+COUNTBLANK(Survey!G570)+COUNTBLANK(Survey!I570)+COUNTBLANK(Survey!K570:M570)+COUNTBLANK(Survey!P570)+COUNTBLANK(Survey!S570:U570)+COUNTBLANK(Survey!Y570:AA570)+COUNTBLANK(Survey!AD570:AE570)+COUNTBLANK(Survey!AI570:AI570)</f>
        <v>18</v>
      </c>
      <c r="I570" s="16" t="str">
        <f t="shared" si="376"/>
        <v>Fail</v>
      </c>
      <c r="J570" t="b">
        <f>IF(Survey!E570="No",TRUE,FALSE)</f>
        <v>0</v>
      </c>
      <c r="K570" s="34">
        <f>LEN(Survey!E570)</f>
        <v>0</v>
      </c>
      <c r="L570" s="16" t="str">
        <f t="shared" si="377"/>
        <v>Fail</v>
      </c>
      <c r="M570" t="b">
        <f>IF(Survey!F570="No",TRUE,FALSE)</f>
        <v>0</v>
      </c>
      <c r="N570" s="33">
        <f>LEN(Survey!F570)</f>
        <v>0</v>
      </c>
      <c r="O570" s="16" t="str">
        <f t="shared" si="378"/>
        <v>Pass</v>
      </c>
      <c r="P570" s="34">
        <f>MOD((LEN(Survey!H570)+2),11)</f>
        <v>2</v>
      </c>
      <c r="Q570" s="33" t="str">
        <f>IF(Survey!$L570="Prospectus fund", "Yes", "No")</f>
        <v>No</v>
      </c>
      <c r="R570" s="16" t="str">
        <f t="shared" si="379"/>
        <v>Pass</v>
      </c>
      <c r="S570" s="34">
        <f>MOD((LEN(Survey!J570)+2),11)</f>
        <v>2</v>
      </c>
      <c r="T570" s="35" t="b">
        <f>IF(OR(Survey!$M570="ETF",Survey!$M570="ETF, alternative mutual fund",Survey!$M570="Closed-end", Survey!$M570="Split share corp", Survey!$I570="Yes"),TRUE,FALSE)</f>
        <v>0</v>
      </c>
      <c r="U570" s="16" t="str">
        <f>IFERROR(IF(AND(OR(X570=Y570,Y570 = "Either"),NOT(ISBLANK(Survey!K570))),"Pass","Fail"),"Pass")</f>
        <v>Fail</v>
      </c>
      <c r="V570" s="36" cm="1">
        <f t="array" ref="V570">SUM(SUMIF(Survey!BZ570:CS570,{"&gt;0","&lt;0"})*{1,-1})</f>
        <v>0</v>
      </c>
      <c r="W570" s="38" cm="1">
        <f t="array" ref="W570">SUM(SUMIF(Survey!CC570,{"&gt;0","&lt;0"})*{1,-1})+SUM(SUMIF(Survey!CM570,{"&gt;0","&lt;0"})*{1,-1})</f>
        <v>0</v>
      </c>
      <c r="X570" s="38">
        <f>Survey!K570</f>
        <v>0</v>
      </c>
      <c r="Y570" s="37" t="str">
        <f t="shared" si="380"/>
        <v>Either</v>
      </c>
      <c r="Z570" s="16" t="str">
        <f t="shared" si="381"/>
        <v>Fail</v>
      </c>
      <c r="AA570" s="67" cm="1">
        <f t="array" ref="AA570">SUM(SUMIF(Survey!BZ570:CS570,{"&gt;0","&lt;0"})*{1,-1})+SUM(SUMIF(Survey!CU570:DN570,{"&gt;0","&lt;0"})*{1,-1})</f>
        <v>0</v>
      </c>
      <c r="AB570" s="67">
        <f>IFERROR(AA570/(Survey!$AV570),0)</f>
        <v>0</v>
      </c>
      <c r="AC570" s="128" t="b">
        <f>IF(OR(Survey!$M570="Alternative strategy or hedge",Survey!$M570="Other, illiquid",Survey!$L570="Prospectus fund"),TRUE,FALSE)</f>
        <v>0</v>
      </c>
      <c r="AD570" s="128" t="b">
        <f>NOT(ISBLANK(Survey!$M570))</f>
        <v>0</v>
      </c>
      <c r="AE570" s="16" t="str">
        <f t="shared" si="382"/>
        <v>Pass</v>
      </c>
      <c r="AF570" s="38" t="b">
        <f>NOT(ISNUMBER(SEARCH("Other",Survey!$P570)))</f>
        <v>1</v>
      </c>
      <c r="AG570" s="37" t="b">
        <f>NOT(ISBLANK(Survey!$Q570))</f>
        <v>0</v>
      </c>
      <c r="AH570" s="16" t="str">
        <f t="shared" si="383"/>
        <v>Pass</v>
      </c>
      <c r="AI570" s="143">
        <f>COUNTBLANK(Survey!$W570)</f>
        <v>1</v>
      </c>
      <c r="AJ570" s="67">
        <f>IF(AND(Survey!L570&lt;&gt;"Exempt fund",OR(Survey!$M570="ETF",Survey!$M570="ETF, alternative mutual fund",Survey!$M570="Mutual fund",Survey!$M570="Alternative mutual fund",Survey!$M570="Money market")),1,0)</f>
        <v>0</v>
      </c>
      <c r="AK570" s="16" t="str">
        <f t="shared" si="384"/>
        <v>Pass</v>
      </c>
      <c r="AL570" s="38" t="b">
        <f>NOT(ISNUMBER(SEARCH("Yes",Survey!$AA570)))</f>
        <v>1</v>
      </c>
      <c r="AM570" s="37" t="b">
        <f>IF(COUNTBLANK(Survey!$AB570:$AC570)=0,TRUE, FALSE)</f>
        <v>0</v>
      </c>
      <c r="AN570" s="16" t="str">
        <f t="shared" si="385"/>
        <v>Pass</v>
      </c>
      <c r="AO570" s="38" t="b">
        <f>NOT(ISNUMBER(SEARCH("Yes",Survey!$AD570)))</f>
        <v>1</v>
      </c>
      <c r="AP570" s="37" t="b">
        <f>NOT(ISBLANK(Survey!$AF570))</f>
        <v>0</v>
      </c>
      <c r="AQ570" s="16" t="str">
        <f t="shared" si="386"/>
        <v>Pass</v>
      </c>
      <c r="AR570" s="38" t="b">
        <f>NOT(OR(ISNUMBER(SEARCH("Other",Survey!$AF570)),ISNUMBER(SEARCH("Multiple",Survey!$AF570))))</f>
        <v>1</v>
      </c>
      <c r="AS570" s="37" t="b">
        <f>NOT(ISBLANK(Survey!$AG570))</f>
        <v>0</v>
      </c>
      <c r="AT570" s="16" t="str">
        <f t="shared" si="387"/>
        <v>Fail</v>
      </c>
      <c r="AU570" s="143">
        <f>IF(ABS(Survey!$AV570)&gt;0, 1,0)</f>
        <v>0</v>
      </c>
      <c r="AV570" s="143">
        <f>IF(COUNTBLANK(Survey!$AJ570)=0,1,0)</f>
        <v>0</v>
      </c>
      <c r="AW570" s="16" t="str">
        <f t="shared" si="388"/>
        <v>Pass</v>
      </c>
      <c r="AX570" s="143">
        <f>IF(ISBLANK(Survey!$AJ570),0,1)</f>
        <v>0</v>
      </c>
      <c r="AY570" s="165">
        <f>COUNTBLANK(Survey!$AK570)</f>
        <v>1</v>
      </c>
      <c r="AZ570" s="16" t="str">
        <f t="shared" si="389"/>
        <v>Pass</v>
      </c>
      <c r="BA570" s="143">
        <f>IF(OR(Survey!$AK570="Closed",ISBLANK(Survey!$AK570)),0,1)</f>
        <v>0</v>
      </c>
      <c r="BB570" s="165">
        <f>IF(ISBLANK(Survey!$AL570),1,0)</f>
        <v>1</v>
      </c>
      <c r="BC570" s="147" t="str" cm="1">
        <f t="array" ref="BC570">IF(OR(IF(OR($BE570+$BF570 = 2, $BG570=1), FALSE, TRUE), AND($BD570:$BD570 = 0)),"Pass","Fail")</f>
        <v>Pass</v>
      </c>
      <c r="BD570" s="143">
        <f>COUNTBLANK(Survey!$AM570:$AO570)</f>
        <v>3</v>
      </c>
      <c r="BE570" s="143">
        <f>IF(Survey!$I570="Yes",1,0)</f>
        <v>0</v>
      </c>
      <c r="BF570" s="143">
        <f>IF(OR(Survey!$M570="Mutual fund",Survey!$M570="Alternative mutual fund",Survey!$M570="Money market"),1,0)</f>
        <v>0</v>
      </c>
      <c r="BG570" s="148">
        <f>IF(OR(Survey!$M570="ETF",Survey!$M570="ETF, alternative mutual fund"),1,0)</f>
        <v>0</v>
      </c>
      <c r="BH570" s="16" t="str">
        <f t="shared" si="390"/>
        <v>Pass</v>
      </c>
      <c r="BI570" s="38" t="b">
        <f>OR(ISNUMBER(SEARCH("Yes",Survey!$AO570)),ISBLANK(Survey!$AO570))</f>
        <v>1</v>
      </c>
      <c r="BJ570" s="67" t="b">
        <f>NOT(ISBLANK(Survey!$AP570))</f>
        <v>0</v>
      </c>
      <c r="BK570" s="16" t="str">
        <f t="shared" si="391"/>
        <v>Pass</v>
      </c>
      <c r="BL570" s="143">
        <f>IF(Survey!$AW570=0, 0,1)</f>
        <v>0</v>
      </c>
      <c r="BM570" s="67">
        <f>Survey!$AQ570</f>
        <v>0</v>
      </c>
      <c r="BN570" s="67">
        <f>IFERROR((Survey!$AX570-ABS(Survey!$AY570)-ABS(Survey!$BD570))/Survey!$AW570,0)</f>
        <v>0</v>
      </c>
      <c r="BO570" s="67">
        <f>IF(AND($BM570&gt;$BN570-0.2,$BM570&lt;$BN570+0.2,ISBLANK(Survey!$AQ570)=FALSE),0,1)</f>
        <v>1</v>
      </c>
      <c r="BP570" s="165">
        <f>IF(ISBLANK(Survey!$AR570),1,0)</f>
        <v>1</v>
      </c>
      <c r="BQ570" s="16" t="str">
        <f t="shared" si="392"/>
        <v>Pass</v>
      </c>
      <c r="BR570" s="143">
        <f>IF(Survey!$AW570=0, 0,1)</f>
        <v>0</v>
      </c>
      <c r="BS570" s="67">
        <f>IF(AND(Survey!$AS570&gt;=0,Survey!$AS570&lt;=0.2,Survey!$AS570&lt;&gt;""),0,1)</f>
        <v>1</v>
      </c>
      <c r="BT570" s="143">
        <f>IF(ISBLANK(Survey!$AT570),1,0)</f>
        <v>1</v>
      </c>
      <c r="BU570" s="16" t="str">
        <f t="shared" si="393"/>
        <v>Fail</v>
      </c>
      <c r="BV570" s="165">
        <f>Survey!$AU570</f>
        <v>0</v>
      </c>
      <c r="BW570" s="16" t="str">
        <f t="shared" si="394"/>
        <v>Pass</v>
      </c>
      <c r="BX570" s="36">
        <f>Survey!$AV570</f>
        <v>0</v>
      </c>
      <c r="BY570" s="176">
        <f>Survey!$AW570+Survey!$AX570-ABS(Survey!$AY570)+ABS(Survey!$AZ570)-ABS(Survey!$BA570)+ABS(Survey!$BB570)-ABS(Survey!$BC570)-ABS(Survey!$BD570)+Survey!$BE570</f>
        <v>0</v>
      </c>
      <c r="BZ570" s="35">
        <f t="shared" si="395"/>
        <v>0</v>
      </c>
      <c r="CA570" s="17">
        <f t="shared" si="396"/>
        <v>0</v>
      </c>
      <c r="CB570" s="16" t="str">
        <f t="shared" si="397"/>
        <v>Pass</v>
      </c>
      <c r="CC570" s="38" t="b">
        <f>IF(ABS(Survey!$BE570)=0,TRUE,FALSE)</f>
        <v>1</v>
      </c>
      <c r="CD570" s="37" t="b">
        <f>NOT(ISBLANK(Survey!$BF570))</f>
        <v>0</v>
      </c>
      <c r="CE570" t="str">
        <f t="shared" si="398"/>
        <v>Fail</v>
      </c>
      <c r="CF570" s="29">
        <f>Survey!$AV570</f>
        <v>0</v>
      </c>
      <c r="CG570" s="29" cm="1">
        <f t="array" ref="CG570">SUM(SUMIF(Survey!BH570:BO570,{"&gt;0","&lt;0"})*{1,-1})-SUM(SUMIF(Survey!BQ570:BX570,{"&gt;0","&lt;0"})*{1,-1})</f>
        <v>0</v>
      </c>
      <c r="CH570" s="35" t="str">
        <f t="shared" si="399"/>
        <v>No holdings</v>
      </c>
      <c r="CI570">
        <f t="shared" si="400"/>
        <v>0</v>
      </c>
      <c r="CJ570" s="16" t="str">
        <f t="shared" si="401"/>
        <v>Fail</v>
      </c>
      <c r="CK570" s="36">
        <f>Survey!$AV570</f>
        <v>0</v>
      </c>
      <c r="CL570" s="36" cm="1">
        <f t="array" ref="CL570">SUM(SUMIF(Survey!BZ570:CS570,{"&gt;0","&lt;0"})*{1,-1})-SUM(SUMIF(Survey!CU570:DN570,{"&gt;0","&lt;0"})*{1,-1})</f>
        <v>0</v>
      </c>
      <c r="CM570" s="35" t="str">
        <f t="shared" si="402"/>
        <v>No holdings</v>
      </c>
      <c r="CN570" s="17">
        <f t="shared" si="403"/>
        <v>0</v>
      </c>
      <c r="CO570" s="16" t="str">
        <f t="shared" si="404"/>
        <v>Pass</v>
      </c>
      <c r="CP570" s="38" t="b">
        <f>IF(ABS(Survey!$CS570)=0,TRUE,FALSE)</f>
        <v>1</v>
      </c>
      <c r="CQ570" s="37" t="b">
        <f>NOT(ISBLANK(Survey!$CT570))</f>
        <v>0</v>
      </c>
      <c r="CR570" s="16" t="str">
        <f t="shared" si="405"/>
        <v>Pass</v>
      </c>
      <c r="CS570" s="38" t="b">
        <f>IF(ABS(Survey!$DN570)=0,TRUE,FALSE)</f>
        <v>1</v>
      </c>
      <c r="CT570" s="37" t="b">
        <f>NOT(ISBLANK(Survey!$DO570))</f>
        <v>0</v>
      </c>
      <c r="CU570" t="str">
        <f t="shared" si="406"/>
        <v>Pass</v>
      </c>
      <c r="CV570" s="29" cm="1">
        <f t="array" ref="CV570">SUM(SUMIF(Survey!CO570,{"&gt;0","&lt;0"})*{1,-1})+SUM(SUMIF(Survey!DJ570,{"&gt;0","&lt;0"})*{1,-1})</f>
        <v>0</v>
      </c>
      <c r="CW570" s="29">
        <f>SUM(SUMIF(Survey!DQ570:DW570,{"&gt;0","&lt;0"})*{1,-1})+SUM(SUMIF(Survey!DY570:EE570,{"&gt;0","&lt;0"})*{1,-1})</f>
        <v>0</v>
      </c>
      <c r="CX570">
        <f t="shared" si="407"/>
        <v>0</v>
      </c>
      <c r="CY570">
        <f t="shared" si="408"/>
        <v>0</v>
      </c>
      <c r="CZ570" s="16" t="str">
        <f t="shared" si="409"/>
        <v>Pass</v>
      </c>
      <c r="DA570" s="38" t="b">
        <f>IF(ABS(Survey!$DW570)=0,TRUE,FALSE)</f>
        <v>1</v>
      </c>
      <c r="DB570" s="37" t="b">
        <f>NOT(ISBLANK(Survey!DX570))</f>
        <v>0</v>
      </c>
      <c r="DC570" s="16" t="str">
        <f t="shared" si="410"/>
        <v>Pass</v>
      </c>
      <c r="DD570" s="38" t="b">
        <f>IF(ABS(Survey!$EE570)=0,TRUE,FALSE)</f>
        <v>1</v>
      </c>
      <c r="DE570" s="37" t="b">
        <f>NOT(ISBLANK(Survey!$EF570))</f>
        <v>0</v>
      </c>
      <c r="DF570" s="16" t="str">
        <f t="shared" si="411"/>
        <v>Fail</v>
      </c>
      <c r="DG570" s="36">
        <f>SUM(SUMIF(Survey!EL570:EN570,{"&gt;0","&lt;0"})*{1,-1})</f>
        <v>0</v>
      </c>
      <c r="DH570">
        <f t="shared" si="412"/>
        <v>0</v>
      </c>
      <c r="DI570">
        <f t="shared" si="413"/>
        <v>100</v>
      </c>
      <c r="DJ570" s="35" t="b">
        <f>IF(OR(Survey!$M570="ETF",Survey!$M570="ETF, alternative mutual fund",Survey!$M570="Closed-end", Survey!$M570="Split share corp"),TRUE,FALSE)</f>
        <v>0</v>
      </c>
      <c r="DK570" s="16" t="str">
        <f t="shared" si="414"/>
        <v>Fail</v>
      </c>
      <c r="DL570" s="36">
        <f>SUM(SUMIF(Survey!EP570:EV570,{"&gt;0","&lt;0"})*{1,-1})</f>
        <v>0</v>
      </c>
      <c r="DM570">
        <f t="shared" si="415"/>
        <v>0</v>
      </c>
      <c r="DN570" s="17">
        <f t="shared" si="416"/>
        <v>100</v>
      </c>
      <c r="DO570" s="16" t="str">
        <f t="shared" si="417"/>
        <v>Fail</v>
      </c>
      <c r="DP570" s="36">
        <f>SUM(SUMIF(Survey!EX570:FD570,{"&gt;0","&lt;0"})*{1,-1})</f>
        <v>0</v>
      </c>
      <c r="DQ570">
        <f t="shared" si="418"/>
        <v>0</v>
      </c>
      <c r="DR570" s="17">
        <f t="shared" si="419"/>
        <v>100</v>
      </c>
    </row>
    <row r="571" spans="1:122">
      <c r="A571">
        <v>571</v>
      </c>
      <c r="B571" t="str">
        <f t="shared" si="373"/>
        <v>Pass</v>
      </c>
      <c r="C571" t="str">
        <f>IF(COUNTBLANK(Survey!B571:FE571)=$C$2, "Pass", "Fail")</f>
        <v>Pass</v>
      </c>
      <c r="D571" t="str">
        <f t="shared" si="374"/>
        <v>Fail</v>
      </c>
      <c r="E571" t="str">
        <f>IF(OR(ISBLANK(Survey!AJ571),COUNTIF(G571:BB571,"Fail")),"Fail","Pass")</f>
        <v>Fail</v>
      </c>
      <c r="G571" s="16" t="str">
        <f t="shared" si="375"/>
        <v>Fail</v>
      </c>
      <c r="H571" s="177">
        <f>COUNTBLANK(Survey!B571:D571)+COUNTBLANK(Survey!G571)+COUNTBLANK(Survey!I571)+COUNTBLANK(Survey!K571:M571)+COUNTBLANK(Survey!P571)+COUNTBLANK(Survey!S571:U571)+COUNTBLANK(Survey!Y571:AA571)+COUNTBLANK(Survey!AD571:AE571)+COUNTBLANK(Survey!AI571:AI571)</f>
        <v>18</v>
      </c>
      <c r="I571" s="16" t="str">
        <f t="shared" si="376"/>
        <v>Fail</v>
      </c>
      <c r="J571" t="b">
        <f>IF(Survey!E571="No",TRUE,FALSE)</f>
        <v>0</v>
      </c>
      <c r="K571" s="34">
        <f>LEN(Survey!E571)</f>
        <v>0</v>
      </c>
      <c r="L571" s="16" t="str">
        <f t="shared" si="377"/>
        <v>Fail</v>
      </c>
      <c r="M571" t="b">
        <f>IF(Survey!F571="No",TRUE,FALSE)</f>
        <v>0</v>
      </c>
      <c r="N571" s="33">
        <f>LEN(Survey!F571)</f>
        <v>0</v>
      </c>
      <c r="O571" s="16" t="str">
        <f t="shared" si="378"/>
        <v>Pass</v>
      </c>
      <c r="P571" s="34">
        <f>MOD((LEN(Survey!H571)+2),11)</f>
        <v>2</v>
      </c>
      <c r="Q571" s="33" t="str">
        <f>IF(Survey!$L571="Prospectus fund", "Yes", "No")</f>
        <v>No</v>
      </c>
      <c r="R571" s="16" t="str">
        <f t="shared" si="379"/>
        <v>Pass</v>
      </c>
      <c r="S571" s="34">
        <f>MOD((LEN(Survey!J571)+2),11)</f>
        <v>2</v>
      </c>
      <c r="T571" s="35" t="b">
        <f>IF(OR(Survey!$M571="ETF",Survey!$M571="ETF, alternative mutual fund",Survey!$M571="Closed-end", Survey!$M571="Split share corp", Survey!$I571="Yes"),TRUE,FALSE)</f>
        <v>0</v>
      </c>
      <c r="U571" s="16" t="str">
        <f>IFERROR(IF(AND(OR(X571=Y571,Y571 = "Either"),NOT(ISBLANK(Survey!K571))),"Pass","Fail"),"Pass")</f>
        <v>Fail</v>
      </c>
      <c r="V571" s="36" cm="1">
        <f t="array" ref="V571">SUM(SUMIF(Survey!BZ571:CS571,{"&gt;0","&lt;0"})*{1,-1})</f>
        <v>0</v>
      </c>
      <c r="W571" s="38" cm="1">
        <f t="array" ref="W571">SUM(SUMIF(Survey!CC571,{"&gt;0","&lt;0"})*{1,-1})+SUM(SUMIF(Survey!CM571,{"&gt;0","&lt;0"})*{1,-1})</f>
        <v>0</v>
      </c>
      <c r="X571" s="38">
        <f>Survey!K571</f>
        <v>0</v>
      </c>
      <c r="Y571" s="37" t="str">
        <f t="shared" si="380"/>
        <v>Either</v>
      </c>
      <c r="Z571" s="16" t="str">
        <f t="shared" si="381"/>
        <v>Fail</v>
      </c>
      <c r="AA571" s="67" cm="1">
        <f t="array" ref="AA571">SUM(SUMIF(Survey!BZ571:CS571,{"&gt;0","&lt;0"})*{1,-1})+SUM(SUMIF(Survey!CU571:DN571,{"&gt;0","&lt;0"})*{1,-1})</f>
        <v>0</v>
      </c>
      <c r="AB571" s="67">
        <f>IFERROR(AA571/(Survey!$AV571),0)</f>
        <v>0</v>
      </c>
      <c r="AC571" s="128" t="b">
        <f>IF(OR(Survey!$M571="Alternative strategy or hedge",Survey!$M571="Other, illiquid",Survey!$L571="Prospectus fund"),TRUE,FALSE)</f>
        <v>0</v>
      </c>
      <c r="AD571" s="128" t="b">
        <f>NOT(ISBLANK(Survey!$M571))</f>
        <v>0</v>
      </c>
      <c r="AE571" s="16" t="str">
        <f t="shared" si="382"/>
        <v>Pass</v>
      </c>
      <c r="AF571" s="38" t="b">
        <f>NOT(ISNUMBER(SEARCH("Other",Survey!$P571)))</f>
        <v>1</v>
      </c>
      <c r="AG571" s="37" t="b">
        <f>NOT(ISBLANK(Survey!$Q571))</f>
        <v>0</v>
      </c>
      <c r="AH571" s="16" t="str">
        <f t="shared" si="383"/>
        <v>Pass</v>
      </c>
      <c r="AI571" s="143">
        <f>COUNTBLANK(Survey!$W571)</f>
        <v>1</v>
      </c>
      <c r="AJ571" s="67">
        <f>IF(AND(Survey!L571&lt;&gt;"Exempt fund",OR(Survey!$M571="ETF",Survey!$M571="ETF, alternative mutual fund",Survey!$M571="Mutual fund",Survey!$M571="Alternative mutual fund",Survey!$M571="Money market")),1,0)</f>
        <v>0</v>
      </c>
      <c r="AK571" s="16" t="str">
        <f t="shared" si="384"/>
        <v>Pass</v>
      </c>
      <c r="AL571" s="38" t="b">
        <f>NOT(ISNUMBER(SEARCH("Yes",Survey!$AA571)))</f>
        <v>1</v>
      </c>
      <c r="AM571" s="37" t="b">
        <f>IF(COUNTBLANK(Survey!$AB571:$AC571)=0,TRUE, FALSE)</f>
        <v>0</v>
      </c>
      <c r="AN571" s="16" t="str">
        <f t="shared" si="385"/>
        <v>Pass</v>
      </c>
      <c r="AO571" s="38" t="b">
        <f>NOT(ISNUMBER(SEARCH("Yes",Survey!$AD571)))</f>
        <v>1</v>
      </c>
      <c r="AP571" s="37" t="b">
        <f>NOT(ISBLANK(Survey!$AF571))</f>
        <v>0</v>
      </c>
      <c r="AQ571" s="16" t="str">
        <f t="shared" si="386"/>
        <v>Pass</v>
      </c>
      <c r="AR571" s="38" t="b">
        <f>NOT(OR(ISNUMBER(SEARCH("Other",Survey!$AF571)),ISNUMBER(SEARCH("Multiple",Survey!$AF571))))</f>
        <v>1</v>
      </c>
      <c r="AS571" s="37" t="b">
        <f>NOT(ISBLANK(Survey!$AG571))</f>
        <v>0</v>
      </c>
      <c r="AT571" s="16" t="str">
        <f t="shared" si="387"/>
        <v>Fail</v>
      </c>
      <c r="AU571" s="143">
        <f>IF(ABS(Survey!$AV571)&gt;0, 1,0)</f>
        <v>0</v>
      </c>
      <c r="AV571" s="143">
        <f>IF(COUNTBLANK(Survey!$AJ571)=0,1,0)</f>
        <v>0</v>
      </c>
      <c r="AW571" s="16" t="str">
        <f t="shared" si="388"/>
        <v>Pass</v>
      </c>
      <c r="AX571" s="143">
        <f>IF(ISBLANK(Survey!$AJ571),0,1)</f>
        <v>0</v>
      </c>
      <c r="AY571" s="165">
        <f>COUNTBLANK(Survey!$AK571)</f>
        <v>1</v>
      </c>
      <c r="AZ571" s="16" t="str">
        <f t="shared" si="389"/>
        <v>Pass</v>
      </c>
      <c r="BA571" s="143">
        <f>IF(OR(Survey!$AK571="Closed",ISBLANK(Survey!$AK571)),0,1)</f>
        <v>0</v>
      </c>
      <c r="BB571" s="165">
        <f>IF(ISBLANK(Survey!$AL571),1,0)</f>
        <v>1</v>
      </c>
      <c r="BC571" s="147" t="str" cm="1">
        <f t="array" ref="BC571">IF(OR(IF(OR($BE571+$BF571 = 2, $BG571=1), FALSE, TRUE), AND($BD571:$BD571 = 0)),"Pass","Fail")</f>
        <v>Pass</v>
      </c>
      <c r="BD571" s="143">
        <f>COUNTBLANK(Survey!$AM571:$AO571)</f>
        <v>3</v>
      </c>
      <c r="BE571" s="143">
        <f>IF(Survey!$I571="Yes",1,0)</f>
        <v>0</v>
      </c>
      <c r="BF571" s="143">
        <f>IF(OR(Survey!$M571="Mutual fund",Survey!$M571="Alternative mutual fund",Survey!$M571="Money market"),1,0)</f>
        <v>0</v>
      </c>
      <c r="BG571" s="148">
        <f>IF(OR(Survey!$M571="ETF",Survey!$M571="ETF, alternative mutual fund"),1,0)</f>
        <v>0</v>
      </c>
      <c r="BH571" s="16" t="str">
        <f t="shared" si="390"/>
        <v>Pass</v>
      </c>
      <c r="BI571" s="38" t="b">
        <f>OR(ISNUMBER(SEARCH("Yes",Survey!$AO571)),ISBLANK(Survey!$AO571))</f>
        <v>1</v>
      </c>
      <c r="BJ571" s="67" t="b">
        <f>NOT(ISBLANK(Survey!$AP571))</f>
        <v>0</v>
      </c>
      <c r="BK571" s="16" t="str">
        <f t="shared" si="391"/>
        <v>Pass</v>
      </c>
      <c r="BL571" s="143">
        <f>IF(Survey!$AW571=0, 0,1)</f>
        <v>0</v>
      </c>
      <c r="BM571" s="67">
        <f>Survey!$AQ571</f>
        <v>0</v>
      </c>
      <c r="BN571" s="67">
        <f>IFERROR((Survey!$AX571-ABS(Survey!$AY571)-ABS(Survey!$BD571))/Survey!$AW571,0)</f>
        <v>0</v>
      </c>
      <c r="BO571" s="67">
        <f>IF(AND($BM571&gt;$BN571-0.2,$BM571&lt;$BN571+0.2,ISBLANK(Survey!$AQ571)=FALSE),0,1)</f>
        <v>1</v>
      </c>
      <c r="BP571" s="165">
        <f>IF(ISBLANK(Survey!$AR571),1,0)</f>
        <v>1</v>
      </c>
      <c r="BQ571" s="16" t="str">
        <f t="shared" si="392"/>
        <v>Pass</v>
      </c>
      <c r="BR571" s="143">
        <f>IF(Survey!$AW571=0, 0,1)</f>
        <v>0</v>
      </c>
      <c r="BS571" s="67">
        <f>IF(AND(Survey!$AS571&gt;=0,Survey!$AS571&lt;=0.2,Survey!$AS571&lt;&gt;""),0,1)</f>
        <v>1</v>
      </c>
      <c r="BT571" s="143">
        <f>IF(ISBLANK(Survey!$AT571),1,0)</f>
        <v>1</v>
      </c>
      <c r="BU571" s="16" t="str">
        <f t="shared" si="393"/>
        <v>Fail</v>
      </c>
      <c r="BV571" s="165">
        <f>Survey!$AU571</f>
        <v>0</v>
      </c>
      <c r="BW571" s="16" t="str">
        <f t="shared" si="394"/>
        <v>Pass</v>
      </c>
      <c r="BX571" s="36">
        <f>Survey!$AV571</f>
        <v>0</v>
      </c>
      <c r="BY571" s="176">
        <f>Survey!$AW571+Survey!$AX571-ABS(Survey!$AY571)+ABS(Survey!$AZ571)-ABS(Survey!$BA571)+ABS(Survey!$BB571)-ABS(Survey!$BC571)-ABS(Survey!$BD571)+Survey!$BE571</f>
        <v>0</v>
      </c>
      <c r="BZ571" s="35">
        <f t="shared" si="395"/>
        <v>0</v>
      </c>
      <c r="CA571" s="17">
        <f t="shared" si="396"/>
        <v>0</v>
      </c>
      <c r="CB571" s="16" t="str">
        <f t="shared" si="397"/>
        <v>Pass</v>
      </c>
      <c r="CC571" s="38" t="b">
        <f>IF(ABS(Survey!$BE571)=0,TRUE,FALSE)</f>
        <v>1</v>
      </c>
      <c r="CD571" s="37" t="b">
        <f>NOT(ISBLANK(Survey!$BF571))</f>
        <v>0</v>
      </c>
      <c r="CE571" t="str">
        <f t="shared" si="398"/>
        <v>Fail</v>
      </c>
      <c r="CF571" s="29">
        <f>Survey!$AV571</f>
        <v>0</v>
      </c>
      <c r="CG571" s="29" cm="1">
        <f t="array" ref="CG571">SUM(SUMIF(Survey!BH571:BO571,{"&gt;0","&lt;0"})*{1,-1})-SUM(SUMIF(Survey!BQ571:BX571,{"&gt;0","&lt;0"})*{1,-1})</f>
        <v>0</v>
      </c>
      <c r="CH571" s="35" t="str">
        <f t="shared" si="399"/>
        <v>No holdings</v>
      </c>
      <c r="CI571">
        <f t="shared" si="400"/>
        <v>0</v>
      </c>
      <c r="CJ571" s="16" t="str">
        <f t="shared" si="401"/>
        <v>Fail</v>
      </c>
      <c r="CK571" s="36">
        <f>Survey!$AV571</f>
        <v>0</v>
      </c>
      <c r="CL571" s="36" cm="1">
        <f t="array" ref="CL571">SUM(SUMIF(Survey!BZ571:CS571,{"&gt;0","&lt;0"})*{1,-1})-SUM(SUMIF(Survey!CU571:DN571,{"&gt;0","&lt;0"})*{1,-1})</f>
        <v>0</v>
      </c>
      <c r="CM571" s="35" t="str">
        <f t="shared" si="402"/>
        <v>No holdings</v>
      </c>
      <c r="CN571" s="17">
        <f t="shared" si="403"/>
        <v>0</v>
      </c>
      <c r="CO571" s="16" t="str">
        <f t="shared" si="404"/>
        <v>Pass</v>
      </c>
      <c r="CP571" s="38" t="b">
        <f>IF(ABS(Survey!$CS571)=0,TRUE,FALSE)</f>
        <v>1</v>
      </c>
      <c r="CQ571" s="37" t="b">
        <f>NOT(ISBLANK(Survey!$CT571))</f>
        <v>0</v>
      </c>
      <c r="CR571" s="16" t="str">
        <f t="shared" si="405"/>
        <v>Pass</v>
      </c>
      <c r="CS571" s="38" t="b">
        <f>IF(ABS(Survey!$DN571)=0,TRUE,FALSE)</f>
        <v>1</v>
      </c>
      <c r="CT571" s="37" t="b">
        <f>NOT(ISBLANK(Survey!$DO571))</f>
        <v>0</v>
      </c>
      <c r="CU571" t="str">
        <f t="shared" si="406"/>
        <v>Pass</v>
      </c>
      <c r="CV571" s="29" cm="1">
        <f t="array" ref="CV571">SUM(SUMIF(Survey!CO571,{"&gt;0","&lt;0"})*{1,-1})+SUM(SUMIF(Survey!DJ571,{"&gt;0","&lt;0"})*{1,-1})</f>
        <v>0</v>
      </c>
      <c r="CW571" s="29">
        <f>SUM(SUMIF(Survey!DQ571:DW571,{"&gt;0","&lt;0"})*{1,-1})+SUM(SUMIF(Survey!DY571:EE571,{"&gt;0","&lt;0"})*{1,-1})</f>
        <v>0</v>
      </c>
      <c r="CX571">
        <f t="shared" si="407"/>
        <v>0</v>
      </c>
      <c r="CY571">
        <f t="shared" si="408"/>
        <v>0</v>
      </c>
      <c r="CZ571" s="16" t="str">
        <f t="shared" si="409"/>
        <v>Pass</v>
      </c>
      <c r="DA571" s="38" t="b">
        <f>IF(ABS(Survey!$DW571)=0,TRUE,FALSE)</f>
        <v>1</v>
      </c>
      <c r="DB571" s="37" t="b">
        <f>NOT(ISBLANK(Survey!DX571))</f>
        <v>0</v>
      </c>
      <c r="DC571" s="16" t="str">
        <f t="shared" si="410"/>
        <v>Pass</v>
      </c>
      <c r="DD571" s="38" t="b">
        <f>IF(ABS(Survey!$EE571)=0,TRUE,FALSE)</f>
        <v>1</v>
      </c>
      <c r="DE571" s="37" t="b">
        <f>NOT(ISBLANK(Survey!$EF571))</f>
        <v>0</v>
      </c>
      <c r="DF571" s="16" t="str">
        <f t="shared" si="411"/>
        <v>Fail</v>
      </c>
      <c r="DG571" s="36">
        <f>SUM(SUMIF(Survey!EL571:EN571,{"&gt;0","&lt;0"})*{1,-1})</f>
        <v>0</v>
      </c>
      <c r="DH571">
        <f t="shared" si="412"/>
        <v>0</v>
      </c>
      <c r="DI571">
        <f t="shared" si="413"/>
        <v>100</v>
      </c>
      <c r="DJ571" s="35" t="b">
        <f>IF(OR(Survey!$M571="ETF",Survey!$M571="ETF, alternative mutual fund",Survey!$M571="Closed-end", Survey!$M571="Split share corp"),TRUE,FALSE)</f>
        <v>0</v>
      </c>
      <c r="DK571" s="16" t="str">
        <f t="shared" si="414"/>
        <v>Fail</v>
      </c>
      <c r="DL571" s="36">
        <f>SUM(SUMIF(Survey!EP571:EV571,{"&gt;0","&lt;0"})*{1,-1})</f>
        <v>0</v>
      </c>
      <c r="DM571">
        <f t="shared" si="415"/>
        <v>0</v>
      </c>
      <c r="DN571" s="17">
        <f t="shared" si="416"/>
        <v>100</v>
      </c>
      <c r="DO571" s="16" t="str">
        <f t="shared" si="417"/>
        <v>Fail</v>
      </c>
      <c r="DP571" s="36">
        <f>SUM(SUMIF(Survey!EX571:FD571,{"&gt;0","&lt;0"})*{1,-1})</f>
        <v>0</v>
      </c>
      <c r="DQ571">
        <f t="shared" si="418"/>
        <v>0</v>
      </c>
      <c r="DR571" s="17">
        <f t="shared" si="419"/>
        <v>100</v>
      </c>
    </row>
    <row r="572" spans="1:122">
      <c r="A572">
        <v>572</v>
      </c>
      <c r="B572" t="str">
        <f t="shared" si="373"/>
        <v>Pass</v>
      </c>
      <c r="C572" t="str">
        <f>IF(COUNTBLANK(Survey!B572:FE572)=$C$2, "Pass", "Fail")</f>
        <v>Pass</v>
      </c>
      <c r="D572" t="str">
        <f t="shared" si="374"/>
        <v>Fail</v>
      </c>
      <c r="E572" t="str">
        <f>IF(OR(ISBLANK(Survey!AJ572),COUNTIF(G572:BB572,"Fail")),"Fail","Pass")</f>
        <v>Fail</v>
      </c>
      <c r="G572" s="16" t="str">
        <f t="shared" si="375"/>
        <v>Fail</v>
      </c>
      <c r="H572" s="177">
        <f>COUNTBLANK(Survey!B572:D572)+COUNTBLANK(Survey!G572)+COUNTBLANK(Survey!I572)+COUNTBLANK(Survey!K572:M572)+COUNTBLANK(Survey!P572)+COUNTBLANK(Survey!S572:U572)+COUNTBLANK(Survey!Y572:AA572)+COUNTBLANK(Survey!AD572:AE572)+COUNTBLANK(Survey!AI572:AI572)</f>
        <v>18</v>
      </c>
      <c r="I572" s="16" t="str">
        <f t="shared" si="376"/>
        <v>Fail</v>
      </c>
      <c r="J572" t="b">
        <f>IF(Survey!E572="No",TRUE,FALSE)</f>
        <v>0</v>
      </c>
      <c r="K572" s="34">
        <f>LEN(Survey!E572)</f>
        <v>0</v>
      </c>
      <c r="L572" s="16" t="str">
        <f t="shared" si="377"/>
        <v>Fail</v>
      </c>
      <c r="M572" t="b">
        <f>IF(Survey!F572="No",TRUE,FALSE)</f>
        <v>0</v>
      </c>
      <c r="N572" s="33">
        <f>LEN(Survey!F572)</f>
        <v>0</v>
      </c>
      <c r="O572" s="16" t="str">
        <f t="shared" si="378"/>
        <v>Pass</v>
      </c>
      <c r="P572" s="34">
        <f>MOD((LEN(Survey!H572)+2),11)</f>
        <v>2</v>
      </c>
      <c r="Q572" s="33" t="str">
        <f>IF(Survey!$L572="Prospectus fund", "Yes", "No")</f>
        <v>No</v>
      </c>
      <c r="R572" s="16" t="str">
        <f t="shared" si="379"/>
        <v>Pass</v>
      </c>
      <c r="S572" s="34">
        <f>MOD((LEN(Survey!J572)+2),11)</f>
        <v>2</v>
      </c>
      <c r="T572" s="35" t="b">
        <f>IF(OR(Survey!$M572="ETF",Survey!$M572="ETF, alternative mutual fund",Survey!$M572="Closed-end", Survey!$M572="Split share corp", Survey!$I572="Yes"),TRUE,FALSE)</f>
        <v>0</v>
      </c>
      <c r="U572" s="16" t="str">
        <f>IFERROR(IF(AND(OR(X572=Y572,Y572 = "Either"),NOT(ISBLANK(Survey!K572))),"Pass","Fail"),"Pass")</f>
        <v>Fail</v>
      </c>
      <c r="V572" s="36" cm="1">
        <f t="array" ref="V572">SUM(SUMIF(Survey!BZ572:CS572,{"&gt;0","&lt;0"})*{1,-1})</f>
        <v>0</v>
      </c>
      <c r="W572" s="38" cm="1">
        <f t="array" ref="W572">SUM(SUMIF(Survey!CC572,{"&gt;0","&lt;0"})*{1,-1})+SUM(SUMIF(Survey!CM572,{"&gt;0","&lt;0"})*{1,-1})</f>
        <v>0</v>
      </c>
      <c r="X572" s="38">
        <f>Survey!K572</f>
        <v>0</v>
      </c>
      <c r="Y572" s="37" t="str">
        <f t="shared" si="380"/>
        <v>Either</v>
      </c>
      <c r="Z572" s="16" t="str">
        <f t="shared" si="381"/>
        <v>Fail</v>
      </c>
      <c r="AA572" s="67" cm="1">
        <f t="array" ref="AA572">SUM(SUMIF(Survey!BZ572:CS572,{"&gt;0","&lt;0"})*{1,-1})+SUM(SUMIF(Survey!CU572:DN572,{"&gt;0","&lt;0"})*{1,-1})</f>
        <v>0</v>
      </c>
      <c r="AB572" s="67">
        <f>IFERROR(AA572/(Survey!$AV572),0)</f>
        <v>0</v>
      </c>
      <c r="AC572" s="128" t="b">
        <f>IF(OR(Survey!$M572="Alternative strategy or hedge",Survey!$M572="Other, illiquid",Survey!$L572="Prospectus fund"),TRUE,FALSE)</f>
        <v>0</v>
      </c>
      <c r="AD572" s="128" t="b">
        <f>NOT(ISBLANK(Survey!$M572))</f>
        <v>0</v>
      </c>
      <c r="AE572" s="16" t="str">
        <f t="shared" si="382"/>
        <v>Pass</v>
      </c>
      <c r="AF572" s="38" t="b">
        <f>NOT(ISNUMBER(SEARCH("Other",Survey!$P572)))</f>
        <v>1</v>
      </c>
      <c r="AG572" s="37" t="b">
        <f>NOT(ISBLANK(Survey!$Q572))</f>
        <v>0</v>
      </c>
      <c r="AH572" s="16" t="str">
        <f t="shared" si="383"/>
        <v>Pass</v>
      </c>
      <c r="AI572" s="143">
        <f>COUNTBLANK(Survey!$W572)</f>
        <v>1</v>
      </c>
      <c r="AJ572" s="67">
        <f>IF(AND(Survey!L572&lt;&gt;"Exempt fund",OR(Survey!$M572="ETF",Survey!$M572="ETF, alternative mutual fund",Survey!$M572="Mutual fund",Survey!$M572="Alternative mutual fund",Survey!$M572="Money market")),1,0)</f>
        <v>0</v>
      </c>
      <c r="AK572" s="16" t="str">
        <f t="shared" si="384"/>
        <v>Pass</v>
      </c>
      <c r="AL572" s="38" t="b">
        <f>NOT(ISNUMBER(SEARCH("Yes",Survey!$AA572)))</f>
        <v>1</v>
      </c>
      <c r="AM572" s="37" t="b">
        <f>IF(COUNTBLANK(Survey!$AB572:$AC572)=0,TRUE, FALSE)</f>
        <v>0</v>
      </c>
      <c r="AN572" s="16" t="str">
        <f t="shared" si="385"/>
        <v>Pass</v>
      </c>
      <c r="AO572" s="38" t="b">
        <f>NOT(ISNUMBER(SEARCH("Yes",Survey!$AD572)))</f>
        <v>1</v>
      </c>
      <c r="AP572" s="37" t="b">
        <f>NOT(ISBLANK(Survey!$AF572))</f>
        <v>0</v>
      </c>
      <c r="AQ572" s="16" t="str">
        <f t="shared" si="386"/>
        <v>Pass</v>
      </c>
      <c r="AR572" s="38" t="b">
        <f>NOT(OR(ISNUMBER(SEARCH("Other",Survey!$AF572)),ISNUMBER(SEARCH("Multiple",Survey!$AF572))))</f>
        <v>1</v>
      </c>
      <c r="AS572" s="37" t="b">
        <f>NOT(ISBLANK(Survey!$AG572))</f>
        <v>0</v>
      </c>
      <c r="AT572" s="16" t="str">
        <f t="shared" si="387"/>
        <v>Fail</v>
      </c>
      <c r="AU572" s="143">
        <f>IF(ABS(Survey!$AV572)&gt;0, 1,0)</f>
        <v>0</v>
      </c>
      <c r="AV572" s="143">
        <f>IF(COUNTBLANK(Survey!$AJ572)=0,1,0)</f>
        <v>0</v>
      </c>
      <c r="AW572" s="16" t="str">
        <f t="shared" si="388"/>
        <v>Pass</v>
      </c>
      <c r="AX572" s="143">
        <f>IF(ISBLANK(Survey!$AJ572),0,1)</f>
        <v>0</v>
      </c>
      <c r="AY572" s="165">
        <f>COUNTBLANK(Survey!$AK572)</f>
        <v>1</v>
      </c>
      <c r="AZ572" s="16" t="str">
        <f t="shared" si="389"/>
        <v>Pass</v>
      </c>
      <c r="BA572" s="143">
        <f>IF(OR(Survey!$AK572="Closed",ISBLANK(Survey!$AK572)),0,1)</f>
        <v>0</v>
      </c>
      <c r="BB572" s="165">
        <f>IF(ISBLANK(Survey!$AL572),1,0)</f>
        <v>1</v>
      </c>
      <c r="BC572" s="147" t="str" cm="1">
        <f t="array" ref="BC572">IF(OR(IF(OR($BE572+$BF572 = 2, $BG572=1), FALSE, TRUE), AND($BD572:$BD572 = 0)),"Pass","Fail")</f>
        <v>Pass</v>
      </c>
      <c r="BD572" s="143">
        <f>COUNTBLANK(Survey!$AM572:$AO572)</f>
        <v>3</v>
      </c>
      <c r="BE572" s="143">
        <f>IF(Survey!$I572="Yes",1,0)</f>
        <v>0</v>
      </c>
      <c r="BF572" s="143">
        <f>IF(OR(Survey!$M572="Mutual fund",Survey!$M572="Alternative mutual fund",Survey!$M572="Money market"),1,0)</f>
        <v>0</v>
      </c>
      <c r="BG572" s="148">
        <f>IF(OR(Survey!$M572="ETF",Survey!$M572="ETF, alternative mutual fund"),1,0)</f>
        <v>0</v>
      </c>
      <c r="BH572" s="16" t="str">
        <f t="shared" si="390"/>
        <v>Pass</v>
      </c>
      <c r="BI572" s="38" t="b">
        <f>OR(ISNUMBER(SEARCH("Yes",Survey!$AO572)),ISBLANK(Survey!$AO572))</f>
        <v>1</v>
      </c>
      <c r="BJ572" s="67" t="b">
        <f>NOT(ISBLANK(Survey!$AP572))</f>
        <v>0</v>
      </c>
      <c r="BK572" s="16" t="str">
        <f t="shared" si="391"/>
        <v>Pass</v>
      </c>
      <c r="BL572" s="143">
        <f>IF(Survey!$AW572=0, 0,1)</f>
        <v>0</v>
      </c>
      <c r="BM572" s="67">
        <f>Survey!$AQ572</f>
        <v>0</v>
      </c>
      <c r="BN572" s="67">
        <f>IFERROR((Survey!$AX572-ABS(Survey!$AY572)-ABS(Survey!$BD572))/Survey!$AW572,0)</f>
        <v>0</v>
      </c>
      <c r="BO572" s="67">
        <f>IF(AND($BM572&gt;$BN572-0.2,$BM572&lt;$BN572+0.2,ISBLANK(Survey!$AQ572)=FALSE),0,1)</f>
        <v>1</v>
      </c>
      <c r="BP572" s="165">
        <f>IF(ISBLANK(Survey!$AR572),1,0)</f>
        <v>1</v>
      </c>
      <c r="BQ572" s="16" t="str">
        <f t="shared" si="392"/>
        <v>Pass</v>
      </c>
      <c r="BR572" s="143">
        <f>IF(Survey!$AW572=0, 0,1)</f>
        <v>0</v>
      </c>
      <c r="BS572" s="67">
        <f>IF(AND(Survey!$AS572&gt;=0,Survey!$AS572&lt;=0.2,Survey!$AS572&lt;&gt;""),0,1)</f>
        <v>1</v>
      </c>
      <c r="BT572" s="143">
        <f>IF(ISBLANK(Survey!$AT572),1,0)</f>
        <v>1</v>
      </c>
      <c r="BU572" s="16" t="str">
        <f t="shared" si="393"/>
        <v>Fail</v>
      </c>
      <c r="BV572" s="165">
        <f>Survey!$AU572</f>
        <v>0</v>
      </c>
      <c r="BW572" s="16" t="str">
        <f t="shared" si="394"/>
        <v>Pass</v>
      </c>
      <c r="BX572" s="36">
        <f>Survey!$AV572</f>
        <v>0</v>
      </c>
      <c r="BY572" s="176">
        <f>Survey!$AW572+Survey!$AX572-ABS(Survey!$AY572)+ABS(Survey!$AZ572)-ABS(Survey!$BA572)+ABS(Survey!$BB572)-ABS(Survey!$BC572)-ABS(Survey!$BD572)+Survey!$BE572</f>
        <v>0</v>
      </c>
      <c r="BZ572" s="35">
        <f t="shared" si="395"/>
        <v>0</v>
      </c>
      <c r="CA572" s="17">
        <f t="shared" si="396"/>
        <v>0</v>
      </c>
      <c r="CB572" s="16" t="str">
        <f t="shared" si="397"/>
        <v>Pass</v>
      </c>
      <c r="CC572" s="38" t="b">
        <f>IF(ABS(Survey!$BE572)=0,TRUE,FALSE)</f>
        <v>1</v>
      </c>
      <c r="CD572" s="37" t="b">
        <f>NOT(ISBLANK(Survey!$BF572))</f>
        <v>0</v>
      </c>
      <c r="CE572" t="str">
        <f t="shared" si="398"/>
        <v>Fail</v>
      </c>
      <c r="CF572" s="29">
        <f>Survey!$AV572</f>
        <v>0</v>
      </c>
      <c r="CG572" s="29" cm="1">
        <f t="array" ref="CG572">SUM(SUMIF(Survey!BH572:BO572,{"&gt;0","&lt;0"})*{1,-1})-SUM(SUMIF(Survey!BQ572:BX572,{"&gt;0","&lt;0"})*{1,-1})</f>
        <v>0</v>
      </c>
      <c r="CH572" s="35" t="str">
        <f t="shared" si="399"/>
        <v>No holdings</v>
      </c>
      <c r="CI572">
        <f t="shared" si="400"/>
        <v>0</v>
      </c>
      <c r="CJ572" s="16" t="str">
        <f t="shared" si="401"/>
        <v>Fail</v>
      </c>
      <c r="CK572" s="36">
        <f>Survey!$AV572</f>
        <v>0</v>
      </c>
      <c r="CL572" s="36" cm="1">
        <f t="array" ref="CL572">SUM(SUMIF(Survey!BZ572:CS572,{"&gt;0","&lt;0"})*{1,-1})-SUM(SUMIF(Survey!CU572:DN572,{"&gt;0","&lt;0"})*{1,-1})</f>
        <v>0</v>
      </c>
      <c r="CM572" s="35" t="str">
        <f t="shared" si="402"/>
        <v>No holdings</v>
      </c>
      <c r="CN572" s="17">
        <f t="shared" si="403"/>
        <v>0</v>
      </c>
      <c r="CO572" s="16" t="str">
        <f t="shared" si="404"/>
        <v>Pass</v>
      </c>
      <c r="CP572" s="38" t="b">
        <f>IF(ABS(Survey!$CS572)=0,TRUE,FALSE)</f>
        <v>1</v>
      </c>
      <c r="CQ572" s="37" t="b">
        <f>NOT(ISBLANK(Survey!$CT572))</f>
        <v>0</v>
      </c>
      <c r="CR572" s="16" t="str">
        <f t="shared" si="405"/>
        <v>Pass</v>
      </c>
      <c r="CS572" s="38" t="b">
        <f>IF(ABS(Survey!$DN572)=0,TRUE,FALSE)</f>
        <v>1</v>
      </c>
      <c r="CT572" s="37" t="b">
        <f>NOT(ISBLANK(Survey!$DO572))</f>
        <v>0</v>
      </c>
      <c r="CU572" t="str">
        <f t="shared" si="406"/>
        <v>Pass</v>
      </c>
      <c r="CV572" s="29" cm="1">
        <f t="array" ref="CV572">SUM(SUMIF(Survey!CO572,{"&gt;0","&lt;0"})*{1,-1})+SUM(SUMIF(Survey!DJ572,{"&gt;0","&lt;0"})*{1,-1})</f>
        <v>0</v>
      </c>
      <c r="CW572" s="29">
        <f>SUM(SUMIF(Survey!DQ572:DW572,{"&gt;0","&lt;0"})*{1,-1})+SUM(SUMIF(Survey!DY572:EE572,{"&gt;0","&lt;0"})*{1,-1})</f>
        <v>0</v>
      </c>
      <c r="CX572">
        <f t="shared" si="407"/>
        <v>0</v>
      </c>
      <c r="CY572">
        <f t="shared" si="408"/>
        <v>0</v>
      </c>
      <c r="CZ572" s="16" t="str">
        <f t="shared" si="409"/>
        <v>Pass</v>
      </c>
      <c r="DA572" s="38" t="b">
        <f>IF(ABS(Survey!$DW572)=0,TRUE,FALSE)</f>
        <v>1</v>
      </c>
      <c r="DB572" s="37" t="b">
        <f>NOT(ISBLANK(Survey!DX572))</f>
        <v>0</v>
      </c>
      <c r="DC572" s="16" t="str">
        <f t="shared" si="410"/>
        <v>Pass</v>
      </c>
      <c r="DD572" s="38" t="b">
        <f>IF(ABS(Survey!$EE572)=0,TRUE,FALSE)</f>
        <v>1</v>
      </c>
      <c r="DE572" s="37" t="b">
        <f>NOT(ISBLANK(Survey!$EF572))</f>
        <v>0</v>
      </c>
      <c r="DF572" s="16" t="str">
        <f t="shared" si="411"/>
        <v>Fail</v>
      </c>
      <c r="DG572" s="36">
        <f>SUM(SUMIF(Survey!EL572:EN572,{"&gt;0","&lt;0"})*{1,-1})</f>
        <v>0</v>
      </c>
      <c r="DH572">
        <f t="shared" si="412"/>
        <v>0</v>
      </c>
      <c r="DI572">
        <f t="shared" si="413"/>
        <v>100</v>
      </c>
      <c r="DJ572" s="35" t="b">
        <f>IF(OR(Survey!$M572="ETF",Survey!$M572="ETF, alternative mutual fund",Survey!$M572="Closed-end", Survey!$M572="Split share corp"),TRUE,FALSE)</f>
        <v>0</v>
      </c>
      <c r="DK572" s="16" t="str">
        <f t="shared" si="414"/>
        <v>Fail</v>
      </c>
      <c r="DL572" s="36">
        <f>SUM(SUMIF(Survey!EP572:EV572,{"&gt;0","&lt;0"})*{1,-1})</f>
        <v>0</v>
      </c>
      <c r="DM572">
        <f t="shared" si="415"/>
        <v>0</v>
      </c>
      <c r="DN572" s="17">
        <f t="shared" si="416"/>
        <v>100</v>
      </c>
      <c r="DO572" s="16" t="str">
        <f t="shared" si="417"/>
        <v>Fail</v>
      </c>
      <c r="DP572" s="36">
        <f>SUM(SUMIF(Survey!EX572:FD572,{"&gt;0","&lt;0"})*{1,-1})</f>
        <v>0</v>
      </c>
      <c r="DQ572">
        <f t="shared" si="418"/>
        <v>0</v>
      </c>
      <c r="DR572" s="17">
        <f t="shared" si="419"/>
        <v>100</v>
      </c>
    </row>
    <row r="573" spans="1:122">
      <c r="A573">
        <v>573</v>
      </c>
      <c r="B573" t="str">
        <f t="shared" si="373"/>
        <v>Pass</v>
      </c>
      <c r="C573" t="str">
        <f>IF(COUNTBLANK(Survey!B573:FE573)=$C$2, "Pass", "Fail")</f>
        <v>Pass</v>
      </c>
      <c r="D573" t="str">
        <f t="shared" si="374"/>
        <v>Fail</v>
      </c>
      <c r="E573" t="str">
        <f>IF(OR(ISBLANK(Survey!AJ573),COUNTIF(G573:BB573,"Fail")),"Fail","Pass")</f>
        <v>Fail</v>
      </c>
      <c r="G573" s="16" t="str">
        <f t="shared" si="375"/>
        <v>Fail</v>
      </c>
      <c r="H573" s="177">
        <f>COUNTBLANK(Survey!B573:D573)+COUNTBLANK(Survey!G573)+COUNTBLANK(Survey!I573)+COUNTBLANK(Survey!K573:M573)+COUNTBLANK(Survey!P573)+COUNTBLANK(Survey!S573:U573)+COUNTBLANK(Survey!Y573:AA573)+COUNTBLANK(Survey!AD573:AE573)+COUNTBLANK(Survey!AI573:AI573)</f>
        <v>18</v>
      </c>
      <c r="I573" s="16" t="str">
        <f t="shared" si="376"/>
        <v>Fail</v>
      </c>
      <c r="J573" t="b">
        <f>IF(Survey!E573="No",TRUE,FALSE)</f>
        <v>0</v>
      </c>
      <c r="K573" s="34">
        <f>LEN(Survey!E573)</f>
        <v>0</v>
      </c>
      <c r="L573" s="16" t="str">
        <f t="shared" si="377"/>
        <v>Fail</v>
      </c>
      <c r="M573" t="b">
        <f>IF(Survey!F573="No",TRUE,FALSE)</f>
        <v>0</v>
      </c>
      <c r="N573" s="33">
        <f>LEN(Survey!F573)</f>
        <v>0</v>
      </c>
      <c r="O573" s="16" t="str">
        <f t="shared" si="378"/>
        <v>Pass</v>
      </c>
      <c r="P573" s="34">
        <f>MOD((LEN(Survey!H573)+2),11)</f>
        <v>2</v>
      </c>
      <c r="Q573" s="33" t="str">
        <f>IF(Survey!$L573="Prospectus fund", "Yes", "No")</f>
        <v>No</v>
      </c>
      <c r="R573" s="16" t="str">
        <f t="shared" si="379"/>
        <v>Pass</v>
      </c>
      <c r="S573" s="34">
        <f>MOD((LEN(Survey!J573)+2),11)</f>
        <v>2</v>
      </c>
      <c r="T573" s="35" t="b">
        <f>IF(OR(Survey!$M573="ETF",Survey!$M573="ETF, alternative mutual fund",Survey!$M573="Closed-end", Survey!$M573="Split share corp", Survey!$I573="Yes"),TRUE,FALSE)</f>
        <v>0</v>
      </c>
      <c r="U573" s="16" t="str">
        <f>IFERROR(IF(AND(OR(X573=Y573,Y573 = "Either"),NOT(ISBLANK(Survey!K573))),"Pass","Fail"),"Pass")</f>
        <v>Fail</v>
      </c>
      <c r="V573" s="36" cm="1">
        <f t="array" ref="V573">SUM(SUMIF(Survey!BZ573:CS573,{"&gt;0","&lt;0"})*{1,-1})</f>
        <v>0</v>
      </c>
      <c r="W573" s="38" cm="1">
        <f t="array" ref="W573">SUM(SUMIF(Survey!CC573,{"&gt;0","&lt;0"})*{1,-1})+SUM(SUMIF(Survey!CM573,{"&gt;0","&lt;0"})*{1,-1})</f>
        <v>0</v>
      </c>
      <c r="X573" s="38">
        <f>Survey!K573</f>
        <v>0</v>
      </c>
      <c r="Y573" s="37" t="str">
        <f t="shared" si="380"/>
        <v>Either</v>
      </c>
      <c r="Z573" s="16" t="str">
        <f t="shared" si="381"/>
        <v>Fail</v>
      </c>
      <c r="AA573" s="67" cm="1">
        <f t="array" ref="AA573">SUM(SUMIF(Survey!BZ573:CS573,{"&gt;0","&lt;0"})*{1,-1})+SUM(SUMIF(Survey!CU573:DN573,{"&gt;0","&lt;0"})*{1,-1})</f>
        <v>0</v>
      </c>
      <c r="AB573" s="67">
        <f>IFERROR(AA573/(Survey!$AV573),0)</f>
        <v>0</v>
      </c>
      <c r="AC573" s="128" t="b">
        <f>IF(OR(Survey!$M573="Alternative strategy or hedge",Survey!$M573="Other, illiquid",Survey!$L573="Prospectus fund"),TRUE,FALSE)</f>
        <v>0</v>
      </c>
      <c r="AD573" s="128" t="b">
        <f>NOT(ISBLANK(Survey!$M573))</f>
        <v>0</v>
      </c>
      <c r="AE573" s="16" t="str">
        <f t="shared" si="382"/>
        <v>Pass</v>
      </c>
      <c r="AF573" s="38" t="b">
        <f>NOT(ISNUMBER(SEARCH("Other",Survey!$P573)))</f>
        <v>1</v>
      </c>
      <c r="AG573" s="37" t="b">
        <f>NOT(ISBLANK(Survey!$Q573))</f>
        <v>0</v>
      </c>
      <c r="AH573" s="16" t="str">
        <f t="shared" si="383"/>
        <v>Pass</v>
      </c>
      <c r="AI573" s="143">
        <f>COUNTBLANK(Survey!$W573)</f>
        <v>1</v>
      </c>
      <c r="AJ573" s="67">
        <f>IF(AND(Survey!L573&lt;&gt;"Exempt fund",OR(Survey!$M573="ETF",Survey!$M573="ETF, alternative mutual fund",Survey!$M573="Mutual fund",Survey!$M573="Alternative mutual fund",Survey!$M573="Money market")),1,0)</f>
        <v>0</v>
      </c>
      <c r="AK573" s="16" t="str">
        <f t="shared" si="384"/>
        <v>Pass</v>
      </c>
      <c r="AL573" s="38" t="b">
        <f>NOT(ISNUMBER(SEARCH("Yes",Survey!$AA573)))</f>
        <v>1</v>
      </c>
      <c r="AM573" s="37" t="b">
        <f>IF(COUNTBLANK(Survey!$AB573:$AC573)=0,TRUE, FALSE)</f>
        <v>0</v>
      </c>
      <c r="AN573" s="16" t="str">
        <f t="shared" si="385"/>
        <v>Pass</v>
      </c>
      <c r="AO573" s="38" t="b">
        <f>NOT(ISNUMBER(SEARCH("Yes",Survey!$AD573)))</f>
        <v>1</v>
      </c>
      <c r="AP573" s="37" t="b">
        <f>NOT(ISBLANK(Survey!$AF573))</f>
        <v>0</v>
      </c>
      <c r="AQ573" s="16" t="str">
        <f t="shared" si="386"/>
        <v>Pass</v>
      </c>
      <c r="AR573" s="38" t="b">
        <f>NOT(OR(ISNUMBER(SEARCH("Other",Survey!$AF573)),ISNUMBER(SEARCH("Multiple",Survey!$AF573))))</f>
        <v>1</v>
      </c>
      <c r="AS573" s="37" t="b">
        <f>NOT(ISBLANK(Survey!$AG573))</f>
        <v>0</v>
      </c>
      <c r="AT573" s="16" t="str">
        <f t="shared" si="387"/>
        <v>Fail</v>
      </c>
      <c r="AU573" s="143">
        <f>IF(ABS(Survey!$AV573)&gt;0, 1,0)</f>
        <v>0</v>
      </c>
      <c r="AV573" s="143">
        <f>IF(COUNTBLANK(Survey!$AJ573)=0,1,0)</f>
        <v>0</v>
      </c>
      <c r="AW573" s="16" t="str">
        <f t="shared" si="388"/>
        <v>Pass</v>
      </c>
      <c r="AX573" s="143">
        <f>IF(ISBLANK(Survey!$AJ573),0,1)</f>
        <v>0</v>
      </c>
      <c r="AY573" s="165">
        <f>COUNTBLANK(Survey!$AK573)</f>
        <v>1</v>
      </c>
      <c r="AZ573" s="16" t="str">
        <f t="shared" si="389"/>
        <v>Pass</v>
      </c>
      <c r="BA573" s="143">
        <f>IF(OR(Survey!$AK573="Closed",ISBLANK(Survey!$AK573)),0,1)</f>
        <v>0</v>
      </c>
      <c r="BB573" s="165">
        <f>IF(ISBLANK(Survey!$AL573),1,0)</f>
        <v>1</v>
      </c>
      <c r="BC573" s="147" t="str" cm="1">
        <f t="array" ref="BC573">IF(OR(IF(OR($BE573+$BF573 = 2, $BG573=1), FALSE, TRUE), AND($BD573:$BD573 = 0)),"Pass","Fail")</f>
        <v>Pass</v>
      </c>
      <c r="BD573" s="143">
        <f>COUNTBLANK(Survey!$AM573:$AO573)</f>
        <v>3</v>
      </c>
      <c r="BE573" s="143">
        <f>IF(Survey!$I573="Yes",1,0)</f>
        <v>0</v>
      </c>
      <c r="BF573" s="143">
        <f>IF(OR(Survey!$M573="Mutual fund",Survey!$M573="Alternative mutual fund",Survey!$M573="Money market"),1,0)</f>
        <v>0</v>
      </c>
      <c r="BG573" s="148">
        <f>IF(OR(Survey!$M573="ETF",Survey!$M573="ETF, alternative mutual fund"),1,0)</f>
        <v>0</v>
      </c>
      <c r="BH573" s="16" t="str">
        <f t="shared" si="390"/>
        <v>Pass</v>
      </c>
      <c r="BI573" s="38" t="b">
        <f>OR(ISNUMBER(SEARCH("Yes",Survey!$AO573)),ISBLANK(Survey!$AO573))</f>
        <v>1</v>
      </c>
      <c r="BJ573" s="67" t="b">
        <f>NOT(ISBLANK(Survey!$AP573))</f>
        <v>0</v>
      </c>
      <c r="BK573" s="16" t="str">
        <f t="shared" si="391"/>
        <v>Pass</v>
      </c>
      <c r="BL573" s="143">
        <f>IF(Survey!$AW573=0, 0,1)</f>
        <v>0</v>
      </c>
      <c r="BM573" s="67">
        <f>Survey!$AQ573</f>
        <v>0</v>
      </c>
      <c r="BN573" s="67">
        <f>IFERROR((Survey!$AX573-ABS(Survey!$AY573)-ABS(Survey!$BD573))/Survey!$AW573,0)</f>
        <v>0</v>
      </c>
      <c r="BO573" s="67">
        <f>IF(AND($BM573&gt;$BN573-0.2,$BM573&lt;$BN573+0.2,ISBLANK(Survey!$AQ573)=FALSE),0,1)</f>
        <v>1</v>
      </c>
      <c r="BP573" s="165">
        <f>IF(ISBLANK(Survey!$AR573),1,0)</f>
        <v>1</v>
      </c>
      <c r="BQ573" s="16" t="str">
        <f t="shared" si="392"/>
        <v>Pass</v>
      </c>
      <c r="BR573" s="143">
        <f>IF(Survey!$AW573=0, 0,1)</f>
        <v>0</v>
      </c>
      <c r="BS573" s="67">
        <f>IF(AND(Survey!$AS573&gt;=0,Survey!$AS573&lt;=0.2,Survey!$AS573&lt;&gt;""),0,1)</f>
        <v>1</v>
      </c>
      <c r="BT573" s="143">
        <f>IF(ISBLANK(Survey!$AT573),1,0)</f>
        <v>1</v>
      </c>
      <c r="BU573" s="16" t="str">
        <f t="shared" si="393"/>
        <v>Fail</v>
      </c>
      <c r="BV573" s="165">
        <f>Survey!$AU573</f>
        <v>0</v>
      </c>
      <c r="BW573" s="16" t="str">
        <f t="shared" si="394"/>
        <v>Pass</v>
      </c>
      <c r="BX573" s="36">
        <f>Survey!$AV573</f>
        <v>0</v>
      </c>
      <c r="BY573" s="176">
        <f>Survey!$AW573+Survey!$AX573-ABS(Survey!$AY573)+ABS(Survey!$AZ573)-ABS(Survey!$BA573)+ABS(Survey!$BB573)-ABS(Survey!$BC573)-ABS(Survey!$BD573)+Survey!$BE573</f>
        <v>0</v>
      </c>
      <c r="BZ573" s="35">
        <f t="shared" si="395"/>
        <v>0</v>
      </c>
      <c r="CA573" s="17">
        <f t="shared" si="396"/>
        <v>0</v>
      </c>
      <c r="CB573" s="16" t="str">
        <f t="shared" si="397"/>
        <v>Pass</v>
      </c>
      <c r="CC573" s="38" t="b">
        <f>IF(ABS(Survey!$BE573)=0,TRUE,FALSE)</f>
        <v>1</v>
      </c>
      <c r="CD573" s="37" t="b">
        <f>NOT(ISBLANK(Survey!$BF573))</f>
        <v>0</v>
      </c>
      <c r="CE573" t="str">
        <f t="shared" si="398"/>
        <v>Fail</v>
      </c>
      <c r="CF573" s="29">
        <f>Survey!$AV573</f>
        <v>0</v>
      </c>
      <c r="CG573" s="29" cm="1">
        <f t="array" ref="CG573">SUM(SUMIF(Survey!BH573:BO573,{"&gt;0","&lt;0"})*{1,-1})-SUM(SUMIF(Survey!BQ573:BX573,{"&gt;0","&lt;0"})*{1,-1})</f>
        <v>0</v>
      </c>
      <c r="CH573" s="35" t="str">
        <f t="shared" si="399"/>
        <v>No holdings</v>
      </c>
      <c r="CI573">
        <f t="shared" si="400"/>
        <v>0</v>
      </c>
      <c r="CJ573" s="16" t="str">
        <f t="shared" si="401"/>
        <v>Fail</v>
      </c>
      <c r="CK573" s="36">
        <f>Survey!$AV573</f>
        <v>0</v>
      </c>
      <c r="CL573" s="36" cm="1">
        <f t="array" ref="CL573">SUM(SUMIF(Survey!BZ573:CS573,{"&gt;0","&lt;0"})*{1,-1})-SUM(SUMIF(Survey!CU573:DN573,{"&gt;0","&lt;0"})*{1,-1})</f>
        <v>0</v>
      </c>
      <c r="CM573" s="35" t="str">
        <f t="shared" si="402"/>
        <v>No holdings</v>
      </c>
      <c r="CN573" s="17">
        <f t="shared" si="403"/>
        <v>0</v>
      </c>
      <c r="CO573" s="16" t="str">
        <f t="shared" si="404"/>
        <v>Pass</v>
      </c>
      <c r="CP573" s="38" t="b">
        <f>IF(ABS(Survey!$CS573)=0,TRUE,FALSE)</f>
        <v>1</v>
      </c>
      <c r="CQ573" s="37" t="b">
        <f>NOT(ISBLANK(Survey!$CT573))</f>
        <v>0</v>
      </c>
      <c r="CR573" s="16" t="str">
        <f t="shared" si="405"/>
        <v>Pass</v>
      </c>
      <c r="CS573" s="38" t="b">
        <f>IF(ABS(Survey!$DN573)=0,TRUE,FALSE)</f>
        <v>1</v>
      </c>
      <c r="CT573" s="37" t="b">
        <f>NOT(ISBLANK(Survey!$DO573))</f>
        <v>0</v>
      </c>
      <c r="CU573" t="str">
        <f t="shared" si="406"/>
        <v>Pass</v>
      </c>
      <c r="CV573" s="29" cm="1">
        <f t="array" ref="CV573">SUM(SUMIF(Survey!CO573,{"&gt;0","&lt;0"})*{1,-1})+SUM(SUMIF(Survey!DJ573,{"&gt;0","&lt;0"})*{1,-1})</f>
        <v>0</v>
      </c>
      <c r="CW573" s="29">
        <f>SUM(SUMIF(Survey!DQ573:DW573,{"&gt;0","&lt;0"})*{1,-1})+SUM(SUMIF(Survey!DY573:EE573,{"&gt;0","&lt;0"})*{1,-1})</f>
        <v>0</v>
      </c>
      <c r="CX573">
        <f t="shared" si="407"/>
        <v>0</v>
      </c>
      <c r="CY573">
        <f t="shared" si="408"/>
        <v>0</v>
      </c>
      <c r="CZ573" s="16" t="str">
        <f t="shared" si="409"/>
        <v>Pass</v>
      </c>
      <c r="DA573" s="38" t="b">
        <f>IF(ABS(Survey!$DW573)=0,TRUE,FALSE)</f>
        <v>1</v>
      </c>
      <c r="DB573" s="37" t="b">
        <f>NOT(ISBLANK(Survey!DX573))</f>
        <v>0</v>
      </c>
      <c r="DC573" s="16" t="str">
        <f t="shared" si="410"/>
        <v>Pass</v>
      </c>
      <c r="DD573" s="38" t="b">
        <f>IF(ABS(Survey!$EE573)=0,TRUE,FALSE)</f>
        <v>1</v>
      </c>
      <c r="DE573" s="37" t="b">
        <f>NOT(ISBLANK(Survey!$EF573))</f>
        <v>0</v>
      </c>
      <c r="DF573" s="16" t="str">
        <f t="shared" si="411"/>
        <v>Fail</v>
      </c>
      <c r="DG573" s="36">
        <f>SUM(SUMIF(Survey!EL573:EN573,{"&gt;0","&lt;0"})*{1,-1})</f>
        <v>0</v>
      </c>
      <c r="DH573">
        <f t="shared" si="412"/>
        <v>0</v>
      </c>
      <c r="DI573">
        <f t="shared" si="413"/>
        <v>100</v>
      </c>
      <c r="DJ573" s="35" t="b">
        <f>IF(OR(Survey!$M573="ETF",Survey!$M573="ETF, alternative mutual fund",Survey!$M573="Closed-end", Survey!$M573="Split share corp"),TRUE,FALSE)</f>
        <v>0</v>
      </c>
      <c r="DK573" s="16" t="str">
        <f t="shared" si="414"/>
        <v>Fail</v>
      </c>
      <c r="DL573" s="36">
        <f>SUM(SUMIF(Survey!EP573:EV573,{"&gt;0","&lt;0"})*{1,-1})</f>
        <v>0</v>
      </c>
      <c r="DM573">
        <f t="shared" si="415"/>
        <v>0</v>
      </c>
      <c r="DN573" s="17">
        <f t="shared" si="416"/>
        <v>100</v>
      </c>
      <c r="DO573" s="16" t="str">
        <f t="shared" si="417"/>
        <v>Fail</v>
      </c>
      <c r="DP573" s="36">
        <f>SUM(SUMIF(Survey!EX573:FD573,{"&gt;0","&lt;0"})*{1,-1})</f>
        <v>0</v>
      </c>
      <c r="DQ573">
        <f t="shared" si="418"/>
        <v>0</v>
      </c>
      <c r="DR573" s="17">
        <f t="shared" si="419"/>
        <v>100</v>
      </c>
    </row>
    <row r="574" spans="1:122">
      <c r="A574">
        <v>574</v>
      </c>
      <c r="B574" t="str">
        <f t="shared" si="373"/>
        <v>Pass</v>
      </c>
      <c r="C574" t="str">
        <f>IF(COUNTBLANK(Survey!B574:FE574)=$C$2, "Pass", "Fail")</f>
        <v>Pass</v>
      </c>
      <c r="D574" t="str">
        <f t="shared" si="374"/>
        <v>Fail</v>
      </c>
      <c r="E574" t="str">
        <f>IF(OR(ISBLANK(Survey!AJ574),COUNTIF(G574:BB574,"Fail")),"Fail","Pass")</f>
        <v>Fail</v>
      </c>
      <c r="G574" s="16" t="str">
        <f t="shared" si="375"/>
        <v>Fail</v>
      </c>
      <c r="H574" s="177">
        <f>COUNTBLANK(Survey!B574:D574)+COUNTBLANK(Survey!G574)+COUNTBLANK(Survey!I574)+COUNTBLANK(Survey!K574:M574)+COUNTBLANK(Survey!P574)+COUNTBLANK(Survey!S574:U574)+COUNTBLANK(Survey!Y574:AA574)+COUNTBLANK(Survey!AD574:AE574)+COUNTBLANK(Survey!AI574:AI574)</f>
        <v>18</v>
      </c>
      <c r="I574" s="16" t="str">
        <f t="shared" si="376"/>
        <v>Fail</v>
      </c>
      <c r="J574" t="b">
        <f>IF(Survey!E574="No",TRUE,FALSE)</f>
        <v>0</v>
      </c>
      <c r="K574" s="34">
        <f>LEN(Survey!E574)</f>
        <v>0</v>
      </c>
      <c r="L574" s="16" t="str">
        <f t="shared" si="377"/>
        <v>Fail</v>
      </c>
      <c r="M574" t="b">
        <f>IF(Survey!F574="No",TRUE,FALSE)</f>
        <v>0</v>
      </c>
      <c r="N574" s="33">
        <f>LEN(Survey!F574)</f>
        <v>0</v>
      </c>
      <c r="O574" s="16" t="str">
        <f t="shared" si="378"/>
        <v>Pass</v>
      </c>
      <c r="P574" s="34">
        <f>MOD((LEN(Survey!H574)+2),11)</f>
        <v>2</v>
      </c>
      <c r="Q574" s="33" t="str">
        <f>IF(Survey!$L574="Prospectus fund", "Yes", "No")</f>
        <v>No</v>
      </c>
      <c r="R574" s="16" t="str">
        <f t="shared" si="379"/>
        <v>Pass</v>
      </c>
      <c r="S574" s="34">
        <f>MOD((LEN(Survey!J574)+2),11)</f>
        <v>2</v>
      </c>
      <c r="T574" s="35" t="b">
        <f>IF(OR(Survey!$M574="ETF",Survey!$M574="ETF, alternative mutual fund",Survey!$M574="Closed-end", Survey!$M574="Split share corp", Survey!$I574="Yes"),TRUE,FALSE)</f>
        <v>0</v>
      </c>
      <c r="U574" s="16" t="str">
        <f>IFERROR(IF(AND(OR(X574=Y574,Y574 = "Either"),NOT(ISBLANK(Survey!K574))),"Pass","Fail"),"Pass")</f>
        <v>Fail</v>
      </c>
      <c r="V574" s="36" cm="1">
        <f t="array" ref="V574">SUM(SUMIF(Survey!BZ574:CS574,{"&gt;0","&lt;0"})*{1,-1})</f>
        <v>0</v>
      </c>
      <c r="W574" s="38" cm="1">
        <f t="array" ref="W574">SUM(SUMIF(Survey!CC574,{"&gt;0","&lt;0"})*{1,-1})+SUM(SUMIF(Survey!CM574,{"&gt;0","&lt;0"})*{1,-1})</f>
        <v>0</v>
      </c>
      <c r="X574" s="38">
        <f>Survey!K574</f>
        <v>0</v>
      </c>
      <c r="Y574" s="37" t="str">
        <f t="shared" si="380"/>
        <v>Either</v>
      </c>
      <c r="Z574" s="16" t="str">
        <f t="shared" si="381"/>
        <v>Fail</v>
      </c>
      <c r="AA574" s="67" cm="1">
        <f t="array" ref="AA574">SUM(SUMIF(Survey!BZ574:CS574,{"&gt;0","&lt;0"})*{1,-1})+SUM(SUMIF(Survey!CU574:DN574,{"&gt;0","&lt;0"})*{1,-1})</f>
        <v>0</v>
      </c>
      <c r="AB574" s="67">
        <f>IFERROR(AA574/(Survey!$AV574),0)</f>
        <v>0</v>
      </c>
      <c r="AC574" s="128" t="b">
        <f>IF(OR(Survey!$M574="Alternative strategy or hedge",Survey!$M574="Other, illiquid",Survey!$L574="Prospectus fund"),TRUE,FALSE)</f>
        <v>0</v>
      </c>
      <c r="AD574" s="128" t="b">
        <f>NOT(ISBLANK(Survey!$M574))</f>
        <v>0</v>
      </c>
      <c r="AE574" s="16" t="str">
        <f t="shared" si="382"/>
        <v>Pass</v>
      </c>
      <c r="AF574" s="38" t="b">
        <f>NOT(ISNUMBER(SEARCH("Other",Survey!$P574)))</f>
        <v>1</v>
      </c>
      <c r="AG574" s="37" t="b">
        <f>NOT(ISBLANK(Survey!$Q574))</f>
        <v>0</v>
      </c>
      <c r="AH574" s="16" t="str">
        <f t="shared" si="383"/>
        <v>Pass</v>
      </c>
      <c r="AI574" s="143">
        <f>COUNTBLANK(Survey!$W574)</f>
        <v>1</v>
      </c>
      <c r="AJ574" s="67">
        <f>IF(AND(Survey!L574&lt;&gt;"Exempt fund",OR(Survey!$M574="ETF",Survey!$M574="ETF, alternative mutual fund",Survey!$M574="Mutual fund",Survey!$M574="Alternative mutual fund",Survey!$M574="Money market")),1,0)</f>
        <v>0</v>
      </c>
      <c r="AK574" s="16" t="str">
        <f t="shared" si="384"/>
        <v>Pass</v>
      </c>
      <c r="AL574" s="38" t="b">
        <f>NOT(ISNUMBER(SEARCH("Yes",Survey!$AA574)))</f>
        <v>1</v>
      </c>
      <c r="AM574" s="37" t="b">
        <f>IF(COUNTBLANK(Survey!$AB574:$AC574)=0,TRUE, FALSE)</f>
        <v>0</v>
      </c>
      <c r="AN574" s="16" t="str">
        <f t="shared" si="385"/>
        <v>Pass</v>
      </c>
      <c r="AO574" s="38" t="b">
        <f>NOT(ISNUMBER(SEARCH("Yes",Survey!$AD574)))</f>
        <v>1</v>
      </c>
      <c r="AP574" s="37" t="b">
        <f>NOT(ISBLANK(Survey!$AF574))</f>
        <v>0</v>
      </c>
      <c r="AQ574" s="16" t="str">
        <f t="shared" si="386"/>
        <v>Pass</v>
      </c>
      <c r="AR574" s="38" t="b">
        <f>NOT(OR(ISNUMBER(SEARCH("Other",Survey!$AF574)),ISNUMBER(SEARCH("Multiple",Survey!$AF574))))</f>
        <v>1</v>
      </c>
      <c r="AS574" s="37" t="b">
        <f>NOT(ISBLANK(Survey!$AG574))</f>
        <v>0</v>
      </c>
      <c r="AT574" s="16" t="str">
        <f t="shared" si="387"/>
        <v>Fail</v>
      </c>
      <c r="AU574" s="143">
        <f>IF(ABS(Survey!$AV574)&gt;0, 1,0)</f>
        <v>0</v>
      </c>
      <c r="AV574" s="143">
        <f>IF(COUNTBLANK(Survey!$AJ574)=0,1,0)</f>
        <v>0</v>
      </c>
      <c r="AW574" s="16" t="str">
        <f t="shared" si="388"/>
        <v>Pass</v>
      </c>
      <c r="AX574" s="143">
        <f>IF(ISBLANK(Survey!$AJ574),0,1)</f>
        <v>0</v>
      </c>
      <c r="AY574" s="165">
        <f>COUNTBLANK(Survey!$AK574)</f>
        <v>1</v>
      </c>
      <c r="AZ574" s="16" t="str">
        <f t="shared" si="389"/>
        <v>Pass</v>
      </c>
      <c r="BA574" s="143">
        <f>IF(OR(Survey!$AK574="Closed",ISBLANK(Survey!$AK574)),0,1)</f>
        <v>0</v>
      </c>
      <c r="BB574" s="165">
        <f>IF(ISBLANK(Survey!$AL574),1,0)</f>
        <v>1</v>
      </c>
      <c r="BC574" s="147" t="str" cm="1">
        <f t="array" ref="BC574">IF(OR(IF(OR($BE574+$BF574 = 2, $BG574=1), FALSE, TRUE), AND($BD574:$BD574 = 0)),"Pass","Fail")</f>
        <v>Pass</v>
      </c>
      <c r="BD574" s="143">
        <f>COUNTBLANK(Survey!$AM574:$AO574)</f>
        <v>3</v>
      </c>
      <c r="BE574" s="143">
        <f>IF(Survey!$I574="Yes",1,0)</f>
        <v>0</v>
      </c>
      <c r="BF574" s="143">
        <f>IF(OR(Survey!$M574="Mutual fund",Survey!$M574="Alternative mutual fund",Survey!$M574="Money market"),1,0)</f>
        <v>0</v>
      </c>
      <c r="BG574" s="148">
        <f>IF(OR(Survey!$M574="ETF",Survey!$M574="ETF, alternative mutual fund"),1,0)</f>
        <v>0</v>
      </c>
      <c r="BH574" s="16" t="str">
        <f t="shared" si="390"/>
        <v>Pass</v>
      </c>
      <c r="BI574" s="38" t="b">
        <f>OR(ISNUMBER(SEARCH("Yes",Survey!$AO574)),ISBLANK(Survey!$AO574))</f>
        <v>1</v>
      </c>
      <c r="BJ574" s="67" t="b">
        <f>NOT(ISBLANK(Survey!$AP574))</f>
        <v>0</v>
      </c>
      <c r="BK574" s="16" t="str">
        <f t="shared" si="391"/>
        <v>Pass</v>
      </c>
      <c r="BL574" s="143">
        <f>IF(Survey!$AW574=0, 0,1)</f>
        <v>0</v>
      </c>
      <c r="BM574" s="67">
        <f>Survey!$AQ574</f>
        <v>0</v>
      </c>
      <c r="BN574" s="67">
        <f>IFERROR((Survey!$AX574-ABS(Survey!$AY574)-ABS(Survey!$BD574))/Survey!$AW574,0)</f>
        <v>0</v>
      </c>
      <c r="BO574" s="67">
        <f>IF(AND($BM574&gt;$BN574-0.2,$BM574&lt;$BN574+0.2,ISBLANK(Survey!$AQ574)=FALSE),0,1)</f>
        <v>1</v>
      </c>
      <c r="BP574" s="165">
        <f>IF(ISBLANK(Survey!$AR574),1,0)</f>
        <v>1</v>
      </c>
      <c r="BQ574" s="16" t="str">
        <f t="shared" si="392"/>
        <v>Pass</v>
      </c>
      <c r="BR574" s="143">
        <f>IF(Survey!$AW574=0, 0,1)</f>
        <v>0</v>
      </c>
      <c r="BS574" s="67">
        <f>IF(AND(Survey!$AS574&gt;=0,Survey!$AS574&lt;=0.2,Survey!$AS574&lt;&gt;""),0,1)</f>
        <v>1</v>
      </c>
      <c r="BT574" s="143">
        <f>IF(ISBLANK(Survey!$AT574),1,0)</f>
        <v>1</v>
      </c>
      <c r="BU574" s="16" t="str">
        <f t="shared" si="393"/>
        <v>Fail</v>
      </c>
      <c r="BV574" s="165">
        <f>Survey!$AU574</f>
        <v>0</v>
      </c>
      <c r="BW574" s="16" t="str">
        <f t="shared" si="394"/>
        <v>Pass</v>
      </c>
      <c r="BX574" s="36">
        <f>Survey!$AV574</f>
        <v>0</v>
      </c>
      <c r="BY574" s="176">
        <f>Survey!$AW574+Survey!$AX574-ABS(Survey!$AY574)+ABS(Survey!$AZ574)-ABS(Survey!$BA574)+ABS(Survey!$BB574)-ABS(Survey!$BC574)-ABS(Survey!$BD574)+Survey!$BE574</f>
        <v>0</v>
      </c>
      <c r="BZ574" s="35">
        <f t="shared" si="395"/>
        <v>0</v>
      </c>
      <c r="CA574" s="17">
        <f t="shared" si="396"/>
        <v>0</v>
      </c>
      <c r="CB574" s="16" t="str">
        <f t="shared" si="397"/>
        <v>Pass</v>
      </c>
      <c r="CC574" s="38" t="b">
        <f>IF(ABS(Survey!$BE574)=0,TRUE,FALSE)</f>
        <v>1</v>
      </c>
      <c r="CD574" s="37" t="b">
        <f>NOT(ISBLANK(Survey!$BF574))</f>
        <v>0</v>
      </c>
      <c r="CE574" t="str">
        <f t="shared" si="398"/>
        <v>Fail</v>
      </c>
      <c r="CF574" s="29">
        <f>Survey!$AV574</f>
        <v>0</v>
      </c>
      <c r="CG574" s="29" cm="1">
        <f t="array" ref="CG574">SUM(SUMIF(Survey!BH574:BO574,{"&gt;0","&lt;0"})*{1,-1})-SUM(SUMIF(Survey!BQ574:BX574,{"&gt;0","&lt;0"})*{1,-1})</f>
        <v>0</v>
      </c>
      <c r="CH574" s="35" t="str">
        <f t="shared" si="399"/>
        <v>No holdings</v>
      </c>
      <c r="CI574">
        <f t="shared" si="400"/>
        <v>0</v>
      </c>
      <c r="CJ574" s="16" t="str">
        <f t="shared" si="401"/>
        <v>Fail</v>
      </c>
      <c r="CK574" s="36">
        <f>Survey!$AV574</f>
        <v>0</v>
      </c>
      <c r="CL574" s="36" cm="1">
        <f t="array" ref="CL574">SUM(SUMIF(Survey!BZ574:CS574,{"&gt;0","&lt;0"})*{1,-1})-SUM(SUMIF(Survey!CU574:DN574,{"&gt;0","&lt;0"})*{1,-1})</f>
        <v>0</v>
      </c>
      <c r="CM574" s="35" t="str">
        <f t="shared" si="402"/>
        <v>No holdings</v>
      </c>
      <c r="CN574" s="17">
        <f t="shared" si="403"/>
        <v>0</v>
      </c>
      <c r="CO574" s="16" t="str">
        <f t="shared" si="404"/>
        <v>Pass</v>
      </c>
      <c r="CP574" s="38" t="b">
        <f>IF(ABS(Survey!$CS574)=0,TRUE,FALSE)</f>
        <v>1</v>
      </c>
      <c r="CQ574" s="37" t="b">
        <f>NOT(ISBLANK(Survey!$CT574))</f>
        <v>0</v>
      </c>
      <c r="CR574" s="16" t="str">
        <f t="shared" si="405"/>
        <v>Pass</v>
      </c>
      <c r="CS574" s="38" t="b">
        <f>IF(ABS(Survey!$DN574)=0,TRUE,FALSE)</f>
        <v>1</v>
      </c>
      <c r="CT574" s="37" t="b">
        <f>NOT(ISBLANK(Survey!$DO574))</f>
        <v>0</v>
      </c>
      <c r="CU574" t="str">
        <f t="shared" si="406"/>
        <v>Pass</v>
      </c>
      <c r="CV574" s="29" cm="1">
        <f t="array" ref="CV574">SUM(SUMIF(Survey!CO574,{"&gt;0","&lt;0"})*{1,-1})+SUM(SUMIF(Survey!DJ574,{"&gt;0","&lt;0"})*{1,-1})</f>
        <v>0</v>
      </c>
      <c r="CW574" s="29">
        <f>SUM(SUMIF(Survey!DQ574:DW574,{"&gt;0","&lt;0"})*{1,-1})+SUM(SUMIF(Survey!DY574:EE574,{"&gt;0","&lt;0"})*{1,-1})</f>
        <v>0</v>
      </c>
      <c r="CX574">
        <f t="shared" si="407"/>
        <v>0</v>
      </c>
      <c r="CY574">
        <f t="shared" si="408"/>
        <v>0</v>
      </c>
      <c r="CZ574" s="16" t="str">
        <f t="shared" si="409"/>
        <v>Pass</v>
      </c>
      <c r="DA574" s="38" t="b">
        <f>IF(ABS(Survey!$DW574)=0,TRUE,FALSE)</f>
        <v>1</v>
      </c>
      <c r="DB574" s="37" t="b">
        <f>NOT(ISBLANK(Survey!DX574))</f>
        <v>0</v>
      </c>
      <c r="DC574" s="16" t="str">
        <f t="shared" si="410"/>
        <v>Pass</v>
      </c>
      <c r="DD574" s="38" t="b">
        <f>IF(ABS(Survey!$EE574)=0,TRUE,FALSE)</f>
        <v>1</v>
      </c>
      <c r="DE574" s="37" t="b">
        <f>NOT(ISBLANK(Survey!$EF574))</f>
        <v>0</v>
      </c>
      <c r="DF574" s="16" t="str">
        <f t="shared" si="411"/>
        <v>Fail</v>
      </c>
      <c r="DG574" s="36">
        <f>SUM(SUMIF(Survey!EL574:EN574,{"&gt;0","&lt;0"})*{1,-1})</f>
        <v>0</v>
      </c>
      <c r="DH574">
        <f t="shared" si="412"/>
        <v>0</v>
      </c>
      <c r="DI574">
        <f t="shared" si="413"/>
        <v>100</v>
      </c>
      <c r="DJ574" s="35" t="b">
        <f>IF(OR(Survey!$M574="ETF",Survey!$M574="ETF, alternative mutual fund",Survey!$M574="Closed-end", Survey!$M574="Split share corp"),TRUE,FALSE)</f>
        <v>0</v>
      </c>
      <c r="DK574" s="16" t="str">
        <f t="shared" si="414"/>
        <v>Fail</v>
      </c>
      <c r="DL574" s="36">
        <f>SUM(SUMIF(Survey!EP574:EV574,{"&gt;0","&lt;0"})*{1,-1})</f>
        <v>0</v>
      </c>
      <c r="DM574">
        <f t="shared" si="415"/>
        <v>0</v>
      </c>
      <c r="DN574" s="17">
        <f t="shared" si="416"/>
        <v>100</v>
      </c>
      <c r="DO574" s="16" t="str">
        <f t="shared" si="417"/>
        <v>Fail</v>
      </c>
      <c r="DP574" s="36">
        <f>SUM(SUMIF(Survey!EX574:FD574,{"&gt;0","&lt;0"})*{1,-1})</f>
        <v>0</v>
      </c>
      <c r="DQ574">
        <f t="shared" si="418"/>
        <v>0</v>
      </c>
      <c r="DR574" s="17">
        <f t="shared" si="419"/>
        <v>100</v>
      </c>
    </row>
    <row r="575" spans="1:122">
      <c r="A575">
        <v>575</v>
      </c>
      <c r="B575" t="str">
        <f t="shared" si="373"/>
        <v>Pass</v>
      </c>
      <c r="C575" t="str">
        <f>IF(COUNTBLANK(Survey!B575:FE575)=$C$2, "Pass", "Fail")</f>
        <v>Pass</v>
      </c>
      <c r="D575" t="str">
        <f t="shared" si="374"/>
        <v>Fail</v>
      </c>
      <c r="E575" t="str">
        <f>IF(OR(ISBLANK(Survey!AJ575),COUNTIF(G575:BB575,"Fail")),"Fail","Pass")</f>
        <v>Fail</v>
      </c>
      <c r="G575" s="16" t="str">
        <f t="shared" si="375"/>
        <v>Fail</v>
      </c>
      <c r="H575" s="177">
        <f>COUNTBLANK(Survey!B575:D575)+COUNTBLANK(Survey!G575)+COUNTBLANK(Survey!I575)+COUNTBLANK(Survey!K575:M575)+COUNTBLANK(Survey!P575)+COUNTBLANK(Survey!S575:U575)+COUNTBLANK(Survey!Y575:AA575)+COUNTBLANK(Survey!AD575:AE575)+COUNTBLANK(Survey!AI575:AI575)</f>
        <v>18</v>
      </c>
      <c r="I575" s="16" t="str">
        <f t="shared" si="376"/>
        <v>Fail</v>
      </c>
      <c r="J575" t="b">
        <f>IF(Survey!E575="No",TRUE,FALSE)</f>
        <v>0</v>
      </c>
      <c r="K575" s="34">
        <f>LEN(Survey!E575)</f>
        <v>0</v>
      </c>
      <c r="L575" s="16" t="str">
        <f t="shared" si="377"/>
        <v>Fail</v>
      </c>
      <c r="M575" t="b">
        <f>IF(Survey!F575="No",TRUE,FALSE)</f>
        <v>0</v>
      </c>
      <c r="N575" s="33">
        <f>LEN(Survey!F575)</f>
        <v>0</v>
      </c>
      <c r="O575" s="16" t="str">
        <f t="shared" si="378"/>
        <v>Pass</v>
      </c>
      <c r="P575" s="34">
        <f>MOD((LEN(Survey!H575)+2),11)</f>
        <v>2</v>
      </c>
      <c r="Q575" s="33" t="str">
        <f>IF(Survey!$L575="Prospectus fund", "Yes", "No")</f>
        <v>No</v>
      </c>
      <c r="R575" s="16" t="str">
        <f t="shared" si="379"/>
        <v>Pass</v>
      </c>
      <c r="S575" s="34">
        <f>MOD((LEN(Survey!J575)+2),11)</f>
        <v>2</v>
      </c>
      <c r="T575" s="35" t="b">
        <f>IF(OR(Survey!$M575="ETF",Survey!$M575="ETF, alternative mutual fund",Survey!$M575="Closed-end", Survey!$M575="Split share corp", Survey!$I575="Yes"),TRUE,FALSE)</f>
        <v>0</v>
      </c>
      <c r="U575" s="16" t="str">
        <f>IFERROR(IF(AND(OR(X575=Y575,Y575 = "Either"),NOT(ISBLANK(Survey!K575))),"Pass","Fail"),"Pass")</f>
        <v>Fail</v>
      </c>
      <c r="V575" s="36" cm="1">
        <f t="array" ref="V575">SUM(SUMIF(Survey!BZ575:CS575,{"&gt;0","&lt;0"})*{1,-1})</f>
        <v>0</v>
      </c>
      <c r="W575" s="38" cm="1">
        <f t="array" ref="W575">SUM(SUMIF(Survey!CC575,{"&gt;0","&lt;0"})*{1,-1})+SUM(SUMIF(Survey!CM575,{"&gt;0","&lt;0"})*{1,-1})</f>
        <v>0</v>
      </c>
      <c r="X575" s="38">
        <f>Survey!K575</f>
        <v>0</v>
      </c>
      <c r="Y575" s="37" t="str">
        <f t="shared" si="380"/>
        <v>Either</v>
      </c>
      <c r="Z575" s="16" t="str">
        <f t="shared" si="381"/>
        <v>Fail</v>
      </c>
      <c r="AA575" s="67" cm="1">
        <f t="array" ref="AA575">SUM(SUMIF(Survey!BZ575:CS575,{"&gt;0","&lt;0"})*{1,-1})+SUM(SUMIF(Survey!CU575:DN575,{"&gt;0","&lt;0"})*{1,-1})</f>
        <v>0</v>
      </c>
      <c r="AB575" s="67">
        <f>IFERROR(AA575/(Survey!$AV575),0)</f>
        <v>0</v>
      </c>
      <c r="AC575" s="128" t="b">
        <f>IF(OR(Survey!$M575="Alternative strategy or hedge",Survey!$M575="Other, illiquid",Survey!$L575="Prospectus fund"),TRUE,FALSE)</f>
        <v>0</v>
      </c>
      <c r="AD575" s="128" t="b">
        <f>NOT(ISBLANK(Survey!$M575))</f>
        <v>0</v>
      </c>
      <c r="AE575" s="16" t="str">
        <f t="shared" si="382"/>
        <v>Pass</v>
      </c>
      <c r="AF575" s="38" t="b">
        <f>NOT(ISNUMBER(SEARCH("Other",Survey!$P575)))</f>
        <v>1</v>
      </c>
      <c r="AG575" s="37" t="b">
        <f>NOT(ISBLANK(Survey!$Q575))</f>
        <v>0</v>
      </c>
      <c r="AH575" s="16" t="str">
        <f t="shared" si="383"/>
        <v>Pass</v>
      </c>
      <c r="AI575" s="143">
        <f>COUNTBLANK(Survey!$W575)</f>
        <v>1</v>
      </c>
      <c r="AJ575" s="67">
        <f>IF(AND(Survey!L575&lt;&gt;"Exempt fund",OR(Survey!$M575="ETF",Survey!$M575="ETF, alternative mutual fund",Survey!$M575="Mutual fund",Survey!$M575="Alternative mutual fund",Survey!$M575="Money market")),1,0)</f>
        <v>0</v>
      </c>
      <c r="AK575" s="16" t="str">
        <f t="shared" si="384"/>
        <v>Pass</v>
      </c>
      <c r="AL575" s="38" t="b">
        <f>NOT(ISNUMBER(SEARCH("Yes",Survey!$AA575)))</f>
        <v>1</v>
      </c>
      <c r="AM575" s="37" t="b">
        <f>IF(COUNTBLANK(Survey!$AB575:$AC575)=0,TRUE, FALSE)</f>
        <v>0</v>
      </c>
      <c r="AN575" s="16" t="str">
        <f t="shared" si="385"/>
        <v>Pass</v>
      </c>
      <c r="AO575" s="38" t="b">
        <f>NOT(ISNUMBER(SEARCH("Yes",Survey!$AD575)))</f>
        <v>1</v>
      </c>
      <c r="AP575" s="37" t="b">
        <f>NOT(ISBLANK(Survey!$AF575))</f>
        <v>0</v>
      </c>
      <c r="AQ575" s="16" t="str">
        <f t="shared" si="386"/>
        <v>Pass</v>
      </c>
      <c r="AR575" s="38" t="b">
        <f>NOT(OR(ISNUMBER(SEARCH("Other",Survey!$AF575)),ISNUMBER(SEARCH("Multiple",Survey!$AF575))))</f>
        <v>1</v>
      </c>
      <c r="AS575" s="37" t="b">
        <f>NOT(ISBLANK(Survey!$AG575))</f>
        <v>0</v>
      </c>
      <c r="AT575" s="16" t="str">
        <f t="shared" si="387"/>
        <v>Fail</v>
      </c>
      <c r="AU575" s="143">
        <f>IF(ABS(Survey!$AV575)&gt;0, 1,0)</f>
        <v>0</v>
      </c>
      <c r="AV575" s="143">
        <f>IF(COUNTBLANK(Survey!$AJ575)=0,1,0)</f>
        <v>0</v>
      </c>
      <c r="AW575" s="16" t="str">
        <f t="shared" si="388"/>
        <v>Pass</v>
      </c>
      <c r="AX575" s="143">
        <f>IF(ISBLANK(Survey!$AJ575),0,1)</f>
        <v>0</v>
      </c>
      <c r="AY575" s="165">
        <f>COUNTBLANK(Survey!$AK575)</f>
        <v>1</v>
      </c>
      <c r="AZ575" s="16" t="str">
        <f t="shared" si="389"/>
        <v>Pass</v>
      </c>
      <c r="BA575" s="143">
        <f>IF(OR(Survey!$AK575="Closed",ISBLANK(Survey!$AK575)),0,1)</f>
        <v>0</v>
      </c>
      <c r="BB575" s="165">
        <f>IF(ISBLANK(Survey!$AL575),1,0)</f>
        <v>1</v>
      </c>
      <c r="BC575" s="147" t="str" cm="1">
        <f t="array" ref="BC575">IF(OR(IF(OR($BE575+$BF575 = 2, $BG575=1), FALSE, TRUE), AND($BD575:$BD575 = 0)),"Pass","Fail")</f>
        <v>Pass</v>
      </c>
      <c r="BD575" s="143">
        <f>COUNTBLANK(Survey!$AM575:$AO575)</f>
        <v>3</v>
      </c>
      <c r="BE575" s="143">
        <f>IF(Survey!$I575="Yes",1,0)</f>
        <v>0</v>
      </c>
      <c r="BF575" s="143">
        <f>IF(OR(Survey!$M575="Mutual fund",Survey!$M575="Alternative mutual fund",Survey!$M575="Money market"),1,0)</f>
        <v>0</v>
      </c>
      <c r="BG575" s="148">
        <f>IF(OR(Survey!$M575="ETF",Survey!$M575="ETF, alternative mutual fund"),1,0)</f>
        <v>0</v>
      </c>
      <c r="BH575" s="16" t="str">
        <f t="shared" si="390"/>
        <v>Pass</v>
      </c>
      <c r="BI575" s="38" t="b">
        <f>OR(ISNUMBER(SEARCH("Yes",Survey!$AO575)),ISBLANK(Survey!$AO575))</f>
        <v>1</v>
      </c>
      <c r="BJ575" s="67" t="b">
        <f>NOT(ISBLANK(Survey!$AP575))</f>
        <v>0</v>
      </c>
      <c r="BK575" s="16" t="str">
        <f t="shared" si="391"/>
        <v>Pass</v>
      </c>
      <c r="BL575" s="143">
        <f>IF(Survey!$AW575=0, 0,1)</f>
        <v>0</v>
      </c>
      <c r="BM575" s="67">
        <f>Survey!$AQ575</f>
        <v>0</v>
      </c>
      <c r="BN575" s="67">
        <f>IFERROR((Survey!$AX575-ABS(Survey!$AY575)-ABS(Survey!$BD575))/Survey!$AW575,0)</f>
        <v>0</v>
      </c>
      <c r="BO575" s="67">
        <f>IF(AND($BM575&gt;$BN575-0.2,$BM575&lt;$BN575+0.2,ISBLANK(Survey!$AQ575)=FALSE),0,1)</f>
        <v>1</v>
      </c>
      <c r="BP575" s="165">
        <f>IF(ISBLANK(Survey!$AR575),1,0)</f>
        <v>1</v>
      </c>
      <c r="BQ575" s="16" t="str">
        <f t="shared" si="392"/>
        <v>Pass</v>
      </c>
      <c r="BR575" s="143">
        <f>IF(Survey!$AW575=0, 0,1)</f>
        <v>0</v>
      </c>
      <c r="BS575" s="67">
        <f>IF(AND(Survey!$AS575&gt;=0,Survey!$AS575&lt;=0.2,Survey!$AS575&lt;&gt;""),0,1)</f>
        <v>1</v>
      </c>
      <c r="BT575" s="143">
        <f>IF(ISBLANK(Survey!$AT575),1,0)</f>
        <v>1</v>
      </c>
      <c r="BU575" s="16" t="str">
        <f t="shared" si="393"/>
        <v>Fail</v>
      </c>
      <c r="BV575" s="165">
        <f>Survey!$AU575</f>
        <v>0</v>
      </c>
      <c r="BW575" s="16" t="str">
        <f t="shared" si="394"/>
        <v>Pass</v>
      </c>
      <c r="BX575" s="36">
        <f>Survey!$AV575</f>
        <v>0</v>
      </c>
      <c r="BY575" s="176">
        <f>Survey!$AW575+Survey!$AX575-ABS(Survey!$AY575)+ABS(Survey!$AZ575)-ABS(Survey!$BA575)+ABS(Survey!$BB575)-ABS(Survey!$BC575)-ABS(Survey!$BD575)+Survey!$BE575</f>
        <v>0</v>
      </c>
      <c r="BZ575" s="35">
        <f t="shared" si="395"/>
        <v>0</v>
      </c>
      <c r="CA575" s="17">
        <f t="shared" si="396"/>
        <v>0</v>
      </c>
      <c r="CB575" s="16" t="str">
        <f t="shared" si="397"/>
        <v>Pass</v>
      </c>
      <c r="CC575" s="38" t="b">
        <f>IF(ABS(Survey!$BE575)=0,TRUE,FALSE)</f>
        <v>1</v>
      </c>
      <c r="CD575" s="37" t="b">
        <f>NOT(ISBLANK(Survey!$BF575))</f>
        <v>0</v>
      </c>
      <c r="CE575" t="str">
        <f t="shared" si="398"/>
        <v>Fail</v>
      </c>
      <c r="CF575" s="29">
        <f>Survey!$AV575</f>
        <v>0</v>
      </c>
      <c r="CG575" s="29" cm="1">
        <f t="array" ref="CG575">SUM(SUMIF(Survey!BH575:BO575,{"&gt;0","&lt;0"})*{1,-1})-SUM(SUMIF(Survey!BQ575:BX575,{"&gt;0","&lt;0"})*{1,-1})</f>
        <v>0</v>
      </c>
      <c r="CH575" s="35" t="str">
        <f t="shared" si="399"/>
        <v>No holdings</v>
      </c>
      <c r="CI575">
        <f t="shared" si="400"/>
        <v>0</v>
      </c>
      <c r="CJ575" s="16" t="str">
        <f t="shared" si="401"/>
        <v>Fail</v>
      </c>
      <c r="CK575" s="36">
        <f>Survey!$AV575</f>
        <v>0</v>
      </c>
      <c r="CL575" s="36" cm="1">
        <f t="array" ref="CL575">SUM(SUMIF(Survey!BZ575:CS575,{"&gt;0","&lt;0"})*{1,-1})-SUM(SUMIF(Survey!CU575:DN575,{"&gt;0","&lt;0"})*{1,-1})</f>
        <v>0</v>
      </c>
      <c r="CM575" s="35" t="str">
        <f t="shared" si="402"/>
        <v>No holdings</v>
      </c>
      <c r="CN575" s="17">
        <f t="shared" si="403"/>
        <v>0</v>
      </c>
      <c r="CO575" s="16" t="str">
        <f t="shared" si="404"/>
        <v>Pass</v>
      </c>
      <c r="CP575" s="38" t="b">
        <f>IF(ABS(Survey!$CS575)=0,TRUE,FALSE)</f>
        <v>1</v>
      </c>
      <c r="CQ575" s="37" t="b">
        <f>NOT(ISBLANK(Survey!$CT575))</f>
        <v>0</v>
      </c>
      <c r="CR575" s="16" t="str">
        <f t="shared" si="405"/>
        <v>Pass</v>
      </c>
      <c r="CS575" s="38" t="b">
        <f>IF(ABS(Survey!$DN575)=0,TRUE,FALSE)</f>
        <v>1</v>
      </c>
      <c r="CT575" s="37" t="b">
        <f>NOT(ISBLANK(Survey!$DO575))</f>
        <v>0</v>
      </c>
      <c r="CU575" t="str">
        <f t="shared" si="406"/>
        <v>Pass</v>
      </c>
      <c r="CV575" s="29" cm="1">
        <f t="array" ref="CV575">SUM(SUMIF(Survey!CO575,{"&gt;0","&lt;0"})*{1,-1})+SUM(SUMIF(Survey!DJ575,{"&gt;0","&lt;0"})*{1,-1})</f>
        <v>0</v>
      </c>
      <c r="CW575" s="29">
        <f>SUM(SUMIF(Survey!DQ575:DW575,{"&gt;0","&lt;0"})*{1,-1})+SUM(SUMIF(Survey!DY575:EE575,{"&gt;0","&lt;0"})*{1,-1})</f>
        <v>0</v>
      </c>
      <c r="CX575">
        <f t="shared" si="407"/>
        <v>0</v>
      </c>
      <c r="CY575">
        <f t="shared" si="408"/>
        <v>0</v>
      </c>
      <c r="CZ575" s="16" t="str">
        <f t="shared" si="409"/>
        <v>Pass</v>
      </c>
      <c r="DA575" s="38" t="b">
        <f>IF(ABS(Survey!$DW575)=0,TRUE,FALSE)</f>
        <v>1</v>
      </c>
      <c r="DB575" s="37" t="b">
        <f>NOT(ISBLANK(Survey!DX575))</f>
        <v>0</v>
      </c>
      <c r="DC575" s="16" t="str">
        <f t="shared" si="410"/>
        <v>Pass</v>
      </c>
      <c r="DD575" s="38" t="b">
        <f>IF(ABS(Survey!$EE575)=0,TRUE,FALSE)</f>
        <v>1</v>
      </c>
      <c r="DE575" s="37" t="b">
        <f>NOT(ISBLANK(Survey!$EF575))</f>
        <v>0</v>
      </c>
      <c r="DF575" s="16" t="str">
        <f t="shared" si="411"/>
        <v>Fail</v>
      </c>
      <c r="DG575" s="36">
        <f>SUM(SUMIF(Survey!EL575:EN575,{"&gt;0","&lt;0"})*{1,-1})</f>
        <v>0</v>
      </c>
      <c r="DH575">
        <f t="shared" si="412"/>
        <v>0</v>
      </c>
      <c r="DI575">
        <f t="shared" si="413"/>
        <v>100</v>
      </c>
      <c r="DJ575" s="35" t="b">
        <f>IF(OR(Survey!$M575="ETF",Survey!$M575="ETF, alternative mutual fund",Survey!$M575="Closed-end", Survey!$M575="Split share corp"),TRUE,FALSE)</f>
        <v>0</v>
      </c>
      <c r="DK575" s="16" t="str">
        <f t="shared" si="414"/>
        <v>Fail</v>
      </c>
      <c r="DL575" s="36">
        <f>SUM(SUMIF(Survey!EP575:EV575,{"&gt;0","&lt;0"})*{1,-1})</f>
        <v>0</v>
      </c>
      <c r="DM575">
        <f t="shared" si="415"/>
        <v>0</v>
      </c>
      <c r="DN575" s="17">
        <f t="shared" si="416"/>
        <v>100</v>
      </c>
      <c r="DO575" s="16" t="str">
        <f t="shared" si="417"/>
        <v>Fail</v>
      </c>
      <c r="DP575" s="36">
        <f>SUM(SUMIF(Survey!EX575:FD575,{"&gt;0","&lt;0"})*{1,-1})</f>
        <v>0</v>
      </c>
      <c r="DQ575">
        <f t="shared" si="418"/>
        <v>0</v>
      </c>
      <c r="DR575" s="17">
        <f t="shared" si="419"/>
        <v>100</v>
      </c>
    </row>
    <row r="576" spans="1:122">
      <c r="A576">
        <v>576</v>
      </c>
      <c r="B576" t="str">
        <f t="shared" si="373"/>
        <v>Pass</v>
      </c>
      <c r="C576" t="str">
        <f>IF(COUNTBLANK(Survey!B576:FE576)=$C$2, "Pass", "Fail")</f>
        <v>Pass</v>
      </c>
      <c r="D576" t="str">
        <f t="shared" si="374"/>
        <v>Fail</v>
      </c>
      <c r="E576" t="str">
        <f>IF(OR(ISBLANK(Survey!AJ576),COUNTIF(G576:BB576,"Fail")),"Fail","Pass")</f>
        <v>Fail</v>
      </c>
      <c r="G576" s="16" t="str">
        <f t="shared" si="375"/>
        <v>Fail</v>
      </c>
      <c r="H576" s="177">
        <f>COUNTBLANK(Survey!B576:D576)+COUNTBLANK(Survey!G576)+COUNTBLANK(Survey!I576)+COUNTBLANK(Survey!K576:M576)+COUNTBLANK(Survey!P576)+COUNTBLANK(Survey!S576:U576)+COUNTBLANK(Survey!Y576:AA576)+COUNTBLANK(Survey!AD576:AE576)+COUNTBLANK(Survey!AI576:AI576)</f>
        <v>18</v>
      </c>
      <c r="I576" s="16" t="str">
        <f t="shared" si="376"/>
        <v>Fail</v>
      </c>
      <c r="J576" t="b">
        <f>IF(Survey!E576="No",TRUE,FALSE)</f>
        <v>0</v>
      </c>
      <c r="K576" s="34">
        <f>LEN(Survey!E576)</f>
        <v>0</v>
      </c>
      <c r="L576" s="16" t="str">
        <f t="shared" si="377"/>
        <v>Fail</v>
      </c>
      <c r="M576" t="b">
        <f>IF(Survey!F576="No",TRUE,FALSE)</f>
        <v>0</v>
      </c>
      <c r="N576" s="33">
        <f>LEN(Survey!F576)</f>
        <v>0</v>
      </c>
      <c r="O576" s="16" t="str">
        <f t="shared" si="378"/>
        <v>Pass</v>
      </c>
      <c r="P576" s="34">
        <f>MOD((LEN(Survey!H576)+2),11)</f>
        <v>2</v>
      </c>
      <c r="Q576" s="33" t="str">
        <f>IF(Survey!$L576="Prospectus fund", "Yes", "No")</f>
        <v>No</v>
      </c>
      <c r="R576" s="16" t="str">
        <f t="shared" si="379"/>
        <v>Pass</v>
      </c>
      <c r="S576" s="34">
        <f>MOD((LEN(Survey!J576)+2),11)</f>
        <v>2</v>
      </c>
      <c r="T576" s="35" t="b">
        <f>IF(OR(Survey!$M576="ETF",Survey!$M576="ETF, alternative mutual fund",Survey!$M576="Closed-end", Survey!$M576="Split share corp", Survey!$I576="Yes"),TRUE,FALSE)</f>
        <v>0</v>
      </c>
      <c r="U576" s="16" t="str">
        <f>IFERROR(IF(AND(OR(X576=Y576,Y576 = "Either"),NOT(ISBLANK(Survey!K576))),"Pass","Fail"),"Pass")</f>
        <v>Fail</v>
      </c>
      <c r="V576" s="36" cm="1">
        <f t="array" ref="V576">SUM(SUMIF(Survey!BZ576:CS576,{"&gt;0","&lt;0"})*{1,-1})</f>
        <v>0</v>
      </c>
      <c r="W576" s="38" cm="1">
        <f t="array" ref="W576">SUM(SUMIF(Survey!CC576,{"&gt;0","&lt;0"})*{1,-1})+SUM(SUMIF(Survey!CM576,{"&gt;0","&lt;0"})*{1,-1})</f>
        <v>0</v>
      </c>
      <c r="X576" s="38">
        <f>Survey!K576</f>
        <v>0</v>
      </c>
      <c r="Y576" s="37" t="str">
        <f t="shared" si="380"/>
        <v>Either</v>
      </c>
      <c r="Z576" s="16" t="str">
        <f t="shared" si="381"/>
        <v>Fail</v>
      </c>
      <c r="AA576" s="67" cm="1">
        <f t="array" ref="AA576">SUM(SUMIF(Survey!BZ576:CS576,{"&gt;0","&lt;0"})*{1,-1})+SUM(SUMIF(Survey!CU576:DN576,{"&gt;0","&lt;0"})*{1,-1})</f>
        <v>0</v>
      </c>
      <c r="AB576" s="67">
        <f>IFERROR(AA576/(Survey!$AV576),0)</f>
        <v>0</v>
      </c>
      <c r="AC576" s="128" t="b">
        <f>IF(OR(Survey!$M576="Alternative strategy or hedge",Survey!$M576="Other, illiquid",Survey!$L576="Prospectus fund"),TRUE,FALSE)</f>
        <v>0</v>
      </c>
      <c r="AD576" s="128" t="b">
        <f>NOT(ISBLANK(Survey!$M576))</f>
        <v>0</v>
      </c>
      <c r="AE576" s="16" t="str">
        <f t="shared" si="382"/>
        <v>Pass</v>
      </c>
      <c r="AF576" s="38" t="b">
        <f>NOT(ISNUMBER(SEARCH("Other",Survey!$P576)))</f>
        <v>1</v>
      </c>
      <c r="AG576" s="37" t="b">
        <f>NOT(ISBLANK(Survey!$Q576))</f>
        <v>0</v>
      </c>
      <c r="AH576" s="16" t="str">
        <f t="shared" si="383"/>
        <v>Pass</v>
      </c>
      <c r="AI576" s="143">
        <f>COUNTBLANK(Survey!$W576)</f>
        <v>1</v>
      </c>
      <c r="AJ576" s="67">
        <f>IF(AND(Survey!L576&lt;&gt;"Exempt fund",OR(Survey!$M576="ETF",Survey!$M576="ETF, alternative mutual fund",Survey!$M576="Mutual fund",Survey!$M576="Alternative mutual fund",Survey!$M576="Money market")),1,0)</f>
        <v>0</v>
      </c>
      <c r="AK576" s="16" t="str">
        <f t="shared" si="384"/>
        <v>Pass</v>
      </c>
      <c r="AL576" s="38" t="b">
        <f>NOT(ISNUMBER(SEARCH("Yes",Survey!$AA576)))</f>
        <v>1</v>
      </c>
      <c r="AM576" s="37" t="b">
        <f>IF(COUNTBLANK(Survey!$AB576:$AC576)=0,TRUE, FALSE)</f>
        <v>0</v>
      </c>
      <c r="AN576" s="16" t="str">
        <f t="shared" si="385"/>
        <v>Pass</v>
      </c>
      <c r="AO576" s="38" t="b">
        <f>NOT(ISNUMBER(SEARCH("Yes",Survey!$AD576)))</f>
        <v>1</v>
      </c>
      <c r="AP576" s="37" t="b">
        <f>NOT(ISBLANK(Survey!$AF576))</f>
        <v>0</v>
      </c>
      <c r="AQ576" s="16" t="str">
        <f t="shared" si="386"/>
        <v>Pass</v>
      </c>
      <c r="AR576" s="38" t="b">
        <f>NOT(OR(ISNUMBER(SEARCH("Other",Survey!$AF576)),ISNUMBER(SEARCH("Multiple",Survey!$AF576))))</f>
        <v>1</v>
      </c>
      <c r="AS576" s="37" t="b">
        <f>NOT(ISBLANK(Survey!$AG576))</f>
        <v>0</v>
      </c>
      <c r="AT576" s="16" t="str">
        <f t="shared" si="387"/>
        <v>Fail</v>
      </c>
      <c r="AU576" s="143">
        <f>IF(ABS(Survey!$AV576)&gt;0, 1,0)</f>
        <v>0</v>
      </c>
      <c r="AV576" s="143">
        <f>IF(COUNTBLANK(Survey!$AJ576)=0,1,0)</f>
        <v>0</v>
      </c>
      <c r="AW576" s="16" t="str">
        <f t="shared" si="388"/>
        <v>Pass</v>
      </c>
      <c r="AX576" s="143">
        <f>IF(ISBLANK(Survey!$AJ576),0,1)</f>
        <v>0</v>
      </c>
      <c r="AY576" s="165">
        <f>COUNTBLANK(Survey!$AK576)</f>
        <v>1</v>
      </c>
      <c r="AZ576" s="16" t="str">
        <f t="shared" si="389"/>
        <v>Pass</v>
      </c>
      <c r="BA576" s="143">
        <f>IF(OR(Survey!$AK576="Closed",ISBLANK(Survey!$AK576)),0,1)</f>
        <v>0</v>
      </c>
      <c r="BB576" s="165">
        <f>IF(ISBLANK(Survey!$AL576),1,0)</f>
        <v>1</v>
      </c>
      <c r="BC576" s="147" t="str" cm="1">
        <f t="array" ref="BC576">IF(OR(IF(OR($BE576+$BF576 = 2, $BG576=1), FALSE, TRUE), AND($BD576:$BD576 = 0)),"Pass","Fail")</f>
        <v>Pass</v>
      </c>
      <c r="BD576" s="143">
        <f>COUNTBLANK(Survey!$AM576:$AO576)</f>
        <v>3</v>
      </c>
      <c r="BE576" s="143">
        <f>IF(Survey!$I576="Yes",1,0)</f>
        <v>0</v>
      </c>
      <c r="BF576" s="143">
        <f>IF(OR(Survey!$M576="Mutual fund",Survey!$M576="Alternative mutual fund",Survey!$M576="Money market"),1,0)</f>
        <v>0</v>
      </c>
      <c r="BG576" s="148">
        <f>IF(OR(Survey!$M576="ETF",Survey!$M576="ETF, alternative mutual fund"),1,0)</f>
        <v>0</v>
      </c>
      <c r="BH576" s="16" t="str">
        <f t="shared" si="390"/>
        <v>Pass</v>
      </c>
      <c r="BI576" s="38" t="b">
        <f>OR(ISNUMBER(SEARCH("Yes",Survey!$AO576)),ISBLANK(Survey!$AO576))</f>
        <v>1</v>
      </c>
      <c r="BJ576" s="67" t="b">
        <f>NOT(ISBLANK(Survey!$AP576))</f>
        <v>0</v>
      </c>
      <c r="BK576" s="16" t="str">
        <f t="shared" si="391"/>
        <v>Pass</v>
      </c>
      <c r="BL576" s="143">
        <f>IF(Survey!$AW576=0, 0,1)</f>
        <v>0</v>
      </c>
      <c r="BM576" s="67">
        <f>Survey!$AQ576</f>
        <v>0</v>
      </c>
      <c r="BN576" s="67">
        <f>IFERROR((Survey!$AX576-ABS(Survey!$AY576)-ABS(Survey!$BD576))/Survey!$AW576,0)</f>
        <v>0</v>
      </c>
      <c r="BO576" s="67">
        <f>IF(AND($BM576&gt;$BN576-0.2,$BM576&lt;$BN576+0.2,ISBLANK(Survey!$AQ576)=FALSE),0,1)</f>
        <v>1</v>
      </c>
      <c r="BP576" s="165">
        <f>IF(ISBLANK(Survey!$AR576),1,0)</f>
        <v>1</v>
      </c>
      <c r="BQ576" s="16" t="str">
        <f t="shared" si="392"/>
        <v>Pass</v>
      </c>
      <c r="BR576" s="143">
        <f>IF(Survey!$AW576=0, 0,1)</f>
        <v>0</v>
      </c>
      <c r="BS576" s="67">
        <f>IF(AND(Survey!$AS576&gt;=0,Survey!$AS576&lt;=0.2,Survey!$AS576&lt;&gt;""),0,1)</f>
        <v>1</v>
      </c>
      <c r="BT576" s="143">
        <f>IF(ISBLANK(Survey!$AT576),1,0)</f>
        <v>1</v>
      </c>
      <c r="BU576" s="16" t="str">
        <f t="shared" si="393"/>
        <v>Fail</v>
      </c>
      <c r="BV576" s="165">
        <f>Survey!$AU576</f>
        <v>0</v>
      </c>
      <c r="BW576" s="16" t="str">
        <f t="shared" si="394"/>
        <v>Pass</v>
      </c>
      <c r="BX576" s="36">
        <f>Survey!$AV576</f>
        <v>0</v>
      </c>
      <c r="BY576" s="176">
        <f>Survey!$AW576+Survey!$AX576-ABS(Survey!$AY576)+ABS(Survey!$AZ576)-ABS(Survey!$BA576)+ABS(Survey!$BB576)-ABS(Survey!$BC576)-ABS(Survey!$BD576)+Survey!$BE576</f>
        <v>0</v>
      </c>
      <c r="BZ576" s="35">
        <f t="shared" si="395"/>
        <v>0</v>
      </c>
      <c r="CA576" s="17">
        <f t="shared" si="396"/>
        <v>0</v>
      </c>
      <c r="CB576" s="16" t="str">
        <f t="shared" si="397"/>
        <v>Pass</v>
      </c>
      <c r="CC576" s="38" t="b">
        <f>IF(ABS(Survey!$BE576)=0,TRUE,FALSE)</f>
        <v>1</v>
      </c>
      <c r="CD576" s="37" t="b">
        <f>NOT(ISBLANK(Survey!$BF576))</f>
        <v>0</v>
      </c>
      <c r="CE576" t="str">
        <f t="shared" si="398"/>
        <v>Fail</v>
      </c>
      <c r="CF576" s="29">
        <f>Survey!$AV576</f>
        <v>0</v>
      </c>
      <c r="CG576" s="29" cm="1">
        <f t="array" ref="CG576">SUM(SUMIF(Survey!BH576:BO576,{"&gt;0","&lt;0"})*{1,-1})-SUM(SUMIF(Survey!BQ576:BX576,{"&gt;0","&lt;0"})*{1,-1})</f>
        <v>0</v>
      </c>
      <c r="CH576" s="35" t="str">
        <f t="shared" si="399"/>
        <v>No holdings</v>
      </c>
      <c r="CI576">
        <f t="shared" si="400"/>
        <v>0</v>
      </c>
      <c r="CJ576" s="16" t="str">
        <f t="shared" si="401"/>
        <v>Fail</v>
      </c>
      <c r="CK576" s="36">
        <f>Survey!$AV576</f>
        <v>0</v>
      </c>
      <c r="CL576" s="36" cm="1">
        <f t="array" ref="CL576">SUM(SUMIF(Survey!BZ576:CS576,{"&gt;0","&lt;0"})*{1,-1})-SUM(SUMIF(Survey!CU576:DN576,{"&gt;0","&lt;0"})*{1,-1})</f>
        <v>0</v>
      </c>
      <c r="CM576" s="35" t="str">
        <f t="shared" si="402"/>
        <v>No holdings</v>
      </c>
      <c r="CN576" s="17">
        <f t="shared" si="403"/>
        <v>0</v>
      </c>
      <c r="CO576" s="16" t="str">
        <f t="shared" si="404"/>
        <v>Pass</v>
      </c>
      <c r="CP576" s="38" t="b">
        <f>IF(ABS(Survey!$CS576)=0,TRUE,FALSE)</f>
        <v>1</v>
      </c>
      <c r="CQ576" s="37" t="b">
        <f>NOT(ISBLANK(Survey!$CT576))</f>
        <v>0</v>
      </c>
      <c r="CR576" s="16" t="str">
        <f t="shared" si="405"/>
        <v>Pass</v>
      </c>
      <c r="CS576" s="38" t="b">
        <f>IF(ABS(Survey!$DN576)=0,TRUE,FALSE)</f>
        <v>1</v>
      </c>
      <c r="CT576" s="37" t="b">
        <f>NOT(ISBLANK(Survey!$DO576))</f>
        <v>0</v>
      </c>
      <c r="CU576" t="str">
        <f t="shared" si="406"/>
        <v>Pass</v>
      </c>
      <c r="CV576" s="29" cm="1">
        <f t="array" ref="CV576">SUM(SUMIF(Survey!CO576,{"&gt;0","&lt;0"})*{1,-1})+SUM(SUMIF(Survey!DJ576,{"&gt;0","&lt;0"})*{1,-1})</f>
        <v>0</v>
      </c>
      <c r="CW576" s="29">
        <f>SUM(SUMIF(Survey!DQ576:DW576,{"&gt;0","&lt;0"})*{1,-1})+SUM(SUMIF(Survey!DY576:EE576,{"&gt;0","&lt;0"})*{1,-1})</f>
        <v>0</v>
      </c>
      <c r="CX576">
        <f t="shared" si="407"/>
        <v>0</v>
      </c>
      <c r="CY576">
        <f t="shared" si="408"/>
        <v>0</v>
      </c>
      <c r="CZ576" s="16" t="str">
        <f t="shared" si="409"/>
        <v>Pass</v>
      </c>
      <c r="DA576" s="38" t="b">
        <f>IF(ABS(Survey!$DW576)=0,TRUE,FALSE)</f>
        <v>1</v>
      </c>
      <c r="DB576" s="37" t="b">
        <f>NOT(ISBLANK(Survey!DX576))</f>
        <v>0</v>
      </c>
      <c r="DC576" s="16" t="str">
        <f t="shared" si="410"/>
        <v>Pass</v>
      </c>
      <c r="DD576" s="38" t="b">
        <f>IF(ABS(Survey!$EE576)=0,TRUE,FALSE)</f>
        <v>1</v>
      </c>
      <c r="DE576" s="37" t="b">
        <f>NOT(ISBLANK(Survey!$EF576))</f>
        <v>0</v>
      </c>
      <c r="DF576" s="16" t="str">
        <f t="shared" si="411"/>
        <v>Fail</v>
      </c>
      <c r="DG576" s="36">
        <f>SUM(SUMIF(Survey!EL576:EN576,{"&gt;0","&lt;0"})*{1,-1})</f>
        <v>0</v>
      </c>
      <c r="DH576">
        <f t="shared" si="412"/>
        <v>0</v>
      </c>
      <c r="DI576">
        <f t="shared" si="413"/>
        <v>100</v>
      </c>
      <c r="DJ576" s="35" t="b">
        <f>IF(OR(Survey!$M576="ETF",Survey!$M576="ETF, alternative mutual fund",Survey!$M576="Closed-end", Survey!$M576="Split share corp"),TRUE,FALSE)</f>
        <v>0</v>
      </c>
      <c r="DK576" s="16" t="str">
        <f t="shared" si="414"/>
        <v>Fail</v>
      </c>
      <c r="DL576" s="36">
        <f>SUM(SUMIF(Survey!EP576:EV576,{"&gt;0","&lt;0"})*{1,-1})</f>
        <v>0</v>
      </c>
      <c r="DM576">
        <f t="shared" si="415"/>
        <v>0</v>
      </c>
      <c r="DN576" s="17">
        <f t="shared" si="416"/>
        <v>100</v>
      </c>
      <c r="DO576" s="16" t="str">
        <f t="shared" si="417"/>
        <v>Fail</v>
      </c>
      <c r="DP576" s="36">
        <f>SUM(SUMIF(Survey!EX576:FD576,{"&gt;0","&lt;0"})*{1,-1})</f>
        <v>0</v>
      </c>
      <c r="DQ576">
        <f t="shared" si="418"/>
        <v>0</v>
      </c>
      <c r="DR576" s="17">
        <f t="shared" si="419"/>
        <v>100</v>
      </c>
    </row>
    <row r="577" spans="1:122">
      <c r="A577">
        <v>577</v>
      </c>
      <c r="B577" t="str">
        <f t="shared" si="373"/>
        <v>Pass</v>
      </c>
      <c r="C577" t="str">
        <f>IF(COUNTBLANK(Survey!B577:FE577)=$C$2, "Pass", "Fail")</f>
        <v>Pass</v>
      </c>
      <c r="D577" t="str">
        <f t="shared" si="374"/>
        <v>Fail</v>
      </c>
      <c r="E577" t="str">
        <f>IF(OR(ISBLANK(Survey!AJ577),COUNTIF(G577:BB577,"Fail")),"Fail","Pass")</f>
        <v>Fail</v>
      </c>
      <c r="G577" s="16" t="str">
        <f t="shared" si="375"/>
        <v>Fail</v>
      </c>
      <c r="H577" s="177">
        <f>COUNTBLANK(Survey!B577:D577)+COUNTBLANK(Survey!G577)+COUNTBLANK(Survey!I577)+COUNTBLANK(Survey!K577:M577)+COUNTBLANK(Survey!P577)+COUNTBLANK(Survey!S577:U577)+COUNTBLANK(Survey!Y577:AA577)+COUNTBLANK(Survey!AD577:AE577)+COUNTBLANK(Survey!AI577:AI577)</f>
        <v>18</v>
      </c>
      <c r="I577" s="16" t="str">
        <f t="shared" si="376"/>
        <v>Fail</v>
      </c>
      <c r="J577" t="b">
        <f>IF(Survey!E577="No",TRUE,FALSE)</f>
        <v>0</v>
      </c>
      <c r="K577" s="34">
        <f>LEN(Survey!E577)</f>
        <v>0</v>
      </c>
      <c r="L577" s="16" t="str">
        <f t="shared" si="377"/>
        <v>Fail</v>
      </c>
      <c r="M577" t="b">
        <f>IF(Survey!F577="No",TRUE,FALSE)</f>
        <v>0</v>
      </c>
      <c r="N577" s="33">
        <f>LEN(Survey!F577)</f>
        <v>0</v>
      </c>
      <c r="O577" s="16" t="str">
        <f t="shared" si="378"/>
        <v>Pass</v>
      </c>
      <c r="P577" s="34">
        <f>MOD((LEN(Survey!H577)+2),11)</f>
        <v>2</v>
      </c>
      <c r="Q577" s="33" t="str">
        <f>IF(Survey!$L577="Prospectus fund", "Yes", "No")</f>
        <v>No</v>
      </c>
      <c r="R577" s="16" t="str">
        <f t="shared" si="379"/>
        <v>Pass</v>
      </c>
      <c r="S577" s="34">
        <f>MOD((LEN(Survey!J577)+2),11)</f>
        <v>2</v>
      </c>
      <c r="T577" s="35" t="b">
        <f>IF(OR(Survey!$M577="ETF",Survey!$M577="ETF, alternative mutual fund",Survey!$M577="Closed-end", Survey!$M577="Split share corp", Survey!$I577="Yes"),TRUE,FALSE)</f>
        <v>0</v>
      </c>
      <c r="U577" s="16" t="str">
        <f>IFERROR(IF(AND(OR(X577=Y577,Y577 = "Either"),NOT(ISBLANK(Survey!K577))),"Pass","Fail"),"Pass")</f>
        <v>Fail</v>
      </c>
      <c r="V577" s="36" cm="1">
        <f t="array" ref="V577">SUM(SUMIF(Survey!BZ577:CS577,{"&gt;0","&lt;0"})*{1,-1})</f>
        <v>0</v>
      </c>
      <c r="W577" s="38" cm="1">
        <f t="array" ref="W577">SUM(SUMIF(Survey!CC577,{"&gt;0","&lt;0"})*{1,-1})+SUM(SUMIF(Survey!CM577,{"&gt;0","&lt;0"})*{1,-1})</f>
        <v>0</v>
      </c>
      <c r="X577" s="38">
        <f>Survey!K577</f>
        <v>0</v>
      </c>
      <c r="Y577" s="37" t="str">
        <f t="shared" si="380"/>
        <v>Either</v>
      </c>
      <c r="Z577" s="16" t="str">
        <f t="shared" si="381"/>
        <v>Fail</v>
      </c>
      <c r="AA577" s="67" cm="1">
        <f t="array" ref="AA577">SUM(SUMIF(Survey!BZ577:CS577,{"&gt;0","&lt;0"})*{1,-1})+SUM(SUMIF(Survey!CU577:DN577,{"&gt;0","&lt;0"})*{1,-1})</f>
        <v>0</v>
      </c>
      <c r="AB577" s="67">
        <f>IFERROR(AA577/(Survey!$AV577),0)</f>
        <v>0</v>
      </c>
      <c r="AC577" s="128" t="b">
        <f>IF(OR(Survey!$M577="Alternative strategy or hedge",Survey!$M577="Other, illiquid",Survey!$L577="Prospectus fund"),TRUE,FALSE)</f>
        <v>0</v>
      </c>
      <c r="AD577" s="128" t="b">
        <f>NOT(ISBLANK(Survey!$M577))</f>
        <v>0</v>
      </c>
      <c r="AE577" s="16" t="str">
        <f t="shared" si="382"/>
        <v>Pass</v>
      </c>
      <c r="AF577" s="38" t="b">
        <f>NOT(ISNUMBER(SEARCH("Other",Survey!$P577)))</f>
        <v>1</v>
      </c>
      <c r="AG577" s="37" t="b">
        <f>NOT(ISBLANK(Survey!$Q577))</f>
        <v>0</v>
      </c>
      <c r="AH577" s="16" t="str">
        <f t="shared" si="383"/>
        <v>Pass</v>
      </c>
      <c r="AI577" s="143">
        <f>COUNTBLANK(Survey!$W577)</f>
        <v>1</v>
      </c>
      <c r="AJ577" s="67">
        <f>IF(AND(Survey!L577&lt;&gt;"Exempt fund",OR(Survey!$M577="ETF",Survey!$M577="ETF, alternative mutual fund",Survey!$M577="Mutual fund",Survey!$M577="Alternative mutual fund",Survey!$M577="Money market")),1,0)</f>
        <v>0</v>
      </c>
      <c r="AK577" s="16" t="str">
        <f t="shared" si="384"/>
        <v>Pass</v>
      </c>
      <c r="AL577" s="38" t="b">
        <f>NOT(ISNUMBER(SEARCH("Yes",Survey!$AA577)))</f>
        <v>1</v>
      </c>
      <c r="AM577" s="37" t="b">
        <f>IF(COUNTBLANK(Survey!$AB577:$AC577)=0,TRUE, FALSE)</f>
        <v>0</v>
      </c>
      <c r="AN577" s="16" t="str">
        <f t="shared" si="385"/>
        <v>Pass</v>
      </c>
      <c r="AO577" s="38" t="b">
        <f>NOT(ISNUMBER(SEARCH("Yes",Survey!$AD577)))</f>
        <v>1</v>
      </c>
      <c r="AP577" s="37" t="b">
        <f>NOT(ISBLANK(Survey!$AF577))</f>
        <v>0</v>
      </c>
      <c r="AQ577" s="16" t="str">
        <f t="shared" si="386"/>
        <v>Pass</v>
      </c>
      <c r="AR577" s="38" t="b">
        <f>NOT(OR(ISNUMBER(SEARCH("Other",Survey!$AF577)),ISNUMBER(SEARCH("Multiple",Survey!$AF577))))</f>
        <v>1</v>
      </c>
      <c r="AS577" s="37" t="b">
        <f>NOT(ISBLANK(Survey!$AG577))</f>
        <v>0</v>
      </c>
      <c r="AT577" s="16" t="str">
        <f t="shared" si="387"/>
        <v>Fail</v>
      </c>
      <c r="AU577" s="143">
        <f>IF(ABS(Survey!$AV577)&gt;0, 1,0)</f>
        <v>0</v>
      </c>
      <c r="AV577" s="143">
        <f>IF(COUNTBLANK(Survey!$AJ577)=0,1,0)</f>
        <v>0</v>
      </c>
      <c r="AW577" s="16" t="str">
        <f t="shared" si="388"/>
        <v>Pass</v>
      </c>
      <c r="AX577" s="143">
        <f>IF(ISBLANK(Survey!$AJ577),0,1)</f>
        <v>0</v>
      </c>
      <c r="AY577" s="165">
        <f>COUNTBLANK(Survey!$AK577)</f>
        <v>1</v>
      </c>
      <c r="AZ577" s="16" t="str">
        <f t="shared" si="389"/>
        <v>Pass</v>
      </c>
      <c r="BA577" s="143">
        <f>IF(OR(Survey!$AK577="Closed",ISBLANK(Survey!$AK577)),0,1)</f>
        <v>0</v>
      </c>
      <c r="BB577" s="165">
        <f>IF(ISBLANK(Survey!$AL577),1,0)</f>
        <v>1</v>
      </c>
      <c r="BC577" s="147" t="str" cm="1">
        <f t="array" ref="BC577">IF(OR(IF(OR($BE577+$BF577 = 2, $BG577=1), FALSE, TRUE), AND($BD577:$BD577 = 0)),"Pass","Fail")</f>
        <v>Pass</v>
      </c>
      <c r="BD577" s="143">
        <f>COUNTBLANK(Survey!$AM577:$AO577)</f>
        <v>3</v>
      </c>
      <c r="BE577" s="143">
        <f>IF(Survey!$I577="Yes",1,0)</f>
        <v>0</v>
      </c>
      <c r="BF577" s="143">
        <f>IF(OR(Survey!$M577="Mutual fund",Survey!$M577="Alternative mutual fund",Survey!$M577="Money market"),1,0)</f>
        <v>0</v>
      </c>
      <c r="BG577" s="148">
        <f>IF(OR(Survey!$M577="ETF",Survey!$M577="ETF, alternative mutual fund"),1,0)</f>
        <v>0</v>
      </c>
      <c r="BH577" s="16" t="str">
        <f t="shared" si="390"/>
        <v>Pass</v>
      </c>
      <c r="BI577" s="38" t="b">
        <f>OR(ISNUMBER(SEARCH("Yes",Survey!$AO577)),ISBLANK(Survey!$AO577))</f>
        <v>1</v>
      </c>
      <c r="BJ577" s="67" t="b">
        <f>NOT(ISBLANK(Survey!$AP577))</f>
        <v>0</v>
      </c>
      <c r="BK577" s="16" t="str">
        <f t="shared" si="391"/>
        <v>Pass</v>
      </c>
      <c r="BL577" s="143">
        <f>IF(Survey!$AW577=0, 0,1)</f>
        <v>0</v>
      </c>
      <c r="BM577" s="67">
        <f>Survey!$AQ577</f>
        <v>0</v>
      </c>
      <c r="BN577" s="67">
        <f>IFERROR((Survey!$AX577-ABS(Survey!$AY577)-ABS(Survey!$BD577))/Survey!$AW577,0)</f>
        <v>0</v>
      </c>
      <c r="BO577" s="67">
        <f>IF(AND($BM577&gt;$BN577-0.2,$BM577&lt;$BN577+0.2,ISBLANK(Survey!$AQ577)=FALSE),0,1)</f>
        <v>1</v>
      </c>
      <c r="BP577" s="165">
        <f>IF(ISBLANK(Survey!$AR577),1,0)</f>
        <v>1</v>
      </c>
      <c r="BQ577" s="16" t="str">
        <f t="shared" si="392"/>
        <v>Pass</v>
      </c>
      <c r="BR577" s="143">
        <f>IF(Survey!$AW577=0, 0,1)</f>
        <v>0</v>
      </c>
      <c r="BS577" s="67">
        <f>IF(AND(Survey!$AS577&gt;=0,Survey!$AS577&lt;=0.2,Survey!$AS577&lt;&gt;""),0,1)</f>
        <v>1</v>
      </c>
      <c r="BT577" s="143">
        <f>IF(ISBLANK(Survey!$AT577),1,0)</f>
        <v>1</v>
      </c>
      <c r="BU577" s="16" t="str">
        <f t="shared" si="393"/>
        <v>Fail</v>
      </c>
      <c r="BV577" s="165">
        <f>Survey!$AU577</f>
        <v>0</v>
      </c>
      <c r="BW577" s="16" t="str">
        <f t="shared" si="394"/>
        <v>Pass</v>
      </c>
      <c r="BX577" s="36">
        <f>Survey!$AV577</f>
        <v>0</v>
      </c>
      <c r="BY577" s="176">
        <f>Survey!$AW577+Survey!$AX577-ABS(Survey!$AY577)+ABS(Survey!$AZ577)-ABS(Survey!$BA577)+ABS(Survey!$BB577)-ABS(Survey!$BC577)-ABS(Survey!$BD577)+Survey!$BE577</f>
        <v>0</v>
      </c>
      <c r="BZ577" s="35">
        <f t="shared" si="395"/>
        <v>0</v>
      </c>
      <c r="CA577" s="17">
        <f t="shared" si="396"/>
        <v>0</v>
      </c>
      <c r="CB577" s="16" t="str">
        <f t="shared" si="397"/>
        <v>Pass</v>
      </c>
      <c r="CC577" s="38" t="b">
        <f>IF(ABS(Survey!$BE577)=0,TRUE,FALSE)</f>
        <v>1</v>
      </c>
      <c r="CD577" s="37" t="b">
        <f>NOT(ISBLANK(Survey!$BF577))</f>
        <v>0</v>
      </c>
      <c r="CE577" t="str">
        <f t="shared" si="398"/>
        <v>Fail</v>
      </c>
      <c r="CF577" s="29">
        <f>Survey!$AV577</f>
        <v>0</v>
      </c>
      <c r="CG577" s="29" cm="1">
        <f t="array" ref="CG577">SUM(SUMIF(Survey!BH577:BO577,{"&gt;0","&lt;0"})*{1,-1})-SUM(SUMIF(Survey!BQ577:BX577,{"&gt;0","&lt;0"})*{1,-1})</f>
        <v>0</v>
      </c>
      <c r="CH577" s="35" t="str">
        <f t="shared" si="399"/>
        <v>No holdings</v>
      </c>
      <c r="CI577">
        <f t="shared" si="400"/>
        <v>0</v>
      </c>
      <c r="CJ577" s="16" t="str">
        <f t="shared" si="401"/>
        <v>Fail</v>
      </c>
      <c r="CK577" s="36">
        <f>Survey!$AV577</f>
        <v>0</v>
      </c>
      <c r="CL577" s="36" cm="1">
        <f t="array" ref="CL577">SUM(SUMIF(Survey!BZ577:CS577,{"&gt;0","&lt;0"})*{1,-1})-SUM(SUMIF(Survey!CU577:DN577,{"&gt;0","&lt;0"})*{1,-1})</f>
        <v>0</v>
      </c>
      <c r="CM577" s="35" t="str">
        <f t="shared" si="402"/>
        <v>No holdings</v>
      </c>
      <c r="CN577" s="17">
        <f t="shared" si="403"/>
        <v>0</v>
      </c>
      <c r="CO577" s="16" t="str">
        <f t="shared" si="404"/>
        <v>Pass</v>
      </c>
      <c r="CP577" s="38" t="b">
        <f>IF(ABS(Survey!$CS577)=0,TRUE,FALSE)</f>
        <v>1</v>
      </c>
      <c r="CQ577" s="37" t="b">
        <f>NOT(ISBLANK(Survey!$CT577))</f>
        <v>0</v>
      </c>
      <c r="CR577" s="16" t="str">
        <f t="shared" si="405"/>
        <v>Pass</v>
      </c>
      <c r="CS577" s="38" t="b">
        <f>IF(ABS(Survey!$DN577)=0,TRUE,FALSE)</f>
        <v>1</v>
      </c>
      <c r="CT577" s="37" t="b">
        <f>NOT(ISBLANK(Survey!$DO577))</f>
        <v>0</v>
      </c>
      <c r="CU577" t="str">
        <f t="shared" si="406"/>
        <v>Pass</v>
      </c>
      <c r="CV577" s="29" cm="1">
        <f t="array" ref="CV577">SUM(SUMIF(Survey!CO577,{"&gt;0","&lt;0"})*{1,-1})+SUM(SUMIF(Survey!DJ577,{"&gt;0","&lt;0"})*{1,-1})</f>
        <v>0</v>
      </c>
      <c r="CW577" s="29">
        <f>SUM(SUMIF(Survey!DQ577:DW577,{"&gt;0","&lt;0"})*{1,-1})+SUM(SUMIF(Survey!DY577:EE577,{"&gt;0","&lt;0"})*{1,-1})</f>
        <v>0</v>
      </c>
      <c r="CX577">
        <f t="shared" si="407"/>
        <v>0</v>
      </c>
      <c r="CY577">
        <f t="shared" si="408"/>
        <v>0</v>
      </c>
      <c r="CZ577" s="16" t="str">
        <f t="shared" si="409"/>
        <v>Pass</v>
      </c>
      <c r="DA577" s="38" t="b">
        <f>IF(ABS(Survey!$DW577)=0,TRUE,FALSE)</f>
        <v>1</v>
      </c>
      <c r="DB577" s="37" t="b">
        <f>NOT(ISBLANK(Survey!DX577))</f>
        <v>0</v>
      </c>
      <c r="DC577" s="16" t="str">
        <f t="shared" si="410"/>
        <v>Pass</v>
      </c>
      <c r="DD577" s="38" t="b">
        <f>IF(ABS(Survey!$EE577)=0,TRUE,FALSE)</f>
        <v>1</v>
      </c>
      <c r="DE577" s="37" t="b">
        <f>NOT(ISBLANK(Survey!$EF577))</f>
        <v>0</v>
      </c>
      <c r="DF577" s="16" t="str">
        <f t="shared" si="411"/>
        <v>Fail</v>
      </c>
      <c r="DG577" s="36">
        <f>SUM(SUMIF(Survey!EL577:EN577,{"&gt;0","&lt;0"})*{1,-1})</f>
        <v>0</v>
      </c>
      <c r="DH577">
        <f t="shared" si="412"/>
        <v>0</v>
      </c>
      <c r="DI577">
        <f t="shared" si="413"/>
        <v>100</v>
      </c>
      <c r="DJ577" s="35" t="b">
        <f>IF(OR(Survey!$M577="ETF",Survey!$M577="ETF, alternative mutual fund",Survey!$M577="Closed-end", Survey!$M577="Split share corp"),TRUE,FALSE)</f>
        <v>0</v>
      </c>
      <c r="DK577" s="16" t="str">
        <f t="shared" si="414"/>
        <v>Fail</v>
      </c>
      <c r="DL577" s="36">
        <f>SUM(SUMIF(Survey!EP577:EV577,{"&gt;0","&lt;0"})*{1,-1})</f>
        <v>0</v>
      </c>
      <c r="DM577">
        <f t="shared" si="415"/>
        <v>0</v>
      </c>
      <c r="DN577" s="17">
        <f t="shared" si="416"/>
        <v>100</v>
      </c>
      <c r="DO577" s="16" t="str">
        <f t="shared" si="417"/>
        <v>Fail</v>
      </c>
      <c r="DP577" s="36">
        <f>SUM(SUMIF(Survey!EX577:FD577,{"&gt;0","&lt;0"})*{1,-1})</f>
        <v>0</v>
      </c>
      <c r="DQ577">
        <f t="shared" si="418"/>
        <v>0</v>
      </c>
      <c r="DR577" s="17">
        <f t="shared" si="419"/>
        <v>100</v>
      </c>
    </row>
    <row r="578" spans="1:122">
      <c r="A578">
        <v>578</v>
      </c>
      <c r="B578" t="str">
        <f t="shared" si="373"/>
        <v>Pass</v>
      </c>
      <c r="C578" t="str">
        <f>IF(COUNTBLANK(Survey!B578:FE578)=$C$2, "Pass", "Fail")</f>
        <v>Pass</v>
      </c>
      <c r="D578" t="str">
        <f t="shared" si="374"/>
        <v>Fail</v>
      </c>
      <c r="E578" t="str">
        <f>IF(OR(ISBLANK(Survey!AJ578),COUNTIF(G578:BB578,"Fail")),"Fail","Pass")</f>
        <v>Fail</v>
      </c>
      <c r="G578" s="16" t="str">
        <f t="shared" si="375"/>
        <v>Fail</v>
      </c>
      <c r="H578" s="177">
        <f>COUNTBLANK(Survey!B578:D578)+COUNTBLANK(Survey!G578)+COUNTBLANK(Survey!I578)+COUNTBLANK(Survey!K578:M578)+COUNTBLANK(Survey!P578)+COUNTBLANK(Survey!S578:U578)+COUNTBLANK(Survey!Y578:AA578)+COUNTBLANK(Survey!AD578:AE578)+COUNTBLANK(Survey!AI578:AI578)</f>
        <v>18</v>
      </c>
      <c r="I578" s="16" t="str">
        <f t="shared" si="376"/>
        <v>Fail</v>
      </c>
      <c r="J578" t="b">
        <f>IF(Survey!E578="No",TRUE,FALSE)</f>
        <v>0</v>
      </c>
      <c r="K578" s="34">
        <f>LEN(Survey!E578)</f>
        <v>0</v>
      </c>
      <c r="L578" s="16" t="str">
        <f t="shared" si="377"/>
        <v>Fail</v>
      </c>
      <c r="M578" t="b">
        <f>IF(Survey!F578="No",TRUE,FALSE)</f>
        <v>0</v>
      </c>
      <c r="N578" s="33">
        <f>LEN(Survey!F578)</f>
        <v>0</v>
      </c>
      <c r="O578" s="16" t="str">
        <f t="shared" si="378"/>
        <v>Pass</v>
      </c>
      <c r="P578" s="34">
        <f>MOD((LEN(Survey!H578)+2),11)</f>
        <v>2</v>
      </c>
      <c r="Q578" s="33" t="str">
        <f>IF(Survey!$L578="Prospectus fund", "Yes", "No")</f>
        <v>No</v>
      </c>
      <c r="R578" s="16" t="str">
        <f t="shared" si="379"/>
        <v>Pass</v>
      </c>
      <c r="S578" s="34">
        <f>MOD((LEN(Survey!J578)+2),11)</f>
        <v>2</v>
      </c>
      <c r="T578" s="35" t="b">
        <f>IF(OR(Survey!$M578="ETF",Survey!$M578="ETF, alternative mutual fund",Survey!$M578="Closed-end", Survey!$M578="Split share corp", Survey!$I578="Yes"),TRUE,FALSE)</f>
        <v>0</v>
      </c>
      <c r="U578" s="16" t="str">
        <f>IFERROR(IF(AND(OR(X578=Y578,Y578 = "Either"),NOT(ISBLANK(Survey!K578))),"Pass","Fail"),"Pass")</f>
        <v>Fail</v>
      </c>
      <c r="V578" s="36" cm="1">
        <f t="array" ref="V578">SUM(SUMIF(Survey!BZ578:CS578,{"&gt;0","&lt;0"})*{1,-1})</f>
        <v>0</v>
      </c>
      <c r="W578" s="38" cm="1">
        <f t="array" ref="W578">SUM(SUMIF(Survey!CC578,{"&gt;0","&lt;0"})*{1,-1})+SUM(SUMIF(Survey!CM578,{"&gt;0","&lt;0"})*{1,-1})</f>
        <v>0</v>
      </c>
      <c r="X578" s="38">
        <f>Survey!K578</f>
        <v>0</v>
      </c>
      <c r="Y578" s="37" t="str">
        <f t="shared" si="380"/>
        <v>Either</v>
      </c>
      <c r="Z578" s="16" t="str">
        <f t="shared" si="381"/>
        <v>Fail</v>
      </c>
      <c r="AA578" s="67" cm="1">
        <f t="array" ref="AA578">SUM(SUMIF(Survey!BZ578:CS578,{"&gt;0","&lt;0"})*{1,-1})+SUM(SUMIF(Survey!CU578:DN578,{"&gt;0","&lt;0"})*{1,-1})</f>
        <v>0</v>
      </c>
      <c r="AB578" s="67">
        <f>IFERROR(AA578/(Survey!$AV578),0)</f>
        <v>0</v>
      </c>
      <c r="AC578" s="128" t="b">
        <f>IF(OR(Survey!$M578="Alternative strategy or hedge",Survey!$M578="Other, illiquid",Survey!$L578="Prospectus fund"),TRUE,FALSE)</f>
        <v>0</v>
      </c>
      <c r="AD578" s="128" t="b">
        <f>NOT(ISBLANK(Survey!$M578))</f>
        <v>0</v>
      </c>
      <c r="AE578" s="16" t="str">
        <f t="shared" si="382"/>
        <v>Pass</v>
      </c>
      <c r="AF578" s="38" t="b">
        <f>NOT(ISNUMBER(SEARCH("Other",Survey!$P578)))</f>
        <v>1</v>
      </c>
      <c r="AG578" s="37" t="b">
        <f>NOT(ISBLANK(Survey!$Q578))</f>
        <v>0</v>
      </c>
      <c r="AH578" s="16" t="str">
        <f t="shared" si="383"/>
        <v>Pass</v>
      </c>
      <c r="AI578" s="143">
        <f>COUNTBLANK(Survey!$W578)</f>
        <v>1</v>
      </c>
      <c r="AJ578" s="67">
        <f>IF(AND(Survey!L578&lt;&gt;"Exempt fund",OR(Survey!$M578="ETF",Survey!$M578="ETF, alternative mutual fund",Survey!$M578="Mutual fund",Survey!$M578="Alternative mutual fund",Survey!$M578="Money market")),1,0)</f>
        <v>0</v>
      </c>
      <c r="AK578" s="16" t="str">
        <f t="shared" si="384"/>
        <v>Pass</v>
      </c>
      <c r="AL578" s="38" t="b">
        <f>NOT(ISNUMBER(SEARCH("Yes",Survey!$AA578)))</f>
        <v>1</v>
      </c>
      <c r="AM578" s="37" t="b">
        <f>IF(COUNTBLANK(Survey!$AB578:$AC578)=0,TRUE, FALSE)</f>
        <v>0</v>
      </c>
      <c r="AN578" s="16" t="str">
        <f t="shared" si="385"/>
        <v>Pass</v>
      </c>
      <c r="AO578" s="38" t="b">
        <f>NOT(ISNUMBER(SEARCH("Yes",Survey!$AD578)))</f>
        <v>1</v>
      </c>
      <c r="AP578" s="37" t="b">
        <f>NOT(ISBLANK(Survey!$AF578))</f>
        <v>0</v>
      </c>
      <c r="AQ578" s="16" t="str">
        <f t="shared" si="386"/>
        <v>Pass</v>
      </c>
      <c r="AR578" s="38" t="b">
        <f>NOT(OR(ISNUMBER(SEARCH("Other",Survey!$AF578)),ISNUMBER(SEARCH("Multiple",Survey!$AF578))))</f>
        <v>1</v>
      </c>
      <c r="AS578" s="37" t="b">
        <f>NOT(ISBLANK(Survey!$AG578))</f>
        <v>0</v>
      </c>
      <c r="AT578" s="16" t="str">
        <f t="shared" si="387"/>
        <v>Fail</v>
      </c>
      <c r="AU578" s="143">
        <f>IF(ABS(Survey!$AV578)&gt;0, 1,0)</f>
        <v>0</v>
      </c>
      <c r="AV578" s="143">
        <f>IF(COUNTBLANK(Survey!$AJ578)=0,1,0)</f>
        <v>0</v>
      </c>
      <c r="AW578" s="16" t="str">
        <f t="shared" si="388"/>
        <v>Pass</v>
      </c>
      <c r="AX578" s="143">
        <f>IF(ISBLANK(Survey!$AJ578),0,1)</f>
        <v>0</v>
      </c>
      <c r="AY578" s="165">
        <f>COUNTBLANK(Survey!$AK578)</f>
        <v>1</v>
      </c>
      <c r="AZ578" s="16" t="str">
        <f t="shared" si="389"/>
        <v>Pass</v>
      </c>
      <c r="BA578" s="143">
        <f>IF(OR(Survey!$AK578="Closed",ISBLANK(Survey!$AK578)),0,1)</f>
        <v>0</v>
      </c>
      <c r="BB578" s="165">
        <f>IF(ISBLANK(Survey!$AL578),1,0)</f>
        <v>1</v>
      </c>
      <c r="BC578" s="147" t="str" cm="1">
        <f t="array" ref="BC578">IF(OR(IF(OR($BE578+$BF578 = 2, $BG578=1), FALSE, TRUE), AND($BD578:$BD578 = 0)),"Pass","Fail")</f>
        <v>Pass</v>
      </c>
      <c r="BD578" s="143">
        <f>COUNTBLANK(Survey!$AM578:$AO578)</f>
        <v>3</v>
      </c>
      <c r="BE578" s="143">
        <f>IF(Survey!$I578="Yes",1,0)</f>
        <v>0</v>
      </c>
      <c r="BF578" s="143">
        <f>IF(OR(Survey!$M578="Mutual fund",Survey!$M578="Alternative mutual fund",Survey!$M578="Money market"),1,0)</f>
        <v>0</v>
      </c>
      <c r="BG578" s="148">
        <f>IF(OR(Survey!$M578="ETF",Survey!$M578="ETF, alternative mutual fund"),1,0)</f>
        <v>0</v>
      </c>
      <c r="BH578" s="16" t="str">
        <f t="shared" si="390"/>
        <v>Pass</v>
      </c>
      <c r="BI578" s="38" t="b">
        <f>OR(ISNUMBER(SEARCH("Yes",Survey!$AO578)),ISBLANK(Survey!$AO578))</f>
        <v>1</v>
      </c>
      <c r="BJ578" s="67" t="b">
        <f>NOT(ISBLANK(Survey!$AP578))</f>
        <v>0</v>
      </c>
      <c r="BK578" s="16" t="str">
        <f t="shared" si="391"/>
        <v>Pass</v>
      </c>
      <c r="BL578" s="143">
        <f>IF(Survey!$AW578=0, 0,1)</f>
        <v>0</v>
      </c>
      <c r="BM578" s="67">
        <f>Survey!$AQ578</f>
        <v>0</v>
      </c>
      <c r="BN578" s="67">
        <f>IFERROR((Survey!$AX578-ABS(Survey!$AY578)-ABS(Survey!$BD578))/Survey!$AW578,0)</f>
        <v>0</v>
      </c>
      <c r="BO578" s="67">
        <f>IF(AND($BM578&gt;$BN578-0.2,$BM578&lt;$BN578+0.2,ISBLANK(Survey!$AQ578)=FALSE),0,1)</f>
        <v>1</v>
      </c>
      <c r="BP578" s="165">
        <f>IF(ISBLANK(Survey!$AR578),1,0)</f>
        <v>1</v>
      </c>
      <c r="BQ578" s="16" t="str">
        <f t="shared" si="392"/>
        <v>Pass</v>
      </c>
      <c r="BR578" s="143">
        <f>IF(Survey!$AW578=0, 0,1)</f>
        <v>0</v>
      </c>
      <c r="BS578" s="67">
        <f>IF(AND(Survey!$AS578&gt;=0,Survey!$AS578&lt;=0.2,Survey!$AS578&lt;&gt;""),0,1)</f>
        <v>1</v>
      </c>
      <c r="BT578" s="143">
        <f>IF(ISBLANK(Survey!$AT578),1,0)</f>
        <v>1</v>
      </c>
      <c r="BU578" s="16" t="str">
        <f t="shared" si="393"/>
        <v>Fail</v>
      </c>
      <c r="BV578" s="165">
        <f>Survey!$AU578</f>
        <v>0</v>
      </c>
      <c r="BW578" s="16" t="str">
        <f t="shared" si="394"/>
        <v>Pass</v>
      </c>
      <c r="BX578" s="36">
        <f>Survey!$AV578</f>
        <v>0</v>
      </c>
      <c r="BY578" s="176">
        <f>Survey!$AW578+Survey!$AX578-ABS(Survey!$AY578)+ABS(Survey!$AZ578)-ABS(Survey!$BA578)+ABS(Survey!$BB578)-ABS(Survey!$BC578)-ABS(Survey!$BD578)+Survey!$BE578</f>
        <v>0</v>
      </c>
      <c r="BZ578" s="35">
        <f t="shared" si="395"/>
        <v>0</v>
      </c>
      <c r="CA578" s="17">
        <f t="shared" si="396"/>
        <v>0</v>
      </c>
      <c r="CB578" s="16" t="str">
        <f t="shared" si="397"/>
        <v>Pass</v>
      </c>
      <c r="CC578" s="38" t="b">
        <f>IF(ABS(Survey!$BE578)=0,TRUE,FALSE)</f>
        <v>1</v>
      </c>
      <c r="CD578" s="37" t="b">
        <f>NOT(ISBLANK(Survey!$BF578))</f>
        <v>0</v>
      </c>
      <c r="CE578" t="str">
        <f t="shared" si="398"/>
        <v>Fail</v>
      </c>
      <c r="CF578" s="29">
        <f>Survey!$AV578</f>
        <v>0</v>
      </c>
      <c r="CG578" s="29" cm="1">
        <f t="array" ref="CG578">SUM(SUMIF(Survey!BH578:BO578,{"&gt;0","&lt;0"})*{1,-1})-SUM(SUMIF(Survey!BQ578:BX578,{"&gt;0","&lt;0"})*{1,-1})</f>
        <v>0</v>
      </c>
      <c r="CH578" s="35" t="str">
        <f t="shared" si="399"/>
        <v>No holdings</v>
      </c>
      <c r="CI578">
        <f t="shared" si="400"/>
        <v>0</v>
      </c>
      <c r="CJ578" s="16" t="str">
        <f t="shared" si="401"/>
        <v>Fail</v>
      </c>
      <c r="CK578" s="36">
        <f>Survey!$AV578</f>
        <v>0</v>
      </c>
      <c r="CL578" s="36" cm="1">
        <f t="array" ref="CL578">SUM(SUMIF(Survey!BZ578:CS578,{"&gt;0","&lt;0"})*{1,-1})-SUM(SUMIF(Survey!CU578:DN578,{"&gt;0","&lt;0"})*{1,-1})</f>
        <v>0</v>
      </c>
      <c r="CM578" s="35" t="str">
        <f t="shared" si="402"/>
        <v>No holdings</v>
      </c>
      <c r="CN578" s="17">
        <f t="shared" si="403"/>
        <v>0</v>
      </c>
      <c r="CO578" s="16" t="str">
        <f t="shared" si="404"/>
        <v>Pass</v>
      </c>
      <c r="CP578" s="38" t="b">
        <f>IF(ABS(Survey!$CS578)=0,TRUE,FALSE)</f>
        <v>1</v>
      </c>
      <c r="CQ578" s="37" t="b">
        <f>NOT(ISBLANK(Survey!$CT578))</f>
        <v>0</v>
      </c>
      <c r="CR578" s="16" t="str">
        <f t="shared" si="405"/>
        <v>Pass</v>
      </c>
      <c r="CS578" s="38" t="b">
        <f>IF(ABS(Survey!$DN578)=0,TRUE,FALSE)</f>
        <v>1</v>
      </c>
      <c r="CT578" s="37" t="b">
        <f>NOT(ISBLANK(Survey!$DO578))</f>
        <v>0</v>
      </c>
      <c r="CU578" t="str">
        <f t="shared" si="406"/>
        <v>Pass</v>
      </c>
      <c r="CV578" s="29" cm="1">
        <f t="array" ref="CV578">SUM(SUMIF(Survey!CO578,{"&gt;0","&lt;0"})*{1,-1})+SUM(SUMIF(Survey!DJ578,{"&gt;0","&lt;0"})*{1,-1})</f>
        <v>0</v>
      </c>
      <c r="CW578" s="29">
        <f>SUM(SUMIF(Survey!DQ578:DW578,{"&gt;0","&lt;0"})*{1,-1})+SUM(SUMIF(Survey!DY578:EE578,{"&gt;0","&lt;0"})*{1,-1})</f>
        <v>0</v>
      </c>
      <c r="CX578">
        <f t="shared" si="407"/>
        <v>0</v>
      </c>
      <c r="CY578">
        <f t="shared" si="408"/>
        <v>0</v>
      </c>
      <c r="CZ578" s="16" t="str">
        <f t="shared" si="409"/>
        <v>Pass</v>
      </c>
      <c r="DA578" s="38" t="b">
        <f>IF(ABS(Survey!$DW578)=0,TRUE,FALSE)</f>
        <v>1</v>
      </c>
      <c r="DB578" s="37" t="b">
        <f>NOT(ISBLANK(Survey!DX578))</f>
        <v>0</v>
      </c>
      <c r="DC578" s="16" t="str">
        <f t="shared" si="410"/>
        <v>Pass</v>
      </c>
      <c r="DD578" s="38" t="b">
        <f>IF(ABS(Survey!$EE578)=0,TRUE,FALSE)</f>
        <v>1</v>
      </c>
      <c r="DE578" s="37" t="b">
        <f>NOT(ISBLANK(Survey!$EF578))</f>
        <v>0</v>
      </c>
      <c r="DF578" s="16" t="str">
        <f t="shared" si="411"/>
        <v>Fail</v>
      </c>
      <c r="DG578" s="36">
        <f>SUM(SUMIF(Survey!EL578:EN578,{"&gt;0","&lt;0"})*{1,-1})</f>
        <v>0</v>
      </c>
      <c r="DH578">
        <f t="shared" si="412"/>
        <v>0</v>
      </c>
      <c r="DI578">
        <f t="shared" si="413"/>
        <v>100</v>
      </c>
      <c r="DJ578" s="35" t="b">
        <f>IF(OR(Survey!$M578="ETF",Survey!$M578="ETF, alternative mutual fund",Survey!$M578="Closed-end", Survey!$M578="Split share corp"),TRUE,FALSE)</f>
        <v>0</v>
      </c>
      <c r="DK578" s="16" t="str">
        <f t="shared" si="414"/>
        <v>Fail</v>
      </c>
      <c r="DL578" s="36">
        <f>SUM(SUMIF(Survey!EP578:EV578,{"&gt;0","&lt;0"})*{1,-1})</f>
        <v>0</v>
      </c>
      <c r="DM578">
        <f t="shared" si="415"/>
        <v>0</v>
      </c>
      <c r="DN578" s="17">
        <f t="shared" si="416"/>
        <v>100</v>
      </c>
      <c r="DO578" s="16" t="str">
        <f t="shared" si="417"/>
        <v>Fail</v>
      </c>
      <c r="DP578" s="36">
        <f>SUM(SUMIF(Survey!EX578:FD578,{"&gt;0","&lt;0"})*{1,-1})</f>
        <v>0</v>
      </c>
      <c r="DQ578">
        <f t="shared" si="418"/>
        <v>0</v>
      </c>
      <c r="DR578" s="17">
        <f t="shared" si="419"/>
        <v>100</v>
      </c>
    </row>
    <row r="579" spans="1:122">
      <c r="A579">
        <v>579</v>
      </c>
      <c r="B579" t="str">
        <f t="shared" ref="B579:B642" si="420">IF(OR($C579="Pass",$D579="Pass",$E579="Pass"),"Pass","Fail")</f>
        <v>Pass</v>
      </c>
      <c r="C579" t="str">
        <f>IF(COUNTBLANK(Survey!B579:FE579)=$C$2, "Pass", "Fail")</f>
        <v>Pass</v>
      </c>
      <c r="D579" t="str">
        <f t="shared" si="374"/>
        <v>Fail</v>
      </c>
      <c r="E579" t="str">
        <f>IF(OR(ISBLANK(Survey!AJ579),COUNTIF(G579:BB579,"Fail")),"Fail","Pass")</f>
        <v>Fail</v>
      </c>
      <c r="G579" s="16" t="str">
        <f t="shared" si="375"/>
        <v>Fail</v>
      </c>
      <c r="H579" s="177">
        <f>COUNTBLANK(Survey!B579:D579)+COUNTBLANK(Survey!G579)+COUNTBLANK(Survey!I579)+COUNTBLANK(Survey!K579:M579)+COUNTBLANK(Survey!P579)+COUNTBLANK(Survey!S579:U579)+COUNTBLANK(Survey!Y579:AA579)+COUNTBLANK(Survey!AD579:AE579)+COUNTBLANK(Survey!AI579:AI579)</f>
        <v>18</v>
      </c>
      <c r="I579" s="16" t="str">
        <f t="shared" si="376"/>
        <v>Fail</v>
      </c>
      <c r="J579" t="b">
        <f>IF(Survey!E579="No",TRUE,FALSE)</f>
        <v>0</v>
      </c>
      <c r="K579" s="34">
        <f>LEN(Survey!E579)</f>
        <v>0</v>
      </c>
      <c r="L579" s="16" t="str">
        <f t="shared" si="377"/>
        <v>Fail</v>
      </c>
      <c r="M579" t="b">
        <f>IF(Survey!F579="No",TRUE,FALSE)</f>
        <v>0</v>
      </c>
      <c r="N579" s="33">
        <f>LEN(Survey!F579)</f>
        <v>0</v>
      </c>
      <c r="O579" s="16" t="str">
        <f t="shared" si="378"/>
        <v>Pass</v>
      </c>
      <c r="P579" s="34">
        <f>MOD((LEN(Survey!H579)+2),11)</f>
        <v>2</v>
      </c>
      <c r="Q579" s="33" t="str">
        <f>IF(Survey!$L579="Prospectus fund", "Yes", "No")</f>
        <v>No</v>
      </c>
      <c r="R579" s="16" t="str">
        <f t="shared" si="379"/>
        <v>Pass</v>
      </c>
      <c r="S579" s="34">
        <f>MOD((LEN(Survey!J579)+2),11)</f>
        <v>2</v>
      </c>
      <c r="T579" s="35" t="b">
        <f>IF(OR(Survey!$M579="ETF",Survey!$M579="ETF, alternative mutual fund",Survey!$M579="Closed-end", Survey!$M579="Split share corp", Survey!$I579="Yes"),TRUE,FALSE)</f>
        <v>0</v>
      </c>
      <c r="U579" s="16" t="str">
        <f>IFERROR(IF(AND(OR(X579=Y579,Y579 = "Either"),NOT(ISBLANK(Survey!K579))),"Pass","Fail"),"Pass")</f>
        <v>Fail</v>
      </c>
      <c r="V579" s="36" cm="1">
        <f t="array" ref="V579">SUM(SUMIF(Survey!BZ579:CS579,{"&gt;0","&lt;0"})*{1,-1})</f>
        <v>0</v>
      </c>
      <c r="W579" s="38" cm="1">
        <f t="array" ref="W579">SUM(SUMIF(Survey!CC579,{"&gt;0","&lt;0"})*{1,-1})+SUM(SUMIF(Survey!CM579,{"&gt;0","&lt;0"})*{1,-1})</f>
        <v>0</v>
      </c>
      <c r="X579" s="38">
        <f>Survey!K579</f>
        <v>0</v>
      </c>
      <c r="Y579" s="37" t="str">
        <f t="shared" si="380"/>
        <v>Either</v>
      </c>
      <c r="Z579" s="16" t="str">
        <f t="shared" si="381"/>
        <v>Fail</v>
      </c>
      <c r="AA579" s="67" cm="1">
        <f t="array" ref="AA579">SUM(SUMIF(Survey!BZ579:CS579,{"&gt;0","&lt;0"})*{1,-1})+SUM(SUMIF(Survey!CU579:DN579,{"&gt;0","&lt;0"})*{1,-1})</f>
        <v>0</v>
      </c>
      <c r="AB579" s="67">
        <f>IFERROR(AA579/(Survey!$AV579),0)</f>
        <v>0</v>
      </c>
      <c r="AC579" s="128" t="b">
        <f>IF(OR(Survey!$M579="Alternative strategy or hedge",Survey!$M579="Other, illiquid",Survey!$L579="Prospectus fund"),TRUE,FALSE)</f>
        <v>0</v>
      </c>
      <c r="AD579" s="128" t="b">
        <f>NOT(ISBLANK(Survey!$M579))</f>
        <v>0</v>
      </c>
      <c r="AE579" s="16" t="str">
        <f t="shared" si="382"/>
        <v>Pass</v>
      </c>
      <c r="AF579" s="38" t="b">
        <f>NOT(ISNUMBER(SEARCH("Other",Survey!$P579)))</f>
        <v>1</v>
      </c>
      <c r="AG579" s="37" t="b">
        <f>NOT(ISBLANK(Survey!$Q579))</f>
        <v>0</v>
      </c>
      <c r="AH579" s="16" t="str">
        <f t="shared" si="383"/>
        <v>Pass</v>
      </c>
      <c r="AI579" s="143">
        <f>COUNTBLANK(Survey!$W579)</f>
        <v>1</v>
      </c>
      <c r="AJ579" s="67">
        <f>IF(AND(Survey!L579&lt;&gt;"Exempt fund",OR(Survey!$M579="ETF",Survey!$M579="ETF, alternative mutual fund",Survey!$M579="Mutual fund",Survey!$M579="Alternative mutual fund",Survey!$M579="Money market")),1,0)</f>
        <v>0</v>
      </c>
      <c r="AK579" s="16" t="str">
        <f t="shared" si="384"/>
        <v>Pass</v>
      </c>
      <c r="AL579" s="38" t="b">
        <f>NOT(ISNUMBER(SEARCH("Yes",Survey!$AA579)))</f>
        <v>1</v>
      </c>
      <c r="AM579" s="37" t="b">
        <f>IF(COUNTBLANK(Survey!$AB579:$AC579)=0,TRUE, FALSE)</f>
        <v>0</v>
      </c>
      <c r="AN579" s="16" t="str">
        <f t="shared" si="385"/>
        <v>Pass</v>
      </c>
      <c r="AO579" s="38" t="b">
        <f>NOT(ISNUMBER(SEARCH("Yes",Survey!$AD579)))</f>
        <v>1</v>
      </c>
      <c r="AP579" s="37" t="b">
        <f>NOT(ISBLANK(Survey!$AF579))</f>
        <v>0</v>
      </c>
      <c r="AQ579" s="16" t="str">
        <f t="shared" si="386"/>
        <v>Pass</v>
      </c>
      <c r="AR579" s="38" t="b">
        <f>NOT(OR(ISNUMBER(SEARCH("Other",Survey!$AF579)),ISNUMBER(SEARCH("Multiple",Survey!$AF579))))</f>
        <v>1</v>
      </c>
      <c r="AS579" s="37" t="b">
        <f>NOT(ISBLANK(Survey!$AG579))</f>
        <v>0</v>
      </c>
      <c r="AT579" s="16" t="str">
        <f t="shared" si="387"/>
        <v>Fail</v>
      </c>
      <c r="AU579" s="143">
        <f>IF(ABS(Survey!$AV579)&gt;0, 1,0)</f>
        <v>0</v>
      </c>
      <c r="AV579" s="143">
        <f>IF(COUNTBLANK(Survey!$AJ579)=0,1,0)</f>
        <v>0</v>
      </c>
      <c r="AW579" s="16" t="str">
        <f t="shared" si="388"/>
        <v>Pass</v>
      </c>
      <c r="AX579" s="143">
        <f>IF(ISBLANK(Survey!$AJ579),0,1)</f>
        <v>0</v>
      </c>
      <c r="AY579" s="165">
        <f>COUNTBLANK(Survey!$AK579)</f>
        <v>1</v>
      </c>
      <c r="AZ579" s="16" t="str">
        <f t="shared" si="389"/>
        <v>Pass</v>
      </c>
      <c r="BA579" s="143">
        <f>IF(OR(Survey!$AK579="Closed",ISBLANK(Survey!$AK579)),0,1)</f>
        <v>0</v>
      </c>
      <c r="BB579" s="165">
        <f>IF(ISBLANK(Survey!$AL579),1,0)</f>
        <v>1</v>
      </c>
      <c r="BC579" s="147" t="str" cm="1">
        <f t="array" ref="BC579">IF(OR(IF(OR($BE579+$BF579 = 2, $BG579=1), FALSE, TRUE), AND($BD579:$BD579 = 0)),"Pass","Fail")</f>
        <v>Pass</v>
      </c>
      <c r="BD579" s="143">
        <f>COUNTBLANK(Survey!$AM579:$AO579)</f>
        <v>3</v>
      </c>
      <c r="BE579" s="143">
        <f>IF(Survey!$I579="Yes",1,0)</f>
        <v>0</v>
      </c>
      <c r="BF579" s="143">
        <f>IF(OR(Survey!$M579="Mutual fund",Survey!$M579="Alternative mutual fund",Survey!$M579="Money market"),1,0)</f>
        <v>0</v>
      </c>
      <c r="BG579" s="148">
        <f>IF(OR(Survey!$M579="ETF",Survey!$M579="ETF, alternative mutual fund"),1,0)</f>
        <v>0</v>
      </c>
      <c r="BH579" s="16" t="str">
        <f t="shared" si="390"/>
        <v>Pass</v>
      </c>
      <c r="BI579" s="38" t="b">
        <f>OR(ISNUMBER(SEARCH("Yes",Survey!$AO579)),ISBLANK(Survey!$AO579))</f>
        <v>1</v>
      </c>
      <c r="BJ579" s="67" t="b">
        <f>NOT(ISBLANK(Survey!$AP579))</f>
        <v>0</v>
      </c>
      <c r="BK579" s="16" t="str">
        <f t="shared" si="391"/>
        <v>Pass</v>
      </c>
      <c r="BL579" s="143">
        <f>IF(Survey!$AW579=0, 0,1)</f>
        <v>0</v>
      </c>
      <c r="BM579" s="67">
        <f>Survey!$AQ579</f>
        <v>0</v>
      </c>
      <c r="BN579" s="67">
        <f>IFERROR((Survey!$AX579-ABS(Survey!$AY579)-ABS(Survey!$BD579))/Survey!$AW579,0)</f>
        <v>0</v>
      </c>
      <c r="BO579" s="67">
        <f>IF(AND($BM579&gt;$BN579-0.2,$BM579&lt;$BN579+0.2,ISBLANK(Survey!$AQ579)=FALSE),0,1)</f>
        <v>1</v>
      </c>
      <c r="BP579" s="165">
        <f>IF(ISBLANK(Survey!$AR579),1,0)</f>
        <v>1</v>
      </c>
      <c r="BQ579" s="16" t="str">
        <f t="shared" si="392"/>
        <v>Pass</v>
      </c>
      <c r="BR579" s="143">
        <f>IF(Survey!$AW579=0, 0,1)</f>
        <v>0</v>
      </c>
      <c r="BS579" s="67">
        <f>IF(AND(Survey!$AS579&gt;=0,Survey!$AS579&lt;=0.2,Survey!$AS579&lt;&gt;""),0,1)</f>
        <v>1</v>
      </c>
      <c r="BT579" s="143">
        <f>IF(ISBLANK(Survey!$AT579),1,0)</f>
        <v>1</v>
      </c>
      <c r="BU579" s="16" t="str">
        <f t="shared" si="393"/>
        <v>Fail</v>
      </c>
      <c r="BV579" s="165">
        <f>Survey!$AU579</f>
        <v>0</v>
      </c>
      <c r="BW579" s="16" t="str">
        <f t="shared" si="394"/>
        <v>Pass</v>
      </c>
      <c r="BX579" s="36">
        <f>Survey!$AV579</f>
        <v>0</v>
      </c>
      <c r="BY579" s="176">
        <f>Survey!$AW579+Survey!$AX579-ABS(Survey!$AY579)+ABS(Survey!$AZ579)-ABS(Survey!$BA579)+ABS(Survey!$BB579)-ABS(Survey!$BC579)-ABS(Survey!$BD579)+Survey!$BE579</f>
        <v>0</v>
      </c>
      <c r="BZ579" s="35">
        <f t="shared" si="395"/>
        <v>0</v>
      </c>
      <c r="CA579" s="17">
        <f t="shared" si="396"/>
        <v>0</v>
      </c>
      <c r="CB579" s="16" t="str">
        <f t="shared" si="397"/>
        <v>Pass</v>
      </c>
      <c r="CC579" s="38" t="b">
        <f>IF(ABS(Survey!$BE579)=0,TRUE,FALSE)</f>
        <v>1</v>
      </c>
      <c r="CD579" s="37" t="b">
        <f>NOT(ISBLANK(Survey!$BF579))</f>
        <v>0</v>
      </c>
      <c r="CE579" t="str">
        <f t="shared" si="398"/>
        <v>Fail</v>
      </c>
      <c r="CF579" s="29">
        <f>Survey!$AV579</f>
        <v>0</v>
      </c>
      <c r="CG579" s="29" cm="1">
        <f t="array" ref="CG579">SUM(SUMIF(Survey!BH579:BO579,{"&gt;0","&lt;0"})*{1,-1})-SUM(SUMIF(Survey!BQ579:BX579,{"&gt;0","&lt;0"})*{1,-1})</f>
        <v>0</v>
      </c>
      <c r="CH579" s="35" t="str">
        <f t="shared" si="399"/>
        <v>No holdings</v>
      </c>
      <c r="CI579">
        <f t="shared" si="400"/>
        <v>0</v>
      </c>
      <c r="CJ579" s="16" t="str">
        <f t="shared" si="401"/>
        <v>Fail</v>
      </c>
      <c r="CK579" s="36">
        <f>Survey!$AV579</f>
        <v>0</v>
      </c>
      <c r="CL579" s="36" cm="1">
        <f t="array" ref="CL579">SUM(SUMIF(Survey!BZ579:CS579,{"&gt;0","&lt;0"})*{1,-1})-SUM(SUMIF(Survey!CU579:DN579,{"&gt;0","&lt;0"})*{1,-1})</f>
        <v>0</v>
      </c>
      <c r="CM579" s="35" t="str">
        <f t="shared" si="402"/>
        <v>No holdings</v>
      </c>
      <c r="CN579" s="17">
        <f t="shared" si="403"/>
        <v>0</v>
      </c>
      <c r="CO579" s="16" t="str">
        <f t="shared" si="404"/>
        <v>Pass</v>
      </c>
      <c r="CP579" s="38" t="b">
        <f>IF(ABS(Survey!$CS579)=0,TRUE,FALSE)</f>
        <v>1</v>
      </c>
      <c r="CQ579" s="37" t="b">
        <f>NOT(ISBLANK(Survey!$CT579))</f>
        <v>0</v>
      </c>
      <c r="CR579" s="16" t="str">
        <f t="shared" si="405"/>
        <v>Pass</v>
      </c>
      <c r="CS579" s="38" t="b">
        <f>IF(ABS(Survey!$DN579)=0,TRUE,FALSE)</f>
        <v>1</v>
      </c>
      <c r="CT579" s="37" t="b">
        <f>NOT(ISBLANK(Survey!$DO579))</f>
        <v>0</v>
      </c>
      <c r="CU579" t="str">
        <f t="shared" si="406"/>
        <v>Pass</v>
      </c>
      <c r="CV579" s="29" cm="1">
        <f t="array" ref="CV579">SUM(SUMIF(Survey!CO579,{"&gt;0","&lt;0"})*{1,-1})+SUM(SUMIF(Survey!DJ579,{"&gt;0","&lt;0"})*{1,-1})</f>
        <v>0</v>
      </c>
      <c r="CW579" s="29">
        <f>SUM(SUMIF(Survey!DQ579:DW579,{"&gt;0","&lt;0"})*{1,-1})+SUM(SUMIF(Survey!DY579:EE579,{"&gt;0","&lt;0"})*{1,-1})</f>
        <v>0</v>
      </c>
      <c r="CX579">
        <f t="shared" si="407"/>
        <v>0</v>
      </c>
      <c r="CY579">
        <f t="shared" si="408"/>
        <v>0</v>
      </c>
      <c r="CZ579" s="16" t="str">
        <f t="shared" si="409"/>
        <v>Pass</v>
      </c>
      <c r="DA579" s="38" t="b">
        <f>IF(ABS(Survey!$DW579)=0,TRUE,FALSE)</f>
        <v>1</v>
      </c>
      <c r="DB579" s="37" t="b">
        <f>NOT(ISBLANK(Survey!DX579))</f>
        <v>0</v>
      </c>
      <c r="DC579" s="16" t="str">
        <f t="shared" si="410"/>
        <v>Pass</v>
      </c>
      <c r="DD579" s="38" t="b">
        <f>IF(ABS(Survey!$EE579)=0,TRUE,FALSE)</f>
        <v>1</v>
      </c>
      <c r="DE579" s="37" t="b">
        <f>NOT(ISBLANK(Survey!$EF579))</f>
        <v>0</v>
      </c>
      <c r="DF579" s="16" t="str">
        <f t="shared" si="411"/>
        <v>Fail</v>
      </c>
      <c r="DG579" s="36">
        <f>SUM(SUMIF(Survey!EL579:EN579,{"&gt;0","&lt;0"})*{1,-1})</f>
        <v>0</v>
      </c>
      <c r="DH579">
        <f t="shared" si="412"/>
        <v>0</v>
      </c>
      <c r="DI579">
        <f t="shared" si="413"/>
        <v>100</v>
      </c>
      <c r="DJ579" s="35" t="b">
        <f>IF(OR(Survey!$M579="ETF",Survey!$M579="ETF, alternative mutual fund",Survey!$M579="Closed-end", Survey!$M579="Split share corp"),TRUE,FALSE)</f>
        <v>0</v>
      </c>
      <c r="DK579" s="16" t="str">
        <f t="shared" si="414"/>
        <v>Fail</v>
      </c>
      <c r="DL579" s="36">
        <f>SUM(SUMIF(Survey!EP579:EV579,{"&gt;0","&lt;0"})*{1,-1})</f>
        <v>0</v>
      </c>
      <c r="DM579">
        <f t="shared" si="415"/>
        <v>0</v>
      </c>
      <c r="DN579" s="17">
        <f t="shared" si="416"/>
        <v>100</v>
      </c>
      <c r="DO579" s="16" t="str">
        <f t="shared" si="417"/>
        <v>Fail</v>
      </c>
      <c r="DP579" s="36">
        <f>SUM(SUMIF(Survey!EX579:FD579,{"&gt;0","&lt;0"})*{1,-1})</f>
        <v>0</v>
      </c>
      <c r="DQ579">
        <f t="shared" si="418"/>
        <v>0</v>
      </c>
      <c r="DR579" s="17">
        <f t="shared" si="419"/>
        <v>100</v>
      </c>
    </row>
    <row r="580" spans="1:122">
      <c r="A580">
        <v>580</v>
      </c>
      <c r="B580" t="str">
        <f t="shared" si="420"/>
        <v>Pass</v>
      </c>
      <c r="C580" t="str">
        <f>IF(COUNTBLANK(Survey!B580:FE580)=$C$2, "Pass", "Fail")</f>
        <v>Pass</v>
      </c>
      <c r="D580" t="str">
        <f t="shared" si="374"/>
        <v>Fail</v>
      </c>
      <c r="E580" t="str">
        <f>IF(OR(ISBLANK(Survey!AJ580),COUNTIF(G580:BB580,"Fail")),"Fail","Pass")</f>
        <v>Fail</v>
      </c>
      <c r="G580" s="16" t="str">
        <f t="shared" si="375"/>
        <v>Fail</v>
      </c>
      <c r="H580" s="177">
        <f>COUNTBLANK(Survey!B580:D580)+COUNTBLANK(Survey!G580)+COUNTBLANK(Survey!I580)+COUNTBLANK(Survey!K580:M580)+COUNTBLANK(Survey!P580)+COUNTBLANK(Survey!S580:U580)+COUNTBLANK(Survey!Y580:AA580)+COUNTBLANK(Survey!AD580:AE580)+COUNTBLANK(Survey!AI580:AI580)</f>
        <v>18</v>
      </c>
      <c r="I580" s="16" t="str">
        <f t="shared" si="376"/>
        <v>Fail</v>
      </c>
      <c r="J580" t="b">
        <f>IF(Survey!E580="No",TRUE,FALSE)</f>
        <v>0</v>
      </c>
      <c r="K580" s="34">
        <f>LEN(Survey!E580)</f>
        <v>0</v>
      </c>
      <c r="L580" s="16" t="str">
        <f t="shared" si="377"/>
        <v>Fail</v>
      </c>
      <c r="M580" t="b">
        <f>IF(Survey!F580="No",TRUE,FALSE)</f>
        <v>0</v>
      </c>
      <c r="N580" s="33">
        <f>LEN(Survey!F580)</f>
        <v>0</v>
      </c>
      <c r="O580" s="16" t="str">
        <f t="shared" si="378"/>
        <v>Pass</v>
      </c>
      <c r="P580" s="34">
        <f>MOD((LEN(Survey!H580)+2),11)</f>
        <v>2</v>
      </c>
      <c r="Q580" s="33" t="str">
        <f>IF(Survey!$L580="Prospectus fund", "Yes", "No")</f>
        <v>No</v>
      </c>
      <c r="R580" s="16" t="str">
        <f t="shared" si="379"/>
        <v>Pass</v>
      </c>
      <c r="S580" s="34">
        <f>MOD((LEN(Survey!J580)+2),11)</f>
        <v>2</v>
      </c>
      <c r="T580" s="35" t="b">
        <f>IF(OR(Survey!$M580="ETF",Survey!$M580="ETF, alternative mutual fund",Survey!$M580="Closed-end", Survey!$M580="Split share corp", Survey!$I580="Yes"),TRUE,FALSE)</f>
        <v>0</v>
      </c>
      <c r="U580" s="16" t="str">
        <f>IFERROR(IF(AND(OR(X580=Y580,Y580 = "Either"),NOT(ISBLANK(Survey!K580))),"Pass","Fail"),"Pass")</f>
        <v>Fail</v>
      </c>
      <c r="V580" s="36" cm="1">
        <f t="array" ref="V580">SUM(SUMIF(Survey!BZ580:CS580,{"&gt;0","&lt;0"})*{1,-1})</f>
        <v>0</v>
      </c>
      <c r="W580" s="38" cm="1">
        <f t="array" ref="W580">SUM(SUMIF(Survey!CC580,{"&gt;0","&lt;0"})*{1,-1})+SUM(SUMIF(Survey!CM580,{"&gt;0","&lt;0"})*{1,-1})</f>
        <v>0</v>
      </c>
      <c r="X580" s="38">
        <f>Survey!K580</f>
        <v>0</v>
      </c>
      <c r="Y580" s="37" t="str">
        <f t="shared" si="380"/>
        <v>Either</v>
      </c>
      <c r="Z580" s="16" t="str">
        <f t="shared" si="381"/>
        <v>Fail</v>
      </c>
      <c r="AA580" s="67" cm="1">
        <f t="array" ref="AA580">SUM(SUMIF(Survey!BZ580:CS580,{"&gt;0","&lt;0"})*{1,-1})+SUM(SUMIF(Survey!CU580:DN580,{"&gt;0","&lt;0"})*{1,-1})</f>
        <v>0</v>
      </c>
      <c r="AB580" s="67">
        <f>IFERROR(AA580/(Survey!$AV580),0)</f>
        <v>0</v>
      </c>
      <c r="AC580" s="128" t="b">
        <f>IF(OR(Survey!$M580="Alternative strategy or hedge",Survey!$M580="Other, illiquid",Survey!$L580="Prospectus fund"),TRUE,FALSE)</f>
        <v>0</v>
      </c>
      <c r="AD580" s="128" t="b">
        <f>NOT(ISBLANK(Survey!$M580))</f>
        <v>0</v>
      </c>
      <c r="AE580" s="16" t="str">
        <f t="shared" si="382"/>
        <v>Pass</v>
      </c>
      <c r="AF580" s="38" t="b">
        <f>NOT(ISNUMBER(SEARCH("Other",Survey!$P580)))</f>
        <v>1</v>
      </c>
      <c r="AG580" s="37" t="b">
        <f>NOT(ISBLANK(Survey!$Q580))</f>
        <v>0</v>
      </c>
      <c r="AH580" s="16" t="str">
        <f t="shared" si="383"/>
        <v>Pass</v>
      </c>
      <c r="AI580" s="143">
        <f>COUNTBLANK(Survey!$W580)</f>
        <v>1</v>
      </c>
      <c r="AJ580" s="67">
        <f>IF(AND(Survey!L580&lt;&gt;"Exempt fund",OR(Survey!$M580="ETF",Survey!$M580="ETF, alternative mutual fund",Survey!$M580="Mutual fund",Survey!$M580="Alternative mutual fund",Survey!$M580="Money market")),1,0)</f>
        <v>0</v>
      </c>
      <c r="AK580" s="16" t="str">
        <f t="shared" si="384"/>
        <v>Pass</v>
      </c>
      <c r="AL580" s="38" t="b">
        <f>NOT(ISNUMBER(SEARCH("Yes",Survey!$AA580)))</f>
        <v>1</v>
      </c>
      <c r="AM580" s="37" t="b">
        <f>IF(COUNTBLANK(Survey!$AB580:$AC580)=0,TRUE, FALSE)</f>
        <v>0</v>
      </c>
      <c r="AN580" s="16" t="str">
        <f t="shared" si="385"/>
        <v>Pass</v>
      </c>
      <c r="AO580" s="38" t="b">
        <f>NOT(ISNUMBER(SEARCH("Yes",Survey!$AD580)))</f>
        <v>1</v>
      </c>
      <c r="AP580" s="37" t="b">
        <f>NOT(ISBLANK(Survey!$AF580))</f>
        <v>0</v>
      </c>
      <c r="AQ580" s="16" t="str">
        <f t="shared" si="386"/>
        <v>Pass</v>
      </c>
      <c r="AR580" s="38" t="b">
        <f>NOT(OR(ISNUMBER(SEARCH("Other",Survey!$AF580)),ISNUMBER(SEARCH("Multiple",Survey!$AF580))))</f>
        <v>1</v>
      </c>
      <c r="AS580" s="37" t="b">
        <f>NOT(ISBLANK(Survey!$AG580))</f>
        <v>0</v>
      </c>
      <c r="AT580" s="16" t="str">
        <f t="shared" si="387"/>
        <v>Fail</v>
      </c>
      <c r="AU580" s="143">
        <f>IF(ABS(Survey!$AV580)&gt;0, 1,0)</f>
        <v>0</v>
      </c>
      <c r="AV580" s="143">
        <f>IF(COUNTBLANK(Survey!$AJ580)=0,1,0)</f>
        <v>0</v>
      </c>
      <c r="AW580" s="16" t="str">
        <f t="shared" si="388"/>
        <v>Pass</v>
      </c>
      <c r="AX580" s="143">
        <f>IF(ISBLANK(Survey!$AJ580),0,1)</f>
        <v>0</v>
      </c>
      <c r="AY580" s="165">
        <f>COUNTBLANK(Survey!$AK580)</f>
        <v>1</v>
      </c>
      <c r="AZ580" s="16" t="str">
        <f t="shared" si="389"/>
        <v>Pass</v>
      </c>
      <c r="BA580" s="143">
        <f>IF(OR(Survey!$AK580="Closed",ISBLANK(Survey!$AK580)),0,1)</f>
        <v>0</v>
      </c>
      <c r="BB580" s="165">
        <f>IF(ISBLANK(Survey!$AL580),1,0)</f>
        <v>1</v>
      </c>
      <c r="BC580" s="147" t="str" cm="1">
        <f t="array" ref="BC580">IF(OR(IF(OR($BE580+$BF580 = 2, $BG580=1), FALSE, TRUE), AND($BD580:$BD580 = 0)),"Pass","Fail")</f>
        <v>Pass</v>
      </c>
      <c r="BD580" s="143">
        <f>COUNTBLANK(Survey!$AM580:$AO580)</f>
        <v>3</v>
      </c>
      <c r="BE580" s="143">
        <f>IF(Survey!$I580="Yes",1,0)</f>
        <v>0</v>
      </c>
      <c r="BF580" s="143">
        <f>IF(OR(Survey!$M580="Mutual fund",Survey!$M580="Alternative mutual fund",Survey!$M580="Money market"),1,0)</f>
        <v>0</v>
      </c>
      <c r="BG580" s="148">
        <f>IF(OR(Survey!$M580="ETF",Survey!$M580="ETF, alternative mutual fund"),1,0)</f>
        <v>0</v>
      </c>
      <c r="BH580" s="16" t="str">
        <f t="shared" si="390"/>
        <v>Pass</v>
      </c>
      <c r="BI580" s="38" t="b">
        <f>OR(ISNUMBER(SEARCH("Yes",Survey!$AO580)),ISBLANK(Survey!$AO580))</f>
        <v>1</v>
      </c>
      <c r="BJ580" s="67" t="b">
        <f>NOT(ISBLANK(Survey!$AP580))</f>
        <v>0</v>
      </c>
      <c r="BK580" s="16" t="str">
        <f t="shared" si="391"/>
        <v>Pass</v>
      </c>
      <c r="BL580" s="143">
        <f>IF(Survey!$AW580=0, 0,1)</f>
        <v>0</v>
      </c>
      <c r="BM580" s="67">
        <f>Survey!$AQ580</f>
        <v>0</v>
      </c>
      <c r="BN580" s="67">
        <f>IFERROR((Survey!$AX580-ABS(Survey!$AY580)-ABS(Survey!$BD580))/Survey!$AW580,0)</f>
        <v>0</v>
      </c>
      <c r="BO580" s="67">
        <f>IF(AND($BM580&gt;$BN580-0.2,$BM580&lt;$BN580+0.2,ISBLANK(Survey!$AQ580)=FALSE),0,1)</f>
        <v>1</v>
      </c>
      <c r="BP580" s="165">
        <f>IF(ISBLANK(Survey!$AR580),1,0)</f>
        <v>1</v>
      </c>
      <c r="BQ580" s="16" t="str">
        <f t="shared" si="392"/>
        <v>Pass</v>
      </c>
      <c r="BR580" s="143">
        <f>IF(Survey!$AW580=0, 0,1)</f>
        <v>0</v>
      </c>
      <c r="BS580" s="67">
        <f>IF(AND(Survey!$AS580&gt;=0,Survey!$AS580&lt;=0.2,Survey!$AS580&lt;&gt;""),0,1)</f>
        <v>1</v>
      </c>
      <c r="BT580" s="143">
        <f>IF(ISBLANK(Survey!$AT580),1,0)</f>
        <v>1</v>
      </c>
      <c r="BU580" s="16" t="str">
        <f t="shared" si="393"/>
        <v>Fail</v>
      </c>
      <c r="BV580" s="165">
        <f>Survey!$AU580</f>
        <v>0</v>
      </c>
      <c r="BW580" s="16" t="str">
        <f t="shared" si="394"/>
        <v>Pass</v>
      </c>
      <c r="BX580" s="36">
        <f>Survey!$AV580</f>
        <v>0</v>
      </c>
      <c r="BY580" s="176">
        <f>Survey!$AW580+Survey!$AX580-ABS(Survey!$AY580)+ABS(Survey!$AZ580)-ABS(Survey!$BA580)+ABS(Survey!$BB580)-ABS(Survey!$BC580)-ABS(Survey!$BD580)+Survey!$BE580</f>
        <v>0</v>
      </c>
      <c r="BZ580" s="35">
        <f t="shared" si="395"/>
        <v>0</v>
      </c>
      <c r="CA580" s="17">
        <f t="shared" si="396"/>
        <v>0</v>
      </c>
      <c r="CB580" s="16" t="str">
        <f t="shared" si="397"/>
        <v>Pass</v>
      </c>
      <c r="CC580" s="38" t="b">
        <f>IF(ABS(Survey!$BE580)=0,TRUE,FALSE)</f>
        <v>1</v>
      </c>
      <c r="CD580" s="37" t="b">
        <f>NOT(ISBLANK(Survey!$BF580))</f>
        <v>0</v>
      </c>
      <c r="CE580" t="str">
        <f t="shared" si="398"/>
        <v>Fail</v>
      </c>
      <c r="CF580" s="29">
        <f>Survey!$AV580</f>
        <v>0</v>
      </c>
      <c r="CG580" s="29" cm="1">
        <f t="array" ref="CG580">SUM(SUMIF(Survey!BH580:BO580,{"&gt;0","&lt;0"})*{1,-1})-SUM(SUMIF(Survey!BQ580:BX580,{"&gt;0","&lt;0"})*{1,-1})</f>
        <v>0</v>
      </c>
      <c r="CH580" s="35" t="str">
        <f t="shared" si="399"/>
        <v>No holdings</v>
      </c>
      <c r="CI580">
        <f t="shared" si="400"/>
        <v>0</v>
      </c>
      <c r="CJ580" s="16" t="str">
        <f t="shared" si="401"/>
        <v>Fail</v>
      </c>
      <c r="CK580" s="36">
        <f>Survey!$AV580</f>
        <v>0</v>
      </c>
      <c r="CL580" s="36" cm="1">
        <f t="array" ref="CL580">SUM(SUMIF(Survey!BZ580:CS580,{"&gt;0","&lt;0"})*{1,-1})-SUM(SUMIF(Survey!CU580:DN580,{"&gt;0","&lt;0"})*{1,-1})</f>
        <v>0</v>
      </c>
      <c r="CM580" s="35" t="str">
        <f t="shared" si="402"/>
        <v>No holdings</v>
      </c>
      <c r="CN580" s="17">
        <f t="shared" si="403"/>
        <v>0</v>
      </c>
      <c r="CO580" s="16" t="str">
        <f t="shared" si="404"/>
        <v>Pass</v>
      </c>
      <c r="CP580" s="38" t="b">
        <f>IF(ABS(Survey!$CS580)=0,TRUE,FALSE)</f>
        <v>1</v>
      </c>
      <c r="CQ580" s="37" t="b">
        <f>NOT(ISBLANK(Survey!$CT580))</f>
        <v>0</v>
      </c>
      <c r="CR580" s="16" t="str">
        <f t="shared" si="405"/>
        <v>Pass</v>
      </c>
      <c r="CS580" s="38" t="b">
        <f>IF(ABS(Survey!$DN580)=0,TRUE,FALSE)</f>
        <v>1</v>
      </c>
      <c r="CT580" s="37" t="b">
        <f>NOT(ISBLANK(Survey!$DO580))</f>
        <v>0</v>
      </c>
      <c r="CU580" t="str">
        <f t="shared" si="406"/>
        <v>Pass</v>
      </c>
      <c r="CV580" s="29" cm="1">
        <f t="array" ref="CV580">SUM(SUMIF(Survey!CO580,{"&gt;0","&lt;0"})*{1,-1})+SUM(SUMIF(Survey!DJ580,{"&gt;0","&lt;0"})*{1,-1})</f>
        <v>0</v>
      </c>
      <c r="CW580" s="29">
        <f>SUM(SUMIF(Survey!DQ580:DW580,{"&gt;0","&lt;0"})*{1,-1})+SUM(SUMIF(Survey!DY580:EE580,{"&gt;0","&lt;0"})*{1,-1})</f>
        <v>0</v>
      </c>
      <c r="CX580">
        <f t="shared" si="407"/>
        <v>0</v>
      </c>
      <c r="CY580">
        <f t="shared" si="408"/>
        <v>0</v>
      </c>
      <c r="CZ580" s="16" t="str">
        <f t="shared" si="409"/>
        <v>Pass</v>
      </c>
      <c r="DA580" s="38" t="b">
        <f>IF(ABS(Survey!$DW580)=0,TRUE,FALSE)</f>
        <v>1</v>
      </c>
      <c r="DB580" s="37" t="b">
        <f>NOT(ISBLANK(Survey!DX580))</f>
        <v>0</v>
      </c>
      <c r="DC580" s="16" t="str">
        <f t="shared" si="410"/>
        <v>Pass</v>
      </c>
      <c r="DD580" s="38" t="b">
        <f>IF(ABS(Survey!$EE580)=0,TRUE,FALSE)</f>
        <v>1</v>
      </c>
      <c r="DE580" s="37" t="b">
        <f>NOT(ISBLANK(Survey!$EF580))</f>
        <v>0</v>
      </c>
      <c r="DF580" s="16" t="str">
        <f t="shared" si="411"/>
        <v>Fail</v>
      </c>
      <c r="DG580" s="36">
        <f>SUM(SUMIF(Survey!EL580:EN580,{"&gt;0","&lt;0"})*{1,-1})</f>
        <v>0</v>
      </c>
      <c r="DH580">
        <f t="shared" si="412"/>
        <v>0</v>
      </c>
      <c r="DI580">
        <f t="shared" si="413"/>
        <v>100</v>
      </c>
      <c r="DJ580" s="35" t="b">
        <f>IF(OR(Survey!$M580="ETF",Survey!$M580="ETF, alternative mutual fund",Survey!$M580="Closed-end", Survey!$M580="Split share corp"),TRUE,FALSE)</f>
        <v>0</v>
      </c>
      <c r="DK580" s="16" t="str">
        <f t="shared" si="414"/>
        <v>Fail</v>
      </c>
      <c r="DL580" s="36">
        <f>SUM(SUMIF(Survey!EP580:EV580,{"&gt;0","&lt;0"})*{1,-1})</f>
        <v>0</v>
      </c>
      <c r="DM580">
        <f t="shared" si="415"/>
        <v>0</v>
      </c>
      <c r="DN580" s="17">
        <f t="shared" si="416"/>
        <v>100</v>
      </c>
      <c r="DO580" s="16" t="str">
        <f t="shared" si="417"/>
        <v>Fail</v>
      </c>
      <c r="DP580" s="36">
        <f>SUM(SUMIF(Survey!EX580:FD580,{"&gt;0","&lt;0"})*{1,-1})</f>
        <v>0</v>
      </c>
      <c r="DQ580">
        <f t="shared" si="418"/>
        <v>0</v>
      </c>
      <c r="DR580" s="17">
        <f t="shared" si="419"/>
        <v>100</v>
      </c>
    </row>
    <row r="581" spans="1:122">
      <c r="A581">
        <v>581</v>
      </c>
      <c r="B581" t="str">
        <f t="shared" si="420"/>
        <v>Pass</v>
      </c>
      <c r="C581" t="str">
        <f>IF(COUNTBLANK(Survey!B581:FE581)=$C$2, "Pass", "Fail")</f>
        <v>Pass</v>
      </c>
      <c r="D581" t="str">
        <f t="shared" ref="D581:D644" si="421">IF(COUNTIF(G581:DR581,"Fail"),"Fail","Pass")</f>
        <v>Fail</v>
      </c>
      <c r="E581" t="str">
        <f>IF(OR(ISBLANK(Survey!AJ581),COUNTIF(G581:BB581,"Fail")),"Fail","Pass")</f>
        <v>Fail</v>
      </c>
      <c r="G581" s="16" t="str">
        <f t="shared" ref="G581:G644" si="422">IF(H581=0,"Pass","Fail")</f>
        <v>Fail</v>
      </c>
      <c r="H581" s="177">
        <f>COUNTBLANK(Survey!B581:D581)+COUNTBLANK(Survey!G581)+COUNTBLANK(Survey!I581)+COUNTBLANK(Survey!K581:M581)+COUNTBLANK(Survey!P581)+COUNTBLANK(Survey!S581:U581)+COUNTBLANK(Survey!Y581:AA581)+COUNTBLANK(Survey!AD581:AE581)+COUNTBLANK(Survey!AI581:AI581)</f>
        <v>18</v>
      </c>
      <c r="I581" s="16" t="str">
        <f t="shared" ref="I581:I644" si="423">IF(OR(K581=20, J581=TRUE),"Pass","Fail")</f>
        <v>Fail</v>
      </c>
      <c r="J581" t="b">
        <f>IF(Survey!E581="No",TRUE,FALSE)</f>
        <v>0</v>
      </c>
      <c r="K581" s="34">
        <f>LEN(Survey!E581)</f>
        <v>0</v>
      </c>
      <c r="L581" s="16" t="str">
        <f t="shared" ref="L581:L644" si="424">IF(OR(N581=20, M581=TRUE),"Pass","Fail")</f>
        <v>Fail</v>
      </c>
      <c r="M581" t="b">
        <f>IF(Survey!F581="No",TRUE,FALSE)</f>
        <v>0</v>
      </c>
      <c r="N581" s="33">
        <f>LEN(Survey!F581)</f>
        <v>0</v>
      </c>
      <c r="O581" s="16" t="str">
        <f t="shared" ref="O581:O644" si="425">IF(OR(P581=0, Q581="No"),"Pass","Fail")</f>
        <v>Pass</v>
      </c>
      <c r="P581" s="34">
        <f>MOD((LEN(Survey!H581)+2),11)</f>
        <v>2</v>
      </c>
      <c r="Q581" s="33" t="str">
        <f>IF(Survey!$L581="Prospectus fund", "Yes", "No")</f>
        <v>No</v>
      </c>
      <c r="R581" s="16" t="str">
        <f t="shared" ref="R581:R644" si="426">IFERROR(IF(OR(S581=0, T581=FALSE),"Pass","Fail"),"Pass")</f>
        <v>Pass</v>
      </c>
      <c r="S581" s="34">
        <f>MOD((LEN(Survey!J581)+2),11)</f>
        <v>2</v>
      </c>
      <c r="T581" s="35" t="b">
        <f>IF(OR(Survey!$M581="ETF",Survey!$M581="ETF, alternative mutual fund",Survey!$M581="Closed-end", Survey!$M581="Split share corp", Survey!$I581="Yes"),TRUE,FALSE)</f>
        <v>0</v>
      </c>
      <c r="U581" s="16" t="str">
        <f>IFERROR(IF(AND(OR(X581=Y581,Y581 = "Either"),NOT(ISBLANK(Survey!K581))),"Pass","Fail"),"Pass")</f>
        <v>Fail</v>
      </c>
      <c r="V581" s="36" cm="1">
        <f t="array" ref="V581">SUM(SUMIF(Survey!BZ581:CS581,{"&gt;0","&lt;0"})*{1,-1})</f>
        <v>0</v>
      </c>
      <c r="W581" s="38" cm="1">
        <f t="array" ref="W581">SUM(SUMIF(Survey!CC581,{"&gt;0","&lt;0"})*{1,-1})+SUM(SUMIF(Survey!CM581,{"&gt;0","&lt;0"})*{1,-1})</f>
        <v>0</v>
      </c>
      <c r="X581" s="38">
        <f>Survey!K581</f>
        <v>0</v>
      </c>
      <c r="Y581" s="37" t="str">
        <f t="shared" ref="Y581:Y644" si="427">IFERROR(IF(W581/V581 &gt; 0.65, "Fund of funds", IF(W581/V581 &lt; 0.35,"Stand-alone","Either")),"Either")</f>
        <v>Either</v>
      </c>
      <c r="Z581" s="16" t="str">
        <f t="shared" ref="Z581:Z644" si="428">IF(AND(AD581=TRUE,OR(AB581&lt;=2, AC581=TRUE)),"Pass","Fail")</f>
        <v>Fail</v>
      </c>
      <c r="AA581" s="67" cm="1">
        <f t="array" ref="AA581">SUM(SUMIF(Survey!BZ581:CS581,{"&gt;0","&lt;0"})*{1,-1})+SUM(SUMIF(Survey!CU581:DN581,{"&gt;0","&lt;0"})*{1,-1})</f>
        <v>0</v>
      </c>
      <c r="AB581" s="67">
        <f>IFERROR(AA581/(Survey!$AV581),0)</f>
        <v>0</v>
      </c>
      <c r="AC581" s="128" t="b">
        <f>IF(OR(Survey!$M581="Alternative strategy or hedge",Survey!$M581="Other, illiquid",Survey!$L581="Prospectus fund"),TRUE,FALSE)</f>
        <v>0</v>
      </c>
      <c r="AD581" s="128" t="b">
        <f>NOT(ISBLANK(Survey!$M581))</f>
        <v>0</v>
      </c>
      <c r="AE581" s="16" t="str">
        <f t="shared" ref="AE581:AE644" si="429">IF(OR(AF581=TRUE, AG581=TRUE),"Pass","Fail")</f>
        <v>Pass</v>
      </c>
      <c r="AF581" s="38" t="b">
        <f>NOT(ISNUMBER(SEARCH("Other",Survey!$P581)))</f>
        <v>1</v>
      </c>
      <c r="AG581" s="37" t="b">
        <f>NOT(ISBLANK(Survey!$Q581))</f>
        <v>0</v>
      </c>
      <c r="AH581" s="16" t="str">
        <f t="shared" ref="AH581:AH644" si="430">IF(OR(AI581=0, AJ581=0),"Pass","Fail")</f>
        <v>Pass</v>
      </c>
      <c r="AI581" s="143">
        <f>COUNTBLANK(Survey!$W581)</f>
        <v>1</v>
      </c>
      <c r="AJ581" s="67">
        <f>IF(AND(Survey!L581&lt;&gt;"Exempt fund",OR(Survey!$M581="ETF",Survey!$M581="ETF, alternative mutual fund",Survey!$M581="Mutual fund",Survey!$M581="Alternative mutual fund",Survey!$M581="Money market")),1,0)</f>
        <v>0</v>
      </c>
      <c r="AK581" s="16" t="str">
        <f t="shared" ref="AK581:AK644" si="431">IF(OR(AL581=TRUE, AM581=TRUE),"Pass","Fail")</f>
        <v>Pass</v>
      </c>
      <c r="AL581" s="38" t="b">
        <f>NOT(ISNUMBER(SEARCH("Yes",Survey!$AA581)))</f>
        <v>1</v>
      </c>
      <c r="AM581" s="37" t="b">
        <f>IF(COUNTBLANK(Survey!$AB581:$AC581)=0,TRUE, FALSE)</f>
        <v>0</v>
      </c>
      <c r="AN581" s="16" t="str">
        <f t="shared" ref="AN581:AN644" si="432">IF(OR(AO581=TRUE, AP581=TRUE),"Pass","Fail")</f>
        <v>Pass</v>
      </c>
      <c r="AO581" s="38" t="b">
        <f>NOT(ISNUMBER(SEARCH("Yes",Survey!$AD581)))</f>
        <v>1</v>
      </c>
      <c r="AP581" s="37" t="b">
        <f>NOT(ISBLANK(Survey!$AF581))</f>
        <v>0</v>
      </c>
      <c r="AQ581" s="16" t="str">
        <f t="shared" ref="AQ581:AQ644" si="433">IF(OR(AR581=TRUE, AS581=TRUE),"Pass","Fail")</f>
        <v>Pass</v>
      </c>
      <c r="AR581" s="38" t="b">
        <f>NOT(OR(ISNUMBER(SEARCH("Other",Survey!$AF581)),ISNUMBER(SEARCH("Multiple",Survey!$AF581))))</f>
        <v>1</v>
      </c>
      <c r="AS581" s="37" t="b">
        <f>NOT(ISBLANK(Survey!$AG581))</f>
        <v>0</v>
      </c>
      <c r="AT581" s="16" t="str">
        <f t="shared" ref="AT581:AT644" si="434">IF(OR(AND(AU581=1, AV581=0), AND(AU581=0, AV581=1)),"Pass","Fail")</f>
        <v>Fail</v>
      </c>
      <c r="AU581" s="143">
        <f>IF(ABS(Survey!$AV581)&gt;0, 1,0)</f>
        <v>0</v>
      </c>
      <c r="AV581" s="143">
        <f>IF(COUNTBLANK(Survey!$AJ581)=0,1,0)</f>
        <v>0</v>
      </c>
      <c r="AW581" s="16" t="str">
        <f t="shared" ref="AW581:AW644" si="435">IF(OR(AX581=0, AY581=0),"Pass","Fail")</f>
        <v>Pass</v>
      </c>
      <c r="AX581" s="143">
        <f>IF(ISBLANK(Survey!$AJ581),0,1)</f>
        <v>0</v>
      </c>
      <c r="AY581" s="165">
        <f>COUNTBLANK(Survey!$AK581)</f>
        <v>1</v>
      </c>
      <c r="AZ581" s="16" t="str">
        <f t="shared" ref="AZ581:AZ644" si="436">IF(OR(BA581=0, BB581=0),"Pass","Fail")</f>
        <v>Pass</v>
      </c>
      <c r="BA581" s="143">
        <f>IF(OR(Survey!$AK581="Closed",ISBLANK(Survey!$AK581)),0,1)</f>
        <v>0</v>
      </c>
      <c r="BB581" s="165">
        <f>IF(ISBLANK(Survey!$AL581),1,0)</f>
        <v>1</v>
      </c>
      <c r="BC581" s="147" t="str" cm="1">
        <f t="array" ref="BC581">IF(OR(IF(OR($BE581+$BF581 = 2, $BG581=1), FALSE, TRUE), AND($BD581:$BD581 = 0)),"Pass","Fail")</f>
        <v>Pass</v>
      </c>
      <c r="BD581" s="143">
        <f>COUNTBLANK(Survey!$AM581:$AO581)</f>
        <v>3</v>
      </c>
      <c r="BE581" s="143">
        <f>IF(Survey!$I581="Yes",1,0)</f>
        <v>0</v>
      </c>
      <c r="BF581" s="143">
        <f>IF(OR(Survey!$M581="Mutual fund",Survey!$M581="Alternative mutual fund",Survey!$M581="Money market"),1,0)</f>
        <v>0</v>
      </c>
      <c r="BG581" s="148">
        <f>IF(OR(Survey!$M581="ETF",Survey!$M581="ETF, alternative mutual fund"),1,0)</f>
        <v>0</v>
      </c>
      <c r="BH581" s="16" t="str">
        <f t="shared" ref="BH581:BH644" si="437">IF(OR(BI581=TRUE, BJ581=TRUE),"Pass","Fail")</f>
        <v>Pass</v>
      </c>
      <c r="BI581" s="38" t="b">
        <f>OR(ISNUMBER(SEARCH("Yes",Survey!$AO581)),ISBLANK(Survey!$AO581))</f>
        <v>1</v>
      </c>
      <c r="BJ581" s="67" t="b">
        <f>NOT(ISBLANK(Survey!$AP581))</f>
        <v>0</v>
      </c>
      <c r="BK581" s="16" t="str">
        <f t="shared" ref="BK581:BK644" si="438">IF(OR(BL581=0, BO581=0, BP581=0),"Pass","Fail")</f>
        <v>Pass</v>
      </c>
      <c r="BL581" s="143">
        <f>IF(Survey!$AW581=0, 0,1)</f>
        <v>0</v>
      </c>
      <c r="BM581" s="67">
        <f>Survey!$AQ581</f>
        <v>0</v>
      </c>
      <c r="BN581" s="67">
        <f>IFERROR((Survey!$AX581-ABS(Survey!$AY581)-ABS(Survey!$BD581))/Survey!$AW581,0)</f>
        <v>0</v>
      </c>
      <c r="BO581" s="67">
        <f>IF(AND($BM581&gt;$BN581-0.2,$BM581&lt;$BN581+0.2,ISBLANK(Survey!$AQ581)=FALSE),0,1)</f>
        <v>1</v>
      </c>
      <c r="BP581" s="165">
        <f>IF(ISBLANK(Survey!$AR581),1,0)</f>
        <v>1</v>
      </c>
      <c r="BQ581" s="16" t="str">
        <f t="shared" ref="BQ581:BQ644" si="439">IF(OR($BR581=0, $BS581=0,$BT581=0),"Pass","Fail")</f>
        <v>Pass</v>
      </c>
      <c r="BR581" s="143">
        <f>IF(Survey!$AW581=0, 0,1)</f>
        <v>0</v>
      </c>
      <c r="BS581" s="67">
        <f>IF(AND(Survey!$AS581&gt;=0,Survey!$AS581&lt;=0.2,Survey!$AS581&lt;&gt;""),0,1)</f>
        <v>1</v>
      </c>
      <c r="BT581" s="143">
        <f>IF(ISBLANK(Survey!$AT581),1,0)</f>
        <v>1</v>
      </c>
      <c r="BU581" s="16" t="str">
        <f t="shared" ref="BU581:BU644" si="440">IF(OR(BV581="CAD",BV581="USD"),"Pass","Fail")</f>
        <v>Fail</v>
      </c>
      <c r="BV581" s="165">
        <f>Survey!$AU581</f>
        <v>0</v>
      </c>
      <c r="BW581" s="16" t="str">
        <f t="shared" ref="BW581:BW644" si="441">IF(OR(CA581=0,AND(BZ581&gt;=0.99,BZ581&lt;=1.01)),"Pass","Fail")</f>
        <v>Pass</v>
      </c>
      <c r="BX581" s="36">
        <f>Survey!$AV581</f>
        <v>0</v>
      </c>
      <c r="BY581" s="176">
        <f>Survey!$AW581+Survey!$AX581-ABS(Survey!$AY581)+ABS(Survey!$AZ581)-ABS(Survey!$BA581)+ABS(Survey!$BB581)-ABS(Survey!$BC581)-ABS(Survey!$BD581)+Survey!$BE581</f>
        <v>0</v>
      </c>
      <c r="BZ581" s="35">
        <f t="shared" ref="BZ581:BZ644" si="442">IFERROR(BX581/BY581,0)</f>
        <v>0</v>
      </c>
      <c r="CA581" s="17">
        <f t="shared" ref="CA581:CA644" si="443">BX581-BY581</f>
        <v>0</v>
      </c>
      <c r="CB581" s="16" t="str">
        <f t="shared" ref="CB581:CB644" si="444">IF(OR(CC581=TRUE, CD581=TRUE),"Pass","Fail")</f>
        <v>Pass</v>
      </c>
      <c r="CC581" s="38" t="b">
        <f>IF(ABS(Survey!$BE581)=0,TRUE,FALSE)</f>
        <v>1</v>
      </c>
      <c r="CD581" s="37" t="b">
        <f>NOT(ISBLANK(Survey!$BF581))</f>
        <v>0</v>
      </c>
      <c r="CE581" t="str">
        <f t="shared" ref="CE581:CE644" si="445">IF(AND(CH581&gt;=0.99,CH581&lt;=1.01),"Pass","Fail")</f>
        <v>Fail</v>
      </c>
      <c r="CF581" s="29">
        <f>Survey!$AV581</f>
        <v>0</v>
      </c>
      <c r="CG581" s="29" cm="1">
        <f t="array" ref="CG581">SUM(SUMIF(Survey!BH581:BO581,{"&gt;0","&lt;0"})*{1,-1})-SUM(SUMIF(Survey!BQ581:BX581,{"&gt;0","&lt;0"})*{1,-1})</f>
        <v>0</v>
      </c>
      <c r="CH581" s="35" t="str">
        <f t="shared" ref="CH581:CH644" si="446">IF(CG581=0,"No holdings",CF581/CG581)</f>
        <v>No holdings</v>
      </c>
      <c r="CI581">
        <f t="shared" ref="CI581:CI644" si="447">CF581-CG581</f>
        <v>0</v>
      </c>
      <c r="CJ581" s="16" t="str">
        <f t="shared" ref="CJ581:CJ644" si="448">IF(AND(CM581&gt;=0.99,CM581&lt;=1.01),"Pass","Fail")</f>
        <v>Fail</v>
      </c>
      <c r="CK581" s="36">
        <f>Survey!$AV581</f>
        <v>0</v>
      </c>
      <c r="CL581" s="36" cm="1">
        <f t="array" ref="CL581">SUM(SUMIF(Survey!BZ581:CS581,{"&gt;0","&lt;0"})*{1,-1})-SUM(SUMIF(Survey!CU581:DN581,{"&gt;0","&lt;0"})*{1,-1})</f>
        <v>0</v>
      </c>
      <c r="CM581" s="35" t="str">
        <f t="shared" ref="CM581:CM644" si="449">IF(CL581=0,"No holdings",CK581/CL581)</f>
        <v>No holdings</v>
      </c>
      <c r="CN581" s="17">
        <f t="shared" ref="CN581:CN644" si="450">CK581-CL581</f>
        <v>0</v>
      </c>
      <c r="CO581" s="16" t="str">
        <f t="shared" ref="CO581:CO644" si="451">IF(OR(CP581=TRUE, CQ581=TRUE),"Pass","Fail")</f>
        <v>Pass</v>
      </c>
      <c r="CP581" s="38" t="b">
        <f>IF(ABS(Survey!$CS581)=0,TRUE,FALSE)</f>
        <v>1</v>
      </c>
      <c r="CQ581" s="37" t="b">
        <f>NOT(ISBLANK(Survey!$CT581))</f>
        <v>0</v>
      </c>
      <c r="CR581" s="16" t="str">
        <f t="shared" ref="CR581:CR644" si="452">IF(OR(CS581=TRUE, CT581=TRUE),"Pass","Fail")</f>
        <v>Pass</v>
      </c>
      <c r="CS581" s="38" t="b">
        <f>IF(ABS(Survey!$DN581)=0,TRUE,FALSE)</f>
        <v>1</v>
      </c>
      <c r="CT581" s="37" t="b">
        <f>NOT(ISBLANK(Survey!$DO581))</f>
        <v>0</v>
      </c>
      <c r="CU581" t="str">
        <f t="shared" ref="CU581:CU644" si="453">IF(CX581&lt;1,"Pass","Fail")</f>
        <v>Pass</v>
      </c>
      <c r="CV581" s="29" cm="1">
        <f t="array" ref="CV581">SUM(SUMIF(Survey!CO581,{"&gt;0","&lt;0"})*{1,-1})+SUM(SUMIF(Survey!DJ581,{"&gt;0","&lt;0"})*{1,-1})</f>
        <v>0</v>
      </c>
      <c r="CW581" s="29">
        <f>SUM(SUMIF(Survey!DQ581:DW581,{"&gt;0","&lt;0"})*{1,-1})+SUM(SUMIF(Survey!DY581:EE581,{"&gt;0","&lt;0"})*{1,-1})</f>
        <v>0</v>
      </c>
      <c r="CX581">
        <f t="shared" ref="CX581:CX644" si="454">IFERROR(IF(AND(CW581=0,CV581&gt;0),"No Gross Notional",CV581/CW581),0)</f>
        <v>0</v>
      </c>
      <c r="CY581">
        <f t="shared" ref="CY581:CY644" si="455">IF(CV581-CW581 &lt; 0, 0, CV581-CW581)</f>
        <v>0</v>
      </c>
      <c r="CZ581" s="16" t="str">
        <f t="shared" ref="CZ581:CZ644" si="456">IF(OR(DA581=TRUE, DB581=TRUE),"Pass","Fail")</f>
        <v>Pass</v>
      </c>
      <c r="DA581" s="38" t="b">
        <f>IF(ABS(Survey!$DW581)=0,TRUE,FALSE)</f>
        <v>1</v>
      </c>
      <c r="DB581" s="37" t="b">
        <f>NOT(ISBLANK(Survey!DX581))</f>
        <v>0</v>
      </c>
      <c r="DC581" s="16" t="str">
        <f t="shared" ref="DC581:DC644" si="457">IF(OR(DD581=TRUE, DE581=TRUE),"Pass","Fail")</f>
        <v>Pass</v>
      </c>
      <c r="DD581" s="38" t="b">
        <f>IF(ABS(Survey!$EE581)=0,TRUE,FALSE)</f>
        <v>1</v>
      </c>
      <c r="DE581" s="37" t="b">
        <f>NOT(ISBLANK(Survey!$EF581))</f>
        <v>0</v>
      </c>
      <c r="DF581" s="16" t="str">
        <f t="shared" ref="DF581:DF644" si="458">IF(DJ581=TRUE,"Pass",IF(OR(AND(DG581&gt;=0.99,DG581&lt;=1.01),AND(DG581&gt;=99,DG581&lt;=101)),"Pass","Fail"))</f>
        <v>Fail</v>
      </c>
      <c r="DG581" s="36">
        <f>SUM(SUMIF(Survey!EL581:EN581,{"&gt;0","&lt;0"})*{1,-1})</f>
        <v>0</v>
      </c>
      <c r="DH581">
        <f t="shared" ref="DH581:DH644" si="459">IF(DG581=0,0,100/DG581)</f>
        <v>0</v>
      </c>
      <c r="DI581">
        <f t="shared" ref="DI581:DI644" si="460">100-DG581</f>
        <v>100</v>
      </c>
      <c r="DJ581" s="35" t="b">
        <f>IF(OR(Survey!$M581="ETF",Survey!$M581="ETF, alternative mutual fund",Survey!$M581="Closed-end", Survey!$M581="Split share corp"),TRUE,FALSE)</f>
        <v>0</v>
      </c>
      <c r="DK581" s="16" t="str">
        <f t="shared" ref="DK581:DK644" si="461">IF(OR(AND(DL581&gt;=0.99,DL581&lt;=1.01),AND(DL581&gt;=99,DL581&lt;=101)),"Pass","Fail")</f>
        <v>Fail</v>
      </c>
      <c r="DL581" s="36">
        <f>SUM(SUMIF(Survey!EP581:EV581,{"&gt;0","&lt;0"})*{1,-1})</f>
        <v>0</v>
      </c>
      <c r="DM581">
        <f t="shared" ref="DM581:DM644" si="462">IF(DL581=0,0,100/DL581)</f>
        <v>0</v>
      </c>
      <c r="DN581" s="17">
        <f t="shared" ref="DN581:DN644" si="463">100-DL581</f>
        <v>100</v>
      </c>
      <c r="DO581" s="16" t="str">
        <f t="shared" ref="DO581:DO644" si="464">IF(OR(AND(DP581&gt;=0.99,DP581&lt;=1.01),AND(DP581&gt;=99,DP581&lt;=101)),"Pass","Fail")</f>
        <v>Fail</v>
      </c>
      <c r="DP581" s="36">
        <f>SUM(SUMIF(Survey!EX581:FD581,{"&gt;0","&lt;0"})*{1,-1})</f>
        <v>0</v>
      </c>
      <c r="DQ581">
        <f t="shared" ref="DQ581:DQ644" si="465">IF(DP581=0,0,100/DP581)</f>
        <v>0</v>
      </c>
      <c r="DR581" s="17">
        <f t="shared" ref="DR581:DR644" si="466">100-DP581</f>
        <v>100</v>
      </c>
    </row>
    <row r="582" spans="1:122">
      <c r="A582">
        <v>582</v>
      </c>
      <c r="B582" t="str">
        <f t="shared" si="420"/>
        <v>Pass</v>
      </c>
      <c r="C582" t="str">
        <f>IF(COUNTBLANK(Survey!B582:FE582)=$C$2, "Pass", "Fail")</f>
        <v>Pass</v>
      </c>
      <c r="D582" t="str">
        <f t="shared" si="421"/>
        <v>Fail</v>
      </c>
      <c r="E582" t="str">
        <f>IF(OR(ISBLANK(Survey!AJ582),COUNTIF(G582:BB582,"Fail")),"Fail","Pass")</f>
        <v>Fail</v>
      </c>
      <c r="G582" s="16" t="str">
        <f t="shared" si="422"/>
        <v>Fail</v>
      </c>
      <c r="H582" s="177">
        <f>COUNTBLANK(Survey!B582:D582)+COUNTBLANK(Survey!G582)+COUNTBLANK(Survey!I582)+COUNTBLANK(Survey!K582:M582)+COUNTBLANK(Survey!P582)+COUNTBLANK(Survey!S582:U582)+COUNTBLANK(Survey!Y582:AA582)+COUNTBLANK(Survey!AD582:AE582)+COUNTBLANK(Survey!AI582:AI582)</f>
        <v>18</v>
      </c>
      <c r="I582" s="16" t="str">
        <f t="shared" si="423"/>
        <v>Fail</v>
      </c>
      <c r="J582" t="b">
        <f>IF(Survey!E582="No",TRUE,FALSE)</f>
        <v>0</v>
      </c>
      <c r="K582" s="34">
        <f>LEN(Survey!E582)</f>
        <v>0</v>
      </c>
      <c r="L582" s="16" t="str">
        <f t="shared" si="424"/>
        <v>Fail</v>
      </c>
      <c r="M582" t="b">
        <f>IF(Survey!F582="No",TRUE,FALSE)</f>
        <v>0</v>
      </c>
      <c r="N582" s="33">
        <f>LEN(Survey!F582)</f>
        <v>0</v>
      </c>
      <c r="O582" s="16" t="str">
        <f t="shared" si="425"/>
        <v>Pass</v>
      </c>
      <c r="P582" s="34">
        <f>MOD((LEN(Survey!H582)+2),11)</f>
        <v>2</v>
      </c>
      <c r="Q582" s="33" t="str">
        <f>IF(Survey!$L582="Prospectus fund", "Yes", "No")</f>
        <v>No</v>
      </c>
      <c r="R582" s="16" t="str">
        <f t="shared" si="426"/>
        <v>Pass</v>
      </c>
      <c r="S582" s="34">
        <f>MOD((LEN(Survey!J582)+2),11)</f>
        <v>2</v>
      </c>
      <c r="T582" s="35" t="b">
        <f>IF(OR(Survey!$M582="ETF",Survey!$M582="ETF, alternative mutual fund",Survey!$M582="Closed-end", Survey!$M582="Split share corp", Survey!$I582="Yes"),TRUE,FALSE)</f>
        <v>0</v>
      </c>
      <c r="U582" s="16" t="str">
        <f>IFERROR(IF(AND(OR(X582=Y582,Y582 = "Either"),NOT(ISBLANK(Survey!K582))),"Pass","Fail"),"Pass")</f>
        <v>Fail</v>
      </c>
      <c r="V582" s="36" cm="1">
        <f t="array" ref="V582">SUM(SUMIF(Survey!BZ582:CS582,{"&gt;0","&lt;0"})*{1,-1})</f>
        <v>0</v>
      </c>
      <c r="W582" s="38" cm="1">
        <f t="array" ref="W582">SUM(SUMIF(Survey!CC582,{"&gt;0","&lt;0"})*{1,-1})+SUM(SUMIF(Survey!CM582,{"&gt;0","&lt;0"})*{1,-1})</f>
        <v>0</v>
      </c>
      <c r="X582" s="38">
        <f>Survey!K582</f>
        <v>0</v>
      </c>
      <c r="Y582" s="37" t="str">
        <f t="shared" si="427"/>
        <v>Either</v>
      </c>
      <c r="Z582" s="16" t="str">
        <f t="shared" si="428"/>
        <v>Fail</v>
      </c>
      <c r="AA582" s="67" cm="1">
        <f t="array" ref="AA582">SUM(SUMIF(Survey!BZ582:CS582,{"&gt;0","&lt;0"})*{1,-1})+SUM(SUMIF(Survey!CU582:DN582,{"&gt;0","&lt;0"})*{1,-1})</f>
        <v>0</v>
      </c>
      <c r="AB582" s="67">
        <f>IFERROR(AA582/(Survey!$AV582),0)</f>
        <v>0</v>
      </c>
      <c r="AC582" s="128" t="b">
        <f>IF(OR(Survey!$M582="Alternative strategy or hedge",Survey!$M582="Other, illiquid",Survey!$L582="Prospectus fund"),TRUE,FALSE)</f>
        <v>0</v>
      </c>
      <c r="AD582" s="128" t="b">
        <f>NOT(ISBLANK(Survey!$M582))</f>
        <v>0</v>
      </c>
      <c r="AE582" s="16" t="str">
        <f t="shared" si="429"/>
        <v>Pass</v>
      </c>
      <c r="AF582" s="38" t="b">
        <f>NOT(ISNUMBER(SEARCH("Other",Survey!$P582)))</f>
        <v>1</v>
      </c>
      <c r="AG582" s="37" t="b">
        <f>NOT(ISBLANK(Survey!$Q582))</f>
        <v>0</v>
      </c>
      <c r="AH582" s="16" t="str">
        <f t="shared" si="430"/>
        <v>Pass</v>
      </c>
      <c r="AI582" s="143">
        <f>COUNTBLANK(Survey!$W582)</f>
        <v>1</v>
      </c>
      <c r="AJ582" s="67">
        <f>IF(AND(Survey!L582&lt;&gt;"Exempt fund",OR(Survey!$M582="ETF",Survey!$M582="ETF, alternative mutual fund",Survey!$M582="Mutual fund",Survey!$M582="Alternative mutual fund",Survey!$M582="Money market")),1,0)</f>
        <v>0</v>
      </c>
      <c r="AK582" s="16" t="str">
        <f t="shared" si="431"/>
        <v>Pass</v>
      </c>
      <c r="AL582" s="38" t="b">
        <f>NOT(ISNUMBER(SEARCH("Yes",Survey!$AA582)))</f>
        <v>1</v>
      </c>
      <c r="AM582" s="37" t="b">
        <f>IF(COUNTBLANK(Survey!$AB582:$AC582)=0,TRUE, FALSE)</f>
        <v>0</v>
      </c>
      <c r="AN582" s="16" t="str">
        <f t="shared" si="432"/>
        <v>Pass</v>
      </c>
      <c r="AO582" s="38" t="b">
        <f>NOT(ISNUMBER(SEARCH("Yes",Survey!$AD582)))</f>
        <v>1</v>
      </c>
      <c r="AP582" s="37" t="b">
        <f>NOT(ISBLANK(Survey!$AF582))</f>
        <v>0</v>
      </c>
      <c r="AQ582" s="16" t="str">
        <f t="shared" si="433"/>
        <v>Pass</v>
      </c>
      <c r="AR582" s="38" t="b">
        <f>NOT(OR(ISNUMBER(SEARCH("Other",Survey!$AF582)),ISNUMBER(SEARCH("Multiple",Survey!$AF582))))</f>
        <v>1</v>
      </c>
      <c r="AS582" s="37" t="b">
        <f>NOT(ISBLANK(Survey!$AG582))</f>
        <v>0</v>
      </c>
      <c r="AT582" s="16" t="str">
        <f t="shared" si="434"/>
        <v>Fail</v>
      </c>
      <c r="AU582" s="143">
        <f>IF(ABS(Survey!$AV582)&gt;0, 1,0)</f>
        <v>0</v>
      </c>
      <c r="AV582" s="143">
        <f>IF(COUNTBLANK(Survey!$AJ582)=0,1,0)</f>
        <v>0</v>
      </c>
      <c r="AW582" s="16" t="str">
        <f t="shared" si="435"/>
        <v>Pass</v>
      </c>
      <c r="AX582" s="143">
        <f>IF(ISBLANK(Survey!$AJ582),0,1)</f>
        <v>0</v>
      </c>
      <c r="AY582" s="165">
        <f>COUNTBLANK(Survey!$AK582)</f>
        <v>1</v>
      </c>
      <c r="AZ582" s="16" t="str">
        <f t="shared" si="436"/>
        <v>Pass</v>
      </c>
      <c r="BA582" s="143">
        <f>IF(OR(Survey!$AK582="Closed",ISBLANK(Survey!$AK582)),0,1)</f>
        <v>0</v>
      </c>
      <c r="BB582" s="165">
        <f>IF(ISBLANK(Survey!$AL582),1,0)</f>
        <v>1</v>
      </c>
      <c r="BC582" s="147" t="str" cm="1">
        <f t="array" ref="BC582">IF(OR(IF(OR($BE582+$BF582 = 2, $BG582=1), FALSE, TRUE), AND($BD582:$BD582 = 0)),"Pass","Fail")</f>
        <v>Pass</v>
      </c>
      <c r="BD582" s="143">
        <f>COUNTBLANK(Survey!$AM582:$AO582)</f>
        <v>3</v>
      </c>
      <c r="BE582" s="143">
        <f>IF(Survey!$I582="Yes",1,0)</f>
        <v>0</v>
      </c>
      <c r="BF582" s="143">
        <f>IF(OR(Survey!$M582="Mutual fund",Survey!$M582="Alternative mutual fund",Survey!$M582="Money market"),1,0)</f>
        <v>0</v>
      </c>
      <c r="BG582" s="148">
        <f>IF(OR(Survey!$M582="ETF",Survey!$M582="ETF, alternative mutual fund"),1,0)</f>
        <v>0</v>
      </c>
      <c r="BH582" s="16" t="str">
        <f t="shared" si="437"/>
        <v>Pass</v>
      </c>
      <c r="BI582" s="38" t="b">
        <f>OR(ISNUMBER(SEARCH("Yes",Survey!$AO582)),ISBLANK(Survey!$AO582))</f>
        <v>1</v>
      </c>
      <c r="BJ582" s="67" t="b">
        <f>NOT(ISBLANK(Survey!$AP582))</f>
        <v>0</v>
      </c>
      <c r="BK582" s="16" t="str">
        <f t="shared" si="438"/>
        <v>Pass</v>
      </c>
      <c r="BL582" s="143">
        <f>IF(Survey!$AW582=0, 0,1)</f>
        <v>0</v>
      </c>
      <c r="BM582" s="67">
        <f>Survey!$AQ582</f>
        <v>0</v>
      </c>
      <c r="BN582" s="67">
        <f>IFERROR((Survey!$AX582-ABS(Survey!$AY582)-ABS(Survey!$BD582))/Survey!$AW582,0)</f>
        <v>0</v>
      </c>
      <c r="BO582" s="67">
        <f>IF(AND($BM582&gt;$BN582-0.2,$BM582&lt;$BN582+0.2,ISBLANK(Survey!$AQ582)=FALSE),0,1)</f>
        <v>1</v>
      </c>
      <c r="BP582" s="165">
        <f>IF(ISBLANK(Survey!$AR582),1,0)</f>
        <v>1</v>
      </c>
      <c r="BQ582" s="16" t="str">
        <f t="shared" si="439"/>
        <v>Pass</v>
      </c>
      <c r="BR582" s="143">
        <f>IF(Survey!$AW582=0, 0,1)</f>
        <v>0</v>
      </c>
      <c r="BS582" s="67">
        <f>IF(AND(Survey!$AS582&gt;=0,Survey!$AS582&lt;=0.2,Survey!$AS582&lt;&gt;""),0,1)</f>
        <v>1</v>
      </c>
      <c r="BT582" s="143">
        <f>IF(ISBLANK(Survey!$AT582),1,0)</f>
        <v>1</v>
      </c>
      <c r="BU582" s="16" t="str">
        <f t="shared" si="440"/>
        <v>Fail</v>
      </c>
      <c r="BV582" s="165">
        <f>Survey!$AU582</f>
        <v>0</v>
      </c>
      <c r="BW582" s="16" t="str">
        <f t="shared" si="441"/>
        <v>Pass</v>
      </c>
      <c r="BX582" s="36">
        <f>Survey!$AV582</f>
        <v>0</v>
      </c>
      <c r="BY582" s="176">
        <f>Survey!$AW582+Survey!$AX582-ABS(Survey!$AY582)+ABS(Survey!$AZ582)-ABS(Survey!$BA582)+ABS(Survey!$BB582)-ABS(Survey!$BC582)-ABS(Survey!$BD582)+Survey!$BE582</f>
        <v>0</v>
      </c>
      <c r="BZ582" s="35">
        <f t="shared" si="442"/>
        <v>0</v>
      </c>
      <c r="CA582" s="17">
        <f t="shared" si="443"/>
        <v>0</v>
      </c>
      <c r="CB582" s="16" t="str">
        <f t="shared" si="444"/>
        <v>Pass</v>
      </c>
      <c r="CC582" s="38" t="b">
        <f>IF(ABS(Survey!$BE582)=0,TRUE,FALSE)</f>
        <v>1</v>
      </c>
      <c r="CD582" s="37" t="b">
        <f>NOT(ISBLANK(Survey!$BF582))</f>
        <v>0</v>
      </c>
      <c r="CE582" t="str">
        <f t="shared" si="445"/>
        <v>Fail</v>
      </c>
      <c r="CF582" s="29">
        <f>Survey!$AV582</f>
        <v>0</v>
      </c>
      <c r="CG582" s="29" cm="1">
        <f t="array" ref="CG582">SUM(SUMIF(Survey!BH582:BO582,{"&gt;0","&lt;0"})*{1,-1})-SUM(SUMIF(Survey!BQ582:BX582,{"&gt;0","&lt;0"})*{1,-1})</f>
        <v>0</v>
      </c>
      <c r="CH582" s="35" t="str">
        <f t="shared" si="446"/>
        <v>No holdings</v>
      </c>
      <c r="CI582">
        <f t="shared" si="447"/>
        <v>0</v>
      </c>
      <c r="CJ582" s="16" t="str">
        <f t="shared" si="448"/>
        <v>Fail</v>
      </c>
      <c r="CK582" s="36">
        <f>Survey!$AV582</f>
        <v>0</v>
      </c>
      <c r="CL582" s="36" cm="1">
        <f t="array" ref="CL582">SUM(SUMIF(Survey!BZ582:CS582,{"&gt;0","&lt;0"})*{1,-1})-SUM(SUMIF(Survey!CU582:DN582,{"&gt;0","&lt;0"})*{1,-1})</f>
        <v>0</v>
      </c>
      <c r="CM582" s="35" t="str">
        <f t="shared" si="449"/>
        <v>No holdings</v>
      </c>
      <c r="CN582" s="17">
        <f t="shared" si="450"/>
        <v>0</v>
      </c>
      <c r="CO582" s="16" t="str">
        <f t="shared" si="451"/>
        <v>Pass</v>
      </c>
      <c r="CP582" s="38" t="b">
        <f>IF(ABS(Survey!$CS582)=0,TRUE,FALSE)</f>
        <v>1</v>
      </c>
      <c r="CQ582" s="37" t="b">
        <f>NOT(ISBLANK(Survey!$CT582))</f>
        <v>0</v>
      </c>
      <c r="CR582" s="16" t="str">
        <f t="shared" si="452"/>
        <v>Pass</v>
      </c>
      <c r="CS582" s="38" t="b">
        <f>IF(ABS(Survey!$DN582)=0,TRUE,FALSE)</f>
        <v>1</v>
      </c>
      <c r="CT582" s="37" t="b">
        <f>NOT(ISBLANK(Survey!$DO582))</f>
        <v>0</v>
      </c>
      <c r="CU582" t="str">
        <f t="shared" si="453"/>
        <v>Pass</v>
      </c>
      <c r="CV582" s="29" cm="1">
        <f t="array" ref="CV582">SUM(SUMIF(Survey!CO582,{"&gt;0","&lt;0"})*{1,-1})+SUM(SUMIF(Survey!DJ582,{"&gt;0","&lt;0"})*{1,-1})</f>
        <v>0</v>
      </c>
      <c r="CW582" s="29">
        <f>SUM(SUMIF(Survey!DQ582:DW582,{"&gt;0","&lt;0"})*{1,-1})+SUM(SUMIF(Survey!DY582:EE582,{"&gt;0","&lt;0"})*{1,-1})</f>
        <v>0</v>
      </c>
      <c r="CX582">
        <f t="shared" si="454"/>
        <v>0</v>
      </c>
      <c r="CY582">
        <f t="shared" si="455"/>
        <v>0</v>
      </c>
      <c r="CZ582" s="16" t="str">
        <f t="shared" si="456"/>
        <v>Pass</v>
      </c>
      <c r="DA582" s="38" t="b">
        <f>IF(ABS(Survey!$DW582)=0,TRUE,FALSE)</f>
        <v>1</v>
      </c>
      <c r="DB582" s="37" t="b">
        <f>NOT(ISBLANK(Survey!DX582))</f>
        <v>0</v>
      </c>
      <c r="DC582" s="16" t="str">
        <f t="shared" si="457"/>
        <v>Pass</v>
      </c>
      <c r="DD582" s="38" t="b">
        <f>IF(ABS(Survey!$EE582)=0,TRUE,FALSE)</f>
        <v>1</v>
      </c>
      <c r="DE582" s="37" t="b">
        <f>NOT(ISBLANK(Survey!$EF582))</f>
        <v>0</v>
      </c>
      <c r="DF582" s="16" t="str">
        <f t="shared" si="458"/>
        <v>Fail</v>
      </c>
      <c r="DG582" s="36">
        <f>SUM(SUMIF(Survey!EL582:EN582,{"&gt;0","&lt;0"})*{1,-1})</f>
        <v>0</v>
      </c>
      <c r="DH582">
        <f t="shared" si="459"/>
        <v>0</v>
      </c>
      <c r="DI582">
        <f t="shared" si="460"/>
        <v>100</v>
      </c>
      <c r="DJ582" s="35" t="b">
        <f>IF(OR(Survey!$M582="ETF",Survey!$M582="ETF, alternative mutual fund",Survey!$M582="Closed-end", Survey!$M582="Split share corp"),TRUE,FALSE)</f>
        <v>0</v>
      </c>
      <c r="DK582" s="16" t="str">
        <f t="shared" si="461"/>
        <v>Fail</v>
      </c>
      <c r="DL582" s="36">
        <f>SUM(SUMIF(Survey!EP582:EV582,{"&gt;0","&lt;0"})*{1,-1})</f>
        <v>0</v>
      </c>
      <c r="DM582">
        <f t="shared" si="462"/>
        <v>0</v>
      </c>
      <c r="DN582" s="17">
        <f t="shared" si="463"/>
        <v>100</v>
      </c>
      <c r="DO582" s="16" t="str">
        <f t="shared" si="464"/>
        <v>Fail</v>
      </c>
      <c r="DP582" s="36">
        <f>SUM(SUMIF(Survey!EX582:FD582,{"&gt;0","&lt;0"})*{1,-1})</f>
        <v>0</v>
      </c>
      <c r="DQ582">
        <f t="shared" si="465"/>
        <v>0</v>
      </c>
      <c r="DR582" s="17">
        <f t="shared" si="466"/>
        <v>100</v>
      </c>
    </row>
    <row r="583" spans="1:122">
      <c r="A583">
        <v>583</v>
      </c>
      <c r="B583" t="str">
        <f t="shared" si="420"/>
        <v>Pass</v>
      </c>
      <c r="C583" t="str">
        <f>IF(COUNTBLANK(Survey!B583:FE583)=$C$2, "Pass", "Fail")</f>
        <v>Pass</v>
      </c>
      <c r="D583" t="str">
        <f t="shared" si="421"/>
        <v>Fail</v>
      </c>
      <c r="E583" t="str">
        <f>IF(OR(ISBLANK(Survey!AJ583),COUNTIF(G583:BB583,"Fail")),"Fail","Pass")</f>
        <v>Fail</v>
      </c>
      <c r="G583" s="16" t="str">
        <f t="shared" si="422"/>
        <v>Fail</v>
      </c>
      <c r="H583" s="177">
        <f>COUNTBLANK(Survey!B583:D583)+COUNTBLANK(Survey!G583)+COUNTBLANK(Survey!I583)+COUNTBLANK(Survey!K583:M583)+COUNTBLANK(Survey!P583)+COUNTBLANK(Survey!S583:U583)+COUNTBLANK(Survey!Y583:AA583)+COUNTBLANK(Survey!AD583:AE583)+COUNTBLANK(Survey!AI583:AI583)</f>
        <v>18</v>
      </c>
      <c r="I583" s="16" t="str">
        <f t="shared" si="423"/>
        <v>Fail</v>
      </c>
      <c r="J583" t="b">
        <f>IF(Survey!E583="No",TRUE,FALSE)</f>
        <v>0</v>
      </c>
      <c r="K583" s="34">
        <f>LEN(Survey!E583)</f>
        <v>0</v>
      </c>
      <c r="L583" s="16" t="str">
        <f t="shared" si="424"/>
        <v>Fail</v>
      </c>
      <c r="M583" t="b">
        <f>IF(Survey!F583="No",TRUE,FALSE)</f>
        <v>0</v>
      </c>
      <c r="N583" s="33">
        <f>LEN(Survey!F583)</f>
        <v>0</v>
      </c>
      <c r="O583" s="16" t="str">
        <f t="shared" si="425"/>
        <v>Pass</v>
      </c>
      <c r="P583" s="34">
        <f>MOD((LEN(Survey!H583)+2),11)</f>
        <v>2</v>
      </c>
      <c r="Q583" s="33" t="str">
        <f>IF(Survey!$L583="Prospectus fund", "Yes", "No")</f>
        <v>No</v>
      </c>
      <c r="R583" s="16" t="str">
        <f t="shared" si="426"/>
        <v>Pass</v>
      </c>
      <c r="S583" s="34">
        <f>MOD((LEN(Survey!J583)+2),11)</f>
        <v>2</v>
      </c>
      <c r="T583" s="35" t="b">
        <f>IF(OR(Survey!$M583="ETF",Survey!$M583="ETF, alternative mutual fund",Survey!$M583="Closed-end", Survey!$M583="Split share corp", Survey!$I583="Yes"),TRUE,FALSE)</f>
        <v>0</v>
      </c>
      <c r="U583" s="16" t="str">
        <f>IFERROR(IF(AND(OR(X583=Y583,Y583 = "Either"),NOT(ISBLANK(Survey!K583))),"Pass","Fail"),"Pass")</f>
        <v>Fail</v>
      </c>
      <c r="V583" s="36" cm="1">
        <f t="array" ref="V583">SUM(SUMIF(Survey!BZ583:CS583,{"&gt;0","&lt;0"})*{1,-1})</f>
        <v>0</v>
      </c>
      <c r="W583" s="38" cm="1">
        <f t="array" ref="W583">SUM(SUMIF(Survey!CC583,{"&gt;0","&lt;0"})*{1,-1})+SUM(SUMIF(Survey!CM583,{"&gt;0","&lt;0"})*{1,-1})</f>
        <v>0</v>
      </c>
      <c r="X583" s="38">
        <f>Survey!K583</f>
        <v>0</v>
      </c>
      <c r="Y583" s="37" t="str">
        <f t="shared" si="427"/>
        <v>Either</v>
      </c>
      <c r="Z583" s="16" t="str">
        <f t="shared" si="428"/>
        <v>Fail</v>
      </c>
      <c r="AA583" s="67" cm="1">
        <f t="array" ref="AA583">SUM(SUMIF(Survey!BZ583:CS583,{"&gt;0","&lt;0"})*{1,-1})+SUM(SUMIF(Survey!CU583:DN583,{"&gt;0","&lt;0"})*{1,-1})</f>
        <v>0</v>
      </c>
      <c r="AB583" s="67">
        <f>IFERROR(AA583/(Survey!$AV583),0)</f>
        <v>0</v>
      </c>
      <c r="AC583" s="128" t="b">
        <f>IF(OR(Survey!$M583="Alternative strategy or hedge",Survey!$M583="Other, illiquid",Survey!$L583="Prospectus fund"),TRUE,FALSE)</f>
        <v>0</v>
      </c>
      <c r="AD583" s="128" t="b">
        <f>NOT(ISBLANK(Survey!$M583))</f>
        <v>0</v>
      </c>
      <c r="AE583" s="16" t="str">
        <f t="shared" si="429"/>
        <v>Pass</v>
      </c>
      <c r="AF583" s="38" t="b">
        <f>NOT(ISNUMBER(SEARCH("Other",Survey!$P583)))</f>
        <v>1</v>
      </c>
      <c r="AG583" s="37" t="b">
        <f>NOT(ISBLANK(Survey!$Q583))</f>
        <v>0</v>
      </c>
      <c r="AH583" s="16" t="str">
        <f t="shared" si="430"/>
        <v>Pass</v>
      </c>
      <c r="AI583" s="143">
        <f>COUNTBLANK(Survey!$W583)</f>
        <v>1</v>
      </c>
      <c r="AJ583" s="67">
        <f>IF(AND(Survey!L583&lt;&gt;"Exempt fund",OR(Survey!$M583="ETF",Survey!$M583="ETF, alternative mutual fund",Survey!$M583="Mutual fund",Survey!$M583="Alternative mutual fund",Survey!$M583="Money market")),1,0)</f>
        <v>0</v>
      </c>
      <c r="AK583" s="16" t="str">
        <f t="shared" si="431"/>
        <v>Pass</v>
      </c>
      <c r="AL583" s="38" t="b">
        <f>NOT(ISNUMBER(SEARCH("Yes",Survey!$AA583)))</f>
        <v>1</v>
      </c>
      <c r="AM583" s="37" t="b">
        <f>IF(COUNTBLANK(Survey!$AB583:$AC583)=0,TRUE, FALSE)</f>
        <v>0</v>
      </c>
      <c r="AN583" s="16" t="str">
        <f t="shared" si="432"/>
        <v>Pass</v>
      </c>
      <c r="AO583" s="38" t="b">
        <f>NOT(ISNUMBER(SEARCH("Yes",Survey!$AD583)))</f>
        <v>1</v>
      </c>
      <c r="AP583" s="37" t="b">
        <f>NOT(ISBLANK(Survey!$AF583))</f>
        <v>0</v>
      </c>
      <c r="AQ583" s="16" t="str">
        <f t="shared" si="433"/>
        <v>Pass</v>
      </c>
      <c r="AR583" s="38" t="b">
        <f>NOT(OR(ISNUMBER(SEARCH("Other",Survey!$AF583)),ISNUMBER(SEARCH("Multiple",Survey!$AF583))))</f>
        <v>1</v>
      </c>
      <c r="AS583" s="37" t="b">
        <f>NOT(ISBLANK(Survey!$AG583))</f>
        <v>0</v>
      </c>
      <c r="AT583" s="16" t="str">
        <f t="shared" si="434"/>
        <v>Fail</v>
      </c>
      <c r="AU583" s="143">
        <f>IF(ABS(Survey!$AV583)&gt;0, 1,0)</f>
        <v>0</v>
      </c>
      <c r="AV583" s="143">
        <f>IF(COUNTBLANK(Survey!$AJ583)=0,1,0)</f>
        <v>0</v>
      </c>
      <c r="AW583" s="16" t="str">
        <f t="shared" si="435"/>
        <v>Pass</v>
      </c>
      <c r="AX583" s="143">
        <f>IF(ISBLANK(Survey!$AJ583),0,1)</f>
        <v>0</v>
      </c>
      <c r="AY583" s="165">
        <f>COUNTBLANK(Survey!$AK583)</f>
        <v>1</v>
      </c>
      <c r="AZ583" s="16" t="str">
        <f t="shared" si="436"/>
        <v>Pass</v>
      </c>
      <c r="BA583" s="143">
        <f>IF(OR(Survey!$AK583="Closed",ISBLANK(Survey!$AK583)),0,1)</f>
        <v>0</v>
      </c>
      <c r="BB583" s="165">
        <f>IF(ISBLANK(Survey!$AL583),1,0)</f>
        <v>1</v>
      </c>
      <c r="BC583" s="147" t="str" cm="1">
        <f t="array" ref="BC583">IF(OR(IF(OR($BE583+$BF583 = 2, $BG583=1), FALSE, TRUE), AND($BD583:$BD583 = 0)),"Pass","Fail")</f>
        <v>Pass</v>
      </c>
      <c r="BD583" s="143">
        <f>COUNTBLANK(Survey!$AM583:$AO583)</f>
        <v>3</v>
      </c>
      <c r="BE583" s="143">
        <f>IF(Survey!$I583="Yes",1,0)</f>
        <v>0</v>
      </c>
      <c r="BF583" s="143">
        <f>IF(OR(Survey!$M583="Mutual fund",Survey!$M583="Alternative mutual fund",Survey!$M583="Money market"),1,0)</f>
        <v>0</v>
      </c>
      <c r="BG583" s="148">
        <f>IF(OR(Survey!$M583="ETF",Survey!$M583="ETF, alternative mutual fund"),1,0)</f>
        <v>0</v>
      </c>
      <c r="BH583" s="16" t="str">
        <f t="shared" si="437"/>
        <v>Pass</v>
      </c>
      <c r="BI583" s="38" t="b">
        <f>OR(ISNUMBER(SEARCH("Yes",Survey!$AO583)),ISBLANK(Survey!$AO583))</f>
        <v>1</v>
      </c>
      <c r="BJ583" s="67" t="b">
        <f>NOT(ISBLANK(Survey!$AP583))</f>
        <v>0</v>
      </c>
      <c r="BK583" s="16" t="str">
        <f t="shared" si="438"/>
        <v>Pass</v>
      </c>
      <c r="BL583" s="143">
        <f>IF(Survey!$AW583=0, 0,1)</f>
        <v>0</v>
      </c>
      <c r="BM583" s="67">
        <f>Survey!$AQ583</f>
        <v>0</v>
      </c>
      <c r="BN583" s="67">
        <f>IFERROR((Survey!$AX583-ABS(Survey!$AY583)-ABS(Survey!$BD583))/Survey!$AW583,0)</f>
        <v>0</v>
      </c>
      <c r="BO583" s="67">
        <f>IF(AND($BM583&gt;$BN583-0.2,$BM583&lt;$BN583+0.2,ISBLANK(Survey!$AQ583)=FALSE),0,1)</f>
        <v>1</v>
      </c>
      <c r="BP583" s="165">
        <f>IF(ISBLANK(Survey!$AR583),1,0)</f>
        <v>1</v>
      </c>
      <c r="BQ583" s="16" t="str">
        <f t="shared" si="439"/>
        <v>Pass</v>
      </c>
      <c r="BR583" s="143">
        <f>IF(Survey!$AW583=0, 0,1)</f>
        <v>0</v>
      </c>
      <c r="BS583" s="67">
        <f>IF(AND(Survey!$AS583&gt;=0,Survey!$AS583&lt;=0.2,Survey!$AS583&lt;&gt;""),0,1)</f>
        <v>1</v>
      </c>
      <c r="BT583" s="143">
        <f>IF(ISBLANK(Survey!$AT583),1,0)</f>
        <v>1</v>
      </c>
      <c r="BU583" s="16" t="str">
        <f t="shared" si="440"/>
        <v>Fail</v>
      </c>
      <c r="BV583" s="165">
        <f>Survey!$AU583</f>
        <v>0</v>
      </c>
      <c r="BW583" s="16" t="str">
        <f t="shared" si="441"/>
        <v>Pass</v>
      </c>
      <c r="BX583" s="36">
        <f>Survey!$AV583</f>
        <v>0</v>
      </c>
      <c r="BY583" s="176">
        <f>Survey!$AW583+Survey!$AX583-ABS(Survey!$AY583)+ABS(Survey!$AZ583)-ABS(Survey!$BA583)+ABS(Survey!$BB583)-ABS(Survey!$BC583)-ABS(Survey!$BD583)+Survey!$BE583</f>
        <v>0</v>
      </c>
      <c r="BZ583" s="35">
        <f t="shared" si="442"/>
        <v>0</v>
      </c>
      <c r="CA583" s="17">
        <f t="shared" si="443"/>
        <v>0</v>
      </c>
      <c r="CB583" s="16" t="str">
        <f t="shared" si="444"/>
        <v>Pass</v>
      </c>
      <c r="CC583" s="38" t="b">
        <f>IF(ABS(Survey!$BE583)=0,TRUE,FALSE)</f>
        <v>1</v>
      </c>
      <c r="CD583" s="37" t="b">
        <f>NOT(ISBLANK(Survey!$BF583))</f>
        <v>0</v>
      </c>
      <c r="CE583" t="str">
        <f t="shared" si="445"/>
        <v>Fail</v>
      </c>
      <c r="CF583" s="29">
        <f>Survey!$AV583</f>
        <v>0</v>
      </c>
      <c r="CG583" s="29" cm="1">
        <f t="array" ref="CG583">SUM(SUMIF(Survey!BH583:BO583,{"&gt;0","&lt;0"})*{1,-1})-SUM(SUMIF(Survey!BQ583:BX583,{"&gt;0","&lt;0"})*{1,-1})</f>
        <v>0</v>
      </c>
      <c r="CH583" s="35" t="str">
        <f t="shared" si="446"/>
        <v>No holdings</v>
      </c>
      <c r="CI583">
        <f t="shared" si="447"/>
        <v>0</v>
      </c>
      <c r="CJ583" s="16" t="str">
        <f t="shared" si="448"/>
        <v>Fail</v>
      </c>
      <c r="CK583" s="36">
        <f>Survey!$AV583</f>
        <v>0</v>
      </c>
      <c r="CL583" s="36" cm="1">
        <f t="array" ref="CL583">SUM(SUMIF(Survey!BZ583:CS583,{"&gt;0","&lt;0"})*{1,-1})-SUM(SUMIF(Survey!CU583:DN583,{"&gt;0","&lt;0"})*{1,-1})</f>
        <v>0</v>
      </c>
      <c r="CM583" s="35" t="str">
        <f t="shared" si="449"/>
        <v>No holdings</v>
      </c>
      <c r="CN583" s="17">
        <f t="shared" si="450"/>
        <v>0</v>
      </c>
      <c r="CO583" s="16" t="str">
        <f t="shared" si="451"/>
        <v>Pass</v>
      </c>
      <c r="CP583" s="38" t="b">
        <f>IF(ABS(Survey!$CS583)=0,TRUE,FALSE)</f>
        <v>1</v>
      </c>
      <c r="CQ583" s="37" t="b">
        <f>NOT(ISBLANK(Survey!$CT583))</f>
        <v>0</v>
      </c>
      <c r="CR583" s="16" t="str">
        <f t="shared" si="452"/>
        <v>Pass</v>
      </c>
      <c r="CS583" s="38" t="b">
        <f>IF(ABS(Survey!$DN583)=0,TRUE,FALSE)</f>
        <v>1</v>
      </c>
      <c r="CT583" s="37" t="b">
        <f>NOT(ISBLANK(Survey!$DO583))</f>
        <v>0</v>
      </c>
      <c r="CU583" t="str">
        <f t="shared" si="453"/>
        <v>Pass</v>
      </c>
      <c r="CV583" s="29" cm="1">
        <f t="array" ref="CV583">SUM(SUMIF(Survey!CO583,{"&gt;0","&lt;0"})*{1,-1})+SUM(SUMIF(Survey!DJ583,{"&gt;0","&lt;0"})*{1,-1})</f>
        <v>0</v>
      </c>
      <c r="CW583" s="29">
        <f>SUM(SUMIF(Survey!DQ583:DW583,{"&gt;0","&lt;0"})*{1,-1})+SUM(SUMIF(Survey!DY583:EE583,{"&gt;0","&lt;0"})*{1,-1})</f>
        <v>0</v>
      </c>
      <c r="CX583">
        <f t="shared" si="454"/>
        <v>0</v>
      </c>
      <c r="CY583">
        <f t="shared" si="455"/>
        <v>0</v>
      </c>
      <c r="CZ583" s="16" t="str">
        <f t="shared" si="456"/>
        <v>Pass</v>
      </c>
      <c r="DA583" s="38" t="b">
        <f>IF(ABS(Survey!$DW583)=0,TRUE,FALSE)</f>
        <v>1</v>
      </c>
      <c r="DB583" s="37" t="b">
        <f>NOT(ISBLANK(Survey!DX583))</f>
        <v>0</v>
      </c>
      <c r="DC583" s="16" t="str">
        <f t="shared" si="457"/>
        <v>Pass</v>
      </c>
      <c r="DD583" s="38" t="b">
        <f>IF(ABS(Survey!$EE583)=0,TRUE,FALSE)</f>
        <v>1</v>
      </c>
      <c r="DE583" s="37" t="b">
        <f>NOT(ISBLANK(Survey!$EF583))</f>
        <v>0</v>
      </c>
      <c r="DF583" s="16" t="str">
        <f t="shared" si="458"/>
        <v>Fail</v>
      </c>
      <c r="DG583" s="36">
        <f>SUM(SUMIF(Survey!EL583:EN583,{"&gt;0","&lt;0"})*{1,-1})</f>
        <v>0</v>
      </c>
      <c r="DH583">
        <f t="shared" si="459"/>
        <v>0</v>
      </c>
      <c r="DI583">
        <f t="shared" si="460"/>
        <v>100</v>
      </c>
      <c r="DJ583" s="35" t="b">
        <f>IF(OR(Survey!$M583="ETF",Survey!$M583="ETF, alternative mutual fund",Survey!$M583="Closed-end", Survey!$M583="Split share corp"),TRUE,FALSE)</f>
        <v>0</v>
      </c>
      <c r="DK583" s="16" t="str">
        <f t="shared" si="461"/>
        <v>Fail</v>
      </c>
      <c r="DL583" s="36">
        <f>SUM(SUMIF(Survey!EP583:EV583,{"&gt;0","&lt;0"})*{1,-1})</f>
        <v>0</v>
      </c>
      <c r="DM583">
        <f t="shared" si="462"/>
        <v>0</v>
      </c>
      <c r="DN583" s="17">
        <f t="shared" si="463"/>
        <v>100</v>
      </c>
      <c r="DO583" s="16" t="str">
        <f t="shared" si="464"/>
        <v>Fail</v>
      </c>
      <c r="DP583" s="36">
        <f>SUM(SUMIF(Survey!EX583:FD583,{"&gt;0","&lt;0"})*{1,-1})</f>
        <v>0</v>
      </c>
      <c r="DQ583">
        <f t="shared" si="465"/>
        <v>0</v>
      </c>
      <c r="DR583" s="17">
        <f t="shared" si="466"/>
        <v>100</v>
      </c>
    </row>
    <row r="584" spans="1:122">
      <c r="A584">
        <v>584</v>
      </c>
      <c r="B584" t="str">
        <f t="shared" si="420"/>
        <v>Pass</v>
      </c>
      <c r="C584" t="str">
        <f>IF(COUNTBLANK(Survey!B584:FE584)=$C$2, "Pass", "Fail")</f>
        <v>Pass</v>
      </c>
      <c r="D584" t="str">
        <f t="shared" si="421"/>
        <v>Fail</v>
      </c>
      <c r="E584" t="str">
        <f>IF(OR(ISBLANK(Survey!AJ584),COUNTIF(G584:BB584,"Fail")),"Fail","Pass")</f>
        <v>Fail</v>
      </c>
      <c r="G584" s="16" t="str">
        <f t="shared" si="422"/>
        <v>Fail</v>
      </c>
      <c r="H584" s="177">
        <f>COUNTBLANK(Survey!B584:D584)+COUNTBLANK(Survey!G584)+COUNTBLANK(Survey!I584)+COUNTBLANK(Survey!K584:M584)+COUNTBLANK(Survey!P584)+COUNTBLANK(Survey!S584:U584)+COUNTBLANK(Survey!Y584:AA584)+COUNTBLANK(Survey!AD584:AE584)+COUNTBLANK(Survey!AI584:AI584)</f>
        <v>18</v>
      </c>
      <c r="I584" s="16" t="str">
        <f t="shared" si="423"/>
        <v>Fail</v>
      </c>
      <c r="J584" t="b">
        <f>IF(Survey!E584="No",TRUE,FALSE)</f>
        <v>0</v>
      </c>
      <c r="K584" s="34">
        <f>LEN(Survey!E584)</f>
        <v>0</v>
      </c>
      <c r="L584" s="16" t="str">
        <f t="shared" si="424"/>
        <v>Fail</v>
      </c>
      <c r="M584" t="b">
        <f>IF(Survey!F584="No",TRUE,FALSE)</f>
        <v>0</v>
      </c>
      <c r="N584" s="33">
        <f>LEN(Survey!F584)</f>
        <v>0</v>
      </c>
      <c r="O584" s="16" t="str">
        <f t="shared" si="425"/>
        <v>Pass</v>
      </c>
      <c r="P584" s="34">
        <f>MOD((LEN(Survey!H584)+2),11)</f>
        <v>2</v>
      </c>
      <c r="Q584" s="33" t="str">
        <f>IF(Survey!$L584="Prospectus fund", "Yes", "No")</f>
        <v>No</v>
      </c>
      <c r="R584" s="16" t="str">
        <f t="shared" si="426"/>
        <v>Pass</v>
      </c>
      <c r="S584" s="34">
        <f>MOD((LEN(Survey!J584)+2),11)</f>
        <v>2</v>
      </c>
      <c r="T584" s="35" t="b">
        <f>IF(OR(Survey!$M584="ETF",Survey!$M584="ETF, alternative mutual fund",Survey!$M584="Closed-end", Survey!$M584="Split share corp", Survey!$I584="Yes"),TRUE,FALSE)</f>
        <v>0</v>
      </c>
      <c r="U584" s="16" t="str">
        <f>IFERROR(IF(AND(OR(X584=Y584,Y584 = "Either"),NOT(ISBLANK(Survey!K584))),"Pass","Fail"),"Pass")</f>
        <v>Fail</v>
      </c>
      <c r="V584" s="36" cm="1">
        <f t="array" ref="V584">SUM(SUMIF(Survey!BZ584:CS584,{"&gt;0","&lt;0"})*{1,-1})</f>
        <v>0</v>
      </c>
      <c r="W584" s="38" cm="1">
        <f t="array" ref="W584">SUM(SUMIF(Survey!CC584,{"&gt;0","&lt;0"})*{1,-1})+SUM(SUMIF(Survey!CM584,{"&gt;0","&lt;0"})*{1,-1})</f>
        <v>0</v>
      </c>
      <c r="X584" s="38">
        <f>Survey!K584</f>
        <v>0</v>
      </c>
      <c r="Y584" s="37" t="str">
        <f t="shared" si="427"/>
        <v>Either</v>
      </c>
      <c r="Z584" s="16" t="str">
        <f t="shared" si="428"/>
        <v>Fail</v>
      </c>
      <c r="AA584" s="67" cm="1">
        <f t="array" ref="AA584">SUM(SUMIF(Survey!BZ584:CS584,{"&gt;0","&lt;0"})*{1,-1})+SUM(SUMIF(Survey!CU584:DN584,{"&gt;0","&lt;0"})*{1,-1})</f>
        <v>0</v>
      </c>
      <c r="AB584" s="67">
        <f>IFERROR(AA584/(Survey!$AV584),0)</f>
        <v>0</v>
      </c>
      <c r="AC584" s="128" t="b">
        <f>IF(OR(Survey!$M584="Alternative strategy or hedge",Survey!$M584="Other, illiquid",Survey!$L584="Prospectus fund"),TRUE,FALSE)</f>
        <v>0</v>
      </c>
      <c r="AD584" s="128" t="b">
        <f>NOT(ISBLANK(Survey!$M584))</f>
        <v>0</v>
      </c>
      <c r="AE584" s="16" t="str">
        <f t="shared" si="429"/>
        <v>Pass</v>
      </c>
      <c r="AF584" s="38" t="b">
        <f>NOT(ISNUMBER(SEARCH("Other",Survey!$P584)))</f>
        <v>1</v>
      </c>
      <c r="AG584" s="37" t="b">
        <f>NOT(ISBLANK(Survey!$Q584))</f>
        <v>0</v>
      </c>
      <c r="AH584" s="16" t="str">
        <f t="shared" si="430"/>
        <v>Pass</v>
      </c>
      <c r="AI584" s="143">
        <f>COUNTBLANK(Survey!$W584)</f>
        <v>1</v>
      </c>
      <c r="AJ584" s="67">
        <f>IF(AND(Survey!L584&lt;&gt;"Exempt fund",OR(Survey!$M584="ETF",Survey!$M584="ETF, alternative mutual fund",Survey!$M584="Mutual fund",Survey!$M584="Alternative mutual fund",Survey!$M584="Money market")),1,0)</f>
        <v>0</v>
      </c>
      <c r="AK584" s="16" t="str">
        <f t="shared" si="431"/>
        <v>Pass</v>
      </c>
      <c r="AL584" s="38" t="b">
        <f>NOT(ISNUMBER(SEARCH("Yes",Survey!$AA584)))</f>
        <v>1</v>
      </c>
      <c r="AM584" s="37" t="b">
        <f>IF(COUNTBLANK(Survey!$AB584:$AC584)=0,TRUE, FALSE)</f>
        <v>0</v>
      </c>
      <c r="AN584" s="16" t="str">
        <f t="shared" si="432"/>
        <v>Pass</v>
      </c>
      <c r="AO584" s="38" t="b">
        <f>NOT(ISNUMBER(SEARCH("Yes",Survey!$AD584)))</f>
        <v>1</v>
      </c>
      <c r="AP584" s="37" t="b">
        <f>NOT(ISBLANK(Survey!$AF584))</f>
        <v>0</v>
      </c>
      <c r="AQ584" s="16" t="str">
        <f t="shared" si="433"/>
        <v>Pass</v>
      </c>
      <c r="AR584" s="38" t="b">
        <f>NOT(OR(ISNUMBER(SEARCH("Other",Survey!$AF584)),ISNUMBER(SEARCH("Multiple",Survey!$AF584))))</f>
        <v>1</v>
      </c>
      <c r="AS584" s="37" t="b">
        <f>NOT(ISBLANK(Survey!$AG584))</f>
        <v>0</v>
      </c>
      <c r="AT584" s="16" t="str">
        <f t="shared" si="434"/>
        <v>Fail</v>
      </c>
      <c r="AU584" s="143">
        <f>IF(ABS(Survey!$AV584)&gt;0, 1,0)</f>
        <v>0</v>
      </c>
      <c r="AV584" s="143">
        <f>IF(COUNTBLANK(Survey!$AJ584)=0,1,0)</f>
        <v>0</v>
      </c>
      <c r="AW584" s="16" t="str">
        <f t="shared" si="435"/>
        <v>Pass</v>
      </c>
      <c r="AX584" s="143">
        <f>IF(ISBLANK(Survey!$AJ584),0,1)</f>
        <v>0</v>
      </c>
      <c r="AY584" s="165">
        <f>COUNTBLANK(Survey!$AK584)</f>
        <v>1</v>
      </c>
      <c r="AZ584" s="16" t="str">
        <f t="shared" si="436"/>
        <v>Pass</v>
      </c>
      <c r="BA584" s="143">
        <f>IF(OR(Survey!$AK584="Closed",ISBLANK(Survey!$AK584)),0,1)</f>
        <v>0</v>
      </c>
      <c r="BB584" s="165">
        <f>IF(ISBLANK(Survey!$AL584),1,0)</f>
        <v>1</v>
      </c>
      <c r="BC584" s="147" t="str" cm="1">
        <f t="array" ref="BC584">IF(OR(IF(OR($BE584+$BF584 = 2, $BG584=1), FALSE, TRUE), AND($BD584:$BD584 = 0)),"Pass","Fail")</f>
        <v>Pass</v>
      </c>
      <c r="BD584" s="143">
        <f>COUNTBLANK(Survey!$AM584:$AO584)</f>
        <v>3</v>
      </c>
      <c r="BE584" s="143">
        <f>IF(Survey!$I584="Yes",1,0)</f>
        <v>0</v>
      </c>
      <c r="BF584" s="143">
        <f>IF(OR(Survey!$M584="Mutual fund",Survey!$M584="Alternative mutual fund",Survey!$M584="Money market"),1,0)</f>
        <v>0</v>
      </c>
      <c r="BG584" s="148">
        <f>IF(OR(Survey!$M584="ETF",Survey!$M584="ETF, alternative mutual fund"),1,0)</f>
        <v>0</v>
      </c>
      <c r="BH584" s="16" t="str">
        <f t="shared" si="437"/>
        <v>Pass</v>
      </c>
      <c r="BI584" s="38" t="b">
        <f>OR(ISNUMBER(SEARCH("Yes",Survey!$AO584)),ISBLANK(Survey!$AO584))</f>
        <v>1</v>
      </c>
      <c r="BJ584" s="67" t="b">
        <f>NOT(ISBLANK(Survey!$AP584))</f>
        <v>0</v>
      </c>
      <c r="BK584" s="16" t="str">
        <f t="shared" si="438"/>
        <v>Pass</v>
      </c>
      <c r="BL584" s="143">
        <f>IF(Survey!$AW584=0, 0,1)</f>
        <v>0</v>
      </c>
      <c r="BM584" s="67">
        <f>Survey!$AQ584</f>
        <v>0</v>
      </c>
      <c r="BN584" s="67">
        <f>IFERROR((Survey!$AX584-ABS(Survey!$AY584)-ABS(Survey!$BD584))/Survey!$AW584,0)</f>
        <v>0</v>
      </c>
      <c r="BO584" s="67">
        <f>IF(AND($BM584&gt;$BN584-0.2,$BM584&lt;$BN584+0.2,ISBLANK(Survey!$AQ584)=FALSE),0,1)</f>
        <v>1</v>
      </c>
      <c r="BP584" s="165">
        <f>IF(ISBLANK(Survey!$AR584),1,0)</f>
        <v>1</v>
      </c>
      <c r="BQ584" s="16" t="str">
        <f t="shared" si="439"/>
        <v>Pass</v>
      </c>
      <c r="BR584" s="143">
        <f>IF(Survey!$AW584=0, 0,1)</f>
        <v>0</v>
      </c>
      <c r="BS584" s="67">
        <f>IF(AND(Survey!$AS584&gt;=0,Survey!$AS584&lt;=0.2,Survey!$AS584&lt;&gt;""),0,1)</f>
        <v>1</v>
      </c>
      <c r="BT584" s="143">
        <f>IF(ISBLANK(Survey!$AT584),1,0)</f>
        <v>1</v>
      </c>
      <c r="BU584" s="16" t="str">
        <f t="shared" si="440"/>
        <v>Fail</v>
      </c>
      <c r="BV584" s="165">
        <f>Survey!$AU584</f>
        <v>0</v>
      </c>
      <c r="BW584" s="16" t="str">
        <f t="shared" si="441"/>
        <v>Pass</v>
      </c>
      <c r="BX584" s="36">
        <f>Survey!$AV584</f>
        <v>0</v>
      </c>
      <c r="BY584" s="176">
        <f>Survey!$AW584+Survey!$AX584-ABS(Survey!$AY584)+ABS(Survey!$AZ584)-ABS(Survey!$BA584)+ABS(Survey!$BB584)-ABS(Survey!$BC584)-ABS(Survey!$BD584)+Survey!$BE584</f>
        <v>0</v>
      </c>
      <c r="BZ584" s="35">
        <f t="shared" si="442"/>
        <v>0</v>
      </c>
      <c r="CA584" s="17">
        <f t="shared" si="443"/>
        <v>0</v>
      </c>
      <c r="CB584" s="16" t="str">
        <f t="shared" si="444"/>
        <v>Pass</v>
      </c>
      <c r="CC584" s="38" t="b">
        <f>IF(ABS(Survey!$BE584)=0,TRUE,FALSE)</f>
        <v>1</v>
      </c>
      <c r="CD584" s="37" t="b">
        <f>NOT(ISBLANK(Survey!$BF584))</f>
        <v>0</v>
      </c>
      <c r="CE584" t="str">
        <f t="shared" si="445"/>
        <v>Fail</v>
      </c>
      <c r="CF584" s="29">
        <f>Survey!$AV584</f>
        <v>0</v>
      </c>
      <c r="CG584" s="29" cm="1">
        <f t="array" ref="CG584">SUM(SUMIF(Survey!BH584:BO584,{"&gt;0","&lt;0"})*{1,-1})-SUM(SUMIF(Survey!BQ584:BX584,{"&gt;0","&lt;0"})*{1,-1})</f>
        <v>0</v>
      </c>
      <c r="CH584" s="35" t="str">
        <f t="shared" si="446"/>
        <v>No holdings</v>
      </c>
      <c r="CI584">
        <f t="shared" si="447"/>
        <v>0</v>
      </c>
      <c r="CJ584" s="16" t="str">
        <f t="shared" si="448"/>
        <v>Fail</v>
      </c>
      <c r="CK584" s="36">
        <f>Survey!$AV584</f>
        <v>0</v>
      </c>
      <c r="CL584" s="36" cm="1">
        <f t="array" ref="CL584">SUM(SUMIF(Survey!BZ584:CS584,{"&gt;0","&lt;0"})*{1,-1})-SUM(SUMIF(Survey!CU584:DN584,{"&gt;0","&lt;0"})*{1,-1})</f>
        <v>0</v>
      </c>
      <c r="CM584" s="35" t="str">
        <f t="shared" si="449"/>
        <v>No holdings</v>
      </c>
      <c r="CN584" s="17">
        <f t="shared" si="450"/>
        <v>0</v>
      </c>
      <c r="CO584" s="16" t="str">
        <f t="shared" si="451"/>
        <v>Pass</v>
      </c>
      <c r="CP584" s="38" t="b">
        <f>IF(ABS(Survey!$CS584)=0,TRUE,FALSE)</f>
        <v>1</v>
      </c>
      <c r="CQ584" s="37" t="b">
        <f>NOT(ISBLANK(Survey!$CT584))</f>
        <v>0</v>
      </c>
      <c r="CR584" s="16" t="str">
        <f t="shared" si="452"/>
        <v>Pass</v>
      </c>
      <c r="CS584" s="38" t="b">
        <f>IF(ABS(Survey!$DN584)=0,TRUE,FALSE)</f>
        <v>1</v>
      </c>
      <c r="CT584" s="37" t="b">
        <f>NOT(ISBLANK(Survey!$DO584))</f>
        <v>0</v>
      </c>
      <c r="CU584" t="str">
        <f t="shared" si="453"/>
        <v>Pass</v>
      </c>
      <c r="CV584" s="29" cm="1">
        <f t="array" ref="CV584">SUM(SUMIF(Survey!CO584,{"&gt;0","&lt;0"})*{1,-1})+SUM(SUMIF(Survey!DJ584,{"&gt;0","&lt;0"})*{1,-1})</f>
        <v>0</v>
      </c>
      <c r="CW584" s="29">
        <f>SUM(SUMIF(Survey!DQ584:DW584,{"&gt;0","&lt;0"})*{1,-1})+SUM(SUMIF(Survey!DY584:EE584,{"&gt;0","&lt;0"})*{1,-1})</f>
        <v>0</v>
      </c>
      <c r="CX584">
        <f t="shared" si="454"/>
        <v>0</v>
      </c>
      <c r="CY584">
        <f t="shared" si="455"/>
        <v>0</v>
      </c>
      <c r="CZ584" s="16" t="str">
        <f t="shared" si="456"/>
        <v>Pass</v>
      </c>
      <c r="DA584" s="38" t="b">
        <f>IF(ABS(Survey!$DW584)=0,TRUE,FALSE)</f>
        <v>1</v>
      </c>
      <c r="DB584" s="37" t="b">
        <f>NOT(ISBLANK(Survey!DX584))</f>
        <v>0</v>
      </c>
      <c r="DC584" s="16" t="str">
        <f t="shared" si="457"/>
        <v>Pass</v>
      </c>
      <c r="DD584" s="38" t="b">
        <f>IF(ABS(Survey!$EE584)=0,TRUE,FALSE)</f>
        <v>1</v>
      </c>
      <c r="DE584" s="37" t="b">
        <f>NOT(ISBLANK(Survey!$EF584))</f>
        <v>0</v>
      </c>
      <c r="DF584" s="16" t="str">
        <f t="shared" si="458"/>
        <v>Fail</v>
      </c>
      <c r="DG584" s="36">
        <f>SUM(SUMIF(Survey!EL584:EN584,{"&gt;0","&lt;0"})*{1,-1})</f>
        <v>0</v>
      </c>
      <c r="DH584">
        <f t="shared" si="459"/>
        <v>0</v>
      </c>
      <c r="DI584">
        <f t="shared" si="460"/>
        <v>100</v>
      </c>
      <c r="DJ584" s="35" t="b">
        <f>IF(OR(Survey!$M584="ETF",Survey!$M584="ETF, alternative mutual fund",Survey!$M584="Closed-end", Survey!$M584="Split share corp"),TRUE,FALSE)</f>
        <v>0</v>
      </c>
      <c r="DK584" s="16" t="str">
        <f t="shared" si="461"/>
        <v>Fail</v>
      </c>
      <c r="DL584" s="36">
        <f>SUM(SUMIF(Survey!EP584:EV584,{"&gt;0","&lt;0"})*{1,-1})</f>
        <v>0</v>
      </c>
      <c r="DM584">
        <f t="shared" si="462"/>
        <v>0</v>
      </c>
      <c r="DN584" s="17">
        <f t="shared" si="463"/>
        <v>100</v>
      </c>
      <c r="DO584" s="16" t="str">
        <f t="shared" si="464"/>
        <v>Fail</v>
      </c>
      <c r="DP584" s="36">
        <f>SUM(SUMIF(Survey!EX584:FD584,{"&gt;0","&lt;0"})*{1,-1})</f>
        <v>0</v>
      </c>
      <c r="DQ584">
        <f t="shared" si="465"/>
        <v>0</v>
      </c>
      <c r="DR584" s="17">
        <f t="shared" si="466"/>
        <v>100</v>
      </c>
    </row>
    <row r="585" spans="1:122">
      <c r="A585">
        <v>585</v>
      </c>
      <c r="B585" t="str">
        <f t="shared" si="420"/>
        <v>Pass</v>
      </c>
      <c r="C585" t="str">
        <f>IF(COUNTBLANK(Survey!B585:FE585)=$C$2, "Pass", "Fail")</f>
        <v>Pass</v>
      </c>
      <c r="D585" t="str">
        <f t="shared" si="421"/>
        <v>Fail</v>
      </c>
      <c r="E585" t="str">
        <f>IF(OR(ISBLANK(Survey!AJ585),COUNTIF(G585:BB585,"Fail")),"Fail","Pass")</f>
        <v>Fail</v>
      </c>
      <c r="G585" s="16" t="str">
        <f t="shared" si="422"/>
        <v>Fail</v>
      </c>
      <c r="H585" s="177">
        <f>COUNTBLANK(Survey!B585:D585)+COUNTBLANK(Survey!G585)+COUNTBLANK(Survey!I585)+COUNTBLANK(Survey!K585:M585)+COUNTBLANK(Survey!P585)+COUNTBLANK(Survey!S585:U585)+COUNTBLANK(Survey!Y585:AA585)+COUNTBLANK(Survey!AD585:AE585)+COUNTBLANK(Survey!AI585:AI585)</f>
        <v>18</v>
      </c>
      <c r="I585" s="16" t="str">
        <f t="shared" si="423"/>
        <v>Fail</v>
      </c>
      <c r="J585" t="b">
        <f>IF(Survey!E585="No",TRUE,FALSE)</f>
        <v>0</v>
      </c>
      <c r="K585" s="34">
        <f>LEN(Survey!E585)</f>
        <v>0</v>
      </c>
      <c r="L585" s="16" t="str">
        <f t="shared" si="424"/>
        <v>Fail</v>
      </c>
      <c r="M585" t="b">
        <f>IF(Survey!F585="No",TRUE,FALSE)</f>
        <v>0</v>
      </c>
      <c r="N585" s="33">
        <f>LEN(Survey!F585)</f>
        <v>0</v>
      </c>
      <c r="O585" s="16" t="str">
        <f t="shared" si="425"/>
        <v>Pass</v>
      </c>
      <c r="P585" s="34">
        <f>MOD((LEN(Survey!H585)+2),11)</f>
        <v>2</v>
      </c>
      <c r="Q585" s="33" t="str">
        <f>IF(Survey!$L585="Prospectus fund", "Yes", "No")</f>
        <v>No</v>
      </c>
      <c r="R585" s="16" t="str">
        <f t="shared" si="426"/>
        <v>Pass</v>
      </c>
      <c r="S585" s="34">
        <f>MOD((LEN(Survey!J585)+2),11)</f>
        <v>2</v>
      </c>
      <c r="T585" s="35" t="b">
        <f>IF(OR(Survey!$M585="ETF",Survey!$M585="ETF, alternative mutual fund",Survey!$M585="Closed-end", Survey!$M585="Split share corp", Survey!$I585="Yes"),TRUE,FALSE)</f>
        <v>0</v>
      </c>
      <c r="U585" s="16" t="str">
        <f>IFERROR(IF(AND(OR(X585=Y585,Y585 = "Either"),NOT(ISBLANK(Survey!K585))),"Pass","Fail"),"Pass")</f>
        <v>Fail</v>
      </c>
      <c r="V585" s="36" cm="1">
        <f t="array" ref="V585">SUM(SUMIF(Survey!BZ585:CS585,{"&gt;0","&lt;0"})*{1,-1})</f>
        <v>0</v>
      </c>
      <c r="W585" s="38" cm="1">
        <f t="array" ref="W585">SUM(SUMIF(Survey!CC585,{"&gt;0","&lt;0"})*{1,-1})+SUM(SUMIF(Survey!CM585,{"&gt;0","&lt;0"})*{1,-1})</f>
        <v>0</v>
      </c>
      <c r="X585" s="38">
        <f>Survey!K585</f>
        <v>0</v>
      </c>
      <c r="Y585" s="37" t="str">
        <f t="shared" si="427"/>
        <v>Either</v>
      </c>
      <c r="Z585" s="16" t="str">
        <f t="shared" si="428"/>
        <v>Fail</v>
      </c>
      <c r="AA585" s="67" cm="1">
        <f t="array" ref="AA585">SUM(SUMIF(Survey!BZ585:CS585,{"&gt;0","&lt;0"})*{1,-1})+SUM(SUMIF(Survey!CU585:DN585,{"&gt;0","&lt;0"})*{1,-1})</f>
        <v>0</v>
      </c>
      <c r="AB585" s="67">
        <f>IFERROR(AA585/(Survey!$AV585),0)</f>
        <v>0</v>
      </c>
      <c r="AC585" s="128" t="b">
        <f>IF(OR(Survey!$M585="Alternative strategy or hedge",Survey!$M585="Other, illiquid",Survey!$L585="Prospectus fund"),TRUE,FALSE)</f>
        <v>0</v>
      </c>
      <c r="AD585" s="128" t="b">
        <f>NOT(ISBLANK(Survey!$M585))</f>
        <v>0</v>
      </c>
      <c r="AE585" s="16" t="str">
        <f t="shared" si="429"/>
        <v>Pass</v>
      </c>
      <c r="AF585" s="38" t="b">
        <f>NOT(ISNUMBER(SEARCH("Other",Survey!$P585)))</f>
        <v>1</v>
      </c>
      <c r="AG585" s="37" t="b">
        <f>NOT(ISBLANK(Survey!$Q585))</f>
        <v>0</v>
      </c>
      <c r="AH585" s="16" t="str">
        <f t="shared" si="430"/>
        <v>Pass</v>
      </c>
      <c r="AI585" s="143">
        <f>COUNTBLANK(Survey!$W585)</f>
        <v>1</v>
      </c>
      <c r="AJ585" s="67">
        <f>IF(AND(Survey!L585&lt;&gt;"Exempt fund",OR(Survey!$M585="ETF",Survey!$M585="ETF, alternative mutual fund",Survey!$M585="Mutual fund",Survey!$M585="Alternative mutual fund",Survey!$M585="Money market")),1,0)</f>
        <v>0</v>
      </c>
      <c r="AK585" s="16" t="str">
        <f t="shared" si="431"/>
        <v>Pass</v>
      </c>
      <c r="AL585" s="38" t="b">
        <f>NOT(ISNUMBER(SEARCH("Yes",Survey!$AA585)))</f>
        <v>1</v>
      </c>
      <c r="AM585" s="37" t="b">
        <f>IF(COUNTBLANK(Survey!$AB585:$AC585)=0,TRUE, FALSE)</f>
        <v>0</v>
      </c>
      <c r="AN585" s="16" t="str">
        <f t="shared" si="432"/>
        <v>Pass</v>
      </c>
      <c r="AO585" s="38" t="b">
        <f>NOT(ISNUMBER(SEARCH("Yes",Survey!$AD585)))</f>
        <v>1</v>
      </c>
      <c r="AP585" s="37" t="b">
        <f>NOT(ISBLANK(Survey!$AF585))</f>
        <v>0</v>
      </c>
      <c r="AQ585" s="16" t="str">
        <f t="shared" si="433"/>
        <v>Pass</v>
      </c>
      <c r="AR585" s="38" t="b">
        <f>NOT(OR(ISNUMBER(SEARCH("Other",Survey!$AF585)),ISNUMBER(SEARCH("Multiple",Survey!$AF585))))</f>
        <v>1</v>
      </c>
      <c r="AS585" s="37" t="b">
        <f>NOT(ISBLANK(Survey!$AG585))</f>
        <v>0</v>
      </c>
      <c r="AT585" s="16" t="str">
        <f t="shared" si="434"/>
        <v>Fail</v>
      </c>
      <c r="AU585" s="143">
        <f>IF(ABS(Survey!$AV585)&gt;0, 1,0)</f>
        <v>0</v>
      </c>
      <c r="AV585" s="143">
        <f>IF(COUNTBLANK(Survey!$AJ585)=0,1,0)</f>
        <v>0</v>
      </c>
      <c r="AW585" s="16" t="str">
        <f t="shared" si="435"/>
        <v>Pass</v>
      </c>
      <c r="AX585" s="143">
        <f>IF(ISBLANK(Survey!$AJ585),0,1)</f>
        <v>0</v>
      </c>
      <c r="AY585" s="165">
        <f>COUNTBLANK(Survey!$AK585)</f>
        <v>1</v>
      </c>
      <c r="AZ585" s="16" t="str">
        <f t="shared" si="436"/>
        <v>Pass</v>
      </c>
      <c r="BA585" s="143">
        <f>IF(OR(Survey!$AK585="Closed",ISBLANK(Survey!$AK585)),0,1)</f>
        <v>0</v>
      </c>
      <c r="BB585" s="165">
        <f>IF(ISBLANK(Survey!$AL585),1,0)</f>
        <v>1</v>
      </c>
      <c r="BC585" s="147" t="str" cm="1">
        <f t="array" ref="BC585">IF(OR(IF(OR($BE585+$BF585 = 2, $BG585=1), FALSE, TRUE), AND($BD585:$BD585 = 0)),"Pass","Fail")</f>
        <v>Pass</v>
      </c>
      <c r="BD585" s="143">
        <f>COUNTBLANK(Survey!$AM585:$AO585)</f>
        <v>3</v>
      </c>
      <c r="BE585" s="143">
        <f>IF(Survey!$I585="Yes",1,0)</f>
        <v>0</v>
      </c>
      <c r="BF585" s="143">
        <f>IF(OR(Survey!$M585="Mutual fund",Survey!$M585="Alternative mutual fund",Survey!$M585="Money market"),1,0)</f>
        <v>0</v>
      </c>
      <c r="BG585" s="148">
        <f>IF(OR(Survey!$M585="ETF",Survey!$M585="ETF, alternative mutual fund"),1,0)</f>
        <v>0</v>
      </c>
      <c r="BH585" s="16" t="str">
        <f t="shared" si="437"/>
        <v>Pass</v>
      </c>
      <c r="BI585" s="38" t="b">
        <f>OR(ISNUMBER(SEARCH("Yes",Survey!$AO585)),ISBLANK(Survey!$AO585))</f>
        <v>1</v>
      </c>
      <c r="BJ585" s="67" t="b">
        <f>NOT(ISBLANK(Survey!$AP585))</f>
        <v>0</v>
      </c>
      <c r="BK585" s="16" t="str">
        <f t="shared" si="438"/>
        <v>Pass</v>
      </c>
      <c r="BL585" s="143">
        <f>IF(Survey!$AW585=0, 0,1)</f>
        <v>0</v>
      </c>
      <c r="BM585" s="67">
        <f>Survey!$AQ585</f>
        <v>0</v>
      </c>
      <c r="BN585" s="67">
        <f>IFERROR((Survey!$AX585-ABS(Survey!$AY585)-ABS(Survey!$BD585))/Survey!$AW585,0)</f>
        <v>0</v>
      </c>
      <c r="BO585" s="67">
        <f>IF(AND($BM585&gt;$BN585-0.2,$BM585&lt;$BN585+0.2,ISBLANK(Survey!$AQ585)=FALSE),0,1)</f>
        <v>1</v>
      </c>
      <c r="BP585" s="165">
        <f>IF(ISBLANK(Survey!$AR585),1,0)</f>
        <v>1</v>
      </c>
      <c r="BQ585" s="16" t="str">
        <f t="shared" si="439"/>
        <v>Pass</v>
      </c>
      <c r="BR585" s="143">
        <f>IF(Survey!$AW585=0, 0,1)</f>
        <v>0</v>
      </c>
      <c r="BS585" s="67">
        <f>IF(AND(Survey!$AS585&gt;=0,Survey!$AS585&lt;=0.2,Survey!$AS585&lt;&gt;""),0,1)</f>
        <v>1</v>
      </c>
      <c r="BT585" s="143">
        <f>IF(ISBLANK(Survey!$AT585),1,0)</f>
        <v>1</v>
      </c>
      <c r="BU585" s="16" t="str">
        <f t="shared" si="440"/>
        <v>Fail</v>
      </c>
      <c r="BV585" s="165">
        <f>Survey!$AU585</f>
        <v>0</v>
      </c>
      <c r="BW585" s="16" t="str">
        <f t="shared" si="441"/>
        <v>Pass</v>
      </c>
      <c r="BX585" s="36">
        <f>Survey!$AV585</f>
        <v>0</v>
      </c>
      <c r="BY585" s="176">
        <f>Survey!$AW585+Survey!$AX585-ABS(Survey!$AY585)+ABS(Survey!$AZ585)-ABS(Survey!$BA585)+ABS(Survey!$BB585)-ABS(Survey!$BC585)-ABS(Survey!$BD585)+Survey!$BE585</f>
        <v>0</v>
      </c>
      <c r="BZ585" s="35">
        <f t="shared" si="442"/>
        <v>0</v>
      </c>
      <c r="CA585" s="17">
        <f t="shared" si="443"/>
        <v>0</v>
      </c>
      <c r="CB585" s="16" t="str">
        <f t="shared" si="444"/>
        <v>Pass</v>
      </c>
      <c r="CC585" s="38" t="b">
        <f>IF(ABS(Survey!$BE585)=0,TRUE,FALSE)</f>
        <v>1</v>
      </c>
      <c r="CD585" s="37" t="b">
        <f>NOT(ISBLANK(Survey!$BF585))</f>
        <v>0</v>
      </c>
      <c r="CE585" t="str">
        <f t="shared" si="445"/>
        <v>Fail</v>
      </c>
      <c r="CF585" s="29">
        <f>Survey!$AV585</f>
        <v>0</v>
      </c>
      <c r="CG585" s="29" cm="1">
        <f t="array" ref="CG585">SUM(SUMIF(Survey!BH585:BO585,{"&gt;0","&lt;0"})*{1,-1})-SUM(SUMIF(Survey!BQ585:BX585,{"&gt;0","&lt;0"})*{1,-1})</f>
        <v>0</v>
      </c>
      <c r="CH585" s="35" t="str">
        <f t="shared" si="446"/>
        <v>No holdings</v>
      </c>
      <c r="CI585">
        <f t="shared" si="447"/>
        <v>0</v>
      </c>
      <c r="CJ585" s="16" t="str">
        <f t="shared" si="448"/>
        <v>Fail</v>
      </c>
      <c r="CK585" s="36">
        <f>Survey!$AV585</f>
        <v>0</v>
      </c>
      <c r="CL585" s="36" cm="1">
        <f t="array" ref="CL585">SUM(SUMIF(Survey!BZ585:CS585,{"&gt;0","&lt;0"})*{1,-1})-SUM(SUMIF(Survey!CU585:DN585,{"&gt;0","&lt;0"})*{1,-1})</f>
        <v>0</v>
      </c>
      <c r="CM585" s="35" t="str">
        <f t="shared" si="449"/>
        <v>No holdings</v>
      </c>
      <c r="CN585" s="17">
        <f t="shared" si="450"/>
        <v>0</v>
      </c>
      <c r="CO585" s="16" t="str">
        <f t="shared" si="451"/>
        <v>Pass</v>
      </c>
      <c r="CP585" s="38" t="b">
        <f>IF(ABS(Survey!$CS585)=0,TRUE,FALSE)</f>
        <v>1</v>
      </c>
      <c r="CQ585" s="37" t="b">
        <f>NOT(ISBLANK(Survey!$CT585))</f>
        <v>0</v>
      </c>
      <c r="CR585" s="16" t="str">
        <f t="shared" si="452"/>
        <v>Pass</v>
      </c>
      <c r="CS585" s="38" t="b">
        <f>IF(ABS(Survey!$DN585)=0,TRUE,FALSE)</f>
        <v>1</v>
      </c>
      <c r="CT585" s="37" t="b">
        <f>NOT(ISBLANK(Survey!$DO585))</f>
        <v>0</v>
      </c>
      <c r="CU585" t="str">
        <f t="shared" si="453"/>
        <v>Pass</v>
      </c>
      <c r="CV585" s="29" cm="1">
        <f t="array" ref="CV585">SUM(SUMIF(Survey!CO585,{"&gt;0","&lt;0"})*{1,-1})+SUM(SUMIF(Survey!DJ585,{"&gt;0","&lt;0"})*{1,-1})</f>
        <v>0</v>
      </c>
      <c r="CW585" s="29">
        <f>SUM(SUMIF(Survey!DQ585:DW585,{"&gt;0","&lt;0"})*{1,-1})+SUM(SUMIF(Survey!DY585:EE585,{"&gt;0","&lt;0"})*{1,-1})</f>
        <v>0</v>
      </c>
      <c r="CX585">
        <f t="shared" si="454"/>
        <v>0</v>
      </c>
      <c r="CY585">
        <f t="shared" si="455"/>
        <v>0</v>
      </c>
      <c r="CZ585" s="16" t="str">
        <f t="shared" si="456"/>
        <v>Pass</v>
      </c>
      <c r="DA585" s="38" t="b">
        <f>IF(ABS(Survey!$DW585)=0,TRUE,FALSE)</f>
        <v>1</v>
      </c>
      <c r="DB585" s="37" t="b">
        <f>NOT(ISBLANK(Survey!DX585))</f>
        <v>0</v>
      </c>
      <c r="DC585" s="16" t="str">
        <f t="shared" si="457"/>
        <v>Pass</v>
      </c>
      <c r="DD585" s="38" t="b">
        <f>IF(ABS(Survey!$EE585)=0,TRUE,FALSE)</f>
        <v>1</v>
      </c>
      <c r="DE585" s="37" t="b">
        <f>NOT(ISBLANK(Survey!$EF585))</f>
        <v>0</v>
      </c>
      <c r="DF585" s="16" t="str">
        <f t="shared" si="458"/>
        <v>Fail</v>
      </c>
      <c r="DG585" s="36">
        <f>SUM(SUMIF(Survey!EL585:EN585,{"&gt;0","&lt;0"})*{1,-1})</f>
        <v>0</v>
      </c>
      <c r="DH585">
        <f t="shared" si="459"/>
        <v>0</v>
      </c>
      <c r="DI585">
        <f t="shared" si="460"/>
        <v>100</v>
      </c>
      <c r="DJ585" s="35" t="b">
        <f>IF(OR(Survey!$M585="ETF",Survey!$M585="ETF, alternative mutual fund",Survey!$M585="Closed-end", Survey!$M585="Split share corp"),TRUE,FALSE)</f>
        <v>0</v>
      </c>
      <c r="DK585" s="16" t="str">
        <f t="shared" si="461"/>
        <v>Fail</v>
      </c>
      <c r="DL585" s="36">
        <f>SUM(SUMIF(Survey!EP585:EV585,{"&gt;0","&lt;0"})*{1,-1})</f>
        <v>0</v>
      </c>
      <c r="DM585">
        <f t="shared" si="462"/>
        <v>0</v>
      </c>
      <c r="DN585" s="17">
        <f t="shared" si="463"/>
        <v>100</v>
      </c>
      <c r="DO585" s="16" t="str">
        <f t="shared" si="464"/>
        <v>Fail</v>
      </c>
      <c r="DP585" s="36">
        <f>SUM(SUMIF(Survey!EX585:FD585,{"&gt;0","&lt;0"})*{1,-1})</f>
        <v>0</v>
      </c>
      <c r="DQ585">
        <f t="shared" si="465"/>
        <v>0</v>
      </c>
      <c r="DR585" s="17">
        <f t="shared" si="466"/>
        <v>100</v>
      </c>
    </row>
    <row r="586" spans="1:122">
      <c r="A586">
        <v>586</v>
      </c>
      <c r="B586" t="str">
        <f t="shared" si="420"/>
        <v>Pass</v>
      </c>
      <c r="C586" t="str">
        <f>IF(COUNTBLANK(Survey!B586:FE586)=$C$2, "Pass", "Fail")</f>
        <v>Pass</v>
      </c>
      <c r="D586" t="str">
        <f t="shared" si="421"/>
        <v>Fail</v>
      </c>
      <c r="E586" t="str">
        <f>IF(OR(ISBLANK(Survey!AJ586),COUNTIF(G586:BB586,"Fail")),"Fail","Pass")</f>
        <v>Fail</v>
      </c>
      <c r="G586" s="16" t="str">
        <f t="shared" si="422"/>
        <v>Fail</v>
      </c>
      <c r="H586" s="177">
        <f>COUNTBLANK(Survey!B586:D586)+COUNTBLANK(Survey!G586)+COUNTBLANK(Survey!I586)+COUNTBLANK(Survey!K586:M586)+COUNTBLANK(Survey!P586)+COUNTBLANK(Survey!S586:U586)+COUNTBLANK(Survey!Y586:AA586)+COUNTBLANK(Survey!AD586:AE586)+COUNTBLANK(Survey!AI586:AI586)</f>
        <v>18</v>
      </c>
      <c r="I586" s="16" t="str">
        <f t="shared" si="423"/>
        <v>Fail</v>
      </c>
      <c r="J586" t="b">
        <f>IF(Survey!E586="No",TRUE,FALSE)</f>
        <v>0</v>
      </c>
      <c r="K586" s="34">
        <f>LEN(Survey!E586)</f>
        <v>0</v>
      </c>
      <c r="L586" s="16" t="str">
        <f t="shared" si="424"/>
        <v>Fail</v>
      </c>
      <c r="M586" t="b">
        <f>IF(Survey!F586="No",TRUE,FALSE)</f>
        <v>0</v>
      </c>
      <c r="N586" s="33">
        <f>LEN(Survey!F586)</f>
        <v>0</v>
      </c>
      <c r="O586" s="16" t="str">
        <f t="shared" si="425"/>
        <v>Pass</v>
      </c>
      <c r="P586" s="34">
        <f>MOD((LEN(Survey!H586)+2),11)</f>
        <v>2</v>
      </c>
      <c r="Q586" s="33" t="str">
        <f>IF(Survey!$L586="Prospectus fund", "Yes", "No")</f>
        <v>No</v>
      </c>
      <c r="R586" s="16" t="str">
        <f t="shared" si="426"/>
        <v>Pass</v>
      </c>
      <c r="S586" s="34">
        <f>MOD((LEN(Survey!J586)+2),11)</f>
        <v>2</v>
      </c>
      <c r="T586" s="35" t="b">
        <f>IF(OR(Survey!$M586="ETF",Survey!$M586="ETF, alternative mutual fund",Survey!$M586="Closed-end", Survey!$M586="Split share corp", Survey!$I586="Yes"),TRUE,FALSE)</f>
        <v>0</v>
      </c>
      <c r="U586" s="16" t="str">
        <f>IFERROR(IF(AND(OR(X586=Y586,Y586 = "Either"),NOT(ISBLANK(Survey!K586))),"Pass","Fail"),"Pass")</f>
        <v>Fail</v>
      </c>
      <c r="V586" s="36" cm="1">
        <f t="array" ref="V586">SUM(SUMIF(Survey!BZ586:CS586,{"&gt;0","&lt;0"})*{1,-1})</f>
        <v>0</v>
      </c>
      <c r="W586" s="38" cm="1">
        <f t="array" ref="W586">SUM(SUMIF(Survey!CC586,{"&gt;0","&lt;0"})*{1,-1})+SUM(SUMIF(Survey!CM586,{"&gt;0","&lt;0"})*{1,-1})</f>
        <v>0</v>
      </c>
      <c r="X586" s="38">
        <f>Survey!K586</f>
        <v>0</v>
      </c>
      <c r="Y586" s="37" t="str">
        <f t="shared" si="427"/>
        <v>Either</v>
      </c>
      <c r="Z586" s="16" t="str">
        <f t="shared" si="428"/>
        <v>Fail</v>
      </c>
      <c r="AA586" s="67" cm="1">
        <f t="array" ref="AA586">SUM(SUMIF(Survey!BZ586:CS586,{"&gt;0","&lt;0"})*{1,-1})+SUM(SUMIF(Survey!CU586:DN586,{"&gt;0","&lt;0"})*{1,-1})</f>
        <v>0</v>
      </c>
      <c r="AB586" s="67">
        <f>IFERROR(AA586/(Survey!$AV586),0)</f>
        <v>0</v>
      </c>
      <c r="AC586" s="128" t="b">
        <f>IF(OR(Survey!$M586="Alternative strategy or hedge",Survey!$M586="Other, illiquid",Survey!$L586="Prospectus fund"),TRUE,FALSE)</f>
        <v>0</v>
      </c>
      <c r="AD586" s="128" t="b">
        <f>NOT(ISBLANK(Survey!$M586))</f>
        <v>0</v>
      </c>
      <c r="AE586" s="16" t="str">
        <f t="shared" si="429"/>
        <v>Pass</v>
      </c>
      <c r="AF586" s="38" t="b">
        <f>NOT(ISNUMBER(SEARCH("Other",Survey!$P586)))</f>
        <v>1</v>
      </c>
      <c r="AG586" s="37" t="b">
        <f>NOT(ISBLANK(Survey!$Q586))</f>
        <v>0</v>
      </c>
      <c r="AH586" s="16" t="str">
        <f t="shared" si="430"/>
        <v>Pass</v>
      </c>
      <c r="AI586" s="143">
        <f>COUNTBLANK(Survey!$W586)</f>
        <v>1</v>
      </c>
      <c r="AJ586" s="67">
        <f>IF(AND(Survey!L586&lt;&gt;"Exempt fund",OR(Survey!$M586="ETF",Survey!$M586="ETF, alternative mutual fund",Survey!$M586="Mutual fund",Survey!$M586="Alternative mutual fund",Survey!$M586="Money market")),1,0)</f>
        <v>0</v>
      </c>
      <c r="AK586" s="16" t="str">
        <f t="shared" si="431"/>
        <v>Pass</v>
      </c>
      <c r="AL586" s="38" t="b">
        <f>NOT(ISNUMBER(SEARCH("Yes",Survey!$AA586)))</f>
        <v>1</v>
      </c>
      <c r="AM586" s="37" t="b">
        <f>IF(COUNTBLANK(Survey!$AB586:$AC586)=0,TRUE, FALSE)</f>
        <v>0</v>
      </c>
      <c r="AN586" s="16" t="str">
        <f t="shared" si="432"/>
        <v>Pass</v>
      </c>
      <c r="AO586" s="38" t="b">
        <f>NOT(ISNUMBER(SEARCH("Yes",Survey!$AD586)))</f>
        <v>1</v>
      </c>
      <c r="AP586" s="37" t="b">
        <f>NOT(ISBLANK(Survey!$AF586))</f>
        <v>0</v>
      </c>
      <c r="AQ586" s="16" t="str">
        <f t="shared" si="433"/>
        <v>Pass</v>
      </c>
      <c r="AR586" s="38" t="b">
        <f>NOT(OR(ISNUMBER(SEARCH("Other",Survey!$AF586)),ISNUMBER(SEARCH("Multiple",Survey!$AF586))))</f>
        <v>1</v>
      </c>
      <c r="AS586" s="37" t="b">
        <f>NOT(ISBLANK(Survey!$AG586))</f>
        <v>0</v>
      </c>
      <c r="AT586" s="16" t="str">
        <f t="shared" si="434"/>
        <v>Fail</v>
      </c>
      <c r="AU586" s="143">
        <f>IF(ABS(Survey!$AV586)&gt;0, 1,0)</f>
        <v>0</v>
      </c>
      <c r="AV586" s="143">
        <f>IF(COUNTBLANK(Survey!$AJ586)=0,1,0)</f>
        <v>0</v>
      </c>
      <c r="AW586" s="16" t="str">
        <f t="shared" si="435"/>
        <v>Pass</v>
      </c>
      <c r="AX586" s="143">
        <f>IF(ISBLANK(Survey!$AJ586),0,1)</f>
        <v>0</v>
      </c>
      <c r="AY586" s="165">
        <f>COUNTBLANK(Survey!$AK586)</f>
        <v>1</v>
      </c>
      <c r="AZ586" s="16" t="str">
        <f t="shared" si="436"/>
        <v>Pass</v>
      </c>
      <c r="BA586" s="143">
        <f>IF(OR(Survey!$AK586="Closed",ISBLANK(Survey!$AK586)),0,1)</f>
        <v>0</v>
      </c>
      <c r="BB586" s="165">
        <f>IF(ISBLANK(Survey!$AL586),1,0)</f>
        <v>1</v>
      </c>
      <c r="BC586" s="147" t="str" cm="1">
        <f t="array" ref="BC586">IF(OR(IF(OR($BE586+$BF586 = 2, $BG586=1), FALSE, TRUE), AND($BD586:$BD586 = 0)),"Pass","Fail")</f>
        <v>Pass</v>
      </c>
      <c r="BD586" s="143">
        <f>COUNTBLANK(Survey!$AM586:$AO586)</f>
        <v>3</v>
      </c>
      <c r="BE586" s="143">
        <f>IF(Survey!$I586="Yes",1,0)</f>
        <v>0</v>
      </c>
      <c r="BF586" s="143">
        <f>IF(OR(Survey!$M586="Mutual fund",Survey!$M586="Alternative mutual fund",Survey!$M586="Money market"),1,0)</f>
        <v>0</v>
      </c>
      <c r="BG586" s="148">
        <f>IF(OR(Survey!$M586="ETF",Survey!$M586="ETF, alternative mutual fund"),1,0)</f>
        <v>0</v>
      </c>
      <c r="BH586" s="16" t="str">
        <f t="shared" si="437"/>
        <v>Pass</v>
      </c>
      <c r="BI586" s="38" t="b">
        <f>OR(ISNUMBER(SEARCH("Yes",Survey!$AO586)),ISBLANK(Survey!$AO586))</f>
        <v>1</v>
      </c>
      <c r="BJ586" s="67" t="b">
        <f>NOT(ISBLANK(Survey!$AP586))</f>
        <v>0</v>
      </c>
      <c r="BK586" s="16" t="str">
        <f t="shared" si="438"/>
        <v>Pass</v>
      </c>
      <c r="BL586" s="143">
        <f>IF(Survey!$AW586=0, 0,1)</f>
        <v>0</v>
      </c>
      <c r="BM586" s="67">
        <f>Survey!$AQ586</f>
        <v>0</v>
      </c>
      <c r="BN586" s="67">
        <f>IFERROR((Survey!$AX586-ABS(Survey!$AY586)-ABS(Survey!$BD586))/Survey!$AW586,0)</f>
        <v>0</v>
      </c>
      <c r="BO586" s="67">
        <f>IF(AND($BM586&gt;$BN586-0.2,$BM586&lt;$BN586+0.2,ISBLANK(Survey!$AQ586)=FALSE),0,1)</f>
        <v>1</v>
      </c>
      <c r="BP586" s="165">
        <f>IF(ISBLANK(Survey!$AR586),1,0)</f>
        <v>1</v>
      </c>
      <c r="BQ586" s="16" t="str">
        <f t="shared" si="439"/>
        <v>Pass</v>
      </c>
      <c r="BR586" s="143">
        <f>IF(Survey!$AW586=0, 0,1)</f>
        <v>0</v>
      </c>
      <c r="BS586" s="67">
        <f>IF(AND(Survey!$AS586&gt;=0,Survey!$AS586&lt;=0.2,Survey!$AS586&lt;&gt;""),0,1)</f>
        <v>1</v>
      </c>
      <c r="BT586" s="143">
        <f>IF(ISBLANK(Survey!$AT586),1,0)</f>
        <v>1</v>
      </c>
      <c r="BU586" s="16" t="str">
        <f t="shared" si="440"/>
        <v>Fail</v>
      </c>
      <c r="BV586" s="165">
        <f>Survey!$AU586</f>
        <v>0</v>
      </c>
      <c r="BW586" s="16" t="str">
        <f t="shared" si="441"/>
        <v>Pass</v>
      </c>
      <c r="BX586" s="36">
        <f>Survey!$AV586</f>
        <v>0</v>
      </c>
      <c r="BY586" s="176">
        <f>Survey!$AW586+Survey!$AX586-ABS(Survey!$AY586)+ABS(Survey!$AZ586)-ABS(Survey!$BA586)+ABS(Survey!$BB586)-ABS(Survey!$BC586)-ABS(Survey!$BD586)+Survey!$BE586</f>
        <v>0</v>
      </c>
      <c r="BZ586" s="35">
        <f t="shared" si="442"/>
        <v>0</v>
      </c>
      <c r="CA586" s="17">
        <f t="shared" si="443"/>
        <v>0</v>
      </c>
      <c r="CB586" s="16" t="str">
        <f t="shared" si="444"/>
        <v>Pass</v>
      </c>
      <c r="CC586" s="38" t="b">
        <f>IF(ABS(Survey!$BE586)=0,TRUE,FALSE)</f>
        <v>1</v>
      </c>
      <c r="CD586" s="37" t="b">
        <f>NOT(ISBLANK(Survey!$BF586))</f>
        <v>0</v>
      </c>
      <c r="CE586" t="str">
        <f t="shared" si="445"/>
        <v>Fail</v>
      </c>
      <c r="CF586" s="29">
        <f>Survey!$AV586</f>
        <v>0</v>
      </c>
      <c r="CG586" s="29" cm="1">
        <f t="array" ref="CG586">SUM(SUMIF(Survey!BH586:BO586,{"&gt;0","&lt;0"})*{1,-1})-SUM(SUMIF(Survey!BQ586:BX586,{"&gt;0","&lt;0"})*{1,-1})</f>
        <v>0</v>
      </c>
      <c r="CH586" s="35" t="str">
        <f t="shared" si="446"/>
        <v>No holdings</v>
      </c>
      <c r="CI586">
        <f t="shared" si="447"/>
        <v>0</v>
      </c>
      <c r="CJ586" s="16" t="str">
        <f t="shared" si="448"/>
        <v>Fail</v>
      </c>
      <c r="CK586" s="36">
        <f>Survey!$AV586</f>
        <v>0</v>
      </c>
      <c r="CL586" s="36" cm="1">
        <f t="array" ref="CL586">SUM(SUMIF(Survey!BZ586:CS586,{"&gt;0","&lt;0"})*{1,-1})-SUM(SUMIF(Survey!CU586:DN586,{"&gt;0","&lt;0"})*{1,-1})</f>
        <v>0</v>
      </c>
      <c r="CM586" s="35" t="str">
        <f t="shared" si="449"/>
        <v>No holdings</v>
      </c>
      <c r="CN586" s="17">
        <f t="shared" si="450"/>
        <v>0</v>
      </c>
      <c r="CO586" s="16" t="str">
        <f t="shared" si="451"/>
        <v>Pass</v>
      </c>
      <c r="CP586" s="38" t="b">
        <f>IF(ABS(Survey!$CS586)=0,TRUE,FALSE)</f>
        <v>1</v>
      </c>
      <c r="CQ586" s="37" t="b">
        <f>NOT(ISBLANK(Survey!$CT586))</f>
        <v>0</v>
      </c>
      <c r="CR586" s="16" t="str">
        <f t="shared" si="452"/>
        <v>Pass</v>
      </c>
      <c r="CS586" s="38" t="b">
        <f>IF(ABS(Survey!$DN586)=0,TRUE,FALSE)</f>
        <v>1</v>
      </c>
      <c r="CT586" s="37" t="b">
        <f>NOT(ISBLANK(Survey!$DO586))</f>
        <v>0</v>
      </c>
      <c r="CU586" t="str">
        <f t="shared" si="453"/>
        <v>Pass</v>
      </c>
      <c r="CV586" s="29" cm="1">
        <f t="array" ref="CV586">SUM(SUMIF(Survey!CO586,{"&gt;0","&lt;0"})*{1,-1})+SUM(SUMIF(Survey!DJ586,{"&gt;0","&lt;0"})*{1,-1})</f>
        <v>0</v>
      </c>
      <c r="CW586" s="29">
        <f>SUM(SUMIF(Survey!DQ586:DW586,{"&gt;0","&lt;0"})*{1,-1})+SUM(SUMIF(Survey!DY586:EE586,{"&gt;0","&lt;0"})*{1,-1})</f>
        <v>0</v>
      </c>
      <c r="CX586">
        <f t="shared" si="454"/>
        <v>0</v>
      </c>
      <c r="CY586">
        <f t="shared" si="455"/>
        <v>0</v>
      </c>
      <c r="CZ586" s="16" t="str">
        <f t="shared" si="456"/>
        <v>Pass</v>
      </c>
      <c r="DA586" s="38" t="b">
        <f>IF(ABS(Survey!$DW586)=0,TRUE,FALSE)</f>
        <v>1</v>
      </c>
      <c r="DB586" s="37" t="b">
        <f>NOT(ISBLANK(Survey!DX586))</f>
        <v>0</v>
      </c>
      <c r="DC586" s="16" t="str">
        <f t="shared" si="457"/>
        <v>Pass</v>
      </c>
      <c r="DD586" s="38" t="b">
        <f>IF(ABS(Survey!$EE586)=0,TRUE,FALSE)</f>
        <v>1</v>
      </c>
      <c r="DE586" s="37" t="b">
        <f>NOT(ISBLANK(Survey!$EF586))</f>
        <v>0</v>
      </c>
      <c r="DF586" s="16" t="str">
        <f t="shared" si="458"/>
        <v>Fail</v>
      </c>
      <c r="DG586" s="36">
        <f>SUM(SUMIF(Survey!EL586:EN586,{"&gt;0","&lt;0"})*{1,-1})</f>
        <v>0</v>
      </c>
      <c r="DH586">
        <f t="shared" si="459"/>
        <v>0</v>
      </c>
      <c r="DI586">
        <f t="shared" si="460"/>
        <v>100</v>
      </c>
      <c r="DJ586" s="35" t="b">
        <f>IF(OR(Survey!$M586="ETF",Survey!$M586="ETF, alternative mutual fund",Survey!$M586="Closed-end", Survey!$M586="Split share corp"),TRUE,FALSE)</f>
        <v>0</v>
      </c>
      <c r="DK586" s="16" t="str">
        <f t="shared" si="461"/>
        <v>Fail</v>
      </c>
      <c r="DL586" s="36">
        <f>SUM(SUMIF(Survey!EP586:EV586,{"&gt;0","&lt;0"})*{1,-1})</f>
        <v>0</v>
      </c>
      <c r="DM586">
        <f t="shared" si="462"/>
        <v>0</v>
      </c>
      <c r="DN586" s="17">
        <f t="shared" si="463"/>
        <v>100</v>
      </c>
      <c r="DO586" s="16" t="str">
        <f t="shared" si="464"/>
        <v>Fail</v>
      </c>
      <c r="DP586" s="36">
        <f>SUM(SUMIF(Survey!EX586:FD586,{"&gt;0","&lt;0"})*{1,-1})</f>
        <v>0</v>
      </c>
      <c r="DQ586">
        <f t="shared" si="465"/>
        <v>0</v>
      </c>
      <c r="DR586" s="17">
        <f t="shared" si="466"/>
        <v>100</v>
      </c>
    </row>
    <row r="587" spans="1:122">
      <c r="A587">
        <v>587</v>
      </c>
      <c r="B587" t="str">
        <f t="shared" si="420"/>
        <v>Pass</v>
      </c>
      <c r="C587" t="str">
        <f>IF(COUNTBLANK(Survey!B587:FE587)=$C$2, "Pass", "Fail")</f>
        <v>Pass</v>
      </c>
      <c r="D587" t="str">
        <f t="shared" si="421"/>
        <v>Fail</v>
      </c>
      <c r="E587" t="str">
        <f>IF(OR(ISBLANK(Survey!AJ587),COUNTIF(G587:BB587,"Fail")),"Fail","Pass")</f>
        <v>Fail</v>
      </c>
      <c r="G587" s="16" t="str">
        <f t="shared" si="422"/>
        <v>Fail</v>
      </c>
      <c r="H587" s="177">
        <f>COUNTBLANK(Survey!B587:D587)+COUNTBLANK(Survey!G587)+COUNTBLANK(Survey!I587)+COUNTBLANK(Survey!K587:M587)+COUNTBLANK(Survey!P587)+COUNTBLANK(Survey!S587:U587)+COUNTBLANK(Survey!Y587:AA587)+COUNTBLANK(Survey!AD587:AE587)+COUNTBLANK(Survey!AI587:AI587)</f>
        <v>18</v>
      </c>
      <c r="I587" s="16" t="str">
        <f t="shared" si="423"/>
        <v>Fail</v>
      </c>
      <c r="J587" t="b">
        <f>IF(Survey!E587="No",TRUE,FALSE)</f>
        <v>0</v>
      </c>
      <c r="K587" s="34">
        <f>LEN(Survey!E587)</f>
        <v>0</v>
      </c>
      <c r="L587" s="16" t="str">
        <f t="shared" si="424"/>
        <v>Fail</v>
      </c>
      <c r="M587" t="b">
        <f>IF(Survey!F587="No",TRUE,FALSE)</f>
        <v>0</v>
      </c>
      <c r="N587" s="33">
        <f>LEN(Survey!F587)</f>
        <v>0</v>
      </c>
      <c r="O587" s="16" t="str">
        <f t="shared" si="425"/>
        <v>Pass</v>
      </c>
      <c r="P587" s="34">
        <f>MOD((LEN(Survey!H587)+2),11)</f>
        <v>2</v>
      </c>
      <c r="Q587" s="33" t="str">
        <f>IF(Survey!$L587="Prospectus fund", "Yes", "No")</f>
        <v>No</v>
      </c>
      <c r="R587" s="16" t="str">
        <f t="shared" si="426"/>
        <v>Pass</v>
      </c>
      <c r="S587" s="34">
        <f>MOD((LEN(Survey!J587)+2),11)</f>
        <v>2</v>
      </c>
      <c r="T587" s="35" t="b">
        <f>IF(OR(Survey!$M587="ETF",Survey!$M587="ETF, alternative mutual fund",Survey!$M587="Closed-end", Survey!$M587="Split share corp", Survey!$I587="Yes"),TRUE,FALSE)</f>
        <v>0</v>
      </c>
      <c r="U587" s="16" t="str">
        <f>IFERROR(IF(AND(OR(X587=Y587,Y587 = "Either"),NOT(ISBLANK(Survey!K587))),"Pass","Fail"),"Pass")</f>
        <v>Fail</v>
      </c>
      <c r="V587" s="36" cm="1">
        <f t="array" ref="V587">SUM(SUMIF(Survey!BZ587:CS587,{"&gt;0","&lt;0"})*{1,-1})</f>
        <v>0</v>
      </c>
      <c r="W587" s="38" cm="1">
        <f t="array" ref="W587">SUM(SUMIF(Survey!CC587,{"&gt;0","&lt;0"})*{1,-1})+SUM(SUMIF(Survey!CM587,{"&gt;0","&lt;0"})*{1,-1})</f>
        <v>0</v>
      </c>
      <c r="X587" s="38">
        <f>Survey!K587</f>
        <v>0</v>
      </c>
      <c r="Y587" s="37" t="str">
        <f t="shared" si="427"/>
        <v>Either</v>
      </c>
      <c r="Z587" s="16" t="str">
        <f t="shared" si="428"/>
        <v>Fail</v>
      </c>
      <c r="AA587" s="67" cm="1">
        <f t="array" ref="AA587">SUM(SUMIF(Survey!BZ587:CS587,{"&gt;0","&lt;0"})*{1,-1})+SUM(SUMIF(Survey!CU587:DN587,{"&gt;0","&lt;0"})*{1,-1})</f>
        <v>0</v>
      </c>
      <c r="AB587" s="67">
        <f>IFERROR(AA587/(Survey!$AV587),0)</f>
        <v>0</v>
      </c>
      <c r="AC587" s="128" t="b">
        <f>IF(OR(Survey!$M587="Alternative strategy or hedge",Survey!$M587="Other, illiquid",Survey!$L587="Prospectus fund"),TRUE,FALSE)</f>
        <v>0</v>
      </c>
      <c r="AD587" s="128" t="b">
        <f>NOT(ISBLANK(Survey!$M587))</f>
        <v>0</v>
      </c>
      <c r="AE587" s="16" t="str">
        <f t="shared" si="429"/>
        <v>Pass</v>
      </c>
      <c r="AF587" s="38" t="b">
        <f>NOT(ISNUMBER(SEARCH("Other",Survey!$P587)))</f>
        <v>1</v>
      </c>
      <c r="AG587" s="37" t="b">
        <f>NOT(ISBLANK(Survey!$Q587))</f>
        <v>0</v>
      </c>
      <c r="AH587" s="16" t="str">
        <f t="shared" si="430"/>
        <v>Pass</v>
      </c>
      <c r="AI587" s="143">
        <f>COUNTBLANK(Survey!$W587)</f>
        <v>1</v>
      </c>
      <c r="AJ587" s="67">
        <f>IF(AND(Survey!L587&lt;&gt;"Exempt fund",OR(Survey!$M587="ETF",Survey!$M587="ETF, alternative mutual fund",Survey!$M587="Mutual fund",Survey!$M587="Alternative mutual fund",Survey!$M587="Money market")),1,0)</f>
        <v>0</v>
      </c>
      <c r="AK587" s="16" t="str">
        <f t="shared" si="431"/>
        <v>Pass</v>
      </c>
      <c r="AL587" s="38" t="b">
        <f>NOT(ISNUMBER(SEARCH("Yes",Survey!$AA587)))</f>
        <v>1</v>
      </c>
      <c r="AM587" s="37" t="b">
        <f>IF(COUNTBLANK(Survey!$AB587:$AC587)=0,TRUE, FALSE)</f>
        <v>0</v>
      </c>
      <c r="AN587" s="16" t="str">
        <f t="shared" si="432"/>
        <v>Pass</v>
      </c>
      <c r="AO587" s="38" t="b">
        <f>NOT(ISNUMBER(SEARCH("Yes",Survey!$AD587)))</f>
        <v>1</v>
      </c>
      <c r="AP587" s="37" t="b">
        <f>NOT(ISBLANK(Survey!$AF587))</f>
        <v>0</v>
      </c>
      <c r="AQ587" s="16" t="str">
        <f t="shared" si="433"/>
        <v>Pass</v>
      </c>
      <c r="AR587" s="38" t="b">
        <f>NOT(OR(ISNUMBER(SEARCH("Other",Survey!$AF587)),ISNUMBER(SEARCH("Multiple",Survey!$AF587))))</f>
        <v>1</v>
      </c>
      <c r="AS587" s="37" t="b">
        <f>NOT(ISBLANK(Survey!$AG587))</f>
        <v>0</v>
      </c>
      <c r="AT587" s="16" t="str">
        <f t="shared" si="434"/>
        <v>Fail</v>
      </c>
      <c r="AU587" s="143">
        <f>IF(ABS(Survey!$AV587)&gt;0, 1,0)</f>
        <v>0</v>
      </c>
      <c r="AV587" s="143">
        <f>IF(COUNTBLANK(Survey!$AJ587)=0,1,0)</f>
        <v>0</v>
      </c>
      <c r="AW587" s="16" t="str">
        <f t="shared" si="435"/>
        <v>Pass</v>
      </c>
      <c r="AX587" s="143">
        <f>IF(ISBLANK(Survey!$AJ587),0,1)</f>
        <v>0</v>
      </c>
      <c r="AY587" s="165">
        <f>COUNTBLANK(Survey!$AK587)</f>
        <v>1</v>
      </c>
      <c r="AZ587" s="16" t="str">
        <f t="shared" si="436"/>
        <v>Pass</v>
      </c>
      <c r="BA587" s="143">
        <f>IF(OR(Survey!$AK587="Closed",ISBLANK(Survey!$AK587)),0,1)</f>
        <v>0</v>
      </c>
      <c r="BB587" s="165">
        <f>IF(ISBLANK(Survey!$AL587),1,0)</f>
        <v>1</v>
      </c>
      <c r="BC587" s="147" t="str" cm="1">
        <f t="array" ref="BC587">IF(OR(IF(OR($BE587+$BF587 = 2, $BG587=1), FALSE, TRUE), AND($BD587:$BD587 = 0)),"Pass","Fail")</f>
        <v>Pass</v>
      </c>
      <c r="BD587" s="143">
        <f>COUNTBLANK(Survey!$AM587:$AO587)</f>
        <v>3</v>
      </c>
      <c r="BE587" s="143">
        <f>IF(Survey!$I587="Yes",1,0)</f>
        <v>0</v>
      </c>
      <c r="BF587" s="143">
        <f>IF(OR(Survey!$M587="Mutual fund",Survey!$M587="Alternative mutual fund",Survey!$M587="Money market"),1,0)</f>
        <v>0</v>
      </c>
      <c r="BG587" s="148">
        <f>IF(OR(Survey!$M587="ETF",Survey!$M587="ETF, alternative mutual fund"),1,0)</f>
        <v>0</v>
      </c>
      <c r="BH587" s="16" t="str">
        <f t="shared" si="437"/>
        <v>Pass</v>
      </c>
      <c r="BI587" s="38" t="b">
        <f>OR(ISNUMBER(SEARCH("Yes",Survey!$AO587)),ISBLANK(Survey!$AO587))</f>
        <v>1</v>
      </c>
      <c r="BJ587" s="67" t="b">
        <f>NOT(ISBLANK(Survey!$AP587))</f>
        <v>0</v>
      </c>
      <c r="BK587" s="16" t="str">
        <f t="shared" si="438"/>
        <v>Pass</v>
      </c>
      <c r="BL587" s="143">
        <f>IF(Survey!$AW587=0, 0,1)</f>
        <v>0</v>
      </c>
      <c r="BM587" s="67">
        <f>Survey!$AQ587</f>
        <v>0</v>
      </c>
      <c r="BN587" s="67">
        <f>IFERROR((Survey!$AX587-ABS(Survey!$AY587)-ABS(Survey!$BD587))/Survey!$AW587,0)</f>
        <v>0</v>
      </c>
      <c r="BO587" s="67">
        <f>IF(AND($BM587&gt;$BN587-0.2,$BM587&lt;$BN587+0.2,ISBLANK(Survey!$AQ587)=FALSE),0,1)</f>
        <v>1</v>
      </c>
      <c r="BP587" s="165">
        <f>IF(ISBLANK(Survey!$AR587),1,0)</f>
        <v>1</v>
      </c>
      <c r="BQ587" s="16" t="str">
        <f t="shared" si="439"/>
        <v>Pass</v>
      </c>
      <c r="BR587" s="143">
        <f>IF(Survey!$AW587=0, 0,1)</f>
        <v>0</v>
      </c>
      <c r="BS587" s="67">
        <f>IF(AND(Survey!$AS587&gt;=0,Survey!$AS587&lt;=0.2,Survey!$AS587&lt;&gt;""),0,1)</f>
        <v>1</v>
      </c>
      <c r="BT587" s="143">
        <f>IF(ISBLANK(Survey!$AT587),1,0)</f>
        <v>1</v>
      </c>
      <c r="BU587" s="16" t="str">
        <f t="shared" si="440"/>
        <v>Fail</v>
      </c>
      <c r="BV587" s="165">
        <f>Survey!$AU587</f>
        <v>0</v>
      </c>
      <c r="BW587" s="16" t="str">
        <f t="shared" si="441"/>
        <v>Pass</v>
      </c>
      <c r="BX587" s="36">
        <f>Survey!$AV587</f>
        <v>0</v>
      </c>
      <c r="BY587" s="176">
        <f>Survey!$AW587+Survey!$AX587-ABS(Survey!$AY587)+ABS(Survey!$AZ587)-ABS(Survey!$BA587)+ABS(Survey!$BB587)-ABS(Survey!$BC587)-ABS(Survey!$BD587)+Survey!$BE587</f>
        <v>0</v>
      </c>
      <c r="BZ587" s="35">
        <f t="shared" si="442"/>
        <v>0</v>
      </c>
      <c r="CA587" s="17">
        <f t="shared" si="443"/>
        <v>0</v>
      </c>
      <c r="CB587" s="16" t="str">
        <f t="shared" si="444"/>
        <v>Pass</v>
      </c>
      <c r="CC587" s="38" t="b">
        <f>IF(ABS(Survey!$BE587)=0,TRUE,FALSE)</f>
        <v>1</v>
      </c>
      <c r="CD587" s="37" t="b">
        <f>NOT(ISBLANK(Survey!$BF587))</f>
        <v>0</v>
      </c>
      <c r="CE587" t="str">
        <f t="shared" si="445"/>
        <v>Fail</v>
      </c>
      <c r="CF587" s="29">
        <f>Survey!$AV587</f>
        <v>0</v>
      </c>
      <c r="CG587" s="29" cm="1">
        <f t="array" ref="CG587">SUM(SUMIF(Survey!BH587:BO587,{"&gt;0","&lt;0"})*{1,-1})-SUM(SUMIF(Survey!BQ587:BX587,{"&gt;0","&lt;0"})*{1,-1})</f>
        <v>0</v>
      </c>
      <c r="CH587" s="35" t="str">
        <f t="shared" si="446"/>
        <v>No holdings</v>
      </c>
      <c r="CI587">
        <f t="shared" si="447"/>
        <v>0</v>
      </c>
      <c r="CJ587" s="16" t="str">
        <f t="shared" si="448"/>
        <v>Fail</v>
      </c>
      <c r="CK587" s="36">
        <f>Survey!$AV587</f>
        <v>0</v>
      </c>
      <c r="CL587" s="36" cm="1">
        <f t="array" ref="CL587">SUM(SUMIF(Survey!BZ587:CS587,{"&gt;0","&lt;0"})*{1,-1})-SUM(SUMIF(Survey!CU587:DN587,{"&gt;0","&lt;0"})*{1,-1})</f>
        <v>0</v>
      </c>
      <c r="CM587" s="35" t="str">
        <f t="shared" si="449"/>
        <v>No holdings</v>
      </c>
      <c r="CN587" s="17">
        <f t="shared" si="450"/>
        <v>0</v>
      </c>
      <c r="CO587" s="16" t="str">
        <f t="shared" si="451"/>
        <v>Pass</v>
      </c>
      <c r="CP587" s="38" t="b">
        <f>IF(ABS(Survey!$CS587)=0,TRUE,FALSE)</f>
        <v>1</v>
      </c>
      <c r="CQ587" s="37" t="b">
        <f>NOT(ISBLANK(Survey!$CT587))</f>
        <v>0</v>
      </c>
      <c r="CR587" s="16" t="str">
        <f t="shared" si="452"/>
        <v>Pass</v>
      </c>
      <c r="CS587" s="38" t="b">
        <f>IF(ABS(Survey!$DN587)=0,TRUE,FALSE)</f>
        <v>1</v>
      </c>
      <c r="CT587" s="37" t="b">
        <f>NOT(ISBLANK(Survey!$DO587))</f>
        <v>0</v>
      </c>
      <c r="CU587" t="str">
        <f t="shared" si="453"/>
        <v>Pass</v>
      </c>
      <c r="CV587" s="29" cm="1">
        <f t="array" ref="CV587">SUM(SUMIF(Survey!CO587,{"&gt;0","&lt;0"})*{1,-1})+SUM(SUMIF(Survey!DJ587,{"&gt;0","&lt;0"})*{1,-1})</f>
        <v>0</v>
      </c>
      <c r="CW587" s="29">
        <f>SUM(SUMIF(Survey!DQ587:DW587,{"&gt;0","&lt;0"})*{1,-1})+SUM(SUMIF(Survey!DY587:EE587,{"&gt;0","&lt;0"})*{1,-1})</f>
        <v>0</v>
      </c>
      <c r="CX587">
        <f t="shared" si="454"/>
        <v>0</v>
      </c>
      <c r="CY587">
        <f t="shared" si="455"/>
        <v>0</v>
      </c>
      <c r="CZ587" s="16" t="str">
        <f t="shared" si="456"/>
        <v>Pass</v>
      </c>
      <c r="DA587" s="38" t="b">
        <f>IF(ABS(Survey!$DW587)=0,TRUE,FALSE)</f>
        <v>1</v>
      </c>
      <c r="DB587" s="37" t="b">
        <f>NOT(ISBLANK(Survey!DX587))</f>
        <v>0</v>
      </c>
      <c r="DC587" s="16" t="str">
        <f t="shared" si="457"/>
        <v>Pass</v>
      </c>
      <c r="DD587" s="38" t="b">
        <f>IF(ABS(Survey!$EE587)=0,TRUE,FALSE)</f>
        <v>1</v>
      </c>
      <c r="DE587" s="37" t="b">
        <f>NOT(ISBLANK(Survey!$EF587))</f>
        <v>0</v>
      </c>
      <c r="DF587" s="16" t="str">
        <f t="shared" si="458"/>
        <v>Fail</v>
      </c>
      <c r="DG587" s="36">
        <f>SUM(SUMIF(Survey!EL587:EN587,{"&gt;0","&lt;0"})*{1,-1})</f>
        <v>0</v>
      </c>
      <c r="DH587">
        <f t="shared" si="459"/>
        <v>0</v>
      </c>
      <c r="DI587">
        <f t="shared" si="460"/>
        <v>100</v>
      </c>
      <c r="DJ587" s="35" t="b">
        <f>IF(OR(Survey!$M587="ETF",Survey!$M587="ETF, alternative mutual fund",Survey!$M587="Closed-end", Survey!$M587="Split share corp"),TRUE,FALSE)</f>
        <v>0</v>
      </c>
      <c r="DK587" s="16" t="str">
        <f t="shared" si="461"/>
        <v>Fail</v>
      </c>
      <c r="DL587" s="36">
        <f>SUM(SUMIF(Survey!EP587:EV587,{"&gt;0","&lt;0"})*{1,-1})</f>
        <v>0</v>
      </c>
      <c r="DM587">
        <f t="shared" si="462"/>
        <v>0</v>
      </c>
      <c r="DN587" s="17">
        <f t="shared" si="463"/>
        <v>100</v>
      </c>
      <c r="DO587" s="16" t="str">
        <f t="shared" si="464"/>
        <v>Fail</v>
      </c>
      <c r="DP587" s="36">
        <f>SUM(SUMIF(Survey!EX587:FD587,{"&gt;0","&lt;0"})*{1,-1})</f>
        <v>0</v>
      </c>
      <c r="DQ587">
        <f t="shared" si="465"/>
        <v>0</v>
      </c>
      <c r="DR587" s="17">
        <f t="shared" si="466"/>
        <v>100</v>
      </c>
    </row>
    <row r="588" spans="1:122">
      <c r="A588">
        <v>588</v>
      </c>
      <c r="B588" t="str">
        <f t="shared" si="420"/>
        <v>Pass</v>
      </c>
      <c r="C588" t="str">
        <f>IF(COUNTBLANK(Survey!B588:FE588)=$C$2, "Pass", "Fail")</f>
        <v>Pass</v>
      </c>
      <c r="D588" t="str">
        <f t="shared" si="421"/>
        <v>Fail</v>
      </c>
      <c r="E588" t="str">
        <f>IF(OR(ISBLANK(Survey!AJ588),COUNTIF(G588:BB588,"Fail")),"Fail","Pass")</f>
        <v>Fail</v>
      </c>
      <c r="G588" s="16" t="str">
        <f t="shared" si="422"/>
        <v>Fail</v>
      </c>
      <c r="H588" s="177">
        <f>COUNTBLANK(Survey!B588:D588)+COUNTBLANK(Survey!G588)+COUNTBLANK(Survey!I588)+COUNTBLANK(Survey!K588:M588)+COUNTBLANK(Survey!P588)+COUNTBLANK(Survey!S588:U588)+COUNTBLANK(Survey!Y588:AA588)+COUNTBLANK(Survey!AD588:AE588)+COUNTBLANK(Survey!AI588:AI588)</f>
        <v>18</v>
      </c>
      <c r="I588" s="16" t="str">
        <f t="shared" si="423"/>
        <v>Fail</v>
      </c>
      <c r="J588" t="b">
        <f>IF(Survey!E588="No",TRUE,FALSE)</f>
        <v>0</v>
      </c>
      <c r="K588" s="34">
        <f>LEN(Survey!E588)</f>
        <v>0</v>
      </c>
      <c r="L588" s="16" t="str">
        <f t="shared" si="424"/>
        <v>Fail</v>
      </c>
      <c r="M588" t="b">
        <f>IF(Survey!F588="No",TRUE,FALSE)</f>
        <v>0</v>
      </c>
      <c r="N588" s="33">
        <f>LEN(Survey!F588)</f>
        <v>0</v>
      </c>
      <c r="O588" s="16" t="str">
        <f t="shared" si="425"/>
        <v>Pass</v>
      </c>
      <c r="P588" s="34">
        <f>MOD((LEN(Survey!H588)+2),11)</f>
        <v>2</v>
      </c>
      <c r="Q588" s="33" t="str">
        <f>IF(Survey!$L588="Prospectus fund", "Yes", "No")</f>
        <v>No</v>
      </c>
      <c r="R588" s="16" t="str">
        <f t="shared" si="426"/>
        <v>Pass</v>
      </c>
      <c r="S588" s="34">
        <f>MOD((LEN(Survey!J588)+2),11)</f>
        <v>2</v>
      </c>
      <c r="T588" s="35" t="b">
        <f>IF(OR(Survey!$M588="ETF",Survey!$M588="ETF, alternative mutual fund",Survey!$M588="Closed-end", Survey!$M588="Split share corp", Survey!$I588="Yes"),TRUE,FALSE)</f>
        <v>0</v>
      </c>
      <c r="U588" s="16" t="str">
        <f>IFERROR(IF(AND(OR(X588=Y588,Y588 = "Either"),NOT(ISBLANK(Survey!K588))),"Pass","Fail"),"Pass")</f>
        <v>Fail</v>
      </c>
      <c r="V588" s="36" cm="1">
        <f t="array" ref="V588">SUM(SUMIF(Survey!BZ588:CS588,{"&gt;0","&lt;0"})*{1,-1})</f>
        <v>0</v>
      </c>
      <c r="W588" s="38" cm="1">
        <f t="array" ref="W588">SUM(SUMIF(Survey!CC588,{"&gt;0","&lt;0"})*{1,-1})+SUM(SUMIF(Survey!CM588,{"&gt;0","&lt;0"})*{1,-1})</f>
        <v>0</v>
      </c>
      <c r="X588" s="38">
        <f>Survey!K588</f>
        <v>0</v>
      </c>
      <c r="Y588" s="37" t="str">
        <f t="shared" si="427"/>
        <v>Either</v>
      </c>
      <c r="Z588" s="16" t="str">
        <f t="shared" si="428"/>
        <v>Fail</v>
      </c>
      <c r="AA588" s="67" cm="1">
        <f t="array" ref="AA588">SUM(SUMIF(Survey!BZ588:CS588,{"&gt;0","&lt;0"})*{1,-1})+SUM(SUMIF(Survey!CU588:DN588,{"&gt;0","&lt;0"})*{1,-1})</f>
        <v>0</v>
      </c>
      <c r="AB588" s="67">
        <f>IFERROR(AA588/(Survey!$AV588),0)</f>
        <v>0</v>
      </c>
      <c r="AC588" s="128" t="b">
        <f>IF(OR(Survey!$M588="Alternative strategy or hedge",Survey!$M588="Other, illiquid",Survey!$L588="Prospectus fund"),TRUE,FALSE)</f>
        <v>0</v>
      </c>
      <c r="AD588" s="128" t="b">
        <f>NOT(ISBLANK(Survey!$M588))</f>
        <v>0</v>
      </c>
      <c r="AE588" s="16" t="str">
        <f t="shared" si="429"/>
        <v>Pass</v>
      </c>
      <c r="AF588" s="38" t="b">
        <f>NOT(ISNUMBER(SEARCH("Other",Survey!$P588)))</f>
        <v>1</v>
      </c>
      <c r="AG588" s="37" t="b">
        <f>NOT(ISBLANK(Survey!$Q588))</f>
        <v>0</v>
      </c>
      <c r="AH588" s="16" t="str">
        <f t="shared" si="430"/>
        <v>Pass</v>
      </c>
      <c r="AI588" s="143">
        <f>COUNTBLANK(Survey!$W588)</f>
        <v>1</v>
      </c>
      <c r="AJ588" s="67">
        <f>IF(AND(Survey!L588&lt;&gt;"Exempt fund",OR(Survey!$M588="ETF",Survey!$M588="ETF, alternative mutual fund",Survey!$M588="Mutual fund",Survey!$M588="Alternative mutual fund",Survey!$M588="Money market")),1,0)</f>
        <v>0</v>
      </c>
      <c r="AK588" s="16" t="str">
        <f t="shared" si="431"/>
        <v>Pass</v>
      </c>
      <c r="AL588" s="38" t="b">
        <f>NOT(ISNUMBER(SEARCH("Yes",Survey!$AA588)))</f>
        <v>1</v>
      </c>
      <c r="AM588" s="37" t="b">
        <f>IF(COUNTBLANK(Survey!$AB588:$AC588)=0,TRUE, FALSE)</f>
        <v>0</v>
      </c>
      <c r="AN588" s="16" t="str">
        <f t="shared" si="432"/>
        <v>Pass</v>
      </c>
      <c r="AO588" s="38" t="b">
        <f>NOT(ISNUMBER(SEARCH("Yes",Survey!$AD588)))</f>
        <v>1</v>
      </c>
      <c r="AP588" s="37" t="b">
        <f>NOT(ISBLANK(Survey!$AF588))</f>
        <v>0</v>
      </c>
      <c r="AQ588" s="16" t="str">
        <f t="shared" si="433"/>
        <v>Pass</v>
      </c>
      <c r="AR588" s="38" t="b">
        <f>NOT(OR(ISNUMBER(SEARCH("Other",Survey!$AF588)),ISNUMBER(SEARCH("Multiple",Survey!$AF588))))</f>
        <v>1</v>
      </c>
      <c r="AS588" s="37" t="b">
        <f>NOT(ISBLANK(Survey!$AG588))</f>
        <v>0</v>
      </c>
      <c r="AT588" s="16" t="str">
        <f t="shared" si="434"/>
        <v>Fail</v>
      </c>
      <c r="AU588" s="143">
        <f>IF(ABS(Survey!$AV588)&gt;0, 1,0)</f>
        <v>0</v>
      </c>
      <c r="AV588" s="143">
        <f>IF(COUNTBLANK(Survey!$AJ588)=0,1,0)</f>
        <v>0</v>
      </c>
      <c r="AW588" s="16" t="str">
        <f t="shared" si="435"/>
        <v>Pass</v>
      </c>
      <c r="AX588" s="143">
        <f>IF(ISBLANK(Survey!$AJ588),0,1)</f>
        <v>0</v>
      </c>
      <c r="AY588" s="165">
        <f>COUNTBLANK(Survey!$AK588)</f>
        <v>1</v>
      </c>
      <c r="AZ588" s="16" t="str">
        <f t="shared" si="436"/>
        <v>Pass</v>
      </c>
      <c r="BA588" s="143">
        <f>IF(OR(Survey!$AK588="Closed",ISBLANK(Survey!$AK588)),0,1)</f>
        <v>0</v>
      </c>
      <c r="BB588" s="165">
        <f>IF(ISBLANK(Survey!$AL588),1,0)</f>
        <v>1</v>
      </c>
      <c r="BC588" s="147" t="str" cm="1">
        <f t="array" ref="BC588">IF(OR(IF(OR($BE588+$BF588 = 2, $BG588=1), FALSE, TRUE), AND($BD588:$BD588 = 0)),"Pass","Fail")</f>
        <v>Pass</v>
      </c>
      <c r="BD588" s="143">
        <f>COUNTBLANK(Survey!$AM588:$AO588)</f>
        <v>3</v>
      </c>
      <c r="BE588" s="143">
        <f>IF(Survey!$I588="Yes",1,0)</f>
        <v>0</v>
      </c>
      <c r="BF588" s="143">
        <f>IF(OR(Survey!$M588="Mutual fund",Survey!$M588="Alternative mutual fund",Survey!$M588="Money market"),1,0)</f>
        <v>0</v>
      </c>
      <c r="BG588" s="148">
        <f>IF(OR(Survey!$M588="ETF",Survey!$M588="ETF, alternative mutual fund"),1,0)</f>
        <v>0</v>
      </c>
      <c r="BH588" s="16" t="str">
        <f t="shared" si="437"/>
        <v>Pass</v>
      </c>
      <c r="BI588" s="38" t="b">
        <f>OR(ISNUMBER(SEARCH("Yes",Survey!$AO588)),ISBLANK(Survey!$AO588))</f>
        <v>1</v>
      </c>
      <c r="BJ588" s="67" t="b">
        <f>NOT(ISBLANK(Survey!$AP588))</f>
        <v>0</v>
      </c>
      <c r="BK588" s="16" t="str">
        <f t="shared" si="438"/>
        <v>Pass</v>
      </c>
      <c r="BL588" s="143">
        <f>IF(Survey!$AW588=0, 0,1)</f>
        <v>0</v>
      </c>
      <c r="BM588" s="67">
        <f>Survey!$AQ588</f>
        <v>0</v>
      </c>
      <c r="BN588" s="67">
        <f>IFERROR((Survey!$AX588-ABS(Survey!$AY588)-ABS(Survey!$BD588))/Survey!$AW588,0)</f>
        <v>0</v>
      </c>
      <c r="BO588" s="67">
        <f>IF(AND($BM588&gt;$BN588-0.2,$BM588&lt;$BN588+0.2,ISBLANK(Survey!$AQ588)=FALSE),0,1)</f>
        <v>1</v>
      </c>
      <c r="BP588" s="165">
        <f>IF(ISBLANK(Survey!$AR588),1,0)</f>
        <v>1</v>
      </c>
      <c r="BQ588" s="16" t="str">
        <f t="shared" si="439"/>
        <v>Pass</v>
      </c>
      <c r="BR588" s="143">
        <f>IF(Survey!$AW588=0, 0,1)</f>
        <v>0</v>
      </c>
      <c r="BS588" s="67">
        <f>IF(AND(Survey!$AS588&gt;=0,Survey!$AS588&lt;=0.2,Survey!$AS588&lt;&gt;""),0,1)</f>
        <v>1</v>
      </c>
      <c r="BT588" s="143">
        <f>IF(ISBLANK(Survey!$AT588),1,0)</f>
        <v>1</v>
      </c>
      <c r="BU588" s="16" t="str">
        <f t="shared" si="440"/>
        <v>Fail</v>
      </c>
      <c r="BV588" s="165">
        <f>Survey!$AU588</f>
        <v>0</v>
      </c>
      <c r="BW588" s="16" t="str">
        <f t="shared" si="441"/>
        <v>Pass</v>
      </c>
      <c r="BX588" s="36">
        <f>Survey!$AV588</f>
        <v>0</v>
      </c>
      <c r="BY588" s="176">
        <f>Survey!$AW588+Survey!$AX588-ABS(Survey!$AY588)+ABS(Survey!$AZ588)-ABS(Survey!$BA588)+ABS(Survey!$BB588)-ABS(Survey!$BC588)-ABS(Survey!$BD588)+Survey!$BE588</f>
        <v>0</v>
      </c>
      <c r="BZ588" s="35">
        <f t="shared" si="442"/>
        <v>0</v>
      </c>
      <c r="CA588" s="17">
        <f t="shared" si="443"/>
        <v>0</v>
      </c>
      <c r="CB588" s="16" t="str">
        <f t="shared" si="444"/>
        <v>Pass</v>
      </c>
      <c r="CC588" s="38" t="b">
        <f>IF(ABS(Survey!$BE588)=0,TRUE,FALSE)</f>
        <v>1</v>
      </c>
      <c r="CD588" s="37" t="b">
        <f>NOT(ISBLANK(Survey!$BF588))</f>
        <v>0</v>
      </c>
      <c r="CE588" t="str">
        <f t="shared" si="445"/>
        <v>Fail</v>
      </c>
      <c r="CF588" s="29">
        <f>Survey!$AV588</f>
        <v>0</v>
      </c>
      <c r="CG588" s="29" cm="1">
        <f t="array" ref="CG588">SUM(SUMIF(Survey!BH588:BO588,{"&gt;0","&lt;0"})*{1,-1})-SUM(SUMIF(Survey!BQ588:BX588,{"&gt;0","&lt;0"})*{1,-1})</f>
        <v>0</v>
      </c>
      <c r="CH588" s="35" t="str">
        <f t="shared" si="446"/>
        <v>No holdings</v>
      </c>
      <c r="CI588">
        <f t="shared" si="447"/>
        <v>0</v>
      </c>
      <c r="CJ588" s="16" t="str">
        <f t="shared" si="448"/>
        <v>Fail</v>
      </c>
      <c r="CK588" s="36">
        <f>Survey!$AV588</f>
        <v>0</v>
      </c>
      <c r="CL588" s="36" cm="1">
        <f t="array" ref="CL588">SUM(SUMIF(Survey!BZ588:CS588,{"&gt;0","&lt;0"})*{1,-1})-SUM(SUMIF(Survey!CU588:DN588,{"&gt;0","&lt;0"})*{1,-1})</f>
        <v>0</v>
      </c>
      <c r="CM588" s="35" t="str">
        <f t="shared" si="449"/>
        <v>No holdings</v>
      </c>
      <c r="CN588" s="17">
        <f t="shared" si="450"/>
        <v>0</v>
      </c>
      <c r="CO588" s="16" t="str">
        <f t="shared" si="451"/>
        <v>Pass</v>
      </c>
      <c r="CP588" s="38" t="b">
        <f>IF(ABS(Survey!$CS588)=0,TRUE,FALSE)</f>
        <v>1</v>
      </c>
      <c r="CQ588" s="37" t="b">
        <f>NOT(ISBLANK(Survey!$CT588))</f>
        <v>0</v>
      </c>
      <c r="CR588" s="16" t="str">
        <f t="shared" si="452"/>
        <v>Pass</v>
      </c>
      <c r="CS588" s="38" t="b">
        <f>IF(ABS(Survey!$DN588)=0,TRUE,FALSE)</f>
        <v>1</v>
      </c>
      <c r="CT588" s="37" t="b">
        <f>NOT(ISBLANK(Survey!$DO588))</f>
        <v>0</v>
      </c>
      <c r="CU588" t="str">
        <f t="shared" si="453"/>
        <v>Pass</v>
      </c>
      <c r="CV588" s="29" cm="1">
        <f t="array" ref="CV588">SUM(SUMIF(Survey!CO588,{"&gt;0","&lt;0"})*{1,-1})+SUM(SUMIF(Survey!DJ588,{"&gt;0","&lt;0"})*{1,-1})</f>
        <v>0</v>
      </c>
      <c r="CW588" s="29">
        <f>SUM(SUMIF(Survey!DQ588:DW588,{"&gt;0","&lt;0"})*{1,-1})+SUM(SUMIF(Survey!DY588:EE588,{"&gt;0","&lt;0"})*{1,-1})</f>
        <v>0</v>
      </c>
      <c r="CX588">
        <f t="shared" si="454"/>
        <v>0</v>
      </c>
      <c r="CY588">
        <f t="shared" si="455"/>
        <v>0</v>
      </c>
      <c r="CZ588" s="16" t="str">
        <f t="shared" si="456"/>
        <v>Pass</v>
      </c>
      <c r="DA588" s="38" t="b">
        <f>IF(ABS(Survey!$DW588)=0,TRUE,FALSE)</f>
        <v>1</v>
      </c>
      <c r="DB588" s="37" t="b">
        <f>NOT(ISBLANK(Survey!DX588))</f>
        <v>0</v>
      </c>
      <c r="DC588" s="16" t="str">
        <f t="shared" si="457"/>
        <v>Pass</v>
      </c>
      <c r="DD588" s="38" t="b">
        <f>IF(ABS(Survey!$EE588)=0,TRUE,FALSE)</f>
        <v>1</v>
      </c>
      <c r="DE588" s="37" t="b">
        <f>NOT(ISBLANK(Survey!$EF588))</f>
        <v>0</v>
      </c>
      <c r="DF588" s="16" t="str">
        <f t="shared" si="458"/>
        <v>Fail</v>
      </c>
      <c r="DG588" s="36">
        <f>SUM(SUMIF(Survey!EL588:EN588,{"&gt;0","&lt;0"})*{1,-1})</f>
        <v>0</v>
      </c>
      <c r="DH588">
        <f t="shared" si="459"/>
        <v>0</v>
      </c>
      <c r="DI588">
        <f t="shared" si="460"/>
        <v>100</v>
      </c>
      <c r="DJ588" s="35" t="b">
        <f>IF(OR(Survey!$M588="ETF",Survey!$M588="ETF, alternative mutual fund",Survey!$M588="Closed-end", Survey!$M588="Split share corp"),TRUE,FALSE)</f>
        <v>0</v>
      </c>
      <c r="DK588" s="16" t="str">
        <f t="shared" si="461"/>
        <v>Fail</v>
      </c>
      <c r="DL588" s="36">
        <f>SUM(SUMIF(Survey!EP588:EV588,{"&gt;0","&lt;0"})*{1,-1})</f>
        <v>0</v>
      </c>
      <c r="DM588">
        <f t="shared" si="462"/>
        <v>0</v>
      </c>
      <c r="DN588" s="17">
        <f t="shared" si="463"/>
        <v>100</v>
      </c>
      <c r="DO588" s="16" t="str">
        <f t="shared" si="464"/>
        <v>Fail</v>
      </c>
      <c r="DP588" s="36">
        <f>SUM(SUMIF(Survey!EX588:FD588,{"&gt;0","&lt;0"})*{1,-1})</f>
        <v>0</v>
      </c>
      <c r="DQ588">
        <f t="shared" si="465"/>
        <v>0</v>
      </c>
      <c r="DR588" s="17">
        <f t="shared" si="466"/>
        <v>100</v>
      </c>
    </row>
    <row r="589" spans="1:122">
      <c r="A589">
        <v>589</v>
      </c>
      <c r="B589" t="str">
        <f t="shared" si="420"/>
        <v>Pass</v>
      </c>
      <c r="C589" t="str">
        <f>IF(COUNTBLANK(Survey!B589:FE589)=$C$2, "Pass", "Fail")</f>
        <v>Pass</v>
      </c>
      <c r="D589" t="str">
        <f t="shared" si="421"/>
        <v>Fail</v>
      </c>
      <c r="E589" t="str">
        <f>IF(OR(ISBLANK(Survey!AJ589),COUNTIF(G589:BB589,"Fail")),"Fail","Pass")</f>
        <v>Fail</v>
      </c>
      <c r="G589" s="16" t="str">
        <f t="shared" si="422"/>
        <v>Fail</v>
      </c>
      <c r="H589" s="177">
        <f>COUNTBLANK(Survey!B589:D589)+COUNTBLANK(Survey!G589)+COUNTBLANK(Survey!I589)+COUNTBLANK(Survey!K589:M589)+COUNTBLANK(Survey!P589)+COUNTBLANK(Survey!S589:U589)+COUNTBLANK(Survey!Y589:AA589)+COUNTBLANK(Survey!AD589:AE589)+COUNTBLANK(Survey!AI589:AI589)</f>
        <v>18</v>
      </c>
      <c r="I589" s="16" t="str">
        <f t="shared" si="423"/>
        <v>Fail</v>
      </c>
      <c r="J589" t="b">
        <f>IF(Survey!E589="No",TRUE,FALSE)</f>
        <v>0</v>
      </c>
      <c r="K589" s="34">
        <f>LEN(Survey!E589)</f>
        <v>0</v>
      </c>
      <c r="L589" s="16" t="str">
        <f t="shared" si="424"/>
        <v>Fail</v>
      </c>
      <c r="M589" t="b">
        <f>IF(Survey!F589="No",TRUE,FALSE)</f>
        <v>0</v>
      </c>
      <c r="N589" s="33">
        <f>LEN(Survey!F589)</f>
        <v>0</v>
      </c>
      <c r="O589" s="16" t="str">
        <f t="shared" si="425"/>
        <v>Pass</v>
      </c>
      <c r="P589" s="34">
        <f>MOD((LEN(Survey!H589)+2),11)</f>
        <v>2</v>
      </c>
      <c r="Q589" s="33" t="str">
        <f>IF(Survey!$L589="Prospectus fund", "Yes", "No")</f>
        <v>No</v>
      </c>
      <c r="R589" s="16" t="str">
        <f t="shared" si="426"/>
        <v>Pass</v>
      </c>
      <c r="S589" s="34">
        <f>MOD((LEN(Survey!J589)+2),11)</f>
        <v>2</v>
      </c>
      <c r="T589" s="35" t="b">
        <f>IF(OR(Survey!$M589="ETF",Survey!$M589="ETF, alternative mutual fund",Survey!$M589="Closed-end", Survey!$M589="Split share corp", Survey!$I589="Yes"),TRUE,FALSE)</f>
        <v>0</v>
      </c>
      <c r="U589" s="16" t="str">
        <f>IFERROR(IF(AND(OR(X589=Y589,Y589 = "Either"),NOT(ISBLANK(Survey!K589))),"Pass","Fail"),"Pass")</f>
        <v>Fail</v>
      </c>
      <c r="V589" s="36" cm="1">
        <f t="array" ref="V589">SUM(SUMIF(Survey!BZ589:CS589,{"&gt;0","&lt;0"})*{1,-1})</f>
        <v>0</v>
      </c>
      <c r="W589" s="38" cm="1">
        <f t="array" ref="W589">SUM(SUMIF(Survey!CC589,{"&gt;0","&lt;0"})*{1,-1})+SUM(SUMIF(Survey!CM589,{"&gt;0","&lt;0"})*{1,-1})</f>
        <v>0</v>
      </c>
      <c r="X589" s="38">
        <f>Survey!K589</f>
        <v>0</v>
      </c>
      <c r="Y589" s="37" t="str">
        <f t="shared" si="427"/>
        <v>Either</v>
      </c>
      <c r="Z589" s="16" t="str">
        <f t="shared" si="428"/>
        <v>Fail</v>
      </c>
      <c r="AA589" s="67" cm="1">
        <f t="array" ref="AA589">SUM(SUMIF(Survey!BZ589:CS589,{"&gt;0","&lt;0"})*{1,-1})+SUM(SUMIF(Survey!CU589:DN589,{"&gt;0","&lt;0"})*{1,-1})</f>
        <v>0</v>
      </c>
      <c r="AB589" s="67">
        <f>IFERROR(AA589/(Survey!$AV589),0)</f>
        <v>0</v>
      </c>
      <c r="AC589" s="128" t="b">
        <f>IF(OR(Survey!$M589="Alternative strategy or hedge",Survey!$M589="Other, illiquid",Survey!$L589="Prospectus fund"),TRUE,FALSE)</f>
        <v>0</v>
      </c>
      <c r="AD589" s="128" t="b">
        <f>NOT(ISBLANK(Survey!$M589))</f>
        <v>0</v>
      </c>
      <c r="AE589" s="16" t="str">
        <f t="shared" si="429"/>
        <v>Pass</v>
      </c>
      <c r="AF589" s="38" t="b">
        <f>NOT(ISNUMBER(SEARCH("Other",Survey!$P589)))</f>
        <v>1</v>
      </c>
      <c r="AG589" s="37" t="b">
        <f>NOT(ISBLANK(Survey!$Q589))</f>
        <v>0</v>
      </c>
      <c r="AH589" s="16" t="str">
        <f t="shared" si="430"/>
        <v>Pass</v>
      </c>
      <c r="AI589" s="143">
        <f>COUNTBLANK(Survey!$W589)</f>
        <v>1</v>
      </c>
      <c r="AJ589" s="67">
        <f>IF(AND(Survey!L589&lt;&gt;"Exempt fund",OR(Survey!$M589="ETF",Survey!$M589="ETF, alternative mutual fund",Survey!$M589="Mutual fund",Survey!$M589="Alternative mutual fund",Survey!$M589="Money market")),1,0)</f>
        <v>0</v>
      </c>
      <c r="AK589" s="16" t="str">
        <f t="shared" si="431"/>
        <v>Pass</v>
      </c>
      <c r="AL589" s="38" t="b">
        <f>NOT(ISNUMBER(SEARCH("Yes",Survey!$AA589)))</f>
        <v>1</v>
      </c>
      <c r="AM589" s="37" t="b">
        <f>IF(COUNTBLANK(Survey!$AB589:$AC589)=0,TRUE, FALSE)</f>
        <v>0</v>
      </c>
      <c r="AN589" s="16" t="str">
        <f t="shared" si="432"/>
        <v>Pass</v>
      </c>
      <c r="AO589" s="38" t="b">
        <f>NOT(ISNUMBER(SEARCH("Yes",Survey!$AD589)))</f>
        <v>1</v>
      </c>
      <c r="AP589" s="37" t="b">
        <f>NOT(ISBLANK(Survey!$AF589))</f>
        <v>0</v>
      </c>
      <c r="AQ589" s="16" t="str">
        <f t="shared" si="433"/>
        <v>Pass</v>
      </c>
      <c r="AR589" s="38" t="b">
        <f>NOT(OR(ISNUMBER(SEARCH("Other",Survey!$AF589)),ISNUMBER(SEARCH("Multiple",Survey!$AF589))))</f>
        <v>1</v>
      </c>
      <c r="AS589" s="37" t="b">
        <f>NOT(ISBLANK(Survey!$AG589))</f>
        <v>0</v>
      </c>
      <c r="AT589" s="16" t="str">
        <f t="shared" si="434"/>
        <v>Fail</v>
      </c>
      <c r="AU589" s="143">
        <f>IF(ABS(Survey!$AV589)&gt;0, 1,0)</f>
        <v>0</v>
      </c>
      <c r="AV589" s="143">
        <f>IF(COUNTBLANK(Survey!$AJ589)=0,1,0)</f>
        <v>0</v>
      </c>
      <c r="AW589" s="16" t="str">
        <f t="shared" si="435"/>
        <v>Pass</v>
      </c>
      <c r="AX589" s="143">
        <f>IF(ISBLANK(Survey!$AJ589),0,1)</f>
        <v>0</v>
      </c>
      <c r="AY589" s="165">
        <f>COUNTBLANK(Survey!$AK589)</f>
        <v>1</v>
      </c>
      <c r="AZ589" s="16" t="str">
        <f t="shared" si="436"/>
        <v>Pass</v>
      </c>
      <c r="BA589" s="143">
        <f>IF(OR(Survey!$AK589="Closed",ISBLANK(Survey!$AK589)),0,1)</f>
        <v>0</v>
      </c>
      <c r="BB589" s="165">
        <f>IF(ISBLANK(Survey!$AL589),1,0)</f>
        <v>1</v>
      </c>
      <c r="BC589" s="147" t="str" cm="1">
        <f t="array" ref="BC589">IF(OR(IF(OR($BE589+$BF589 = 2, $BG589=1), FALSE, TRUE), AND($BD589:$BD589 = 0)),"Pass","Fail")</f>
        <v>Pass</v>
      </c>
      <c r="BD589" s="143">
        <f>COUNTBLANK(Survey!$AM589:$AO589)</f>
        <v>3</v>
      </c>
      <c r="BE589" s="143">
        <f>IF(Survey!$I589="Yes",1,0)</f>
        <v>0</v>
      </c>
      <c r="BF589" s="143">
        <f>IF(OR(Survey!$M589="Mutual fund",Survey!$M589="Alternative mutual fund",Survey!$M589="Money market"),1,0)</f>
        <v>0</v>
      </c>
      <c r="BG589" s="148">
        <f>IF(OR(Survey!$M589="ETF",Survey!$M589="ETF, alternative mutual fund"),1,0)</f>
        <v>0</v>
      </c>
      <c r="BH589" s="16" t="str">
        <f t="shared" si="437"/>
        <v>Pass</v>
      </c>
      <c r="BI589" s="38" t="b">
        <f>OR(ISNUMBER(SEARCH("Yes",Survey!$AO589)),ISBLANK(Survey!$AO589))</f>
        <v>1</v>
      </c>
      <c r="BJ589" s="67" t="b">
        <f>NOT(ISBLANK(Survey!$AP589))</f>
        <v>0</v>
      </c>
      <c r="BK589" s="16" t="str">
        <f t="shared" si="438"/>
        <v>Pass</v>
      </c>
      <c r="BL589" s="143">
        <f>IF(Survey!$AW589=0, 0,1)</f>
        <v>0</v>
      </c>
      <c r="BM589" s="67">
        <f>Survey!$AQ589</f>
        <v>0</v>
      </c>
      <c r="BN589" s="67">
        <f>IFERROR((Survey!$AX589-ABS(Survey!$AY589)-ABS(Survey!$BD589))/Survey!$AW589,0)</f>
        <v>0</v>
      </c>
      <c r="BO589" s="67">
        <f>IF(AND($BM589&gt;$BN589-0.2,$BM589&lt;$BN589+0.2,ISBLANK(Survey!$AQ589)=FALSE),0,1)</f>
        <v>1</v>
      </c>
      <c r="BP589" s="165">
        <f>IF(ISBLANK(Survey!$AR589),1,0)</f>
        <v>1</v>
      </c>
      <c r="BQ589" s="16" t="str">
        <f t="shared" si="439"/>
        <v>Pass</v>
      </c>
      <c r="BR589" s="143">
        <f>IF(Survey!$AW589=0, 0,1)</f>
        <v>0</v>
      </c>
      <c r="BS589" s="67">
        <f>IF(AND(Survey!$AS589&gt;=0,Survey!$AS589&lt;=0.2,Survey!$AS589&lt;&gt;""),0,1)</f>
        <v>1</v>
      </c>
      <c r="BT589" s="143">
        <f>IF(ISBLANK(Survey!$AT589),1,0)</f>
        <v>1</v>
      </c>
      <c r="BU589" s="16" t="str">
        <f t="shared" si="440"/>
        <v>Fail</v>
      </c>
      <c r="BV589" s="165">
        <f>Survey!$AU589</f>
        <v>0</v>
      </c>
      <c r="BW589" s="16" t="str">
        <f t="shared" si="441"/>
        <v>Pass</v>
      </c>
      <c r="BX589" s="36">
        <f>Survey!$AV589</f>
        <v>0</v>
      </c>
      <c r="BY589" s="176">
        <f>Survey!$AW589+Survey!$AX589-ABS(Survey!$AY589)+ABS(Survey!$AZ589)-ABS(Survey!$BA589)+ABS(Survey!$BB589)-ABS(Survey!$BC589)-ABS(Survey!$BD589)+Survey!$BE589</f>
        <v>0</v>
      </c>
      <c r="BZ589" s="35">
        <f t="shared" si="442"/>
        <v>0</v>
      </c>
      <c r="CA589" s="17">
        <f t="shared" si="443"/>
        <v>0</v>
      </c>
      <c r="CB589" s="16" t="str">
        <f t="shared" si="444"/>
        <v>Pass</v>
      </c>
      <c r="CC589" s="38" t="b">
        <f>IF(ABS(Survey!$BE589)=0,TRUE,FALSE)</f>
        <v>1</v>
      </c>
      <c r="CD589" s="37" t="b">
        <f>NOT(ISBLANK(Survey!$BF589))</f>
        <v>0</v>
      </c>
      <c r="CE589" t="str">
        <f t="shared" si="445"/>
        <v>Fail</v>
      </c>
      <c r="CF589" s="29">
        <f>Survey!$AV589</f>
        <v>0</v>
      </c>
      <c r="CG589" s="29" cm="1">
        <f t="array" ref="CG589">SUM(SUMIF(Survey!BH589:BO589,{"&gt;0","&lt;0"})*{1,-1})-SUM(SUMIF(Survey!BQ589:BX589,{"&gt;0","&lt;0"})*{1,-1})</f>
        <v>0</v>
      </c>
      <c r="CH589" s="35" t="str">
        <f t="shared" si="446"/>
        <v>No holdings</v>
      </c>
      <c r="CI589">
        <f t="shared" si="447"/>
        <v>0</v>
      </c>
      <c r="CJ589" s="16" t="str">
        <f t="shared" si="448"/>
        <v>Fail</v>
      </c>
      <c r="CK589" s="36">
        <f>Survey!$AV589</f>
        <v>0</v>
      </c>
      <c r="CL589" s="36" cm="1">
        <f t="array" ref="CL589">SUM(SUMIF(Survey!BZ589:CS589,{"&gt;0","&lt;0"})*{1,-1})-SUM(SUMIF(Survey!CU589:DN589,{"&gt;0","&lt;0"})*{1,-1})</f>
        <v>0</v>
      </c>
      <c r="CM589" s="35" t="str">
        <f t="shared" si="449"/>
        <v>No holdings</v>
      </c>
      <c r="CN589" s="17">
        <f t="shared" si="450"/>
        <v>0</v>
      </c>
      <c r="CO589" s="16" t="str">
        <f t="shared" si="451"/>
        <v>Pass</v>
      </c>
      <c r="CP589" s="38" t="b">
        <f>IF(ABS(Survey!$CS589)=0,TRUE,FALSE)</f>
        <v>1</v>
      </c>
      <c r="CQ589" s="37" t="b">
        <f>NOT(ISBLANK(Survey!$CT589))</f>
        <v>0</v>
      </c>
      <c r="CR589" s="16" t="str">
        <f t="shared" si="452"/>
        <v>Pass</v>
      </c>
      <c r="CS589" s="38" t="b">
        <f>IF(ABS(Survey!$DN589)=0,TRUE,FALSE)</f>
        <v>1</v>
      </c>
      <c r="CT589" s="37" t="b">
        <f>NOT(ISBLANK(Survey!$DO589))</f>
        <v>0</v>
      </c>
      <c r="CU589" t="str">
        <f t="shared" si="453"/>
        <v>Pass</v>
      </c>
      <c r="CV589" s="29" cm="1">
        <f t="array" ref="CV589">SUM(SUMIF(Survey!CO589,{"&gt;0","&lt;0"})*{1,-1})+SUM(SUMIF(Survey!DJ589,{"&gt;0","&lt;0"})*{1,-1})</f>
        <v>0</v>
      </c>
      <c r="CW589" s="29">
        <f>SUM(SUMIF(Survey!DQ589:DW589,{"&gt;0","&lt;0"})*{1,-1})+SUM(SUMIF(Survey!DY589:EE589,{"&gt;0","&lt;0"})*{1,-1})</f>
        <v>0</v>
      </c>
      <c r="CX589">
        <f t="shared" si="454"/>
        <v>0</v>
      </c>
      <c r="CY589">
        <f t="shared" si="455"/>
        <v>0</v>
      </c>
      <c r="CZ589" s="16" t="str">
        <f t="shared" si="456"/>
        <v>Pass</v>
      </c>
      <c r="DA589" s="38" t="b">
        <f>IF(ABS(Survey!$DW589)=0,TRUE,FALSE)</f>
        <v>1</v>
      </c>
      <c r="DB589" s="37" t="b">
        <f>NOT(ISBLANK(Survey!DX589))</f>
        <v>0</v>
      </c>
      <c r="DC589" s="16" t="str">
        <f t="shared" si="457"/>
        <v>Pass</v>
      </c>
      <c r="DD589" s="38" t="b">
        <f>IF(ABS(Survey!$EE589)=0,TRUE,FALSE)</f>
        <v>1</v>
      </c>
      <c r="DE589" s="37" t="b">
        <f>NOT(ISBLANK(Survey!$EF589))</f>
        <v>0</v>
      </c>
      <c r="DF589" s="16" t="str">
        <f t="shared" si="458"/>
        <v>Fail</v>
      </c>
      <c r="DG589" s="36">
        <f>SUM(SUMIF(Survey!EL589:EN589,{"&gt;0","&lt;0"})*{1,-1})</f>
        <v>0</v>
      </c>
      <c r="DH589">
        <f t="shared" si="459"/>
        <v>0</v>
      </c>
      <c r="DI589">
        <f t="shared" si="460"/>
        <v>100</v>
      </c>
      <c r="DJ589" s="35" t="b">
        <f>IF(OR(Survey!$M589="ETF",Survey!$M589="ETF, alternative mutual fund",Survey!$M589="Closed-end", Survey!$M589="Split share corp"),TRUE,FALSE)</f>
        <v>0</v>
      </c>
      <c r="DK589" s="16" t="str">
        <f t="shared" si="461"/>
        <v>Fail</v>
      </c>
      <c r="DL589" s="36">
        <f>SUM(SUMIF(Survey!EP589:EV589,{"&gt;0","&lt;0"})*{1,-1})</f>
        <v>0</v>
      </c>
      <c r="DM589">
        <f t="shared" si="462"/>
        <v>0</v>
      </c>
      <c r="DN589" s="17">
        <f t="shared" si="463"/>
        <v>100</v>
      </c>
      <c r="DO589" s="16" t="str">
        <f t="shared" si="464"/>
        <v>Fail</v>
      </c>
      <c r="DP589" s="36">
        <f>SUM(SUMIF(Survey!EX589:FD589,{"&gt;0","&lt;0"})*{1,-1})</f>
        <v>0</v>
      </c>
      <c r="DQ589">
        <f t="shared" si="465"/>
        <v>0</v>
      </c>
      <c r="DR589" s="17">
        <f t="shared" si="466"/>
        <v>100</v>
      </c>
    </row>
    <row r="590" spans="1:122">
      <c r="A590">
        <v>590</v>
      </c>
      <c r="B590" t="str">
        <f t="shared" si="420"/>
        <v>Pass</v>
      </c>
      <c r="C590" t="str">
        <f>IF(COUNTBLANK(Survey!B590:FE590)=$C$2, "Pass", "Fail")</f>
        <v>Pass</v>
      </c>
      <c r="D590" t="str">
        <f t="shared" si="421"/>
        <v>Fail</v>
      </c>
      <c r="E590" t="str">
        <f>IF(OR(ISBLANK(Survey!AJ590),COUNTIF(G590:BB590,"Fail")),"Fail","Pass")</f>
        <v>Fail</v>
      </c>
      <c r="G590" s="16" t="str">
        <f t="shared" si="422"/>
        <v>Fail</v>
      </c>
      <c r="H590" s="177">
        <f>COUNTBLANK(Survey!B590:D590)+COUNTBLANK(Survey!G590)+COUNTBLANK(Survey!I590)+COUNTBLANK(Survey!K590:M590)+COUNTBLANK(Survey!P590)+COUNTBLANK(Survey!S590:U590)+COUNTBLANK(Survey!Y590:AA590)+COUNTBLANK(Survey!AD590:AE590)+COUNTBLANK(Survey!AI590:AI590)</f>
        <v>18</v>
      </c>
      <c r="I590" s="16" t="str">
        <f t="shared" si="423"/>
        <v>Fail</v>
      </c>
      <c r="J590" t="b">
        <f>IF(Survey!E590="No",TRUE,FALSE)</f>
        <v>0</v>
      </c>
      <c r="K590" s="34">
        <f>LEN(Survey!E590)</f>
        <v>0</v>
      </c>
      <c r="L590" s="16" t="str">
        <f t="shared" si="424"/>
        <v>Fail</v>
      </c>
      <c r="M590" t="b">
        <f>IF(Survey!F590="No",TRUE,FALSE)</f>
        <v>0</v>
      </c>
      <c r="N590" s="33">
        <f>LEN(Survey!F590)</f>
        <v>0</v>
      </c>
      <c r="O590" s="16" t="str">
        <f t="shared" si="425"/>
        <v>Pass</v>
      </c>
      <c r="P590" s="34">
        <f>MOD((LEN(Survey!H590)+2),11)</f>
        <v>2</v>
      </c>
      <c r="Q590" s="33" t="str">
        <f>IF(Survey!$L590="Prospectus fund", "Yes", "No")</f>
        <v>No</v>
      </c>
      <c r="R590" s="16" t="str">
        <f t="shared" si="426"/>
        <v>Pass</v>
      </c>
      <c r="S590" s="34">
        <f>MOD((LEN(Survey!J590)+2),11)</f>
        <v>2</v>
      </c>
      <c r="T590" s="35" t="b">
        <f>IF(OR(Survey!$M590="ETF",Survey!$M590="ETF, alternative mutual fund",Survey!$M590="Closed-end", Survey!$M590="Split share corp", Survey!$I590="Yes"),TRUE,FALSE)</f>
        <v>0</v>
      </c>
      <c r="U590" s="16" t="str">
        <f>IFERROR(IF(AND(OR(X590=Y590,Y590 = "Either"),NOT(ISBLANK(Survey!K590))),"Pass","Fail"),"Pass")</f>
        <v>Fail</v>
      </c>
      <c r="V590" s="36" cm="1">
        <f t="array" ref="V590">SUM(SUMIF(Survey!BZ590:CS590,{"&gt;0","&lt;0"})*{1,-1})</f>
        <v>0</v>
      </c>
      <c r="W590" s="38" cm="1">
        <f t="array" ref="W590">SUM(SUMIF(Survey!CC590,{"&gt;0","&lt;0"})*{1,-1})+SUM(SUMIF(Survey!CM590,{"&gt;0","&lt;0"})*{1,-1})</f>
        <v>0</v>
      </c>
      <c r="X590" s="38">
        <f>Survey!K590</f>
        <v>0</v>
      </c>
      <c r="Y590" s="37" t="str">
        <f t="shared" si="427"/>
        <v>Either</v>
      </c>
      <c r="Z590" s="16" t="str">
        <f t="shared" si="428"/>
        <v>Fail</v>
      </c>
      <c r="AA590" s="67" cm="1">
        <f t="array" ref="AA590">SUM(SUMIF(Survey!BZ590:CS590,{"&gt;0","&lt;0"})*{1,-1})+SUM(SUMIF(Survey!CU590:DN590,{"&gt;0","&lt;0"})*{1,-1})</f>
        <v>0</v>
      </c>
      <c r="AB590" s="67">
        <f>IFERROR(AA590/(Survey!$AV590),0)</f>
        <v>0</v>
      </c>
      <c r="AC590" s="128" t="b">
        <f>IF(OR(Survey!$M590="Alternative strategy or hedge",Survey!$M590="Other, illiquid",Survey!$L590="Prospectus fund"),TRUE,FALSE)</f>
        <v>0</v>
      </c>
      <c r="AD590" s="128" t="b">
        <f>NOT(ISBLANK(Survey!$M590))</f>
        <v>0</v>
      </c>
      <c r="AE590" s="16" t="str">
        <f t="shared" si="429"/>
        <v>Pass</v>
      </c>
      <c r="AF590" s="38" t="b">
        <f>NOT(ISNUMBER(SEARCH("Other",Survey!$P590)))</f>
        <v>1</v>
      </c>
      <c r="AG590" s="37" t="b">
        <f>NOT(ISBLANK(Survey!$Q590))</f>
        <v>0</v>
      </c>
      <c r="AH590" s="16" t="str">
        <f t="shared" si="430"/>
        <v>Pass</v>
      </c>
      <c r="AI590" s="143">
        <f>COUNTBLANK(Survey!$W590)</f>
        <v>1</v>
      </c>
      <c r="AJ590" s="67">
        <f>IF(AND(Survey!L590&lt;&gt;"Exempt fund",OR(Survey!$M590="ETF",Survey!$M590="ETF, alternative mutual fund",Survey!$M590="Mutual fund",Survey!$M590="Alternative mutual fund",Survey!$M590="Money market")),1,0)</f>
        <v>0</v>
      </c>
      <c r="AK590" s="16" t="str">
        <f t="shared" si="431"/>
        <v>Pass</v>
      </c>
      <c r="AL590" s="38" t="b">
        <f>NOT(ISNUMBER(SEARCH("Yes",Survey!$AA590)))</f>
        <v>1</v>
      </c>
      <c r="AM590" s="37" t="b">
        <f>IF(COUNTBLANK(Survey!$AB590:$AC590)=0,TRUE, FALSE)</f>
        <v>0</v>
      </c>
      <c r="AN590" s="16" t="str">
        <f t="shared" si="432"/>
        <v>Pass</v>
      </c>
      <c r="AO590" s="38" t="b">
        <f>NOT(ISNUMBER(SEARCH("Yes",Survey!$AD590)))</f>
        <v>1</v>
      </c>
      <c r="AP590" s="37" t="b">
        <f>NOT(ISBLANK(Survey!$AF590))</f>
        <v>0</v>
      </c>
      <c r="AQ590" s="16" t="str">
        <f t="shared" si="433"/>
        <v>Pass</v>
      </c>
      <c r="AR590" s="38" t="b">
        <f>NOT(OR(ISNUMBER(SEARCH("Other",Survey!$AF590)),ISNUMBER(SEARCH("Multiple",Survey!$AF590))))</f>
        <v>1</v>
      </c>
      <c r="AS590" s="37" t="b">
        <f>NOT(ISBLANK(Survey!$AG590))</f>
        <v>0</v>
      </c>
      <c r="AT590" s="16" t="str">
        <f t="shared" si="434"/>
        <v>Fail</v>
      </c>
      <c r="AU590" s="143">
        <f>IF(ABS(Survey!$AV590)&gt;0, 1,0)</f>
        <v>0</v>
      </c>
      <c r="AV590" s="143">
        <f>IF(COUNTBLANK(Survey!$AJ590)=0,1,0)</f>
        <v>0</v>
      </c>
      <c r="AW590" s="16" t="str">
        <f t="shared" si="435"/>
        <v>Pass</v>
      </c>
      <c r="AX590" s="143">
        <f>IF(ISBLANK(Survey!$AJ590),0,1)</f>
        <v>0</v>
      </c>
      <c r="AY590" s="165">
        <f>COUNTBLANK(Survey!$AK590)</f>
        <v>1</v>
      </c>
      <c r="AZ590" s="16" t="str">
        <f t="shared" si="436"/>
        <v>Pass</v>
      </c>
      <c r="BA590" s="143">
        <f>IF(OR(Survey!$AK590="Closed",ISBLANK(Survey!$AK590)),0,1)</f>
        <v>0</v>
      </c>
      <c r="BB590" s="165">
        <f>IF(ISBLANK(Survey!$AL590),1,0)</f>
        <v>1</v>
      </c>
      <c r="BC590" s="147" t="str" cm="1">
        <f t="array" ref="BC590">IF(OR(IF(OR($BE590+$BF590 = 2, $BG590=1), FALSE, TRUE), AND($BD590:$BD590 = 0)),"Pass","Fail")</f>
        <v>Pass</v>
      </c>
      <c r="BD590" s="143">
        <f>COUNTBLANK(Survey!$AM590:$AO590)</f>
        <v>3</v>
      </c>
      <c r="BE590" s="143">
        <f>IF(Survey!$I590="Yes",1,0)</f>
        <v>0</v>
      </c>
      <c r="BF590" s="143">
        <f>IF(OR(Survey!$M590="Mutual fund",Survey!$M590="Alternative mutual fund",Survey!$M590="Money market"),1,0)</f>
        <v>0</v>
      </c>
      <c r="BG590" s="148">
        <f>IF(OR(Survey!$M590="ETF",Survey!$M590="ETF, alternative mutual fund"),1,0)</f>
        <v>0</v>
      </c>
      <c r="BH590" s="16" t="str">
        <f t="shared" si="437"/>
        <v>Pass</v>
      </c>
      <c r="BI590" s="38" t="b">
        <f>OR(ISNUMBER(SEARCH("Yes",Survey!$AO590)),ISBLANK(Survey!$AO590))</f>
        <v>1</v>
      </c>
      <c r="BJ590" s="67" t="b">
        <f>NOT(ISBLANK(Survey!$AP590))</f>
        <v>0</v>
      </c>
      <c r="BK590" s="16" t="str">
        <f t="shared" si="438"/>
        <v>Pass</v>
      </c>
      <c r="BL590" s="143">
        <f>IF(Survey!$AW590=0, 0,1)</f>
        <v>0</v>
      </c>
      <c r="BM590" s="67">
        <f>Survey!$AQ590</f>
        <v>0</v>
      </c>
      <c r="BN590" s="67">
        <f>IFERROR((Survey!$AX590-ABS(Survey!$AY590)-ABS(Survey!$BD590))/Survey!$AW590,0)</f>
        <v>0</v>
      </c>
      <c r="BO590" s="67">
        <f>IF(AND($BM590&gt;$BN590-0.2,$BM590&lt;$BN590+0.2,ISBLANK(Survey!$AQ590)=FALSE),0,1)</f>
        <v>1</v>
      </c>
      <c r="BP590" s="165">
        <f>IF(ISBLANK(Survey!$AR590),1,0)</f>
        <v>1</v>
      </c>
      <c r="BQ590" s="16" t="str">
        <f t="shared" si="439"/>
        <v>Pass</v>
      </c>
      <c r="BR590" s="143">
        <f>IF(Survey!$AW590=0, 0,1)</f>
        <v>0</v>
      </c>
      <c r="BS590" s="67">
        <f>IF(AND(Survey!$AS590&gt;=0,Survey!$AS590&lt;=0.2,Survey!$AS590&lt;&gt;""),0,1)</f>
        <v>1</v>
      </c>
      <c r="BT590" s="143">
        <f>IF(ISBLANK(Survey!$AT590),1,0)</f>
        <v>1</v>
      </c>
      <c r="BU590" s="16" t="str">
        <f t="shared" si="440"/>
        <v>Fail</v>
      </c>
      <c r="BV590" s="165">
        <f>Survey!$AU590</f>
        <v>0</v>
      </c>
      <c r="BW590" s="16" t="str">
        <f t="shared" si="441"/>
        <v>Pass</v>
      </c>
      <c r="BX590" s="36">
        <f>Survey!$AV590</f>
        <v>0</v>
      </c>
      <c r="BY590" s="176">
        <f>Survey!$AW590+Survey!$AX590-ABS(Survey!$AY590)+ABS(Survey!$AZ590)-ABS(Survey!$BA590)+ABS(Survey!$BB590)-ABS(Survey!$BC590)-ABS(Survey!$BD590)+Survey!$BE590</f>
        <v>0</v>
      </c>
      <c r="BZ590" s="35">
        <f t="shared" si="442"/>
        <v>0</v>
      </c>
      <c r="CA590" s="17">
        <f t="shared" si="443"/>
        <v>0</v>
      </c>
      <c r="CB590" s="16" t="str">
        <f t="shared" si="444"/>
        <v>Pass</v>
      </c>
      <c r="CC590" s="38" t="b">
        <f>IF(ABS(Survey!$BE590)=0,TRUE,FALSE)</f>
        <v>1</v>
      </c>
      <c r="CD590" s="37" t="b">
        <f>NOT(ISBLANK(Survey!$BF590))</f>
        <v>0</v>
      </c>
      <c r="CE590" t="str">
        <f t="shared" si="445"/>
        <v>Fail</v>
      </c>
      <c r="CF590" s="29">
        <f>Survey!$AV590</f>
        <v>0</v>
      </c>
      <c r="CG590" s="29" cm="1">
        <f t="array" ref="CG590">SUM(SUMIF(Survey!BH590:BO590,{"&gt;0","&lt;0"})*{1,-1})-SUM(SUMIF(Survey!BQ590:BX590,{"&gt;0","&lt;0"})*{1,-1})</f>
        <v>0</v>
      </c>
      <c r="CH590" s="35" t="str">
        <f t="shared" si="446"/>
        <v>No holdings</v>
      </c>
      <c r="CI590">
        <f t="shared" si="447"/>
        <v>0</v>
      </c>
      <c r="CJ590" s="16" t="str">
        <f t="shared" si="448"/>
        <v>Fail</v>
      </c>
      <c r="CK590" s="36">
        <f>Survey!$AV590</f>
        <v>0</v>
      </c>
      <c r="CL590" s="36" cm="1">
        <f t="array" ref="CL590">SUM(SUMIF(Survey!BZ590:CS590,{"&gt;0","&lt;0"})*{1,-1})-SUM(SUMIF(Survey!CU590:DN590,{"&gt;0","&lt;0"})*{1,-1})</f>
        <v>0</v>
      </c>
      <c r="CM590" s="35" t="str">
        <f t="shared" si="449"/>
        <v>No holdings</v>
      </c>
      <c r="CN590" s="17">
        <f t="shared" si="450"/>
        <v>0</v>
      </c>
      <c r="CO590" s="16" t="str">
        <f t="shared" si="451"/>
        <v>Pass</v>
      </c>
      <c r="CP590" s="38" t="b">
        <f>IF(ABS(Survey!$CS590)=0,TRUE,FALSE)</f>
        <v>1</v>
      </c>
      <c r="CQ590" s="37" t="b">
        <f>NOT(ISBLANK(Survey!$CT590))</f>
        <v>0</v>
      </c>
      <c r="CR590" s="16" t="str">
        <f t="shared" si="452"/>
        <v>Pass</v>
      </c>
      <c r="CS590" s="38" t="b">
        <f>IF(ABS(Survey!$DN590)=0,TRUE,FALSE)</f>
        <v>1</v>
      </c>
      <c r="CT590" s="37" t="b">
        <f>NOT(ISBLANK(Survey!$DO590))</f>
        <v>0</v>
      </c>
      <c r="CU590" t="str">
        <f t="shared" si="453"/>
        <v>Pass</v>
      </c>
      <c r="CV590" s="29" cm="1">
        <f t="array" ref="CV590">SUM(SUMIF(Survey!CO590,{"&gt;0","&lt;0"})*{1,-1})+SUM(SUMIF(Survey!DJ590,{"&gt;0","&lt;0"})*{1,-1})</f>
        <v>0</v>
      </c>
      <c r="CW590" s="29">
        <f>SUM(SUMIF(Survey!DQ590:DW590,{"&gt;0","&lt;0"})*{1,-1})+SUM(SUMIF(Survey!DY590:EE590,{"&gt;0","&lt;0"})*{1,-1})</f>
        <v>0</v>
      </c>
      <c r="CX590">
        <f t="shared" si="454"/>
        <v>0</v>
      </c>
      <c r="CY590">
        <f t="shared" si="455"/>
        <v>0</v>
      </c>
      <c r="CZ590" s="16" t="str">
        <f t="shared" si="456"/>
        <v>Pass</v>
      </c>
      <c r="DA590" s="38" t="b">
        <f>IF(ABS(Survey!$DW590)=0,TRUE,FALSE)</f>
        <v>1</v>
      </c>
      <c r="DB590" s="37" t="b">
        <f>NOT(ISBLANK(Survey!DX590))</f>
        <v>0</v>
      </c>
      <c r="DC590" s="16" t="str">
        <f t="shared" si="457"/>
        <v>Pass</v>
      </c>
      <c r="DD590" s="38" t="b">
        <f>IF(ABS(Survey!$EE590)=0,TRUE,FALSE)</f>
        <v>1</v>
      </c>
      <c r="DE590" s="37" t="b">
        <f>NOT(ISBLANK(Survey!$EF590))</f>
        <v>0</v>
      </c>
      <c r="DF590" s="16" t="str">
        <f t="shared" si="458"/>
        <v>Fail</v>
      </c>
      <c r="DG590" s="36">
        <f>SUM(SUMIF(Survey!EL590:EN590,{"&gt;0","&lt;0"})*{1,-1})</f>
        <v>0</v>
      </c>
      <c r="DH590">
        <f t="shared" si="459"/>
        <v>0</v>
      </c>
      <c r="DI590">
        <f t="shared" si="460"/>
        <v>100</v>
      </c>
      <c r="DJ590" s="35" t="b">
        <f>IF(OR(Survey!$M590="ETF",Survey!$M590="ETF, alternative mutual fund",Survey!$M590="Closed-end", Survey!$M590="Split share corp"),TRUE,FALSE)</f>
        <v>0</v>
      </c>
      <c r="DK590" s="16" t="str">
        <f t="shared" si="461"/>
        <v>Fail</v>
      </c>
      <c r="DL590" s="36">
        <f>SUM(SUMIF(Survey!EP590:EV590,{"&gt;0","&lt;0"})*{1,-1})</f>
        <v>0</v>
      </c>
      <c r="DM590">
        <f t="shared" si="462"/>
        <v>0</v>
      </c>
      <c r="DN590" s="17">
        <f t="shared" si="463"/>
        <v>100</v>
      </c>
      <c r="DO590" s="16" t="str">
        <f t="shared" si="464"/>
        <v>Fail</v>
      </c>
      <c r="DP590" s="36">
        <f>SUM(SUMIF(Survey!EX590:FD590,{"&gt;0","&lt;0"})*{1,-1})</f>
        <v>0</v>
      </c>
      <c r="DQ590">
        <f t="shared" si="465"/>
        <v>0</v>
      </c>
      <c r="DR590" s="17">
        <f t="shared" si="466"/>
        <v>100</v>
      </c>
    </row>
    <row r="591" spans="1:122">
      <c r="A591">
        <v>591</v>
      </c>
      <c r="B591" t="str">
        <f t="shared" si="420"/>
        <v>Pass</v>
      </c>
      <c r="C591" t="str">
        <f>IF(COUNTBLANK(Survey!B591:FE591)=$C$2, "Pass", "Fail")</f>
        <v>Pass</v>
      </c>
      <c r="D591" t="str">
        <f t="shared" si="421"/>
        <v>Fail</v>
      </c>
      <c r="E591" t="str">
        <f>IF(OR(ISBLANK(Survey!AJ591),COUNTIF(G591:BB591,"Fail")),"Fail","Pass")</f>
        <v>Fail</v>
      </c>
      <c r="G591" s="16" t="str">
        <f t="shared" si="422"/>
        <v>Fail</v>
      </c>
      <c r="H591" s="177">
        <f>COUNTBLANK(Survey!B591:D591)+COUNTBLANK(Survey!G591)+COUNTBLANK(Survey!I591)+COUNTBLANK(Survey!K591:M591)+COUNTBLANK(Survey!P591)+COUNTBLANK(Survey!S591:U591)+COUNTBLANK(Survey!Y591:AA591)+COUNTBLANK(Survey!AD591:AE591)+COUNTBLANK(Survey!AI591:AI591)</f>
        <v>18</v>
      </c>
      <c r="I591" s="16" t="str">
        <f t="shared" si="423"/>
        <v>Fail</v>
      </c>
      <c r="J591" t="b">
        <f>IF(Survey!E591="No",TRUE,FALSE)</f>
        <v>0</v>
      </c>
      <c r="K591" s="34">
        <f>LEN(Survey!E591)</f>
        <v>0</v>
      </c>
      <c r="L591" s="16" t="str">
        <f t="shared" si="424"/>
        <v>Fail</v>
      </c>
      <c r="M591" t="b">
        <f>IF(Survey!F591="No",TRUE,FALSE)</f>
        <v>0</v>
      </c>
      <c r="N591" s="33">
        <f>LEN(Survey!F591)</f>
        <v>0</v>
      </c>
      <c r="O591" s="16" t="str">
        <f t="shared" si="425"/>
        <v>Pass</v>
      </c>
      <c r="P591" s="34">
        <f>MOD((LEN(Survey!H591)+2),11)</f>
        <v>2</v>
      </c>
      <c r="Q591" s="33" t="str">
        <f>IF(Survey!$L591="Prospectus fund", "Yes", "No")</f>
        <v>No</v>
      </c>
      <c r="R591" s="16" t="str">
        <f t="shared" si="426"/>
        <v>Pass</v>
      </c>
      <c r="S591" s="34">
        <f>MOD((LEN(Survey!J591)+2),11)</f>
        <v>2</v>
      </c>
      <c r="T591" s="35" t="b">
        <f>IF(OR(Survey!$M591="ETF",Survey!$M591="ETF, alternative mutual fund",Survey!$M591="Closed-end", Survey!$M591="Split share corp", Survey!$I591="Yes"),TRUE,FALSE)</f>
        <v>0</v>
      </c>
      <c r="U591" s="16" t="str">
        <f>IFERROR(IF(AND(OR(X591=Y591,Y591 = "Either"),NOT(ISBLANK(Survey!K591))),"Pass","Fail"),"Pass")</f>
        <v>Fail</v>
      </c>
      <c r="V591" s="36" cm="1">
        <f t="array" ref="V591">SUM(SUMIF(Survey!BZ591:CS591,{"&gt;0","&lt;0"})*{1,-1})</f>
        <v>0</v>
      </c>
      <c r="W591" s="38" cm="1">
        <f t="array" ref="W591">SUM(SUMIF(Survey!CC591,{"&gt;0","&lt;0"})*{1,-1})+SUM(SUMIF(Survey!CM591,{"&gt;0","&lt;0"})*{1,-1})</f>
        <v>0</v>
      </c>
      <c r="X591" s="38">
        <f>Survey!K591</f>
        <v>0</v>
      </c>
      <c r="Y591" s="37" t="str">
        <f t="shared" si="427"/>
        <v>Either</v>
      </c>
      <c r="Z591" s="16" t="str">
        <f t="shared" si="428"/>
        <v>Fail</v>
      </c>
      <c r="AA591" s="67" cm="1">
        <f t="array" ref="AA591">SUM(SUMIF(Survey!BZ591:CS591,{"&gt;0","&lt;0"})*{1,-1})+SUM(SUMIF(Survey!CU591:DN591,{"&gt;0","&lt;0"})*{1,-1})</f>
        <v>0</v>
      </c>
      <c r="AB591" s="67">
        <f>IFERROR(AA591/(Survey!$AV591),0)</f>
        <v>0</v>
      </c>
      <c r="AC591" s="128" t="b">
        <f>IF(OR(Survey!$M591="Alternative strategy or hedge",Survey!$M591="Other, illiquid",Survey!$L591="Prospectus fund"),TRUE,FALSE)</f>
        <v>0</v>
      </c>
      <c r="AD591" s="128" t="b">
        <f>NOT(ISBLANK(Survey!$M591))</f>
        <v>0</v>
      </c>
      <c r="AE591" s="16" t="str">
        <f t="shared" si="429"/>
        <v>Pass</v>
      </c>
      <c r="AF591" s="38" t="b">
        <f>NOT(ISNUMBER(SEARCH("Other",Survey!$P591)))</f>
        <v>1</v>
      </c>
      <c r="AG591" s="37" t="b">
        <f>NOT(ISBLANK(Survey!$Q591))</f>
        <v>0</v>
      </c>
      <c r="AH591" s="16" t="str">
        <f t="shared" si="430"/>
        <v>Pass</v>
      </c>
      <c r="AI591" s="143">
        <f>COUNTBLANK(Survey!$W591)</f>
        <v>1</v>
      </c>
      <c r="AJ591" s="67">
        <f>IF(AND(Survey!L591&lt;&gt;"Exempt fund",OR(Survey!$M591="ETF",Survey!$M591="ETF, alternative mutual fund",Survey!$M591="Mutual fund",Survey!$M591="Alternative mutual fund",Survey!$M591="Money market")),1,0)</f>
        <v>0</v>
      </c>
      <c r="AK591" s="16" t="str">
        <f t="shared" si="431"/>
        <v>Pass</v>
      </c>
      <c r="AL591" s="38" t="b">
        <f>NOT(ISNUMBER(SEARCH("Yes",Survey!$AA591)))</f>
        <v>1</v>
      </c>
      <c r="AM591" s="37" t="b">
        <f>IF(COUNTBLANK(Survey!$AB591:$AC591)=0,TRUE, FALSE)</f>
        <v>0</v>
      </c>
      <c r="AN591" s="16" t="str">
        <f t="shared" si="432"/>
        <v>Pass</v>
      </c>
      <c r="AO591" s="38" t="b">
        <f>NOT(ISNUMBER(SEARCH("Yes",Survey!$AD591)))</f>
        <v>1</v>
      </c>
      <c r="AP591" s="37" t="b">
        <f>NOT(ISBLANK(Survey!$AF591))</f>
        <v>0</v>
      </c>
      <c r="AQ591" s="16" t="str">
        <f t="shared" si="433"/>
        <v>Pass</v>
      </c>
      <c r="AR591" s="38" t="b">
        <f>NOT(OR(ISNUMBER(SEARCH("Other",Survey!$AF591)),ISNUMBER(SEARCH("Multiple",Survey!$AF591))))</f>
        <v>1</v>
      </c>
      <c r="AS591" s="37" t="b">
        <f>NOT(ISBLANK(Survey!$AG591))</f>
        <v>0</v>
      </c>
      <c r="AT591" s="16" t="str">
        <f t="shared" si="434"/>
        <v>Fail</v>
      </c>
      <c r="AU591" s="143">
        <f>IF(ABS(Survey!$AV591)&gt;0, 1,0)</f>
        <v>0</v>
      </c>
      <c r="AV591" s="143">
        <f>IF(COUNTBLANK(Survey!$AJ591)=0,1,0)</f>
        <v>0</v>
      </c>
      <c r="AW591" s="16" t="str">
        <f t="shared" si="435"/>
        <v>Pass</v>
      </c>
      <c r="AX591" s="143">
        <f>IF(ISBLANK(Survey!$AJ591),0,1)</f>
        <v>0</v>
      </c>
      <c r="AY591" s="165">
        <f>COUNTBLANK(Survey!$AK591)</f>
        <v>1</v>
      </c>
      <c r="AZ591" s="16" t="str">
        <f t="shared" si="436"/>
        <v>Pass</v>
      </c>
      <c r="BA591" s="143">
        <f>IF(OR(Survey!$AK591="Closed",ISBLANK(Survey!$AK591)),0,1)</f>
        <v>0</v>
      </c>
      <c r="BB591" s="165">
        <f>IF(ISBLANK(Survey!$AL591),1,0)</f>
        <v>1</v>
      </c>
      <c r="BC591" s="147" t="str" cm="1">
        <f t="array" ref="BC591">IF(OR(IF(OR($BE591+$BF591 = 2, $BG591=1), FALSE, TRUE), AND($BD591:$BD591 = 0)),"Pass","Fail")</f>
        <v>Pass</v>
      </c>
      <c r="BD591" s="143">
        <f>COUNTBLANK(Survey!$AM591:$AO591)</f>
        <v>3</v>
      </c>
      <c r="BE591" s="143">
        <f>IF(Survey!$I591="Yes",1,0)</f>
        <v>0</v>
      </c>
      <c r="BF591" s="143">
        <f>IF(OR(Survey!$M591="Mutual fund",Survey!$M591="Alternative mutual fund",Survey!$M591="Money market"),1,0)</f>
        <v>0</v>
      </c>
      <c r="BG591" s="148">
        <f>IF(OR(Survey!$M591="ETF",Survey!$M591="ETF, alternative mutual fund"),1,0)</f>
        <v>0</v>
      </c>
      <c r="BH591" s="16" t="str">
        <f t="shared" si="437"/>
        <v>Pass</v>
      </c>
      <c r="BI591" s="38" t="b">
        <f>OR(ISNUMBER(SEARCH("Yes",Survey!$AO591)),ISBLANK(Survey!$AO591))</f>
        <v>1</v>
      </c>
      <c r="BJ591" s="67" t="b">
        <f>NOT(ISBLANK(Survey!$AP591))</f>
        <v>0</v>
      </c>
      <c r="BK591" s="16" t="str">
        <f t="shared" si="438"/>
        <v>Pass</v>
      </c>
      <c r="BL591" s="143">
        <f>IF(Survey!$AW591=0, 0,1)</f>
        <v>0</v>
      </c>
      <c r="BM591" s="67">
        <f>Survey!$AQ591</f>
        <v>0</v>
      </c>
      <c r="BN591" s="67">
        <f>IFERROR((Survey!$AX591-ABS(Survey!$AY591)-ABS(Survey!$BD591))/Survey!$AW591,0)</f>
        <v>0</v>
      </c>
      <c r="BO591" s="67">
        <f>IF(AND($BM591&gt;$BN591-0.2,$BM591&lt;$BN591+0.2,ISBLANK(Survey!$AQ591)=FALSE),0,1)</f>
        <v>1</v>
      </c>
      <c r="BP591" s="165">
        <f>IF(ISBLANK(Survey!$AR591),1,0)</f>
        <v>1</v>
      </c>
      <c r="BQ591" s="16" t="str">
        <f t="shared" si="439"/>
        <v>Pass</v>
      </c>
      <c r="BR591" s="143">
        <f>IF(Survey!$AW591=0, 0,1)</f>
        <v>0</v>
      </c>
      <c r="BS591" s="67">
        <f>IF(AND(Survey!$AS591&gt;=0,Survey!$AS591&lt;=0.2,Survey!$AS591&lt;&gt;""),0,1)</f>
        <v>1</v>
      </c>
      <c r="BT591" s="143">
        <f>IF(ISBLANK(Survey!$AT591),1,0)</f>
        <v>1</v>
      </c>
      <c r="BU591" s="16" t="str">
        <f t="shared" si="440"/>
        <v>Fail</v>
      </c>
      <c r="BV591" s="165">
        <f>Survey!$AU591</f>
        <v>0</v>
      </c>
      <c r="BW591" s="16" t="str">
        <f t="shared" si="441"/>
        <v>Pass</v>
      </c>
      <c r="BX591" s="36">
        <f>Survey!$AV591</f>
        <v>0</v>
      </c>
      <c r="BY591" s="176">
        <f>Survey!$AW591+Survey!$AX591-ABS(Survey!$AY591)+ABS(Survey!$AZ591)-ABS(Survey!$BA591)+ABS(Survey!$BB591)-ABS(Survey!$BC591)-ABS(Survey!$BD591)+Survey!$BE591</f>
        <v>0</v>
      </c>
      <c r="BZ591" s="35">
        <f t="shared" si="442"/>
        <v>0</v>
      </c>
      <c r="CA591" s="17">
        <f t="shared" si="443"/>
        <v>0</v>
      </c>
      <c r="CB591" s="16" t="str">
        <f t="shared" si="444"/>
        <v>Pass</v>
      </c>
      <c r="CC591" s="38" t="b">
        <f>IF(ABS(Survey!$BE591)=0,TRUE,FALSE)</f>
        <v>1</v>
      </c>
      <c r="CD591" s="37" t="b">
        <f>NOT(ISBLANK(Survey!$BF591))</f>
        <v>0</v>
      </c>
      <c r="CE591" t="str">
        <f t="shared" si="445"/>
        <v>Fail</v>
      </c>
      <c r="CF591" s="29">
        <f>Survey!$AV591</f>
        <v>0</v>
      </c>
      <c r="CG591" s="29" cm="1">
        <f t="array" ref="CG591">SUM(SUMIF(Survey!BH591:BO591,{"&gt;0","&lt;0"})*{1,-1})-SUM(SUMIF(Survey!BQ591:BX591,{"&gt;0","&lt;0"})*{1,-1})</f>
        <v>0</v>
      </c>
      <c r="CH591" s="35" t="str">
        <f t="shared" si="446"/>
        <v>No holdings</v>
      </c>
      <c r="CI591">
        <f t="shared" si="447"/>
        <v>0</v>
      </c>
      <c r="CJ591" s="16" t="str">
        <f t="shared" si="448"/>
        <v>Fail</v>
      </c>
      <c r="CK591" s="36">
        <f>Survey!$AV591</f>
        <v>0</v>
      </c>
      <c r="CL591" s="36" cm="1">
        <f t="array" ref="CL591">SUM(SUMIF(Survey!BZ591:CS591,{"&gt;0","&lt;0"})*{1,-1})-SUM(SUMIF(Survey!CU591:DN591,{"&gt;0","&lt;0"})*{1,-1})</f>
        <v>0</v>
      </c>
      <c r="CM591" s="35" t="str">
        <f t="shared" si="449"/>
        <v>No holdings</v>
      </c>
      <c r="CN591" s="17">
        <f t="shared" si="450"/>
        <v>0</v>
      </c>
      <c r="CO591" s="16" t="str">
        <f t="shared" si="451"/>
        <v>Pass</v>
      </c>
      <c r="CP591" s="38" t="b">
        <f>IF(ABS(Survey!$CS591)=0,TRUE,FALSE)</f>
        <v>1</v>
      </c>
      <c r="CQ591" s="37" t="b">
        <f>NOT(ISBLANK(Survey!$CT591))</f>
        <v>0</v>
      </c>
      <c r="CR591" s="16" t="str">
        <f t="shared" si="452"/>
        <v>Pass</v>
      </c>
      <c r="CS591" s="38" t="b">
        <f>IF(ABS(Survey!$DN591)=0,TRUE,FALSE)</f>
        <v>1</v>
      </c>
      <c r="CT591" s="37" t="b">
        <f>NOT(ISBLANK(Survey!$DO591))</f>
        <v>0</v>
      </c>
      <c r="CU591" t="str">
        <f t="shared" si="453"/>
        <v>Pass</v>
      </c>
      <c r="CV591" s="29" cm="1">
        <f t="array" ref="CV591">SUM(SUMIF(Survey!CO591,{"&gt;0","&lt;0"})*{1,-1})+SUM(SUMIF(Survey!DJ591,{"&gt;0","&lt;0"})*{1,-1})</f>
        <v>0</v>
      </c>
      <c r="CW591" s="29">
        <f>SUM(SUMIF(Survey!DQ591:DW591,{"&gt;0","&lt;0"})*{1,-1})+SUM(SUMIF(Survey!DY591:EE591,{"&gt;0","&lt;0"})*{1,-1})</f>
        <v>0</v>
      </c>
      <c r="CX591">
        <f t="shared" si="454"/>
        <v>0</v>
      </c>
      <c r="CY591">
        <f t="shared" si="455"/>
        <v>0</v>
      </c>
      <c r="CZ591" s="16" t="str">
        <f t="shared" si="456"/>
        <v>Pass</v>
      </c>
      <c r="DA591" s="38" t="b">
        <f>IF(ABS(Survey!$DW591)=0,TRUE,FALSE)</f>
        <v>1</v>
      </c>
      <c r="DB591" s="37" t="b">
        <f>NOT(ISBLANK(Survey!DX591))</f>
        <v>0</v>
      </c>
      <c r="DC591" s="16" t="str">
        <f t="shared" si="457"/>
        <v>Pass</v>
      </c>
      <c r="DD591" s="38" t="b">
        <f>IF(ABS(Survey!$EE591)=0,TRUE,FALSE)</f>
        <v>1</v>
      </c>
      <c r="DE591" s="37" t="b">
        <f>NOT(ISBLANK(Survey!$EF591))</f>
        <v>0</v>
      </c>
      <c r="DF591" s="16" t="str">
        <f t="shared" si="458"/>
        <v>Fail</v>
      </c>
      <c r="DG591" s="36">
        <f>SUM(SUMIF(Survey!EL591:EN591,{"&gt;0","&lt;0"})*{1,-1})</f>
        <v>0</v>
      </c>
      <c r="DH591">
        <f t="shared" si="459"/>
        <v>0</v>
      </c>
      <c r="DI591">
        <f t="shared" si="460"/>
        <v>100</v>
      </c>
      <c r="DJ591" s="35" t="b">
        <f>IF(OR(Survey!$M591="ETF",Survey!$M591="ETF, alternative mutual fund",Survey!$M591="Closed-end", Survey!$M591="Split share corp"),TRUE,FALSE)</f>
        <v>0</v>
      </c>
      <c r="DK591" s="16" t="str">
        <f t="shared" si="461"/>
        <v>Fail</v>
      </c>
      <c r="DL591" s="36">
        <f>SUM(SUMIF(Survey!EP591:EV591,{"&gt;0","&lt;0"})*{1,-1})</f>
        <v>0</v>
      </c>
      <c r="DM591">
        <f t="shared" si="462"/>
        <v>0</v>
      </c>
      <c r="DN591" s="17">
        <f t="shared" si="463"/>
        <v>100</v>
      </c>
      <c r="DO591" s="16" t="str">
        <f t="shared" si="464"/>
        <v>Fail</v>
      </c>
      <c r="DP591" s="36">
        <f>SUM(SUMIF(Survey!EX591:FD591,{"&gt;0","&lt;0"})*{1,-1})</f>
        <v>0</v>
      </c>
      <c r="DQ591">
        <f t="shared" si="465"/>
        <v>0</v>
      </c>
      <c r="DR591" s="17">
        <f t="shared" si="466"/>
        <v>100</v>
      </c>
    </row>
    <row r="592" spans="1:122">
      <c r="A592">
        <v>592</v>
      </c>
      <c r="B592" t="str">
        <f t="shared" si="420"/>
        <v>Pass</v>
      </c>
      <c r="C592" t="str">
        <f>IF(COUNTBLANK(Survey!B592:FE592)=$C$2, "Pass", "Fail")</f>
        <v>Pass</v>
      </c>
      <c r="D592" t="str">
        <f t="shared" si="421"/>
        <v>Fail</v>
      </c>
      <c r="E592" t="str">
        <f>IF(OR(ISBLANK(Survey!AJ592),COUNTIF(G592:BB592,"Fail")),"Fail","Pass")</f>
        <v>Fail</v>
      </c>
      <c r="G592" s="16" t="str">
        <f t="shared" si="422"/>
        <v>Fail</v>
      </c>
      <c r="H592" s="177">
        <f>COUNTBLANK(Survey!B592:D592)+COUNTBLANK(Survey!G592)+COUNTBLANK(Survey!I592)+COUNTBLANK(Survey!K592:M592)+COUNTBLANK(Survey!P592)+COUNTBLANK(Survey!S592:U592)+COUNTBLANK(Survey!Y592:AA592)+COUNTBLANK(Survey!AD592:AE592)+COUNTBLANK(Survey!AI592:AI592)</f>
        <v>18</v>
      </c>
      <c r="I592" s="16" t="str">
        <f t="shared" si="423"/>
        <v>Fail</v>
      </c>
      <c r="J592" t="b">
        <f>IF(Survey!E592="No",TRUE,FALSE)</f>
        <v>0</v>
      </c>
      <c r="K592" s="34">
        <f>LEN(Survey!E592)</f>
        <v>0</v>
      </c>
      <c r="L592" s="16" t="str">
        <f t="shared" si="424"/>
        <v>Fail</v>
      </c>
      <c r="M592" t="b">
        <f>IF(Survey!F592="No",TRUE,FALSE)</f>
        <v>0</v>
      </c>
      <c r="N592" s="33">
        <f>LEN(Survey!F592)</f>
        <v>0</v>
      </c>
      <c r="O592" s="16" t="str">
        <f t="shared" si="425"/>
        <v>Pass</v>
      </c>
      <c r="P592" s="34">
        <f>MOD((LEN(Survey!H592)+2),11)</f>
        <v>2</v>
      </c>
      <c r="Q592" s="33" t="str">
        <f>IF(Survey!$L592="Prospectus fund", "Yes", "No")</f>
        <v>No</v>
      </c>
      <c r="R592" s="16" t="str">
        <f t="shared" si="426"/>
        <v>Pass</v>
      </c>
      <c r="S592" s="34">
        <f>MOD((LEN(Survey!J592)+2),11)</f>
        <v>2</v>
      </c>
      <c r="T592" s="35" t="b">
        <f>IF(OR(Survey!$M592="ETF",Survey!$M592="ETF, alternative mutual fund",Survey!$M592="Closed-end", Survey!$M592="Split share corp", Survey!$I592="Yes"),TRUE,FALSE)</f>
        <v>0</v>
      </c>
      <c r="U592" s="16" t="str">
        <f>IFERROR(IF(AND(OR(X592=Y592,Y592 = "Either"),NOT(ISBLANK(Survey!K592))),"Pass","Fail"),"Pass")</f>
        <v>Fail</v>
      </c>
      <c r="V592" s="36" cm="1">
        <f t="array" ref="V592">SUM(SUMIF(Survey!BZ592:CS592,{"&gt;0","&lt;0"})*{1,-1})</f>
        <v>0</v>
      </c>
      <c r="W592" s="38" cm="1">
        <f t="array" ref="W592">SUM(SUMIF(Survey!CC592,{"&gt;0","&lt;0"})*{1,-1})+SUM(SUMIF(Survey!CM592,{"&gt;0","&lt;0"})*{1,-1})</f>
        <v>0</v>
      </c>
      <c r="X592" s="38">
        <f>Survey!K592</f>
        <v>0</v>
      </c>
      <c r="Y592" s="37" t="str">
        <f t="shared" si="427"/>
        <v>Either</v>
      </c>
      <c r="Z592" s="16" t="str">
        <f t="shared" si="428"/>
        <v>Fail</v>
      </c>
      <c r="AA592" s="67" cm="1">
        <f t="array" ref="AA592">SUM(SUMIF(Survey!BZ592:CS592,{"&gt;0","&lt;0"})*{1,-1})+SUM(SUMIF(Survey!CU592:DN592,{"&gt;0","&lt;0"})*{1,-1})</f>
        <v>0</v>
      </c>
      <c r="AB592" s="67">
        <f>IFERROR(AA592/(Survey!$AV592),0)</f>
        <v>0</v>
      </c>
      <c r="AC592" s="128" t="b">
        <f>IF(OR(Survey!$M592="Alternative strategy or hedge",Survey!$M592="Other, illiquid",Survey!$L592="Prospectus fund"),TRUE,FALSE)</f>
        <v>0</v>
      </c>
      <c r="AD592" s="128" t="b">
        <f>NOT(ISBLANK(Survey!$M592))</f>
        <v>0</v>
      </c>
      <c r="AE592" s="16" t="str">
        <f t="shared" si="429"/>
        <v>Pass</v>
      </c>
      <c r="AF592" s="38" t="b">
        <f>NOT(ISNUMBER(SEARCH("Other",Survey!$P592)))</f>
        <v>1</v>
      </c>
      <c r="AG592" s="37" t="b">
        <f>NOT(ISBLANK(Survey!$Q592))</f>
        <v>0</v>
      </c>
      <c r="AH592" s="16" t="str">
        <f t="shared" si="430"/>
        <v>Pass</v>
      </c>
      <c r="AI592" s="143">
        <f>COUNTBLANK(Survey!$W592)</f>
        <v>1</v>
      </c>
      <c r="AJ592" s="67">
        <f>IF(AND(Survey!L592&lt;&gt;"Exempt fund",OR(Survey!$M592="ETF",Survey!$M592="ETF, alternative mutual fund",Survey!$M592="Mutual fund",Survey!$M592="Alternative mutual fund",Survey!$M592="Money market")),1,0)</f>
        <v>0</v>
      </c>
      <c r="AK592" s="16" t="str">
        <f t="shared" si="431"/>
        <v>Pass</v>
      </c>
      <c r="AL592" s="38" t="b">
        <f>NOT(ISNUMBER(SEARCH("Yes",Survey!$AA592)))</f>
        <v>1</v>
      </c>
      <c r="AM592" s="37" t="b">
        <f>IF(COUNTBLANK(Survey!$AB592:$AC592)=0,TRUE, FALSE)</f>
        <v>0</v>
      </c>
      <c r="AN592" s="16" t="str">
        <f t="shared" si="432"/>
        <v>Pass</v>
      </c>
      <c r="AO592" s="38" t="b">
        <f>NOT(ISNUMBER(SEARCH("Yes",Survey!$AD592)))</f>
        <v>1</v>
      </c>
      <c r="AP592" s="37" t="b">
        <f>NOT(ISBLANK(Survey!$AF592))</f>
        <v>0</v>
      </c>
      <c r="AQ592" s="16" t="str">
        <f t="shared" si="433"/>
        <v>Pass</v>
      </c>
      <c r="AR592" s="38" t="b">
        <f>NOT(OR(ISNUMBER(SEARCH("Other",Survey!$AF592)),ISNUMBER(SEARCH("Multiple",Survey!$AF592))))</f>
        <v>1</v>
      </c>
      <c r="AS592" s="37" t="b">
        <f>NOT(ISBLANK(Survey!$AG592))</f>
        <v>0</v>
      </c>
      <c r="AT592" s="16" t="str">
        <f t="shared" si="434"/>
        <v>Fail</v>
      </c>
      <c r="AU592" s="143">
        <f>IF(ABS(Survey!$AV592)&gt;0, 1,0)</f>
        <v>0</v>
      </c>
      <c r="AV592" s="143">
        <f>IF(COUNTBLANK(Survey!$AJ592)=0,1,0)</f>
        <v>0</v>
      </c>
      <c r="AW592" s="16" t="str">
        <f t="shared" si="435"/>
        <v>Pass</v>
      </c>
      <c r="AX592" s="143">
        <f>IF(ISBLANK(Survey!$AJ592),0,1)</f>
        <v>0</v>
      </c>
      <c r="AY592" s="165">
        <f>COUNTBLANK(Survey!$AK592)</f>
        <v>1</v>
      </c>
      <c r="AZ592" s="16" t="str">
        <f t="shared" si="436"/>
        <v>Pass</v>
      </c>
      <c r="BA592" s="143">
        <f>IF(OR(Survey!$AK592="Closed",ISBLANK(Survey!$AK592)),0,1)</f>
        <v>0</v>
      </c>
      <c r="BB592" s="165">
        <f>IF(ISBLANK(Survey!$AL592),1,0)</f>
        <v>1</v>
      </c>
      <c r="BC592" s="147" t="str" cm="1">
        <f t="array" ref="BC592">IF(OR(IF(OR($BE592+$BF592 = 2, $BG592=1), FALSE, TRUE), AND($BD592:$BD592 = 0)),"Pass","Fail")</f>
        <v>Pass</v>
      </c>
      <c r="BD592" s="143">
        <f>COUNTBLANK(Survey!$AM592:$AO592)</f>
        <v>3</v>
      </c>
      <c r="BE592" s="143">
        <f>IF(Survey!$I592="Yes",1,0)</f>
        <v>0</v>
      </c>
      <c r="BF592" s="143">
        <f>IF(OR(Survey!$M592="Mutual fund",Survey!$M592="Alternative mutual fund",Survey!$M592="Money market"),1,0)</f>
        <v>0</v>
      </c>
      <c r="BG592" s="148">
        <f>IF(OR(Survey!$M592="ETF",Survey!$M592="ETF, alternative mutual fund"),1,0)</f>
        <v>0</v>
      </c>
      <c r="BH592" s="16" t="str">
        <f t="shared" si="437"/>
        <v>Pass</v>
      </c>
      <c r="BI592" s="38" t="b">
        <f>OR(ISNUMBER(SEARCH("Yes",Survey!$AO592)),ISBLANK(Survey!$AO592))</f>
        <v>1</v>
      </c>
      <c r="BJ592" s="67" t="b">
        <f>NOT(ISBLANK(Survey!$AP592))</f>
        <v>0</v>
      </c>
      <c r="BK592" s="16" t="str">
        <f t="shared" si="438"/>
        <v>Pass</v>
      </c>
      <c r="BL592" s="143">
        <f>IF(Survey!$AW592=0, 0,1)</f>
        <v>0</v>
      </c>
      <c r="BM592" s="67">
        <f>Survey!$AQ592</f>
        <v>0</v>
      </c>
      <c r="BN592" s="67">
        <f>IFERROR((Survey!$AX592-ABS(Survey!$AY592)-ABS(Survey!$BD592))/Survey!$AW592,0)</f>
        <v>0</v>
      </c>
      <c r="BO592" s="67">
        <f>IF(AND($BM592&gt;$BN592-0.2,$BM592&lt;$BN592+0.2,ISBLANK(Survey!$AQ592)=FALSE),0,1)</f>
        <v>1</v>
      </c>
      <c r="BP592" s="165">
        <f>IF(ISBLANK(Survey!$AR592),1,0)</f>
        <v>1</v>
      </c>
      <c r="BQ592" s="16" t="str">
        <f t="shared" si="439"/>
        <v>Pass</v>
      </c>
      <c r="BR592" s="143">
        <f>IF(Survey!$AW592=0, 0,1)</f>
        <v>0</v>
      </c>
      <c r="BS592" s="67">
        <f>IF(AND(Survey!$AS592&gt;=0,Survey!$AS592&lt;=0.2,Survey!$AS592&lt;&gt;""),0,1)</f>
        <v>1</v>
      </c>
      <c r="BT592" s="143">
        <f>IF(ISBLANK(Survey!$AT592),1,0)</f>
        <v>1</v>
      </c>
      <c r="BU592" s="16" t="str">
        <f t="shared" si="440"/>
        <v>Fail</v>
      </c>
      <c r="BV592" s="165">
        <f>Survey!$AU592</f>
        <v>0</v>
      </c>
      <c r="BW592" s="16" t="str">
        <f t="shared" si="441"/>
        <v>Pass</v>
      </c>
      <c r="BX592" s="36">
        <f>Survey!$AV592</f>
        <v>0</v>
      </c>
      <c r="BY592" s="176">
        <f>Survey!$AW592+Survey!$AX592-ABS(Survey!$AY592)+ABS(Survey!$AZ592)-ABS(Survey!$BA592)+ABS(Survey!$BB592)-ABS(Survey!$BC592)-ABS(Survey!$BD592)+Survey!$BE592</f>
        <v>0</v>
      </c>
      <c r="BZ592" s="35">
        <f t="shared" si="442"/>
        <v>0</v>
      </c>
      <c r="CA592" s="17">
        <f t="shared" si="443"/>
        <v>0</v>
      </c>
      <c r="CB592" s="16" t="str">
        <f t="shared" si="444"/>
        <v>Pass</v>
      </c>
      <c r="CC592" s="38" t="b">
        <f>IF(ABS(Survey!$BE592)=0,TRUE,FALSE)</f>
        <v>1</v>
      </c>
      <c r="CD592" s="37" t="b">
        <f>NOT(ISBLANK(Survey!$BF592))</f>
        <v>0</v>
      </c>
      <c r="CE592" t="str">
        <f t="shared" si="445"/>
        <v>Fail</v>
      </c>
      <c r="CF592" s="29">
        <f>Survey!$AV592</f>
        <v>0</v>
      </c>
      <c r="CG592" s="29" cm="1">
        <f t="array" ref="CG592">SUM(SUMIF(Survey!BH592:BO592,{"&gt;0","&lt;0"})*{1,-1})-SUM(SUMIF(Survey!BQ592:BX592,{"&gt;0","&lt;0"})*{1,-1})</f>
        <v>0</v>
      </c>
      <c r="CH592" s="35" t="str">
        <f t="shared" si="446"/>
        <v>No holdings</v>
      </c>
      <c r="CI592">
        <f t="shared" si="447"/>
        <v>0</v>
      </c>
      <c r="CJ592" s="16" t="str">
        <f t="shared" si="448"/>
        <v>Fail</v>
      </c>
      <c r="CK592" s="36">
        <f>Survey!$AV592</f>
        <v>0</v>
      </c>
      <c r="CL592" s="36" cm="1">
        <f t="array" ref="CL592">SUM(SUMIF(Survey!BZ592:CS592,{"&gt;0","&lt;0"})*{1,-1})-SUM(SUMIF(Survey!CU592:DN592,{"&gt;0","&lt;0"})*{1,-1})</f>
        <v>0</v>
      </c>
      <c r="CM592" s="35" t="str">
        <f t="shared" si="449"/>
        <v>No holdings</v>
      </c>
      <c r="CN592" s="17">
        <f t="shared" si="450"/>
        <v>0</v>
      </c>
      <c r="CO592" s="16" t="str">
        <f t="shared" si="451"/>
        <v>Pass</v>
      </c>
      <c r="CP592" s="38" t="b">
        <f>IF(ABS(Survey!$CS592)=0,TRUE,FALSE)</f>
        <v>1</v>
      </c>
      <c r="CQ592" s="37" t="b">
        <f>NOT(ISBLANK(Survey!$CT592))</f>
        <v>0</v>
      </c>
      <c r="CR592" s="16" t="str">
        <f t="shared" si="452"/>
        <v>Pass</v>
      </c>
      <c r="CS592" s="38" t="b">
        <f>IF(ABS(Survey!$DN592)=0,TRUE,FALSE)</f>
        <v>1</v>
      </c>
      <c r="CT592" s="37" t="b">
        <f>NOT(ISBLANK(Survey!$DO592))</f>
        <v>0</v>
      </c>
      <c r="CU592" t="str">
        <f t="shared" si="453"/>
        <v>Pass</v>
      </c>
      <c r="CV592" s="29" cm="1">
        <f t="array" ref="CV592">SUM(SUMIF(Survey!CO592,{"&gt;0","&lt;0"})*{1,-1})+SUM(SUMIF(Survey!DJ592,{"&gt;0","&lt;0"})*{1,-1})</f>
        <v>0</v>
      </c>
      <c r="CW592" s="29">
        <f>SUM(SUMIF(Survey!DQ592:DW592,{"&gt;0","&lt;0"})*{1,-1})+SUM(SUMIF(Survey!DY592:EE592,{"&gt;0","&lt;0"})*{1,-1})</f>
        <v>0</v>
      </c>
      <c r="CX592">
        <f t="shared" si="454"/>
        <v>0</v>
      </c>
      <c r="CY592">
        <f t="shared" si="455"/>
        <v>0</v>
      </c>
      <c r="CZ592" s="16" t="str">
        <f t="shared" si="456"/>
        <v>Pass</v>
      </c>
      <c r="DA592" s="38" t="b">
        <f>IF(ABS(Survey!$DW592)=0,TRUE,FALSE)</f>
        <v>1</v>
      </c>
      <c r="DB592" s="37" t="b">
        <f>NOT(ISBLANK(Survey!DX592))</f>
        <v>0</v>
      </c>
      <c r="DC592" s="16" t="str">
        <f t="shared" si="457"/>
        <v>Pass</v>
      </c>
      <c r="DD592" s="38" t="b">
        <f>IF(ABS(Survey!$EE592)=0,TRUE,FALSE)</f>
        <v>1</v>
      </c>
      <c r="DE592" s="37" t="b">
        <f>NOT(ISBLANK(Survey!$EF592))</f>
        <v>0</v>
      </c>
      <c r="DF592" s="16" t="str">
        <f t="shared" si="458"/>
        <v>Fail</v>
      </c>
      <c r="DG592" s="36">
        <f>SUM(SUMIF(Survey!EL592:EN592,{"&gt;0","&lt;0"})*{1,-1})</f>
        <v>0</v>
      </c>
      <c r="DH592">
        <f t="shared" si="459"/>
        <v>0</v>
      </c>
      <c r="DI592">
        <f t="shared" si="460"/>
        <v>100</v>
      </c>
      <c r="DJ592" s="35" t="b">
        <f>IF(OR(Survey!$M592="ETF",Survey!$M592="ETF, alternative mutual fund",Survey!$M592="Closed-end", Survey!$M592="Split share corp"),TRUE,FALSE)</f>
        <v>0</v>
      </c>
      <c r="DK592" s="16" t="str">
        <f t="shared" si="461"/>
        <v>Fail</v>
      </c>
      <c r="DL592" s="36">
        <f>SUM(SUMIF(Survey!EP592:EV592,{"&gt;0","&lt;0"})*{1,-1})</f>
        <v>0</v>
      </c>
      <c r="DM592">
        <f t="shared" si="462"/>
        <v>0</v>
      </c>
      <c r="DN592" s="17">
        <f t="shared" si="463"/>
        <v>100</v>
      </c>
      <c r="DO592" s="16" t="str">
        <f t="shared" si="464"/>
        <v>Fail</v>
      </c>
      <c r="DP592" s="36">
        <f>SUM(SUMIF(Survey!EX592:FD592,{"&gt;0","&lt;0"})*{1,-1})</f>
        <v>0</v>
      </c>
      <c r="DQ592">
        <f t="shared" si="465"/>
        <v>0</v>
      </c>
      <c r="DR592" s="17">
        <f t="shared" si="466"/>
        <v>100</v>
      </c>
    </row>
    <row r="593" spans="1:122">
      <c r="A593">
        <v>593</v>
      </c>
      <c r="B593" t="str">
        <f t="shared" si="420"/>
        <v>Pass</v>
      </c>
      <c r="C593" t="str">
        <f>IF(COUNTBLANK(Survey!B593:FE593)=$C$2, "Pass", "Fail")</f>
        <v>Pass</v>
      </c>
      <c r="D593" t="str">
        <f t="shared" si="421"/>
        <v>Fail</v>
      </c>
      <c r="E593" t="str">
        <f>IF(OR(ISBLANK(Survey!AJ593),COUNTIF(G593:BB593,"Fail")),"Fail","Pass")</f>
        <v>Fail</v>
      </c>
      <c r="G593" s="16" t="str">
        <f t="shared" si="422"/>
        <v>Fail</v>
      </c>
      <c r="H593" s="177">
        <f>COUNTBLANK(Survey!B593:D593)+COUNTBLANK(Survey!G593)+COUNTBLANK(Survey!I593)+COUNTBLANK(Survey!K593:M593)+COUNTBLANK(Survey!P593)+COUNTBLANK(Survey!S593:U593)+COUNTBLANK(Survey!Y593:AA593)+COUNTBLANK(Survey!AD593:AE593)+COUNTBLANK(Survey!AI593:AI593)</f>
        <v>18</v>
      </c>
      <c r="I593" s="16" t="str">
        <f t="shared" si="423"/>
        <v>Fail</v>
      </c>
      <c r="J593" t="b">
        <f>IF(Survey!E593="No",TRUE,FALSE)</f>
        <v>0</v>
      </c>
      <c r="K593" s="34">
        <f>LEN(Survey!E593)</f>
        <v>0</v>
      </c>
      <c r="L593" s="16" t="str">
        <f t="shared" si="424"/>
        <v>Fail</v>
      </c>
      <c r="M593" t="b">
        <f>IF(Survey!F593="No",TRUE,FALSE)</f>
        <v>0</v>
      </c>
      <c r="N593" s="33">
        <f>LEN(Survey!F593)</f>
        <v>0</v>
      </c>
      <c r="O593" s="16" t="str">
        <f t="shared" si="425"/>
        <v>Pass</v>
      </c>
      <c r="P593" s="34">
        <f>MOD((LEN(Survey!H593)+2),11)</f>
        <v>2</v>
      </c>
      <c r="Q593" s="33" t="str">
        <f>IF(Survey!$L593="Prospectus fund", "Yes", "No")</f>
        <v>No</v>
      </c>
      <c r="R593" s="16" t="str">
        <f t="shared" si="426"/>
        <v>Pass</v>
      </c>
      <c r="S593" s="34">
        <f>MOD((LEN(Survey!J593)+2),11)</f>
        <v>2</v>
      </c>
      <c r="T593" s="35" t="b">
        <f>IF(OR(Survey!$M593="ETF",Survey!$M593="ETF, alternative mutual fund",Survey!$M593="Closed-end", Survey!$M593="Split share corp", Survey!$I593="Yes"),TRUE,FALSE)</f>
        <v>0</v>
      </c>
      <c r="U593" s="16" t="str">
        <f>IFERROR(IF(AND(OR(X593=Y593,Y593 = "Either"),NOT(ISBLANK(Survey!K593))),"Pass","Fail"),"Pass")</f>
        <v>Fail</v>
      </c>
      <c r="V593" s="36" cm="1">
        <f t="array" ref="V593">SUM(SUMIF(Survey!BZ593:CS593,{"&gt;0","&lt;0"})*{1,-1})</f>
        <v>0</v>
      </c>
      <c r="W593" s="38" cm="1">
        <f t="array" ref="W593">SUM(SUMIF(Survey!CC593,{"&gt;0","&lt;0"})*{1,-1})+SUM(SUMIF(Survey!CM593,{"&gt;0","&lt;0"})*{1,-1})</f>
        <v>0</v>
      </c>
      <c r="X593" s="38">
        <f>Survey!K593</f>
        <v>0</v>
      </c>
      <c r="Y593" s="37" t="str">
        <f t="shared" si="427"/>
        <v>Either</v>
      </c>
      <c r="Z593" s="16" t="str">
        <f t="shared" si="428"/>
        <v>Fail</v>
      </c>
      <c r="AA593" s="67" cm="1">
        <f t="array" ref="AA593">SUM(SUMIF(Survey!BZ593:CS593,{"&gt;0","&lt;0"})*{1,-1})+SUM(SUMIF(Survey!CU593:DN593,{"&gt;0","&lt;0"})*{1,-1})</f>
        <v>0</v>
      </c>
      <c r="AB593" s="67">
        <f>IFERROR(AA593/(Survey!$AV593),0)</f>
        <v>0</v>
      </c>
      <c r="AC593" s="128" t="b">
        <f>IF(OR(Survey!$M593="Alternative strategy or hedge",Survey!$M593="Other, illiquid",Survey!$L593="Prospectus fund"),TRUE,FALSE)</f>
        <v>0</v>
      </c>
      <c r="AD593" s="128" t="b">
        <f>NOT(ISBLANK(Survey!$M593))</f>
        <v>0</v>
      </c>
      <c r="AE593" s="16" t="str">
        <f t="shared" si="429"/>
        <v>Pass</v>
      </c>
      <c r="AF593" s="38" t="b">
        <f>NOT(ISNUMBER(SEARCH("Other",Survey!$P593)))</f>
        <v>1</v>
      </c>
      <c r="AG593" s="37" t="b">
        <f>NOT(ISBLANK(Survey!$Q593))</f>
        <v>0</v>
      </c>
      <c r="AH593" s="16" t="str">
        <f t="shared" si="430"/>
        <v>Pass</v>
      </c>
      <c r="AI593" s="143">
        <f>COUNTBLANK(Survey!$W593)</f>
        <v>1</v>
      </c>
      <c r="AJ593" s="67">
        <f>IF(AND(Survey!L593&lt;&gt;"Exempt fund",OR(Survey!$M593="ETF",Survey!$M593="ETF, alternative mutual fund",Survey!$M593="Mutual fund",Survey!$M593="Alternative mutual fund",Survey!$M593="Money market")),1,0)</f>
        <v>0</v>
      </c>
      <c r="AK593" s="16" t="str">
        <f t="shared" si="431"/>
        <v>Pass</v>
      </c>
      <c r="AL593" s="38" t="b">
        <f>NOT(ISNUMBER(SEARCH("Yes",Survey!$AA593)))</f>
        <v>1</v>
      </c>
      <c r="AM593" s="37" t="b">
        <f>IF(COUNTBLANK(Survey!$AB593:$AC593)=0,TRUE, FALSE)</f>
        <v>0</v>
      </c>
      <c r="AN593" s="16" t="str">
        <f t="shared" si="432"/>
        <v>Pass</v>
      </c>
      <c r="AO593" s="38" t="b">
        <f>NOT(ISNUMBER(SEARCH("Yes",Survey!$AD593)))</f>
        <v>1</v>
      </c>
      <c r="AP593" s="37" t="b">
        <f>NOT(ISBLANK(Survey!$AF593))</f>
        <v>0</v>
      </c>
      <c r="AQ593" s="16" t="str">
        <f t="shared" si="433"/>
        <v>Pass</v>
      </c>
      <c r="AR593" s="38" t="b">
        <f>NOT(OR(ISNUMBER(SEARCH("Other",Survey!$AF593)),ISNUMBER(SEARCH("Multiple",Survey!$AF593))))</f>
        <v>1</v>
      </c>
      <c r="AS593" s="37" t="b">
        <f>NOT(ISBLANK(Survey!$AG593))</f>
        <v>0</v>
      </c>
      <c r="AT593" s="16" t="str">
        <f t="shared" si="434"/>
        <v>Fail</v>
      </c>
      <c r="AU593" s="143">
        <f>IF(ABS(Survey!$AV593)&gt;0, 1,0)</f>
        <v>0</v>
      </c>
      <c r="AV593" s="143">
        <f>IF(COUNTBLANK(Survey!$AJ593)=0,1,0)</f>
        <v>0</v>
      </c>
      <c r="AW593" s="16" t="str">
        <f t="shared" si="435"/>
        <v>Pass</v>
      </c>
      <c r="AX593" s="143">
        <f>IF(ISBLANK(Survey!$AJ593),0,1)</f>
        <v>0</v>
      </c>
      <c r="AY593" s="165">
        <f>COUNTBLANK(Survey!$AK593)</f>
        <v>1</v>
      </c>
      <c r="AZ593" s="16" t="str">
        <f t="shared" si="436"/>
        <v>Pass</v>
      </c>
      <c r="BA593" s="143">
        <f>IF(OR(Survey!$AK593="Closed",ISBLANK(Survey!$AK593)),0,1)</f>
        <v>0</v>
      </c>
      <c r="BB593" s="165">
        <f>IF(ISBLANK(Survey!$AL593),1,0)</f>
        <v>1</v>
      </c>
      <c r="BC593" s="147" t="str" cm="1">
        <f t="array" ref="BC593">IF(OR(IF(OR($BE593+$BF593 = 2, $BG593=1), FALSE, TRUE), AND($BD593:$BD593 = 0)),"Pass","Fail")</f>
        <v>Pass</v>
      </c>
      <c r="BD593" s="143">
        <f>COUNTBLANK(Survey!$AM593:$AO593)</f>
        <v>3</v>
      </c>
      <c r="BE593" s="143">
        <f>IF(Survey!$I593="Yes",1,0)</f>
        <v>0</v>
      </c>
      <c r="BF593" s="143">
        <f>IF(OR(Survey!$M593="Mutual fund",Survey!$M593="Alternative mutual fund",Survey!$M593="Money market"),1,0)</f>
        <v>0</v>
      </c>
      <c r="BG593" s="148">
        <f>IF(OR(Survey!$M593="ETF",Survey!$M593="ETF, alternative mutual fund"),1,0)</f>
        <v>0</v>
      </c>
      <c r="BH593" s="16" t="str">
        <f t="shared" si="437"/>
        <v>Pass</v>
      </c>
      <c r="BI593" s="38" t="b">
        <f>OR(ISNUMBER(SEARCH("Yes",Survey!$AO593)),ISBLANK(Survey!$AO593))</f>
        <v>1</v>
      </c>
      <c r="BJ593" s="67" t="b">
        <f>NOT(ISBLANK(Survey!$AP593))</f>
        <v>0</v>
      </c>
      <c r="BK593" s="16" t="str">
        <f t="shared" si="438"/>
        <v>Pass</v>
      </c>
      <c r="BL593" s="143">
        <f>IF(Survey!$AW593=0, 0,1)</f>
        <v>0</v>
      </c>
      <c r="BM593" s="67">
        <f>Survey!$AQ593</f>
        <v>0</v>
      </c>
      <c r="BN593" s="67">
        <f>IFERROR((Survey!$AX593-ABS(Survey!$AY593)-ABS(Survey!$BD593))/Survey!$AW593,0)</f>
        <v>0</v>
      </c>
      <c r="BO593" s="67">
        <f>IF(AND($BM593&gt;$BN593-0.2,$BM593&lt;$BN593+0.2,ISBLANK(Survey!$AQ593)=FALSE),0,1)</f>
        <v>1</v>
      </c>
      <c r="BP593" s="165">
        <f>IF(ISBLANK(Survey!$AR593),1,0)</f>
        <v>1</v>
      </c>
      <c r="BQ593" s="16" t="str">
        <f t="shared" si="439"/>
        <v>Pass</v>
      </c>
      <c r="BR593" s="143">
        <f>IF(Survey!$AW593=0, 0,1)</f>
        <v>0</v>
      </c>
      <c r="BS593" s="67">
        <f>IF(AND(Survey!$AS593&gt;=0,Survey!$AS593&lt;=0.2,Survey!$AS593&lt;&gt;""),0,1)</f>
        <v>1</v>
      </c>
      <c r="BT593" s="143">
        <f>IF(ISBLANK(Survey!$AT593),1,0)</f>
        <v>1</v>
      </c>
      <c r="BU593" s="16" t="str">
        <f t="shared" si="440"/>
        <v>Fail</v>
      </c>
      <c r="BV593" s="165">
        <f>Survey!$AU593</f>
        <v>0</v>
      </c>
      <c r="BW593" s="16" t="str">
        <f t="shared" si="441"/>
        <v>Pass</v>
      </c>
      <c r="BX593" s="36">
        <f>Survey!$AV593</f>
        <v>0</v>
      </c>
      <c r="BY593" s="176">
        <f>Survey!$AW593+Survey!$AX593-ABS(Survey!$AY593)+ABS(Survey!$AZ593)-ABS(Survey!$BA593)+ABS(Survey!$BB593)-ABS(Survey!$BC593)-ABS(Survey!$BD593)+Survey!$BE593</f>
        <v>0</v>
      </c>
      <c r="BZ593" s="35">
        <f t="shared" si="442"/>
        <v>0</v>
      </c>
      <c r="CA593" s="17">
        <f t="shared" si="443"/>
        <v>0</v>
      </c>
      <c r="CB593" s="16" t="str">
        <f t="shared" si="444"/>
        <v>Pass</v>
      </c>
      <c r="CC593" s="38" t="b">
        <f>IF(ABS(Survey!$BE593)=0,TRUE,FALSE)</f>
        <v>1</v>
      </c>
      <c r="CD593" s="37" t="b">
        <f>NOT(ISBLANK(Survey!$BF593))</f>
        <v>0</v>
      </c>
      <c r="CE593" t="str">
        <f t="shared" si="445"/>
        <v>Fail</v>
      </c>
      <c r="CF593" s="29">
        <f>Survey!$AV593</f>
        <v>0</v>
      </c>
      <c r="CG593" s="29" cm="1">
        <f t="array" ref="CG593">SUM(SUMIF(Survey!BH593:BO593,{"&gt;0","&lt;0"})*{1,-1})-SUM(SUMIF(Survey!BQ593:BX593,{"&gt;0","&lt;0"})*{1,-1})</f>
        <v>0</v>
      </c>
      <c r="CH593" s="35" t="str">
        <f t="shared" si="446"/>
        <v>No holdings</v>
      </c>
      <c r="CI593">
        <f t="shared" si="447"/>
        <v>0</v>
      </c>
      <c r="CJ593" s="16" t="str">
        <f t="shared" si="448"/>
        <v>Fail</v>
      </c>
      <c r="CK593" s="36">
        <f>Survey!$AV593</f>
        <v>0</v>
      </c>
      <c r="CL593" s="36" cm="1">
        <f t="array" ref="CL593">SUM(SUMIF(Survey!BZ593:CS593,{"&gt;0","&lt;0"})*{1,-1})-SUM(SUMIF(Survey!CU593:DN593,{"&gt;0","&lt;0"})*{1,-1})</f>
        <v>0</v>
      </c>
      <c r="CM593" s="35" t="str">
        <f t="shared" si="449"/>
        <v>No holdings</v>
      </c>
      <c r="CN593" s="17">
        <f t="shared" si="450"/>
        <v>0</v>
      </c>
      <c r="CO593" s="16" t="str">
        <f t="shared" si="451"/>
        <v>Pass</v>
      </c>
      <c r="CP593" s="38" t="b">
        <f>IF(ABS(Survey!$CS593)=0,TRUE,FALSE)</f>
        <v>1</v>
      </c>
      <c r="CQ593" s="37" t="b">
        <f>NOT(ISBLANK(Survey!$CT593))</f>
        <v>0</v>
      </c>
      <c r="CR593" s="16" t="str">
        <f t="shared" si="452"/>
        <v>Pass</v>
      </c>
      <c r="CS593" s="38" t="b">
        <f>IF(ABS(Survey!$DN593)=0,TRUE,FALSE)</f>
        <v>1</v>
      </c>
      <c r="CT593" s="37" t="b">
        <f>NOT(ISBLANK(Survey!$DO593))</f>
        <v>0</v>
      </c>
      <c r="CU593" t="str">
        <f t="shared" si="453"/>
        <v>Pass</v>
      </c>
      <c r="CV593" s="29" cm="1">
        <f t="array" ref="CV593">SUM(SUMIF(Survey!CO593,{"&gt;0","&lt;0"})*{1,-1})+SUM(SUMIF(Survey!DJ593,{"&gt;0","&lt;0"})*{1,-1})</f>
        <v>0</v>
      </c>
      <c r="CW593" s="29">
        <f>SUM(SUMIF(Survey!DQ593:DW593,{"&gt;0","&lt;0"})*{1,-1})+SUM(SUMIF(Survey!DY593:EE593,{"&gt;0","&lt;0"})*{1,-1})</f>
        <v>0</v>
      </c>
      <c r="CX593">
        <f t="shared" si="454"/>
        <v>0</v>
      </c>
      <c r="CY593">
        <f t="shared" si="455"/>
        <v>0</v>
      </c>
      <c r="CZ593" s="16" t="str">
        <f t="shared" si="456"/>
        <v>Pass</v>
      </c>
      <c r="DA593" s="38" t="b">
        <f>IF(ABS(Survey!$DW593)=0,TRUE,FALSE)</f>
        <v>1</v>
      </c>
      <c r="DB593" s="37" t="b">
        <f>NOT(ISBLANK(Survey!DX593))</f>
        <v>0</v>
      </c>
      <c r="DC593" s="16" t="str">
        <f t="shared" si="457"/>
        <v>Pass</v>
      </c>
      <c r="DD593" s="38" t="b">
        <f>IF(ABS(Survey!$EE593)=0,TRUE,FALSE)</f>
        <v>1</v>
      </c>
      <c r="DE593" s="37" t="b">
        <f>NOT(ISBLANK(Survey!$EF593))</f>
        <v>0</v>
      </c>
      <c r="DF593" s="16" t="str">
        <f t="shared" si="458"/>
        <v>Fail</v>
      </c>
      <c r="DG593" s="36">
        <f>SUM(SUMIF(Survey!EL593:EN593,{"&gt;0","&lt;0"})*{1,-1})</f>
        <v>0</v>
      </c>
      <c r="DH593">
        <f t="shared" si="459"/>
        <v>0</v>
      </c>
      <c r="DI593">
        <f t="shared" si="460"/>
        <v>100</v>
      </c>
      <c r="DJ593" s="35" t="b">
        <f>IF(OR(Survey!$M593="ETF",Survey!$M593="ETF, alternative mutual fund",Survey!$M593="Closed-end", Survey!$M593="Split share corp"),TRUE,FALSE)</f>
        <v>0</v>
      </c>
      <c r="DK593" s="16" t="str">
        <f t="shared" si="461"/>
        <v>Fail</v>
      </c>
      <c r="DL593" s="36">
        <f>SUM(SUMIF(Survey!EP593:EV593,{"&gt;0","&lt;0"})*{1,-1})</f>
        <v>0</v>
      </c>
      <c r="DM593">
        <f t="shared" si="462"/>
        <v>0</v>
      </c>
      <c r="DN593" s="17">
        <f t="shared" si="463"/>
        <v>100</v>
      </c>
      <c r="DO593" s="16" t="str">
        <f t="shared" si="464"/>
        <v>Fail</v>
      </c>
      <c r="DP593" s="36">
        <f>SUM(SUMIF(Survey!EX593:FD593,{"&gt;0","&lt;0"})*{1,-1})</f>
        <v>0</v>
      </c>
      <c r="DQ593">
        <f t="shared" si="465"/>
        <v>0</v>
      </c>
      <c r="DR593" s="17">
        <f t="shared" si="466"/>
        <v>100</v>
      </c>
    </row>
    <row r="594" spans="1:122">
      <c r="A594">
        <v>594</v>
      </c>
      <c r="B594" t="str">
        <f t="shared" si="420"/>
        <v>Pass</v>
      </c>
      <c r="C594" t="str">
        <f>IF(COUNTBLANK(Survey!B594:FE594)=$C$2, "Pass", "Fail")</f>
        <v>Pass</v>
      </c>
      <c r="D594" t="str">
        <f t="shared" si="421"/>
        <v>Fail</v>
      </c>
      <c r="E594" t="str">
        <f>IF(OR(ISBLANK(Survey!AJ594),COUNTIF(G594:BB594,"Fail")),"Fail","Pass")</f>
        <v>Fail</v>
      </c>
      <c r="G594" s="16" t="str">
        <f t="shared" si="422"/>
        <v>Fail</v>
      </c>
      <c r="H594" s="177">
        <f>COUNTBLANK(Survey!B594:D594)+COUNTBLANK(Survey!G594)+COUNTBLANK(Survey!I594)+COUNTBLANK(Survey!K594:M594)+COUNTBLANK(Survey!P594)+COUNTBLANK(Survey!S594:U594)+COUNTBLANK(Survey!Y594:AA594)+COUNTBLANK(Survey!AD594:AE594)+COUNTBLANK(Survey!AI594:AI594)</f>
        <v>18</v>
      </c>
      <c r="I594" s="16" t="str">
        <f t="shared" si="423"/>
        <v>Fail</v>
      </c>
      <c r="J594" t="b">
        <f>IF(Survey!E594="No",TRUE,FALSE)</f>
        <v>0</v>
      </c>
      <c r="K594" s="34">
        <f>LEN(Survey!E594)</f>
        <v>0</v>
      </c>
      <c r="L594" s="16" t="str">
        <f t="shared" si="424"/>
        <v>Fail</v>
      </c>
      <c r="M594" t="b">
        <f>IF(Survey!F594="No",TRUE,FALSE)</f>
        <v>0</v>
      </c>
      <c r="N594" s="33">
        <f>LEN(Survey!F594)</f>
        <v>0</v>
      </c>
      <c r="O594" s="16" t="str">
        <f t="shared" si="425"/>
        <v>Pass</v>
      </c>
      <c r="P594" s="34">
        <f>MOD((LEN(Survey!H594)+2),11)</f>
        <v>2</v>
      </c>
      <c r="Q594" s="33" t="str">
        <f>IF(Survey!$L594="Prospectus fund", "Yes", "No")</f>
        <v>No</v>
      </c>
      <c r="R594" s="16" t="str">
        <f t="shared" si="426"/>
        <v>Pass</v>
      </c>
      <c r="S594" s="34">
        <f>MOD((LEN(Survey!J594)+2),11)</f>
        <v>2</v>
      </c>
      <c r="T594" s="35" t="b">
        <f>IF(OR(Survey!$M594="ETF",Survey!$M594="ETF, alternative mutual fund",Survey!$M594="Closed-end", Survey!$M594="Split share corp", Survey!$I594="Yes"),TRUE,FALSE)</f>
        <v>0</v>
      </c>
      <c r="U594" s="16" t="str">
        <f>IFERROR(IF(AND(OR(X594=Y594,Y594 = "Either"),NOT(ISBLANK(Survey!K594))),"Pass","Fail"),"Pass")</f>
        <v>Fail</v>
      </c>
      <c r="V594" s="36" cm="1">
        <f t="array" ref="V594">SUM(SUMIF(Survey!BZ594:CS594,{"&gt;0","&lt;0"})*{1,-1})</f>
        <v>0</v>
      </c>
      <c r="W594" s="38" cm="1">
        <f t="array" ref="W594">SUM(SUMIF(Survey!CC594,{"&gt;0","&lt;0"})*{1,-1})+SUM(SUMIF(Survey!CM594,{"&gt;0","&lt;0"})*{1,-1})</f>
        <v>0</v>
      </c>
      <c r="X594" s="38">
        <f>Survey!K594</f>
        <v>0</v>
      </c>
      <c r="Y594" s="37" t="str">
        <f t="shared" si="427"/>
        <v>Either</v>
      </c>
      <c r="Z594" s="16" t="str">
        <f t="shared" si="428"/>
        <v>Fail</v>
      </c>
      <c r="AA594" s="67" cm="1">
        <f t="array" ref="AA594">SUM(SUMIF(Survey!BZ594:CS594,{"&gt;0","&lt;0"})*{1,-1})+SUM(SUMIF(Survey!CU594:DN594,{"&gt;0","&lt;0"})*{1,-1})</f>
        <v>0</v>
      </c>
      <c r="AB594" s="67">
        <f>IFERROR(AA594/(Survey!$AV594),0)</f>
        <v>0</v>
      </c>
      <c r="AC594" s="128" t="b">
        <f>IF(OR(Survey!$M594="Alternative strategy or hedge",Survey!$M594="Other, illiquid",Survey!$L594="Prospectus fund"),TRUE,FALSE)</f>
        <v>0</v>
      </c>
      <c r="AD594" s="128" t="b">
        <f>NOT(ISBLANK(Survey!$M594))</f>
        <v>0</v>
      </c>
      <c r="AE594" s="16" t="str">
        <f t="shared" si="429"/>
        <v>Pass</v>
      </c>
      <c r="AF594" s="38" t="b">
        <f>NOT(ISNUMBER(SEARCH("Other",Survey!$P594)))</f>
        <v>1</v>
      </c>
      <c r="AG594" s="37" t="b">
        <f>NOT(ISBLANK(Survey!$Q594))</f>
        <v>0</v>
      </c>
      <c r="AH594" s="16" t="str">
        <f t="shared" si="430"/>
        <v>Pass</v>
      </c>
      <c r="AI594" s="143">
        <f>COUNTBLANK(Survey!$W594)</f>
        <v>1</v>
      </c>
      <c r="AJ594" s="67">
        <f>IF(AND(Survey!L594&lt;&gt;"Exempt fund",OR(Survey!$M594="ETF",Survey!$M594="ETF, alternative mutual fund",Survey!$M594="Mutual fund",Survey!$M594="Alternative mutual fund",Survey!$M594="Money market")),1,0)</f>
        <v>0</v>
      </c>
      <c r="AK594" s="16" t="str">
        <f t="shared" si="431"/>
        <v>Pass</v>
      </c>
      <c r="AL594" s="38" t="b">
        <f>NOT(ISNUMBER(SEARCH("Yes",Survey!$AA594)))</f>
        <v>1</v>
      </c>
      <c r="AM594" s="37" t="b">
        <f>IF(COUNTBLANK(Survey!$AB594:$AC594)=0,TRUE, FALSE)</f>
        <v>0</v>
      </c>
      <c r="AN594" s="16" t="str">
        <f t="shared" si="432"/>
        <v>Pass</v>
      </c>
      <c r="AO594" s="38" t="b">
        <f>NOT(ISNUMBER(SEARCH("Yes",Survey!$AD594)))</f>
        <v>1</v>
      </c>
      <c r="AP594" s="37" t="b">
        <f>NOT(ISBLANK(Survey!$AF594))</f>
        <v>0</v>
      </c>
      <c r="AQ594" s="16" t="str">
        <f t="shared" si="433"/>
        <v>Pass</v>
      </c>
      <c r="AR594" s="38" t="b">
        <f>NOT(OR(ISNUMBER(SEARCH("Other",Survey!$AF594)),ISNUMBER(SEARCH("Multiple",Survey!$AF594))))</f>
        <v>1</v>
      </c>
      <c r="AS594" s="37" t="b">
        <f>NOT(ISBLANK(Survey!$AG594))</f>
        <v>0</v>
      </c>
      <c r="AT594" s="16" t="str">
        <f t="shared" si="434"/>
        <v>Fail</v>
      </c>
      <c r="AU594" s="143">
        <f>IF(ABS(Survey!$AV594)&gt;0, 1,0)</f>
        <v>0</v>
      </c>
      <c r="AV594" s="143">
        <f>IF(COUNTBLANK(Survey!$AJ594)=0,1,0)</f>
        <v>0</v>
      </c>
      <c r="AW594" s="16" t="str">
        <f t="shared" si="435"/>
        <v>Pass</v>
      </c>
      <c r="AX594" s="143">
        <f>IF(ISBLANK(Survey!$AJ594),0,1)</f>
        <v>0</v>
      </c>
      <c r="AY594" s="165">
        <f>COUNTBLANK(Survey!$AK594)</f>
        <v>1</v>
      </c>
      <c r="AZ594" s="16" t="str">
        <f t="shared" si="436"/>
        <v>Pass</v>
      </c>
      <c r="BA594" s="143">
        <f>IF(OR(Survey!$AK594="Closed",ISBLANK(Survey!$AK594)),0,1)</f>
        <v>0</v>
      </c>
      <c r="BB594" s="165">
        <f>IF(ISBLANK(Survey!$AL594),1,0)</f>
        <v>1</v>
      </c>
      <c r="BC594" s="147" t="str" cm="1">
        <f t="array" ref="BC594">IF(OR(IF(OR($BE594+$BF594 = 2, $BG594=1), FALSE, TRUE), AND($BD594:$BD594 = 0)),"Pass","Fail")</f>
        <v>Pass</v>
      </c>
      <c r="BD594" s="143">
        <f>COUNTBLANK(Survey!$AM594:$AO594)</f>
        <v>3</v>
      </c>
      <c r="BE594" s="143">
        <f>IF(Survey!$I594="Yes",1,0)</f>
        <v>0</v>
      </c>
      <c r="BF594" s="143">
        <f>IF(OR(Survey!$M594="Mutual fund",Survey!$M594="Alternative mutual fund",Survey!$M594="Money market"),1,0)</f>
        <v>0</v>
      </c>
      <c r="BG594" s="148">
        <f>IF(OR(Survey!$M594="ETF",Survey!$M594="ETF, alternative mutual fund"),1,0)</f>
        <v>0</v>
      </c>
      <c r="BH594" s="16" t="str">
        <f t="shared" si="437"/>
        <v>Pass</v>
      </c>
      <c r="BI594" s="38" t="b">
        <f>OR(ISNUMBER(SEARCH("Yes",Survey!$AO594)),ISBLANK(Survey!$AO594))</f>
        <v>1</v>
      </c>
      <c r="BJ594" s="67" t="b">
        <f>NOT(ISBLANK(Survey!$AP594))</f>
        <v>0</v>
      </c>
      <c r="BK594" s="16" t="str">
        <f t="shared" si="438"/>
        <v>Pass</v>
      </c>
      <c r="BL594" s="143">
        <f>IF(Survey!$AW594=0, 0,1)</f>
        <v>0</v>
      </c>
      <c r="BM594" s="67">
        <f>Survey!$AQ594</f>
        <v>0</v>
      </c>
      <c r="BN594" s="67">
        <f>IFERROR((Survey!$AX594-ABS(Survey!$AY594)-ABS(Survey!$BD594))/Survey!$AW594,0)</f>
        <v>0</v>
      </c>
      <c r="BO594" s="67">
        <f>IF(AND($BM594&gt;$BN594-0.2,$BM594&lt;$BN594+0.2,ISBLANK(Survey!$AQ594)=FALSE),0,1)</f>
        <v>1</v>
      </c>
      <c r="BP594" s="165">
        <f>IF(ISBLANK(Survey!$AR594),1,0)</f>
        <v>1</v>
      </c>
      <c r="BQ594" s="16" t="str">
        <f t="shared" si="439"/>
        <v>Pass</v>
      </c>
      <c r="BR594" s="143">
        <f>IF(Survey!$AW594=0, 0,1)</f>
        <v>0</v>
      </c>
      <c r="BS594" s="67">
        <f>IF(AND(Survey!$AS594&gt;=0,Survey!$AS594&lt;=0.2,Survey!$AS594&lt;&gt;""),0,1)</f>
        <v>1</v>
      </c>
      <c r="BT594" s="143">
        <f>IF(ISBLANK(Survey!$AT594),1,0)</f>
        <v>1</v>
      </c>
      <c r="BU594" s="16" t="str">
        <f t="shared" si="440"/>
        <v>Fail</v>
      </c>
      <c r="BV594" s="165">
        <f>Survey!$AU594</f>
        <v>0</v>
      </c>
      <c r="BW594" s="16" t="str">
        <f t="shared" si="441"/>
        <v>Pass</v>
      </c>
      <c r="BX594" s="36">
        <f>Survey!$AV594</f>
        <v>0</v>
      </c>
      <c r="BY594" s="176">
        <f>Survey!$AW594+Survey!$AX594-ABS(Survey!$AY594)+ABS(Survey!$AZ594)-ABS(Survey!$BA594)+ABS(Survey!$BB594)-ABS(Survey!$BC594)-ABS(Survey!$BD594)+Survey!$BE594</f>
        <v>0</v>
      </c>
      <c r="BZ594" s="35">
        <f t="shared" si="442"/>
        <v>0</v>
      </c>
      <c r="CA594" s="17">
        <f t="shared" si="443"/>
        <v>0</v>
      </c>
      <c r="CB594" s="16" t="str">
        <f t="shared" si="444"/>
        <v>Pass</v>
      </c>
      <c r="CC594" s="38" t="b">
        <f>IF(ABS(Survey!$BE594)=0,TRUE,FALSE)</f>
        <v>1</v>
      </c>
      <c r="CD594" s="37" t="b">
        <f>NOT(ISBLANK(Survey!$BF594))</f>
        <v>0</v>
      </c>
      <c r="CE594" t="str">
        <f t="shared" si="445"/>
        <v>Fail</v>
      </c>
      <c r="CF594" s="29">
        <f>Survey!$AV594</f>
        <v>0</v>
      </c>
      <c r="CG594" s="29" cm="1">
        <f t="array" ref="CG594">SUM(SUMIF(Survey!BH594:BO594,{"&gt;0","&lt;0"})*{1,-1})-SUM(SUMIF(Survey!BQ594:BX594,{"&gt;0","&lt;0"})*{1,-1})</f>
        <v>0</v>
      </c>
      <c r="CH594" s="35" t="str">
        <f t="shared" si="446"/>
        <v>No holdings</v>
      </c>
      <c r="CI594">
        <f t="shared" si="447"/>
        <v>0</v>
      </c>
      <c r="CJ594" s="16" t="str">
        <f t="shared" si="448"/>
        <v>Fail</v>
      </c>
      <c r="CK594" s="36">
        <f>Survey!$AV594</f>
        <v>0</v>
      </c>
      <c r="CL594" s="36" cm="1">
        <f t="array" ref="CL594">SUM(SUMIF(Survey!BZ594:CS594,{"&gt;0","&lt;0"})*{1,-1})-SUM(SUMIF(Survey!CU594:DN594,{"&gt;0","&lt;0"})*{1,-1})</f>
        <v>0</v>
      </c>
      <c r="CM594" s="35" t="str">
        <f t="shared" si="449"/>
        <v>No holdings</v>
      </c>
      <c r="CN594" s="17">
        <f t="shared" si="450"/>
        <v>0</v>
      </c>
      <c r="CO594" s="16" t="str">
        <f t="shared" si="451"/>
        <v>Pass</v>
      </c>
      <c r="CP594" s="38" t="b">
        <f>IF(ABS(Survey!$CS594)=0,TRUE,FALSE)</f>
        <v>1</v>
      </c>
      <c r="CQ594" s="37" t="b">
        <f>NOT(ISBLANK(Survey!$CT594))</f>
        <v>0</v>
      </c>
      <c r="CR594" s="16" t="str">
        <f t="shared" si="452"/>
        <v>Pass</v>
      </c>
      <c r="CS594" s="38" t="b">
        <f>IF(ABS(Survey!$DN594)=0,TRUE,FALSE)</f>
        <v>1</v>
      </c>
      <c r="CT594" s="37" t="b">
        <f>NOT(ISBLANK(Survey!$DO594))</f>
        <v>0</v>
      </c>
      <c r="CU594" t="str">
        <f t="shared" si="453"/>
        <v>Pass</v>
      </c>
      <c r="CV594" s="29" cm="1">
        <f t="array" ref="CV594">SUM(SUMIF(Survey!CO594,{"&gt;0","&lt;0"})*{1,-1})+SUM(SUMIF(Survey!DJ594,{"&gt;0","&lt;0"})*{1,-1})</f>
        <v>0</v>
      </c>
      <c r="CW594" s="29">
        <f>SUM(SUMIF(Survey!DQ594:DW594,{"&gt;0","&lt;0"})*{1,-1})+SUM(SUMIF(Survey!DY594:EE594,{"&gt;0","&lt;0"})*{1,-1})</f>
        <v>0</v>
      </c>
      <c r="CX594">
        <f t="shared" si="454"/>
        <v>0</v>
      </c>
      <c r="CY594">
        <f t="shared" si="455"/>
        <v>0</v>
      </c>
      <c r="CZ594" s="16" t="str">
        <f t="shared" si="456"/>
        <v>Pass</v>
      </c>
      <c r="DA594" s="38" t="b">
        <f>IF(ABS(Survey!$DW594)=0,TRUE,FALSE)</f>
        <v>1</v>
      </c>
      <c r="DB594" s="37" t="b">
        <f>NOT(ISBLANK(Survey!DX594))</f>
        <v>0</v>
      </c>
      <c r="DC594" s="16" t="str">
        <f t="shared" si="457"/>
        <v>Pass</v>
      </c>
      <c r="DD594" s="38" t="b">
        <f>IF(ABS(Survey!$EE594)=0,TRUE,FALSE)</f>
        <v>1</v>
      </c>
      <c r="DE594" s="37" t="b">
        <f>NOT(ISBLANK(Survey!$EF594))</f>
        <v>0</v>
      </c>
      <c r="DF594" s="16" t="str">
        <f t="shared" si="458"/>
        <v>Fail</v>
      </c>
      <c r="DG594" s="36">
        <f>SUM(SUMIF(Survey!EL594:EN594,{"&gt;0","&lt;0"})*{1,-1})</f>
        <v>0</v>
      </c>
      <c r="DH594">
        <f t="shared" si="459"/>
        <v>0</v>
      </c>
      <c r="DI594">
        <f t="shared" si="460"/>
        <v>100</v>
      </c>
      <c r="DJ594" s="35" t="b">
        <f>IF(OR(Survey!$M594="ETF",Survey!$M594="ETF, alternative mutual fund",Survey!$M594="Closed-end", Survey!$M594="Split share corp"),TRUE,FALSE)</f>
        <v>0</v>
      </c>
      <c r="DK594" s="16" t="str">
        <f t="shared" si="461"/>
        <v>Fail</v>
      </c>
      <c r="DL594" s="36">
        <f>SUM(SUMIF(Survey!EP594:EV594,{"&gt;0","&lt;0"})*{1,-1})</f>
        <v>0</v>
      </c>
      <c r="DM594">
        <f t="shared" si="462"/>
        <v>0</v>
      </c>
      <c r="DN594" s="17">
        <f t="shared" si="463"/>
        <v>100</v>
      </c>
      <c r="DO594" s="16" t="str">
        <f t="shared" si="464"/>
        <v>Fail</v>
      </c>
      <c r="DP594" s="36">
        <f>SUM(SUMIF(Survey!EX594:FD594,{"&gt;0","&lt;0"})*{1,-1})</f>
        <v>0</v>
      </c>
      <c r="DQ594">
        <f t="shared" si="465"/>
        <v>0</v>
      </c>
      <c r="DR594" s="17">
        <f t="shared" si="466"/>
        <v>100</v>
      </c>
    </row>
    <row r="595" spans="1:122">
      <c r="A595">
        <v>595</v>
      </c>
      <c r="B595" t="str">
        <f t="shared" si="420"/>
        <v>Pass</v>
      </c>
      <c r="C595" t="str">
        <f>IF(COUNTBLANK(Survey!B595:FE595)=$C$2, "Pass", "Fail")</f>
        <v>Pass</v>
      </c>
      <c r="D595" t="str">
        <f t="shared" si="421"/>
        <v>Fail</v>
      </c>
      <c r="E595" t="str">
        <f>IF(OR(ISBLANK(Survey!AJ595),COUNTIF(G595:BB595,"Fail")),"Fail","Pass")</f>
        <v>Fail</v>
      </c>
      <c r="G595" s="16" t="str">
        <f t="shared" si="422"/>
        <v>Fail</v>
      </c>
      <c r="H595" s="177">
        <f>COUNTBLANK(Survey!B595:D595)+COUNTBLANK(Survey!G595)+COUNTBLANK(Survey!I595)+COUNTBLANK(Survey!K595:M595)+COUNTBLANK(Survey!P595)+COUNTBLANK(Survey!S595:U595)+COUNTBLANK(Survey!Y595:AA595)+COUNTBLANK(Survey!AD595:AE595)+COUNTBLANK(Survey!AI595:AI595)</f>
        <v>18</v>
      </c>
      <c r="I595" s="16" t="str">
        <f t="shared" si="423"/>
        <v>Fail</v>
      </c>
      <c r="J595" t="b">
        <f>IF(Survey!E595="No",TRUE,FALSE)</f>
        <v>0</v>
      </c>
      <c r="K595" s="34">
        <f>LEN(Survey!E595)</f>
        <v>0</v>
      </c>
      <c r="L595" s="16" t="str">
        <f t="shared" si="424"/>
        <v>Fail</v>
      </c>
      <c r="M595" t="b">
        <f>IF(Survey!F595="No",TRUE,FALSE)</f>
        <v>0</v>
      </c>
      <c r="N595" s="33">
        <f>LEN(Survey!F595)</f>
        <v>0</v>
      </c>
      <c r="O595" s="16" t="str">
        <f t="shared" si="425"/>
        <v>Pass</v>
      </c>
      <c r="P595" s="34">
        <f>MOD((LEN(Survey!H595)+2),11)</f>
        <v>2</v>
      </c>
      <c r="Q595" s="33" t="str">
        <f>IF(Survey!$L595="Prospectus fund", "Yes", "No")</f>
        <v>No</v>
      </c>
      <c r="R595" s="16" t="str">
        <f t="shared" si="426"/>
        <v>Pass</v>
      </c>
      <c r="S595" s="34">
        <f>MOD((LEN(Survey!J595)+2),11)</f>
        <v>2</v>
      </c>
      <c r="T595" s="35" t="b">
        <f>IF(OR(Survey!$M595="ETF",Survey!$M595="ETF, alternative mutual fund",Survey!$M595="Closed-end", Survey!$M595="Split share corp", Survey!$I595="Yes"),TRUE,FALSE)</f>
        <v>0</v>
      </c>
      <c r="U595" s="16" t="str">
        <f>IFERROR(IF(AND(OR(X595=Y595,Y595 = "Either"),NOT(ISBLANK(Survey!K595))),"Pass","Fail"),"Pass")</f>
        <v>Fail</v>
      </c>
      <c r="V595" s="36" cm="1">
        <f t="array" ref="V595">SUM(SUMIF(Survey!BZ595:CS595,{"&gt;0","&lt;0"})*{1,-1})</f>
        <v>0</v>
      </c>
      <c r="W595" s="38" cm="1">
        <f t="array" ref="W595">SUM(SUMIF(Survey!CC595,{"&gt;0","&lt;0"})*{1,-1})+SUM(SUMIF(Survey!CM595,{"&gt;0","&lt;0"})*{1,-1})</f>
        <v>0</v>
      </c>
      <c r="X595" s="38">
        <f>Survey!K595</f>
        <v>0</v>
      </c>
      <c r="Y595" s="37" t="str">
        <f t="shared" si="427"/>
        <v>Either</v>
      </c>
      <c r="Z595" s="16" t="str">
        <f t="shared" si="428"/>
        <v>Fail</v>
      </c>
      <c r="AA595" s="67" cm="1">
        <f t="array" ref="AA595">SUM(SUMIF(Survey!BZ595:CS595,{"&gt;0","&lt;0"})*{1,-1})+SUM(SUMIF(Survey!CU595:DN595,{"&gt;0","&lt;0"})*{1,-1})</f>
        <v>0</v>
      </c>
      <c r="AB595" s="67">
        <f>IFERROR(AA595/(Survey!$AV595),0)</f>
        <v>0</v>
      </c>
      <c r="AC595" s="128" t="b">
        <f>IF(OR(Survey!$M595="Alternative strategy or hedge",Survey!$M595="Other, illiquid",Survey!$L595="Prospectus fund"),TRUE,FALSE)</f>
        <v>0</v>
      </c>
      <c r="AD595" s="128" t="b">
        <f>NOT(ISBLANK(Survey!$M595))</f>
        <v>0</v>
      </c>
      <c r="AE595" s="16" t="str">
        <f t="shared" si="429"/>
        <v>Pass</v>
      </c>
      <c r="AF595" s="38" t="b">
        <f>NOT(ISNUMBER(SEARCH("Other",Survey!$P595)))</f>
        <v>1</v>
      </c>
      <c r="AG595" s="37" t="b">
        <f>NOT(ISBLANK(Survey!$Q595))</f>
        <v>0</v>
      </c>
      <c r="AH595" s="16" t="str">
        <f t="shared" si="430"/>
        <v>Pass</v>
      </c>
      <c r="AI595" s="143">
        <f>COUNTBLANK(Survey!$W595)</f>
        <v>1</v>
      </c>
      <c r="AJ595" s="67">
        <f>IF(AND(Survey!L595&lt;&gt;"Exempt fund",OR(Survey!$M595="ETF",Survey!$M595="ETF, alternative mutual fund",Survey!$M595="Mutual fund",Survey!$M595="Alternative mutual fund",Survey!$M595="Money market")),1,0)</f>
        <v>0</v>
      </c>
      <c r="AK595" s="16" t="str">
        <f t="shared" si="431"/>
        <v>Pass</v>
      </c>
      <c r="AL595" s="38" t="b">
        <f>NOT(ISNUMBER(SEARCH("Yes",Survey!$AA595)))</f>
        <v>1</v>
      </c>
      <c r="AM595" s="37" t="b">
        <f>IF(COUNTBLANK(Survey!$AB595:$AC595)=0,TRUE, FALSE)</f>
        <v>0</v>
      </c>
      <c r="AN595" s="16" t="str">
        <f t="shared" si="432"/>
        <v>Pass</v>
      </c>
      <c r="AO595" s="38" t="b">
        <f>NOT(ISNUMBER(SEARCH("Yes",Survey!$AD595)))</f>
        <v>1</v>
      </c>
      <c r="AP595" s="37" t="b">
        <f>NOT(ISBLANK(Survey!$AF595))</f>
        <v>0</v>
      </c>
      <c r="AQ595" s="16" t="str">
        <f t="shared" si="433"/>
        <v>Pass</v>
      </c>
      <c r="AR595" s="38" t="b">
        <f>NOT(OR(ISNUMBER(SEARCH("Other",Survey!$AF595)),ISNUMBER(SEARCH("Multiple",Survey!$AF595))))</f>
        <v>1</v>
      </c>
      <c r="AS595" s="37" t="b">
        <f>NOT(ISBLANK(Survey!$AG595))</f>
        <v>0</v>
      </c>
      <c r="AT595" s="16" t="str">
        <f t="shared" si="434"/>
        <v>Fail</v>
      </c>
      <c r="AU595" s="143">
        <f>IF(ABS(Survey!$AV595)&gt;0, 1,0)</f>
        <v>0</v>
      </c>
      <c r="AV595" s="143">
        <f>IF(COUNTBLANK(Survey!$AJ595)=0,1,0)</f>
        <v>0</v>
      </c>
      <c r="AW595" s="16" t="str">
        <f t="shared" si="435"/>
        <v>Pass</v>
      </c>
      <c r="AX595" s="143">
        <f>IF(ISBLANK(Survey!$AJ595),0,1)</f>
        <v>0</v>
      </c>
      <c r="AY595" s="165">
        <f>COUNTBLANK(Survey!$AK595)</f>
        <v>1</v>
      </c>
      <c r="AZ595" s="16" t="str">
        <f t="shared" si="436"/>
        <v>Pass</v>
      </c>
      <c r="BA595" s="143">
        <f>IF(OR(Survey!$AK595="Closed",ISBLANK(Survey!$AK595)),0,1)</f>
        <v>0</v>
      </c>
      <c r="BB595" s="165">
        <f>IF(ISBLANK(Survey!$AL595),1,0)</f>
        <v>1</v>
      </c>
      <c r="BC595" s="147" t="str" cm="1">
        <f t="array" ref="BC595">IF(OR(IF(OR($BE595+$BF595 = 2, $BG595=1), FALSE, TRUE), AND($BD595:$BD595 = 0)),"Pass","Fail")</f>
        <v>Pass</v>
      </c>
      <c r="BD595" s="143">
        <f>COUNTBLANK(Survey!$AM595:$AO595)</f>
        <v>3</v>
      </c>
      <c r="BE595" s="143">
        <f>IF(Survey!$I595="Yes",1,0)</f>
        <v>0</v>
      </c>
      <c r="BF595" s="143">
        <f>IF(OR(Survey!$M595="Mutual fund",Survey!$M595="Alternative mutual fund",Survey!$M595="Money market"),1,0)</f>
        <v>0</v>
      </c>
      <c r="BG595" s="148">
        <f>IF(OR(Survey!$M595="ETF",Survey!$M595="ETF, alternative mutual fund"),1,0)</f>
        <v>0</v>
      </c>
      <c r="BH595" s="16" t="str">
        <f t="shared" si="437"/>
        <v>Pass</v>
      </c>
      <c r="BI595" s="38" t="b">
        <f>OR(ISNUMBER(SEARCH("Yes",Survey!$AO595)),ISBLANK(Survey!$AO595))</f>
        <v>1</v>
      </c>
      <c r="BJ595" s="67" t="b">
        <f>NOT(ISBLANK(Survey!$AP595))</f>
        <v>0</v>
      </c>
      <c r="BK595" s="16" t="str">
        <f t="shared" si="438"/>
        <v>Pass</v>
      </c>
      <c r="BL595" s="143">
        <f>IF(Survey!$AW595=0, 0,1)</f>
        <v>0</v>
      </c>
      <c r="BM595" s="67">
        <f>Survey!$AQ595</f>
        <v>0</v>
      </c>
      <c r="BN595" s="67">
        <f>IFERROR((Survey!$AX595-ABS(Survey!$AY595)-ABS(Survey!$BD595))/Survey!$AW595,0)</f>
        <v>0</v>
      </c>
      <c r="BO595" s="67">
        <f>IF(AND($BM595&gt;$BN595-0.2,$BM595&lt;$BN595+0.2,ISBLANK(Survey!$AQ595)=FALSE),0,1)</f>
        <v>1</v>
      </c>
      <c r="BP595" s="165">
        <f>IF(ISBLANK(Survey!$AR595),1,0)</f>
        <v>1</v>
      </c>
      <c r="BQ595" s="16" t="str">
        <f t="shared" si="439"/>
        <v>Pass</v>
      </c>
      <c r="BR595" s="143">
        <f>IF(Survey!$AW595=0, 0,1)</f>
        <v>0</v>
      </c>
      <c r="BS595" s="67">
        <f>IF(AND(Survey!$AS595&gt;=0,Survey!$AS595&lt;=0.2,Survey!$AS595&lt;&gt;""),0,1)</f>
        <v>1</v>
      </c>
      <c r="BT595" s="143">
        <f>IF(ISBLANK(Survey!$AT595),1,0)</f>
        <v>1</v>
      </c>
      <c r="BU595" s="16" t="str">
        <f t="shared" si="440"/>
        <v>Fail</v>
      </c>
      <c r="BV595" s="165">
        <f>Survey!$AU595</f>
        <v>0</v>
      </c>
      <c r="BW595" s="16" t="str">
        <f t="shared" si="441"/>
        <v>Pass</v>
      </c>
      <c r="BX595" s="36">
        <f>Survey!$AV595</f>
        <v>0</v>
      </c>
      <c r="BY595" s="176">
        <f>Survey!$AW595+Survey!$AX595-ABS(Survey!$AY595)+ABS(Survey!$AZ595)-ABS(Survey!$BA595)+ABS(Survey!$BB595)-ABS(Survey!$BC595)-ABS(Survey!$BD595)+Survey!$BE595</f>
        <v>0</v>
      </c>
      <c r="BZ595" s="35">
        <f t="shared" si="442"/>
        <v>0</v>
      </c>
      <c r="CA595" s="17">
        <f t="shared" si="443"/>
        <v>0</v>
      </c>
      <c r="CB595" s="16" t="str">
        <f t="shared" si="444"/>
        <v>Pass</v>
      </c>
      <c r="CC595" s="38" t="b">
        <f>IF(ABS(Survey!$BE595)=0,TRUE,FALSE)</f>
        <v>1</v>
      </c>
      <c r="CD595" s="37" t="b">
        <f>NOT(ISBLANK(Survey!$BF595))</f>
        <v>0</v>
      </c>
      <c r="CE595" t="str">
        <f t="shared" si="445"/>
        <v>Fail</v>
      </c>
      <c r="CF595" s="29">
        <f>Survey!$AV595</f>
        <v>0</v>
      </c>
      <c r="CG595" s="29" cm="1">
        <f t="array" ref="CG595">SUM(SUMIF(Survey!BH595:BO595,{"&gt;0","&lt;0"})*{1,-1})-SUM(SUMIF(Survey!BQ595:BX595,{"&gt;0","&lt;0"})*{1,-1})</f>
        <v>0</v>
      </c>
      <c r="CH595" s="35" t="str">
        <f t="shared" si="446"/>
        <v>No holdings</v>
      </c>
      <c r="CI595">
        <f t="shared" si="447"/>
        <v>0</v>
      </c>
      <c r="CJ595" s="16" t="str">
        <f t="shared" si="448"/>
        <v>Fail</v>
      </c>
      <c r="CK595" s="36">
        <f>Survey!$AV595</f>
        <v>0</v>
      </c>
      <c r="CL595" s="36" cm="1">
        <f t="array" ref="CL595">SUM(SUMIF(Survey!BZ595:CS595,{"&gt;0","&lt;0"})*{1,-1})-SUM(SUMIF(Survey!CU595:DN595,{"&gt;0","&lt;0"})*{1,-1})</f>
        <v>0</v>
      </c>
      <c r="CM595" s="35" t="str">
        <f t="shared" si="449"/>
        <v>No holdings</v>
      </c>
      <c r="CN595" s="17">
        <f t="shared" si="450"/>
        <v>0</v>
      </c>
      <c r="CO595" s="16" t="str">
        <f t="shared" si="451"/>
        <v>Pass</v>
      </c>
      <c r="CP595" s="38" t="b">
        <f>IF(ABS(Survey!$CS595)=0,TRUE,FALSE)</f>
        <v>1</v>
      </c>
      <c r="CQ595" s="37" t="b">
        <f>NOT(ISBLANK(Survey!$CT595))</f>
        <v>0</v>
      </c>
      <c r="CR595" s="16" t="str">
        <f t="shared" si="452"/>
        <v>Pass</v>
      </c>
      <c r="CS595" s="38" t="b">
        <f>IF(ABS(Survey!$DN595)=0,TRUE,FALSE)</f>
        <v>1</v>
      </c>
      <c r="CT595" s="37" t="b">
        <f>NOT(ISBLANK(Survey!$DO595))</f>
        <v>0</v>
      </c>
      <c r="CU595" t="str">
        <f t="shared" si="453"/>
        <v>Pass</v>
      </c>
      <c r="CV595" s="29" cm="1">
        <f t="array" ref="CV595">SUM(SUMIF(Survey!CO595,{"&gt;0","&lt;0"})*{1,-1})+SUM(SUMIF(Survey!DJ595,{"&gt;0","&lt;0"})*{1,-1})</f>
        <v>0</v>
      </c>
      <c r="CW595" s="29">
        <f>SUM(SUMIF(Survey!DQ595:DW595,{"&gt;0","&lt;0"})*{1,-1})+SUM(SUMIF(Survey!DY595:EE595,{"&gt;0","&lt;0"})*{1,-1})</f>
        <v>0</v>
      </c>
      <c r="CX595">
        <f t="shared" si="454"/>
        <v>0</v>
      </c>
      <c r="CY595">
        <f t="shared" si="455"/>
        <v>0</v>
      </c>
      <c r="CZ595" s="16" t="str">
        <f t="shared" si="456"/>
        <v>Pass</v>
      </c>
      <c r="DA595" s="38" t="b">
        <f>IF(ABS(Survey!$DW595)=0,TRUE,FALSE)</f>
        <v>1</v>
      </c>
      <c r="DB595" s="37" t="b">
        <f>NOT(ISBLANK(Survey!DX595))</f>
        <v>0</v>
      </c>
      <c r="DC595" s="16" t="str">
        <f t="shared" si="457"/>
        <v>Pass</v>
      </c>
      <c r="DD595" s="38" t="b">
        <f>IF(ABS(Survey!$EE595)=0,TRUE,FALSE)</f>
        <v>1</v>
      </c>
      <c r="DE595" s="37" t="b">
        <f>NOT(ISBLANK(Survey!$EF595))</f>
        <v>0</v>
      </c>
      <c r="DF595" s="16" t="str">
        <f t="shared" si="458"/>
        <v>Fail</v>
      </c>
      <c r="DG595" s="36">
        <f>SUM(SUMIF(Survey!EL595:EN595,{"&gt;0","&lt;0"})*{1,-1})</f>
        <v>0</v>
      </c>
      <c r="DH595">
        <f t="shared" si="459"/>
        <v>0</v>
      </c>
      <c r="DI595">
        <f t="shared" si="460"/>
        <v>100</v>
      </c>
      <c r="DJ595" s="35" t="b">
        <f>IF(OR(Survey!$M595="ETF",Survey!$M595="ETF, alternative mutual fund",Survey!$M595="Closed-end", Survey!$M595="Split share corp"),TRUE,FALSE)</f>
        <v>0</v>
      </c>
      <c r="DK595" s="16" t="str">
        <f t="shared" si="461"/>
        <v>Fail</v>
      </c>
      <c r="DL595" s="36">
        <f>SUM(SUMIF(Survey!EP595:EV595,{"&gt;0","&lt;0"})*{1,-1})</f>
        <v>0</v>
      </c>
      <c r="DM595">
        <f t="shared" si="462"/>
        <v>0</v>
      </c>
      <c r="DN595" s="17">
        <f t="shared" si="463"/>
        <v>100</v>
      </c>
      <c r="DO595" s="16" t="str">
        <f t="shared" si="464"/>
        <v>Fail</v>
      </c>
      <c r="DP595" s="36">
        <f>SUM(SUMIF(Survey!EX595:FD595,{"&gt;0","&lt;0"})*{1,-1})</f>
        <v>0</v>
      </c>
      <c r="DQ595">
        <f t="shared" si="465"/>
        <v>0</v>
      </c>
      <c r="DR595" s="17">
        <f t="shared" si="466"/>
        <v>100</v>
      </c>
    </row>
    <row r="596" spans="1:122">
      <c r="A596">
        <v>596</v>
      </c>
      <c r="B596" t="str">
        <f t="shared" si="420"/>
        <v>Pass</v>
      </c>
      <c r="C596" t="str">
        <f>IF(COUNTBLANK(Survey!B596:FE596)=$C$2, "Pass", "Fail")</f>
        <v>Pass</v>
      </c>
      <c r="D596" t="str">
        <f t="shared" si="421"/>
        <v>Fail</v>
      </c>
      <c r="E596" t="str">
        <f>IF(OR(ISBLANK(Survey!AJ596),COUNTIF(G596:BB596,"Fail")),"Fail","Pass")</f>
        <v>Fail</v>
      </c>
      <c r="G596" s="16" t="str">
        <f t="shared" si="422"/>
        <v>Fail</v>
      </c>
      <c r="H596" s="177">
        <f>COUNTBLANK(Survey!B596:D596)+COUNTBLANK(Survey!G596)+COUNTBLANK(Survey!I596)+COUNTBLANK(Survey!K596:M596)+COUNTBLANK(Survey!P596)+COUNTBLANK(Survey!S596:U596)+COUNTBLANK(Survey!Y596:AA596)+COUNTBLANK(Survey!AD596:AE596)+COUNTBLANK(Survey!AI596:AI596)</f>
        <v>18</v>
      </c>
      <c r="I596" s="16" t="str">
        <f t="shared" si="423"/>
        <v>Fail</v>
      </c>
      <c r="J596" t="b">
        <f>IF(Survey!E596="No",TRUE,FALSE)</f>
        <v>0</v>
      </c>
      <c r="K596" s="34">
        <f>LEN(Survey!E596)</f>
        <v>0</v>
      </c>
      <c r="L596" s="16" t="str">
        <f t="shared" si="424"/>
        <v>Fail</v>
      </c>
      <c r="M596" t="b">
        <f>IF(Survey!F596="No",TRUE,FALSE)</f>
        <v>0</v>
      </c>
      <c r="N596" s="33">
        <f>LEN(Survey!F596)</f>
        <v>0</v>
      </c>
      <c r="O596" s="16" t="str">
        <f t="shared" si="425"/>
        <v>Pass</v>
      </c>
      <c r="P596" s="34">
        <f>MOD((LEN(Survey!H596)+2),11)</f>
        <v>2</v>
      </c>
      <c r="Q596" s="33" t="str">
        <f>IF(Survey!$L596="Prospectus fund", "Yes", "No")</f>
        <v>No</v>
      </c>
      <c r="R596" s="16" t="str">
        <f t="shared" si="426"/>
        <v>Pass</v>
      </c>
      <c r="S596" s="34">
        <f>MOD((LEN(Survey!J596)+2),11)</f>
        <v>2</v>
      </c>
      <c r="T596" s="35" t="b">
        <f>IF(OR(Survey!$M596="ETF",Survey!$M596="ETF, alternative mutual fund",Survey!$M596="Closed-end", Survey!$M596="Split share corp", Survey!$I596="Yes"),TRUE,FALSE)</f>
        <v>0</v>
      </c>
      <c r="U596" s="16" t="str">
        <f>IFERROR(IF(AND(OR(X596=Y596,Y596 = "Either"),NOT(ISBLANK(Survey!K596))),"Pass","Fail"),"Pass")</f>
        <v>Fail</v>
      </c>
      <c r="V596" s="36" cm="1">
        <f t="array" ref="V596">SUM(SUMIF(Survey!BZ596:CS596,{"&gt;0","&lt;0"})*{1,-1})</f>
        <v>0</v>
      </c>
      <c r="W596" s="38" cm="1">
        <f t="array" ref="W596">SUM(SUMIF(Survey!CC596,{"&gt;0","&lt;0"})*{1,-1})+SUM(SUMIF(Survey!CM596,{"&gt;0","&lt;0"})*{1,-1})</f>
        <v>0</v>
      </c>
      <c r="X596" s="38">
        <f>Survey!K596</f>
        <v>0</v>
      </c>
      <c r="Y596" s="37" t="str">
        <f t="shared" si="427"/>
        <v>Either</v>
      </c>
      <c r="Z596" s="16" t="str">
        <f t="shared" si="428"/>
        <v>Fail</v>
      </c>
      <c r="AA596" s="67" cm="1">
        <f t="array" ref="AA596">SUM(SUMIF(Survey!BZ596:CS596,{"&gt;0","&lt;0"})*{1,-1})+SUM(SUMIF(Survey!CU596:DN596,{"&gt;0","&lt;0"})*{1,-1})</f>
        <v>0</v>
      </c>
      <c r="AB596" s="67">
        <f>IFERROR(AA596/(Survey!$AV596),0)</f>
        <v>0</v>
      </c>
      <c r="AC596" s="128" t="b">
        <f>IF(OR(Survey!$M596="Alternative strategy or hedge",Survey!$M596="Other, illiquid",Survey!$L596="Prospectus fund"),TRUE,FALSE)</f>
        <v>0</v>
      </c>
      <c r="AD596" s="128" t="b">
        <f>NOT(ISBLANK(Survey!$M596))</f>
        <v>0</v>
      </c>
      <c r="AE596" s="16" t="str">
        <f t="shared" si="429"/>
        <v>Pass</v>
      </c>
      <c r="AF596" s="38" t="b">
        <f>NOT(ISNUMBER(SEARCH("Other",Survey!$P596)))</f>
        <v>1</v>
      </c>
      <c r="AG596" s="37" t="b">
        <f>NOT(ISBLANK(Survey!$Q596))</f>
        <v>0</v>
      </c>
      <c r="AH596" s="16" t="str">
        <f t="shared" si="430"/>
        <v>Pass</v>
      </c>
      <c r="AI596" s="143">
        <f>COUNTBLANK(Survey!$W596)</f>
        <v>1</v>
      </c>
      <c r="AJ596" s="67">
        <f>IF(AND(Survey!L596&lt;&gt;"Exempt fund",OR(Survey!$M596="ETF",Survey!$M596="ETF, alternative mutual fund",Survey!$M596="Mutual fund",Survey!$M596="Alternative mutual fund",Survey!$M596="Money market")),1,0)</f>
        <v>0</v>
      </c>
      <c r="AK596" s="16" t="str">
        <f t="shared" si="431"/>
        <v>Pass</v>
      </c>
      <c r="AL596" s="38" t="b">
        <f>NOT(ISNUMBER(SEARCH("Yes",Survey!$AA596)))</f>
        <v>1</v>
      </c>
      <c r="AM596" s="37" t="b">
        <f>IF(COUNTBLANK(Survey!$AB596:$AC596)=0,TRUE, FALSE)</f>
        <v>0</v>
      </c>
      <c r="AN596" s="16" t="str">
        <f t="shared" si="432"/>
        <v>Pass</v>
      </c>
      <c r="AO596" s="38" t="b">
        <f>NOT(ISNUMBER(SEARCH("Yes",Survey!$AD596)))</f>
        <v>1</v>
      </c>
      <c r="AP596" s="37" t="b">
        <f>NOT(ISBLANK(Survey!$AF596))</f>
        <v>0</v>
      </c>
      <c r="AQ596" s="16" t="str">
        <f t="shared" si="433"/>
        <v>Pass</v>
      </c>
      <c r="AR596" s="38" t="b">
        <f>NOT(OR(ISNUMBER(SEARCH("Other",Survey!$AF596)),ISNUMBER(SEARCH("Multiple",Survey!$AF596))))</f>
        <v>1</v>
      </c>
      <c r="AS596" s="37" t="b">
        <f>NOT(ISBLANK(Survey!$AG596))</f>
        <v>0</v>
      </c>
      <c r="AT596" s="16" t="str">
        <f t="shared" si="434"/>
        <v>Fail</v>
      </c>
      <c r="AU596" s="143">
        <f>IF(ABS(Survey!$AV596)&gt;0, 1,0)</f>
        <v>0</v>
      </c>
      <c r="AV596" s="143">
        <f>IF(COUNTBLANK(Survey!$AJ596)=0,1,0)</f>
        <v>0</v>
      </c>
      <c r="AW596" s="16" t="str">
        <f t="shared" si="435"/>
        <v>Pass</v>
      </c>
      <c r="AX596" s="143">
        <f>IF(ISBLANK(Survey!$AJ596),0,1)</f>
        <v>0</v>
      </c>
      <c r="AY596" s="165">
        <f>COUNTBLANK(Survey!$AK596)</f>
        <v>1</v>
      </c>
      <c r="AZ596" s="16" t="str">
        <f t="shared" si="436"/>
        <v>Pass</v>
      </c>
      <c r="BA596" s="143">
        <f>IF(OR(Survey!$AK596="Closed",ISBLANK(Survey!$AK596)),0,1)</f>
        <v>0</v>
      </c>
      <c r="BB596" s="165">
        <f>IF(ISBLANK(Survey!$AL596),1,0)</f>
        <v>1</v>
      </c>
      <c r="BC596" s="147" t="str" cm="1">
        <f t="array" ref="BC596">IF(OR(IF(OR($BE596+$BF596 = 2, $BG596=1), FALSE, TRUE), AND($BD596:$BD596 = 0)),"Pass","Fail")</f>
        <v>Pass</v>
      </c>
      <c r="BD596" s="143">
        <f>COUNTBLANK(Survey!$AM596:$AO596)</f>
        <v>3</v>
      </c>
      <c r="BE596" s="143">
        <f>IF(Survey!$I596="Yes",1,0)</f>
        <v>0</v>
      </c>
      <c r="BF596" s="143">
        <f>IF(OR(Survey!$M596="Mutual fund",Survey!$M596="Alternative mutual fund",Survey!$M596="Money market"),1,0)</f>
        <v>0</v>
      </c>
      <c r="BG596" s="148">
        <f>IF(OR(Survey!$M596="ETF",Survey!$M596="ETF, alternative mutual fund"),1,0)</f>
        <v>0</v>
      </c>
      <c r="BH596" s="16" t="str">
        <f t="shared" si="437"/>
        <v>Pass</v>
      </c>
      <c r="BI596" s="38" t="b">
        <f>OR(ISNUMBER(SEARCH("Yes",Survey!$AO596)),ISBLANK(Survey!$AO596))</f>
        <v>1</v>
      </c>
      <c r="BJ596" s="67" t="b">
        <f>NOT(ISBLANK(Survey!$AP596))</f>
        <v>0</v>
      </c>
      <c r="BK596" s="16" t="str">
        <f t="shared" si="438"/>
        <v>Pass</v>
      </c>
      <c r="BL596" s="143">
        <f>IF(Survey!$AW596=0, 0,1)</f>
        <v>0</v>
      </c>
      <c r="BM596" s="67">
        <f>Survey!$AQ596</f>
        <v>0</v>
      </c>
      <c r="BN596" s="67">
        <f>IFERROR((Survey!$AX596-ABS(Survey!$AY596)-ABS(Survey!$BD596))/Survey!$AW596,0)</f>
        <v>0</v>
      </c>
      <c r="BO596" s="67">
        <f>IF(AND($BM596&gt;$BN596-0.2,$BM596&lt;$BN596+0.2,ISBLANK(Survey!$AQ596)=FALSE),0,1)</f>
        <v>1</v>
      </c>
      <c r="BP596" s="165">
        <f>IF(ISBLANK(Survey!$AR596),1,0)</f>
        <v>1</v>
      </c>
      <c r="BQ596" s="16" t="str">
        <f t="shared" si="439"/>
        <v>Pass</v>
      </c>
      <c r="BR596" s="143">
        <f>IF(Survey!$AW596=0, 0,1)</f>
        <v>0</v>
      </c>
      <c r="BS596" s="67">
        <f>IF(AND(Survey!$AS596&gt;=0,Survey!$AS596&lt;=0.2,Survey!$AS596&lt;&gt;""),0,1)</f>
        <v>1</v>
      </c>
      <c r="BT596" s="143">
        <f>IF(ISBLANK(Survey!$AT596),1,0)</f>
        <v>1</v>
      </c>
      <c r="BU596" s="16" t="str">
        <f t="shared" si="440"/>
        <v>Fail</v>
      </c>
      <c r="BV596" s="165">
        <f>Survey!$AU596</f>
        <v>0</v>
      </c>
      <c r="BW596" s="16" t="str">
        <f t="shared" si="441"/>
        <v>Pass</v>
      </c>
      <c r="BX596" s="36">
        <f>Survey!$AV596</f>
        <v>0</v>
      </c>
      <c r="BY596" s="176">
        <f>Survey!$AW596+Survey!$AX596-ABS(Survey!$AY596)+ABS(Survey!$AZ596)-ABS(Survey!$BA596)+ABS(Survey!$BB596)-ABS(Survey!$BC596)-ABS(Survey!$BD596)+Survey!$BE596</f>
        <v>0</v>
      </c>
      <c r="BZ596" s="35">
        <f t="shared" si="442"/>
        <v>0</v>
      </c>
      <c r="CA596" s="17">
        <f t="shared" si="443"/>
        <v>0</v>
      </c>
      <c r="CB596" s="16" t="str">
        <f t="shared" si="444"/>
        <v>Pass</v>
      </c>
      <c r="CC596" s="38" t="b">
        <f>IF(ABS(Survey!$BE596)=0,TRUE,FALSE)</f>
        <v>1</v>
      </c>
      <c r="CD596" s="37" t="b">
        <f>NOT(ISBLANK(Survey!$BF596))</f>
        <v>0</v>
      </c>
      <c r="CE596" t="str">
        <f t="shared" si="445"/>
        <v>Fail</v>
      </c>
      <c r="CF596" s="29">
        <f>Survey!$AV596</f>
        <v>0</v>
      </c>
      <c r="CG596" s="29" cm="1">
        <f t="array" ref="CG596">SUM(SUMIF(Survey!BH596:BO596,{"&gt;0","&lt;0"})*{1,-1})-SUM(SUMIF(Survey!BQ596:BX596,{"&gt;0","&lt;0"})*{1,-1})</f>
        <v>0</v>
      </c>
      <c r="CH596" s="35" t="str">
        <f t="shared" si="446"/>
        <v>No holdings</v>
      </c>
      <c r="CI596">
        <f t="shared" si="447"/>
        <v>0</v>
      </c>
      <c r="CJ596" s="16" t="str">
        <f t="shared" si="448"/>
        <v>Fail</v>
      </c>
      <c r="CK596" s="36">
        <f>Survey!$AV596</f>
        <v>0</v>
      </c>
      <c r="CL596" s="36" cm="1">
        <f t="array" ref="CL596">SUM(SUMIF(Survey!BZ596:CS596,{"&gt;0","&lt;0"})*{1,-1})-SUM(SUMIF(Survey!CU596:DN596,{"&gt;0","&lt;0"})*{1,-1})</f>
        <v>0</v>
      </c>
      <c r="CM596" s="35" t="str">
        <f t="shared" si="449"/>
        <v>No holdings</v>
      </c>
      <c r="CN596" s="17">
        <f t="shared" si="450"/>
        <v>0</v>
      </c>
      <c r="CO596" s="16" t="str">
        <f t="shared" si="451"/>
        <v>Pass</v>
      </c>
      <c r="CP596" s="38" t="b">
        <f>IF(ABS(Survey!$CS596)=0,TRUE,FALSE)</f>
        <v>1</v>
      </c>
      <c r="CQ596" s="37" t="b">
        <f>NOT(ISBLANK(Survey!$CT596))</f>
        <v>0</v>
      </c>
      <c r="CR596" s="16" t="str">
        <f t="shared" si="452"/>
        <v>Pass</v>
      </c>
      <c r="CS596" s="38" t="b">
        <f>IF(ABS(Survey!$DN596)=0,TRUE,FALSE)</f>
        <v>1</v>
      </c>
      <c r="CT596" s="37" t="b">
        <f>NOT(ISBLANK(Survey!$DO596))</f>
        <v>0</v>
      </c>
      <c r="CU596" t="str">
        <f t="shared" si="453"/>
        <v>Pass</v>
      </c>
      <c r="CV596" s="29" cm="1">
        <f t="array" ref="CV596">SUM(SUMIF(Survey!CO596,{"&gt;0","&lt;0"})*{1,-1})+SUM(SUMIF(Survey!DJ596,{"&gt;0","&lt;0"})*{1,-1})</f>
        <v>0</v>
      </c>
      <c r="CW596" s="29">
        <f>SUM(SUMIF(Survey!DQ596:DW596,{"&gt;0","&lt;0"})*{1,-1})+SUM(SUMIF(Survey!DY596:EE596,{"&gt;0","&lt;0"})*{1,-1})</f>
        <v>0</v>
      </c>
      <c r="CX596">
        <f t="shared" si="454"/>
        <v>0</v>
      </c>
      <c r="CY596">
        <f t="shared" si="455"/>
        <v>0</v>
      </c>
      <c r="CZ596" s="16" t="str">
        <f t="shared" si="456"/>
        <v>Pass</v>
      </c>
      <c r="DA596" s="38" t="b">
        <f>IF(ABS(Survey!$DW596)=0,TRUE,FALSE)</f>
        <v>1</v>
      </c>
      <c r="DB596" s="37" t="b">
        <f>NOT(ISBLANK(Survey!DX596))</f>
        <v>0</v>
      </c>
      <c r="DC596" s="16" t="str">
        <f t="shared" si="457"/>
        <v>Pass</v>
      </c>
      <c r="DD596" s="38" t="b">
        <f>IF(ABS(Survey!$EE596)=0,TRUE,FALSE)</f>
        <v>1</v>
      </c>
      <c r="DE596" s="37" t="b">
        <f>NOT(ISBLANK(Survey!$EF596))</f>
        <v>0</v>
      </c>
      <c r="DF596" s="16" t="str">
        <f t="shared" si="458"/>
        <v>Fail</v>
      </c>
      <c r="DG596" s="36">
        <f>SUM(SUMIF(Survey!EL596:EN596,{"&gt;0","&lt;0"})*{1,-1})</f>
        <v>0</v>
      </c>
      <c r="DH596">
        <f t="shared" si="459"/>
        <v>0</v>
      </c>
      <c r="DI596">
        <f t="shared" si="460"/>
        <v>100</v>
      </c>
      <c r="DJ596" s="35" t="b">
        <f>IF(OR(Survey!$M596="ETF",Survey!$M596="ETF, alternative mutual fund",Survey!$M596="Closed-end", Survey!$M596="Split share corp"),TRUE,FALSE)</f>
        <v>0</v>
      </c>
      <c r="DK596" s="16" t="str">
        <f t="shared" si="461"/>
        <v>Fail</v>
      </c>
      <c r="DL596" s="36">
        <f>SUM(SUMIF(Survey!EP596:EV596,{"&gt;0","&lt;0"})*{1,-1})</f>
        <v>0</v>
      </c>
      <c r="DM596">
        <f t="shared" si="462"/>
        <v>0</v>
      </c>
      <c r="DN596" s="17">
        <f t="shared" si="463"/>
        <v>100</v>
      </c>
      <c r="DO596" s="16" t="str">
        <f t="shared" si="464"/>
        <v>Fail</v>
      </c>
      <c r="DP596" s="36">
        <f>SUM(SUMIF(Survey!EX596:FD596,{"&gt;0","&lt;0"})*{1,-1})</f>
        <v>0</v>
      </c>
      <c r="DQ596">
        <f t="shared" si="465"/>
        <v>0</v>
      </c>
      <c r="DR596" s="17">
        <f t="shared" si="466"/>
        <v>100</v>
      </c>
    </row>
    <row r="597" spans="1:122">
      <c r="A597">
        <v>597</v>
      </c>
      <c r="B597" t="str">
        <f t="shared" si="420"/>
        <v>Pass</v>
      </c>
      <c r="C597" t="str">
        <f>IF(COUNTBLANK(Survey!B597:FE597)=$C$2, "Pass", "Fail")</f>
        <v>Pass</v>
      </c>
      <c r="D597" t="str">
        <f t="shared" si="421"/>
        <v>Fail</v>
      </c>
      <c r="E597" t="str">
        <f>IF(OR(ISBLANK(Survey!AJ597),COUNTIF(G597:BB597,"Fail")),"Fail","Pass")</f>
        <v>Fail</v>
      </c>
      <c r="G597" s="16" t="str">
        <f t="shared" si="422"/>
        <v>Fail</v>
      </c>
      <c r="H597" s="177">
        <f>COUNTBLANK(Survey!B597:D597)+COUNTBLANK(Survey!G597)+COUNTBLANK(Survey!I597)+COUNTBLANK(Survey!K597:M597)+COUNTBLANK(Survey!P597)+COUNTBLANK(Survey!S597:U597)+COUNTBLANK(Survey!Y597:AA597)+COUNTBLANK(Survey!AD597:AE597)+COUNTBLANK(Survey!AI597:AI597)</f>
        <v>18</v>
      </c>
      <c r="I597" s="16" t="str">
        <f t="shared" si="423"/>
        <v>Fail</v>
      </c>
      <c r="J597" t="b">
        <f>IF(Survey!E597="No",TRUE,FALSE)</f>
        <v>0</v>
      </c>
      <c r="K597" s="34">
        <f>LEN(Survey!E597)</f>
        <v>0</v>
      </c>
      <c r="L597" s="16" t="str">
        <f t="shared" si="424"/>
        <v>Fail</v>
      </c>
      <c r="M597" t="b">
        <f>IF(Survey!F597="No",TRUE,FALSE)</f>
        <v>0</v>
      </c>
      <c r="N597" s="33">
        <f>LEN(Survey!F597)</f>
        <v>0</v>
      </c>
      <c r="O597" s="16" t="str">
        <f t="shared" si="425"/>
        <v>Pass</v>
      </c>
      <c r="P597" s="34">
        <f>MOD((LEN(Survey!H597)+2),11)</f>
        <v>2</v>
      </c>
      <c r="Q597" s="33" t="str">
        <f>IF(Survey!$L597="Prospectus fund", "Yes", "No")</f>
        <v>No</v>
      </c>
      <c r="R597" s="16" t="str">
        <f t="shared" si="426"/>
        <v>Pass</v>
      </c>
      <c r="S597" s="34">
        <f>MOD((LEN(Survey!J597)+2),11)</f>
        <v>2</v>
      </c>
      <c r="T597" s="35" t="b">
        <f>IF(OR(Survey!$M597="ETF",Survey!$M597="ETF, alternative mutual fund",Survey!$M597="Closed-end", Survey!$M597="Split share corp", Survey!$I597="Yes"),TRUE,FALSE)</f>
        <v>0</v>
      </c>
      <c r="U597" s="16" t="str">
        <f>IFERROR(IF(AND(OR(X597=Y597,Y597 = "Either"),NOT(ISBLANK(Survey!K597))),"Pass","Fail"),"Pass")</f>
        <v>Fail</v>
      </c>
      <c r="V597" s="36" cm="1">
        <f t="array" ref="V597">SUM(SUMIF(Survey!BZ597:CS597,{"&gt;0","&lt;0"})*{1,-1})</f>
        <v>0</v>
      </c>
      <c r="W597" s="38" cm="1">
        <f t="array" ref="W597">SUM(SUMIF(Survey!CC597,{"&gt;0","&lt;0"})*{1,-1})+SUM(SUMIF(Survey!CM597,{"&gt;0","&lt;0"})*{1,-1})</f>
        <v>0</v>
      </c>
      <c r="X597" s="38">
        <f>Survey!K597</f>
        <v>0</v>
      </c>
      <c r="Y597" s="37" t="str">
        <f t="shared" si="427"/>
        <v>Either</v>
      </c>
      <c r="Z597" s="16" t="str">
        <f t="shared" si="428"/>
        <v>Fail</v>
      </c>
      <c r="AA597" s="67" cm="1">
        <f t="array" ref="AA597">SUM(SUMIF(Survey!BZ597:CS597,{"&gt;0","&lt;0"})*{1,-1})+SUM(SUMIF(Survey!CU597:DN597,{"&gt;0","&lt;0"})*{1,-1})</f>
        <v>0</v>
      </c>
      <c r="AB597" s="67">
        <f>IFERROR(AA597/(Survey!$AV597),0)</f>
        <v>0</v>
      </c>
      <c r="AC597" s="128" t="b">
        <f>IF(OR(Survey!$M597="Alternative strategy or hedge",Survey!$M597="Other, illiquid",Survey!$L597="Prospectus fund"),TRUE,FALSE)</f>
        <v>0</v>
      </c>
      <c r="AD597" s="128" t="b">
        <f>NOT(ISBLANK(Survey!$M597))</f>
        <v>0</v>
      </c>
      <c r="AE597" s="16" t="str">
        <f t="shared" si="429"/>
        <v>Pass</v>
      </c>
      <c r="AF597" s="38" t="b">
        <f>NOT(ISNUMBER(SEARCH("Other",Survey!$P597)))</f>
        <v>1</v>
      </c>
      <c r="AG597" s="37" t="b">
        <f>NOT(ISBLANK(Survey!$Q597))</f>
        <v>0</v>
      </c>
      <c r="AH597" s="16" t="str">
        <f t="shared" si="430"/>
        <v>Pass</v>
      </c>
      <c r="AI597" s="143">
        <f>COUNTBLANK(Survey!$W597)</f>
        <v>1</v>
      </c>
      <c r="AJ597" s="67">
        <f>IF(AND(Survey!L597&lt;&gt;"Exempt fund",OR(Survey!$M597="ETF",Survey!$M597="ETF, alternative mutual fund",Survey!$M597="Mutual fund",Survey!$M597="Alternative mutual fund",Survey!$M597="Money market")),1,0)</f>
        <v>0</v>
      </c>
      <c r="AK597" s="16" t="str">
        <f t="shared" si="431"/>
        <v>Pass</v>
      </c>
      <c r="AL597" s="38" t="b">
        <f>NOT(ISNUMBER(SEARCH("Yes",Survey!$AA597)))</f>
        <v>1</v>
      </c>
      <c r="AM597" s="37" t="b">
        <f>IF(COUNTBLANK(Survey!$AB597:$AC597)=0,TRUE, FALSE)</f>
        <v>0</v>
      </c>
      <c r="AN597" s="16" t="str">
        <f t="shared" si="432"/>
        <v>Pass</v>
      </c>
      <c r="AO597" s="38" t="b">
        <f>NOT(ISNUMBER(SEARCH("Yes",Survey!$AD597)))</f>
        <v>1</v>
      </c>
      <c r="AP597" s="37" t="b">
        <f>NOT(ISBLANK(Survey!$AF597))</f>
        <v>0</v>
      </c>
      <c r="AQ597" s="16" t="str">
        <f t="shared" si="433"/>
        <v>Pass</v>
      </c>
      <c r="AR597" s="38" t="b">
        <f>NOT(OR(ISNUMBER(SEARCH("Other",Survey!$AF597)),ISNUMBER(SEARCH("Multiple",Survey!$AF597))))</f>
        <v>1</v>
      </c>
      <c r="AS597" s="37" t="b">
        <f>NOT(ISBLANK(Survey!$AG597))</f>
        <v>0</v>
      </c>
      <c r="AT597" s="16" t="str">
        <f t="shared" si="434"/>
        <v>Fail</v>
      </c>
      <c r="AU597" s="143">
        <f>IF(ABS(Survey!$AV597)&gt;0, 1,0)</f>
        <v>0</v>
      </c>
      <c r="AV597" s="143">
        <f>IF(COUNTBLANK(Survey!$AJ597)=0,1,0)</f>
        <v>0</v>
      </c>
      <c r="AW597" s="16" t="str">
        <f t="shared" si="435"/>
        <v>Pass</v>
      </c>
      <c r="AX597" s="143">
        <f>IF(ISBLANK(Survey!$AJ597),0,1)</f>
        <v>0</v>
      </c>
      <c r="AY597" s="165">
        <f>COUNTBLANK(Survey!$AK597)</f>
        <v>1</v>
      </c>
      <c r="AZ597" s="16" t="str">
        <f t="shared" si="436"/>
        <v>Pass</v>
      </c>
      <c r="BA597" s="143">
        <f>IF(OR(Survey!$AK597="Closed",ISBLANK(Survey!$AK597)),0,1)</f>
        <v>0</v>
      </c>
      <c r="BB597" s="165">
        <f>IF(ISBLANK(Survey!$AL597),1,0)</f>
        <v>1</v>
      </c>
      <c r="BC597" s="147" t="str" cm="1">
        <f t="array" ref="BC597">IF(OR(IF(OR($BE597+$BF597 = 2, $BG597=1), FALSE, TRUE), AND($BD597:$BD597 = 0)),"Pass","Fail")</f>
        <v>Pass</v>
      </c>
      <c r="BD597" s="143">
        <f>COUNTBLANK(Survey!$AM597:$AO597)</f>
        <v>3</v>
      </c>
      <c r="BE597" s="143">
        <f>IF(Survey!$I597="Yes",1,0)</f>
        <v>0</v>
      </c>
      <c r="BF597" s="143">
        <f>IF(OR(Survey!$M597="Mutual fund",Survey!$M597="Alternative mutual fund",Survey!$M597="Money market"),1,0)</f>
        <v>0</v>
      </c>
      <c r="BG597" s="148">
        <f>IF(OR(Survey!$M597="ETF",Survey!$M597="ETF, alternative mutual fund"),1,0)</f>
        <v>0</v>
      </c>
      <c r="BH597" s="16" t="str">
        <f t="shared" si="437"/>
        <v>Pass</v>
      </c>
      <c r="BI597" s="38" t="b">
        <f>OR(ISNUMBER(SEARCH("Yes",Survey!$AO597)),ISBLANK(Survey!$AO597))</f>
        <v>1</v>
      </c>
      <c r="BJ597" s="67" t="b">
        <f>NOT(ISBLANK(Survey!$AP597))</f>
        <v>0</v>
      </c>
      <c r="BK597" s="16" t="str">
        <f t="shared" si="438"/>
        <v>Pass</v>
      </c>
      <c r="BL597" s="143">
        <f>IF(Survey!$AW597=0, 0,1)</f>
        <v>0</v>
      </c>
      <c r="BM597" s="67">
        <f>Survey!$AQ597</f>
        <v>0</v>
      </c>
      <c r="BN597" s="67">
        <f>IFERROR((Survey!$AX597-ABS(Survey!$AY597)-ABS(Survey!$BD597))/Survey!$AW597,0)</f>
        <v>0</v>
      </c>
      <c r="BO597" s="67">
        <f>IF(AND($BM597&gt;$BN597-0.2,$BM597&lt;$BN597+0.2,ISBLANK(Survey!$AQ597)=FALSE),0,1)</f>
        <v>1</v>
      </c>
      <c r="BP597" s="165">
        <f>IF(ISBLANK(Survey!$AR597),1,0)</f>
        <v>1</v>
      </c>
      <c r="BQ597" s="16" t="str">
        <f t="shared" si="439"/>
        <v>Pass</v>
      </c>
      <c r="BR597" s="143">
        <f>IF(Survey!$AW597=0, 0,1)</f>
        <v>0</v>
      </c>
      <c r="BS597" s="67">
        <f>IF(AND(Survey!$AS597&gt;=0,Survey!$AS597&lt;=0.2,Survey!$AS597&lt;&gt;""),0,1)</f>
        <v>1</v>
      </c>
      <c r="BT597" s="143">
        <f>IF(ISBLANK(Survey!$AT597),1,0)</f>
        <v>1</v>
      </c>
      <c r="BU597" s="16" t="str">
        <f t="shared" si="440"/>
        <v>Fail</v>
      </c>
      <c r="BV597" s="165">
        <f>Survey!$AU597</f>
        <v>0</v>
      </c>
      <c r="BW597" s="16" t="str">
        <f t="shared" si="441"/>
        <v>Pass</v>
      </c>
      <c r="BX597" s="36">
        <f>Survey!$AV597</f>
        <v>0</v>
      </c>
      <c r="BY597" s="176">
        <f>Survey!$AW597+Survey!$AX597-ABS(Survey!$AY597)+ABS(Survey!$AZ597)-ABS(Survey!$BA597)+ABS(Survey!$BB597)-ABS(Survey!$BC597)-ABS(Survey!$BD597)+Survey!$BE597</f>
        <v>0</v>
      </c>
      <c r="BZ597" s="35">
        <f t="shared" si="442"/>
        <v>0</v>
      </c>
      <c r="CA597" s="17">
        <f t="shared" si="443"/>
        <v>0</v>
      </c>
      <c r="CB597" s="16" t="str">
        <f t="shared" si="444"/>
        <v>Pass</v>
      </c>
      <c r="CC597" s="38" t="b">
        <f>IF(ABS(Survey!$BE597)=0,TRUE,FALSE)</f>
        <v>1</v>
      </c>
      <c r="CD597" s="37" t="b">
        <f>NOT(ISBLANK(Survey!$BF597))</f>
        <v>0</v>
      </c>
      <c r="CE597" t="str">
        <f t="shared" si="445"/>
        <v>Fail</v>
      </c>
      <c r="CF597" s="29">
        <f>Survey!$AV597</f>
        <v>0</v>
      </c>
      <c r="CG597" s="29" cm="1">
        <f t="array" ref="CG597">SUM(SUMIF(Survey!BH597:BO597,{"&gt;0","&lt;0"})*{1,-1})-SUM(SUMIF(Survey!BQ597:BX597,{"&gt;0","&lt;0"})*{1,-1})</f>
        <v>0</v>
      </c>
      <c r="CH597" s="35" t="str">
        <f t="shared" si="446"/>
        <v>No holdings</v>
      </c>
      <c r="CI597">
        <f t="shared" si="447"/>
        <v>0</v>
      </c>
      <c r="CJ597" s="16" t="str">
        <f t="shared" si="448"/>
        <v>Fail</v>
      </c>
      <c r="CK597" s="36">
        <f>Survey!$AV597</f>
        <v>0</v>
      </c>
      <c r="CL597" s="36" cm="1">
        <f t="array" ref="CL597">SUM(SUMIF(Survey!BZ597:CS597,{"&gt;0","&lt;0"})*{1,-1})-SUM(SUMIF(Survey!CU597:DN597,{"&gt;0","&lt;0"})*{1,-1})</f>
        <v>0</v>
      </c>
      <c r="CM597" s="35" t="str">
        <f t="shared" si="449"/>
        <v>No holdings</v>
      </c>
      <c r="CN597" s="17">
        <f t="shared" si="450"/>
        <v>0</v>
      </c>
      <c r="CO597" s="16" t="str">
        <f t="shared" si="451"/>
        <v>Pass</v>
      </c>
      <c r="CP597" s="38" t="b">
        <f>IF(ABS(Survey!$CS597)=0,TRUE,FALSE)</f>
        <v>1</v>
      </c>
      <c r="CQ597" s="37" t="b">
        <f>NOT(ISBLANK(Survey!$CT597))</f>
        <v>0</v>
      </c>
      <c r="CR597" s="16" t="str">
        <f t="shared" si="452"/>
        <v>Pass</v>
      </c>
      <c r="CS597" s="38" t="b">
        <f>IF(ABS(Survey!$DN597)=0,TRUE,FALSE)</f>
        <v>1</v>
      </c>
      <c r="CT597" s="37" t="b">
        <f>NOT(ISBLANK(Survey!$DO597))</f>
        <v>0</v>
      </c>
      <c r="CU597" t="str">
        <f t="shared" si="453"/>
        <v>Pass</v>
      </c>
      <c r="CV597" s="29" cm="1">
        <f t="array" ref="CV597">SUM(SUMIF(Survey!CO597,{"&gt;0","&lt;0"})*{1,-1})+SUM(SUMIF(Survey!DJ597,{"&gt;0","&lt;0"})*{1,-1})</f>
        <v>0</v>
      </c>
      <c r="CW597" s="29">
        <f>SUM(SUMIF(Survey!DQ597:DW597,{"&gt;0","&lt;0"})*{1,-1})+SUM(SUMIF(Survey!DY597:EE597,{"&gt;0","&lt;0"})*{1,-1})</f>
        <v>0</v>
      </c>
      <c r="CX597">
        <f t="shared" si="454"/>
        <v>0</v>
      </c>
      <c r="CY597">
        <f t="shared" si="455"/>
        <v>0</v>
      </c>
      <c r="CZ597" s="16" t="str">
        <f t="shared" si="456"/>
        <v>Pass</v>
      </c>
      <c r="DA597" s="38" t="b">
        <f>IF(ABS(Survey!$DW597)=0,TRUE,FALSE)</f>
        <v>1</v>
      </c>
      <c r="DB597" s="37" t="b">
        <f>NOT(ISBLANK(Survey!DX597))</f>
        <v>0</v>
      </c>
      <c r="DC597" s="16" t="str">
        <f t="shared" si="457"/>
        <v>Pass</v>
      </c>
      <c r="DD597" s="38" t="b">
        <f>IF(ABS(Survey!$EE597)=0,TRUE,FALSE)</f>
        <v>1</v>
      </c>
      <c r="DE597" s="37" t="b">
        <f>NOT(ISBLANK(Survey!$EF597))</f>
        <v>0</v>
      </c>
      <c r="DF597" s="16" t="str">
        <f t="shared" si="458"/>
        <v>Fail</v>
      </c>
      <c r="DG597" s="36">
        <f>SUM(SUMIF(Survey!EL597:EN597,{"&gt;0","&lt;0"})*{1,-1})</f>
        <v>0</v>
      </c>
      <c r="DH597">
        <f t="shared" si="459"/>
        <v>0</v>
      </c>
      <c r="DI597">
        <f t="shared" si="460"/>
        <v>100</v>
      </c>
      <c r="DJ597" s="35" t="b">
        <f>IF(OR(Survey!$M597="ETF",Survey!$M597="ETF, alternative mutual fund",Survey!$M597="Closed-end", Survey!$M597="Split share corp"),TRUE,FALSE)</f>
        <v>0</v>
      </c>
      <c r="DK597" s="16" t="str">
        <f t="shared" si="461"/>
        <v>Fail</v>
      </c>
      <c r="DL597" s="36">
        <f>SUM(SUMIF(Survey!EP597:EV597,{"&gt;0","&lt;0"})*{1,-1})</f>
        <v>0</v>
      </c>
      <c r="DM597">
        <f t="shared" si="462"/>
        <v>0</v>
      </c>
      <c r="DN597" s="17">
        <f t="shared" si="463"/>
        <v>100</v>
      </c>
      <c r="DO597" s="16" t="str">
        <f t="shared" si="464"/>
        <v>Fail</v>
      </c>
      <c r="DP597" s="36">
        <f>SUM(SUMIF(Survey!EX597:FD597,{"&gt;0","&lt;0"})*{1,-1})</f>
        <v>0</v>
      </c>
      <c r="DQ597">
        <f t="shared" si="465"/>
        <v>0</v>
      </c>
      <c r="DR597" s="17">
        <f t="shared" si="466"/>
        <v>100</v>
      </c>
    </row>
    <row r="598" spans="1:122">
      <c r="A598">
        <v>598</v>
      </c>
      <c r="B598" t="str">
        <f t="shared" si="420"/>
        <v>Pass</v>
      </c>
      <c r="C598" t="str">
        <f>IF(COUNTBLANK(Survey!B598:FE598)=$C$2, "Pass", "Fail")</f>
        <v>Pass</v>
      </c>
      <c r="D598" t="str">
        <f t="shared" si="421"/>
        <v>Fail</v>
      </c>
      <c r="E598" t="str">
        <f>IF(OR(ISBLANK(Survey!AJ598),COUNTIF(G598:BB598,"Fail")),"Fail","Pass")</f>
        <v>Fail</v>
      </c>
      <c r="G598" s="16" t="str">
        <f t="shared" si="422"/>
        <v>Fail</v>
      </c>
      <c r="H598" s="177">
        <f>COUNTBLANK(Survey!B598:D598)+COUNTBLANK(Survey!G598)+COUNTBLANK(Survey!I598)+COUNTBLANK(Survey!K598:M598)+COUNTBLANK(Survey!P598)+COUNTBLANK(Survey!S598:U598)+COUNTBLANK(Survey!Y598:AA598)+COUNTBLANK(Survey!AD598:AE598)+COUNTBLANK(Survey!AI598:AI598)</f>
        <v>18</v>
      </c>
      <c r="I598" s="16" t="str">
        <f t="shared" si="423"/>
        <v>Fail</v>
      </c>
      <c r="J598" t="b">
        <f>IF(Survey!E598="No",TRUE,FALSE)</f>
        <v>0</v>
      </c>
      <c r="K598" s="34">
        <f>LEN(Survey!E598)</f>
        <v>0</v>
      </c>
      <c r="L598" s="16" t="str">
        <f t="shared" si="424"/>
        <v>Fail</v>
      </c>
      <c r="M598" t="b">
        <f>IF(Survey!F598="No",TRUE,FALSE)</f>
        <v>0</v>
      </c>
      <c r="N598" s="33">
        <f>LEN(Survey!F598)</f>
        <v>0</v>
      </c>
      <c r="O598" s="16" t="str">
        <f t="shared" si="425"/>
        <v>Pass</v>
      </c>
      <c r="P598" s="34">
        <f>MOD((LEN(Survey!H598)+2),11)</f>
        <v>2</v>
      </c>
      <c r="Q598" s="33" t="str">
        <f>IF(Survey!$L598="Prospectus fund", "Yes", "No")</f>
        <v>No</v>
      </c>
      <c r="R598" s="16" t="str">
        <f t="shared" si="426"/>
        <v>Pass</v>
      </c>
      <c r="S598" s="34">
        <f>MOD((LEN(Survey!J598)+2),11)</f>
        <v>2</v>
      </c>
      <c r="T598" s="35" t="b">
        <f>IF(OR(Survey!$M598="ETF",Survey!$M598="ETF, alternative mutual fund",Survey!$M598="Closed-end", Survey!$M598="Split share corp", Survey!$I598="Yes"),TRUE,FALSE)</f>
        <v>0</v>
      </c>
      <c r="U598" s="16" t="str">
        <f>IFERROR(IF(AND(OR(X598=Y598,Y598 = "Either"),NOT(ISBLANK(Survey!K598))),"Pass","Fail"),"Pass")</f>
        <v>Fail</v>
      </c>
      <c r="V598" s="36" cm="1">
        <f t="array" ref="V598">SUM(SUMIF(Survey!BZ598:CS598,{"&gt;0","&lt;0"})*{1,-1})</f>
        <v>0</v>
      </c>
      <c r="W598" s="38" cm="1">
        <f t="array" ref="W598">SUM(SUMIF(Survey!CC598,{"&gt;0","&lt;0"})*{1,-1})+SUM(SUMIF(Survey!CM598,{"&gt;0","&lt;0"})*{1,-1})</f>
        <v>0</v>
      </c>
      <c r="X598" s="38">
        <f>Survey!K598</f>
        <v>0</v>
      </c>
      <c r="Y598" s="37" t="str">
        <f t="shared" si="427"/>
        <v>Either</v>
      </c>
      <c r="Z598" s="16" t="str">
        <f t="shared" si="428"/>
        <v>Fail</v>
      </c>
      <c r="AA598" s="67" cm="1">
        <f t="array" ref="AA598">SUM(SUMIF(Survey!BZ598:CS598,{"&gt;0","&lt;0"})*{1,-1})+SUM(SUMIF(Survey!CU598:DN598,{"&gt;0","&lt;0"})*{1,-1})</f>
        <v>0</v>
      </c>
      <c r="AB598" s="67">
        <f>IFERROR(AA598/(Survey!$AV598),0)</f>
        <v>0</v>
      </c>
      <c r="AC598" s="128" t="b">
        <f>IF(OR(Survey!$M598="Alternative strategy or hedge",Survey!$M598="Other, illiquid",Survey!$L598="Prospectus fund"),TRUE,FALSE)</f>
        <v>0</v>
      </c>
      <c r="AD598" s="128" t="b">
        <f>NOT(ISBLANK(Survey!$M598))</f>
        <v>0</v>
      </c>
      <c r="AE598" s="16" t="str">
        <f t="shared" si="429"/>
        <v>Pass</v>
      </c>
      <c r="AF598" s="38" t="b">
        <f>NOT(ISNUMBER(SEARCH("Other",Survey!$P598)))</f>
        <v>1</v>
      </c>
      <c r="AG598" s="37" t="b">
        <f>NOT(ISBLANK(Survey!$Q598))</f>
        <v>0</v>
      </c>
      <c r="AH598" s="16" t="str">
        <f t="shared" si="430"/>
        <v>Pass</v>
      </c>
      <c r="AI598" s="143">
        <f>COUNTBLANK(Survey!$W598)</f>
        <v>1</v>
      </c>
      <c r="AJ598" s="67">
        <f>IF(AND(Survey!L598&lt;&gt;"Exempt fund",OR(Survey!$M598="ETF",Survey!$M598="ETF, alternative mutual fund",Survey!$M598="Mutual fund",Survey!$M598="Alternative mutual fund",Survey!$M598="Money market")),1,0)</f>
        <v>0</v>
      </c>
      <c r="AK598" s="16" t="str">
        <f t="shared" si="431"/>
        <v>Pass</v>
      </c>
      <c r="AL598" s="38" t="b">
        <f>NOT(ISNUMBER(SEARCH("Yes",Survey!$AA598)))</f>
        <v>1</v>
      </c>
      <c r="AM598" s="37" t="b">
        <f>IF(COUNTBLANK(Survey!$AB598:$AC598)=0,TRUE, FALSE)</f>
        <v>0</v>
      </c>
      <c r="AN598" s="16" t="str">
        <f t="shared" si="432"/>
        <v>Pass</v>
      </c>
      <c r="AO598" s="38" t="b">
        <f>NOT(ISNUMBER(SEARCH("Yes",Survey!$AD598)))</f>
        <v>1</v>
      </c>
      <c r="AP598" s="37" t="b">
        <f>NOT(ISBLANK(Survey!$AF598))</f>
        <v>0</v>
      </c>
      <c r="AQ598" s="16" t="str">
        <f t="shared" si="433"/>
        <v>Pass</v>
      </c>
      <c r="AR598" s="38" t="b">
        <f>NOT(OR(ISNUMBER(SEARCH("Other",Survey!$AF598)),ISNUMBER(SEARCH("Multiple",Survey!$AF598))))</f>
        <v>1</v>
      </c>
      <c r="AS598" s="37" t="b">
        <f>NOT(ISBLANK(Survey!$AG598))</f>
        <v>0</v>
      </c>
      <c r="AT598" s="16" t="str">
        <f t="shared" si="434"/>
        <v>Fail</v>
      </c>
      <c r="AU598" s="143">
        <f>IF(ABS(Survey!$AV598)&gt;0, 1,0)</f>
        <v>0</v>
      </c>
      <c r="AV598" s="143">
        <f>IF(COUNTBLANK(Survey!$AJ598)=0,1,0)</f>
        <v>0</v>
      </c>
      <c r="AW598" s="16" t="str">
        <f t="shared" si="435"/>
        <v>Pass</v>
      </c>
      <c r="AX598" s="143">
        <f>IF(ISBLANK(Survey!$AJ598),0,1)</f>
        <v>0</v>
      </c>
      <c r="AY598" s="165">
        <f>COUNTBLANK(Survey!$AK598)</f>
        <v>1</v>
      </c>
      <c r="AZ598" s="16" t="str">
        <f t="shared" si="436"/>
        <v>Pass</v>
      </c>
      <c r="BA598" s="143">
        <f>IF(OR(Survey!$AK598="Closed",ISBLANK(Survey!$AK598)),0,1)</f>
        <v>0</v>
      </c>
      <c r="BB598" s="165">
        <f>IF(ISBLANK(Survey!$AL598),1,0)</f>
        <v>1</v>
      </c>
      <c r="BC598" s="147" t="str" cm="1">
        <f t="array" ref="BC598">IF(OR(IF(OR($BE598+$BF598 = 2, $BG598=1), FALSE, TRUE), AND($BD598:$BD598 = 0)),"Pass","Fail")</f>
        <v>Pass</v>
      </c>
      <c r="BD598" s="143">
        <f>COUNTBLANK(Survey!$AM598:$AO598)</f>
        <v>3</v>
      </c>
      <c r="BE598" s="143">
        <f>IF(Survey!$I598="Yes",1,0)</f>
        <v>0</v>
      </c>
      <c r="BF598" s="143">
        <f>IF(OR(Survey!$M598="Mutual fund",Survey!$M598="Alternative mutual fund",Survey!$M598="Money market"),1,0)</f>
        <v>0</v>
      </c>
      <c r="BG598" s="148">
        <f>IF(OR(Survey!$M598="ETF",Survey!$M598="ETF, alternative mutual fund"),1,0)</f>
        <v>0</v>
      </c>
      <c r="BH598" s="16" t="str">
        <f t="shared" si="437"/>
        <v>Pass</v>
      </c>
      <c r="BI598" s="38" t="b">
        <f>OR(ISNUMBER(SEARCH("Yes",Survey!$AO598)),ISBLANK(Survey!$AO598))</f>
        <v>1</v>
      </c>
      <c r="BJ598" s="67" t="b">
        <f>NOT(ISBLANK(Survey!$AP598))</f>
        <v>0</v>
      </c>
      <c r="BK598" s="16" t="str">
        <f t="shared" si="438"/>
        <v>Pass</v>
      </c>
      <c r="BL598" s="143">
        <f>IF(Survey!$AW598=0, 0,1)</f>
        <v>0</v>
      </c>
      <c r="BM598" s="67">
        <f>Survey!$AQ598</f>
        <v>0</v>
      </c>
      <c r="BN598" s="67">
        <f>IFERROR((Survey!$AX598-ABS(Survey!$AY598)-ABS(Survey!$BD598))/Survey!$AW598,0)</f>
        <v>0</v>
      </c>
      <c r="BO598" s="67">
        <f>IF(AND($BM598&gt;$BN598-0.2,$BM598&lt;$BN598+0.2,ISBLANK(Survey!$AQ598)=FALSE),0,1)</f>
        <v>1</v>
      </c>
      <c r="BP598" s="165">
        <f>IF(ISBLANK(Survey!$AR598),1,0)</f>
        <v>1</v>
      </c>
      <c r="BQ598" s="16" t="str">
        <f t="shared" si="439"/>
        <v>Pass</v>
      </c>
      <c r="BR598" s="143">
        <f>IF(Survey!$AW598=0, 0,1)</f>
        <v>0</v>
      </c>
      <c r="BS598" s="67">
        <f>IF(AND(Survey!$AS598&gt;=0,Survey!$AS598&lt;=0.2,Survey!$AS598&lt;&gt;""),0,1)</f>
        <v>1</v>
      </c>
      <c r="BT598" s="143">
        <f>IF(ISBLANK(Survey!$AT598),1,0)</f>
        <v>1</v>
      </c>
      <c r="BU598" s="16" t="str">
        <f t="shared" si="440"/>
        <v>Fail</v>
      </c>
      <c r="BV598" s="165">
        <f>Survey!$AU598</f>
        <v>0</v>
      </c>
      <c r="BW598" s="16" t="str">
        <f t="shared" si="441"/>
        <v>Pass</v>
      </c>
      <c r="BX598" s="36">
        <f>Survey!$AV598</f>
        <v>0</v>
      </c>
      <c r="BY598" s="176">
        <f>Survey!$AW598+Survey!$AX598-ABS(Survey!$AY598)+ABS(Survey!$AZ598)-ABS(Survey!$BA598)+ABS(Survey!$BB598)-ABS(Survey!$BC598)-ABS(Survey!$BD598)+Survey!$BE598</f>
        <v>0</v>
      </c>
      <c r="BZ598" s="35">
        <f t="shared" si="442"/>
        <v>0</v>
      </c>
      <c r="CA598" s="17">
        <f t="shared" si="443"/>
        <v>0</v>
      </c>
      <c r="CB598" s="16" t="str">
        <f t="shared" si="444"/>
        <v>Pass</v>
      </c>
      <c r="CC598" s="38" t="b">
        <f>IF(ABS(Survey!$BE598)=0,TRUE,FALSE)</f>
        <v>1</v>
      </c>
      <c r="CD598" s="37" t="b">
        <f>NOT(ISBLANK(Survey!$BF598))</f>
        <v>0</v>
      </c>
      <c r="CE598" t="str">
        <f t="shared" si="445"/>
        <v>Fail</v>
      </c>
      <c r="CF598" s="29">
        <f>Survey!$AV598</f>
        <v>0</v>
      </c>
      <c r="CG598" s="29" cm="1">
        <f t="array" ref="CG598">SUM(SUMIF(Survey!BH598:BO598,{"&gt;0","&lt;0"})*{1,-1})-SUM(SUMIF(Survey!BQ598:BX598,{"&gt;0","&lt;0"})*{1,-1})</f>
        <v>0</v>
      </c>
      <c r="CH598" s="35" t="str">
        <f t="shared" si="446"/>
        <v>No holdings</v>
      </c>
      <c r="CI598">
        <f t="shared" si="447"/>
        <v>0</v>
      </c>
      <c r="CJ598" s="16" t="str">
        <f t="shared" si="448"/>
        <v>Fail</v>
      </c>
      <c r="CK598" s="36">
        <f>Survey!$AV598</f>
        <v>0</v>
      </c>
      <c r="CL598" s="36" cm="1">
        <f t="array" ref="CL598">SUM(SUMIF(Survey!BZ598:CS598,{"&gt;0","&lt;0"})*{1,-1})-SUM(SUMIF(Survey!CU598:DN598,{"&gt;0","&lt;0"})*{1,-1})</f>
        <v>0</v>
      </c>
      <c r="CM598" s="35" t="str">
        <f t="shared" si="449"/>
        <v>No holdings</v>
      </c>
      <c r="CN598" s="17">
        <f t="shared" si="450"/>
        <v>0</v>
      </c>
      <c r="CO598" s="16" t="str">
        <f t="shared" si="451"/>
        <v>Pass</v>
      </c>
      <c r="CP598" s="38" t="b">
        <f>IF(ABS(Survey!$CS598)=0,TRUE,FALSE)</f>
        <v>1</v>
      </c>
      <c r="CQ598" s="37" t="b">
        <f>NOT(ISBLANK(Survey!$CT598))</f>
        <v>0</v>
      </c>
      <c r="CR598" s="16" t="str">
        <f t="shared" si="452"/>
        <v>Pass</v>
      </c>
      <c r="CS598" s="38" t="b">
        <f>IF(ABS(Survey!$DN598)=0,TRUE,FALSE)</f>
        <v>1</v>
      </c>
      <c r="CT598" s="37" t="b">
        <f>NOT(ISBLANK(Survey!$DO598))</f>
        <v>0</v>
      </c>
      <c r="CU598" t="str">
        <f t="shared" si="453"/>
        <v>Pass</v>
      </c>
      <c r="CV598" s="29" cm="1">
        <f t="array" ref="CV598">SUM(SUMIF(Survey!CO598,{"&gt;0","&lt;0"})*{1,-1})+SUM(SUMIF(Survey!DJ598,{"&gt;0","&lt;0"})*{1,-1})</f>
        <v>0</v>
      </c>
      <c r="CW598" s="29">
        <f>SUM(SUMIF(Survey!DQ598:DW598,{"&gt;0","&lt;0"})*{1,-1})+SUM(SUMIF(Survey!DY598:EE598,{"&gt;0","&lt;0"})*{1,-1})</f>
        <v>0</v>
      </c>
      <c r="CX598">
        <f t="shared" si="454"/>
        <v>0</v>
      </c>
      <c r="CY598">
        <f t="shared" si="455"/>
        <v>0</v>
      </c>
      <c r="CZ598" s="16" t="str">
        <f t="shared" si="456"/>
        <v>Pass</v>
      </c>
      <c r="DA598" s="38" t="b">
        <f>IF(ABS(Survey!$DW598)=0,TRUE,FALSE)</f>
        <v>1</v>
      </c>
      <c r="DB598" s="37" t="b">
        <f>NOT(ISBLANK(Survey!DX598))</f>
        <v>0</v>
      </c>
      <c r="DC598" s="16" t="str">
        <f t="shared" si="457"/>
        <v>Pass</v>
      </c>
      <c r="DD598" s="38" t="b">
        <f>IF(ABS(Survey!$EE598)=0,TRUE,FALSE)</f>
        <v>1</v>
      </c>
      <c r="DE598" s="37" t="b">
        <f>NOT(ISBLANK(Survey!$EF598))</f>
        <v>0</v>
      </c>
      <c r="DF598" s="16" t="str">
        <f t="shared" si="458"/>
        <v>Fail</v>
      </c>
      <c r="DG598" s="36">
        <f>SUM(SUMIF(Survey!EL598:EN598,{"&gt;0","&lt;0"})*{1,-1})</f>
        <v>0</v>
      </c>
      <c r="DH598">
        <f t="shared" si="459"/>
        <v>0</v>
      </c>
      <c r="DI598">
        <f t="shared" si="460"/>
        <v>100</v>
      </c>
      <c r="DJ598" s="35" t="b">
        <f>IF(OR(Survey!$M598="ETF",Survey!$M598="ETF, alternative mutual fund",Survey!$M598="Closed-end", Survey!$M598="Split share corp"),TRUE,FALSE)</f>
        <v>0</v>
      </c>
      <c r="DK598" s="16" t="str">
        <f t="shared" si="461"/>
        <v>Fail</v>
      </c>
      <c r="DL598" s="36">
        <f>SUM(SUMIF(Survey!EP598:EV598,{"&gt;0","&lt;0"})*{1,-1})</f>
        <v>0</v>
      </c>
      <c r="DM598">
        <f t="shared" si="462"/>
        <v>0</v>
      </c>
      <c r="DN598" s="17">
        <f t="shared" si="463"/>
        <v>100</v>
      </c>
      <c r="DO598" s="16" t="str">
        <f t="shared" si="464"/>
        <v>Fail</v>
      </c>
      <c r="DP598" s="36">
        <f>SUM(SUMIF(Survey!EX598:FD598,{"&gt;0","&lt;0"})*{1,-1})</f>
        <v>0</v>
      </c>
      <c r="DQ598">
        <f t="shared" si="465"/>
        <v>0</v>
      </c>
      <c r="DR598" s="17">
        <f t="shared" si="466"/>
        <v>100</v>
      </c>
    </row>
    <row r="599" spans="1:122">
      <c r="A599">
        <v>599</v>
      </c>
      <c r="B599" t="str">
        <f t="shared" si="420"/>
        <v>Pass</v>
      </c>
      <c r="C599" t="str">
        <f>IF(COUNTBLANK(Survey!B599:FE599)=$C$2, "Pass", "Fail")</f>
        <v>Pass</v>
      </c>
      <c r="D599" t="str">
        <f t="shared" si="421"/>
        <v>Fail</v>
      </c>
      <c r="E599" t="str">
        <f>IF(OR(ISBLANK(Survey!AJ599),COUNTIF(G599:BB599,"Fail")),"Fail","Pass")</f>
        <v>Fail</v>
      </c>
      <c r="G599" s="16" t="str">
        <f t="shared" si="422"/>
        <v>Fail</v>
      </c>
      <c r="H599" s="177">
        <f>COUNTBLANK(Survey!B599:D599)+COUNTBLANK(Survey!G599)+COUNTBLANK(Survey!I599)+COUNTBLANK(Survey!K599:M599)+COUNTBLANK(Survey!P599)+COUNTBLANK(Survey!S599:U599)+COUNTBLANK(Survey!Y599:AA599)+COUNTBLANK(Survey!AD599:AE599)+COUNTBLANK(Survey!AI599:AI599)</f>
        <v>18</v>
      </c>
      <c r="I599" s="16" t="str">
        <f t="shared" si="423"/>
        <v>Fail</v>
      </c>
      <c r="J599" t="b">
        <f>IF(Survey!E599="No",TRUE,FALSE)</f>
        <v>0</v>
      </c>
      <c r="K599" s="34">
        <f>LEN(Survey!E599)</f>
        <v>0</v>
      </c>
      <c r="L599" s="16" t="str">
        <f t="shared" si="424"/>
        <v>Fail</v>
      </c>
      <c r="M599" t="b">
        <f>IF(Survey!F599="No",TRUE,FALSE)</f>
        <v>0</v>
      </c>
      <c r="N599" s="33">
        <f>LEN(Survey!F599)</f>
        <v>0</v>
      </c>
      <c r="O599" s="16" t="str">
        <f t="shared" si="425"/>
        <v>Pass</v>
      </c>
      <c r="P599" s="34">
        <f>MOD((LEN(Survey!H599)+2),11)</f>
        <v>2</v>
      </c>
      <c r="Q599" s="33" t="str">
        <f>IF(Survey!$L599="Prospectus fund", "Yes", "No")</f>
        <v>No</v>
      </c>
      <c r="R599" s="16" t="str">
        <f t="shared" si="426"/>
        <v>Pass</v>
      </c>
      <c r="S599" s="34">
        <f>MOD((LEN(Survey!J599)+2),11)</f>
        <v>2</v>
      </c>
      <c r="T599" s="35" t="b">
        <f>IF(OR(Survey!$M599="ETF",Survey!$M599="ETF, alternative mutual fund",Survey!$M599="Closed-end", Survey!$M599="Split share corp", Survey!$I599="Yes"),TRUE,FALSE)</f>
        <v>0</v>
      </c>
      <c r="U599" s="16" t="str">
        <f>IFERROR(IF(AND(OR(X599=Y599,Y599 = "Either"),NOT(ISBLANK(Survey!K599))),"Pass","Fail"),"Pass")</f>
        <v>Fail</v>
      </c>
      <c r="V599" s="36" cm="1">
        <f t="array" ref="V599">SUM(SUMIF(Survey!BZ599:CS599,{"&gt;0","&lt;0"})*{1,-1})</f>
        <v>0</v>
      </c>
      <c r="W599" s="38" cm="1">
        <f t="array" ref="W599">SUM(SUMIF(Survey!CC599,{"&gt;0","&lt;0"})*{1,-1})+SUM(SUMIF(Survey!CM599,{"&gt;0","&lt;0"})*{1,-1})</f>
        <v>0</v>
      </c>
      <c r="X599" s="38">
        <f>Survey!K599</f>
        <v>0</v>
      </c>
      <c r="Y599" s="37" t="str">
        <f t="shared" si="427"/>
        <v>Either</v>
      </c>
      <c r="Z599" s="16" t="str">
        <f t="shared" si="428"/>
        <v>Fail</v>
      </c>
      <c r="AA599" s="67" cm="1">
        <f t="array" ref="AA599">SUM(SUMIF(Survey!BZ599:CS599,{"&gt;0","&lt;0"})*{1,-1})+SUM(SUMIF(Survey!CU599:DN599,{"&gt;0","&lt;0"})*{1,-1})</f>
        <v>0</v>
      </c>
      <c r="AB599" s="67">
        <f>IFERROR(AA599/(Survey!$AV599),0)</f>
        <v>0</v>
      </c>
      <c r="AC599" s="128" t="b">
        <f>IF(OR(Survey!$M599="Alternative strategy or hedge",Survey!$M599="Other, illiquid",Survey!$L599="Prospectus fund"),TRUE,FALSE)</f>
        <v>0</v>
      </c>
      <c r="AD599" s="128" t="b">
        <f>NOT(ISBLANK(Survey!$M599))</f>
        <v>0</v>
      </c>
      <c r="AE599" s="16" t="str">
        <f t="shared" si="429"/>
        <v>Pass</v>
      </c>
      <c r="AF599" s="38" t="b">
        <f>NOT(ISNUMBER(SEARCH("Other",Survey!$P599)))</f>
        <v>1</v>
      </c>
      <c r="AG599" s="37" t="b">
        <f>NOT(ISBLANK(Survey!$Q599))</f>
        <v>0</v>
      </c>
      <c r="AH599" s="16" t="str">
        <f t="shared" si="430"/>
        <v>Pass</v>
      </c>
      <c r="AI599" s="143">
        <f>COUNTBLANK(Survey!$W599)</f>
        <v>1</v>
      </c>
      <c r="AJ599" s="67">
        <f>IF(AND(Survey!L599&lt;&gt;"Exempt fund",OR(Survey!$M599="ETF",Survey!$M599="ETF, alternative mutual fund",Survey!$M599="Mutual fund",Survey!$M599="Alternative mutual fund",Survey!$M599="Money market")),1,0)</f>
        <v>0</v>
      </c>
      <c r="AK599" s="16" t="str">
        <f t="shared" si="431"/>
        <v>Pass</v>
      </c>
      <c r="AL599" s="38" t="b">
        <f>NOT(ISNUMBER(SEARCH("Yes",Survey!$AA599)))</f>
        <v>1</v>
      </c>
      <c r="AM599" s="37" t="b">
        <f>IF(COUNTBLANK(Survey!$AB599:$AC599)=0,TRUE, FALSE)</f>
        <v>0</v>
      </c>
      <c r="AN599" s="16" t="str">
        <f t="shared" si="432"/>
        <v>Pass</v>
      </c>
      <c r="AO599" s="38" t="b">
        <f>NOT(ISNUMBER(SEARCH("Yes",Survey!$AD599)))</f>
        <v>1</v>
      </c>
      <c r="AP599" s="37" t="b">
        <f>NOT(ISBLANK(Survey!$AF599))</f>
        <v>0</v>
      </c>
      <c r="AQ599" s="16" t="str">
        <f t="shared" si="433"/>
        <v>Pass</v>
      </c>
      <c r="AR599" s="38" t="b">
        <f>NOT(OR(ISNUMBER(SEARCH("Other",Survey!$AF599)),ISNUMBER(SEARCH("Multiple",Survey!$AF599))))</f>
        <v>1</v>
      </c>
      <c r="AS599" s="37" t="b">
        <f>NOT(ISBLANK(Survey!$AG599))</f>
        <v>0</v>
      </c>
      <c r="AT599" s="16" t="str">
        <f t="shared" si="434"/>
        <v>Fail</v>
      </c>
      <c r="AU599" s="143">
        <f>IF(ABS(Survey!$AV599)&gt;0, 1,0)</f>
        <v>0</v>
      </c>
      <c r="AV599" s="143">
        <f>IF(COUNTBLANK(Survey!$AJ599)=0,1,0)</f>
        <v>0</v>
      </c>
      <c r="AW599" s="16" t="str">
        <f t="shared" si="435"/>
        <v>Pass</v>
      </c>
      <c r="AX599" s="143">
        <f>IF(ISBLANK(Survey!$AJ599),0,1)</f>
        <v>0</v>
      </c>
      <c r="AY599" s="165">
        <f>COUNTBLANK(Survey!$AK599)</f>
        <v>1</v>
      </c>
      <c r="AZ599" s="16" t="str">
        <f t="shared" si="436"/>
        <v>Pass</v>
      </c>
      <c r="BA599" s="143">
        <f>IF(OR(Survey!$AK599="Closed",ISBLANK(Survey!$AK599)),0,1)</f>
        <v>0</v>
      </c>
      <c r="BB599" s="165">
        <f>IF(ISBLANK(Survey!$AL599),1,0)</f>
        <v>1</v>
      </c>
      <c r="BC599" s="147" t="str" cm="1">
        <f t="array" ref="BC599">IF(OR(IF(OR($BE599+$BF599 = 2, $BG599=1), FALSE, TRUE), AND($BD599:$BD599 = 0)),"Pass","Fail")</f>
        <v>Pass</v>
      </c>
      <c r="BD599" s="143">
        <f>COUNTBLANK(Survey!$AM599:$AO599)</f>
        <v>3</v>
      </c>
      <c r="BE599" s="143">
        <f>IF(Survey!$I599="Yes",1,0)</f>
        <v>0</v>
      </c>
      <c r="BF599" s="143">
        <f>IF(OR(Survey!$M599="Mutual fund",Survey!$M599="Alternative mutual fund",Survey!$M599="Money market"),1,0)</f>
        <v>0</v>
      </c>
      <c r="BG599" s="148">
        <f>IF(OR(Survey!$M599="ETF",Survey!$M599="ETF, alternative mutual fund"),1,0)</f>
        <v>0</v>
      </c>
      <c r="BH599" s="16" t="str">
        <f t="shared" si="437"/>
        <v>Pass</v>
      </c>
      <c r="BI599" s="38" t="b">
        <f>OR(ISNUMBER(SEARCH("Yes",Survey!$AO599)),ISBLANK(Survey!$AO599))</f>
        <v>1</v>
      </c>
      <c r="BJ599" s="67" t="b">
        <f>NOT(ISBLANK(Survey!$AP599))</f>
        <v>0</v>
      </c>
      <c r="BK599" s="16" t="str">
        <f t="shared" si="438"/>
        <v>Pass</v>
      </c>
      <c r="BL599" s="143">
        <f>IF(Survey!$AW599=0, 0,1)</f>
        <v>0</v>
      </c>
      <c r="BM599" s="67">
        <f>Survey!$AQ599</f>
        <v>0</v>
      </c>
      <c r="BN599" s="67">
        <f>IFERROR((Survey!$AX599-ABS(Survey!$AY599)-ABS(Survey!$BD599))/Survey!$AW599,0)</f>
        <v>0</v>
      </c>
      <c r="BO599" s="67">
        <f>IF(AND($BM599&gt;$BN599-0.2,$BM599&lt;$BN599+0.2,ISBLANK(Survey!$AQ599)=FALSE),0,1)</f>
        <v>1</v>
      </c>
      <c r="BP599" s="165">
        <f>IF(ISBLANK(Survey!$AR599),1,0)</f>
        <v>1</v>
      </c>
      <c r="BQ599" s="16" t="str">
        <f t="shared" si="439"/>
        <v>Pass</v>
      </c>
      <c r="BR599" s="143">
        <f>IF(Survey!$AW599=0, 0,1)</f>
        <v>0</v>
      </c>
      <c r="BS599" s="67">
        <f>IF(AND(Survey!$AS599&gt;=0,Survey!$AS599&lt;=0.2,Survey!$AS599&lt;&gt;""),0,1)</f>
        <v>1</v>
      </c>
      <c r="BT599" s="143">
        <f>IF(ISBLANK(Survey!$AT599),1,0)</f>
        <v>1</v>
      </c>
      <c r="BU599" s="16" t="str">
        <f t="shared" si="440"/>
        <v>Fail</v>
      </c>
      <c r="BV599" s="165">
        <f>Survey!$AU599</f>
        <v>0</v>
      </c>
      <c r="BW599" s="16" t="str">
        <f t="shared" si="441"/>
        <v>Pass</v>
      </c>
      <c r="BX599" s="36">
        <f>Survey!$AV599</f>
        <v>0</v>
      </c>
      <c r="BY599" s="176">
        <f>Survey!$AW599+Survey!$AX599-ABS(Survey!$AY599)+ABS(Survey!$AZ599)-ABS(Survey!$BA599)+ABS(Survey!$BB599)-ABS(Survey!$BC599)-ABS(Survey!$BD599)+Survey!$BE599</f>
        <v>0</v>
      </c>
      <c r="BZ599" s="35">
        <f t="shared" si="442"/>
        <v>0</v>
      </c>
      <c r="CA599" s="17">
        <f t="shared" si="443"/>
        <v>0</v>
      </c>
      <c r="CB599" s="16" t="str">
        <f t="shared" si="444"/>
        <v>Pass</v>
      </c>
      <c r="CC599" s="38" t="b">
        <f>IF(ABS(Survey!$BE599)=0,TRUE,FALSE)</f>
        <v>1</v>
      </c>
      <c r="CD599" s="37" t="b">
        <f>NOT(ISBLANK(Survey!$BF599))</f>
        <v>0</v>
      </c>
      <c r="CE599" t="str">
        <f t="shared" si="445"/>
        <v>Fail</v>
      </c>
      <c r="CF599" s="29">
        <f>Survey!$AV599</f>
        <v>0</v>
      </c>
      <c r="CG599" s="29" cm="1">
        <f t="array" ref="CG599">SUM(SUMIF(Survey!BH599:BO599,{"&gt;0","&lt;0"})*{1,-1})-SUM(SUMIF(Survey!BQ599:BX599,{"&gt;0","&lt;0"})*{1,-1})</f>
        <v>0</v>
      </c>
      <c r="CH599" s="35" t="str">
        <f t="shared" si="446"/>
        <v>No holdings</v>
      </c>
      <c r="CI599">
        <f t="shared" si="447"/>
        <v>0</v>
      </c>
      <c r="CJ599" s="16" t="str">
        <f t="shared" si="448"/>
        <v>Fail</v>
      </c>
      <c r="CK599" s="36">
        <f>Survey!$AV599</f>
        <v>0</v>
      </c>
      <c r="CL599" s="36" cm="1">
        <f t="array" ref="CL599">SUM(SUMIF(Survey!BZ599:CS599,{"&gt;0","&lt;0"})*{1,-1})-SUM(SUMIF(Survey!CU599:DN599,{"&gt;0","&lt;0"})*{1,-1})</f>
        <v>0</v>
      </c>
      <c r="CM599" s="35" t="str">
        <f t="shared" si="449"/>
        <v>No holdings</v>
      </c>
      <c r="CN599" s="17">
        <f t="shared" si="450"/>
        <v>0</v>
      </c>
      <c r="CO599" s="16" t="str">
        <f t="shared" si="451"/>
        <v>Pass</v>
      </c>
      <c r="CP599" s="38" t="b">
        <f>IF(ABS(Survey!$CS599)=0,TRUE,FALSE)</f>
        <v>1</v>
      </c>
      <c r="CQ599" s="37" t="b">
        <f>NOT(ISBLANK(Survey!$CT599))</f>
        <v>0</v>
      </c>
      <c r="CR599" s="16" t="str">
        <f t="shared" si="452"/>
        <v>Pass</v>
      </c>
      <c r="CS599" s="38" t="b">
        <f>IF(ABS(Survey!$DN599)=0,TRUE,FALSE)</f>
        <v>1</v>
      </c>
      <c r="CT599" s="37" t="b">
        <f>NOT(ISBLANK(Survey!$DO599))</f>
        <v>0</v>
      </c>
      <c r="CU599" t="str">
        <f t="shared" si="453"/>
        <v>Pass</v>
      </c>
      <c r="CV599" s="29" cm="1">
        <f t="array" ref="CV599">SUM(SUMIF(Survey!CO599,{"&gt;0","&lt;0"})*{1,-1})+SUM(SUMIF(Survey!DJ599,{"&gt;0","&lt;0"})*{1,-1})</f>
        <v>0</v>
      </c>
      <c r="CW599" s="29">
        <f>SUM(SUMIF(Survey!DQ599:DW599,{"&gt;0","&lt;0"})*{1,-1})+SUM(SUMIF(Survey!DY599:EE599,{"&gt;0","&lt;0"})*{1,-1})</f>
        <v>0</v>
      </c>
      <c r="CX599">
        <f t="shared" si="454"/>
        <v>0</v>
      </c>
      <c r="CY599">
        <f t="shared" si="455"/>
        <v>0</v>
      </c>
      <c r="CZ599" s="16" t="str">
        <f t="shared" si="456"/>
        <v>Pass</v>
      </c>
      <c r="DA599" s="38" t="b">
        <f>IF(ABS(Survey!$DW599)=0,TRUE,FALSE)</f>
        <v>1</v>
      </c>
      <c r="DB599" s="37" t="b">
        <f>NOT(ISBLANK(Survey!DX599))</f>
        <v>0</v>
      </c>
      <c r="DC599" s="16" t="str">
        <f t="shared" si="457"/>
        <v>Pass</v>
      </c>
      <c r="DD599" s="38" t="b">
        <f>IF(ABS(Survey!$EE599)=0,TRUE,FALSE)</f>
        <v>1</v>
      </c>
      <c r="DE599" s="37" t="b">
        <f>NOT(ISBLANK(Survey!$EF599))</f>
        <v>0</v>
      </c>
      <c r="DF599" s="16" t="str">
        <f t="shared" si="458"/>
        <v>Fail</v>
      </c>
      <c r="DG599" s="36">
        <f>SUM(SUMIF(Survey!EL599:EN599,{"&gt;0","&lt;0"})*{1,-1})</f>
        <v>0</v>
      </c>
      <c r="DH599">
        <f t="shared" si="459"/>
        <v>0</v>
      </c>
      <c r="DI599">
        <f t="shared" si="460"/>
        <v>100</v>
      </c>
      <c r="DJ599" s="35" t="b">
        <f>IF(OR(Survey!$M599="ETF",Survey!$M599="ETF, alternative mutual fund",Survey!$M599="Closed-end", Survey!$M599="Split share corp"),TRUE,FALSE)</f>
        <v>0</v>
      </c>
      <c r="DK599" s="16" t="str">
        <f t="shared" si="461"/>
        <v>Fail</v>
      </c>
      <c r="DL599" s="36">
        <f>SUM(SUMIF(Survey!EP599:EV599,{"&gt;0","&lt;0"})*{1,-1})</f>
        <v>0</v>
      </c>
      <c r="DM599">
        <f t="shared" si="462"/>
        <v>0</v>
      </c>
      <c r="DN599" s="17">
        <f t="shared" si="463"/>
        <v>100</v>
      </c>
      <c r="DO599" s="16" t="str">
        <f t="shared" si="464"/>
        <v>Fail</v>
      </c>
      <c r="DP599" s="36">
        <f>SUM(SUMIF(Survey!EX599:FD599,{"&gt;0","&lt;0"})*{1,-1})</f>
        <v>0</v>
      </c>
      <c r="DQ599">
        <f t="shared" si="465"/>
        <v>0</v>
      </c>
      <c r="DR599" s="17">
        <f t="shared" si="466"/>
        <v>100</v>
      </c>
    </row>
    <row r="600" spans="1:122">
      <c r="A600">
        <v>600</v>
      </c>
      <c r="B600" t="str">
        <f t="shared" si="420"/>
        <v>Pass</v>
      </c>
      <c r="C600" t="str">
        <f>IF(COUNTBLANK(Survey!B600:FE600)=$C$2, "Pass", "Fail")</f>
        <v>Pass</v>
      </c>
      <c r="D600" t="str">
        <f t="shared" si="421"/>
        <v>Fail</v>
      </c>
      <c r="E600" t="str">
        <f>IF(OR(ISBLANK(Survey!AJ600),COUNTIF(G600:BB600,"Fail")),"Fail","Pass")</f>
        <v>Fail</v>
      </c>
      <c r="G600" s="16" t="str">
        <f t="shared" si="422"/>
        <v>Fail</v>
      </c>
      <c r="H600" s="177">
        <f>COUNTBLANK(Survey!B600:D600)+COUNTBLANK(Survey!G600)+COUNTBLANK(Survey!I600)+COUNTBLANK(Survey!K600:M600)+COUNTBLANK(Survey!P600)+COUNTBLANK(Survey!S600:U600)+COUNTBLANK(Survey!Y600:AA600)+COUNTBLANK(Survey!AD600:AE600)+COUNTBLANK(Survey!AI600:AI600)</f>
        <v>18</v>
      </c>
      <c r="I600" s="16" t="str">
        <f t="shared" si="423"/>
        <v>Fail</v>
      </c>
      <c r="J600" t="b">
        <f>IF(Survey!E600="No",TRUE,FALSE)</f>
        <v>0</v>
      </c>
      <c r="K600" s="34">
        <f>LEN(Survey!E600)</f>
        <v>0</v>
      </c>
      <c r="L600" s="16" t="str">
        <f t="shared" si="424"/>
        <v>Fail</v>
      </c>
      <c r="M600" t="b">
        <f>IF(Survey!F600="No",TRUE,FALSE)</f>
        <v>0</v>
      </c>
      <c r="N600" s="33">
        <f>LEN(Survey!F600)</f>
        <v>0</v>
      </c>
      <c r="O600" s="16" t="str">
        <f t="shared" si="425"/>
        <v>Pass</v>
      </c>
      <c r="P600" s="34">
        <f>MOD((LEN(Survey!H600)+2),11)</f>
        <v>2</v>
      </c>
      <c r="Q600" s="33" t="str">
        <f>IF(Survey!$L600="Prospectus fund", "Yes", "No")</f>
        <v>No</v>
      </c>
      <c r="R600" s="16" t="str">
        <f t="shared" si="426"/>
        <v>Pass</v>
      </c>
      <c r="S600" s="34">
        <f>MOD((LEN(Survey!J600)+2),11)</f>
        <v>2</v>
      </c>
      <c r="T600" s="35" t="b">
        <f>IF(OR(Survey!$M600="ETF",Survey!$M600="ETF, alternative mutual fund",Survey!$M600="Closed-end", Survey!$M600="Split share corp", Survey!$I600="Yes"),TRUE,FALSE)</f>
        <v>0</v>
      </c>
      <c r="U600" s="16" t="str">
        <f>IFERROR(IF(AND(OR(X600=Y600,Y600 = "Either"),NOT(ISBLANK(Survey!K600))),"Pass","Fail"),"Pass")</f>
        <v>Fail</v>
      </c>
      <c r="V600" s="36" cm="1">
        <f t="array" ref="V600">SUM(SUMIF(Survey!BZ600:CS600,{"&gt;0","&lt;0"})*{1,-1})</f>
        <v>0</v>
      </c>
      <c r="W600" s="38" cm="1">
        <f t="array" ref="W600">SUM(SUMIF(Survey!CC600,{"&gt;0","&lt;0"})*{1,-1})+SUM(SUMIF(Survey!CM600,{"&gt;0","&lt;0"})*{1,-1})</f>
        <v>0</v>
      </c>
      <c r="X600" s="38">
        <f>Survey!K600</f>
        <v>0</v>
      </c>
      <c r="Y600" s="37" t="str">
        <f t="shared" si="427"/>
        <v>Either</v>
      </c>
      <c r="Z600" s="16" t="str">
        <f t="shared" si="428"/>
        <v>Fail</v>
      </c>
      <c r="AA600" s="67" cm="1">
        <f t="array" ref="AA600">SUM(SUMIF(Survey!BZ600:CS600,{"&gt;0","&lt;0"})*{1,-1})+SUM(SUMIF(Survey!CU600:DN600,{"&gt;0","&lt;0"})*{1,-1})</f>
        <v>0</v>
      </c>
      <c r="AB600" s="67">
        <f>IFERROR(AA600/(Survey!$AV600),0)</f>
        <v>0</v>
      </c>
      <c r="AC600" s="128" t="b">
        <f>IF(OR(Survey!$M600="Alternative strategy or hedge",Survey!$M600="Other, illiquid",Survey!$L600="Prospectus fund"),TRUE,FALSE)</f>
        <v>0</v>
      </c>
      <c r="AD600" s="128" t="b">
        <f>NOT(ISBLANK(Survey!$M600))</f>
        <v>0</v>
      </c>
      <c r="AE600" s="16" t="str">
        <f t="shared" si="429"/>
        <v>Pass</v>
      </c>
      <c r="AF600" s="38" t="b">
        <f>NOT(ISNUMBER(SEARCH("Other",Survey!$P600)))</f>
        <v>1</v>
      </c>
      <c r="AG600" s="37" t="b">
        <f>NOT(ISBLANK(Survey!$Q600))</f>
        <v>0</v>
      </c>
      <c r="AH600" s="16" t="str">
        <f t="shared" si="430"/>
        <v>Pass</v>
      </c>
      <c r="AI600" s="143">
        <f>COUNTBLANK(Survey!$W600)</f>
        <v>1</v>
      </c>
      <c r="AJ600" s="67">
        <f>IF(AND(Survey!L600&lt;&gt;"Exempt fund",OR(Survey!$M600="ETF",Survey!$M600="ETF, alternative mutual fund",Survey!$M600="Mutual fund",Survey!$M600="Alternative mutual fund",Survey!$M600="Money market")),1,0)</f>
        <v>0</v>
      </c>
      <c r="AK600" s="16" t="str">
        <f t="shared" si="431"/>
        <v>Pass</v>
      </c>
      <c r="AL600" s="38" t="b">
        <f>NOT(ISNUMBER(SEARCH("Yes",Survey!$AA600)))</f>
        <v>1</v>
      </c>
      <c r="AM600" s="37" t="b">
        <f>IF(COUNTBLANK(Survey!$AB600:$AC600)=0,TRUE, FALSE)</f>
        <v>0</v>
      </c>
      <c r="AN600" s="16" t="str">
        <f t="shared" si="432"/>
        <v>Pass</v>
      </c>
      <c r="AO600" s="38" t="b">
        <f>NOT(ISNUMBER(SEARCH("Yes",Survey!$AD600)))</f>
        <v>1</v>
      </c>
      <c r="AP600" s="37" t="b">
        <f>NOT(ISBLANK(Survey!$AF600))</f>
        <v>0</v>
      </c>
      <c r="AQ600" s="16" t="str">
        <f t="shared" si="433"/>
        <v>Pass</v>
      </c>
      <c r="AR600" s="38" t="b">
        <f>NOT(OR(ISNUMBER(SEARCH("Other",Survey!$AF600)),ISNUMBER(SEARCH("Multiple",Survey!$AF600))))</f>
        <v>1</v>
      </c>
      <c r="AS600" s="37" t="b">
        <f>NOT(ISBLANK(Survey!$AG600))</f>
        <v>0</v>
      </c>
      <c r="AT600" s="16" t="str">
        <f t="shared" si="434"/>
        <v>Fail</v>
      </c>
      <c r="AU600" s="143">
        <f>IF(ABS(Survey!$AV600)&gt;0, 1,0)</f>
        <v>0</v>
      </c>
      <c r="AV600" s="143">
        <f>IF(COUNTBLANK(Survey!$AJ600)=0,1,0)</f>
        <v>0</v>
      </c>
      <c r="AW600" s="16" t="str">
        <f t="shared" si="435"/>
        <v>Pass</v>
      </c>
      <c r="AX600" s="143">
        <f>IF(ISBLANK(Survey!$AJ600),0,1)</f>
        <v>0</v>
      </c>
      <c r="AY600" s="165">
        <f>COUNTBLANK(Survey!$AK600)</f>
        <v>1</v>
      </c>
      <c r="AZ600" s="16" t="str">
        <f t="shared" si="436"/>
        <v>Pass</v>
      </c>
      <c r="BA600" s="143">
        <f>IF(OR(Survey!$AK600="Closed",ISBLANK(Survey!$AK600)),0,1)</f>
        <v>0</v>
      </c>
      <c r="BB600" s="165">
        <f>IF(ISBLANK(Survey!$AL600),1,0)</f>
        <v>1</v>
      </c>
      <c r="BC600" s="147" t="str" cm="1">
        <f t="array" ref="BC600">IF(OR(IF(OR($BE600+$BF600 = 2, $BG600=1), FALSE, TRUE), AND($BD600:$BD600 = 0)),"Pass","Fail")</f>
        <v>Pass</v>
      </c>
      <c r="BD600" s="143">
        <f>COUNTBLANK(Survey!$AM600:$AO600)</f>
        <v>3</v>
      </c>
      <c r="BE600" s="143">
        <f>IF(Survey!$I600="Yes",1,0)</f>
        <v>0</v>
      </c>
      <c r="BF600" s="143">
        <f>IF(OR(Survey!$M600="Mutual fund",Survey!$M600="Alternative mutual fund",Survey!$M600="Money market"),1,0)</f>
        <v>0</v>
      </c>
      <c r="BG600" s="148">
        <f>IF(OR(Survey!$M600="ETF",Survey!$M600="ETF, alternative mutual fund"),1,0)</f>
        <v>0</v>
      </c>
      <c r="BH600" s="16" t="str">
        <f t="shared" si="437"/>
        <v>Pass</v>
      </c>
      <c r="BI600" s="38" t="b">
        <f>OR(ISNUMBER(SEARCH("Yes",Survey!$AO600)),ISBLANK(Survey!$AO600))</f>
        <v>1</v>
      </c>
      <c r="BJ600" s="67" t="b">
        <f>NOT(ISBLANK(Survey!$AP600))</f>
        <v>0</v>
      </c>
      <c r="BK600" s="16" t="str">
        <f t="shared" si="438"/>
        <v>Pass</v>
      </c>
      <c r="BL600" s="143">
        <f>IF(Survey!$AW600=0, 0,1)</f>
        <v>0</v>
      </c>
      <c r="BM600" s="67">
        <f>Survey!$AQ600</f>
        <v>0</v>
      </c>
      <c r="BN600" s="67">
        <f>IFERROR((Survey!$AX600-ABS(Survey!$AY600)-ABS(Survey!$BD600))/Survey!$AW600,0)</f>
        <v>0</v>
      </c>
      <c r="BO600" s="67">
        <f>IF(AND($BM600&gt;$BN600-0.2,$BM600&lt;$BN600+0.2,ISBLANK(Survey!$AQ600)=FALSE),0,1)</f>
        <v>1</v>
      </c>
      <c r="BP600" s="165">
        <f>IF(ISBLANK(Survey!$AR600),1,0)</f>
        <v>1</v>
      </c>
      <c r="BQ600" s="16" t="str">
        <f t="shared" si="439"/>
        <v>Pass</v>
      </c>
      <c r="BR600" s="143">
        <f>IF(Survey!$AW600=0, 0,1)</f>
        <v>0</v>
      </c>
      <c r="BS600" s="67">
        <f>IF(AND(Survey!$AS600&gt;=0,Survey!$AS600&lt;=0.2,Survey!$AS600&lt;&gt;""),0,1)</f>
        <v>1</v>
      </c>
      <c r="BT600" s="143">
        <f>IF(ISBLANK(Survey!$AT600),1,0)</f>
        <v>1</v>
      </c>
      <c r="BU600" s="16" t="str">
        <f t="shared" si="440"/>
        <v>Fail</v>
      </c>
      <c r="BV600" s="165">
        <f>Survey!$AU600</f>
        <v>0</v>
      </c>
      <c r="BW600" s="16" t="str">
        <f t="shared" si="441"/>
        <v>Pass</v>
      </c>
      <c r="BX600" s="36">
        <f>Survey!$AV600</f>
        <v>0</v>
      </c>
      <c r="BY600" s="176">
        <f>Survey!$AW600+Survey!$AX600-ABS(Survey!$AY600)+ABS(Survey!$AZ600)-ABS(Survey!$BA600)+ABS(Survey!$BB600)-ABS(Survey!$BC600)-ABS(Survey!$BD600)+Survey!$BE600</f>
        <v>0</v>
      </c>
      <c r="BZ600" s="35">
        <f t="shared" si="442"/>
        <v>0</v>
      </c>
      <c r="CA600" s="17">
        <f t="shared" si="443"/>
        <v>0</v>
      </c>
      <c r="CB600" s="16" t="str">
        <f t="shared" si="444"/>
        <v>Pass</v>
      </c>
      <c r="CC600" s="38" t="b">
        <f>IF(ABS(Survey!$BE600)=0,TRUE,FALSE)</f>
        <v>1</v>
      </c>
      <c r="CD600" s="37" t="b">
        <f>NOT(ISBLANK(Survey!$BF600))</f>
        <v>0</v>
      </c>
      <c r="CE600" t="str">
        <f t="shared" si="445"/>
        <v>Fail</v>
      </c>
      <c r="CF600" s="29">
        <f>Survey!$AV600</f>
        <v>0</v>
      </c>
      <c r="CG600" s="29" cm="1">
        <f t="array" ref="CG600">SUM(SUMIF(Survey!BH600:BO600,{"&gt;0","&lt;0"})*{1,-1})-SUM(SUMIF(Survey!BQ600:BX600,{"&gt;0","&lt;0"})*{1,-1})</f>
        <v>0</v>
      </c>
      <c r="CH600" s="35" t="str">
        <f t="shared" si="446"/>
        <v>No holdings</v>
      </c>
      <c r="CI600">
        <f t="shared" si="447"/>
        <v>0</v>
      </c>
      <c r="CJ600" s="16" t="str">
        <f t="shared" si="448"/>
        <v>Fail</v>
      </c>
      <c r="CK600" s="36">
        <f>Survey!$AV600</f>
        <v>0</v>
      </c>
      <c r="CL600" s="36" cm="1">
        <f t="array" ref="CL600">SUM(SUMIF(Survey!BZ600:CS600,{"&gt;0","&lt;0"})*{1,-1})-SUM(SUMIF(Survey!CU600:DN600,{"&gt;0","&lt;0"})*{1,-1})</f>
        <v>0</v>
      </c>
      <c r="CM600" s="35" t="str">
        <f t="shared" si="449"/>
        <v>No holdings</v>
      </c>
      <c r="CN600" s="17">
        <f t="shared" si="450"/>
        <v>0</v>
      </c>
      <c r="CO600" s="16" t="str">
        <f t="shared" si="451"/>
        <v>Pass</v>
      </c>
      <c r="CP600" s="38" t="b">
        <f>IF(ABS(Survey!$CS600)=0,TRUE,FALSE)</f>
        <v>1</v>
      </c>
      <c r="CQ600" s="37" t="b">
        <f>NOT(ISBLANK(Survey!$CT600))</f>
        <v>0</v>
      </c>
      <c r="CR600" s="16" t="str">
        <f t="shared" si="452"/>
        <v>Pass</v>
      </c>
      <c r="CS600" s="38" t="b">
        <f>IF(ABS(Survey!$DN600)=0,TRUE,FALSE)</f>
        <v>1</v>
      </c>
      <c r="CT600" s="37" t="b">
        <f>NOT(ISBLANK(Survey!$DO600))</f>
        <v>0</v>
      </c>
      <c r="CU600" t="str">
        <f t="shared" si="453"/>
        <v>Pass</v>
      </c>
      <c r="CV600" s="29" cm="1">
        <f t="array" ref="CV600">SUM(SUMIF(Survey!CO600,{"&gt;0","&lt;0"})*{1,-1})+SUM(SUMIF(Survey!DJ600,{"&gt;0","&lt;0"})*{1,-1})</f>
        <v>0</v>
      </c>
      <c r="CW600" s="29">
        <f>SUM(SUMIF(Survey!DQ600:DW600,{"&gt;0","&lt;0"})*{1,-1})+SUM(SUMIF(Survey!DY600:EE600,{"&gt;0","&lt;0"})*{1,-1})</f>
        <v>0</v>
      </c>
      <c r="CX600">
        <f t="shared" si="454"/>
        <v>0</v>
      </c>
      <c r="CY600">
        <f t="shared" si="455"/>
        <v>0</v>
      </c>
      <c r="CZ600" s="16" t="str">
        <f t="shared" si="456"/>
        <v>Pass</v>
      </c>
      <c r="DA600" s="38" t="b">
        <f>IF(ABS(Survey!$DW600)=0,TRUE,FALSE)</f>
        <v>1</v>
      </c>
      <c r="DB600" s="37" t="b">
        <f>NOT(ISBLANK(Survey!DX600))</f>
        <v>0</v>
      </c>
      <c r="DC600" s="16" t="str">
        <f t="shared" si="457"/>
        <v>Pass</v>
      </c>
      <c r="DD600" s="38" t="b">
        <f>IF(ABS(Survey!$EE600)=0,TRUE,FALSE)</f>
        <v>1</v>
      </c>
      <c r="DE600" s="37" t="b">
        <f>NOT(ISBLANK(Survey!$EF600))</f>
        <v>0</v>
      </c>
      <c r="DF600" s="16" t="str">
        <f t="shared" si="458"/>
        <v>Fail</v>
      </c>
      <c r="DG600" s="36">
        <f>SUM(SUMIF(Survey!EL600:EN600,{"&gt;0","&lt;0"})*{1,-1})</f>
        <v>0</v>
      </c>
      <c r="DH600">
        <f t="shared" si="459"/>
        <v>0</v>
      </c>
      <c r="DI600">
        <f t="shared" si="460"/>
        <v>100</v>
      </c>
      <c r="DJ600" s="35" t="b">
        <f>IF(OR(Survey!$M600="ETF",Survey!$M600="ETF, alternative mutual fund",Survey!$M600="Closed-end", Survey!$M600="Split share corp"),TRUE,FALSE)</f>
        <v>0</v>
      </c>
      <c r="DK600" s="16" t="str">
        <f t="shared" si="461"/>
        <v>Fail</v>
      </c>
      <c r="DL600" s="36">
        <f>SUM(SUMIF(Survey!EP600:EV600,{"&gt;0","&lt;0"})*{1,-1})</f>
        <v>0</v>
      </c>
      <c r="DM600">
        <f t="shared" si="462"/>
        <v>0</v>
      </c>
      <c r="DN600" s="17">
        <f t="shared" si="463"/>
        <v>100</v>
      </c>
      <c r="DO600" s="16" t="str">
        <f t="shared" si="464"/>
        <v>Fail</v>
      </c>
      <c r="DP600" s="36">
        <f>SUM(SUMIF(Survey!EX600:FD600,{"&gt;0","&lt;0"})*{1,-1})</f>
        <v>0</v>
      </c>
      <c r="DQ600">
        <f t="shared" si="465"/>
        <v>0</v>
      </c>
      <c r="DR600" s="17">
        <f t="shared" si="466"/>
        <v>100</v>
      </c>
    </row>
    <row r="601" spans="1:122">
      <c r="A601">
        <v>601</v>
      </c>
      <c r="B601" t="str">
        <f t="shared" si="420"/>
        <v>Pass</v>
      </c>
      <c r="C601" t="str">
        <f>IF(COUNTBLANK(Survey!B601:FE601)=$C$2, "Pass", "Fail")</f>
        <v>Pass</v>
      </c>
      <c r="D601" t="str">
        <f t="shared" si="421"/>
        <v>Fail</v>
      </c>
      <c r="E601" t="str">
        <f>IF(OR(ISBLANK(Survey!AJ601),COUNTIF(G601:BB601,"Fail")),"Fail","Pass")</f>
        <v>Fail</v>
      </c>
      <c r="G601" s="16" t="str">
        <f t="shared" si="422"/>
        <v>Fail</v>
      </c>
      <c r="H601" s="177">
        <f>COUNTBLANK(Survey!B601:D601)+COUNTBLANK(Survey!G601)+COUNTBLANK(Survey!I601)+COUNTBLANK(Survey!K601:M601)+COUNTBLANK(Survey!P601)+COUNTBLANK(Survey!S601:U601)+COUNTBLANK(Survey!Y601:AA601)+COUNTBLANK(Survey!AD601:AE601)+COUNTBLANK(Survey!AI601:AI601)</f>
        <v>18</v>
      </c>
      <c r="I601" s="16" t="str">
        <f t="shared" si="423"/>
        <v>Fail</v>
      </c>
      <c r="J601" t="b">
        <f>IF(Survey!E601="No",TRUE,FALSE)</f>
        <v>0</v>
      </c>
      <c r="K601" s="34">
        <f>LEN(Survey!E601)</f>
        <v>0</v>
      </c>
      <c r="L601" s="16" t="str">
        <f t="shared" si="424"/>
        <v>Fail</v>
      </c>
      <c r="M601" t="b">
        <f>IF(Survey!F601="No",TRUE,FALSE)</f>
        <v>0</v>
      </c>
      <c r="N601" s="33">
        <f>LEN(Survey!F601)</f>
        <v>0</v>
      </c>
      <c r="O601" s="16" t="str">
        <f t="shared" si="425"/>
        <v>Pass</v>
      </c>
      <c r="P601" s="34">
        <f>MOD((LEN(Survey!H601)+2),11)</f>
        <v>2</v>
      </c>
      <c r="Q601" s="33" t="str">
        <f>IF(Survey!$L601="Prospectus fund", "Yes", "No")</f>
        <v>No</v>
      </c>
      <c r="R601" s="16" t="str">
        <f t="shared" si="426"/>
        <v>Pass</v>
      </c>
      <c r="S601" s="34">
        <f>MOD((LEN(Survey!J601)+2),11)</f>
        <v>2</v>
      </c>
      <c r="T601" s="35" t="b">
        <f>IF(OR(Survey!$M601="ETF",Survey!$M601="ETF, alternative mutual fund",Survey!$M601="Closed-end", Survey!$M601="Split share corp", Survey!$I601="Yes"),TRUE,FALSE)</f>
        <v>0</v>
      </c>
      <c r="U601" s="16" t="str">
        <f>IFERROR(IF(AND(OR(X601=Y601,Y601 = "Either"),NOT(ISBLANK(Survey!K601))),"Pass","Fail"),"Pass")</f>
        <v>Fail</v>
      </c>
      <c r="V601" s="36" cm="1">
        <f t="array" ref="V601">SUM(SUMIF(Survey!BZ601:CS601,{"&gt;0","&lt;0"})*{1,-1})</f>
        <v>0</v>
      </c>
      <c r="W601" s="38" cm="1">
        <f t="array" ref="W601">SUM(SUMIF(Survey!CC601,{"&gt;0","&lt;0"})*{1,-1})+SUM(SUMIF(Survey!CM601,{"&gt;0","&lt;0"})*{1,-1})</f>
        <v>0</v>
      </c>
      <c r="X601" s="38">
        <f>Survey!K601</f>
        <v>0</v>
      </c>
      <c r="Y601" s="37" t="str">
        <f t="shared" si="427"/>
        <v>Either</v>
      </c>
      <c r="Z601" s="16" t="str">
        <f t="shared" si="428"/>
        <v>Fail</v>
      </c>
      <c r="AA601" s="67" cm="1">
        <f t="array" ref="AA601">SUM(SUMIF(Survey!BZ601:CS601,{"&gt;0","&lt;0"})*{1,-1})+SUM(SUMIF(Survey!CU601:DN601,{"&gt;0","&lt;0"})*{1,-1})</f>
        <v>0</v>
      </c>
      <c r="AB601" s="67">
        <f>IFERROR(AA601/(Survey!$AV601),0)</f>
        <v>0</v>
      </c>
      <c r="AC601" s="128" t="b">
        <f>IF(OR(Survey!$M601="Alternative strategy or hedge",Survey!$M601="Other, illiquid",Survey!$L601="Prospectus fund"),TRUE,FALSE)</f>
        <v>0</v>
      </c>
      <c r="AD601" s="128" t="b">
        <f>NOT(ISBLANK(Survey!$M601))</f>
        <v>0</v>
      </c>
      <c r="AE601" s="16" t="str">
        <f t="shared" si="429"/>
        <v>Pass</v>
      </c>
      <c r="AF601" s="38" t="b">
        <f>NOT(ISNUMBER(SEARCH("Other",Survey!$P601)))</f>
        <v>1</v>
      </c>
      <c r="AG601" s="37" t="b">
        <f>NOT(ISBLANK(Survey!$Q601))</f>
        <v>0</v>
      </c>
      <c r="AH601" s="16" t="str">
        <f t="shared" si="430"/>
        <v>Pass</v>
      </c>
      <c r="AI601" s="143">
        <f>COUNTBLANK(Survey!$W601)</f>
        <v>1</v>
      </c>
      <c r="AJ601" s="67">
        <f>IF(AND(Survey!L601&lt;&gt;"Exempt fund",OR(Survey!$M601="ETF",Survey!$M601="ETF, alternative mutual fund",Survey!$M601="Mutual fund",Survey!$M601="Alternative mutual fund",Survey!$M601="Money market")),1,0)</f>
        <v>0</v>
      </c>
      <c r="AK601" s="16" t="str">
        <f t="shared" si="431"/>
        <v>Pass</v>
      </c>
      <c r="AL601" s="38" t="b">
        <f>NOT(ISNUMBER(SEARCH("Yes",Survey!$AA601)))</f>
        <v>1</v>
      </c>
      <c r="AM601" s="37" t="b">
        <f>IF(COUNTBLANK(Survey!$AB601:$AC601)=0,TRUE, FALSE)</f>
        <v>0</v>
      </c>
      <c r="AN601" s="16" t="str">
        <f t="shared" si="432"/>
        <v>Pass</v>
      </c>
      <c r="AO601" s="38" t="b">
        <f>NOT(ISNUMBER(SEARCH("Yes",Survey!$AD601)))</f>
        <v>1</v>
      </c>
      <c r="AP601" s="37" t="b">
        <f>NOT(ISBLANK(Survey!$AF601))</f>
        <v>0</v>
      </c>
      <c r="AQ601" s="16" t="str">
        <f t="shared" si="433"/>
        <v>Pass</v>
      </c>
      <c r="AR601" s="38" t="b">
        <f>NOT(OR(ISNUMBER(SEARCH("Other",Survey!$AF601)),ISNUMBER(SEARCH("Multiple",Survey!$AF601))))</f>
        <v>1</v>
      </c>
      <c r="AS601" s="37" t="b">
        <f>NOT(ISBLANK(Survey!$AG601))</f>
        <v>0</v>
      </c>
      <c r="AT601" s="16" t="str">
        <f t="shared" si="434"/>
        <v>Fail</v>
      </c>
      <c r="AU601" s="143">
        <f>IF(ABS(Survey!$AV601)&gt;0, 1,0)</f>
        <v>0</v>
      </c>
      <c r="AV601" s="143">
        <f>IF(COUNTBLANK(Survey!$AJ601)=0,1,0)</f>
        <v>0</v>
      </c>
      <c r="AW601" s="16" t="str">
        <f t="shared" si="435"/>
        <v>Pass</v>
      </c>
      <c r="AX601" s="143">
        <f>IF(ISBLANK(Survey!$AJ601),0,1)</f>
        <v>0</v>
      </c>
      <c r="AY601" s="165">
        <f>COUNTBLANK(Survey!$AK601)</f>
        <v>1</v>
      </c>
      <c r="AZ601" s="16" t="str">
        <f t="shared" si="436"/>
        <v>Pass</v>
      </c>
      <c r="BA601" s="143">
        <f>IF(OR(Survey!$AK601="Closed",ISBLANK(Survey!$AK601)),0,1)</f>
        <v>0</v>
      </c>
      <c r="BB601" s="165">
        <f>IF(ISBLANK(Survey!$AL601),1,0)</f>
        <v>1</v>
      </c>
      <c r="BC601" s="147" t="str" cm="1">
        <f t="array" ref="BC601">IF(OR(IF(OR($BE601+$BF601 = 2, $BG601=1), FALSE, TRUE), AND($BD601:$BD601 = 0)),"Pass","Fail")</f>
        <v>Pass</v>
      </c>
      <c r="BD601" s="143">
        <f>COUNTBLANK(Survey!$AM601:$AO601)</f>
        <v>3</v>
      </c>
      <c r="BE601" s="143">
        <f>IF(Survey!$I601="Yes",1,0)</f>
        <v>0</v>
      </c>
      <c r="BF601" s="143">
        <f>IF(OR(Survey!$M601="Mutual fund",Survey!$M601="Alternative mutual fund",Survey!$M601="Money market"),1,0)</f>
        <v>0</v>
      </c>
      <c r="BG601" s="148">
        <f>IF(OR(Survey!$M601="ETF",Survey!$M601="ETF, alternative mutual fund"),1,0)</f>
        <v>0</v>
      </c>
      <c r="BH601" s="16" t="str">
        <f t="shared" si="437"/>
        <v>Pass</v>
      </c>
      <c r="BI601" s="38" t="b">
        <f>OR(ISNUMBER(SEARCH("Yes",Survey!$AO601)),ISBLANK(Survey!$AO601))</f>
        <v>1</v>
      </c>
      <c r="BJ601" s="67" t="b">
        <f>NOT(ISBLANK(Survey!$AP601))</f>
        <v>0</v>
      </c>
      <c r="BK601" s="16" t="str">
        <f t="shared" si="438"/>
        <v>Pass</v>
      </c>
      <c r="BL601" s="143">
        <f>IF(Survey!$AW601=0, 0,1)</f>
        <v>0</v>
      </c>
      <c r="BM601" s="67">
        <f>Survey!$AQ601</f>
        <v>0</v>
      </c>
      <c r="BN601" s="67">
        <f>IFERROR((Survey!$AX601-ABS(Survey!$AY601)-ABS(Survey!$BD601))/Survey!$AW601,0)</f>
        <v>0</v>
      </c>
      <c r="BO601" s="67">
        <f>IF(AND($BM601&gt;$BN601-0.2,$BM601&lt;$BN601+0.2,ISBLANK(Survey!$AQ601)=FALSE),0,1)</f>
        <v>1</v>
      </c>
      <c r="BP601" s="165">
        <f>IF(ISBLANK(Survey!$AR601),1,0)</f>
        <v>1</v>
      </c>
      <c r="BQ601" s="16" t="str">
        <f t="shared" si="439"/>
        <v>Pass</v>
      </c>
      <c r="BR601" s="143">
        <f>IF(Survey!$AW601=0, 0,1)</f>
        <v>0</v>
      </c>
      <c r="BS601" s="67">
        <f>IF(AND(Survey!$AS601&gt;=0,Survey!$AS601&lt;=0.2,Survey!$AS601&lt;&gt;""),0,1)</f>
        <v>1</v>
      </c>
      <c r="BT601" s="143">
        <f>IF(ISBLANK(Survey!$AT601),1,0)</f>
        <v>1</v>
      </c>
      <c r="BU601" s="16" t="str">
        <f t="shared" si="440"/>
        <v>Fail</v>
      </c>
      <c r="BV601" s="165">
        <f>Survey!$AU601</f>
        <v>0</v>
      </c>
      <c r="BW601" s="16" t="str">
        <f t="shared" si="441"/>
        <v>Pass</v>
      </c>
      <c r="BX601" s="36">
        <f>Survey!$AV601</f>
        <v>0</v>
      </c>
      <c r="BY601" s="176">
        <f>Survey!$AW601+Survey!$AX601-ABS(Survey!$AY601)+ABS(Survey!$AZ601)-ABS(Survey!$BA601)+ABS(Survey!$BB601)-ABS(Survey!$BC601)-ABS(Survey!$BD601)+Survey!$BE601</f>
        <v>0</v>
      </c>
      <c r="BZ601" s="35">
        <f t="shared" si="442"/>
        <v>0</v>
      </c>
      <c r="CA601" s="17">
        <f t="shared" si="443"/>
        <v>0</v>
      </c>
      <c r="CB601" s="16" t="str">
        <f t="shared" si="444"/>
        <v>Pass</v>
      </c>
      <c r="CC601" s="38" t="b">
        <f>IF(ABS(Survey!$BE601)=0,TRUE,FALSE)</f>
        <v>1</v>
      </c>
      <c r="CD601" s="37" t="b">
        <f>NOT(ISBLANK(Survey!$BF601))</f>
        <v>0</v>
      </c>
      <c r="CE601" t="str">
        <f t="shared" si="445"/>
        <v>Fail</v>
      </c>
      <c r="CF601" s="29">
        <f>Survey!$AV601</f>
        <v>0</v>
      </c>
      <c r="CG601" s="29" cm="1">
        <f t="array" ref="CG601">SUM(SUMIF(Survey!BH601:BO601,{"&gt;0","&lt;0"})*{1,-1})-SUM(SUMIF(Survey!BQ601:BX601,{"&gt;0","&lt;0"})*{1,-1})</f>
        <v>0</v>
      </c>
      <c r="CH601" s="35" t="str">
        <f t="shared" si="446"/>
        <v>No holdings</v>
      </c>
      <c r="CI601">
        <f t="shared" si="447"/>
        <v>0</v>
      </c>
      <c r="CJ601" s="16" t="str">
        <f t="shared" si="448"/>
        <v>Fail</v>
      </c>
      <c r="CK601" s="36">
        <f>Survey!$AV601</f>
        <v>0</v>
      </c>
      <c r="CL601" s="36" cm="1">
        <f t="array" ref="CL601">SUM(SUMIF(Survey!BZ601:CS601,{"&gt;0","&lt;0"})*{1,-1})-SUM(SUMIF(Survey!CU601:DN601,{"&gt;0","&lt;0"})*{1,-1})</f>
        <v>0</v>
      </c>
      <c r="CM601" s="35" t="str">
        <f t="shared" si="449"/>
        <v>No holdings</v>
      </c>
      <c r="CN601" s="17">
        <f t="shared" si="450"/>
        <v>0</v>
      </c>
      <c r="CO601" s="16" t="str">
        <f t="shared" si="451"/>
        <v>Pass</v>
      </c>
      <c r="CP601" s="38" t="b">
        <f>IF(ABS(Survey!$CS601)=0,TRUE,FALSE)</f>
        <v>1</v>
      </c>
      <c r="CQ601" s="37" t="b">
        <f>NOT(ISBLANK(Survey!$CT601))</f>
        <v>0</v>
      </c>
      <c r="CR601" s="16" t="str">
        <f t="shared" si="452"/>
        <v>Pass</v>
      </c>
      <c r="CS601" s="38" t="b">
        <f>IF(ABS(Survey!$DN601)=0,TRUE,FALSE)</f>
        <v>1</v>
      </c>
      <c r="CT601" s="37" t="b">
        <f>NOT(ISBLANK(Survey!$DO601))</f>
        <v>0</v>
      </c>
      <c r="CU601" t="str">
        <f t="shared" si="453"/>
        <v>Pass</v>
      </c>
      <c r="CV601" s="29" cm="1">
        <f t="array" ref="CV601">SUM(SUMIF(Survey!CO601,{"&gt;0","&lt;0"})*{1,-1})+SUM(SUMIF(Survey!DJ601,{"&gt;0","&lt;0"})*{1,-1})</f>
        <v>0</v>
      </c>
      <c r="CW601" s="29">
        <f>SUM(SUMIF(Survey!DQ601:DW601,{"&gt;0","&lt;0"})*{1,-1})+SUM(SUMIF(Survey!DY601:EE601,{"&gt;0","&lt;0"})*{1,-1})</f>
        <v>0</v>
      </c>
      <c r="CX601">
        <f t="shared" si="454"/>
        <v>0</v>
      </c>
      <c r="CY601">
        <f t="shared" si="455"/>
        <v>0</v>
      </c>
      <c r="CZ601" s="16" t="str">
        <f t="shared" si="456"/>
        <v>Pass</v>
      </c>
      <c r="DA601" s="38" t="b">
        <f>IF(ABS(Survey!$DW601)=0,TRUE,FALSE)</f>
        <v>1</v>
      </c>
      <c r="DB601" s="37" t="b">
        <f>NOT(ISBLANK(Survey!DX601))</f>
        <v>0</v>
      </c>
      <c r="DC601" s="16" t="str">
        <f t="shared" si="457"/>
        <v>Pass</v>
      </c>
      <c r="DD601" s="38" t="b">
        <f>IF(ABS(Survey!$EE601)=0,TRUE,FALSE)</f>
        <v>1</v>
      </c>
      <c r="DE601" s="37" t="b">
        <f>NOT(ISBLANK(Survey!$EF601))</f>
        <v>0</v>
      </c>
      <c r="DF601" s="16" t="str">
        <f t="shared" si="458"/>
        <v>Fail</v>
      </c>
      <c r="DG601" s="36">
        <f>SUM(SUMIF(Survey!EL601:EN601,{"&gt;0","&lt;0"})*{1,-1})</f>
        <v>0</v>
      </c>
      <c r="DH601">
        <f t="shared" si="459"/>
        <v>0</v>
      </c>
      <c r="DI601">
        <f t="shared" si="460"/>
        <v>100</v>
      </c>
      <c r="DJ601" s="35" t="b">
        <f>IF(OR(Survey!$M601="ETF",Survey!$M601="ETF, alternative mutual fund",Survey!$M601="Closed-end", Survey!$M601="Split share corp"),TRUE,FALSE)</f>
        <v>0</v>
      </c>
      <c r="DK601" s="16" t="str">
        <f t="shared" si="461"/>
        <v>Fail</v>
      </c>
      <c r="DL601" s="36">
        <f>SUM(SUMIF(Survey!EP601:EV601,{"&gt;0","&lt;0"})*{1,-1})</f>
        <v>0</v>
      </c>
      <c r="DM601">
        <f t="shared" si="462"/>
        <v>0</v>
      </c>
      <c r="DN601" s="17">
        <f t="shared" si="463"/>
        <v>100</v>
      </c>
      <c r="DO601" s="16" t="str">
        <f t="shared" si="464"/>
        <v>Fail</v>
      </c>
      <c r="DP601" s="36">
        <f>SUM(SUMIF(Survey!EX601:FD601,{"&gt;0","&lt;0"})*{1,-1})</f>
        <v>0</v>
      </c>
      <c r="DQ601">
        <f t="shared" si="465"/>
        <v>0</v>
      </c>
      <c r="DR601" s="17">
        <f t="shared" si="466"/>
        <v>100</v>
      </c>
    </row>
    <row r="602" spans="1:122">
      <c r="A602">
        <v>602</v>
      </c>
      <c r="B602" t="str">
        <f t="shared" si="420"/>
        <v>Pass</v>
      </c>
      <c r="C602" t="str">
        <f>IF(COUNTBLANK(Survey!B602:FE602)=$C$2, "Pass", "Fail")</f>
        <v>Pass</v>
      </c>
      <c r="D602" t="str">
        <f t="shared" si="421"/>
        <v>Fail</v>
      </c>
      <c r="E602" t="str">
        <f>IF(OR(ISBLANK(Survey!AJ602),COUNTIF(G602:BB602,"Fail")),"Fail","Pass")</f>
        <v>Fail</v>
      </c>
      <c r="G602" s="16" t="str">
        <f t="shared" si="422"/>
        <v>Fail</v>
      </c>
      <c r="H602" s="177">
        <f>COUNTBLANK(Survey!B602:D602)+COUNTBLANK(Survey!G602)+COUNTBLANK(Survey!I602)+COUNTBLANK(Survey!K602:M602)+COUNTBLANK(Survey!P602)+COUNTBLANK(Survey!S602:U602)+COUNTBLANK(Survey!Y602:AA602)+COUNTBLANK(Survey!AD602:AE602)+COUNTBLANK(Survey!AI602:AI602)</f>
        <v>18</v>
      </c>
      <c r="I602" s="16" t="str">
        <f t="shared" si="423"/>
        <v>Fail</v>
      </c>
      <c r="J602" t="b">
        <f>IF(Survey!E602="No",TRUE,FALSE)</f>
        <v>0</v>
      </c>
      <c r="K602" s="34">
        <f>LEN(Survey!E602)</f>
        <v>0</v>
      </c>
      <c r="L602" s="16" t="str">
        <f t="shared" si="424"/>
        <v>Fail</v>
      </c>
      <c r="M602" t="b">
        <f>IF(Survey!F602="No",TRUE,FALSE)</f>
        <v>0</v>
      </c>
      <c r="N602" s="33">
        <f>LEN(Survey!F602)</f>
        <v>0</v>
      </c>
      <c r="O602" s="16" t="str">
        <f t="shared" si="425"/>
        <v>Pass</v>
      </c>
      <c r="P602" s="34">
        <f>MOD((LEN(Survey!H602)+2),11)</f>
        <v>2</v>
      </c>
      <c r="Q602" s="33" t="str">
        <f>IF(Survey!$L602="Prospectus fund", "Yes", "No")</f>
        <v>No</v>
      </c>
      <c r="R602" s="16" t="str">
        <f t="shared" si="426"/>
        <v>Pass</v>
      </c>
      <c r="S602" s="34">
        <f>MOD((LEN(Survey!J602)+2),11)</f>
        <v>2</v>
      </c>
      <c r="T602" s="35" t="b">
        <f>IF(OR(Survey!$M602="ETF",Survey!$M602="ETF, alternative mutual fund",Survey!$M602="Closed-end", Survey!$M602="Split share corp", Survey!$I602="Yes"),TRUE,FALSE)</f>
        <v>0</v>
      </c>
      <c r="U602" s="16" t="str">
        <f>IFERROR(IF(AND(OR(X602=Y602,Y602 = "Either"),NOT(ISBLANK(Survey!K602))),"Pass","Fail"),"Pass")</f>
        <v>Fail</v>
      </c>
      <c r="V602" s="36" cm="1">
        <f t="array" ref="V602">SUM(SUMIF(Survey!BZ602:CS602,{"&gt;0","&lt;0"})*{1,-1})</f>
        <v>0</v>
      </c>
      <c r="W602" s="38" cm="1">
        <f t="array" ref="W602">SUM(SUMIF(Survey!CC602,{"&gt;0","&lt;0"})*{1,-1})+SUM(SUMIF(Survey!CM602,{"&gt;0","&lt;0"})*{1,-1})</f>
        <v>0</v>
      </c>
      <c r="X602" s="38">
        <f>Survey!K602</f>
        <v>0</v>
      </c>
      <c r="Y602" s="37" t="str">
        <f t="shared" si="427"/>
        <v>Either</v>
      </c>
      <c r="Z602" s="16" t="str">
        <f t="shared" si="428"/>
        <v>Fail</v>
      </c>
      <c r="AA602" s="67" cm="1">
        <f t="array" ref="AA602">SUM(SUMIF(Survey!BZ602:CS602,{"&gt;0","&lt;0"})*{1,-1})+SUM(SUMIF(Survey!CU602:DN602,{"&gt;0","&lt;0"})*{1,-1})</f>
        <v>0</v>
      </c>
      <c r="AB602" s="67">
        <f>IFERROR(AA602/(Survey!$AV602),0)</f>
        <v>0</v>
      </c>
      <c r="AC602" s="128" t="b">
        <f>IF(OR(Survey!$M602="Alternative strategy or hedge",Survey!$M602="Other, illiquid",Survey!$L602="Prospectus fund"),TRUE,FALSE)</f>
        <v>0</v>
      </c>
      <c r="AD602" s="128" t="b">
        <f>NOT(ISBLANK(Survey!$M602))</f>
        <v>0</v>
      </c>
      <c r="AE602" s="16" t="str">
        <f t="shared" si="429"/>
        <v>Pass</v>
      </c>
      <c r="AF602" s="38" t="b">
        <f>NOT(ISNUMBER(SEARCH("Other",Survey!$P602)))</f>
        <v>1</v>
      </c>
      <c r="AG602" s="37" t="b">
        <f>NOT(ISBLANK(Survey!$Q602))</f>
        <v>0</v>
      </c>
      <c r="AH602" s="16" t="str">
        <f t="shared" si="430"/>
        <v>Pass</v>
      </c>
      <c r="AI602" s="143">
        <f>COUNTBLANK(Survey!$W602)</f>
        <v>1</v>
      </c>
      <c r="AJ602" s="67">
        <f>IF(AND(Survey!L602&lt;&gt;"Exempt fund",OR(Survey!$M602="ETF",Survey!$M602="ETF, alternative mutual fund",Survey!$M602="Mutual fund",Survey!$M602="Alternative mutual fund",Survey!$M602="Money market")),1,0)</f>
        <v>0</v>
      </c>
      <c r="AK602" s="16" t="str">
        <f t="shared" si="431"/>
        <v>Pass</v>
      </c>
      <c r="AL602" s="38" t="b">
        <f>NOT(ISNUMBER(SEARCH("Yes",Survey!$AA602)))</f>
        <v>1</v>
      </c>
      <c r="AM602" s="37" t="b">
        <f>IF(COUNTBLANK(Survey!$AB602:$AC602)=0,TRUE, FALSE)</f>
        <v>0</v>
      </c>
      <c r="AN602" s="16" t="str">
        <f t="shared" si="432"/>
        <v>Pass</v>
      </c>
      <c r="AO602" s="38" t="b">
        <f>NOT(ISNUMBER(SEARCH("Yes",Survey!$AD602)))</f>
        <v>1</v>
      </c>
      <c r="AP602" s="37" t="b">
        <f>NOT(ISBLANK(Survey!$AF602))</f>
        <v>0</v>
      </c>
      <c r="AQ602" s="16" t="str">
        <f t="shared" si="433"/>
        <v>Pass</v>
      </c>
      <c r="AR602" s="38" t="b">
        <f>NOT(OR(ISNUMBER(SEARCH("Other",Survey!$AF602)),ISNUMBER(SEARCH("Multiple",Survey!$AF602))))</f>
        <v>1</v>
      </c>
      <c r="AS602" s="37" t="b">
        <f>NOT(ISBLANK(Survey!$AG602))</f>
        <v>0</v>
      </c>
      <c r="AT602" s="16" t="str">
        <f t="shared" si="434"/>
        <v>Fail</v>
      </c>
      <c r="AU602" s="143">
        <f>IF(ABS(Survey!$AV602)&gt;0, 1,0)</f>
        <v>0</v>
      </c>
      <c r="AV602" s="143">
        <f>IF(COUNTBLANK(Survey!$AJ602)=0,1,0)</f>
        <v>0</v>
      </c>
      <c r="AW602" s="16" t="str">
        <f t="shared" si="435"/>
        <v>Pass</v>
      </c>
      <c r="AX602" s="143">
        <f>IF(ISBLANK(Survey!$AJ602),0,1)</f>
        <v>0</v>
      </c>
      <c r="AY602" s="165">
        <f>COUNTBLANK(Survey!$AK602)</f>
        <v>1</v>
      </c>
      <c r="AZ602" s="16" t="str">
        <f t="shared" si="436"/>
        <v>Pass</v>
      </c>
      <c r="BA602" s="143">
        <f>IF(OR(Survey!$AK602="Closed",ISBLANK(Survey!$AK602)),0,1)</f>
        <v>0</v>
      </c>
      <c r="BB602" s="165">
        <f>IF(ISBLANK(Survey!$AL602),1,0)</f>
        <v>1</v>
      </c>
      <c r="BC602" s="147" t="str" cm="1">
        <f t="array" ref="BC602">IF(OR(IF(OR($BE602+$BF602 = 2, $BG602=1), FALSE, TRUE), AND($BD602:$BD602 = 0)),"Pass","Fail")</f>
        <v>Pass</v>
      </c>
      <c r="BD602" s="143">
        <f>COUNTBLANK(Survey!$AM602:$AO602)</f>
        <v>3</v>
      </c>
      <c r="BE602" s="143">
        <f>IF(Survey!$I602="Yes",1,0)</f>
        <v>0</v>
      </c>
      <c r="BF602" s="143">
        <f>IF(OR(Survey!$M602="Mutual fund",Survey!$M602="Alternative mutual fund",Survey!$M602="Money market"),1,0)</f>
        <v>0</v>
      </c>
      <c r="BG602" s="148">
        <f>IF(OR(Survey!$M602="ETF",Survey!$M602="ETF, alternative mutual fund"),1,0)</f>
        <v>0</v>
      </c>
      <c r="BH602" s="16" t="str">
        <f t="shared" si="437"/>
        <v>Pass</v>
      </c>
      <c r="BI602" s="38" t="b">
        <f>OR(ISNUMBER(SEARCH("Yes",Survey!$AO602)),ISBLANK(Survey!$AO602))</f>
        <v>1</v>
      </c>
      <c r="BJ602" s="67" t="b">
        <f>NOT(ISBLANK(Survey!$AP602))</f>
        <v>0</v>
      </c>
      <c r="BK602" s="16" t="str">
        <f t="shared" si="438"/>
        <v>Pass</v>
      </c>
      <c r="BL602" s="143">
        <f>IF(Survey!$AW602=0, 0,1)</f>
        <v>0</v>
      </c>
      <c r="BM602" s="67">
        <f>Survey!$AQ602</f>
        <v>0</v>
      </c>
      <c r="BN602" s="67">
        <f>IFERROR((Survey!$AX602-ABS(Survey!$AY602)-ABS(Survey!$BD602))/Survey!$AW602,0)</f>
        <v>0</v>
      </c>
      <c r="BO602" s="67">
        <f>IF(AND($BM602&gt;$BN602-0.2,$BM602&lt;$BN602+0.2,ISBLANK(Survey!$AQ602)=FALSE),0,1)</f>
        <v>1</v>
      </c>
      <c r="BP602" s="165">
        <f>IF(ISBLANK(Survey!$AR602),1,0)</f>
        <v>1</v>
      </c>
      <c r="BQ602" s="16" t="str">
        <f t="shared" si="439"/>
        <v>Pass</v>
      </c>
      <c r="BR602" s="143">
        <f>IF(Survey!$AW602=0, 0,1)</f>
        <v>0</v>
      </c>
      <c r="BS602" s="67">
        <f>IF(AND(Survey!$AS602&gt;=0,Survey!$AS602&lt;=0.2,Survey!$AS602&lt;&gt;""),0,1)</f>
        <v>1</v>
      </c>
      <c r="BT602" s="143">
        <f>IF(ISBLANK(Survey!$AT602),1,0)</f>
        <v>1</v>
      </c>
      <c r="BU602" s="16" t="str">
        <f t="shared" si="440"/>
        <v>Fail</v>
      </c>
      <c r="BV602" s="165">
        <f>Survey!$AU602</f>
        <v>0</v>
      </c>
      <c r="BW602" s="16" t="str">
        <f t="shared" si="441"/>
        <v>Pass</v>
      </c>
      <c r="BX602" s="36">
        <f>Survey!$AV602</f>
        <v>0</v>
      </c>
      <c r="BY602" s="176">
        <f>Survey!$AW602+Survey!$AX602-ABS(Survey!$AY602)+ABS(Survey!$AZ602)-ABS(Survey!$BA602)+ABS(Survey!$BB602)-ABS(Survey!$BC602)-ABS(Survey!$BD602)+Survey!$BE602</f>
        <v>0</v>
      </c>
      <c r="BZ602" s="35">
        <f t="shared" si="442"/>
        <v>0</v>
      </c>
      <c r="CA602" s="17">
        <f t="shared" si="443"/>
        <v>0</v>
      </c>
      <c r="CB602" s="16" t="str">
        <f t="shared" si="444"/>
        <v>Pass</v>
      </c>
      <c r="CC602" s="38" t="b">
        <f>IF(ABS(Survey!$BE602)=0,TRUE,FALSE)</f>
        <v>1</v>
      </c>
      <c r="CD602" s="37" t="b">
        <f>NOT(ISBLANK(Survey!$BF602))</f>
        <v>0</v>
      </c>
      <c r="CE602" t="str">
        <f t="shared" si="445"/>
        <v>Fail</v>
      </c>
      <c r="CF602" s="29">
        <f>Survey!$AV602</f>
        <v>0</v>
      </c>
      <c r="CG602" s="29" cm="1">
        <f t="array" ref="CG602">SUM(SUMIF(Survey!BH602:BO602,{"&gt;0","&lt;0"})*{1,-1})-SUM(SUMIF(Survey!BQ602:BX602,{"&gt;0","&lt;0"})*{1,-1})</f>
        <v>0</v>
      </c>
      <c r="CH602" s="35" t="str">
        <f t="shared" si="446"/>
        <v>No holdings</v>
      </c>
      <c r="CI602">
        <f t="shared" si="447"/>
        <v>0</v>
      </c>
      <c r="CJ602" s="16" t="str">
        <f t="shared" si="448"/>
        <v>Fail</v>
      </c>
      <c r="CK602" s="36">
        <f>Survey!$AV602</f>
        <v>0</v>
      </c>
      <c r="CL602" s="36" cm="1">
        <f t="array" ref="CL602">SUM(SUMIF(Survey!BZ602:CS602,{"&gt;0","&lt;0"})*{1,-1})-SUM(SUMIF(Survey!CU602:DN602,{"&gt;0","&lt;0"})*{1,-1})</f>
        <v>0</v>
      </c>
      <c r="CM602" s="35" t="str">
        <f t="shared" si="449"/>
        <v>No holdings</v>
      </c>
      <c r="CN602" s="17">
        <f t="shared" si="450"/>
        <v>0</v>
      </c>
      <c r="CO602" s="16" t="str">
        <f t="shared" si="451"/>
        <v>Pass</v>
      </c>
      <c r="CP602" s="38" t="b">
        <f>IF(ABS(Survey!$CS602)=0,TRUE,FALSE)</f>
        <v>1</v>
      </c>
      <c r="CQ602" s="37" t="b">
        <f>NOT(ISBLANK(Survey!$CT602))</f>
        <v>0</v>
      </c>
      <c r="CR602" s="16" t="str">
        <f t="shared" si="452"/>
        <v>Pass</v>
      </c>
      <c r="CS602" s="38" t="b">
        <f>IF(ABS(Survey!$DN602)=0,TRUE,FALSE)</f>
        <v>1</v>
      </c>
      <c r="CT602" s="37" t="b">
        <f>NOT(ISBLANK(Survey!$DO602))</f>
        <v>0</v>
      </c>
      <c r="CU602" t="str">
        <f t="shared" si="453"/>
        <v>Pass</v>
      </c>
      <c r="CV602" s="29" cm="1">
        <f t="array" ref="CV602">SUM(SUMIF(Survey!CO602,{"&gt;0","&lt;0"})*{1,-1})+SUM(SUMIF(Survey!DJ602,{"&gt;0","&lt;0"})*{1,-1})</f>
        <v>0</v>
      </c>
      <c r="CW602" s="29">
        <f>SUM(SUMIF(Survey!DQ602:DW602,{"&gt;0","&lt;0"})*{1,-1})+SUM(SUMIF(Survey!DY602:EE602,{"&gt;0","&lt;0"})*{1,-1})</f>
        <v>0</v>
      </c>
      <c r="CX602">
        <f t="shared" si="454"/>
        <v>0</v>
      </c>
      <c r="CY602">
        <f t="shared" si="455"/>
        <v>0</v>
      </c>
      <c r="CZ602" s="16" t="str">
        <f t="shared" si="456"/>
        <v>Pass</v>
      </c>
      <c r="DA602" s="38" t="b">
        <f>IF(ABS(Survey!$DW602)=0,TRUE,FALSE)</f>
        <v>1</v>
      </c>
      <c r="DB602" s="37" t="b">
        <f>NOT(ISBLANK(Survey!DX602))</f>
        <v>0</v>
      </c>
      <c r="DC602" s="16" t="str">
        <f t="shared" si="457"/>
        <v>Pass</v>
      </c>
      <c r="DD602" s="38" t="b">
        <f>IF(ABS(Survey!$EE602)=0,TRUE,FALSE)</f>
        <v>1</v>
      </c>
      <c r="DE602" s="37" t="b">
        <f>NOT(ISBLANK(Survey!$EF602))</f>
        <v>0</v>
      </c>
      <c r="DF602" s="16" t="str">
        <f t="shared" si="458"/>
        <v>Fail</v>
      </c>
      <c r="DG602" s="36">
        <f>SUM(SUMIF(Survey!EL602:EN602,{"&gt;0","&lt;0"})*{1,-1})</f>
        <v>0</v>
      </c>
      <c r="DH602">
        <f t="shared" si="459"/>
        <v>0</v>
      </c>
      <c r="DI602">
        <f t="shared" si="460"/>
        <v>100</v>
      </c>
      <c r="DJ602" s="35" t="b">
        <f>IF(OR(Survey!$M602="ETF",Survey!$M602="ETF, alternative mutual fund",Survey!$M602="Closed-end", Survey!$M602="Split share corp"),TRUE,FALSE)</f>
        <v>0</v>
      </c>
      <c r="DK602" s="16" t="str">
        <f t="shared" si="461"/>
        <v>Fail</v>
      </c>
      <c r="DL602" s="36">
        <f>SUM(SUMIF(Survey!EP602:EV602,{"&gt;0","&lt;0"})*{1,-1})</f>
        <v>0</v>
      </c>
      <c r="DM602">
        <f t="shared" si="462"/>
        <v>0</v>
      </c>
      <c r="DN602" s="17">
        <f t="shared" si="463"/>
        <v>100</v>
      </c>
      <c r="DO602" s="16" t="str">
        <f t="shared" si="464"/>
        <v>Fail</v>
      </c>
      <c r="DP602" s="36">
        <f>SUM(SUMIF(Survey!EX602:FD602,{"&gt;0","&lt;0"})*{1,-1})</f>
        <v>0</v>
      </c>
      <c r="DQ602">
        <f t="shared" si="465"/>
        <v>0</v>
      </c>
      <c r="DR602" s="17">
        <f t="shared" si="466"/>
        <v>100</v>
      </c>
    </row>
    <row r="603" spans="1:122">
      <c r="A603">
        <v>603</v>
      </c>
      <c r="B603" t="str">
        <f t="shared" si="420"/>
        <v>Pass</v>
      </c>
      <c r="C603" t="str">
        <f>IF(COUNTBLANK(Survey!B603:FE603)=$C$2, "Pass", "Fail")</f>
        <v>Pass</v>
      </c>
      <c r="D603" t="str">
        <f t="shared" si="421"/>
        <v>Fail</v>
      </c>
      <c r="E603" t="str">
        <f>IF(OR(ISBLANK(Survey!AJ603),COUNTIF(G603:BB603,"Fail")),"Fail","Pass")</f>
        <v>Fail</v>
      </c>
      <c r="G603" s="16" t="str">
        <f t="shared" si="422"/>
        <v>Fail</v>
      </c>
      <c r="H603" s="177">
        <f>COUNTBLANK(Survey!B603:D603)+COUNTBLANK(Survey!G603)+COUNTBLANK(Survey!I603)+COUNTBLANK(Survey!K603:M603)+COUNTBLANK(Survey!P603)+COUNTBLANK(Survey!S603:U603)+COUNTBLANK(Survey!Y603:AA603)+COUNTBLANK(Survey!AD603:AE603)+COUNTBLANK(Survey!AI603:AI603)</f>
        <v>18</v>
      </c>
      <c r="I603" s="16" t="str">
        <f t="shared" si="423"/>
        <v>Fail</v>
      </c>
      <c r="J603" t="b">
        <f>IF(Survey!E603="No",TRUE,FALSE)</f>
        <v>0</v>
      </c>
      <c r="K603" s="34">
        <f>LEN(Survey!E603)</f>
        <v>0</v>
      </c>
      <c r="L603" s="16" t="str">
        <f t="shared" si="424"/>
        <v>Fail</v>
      </c>
      <c r="M603" t="b">
        <f>IF(Survey!F603="No",TRUE,FALSE)</f>
        <v>0</v>
      </c>
      <c r="N603" s="33">
        <f>LEN(Survey!F603)</f>
        <v>0</v>
      </c>
      <c r="O603" s="16" t="str">
        <f t="shared" si="425"/>
        <v>Pass</v>
      </c>
      <c r="P603" s="34">
        <f>MOD((LEN(Survey!H603)+2),11)</f>
        <v>2</v>
      </c>
      <c r="Q603" s="33" t="str">
        <f>IF(Survey!$L603="Prospectus fund", "Yes", "No")</f>
        <v>No</v>
      </c>
      <c r="R603" s="16" t="str">
        <f t="shared" si="426"/>
        <v>Pass</v>
      </c>
      <c r="S603" s="34">
        <f>MOD((LEN(Survey!J603)+2),11)</f>
        <v>2</v>
      </c>
      <c r="T603" s="35" t="b">
        <f>IF(OR(Survey!$M603="ETF",Survey!$M603="ETF, alternative mutual fund",Survey!$M603="Closed-end", Survey!$M603="Split share corp", Survey!$I603="Yes"),TRUE,FALSE)</f>
        <v>0</v>
      </c>
      <c r="U603" s="16" t="str">
        <f>IFERROR(IF(AND(OR(X603=Y603,Y603 = "Either"),NOT(ISBLANK(Survey!K603))),"Pass","Fail"),"Pass")</f>
        <v>Fail</v>
      </c>
      <c r="V603" s="36" cm="1">
        <f t="array" ref="V603">SUM(SUMIF(Survey!BZ603:CS603,{"&gt;0","&lt;0"})*{1,-1})</f>
        <v>0</v>
      </c>
      <c r="W603" s="38" cm="1">
        <f t="array" ref="W603">SUM(SUMIF(Survey!CC603,{"&gt;0","&lt;0"})*{1,-1})+SUM(SUMIF(Survey!CM603,{"&gt;0","&lt;0"})*{1,-1})</f>
        <v>0</v>
      </c>
      <c r="X603" s="38">
        <f>Survey!K603</f>
        <v>0</v>
      </c>
      <c r="Y603" s="37" t="str">
        <f t="shared" si="427"/>
        <v>Either</v>
      </c>
      <c r="Z603" s="16" t="str">
        <f t="shared" si="428"/>
        <v>Fail</v>
      </c>
      <c r="AA603" s="67" cm="1">
        <f t="array" ref="AA603">SUM(SUMIF(Survey!BZ603:CS603,{"&gt;0","&lt;0"})*{1,-1})+SUM(SUMIF(Survey!CU603:DN603,{"&gt;0","&lt;0"})*{1,-1})</f>
        <v>0</v>
      </c>
      <c r="AB603" s="67">
        <f>IFERROR(AA603/(Survey!$AV603),0)</f>
        <v>0</v>
      </c>
      <c r="AC603" s="128" t="b">
        <f>IF(OR(Survey!$M603="Alternative strategy or hedge",Survey!$M603="Other, illiquid",Survey!$L603="Prospectus fund"),TRUE,FALSE)</f>
        <v>0</v>
      </c>
      <c r="AD603" s="128" t="b">
        <f>NOT(ISBLANK(Survey!$M603))</f>
        <v>0</v>
      </c>
      <c r="AE603" s="16" t="str">
        <f t="shared" si="429"/>
        <v>Pass</v>
      </c>
      <c r="AF603" s="38" t="b">
        <f>NOT(ISNUMBER(SEARCH("Other",Survey!$P603)))</f>
        <v>1</v>
      </c>
      <c r="AG603" s="37" t="b">
        <f>NOT(ISBLANK(Survey!$Q603))</f>
        <v>0</v>
      </c>
      <c r="AH603" s="16" t="str">
        <f t="shared" si="430"/>
        <v>Pass</v>
      </c>
      <c r="AI603" s="143">
        <f>COUNTBLANK(Survey!$W603)</f>
        <v>1</v>
      </c>
      <c r="AJ603" s="67">
        <f>IF(AND(Survey!L603&lt;&gt;"Exempt fund",OR(Survey!$M603="ETF",Survey!$M603="ETF, alternative mutual fund",Survey!$M603="Mutual fund",Survey!$M603="Alternative mutual fund",Survey!$M603="Money market")),1,0)</f>
        <v>0</v>
      </c>
      <c r="AK603" s="16" t="str">
        <f t="shared" si="431"/>
        <v>Pass</v>
      </c>
      <c r="AL603" s="38" t="b">
        <f>NOT(ISNUMBER(SEARCH("Yes",Survey!$AA603)))</f>
        <v>1</v>
      </c>
      <c r="AM603" s="37" t="b">
        <f>IF(COUNTBLANK(Survey!$AB603:$AC603)=0,TRUE, FALSE)</f>
        <v>0</v>
      </c>
      <c r="AN603" s="16" t="str">
        <f t="shared" si="432"/>
        <v>Pass</v>
      </c>
      <c r="AO603" s="38" t="b">
        <f>NOT(ISNUMBER(SEARCH("Yes",Survey!$AD603)))</f>
        <v>1</v>
      </c>
      <c r="AP603" s="37" t="b">
        <f>NOT(ISBLANK(Survey!$AF603))</f>
        <v>0</v>
      </c>
      <c r="AQ603" s="16" t="str">
        <f t="shared" si="433"/>
        <v>Pass</v>
      </c>
      <c r="AR603" s="38" t="b">
        <f>NOT(OR(ISNUMBER(SEARCH("Other",Survey!$AF603)),ISNUMBER(SEARCH("Multiple",Survey!$AF603))))</f>
        <v>1</v>
      </c>
      <c r="AS603" s="37" t="b">
        <f>NOT(ISBLANK(Survey!$AG603))</f>
        <v>0</v>
      </c>
      <c r="AT603" s="16" t="str">
        <f t="shared" si="434"/>
        <v>Fail</v>
      </c>
      <c r="AU603" s="143">
        <f>IF(ABS(Survey!$AV603)&gt;0, 1,0)</f>
        <v>0</v>
      </c>
      <c r="AV603" s="143">
        <f>IF(COUNTBLANK(Survey!$AJ603)=0,1,0)</f>
        <v>0</v>
      </c>
      <c r="AW603" s="16" t="str">
        <f t="shared" si="435"/>
        <v>Pass</v>
      </c>
      <c r="AX603" s="143">
        <f>IF(ISBLANK(Survey!$AJ603),0,1)</f>
        <v>0</v>
      </c>
      <c r="AY603" s="165">
        <f>COUNTBLANK(Survey!$AK603)</f>
        <v>1</v>
      </c>
      <c r="AZ603" s="16" t="str">
        <f t="shared" si="436"/>
        <v>Pass</v>
      </c>
      <c r="BA603" s="143">
        <f>IF(OR(Survey!$AK603="Closed",ISBLANK(Survey!$AK603)),0,1)</f>
        <v>0</v>
      </c>
      <c r="BB603" s="165">
        <f>IF(ISBLANK(Survey!$AL603),1,0)</f>
        <v>1</v>
      </c>
      <c r="BC603" s="147" t="str" cm="1">
        <f t="array" ref="BC603">IF(OR(IF(OR($BE603+$BF603 = 2, $BG603=1), FALSE, TRUE), AND($BD603:$BD603 = 0)),"Pass","Fail")</f>
        <v>Pass</v>
      </c>
      <c r="BD603" s="143">
        <f>COUNTBLANK(Survey!$AM603:$AO603)</f>
        <v>3</v>
      </c>
      <c r="BE603" s="143">
        <f>IF(Survey!$I603="Yes",1,0)</f>
        <v>0</v>
      </c>
      <c r="BF603" s="143">
        <f>IF(OR(Survey!$M603="Mutual fund",Survey!$M603="Alternative mutual fund",Survey!$M603="Money market"),1,0)</f>
        <v>0</v>
      </c>
      <c r="BG603" s="148">
        <f>IF(OR(Survey!$M603="ETF",Survey!$M603="ETF, alternative mutual fund"),1,0)</f>
        <v>0</v>
      </c>
      <c r="BH603" s="16" t="str">
        <f t="shared" si="437"/>
        <v>Pass</v>
      </c>
      <c r="BI603" s="38" t="b">
        <f>OR(ISNUMBER(SEARCH("Yes",Survey!$AO603)),ISBLANK(Survey!$AO603))</f>
        <v>1</v>
      </c>
      <c r="BJ603" s="67" t="b">
        <f>NOT(ISBLANK(Survey!$AP603))</f>
        <v>0</v>
      </c>
      <c r="BK603" s="16" t="str">
        <f t="shared" si="438"/>
        <v>Pass</v>
      </c>
      <c r="BL603" s="143">
        <f>IF(Survey!$AW603=0, 0,1)</f>
        <v>0</v>
      </c>
      <c r="BM603" s="67">
        <f>Survey!$AQ603</f>
        <v>0</v>
      </c>
      <c r="BN603" s="67">
        <f>IFERROR((Survey!$AX603-ABS(Survey!$AY603)-ABS(Survey!$BD603))/Survey!$AW603,0)</f>
        <v>0</v>
      </c>
      <c r="BO603" s="67">
        <f>IF(AND($BM603&gt;$BN603-0.2,$BM603&lt;$BN603+0.2,ISBLANK(Survey!$AQ603)=FALSE),0,1)</f>
        <v>1</v>
      </c>
      <c r="BP603" s="165">
        <f>IF(ISBLANK(Survey!$AR603),1,0)</f>
        <v>1</v>
      </c>
      <c r="BQ603" s="16" t="str">
        <f t="shared" si="439"/>
        <v>Pass</v>
      </c>
      <c r="BR603" s="143">
        <f>IF(Survey!$AW603=0, 0,1)</f>
        <v>0</v>
      </c>
      <c r="BS603" s="67">
        <f>IF(AND(Survey!$AS603&gt;=0,Survey!$AS603&lt;=0.2,Survey!$AS603&lt;&gt;""),0,1)</f>
        <v>1</v>
      </c>
      <c r="BT603" s="143">
        <f>IF(ISBLANK(Survey!$AT603),1,0)</f>
        <v>1</v>
      </c>
      <c r="BU603" s="16" t="str">
        <f t="shared" si="440"/>
        <v>Fail</v>
      </c>
      <c r="BV603" s="165">
        <f>Survey!$AU603</f>
        <v>0</v>
      </c>
      <c r="BW603" s="16" t="str">
        <f t="shared" si="441"/>
        <v>Pass</v>
      </c>
      <c r="BX603" s="36">
        <f>Survey!$AV603</f>
        <v>0</v>
      </c>
      <c r="BY603" s="176">
        <f>Survey!$AW603+Survey!$AX603-ABS(Survey!$AY603)+ABS(Survey!$AZ603)-ABS(Survey!$BA603)+ABS(Survey!$BB603)-ABS(Survey!$BC603)-ABS(Survey!$BD603)+Survey!$BE603</f>
        <v>0</v>
      </c>
      <c r="BZ603" s="35">
        <f t="shared" si="442"/>
        <v>0</v>
      </c>
      <c r="CA603" s="17">
        <f t="shared" si="443"/>
        <v>0</v>
      </c>
      <c r="CB603" s="16" t="str">
        <f t="shared" si="444"/>
        <v>Pass</v>
      </c>
      <c r="CC603" s="38" t="b">
        <f>IF(ABS(Survey!$BE603)=0,TRUE,FALSE)</f>
        <v>1</v>
      </c>
      <c r="CD603" s="37" t="b">
        <f>NOT(ISBLANK(Survey!$BF603))</f>
        <v>0</v>
      </c>
      <c r="CE603" t="str">
        <f t="shared" si="445"/>
        <v>Fail</v>
      </c>
      <c r="CF603" s="29">
        <f>Survey!$AV603</f>
        <v>0</v>
      </c>
      <c r="CG603" s="29" cm="1">
        <f t="array" ref="CG603">SUM(SUMIF(Survey!BH603:BO603,{"&gt;0","&lt;0"})*{1,-1})-SUM(SUMIF(Survey!BQ603:BX603,{"&gt;0","&lt;0"})*{1,-1})</f>
        <v>0</v>
      </c>
      <c r="CH603" s="35" t="str">
        <f t="shared" si="446"/>
        <v>No holdings</v>
      </c>
      <c r="CI603">
        <f t="shared" si="447"/>
        <v>0</v>
      </c>
      <c r="CJ603" s="16" t="str">
        <f t="shared" si="448"/>
        <v>Fail</v>
      </c>
      <c r="CK603" s="36">
        <f>Survey!$AV603</f>
        <v>0</v>
      </c>
      <c r="CL603" s="36" cm="1">
        <f t="array" ref="CL603">SUM(SUMIF(Survey!BZ603:CS603,{"&gt;0","&lt;0"})*{1,-1})-SUM(SUMIF(Survey!CU603:DN603,{"&gt;0","&lt;0"})*{1,-1})</f>
        <v>0</v>
      </c>
      <c r="CM603" s="35" t="str">
        <f t="shared" si="449"/>
        <v>No holdings</v>
      </c>
      <c r="CN603" s="17">
        <f t="shared" si="450"/>
        <v>0</v>
      </c>
      <c r="CO603" s="16" t="str">
        <f t="shared" si="451"/>
        <v>Pass</v>
      </c>
      <c r="CP603" s="38" t="b">
        <f>IF(ABS(Survey!$CS603)=0,TRUE,FALSE)</f>
        <v>1</v>
      </c>
      <c r="CQ603" s="37" t="b">
        <f>NOT(ISBLANK(Survey!$CT603))</f>
        <v>0</v>
      </c>
      <c r="CR603" s="16" t="str">
        <f t="shared" si="452"/>
        <v>Pass</v>
      </c>
      <c r="CS603" s="38" t="b">
        <f>IF(ABS(Survey!$DN603)=0,TRUE,FALSE)</f>
        <v>1</v>
      </c>
      <c r="CT603" s="37" t="b">
        <f>NOT(ISBLANK(Survey!$DO603))</f>
        <v>0</v>
      </c>
      <c r="CU603" t="str">
        <f t="shared" si="453"/>
        <v>Pass</v>
      </c>
      <c r="CV603" s="29" cm="1">
        <f t="array" ref="CV603">SUM(SUMIF(Survey!CO603,{"&gt;0","&lt;0"})*{1,-1})+SUM(SUMIF(Survey!DJ603,{"&gt;0","&lt;0"})*{1,-1})</f>
        <v>0</v>
      </c>
      <c r="CW603" s="29">
        <f>SUM(SUMIF(Survey!DQ603:DW603,{"&gt;0","&lt;0"})*{1,-1})+SUM(SUMIF(Survey!DY603:EE603,{"&gt;0","&lt;0"})*{1,-1})</f>
        <v>0</v>
      </c>
      <c r="CX603">
        <f t="shared" si="454"/>
        <v>0</v>
      </c>
      <c r="CY603">
        <f t="shared" si="455"/>
        <v>0</v>
      </c>
      <c r="CZ603" s="16" t="str">
        <f t="shared" si="456"/>
        <v>Pass</v>
      </c>
      <c r="DA603" s="38" t="b">
        <f>IF(ABS(Survey!$DW603)=0,TRUE,FALSE)</f>
        <v>1</v>
      </c>
      <c r="DB603" s="37" t="b">
        <f>NOT(ISBLANK(Survey!DX603))</f>
        <v>0</v>
      </c>
      <c r="DC603" s="16" t="str">
        <f t="shared" si="457"/>
        <v>Pass</v>
      </c>
      <c r="DD603" s="38" t="b">
        <f>IF(ABS(Survey!$EE603)=0,TRUE,FALSE)</f>
        <v>1</v>
      </c>
      <c r="DE603" s="37" t="b">
        <f>NOT(ISBLANK(Survey!$EF603))</f>
        <v>0</v>
      </c>
      <c r="DF603" s="16" t="str">
        <f t="shared" si="458"/>
        <v>Fail</v>
      </c>
      <c r="DG603" s="36">
        <f>SUM(SUMIF(Survey!EL603:EN603,{"&gt;0","&lt;0"})*{1,-1})</f>
        <v>0</v>
      </c>
      <c r="DH603">
        <f t="shared" si="459"/>
        <v>0</v>
      </c>
      <c r="DI603">
        <f t="shared" si="460"/>
        <v>100</v>
      </c>
      <c r="DJ603" s="35" t="b">
        <f>IF(OR(Survey!$M603="ETF",Survey!$M603="ETF, alternative mutual fund",Survey!$M603="Closed-end", Survey!$M603="Split share corp"),TRUE,FALSE)</f>
        <v>0</v>
      </c>
      <c r="DK603" s="16" t="str">
        <f t="shared" si="461"/>
        <v>Fail</v>
      </c>
      <c r="DL603" s="36">
        <f>SUM(SUMIF(Survey!EP603:EV603,{"&gt;0","&lt;0"})*{1,-1})</f>
        <v>0</v>
      </c>
      <c r="DM603">
        <f t="shared" si="462"/>
        <v>0</v>
      </c>
      <c r="DN603" s="17">
        <f t="shared" si="463"/>
        <v>100</v>
      </c>
      <c r="DO603" s="16" t="str">
        <f t="shared" si="464"/>
        <v>Fail</v>
      </c>
      <c r="DP603" s="36">
        <f>SUM(SUMIF(Survey!EX603:FD603,{"&gt;0","&lt;0"})*{1,-1})</f>
        <v>0</v>
      </c>
      <c r="DQ603">
        <f t="shared" si="465"/>
        <v>0</v>
      </c>
      <c r="DR603" s="17">
        <f t="shared" si="466"/>
        <v>100</v>
      </c>
    </row>
    <row r="604" spans="1:122">
      <c r="A604">
        <v>604</v>
      </c>
      <c r="B604" t="str">
        <f t="shared" si="420"/>
        <v>Pass</v>
      </c>
      <c r="C604" t="str">
        <f>IF(COUNTBLANK(Survey!B604:FE604)=$C$2, "Pass", "Fail")</f>
        <v>Pass</v>
      </c>
      <c r="D604" t="str">
        <f t="shared" si="421"/>
        <v>Fail</v>
      </c>
      <c r="E604" t="str">
        <f>IF(OR(ISBLANK(Survey!AJ604),COUNTIF(G604:BB604,"Fail")),"Fail","Pass")</f>
        <v>Fail</v>
      </c>
      <c r="G604" s="16" t="str">
        <f t="shared" si="422"/>
        <v>Fail</v>
      </c>
      <c r="H604" s="177">
        <f>COUNTBLANK(Survey!B604:D604)+COUNTBLANK(Survey!G604)+COUNTBLANK(Survey!I604)+COUNTBLANK(Survey!K604:M604)+COUNTBLANK(Survey!P604)+COUNTBLANK(Survey!S604:U604)+COUNTBLANK(Survey!Y604:AA604)+COUNTBLANK(Survey!AD604:AE604)+COUNTBLANK(Survey!AI604:AI604)</f>
        <v>18</v>
      </c>
      <c r="I604" s="16" t="str">
        <f t="shared" si="423"/>
        <v>Fail</v>
      </c>
      <c r="J604" t="b">
        <f>IF(Survey!E604="No",TRUE,FALSE)</f>
        <v>0</v>
      </c>
      <c r="K604" s="34">
        <f>LEN(Survey!E604)</f>
        <v>0</v>
      </c>
      <c r="L604" s="16" t="str">
        <f t="shared" si="424"/>
        <v>Fail</v>
      </c>
      <c r="M604" t="b">
        <f>IF(Survey!F604="No",TRUE,FALSE)</f>
        <v>0</v>
      </c>
      <c r="N604" s="33">
        <f>LEN(Survey!F604)</f>
        <v>0</v>
      </c>
      <c r="O604" s="16" t="str">
        <f t="shared" si="425"/>
        <v>Pass</v>
      </c>
      <c r="P604" s="34">
        <f>MOD((LEN(Survey!H604)+2),11)</f>
        <v>2</v>
      </c>
      <c r="Q604" s="33" t="str">
        <f>IF(Survey!$L604="Prospectus fund", "Yes", "No")</f>
        <v>No</v>
      </c>
      <c r="R604" s="16" t="str">
        <f t="shared" si="426"/>
        <v>Pass</v>
      </c>
      <c r="S604" s="34">
        <f>MOD((LEN(Survey!J604)+2),11)</f>
        <v>2</v>
      </c>
      <c r="T604" s="35" t="b">
        <f>IF(OR(Survey!$M604="ETF",Survey!$M604="ETF, alternative mutual fund",Survey!$M604="Closed-end", Survey!$M604="Split share corp", Survey!$I604="Yes"),TRUE,FALSE)</f>
        <v>0</v>
      </c>
      <c r="U604" s="16" t="str">
        <f>IFERROR(IF(AND(OR(X604=Y604,Y604 = "Either"),NOT(ISBLANK(Survey!K604))),"Pass","Fail"),"Pass")</f>
        <v>Fail</v>
      </c>
      <c r="V604" s="36" cm="1">
        <f t="array" ref="V604">SUM(SUMIF(Survey!BZ604:CS604,{"&gt;0","&lt;0"})*{1,-1})</f>
        <v>0</v>
      </c>
      <c r="W604" s="38" cm="1">
        <f t="array" ref="W604">SUM(SUMIF(Survey!CC604,{"&gt;0","&lt;0"})*{1,-1})+SUM(SUMIF(Survey!CM604,{"&gt;0","&lt;0"})*{1,-1})</f>
        <v>0</v>
      </c>
      <c r="X604" s="38">
        <f>Survey!K604</f>
        <v>0</v>
      </c>
      <c r="Y604" s="37" t="str">
        <f t="shared" si="427"/>
        <v>Either</v>
      </c>
      <c r="Z604" s="16" t="str">
        <f t="shared" si="428"/>
        <v>Fail</v>
      </c>
      <c r="AA604" s="67" cm="1">
        <f t="array" ref="AA604">SUM(SUMIF(Survey!BZ604:CS604,{"&gt;0","&lt;0"})*{1,-1})+SUM(SUMIF(Survey!CU604:DN604,{"&gt;0","&lt;0"})*{1,-1})</f>
        <v>0</v>
      </c>
      <c r="AB604" s="67">
        <f>IFERROR(AA604/(Survey!$AV604),0)</f>
        <v>0</v>
      </c>
      <c r="AC604" s="128" t="b">
        <f>IF(OR(Survey!$M604="Alternative strategy or hedge",Survey!$M604="Other, illiquid",Survey!$L604="Prospectus fund"),TRUE,FALSE)</f>
        <v>0</v>
      </c>
      <c r="AD604" s="128" t="b">
        <f>NOT(ISBLANK(Survey!$M604))</f>
        <v>0</v>
      </c>
      <c r="AE604" s="16" t="str">
        <f t="shared" si="429"/>
        <v>Pass</v>
      </c>
      <c r="AF604" s="38" t="b">
        <f>NOT(ISNUMBER(SEARCH("Other",Survey!$P604)))</f>
        <v>1</v>
      </c>
      <c r="AG604" s="37" t="b">
        <f>NOT(ISBLANK(Survey!$Q604))</f>
        <v>0</v>
      </c>
      <c r="AH604" s="16" t="str">
        <f t="shared" si="430"/>
        <v>Pass</v>
      </c>
      <c r="AI604" s="143">
        <f>COUNTBLANK(Survey!$W604)</f>
        <v>1</v>
      </c>
      <c r="AJ604" s="67">
        <f>IF(AND(Survey!L604&lt;&gt;"Exempt fund",OR(Survey!$M604="ETF",Survey!$M604="ETF, alternative mutual fund",Survey!$M604="Mutual fund",Survey!$M604="Alternative mutual fund",Survey!$M604="Money market")),1,0)</f>
        <v>0</v>
      </c>
      <c r="AK604" s="16" t="str">
        <f t="shared" si="431"/>
        <v>Pass</v>
      </c>
      <c r="AL604" s="38" t="b">
        <f>NOT(ISNUMBER(SEARCH("Yes",Survey!$AA604)))</f>
        <v>1</v>
      </c>
      <c r="AM604" s="37" t="b">
        <f>IF(COUNTBLANK(Survey!$AB604:$AC604)=0,TRUE, FALSE)</f>
        <v>0</v>
      </c>
      <c r="AN604" s="16" t="str">
        <f t="shared" si="432"/>
        <v>Pass</v>
      </c>
      <c r="AO604" s="38" t="b">
        <f>NOT(ISNUMBER(SEARCH("Yes",Survey!$AD604)))</f>
        <v>1</v>
      </c>
      <c r="AP604" s="37" t="b">
        <f>NOT(ISBLANK(Survey!$AF604))</f>
        <v>0</v>
      </c>
      <c r="AQ604" s="16" t="str">
        <f t="shared" si="433"/>
        <v>Pass</v>
      </c>
      <c r="AR604" s="38" t="b">
        <f>NOT(OR(ISNUMBER(SEARCH("Other",Survey!$AF604)),ISNUMBER(SEARCH("Multiple",Survey!$AF604))))</f>
        <v>1</v>
      </c>
      <c r="AS604" s="37" t="b">
        <f>NOT(ISBLANK(Survey!$AG604))</f>
        <v>0</v>
      </c>
      <c r="AT604" s="16" t="str">
        <f t="shared" si="434"/>
        <v>Fail</v>
      </c>
      <c r="AU604" s="143">
        <f>IF(ABS(Survey!$AV604)&gt;0, 1,0)</f>
        <v>0</v>
      </c>
      <c r="AV604" s="143">
        <f>IF(COUNTBLANK(Survey!$AJ604)=0,1,0)</f>
        <v>0</v>
      </c>
      <c r="AW604" s="16" t="str">
        <f t="shared" si="435"/>
        <v>Pass</v>
      </c>
      <c r="AX604" s="143">
        <f>IF(ISBLANK(Survey!$AJ604),0,1)</f>
        <v>0</v>
      </c>
      <c r="AY604" s="165">
        <f>COUNTBLANK(Survey!$AK604)</f>
        <v>1</v>
      </c>
      <c r="AZ604" s="16" t="str">
        <f t="shared" si="436"/>
        <v>Pass</v>
      </c>
      <c r="BA604" s="143">
        <f>IF(OR(Survey!$AK604="Closed",ISBLANK(Survey!$AK604)),0,1)</f>
        <v>0</v>
      </c>
      <c r="BB604" s="165">
        <f>IF(ISBLANK(Survey!$AL604),1,0)</f>
        <v>1</v>
      </c>
      <c r="BC604" s="147" t="str" cm="1">
        <f t="array" ref="BC604">IF(OR(IF(OR($BE604+$BF604 = 2, $BG604=1), FALSE, TRUE), AND($BD604:$BD604 = 0)),"Pass","Fail")</f>
        <v>Pass</v>
      </c>
      <c r="BD604" s="143">
        <f>COUNTBLANK(Survey!$AM604:$AO604)</f>
        <v>3</v>
      </c>
      <c r="BE604" s="143">
        <f>IF(Survey!$I604="Yes",1,0)</f>
        <v>0</v>
      </c>
      <c r="BF604" s="143">
        <f>IF(OR(Survey!$M604="Mutual fund",Survey!$M604="Alternative mutual fund",Survey!$M604="Money market"),1,0)</f>
        <v>0</v>
      </c>
      <c r="BG604" s="148">
        <f>IF(OR(Survey!$M604="ETF",Survey!$M604="ETF, alternative mutual fund"),1,0)</f>
        <v>0</v>
      </c>
      <c r="BH604" s="16" t="str">
        <f t="shared" si="437"/>
        <v>Pass</v>
      </c>
      <c r="BI604" s="38" t="b">
        <f>OR(ISNUMBER(SEARCH("Yes",Survey!$AO604)),ISBLANK(Survey!$AO604))</f>
        <v>1</v>
      </c>
      <c r="BJ604" s="67" t="b">
        <f>NOT(ISBLANK(Survey!$AP604))</f>
        <v>0</v>
      </c>
      <c r="BK604" s="16" t="str">
        <f t="shared" si="438"/>
        <v>Pass</v>
      </c>
      <c r="BL604" s="143">
        <f>IF(Survey!$AW604=0, 0,1)</f>
        <v>0</v>
      </c>
      <c r="BM604" s="67">
        <f>Survey!$AQ604</f>
        <v>0</v>
      </c>
      <c r="BN604" s="67">
        <f>IFERROR((Survey!$AX604-ABS(Survey!$AY604)-ABS(Survey!$BD604))/Survey!$AW604,0)</f>
        <v>0</v>
      </c>
      <c r="BO604" s="67">
        <f>IF(AND($BM604&gt;$BN604-0.2,$BM604&lt;$BN604+0.2,ISBLANK(Survey!$AQ604)=FALSE),0,1)</f>
        <v>1</v>
      </c>
      <c r="BP604" s="165">
        <f>IF(ISBLANK(Survey!$AR604),1,0)</f>
        <v>1</v>
      </c>
      <c r="BQ604" s="16" t="str">
        <f t="shared" si="439"/>
        <v>Pass</v>
      </c>
      <c r="BR604" s="143">
        <f>IF(Survey!$AW604=0, 0,1)</f>
        <v>0</v>
      </c>
      <c r="BS604" s="67">
        <f>IF(AND(Survey!$AS604&gt;=0,Survey!$AS604&lt;=0.2,Survey!$AS604&lt;&gt;""),0,1)</f>
        <v>1</v>
      </c>
      <c r="BT604" s="143">
        <f>IF(ISBLANK(Survey!$AT604),1,0)</f>
        <v>1</v>
      </c>
      <c r="BU604" s="16" t="str">
        <f t="shared" si="440"/>
        <v>Fail</v>
      </c>
      <c r="BV604" s="165">
        <f>Survey!$AU604</f>
        <v>0</v>
      </c>
      <c r="BW604" s="16" t="str">
        <f t="shared" si="441"/>
        <v>Pass</v>
      </c>
      <c r="BX604" s="36">
        <f>Survey!$AV604</f>
        <v>0</v>
      </c>
      <c r="BY604" s="176">
        <f>Survey!$AW604+Survey!$AX604-ABS(Survey!$AY604)+ABS(Survey!$AZ604)-ABS(Survey!$BA604)+ABS(Survey!$BB604)-ABS(Survey!$BC604)-ABS(Survey!$BD604)+Survey!$BE604</f>
        <v>0</v>
      </c>
      <c r="BZ604" s="35">
        <f t="shared" si="442"/>
        <v>0</v>
      </c>
      <c r="CA604" s="17">
        <f t="shared" si="443"/>
        <v>0</v>
      </c>
      <c r="CB604" s="16" t="str">
        <f t="shared" si="444"/>
        <v>Pass</v>
      </c>
      <c r="CC604" s="38" t="b">
        <f>IF(ABS(Survey!$BE604)=0,TRUE,FALSE)</f>
        <v>1</v>
      </c>
      <c r="CD604" s="37" t="b">
        <f>NOT(ISBLANK(Survey!$BF604))</f>
        <v>0</v>
      </c>
      <c r="CE604" t="str">
        <f t="shared" si="445"/>
        <v>Fail</v>
      </c>
      <c r="CF604" s="29">
        <f>Survey!$AV604</f>
        <v>0</v>
      </c>
      <c r="CG604" s="29" cm="1">
        <f t="array" ref="CG604">SUM(SUMIF(Survey!BH604:BO604,{"&gt;0","&lt;0"})*{1,-1})-SUM(SUMIF(Survey!BQ604:BX604,{"&gt;0","&lt;0"})*{1,-1})</f>
        <v>0</v>
      </c>
      <c r="CH604" s="35" t="str">
        <f t="shared" si="446"/>
        <v>No holdings</v>
      </c>
      <c r="CI604">
        <f t="shared" si="447"/>
        <v>0</v>
      </c>
      <c r="CJ604" s="16" t="str">
        <f t="shared" si="448"/>
        <v>Fail</v>
      </c>
      <c r="CK604" s="36">
        <f>Survey!$AV604</f>
        <v>0</v>
      </c>
      <c r="CL604" s="36" cm="1">
        <f t="array" ref="CL604">SUM(SUMIF(Survey!BZ604:CS604,{"&gt;0","&lt;0"})*{1,-1})-SUM(SUMIF(Survey!CU604:DN604,{"&gt;0","&lt;0"})*{1,-1})</f>
        <v>0</v>
      </c>
      <c r="CM604" s="35" t="str">
        <f t="shared" si="449"/>
        <v>No holdings</v>
      </c>
      <c r="CN604" s="17">
        <f t="shared" si="450"/>
        <v>0</v>
      </c>
      <c r="CO604" s="16" t="str">
        <f t="shared" si="451"/>
        <v>Pass</v>
      </c>
      <c r="CP604" s="38" t="b">
        <f>IF(ABS(Survey!$CS604)=0,TRUE,FALSE)</f>
        <v>1</v>
      </c>
      <c r="CQ604" s="37" t="b">
        <f>NOT(ISBLANK(Survey!$CT604))</f>
        <v>0</v>
      </c>
      <c r="CR604" s="16" t="str">
        <f t="shared" si="452"/>
        <v>Pass</v>
      </c>
      <c r="CS604" s="38" t="b">
        <f>IF(ABS(Survey!$DN604)=0,TRUE,FALSE)</f>
        <v>1</v>
      </c>
      <c r="CT604" s="37" t="b">
        <f>NOT(ISBLANK(Survey!$DO604))</f>
        <v>0</v>
      </c>
      <c r="CU604" t="str">
        <f t="shared" si="453"/>
        <v>Pass</v>
      </c>
      <c r="CV604" s="29" cm="1">
        <f t="array" ref="CV604">SUM(SUMIF(Survey!CO604,{"&gt;0","&lt;0"})*{1,-1})+SUM(SUMIF(Survey!DJ604,{"&gt;0","&lt;0"})*{1,-1})</f>
        <v>0</v>
      </c>
      <c r="CW604" s="29">
        <f>SUM(SUMIF(Survey!DQ604:DW604,{"&gt;0","&lt;0"})*{1,-1})+SUM(SUMIF(Survey!DY604:EE604,{"&gt;0","&lt;0"})*{1,-1})</f>
        <v>0</v>
      </c>
      <c r="CX604">
        <f t="shared" si="454"/>
        <v>0</v>
      </c>
      <c r="CY604">
        <f t="shared" si="455"/>
        <v>0</v>
      </c>
      <c r="CZ604" s="16" t="str">
        <f t="shared" si="456"/>
        <v>Pass</v>
      </c>
      <c r="DA604" s="38" t="b">
        <f>IF(ABS(Survey!$DW604)=0,TRUE,FALSE)</f>
        <v>1</v>
      </c>
      <c r="DB604" s="37" t="b">
        <f>NOT(ISBLANK(Survey!DX604))</f>
        <v>0</v>
      </c>
      <c r="DC604" s="16" t="str">
        <f t="shared" si="457"/>
        <v>Pass</v>
      </c>
      <c r="DD604" s="38" t="b">
        <f>IF(ABS(Survey!$EE604)=0,TRUE,FALSE)</f>
        <v>1</v>
      </c>
      <c r="DE604" s="37" t="b">
        <f>NOT(ISBLANK(Survey!$EF604))</f>
        <v>0</v>
      </c>
      <c r="DF604" s="16" t="str">
        <f t="shared" si="458"/>
        <v>Fail</v>
      </c>
      <c r="DG604" s="36">
        <f>SUM(SUMIF(Survey!EL604:EN604,{"&gt;0","&lt;0"})*{1,-1})</f>
        <v>0</v>
      </c>
      <c r="DH604">
        <f t="shared" si="459"/>
        <v>0</v>
      </c>
      <c r="DI604">
        <f t="shared" si="460"/>
        <v>100</v>
      </c>
      <c r="DJ604" s="35" t="b">
        <f>IF(OR(Survey!$M604="ETF",Survey!$M604="ETF, alternative mutual fund",Survey!$M604="Closed-end", Survey!$M604="Split share corp"),TRUE,FALSE)</f>
        <v>0</v>
      </c>
      <c r="DK604" s="16" t="str">
        <f t="shared" si="461"/>
        <v>Fail</v>
      </c>
      <c r="DL604" s="36">
        <f>SUM(SUMIF(Survey!EP604:EV604,{"&gt;0","&lt;0"})*{1,-1})</f>
        <v>0</v>
      </c>
      <c r="DM604">
        <f t="shared" si="462"/>
        <v>0</v>
      </c>
      <c r="DN604" s="17">
        <f t="shared" si="463"/>
        <v>100</v>
      </c>
      <c r="DO604" s="16" t="str">
        <f t="shared" si="464"/>
        <v>Fail</v>
      </c>
      <c r="DP604" s="36">
        <f>SUM(SUMIF(Survey!EX604:FD604,{"&gt;0","&lt;0"})*{1,-1})</f>
        <v>0</v>
      </c>
      <c r="DQ604">
        <f t="shared" si="465"/>
        <v>0</v>
      </c>
      <c r="DR604" s="17">
        <f t="shared" si="466"/>
        <v>100</v>
      </c>
    </row>
    <row r="605" spans="1:122">
      <c r="A605">
        <v>605</v>
      </c>
      <c r="B605" t="str">
        <f t="shared" si="420"/>
        <v>Pass</v>
      </c>
      <c r="C605" t="str">
        <f>IF(COUNTBLANK(Survey!B605:FE605)=$C$2, "Pass", "Fail")</f>
        <v>Pass</v>
      </c>
      <c r="D605" t="str">
        <f t="shared" si="421"/>
        <v>Fail</v>
      </c>
      <c r="E605" t="str">
        <f>IF(OR(ISBLANK(Survey!AJ605),COUNTIF(G605:BB605,"Fail")),"Fail","Pass")</f>
        <v>Fail</v>
      </c>
      <c r="G605" s="16" t="str">
        <f t="shared" si="422"/>
        <v>Fail</v>
      </c>
      <c r="H605" s="177">
        <f>COUNTBLANK(Survey!B605:D605)+COUNTBLANK(Survey!G605)+COUNTBLANK(Survey!I605)+COUNTBLANK(Survey!K605:M605)+COUNTBLANK(Survey!P605)+COUNTBLANK(Survey!S605:U605)+COUNTBLANK(Survey!Y605:AA605)+COUNTBLANK(Survey!AD605:AE605)+COUNTBLANK(Survey!AI605:AI605)</f>
        <v>18</v>
      </c>
      <c r="I605" s="16" t="str">
        <f t="shared" si="423"/>
        <v>Fail</v>
      </c>
      <c r="J605" t="b">
        <f>IF(Survey!E605="No",TRUE,FALSE)</f>
        <v>0</v>
      </c>
      <c r="K605" s="34">
        <f>LEN(Survey!E605)</f>
        <v>0</v>
      </c>
      <c r="L605" s="16" t="str">
        <f t="shared" si="424"/>
        <v>Fail</v>
      </c>
      <c r="M605" t="b">
        <f>IF(Survey!F605="No",TRUE,FALSE)</f>
        <v>0</v>
      </c>
      <c r="N605" s="33">
        <f>LEN(Survey!F605)</f>
        <v>0</v>
      </c>
      <c r="O605" s="16" t="str">
        <f t="shared" si="425"/>
        <v>Pass</v>
      </c>
      <c r="P605" s="34">
        <f>MOD((LEN(Survey!H605)+2),11)</f>
        <v>2</v>
      </c>
      <c r="Q605" s="33" t="str">
        <f>IF(Survey!$L605="Prospectus fund", "Yes", "No")</f>
        <v>No</v>
      </c>
      <c r="R605" s="16" t="str">
        <f t="shared" si="426"/>
        <v>Pass</v>
      </c>
      <c r="S605" s="34">
        <f>MOD((LEN(Survey!J605)+2),11)</f>
        <v>2</v>
      </c>
      <c r="T605" s="35" t="b">
        <f>IF(OR(Survey!$M605="ETF",Survey!$M605="ETF, alternative mutual fund",Survey!$M605="Closed-end", Survey!$M605="Split share corp", Survey!$I605="Yes"),TRUE,FALSE)</f>
        <v>0</v>
      </c>
      <c r="U605" s="16" t="str">
        <f>IFERROR(IF(AND(OR(X605=Y605,Y605 = "Either"),NOT(ISBLANK(Survey!K605))),"Pass","Fail"),"Pass")</f>
        <v>Fail</v>
      </c>
      <c r="V605" s="36" cm="1">
        <f t="array" ref="V605">SUM(SUMIF(Survey!BZ605:CS605,{"&gt;0","&lt;0"})*{1,-1})</f>
        <v>0</v>
      </c>
      <c r="W605" s="38" cm="1">
        <f t="array" ref="W605">SUM(SUMIF(Survey!CC605,{"&gt;0","&lt;0"})*{1,-1})+SUM(SUMIF(Survey!CM605,{"&gt;0","&lt;0"})*{1,-1})</f>
        <v>0</v>
      </c>
      <c r="X605" s="38">
        <f>Survey!K605</f>
        <v>0</v>
      </c>
      <c r="Y605" s="37" t="str">
        <f t="shared" si="427"/>
        <v>Either</v>
      </c>
      <c r="Z605" s="16" t="str">
        <f t="shared" si="428"/>
        <v>Fail</v>
      </c>
      <c r="AA605" s="67" cm="1">
        <f t="array" ref="AA605">SUM(SUMIF(Survey!BZ605:CS605,{"&gt;0","&lt;0"})*{1,-1})+SUM(SUMIF(Survey!CU605:DN605,{"&gt;0","&lt;0"})*{1,-1})</f>
        <v>0</v>
      </c>
      <c r="AB605" s="67">
        <f>IFERROR(AA605/(Survey!$AV605),0)</f>
        <v>0</v>
      </c>
      <c r="AC605" s="128" t="b">
        <f>IF(OR(Survey!$M605="Alternative strategy or hedge",Survey!$M605="Other, illiquid",Survey!$L605="Prospectus fund"),TRUE,FALSE)</f>
        <v>0</v>
      </c>
      <c r="AD605" s="128" t="b">
        <f>NOT(ISBLANK(Survey!$M605))</f>
        <v>0</v>
      </c>
      <c r="AE605" s="16" t="str">
        <f t="shared" si="429"/>
        <v>Pass</v>
      </c>
      <c r="AF605" s="38" t="b">
        <f>NOT(ISNUMBER(SEARCH("Other",Survey!$P605)))</f>
        <v>1</v>
      </c>
      <c r="AG605" s="37" t="b">
        <f>NOT(ISBLANK(Survey!$Q605))</f>
        <v>0</v>
      </c>
      <c r="AH605" s="16" t="str">
        <f t="shared" si="430"/>
        <v>Pass</v>
      </c>
      <c r="AI605" s="143">
        <f>COUNTBLANK(Survey!$W605)</f>
        <v>1</v>
      </c>
      <c r="AJ605" s="67">
        <f>IF(AND(Survey!L605&lt;&gt;"Exempt fund",OR(Survey!$M605="ETF",Survey!$M605="ETF, alternative mutual fund",Survey!$M605="Mutual fund",Survey!$M605="Alternative mutual fund",Survey!$M605="Money market")),1,0)</f>
        <v>0</v>
      </c>
      <c r="AK605" s="16" t="str">
        <f t="shared" si="431"/>
        <v>Pass</v>
      </c>
      <c r="AL605" s="38" t="b">
        <f>NOT(ISNUMBER(SEARCH("Yes",Survey!$AA605)))</f>
        <v>1</v>
      </c>
      <c r="AM605" s="37" t="b">
        <f>IF(COUNTBLANK(Survey!$AB605:$AC605)=0,TRUE, FALSE)</f>
        <v>0</v>
      </c>
      <c r="AN605" s="16" t="str">
        <f t="shared" si="432"/>
        <v>Pass</v>
      </c>
      <c r="AO605" s="38" t="b">
        <f>NOT(ISNUMBER(SEARCH("Yes",Survey!$AD605)))</f>
        <v>1</v>
      </c>
      <c r="AP605" s="37" t="b">
        <f>NOT(ISBLANK(Survey!$AF605))</f>
        <v>0</v>
      </c>
      <c r="AQ605" s="16" t="str">
        <f t="shared" si="433"/>
        <v>Pass</v>
      </c>
      <c r="AR605" s="38" t="b">
        <f>NOT(OR(ISNUMBER(SEARCH("Other",Survey!$AF605)),ISNUMBER(SEARCH("Multiple",Survey!$AF605))))</f>
        <v>1</v>
      </c>
      <c r="AS605" s="37" t="b">
        <f>NOT(ISBLANK(Survey!$AG605))</f>
        <v>0</v>
      </c>
      <c r="AT605" s="16" t="str">
        <f t="shared" si="434"/>
        <v>Fail</v>
      </c>
      <c r="AU605" s="143">
        <f>IF(ABS(Survey!$AV605)&gt;0, 1,0)</f>
        <v>0</v>
      </c>
      <c r="AV605" s="143">
        <f>IF(COUNTBLANK(Survey!$AJ605)=0,1,0)</f>
        <v>0</v>
      </c>
      <c r="AW605" s="16" t="str">
        <f t="shared" si="435"/>
        <v>Pass</v>
      </c>
      <c r="AX605" s="143">
        <f>IF(ISBLANK(Survey!$AJ605),0,1)</f>
        <v>0</v>
      </c>
      <c r="AY605" s="165">
        <f>COUNTBLANK(Survey!$AK605)</f>
        <v>1</v>
      </c>
      <c r="AZ605" s="16" t="str">
        <f t="shared" si="436"/>
        <v>Pass</v>
      </c>
      <c r="BA605" s="143">
        <f>IF(OR(Survey!$AK605="Closed",ISBLANK(Survey!$AK605)),0,1)</f>
        <v>0</v>
      </c>
      <c r="BB605" s="165">
        <f>IF(ISBLANK(Survey!$AL605),1,0)</f>
        <v>1</v>
      </c>
      <c r="BC605" s="147" t="str" cm="1">
        <f t="array" ref="BC605">IF(OR(IF(OR($BE605+$BF605 = 2, $BG605=1), FALSE, TRUE), AND($BD605:$BD605 = 0)),"Pass","Fail")</f>
        <v>Pass</v>
      </c>
      <c r="BD605" s="143">
        <f>COUNTBLANK(Survey!$AM605:$AO605)</f>
        <v>3</v>
      </c>
      <c r="BE605" s="143">
        <f>IF(Survey!$I605="Yes",1,0)</f>
        <v>0</v>
      </c>
      <c r="BF605" s="143">
        <f>IF(OR(Survey!$M605="Mutual fund",Survey!$M605="Alternative mutual fund",Survey!$M605="Money market"),1,0)</f>
        <v>0</v>
      </c>
      <c r="BG605" s="148">
        <f>IF(OR(Survey!$M605="ETF",Survey!$M605="ETF, alternative mutual fund"),1,0)</f>
        <v>0</v>
      </c>
      <c r="BH605" s="16" t="str">
        <f t="shared" si="437"/>
        <v>Pass</v>
      </c>
      <c r="BI605" s="38" t="b">
        <f>OR(ISNUMBER(SEARCH("Yes",Survey!$AO605)),ISBLANK(Survey!$AO605))</f>
        <v>1</v>
      </c>
      <c r="BJ605" s="67" t="b">
        <f>NOT(ISBLANK(Survey!$AP605))</f>
        <v>0</v>
      </c>
      <c r="BK605" s="16" t="str">
        <f t="shared" si="438"/>
        <v>Pass</v>
      </c>
      <c r="BL605" s="143">
        <f>IF(Survey!$AW605=0, 0,1)</f>
        <v>0</v>
      </c>
      <c r="BM605" s="67">
        <f>Survey!$AQ605</f>
        <v>0</v>
      </c>
      <c r="BN605" s="67">
        <f>IFERROR((Survey!$AX605-ABS(Survey!$AY605)-ABS(Survey!$BD605))/Survey!$AW605,0)</f>
        <v>0</v>
      </c>
      <c r="BO605" s="67">
        <f>IF(AND($BM605&gt;$BN605-0.2,$BM605&lt;$BN605+0.2,ISBLANK(Survey!$AQ605)=FALSE),0,1)</f>
        <v>1</v>
      </c>
      <c r="BP605" s="165">
        <f>IF(ISBLANK(Survey!$AR605),1,0)</f>
        <v>1</v>
      </c>
      <c r="BQ605" s="16" t="str">
        <f t="shared" si="439"/>
        <v>Pass</v>
      </c>
      <c r="BR605" s="143">
        <f>IF(Survey!$AW605=0, 0,1)</f>
        <v>0</v>
      </c>
      <c r="BS605" s="67">
        <f>IF(AND(Survey!$AS605&gt;=0,Survey!$AS605&lt;=0.2,Survey!$AS605&lt;&gt;""),0,1)</f>
        <v>1</v>
      </c>
      <c r="BT605" s="143">
        <f>IF(ISBLANK(Survey!$AT605),1,0)</f>
        <v>1</v>
      </c>
      <c r="BU605" s="16" t="str">
        <f t="shared" si="440"/>
        <v>Fail</v>
      </c>
      <c r="BV605" s="165">
        <f>Survey!$AU605</f>
        <v>0</v>
      </c>
      <c r="BW605" s="16" t="str">
        <f t="shared" si="441"/>
        <v>Pass</v>
      </c>
      <c r="BX605" s="36">
        <f>Survey!$AV605</f>
        <v>0</v>
      </c>
      <c r="BY605" s="176">
        <f>Survey!$AW605+Survey!$AX605-ABS(Survey!$AY605)+ABS(Survey!$AZ605)-ABS(Survey!$BA605)+ABS(Survey!$BB605)-ABS(Survey!$BC605)-ABS(Survey!$BD605)+Survey!$BE605</f>
        <v>0</v>
      </c>
      <c r="BZ605" s="35">
        <f t="shared" si="442"/>
        <v>0</v>
      </c>
      <c r="CA605" s="17">
        <f t="shared" si="443"/>
        <v>0</v>
      </c>
      <c r="CB605" s="16" t="str">
        <f t="shared" si="444"/>
        <v>Pass</v>
      </c>
      <c r="CC605" s="38" t="b">
        <f>IF(ABS(Survey!$BE605)=0,TRUE,FALSE)</f>
        <v>1</v>
      </c>
      <c r="CD605" s="37" t="b">
        <f>NOT(ISBLANK(Survey!$BF605))</f>
        <v>0</v>
      </c>
      <c r="CE605" t="str">
        <f t="shared" si="445"/>
        <v>Fail</v>
      </c>
      <c r="CF605" s="29">
        <f>Survey!$AV605</f>
        <v>0</v>
      </c>
      <c r="CG605" s="29" cm="1">
        <f t="array" ref="CG605">SUM(SUMIF(Survey!BH605:BO605,{"&gt;0","&lt;0"})*{1,-1})-SUM(SUMIF(Survey!BQ605:BX605,{"&gt;0","&lt;0"})*{1,-1})</f>
        <v>0</v>
      </c>
      <c r="CH605" s="35" t="str">
        <f t="shared" si="446"/>
        <v>No holdings</v>
      </c>
      <c r="CI605">
        <f t="shared" si="447"/>
        <v>0</v>
      </c>
      <c r="CJ605" s="16" t="str">
        <f t="shared" si="448"/>
        <v>Fail</v>
      </c>
      <c r="CK605" s="36">
        <f>Survey!$AV605</f>
        <v>0</v>
      </c>
      <c r="CL605" s="36" cm="1">
        <f t="array" ref="CL605">SUM(SUMIF(Survey!BZ605:CS605,{"&gt;0","&lt;0"})*{1,-1})-SUM(SUMIF(Survey!CU605:DN605,{"&gt;0","&lt;0"})*{1,-1})</f>
        <v>0</v>
      </c>
      <c r="CM605" s="35" t="str">
        <f t="shared" si="449"/>
        <v>No holdings</v>
      </c>
      <c r="CN605" s="17">
        <f t="shared" si="450"/>
        <v>0</v>
      </c>
      <c r="CO605" s="16" t="str">
        <f t="shared" si="451"/>
        <v>Pass</v>
      </c>
      <c r="CP605" s="38" t="b">
        <f>IF(ABS(Survey!$CS605)=0,TRUE,FALSE)</f>
        <v>1</v>
      </c>
      <c r="CQ605" s="37" t="b">
        <f>NOT(ISBLANK(Survey!$CT605))</f>
        <v>0</v>
      </c>
      <c r="CR605" s="16" t="str">
        <f t="shared" si="452"/>
        <v>Pass</v>
      </c>
      <c r="CS605" s="38" t="b">
        <f>IF(ABS(Survey!$DN605)=0,TRUE,FALSE)</f>
        <v>1</v>
      </c>
      <c r="CT605" s="37" t="b">
        <f>NOT(ISBLANK(Survey!$DO605))</f>
        <v>0</v>
      </c>
      <c r="CU605" t="str">
        <f t="shared" si="453"/>
        <v>Pass</v>
      </c>
      <c r="CV605" s="29" cm="1">
        <f t="array" ref="CV605">SUM(SUMIF(Survey!CO605,{"&gt;0","&lt;0"})*{1,-1})+SUM(SUMIF(Survey!DJ605,{"&gt;0","&lt;0"})*{1,-1})</f>
        <v>0</v>
      </c>
      <c r="CW605" s="29">
        <f>SUM(SUMIF(Survey!DQ605:DW605,{"&gt;0","&lt;0"})*{1,-1})+SUM(SUMIF(Survey!DY605:EE605,{"&gt;0","&lt;0"})*{1,-1})</f>
        <v>0</v>
      </c>
      <c r="CX605">
        <f t="shared" si="454"/>
        <v>0</v>
      </c>
      <c r="CY605">
        <f t="shared" si="455"/>
        <v>0</v>
      </c>
      <c r="CZ605" s="16" t="str">
        <f t="shared" si="456"/>
        <v>Pass</v>
      </c>
      <c r="DA605" s="38" t="b">
        <f>IF(ABS(Survey!$DW605)=0,TRUE,FALSE)</f>
        <v>1</v>
      </c>
      <c r="DB605" s="37" t="b">
        <f>NOT(ISBLANK(Survey!DX605))</f>
        <v>0</v>
      </c>
      <c r="DC605" s="16" t="str">
        <f t="shared" si="457"/>
        <v>Pass</v>
      </c>
      <c r="DD605" s="38" t="b">
        <f>IF(ABS(Survey!$EE605)=0,TRUE,FALSE)</f>
        <v>1</v>
      </c>
      <c r="DE605" s="37" t="b">
        <f>NOT(ISBLANK(Survey!$EF605))</f>
        <v>0</v>
      </c>
      <c r="DF605" s="16" t="str">
        <f t="shared" si="458"/>
        <v>Fail</v>
      </c>
      <c r="DG605" s="36">
        <f>SUM(SUMIF(Survey!EL605:EN605,{"&gt;0","&lt;0"})*{1,-1})</f>
        <v>0</v>
      </c>
      <c r="DH605">
        <f t="shared" si="459"/>
        <v>0</v>
      </c>
      <c r="DI605">
        <f t="shared" si="460"/>
        <v>100</v>
      </c>
      <c r="DJ605" s="35" t="b">
        <f>IF(OR(Survey!$M605="ETF",Survey!$M605="ETF, alternative mutual fund",Survey!$M605="Closed-end", Survey!$M605="Split share corp"),TRUE,FALSE)</f>
        <v>0</v>
      </c>
      <c r="DK605" s="16" t="str">
        <f t="shared" si="461"/>
        <v>Fail</v>
      </c>
      <c r="DL605" s="36">
        <f>SUM(SUMIF(Survey!EP605:EV605,{"&gt;0","&lt;0"})*{1,-1})</f>
        <v>0</v>
      </c>
      <c r="DM605">
        <f t="shared" si="462"/>
        <v>0</v>
      </c>
      <c r="DN605" s="17">
        <f t="shared" si="463"/>
        <v>100</v>
      </c>
      <c r="DO605" s="16" t="str">
        <f t="shared" si="464"/>
        <v>Fail</v>
      </c>
      <c r="DP605" s="36">
        <f>SUM(SUMIF(Survey!EX605:FD605,{"&gt;0","&lt;0"})*{1,-1})</f>
        <v>0</v>
      </c>
      <c r="DQ605">
        <f t="shared" si="465"/>
        <v>0</v>
      </c>
      <c r="DR605" s="17">
        <f t="shared" si="466"/>
        <v>100</v>
      </c>
    </row>
    <row r="606" spans="1:122">
      <c r="A606">
        <v>606</v>
      </c>
      <c r="B606" t="str">
        <f t="shared" si="420"/>
        <v>Pass</v>
      </c>
      <c r="C606" t="str">
        <f>IF(COUNTBLANK(Survey!B606:FE606)=$C$2, "Pass", "Fail")</f>
        <v>Pass</v>
      </c>
      <c r="D606" t="str">
        <f t="shared" si="421"/>
        <v>Fail</v>
      </c>
      <c r="E606" t="str">
        <f>IF(OR(ISBLANK(Survey!AJ606),COUNTIF(G606:BB606,"Fail")),"Fail","Pass")</f>
        <v>Fail</v>
      </c>
      <c r="G606" s="16" t="str">
        <f t="shared" si="422"/>
        <v>Fail</v>
      </c>
      <c r="H606" s="177">
        <f>COUNTBLANK(Survey!B606:D606)+COUNTBLANK(Survey!G606)+COUNTBLANK(Survey!I606)+COUNTBLANK(Survey!K606:M606)+COUNTBLANK(Survey!P606)+COUNTBLANK(Survey!S606:U606)+COUNTBLANK(Survey!Y606:AA606)+COUNTBLANK(Survey!AD606:AE606)+COUNTBLANK(Survey!AI606:AI606)</f>
        <v>18</v>
      </c>
      <c r="I606" s="16" t="str">
        <f t="shared" si="423"/>
        <v>Fail</v>
      </c>
      <c r="J606" t="b">
        <f>IF(Survey!E606="No",TRUE,FALSE)</f>
        <v>0</v>
      </c>
      <c r="K606" s="34">
        <f>LEN(Survey!E606)</f>
        <v>0</v>
      </c>
      <c r="L606" s="16" t="str">
        <f t="shared" si="424"/>
        <v>Fail</v>
      </c>
      <c r="M606" t="b">
        <f>IF(Survey!F606="No",TRUE,FALSE)</f>
        <v>0</v>
      </c>
      <c r="N606" s="33">
        <f>LEN(Survey!F606)</f>
        <v>0</v>
      </c>
      <c r="O606" s="16" t="str">
        <f t="shared" si="425"/>
        <v>Pass</v>
      </c>
      <c r="P606" s="34">
        <f>MOD((LEN(Survey!H606)+2),11)</f>
        <v>2</v>
      </c>
      <c r="Q606" s="33" t="str">
        <f>IF(Survey!$L606="Prospectus fund", "Yes", "No")</f>
        <v>No</v>
      </c>
      <c r="R606" s="16" t="str">
        <f t="shared" si="426"/>
        <v>Pass</v>
      </c>
      <c r="S606" s="34">
        <f>MOD((LEN(Survey!J606)+2),11)</f>
        <v>2</v>
      </c>
      <c r="T606" s="35" t="b">
        <f>IF(OR(Survey!$M606="ETF",Survey!$M606="ETF, alternative mutual fund",Survey!$M606="Closed-end", Survey!$M606="Split share corp", Survey!$I606="Yes"),TRUE,FALSE)</f>
        <v>0</v>
      </c>
      <c r="U606" s="16" t="str">
        <f>IFERROR(IF(AND(OR(X606=Y606,Y606 = "Either"),NOT(ISBLANK(Survey!K606))),"Pass","Fail"),"Pass")</f>
        <v>Fail</v>
      </c>
      <c r="V606" s="36" cm="1">
        <f t="array" ref="V606">SUM(SUMIF(Survey!BZ606:CS606,{"&gt;0","&lt;0"})*{1,-1})</f>
        <v>0</v>
      </c>
      <c r="W606" s="38" cm="1">
        <f t="array" ref="W606">SUM(SUMIF(Survey!CC606,{"&gt;0","&lt;0"})*{1,-1})+SUM(SUMIF(Survey!CM606,{"&gt;0","&lt;0"})*{1,-1})</f>
        <v>0</v>
      </c>
      <c r="X606" s="38">
        <f>Survey!K606</f>
        <v>0</v>
      </c>
      <c r="Y606" s="37" t="str">
        <f t="shared" si="427"/>
        <v>Either</v>
      </c>
      <c r="Z606" s="16" t="str">
        <f t="shared" si="428"/>
        <v>Fail</v>
      </c>
      <c r="AA606" s="67" cm="1">
        <f t="array" ref="AA606">SUM(SUMIF(Survey!BZ606:CS606,{"&gt;0","&lt;0"})*{1,-1})+SUM(SUMIF(Survey!CU606:DN606,{"&gt;0","&lt;0"})*{1,-1})</f>
        <v>0</v>
      </c>
      <c r="AB606" s="67">
        <f>IFERROR(AA606/(Survey!$AV606),0)</f>
        <v>0</v>
      </c>
      <c r="AC606" s="128" t="b">
        <f>IF(OR(Survey!$M606="Alternative strategy or hedge",Survey!$M606="Other, illiquid",Survey!$L606="Prospectus fund"),TRUE,FALSE)</f>
        <v>0</v>
      </c>
      <c r="AD606" s="128" t="b">
        <f>NOT(ISBLANK(Survey!$M606))</f>
        <v>0</v>
      </c>
      <c r="AE606" s="16" t="str">
        <f t="shared" si="429"/>
        <v>Pass</v>
      </c>
      <c r="AF606" s="38" t="b">
        <f>NOT(ISNUMBER(SEARCH("Other",Survey!$P606)))</f>
        <v>1</v>
      </c>
      <c r="AG606" s="37" t="b">
        <f>NOT(ISBLANK(Survey!$Q606))</f>
        <v>0</v>
      </c>
      <c r="AH606" s="16" t="str">
        <f t="shared" si="430"/>
        <v>Pass</v>
      </c>
      <c r="AI606" s="143">
        <f>COUNTBLANK(Survey!$W606)</f>
        <v>1</v>
      </c>
      <c r="AJ606" s="67">
        <f>IF(AND(Survey!L606&lt;&gt;"Exempt fund",OR(Survey!$M606="ETF",Survey!$M606="ETF, alternative mutual fund",Survey!$M606="Mutual fund",Survey!$M606="Alternative mutual fund",Survey!$M606="Money market")),1,0)</f>
        <v>0</v>
      </c>
      <c r="AK606" s="16" t="str">
        <f t="shared" si="431"/>
        <v>Pass</v>
      </c>
      <c r="AL606" s="38" t="b">
        <f>NOT(ISNUMBER(SEARCH("Yes",Survey!$AA606)))</f>
        <v>1</v>
      </c>
      <c r="AM606" s="37" t="b">
        <f>IF(COUNTBLANK(Survey!$AB606:$AC606)=0,TRUE, FALSE)</f>
        <v>0</v>
      </c>
      <c r="AN606" s="16" t="str">
        <f t="shared" si="432"/>
        <v>Pass</v>
      </c>
      <c r="AO606" s="38" t="b">
        <f>NOT(ISNUMBER(SEARCH("Yes",Survey!$AD606)))</f>
        <v>1</v>
      </c>
      <c r="AP606" s="37" t="b">
        <f>NOT(ISBLANK(Survey!$AF606))</f>
        <v>0</v>
      </c>
      <c r="AQ606" s="16" t="str">
        <f t="shared" si="433"/>
        <v>Pass</v>
      </c>
      <c r="AR606" s="38" t="b">
        <f>NOT(OR(ISNUMBER(SEARCH("Other",Survey!$AF606)),ISNUMBER(SEARCH("Multiple",Survey!$AF606))))</f>
        <v>1</v>
      </c>
      <c r="AS606" s="37" t="b">
        <f>NOT(ISBLANK(Survey!$AG606))</f>
        <v>0</v>
      </c>
      <c r="AT606" s="16" t="str">
        <f t="shared" si="434"/>
        <v>Fail</v>
      </c>
      <c r="AU606" s="143">
        <f>IF(ABS(Survey!$AV606)&gt;0, 1,0)</f>
        <v>0</v>
      </c>
      <c r="AV606" s="143">
        <f>IF(COUNTBLANK(Survey!$AJ606)=0,1,0)</f>
        <v>0</v>
      </c>
      <c r="AW606" s="16" t="str">
        <f t="shared" si="435"/>
        <v>Pass</v>
      </c>
      <c r="AX606" s="143">
        <f>IF(ISBLANK(Survey!$AJ606),0,1)</f>
        <v>0</v>
      </c>
      <c r="AY606" s="165">
        <f>COUNTBLANK(Survey!$AK606)</f>
        <v>1</v>
      </c>
      <c r="AZ606" s="16" t="str">
        <f t="shared" si="436"/>
        <v>Pass</v>
      </c>
      <c r="BA606" s="143">
        <f>IF(OR(Survey!$AK606="Closed",ISBLANK(Survey!$AK606)),0,1)</f>
        <v>0</v>
      </c>
      <c r="BB606" s="165">
        <f>IF(ISBLANK(Survey!$AL606),1,0)</f>
        <v>1</v>
      </c>
      <c r="BC606" s="147" t="str" cm="1">
        <f t="array" ref="BC606">IF(OR(IF(OR($BE606+$BF606 = 2, $BG606=1), FALSE, TRUE), AND($BD606:$BD606 = 0)),"Pass","Fail")</f>
        <v>Pass</v>
      </c>
      <c r="BD606" s="143">
        <f>COUNTBLANK(Survey!$AM606:$AO606)</f>
        <v>3</v>
      </c>
      <c r="BE606" s="143">
        <f>IF(Survey!$I606="Yes",1,0)</f>
        <v>0</v>
      </c>
      <c r="BF606" s="143">
        <f>IF(OR(Survey!$M606="Mutual fund",Survey!$M606="Alternative mutual fund",Survey!$M606="Money market"),1,0)</f>
        <v>0</v>
      </c>
      <c r="BG606" s="148">
        <f>IF(OR(Survey!$M606="ETF",Survey!$M606="ETF, alternative mutual fund"),1,0)</f>
        <v>0</v>
      </c>
      <c r="BH606" s="16" t="str">
        <f t="shared" si="437"/>
        <v>Pass</v>
      </c>
      <c r="BI606" s="38" t="b">
        <f>OR(ISNUMBER(SEARCH("Yes",Survey!$AO606)),ISBLANK(Survey!$AO606))</f>
        <v>1</v>
      </c>
      <c r="BJ606" s="67" t="b">
        <f>NOT(ISBLANK(Survey!$AP606))</f>
        <v>0</v>
      </c>
      <c r="BK606" s="16" t="str">
        <f t="shared" si="438"/>
        <v>Pass</v>
      </c>
      <c r="BL606" s="143">
        <f>IF(Survey!$AW606=0, 0,1)</f>
        <v>0</v>
      </c>
      <c r="BM606" s="67">
        <f>Survey!$AQ606</f>
        <v>0</v>
      </c>
      <c r="BN606" s="67">
        <f>IFERROR((Survey!$AX606-ABS(Survey!$AY606)-ABS(Survey!$BD606))/Survey!$AW606,0)</f>
        <v>0</v>
      </c>
      <c r="BO606" s="67">
        <f>IF(AND($BM606&gt;$BN606-0.2,$BM606&lt;$BN606+0.2,ISBLANK(Survey!$AQ606)=FALSE),0,1)</f>
        <v>1</v>
      </c>
      <c r="BP606" s="165">
        <f>IF(ISBLANK(Survey!$AR606),1,0)</f>
        <v>1</v>
      </c>
      <c r="BQ606" s="16" t="str">
        <f t="shared" si="439"/>
        <v>Pass</v>
      </c>
      <c r="BR606" s="143">
        <f>IF(Survey!$AW606=0, 0,1)</f>
        <v>0</v>
      </c>
      <c r="BS606" s="67">
        <f>IF(AND(Survey!$AS606&gt;=0,Survey!$AS606&lt;=0.2,Survey!$AS606&lt;&gt;""),0,1)</f>
        <v>1</v>
      </c>
      <c r="BT606" s="143">
        <f>IF(ISBLANK(Survey!$AT606),1,0)</f>
        <v>1</v>
      </c>
      <c r="BU606" s="16" t="str">
        <f t="shared" si="440"/>
        <v>Fail</v>
      </c>
      <c r="BV606" s="165">
        <f>Survey!$AU606</f>
        <v>0</v>
      </c>
      <c r="BW606" s="16" t="str">
        <f t="shared" si="441"/>
        <v>Pass</v>
      </c>
      <c r="BX606" s="36">
        <f>Survey!$AV606</f>
        <v>0</v>
      </c>
      <c r="BY606" s="176">
        <f>Survey!$AW606+Survey!$AX606-ABS(Survey!$AY606)+ABS(Survey!$AZ606)-ABS(Survey!$BA606)+ABS(Survey!$BB606)-ABS(Survey!$BC606)-ABS(Survey!$BD606)+Survey!$BE606</f>
        <v>0</v>
      </c>
      <c r="BZ606" s="35">
        <f t="shared" si="442"/>
        <v>0</v>
      </c>
      <c r="CA606" s="17">
        <f t="shared" si="443"/>
        <v>0</v>
      </c>
      <c r="CB606" s="16" t="str">
        <f t="shared" si="444"/>
        <v>Pass</v>
      </c>
      <c r="CC606" s="38" t="b">
        <f>IF(ABS(Survey!$BE606)=0,TRUE,FALSE)</f>
        <v>1</v>
      </c>
      <c r="CD606" s="37" t="b">
        <f>NOT(ISBLANK(Survey!$BF606))</f>
        <v>0</v>
      </c>
      <c r="CE606" t="str">
        <f t="shared" si="445"/>
        <v>Fail</v>
      </c>
      <c r="CF606" s="29">
        <f>Survey!$AV606</f>
        <v>0</v>
      </c>
      <c r="CG606" s="29" cm="1">
        <f t="array" ref="CG606">SUM(SUMIF(Survey!BH606:BO606,{"&gt;0","&lt;0"})*{1,-1})-SUM(SUMIF(Survey!BQ606:BX606,{"&gt;0","&lt;0"})*{1,-1})</f>
        <v>0</v>
      </c>
      <c r="CH606" s="35" t="str">
        <f t="shared" si="446"/>
        <v>No holdings</v>
      </c>
      <c r="CI606">
        <f t="shared" si="447"/>
        <v>0</v>
      </c>
      <c r="CJ606" s="16" t="str">
        <f t="shared" si="448"/>
        <v>Fail</v>
      </c>
      <c r="CK606" s="36">
        <f>Survey!$AV606</f>
        <v>0</v>
      </c>
      <c r="CL606" s="36" cm="1">
        <f t="array" ref="CL606">SUM(SUMIF(Survey!BZ606:CS606,{"&gt;0","&lt;0"})*{1,-1})-SUM(SUMIF(Survey!CU606:DN606,{"&gt;0","&lt;0"})*{1,-1})</f>
        <v>0</v>
      </c>
      <c r="CM606" s="35" t="str">
        <f t="shared" si="449"/>
        <v>No holdings</v>
      </c>
      <c r="CN606" s="17">
        <f t="shared" si="450"/>
        <v>0</v>
      </c>
      <c r="CO606" s="16" t="str">
        <f t="shared" si="451"/>
        <v>Pass</v>
      </c>
      <c r="CP606" s="38" t="b">
        <f>IF(ABS(Survey!$CS606)=0,TRUE,FALSE)</f>
        <v>1</v>
      </c>
      <c r="CQ606" s="37" t="b">
        <f>NOT(ISBLANK(Survey!$CT606))</f>
        <v>0</v>
      </c>
      <c r="CR606" s="16" t="str">
        <f t="shared" si="452"/>
        <v>Pass</v>
      </c>
      <c r="CS606" s="38" t="b">
        <f>IF(ABS(Survey!$DN606)=0,TRUE,FALSE)</f>
        <v>1</v>
      </c>
      <c r="CT606" s="37" t="b">
        <f>NOT(ISBLANK(Survey!$DO606))</f>
        <v>0</v>
      </c>
      <c r="CU606" t="str">
        <f t="shared" si="453"/>
        <v>Pass</v>
      </c>
      <c r="CV606" s="29" cm="1">
        <f t="array" ref="CV606">SUM(SUMIF(Survey!CO606,{"&gt;0","&lt;0"})*{1,-1})+SUM(SUMIF(Survey!DJ606,{"&gt;0","&lt;0"})*{1,-1})</f>
        <v>0</v>
      </c>
      <c r="CW606" s="29">
        <f>SUM(SUMIF(Survey!DQ606:DW606,{"&gt;0","&lt;0"})*{1,-1})+SUM(SUMIF(Survey!DY606:EE606,{"&gt;0","&lt;0"})*{1,-1})</f>
        <v>0</v>
      </c>
      <c r="CX606">
        <f t="shared" si="454"/>
        <v>0</v>
      </c>
      <c r="CY606">
        <f t="shared" si="455"/>
        <v>0</v>
      </c>
      <c r="CZ606" s="16" t="str">
        <f t="shared" si="456"/>
        <v>Pass</v>
      </c>
      <c r="DA606" s="38" t="b">
        <f>IF(ABS(Survey!$DW606)=0,TRUE,FALSE)</f>
        <v>1</v>
      </c>
      <c r="DB606" s="37" t="b">
        <f>NOT(ISBLANK(Survey!DX606))</f>
        <v>0</v>
      </c>
      <c r="DC606" s="16" t="str">
        <f t="shared" si="457"/>
        <v>Pass</v>
      </c>
      <c r="DD606" s="38" t="b">
        <f>IF(ABS(Survey!$EE606)=0,TRUE,FALSE)</f>
        <v>1</v>
      </c>
      <c r="DE606" s="37" t="b">
        <f>NOT(ISBLANK(Survey!$EF606))</f>
        <v>0</v>
      </c>
      <c r="DF606" s="16" t="str">
        <f t="shared" si="458"/>
        <v>Fail</v>
      </c>
      <c r="DG606" s="36">
        <f>SUM(SUMIF(Survey!EL606:EN606,{"&gt;0","&lt;0"})*{1,-1})</f>
        <v>0</v>
      </c>
      <c r="DH606">
        <f t="shared" si="459"/>
        <v>0</v>
      </c>
      <c r="DI606">
        <f t="shared" si="460"/>
        <v>100</v>
      </c>
      <c r="DJ606" s="35" t="b">
        <f>IF(OR(Survey!$M606="ETF",Survey!$M606="ETF, alternative mutual fund",Survey!$M606="Closed-end", Survey!$M606="Split share corp"),TRUE,FALSE)</f>
        <v>0</v>
      </c>
      <c r="DK606" s="16" t="str">
        <f t="shared" si="461"/>
        <v>Fail</v>
      </c>
      <c r="DL606" s="36">
        <f>SUM(SUMIF(Survey!EP606:EV606,{"&gt;0","&lt;0"})*{1,-1})</f>
        <v>0</v>
      </c>
      <c r="DM606">
        <f t="shared" si="462"/>
        <v>0</v>
      </c>
      <c r="DN606" s="17">
        <f t="shared" si="463"/>
        <v>100</v>
      </c>
      <c r="DO606" s="16" t="str">
        <f t="shared" si="464"/>
        <v>Fail</v>
      </c>
      <c r="DP606" s="36">
        <f>SUM(SUMIF(Survey!EX606:FD606,{"&gt;0","&lt;0"})*{1,-1})</f>
        <v>0</v>
      </c>
      <c r="DQ606">
        <f t="shared" si="465"/>
        <v>0</v>
      </c>
      <c r="DR606" s="17">
        <f t="shared" si="466"/>
        <v>100</v>
      </c>
    </row>
    <row r="607" spans="1:122">
      <c r="A607">
        <v>607</v>
      </c>
      <c r="B607" t="str">
        <f t="shared" si="420"/>
        <v>Pass</v>
      </c>
      <c r="C607" t="str">
        <f>IF(COUNTBLANK(Survey!B607:FE607)=$C$2, "Pass", "Fail")</f>
        <v>Pass</v>
      </c>
      <c r="D607" t="str">
        <f t="shared" si="421"/>
        <v>Fail</v>
      </c>
      <c r="E607" t="str">
        <f>IF(OR(ISBLANK(Survey!AJ607),COUNTIF(G607:BB607,"Fail")),"Fail","Pass")</f>
        <v>Fail</v>
      </c>
      <c r="G607" s="16" t="str">
        <f t="shared" si="422"/>
        <v>Fail</v>
      </c>
      <c r="H607" s="177">
        <f>COUNTBLANK(Survey!B607:D607)+COUNTBLANK(Survey!G607)+COUNTBLANK(Survey!I607)+COUNTBLANK(Survey!K607:M607)+COUNTBLANK(Survey!P607)+COUNTBLANK(Survey!S607:U607)+COUNTBLANK(Survey!Y607:AA607)+COUNTBLANK(Survey!AD607:AE607)+COUNTBLANK(Survey!AI607:AI607)</f>
        <v>18</v>
      </c>
      <c r="I607" s="16" t="str">
        <f t="shared" si="423"/>
        <v>Fail</v>
      </c>
      <c r="J607" t="b">
        <f>IF(Survey!E607="No",TRUE,FALSE)</f>
        <v>0</v>
      </c>
      <c r="K607" s="34">
        <f>LEN(Survey!E607)</f>
        <v>0</v>
      </c>
      <c r="L607" s="16" t="str">
        <f t="shared" si="424"/>
        <v>Fail</v>
      </c>
      <c r="M607" t="b">
        <f>IF(Survey!F607="No",TRUE,FALSE)</f>
        <v>0</v>
      </c>
      <c r="N607" s="33">
        <f>LEN(Survey!F607)</f>
        <v>0</v>
      </c>
      <c r="O607" s="16" t="str">
        <f t="shared" si="425"/>
        <v>Pass</v>
      </c>
      <c r="P607" s="34">
        <f>MOD((LEN(Survey!H607)+2),11)</f>
        <v>2</v>
      </c>
      <c r="Q607" s="33" t="str">
        <f>IF(Survey!$L607="Prospectus fund", "Yes", "No")</f>
        <v>No</v>
      </c>
      <c r="R607" s="16" t="str">
        <f t="shared" si="426"/>
        <v>Pass</v>
      </c>
      <c r="S607" s="34">
        <f>MOD((LEN(Survey!J607)+2),11)</f>
        <v>2</v>
      </c>
      <c r="T607" s="35" t="b">
        <f>IF(OR(Survey!$M607="ETF",Survey!$M607="ETF, alternative mutual fund",Survey!$M607="Closed-end", Survey!$M607="Split share corp", Survey!$I607="Yes"),TRUE,FALSE)</f>
        <v>0</v>
      </c>
      <c r="U607" s="16" t="str">
        <f>IFERROR(IF(AND(OR(X607=Y607,Y607 = "Either"),NOT(ISBLANK(Survey!K607))),"Pass","Fail"),"Pass")</f>
        <v>Fail</v>
      </c>
      <c r="V607" s="36" cm="1">
        <f t="array" ref="V607">SUM(SUMIF(Survey!BZ607:CS607,{"&gt;0","&lt;0"})*{1,-1})</f>
        <v>0</v>
      </c>
      <c r="W607" s="38" cm="1">
        <f t="array" ref="W607">SUM(SUMIF(Survey!CC607,{"&gt;0","&lt;0"})*{1,-1})+SUM(SUMIF(Survey!CM607,{"&gt;0","&lt;0"})*{1,-1})</f>
        <v>0</v>
      </c>
      <c r="X607" s="38">
        <f>Survey!K607</f>
        <v>0</v>
      </c>
      <c r="Y607" s="37" t="str">
        <f t="shared" si="427"/>
        <v>Either</v>
      </c>
      <c r="Z607" s="16" t="str">
        <f t="shared" si="428"/>
        <v>Fail</v>
      </c>
      <c r="AA607" s="67" cm="1">
        <f t="array" ref="AA607">SUM(SUMIF(Survey!BZ607:CS607,{"&gt;0","&lt;0"})*{1,-1})+SUM(SUMIF(Survey!CU607:DN607,{"&gt;0","&lt;0"})*{1,-1})</f>
        <v>0</v>
      </c>
      <c r="AB607" s="67">
        <f>IFERROR(AA607/(Survey!$AV607),0)</f>
        <v>0</v>
      </c>
      <c r="AC607" s="128" t="b">
        <f>IF(OR(Survey!$M607="Alternative strategy or hedge",Survey!$M607="Other, illiquid",Survey!$L607="Prospectus fund"),TRUE,FALSE)</f>
        <v>0</v>
      </c>
      <c r="AD607" s="128" t="b">
        <f>NOT(ISBLANK(Survey!$M607))</f>
        <v>0</v>
      </c>
      <c r="AE607" s="16" t="str">
        <f t="shared" si="429"/>
        <v>Pass</v>
      </c>
      <c r="AF607" s="38" t="b">
        <f>NOT(ISNUMBER(SEARCH("Other",Survey!$P607)))</f>
        <v>1</v>
      </c>
      <c r="AG607" s="37" t="b">
        <f>NOT(ISBLANK(Survey!$Q607))</f>
        <v>0</v>
      </c>
      <c r="AH607" s="16" t="str">
        <f t="shared" si="430"/>
        <v>Pass</v>
      </c>
      <c r="AI607" s="143">
        <f>COUNTBLANK(Survey!$W607)</f>
        <v>1</v>
      </c>
      <c r="AJ607" s="67">
        <f>IF(AND(Survey!L607&lt;&gt;"Exempt fund",OR(Survey!$M607="ETF",Survey!$M607="ETF, alternative mutual fund",Survey!$M607="Mutual fund",Survey!$M607="Alternative mutual fund",Survey!$M607="Money market")),1,0)</f>
        <v>0</v>
      </c>
      <c r="AK607" s="16" t="str">
        <f t="shared" si="431"/>
        <v>Pass</v>
      </c>
      <c r="AL607" s="38" t="b">
        <f>NOT(ISNUMBER(SEARCH("Yes",Survey!$AA607)))</f>
        <v>1</v>
      </c>
      <c r="AM607" s="37" t="b">
        <f>IF(COUNTBLANK(Survey!$AB607:$AC607)=0,TRUE, FALSE)</f>
        <v>0</v>
      </c>
      <c r="AN607" s="16" t="str">
        <f t="shared" si="432"/>
        <v>Pass</v>
      </c>
      <c r="AO607" s="38" t="b">
        <f>NOT(ISNUMBER(SEARCH("Yes",Survey!$AD607)))</f>
        <v>1</v>
      </c>
      <c r="AP607" s="37" t="b">
        <f>NOT(ISBLANK(Survey!$AF607))</f>
        <v>0</v>
      </c>
      <c r="AQ607" s="16" t="str">
        <f t="shared" si="433"/>
        <v>Pass</v>
      </c>
      <c r="AR607" s="38" t="b">
        <f>NOT(OR(ISNUMBER(SEARCH("Other",Survey!$AF607)),ISNUMBER(SEARCH("Multiple",Survey!$AF607))))</f>
        <v>1</v>
      </c>
      <c r="AS607" s="37" t="b">
        <f>NOT(ISBLANK(Survey!$AG607))</f>
        <v>0</v>
      </c>
      <c r="AT607" s="16" t="str">
        <f t="shared" si="434"/>
        <v>Fail</v>
      </c>
      <c r="AU607" s="143">
        <f>IF(ABS(Survey!$AV607)&gt;0, 1,0)</f>
        <v>0</v>
      </c>
      <c r="AV607" s="143">
        <f>IF(COUNTBLANK(Survey!$AJ607)=0,1,0)</f>
        <v>0</v>
      </c>
      <c r="AW607" s="16" t="str">
        <f t="shared" si="435"/>
        <v>Pass</v>
      </c>
      <c r="AX607" s="143">
        <f>IF(ISBLANK(Survey!$AJ607),0,1)</f>
        <v>0</v>
      </c>
      <c r="AY607" s="165">
        <f>COUNTBLANK(Survey!$AK607)</f>
        <v>1</v>
      </c>
      <c r="AZ607" s="16" t="str">
        <f t="shared" si="436"/>
        <v>Pass</v>
      </c>
      <c r="BA607" s="143">
        <f>IF(OR(Survey!$AK607="Closed",ISBLANK(Survey!$AK607)),0,1)</f>
        <v>0</v>
      </c>
      <c r="BB607" s="165">
        <f>IF(ISBLANK(Survey!$AL607),1,0)</f>
        <v>1</v>
      </c>
      <c r="BC607" s="147" t="str" cm="1">
        <f t="array" ref="BC607">IF(OR(IF(OR($BE607+$BF607 = 2, $BG607=1), FALSE, TRUE), AND($BD607:$BD607 = 0)),"Pass","Fail")</f>
        <v>Pass</v>
      </c>
      <c r="BD607" s="143">
        <f>COUNTBLANK(Survey!$AM607:$AO607)</f>
        <v>3</v>
      </c>
      <c r="BE607" s="143">
        <f>IF(Survey!$I607="Yes",1,0)</f>
        <v>0</v>
      </c>
      <c r="BF607" s="143">
        <f>IF(OR(Survey!$M607="Mutual fund",Survey!$M607="Alternative mutual fund",Survey!$M607="Money market"),1,0)</f>
        <v>0</v>
      </c>
      <c r="BG607" s="148">
        <f>IF(OR(Survey!$M607="ETF",Survey!$M607="ETF, alternative mutual fund"),1,0)</f>
        <v>0</v>
      </c>
      <c r="BH607" s="16" t="str">
        <f t="shared" si="437"/>
        <v>Pass</v>
      </c>
      <c r="BI607" s="38" t="b">
        <f>OR(ISNUMBER(SEARCH("Yes",Survey!$AO607)),ISBLANK(Survey!$AO607))</f>
        <v>1</v>
      </c>
      <c r="BJ607" s="67" t="b">
        <f>NOT(ISBLANK(Survey!$AP607))</f>
        <v>0</v>
      </c>
      <c r="BK607" s="16" t="str">
        <f t="shared" si="438"/>
        <v>Pass</v>
      </c>
      <c r="BL607" s="143">
        <f>IF(Survey!$AW607=0, 0,1)</f>
        <v>0</v>
      </c>
      <c r="BM607" s="67">
        <f>Survey!$AQ607</f>
        <v>0</v>
      </c>
      <c r="BN607" s="67">
        <f>IFERROR((Survey!$AX607-ABS(Survey!$AY607)-ABS(Survey!$BD607))/Survey!$AW607,0)</f>
        <v>0</v>
      </c>
      <c r="BO607" s="67">
        <f>IF(AND($BM607&gt;$BN607-0.2,$BM607&lt;$BN607+0.2,ISBLANK(Survey!$AQ607)=FALSE),0,1)</f>
        <v>1</v>
      </c>
      <c r="BP607" s="165">
        <f>IF(ISBLANK(Survey!$AR607),1,0)</f>
        <v>1</v>
      </c>
      <c r="BQ607" s="16" t="str">
        <f t="shared" si="439"/>
        <v>Pass</v>
      </c>
      <c r="BR607" s="143">
        <f>IF(Survey!$AW607=0, 0,1)</f>
        <v>0</v>
      </c>
      <c r="BS607" s="67">
        <f>IF(AND(Survey!$AS607&gt;=0,Survey!$AS607&lt;=0.2,Survey!$AS607&lt;&gt;""),0,1)</f>
        <v>1</v>
      </c>
      <c r="BT607" s="143">
        <f>IF(ISBLANK(Survey!$AT607),1,0)</f>
        <v>1</v>
      </c>
      <c r="BU607" s="16" t="str">
        <f t="shared" si="440"/>
        <v>Fail</v>
      </c>
      <c r="BV607" s="165">
        <f>Survey!$AU607</f>
        <v>0</v>
      </c>
      <c r="BW607" s="16" t="str">
        <f t="shared" si="441"/>
        <v>Pass</v>
      </c>
      <c r="BX607" s="36">
        <f>Survey!$AV607</f>
        <v>0</v>
      </c>
      <c r="BY607" s="176">
        <f>Survey!$AW607+Survey!$AX607-ABS(Survey!$AY607)+ABS(Survey!$AZ607)-ABS(Survey!$BA607)+ABS(Survey!$BB607)-ABS(Survey!$BC607)-ABS(Survey!$BD607)+Survey!$BE607</f>
        <v>0</v>
      </c>
      <c r="BZ607" s="35">
        <f t="shared" si="442"/>
        <v>0</v>
      </c>
      <c r="CA607" s="17">
        <f t="shared" si="443"/>
        <v>0</v>
      </c>
      <c r="CB607" s="16" t="str">
        <f t="shared" si="444"/>
        <v>Pass</v>
      </c>
      <c r="CC607" s="38" t="b">
        <f>IF(ABS(Survey!$BE607)=0,TRUE,FALSE)</f>
        <v>1</v>
      </c>
      <c r="CD607" s="37" t="b">
        <f>NOT(ISBLANK(Survey!$BF607))</f>
        <v>0</v>
      </c>
      <c r="CE607" t="str">
        <f t="shared" si="445"/>
        <v>Fail</v>
      </c>
      <c r="CF607" s="29">
        <f>Survey!$AV607</f>
        <v>0</v>
      </c>
      <c r="CG607" s="29" cm="1">
        <f t="array" ref="CG607">SUM(SUMIF(Survey!BH607:BO607,{"&gt;0","&lt;0"})*{1,-1})-SUM(SUMIF(Survey!BQ607:BX607,{"&gt;0","&lt;0"})*{1,-1})</f>
        <v>0</v>
      </c>
      <c r="CH607" s="35" t="str">
        <f t="shared" si="446"/>
        <v>No holdings</v>
      </c>
      <c r="CI607">
        <f t="shared" si="447"/>
        <v>0</v>
      </c>
      <c r="CJ607" s="16" t="str">
        <f t="shared" si="448"/>
        <v>Fail</v>
      </c>
      <c r="CK607" s="36">
        <f>Survey!$AV607</f>
        <v>0</v>
      </c>
      <c r="CL607" s="36" cm="1">
        <f t="array" ref="CL607">SUM(SUMIF(Survey!BZ607:CS607,{"&gt;0","&lt;0"})*{1,-1})-SUM(SUMIF(Survey!CU607:DN607,{"&gt;0","&lt;0"})*{1,-1})</f>
        <v>0</v>
      </c>
      <c r="CM607" s="35" t="str">
        <f t="shared" si="449"/>
        <v>No holdings</v>
      </c>
      <c r="CN607" s="17">
        <f t="shared" si="450"/>
        <v>0</v>
      </c>
      <c r="CO607" s="16" t="str">
        <f t="shared" si="451"/>
        <v>Pass</v>
      </c>
      <c r="CP607" s="38" t="b">
        <f>IF(ABS(Survey!$CS607)=0,TRUE,FALSE)</f>
        <v>1</v>
      </c>
      <c r="CQ607" s="37" t="b">
        <f>NOT(ISBLANK(Survey!$CT607))</f>
        <v>0</v>
      </c>
      <c r="CR607" s="16" t="str">
        <f t="shared" si="452"/>
        <v>Pass</v>
      </c>
      <c r="CS607" s="38" t="b">
        <f>IF(ABS(Survey!$DN607)=0,TRUE,FALSE)</f>
        <v>1</v>
      </c>
      <c r="CT607" s="37" t="b">
        <f>NOT(ISBLANK(Survey!$DO607))</f>
        <v>0</v>
      </c>
      <c r="CU607" t="str">
        <f t="shared" si="453"/>
        <v>Pass</v>
      </c>
      <c r="CV607" s="29" cm="1">
        <f t="array" ref="CV607">SUM(SUMIF(Survey!CO607,{"&gt;0","&lt;0"})*{1,-1})+SUM(SUMIF(Survey!DJ607,{"&gt;0","&lt;0"})*{1,-1})</f>
        <v>0</v>
      </c>
      <c r="CW607" s="29">
        <f>SUM(SUMIF(Survey!DQ607:DW607,{"&gt;0","&lt;0"})*{1,-1})+SUM(SUMIF(Survey!DY607:EE607,{"&gt;0","&lt;0"})*{1,-1})</f>
        <v>0</v>
      </c>
      <c r="CX607">
        <f t="shared" si="454"/>
        <v>0</v>
      </c>
      <c r="CY607">
        <f t="shared" si="455"/>
        <v>0</v>
      </c>
      <c r="CZ607" s="16" t="str">
        <f t="shared" si="456"/>
        <v>Pass</v>
      </c>
      <c r="DA607" s="38" t="b">
        <f>IF(ABS(Survey!$DW607)=0,TRUE,FALSE)</f>
        <v>1</v>
      </c>
      <c r="DB607" s="37" t="b">
        <f>NOT(ISBLANK(Survey!DX607))</f>
        <v>0</v>
      </c>
      <c r="DC607" s="16" t="str">
        <f t="shared" si="457"/>
        <v>Pass</v>
      </c>
      <c r="DD607" s="38" t="b">
        <f>IF(ABS(Survey!$EE607)=0,TRUE,FALSE)</f>
        <v>1</v>
      </c>
      <c r="DE607" s="37" t="b">
        <f>NOT(ISBLANK(Survey!$EF607))</f>
        <v>0</v>
      </c>
      <c r="DF607" s="16" t="str">
        <f t="shared" si="458"/>
        <v>Fail</v>
      </c>
      <c r="DG607" s="36">
        <f>SUM(SUMIF(Survey!EL607:EN607,{"&gt;0","&lt;0"})*{1,-1})</f>
        <v>0</v>
      </c>
      <c r="DH607">
        <f t="shared" si="459"/>
        <v>0</v>
      </c>
      <c r="DI607">
        <f t="shared" si="460"/>
        <v>100</v>
      </c>
      <c r="DJ607" s="35" t="b">
        <f>IF(OR(Survey!$M607="ETF",Survey!$M607="ETF, alternative mutual fund",Survey!$M607="Closed-end", Survey!$M607="Split share corp"),TRUE,FALSE)</f>
        <v>0</v>
      </c>
      <c r="DK607" s="16" t="str">
        <f t="shared" si="461"/>
        <v>Fail</v>
      </c>
      <c r="DL607" s="36">
        <f>SUM(SUMIF(Survey!EP607:EV607,{"&gt;0","&lt;0"})*{1,-1})</f>
        <v>0</v>
      </c>
      <c r="DM607">
        <f t="shared" si="462"/>
        <v>0</v>
      </c>
      <c r="DN607" s="17">
        <f t="shared" si="463"/>
        <v>100</v>
      </c>
      <c r="DO607" s="16" t="str">
        <f t="shared" si="464"/>
        <v>Fail</v>
      </c>
      <c r="DP607" s="36">
        <f>SUM(SUMIF(Survey!EX607:FD607,{"&gt;0","&lt;0"})*{1,-1})</f>
        <v>0</v>
      </c>
      <c r="DQ607">
        <f t="shared" si="465"/>
        <v>0</v>
      </c>
      <c r="DR607" s="17">
        <f t="shared" si="466"/>
        <v>100</v>
      </c>
    </row>
    <row r="608" spans="1:122">
      <c r="A608">
        <v>608</v>
      </c>
      <c r="B608" t="str">
        <f t="shared" si="420"/>
        <v>Pass</v>
      </c>
      <c r="C608" t="str">
        <f>IF(COUNTBLANK(Survey!B608:FE608)=$C$2, "Pass", "Fail")</f>
        <v>Pass</v>
      </c>
      <c r="D608" t="str">
        <f t="shared" si="421"/>
        <v>Fail</v>
      </c>
      <c r="E608" t="str">
        <f>IF(OR(ISBLANK(Survey!AJ608),COUNTIF(G608:BB608,"Fail")),"Fail","Pass")</f>
        <v>Fail</v>
      </c>
      <c r="G608" s="16" t="str">
        <f t="shared" si="422"/>
        <v>Fail</v>
      </c>
      <c r="H608" s="177">
        <f>COUNTBLANK(Survey!B608:D608)+COUNTBLANK(Survey!G608)+COUNTBLANK(Survey!I608)+COUNTBLANK(Survey!K608:M608)+COUNTBLANK(Survey!P608)+COUNTBLANK(Survey!S608:U608)+COUNTBLANK(Survey!Y608:AA608)+COUNTBLANK(Survey!AD608:AE608)+COUNTBLANK(Survey!AI608:AI608)</f>
        <v>18</v>
      </c>
      <c r="I608" s="16" t="str">
        <f t="shared" si="423"/>
        <v>Fail</v>
      </c>
      <c r="J608" t="b">
        <f>IF(Survey!E608="No",TRUE,FALSE)</f>
        <v>0</v>
      </c>
      <c r="K608" s="34">
        <f>LEN(Survey!E608)</f>
        <v>0</v>
      </c>
      <c r="L608" s="16" t="str">
        <f t="shared" si="424"/>
        <v>Fail</v>
      </c>
      <c r="M608" t="b">
        <f>IF(Survey!F608="No",TRUE,FALSE)</f>
        <v>0</v>
      </c>
      <c r="N608" s="33">
        <f>LEN(Survey!F608)</f>
        <v>0</v>
      </c>
      <c r="O608" s="16" t="str">
        <f t="shared" si="425"/>
        <v>Pass</v>
      </c>
      <c r="P608" s="34">
        <f>MOD((LEN(Survey!H608)+2),11)</f>
        <v>2</v>
      </c>
      <c r="Q608" s="33" t="str">
        <f>IF(Survey!$L608="Prospectus fund", "Yes", "No")</f>
        <v>No</v>
      </c>
      <c r="R608" s="16" t="str">
        <f t="shared" si="426"/>
        <v>Pass</v>
      </c>
      <c r="S608" s="34">
        <f>MOD((LEN(Survey!J608)+2),11)</f>
        <v>2</v>
      </c>
      <c r="T608" s="35" t="b">
        <f>IF(OR(Survey!$M608="ETF",Survey!$M608="ETF, alternative mutual fund",Survey!$M608="Closed-end", Survey!$M608="Split share corp", Survey!$I608="Yes"),TRUE,FALSE)</f>
        <v>0</v>
      </c>
      <c r="U608" s="16" t="str">
        <f>IFERROR(IF(AND(OR(X608=Y608,Y608 = "Either"),NOT(ISBLANK(Survey!K608))),"Pass","Fail"),"Pass")</f>
        <v>Fail</v>
      </c>
      <c r="V608" s="36" cm="1">
        <f t="array" ref="V608">SUM(SUMIF(Survey!BZ608:CS608,{"&gt;0","&lt;0"})*{1,-1})</f>
        <v>0</v>
      </c>
      <c r="W608" s="38" cm="1">
        <f t="array" ref="W608">SUM(SUMIF(Survey!CC608,{"&gt;0","&lt;0"})*{1,-1})+SUM(SUMIF(Survey!CM608,{"&gt;0","&lt;0"})*{1,-1})</f>
        <v>0</v>
      </c>
      <c r="X608" s="38">
        <f>Survey!K608</f>
        <v>0</v>
      </c>
      <c r="Y608" s="37" t="str">
        <f t="shared" si="427"/>
        <v>Either</v>
      </c>
      <c r="Z608" s="16" t="str">
        <f t="shared" si="428"/>
        <v>Fail</v>
      </c>
      <c r="AA608" s="67" cm="1">
        <f t="array" ref="AA608">SUM(SUMIF(Survey!BZ608:CS608,{"&gt;0","&lt;0"})*{1,-1})+SUM(SUMIF(Survey!CU608:DN608,{"&gt;0","&lt;0"})*{1,-1})</f>
        <v>0</v>
      </c>
      <c r="AB608" s="67">
        <f>IFERROR(AA608/(Survey!$AV608),0)</f>
        <v>0</v>
      </c>
      <c r="AC608" s="128" t="b">
        <f>IF(OR(Survey!$M608="Alternative strategy or hedge",Survey!$M608="Other, illiquid",Survey!$L608="Prospectus fund"),TRUE,FALSE)</f>
        <v>0</v>
      </c>
      <c r="AD608" s="128" t="b">
        <f>NOT(ISBLANK(Survey!$M608))</f>
        <v>0</v>
      </c>
      <c r="AE608" s="16" t="str">
        <f t="shared" si="429"/>
        <v>Pass</v>
      </c>
      <c r="AF608" s="38" t="b">
        <f>NOT(ISNUMBER(SEARCH("Other",Survey!$P608)))</f>
        <v>1</v>
      </c>
      <c r="AG608" s="37" t="b">
        <f>NOT(ISBLANK(Survey!$Q608))</f>
        <v>0</v>
      </c>
      <c r="AH608" s="16" t="str">
        <f t="shared" si="430"/>
        <v>Pass</v>
      </c>
      <c r="AI608" s="143">
        <f>COUNTBLANK(Survey!$W608)</f>
        <v>1</v>
      </c>
      <c r="AJ608" s="67">
        <f>IF(AND(Survey!L608&lt;&gt;"Exempt fund",OR(Survey!$M608="ETF",Survey!$M608="ETF, alternative mutual fund",Survey!$M608="Mutual fund",Survey!$M608="Alternative mutual fund",Survey!$M608="Money market")),1,0)</f>
        <v>0</v>
      </c>
      <c r="AK608" s="16" t="str">
        <f t="shared" si="431"/>
        <v>Pass</v>
      </c>
      <c r="AL608" s="38" t="b">
        <f>NOT(ISNUMBER(SEARCH("Yes",Survey!$AA608)))</f>
        <v>1</v>
      </c>
      <c r="AM608" s="37" t="b">
        <f>IF(COUNTBLANK(Survey!$AB608:$AC608)=0,TRUE, FALSE)</f>
        <v>0</v>
      </c>
      <c r="AN608" s="16" t="str">
        <f t="shared" si="432"/>
        <v>Pass</v>
      </c>
      <c r="AO608" s="38" t="b">
        <f>NOT(ISNUMBER(SEARCH("Yes",Survey!$AD608)))</f>
        <v>1</v>
      </c>
      <c r="AP608" s="37" t="b">
        <f>NOT(ISBLANK(Survey!$AF608))</f>
        <v>0</v>
      </c>
      <c r="AQ608" s="16" t="str">
        <f t="shared" si="433"/>
        <v>Pass</v>
      </c>
      <c r="AR608" s="38" t="b">
        <f>NOT(OR(ISNUMBER(SEARCH("Other",Survey!$AF608)),ISNUMBER(SEARCH("Multiple",Survey!$AF608))))</f>
        <v>1</v>
      </c>
      <c r="AS608" s="37" t="b">
        <f>NOT(ISBLANK(Survey!$AG608))</f>
        <v>0</v>
      </c>
      <c r="AT608" s="16" t="str">
        <f t="shared" si="434"/>
        <v>Fail</v>
      </c>
      <c r="AU608" s="143">
        <f>IF(ABS(Survey!$AV608)&gt;0, 1,0)</f>
        <v>0</v>
      </c>
      <c r="AV608" s="143">
        <f>IF(COUNTBLANK(Survey!$AJ608)=0,1,0)</f>
        <v>0</v>
      </c>
      <c r="AW608" s="16" t="str">
        <f t="shared" si="435"/>
        <v>Pass</v>
      </c>
      <c r="AX608" s="143">
        <f>IF(ISBLANK(Survey!$AJ608),0,1)</f>
        <v>0</v>
      </c>
      <c r="AY608" s="165">
        <f>COUNTBLANK(Survey!$AK608)</f>
        <v>1</v>
      </c>
      <c r="AZ608" s="16" t="str">
        <f t="shared" si="436"/>
        <v>Pass</v>
      </c>
      <c r="BA608" s="143">
        <f>IF(OR(Survey!$AK608="Closed",ISBLANK(Survey!$AK608)),0,1)</f>
        <v>0</v>
      </c>
      <c r="BB608" s="165">
        <f>IF(ISBLANK(Survey!$AL608),1,0)</f>
        <v>1</v>
      </c>
      <c r="BC608" s="147" t="str" cm="1">
        <f t="array" ref="BC608">IF(OR(IF(OR($BE608+$BF608 = 2, $BG608=1), FALSE, TRUE), AND($BD608:$BD608 = 0)),"Pass","Fail")</f>
        <v>Pass</v>
      </c>
      <c r="BD608" s="143">
        <f>COUNTBLANK(Survey!$AM608:$AO608)</f>
        <v>3</v>
      </c>
      <c r="BE608" s="143">
        <f>IF(Survey!$I608="Yes",1,0)</f>
        <v>0</v>
      </c>
      <c r="BF608" s="143">
        <f>IF(OR(Survey!$M608="Mutual fund",Survey!$M608="Alternative mutual fund",Survey!$M608="Money market"),1,0)</f>
        <v>0</v>
      </c>
      <c r="BG608" s="148">
        <f>IF(OR(Survey!$M608="ETF",Survey!$M608="ETF, alternative mutual fund"),1,0)</f>
        <v>0</v>
      </c>
      <c r="BH608" s="16" t="str">
        <f t="shared" si="437"/>
        <v>Pass</v>
      </c>
      <c r="BI608" s="38" t="b">
        <f>OR(ISNUMBER(SEARCH("Yes",Survey!$AO608)),ISBLANK(Survey!$AO608))</f>
        <v>1</v>
      </c>
      <c r="BJ608" s="67" t="b">
        <f>NOT(ISBLANK(Survey!$AP608))</f>
        <v>0</v>
      </c>
      <c r="BK608" s="16" t="str">
        <f t="shared" si="438"/>
        <v>Pass</v>
      </c>
      <c r="BL608" s="143">
        <f>IF(Survey!$AW608=0, 0,1)</f>
        <v>0</v>
      </c>
      <c r="BM608" s="67">
        <f>Survey!$AQ608</f>
        <v>0</v>
      </c>
      <c r="BN608" s="67">
        <f>IFERROR((Survey!$AX608-ABS(Survey!$AY608)-ABS(Survey!$BD608))/Survey!$AW608,0)</f>
        <v>0</v>
      </c>
      <c r="BO608" s="67">
        <f>IF(AND($BM608&gt;$BN608-0.2,$BM608&lt;$BN608+0.2,ISBLANK(Survey!$AQ608)=FALSE),0,1)</f>
        <v>1</v>
      </c>
      <c r="BP608" s="165">
        <f>IF(ISBLANK(Survey!$AR608),1,0)</f>
        <v>1</v>
      </c>
      <c r="BQ608" s="16" t="str">
        <f t="shared" si="439"/>
        <v>Pass</v>
      </c>
      <c r="BR608" s="143">
        <f>IF(Survey!$AW608=0, 0,1)</f>
        <v>0</v>
      </c>
      <c r="BS608" s="67">
        <f>IF(AND(Survey!$AS608&gt;=0,Survey!$AS608&lt;=0.2,Survey!$AS608&lt;&gt;""),0,1)</f>
        <v>1</v>
      </c>
      <c r="BT608" s="143">
        <f>IF(ISBLANK(Survey!$AT608),1,0)</f>
        <v>1</v>
      </c>
      <c r="BU608" s="16" t="str">
        <f t="shared" si="440"/>
        <v>Fail</v>
      </c>
      <c r="BV608" s="165">
        <f>Survey!$AU608</f>
        <v>0</v>
      </c>
      <c r="BW608" s="16" t="str">
        <f t="shared" si="441"/>
        <v>Pass</v>
      </c>
      <c r="BX608" s="36">
        <f>Survey!$AV608</f>
        <v>0</v>
      </c>
      <c r="BY608" s="176">
        <f>Survey!$AW608+Survey!$AX608-ABS(Survey!$AY608)+ABS(Survey!$AZ608)-ABS(Survey!$BA608)+ABS(Survey!$BB608)-ABS(Survey!$BC608)-ABS(Survey!$BD608)+Survey!$BE608</f>
        <v>0</v>
      </c>
      <c r="BZ608" s="35">
        <f t="shared" si="442"/>
        <v>0</v>
      </c>
      <c r="CA608" s="17">
        <f t="shared" si="443"/>
        <v>0</v>
      </c>
      <c r="CB608" s="16" t="str">
        <f t="shared" si="444"/>
        <v>Pass</v>
      </c>
      <c r="CC608" s="38" t="b">
        <f>IF(ABS(Survey!$BE608)=0,TRUE,FALSE)</f>
        <v>1</v>
      </c>
      <c r="CD608" s="37" t="b">
        <f>NOT(ISBLANK(Survey!$BF608))</f>
        <v>0</v>
      </c>
      <c r="CE608" t="str">
        <f t="shared" si="445"/>
        <v>Fail</v>
      </c>
      <c r="CF608" s="29">
        <f>Survey!$AV608</f>
        <v>0</v>
      </c>
      <c r="CG608" s="29" cm="1">
        <f t="array" ref="CG608">SUM(SUMIF(Survey!BH608:BO608,{"&gt;0","&lt;0"})*{1,-1})-SUM(SUMIF(Survey!BQ608:BX608,{"&gt;0","&lt;0"})*{1,-1})</f>
        <v>0</v>
      </c>
      <c r="CH608" s="35" t="str">
        <f t="shared" si="446"/>
        <v>No holdings</v>
      </c>
      <c r="CI608">
        <f t="shared" si="447"/>
        <v>0</v>
      </c>
      <c r="CJ608" s="16" t="str">
        <f t="shared" si="448"/>
        <v>Fail</v>
      </c>
      <c r="CK608" s="36">
        <f>Survey!$AV608</f>
        <v>0</v>
      </c>
      <c r="CL608" s="36" cm="1">
        <f t="array" ref="CL608">SUM(SUMIF(Survey!BZ608:CS608,{"&gt;0","&lt;0"})*{1,-1})-SUM(SUMIF(Survey!CU608:DN608,{"&gt;0","&lt;0"})*{1,-1})</f>
        <v>0</v>
      </c>
      <c r="CM608" s="35" t="str">
        <f t="shared" si="449"/>
        <v>No holdings</v>
      </c>
      <c r="CN608" s="17">
        <f t="shared" si="450"/>
        <v>0</v>
      </c>
      <c r="CO608" s="16" t="str">
        <f t="shared" si="451"/>
        <v>Pass</v>
      </c>
      <c r="CP608" s="38" t="b">
        <f>IF(ABS(Survey!$CS608)=0,TRUE,FALSE)</f>
        <v>1</v>
      </c>
      <c r="CQ608" s="37" t="b">
        <f>NOT(ISBLANK(Survey!$CT608))</f>
        <v>0</v>
      </c>
      <c r="CR608" s="16" t="str">
        <f t="shared" si="452"/>
        <v>Pass</v>
      </c>
      <c r="CS608" s="38" t="b">
        <f>IF(ABS(Survey!$DN608)=0,TRUE,FALSE)</f>
        <v>1</v>
      </c>
      <c r="CT608" s="37" t="b">
        <f>NOT(ISBLANK(Survey!$DO608))</f>
        <v>0</v>
      </c>
      <c r="CU608" t="str">
        <f t="shared" si="453"/>
        <v>Pass</v>
      </c>
      <c r="CV608" s="29" cm="1">
        <f t="array" ref="CV608">SUM(SUMIF(Survey!CO608,{"&gt;0","&lt;0"})*{1,-1})+SUM(SUMIF(Survey!DJ608,{"&gt;0","&lt;0"})*{1,-1})</f>
        <v>0</v>
      </c>
      <c r="CW608" s="29">
        <f>SUM(SUMIF(Survey!DQ608:DW608,{"&gt;0","&lt;0"})*{1,-1})+SUM(SUMIF(Survey!DY608:EE608,{"&gt;0","&lt;0"})*{1,-1})</f>
        <v>0</v>
      </c>
      <c r="CX608">
        <f t="shared" si="454"/>
        <v>0</v>
      </c>
      <c r="CY608">
        <f t="shared" si="455"/>
        <v>0</v>
      </c>
      <c r="CZ608" s="16" t="str">
        <f t="shared" si="456"/>
        <v>Pass</v>
      </c>
      <c r="DA608" s="38" t="b">
        <f>IF(ABS(Survey!$DW608)=0,TRUE,FALSE)</f>
        <v>1</v>
      </c>
      <c r="DB608" s="37" t="b">
        <f>NOT(ISBLANK(Survey!DX608))</f>
        <v>0</v>
      </c>
      <c r="DC608" s="16" t="str">
        <f t="shared" si="457"/>
        <v>Pass</v>
      </c>
      <c r="DD608" s="38" t="b">
        <f>IF(ABS(Survey!$EE608)=0,TRUE,FALSE)</f>
        <v>1</v>
      </c>
      <c r="DE608" s="37" t="b">
        <f>NOT(ISBLANK(Survey!$EF608))</f>
        <v>0</v>
      </c>
      <c r="DF608" s="16" t="str">
        <f t="shared" si="458"/>
        <v>Fail</v>
      </c>
      <c r="DG608" s="36">
        <f>SUM(SUMIF(Survey!EL608:EN608,{"&gt;0","&lt;0"})*{1,-1})</f>
        <v>0</v>
      </c>
      <c r="DH608">
        <f t="shared" si="459"/>
        <v>0</v>
      </c>
      <c r="DI608">
        <f t="shared" si="460"/>
        <v>100</v>
      </c>
      <c r="DJ608" s="35" t="b">
        <f>IF(OR(Survey!$M608="ETF",Survey!$M608="ETF, alternative mutual fund",Survey!$M608="Closed-end", Survey!$M608="Split share corp"),TRUE,FALSE)</f>
        <v>0</v>
      </c>
      <c r="DK608" s="16" t="str">
        <f t="shared" si="461"/>
        <v>Fail</v>
      </c>
      <c r="DL608" s="36">
        <f>SUM(SUMIF(Survey!EP608:EV608,{"&gt;0","&lt;0"})*{1,-1})</f>
        <v>0</v>
      </c>
      <c r="DM608">
        <f t="shared" si="462"/>
        <v>0</v>
      </c>
      <c r="DN608" s="17">
        <f t="shared" si="463"/>
        <v>100</v>
      </c>
      <c r="DO608" s="16" t="str">
        <f t="shared" si="464"/>
        <v>Fail</v>
      </c>
      <c r="DP608" s="36">
        <f>SUM(SUMIF(Survey!EX608:FD608,{"&gt;0","&lt;0"})*{1,-1})</f>
        <v>0</v>
      </c>
      <c r="DQ608">
        <f t="shared" si="465"/>
        <v>0</v>
      </c>
      <c r="DR608" s="17">
        <f t="shared" si="466"/>
        <v>100</v>
      </c>
    </row>
    <row r="609" spans="1:122">
      <c r="A609">
        <v>609</v>
      </c>
      <c r="B609" t="str">
        <f t="shared" si="420"/>
        <v>Pass</v>
      </c>
      <c r="C609" t="str">
        <f>IF(COUNTBLANK(Survey!B609:FE609)=$C$2, "Pass", "Fail")</f>
        <v>Pass</v>
      </c>
      <c r="D609" t="str">
        <f t="shared" si="421"/>
        <v>Fail</v>
      </c>
      <c r="E609" t="str">
        <f>IF(OR(ISBLANK(Survey!AJ609),COUNTIF(G609:BB609,"Fail")),"Fail","Pass")</f>
        <v>Fail</v>
      </c>
      <c r="G609" s="16" t="str">
        <f t="shared" si="422"/>
        <v>Fail</v>
      </c>
      <c r="H609" s="177">
        <f>COUNTBLANK(Survey!B609:D609)+COUNTBLANK(Survey!G609)+COUNTBLANK(Survey!I609)+COUNTBLANK(Survey!K609:M609)+COUNTBLANK(Survey!P609)+COUNTBLANK(Survey!S609:U609)+COUNTBLANK(Survey!Y609:AA609)+COUNTBLANK(Survey!AD609:AE609)+COUNTBLANK(Survey!AI609:AI609)</f>
        <v>18</v>
      </c>
      <c r="I609" s="16" t="str">
        <f t="shared" si="423"/>
        <v>Fail</v>
      </c>
      <c r="J609" t="b">
        <f>IF(Survey!E609="No",TRUE,FALSE)</f>
        <v>0</v>
      </c>
      <c r="K609" s="34">
        <f>LEN(Survey!E609)</f>
        <v>0</v>
      </c>
      <c r="L609" s="16" t="str">
        <f t="shared" si="424"/>
        <v>Fail</v>
      </c>
      <c r="M609" t="b">
        <f>IF(Survey!F609="No",TRUE,FALSE)</f>
        <v>0</v>
      </c>
      <c r="N609" s="33">
        <f>LEN(Survey!F609)</f>
        <v>0</v>
      </c>
      <c r="O609" s="16" t="str">
        <f t="shared" si="425"/>
        <v>Pass</v>
      </c>
      <c r="P609" s="34">
        <f>MOD((LEN(Survey!H609)+2),11)</f>
        <v>2</v>
      </c>
      <c r="Q609" s="33" t="str">
        <f>IF(Survey!$L609="Prospectus fund", "Yes", "No")</f>
        <v>No</v>
      </c>
      <c r="R609" s="16" t="str">
        <f t="shared" si="426"/>
        <v>Pass</v>
      </c>
      <c r="S609" s="34">
        <f>MOD((LEN(Survey!J609)+2),11)</f>
        <v>2</v>
      </c>
      <c r="T609" s="35" t="b">
        <f>IF(OR(Survey!$M609="ETF",Survey!$M609="ETF, alternative mutual fund",Survey!$M609="Closed-end", Survey!$M609="Split share corp", Survey!$I609="Yes"),TRUE,FALSE)</f>
        <v>0</v>
      </c>
      <c r="U609" s="16" t="str">
        <f>IFERROR(IF(AND(OR(X609=Y609,Y609 = "Either"),NOT(ISBLANK(Survey!K609))),"Pass","Fail"),"Pass")</f>
        <v>Fail</v>
      </c>
      <c r="V609" s="36" cm="1">
        <f t="array" ref="V609">SUM(SUMIF(Survey!BZ609:CS609,{"&gt;0","&lt;0"})*{1,-1})</f>
        <v>0</v>
      </c>
      <c r="W609" s="38" cm="1">
        <f t="array" ref="W609">SUM(SUMIF(Survey!CC609,{"&gt;0","&lt;0"})*{1,-1})+SUM(SUMIF(Survey!CM609,{"&gt;0","&lt;0"})*{1,-1})</f>
        <v>0</v>
      </c>
      <c r="X609" s="38">
        <f>Survey!K609</f>
        <v>0</v>
      </c>
      <c r="Y609" s="37" t="str">
        <f t="shared" si="427"/>
        <v>Either</v>
      </c>
      <c r="Z609" s="16" t="str">
        <f t="shared" si="428"/>
        <v>Fail</v>
      </c>
      <c r="AA609" s="67" cm="1">
        <f t="array" ref="AA609">SUM(SUMIF(Survey!BZ609:CS609,{"&gt;0","&lt;0"})*{1,-1})+SUM(SUMIF(Survey!CU609:DN609,{"&gt;0","&lt;0"})*{1,-1})</f>
        <v>0</v>
      </c>
      <c r="AB609" s="67">
        <f>IFERROR(AA609/(Survey!$AV609),0)</f>
        <v>0</v>
      </c>
      <c r="AC609" s="128" t="b">
        <f>IF(OR(Survey!$M609="Alternative strategy or hedge",Survey!$M609="Other, illiquid",Survey!$L609="Prospectus fund"),TRUE,FALSE)</f>
        <v>0</v>
      </c>
      <c r="AD609" s="128" t="b">
        <f>NOT(ISBLANK(Survey!$M609))</f>
        <v>0</v>
      </c>
      <c r="AE609" s="16" t="str">
        <f t="shared" si="429"/>
        <v>Pass</v>
      </c>
      <c r="AF609" s="38" t="b">
        <f>NOT(ISNUMBER(SEARCH("Other",Survey!$P609)))</f>
        <v>1</v>
      </c>
      <c r="AG609" s="37" t="b">
        <f>NOT(ISBLANK(Survey!$Q609))</f>
        <v>0</v>
      </c>
      <c r="AH609" s="16" t="str">
        <f t="shared" si="430"/>
        <v>Pass</v>
      </c>
      <c r="AI609" s="143">
        <f>COUNTBLANK(Survey!$W609)</f>
        <v>1</v>
      </c>
      <c r="AJ609" s="67">
        <f>IF(AND(Survey!L609&lt;&gt;"Exempt fund",OR(Survey!$M609="ETF",Survey!$M609="ETF, alternative mutual fund",Survey!$M609="Mutual fund",Survey!$M609="Alternative mutual fund",Survey!$M609="Money market")),1,0)</f>
        <v>0</v>
      </c>
      <c r="AK609" s="16" t="str">
        <f t="shared" si="431"/>
        <v>Pass</v>
      </c>
      <c r="AL609" s="38" t="b">
        <f>NOT(ISNUMBER(SEARCH("Yes",Survey!$AA609)))</f>
        <v>1</v>
      </c>
      <c r="AM609" s="37" t="b">
        <f>IF(COUNTBLANK(Survey!$AB609:$AC609)=0,TRUE, FALSE)</f>
        <v>0</v>
      </c>
      <c r="AN609" s="16" t="str">
        <f t="shared" si="432"/>
        <v>Pass</v>
      </c>
      <c r="AO609" s="38" t="b">
        <f>NOT(ISNUMBER(SEARCH("Yes",Survey!$AD609)))</f>
        <v>1</v>
      </c>
      <c r="AP609" s="37" t="b">
        <f>NOT(ISBLANK(Survey!$AF609))</f>
        <v>0</v>
      </c>
      <c r="AQ609" s="16" t="str">
        <f t="shared" si="433"/>
        <v>Pass</v>
      </c>
      <c r="AR609" s="38" t="b">
        <f>NOT(OR(ISNUMBER(SEARCH("Other",Survey!$AF609)),ISNUMBER(SEARCH("Multiple",Survey!$AF609))))</f>
        <v>1</v>
      </c>
      <c r="AS609" s="37" t="b">
        <f>NOT(ISBLANK(Survey!$AG609))</f>
        <v>0</v>
      </c>
      <c r="AT609" s="16" t="str">
        <f t="shared" si="434"/>
        <v>Fail</v>
      </c>
      <c r="AU609" s="143">
        <f>IF(ABS(Survey!$AV609)&gt;0, 1,0)</f>
        <v>0</v>
      </c>
      <c r="AV609" s="143">
        <f>IF(COUNTBLANK(Survey!$AJ609)=0,1,0)</f>
        <v>0</v>
      </c>
      <c r="AW609" s="16" t="str">
        <f t="shared" si="435"/>
        <v>Pass</v>
      </c>
      <c r="AX609" s="143">
        <f>IF(ISBLANK(Survey!$AJ609),0,1)</f>
        <v>0</v>
      </c>
      <c r="AY609" s="165">
        <f>COUNTBLANK(Survey!$AK609)</f>
        <v>1</v>
      </c>
      <c r="AZ609" s="16" t="str">
        <f t="shared" si="436"/>
        <v>Pass</v>
      </c>
      <c r="BA609" s="143">
        <f>IF(OR(Survey!$AK609="Closed",ISBLANK(Survey!$AK609)),0,1)</f>
        <v>0</v>
      </c>
      <c r="BB609" s="165">
        <f>IF(ISBLANK(Survey!$AL609),1,0)</f>
        <v>1</v>
      </c>
      <c r="BC609" s="147" t="str" cm="1">
        <f t="array" ref="BC609">IF(OR(IF(OR($BE609+$BF609 = 2, $BG609=1), FALSE, TRUE), AND($BD609:$BD609 = 0)),"Pass","Fail")</f>
        <v>Pass</v>
      </c>
      <c r="BD609" s="143">
        <f>COUNTBLANK(Survey!$AM609:$AO609)</f>
        <v>3</v>
      </c>
      <c r="BE609" s="143">
        <f>IF(Survey!$I609="Yes",1,0)</f>
        <v>0</v>
      </c>
      <c r="BF609" s="143">
        <f>IF(OR(Survey!$M609="Mutual fund",Survey!$M609="Alternative mutual fund",Survey!$M609="Money market"),1,0)</f>
        <v>0</v>
      </c>
      <c r="BG609" s="148">
        <f>IF(OR(Survey!$M609="ETF",Survey!$M609="ETF, alternative mutual fund"),1,0)</f>
        <v>0</v>
      </c>
      <c r="BH609" s="16" t="str">
        <f t="shared" si="437"/>
        <v>Pass</v>
      </c>
      <c r="BI609" s="38" t="b">
        <f>OR(ISNUMBER(SEARCH("Yes",Survey!$AO609)),ISBLANK(Survey!$AO609))</f>
        <v>1</v>
      </c>
      <c r="BJ609" s="67" t="b">
        <f>NOT(ISBLANK(Survey!$AP609))</f>
        <v>0</v>
      </c>
      <c r="BK609" s="16" t="str">
        <f t="shared" si="438"/>
        <v>Pass</v>
      </c>
      <c r="BL609" s="143">
        <f>IF(Survey!$AW609=0, 0,1)</f>
        <v>0</v>
      </c>
      <c r="BM609" s="67">
        <f>Survey!$AQ609</f>
        <v>0</v>
      </c>
      <c r="BN609" s="67">
        <f>IFERROR((Survey!$AX609-ABS(Survey!$AY609)-ABS(Survey!$BD609))/Survey!$AW609,0)</f>
        <v>0</v>
      </c>
      <c r="BO609" s="67">
        <f>IF(AND($BM609&gt;$BN609-0.2,$BM609&lt;$BN609+0.2,ISBLANK(Survey!$AQ609)=FALSE),0,1)</f>
        <v>1</v>
      </c>
      <c r="BP609" s="165">
        <f>IF(ISBLANK(Survey!$AR609),1,0)</f>
        <v>1</v>
      </c>
      <c r="BQ609" s="16" t="str">
        <f t="shared" si="439"/>
        <v>Pass</v>
      </c>
      <c r="BR609" s="143">
        <f>IF(Survey!$AW609=0, 0,1)</f>
        <v>0</v>
      </c>
      <c r="BS609" s="67">
        <f>IF(AND(Survey!$AS609&gt;=0,Survey!$AS609&lt;=0.2,Survey!$AS609&lt;&gt;""),0,1)</f>
        <v>1</v>
      </c>
      <c r="BT609" s="143">
        <f>IF(ISBLANK(Survey!$AT609),1,0)</f>
        <v>1</v>
      </c>
      <c r="BU609" s="16" t="str">
        <f t="shared" si="440"/>
        <v>Fail</v>
      </c>
      <c r="BV609" s="165">
        <f>Survey!$AU609</f>
        <v>0</v>
      </c>
      <c r="BW609" s="16" t="str">
        <f t="shared" si="441"/>
        <v>Pass</v>
      </c>
      <c r="BX609" s="36">
        <f>Survey!$AV609</f>
        <v>0</v>
      </c>
      <c r="BY609" s="176">
        <f>Survey!$AW609+Survey!$AX609-ABS(Survey!$AY609)+ABS(Survey!$AZ609)-ABS(Survey!$BA609)+ABS(Survey!$BB609)-ABS(Survey!$BC609)-ABS(Survey!$BD609)+Survey!$BE609</f>
        <v>0</v>
      </c>
      <c r="BZ609" s="35">
        <f t="shared" si="442"/>
        <v>0</v>
      </c>
      <c r="CA609" s="17">
        <f t="shared" si="443"/>
        <v>0</v>
      </c>
      <c r="CB609" s="16" t="str">
        <f t="shared" si="444"/>
        <v>Pass</v>
      </c>
      <c r="CC609" s="38" t="b">
        <f>IF(ABS(Survey!$BE609)=0,TRUE,FALSE)</f>
        <v>1</v>
      </c>
      <c r="CD609" s="37" t="b">
        <f>NOT(ISBLANK(Survey!$BF609))</f>
        <v>0</v>
      </c>
      <c r="CE609" t="str">
        <f t="shared" si="445"/>
        <v>Fail</v>
      </c>
      <c r="CF609" s="29">
        <f>Survey!$AV609</f>
        <v>0</v>
      </c>
      <c r="CG609" s="29" cm="1">
        <f t="array" ref="CG609">SUM(SUMIF(Survey!BH609:BO609,{"&gt;0","&lt;0"})*{1,-1})-SUM(SUMIF(Survey!BQ609:BX609,{"&gt;0","&lt;0"})*{1,-1})</f>
        <v>0</v>
      </c>
      <c r="CH609" s="35" t="str">
        <f t="shared" si="446"/>
        <v>No holdings</v>
      </c>
      <c r="CI609">
        <f t="shared" si="447"/>
        <v>0</v>
      </c>
      <c r="CJ609" s="16" t="str">
        <f t="shared" si="448"/>
        <v>Fail</v>
      </c>
      <c r="CK609" s="36">
        <f>Survey!$AV609</f>
        <v>0</v>
      </c>
      <c r="CL609" s="36" cm="1">
        <f t="array" ref="CL609">SUM(SUMIF(Survey!BZ609:CS609,{"&gt;0","&lt;0"})*{1,-1})-SUM(SUMIF(Survey!CU609:DN609,{"&gt;0","&lt;0"})*{1,-1})</f>
        <v>0</v>
      </c>
      <c r="CM609" s="35" t="str">
        <f t="shared" si="449"/>
        <v>No holdings</v>
      </c>
      <c r="CN609" s="17">
        <f t="shared" si="450"/>
        <v>0</v>
      </c>
      <c r="CO609" s="16" t="str">
        <f t="shared" si="451"/>
        <v>Pass</v>
      </c>
      <c r="CP609" s="38" t="b">
        <f>IF(ABS(Survey!$CS609)=0,TRUE,FALSE)</f>
        <v>1</v>
      </c>
      <c r="CQ609" s="37" t="b">
        <f>NOT(ISBLANK(Survey!$CT609))</f>
        <v>0</v>
      </c>
      <c r="CR609" s="16" t="str">
        <f t="shared" si="452"/>
        <v>Pass</v>
      </c>
      <c r="CS609" s="38" t="b">
        <f>IF(ABS(Survey!$DN609)=0,TRUE,FALSE)</f>
        <v>1</v>
      </c>
      <c r="CT609" s="37" t="b">
        <f>NOT(ISBLANK(Survey!$DO609))</f>
        <v>0</v>
      </c>
      <c r="CU609" t="str">
        <f t="shared" si="453"/>
        <v>Pass</v>
      </c>
      <c r="CV609" s="29" cm="1">
        <f t="array" ref="CV609">SUM(SUMIF(Survey!CO609,{"&gt;0","&lt;0"})*{1,-1})+SUM(SUMIF(Survey!DJ609,{"&gt;0","&lt;0"})*{1,-1})</f>
        <v>0</v>
      </c>
      <c r="CW609" s="29">
        <f>SUM(SUMIF(Survey!DQ609:DW609,{"&gt;0","&lt;0"})*{1,-1})+SUM(SUMIF(Survey!DY609:EE609,{"&gt;0","&lt;0"})*{1,-1})</f>
        <v>0</v>
      </c>
      <c r="CX609">
        <f t="shared" si="454"/>
        <v>0</v>
      </c>
      <c r="CY609">
        <f t="shared" si="455"/>
        <v>0</v>
      </c>
      <c r="CZ609" s="16" t="str">
        <f t="shared" si="456"/>
        <v>Pass</v>
      </c>
      <c r="DA609" s="38" t="b">
        <f>IF(ABS(Survey!$DW609)=0,TRUE,FALSE)</f>
        <v>1</v>
      </c>
      <c r="DB609" s="37" t="b">
        <f>NOT(ISBLANK(Survey!DX609))</f>
        <v>0</v>
      </c>
      <c r="DC609" s="16" t="str">
        <f t="shared" si="457"/>
        <v>Pass</v>
      </c>
      <c r="DD609" s="38" t="b">
        <f>IF(ABS(Survey!$EE609)=0,TRUE,FALSE)</f>
        <v>1</v>
      </c>
      <c r="DE609" s="37" t="b">
        <f>NOT(ISBLANK(Survey!$EF609))</f>
        <v>0</v>
      </c>
      <c r="DF609" s="16" t="str">
        <f t="shared" si="458"/>
        <v>Fail</v>
      </c>
      <c r="DG609" s="36">
        <f>SUM(SUMIF(Survey!EL609:EN609,{"&gt;0","&lt;0"})*{1,-1})</f>
        <v>0</v>
      </c>
      <c r="DH609">
        <f t="shared" si="459"/>
        <v>0</v>
      </c>
      <c r="DI609">
        <f t="shared" si="460"/>
        <v>100</v>
      </c>
      <c r="DJ609" s="35" t="b">
        <f>IF(OR(Survey!$M609="ETF",Survey!$M609="ETF, alternative mutual fund",Survey!$M609="Closed-end", Survey!$M609="Split share corp"),TRUE,FALSE)</f>
        <v>0</v>
      </c>
      <c r="DK609" s="16" t="str">
        <f t="shared" si="461"/>
        <v>Fail</v>
      </c>
      <c r="DL609" s="36">
        <f>SUM(SUMIF(Survey!EP609:EV609,{"&gt;0","&lt;0"})*{1,-1})</f>
        <v>0</v>
      </c>
      <c r="DM609">
        <f t="shared" si="462"/>
        <v>0</v>
      </c>
      <c r="DN609" s="17">
        <f t="shared" si="463"/>
        <v>100</v>
      </c>
      <c r="DO609" s="16" t="str">
        <f t="shared" si="464"/>
        <v>Fail</v>
      </c>
      <c r="DP609" s="36">
        <f>SUM(SUMIF(Survey!EX609:FD609,{"&gt;0","&lt;0"})*{1,-1})</f>
        <v>0</v>
      </c>
      <c r="DQ609">
        <f t="shared" si="465"/>
        <v>0</v>
      </c>
      <c r="DR609" s="17">
        <f t="shared" si="466"/>
        <v>100</v>
      </c>
    </row>
    <row r="610" spans="1:122">
      <c r="A610">
        <v>610</v>
      </c>
      <c r="B610" t="str">
        <f t="shared" si="420"/>
        <v>Pass</v>
      </c>
      <c r="C610" t="str">
        <f>IF(COUNTBLANK(Survey!B610:FE610)=$C$2, "Pass", "Fail")</f>
        <v>Pass</v>
      </c>
      <c r="D610" t="str">
        <f t="shared" si="421"/>
        <v>Fail</v>
      </c>
      <c r="E610" t="str">
        <f>IF(OR(ISBLANK(Survey!AJ610),COUNTIF(G610:BB610,"Fail")),"Fail","Pass")</f>
        <v>Fail</v>
      </c>
      <c r="G610" s="16" t="str">
        <f t="shared" si="422"/>
        <v>Fail</v>
      </c>
      <c r="H610" s="177">
        <f>COUNTBLANK(Survey!B610:D610)+COUNTBLANK(Survey!G610)+COUNTBLANK(Survey!I610)+COUNTBLANK(Survey!K610:M610)+COUNTBLANK(Survey!P610)+COUNTBLANK(Survey!S610:U610)+COUNTBLANK(Survey!Y610:AA610)+COUNTBLANK(Survey!AD610:AE610)+COUNTBLANK(Survey!AI610:AI610)</f>
        <v>18</v>
      </c>
      <c r="I610" s="16" t="str">
        <f t="shared" si="423"/>
        <v>Fail</v>
      </c>
      <c r="J610" t="b">
        <f>IF(Survey!E610="No",TRUE,FALSE)</f>
        <v>0</v>
      </c>
      <c r="K610" s="34">
        <f>LEN(Survey!E610)</f>
        <v>0</v>
      </c>
      <c r="L610" s="16" t="str">
        <f t="shared" si="424"/>
        <v>Fail</v>
      </c>
      <c r="M610" t="b">
        <f>IF(Survey!F610="No",TRUE,FALSE)</f>
        <v>0</v>
      </c>
      <c r="N610" s="33">
        <f>LEN(Survey!F610)</f>
        <v>0</v>
      </c>
      <c r="O610" s="16" t="str">
        <f t="shared" si="425"/>
        <v>Pass</v>
      </c>
      <c r="P610" s="34">
        <f>MOD((LEN(Survey!H610)+2),11)</f>
        <v>2</v>
      </c>
      <c r="Q610" s="33" t="str">
        <f>IF(Survey!$L610="Prospectus fund", "Yes", "No")</f>
        <v>No</v>
      </c>
      <c r="R610" s="16" t="str">
        <f t="shared" si="426"/>
        <v>Pass</v>
      </c>
      <c r="S610" s="34">
        <f>MOD((LEN(Survey!J610)+2),11)</f>
        <v>2</v>
      </c>
      <c r="T610" s="35" t="b">
        <f>IF(OR(Survey!$M610="ETF",Survey!$M610="ETF, alternative mutual fund",Survey!$M610="Closed-end", Survey!$M610="Split share corp", Survey!$I610="Yes"),TRUE,FALSE)</f>
        <v>0</v>
      </c>
      <c r="U610" s="16" t="str">
        <f>IFERROR(IF(AND(OR(X610=Y610,Y610 = "Either"),NOT(ISBLANK(Survey!K610))),"Pass","Fail"),"Pass")</f>
        <v>Fail</v>
      </c>
      <c r="V610" s="36" cm="1">
        <f t="array" ref="V610">SUM(SUMIF(Survey!BZ610:CS610,{"&gt;0","&lt;0"})*{1,-1})</f>
        <v>0</v>
      </c>
      <c r="W610" s="38" cm="1">
        <f t="array" ref="W610">SUM(SUMIF(Survey!CC610,{"&gt;0","&lt;0"})*{1,-1})+SUM(SUMIF(Survey!CM610,{"&gt;0","&lt;0"})*{1,-1})</f>
        <v>0</v>
      </c>
      <c r="X610" s="38">
        <f>Survey!K610</f>
        <v>0</v>
      </c>
      <c r="Y610" s="37" t="str">
        <f t="shared" si="427"/>
        <v>Either</v>
      </c>
      <c r="Z610" s="16" t="str">
        <f t="shared" si="428"/>
        <v>Fail</v>
      </c>
      <c r="AA610" s="67" cm="1">
        <f t="array" ref="AA610">SUM(SUMIF(Survey!BZ610:CS610,{"&gt;0","&lt;0"})*{1,-1})+SUM(SUMIF(Survey!CU610:DN610,{"&gt;0","&lt;0"})*{1,-1})</f>
        <v>0</v>
      </c>
      <c r="AB610" s="67">
        <f>IFERROR(AA610/(Survey!$AV610),0)</f>
        <v>0</v>
      </c>
      <c r="AC610" s="128" t="b">
        <f>IF(OR(Survey!$M610="Alternative strategy or hedge",Survey!$M610="Other, illiquid",Survey!$L610="Prospectus fund"),TRUE,FALSE)</f>
        <v>0</v>
      </c>
      <c r="AD610" s="128" t="b">
        <f>NOT(ISBLANK(Survey!$M610))</f>
        <v>0</v>
      </c>
      <c r="AE610" s="16" t="str">
        <f t="shared" si="429"/>
        <v>Pass</v>
      </c>
      <c r="AF610" s="38" t="b">
        <f>NOT(ISNUMBER(SEARCH("Other",Survey!$P610)))</f>
        <v>1</v>
      </c>
      <c r="AG610" s="37" t="b">
        <f>NOT(ISBLANK(Survey!$Q610))</f>
        <v>0</v>
      </c>
      <c r="AH610" s="16" t="str">
        <f t="shared" si="430"/>
        <v>Pass</v>
      </c>
      <c r="AI610" s="143">
        <f>COUNTBLANK(Survey!$W610)</f>
        <v>1</v>
      </c>
      <c r="AJ610" s="67">
        <f>IF(AND(Survey!L610&lt;&gt;"Exempt fund",OR(Survey!$M610="ETF",Survey!$M610="ETF, alternative mutual fund",Survey!$M610="Mutual fund",Survey!$M610="Alternative mutual fund",Survey!$M610="Money market")),1,0)</f>
        <v>0</v>
      </c>
      <c r="AK610" s="16" t="str">
        <f t="shared" si="431"/>
        <v>Pass</v>
      </c>
      <c r="AL610" s="38" t="b">
        <f>NOT(ISNUMBER(SEARCH("Yes",Survey!$AA610)))</f>
        <v>1</v>
      </c>
      <c r="AM610" s="37" t="b">
        <f>IF(COUNTBLANK(Survey!$AB610:$AC610)=0,TRUE, FALSE)</f>
        <v>0</v>
      </c>
      <c r="AN610" s="16" t="str">
        <f t="shared" si="432"/>
        <v>Pass</v>
      </c>
      <c r="AO610" s="38" t="b">
        <f>NOT(ISNUMBER(SEARCH("Yes",Survey!$AD610)))</f>
        <v>1</v>
      </c>
      <c r="AP610" s="37" t="b">
        <f>NOT(ISBLANK(Survey!$AF610))</f>
        <v>0</v>
      </c>
      <c r="AQ610" s="16" t="str">
        <f t="shared" si="433"/>
        <v>Pass</v>
      </c>
      <c r="AR610" s="38" t="b">
        <f>NOT(OR(ISNUMBER(SEARCH("Other",Survey!$AF610)),ISNUMBER(SEARCH("Multiple",Survey!$AF610))))</f>
        <v>1</v>
      </c>
      <c r="AS610" s="37" t="b">
        <f>NOT(ISBLANK(Survey!$AG610))</f>
        <v>0</v>
      </c>
      <c r="AT610" s="16" t="str">
        <f t="shared" si="434"/>
        <v>Fail</v>
      </c>
      <c r="AU610" s="143">
        <f>IF(ABS(Survey!$AV610)&gt;0, 1,0)</f>
        <v>0</v>
      </c>
      <c r="AV610" s="143">
        <f>IF(COUNTBLANK(Survey!$AJ610)=0,1,0)</f>
        <v>0</v>
      </c>
      <c r="AW610" s="16" t="str">
        <f t="shared" si="435"/>
        <v>Pass</v>
      </c>
      <c r="AX610" s="143">
        <f>IF(ISBLANK(Survey!$AJ610),0,1)</f>
        <v>0</v>
      </c>
      <c r="AY610" s="165">
        <f>COUNTBLANK(Survey!$AK610)</f>
        <v>1</v>
      </c>
      <c r="AZ610" s="16" t="str">
        <f t="shared" si="436"/>
        <v>Pass</v>
      </c>
      <c r="BA610" s="143">
        <f>IF(OR(Survey!$AK610="Closed",ISBLANK(Survey!$AK610)),0,1)</f>
        <v>0</v>
      </c>
      <c r="BB610" s="165">
        <f>IF(ISBLANK(Survey!$AL610),1,0)</f>
        <v>1</v>
      </c>
      <c r="BC610" s="147" t="str" cm="1">
        <f t="array" ref="BC610">IF(OR(IF(OR($BE610+$BF610 = 2, $BG610=1), FALSE, TRUE), AND($BD610:$BD610 = 0)),"Pass","Fail")</f>
        <v>Pass</v>
      </c>
      <c r="BD610" s="143">
        <f>COUNTBLANK(Survey!$AM610:$AO610)</f>
        <v>3</v>
      </c>
      <c r="BE610" s="143">
        <f>IF(Survey!$I610="Yes",1,0)</f>
        <v>0</v>
      </c>
      <c r="BF610" s="143">
        <f>IF(OR(Survey!$M610="Mutual fund",Survey!$M610="Alternative mutual fund",Survey!$M610="Money market"),1,0)</f>
        <v>0</v>
      </c>
      <c r="BG610" s="148">
        <f>IF(OR(Survey!$M610="ETF",Survey!$M610="ETF, alternative mutual fund"),1,0)</f>
        <v>0</v>
      </c>
      <c r="BH610" s="16" t="str">
        <f t="shared" si="437"/>
        <v>Pass</v>
      </c>
      <c r="BI610" s="38" t="b">
        <f>OR(ISNUMBER(SEARCH("Yes",Survey!$AO610)),ISBLANK(Survey!$AO610))</f>
        <v>1</v>
      </c>
      <c r="BJ610" s="67" t="b">
        <f>NOT(ISBLANK(Survey!$AP610))</f>
        <v>0</v>
      </c>
      <c r="BK610" s="16" t="str">
        <f t="shared" si="438"/>
        <v>Pass</v>
      </c>
      <c r="BL610" s="143">
        <f>IF(Survey!$AW610=0, 0,1)</f>
        <v>0</v>
      </c>
      <c r="BM610" s="67">
        <f>Survey!$AQ610</f>
        <v>0</v>
      </c>
      <c r="BN610" s="67">
        <f>IFERROR((Survey!$AX610-ABS(Survey!$AY610)-ABS(Survey!$BD610))/Survey!$AW610,0)</f>
        <v>0</v>
      </c>
      <c r="BO610" s="67">
        <f>IF(AND($BM610&gt;$BN610-0.2,$BM610&lt;$BN610+0.2,ISBLANK(Survey!$AQ610)=FALSE),0,1)</f>
        <v>1</v>
      </c>
      <c r="BP610" s="165">
        <f>IF(ISBLANK(Survey!$AR610),1,0)</f>
        <v>1</v>
      </c>
      <c r="BQ610" s="16" t="str">
        <f t="shared" si="439"/>
        <v>Pass</v>
      </c>
      <c r="BR610" s="143">
        <f>IF(Survey!$AW610=0, 0,1)</f>
        <v>0</v>
      </c>
      <c r="BS610" s="67">
        <f>IF(AND(Survey!$AS610&gt;=0,Survey!$AS610&lt;=0.2,Survey!$AS610&lt;&gt;""),0,1)</f>
        <v>1</v>
      </c>
      <c r="BT610" s="143">
        <f>IF(ISBLANK(Survey!$AT610),1,0)</f>
        <v>1</v>
      </c>
      <c r="BU610" s="16" t="str">
        <f t="shared" si="440"/>
        <v>Fail</v>
      </c>
      <c r="BV610" s="165">
        <f>Survey!$AU610</f>
        <v>0</v>
      </c>
      <c r="BW610" s="16" t="str">
        <f t="shared" si="441"/>
        <v>Pass</v>
      </c>
      <c r="BX610" s="36">
        <f>Survey!$AV610</f>
        <v>0</v>
      </c>
      <c r="BY610" s="176">
        <f>Survey!$AW610+Survey!$AX610-ABS(Survey!$AY610)+ABS(Survey!$AZ610)-ABS(Survey!$BA610)+ABS(Survey!$BB610)-ABS(Survey!$BC610)-ABS(Survey!$BD610)+Survey!$BE610</f>
        <v>0</v>
      </c>
      <c r="BZ610" s="35">
        <f t="shared" si="442"/>
        <v>0</v>
      </c>
      <c r="CA610" s="17">
        <f t="shared" si="443"/>
        <v>0</v>
      </c>
      <c r="CB610" s="16" t="str">
        <f t="shared" si="444"/>
        <v>Pass</v>
      </c>
      <c r="CC610" s="38" t="b">
        <f>IF(ABS(Survey!$BE610)=0,TRUE,FALSE)</f>
        <v>1</v>
      </c>
      <c r="CD610" s="37" t="b">
        <f>NOT(ISBLANK(Survey!$BF610))</f>
        <v>0</v>
      </c>
      <c r="CE610" t="str">
        <f t="shared" si="445"/>
        <v>Fail</v>
      </c>
      <c r="CF610" s="29">
        <f>Survey!$AV610</f>
        <v>0</v>
      </c>
      <c r="CG610" s="29" cm="1">
        <f t="array" ref="CG610">SUM(SUMIF(Survey!BH610:BO610,{"&gt;0","&lt;0"})*{1,-1})-SUM(SUMIF(Survey!BQ610:BX610,{"&gt;0","&lt;0"})*{1,-1})</f>
        <v>0</v>
      </c>
      <c r="CH610" s="35" t="str">
        <f t="shared" si="446"/>
        <v>No holdings</v>
      </c>
      <c r="CI610">
        <f t="shared" si="447"/>
        <v>0</v>
      </c>
      <c r="CJ610" s="16" t="str">
        <f t="shared" si="448"/>
        <v>Fail</v>
      </c>
      <c r="CK610" s="36">
        <f>Survey!$AV610</f>
        <v>0</v>
      </c>
      <c r="CL610" s="36" cm="1">
        <f t="array" ref="CL610">SUM(SUMIF(Survey!BZ610:CS610,{"&gt;0","&lt;0"})*{1,-1})-SUM(SUMIF(Survey!CU610:DN610,{"&gt;0","&lt;0"})*{1,-1})</f>
        <v>0</v>
      </c>
      <c r="CM610" s="35" t="str">
        <f t="shared" si="449"/>
        <v>No holdings</v>
      </c>
      <c r="CN610" s="17">
        <f t="shared" si="450"/>
        <v>0</v>
      </c>
      <c r="CO610" s="16" t="str">
        <f t="shared" si="451"/>
        <v>Pass</v>
      </c>
      <c r="CP610" s="38" t="b">
        <f>IF(ABS(Survey!$CS610)=0,TRUE,FALSE)</f>
        <v>1</v>
      </c>
      <c r="CQ610" s="37" t="b">
        <f>NOT(ISBLANK(Survey!$CT610))</f>
        <v>0</v>
      </c>
      <c r="CR610" s="16" t="str">
        <f t="shared" si="452"/>
        <v>Pass</v>
      </c>
      <c r="CS610" s="38" t="b">
        <f>IF(ABS(Survey!$DN610)=0,TRUE,FALSE)</f>
        <v>1</v>
      </c>
      <c r="CT610" s="37" t="b">
        <f>NOT(ISBLANK(Survey!$DO610))</f>
        <v>0</v>
      </c>
      <c r="CU610" t="str">
        <f t="shared" si="453"/>
        <v>Pass</v>
      </c>
      <c r="CV610" s="29" cm="1">
        <f t="array" ref="CV610">SUM(SUMIF(Survey!CO610,{"&gt;0","&lt;0"})*{1,-1})+SUM(SUMIF(Survey!DJ610,{"&gt;0","&lt;0"})*{1,-1})</f>
        <v>0</v>
      </c>
      <c r="CW610" s="29">
        <f>SUM(SUMIF(Survey!DQ610:DW610,{"&gt;0","&lt;0"})*{1,-1})+SUM(SUMIF(Survey!DY610:EE610,{"&gt;0","&lt;0"})*{1,-1})</f>
        <v>0</v>
      </c>
      <c r="CX610">
        <f t="shared" si="454"/>
        <v>0</v>
      </c>
      <c r="CY610">
        <f t="shared" si="455"/>
        <v>0</v>
      </c>
      <c r="CZ610" s="16" t="str">
        <f t="shared" si="456"/>
        <v>Pass</v>
      </c>
      <c r="DA610" s="38" t="b">
        <f>IF(ABS(Survey!$DW610)=0,TRUE,FALSE)</f>
        <v>1</v>
      </c>
      <c r="DB610" s="37" t="b">
        <f>NOT(ISBLANK(Survey!DX610))</f>
        <v>0</v>
      </c>
      <c r="DC610" s="16" t="str">
        <f t="shared" si="457"/>
        <v>Pass</v>
      </c>
      <c r="DD610" s="38" t="b">
        <f>IF(ABS(Survey!$EE610)=0,TRUE,FALSE)</f>
        <v>1</v>
      </c>
      <c r="DE610" s="37" t="b">
        <f>NOT(ISBLANK(Survey!$EF610))</f>
        <v>0</v>
      </c>
      <c r="DF610" s="16" t="str">
        <f t="shared" si="458"/>
        <v>Fail</v>
      </c>
      <c r="DG610" s="36">
        <f>SUM(SUMIF(Survey!EL610:EN610,{"&gt;0","&lt;0"})*{1,-1})</f>
        <v>0</v>
      </c>
      <c r="DH610">
        <f t="shared" si="459"/>
        <v>0</v>
      </c>
      <c r="DI610">
        <f t="shared" si="460"/>
        <v>100</v>
      </c>
      <c r="DJ610" s="35" t="b">
        <f>IF(OR(Survey!$M610="ETF",Survey!$M610="ETF, alternative mutual fund",Survey!$M610="Closed-end", Survey!$M610="Split share corp"),TRUE,FALSE)</f>
        <v>0</v>
      </c>
      <c r="DK610" s="16" t="str">
        <f t="shared" si="461"/>
        <v>Fail</v>
      </c>
      <c r="DL610" s="36">
        <f>SUM(SUMIF(Survey!EP610:EV610,{"&gt;0","&lt;0"})*{1,-1})</f>
        <v>0</v>
      </c>
      <c r="DM610">
        <f t="shared" si="462"/>
        <v>0</v>
      </c>
      <c r="DN610" s="17">
        <f t="shared" si="463"/>
        <v>100</v>
      </c>
      <c r="DO610" s="16" t="str">
        <f t="shared" si="464"/>
        <v>Fail</v>
      </c>
      <c r="DP610" s="36">
        <f>SUM(SUMIF(Survey!EX610:FD610,{"&gt;0","&lt;0"})*{1,-1})</f>
        <v>0</v>
      </c>
      <c r="DQ610">
        <f t="shared" si="465"/>
        <v>0</v>
      </c>
      <c r="DR610" s="17">
        <f t="shared" si="466"/>
        <v>100</v>
      </c>
    </row>
    <row r="611" spans="1:122">
      <c r="A611">
        <v>611</v>
      </c>
      <c r="B611" t="str">
        <f t="shared" si="420"/>
        <v>Pass</v>
      </c>
      <c r="C611" t="str">
        <f>IF(COUNTBLANK(Survey!B611:FE611)=$C$2, "Pass", "Fail")</f>
        <v>Pass</v>
      </c>
      <c r="D611" t="str">
        <f t="shared" si="421"/>
        <v>Fail</v>
      </c>
      <c r="E611" t="str">
        <f>IF(OR(ISBLANK(Survey!AJ611),COUNTIF(G611:BB611,"Fail")),"Fail","Pass")</f>
        <v>Fail</v>
      </c>
      <c r="G611" s="16" t="str">
        <f t="shared" si="422"/>
        <v>Fail</v>
      </c>
      <c r="H611" s="177">
        <f>COUNTBLANK(Survey!B611:D611)+COUNTBLANK(Survey!G611)+COUNTBLANK(Survey!I611)+COUNTBLANK(Survey!K611:M611)+COUNTBLANK(Survey!P611)+COUNTBLANK(Survey!S611:U611)+COUNTBLANK(Survey!Y611:AA611)+COUNTBLANK(Survey!AD611:AE611)+COUNTBLANK(Survey!AI611:AI611)</f>
        <v>18</v>
      </c>
      <c r="I611" s="16" t="str">
        <f t="shared" si="423"/>
        <v>Fail</v>
      </c>
      <c r="J611" t="b">
        <f>IF(Survey!E611="No",TRUE,FALSE)</f>
        <v>0</v>
      </c>
      <c r="K611" s="34">
        <f>LEN(Survey!E611)</f>
        <v>0</v>
      </c>
      <c r="L611" s="16" t="str">
        <f t="shared" si="424"/>
        <v>Fail</v>
      </c>
      <c r="M611" t="b">
        <f>IF(Survey!F611="No",TRUE,FALSE)</f>
        <v>0</v>
      </c>
      <c r="N611" s="33">
        <f>LEN(Survey!F611)</f>
        <v>0</v>
      </c>
      <c r="O611" s="16" t="str">
        <f t="shared" si="425"/>
        <v>Pass</v>
      </c>
      <c r="P611" s="34">
        <f>MOD((LEN(Survey!H611)+2),11)</f>
        <v>2</v>
      </c>
      <c r="Q611" s="33" t="str">
        <f>IF(Survey!$L611="Prospectus fund", "Yes", "No")</f>
        <v>No</v>
      </c>
      <c r="R611" s="16" t="str">
        <f t="shared" si="426"/>
        <v>Pass</v>
      </c>
      <c r="S611" s="34">
        <f>MOD((LEN(Survey!J611)+2),11)</f>
        <v>2</v>
      </c>
      <c r="T611" s="35" t="b">
        <f>IF(OR(Survey!$M611="ETF",Survey!$M611="ETF, alternative mutual fund",Survey!$M611="Closed-end", Survey!$M611="Split share corp", Survey!$I611="Yes"),TRUE,FALSE)</f>
        <v>0</v>
      </c>
      <c r="U611" s="16" t="str">
        <f>IFERROR(IF(AND(OR(X611=Y611,Y611 = "Either"),NOT(ISBLANK(Survey!K611))),"Pass","Fail"),"Pass")</f>
        <v>Fail</v>
      </c>
      <c r="V611" s="36" cm="1">
        <f t="array" ref="V611">SUM(SUMIF(Survey!BZ611:CS611,{"&gt;0","&lt;0"})*{1,-1})</f>
        <v>0</v>
      </c>
      <c r="W611" s="38" cm="1">
        <f t="array" ref="W611">SUM(SUMIF(Survey!CC611,{"&gt;0","&lt;0"})*{1,-1})+SUM(SUMIF(Survey!CM611,{"&gt;0","&lt;0"})*{1,-1})</f>
        <v>0</v>
      </c>
      <c r="X611" s="38">
        <f>Survey!K611</f>
        <v>0</v>
      </c>
      <c r="Y611" s="37" t="str">
        <f t="shared" si="427"/>
        <v>Either</v>
      </c>
      <c r="Z611" s="16" t="str">
        <f t="shared" si="428"/>
        <v>Fail</v>
      </c>
      <c r="AA611" s="67" cm="1">
        <f t="array" ref="AA611">SUM(SUMIF(Survey!BZ611:CS611,{"&gt;0","&lt;0"})*{1,-1})+SUM(SUMIF(Survey!CU611:DN611,{"&gt;0","&lt;0"})*{1,-1})</f>
        <v>0</v>
      </c>
      <c r="AB611" s="67">
        <f>IFERROR(AA611/(Survey!$AV611),0)</f>
        <v>0</v>
      </c>
      <c r="AC611" s="128" t="b">
        <f>IF(OR(Survey!$M611="Alternative strategy or hedge",Survey!$M611="Other, illiquid",Survey!$L611="Prospectus fund"),TRUE,FALSE)</f>
        <v>0</v>
      </c>
      <c r="AD611" s="128" t="b">
        <f>NOT(ISBLANK(Survey!$M611))</f>
        <v>0</v>
      </c>
      <c r="AE611" s="16" t="str">
        <f t="shared" si="429"/>
        <v>Pass</v>
      </c>
      <c r="AF611" s="38" t="b">
        <f>NOT(ISNUMBER(SEARCH("Other",Survey!$P611)))</f>
        <v>1</v>
      </c>
      <c r="AG611" s="37" t="b">
        <f>NOT(ISBLANK(Survey!$Q611))</f>
        <v>0</v>
      </c>
      <c r="AH611" s="16" t="str">
        <f t="shared" si="430"/>
        <v>Pass</v>
      </c>
      <c r="AI611" s="143">
        <f>COUNTBLANK(Survey!$W611)</f>
        <v>1</v>
      </c>
      <c r="AJ611" s="67">
        <f>IF(AND(Survey!L611&lt;&gt;"Exempt fund",OR(Survey!$M611="ETF",Survey!$M611="ETF, alternative mutual fund",Survey!$M611="Mutual fund",Survey!$M611="Alternative mutual fund",Survey!$M611="Money market")),1,0)</f>
        <v>0</v>
      </c>
      <c r="AK611" s="16" t="str">
        <f t="shared" si="431"/>
        <v>Pass</v>
      </c>
      <c r="AL611" s="38" t="b">
        <f>NOT(ISNUMBER(SEARCH("Yes",Survey!$AA611)))</f>
        <v>1</v>
      </c>
      <c r="AM611" s="37" t="b">
        <f>IF(COUNTBLANK(Survey!$AB611:$AC611)=0,TRUE, FALSE)</f>
        <v>0</v>
      </c>
      <c r="AN611" s="16" t="str">
        <f t="shared" si="432"/>
        <v>Pass</v>
      </c>
      <c r="AO611" s="38" t="b">
        <f>NOT(ISNUMBER(SEARCH("Yes",Survey!$AD611)))</f>
        <v>1</v>
      </c>
      <c r="AP611" s="37" t="b">
        <f>NOT(ISBLANK(Survey!$AF611))</f>
        <v>0</v>
      </c>
      <c r="AQ611" s="16" t="str">
        <f t="shared" si="433"/>
        <v>Pass</v>
      </c>
      <c r="AR611" s="38" t="b">
        <f>NOT(OR(ISNUMBER(SEARCH("Other",Survey!$AF611)),ISNUMBER(SEARCH("Multiple",Survey!$AF611))))</f>
        <v>1</v>
      </c>
      <c r="AS611" s="37" t="b">
        <f>NOT(ISBLANK(Survey!$AG611))</f>
        <v>0</v>
      </c>
      <c r="AT611" s="16" t="str">
        <f t="shared" si="434"/>
        <v>Fail</v>
      </c>
      <c r="AU611" s="143">
        <f>IF(ABS(Survey!$AV611)&gt;0, 1,0)</f>
        <v>0</v>
      </c>
      <c r="AV611" s="143">
        <f>IF(COUNTBLANK(Survey!$AJ611)=0,1,0)</f>
        <v>0</v>
      </c>
      <c r="AW611" s="16" t="str">
        <f t="shared" si="435"/>
        <v>Pass</v>
      </c>
      <c r="AX611" s="143">
        <f>IF(ISBLANK(Survey!$AJ611),0,1)</f>
        <v>0</v>
      </c>
      <c r="AY611" s="165">
        <f>COUNTBLANK(Survey!$AK611)</f>
        <v>1</v>
      </c>
      <c r="AZ611" s="16" t="str">
        <f t="shared" si="436"/>
        <v>Pass</v>
      </c>
      <c r="BA611" s="143">
        <f>IF(OR(Survey!$AK611="Closed",ISBLANK(Survey!$AK611)),0,1)</f>
        <v>0</v>
      </c>
      <c r="BB611" s="165">
        <f>IF(ISBLANK(Survey!$AL611),1,0)</f>
        <v>1</v>
      </c>
      <c r="BC611" s="147" t="str" cm="1">
        <f t="array" ref="BC611">IF(OR(IF(OR($BE611+$BF611 = 2, $BG611=1), FALSE, TRUE), AND($BD611:$BD611 = 0)),"Pass","Fail")</f>
        <v>Pass</v>
      </c>
      <c r="BD611" s="143">
        <f>COUNTBLANK(Survey!$AM611:$AO611)</f>
        <v>3</v>
      </c>
      <c r="BE611" s="143">
        <f>IF(Survey!$I611="Yes",1,0)</f>
        <v>0</v>
      </c>
      <c r="BF611" s="143">
        <f>IF(OR(Survey!$M611="Mutual fund",Survey!$M611="Alternative mutual fund",Survey!$M611="Money market"),1,0)</f>
        <v>0</v>
      </c>
      <c r="BG611" s="148">
        <f>IF(OR(Survey!$M611="ETF",Survey!$M611="ETF, alternative mutual fund"),1,0)</f>
        <v>0</v>
      </c>
      <c r="BH611" s="16" t="str">
        <f t="shared" si="437"/>
        <v>Pass</v>
      </c>
      <c r="BI611" s="38" t="b">
        <f>OR(ISNUMBER(SEARCH("Yes",Survey!$AO611)),ISBLANK(Survey!$AO611))</f>
        <v>1</v>
      </c>
      <c r="BJ611" s="67" t="b">
        <f>NOT(ISBLANK(Survey!$AP611))</f>
        <v>0</v>
      </c>
      <c r="BK611" s="16" t="str">
        <f t="shared" si="438"/>
        <v>Pass</v>
      </c>
      <c r="BL611" s="143">
        <f>IF(Survey!$AW611=0, 0,1)</f>
        <v>0</v>
      </c>
      <c r="BM611" s="67">
        <f>Survey!$AQ611</f>
        <v>0</v>
      </c>
      <c r="BN611" s="67">
        <f>IFERROR((Survey!$AX611-ABS(Survey!$AY611)-ABS(Survey!$BD611))/Survey!$AW611,0)</f>
        <v>0</v>
      </c>
      <c r="BO611" s="67">
        <f>IF(AND($BM611&gt;$BN611-0.2,$BM611&lt;$BN611+0.2,ISBLANK(Survey!$AQ611)=FALSE),0,1)</f>
        <v>1</v>
      </c>
      <c r="BP611" s="165">
        <f>IF(ISBLANK(Survey!$AR611),1,0)</f>
        <v>1</v>
      </c>
      <c r="BQ611" s="16" t="str">
        <f t="shared" si="439"/>
        <v>Pass</v>
      </c>
      <c r="BR611" s="143">
        <f>IF(Survey!$AW611=0, 0,1)</f>
        <v>0</v>
      </c>
      <c r="BS611" s="67">
        <f>IF(AND(Survey!$AS611&gt;=0,Survey!$AS611&lt;=0.2,Survey!$AS611&lt;&gt;""),0,1)</f>
        <v>1</v>
      </c>
      <c r="BT611" s="143">
        <f>IF(ISBLANK(Survey!$AT611),1,0)</f>
        <v>1</v>
      </c>
      <c r="BU611" s="16" t="str">
        <f t="shared" si="440"/>
        <v>Fail</v>
      </c>
      <c r="BV611" s="165">
        <f>Survey!$AU611</f>
        <v>0</v>
      </c>
      <c r="BW611" s="16" t="str">
        <f t="shared" si="441"/>
        <v>Pass</v>
      </c>
      <c r="BX611" s="36">
        <f>Survey!$AV611</f>
        <v>0</v>
      </c>
      <c r="BY611" s="176">
        <f>Survey!$AW611+Survey!$AX611-ABS(Survey!$AY611)+ABS(Survey!$AZ611)-ABS(Survey!$BA611)+ABS(Survey!$BB611)-ABS(Survey!$BC611)-ABS(Survey!$BD611)+Survey!$BE611</f>
        <v>0</v>
      </c>
      <c r="BZ611" s="35">
        <f t="shared" si="442"/>
        <v>0</v>
      </c>
      <c r="CA611" s="17">
        <f t="shared" si="443"/>
        <v>0</v>
      </c>
      <c r="CB611" s="16" t="str">
        <f t="shared" si="444"/>
        <v>Pass</v>
      </c>
      <c r="CC611" s="38" t="b">
        <f>IF(ABS(Survey!$BE611)=0,TRUE,FALSE)</f>
        <v>1</v>
      </c>
      <c r="CD611" s="37" t="b">
        <f>NOT(ISBLANK(Survey!$BF611))</f>
        <v>0</v>
      </c>
      <c r="CE611" t="str">
        <f t="shared" si="445"/>
        <v>Fail</v>
      </c>
      <c r="CF611" s="29">
        <f>Survey!$AV611</f>
        <v>0</v>
      </c>
      <c r="CG611" s="29" cm="1">
        <f t="array" ref="CG611">SUM(SUMIF(Survey!BH611:BO611,{"&gt;0","&lt;0"})*{1,-1})-SUM(SUMIF(Survey!BQ611:BX611,{"&gt;0","&lt;0"})*{1,-1})</f>
        <v>0</v>
      </c>
      <c r="CH611" s="35" t="str">
        <f t="shared" si="446"/>
        <v>No holdings</v>
      </c>
      <c r="CI611">
        <f t="shared" si="447"/>
        <v>0</v>
      </c>
      <c r="CJ611" s="16" t="str">
        <f t="shared" si="448"/>
        <v>Fail</v>
      </c>
      <c r="CK611" s="36">
        <f>Survey!$AV611</f>
        <v>0</v>
      </c>
      <c r="CL611" s="36" cm="1">
        <f t="array" ref="CL611">SUM(SUMIF(Survey!BZ611:CS611,{"&gt;0","&lt;0"})*{1,-1})-SUM(SUMIF(Survey!CU611:DN611,{"&gt;0","&lt;0"})*{1,-1})</f>
        <v>0</v>
      </c>
      <c r="CM611" s="35" t="str">
        <f t="shared" si="449"/>
        <v>No holdings</v>
      </c>
      <c r="CN611" s="17">
        <f t="shared" si="450"/>
        <v>0</v>
      </c>
      <c r="CO611" s="16" t="str">
        <f t="shared" si="451"/>
        <v>Pass</v>
      </c>
      <c r="CP611" s="38" t="b">
        <f>IF(ABS(Survey!$CS611)=0,TRUE,FALSE)</f>
        <v>1</v>
      </c>
      <c r="CQ611" s="37" t="b">
        <f>NOT(ISBLANK(Survey!$CT611))</f>
        <v>0</v>
      </c>
      <c r="CR611" s="16" t="str">
        <f t="shared" si="452"/>
        <v>Pass</v>
      </c>
      <c r="CS611" s="38" t="b">
        <f>IF(ABS(Survey!$DN611)=0,TRUE,FALSE)</f>
        <v>1</v>
      </c>
      <c r="CT611" s="37" t="b">
        <f>NOT(ISBLANK(Survey!$DO611))</f>
        <v>0</v>
      </c>
      <c r="CU611" t="str">
        <f t="shared" si="453"/>
        <v>Pass</v>
      </c>
      <c r="CV611" s="29" cm="1">
        <f t="array" ref="CV611">SUM(SUMIF(Survey!CO611,{"&gt;0","&lt;0"})*{1,-1})+SUM(SUMIF(Survey!DJ611,{"&gt;0","&lt;0"})*{1,-1})</f>
        <v>0</v>
      </c>
      <c r="CW611" s="29">
        <f>SUM(SUMIF(Survey!DQ611:DW611,{"&gt;0","&lt;0"})*{1,-1})+SUM(SUMIF(Survey!DY611:EE611,{"&gt;0","&lt;0"})*{1,-1})</f>
        <v>0</v>
      </c>
      <c r="CX611">
        <f t="shared" si="454"/>
        <v>0</v>
      </c>
      <c r="CY611">
        <f t="shared" si="455"/>
        <v>0</v>
      </c>
      <c r="CZ611" s="16" t="str">
        <f t="shared" si="456"/>
        <v>Pass</v>
      </c>
      <c r="DA611" s="38" t="b">
        <f>IF(ABS(Survey!$DW611)=0,TRUE,FALSE)</f>
        <v>1</v>
      </c>
      <c r="DB611" s="37" t="b">
        <f>NOT(ISBLANK(Survey!DX611))</f>
        <v>0</v>
      </c>
      <c r="DC611" s="16" t="str">
        <f t="shared" si="457"/>
        <v>Pass</v>
      </c>
      <c r="DD611" s="38" t="b">
        <f>IF(ABS(Survey!$EE611)=0,TRUE,FALSE)</f>
        <v>1</v>
      </c>
      <c r="DE611" s="37" t="b">
        <f>NOT(ISBLANK(Survey!$EF611))</f>
        <v>0</v>
      </c>
      <c r="DF611" s="16" t="str">
        <f t="shared" si="458"/>
        <v>Fail</v>
      </c>
      <c r="DG611" s="36">
        <f>SUM(SUMIF(Survey!EL611:EN611,{"&gt;0","&lt;0"})*{1,-1})</f>
        <v>0</v>
      </c>
      <c r="DH611">
        <f t="shared" si="459"/>
        <v>0</v>
      </c>
      <c r="DI611">
        <f t="shared" si="460"/>
        <v>100</v>
      </c>
      <c r="DJ611" s="35" t="b">
        <f>IF(OR(Survey!$M611="ETF",Survey!$M611="ETF, alternative mutual fund",Survey!$M611="Closed-end", Survey!$M611="Split share corp"),TRUE,FALSE)</f>
        <v>0</v>
      </c>
      <c r="DK611" s="16" t="str">
        <f t="shared" si="461"/>
        <v>Fail</v>
      </c>
      <c r="DL611" s="36">
        <f>SUM(SUMIF(Survey!EP611:EV611,{"&gt;0","&lt;0"})*{1,-1})</f>
        <v>0</v>
      </c>
      <c r="DM611">
        <f t="shared" si="462"/>
        <v>0</v>
      </c>
      <c r="DN611" s="17">
        <f t="shared" si="463"/>
        <v>100</v>
      </c>
      <c r="DO611" s="16" t="str">
        <f t="shared" si="464"/>
        <v>Fail</v>
      </c>
      <c r="DP611" s="36">
        <f>SUM(SUMIF(Survey!EX611:FD611,{"&gt;0","&lt;0"})*{1,-1})</f>
        <v>0</v>
      </c>
      <c r="DQ611">
        <f t="shared" si="465"/>
        <v>0</v>
      </c>
      <c r="DR611" s="17">
        <f t="shared" si="466"/>
        <v>100</v>
      </c>
    </row>
    <row r="612" spans="1:122">
      <c r="A612">
        <v>612</v>
      </c>
      <c r="B612" t="str">
        <f t="shared" si="420"/>
        <v>Pass</v>
      </c>
      <c r="C612" t="str">
        <f>IF(COUNTBLANK(Survey!B612:FE612)=$C$2, "Pass", "Fail")</f>
        <v>Pass</v>
      </c>
      <c r="D612" t="str">
        <f t="shared" si="421"/>
        <v>Fail</v>
      </c>
      <c r="E612" t="str">
        <f>IF(OR(ISBLANK(Survey!AJ612),COUNTIF(G612:BB612,"Fail")),"Fail","Pass")</f>
        <v>Fail</v>
      </c>
      <c r="G612" s="16" t="str">
        <f t="shared" si="422"/>
        <v>Fail</v>
      </c>
      <c r="H612" s="177">
        <f>COUNTBLANK(Survey!B612:D612)+COUNTBLANK(Survey!G612)+COUNTBLANK(Survey!I612)+COUNTBLANK(Survey!K612:M612)+COUNTBLANK(Survey!P612)+COUNTBLANK(Survey!S612:U612)+COUNTBLANK(Survey!Y612:AA612)+COUNTBLANK(Survey!AD612:AE612)+COUNTBLANK(Survey!AI612:AI612)</f>
        <v>18</v>
      </c>
      <c r="I612" s="16" t="str">
        <f t="shared" si="423"/>
        <v>Fail</v>
      </c>
      <c r="J612" t="b">
        <f>IF(Survey!E612="No",TRUE,FALSE)</f>
        <v>0</v>
      </c>
      <c r="K612" s="34">
        <f>LEN(Survey!E612)</f>
        <v>0</v>
      </c>
      <c r="L612" s="16" t="str">
        <f t="shared" si="424"/>
        <v>Fail</v>
      </c>
      <c r="M612" t="b">
        <f>IF(Survey!F612="No",TRUE,FALSE)</f>
        <v>0</v>
      </c>
      <c r="N612" s="33">
        <f>LEN(Survey!F612)</f>
        <v>0</v>
      </c>
      <c r="O612" s="16" t="str">
        <f t="shared" si="425"/>
        <v>Pass</v>
      </c>
      <c r="P612" s="34">
        <f>MOD((LEN(Survey!H612)+2),11)</f>
        <v>2</v>
      </c>
      <c r="Q612" s="33" t="str">
        <f>IF(Survey!$L612="Prospectus fund", "Yes", "No")</f>
        <v>No</v>
      </c>
      <c r="R612" s="16" t="str">
        <f t="shared" si="426"/>
        <v>Pass</v>
      </c>
      <c r="S612" s="34">
        <f>MOD((LEN(Survey!J612)+2),11)</f>
        <v>2</v>
      </c>
      <c r="T612" s="35" t="b">
        <f>IF(OR(Survey!$M612="ETF",Survey!$M612="ETF, alternative mutual fund",Survey!$M612="Closed-end", Survey!$M612="Split share corp", Survey!$I612="Yes"),TRUE,FALSE)</f>
        <v>0</v>
      </c>
      <c r="U612" s="16" t="str">
        <f>IFERROR(IF(AND(OR(X612=Y612,Y612 = "Either"),NOT(ISBLANK(Survey!K612))),"Pass","Fail"),"Pass")</f>
        <v>Fail</v>
      </c>
      <c r="V612" s="36" cm="1">
        <f t="array" ref="V612">SUM(SUMIF(Survey!BZ612:CS612,{"&gt;0","&lt;0"})*{1,-1})</f>
        <v>0</v>
      </c>
      <c r="W612" s="38" cm="1">
        <f t="array" ref="W612">SUM(SUMIF(Survey!CC612,{"&gt;0","&lt;0"})*{1,-1})+SUM(SUMIF(Survey!CM612,{"&gt;0","&lt;0"})*{1,-1})</f>
        <v>0</v>
      </c>
      <c r="X612" s="38">
        <f>Survey!K612</f>
        <v>0</v>
      </c>
      <c r="Y612" s="37" t="str">
        <f t="shared" si="427"/>
        <v>Either</v>
      </c>
      <c r="Z612" s="16" t="str">
        <f t="shared" si="428"/>
        <v>Fail</v>
      </c>
      <c r="AA612" s="67" cm="1">
        <f t="array" ref="AA612">SUM(SUMIF(Survey!BZ612:CS612,{"&gt;0","&lt;0"})*{1,-1})+SUM(SUMIF(Survey!CU612:DN612,{"&gt;0","&lt;0"})*{1,-1})</f>
        <v>0</v>
      </c>
      <c r="AB612" s="67">
        <f>IFERROR(AA612/(Survey!$AV612),0)</f>
        <v>0</v>
      </c>
      <c r="AC612" s="128" t="b">
        <f>IF(OR(Survey!$M612="Alternative strategy or hedge",Survey!$M612="Other, illiquid",Survey!$L612="Prospectus fund"),TRUE,FALSE)</f>
        <v>0</v>
      </c>
      <c r="AD612" s="128" t="b">
        <f>NOT(ISBLANK(Survey!$M612))</f>
        <v>0</v>
      </c>
      <c r="AE612" s="16" t="str">
        <f t="shared" si="429"/>
        <v>Pass</v>
      </c>
      <c r="AF612" s="38" t="b">
        <f>NOT(ISNUMBER(SEARCH("Other",Survey!$P612)))</f>
        <v>1</v>
      </c>
      <c r="AG612" s="37" t="b">
        <f>NOT(ISBLANK(Survey!$Q612))</f>
        <v>0</v>
      </c>
      <c r="AH612" s="16" t="str">
        <f t="shared" si="430"/>
        <v>Pass</v>
      </c>
      <c r="AI612" s="143">
        <f>COUNTBLANK(Survey!$W612)</f>
        <v>1</v>
      </c>
      <c r="AJ612" s="67">
        <f>IF(AND(Survey!L612&lt;&gt;"Exempt fund",OR(Survey!$M612="ETF",Survey!$M612="ETF, alternative mutual fund",Survey!$M612="Mutual fund",Survey!$M612="Alternative mutual fund",Survey!$M612="Money market")),1,0)</f>
        <v>0</v>
      </c>
      <c r="AK612" s="16" t="str">
        <f t="shared" si="431"/>
        <v>Pass</v>
      </c>
      <c r="AL612" s="38" t="b">
        <f>NOT(ISNUMBER(SEARCH("Yes",Survey!$AA612)))</f>
        <v>1</v>
      </c>
      <c r="AM612" s="37" t="b">
        <f>IF(COUNTBLANK(Survey!$AB612:$AC612)=0,TRUE, FALSE)</f>
        <v>0</v>
      </c>
      <c r="AN612" s="16" t="str">
        <f t="shared" si="432"/>
        <v>Pass</v>
      </c>
      <c r="AO612" s="38" t="b">
        <f>NOT(ISNUMBER(SEARCH("Yes",Survey!$AD612)))</f>
        <v>1</v>
      </c>
      <c r="AP612" s="37" t="b">
        <f>NOT(ISBLANK(Survey!$AF612))</f>
        <v>0</v>
      </c>
      <c r="AQ612" s="16" t="str">
        <f t="shared" si="433"/>
        <v>Pass</v>
      </c>
      <c r="AR612" s="38" t="b">
        <f>NOT(OR(ISNUMBER(SEARCH("Other",Survey!$AF612)),ISNUMBER(SEARCH("Multiple",Survey!$AF612))))</f>
        <v>1</v>
      </c>
      <c r="AS612" s="37" t="b">
        <f>NOT(ISBLANK(Survey!$AG612))</f>
        <v>0</v>
      </c>
      <c r="AT612" s="16" t="str">
        <f t="shared" si="434"/>
        <v>Fail</v>
      </c>
      <c r="AU612" s="143">
        <f>IF(ABS(Survey!$AV612)&gt;0, 1,0)</f>
        <v>0</v>
      </c>
      <c r="AV612" s="143">
        <f>IF(COUNTBLANK(Survey!$AJ612)=0,1,0)</f>
        <v>0</v>
      </c>
      <c r="AW612" s="16" t="str">
        <f t="shared" si="435"/>
        <v>Pass</v>
      </c>
      <c r="AX612" s="143">
        <f>IF(ISBLANK(Survey!$AJ612),0,1)</f>
        <v>0</v>
      </c>
      <c r="AY612" s="165">
        <f>COUNTBLANK(Survey!$AK612)</f>
        <v>1</v>
      </c>
      <c r="AZ612" s="16" t="str">
        <f t="shared" si="436"/>
        <v>Pass</v>
      </c>
      <c r="BA612" s="143">
        <f>IF(OR(Survey!$AK612="Closed",ISBLANK(Survey!$AK612)),0,1)</f>
        <v>0</v>
      </c>
      <c r="BB612" s="165">
        <f>IF(ISBLANK(Survey!$AL612),1,0)</f>
        <v>1</v>
      </c>
      <c r="BC612" s="147" t="str" cm="1">
        <f t="array" ref="BC612">IF(OR(IF(OR($BE612+$BF612 = 2, $BG612=1), FALSE, TRUE), AND($BD612:$BD612 = 0)),"Pass","Fail")</f>
        <v>Pass</v>
      </c>
      <c r="BD612" s="143">
        <f>COUNTBLANK(Survey!$AM612:$AO612)</f>
        <v>3</v>
      </c>
      <c r="BE612" s="143">
        <f>IF(Survey!$I612="Yes",1,0)</f>
        <v>0</v>
      </c>
      <c r="BF612" s="143">
        <f>IF(OR(Survey!$M612="Mutual fund",Survey!$M612="Alternative mutual fund",Survey!$M612="Money market"),1,0)</f>
        <v>0</v>
      </c>
      <c r="BG612" s="148">
        <f>IF(OR(Survey!$M612="ETF",Survey!$M612="ETF, alternative mutual fund"),1,0)</f>
        <v>0</v>
      </c>
      <c r="BH612" s="16" t="str">
        <f t="shared" si="437"/>
        <v>Pass</v>
      </c>
      <c r="BI612" s="38" t="b">
        <f>OR(ISNUMBER(SEARCH("Yes",Survey!$AO612)),ISBLANK(Survey!$AO612))</f>
        <v>1</v>
      </c>
      <c r="BJ612" s="67" t="b">
        <f>NOT(ISBLANK(Survey!$AP612))</f>
        <v>0</v>
      </c>
      <c r="BK612" s="16" t="str">
        <f t="shared" si="438"/>
        <v>Pass</v>
      </c>
      <c r="BL612" s="143">
        <f>IF(Survey!$AW612=0, 0,1)</f>
        <v>0</v>
      </c>
      <c r="BM612" s="67">
        <f>Survey!$AQ612</f>
        <v>0</v>
      </c>
      <c r="BN612" s="67">
        <f>IFERROR((Survey!$AX612-ABS(Survey!$AY612)-ABS(Survey!$BD612))/Survey!$AW612,0)</f>
        <v>0</v>
      </c>
      <c r="BO612" s="67">
        <f>IF(AND($BM612&gt;$BN612-0.2,$BM612&lt;$BN612+0.2,ISBLANK(Survey!$AQ612)=FALSE),0,1)</f>
        <v>1</v>
      </c>
      <c r="BP612" s="165">
        <f>IF(ISBLANK(Survey!$AR612),1,0)</f>
        <v>1</v>
      </c>
      <c r="BQ612" s="16" t="str">
        <f t="shared" si="439"/>
        <v>Pass</v>
      </c>
      <c r="BR612" s="143">
        <f>IF(Survey!$AW612=0, 0,1)</f>
        <v>0</v>
      </c>
      <c r="BS612" s="67">
        <f>IF(AND(Survey!$AS612&gt;=0,Survey!$AS612&lt;=0.2,Survey!$AS612&lt;&gt;""),0,1)</f>
        <v>1</v>
      </c>
      <c r="BT612" s="143">
        <f>IF(ISBLANK(Survey!$AT612),1,0)</f>
        <v>1</v>
      </c>
      <c r="BU612" s="16" t="str">
        <f t="shared" si="440"/>
        <v>Fail</v>
      </c>
      <c r="BV612" s="165">
        <f>Survey!$AU612</f>
        <v>0</v>
      </c>
      <c r="BW612" s="16" t="str">
        <f t="shared" si="441"/>
        <v>Pass</v>
      </c>
      <c r="BX612" s="36">
        <f>Survey!$AV612</f>
        <v>0</v>
      </c>
      <c r="BY612" s="176">
        <f>Survey!$AW612+Survey!$AX612-ABS(Survey!$AY612)+ABS(Survey!$AZ612)-ABS(Survey!$BA612)+ABS(Survey!$BB612)-ABS(Survey!$BC612)-ABS(Survey!$BD612)+Survey!$BE612</f>
        <v>0</v>
      </c>
      <c r="BZ612" s="35">
        <f t="shared" si="442"/>
        <v>0</v>
      </c>
      <c r="CA612" s="17">
        <f t="shared" si="443"/>
        <v>0</v>
      </c>
      <c r="CB612" s="16" t="str">
        <f t="shared" si="444"/>
        <v>Pass</v>
      </c>
      <c r="CC612" s="38" t="b">
        <f>IF(ABS(Survey!$BE612)=0,TRUE,FALSE)</f>
        <v>1</v>
      </c>
      <c r="CD612" s="37" t="b">
        <f>NOT(ISBLANK(Survey!$BF612))</f>
        <v>0</v>
      </c>
      <c r="CE612" t="str">
        <f t="shared" si="445"/>
        <v>Fail</v>
      </c>
      <c r="CF612" s="29">
        <f>Survey!$AV612</f>
        <v>0</v>
      </c>
      <c r="CG612" s="29" cm="1">
        <f t="array" ref="CG612">SUM(SUMIF(Survey!BH612:BO612,{"&gt;0","&lt;0"})*{1,-1})-SUM(SUMIF(Survey!BQ612:BX612,{"&gt;0","&lt;0"})*{1,-1})</f>
        <v>0</v>
      </c>
      <c r="CH612" s="35" t="str">
        <f t="shared" si="446"/>
        <v>No holdings</v>
      </c>
      <c r="CI612">
        <f t="shared" si="447"/>
        <v>0</v>
      </c>
      <c r="CJ612" s="16" t="str">
        <f t="shared" si="448"/>
        <v>Fail</v>
      </c>
      <c r="CK612" s="36">
        <f>Survey!$AV612</f>
        <v>0</v>
      </c>
      <c r="CL612" s="36" cm="1">
        <f t="array" ref="CL612">SUM(SUMIF(Survey!BZ612:CS612,{"&gt;0","&lt;0"})*{1,-1})-SUM(SUMIF(Survey!CU612:DN612,{"&gt;0","&lt;0"})*{1,-1})</f>
        <v>0</v>
      </c>
      <c r="CM612" s="35" t="str">
        <f t="shared" si="449"/>
        <v>No holdings</v>
      </c>
      <c r="CN612" s="17">
        <f t="shared" si="450"/>
        <v>0</v>
      </c>
      <c r="CO612" s="16" t="str">
        <f t="shared" si="451"/>
        <v>Pass</v>
      </c>
      <c r="CP612" s="38" t="b">
        <f>IF(ABS(Survey!$CS612)=0,TRUE,FALSE)</f>
        <v>1</v>
      </c>
      <c r="CQ612" s="37" t="b">
        <f>NOT(ISBLANK(Survey!$CT612))</f>
        <v>0</v>
      </c>
      <c r="CR612" s="16" t="str">
        <f t="shared" si="452"/>
        <v>Pass</v>
      </c>
      <c r="CS612" s="38" t="b">
        <f>IF(ABS(Survey!$DN612)=0,TRUE,FALSE)</f>
        <v>1</v>
      </c>
      <c r="CT612" s="37" t="b">
        <f>NOT(ISBLANK(Survey!$DO612))</f>
        <v>0</v>
      </c>
      <c r="CU612" t="str">
        <f t="shared" si="453"/>
        <v>Pass</v>
      </c>
      <c r="CV612" s="29" cm="1">
        <f t="array" ref="CV612">SUM(SUMIF(Survey!CO612,{"&gt;0","&lt;0"})*{1,-1})+SUM(SUMIF(Survey!DJ612,{"&gt;0","&lt;0"})*{1,-1})</f>
        <v>0</v>
      </c>
      <c r="CW612" s="29">
        <f>SUM(SUMIF(Survey!DQ612:DW612,{"&gt;0","&lt;0"})*{1,-1})+SUM(SUMIF(Survey!DY612:EE612,{"&gt;0","&lt;0"})*{1,-1})</f>
        <v>0</v>
      </c>
      <c r="CX612">
        <f t="shared" si="454"/>
        <v>0</v>
      </c>
      <c r="CY612">
        <f t="shared" si="455"/>
        <v>0</v>
      </c>
      <c r="CZ612" s="16" t="str">
        <f t="shared" si="456"/>
        <v>Pass</v>
      </c>
      <c r="DA612" s="38" t="b">
        <f>IF(ABS(Survey!$DW612)=0,TRUE,FALSE)</f>
        <v>1</v>
      </c>
      <c r="DB612" s="37" t="b">
        <f>NOT(ISBLANK(Survey!DX612))</f>
        <v>0</v>
      </c>
      <c r="DC612" s="16" t="str">
        <f t="shared" si="457"/>
        <v>Pass</v>
      </c>
      <c r="DD612" s="38" t="b">
        <f>IF(ABS(Survey!$EE612)=0,TRUE,FALSE)</f>
        <v>1</v>
      </c>
      <c r="DE612" s="37" t="b">
        <f>NOT(ISBLANK(Survey!$EF612))</f>
        <v>0</v>
      </c>
      <c r="DF612" s="16" t="str">
        <f t="shared" si="458"/>
        <v>Fail</v>
      </c>
      <c r="DG612" s="36">
        <f>SUM(SUMIF(Survey!EL612:EN612,{"&gt;0","&lt;0"})*{1,-1})</f>
        <v>0</v>
      </c>
      <c r="DH612">
        <f t="shared" si="459"/>
        <v>0</v>
      </c>
      <c r="DI612">
        <f t="shared" si="460"/>
        <v>100</v>
      </c>
      <c r="DJ612" s="35" t="b">
        <f>IF(OR(Survey!$M612="ETF",Survey!$M612="ETF, alternative mutual fund",Survey!$M612="Closed-end", Survey!$M612="Split share corp"),TRUE,FALSE)</f>
        <v>0</v>
      </c>
      <c r="DK612" s="16" t="str">
        <f t="shared" si="461"/>
        <v>Fail</v>
      </c>
      <c r="DL612" s="36">
        <f>SUM(SUMIF(Survey!EP612:EV612,{"&gt;0","&lt;0"})*{1,-1})</f>
        <v>0</v>
      </c>
      <c r="DM612">
        <f t="shared" si="462"/>
        <v>0</v>
      </c>
      <c r="DN612" s="17">
        <f t="shared" si="463"/>
        <v>100</v>
      </c>
      <c r="DO612" s="16" t="str">
        <f t="shared" si="464"/>
        <v>Fail</v>
      </c>
      <c r="DP612" s="36">
        <f>SUM(SUMIF(Survey!EX612:FD612,{"&gt;0","&lt;0"})*{1,-1})</f>
        <v>0</v>
      </c>
      <c r="DQ612">
        <f t="shared" si="465"/>
        <v>0</v>
      </c>
      <c r="DR612" s="17">
        <f t="shared" si="466"/>
        <v>100</v>
      </c>
    </row>
    <row r="613" spans="1:122">
      <c r="A613">
        <v>613</v>
      </c>
      <c r="B613" t="str">
        <f t="shared" si="420"/>
        <v>Pass</v>
      </c>
      <c r="C613" t="str">
        <f>IF(COUNTBLANK(Survey!B613:FE613)=$C$2, "Pass", "Fail")</f>
        <v>Pass</v>
      </c>
      <c r="D613" t="str">
        <f t="shared" si="421"/>
        <v>Fail</v>
      </c>
      <c r="E613" t="str">
        <f>IF(OR(ISBLANK(Survey!AJ613),COUNTIF(G613:BB613,"Fail")),"Fail","Pass")</f>
        <v>Fail</v>
      </c>
      <c r="G613" s="16" t="str">
        <f t="shared" si="422"/>
        <v>Fail</v>
      </c>
      <c r="H613" s="177">
        <f>COUNTBLANK(Survey!B613:D613)+COUNTBLANK(Survey!G613)+COUNTBLANK(Survey!I613)+COUNTBLANK(Survey!K613:M613)+COUNTBLANK(Survey!P613)+COUNTBLANK(Survey!S613:U613)+COUNTBLANK(Survey!Y613:AA613)+COUNTBLANK(Survey!AD613:AE613)+COUNTBLANK(Survey!AI613:AI613)</f>
        <v>18</v>
      </c>
      <c r="I613" s="16" t="str">
        <f t="shared" si="423"/>
        <v>Fail</v>
      </c>
      <c r="J613" t="b">
        <f>IF(Survey!E613="No",TRUE,FALSE)</f>
        <v>0</v>
      </c>
      <c r="K613" s="34">
        <f>LEN(Survey!E613)</f>
        <v>0</v>
      </c>
      <c r="L613" s="16" t="str">
        <f t="shared" si="424"/>
        <v>Fail</v>
      </c>
      <c r="M613" t="b">
        <f>IF(Survey!F613="No",TRUE,FALSE)</f>
        <v>0</v>
      </c>
      <c r="N613" s="33">
        <f>LEN(Survey!F613)</f>
        <v>0</v>
      </c>
      <c r="O613" s="16" t="str">
        <f t="shared" si="425"/>
        <v>Pass</v>
      </c>
      <c r="P613" s="34">
        <f>MOD((LEN(Survey!H613)+2),11)</f>
        <v>2</v>
      </c>
      <c r="Q613" s="33" t="str">
        <f>IF(Survey!$L613="Prospectus fund", "Yes", "No")</f>
        <v>No</v>
      </c>
      <c r="R613" s="16" t="str">
        <f t="shared" si="426"/>
        <v>Pass</v>
      </c>
      <c r="S613" s="34">
        <f>MOD((LEN(Survey!J613)+2),11)</f>
        <v>2</v>
      </c>
      <c r="T613" s="35" t="b">
        <f>IF(OR(Survey!$M613="ETF",Survey!$M613="ETF, alternative mutual fund",Survey!$M613="Closed-end", Survey!$M613="Split share corp", Survey!$I613="Yes"),TRUE,FALSE)</f>
        <v>0</v>
      </c>
      <c r="U613" s="16" t="str">
        <f>IFERROR(IF(AND(OR(X613=Y613,Y613 = "Either"),NOT(ISBLANK(Survey!K613))),"Pass","Fail"),"Pass")</f>
        <v>Fail</v>
      </c>
      <c r="V613" s="36" cm="1">
        <f t="array" ref="V613">SUM(SUMIF(Survey!BZ613:CS613,{"&gt;0","&lt;0"})*{1,-1})</f>
        <v>0</v>
      </c>
      <c r="W613" s="38" cm="1">
        <f t="array" ref="W613">SUM(SUMIF(Survey!CC613,{"&gt;0","&lt;0"})*{1,-1})+SUM(SUMIF(Survey!CM613,{"&gt;0","&lt;0"})*{1,-1})</f>
        <v>0</v>
      </c>
      <c r="X613" s="38">
        <f>Survey!K613</f>
        <v>0</v>
      </c>
      <c r="Y613" s="37" t="str">
        <f t="shared" si="427"/>
        <v>Either</v>
      </c>
      <c r="Z613" s="16" t="str">
        <f t="shared" si="428"/>
        <v>Fail</v>
      </c>
      <c r="AA613" s="67" cm="1">
        <f t="array" ref="AA613">SUM(SUMIF(Survey!BZ613:CS613,{"&gt;0","&lt;0"})*{1,-1})+SUM(SUMIF(Survey!CU613:DN613,{"&gt;0","&lt;0"})*{1,-1})</f>
        <v>0</v>
      </c>
      <c r="AB613" s="67">
        <f>IFERROR(AA613/(Survey!$AV613),0)</f>
        <v>0</v>
      </c>
      <c r="AC613" s="128" t="b">
        <f>IF(OR(Survey!$M613="Alternative strategy or hedge",Survey!$M613="Other, illiquid",Survey!$L613="Prospectus fund"),TRUE,FALSE)</f>
        <v>0</v>
      </c>
      <c r="AD613" s="128" t="b">
        <f>NOT(ISBLANK(Survey!$M613))</f>
        <v>0</v>
      </c>
      <c r="AE613" s="16" t="str">
        <f t="shared" si="429"/>
        <v>Pass</v>
      </c>
      <c r="AF613" s="38" t="b">
        <f>NOT(ISNUMBER(SEARCH("Other",Survey!$P613)))</f>
        <v>1</v>
      </c>
      <c r="AG613" s="37" t="b">
        <f>NOT(ISBLANK(Survey!$Q613))</f>
        <v>0</v>
      </c>
      <c r="AH613" s="16" t="str">
        <f t="shared" si="430"/>
        <v>Pass</v>
      </c>
      <c r="AI613" s="143">
        <f>COUNTBLANK(Survey!$W613)</f>
        <v>1</v>
      </c>
      <c r="AJ613" s="67">
        <f>IF(AND(Survey!L613&lt;&gt;"Exempt fund",OR(Survey!$M613="ETF",Survey!$M613="ETF, alternative mutual fund",Survey!$M613="Mutual fund",Survey!$M613="Alternative mutual fund",Survey!$M613="Money market")),1,0)</f>
        <v>0</v>
      </c>
      <c r="AK613" s="16" t="str">
        <f t="shared" si="431"/>
        <v>Pass</v>
      </c>
      <c r="AL613" s="38" t="b">
        <f>NOT(ISNUMBER(SEARCH("Yes",Survey!$AA613)))</f>
        <v>1</v>
      </c>
      <c r="AM613" s="37" t="b">
        <f>IF(COUNTBLANK(Survey!$AB613:$AC613)=0,TRUE, FALSE)</f>
        <v>0</v>
      </c>
      <c r="AN613" s="16" t="str">
        <f t="shared" si="432"/>
        <v>Pass</v>
      </c>
      <c r="AO613" s="38" t="b">
        <f>NOT(ISNUMBER(SEARCH("Yes",Survey!$AD613)))</f>
        <v>1</v>
      </c>
      <c r="AP613" s="37" t="b">
        <f>NOT(ISBLANK(Survey!$AF613))</f>
        <v>0</v>
      </c>
      <c r="AQ613" s="16" t="str">
        <f t="shared" si="433"/>
        <v>Pass</v>
      </c>
      <c r="AR613" s="38" t="b">
        <f>NOT(OR(ISNUMBER(SEARCH("Other",Survey!$AF613)),ISNUMBER(SEARCH("Multiple",Survey!$AF613))))</f>
        <v>1</v>
      </c>
      <c r="AS613" s="37" t="b">
        <f>NOT(ISBLANK(Survey!$AG613))</f>
        <v>0</v>
      </c>
      <c r="AT613" s="16" t="str">
        <f t="shared" si="434"/>
        <v>Fail</v>
      </c>
      <c r="AU613" s="143">
        <f>IF(ABS(Survey!$AV613)&gt;0, 1,0)</f>
        <v>0</v>
      </c>
      <c r="AV613" s="143">
        <f>IF(COUNTBLANK(Survey!$AJ613)=0,1,0)</f>
        <v>0</v>
      </c>
      <c r="AW613" s="16" t="str">
        <f t="shared" si="435"/>
        <v>Pass</v>
      </c>
      <c r="AX613" s="143">
        <f>IF(ISBLANK(Survey!$AJ613),0,1)</f>
        <v>0</v>
      </c>
      <c r="AY613" s="165">
        <f>COUNTBLANK(Survey!$AK613)</f>
        <v>1</v>
      </c>
      <c r="AZ613" s="16" t="str">
        <f t="shared" si="436"/>
        <v>Pass</v>
      </c>
      <c r="BA613" s="143">
        <f>IF(OR(Survey!$AK613="Closed",ISBLANK(Survey!$AK613)),0,1)</f>
        <v>0</v>
      </c>
      <c r="BB613" s="165">
        <f>IF(ISBLANK(Survey!$AL613),1,0)</f>
        <v>1</v>
      </c>
      <c r="BC613" s="147" t="str" cm="1">
        <f t="array" ref="BC613">IF(OR(IF(OR($BE613+$BF613 = 2, $BG613=1), FALSE, TRUE), AND($BD613:$BD613 = 0)),"Pass","Fail")</f>
        <v>Pass</v>
      </c>
      <c r="BD613" s="143">
        <f>COUNTBLANK(Survey!$AM613:$AO613)</f>
        <v>3</v>
      </c>
      <c r="BE613" s="143">
        <f>IF(Survey!$I613="Yes",1,0)</f>
        <v>0</v>
      </c>
      <c r="BF613" s="143">
        <f>IF(OR(Survey!$M613="Mutual fund",Survey!$M613="Alternative mutual fund",Survey!$M613="Money market"),1,0)</f>
        <v>0</v>
      </c>
      <c r="BG613" s="148">
        <f>IF(OR(Survey!$M613="ETF",Survey!$M613="ETF, alternative mutual fund"),1,0)</f>
        <v>0</v>
      </c>
      <c r="BH613" s="16" t="str">
        <f t="shared" si="437"/>
        <v>Pass</v>
      </c>
      <c r="BI613" s="38" t="b">
        <f>OR(ISNUMBER(SEARCH("Yes",Survey!$AO613)),ISBLANK(Survey!$AO613))</f>
        <v>1</v>
      </c>
      <c r="BJ613" s="67" t="b">
        <f>NOT(ISBLANK(Survey!$AP613))</f>
        <v>0</v>
      </c>
      <c r="BK613" s="16" t="str">
        <f t="shared" si="438"/>
        <v>Pass</v>
      </c>
      <c r="BL613" s="143">
        <f>IF(Survey!$AW613=0, 0,1)</f>
        <v>0</v>
      </c>
      <c r="BM613" s="67">
        <f>Survey!$AQ613</f>
        <v>0</v>
      </c>
      <c r="BN613" s="67">
        <f>IFERROR((Survey!$AX613-ABS(Survey!$AY613)-ABS(Survey!$BD613))/Survey!$AW613,0)</f>
        <v>0</v>
      </c>
      <c r="BO613" s="67">
        <f>IF(AND($BM613&gt;$BN613-0.2,$BM613&lt;$BN613+0.2,ISBLANK(Survey!$AQ613)=FALSE),0,1)</f>
        <v>1</v>
      </c>
      <c r="BP613" s="165">
        <f>IF(ISBLANK(Survey!$AR613),1,0)</f>
        <v>1</v>
      </c>
      <c r="BQ613" s="16" t="str">
        <f t="shared" si="439"/>
        <v>Pass</v>
      </c>
      <c r="BR613" s="143">
        <f>IF(Survey!$AW613=0, 0,1)</f>
        <v>0</v>
      </c>
      <c r="BS613" s="67">
        <f>IF(AND(Survey!$AS613&gt;=0,Survey!$AS613&lt;=0.2,Survey!$AS613&lt;&gt;""),0,1)</f>
        <v>1</v>
      </c>
      <c r="BT613" s="143">
        <f>IF(ISBLANK(Survey!$AT613),1,0)</f>
        <v>1</v>
      </c>
      <c r="BU613" s="16" t="str">
        <f t="shared" si="440"/>
        <v>Fail</v>
      </c>
      <c r="BV613" s="165">
        <f>Survey!$AU613</f>
        <v>0</v>
      </c>
      <c r="BW613" s="16" t="str">
        <f t="shared" si="441"/>
        <v>Pass</v>
      </c>
      <c r="BX613" s="36">
        <f>Survey!$AV613</f>
        <v>0</v>
      </c>
      <c r="BY613" s="176">
        <f>Survey!$AW613+Survey!$AX613-ABS(Survey!$AY613)+ABS(Survey!$AZ613)-ABS(Survey!$BA613)+ABS(Survey!$BB613)-ABS(Survey!$BC613)-ABS(Survey!$BD613)+Survey!$BE613</f>
        <v>0</v>
      </c>
      <c r="BZ613" s="35">
        <f t="shared" si="442"/>
        <v>0</v>
      </c>
      <c r="CA613" s="17">
        <f t="shared" si="443"/>
        <v>0</v>
      </c>
      <c r="CB613" s="16" t="str">
        <f t="shared" si="444"/>
        <v>Pass</v>
      </c>
      <c r="CC613" s="38" t="b">
        <f>IF(ABS(Survey!$BE613)=0,TRUE,FALSE)</f>
        <v>1</v>
      </c>
      <c r="CD613" s="37" t="b">
        <f>NOT(ISBLANK(Survey!$BF613))</f>
        <v>0</v>
      </c>
      <c r="CE613" t="str">
        <f t="shared" si="445"/>
        <v>Fail</v>
      </c>
      <c r="CF613" s="29">
        <f>Survey!$AV613</f>
        <v>0</v>
      </c>
      <c r="CG613" s="29" cm="1">
        <f t="array" ref="CG613">SUM(SUMIF(Survey!BH613:BO613,{"&gt;0","&lt;0"})*{1,-1})-SUM(SUMIF(Survey!BQ613:BX613,{"&gt;0","&lt;0"})*{1,-1})</f>
        <v>0</v>
      </c>
      <c r="CH613" s="35" t="str">
        <f t="shared" si="446"/>
        <v>No holdings</v>
      </c>
      <c r="CI613">
        <f t="shared" si="447"/>
        <v>0</v>
      </c>
      <c r="CJ613" s="16" t="str">
        <f t="shared" si="448"/>
        <v>Fail</v>
      </c>
      <c r="CK613" s="36">
        <f>Survey!$AV613</f>
        <v>0</v>
      </c>
      <c r="CL613" s="36" cm="1">
        <f t="array" ref="CL613">SUM(SUMIF(Survey!BZ613:CS613,{"&gt;0","&lt;0"})*{1,-1})-SUM(SUMIF(Survey!CU613:DN613,{"&gt;0","&lt;0"})*{1,-1})</f>
        <v>0</v>
      </c>
      <c r="CM613" s="35" t="str">
        <f t="shared" si="449"/>
        <v>No holdings</v>
      </c>
      <c r="CN613" s="17">
        <f t="shared" si="450"/>
        <v>0</v>
      </c>
      <c r="CO613" s="16" t="str">
        <f t="shared" si="451"/>
        <v>Pass</v>
      </c>
      <c r="CP613" s="38" t="b">
        <f>IF(ABS(Survey!$CS613)=0,TRUE,FALSE)</f>
        <v>1</v>
      </c>
      <c r="CQ613" s="37" t="b">
        <f>NOT(ISBLANK(Survey!$CT613))</f>
        <v>0</v>
      </c>
      <c r="CR613" s="16" t="str">
        <f t="shared" si="452"/>
        <v>Pass</v>
      </c>
      <c r="CS613" s="38" t="b">
        <f>IF(ABS(Survey!$DN613)=0,TRUE,FALSE)</f>
        <v>1</v>
      </c>
      <c r="CT613" s="37" t="b">
        <f>NOT(ISBLANK(Survey!$DO613))</f>
        <v>0</v>
      </c>
      <c r="CU613" t="str">
        <f t="shared" si="453"/>
        <v>Pass</v>
      </c>
      <c r="CV613" s="29" cm="1">
        <f t="array" ref="CV613">SUM(SUMIF(Survey!CO613,{"&gt;0","&lt;0"})*{1,-1})+SUM(SUMIF(Survey!DJ613,{"&gt;0","&lt;0"})*{1,-1})</f>
        <v>0</v>
      </c>
      <c r="CW613" s="29">
        <f>SUM(SUMIF(Survey!DQ613:DW613,{"&gt;0","&lt;0"})*{1,-1})+SUM(SUMIF(Survey!DY613:EE613,{"&gt;0","&lt;0"})*{1,-1})</f>
        <v>0</v>
      </c>
      <c r="CX613">
        <f t="shared" si="454"/>
        <v>0</v>
      </c>
      <c r="CY613">
        <f t="shared" si="455"/>
        <v>0</v>
      </c>
      <c r="CZ613" s="16" t="str">
        <f t="shared" si="456"/>
        <v>Pass</v>
      </c>
      <c r="DA613" s="38" t="b">
        <f>IF(ABS(Survey!$DW613)=0,TRUE,FALSE)</f>
        <v>1</v>
      </c>
      <c r="DB613" s="37" t="b">
        <f>NOT(ISBLANK(Survey!DX613))</f>
        <v>0</v>
      </c>
      <c r="DC613" s="16" t="str">
        <f t="shared" si="457"/>
        <v>Pass</v>
      </c>
      <c r="DD613" s="38" t="b">
        <f>IF(ABS(Survey!$EE613)=0,TRUE,FALSE)</f>
        <v>1</v>
      </c>
      <c r="DE613" s="37" t="b">
        <f>NOT(ISBLANK(Survey!$EF613))</f>
        <v>0</v>
      </c>
      <c r="DF613" s="16" t="str">
        <f t="shared" si="458"/>
        <v>Fail</v>
      </c>
      <c r="DG613" s="36">
        <f>SUM(SUMIF(Survey!EL613:EN613,{"&gt;0","&lt;0"})*{1,-1})</f>
        <v>0</v>
      </c>
      <c r="DH613">
        <f t="shared" si="459"/>
        <v>0</v>
      </c>
      <c r="DI613">
        <f t="shared" si="460"/>
        <v>100</v>
      </c>
      <c r="DJ613" s="35" t="b">
        <f>IF(OR(Survey!$M613="ETF",Survey!$M613="ETF, alternative mutual fund",Survey!$M613="Closed-end", Survey!$M613="Split share corp"),TRUE,FALSE)</f>
        <v>0</v>
      </c>
      <c r="DK613" s="16" t="str">
        <f t="shared" si="461"/>
        <v>Fail</v>
      </c>
      <c r="DL613" s="36">
        <f>SUM(SUMIF(Survey!EP613:EV613,{"&gt;0","&lt;0"})*{1,-1})</f>
        <v>0</v>
      </c>
      <c r="DM613">
        <f t="shared" si="462"/>
        <v>0</v>
      </c>
      <c r="DN613" s="17">
        <f t="shared" si="463"/>
        <v>100</v>
      </c>
      <c r="DO613" s="16" t="str">
        <f t="shared" si="464"/>
        <v>Fail</v>
      </c>
      <c r="DP613" s="36">
        <f>SUM(SUMIF(Survey!EX613:FD613,{"&gt;0","&lt;0"})*{1,-1})</f>
        <v>0</v>
      </c>
      <c r="DQ613">
        <f t="shared" si="465"/>
        <v>0</v>
      </c>
      <c r="DR613" s="17">
        <f t="shared" si="466"/>
        <v>100</v>
      </c>
    </row>
    <row r="614" spans="1:122">
      <c r="A614">
        <v>614</v>
      </c>
      <c r="B614" t="str">
        <f t="shared" si="420"/>
        <v>Pass</v>
      </c>
      <c r="C614" t="str">
        <f>IF(COUNTBLANK(Survey!B614:FE614)=$C$2, "Pass", "Fail")</f>
        <v>Pass</v>
      </c>
      <c r="D614" t="str">
        <f t="shared" si="421"/>
        <v>Fail</v>
      </c>
      <c r="E614" t="str">
        <f>IF(OR(ISBLANK(Survey!AJ614),COUNTIF(G614:BB614,"Fail")),"Fail","Pass")</f>
        <v>Fail</v>
      </c>
      <c r="G614" s="16" t="str">
        <f t="shared" si="422"/>
        <v>Fail</v>
      </c>
      <c r="H614" s="177">
        <f>COUNTBLANK(Survey!B614:D614)+COUNTBLANK(Survey!G614)+COUNTBLANK(Survey!I614)+COUNTBLANK(Survey!K614:M614)+COUNTBLANK(Survey!P614)+COUNTBLANK(Survey!S614:U614)+COUNTBLANK(Survey!Y614:AA614)+COUNTBLANK(Survey!AD614:AE614)+COUNTBLANK(Survey!AI614:AI614)</f>
        <v>18</v>
      </c>
      <c r="I614" s="16" t="str">
        <f t="shared" si="423"/>
        <v>Fail</v>
      </c>
      <c r="J614" t="b">
        <f>IF(Survey!E614="No",TRUE,FALSE)</f>
        <v>0</v>
      </c>
      <c r="K614" s="34">
        <f>LEN(Survey!E614)</f>
        <v>0</v>
      </c>
      <c r="L614" s="16" t="str">
        <f t="shared" si="424"/>
        <v>Fail</v>
      </c>
      <c r="M614" t="b">
        <f>IF(Survey!F614="No",TRUE,FALSE)</f>
        <v>0</v>
      </c>
      <c r="N614" s="33">
        <f>LEN(Survey!F614)</f>
        <v>0</v>
      </c>
      <c r="O614" s="16" t="str">
        <f t="shared" si="425"/>
        <v>Pass</v>
      </c>
      <c r="P614" s="34">
        <f>MOD((LEN(Survey!H614)+2),11)</f>
        <v>2</v>
      </c>
      <c r="Q614" s="33" t="str">
        <f>IF(Survey!$L614="Prospectus fund", "Yes", "No")</f>
        <v>No</v>
      </c>
      <c r="R614" s="16" t="str">
        <f t="shared" si="426"/>
        <v>Pass</v>
      </c>
      <c r="S614" s="34">
        <f>MOD((LEN(Survey!J614)+2),11)</f>
        <v>2</v>
      </c>
      <c r="T614" s="35" t="b">
        <f>IF(OR(Survey!$M614="ETF",Survey!$M614="ETF, alternative mutual fund",Survey!$M614="Closed-end", Survey!$M614="Split share corp", Survey!$I614="Yes"),TRUE,FALSE)</f>
        <v>0</v>
      </c>
      <c r="U614" s="16" t="str">
        <f>IFERROR(IF(AND(OR(X614=Y614,Y614 = "Either"),NOT(ISBLANK(Survey!K614))),"Pass","Fail"),"Pass")</f>
        <v>Fail</v>
      </c>
      <c r="V614" s="36" cm="1">
        <f t="array" ref="V614">SUM(SUMIF(Survey!BZ614:CS614,{"&gt;0","&lt;0"})*{1,-1})</f>
        <v>0</v>
      </c>
      <c r="W614" s="38" cm="1">
        <f t="array" ref="W614">SUM(SUMIF(Survey!CC614,{"&gt;0","&lt;0"})*{1,-1})+SUM(SUMIF(Survey!CM614,{"&gt;0","&lt;0"})*{1,-1})</f>
        <v>0</v>
      </c>
      <c r="X614" s="38">
        <f>Survey!K614</f>
        <v>0</v>
      </c>
      <c r="Y614" s="37" t="str">
        <f t="shared" si="427"/>
        <v>Either</v>
      </c>
      <c r="Z614" s="16" t="str">
        <f t="shared" si="428"/>
        <v>Fail</v>
      </c>
      <c r="AA614" s="67" cm="1">
        <f t="array" ref="AA614">SUM(SUMIF(Survey!BZ614:CS614,{"&gt;0","&lt;0"})*{1,-1})+SUM(SUMIF(Survey!CU614:DN614,{"&gt;0","&lt;0"})*{1,-1})</f>
        <v>0</v>
      </c>
      <c r="AB614" s="67">
        <f>IFERROR(AA614/(Survey!$AV614),0)</f>
        <v>0</v>
      </c>
      <c r="AC614" s="128" t="b">
        <f>IF(OR(Survey!$M614="Alternative strategy or hedge",Survey!$M614="Other, illiquid",Survey!$L614="Prospectus fund"),TRUE,FALSE)</f>
        <v>0</v>
      </c>
      <c r="AD614" s="128" t="b">
        <f>NOT(ISBLANK(Survey!$M614))</f>
        <v>0</v>
      </c>
      <c r="AE614" s="16" t="str">
        <f t="shared" si="429"/>
        <v>Pass</v>
      </c>
      <c r="AF614" s="38" t="b">
        <f>NOT(ISNUMBER(SEARCH("Other",Survey!$P614)))</f>
        <v>1</v>
      </c>
      <c r="AG614" s="37" t="b">
        <f>NOT(ISBLANK(Survey!$Q614))</f>
        <v>0</v>
      </c>
      <c r="AH614" s="16" t="str">
        <f t="shared" si="430"/>
        <v>Pass</v>
      </c>
      <c r="AI614" s="143">
        <f>COUNTBLANK(Survey!$W614)</f>
        <v>1</v>
      </c>
      <c r="AJ614" s="67">
        <f>IF(AND(Survey!L614&lt;&gt;"Exempt fund",OR(Survey!$M614="ETF",Survey!$M614="ETF, alternative mutual fund",Survey!$M614="Mutual fund",Survey!$M614="Alternative mutual fund",Survey!$M614="Money market")),1,0)</f>
        <v>0</v>
      </c>
      <c r="AK614" s="16" t="str">
        <f t="shared" si="431"/>
        <v>Pass</v>
      </c>
      <c r="AL614" s="38" t="b">
        <f>NOT(ISNUMBER(SEARCH("Yes",Survey!$AA614)))</f>
        <v>1</v>
      </c>
      <c r="AM614" s="37" t="b">
        <f>IF(COUNTBLANK(Survey!$AB614:$AC614)=0,TRUE, FALSE)</f>
        <v>0</v>
      </c>
      <c r="AN614" s="16" t="str">
        <f t="shared" si="432"/>
        <v>Pass</v>
      </c>
      <c r="AO614" s="38" t="b">
        <f>NOT(ISNUMBER(SEARCH("Yes",Survey!$AD614)))</f>
        <v>1</v>
      </c>
      <c r="AP614" s="37" t="b">
        <f>NOT(ISBLANK(Survey!$AF614))</f>
        <v>0</v>
      </c>
      <c r="AQ614" s="16" t="str">
        <f t="shared" si="433"/>
        <v>Pass</v>
      </c>
      <c r="AR614" s="38" t="b">
        <f>NOT(OR(ISNUMBER(SEARCH("Other",Survey!$AF614)),ISNUMBER(SEARCH("Multiple",Survey!$AF614))))</f>
        <v>1</v>
      </c>
      <c r="AS614" s="37" t="b">
        <f>NOT(ISBLANK(Survey!$AG614))</f>
        <v>0</v>
      </c>
      <c r="AT614" s="16" t="str">
        <f t="shared" si="434"/>
        <v>Fail</v>
      </c>
      <c r="AU614" s="143">
        <f>IF(ABS(Survey!$AV614)&gt;0, 1,0)</f>
        <v>0</v>
      </c>
      <c r="AV614" s="143">
        <f>IF(COUNTBLANK(Survey!$AJ614)=0,1,0)</f>
        <v>0</v>
      </c>
      <c r="AW614" s="16" t="str">
        <f t="shared" si="435"/>
        <v>Pass</v>
      </c>
      <c r="AX614" s="143">
        <f>IF(ISBLANK(Survey!$AJ614),0,1)</f>
        <v>0</v>
      </c>
      <c r="AY614" s="165">
        <f>COUNTBLANK(Survey!$AK614)</f>
        <v>1</v>
      </c>
      <c r="AZ614" s="16" t="str">
        <f t="shared" si="436"/>
        <v>Pass</v>
      </c>
      <c r="BA614" s="143">
        <f>IF(OR(Survey!$AK614="Closed",ISBLANK(Survey!$AK614)),0,1)</f>
        <v>0</v>
      </c>
      <c r="BB614" s="165">
        <f>IF(ISBLANK(Survey!$AL614),1,0)</f>
        <v>1</v>
      </c>
      <c r="BC614" s="147" t="str" cm="1">
        <f t="array" ref="BC614">IF(OR(IF(OR($BE614+$BF614 = 2, $BG614=1), FALSE, TRUE), AND($BD614:$BD614 = 0)),"Pass","Fail")</f>
        <v>Pass</v>
      </c>
      <c r="BD614" s="143">
        <f>COUNTBLANK(Survey!$AM614:$AO614)</f>
        <v>3</v>
      </c>
      <c r="BE614" s="143">
        <f>IF(Survey!$I614="Yes",1,0)</f>
        <v>0</v>
      </c>
      <c r="BF614" s="143">
        <f>IF(OR(Survey!$M614="Mutual fund",Survey!$M614="Alternative mutual fund",Survey!$M614="Money market"),1,0)</f>
        <v>0</v>
      </c>
      <c r="BG614" s="148">
        <f>IF(OR(Survey!$M614="ETF",Survey!$M614="ETF, alternative mutual fund"),1,0)</f>
        <v>0</v>
      </c>
      <c r="BH614" s="16" t="str">
        <f t="shared" si="437"/>
        <v>Pass</v>
      </c>
      <c r="BI614" s="38" t="b">
        <f>OR(ISNUMBER(SEARCH("Yes",Survey!$AO614)),ISBLANK(Survey!$AO614))</f>
        <v>1</v>
      </c>
      <c r="BJ614" s="67" t="b">
        <f>NOT(ISBLANK(Survey!$AP614))</f>
        <v>0</v>
      </c>
      <c r="BK614" s="16" t="str">
        <f t="shared" si="438"/>
        <v>Pass</v>
      </c>
      <c r="BL614" s="143">
        <f>IF(Survey!$AW614=0, 0,1)</f>
        <v>0</v>
      </c>
      <c r="BM614" s="67">
        <f>Survey!$AQ614</f>
        <v>0</v>
      </c>
      <c r="BN614" s="67">
        <f>IFERROR((Survey!$AX614-ABS(Survey!$AY614)-ABS(Survey!$BD614))/Survey!$AW614,0)</f>
        <v>0</v>
      </c>
      <c r="BO614" s="67">
        <f>IF(AND($BM614&gt;$BN614-0.2,$BM614&lt;$BN614+0.2,ISBLANK(Survey!$AQ614)=FALSE),0,1)</f>
        <v>1</v>
      </c>
      <c r="BP614" s="165">
        <f>IF(ISBLANK(Survey!$AR614),1,0)</f>
        <v>1</v>
      </c>
      <c r="BQ614" s="16" t="str">
        <f t="shared" si="439"/>
        <v>Pass</v>
      </c>
      <c r="BR614" s="143">
        <f>IF(Survey!$AW614=0, 0,1)</f>
        <v>0</v>
      </c>
      <c r="BS614" s="67">
        <f>IF(AND(Survey!$AS614&gt;=0,Survey!$AS614&lt;=0.2,Survey!$AS614&lt;&gt;""),0,1)</f>
        <v>1</v>
      </c>
      <c r="BT614" s="143">
        <f>IF(ISBLANK(Survey!$AT614),1,0)</f>
        <v>1</v>
      </c>
      <c r="BU614" s="16" t="str">
        <f t="shared" si="440"/>
        <v>Fail</v>
      </c>
      <c r="BV614" s="165">
        <f>Survey!$AU614</f>
        <v>0</v>
      </c>
      <c r="BW614" s="16" t="str">
        <f t="shared" si="441"/>
        <v>Pass</v>
      </c>
      <c r="BX614" s="36">
        <f>Survey!$AV614</f>
        <v>0</v>
      </c>
      <c r="BY614" s="176">
        <f>Survey!$AW614+Survey!$AX614-ABS(Survey!$AY614)+ABS(Survey!$AZ614)-ABS(Survey!$BA614)+ABS(Survey!$BB614)-ABS(Survey!$BC614)-ABS(Survey!$BD614)+Survey!$BE614</f>
        <v>0</v>
      </c>
      <c r="BZ614" s="35">
        <f t="shared" si="442"/>
        <v>0</v>
      </c>
      <c r="CA614" s="17">
        <f t="shared" si="443"/>
        <v>0</v>
      </c>
      <c r="CB614" s="16" t="str">
        <f t="shared" si="444"/>
        <v>Pass</v>
      </c>
      <c r="CC614" s="38" t="b">
        <f>IF(ABS(Survey!$BE614)=0,TRUE,FALSE)</f>
        <v>1</v>
      </c>
      <c r="CD614" s="37" t="b">
        <f>NOT(ISBLANK(Survey!$BF614))</f>
        <v>0</v>
      </c>
      <c r="CE614" t="str">
        <f t="shared" si="445"/>
        <v>Fail</v>
      </c>
      <c r="CF614" s="29">
        <f>Survey!$AV614</f>
        <v>0</v>
      </c>
      <c r="CG614" s="29" cm="1">
        <f t="array" ref="CG614">SUM(SUMIF(Survey!BH614:BO614,{"&gt;0","&lt;0"})*{1,-1})-SUM(SUMIF(Survey!BQ614:BX614,{"&gt;0","&lt;0"})*{1,-1})</f>
        <v>0</v>
      </c>
      <c r="CH614" s="35" t="str">
        <f t="shared" si="446"/>
        <v>No holdings</v>
      </c>
      <c r="CI614">
        <f t="shared" si="447"/>
        <v>0</v>
      </c>
      <c r="CJ614" s="16" t="str">
        <f t="shared" si="448"/>
        <v>Fail</v>
      </c>
      <c r="CK614" s="36">
        <f>Survey!$AV614</f>
        <v>0</v>
      </c>
      <c r="CL614" s="36" cm="1">
        <f t="array" ref="CL614">SUM(SUMIF(Survey!BZ614:CS614,{"&gt;0","&lt;0"})*{1,-1})-SUM(SUMIF(Survey!CU614:DN614,{"&gt;0","&lt;0"})*{1,-1})</f>
        <v>0</v>
      </c>
      <c r="CM614" s="35" t="str">
        <f t="shared" si="449"/>
        <v>No holdings</v>
      </c>
      <c r="CN614" s="17">
        <f t="shared" si="450"/>
        <v>0</v>
      </c>
      <c r="CO614" s="16" t="str">
        <f t="shared" si="451"/>
        <v>Pass</v>
      </c>
      <c r="CP614" s="38" t="b">
        <f>IF(ABS(Survey!$CS614)=0,TRUE,FALSE)</f>
        <v>1</v>
      </c>
      <c r="CQ614" s="37" t="b">
        <f>NOT(ISBLANK(Survey!$CT614))</f>
        <v>0</v>
      </c>
      <c r="CR614" s="16" t="str">
        <f t="shared" si="452"/>
        <v>Pass</v>
      </c>
      <c r="CS614" s="38" t="b">
        <f>IF(ABS(Survey!$DN614)=0,TRUE,FALSE)</f>
        <v>1</v>
      </c>
      <c r="CT614" s="37" t="b">
        <f>NOT(ISBLANK(Survey!$DO614))</f>
        <v>0</v>
      </c>
      <c r="CU614" t="str">
        <f t="shared" si="453"/>
        <v>Pass</v>
      </c>
      <c r="CV614" s="29" cm="1">
        <f t="array" ref="CV614">SUM(SUMIF(Survey!CO614,{"&gt;0","&lt;0"})*{1,-1})+SUM(SUMIF(Survey!DJ614,{"&gt;0","&lt;0"})*{1,-1})</f>
        <v>0</v>
      </c>
      <c r="CW614" s="29">
        <f>SUM(SUMIF(Survey!DQ614:DW614,{"&gt;0","&lt;0"})*{1,-1})+SUM(SUMIF(Survey!DY614:EE614,{"&gt;0","&lt;0"})*{1,-1})</f>
        <v>0</v>
      </c>
      <c r="CX614">
        <f t="shared" si="454"/>
        <v>0</v>
      </c>
      <c r="CY614">
        <f t="shared" si="455"/>
        <v>0</v>
      </c>
      <c r="CZ614" s="16" t="str">
        <f t="shared" si="456"/>
        <v>Pass</v>
      </c>
      <c r="DA614" s="38" t="b">
        <f>IF(ABS(Survey!$DW614)=0,TRUE,FALSE)</f>
        <v>1</v>
      </c>
      <c r="DB614" s="37" t="b">
        <f>NOT(ISBLANK(Survey!DX614))</f>
        <v>0</v>
      </c>
      <c r="DC614" s="16" t="str">
        <f t="shared" si="457"/>
        <v>Pass</v>
      </c>
      <c r="DD614" s="38" t="b">
        <f>IF(ABS(Survey!$EE614)=0,TRUE,FALSE)</f>
        <v>1</v>
      </c>
      <c r="DE614" s="37" t="b">
        <f>NOT(ISBLANK(Survey!$EF614))</f>
        <v>0</v>
      </c>
      <c r="DF614" s="16" t="str">
        <f t="shared" si="458"/>
        <v>Fail</v>
      </c>
      <c r="DG614" s="36">
        <f>SUM(SUMIF(Survey!EL614:EN614,{"&gt;0","&lt;0"})*{1,-1})</f>
        <v>0</v>
      </c>
      <c r="DH614">
        <f t="shared" si="459"/>
        <v>0</v>
      </c>
      <c r="DI614">
        <f t="shared" si="460"/>
        <v>100</v>
      </c>
      <c r="DJ614" s="35" t="b">
        <f>IF(OR(Survey!$M614="ETF",Survey!$M614="ETF, alternative mutual fund",Survey!$M614="Closed-end", Survey!$M614="Split share corp"),TRUE,FALSE)</f>
        <v>0</v>
      </c>
      <c r="DK614" s="16" t="str">
        <f t="shared" si="461"/>
        <v>Fail</v>
      </c>
      <c r="DL614" s="36">
        <f>SUM(SUMIF(Survey!EP614:EV614,{"&gt;0","&lt;0"})*{1,-1})</f>
        <v>0</v>
      </c>
      <c r="DM614">
        <f t="shared" si="462"/>
        <v>0</v>
      </c>
      <c r="DN614" s="17">
        <f t="shared" si="463"/>
        <v>100</v>
      </c>
      <c r="DO614" s="16" t="str">
        <f t="shared" si="464"/>
        <v>Fail</v>
      </c>
      <c r="DP614" s="36">
        <f>SUM(SUMIF(Survey!EX614:FD614,{"&gt;0","&lt;0"})*{1,-1})</f>
        <v>0</v>
      </c>
      <c r="DQ614">
        <f t="shared" si="465"/>
        <v>0</v>
      </c>
      <c r="DR614" s="17">
        <f t="shared" si="466"/>
        <v>100</v>
      </c>
    </row>
    <row r="615" spans="1:122">
      <c r="A615">
        <v>615</v>
      </c>
      <c r="B615" t="str">
        <f t="shared" si="420"/>
        <v>Pass</v>
      </c>
      <c r="C615" t="str">
        <f>IF(COUNTBLANK(Survey!B615:FE615)=$C$2, "Pass", "Fail")</f>
        <v>Pass</v>
      </c>
      <c r="D615" t="str">
        <f t="shared" si="421"/>
        <v>Fail</v>
      </c>
      <c r="E615" t="str">
        <f>IF(OR(ISBLANK(Survey!AJ615),COUNTIF(G615:BB615,"Fail")),"Fail","Pass")</f>
        <v>Fail</v>
      </c>
      <c r="G615" s="16" t="str">
        <f t="shared" si="422"/>
        <v>Fail</v>
      </c>
      <c r="H615" s="177">
        <f>COUNTBLANK(Survey!B615:D615)+COUNTBLANK(Survey!G615)+COUNTBLANK(Survey!I615)+COUNTBLANK(Survey!K615:M615)+COUNTBLANK(Survey!P615)+COUNTBLANK(Survey!S615:U615)+COUNTBLANK(Survey!Y615:AA615)+COUNTBLANK(Survey!AD615:AE615)+COUNTBLANK(Survey!AI615:AI615)</f>
        <v>18</v>
      </c>
      <c r="I615" s="16" t="str">
        <f t="shared" si="423"/>
        <v>Fail</v>
      </c>
      <c r="J615" t="b">
        <f>IF(Survey!E615="No",TRUE,FALSE)</f>
        <v>0</v>
      </c>
      <c r="K615" s="34">
        <f>LEN(Survey!E615)</f>
        <v>0</v>
      </c>
      <c r="L615" s="16" t="str">
        <f t="shared" si="424"/>
        <v>Fail</v>
      </c>
      <c r="M615" t="b">
        <f>IF(Survey!F615="No",TRUE,FALSE)</f>
        <v>0</v>
      </c>
      <c r="N615" s="33">
        <f>LEN(Survey!F615)</f>
        <v>0</v>
      </c>
      <c r="O615" s="16" t="str">
        <f t="shared" si="425"/>
        <v>Pass</v>
      </c>
      <c r="P615" s="34">
        <f>MOD((LEN(Survey!H615)+2),11)</f>
        <v>2</v>
      </c>
      <c r="Q615" s="33" t="str">
        <f>IF(Survey!$L615="Prospectus fund", "Yes", "No")</f>
        <v>No</v>
      </c>
      <c r="R615" s="16" t="str">
        <f t="shared" si="426"/>
        <v>Pass</v>
      </c>
      <c r="S615" s="34">
        <f>MOD((LEN(Survey!J615)+2),11)</f>
        <v>2</v>
      </c>
      <c r="T615" s="35" t="b">
        <f>IF(OR(Survey!$M615="ETF",Survey!$M615="ETF, alternative mutual fund",Survey!$M615="Closed-end", Survey!$M615="Split share corp", Survey!$I615="Yes"),TRUE,FALSE)</f>
        <v>0</v>
      </c>
      <c r="U615" s="16" t="str">
        <f>IFERROR(IF(AND(OR(X615=Y615,Y615 = "Either"),NOT(ISBLANK(Survey!K615))),"Pass","Fail"),"Pass")</f>
        <v>Fail</v>
      </c>
      <c r="V615" s="36" cm="1">
        <f t="array" ref="V615">SUM(SUMIF(Survey!BZ615:CS615,{"&gt;0","&lt;0"})*{1,-1})</f>
        <v>0</v>
      </c>
      <c r="W615" s="38" cm="1">
        <f t="array" ref="W615">SUM(SUMIF(Survey!CC615,{"&gt;0","&lt;0"})*{1,-1})+SUM(SUMIF(Survey!CM615,{"&gt;0","&lt;0"})*{1,-1})</f>
        <v>0</v>
      </c>
      <c r="X615" s="38">
        <f>Survey!K615</f>
        <v>0</v>
      </c>
      <c r="Y615" s="37" t="str">
        <f t="shared" si="427"/>
        <v>Either</v>
      </c>
      <c r="Z615" s="16" t="str">
        <f t="shared" si="428"/>
        <v>Fail</v>
      </c>
      <c r="AA615" s="67" cm="1">
        <f t="array" ref="AA615">SUM(SUMIF(Survey!BZ615:CS615,{"&gt;0","&lt;0"})*{1,-1})+SUM(SUMIF(Survey!CU615:DN615,{"&gt;0","&lt;0"})*{1,-1})</f>
        <v>0</v>
      </c>
      <c r="AB615" s="67">
        <f>IFERROR(AA615/(Survey!$AV615),0)</f>
        <v>0</v>
      </c>
      <c r="AC615" s="128" t="b">
        <f>IF(OR(Survey!$M615="Alternative strategy or hedge",Survey!$M615="Other, illiquid",Survey!$L615="Prospectus fund"),TRUE,FALSE)</f>
        <v>0</v>
      </c>
      <c r="AD615" s="128" t="b">
        <f>NOT(ISBLANK(Survey!$M615))</f>
        <v>0</v>
      </c>
      <c r="AE615" s="16" t="str">
        <f t="shared" si="429"/>
        <v>Pass</v>
      </c>
      <c r="AF615" s="38" t="b">
        <f>NOT(ISNUMBER(SEARCH("Other",Survey!$P615)))</f>
        <v>1</v>
      </c>
      <c r="AG615" s="37" t="b">
        <f>NOT(ISBLANK(Survey!$Q615))</f>
        <v>0</v>
      </c>
      <c r="AH615" s="16" t="str">
        <f t="shared" si="430"/>
        <v>Pass</v>
      </c>
      <c r="AI615" s="143">
        <f>COUNTBLANK(Survey!$W615)</f>
        <v>1</v>
      </c>
      <c r="AJ615" s="67">
        <f>IF(AND(Survey!L615&lt;&gt;"Exempt fund",OR(Survey!$M615="ETF",Survey!$M615="ETF, alternative mutual fund",Survey!$M615="Mutual fund",Survey!$M615="Alternative mutual fund",Survey!$M615="Money market")),1,0)</f>
        <v>0</v>
      </c>
      <c r="AK615" s="16" t="str">
        <f t="shared" si="431"/>
        <v>Pass</v>
      </c>
      <c r="AL615" s="38" t="b">
        <f>NOT(ISNUMBER(SEARCH("Yes",Survey!$AA615)))</f>
        <v>1</v>
      </c>
      <c r="AM615" s="37" t="b">
        <f>IF(COUNTBLANK(Survey!$AB615:$AC615)=0,TRUE, FALSE)</f>
        <v>0</v>
      </c>
      <c r="AN615" s="16" t="str">
        <f t="shared" si="432"/>
        <v>Pass</v>
      </c>
      <c r="AO615" s="38" t="b">
        <f>NOT(ISNUMBER(SEARCH("Yes",Survey!$AD615)))</f>
        <v>1</v>
      </c>
      <c r="AP615" s="37" t="b">
        <f>NOT(ISBLANK(Survey!$AF615))</f>
        <v>0</v>
      </c>
      <c r="AQ615" s="16" t="str">
        <f t="shared" si="433"/>
        <v>Pass</v>
      </c>
      <c r="AR615" s="38" t="b">
        <f>NOT(OR(ISNUMBER(SEARCH("Other",Survey!$AF615)),ISNUMBER(SEARCH("Multiple",Survey!$AF615))))</f>
        <v>1</v>
      </c>
      <c r="AS615" s="37" t="b">
        <f>NOT(ISBLANK(Survey!$AG615))</f>
        <v>0</v>
      </c>
      <c r="AT615" s="16" t="str">
        <f t="shared" si="434"/>
        <v>Fail</v>
      </c>
      <c r="AU615" s="143">
        <f>IF(ABS(Survey!$AV615)&gt;0, 1,0)</f>
        <v>0</v>
      </c>
      <c r="AV615" s="143">
        <f>IF(COUNTBLANK(Survey!$AJ615)=0,1,0)</f>
        <v>0</v>
      </c>
      <c r="AW615" s="16" t="str">
        <f t="shared" si="435"/>
        <v>Pass</v>
      </c>
      <c r="AX615" s="143">
        <f>IF(ISBLANK(Survey!$AJ615),0,1)</f>
        <v>0</v>
      </c>
      <c r="AY615" s="165">
        <f>COUNTBLANK(Survey!$AK615)</f>
        <v>1</v>
      </c>
      <c r="AZ615" s="16" t="str">
        <f t="shared" si="436"/>
        <v>Pass</v>
      </c>
      <c r="BA615" s="143">
        <f>IF(OR(Survey!$AK615="Closed",ISBLANK(Survey!$AK615)),0,1)</f>
        <v>0</v>
      </c>
      <c r="BB615" s="165">
        <f>IF(ISBLANK(Survey!$AL615),1,0)</f>
        <v>1</v>
      </c>
      <c r="BC615" s="147" t="str" cm="1">
        <f t="array" ref="BC615">IF(OR(IF(OR($BE615+$BF615 = 2, $BG615=1), FALSE, TRUE), AND($BD615:$BD615 = 0)),"Pass","Fail")</f>
        <v>Pass</v>
      </c>
      <c r="BD615" s="143">
        <f>COUNTBLANK(Survey!$AM615:$AO615)</f>
        <v>3</v>
      </c>
      <c r="BE615" s="143">
        <f>IF(Survey!$I615="Yes",1,0)</f>
        <v>0</v>
      </c>
      <c r="BF615" s="143">
        <f>IF(OR(Survey!$M615="Mutual fund",Survey!$M615="Alternative mutual fund",Survey!$M615="Money market"),1,0)</f>
        <v>0</v>
      </c>
      <c r="BG615" s="148">
        <f>IF(OR(Survey!$M615="ETF",Survey!$M615="ETF, alternative mutual fund"),1,0)</f>
        <v>0</v>
      </c>
      <c r="BH615" s="16" t="str">
        <f t="shared" si="437"/>
        <v>Pass</v>
      </c>
      <c r="BI615" s="38" t="b">
        <f>OR(ISNUMBER(SEARCH("Yes",Survey!$AO615)),ISBLANK(Survey!$AO615))</f>
        <v>1</v>
      </c>
      <c r="BJ615" s="67" t="b">
        <f>NOT(ISBLANK(Survey!$AP615))</f>
        <v>0</v>
      </c>
      <c r="BK615" s="16" t="str">
        <f t="shared" si="438"/>
        <v>Pass</v>
      </c>
      <c r="BL615" s="143">
        <f>IF(Survey!$AW615=0, 0,1)</f>
        <v>0</v>
      </c>
      <c r="BM615" s="67">
        <f>Survey!$AQ615</f>
        <v>0</v>
      </c>
      <c r="BN615" s="67">
        <f>IFERROR((Survey!$AX615-ABS(Survey!$AY615)-ABS(Survey!$BD615))/Survey!$AW615,0)</f>
        <v>0</v>
      </c>
      <c r="BO615" s="67">
        <f>IF(AND($BM615&gt;$BN615-0.2,$BM615&lt;$BN615+0.2,ISBLANK(Survey!$AQ615)=FALSE),0,1)</f>
        <v>1</v>
      </c>
      <c r="BP615" s="165">
        <f>IF(ISBLANK(Survey!$AR615),1,0)</f>
        <v>1</v>
      </c>
      <c r="BQ615" s="16" t="str">
        <f t="shared" si="439"/>
        <v>Pass</v>
      </c>
      <c r="BR615" s="143">
        <f>IF(Survey!$AW615=0, 0,1)</f>
        <v>0</v>
      </c>
      <c r="BS615" s="67">
        <f>IF(AND(Survey!$AS615&gt;=0,Survey!$AS615&lt;=0.2,Survey!$AS615&lt;&gt;""),0,1)</f>
        <v>1</v>
      </c>
      <c r="BT615" s="143">
        <f>IF(ISBLANK(Survey!$AT615),1,0)</f>
        <v>1</v>
      </c>
      <c r="BU615" s="16" t="str">
        <f t="shared" si="440"/>
        <v>Fail</v>
      </c>
      <c r="BV615" s="165">
        <f>Survey!$AU615</f>
        <v>0</v>
      </c>
      <c r="BW615" s="16" t="str">
        <f t="shared" si="441"/>
        <v>Pass</v>
      </c>
      <c r="BX615" s="36">
        <f>Survey!$AV615</f>
        <v>0</v>
      </c>
      <c r="BY615" s="176">
        <f>Survey!$AW615+Survey!$AX615-ABS(Survey!$AY615)+ABS(Survey!$AZ615)-ABS(Survey!$BA615)+ABS(Survey!$BB615)-ABS(Survey!$BC615)-ABS(Survey!$BD615)+Survey!$BE615</f>
        <v>0</v>
      </c>
      <c r="BZ615" s="35">
        <f t="shared" si="442"/>
        <v>0</v>
      </c>
      <c r="CA615" s="17">
        <f t="shared" si="443"/>
        <v>0</v>
      </c>
      <c r="CB615" s="16" t="str">
        <f t="shared" si="444"/>
        <v>Pass</v>
      </c>
      <c r="CC615" s="38" t="b">
        <f>IF(ABS(Survey!$BE615)=0,TRUE,FALSE)</f>
        <v>1</v>
      </c>
      <c r="CD615" s="37" t="b">
        <f>NOT(ISBLANK(Survey!$BF615))</f>
        <v>0</v>
      </c>
      <c r="CE615" t="str">
        <f t="shared" si="445"/>
        <v>Fail</v>
      </c>
      <c r="CF615" s="29">
        <f>Survey!$AV615</f>
        <v>0</v>
      </c>
      <c r="CG615" s="29" cm="1">
        <f t="array" ref="CG615">SUM(SUMIF(Survey!BH615:BO615,{"&gt;0","&lt;0"})*{1,-1})-SUM(SUMIF(Survey!BQ615:BX615,{"&gt;0","&lt;0"})*{1,-1})</f>
        <v>0</v>
      </c>
      <c r="CH615" s="35" t="str">
        <f t="shared" si="446"/>
        <v>No holdings</v>
      </c>
      <c r="CI615">
        <f t="shared" si="447"/>
        <v>0</v>
      </c>
      <c r="CJ615" s="16" t="str">
        <f t="shared" si="448"/>
        <v>Fail</v>
      </c>
      <c r="CK615" s="36">
        <f>Survey!$AV615</f>
        <v>0</v>
      </c>
      <c r="CL615" s="36" cm="1">
        <f t="array" ref="CL615">SUM(SUMIF(Survey!BZ615:CS615,{"&gt;0","&lt;0"})*{1,-1})-SUM(SUMIF(Survey!CU615:DN615,{"&gt;0","&lt;0"})*{1,-1})</f>
        <v>0</v>
      </c>
      <c r="CM615" s="35" t="str">
        <f t="shared" si="449"/>
        <v>No holdings</v>
      </c>
      <c r="CN615" s="17">
        <f t="shared" si="450"/>
        <v>0</v>
      </c>
      <c r="CO615" s="16" t="str">
        <f t="shared" si="451"/>
        <v>Pass</v>
      </c>
      <c r="CP615" s="38" t="b">
        <f>IF(ABS(Survey!$CS615)=0,TRUE,FALSE)</f>
        <v>1</v>
      </c>
      <c r="CQ615" s="37" t="b">
        <f>NOT(ISBLANK(Survey!$CT615))</f>
        <v>0</v>
      </c>
      <c r="CR615" s="16" t="str">
        <f t="shared" si="452"/>
        <v>Pass</v>
      </c>
      <c r="CS615" s="38" t="b">
        <f>IF(ABS(Survey!$DN615)=0,TRUE,FALSE)</f>
        <v>1</v>
      </c>
      <c r="CT615" s="37" t="b">
        <f>NOT(ISBLANK(Survey!$DO615))</f>
        <v>0</v>
      </c>
      <c r="CU615" t="str">
        <f t="shared" si="453"/>
        <v>Pass</v>
      </c>
      <c r="CV615" s="29" cm="1">
        <f t="array" ref="CV615">SUM(SUMIF(Survey!CO615,{"&gt;0","&lt;0"})*{1,-1})+SUM(SUMIF(Survey!DJ615,{"&gt;0","&lt;0"})*{1,-1})</f>
        <v>0</v>
      </c>
      <c r="CW615" s="29">
        <f>SUM(SUMIF(Survey!DQ615:DW615,{"&gt;0","&lt;0"})*{1,-1})+SUM(SUMIF(Survey!DY615:EE615,{"&gt;0","&lt;0"})*{1,-1})</f>
        <v>0</v>
      </c>
      <c r="CX615">
        <f t="shared" si="454"/>
        <v>0</v>
      </c>
      <c r="CY615">
        <f t="shared" si="455"/>
        <v>0</v>
      </c>
      <c r="CZ615" s="16" t="str">
        <f t="shared" si="456"/>
        <v>Pass</v>
      </c>
      <c r="DA615" s="38" t="b">
        <f>IF(ABS(Survey!$DW615)=0,TRUE,FALSE)</f>
        <v>1</v>
      </c>
      <c r="DB615" s="37" t="b">
        <f>NOT(ISBLANK(Survey!DX615))</f>
        <v>0</v>
      </c>
      <c r="DC615" s="16" t="str">
        <f t="shared" si="457"/>
        <v>Pass</v>
      </c>
      <c r="DD615" s="38" t="b">
        <f>IF(ABS(Survey!$EE615)=0,TRUE,FALSE)</f>
        <v>1</v>
      </c>
      <c r="DE615" s="37" t="b">
        <f>NOT(ISBLANK(Survey!$EF615))</f>
        <v>0</v>
      </c>
      <c r="DF615" s="16" t="str">
        <f t="shared" si="458"/>
        <v>Fail</v>
      </c>
      <c r="DG615" s="36">
        <f>SUM(SUMIF(Survey!EL615:EN615,{"&gt;0","&lt;0"})*{1,-1})</f>
        <v>0</v>
      </c>
      <c r="DH615">
        <f t="shared" si="459"/>
        <v>0</v>
      </c>
      <c r="DI615">
        <f t="shared" si="460"/>
        <v>100</v>
      </c>
      <c r="DJ615" s="35" t="b">
        <f>IF(OR(Survey!$M615="ETF",Survey!$M615="ETF, alternative mutual fund",Survey!$M615="Closed-end", Survey!$M615="Split share corp"),TRUE,FALSE)</f>
        <v>0</v>
      </c>
      <c r="DK615" s="16" t="str">
        <f t="shared" si="461"/>
        <v>Fail</v>
      </c>
      <c r="DL615" s="36">
        <f>SUM(SUMIF(Survey!EP615:EV615,{"&gt;0","&lt;0"})*{1,-1})</f>
        <v>0</v>
      </c>
      <c r="DM615">
        <f t="shared" si="462"/>
        <v>0</v>
      </c>
      <c r="DN615" s="17">
        <f t="shared" si="463"/>
        <v>100</v>
      </c>
      <c r="DO615" s="16" t="str">
        <f t="shared" si="464"/>
        <v>Fail</v>
      </c>
      <c r="DP615" s="36">
        <f>SUM(SUMIF(Survey!EX615:FD615,{"&gt;0","&lt;0"})*{1,-1})</f>
        <v>0</v>
      </c>
      <c r="DQ615">
        <f t="shared" si="465"/>
        <v>0</v>
      </c>
      <c r="DR615" s="17">
        <f t="shared" si="466"/>
        <v>100</v>
      </c>
    </row>
    <row r="616" spans="1:122">
      <c r="A616">
        <v>616</v>
      </c>
      <c r="B616" t="str">
        <f t="shared" si="420"/>
        <v>Pass</v>
      </c>
      <c r="C616" t="str">
        <f>IF(COUNTBLANK(Survey!B616:FE616)=$C$2, "Pass", "Fail")</f>
        <v>Pass</v>
      </c>
      <c r="D616" t="str">
        <f t="shared" si="421"/>
        <v>Fail</v>
      </c>
      <c r="E616" t="str">
        <f>IF(OR(ISBLANK(Survey!AJ616),COUNTIF(G616:BB616,"Fail")),"Fail","Pass")</f>
        <v>Fail</v>
      </c>
      <c r="G616" s="16" t="str">
        <f t="shared" si="422"/>
        <v>Fail</v>
      </c>
      <c r="H616" s="177">
        <f>COUNTBLANK(Survey!B616:D616)+COUNTBLANK(Survey!G616)+COUNTBLANK(Survey!I616)+COUNTBLANK(Survey!K616:M616)+COUNTBLANK(Survey!P616)+COUNTBLANK(Survey!S616:U616)+COUNTBLANK(Survey!Y616:AA616)+COUNTBLANK(Survey!AD616:AE616)+COUNTBLANK(Survey!AI616:AI616)</f>
        <v>18</v>
      </c>
      <c r="I616" s="16" t="str">
        <f t="shared" si="423"/>
        <v>Fail</v>
      </c>
      <c r="J616" t="b">
        <f>IF(Survey!E616="No",TRUE,FALSE)</f>
        <v>0</v>
      </c>
      <c r="K616" s="34">
        <f>LEN(Survey!E616)</f>
        <v>0</v>
      </c>
      <c r="L616" s="16" t="str">
        <f t="shared" si="424"/>
        <v>Fail</v>
      </c>
      <c r="M616" t="b">
        <f>IF(Survey!F616="No",TRUE,FALSE)</f>
        <v>0</v>
      </c>
      <c r="N616" s="33">
        <f>LEN(Survey!F616)</f>
        <v>0</v>
      </c>
      <c r="O616" s="16" t="str">
        <f t="shared" si="425"/>
        <v>Pass</v>
      </c>
      <c r="P616" s="34">
        <f>MOD((LEN(Survey!H616)+2),11)</f>
        <v>2</v>
      </c>
      <c r="Q616" s="33" t="str">
        <f>IF(Survey!$L616="Prospectus fund", "Yes", "No")</f>
        <v>No</v>
      </c>
      <c r="R616" s="16" t="str">
        <f t="shared" si="426"/>
        <v>Pass</v>
      </c>
      <c r="S616" s="34">
        <f>MOD((LEN(Survey!J616)+2),11)</f>
        <v>2</v>
      </c>
      <c r="T616" s="35" t="b">
        <f>IF(OR(Survey!$M616="ETF",Survey!$M616="ETF, alternative mutual fund",Survey!$M616="Closed-end", Survey!$M616="Split share corp", Survey!$I616="Yes"),TRUE,FALSE)</f>
        <v>0</v>
      </c>
      <c r="U616" s="16" t="str">
        <f>IFERROR(IF(AND(OR(X616=Y616,Y616 = "Either"),NOT(ISBLANK(Survey!K616))),"Pass","Fail"),"Pass")</f>
        <v>Fail</v>
      </c>
      <c r="V616" s="36" cm="1">
        <f t="array" ref="V616">SUM(SUMIF(Survey!BZ616:CS616,{"&gt;0","&lt;0"})*{1,-1})</f>
        <v>0</v>
      </c>
      <c r="W616" s="38" cm="1">
        <f t="array" ref="W616">SUM(SUMIF(Survey!CC616,{"&gt;0","&lt;0"})*{1,-1})+SUM(SUMIF(Survey!CM616,{"&gt;0","&lt;0"})*{1,-1})</f>
        <v>0</v>
      </c>
      <c r="X616" s="38">
        <f>Survey!K616</f>
        <v>0</v>
      </c>
      <c r="Y616" s="37" t="str">
        <f t="shared" si="427"/>
        <v>Either</v>
      </c>
      <c r="Z616" s="16" t="str">
        <f t="shared" si="428"/>
        <v>Fail</v>
      </c>
      <c r="AA616" s="67" cm="1">
        <f t="array" ref="AA616">SUM(SUMIF(Survey!BZ616:CS616,{"&gt;0","&lt;0"})*{1,-1})+SUM(SUMIF(Survey!CU616:DN616,{"&gt;0","&lt;0"})*{1,-1})</f>
        <v>0</v>
      </c>
      <c r="AB616" s="67">
        <f>IFERROR(AA616/(Survey!$AV616),0)</f>
        <v>0</v>
      </c>
      <c r="AC616" s="128" t="b">
        <f>IF(OR(Survey!$M616="Alternative strategy or hedge",Survey!$M616="Other, illiquid",Survey!$L616="Prospectus fund"),TRUE,FALSE)</f>
        <v>0</v>
      </c>
      <c r="AD616" s="128" t="b">
        <f>NOT(ISBLANK(Survey!$M616))</f>
        <v>0</v>
      </c>
      <c r="AE616" s="16" t="str">
        <f t="shared" si="429"/>
        <v>Pass</v>
      </c>
      <c r="AF616" s="38" t="b">
        <f>NOT(ISNUMBER(SEARCH("Other",Survey!$P616)))</f>
        <v>1</v>
      </c>
      <c r="AG616" s="37" t="b">
        <f>NOT(ISBLANK(Survey!$Q616))</f>
        <v>0</v>
      </c>
      <c r="AH616" s="16" t="str">
        <f t="shared" si="430"/>
        <v>Pass</v>
      </c>
      <c r="AI616" s="143">
        <f>COUNTBLANK(Survey!$W616)</f>
        <v>1</v>
      </c>
      <c r="AJ616" s="67">
        <f>IF(AND(Survey!L616&lt;&gt;"Exempt fund",OR(Survey!$M616="ETF",Survey!$M616="ETF, alternative mutual fund",Survey!$M616="Mutual fund",Survey!$M616="Alternative mutual fund",Survey!$M616="Money market")),1,0)</f>
        <v>0</v>
      </c>
      <c r="AK616" s="16" t="str">
        <f t="shared" si="431"/>
        <v>Pass</v>
      </c>
      <c r="AL616" s="38" t="b">
        <f>NOT(ISNUMBER(SEARCH("Yes",Survey!$AA616)))</f>
        <v>1</v>
      </c>
      <c r="AM616" s="37" t="b">
        <f>IF(COUNTBLANK(Survey!$AB616:$AC616)=0,TRUE, FALSE)</f>
        <v>0</v>
      </c>
      <c r="AN616" s="16" t="str">
        <f t="shared" si="432"/>
        <v>Pass</v>
      </c>
      <c r="AO616" s="38" t="b">
        <f>NOT(ISNUMBER(SEARCH("Yes",Survey!$AD616)))</f>
        <v>1</v>
      </c>
      <c r="AP616" s="37" t="b">
        <f>NOT(ISBLANK(Survey!$AF616))</f>
        <v>0</v>
      </c>
      <c r="AQ616" s="16" t="str">
        <f t="shared" si="433"/>
        <v>Pass</v>
      </c>
      <c r="AR616" s="38" t="b">
        <f>NOT(OR(ISNUMBER(SEARCH("Other",Survey!$AF616)),ISNUMBER(SEARCH("Multiple",Survey!$AF616))))</f>
        <v>1</v>
      </c>
      <c r="AS616" s="37" t="b">
        <f>NOT(ISBLANK(Survey!$AG616))</f>
        <v>0</v>
      </c>
      <c r="AT616" s="16" t="str">
        <f t="shared" si="434"/>
        <v>Fail</v>
      </c>
      <c r="AU616" s="143">
        <f>IF(ABS(Survey!$AV616)&gt;0, 1,0)</f>
        <v>0</v>
      </c>
      <c r="AV616" s="143">
        <f>IF(COUNTBLANK(Survey!$AJ616)=0,1,0)</f>
        <v>0</v>
      </c>
      <c r="AW616" s="16" t="str">
        <f t="shared" si="435"/>
        <v>Pass</v>
      </c>
      <c r="AX616" s="143">
        <f>IF(ISBLANK(Survey!$AJ616),0,1)</f>
        <v>0</v>
      </c>
      <c r="AY616" s="165">
        <f>COUNTBLANK(Survey!$AK616)</f>
        <v>1</v>
      </c>
      <c r="AZ616" s="16" t="str">
        <f t="shared" si="436"/>
        <v>Pass</v>
      </c>
      <c r="BA616" s="143">
        <f>IF(OR(Survey!$AK616="Closed",ISBLANK(Survey!$AK616)),0,1)</f>
        <v>0</v>
      </c>
      <c r="BB616" s="165">
        <f>IF(ISBLANK(Survey!$AL616),1,0)</f>
        <v>1</v>
      </c>
      <c r="BC616" s="147" t="str" cm="1">
        <f t="array" ref="BC616">IF(OR(IF(OR($BE616+$BF616 = 2, $BG616=1), FALSE, TRUE), AND($BD616:$BD616 = 0)),"Pass","Fail")</f>
        <v>Pass</v>
      </c>
      <c r="BD616" s="143">
        <f>COUNTBLANK(Survey!$AM616:$AO616)</f>
        <v>3</v>
      </c>
      <c r="BE616" s="143">
        <f>IF(Survey!$I616="Yes",1,0)</f>
        <v>0</v>
      </c>
      <c r="BF616" s="143">
        <f>IF(OR(Survey!$M616="Mutual fund",Survey!$M616="Alternative mutual fund",Survey!$M616="Money market"),1,0)</f>
        <v>0</v>
      </c>
      <c r="BG616" s="148">
        <f>IF(OR(Survey!$M616="ETF",Survey!$M616="ETF, alternative mutual fund"),1,0)</f>
        <v>0</v>
      </c>
      <c r="BH616" s="16" t="str">
        <f t="shared" si="437"/>
        <v>Pass</v>
      </c>
      <c r="BI616" s="38" t="b">
        <f>OR(ISNUMBER(SEARCH("Yes",Survey!$AO616)),ISBLANK(Survey!$AO616))</f>
        <v>1</v>
      </c>
      <c r="BJ616" s="67" t="b">
        <f>NOT(ISBLANK(Survey!$AP616))</f>
        <v>0</v>
      </c>
      <c r="BK616" s="16" t="str">
        <f t="shared" si="438"/>
        <v>Pass</v>
      </c>
      <c r="BL616" s="143">
        <f>IF(Survey!$AW616=0, 0,1)</f>
        <v>0</v>
      </c>
      <c r="BM616" s="67">
        <f>Survey!$AQ616</f>
        <v>0</v>
      </c>
      <c r="BN616" s="67">
        <f>IFERROR((Survey!$AX616-ABS(Survey!$AY616)-ABS(Survey!$BD616))/Survey!$AW616,0)</f>
        <v>0</v>
      </c>
      <c r="BO616" s="67">
        <f>IF(AND($BM616&gt;$BN616-0.2,$BM616&lt;$BN616+0.2,ISBLANK(Survey!$AQ616)=FALSE),0,1)</f>
        <v>1</v>
      </c>
      <c r="BP616" s="165">
        <f>IF(ISBLANK(Survey!$AR616),1,0)</f>
        <v>1</v>
      </c>
      <c r="BQ616" s="16" t="str">
        <f t="shared" si="439"/>
        <v>Pass</v>
      </c>
      <c r="BR616" s="143">
        <f>IF(Survey!$AW616=0, 0,1)</f>
        <v>0</v>
      </c>
      <c r="BS616" s="67">
        <f>IF(AND(Survey!$AS616&gt;=0,Survey!$AS616&lt;=0.2,Survey!$AS616&lt;&gt;""),0,1)</f>
        <v>1</v>
      </c>
      <c r="BT616" s="143">
        <f>IF(ISBLANK(Survey!$AT616),1,0)</f>
        <v>1</v>
      </c>
      <c r="BU616" s="16" t="str">
        <f t="shared" si="440"/>
        <v>Fail</v>
      </c>
      <c r="BV616" s="165">
        <f>Survey!$AU616</f>
        <v>0</v>
      </c>
      <c r="BW616" s="16" t="str">
        <f t="shared" si="441"/>
        <v>Pass</v>
      </c>
      <c r="BX616" s="36">
        <f>Survey!$AV616</f>
        <v>0</v>
      </c>
      <c r="BY616" s="176">
        <f>Survey!$AW616+Survey!$AX616-ABS(Survey!$AY616)+ABS(Survey!$AZ616)-ABS(Survey!$BA616)+ABS(Survey!$BB616)-ABS(Survey!$BC616)-ABS(Survey!$BD616)+Survey!$BE616</f>
        <v>0</v>
      </c>
      <c r="BZ616" s="35">
        <f t="shared" si="442"/>
        <v>0</v>
      </c>
      <c r="CA616" s="17">
        <f t="shared" si="443"/>
        <v>0</v>
      </c>
      <c r="CB616" s="16" t="str">
        <f t="shared" si="444"/>
        <v>Pass</v>
      </c>
      <c r="CC616" s="38" t="b">
        <f>IF(ABS(Survey!$BE616)=0,TRUE,FALSE)</f>
        <v>1</v>
      </c>
      <c r="CD616" s="37" t="b">
        <f>NOT(ISBLANK(Survey!$BF616))</f>
        <v>0</v>
      </c>
      <c r="CE616" t="str">
        <f t="shared" si="445"/>
        <v>Fail</v>
      </c>
      <c r="CF616" s="29">
        <f>Survey!$AV616</f>
        <v>0</v>
      </c>
      <c r="CG616" s="29" cm="1">
        <f t="array" ref="CG616">SUM(SUMIF(Survey!BH616:BO616,{"&gt;0","&lt;0"})*{1,-1})-SUM(SUMIF(Survey!BQ616:BX616,{"&gt;0","&lt;0"})*{1,-1})</f>
        <v>0</v>
      </c>
      <c r="CH616" s="35" t="str">
        <f t="shared" si="446"/>
        <v>No holdings</v>
      </c>
      <c r="CI616">
        <f t="shared" si="447"/>
        <v>0</v>
      </c>
      <c r="CJ616" s="16" t="str">
        <f t="shared" si="448"/>
        <v>Fail</v>
      </c>
      <c r="CK616" s="36">
        <f>Survey!$AV616</f>
        <v>0</v>
      </c>
      <c r="CL616" s="36" cm="1">
        <f t="array" ref="CL616">SUM(SUMIF(Survey!BZ616:CS616,{"&gt;0","&lt;0"})*{1,-1})-SUM(SUMIF(Survey!CU616:DN616,{"&gt;0","&lt;0"})*{1,-1})</f>
        <v>0</v>
      </c>
      <c r="CM616" s="35" t="str">
        <f t="shared" si="449"/>
        <v>No holdings</v>
      </c>
      <c r="CN616" s="17">
        <f t="shared" si="450"/>
        <v>0</v>
      </c>
      <c r="CO616" s="16" t="str">
        <f t="shared" si="451"/>
        <v>Pass</v>
      </c>
      <c r="CP616" s="38" t="b">
        <f>IF(ABS(Survey!$CS616)=0,TRUE,FALSE)</f>
        <v>1</v>
      </c>
      <c r="CQ616" s="37" t="b">
        <f>NOT(ISBLANK(Survey!$CT616))</f>
        <v>0</v>
      </c>
      <c r="CR616" s="16" t="str">
        <f t="shared" si="452"/>
        <v>Pass</v>
      </c>
      <c r="CS616" s="38" t="b">
        <f>IF(ABS(Survey!$DN616)=0,TRUE,FALSE)</f>
        <v>1</v>
      </c>
      <c r="CT616" s="37" t="b">
        <f>NOT(ISBLANK(Survey!$DO616))</f>
        <v>0</v>
      </c>
      <c r="CU616" t="str">
        <f t="shared" si="453"/>
        <v>Pass</v>
      </c>
      <c r="CV616" s="29" cm="1">
        <f t="array" ref="CV616">SUM(SUMIF(Survey!CO616,{"&gt;0","&lt;0"})*{1,-1})+SUM(SUMIF(Survey!DJ616,{"&gt;0","&lt;0"})*{1,-1})</f>
        <v>0</v>
      </c>
      <c r="CW616" s="29">
        <f>SUM(SUMIF(Survey!DQ616:DW616,{"&gt;0","&lt;0"})*{1,-1})+SUM(SUMIF(Survey!DY616:EE616,{"&gt;0","&lt;0"})*{1,-1})</f>
        <v>0</v>
      </c>
      <c r="CX616">
        <f t="shared" si="454"/>
        <v>0</v>
      </c>
      <c r="CY616">
        <f t="shared" si="455"/>
        <v>0</v>
      </c>
      <c r="CZ616" s="16" t="str">
        <f t="shared" si="456"/>
        <v>Pass</v>
      </c>
      <c r="DA616" s="38" t="b">
        <f>IF(ABS(Survey!$DW616)=0,TRUE,FALSE)</f>
        <v>1</v>
      </c>
      <c r="DB616" s="37" t="b">
        <f>NOT(ISBLANK(Survey!DX616))</f>
        <v>0</v>
      </c>
      <c r="DC616" s="16" t="str">
        <f t="shared" si="457"/>
        <v>Pass</v>
      </c>
      <c r="DD616" s="38" t="b">
        <f>IF(ABS(Survey!$EE616)=0,TRUE,FALSE)</f>
        <v>1</v>
      </c>
      <c r="DE616" s="37" t="b">
        <f>NOT(ISBLANK(Survey!$EF616))</f>
        <v>0</v>
      </c>
      <c r="DF616" s="16" t="str">
        <f t="shared" si="458"/>
        <v>Fail</v>
      </c>
      <c r="DG616" s="36">
        <f>SUM(SUMIF(Survey!EL616:EN616,{"&gt;0","&lt;0"})*{1,-1})</f>
        <v>0</v>
      </c>
      <c r="DH616">
        <f t="shared" si="459"/>
        <v>0</v>
      </c>
      <c r="DI616">
        <f t="shared" si="460"/>
        <v>100</v>
      </c>
      <c r="DJ616" s="35" t="b">
        <f>IF(OR(Survey!$M616="ETF",Survey!$M616="ETF, alternative mutual fund",Survey!$M616="Closed-end", Survey!$M616="Split share corp"),TRUE,FALSE)</f>
        <v>0</v>
      </c>
      <c r="DK616" s="16" t="str">
        <f t="shared" si="461"/>
        <v>Fail</v>
      </c>
      <c r="DL616" s="36">
        <f>SUM(SUMIF(Survey!EP616:EV616,{"&gt;0","&lt;0"})*{1,-1})</f>
        <v>0</v>
      </c>
      <c r="DM616">
        <f t="shared" si="462"/>
        <v>0</v>
      </c>
      <c r="DN616" s="17">
        <f t="shared" si="463"/>
        <v>100</v>
      </c>
      <c r="DO616" s="16" t="str">
        <f t="shared" si="464"/>
        <v>Fail</v>
      </c>
      <c r="DP616" s="36">
        <f>SUM(SUMIF(Survey!EX616:FD616,{"&gt;0","&lt;0"})*{1,-1})</f>
        <v>0</v>
      </c>
      <c r="DQ616">
        <f t="shared" si="465"/>
        <v>0</v>
      </c>
      <c r="DR616" s="17">
        <f t="shared" si="466"/>
        <v>100</v>
      </c>
    </row>
    <row r="617" spans="1:122">
      <c r="A617">
        <v>617</v>
      </c>
      <c r="B617" t="str">
        <f t="shared" si="420"/>
        <v>Pass</v>
      </c>
      <c r="C617" t="str">
        <f>IF(COUNTBLANK(Survey!B617:FE617)=$C$2, "Pass", "Fail")</f>
        <v>Pass</v>
      </c>
      <c r="D617" t="str">
        <f t="shared" si="421"/>
        <v>Fail</v>
      </c>
      <c r="E617" t="str">
        <f>IF(OR(ISBLANK(Survey!AJ617),COUNTIF(G617:BB617,"Fail")),"Fail","Pass")</f>
        <v>Fail</v>
      </c>
      <c r="G617" s="16" t="str">
        <f t="shared" si="422"/>
        <v>Fail</v>
      </c>
      <c r="H617" s="177">
        <f>COUNTBLANK(Survey!B617:D617)+COUNTBLANK(Survey!G617)+COUNTBLANK(Survey!I617)+COUNTBLANK(Survey!K617:M617)+COUNTBLANK(Survey!P617)+COUNTBLANK(Survey!S617:U617)+COUNTBLANK(Survey!Y617:AA617)+COUNTBLANK(Survey!AD617:AE617)+COUNTBLANK(Survey!AI617:AI617)</f>
        <v>18</v>
      </c>
      <c r="I617" s="16" t="str">
        <f t="shared" si="423"/>
        <v>Fail</v>
      </c>
      <c r="J617" t="b">
        <f>IF(Survey!E617="No",TRUE,FALSE)</f>
        <v>0</v>
      </c>
      <c r="K617" s="34">
        <f>LEN(Survey!E617)</f>
        <v>0</v>
      </c>
      <c r="L617" s="16" t="str">
        <f t="shared" si="424"/>
        <v>Fail</v>
      </c>
      <c r="M617" t="b">
        <f>IF(Survey!F617="No",TRUE,FALSE)</f>
        <v>0</v>
      </c>
      <c r="N617" s="33">
        <f>LEN(Survey!F617)</f>
        <v>0</v>
      </c>
      <c r="O617" s="16" t="str">
        <f t="shared" si="425"/>
        <v>Pass</v>
      </c>
      <c r="P617" s="34">
        <f>MOD((LEN(Survey!H617)+2),11)</f>
        <v>2</v>
      </c>
      <c r="Q617" s="33" t="str">
        <f>IF(Survey!$L617="Prospectus fund", "Yes", "No")</f>
        <v>No</v>
      </c>
      <c r="R617" s="16" t="str">
        <f t="shared" si="426"/>
        <v>Pass</v>
      </c>
      <c r="S617" s="34">
        <f>MOD((LEN(Survey!J617)+2),11)</f>
        <v>2</v>
      </c>
      <c r="T617" s="35" t="b">
        <f>IF(OR(Survey!$M617="ETF",Survey!$M617="ETF, alternative mutual fund",Survey!$M617="Closed-end", Survey!$M617="Split share corp", Survey!$I617="Yes"),TRUE,FALSE)</f>
        <v>0</v>
      </c>
      <c r="U617" s="16" t="str">
        <f>IFERROR(IF(AND(OR(X617=Y617,Y617 = "Either"),NOT(ISBLANK(Survey!K617))),"Pass","Fail"),"Pass")</f>
        <v>Fail</v>
      </c>
      <c r="V617" s="36" cm="1">
        <f t="array" ref="V617">SUM(SUMIF(Survey!BZ617:CS617,{"&gt;0","&lt;0"})*{1,-1})</f>
        <v>0</v>
      </c>
      <c r="W617" s="38" cm="1">
        <f t="array" ref="W617">SUM(SUMIF(Survey!CC617,{"&gt;0","&lt;0"})*{1,-1})+SUM(SUMIF(Survey!CM617,{"&gt;0","&lt;0"})*{1,-1})</f>
        <v>0</v>
      </c>
      <c r="X617" s="38">
        <f>Survey!K617</f>
        <v>0</v>
      </c>
      <c r="Y617" s="37" t="str">
        <f t="shared" si="427"/>
        <v>Either</v>
      </c>
      <c r="Z617" s="16" t="str">
        <f t="shared" si="428"/>
        <v>Fail</v>
      </c>
      <c r="AA617" s="67" cm="1">
        <f t="array" ref="AA617">SUM(SUMIF(Survey!BZ617:CS617,{"&gt;0","&lt;0"})*{1,-1})+SUM(SUMIF(Survey!CU617:DN617,{"&gt;0","&lt;0"})*{1,-1})</f>
        <v>0</v>
      </c>
      <c r="AB617" s="67">
        <f>IFERROR(AA617/(Survey!$AV617),0)</f>
        <v>0</v>
      </c>
      <c r="AC617" s="128" t="b">
        <f>IF(OR(Survey!$M617="Alternative strategy or hedge",Survey!$M617="Other, illiquid",Survey!$L617="Prospectus fund"),TRUE,FALSE)</f>
        <v>0</v>
      </c>
      <c r="AD617" s="128" t="b">
        <f>NOT(ISBLANK(Survey!$M617))</f>
        <v>0</v>
      </c>
      <c r="AE617" s="16" t="str">
        <f t="shared" si="429"/>
        <v>Pass</v>
      </c>
      <c r="AF617" s="38" t="b">
        <f>NOT(ISNUMBER(SEARCH("Other",Survey!$P617)))</f>
        <v>1</v>
      </c>
      <c r="AG617" s="37" t="b">
        <f>NOT(ISBLANK(Survey!$Q617))</f>
        <v>0</v>
      </c>
      <c r="AH617" s="16" t="str">
        <f t="shared" si="430"/>
        <v>Pass</v>
      </c>
      <c r="AI617" s="143">
        <f>COUNTBLANK(Survey!$W617)</f>
        <v>1</v>
      </c>
      <c r="AJ617" s="67">
        <f>IF(AND(Survey!L617&lt;&gt;"Exempt fund",OR(Survey!$M617="ETF",Survey!$M617="ETF, alternative mutual fund",Survey!$M617="Mutual fund",Survey!$M617="Alternative mutual fund",Survey!$M617="Money market")),1,0)</f>
        <v>0</v>
      </c>
      <c r="AK617" s="16" t="str">
        <f t="shared" si="431"/>
        <v>Pass</v>
      </c>
      <c r="AL617" s="38" t="b">
        <f>NOT(ISNUMBER(SEARCH("Yes",Survey!$AA617)))</f>
        <v>1</v>
      </c>
      <c r="AM617" s="37" t="b">
        <f>IF(COUNTBLANK(Survey!$AB617:$AC617)=0,TRUE, FALSE)</f>
        <v>0</v>
      </c>
      <c r="AN617" s="16" t="str">
        <f t="shared" si="432"/>
        <v>Pass</v>
      </c>
      <c r="AO617" s="38" t="b">
        <f>NOT(ISNUMBER(SEARCH("Yes",Survey!$AD617)))</f>
        <v>1</v>
      </c>
      <c r="AP617" s="37" t="b">
        <f>NOT(ISBLANK(Survey!$AF617))</f>
        <v>0</v>
      </c>
      <c r="AQ617" s="16" t="str">
        <f t="shared" si="433"/>
        <v>Pass</v>
      </c>
      <c r="AR617" s="38" t="b">
        <f>NOT(OR(ISNUMBER(SEARCH("Other",Survey!$AF617)),ISNUMBER(SEARCH("Multiple",Survey!$AF617))))</f>
        <v>1</v>
      </c>
      <c r="AS617" s="37" t="b">
        <f>NOT(ISBLANK(Survey!$AG617))</f>
        <v>0</v>
      </c>
      <c r="AT617" s="16" t="str">
        <f t="shared" si="434"/>
        <v>Fail</v>
      </c>
      <c r="AU617" s="143">
        <f>IF(ABS(Survey!$AV617)&gt;0, 1,0)</f>
        <v>0</v>
      </c>
      <c r="AV617" s="143">
        <f>IF(COUNTBLANK(Survey!$AJ617)=0,1,0)</f>
        <v>0</v>
      </c>
      <c r="AW617" s="16" t="str">
        <f t="shared" si="435"/>
        <v>Pass</v>
      </c>
      <c r="AX617" s="143">
        <f>IF(ISBLANK(Survey!$AJ617),0,1)</f>
        <v>0</v>
      </c>
      <c r="AY617" s="165">
        <f>COUNTBLANK(Survey!$AK617)</f>
        <v>1</v>
      </c>
      <c r="AZ617" s="16" t="str">
        <f t="shared" si="436"/>
        <v>Pass</v>
      </c>
      <c r="BA617" s="143">
        <f>IF(OR(Survey!$AK617="Closed",ISBLANK(Survey!$AK617)),0,1)</f>
        <v>0</v>
      </c>
      <c r="BB617" s="165">
        <f>IF(ISBLANK(Survey!$AL617),1,0)</f>
        <v>1</v>
      </c>
      <c r="BC617" s="147" t="str" cm="1">
        <f t="array" ref="BC617">IF(OR(IF(OR($BE617+$BF617 = 2, $BG617=1), FALSE, TRUE), AND($BD617:$BD617 = 0)),"Pass","Fail")</f>
        <v>Pass</v>
      </c>
      <c r="BD617" s="143">
        <f>COUNTBLANK(Survey!$AM617:$AO617)</f>
        <v>3</v>
      </c>
      <c r="BE617" s="143">
        <f>IF(Survey!$I617="Yes",1,0)</f>
        <v>0</v>
      </c>
      <c r="BF617" s="143">
        <f>IF(OR(Survey!$M617="Mutual fund",Survey!$M617="Alternative mutual fund",Survey!$M617="Money market"),1,0)</f>
        <v>0</v>
      </c>
      <c r="BG617" s="148">
        <f>IF(OR(Survey!$M617="ETF",Survey!$M617="ETF, alternative mutual fund"),1,0)</f>
        <v>0</v>
      </c>
      <c r="BH617" s="16" t="str">
        <f t="shared" si="437"/>
        <v>Pass</v>
      </c>
      <c r="BI617" s="38" t="b">
        <f>OR(ISNUMBER(SEARCH("Yes",Survey!$AO617)),ISBLANK(Survey!$AO617))</f>
        <v>1</v>
      </c>
      <c r="BJ617" s="67" t="b">
        <f>NOT(ISBLANK(Survey!$AP617))</f>
        <v>0</v>
      </c>
      <c r="BK617" s="16" t="str">
        <f t="shared" si="438"/>
        <v>Pass</v>
      </c>
      <c r="BL617" s="143">
        <f>IF(Survey!$AW617=0, 0,1)</f>
        <v>0</v>
      </c>
      <c r="BM617" s="67">
        <f>Survey!$AQ617</f>
        <v>0</v>
      </c>
      <c r="BN617" s="67">
        <f>IFERROR((Survey!$AX617-ABS(Survey!$AY617)-ABS(Survey!$BD617))/Survey!$AW617,0)</f>
        <v>0</v>
      </c>
      <c r="BO617" s="67">
        <f>IF(AND($BM617&gt;$BN617-0.2,$BM617&lt;$BN617+0.2,ISBLANK(Survey!$AQ617)=FALSE),0,1)</f>
        <v>1</v>
      </c>
      <c r="BP617" s="165">
        <f>IF(ISBLANK(Survey!$AR617),1,0)</f>
        <v>1</v>
      </c>
      <c r="BQ617" s="16" t="str">
        <f t="shared" si="439"/>
        <v>Pass</v>
      </c>
      <c r="BR617" s="143">
        <f>IF(Survey!$AW617=0, 0,1)</f>
        <v>0</v>
      </c>
      <c r="BS617" s="67">
        <f>IF(AND(Survey!$AS617&gt;=0,Survey!$AS617&lt;=0.2,Survey!$AS617&lt;&gt;""),0,1)</f>
        <v>1</v>
      </c>
      <c r="BT617" s="143">
        <f>IF(ISBLANK(Survey!$AT617),1,0)</f>
        <v>1</v>
      </c>
      <c r="BU617" s="16" t="str">
        <f t="shared" si="440"/>
        <v>Fail</v>
      </c>
      <c r="BV617" s="165">
        <f>Survey!$AU617</f>
        <v>0</v>
      </c>
      <c r="BW617" s="16" t="str">
        <f t="shared" si="441"/>
        <v>Pass</v>
      </c>
      <c r="BX617" s="36">
        <f>Survey!$AV617</f>
        <v>0</v>
      </c>
      <c r="BY617" s="176">
        <f>Survey!$AW617+Survey!$AX617-ABS(Survey!$AY617)+ABS(Survey!$AZ617)-ABS(Survey!$BA617)+ABS(Survey!$BB617)-ABS(Survey!$BC617)-ABS(Survey!$BD617)+Survey!$BE617</f>
        <v>0</v>
      </c>
      <c r="BZ617" s="35">
        <f t="shared" si="442"/>
        <v>0</v>
      </c>
      <c r="CA617" s="17">
        <f t="shared" si="443"/>
        <v>0</v>
      </c>
      <c r="CB617" s="16" t="str">
        <f t="shared" si="444"/>
        <v>Pass</v>
      </c>
      <c r="CC617" s="38" t="b">
        <f>IF(ABS(Survey!$BE617)=0,TRUE,FALSE)</f>
        <v>1</v>
      </c>
      <c r="CD617" s="37" t="b">
        <f>NOT(ISBLANK(Survey!$BF617))</f>
        <v>0</v>
      </c>
      <c r="CE617" t="str">
        <f t="shared" si="445"/>
        <v>Fail</v>
      </c>
      <c r="CF617" s="29">
        <f>Survey!$AV617</f>
        <v>0</v>
      </c>
      <c r="CG617" s="29" cm="1">
        <f t="array" ref="CG617">SUM(SUMIF(Survey!BH617:BO617,{"&gt;0","&lt;0"})*{1,-1})-SUM(SUMIF(Survey!BQ617:BX617,{"&gt;0","&lt;0"})*{1,-1})</f>
        <v>0</v>
      </c>
      <c r="CH617" s="35" t="str">
        <f t="shared" si="446"/>
        <v>No holdings</v>
      </c>
      <c r="CI617">
        <f t="shared" si="447"/>
        <v>0</v>
      </c>
      <c r="CJ617" s="16" t="str">
        <f t="shared" si="448"/>
        <v>Fail</v>
      </c>
      <c r="CK617" s="36">
        <f>Survey!$AV617</f>
        <v>0</v>
      </c>
      <c r="CL617" s="36" cm="1">
        <f t="array" ref="CL617">SUM(SUMIF(Survey!BZ617:CS617,{"&gt;0","&lt;0"})*{1,-1})-SUM(SUMIF(Survey!CU617:DN617,{"&gt;0","&lt;0"})*{1,-1})</f>
        <v>0</v>
      </c>
      <c r="CM617" s="35" t="str">
        <f t="shared" si="449"/>
        <v>No holdings</v>
      </c>
      <c r="CN617" s="17">
        <f t="shared" si="450"/>
        <v>0</v>
      </c>
      <c r="CO617" s="16" t="str">
        <f t="shared" si="451"/>
        <v>Pass</v>
      </c>
      <c r="CP617" s="38" t="b">
        <f>IF(ABS(Survey!$CS617)=0,TRUE,FALSE)</f>
        <v>1</v>
      </c>
      <c r="CQ617" s="37" t="b">
        <f>NOT(ISBLANK(Survey!$CT617))</f>
        <v>0</v>
      </c>
      <c r="CR617" s="16" t="str">
        <f t="shared" si="452"/>
        <v>Pass</v>
      </c>
      <c r="CS617" s="38" t="b">
        <f>IF(ABS(Survey!$DN617)=0,TRUE,FALSE)</f>
        <v>1</v>
      </c>
      <c r="CT617" s="37" t="b">
        <f>NOT(ISBLANK(Survey!$DO617))</f>
        <v>0</v>
      </c>
      <c r="CU617" t="str">
        <f t="shared" si="453"/>
        <v>Pass</v>
      </c>
      <c r="CV617" s="29" cm="1">
        <f t="array" ref="CV617">SUM(SUMIF(Survey!CO617,{"&gt;0","&lt;0"})*{1,-1})+SUM(SUMIF(Survey!DJ617,{"&gt;0","&lt;0"})*{1,-1})</f>
        <v>0</v>
      </c>
      <c r="CW617" s="29">
        <f>SUM(SUMIF(Survey!DQ617:DW617,{"&gt;0","&lt;0"})*{1,-1})+SUM(SUMIF(Survey!DY617:EE617,{"&gt;0","&lt;0"})*{1,-1})</f>
        <v>0</v>
      </c>
      <c r="CX617">
        <f t="shared" si="454"/>
        <v>0</v>
      </c>
      <c r="CY617">
        <f t="shared" si="455"/>
        <v>0</v>
      </c>
      <c r="CZ617" s="16" t="str">
        <f t="shared" si="456"/>
        <v>Pass</v>
      </c>
      <c r="DA617" s="38" t="b">
        <f>IF(ABS(Survey!$DW617)=0,TRUE,FALSE)</f>
        <v>1</v>
      </c>
      <c r="DB617" s="37" t="b">
        <f>NOT(ISBLANK(Survey!DX617))</f>
        <v>0</v>
      </c>
      <c r="DC617" s="16" t="str">
        <f t="shared" si="457"/>
        <v>Pass</v>
      </c>
      <c r="DD617" s="38" t="b">
        <f>IF(ABS(Survey!$EE617)=0,TRUE,FALSE)</f>
        <v>1</v>
      </c>
      <c r="DE617" s="37" t="b">
        <f>NOT(ISBLANK(Survey!$EF617))</f>
        <v>0</v>
      </c>
      <c r="DF617" s="16" t="str">
        <f t="shared" si="458"/>
        <v>Fail</v>
      </c>
      <c r="DG617" s="36">
        <f>SUM(SUMIF(Survey!EL617:EN617,{"&gt;0","&lt;0"})*{1,-1})</f>
        <v>0</v>
      </c>
      <c r="DH617">
        <f t="shared" si="459"/>
        <v>0</v>
      </c>
      <c r="DI617">
        <f t="shared" si="460"/>
        <v>100</v>
      </c>
      <c r="DJ617" s="35" t="b">
        <f>IF(OR(Survey!$M617="ETF",Survey!$M617="ETF, alternative mutual fund",Survey!$M617="Closed-end", Survey!$M617="Split share corp"),TRUE,FALSE)</f>
        <v>0</v>
      </c>
      <c r="DK617" s="16" t="str">
        <f t="shared" si="461"/>
        <v>Fail</v>
      </c>
      <c r="DL617" s="36">
        <f>SUM(SUMIF(Survey!EP617:EV617,{"&gt;0","&lt;0"})*{1,-1})</f>
        <v>0</v>
      </c>
      <c r="DM617">
        <f t="shared" si="462"/>
        <v>0</v>
      </c>
      <c r="DN617" s="17">
        <f t="shared" si="463"/>
        <v>100</v>
      </c>
      <c r="DO617" s="16" t="str">
        <f t="shared" si="464"/>
        <v>Fail</v>
      </c>
      <c r="DP617" s="36">
        <f>SUM(SUMIF(Survey!EX617:FD617,{"&gt;0","&lt;0"})*{1,-1})</f>
        <v>0</v>
      </c>
      <c r="DQ617">
        <f t="shared" si="465"/>
        <v>0</v>
      </c>
      <c r="DR617" s="17">
        <f t="shared" si="466"/>
        <v>100</v>
      </c>
    </row>
    <row r="618" spans="1:122">
      <c r="A618">
        <v>618</v>
      </c>
      <c r="B618" t="str">
        <f t="shared" si="420"/>
        <v>Pass</v>
      </c>
      <c r="C618" t="str">
        <f>IF(COUNTBLANK(Survey!B618:FE618)=$C$2, "Pass", "Fail")</f>
        <v>Pass</v>
      </c>
      <c r="D618" t="str">
        <f t="shared" si="421"/>
        <v>Fail</v>
      </c>
      <c r="E618" t="str">
        <f>IF(OR(ISBLANK(Survey!AJ618),COUNTIF(G618:BB618,"Fail")),"Fail","Pass")</f>
        <v>Fail</v>
      </c>
      <c r="G618" s="16" t="str">
        <f t="shared" si="422"/>
        <v>Fail</v>
      </c>
      <c r="H618" s="177">
        <f>COUNTBLANK(Survey!B618:D618)+COUNTBLANK(Survey!G618)+COUNTBLANK(Survey!I618)+COUNTBLANK(Survey!K618:M618)+COUNTBLANK(Survey!P618)+COUNTBLANK(Survey!S618:U618)+COUNTBLANK(Survey!Y618:AA618)+COUNTBLANK(Survey!AD618:AE618)+COUNTBLANK(Survey!AI618:AI618)</f>
        <v>18</v>
      </c>
      <c r="I618" s="16" t="str">
        <f t="shared" si="423"/>
        <v>Fail</v>
      </c>
      <c r="J618" t="b">
        <f>IF(Survey!E618="No",TRUE,FALSE)</f>
        <v>0</v>
      </c>
      <c r="K618" s="34">
        <f>LEN(Survey!E618)</f>
        <v>0</v>
      </c>
      <c r="L618" s="16" t="str">
        <f t="shared" si="424"/>
        <v>Fail</v>
      </c>
      <c r="M618" t="b">
        <f>IF(Survey!F618="No",TRUE,FALSE)</f>
        <v>0</v>
      </c>
      <c r="N618" s="33">
        <f>LEN(Survey!F618)</f>
        <v>0</v>
      </c>
      <c r="O618" s="16" t="str">
        <f t="shared" si="425"/>
        <v>Pass</v>
      </c>
      <c r="P618" s="34">
        <f>MOD((LEN(Survey!H618)+2),11)</f>
        <v>2</v>
      </c>
      <c r="Q618" s="33" t="str">
        <f>IF(Survey!$L618="Prospectus fund", "Yes", "No")</f>
        <v>No</v>
      </c>
      <c r="R618" s="16" t="str">
        <f t="shared" si="426"/>
        <v>Pass</v>
      </c>
      <c r="S618" s="34">
        <f>MOD((LEN(Survey!J618)+2),11)</f>
        <v>2</v>
      </c>
      <c r="T618" s="35" t="b">
        <f>IF(OR(Survey!$M618="ETF",Survey!$M618="ETF, alternative mutual fund",Survey!$M618="Closed-end", Survey!$M618="Split share corp", Survey!$I618="Yes"),TRUE,FALSE)</f>
        <v>0</v>
      </c>
      <c r="U618" s="16" t="str">
        <f>IFERROR(IF(AND(OR(X618=Y618,Y618 = "Either"),NOT(ISBLANK(Survey!K618))),"Pass","Fail"),"Pass")</f>
        <v>Fail</v>
      </c>
      <c r="V618" s="36" cm="1">
        <f t="array" ref="V618">SUM(SUMIF(Survey!BZ618:CS618,{"&gt;0","&lt;0"})*{1,-1})</f>
        <v>0</v>
      </c>
      <c r="W618" s="38" cm="1">
        <f t="array" ref="W618">SUM(SUMIF(Survey!CC618,{"&gt;0","&lt;0"})*{1,-1})+SUM(SUMIF(Survey!CM618,{"&gt;0","&lt;0"})*{1,-1})</f>
        <v>0</v>
      </c>
      <c r="X618" s="38">
        <f>Survey!K618</f>
        <v>0</v>
      </c>
      <c r="Y618" s="37" t="str">
        <f t="shared" si="427"/>
        <v>Either</v>
      </c>
      <c r="Z618" s="16" t="str">
        <f t="shared" si="428"/>
        <v>Fail</v>
      </c>
      <c r="AA618" s="67" cm="1">
        <f t="array" ref="AA618">SUM(SUMIF(Survey!BZ618:CS618,{"&gt;0","&lt;0"})*{1,-1})+SUM(SUMIF(Survey!CU618:DN618,{"&gt;0","&lt;0"})*{1,-1})</f>
        <v>0</v>
      </c>
      <c r="AB618" s="67">
        <f>IFERROR(AA618/(Survey!$AV618),0)</f>
        <v>0</v>
      </c>
      <c r="AC618" s="128" t="b">
        <f>IF(OR(Survey!$M618="Alternative strategy or hedge",Survey!$M618="Other, illiquid",Survey!$L618="Prospectus fund"),TRUE,FALSE)</f>
        <v>0</v>
      </c>
      <c r="AD618" s="128" t="b">
        <f>NOT(ISBLANK(Survey!$M618))</f>
        <v>0</v>
      </c>
      <c r="AE618" s="16" t="str">
        <f t="shared" si="429"/>
        <v>Pass</v>
      </c>
      <c r="AF618" s="38" t="b">
        <f>NOT(ISNUMBER(SEARCH("Other",Survey!$P618)))</f>
        <v>1</v>
      </c>
      <c r="AG618" s="37" t="b">
        <f>NOT(ISBLANK(Survey!$Q618))</f>
        <v>0</v>
      </c>
      <c r="AH618" s="16" t="str">
        <f t="shared" si="430"/>
        <v>Pass</v>
      </c>
      <c r="AI618" s="143">
        <f>COUNTBLANK(Survey!$W618)</f>
        <v>1</v>
      </c>
      <c r="AJ618" s="67">
        <f>IF(AND(Survey!L618&lt;&gt;"Exempt fund",OR(Survey!$M618="ETF",Survey!$M618="ETF, alternative mutual fund",Survey!$M618="Mutual fund",Survey!$M618="Alternative mutual fund",Survey!$M618="Money market")),1,0)</f>
        <v>0</v>
      </c>
      <c r="AK618" s="16" t="str">
        <f t="shared" si="431"/>
        <v>Pass</v>
      </c>
      <c r="AL618" s="38" t="b">
        <f>NOT(ISNUMBER(SEARCH("Yes",Survey!$AA618)))</f>
        <v>1</v>
      </c>
      <c r="AM618" s="37" t="b">
        <f>IF(COUNTBLANK(Survey!$AB618:$AC618)=0,TRUE, FALSE)</f>
        <v>0</v>
      </c>
      <c r="AN618" s="16" t="str">
        <f t="shared" si="432"/>
        <v>Pass</v>
      </c>
      <c r="AO618" s="38" t="b">
        <f>NOT(ISNUMBER(SEARCH("Yes",Survey!$AD618)))</f>
        <v>1</v>
      </c>
      <c r="AP618" s="37" t="b">
        <f>NOT(ISBLANK(Survey!$AF618))</f>
        <v>0</v>
      </c>
      <c r="AQ618" s="16" t="str">
        <f t="shared" si="433"/>
        <v>Pass</v>
      </c>
      <c r="AR618" s="38" t="b">
        <f>NOT(OR(ISNUMBER(SEARCH("Other",Survey!$AF618)),ISNUMBER(SEARCH("Multiple",Survey!$AF618))))</f>
        <v>1</v>
      </c>
      <c r="AS618" s="37" t="b">
        <f>NOT(ISBLANK(Survey!$AG618))</f>
        <v>0</v>
      </c>
      <c r="AT618" s="16" t="str">
        <f t="shared" si="434"/>
        <v>Fail</v>
      </c>
      <c r="AU618" s="143">
        <f>IF(ABS(Survey!$AV618)&gt;0, 1,0)</f>
        <v>0</v>
      </c>
      <c r="AV618" s="143">
        <f>IF(COUNTBLANK(Survey!$AJ618)=0,1,0)</f>
        <v>0</v>
      </c>
      <c r="AW618" s="16" t="str">
        <f t="shared" si="435"/>
        <v>Pass</v>
      </c>
      <c r="AX618" s="143">
        <f>IF(ISBLANK(Survey!$AJ618),0,1)</f>
        <v>0</v>
      </c>
      <c r="AY618" s="165">
        <f>COUNTBLANK(Survey!$AK618)</f>
        <v>1</v>
      </c>
      <c r="AZ618" s="16" t="str">
        <f t="shared" si="436"/>
        <v>Pass</v>
      </c>
      <c r="BA618" s="143">
        <f>IF(OR(Survey!$AK618="Closed",ISBLANK(Survey!$AK618)),0,1)</f>
        <v>0</v>
      </c>
      <c r="BB618" s="165">
        <f>IF(ISBLANK(Survey!$AL618),1,0)</f>
        <v>1</v>
      </c>
      <c r="BC618" s="147" t="str" cm="1">
        <f t="array" ref="BC618">IF(OR(IF(OR($BE618+$BF618 = 2, $BG618=1), FALSE, TRUE), AND($BD618:$BD618 = 0)),"Pass","Fail")</f>
        <v>Pass</v>
      </c>
      <c r="BD618" s="143">
        <f>COUNTBLANK(Survey!$AM618:$AO618)</f>
        <v>3</v>
      </c>
      <c r="BE618" s="143">
        <f>IF(Survey!$I618="Yes",1,0)</f>
        <v>0</v>
      </c>
      <c r="BF618" s="143">
        <f>IF(OR(Survey!$M618="Mutual fund",Survey!$M618="Alternative mutual fund",Survey!$M618="Money market"),1,0)</f>
        <v>0</v>
      </c>
      <c r="BG618" s="148">
        <f>IF(OR(Survey!$M618="ETF",Survey!$M618="ETF, alternative mutual fund"),1,0)</f>
        <v>0</v>
      </c>
      <c r="BH618" s="16" t="str">
        <f t="shared" si="437"/>
        <v>Pass</v>
      </c>
      <c r="BI618" s="38" t="b">
        <f>OR(ISNUMBER(SEARCH("Yes",Survey!$AO618)),ISBLANK(Survey!$AO618))</f>
        <v>1</v>
      </c>
      <c r="BJ618" s="67" t="b">
        <f>NOT(ISBLANK(Survey!$AP618))</f>
        <v>0</v>
      </c>
      <c r="BK618" s="16" t="str">
        <f t="shared" si="438"/>
        <v>Pass</v>
      </c>
      <c r="BL618" s="143">
        <f>IF(Survey!$AW618=0, 0,1)</f>
        <v>0</v>
      </c>
      <c r="BM618" s="67">
        <f>Survey!$AQ618</f>
        <v>0</v>
      </c>
      <c r="BN618" s="67">
        <f>IFERROR((Survey!$AX618-ABS(Survey!$AY618)-ABS(Survey!$BD618))/Survey!$AW618,0)</f>
        <v>0</v>
      </c>
      <c r="BO618" s="67">
        <f>IF(AND($BM618&gt;$BN618-0.2,$BM618&lt;$BN618+0.2,ISBLANK(Survey!$AQ618)=FALSE),0,1)</f>
        <v>1</v>
      </c>
      <c r="BP618" s="165">
        <f>IF(ISBLANK(Survey!$AR618),1,0)</f>
        <v>1</v>
      </c>
      <c r="BQ618" s="16" t="str">
        <f t="shared" si="439"/>
        <v>Pass</v>
      </c>
      <c r="BR618" s="143">
        <f>IF(Survey!$AW618=0, 0,1)</f>
        <v>0</v>
      </c>
      <c r="BS618" s="67">
        <f>IF(AND(Survey!$AS618&gt;=0,Survey!$AS618&lt;=0.2,Survey!$AS618&lt;&gt;""),0,1)</f>
        <v>1</v>
      </c>
      <c r="BT618" s="143">
        <f>IF(ISBLANK(Survey!$AT618),1,0)</f>
        <v>1</v>
      </c>
      <c r="BU618" s="16" t="str">
        <f t="shared" si="440"/>
        <v>Fail</v>
      </c>
      <c r="BV618" s="165">
        <f>Survey!$AU618</f>
        <v>0</v>
      </c>
      <c r="BW618" s="16" t="str">
        <f t="shared" si="441"/>
        <v>Pass</v>
      </c>
      <c r="BX618" s="36">
        <f>Survey!$AV618</f>
        <v>0</v>
      </c>
      <c r="BY618" s="176">
        <f>Survey!$AW618+Survey!$AX618-ABS(Survey!$AY618)+ABS(Survey!$AZ618)-ABS(Survey!$BA618)+ABS(Survey!$BB618)-ABS(Survey!$BC618)-ABS(Survey!$BD618)+Survey!$BE618</f>
        <v>0</v>
      </c>
      <c r="BZ618" s="35">
        <f t="shared" si="442"/>
        <v>0</v>
      </c>
      <c r="CA618" s="17">
        <f t="shared" si="443"/>
        <v>0</v>
      </c>
      <c r="CB618" s="16" t="str">
        <f t="shared" si="444"/>
        <v>Pass</v>
      </c>
      <c r="CC618" s="38" t="b">
        <f>IF(ABS(Survey!$BE618)=0,TRUE,FALSE)</f>
        <v>1</v>
      </c>
      <c r="CD618" s="37" t="b">
        <f>NOT(ISBLANK(Survey!$BF618))</f>
        <v>0</v>
      </c>
      <c r="CE618" t="str">
        <f t="shared" si="445"/>
        <v>Fail</v>
      </c>
      <c r="CF618" s="29">
        <f>Survey!$AV618</f>
        <v>0</v>
      </c>
      <c r="CG618" s="29" cm="1">
        <f t="array" ref="CG618">SUM(SUMIF(Survey!BH618:BO618,{"&gt;0","&lt;0"})*{1,-1})-SUM(SUMIF(Survey!BQ618:BX618,{"&gt;0","&lt;0"})*{1,-1})</f>
        <v>0</v>
      </c>
      <c r="CH618" s="35" t="str">
        <f t="shared" si="446"/>
        <v>No holdings</v>
      </c>
      <c r="CI618">
        <f t="shared" si="447"/>
        <v>0</v>
      </c>
      <c r="CJ618" s="16" t="str">
        <f t="shared" si="448"/>
        <v>Fail</v>
      </c>
      <c r="CK618" s="36">
        <f>Survey!$AV618</f>
        <v>0</v>
      </c>
      <c r="CL618" s="36" cm="1">
        <f t="array" ref="CL618">SUM(SUMIF(Survey!BZ618:CS618,{"&gt;0","&lt;0"})*{1,-1})-SUM(SUMIF(Survey!CU618:DN618,{"&gt;0","&lt;0"})*{1,-1})</f>
        <v>0</v>
      </c>
      <c r="CM618" s="35" t="str">
        <f t="shared" si="449"/>
        <v>No holdings</v>
      </c>
      <c r="CN618" s="17">
        <f t="shared" si="450"/>
        <v>0</v>
      </c>
      <c r="CO618" s="16" t="str">
        <f t="shared" si="451"/>
        <v>Pass</v>
      </c>
      <c r="CP618" s="38" t="b">
        <f>IF(ABS(Survey!$CS618)=0,TRUE,FALSE)</f>
        <v>1</v>
      </c>
      <c r="CQ618" s="37" t="b">
        <f>NOT(ISBLANK(Survey!$CT618))</f>
        <v>0</v>
      </c>
      <c r="CR618" s="16" t="str">
        <f t="shared" si="452"/>
        <v>Pass</v>
      </c>
      <c r="CS618" s="38" t="b">
        <f>IF(ABS(Survey!$DN618)=0,TRUE,FALSE)</f>
        <v>1</v>
      </c>
      <c r="CT618" s="37" t="b">
        <f>NOT(ISBLANK(Survey!$DO618))</f>
        <v>0</v>
      </c>
      <c r="CU618" t="str">
        <f t="shared" si="453"/>
        <v>Pass</v>
      </c>
      <c r="CV618" s="29" cm="1">
        <f t="array" ref="CV618">SUM(SUMIF(Survey!CO618,{"&gt;0","&lt;0"})*{1,-1})+SUM(SUMIF(Survey!DJ618,{"&gt;0","&lt;0"})*{1,-1})</f>
        <v>0</v>
      </c>
      <c r="CW618" s="29">
        <f>SUM(SUMIF(Survey!DQ618:DW618,{"&gt;0","&lt;0"})*{1,-1})+SUM(SUMIF(Survey!DY618:EE618,{"&gt;0","&lt;0"})*{1,-1})</f>
        <v>0</v>
      </c>
      <c r="CX618">
        <f t="shared" si="454"/>
        <v>0</v>
      </c>
      <c r="CY618">
        <f t="shared" si="455"/>
        <v>0</v>
      </c>
      <c r="CZ618" s="16" t="str">
        <f t="shared" si="456"/>
        <v>Pass</v>
      </c>
      <c r="DA618" s="38" t="b">
        <f>IF(ABS(Survey!$DW618)=0,TRUE,FALSE)</f>
        <v>1</v>
      </c>
      <c r="DB618" s="37" t="b">
        <f>NOT(ISBLANK(Survey!DX618))</f>
        <v>0</v>
      </c>
      <c r="DC618" s="16" t="str">
        <f t="shared" si="457"/>
        <v>Pass</v>
      </c>
      <c r="DD618" s="38" t="b">
        <f>IF(ABS(Survey!$EE618)=0,TRUE,FALSE)</f>
        <v>1</v>
      </c>
      <c r="DE618" s="37" t="b">
        <f>NOT(ISBLANK(Survey!$EF618))</f>
        <v>0</v>
      </c>
      <c r="DF618" s="16" t="str">
        <f t="shared" si="458"/>
        <v>Fail</v>
      </c>
      <c r="DG618" s="36">
        <f>SUM(SUMIF(Survey!EL618:EN618,{"&gt;0","&lt;0"})*{1,-1})</f>
        <v>0</v>
      </c>
      <c r="DH618">
        <f t="shared" si="459"/>
        <v>0</v>
      </c>
      <c r="DI618">
        <f t="shared" si="460"/>
        <v>100</v>
      </c>
      <c r="DJ618" s="35" t="b">
        <f>IF(OR(Survey!$M618="ETF",Survey!$M618="ETF, alternative mutual fund",Survey!$M618="Closed-end", Survey!$M618="Split share corp"),TRUE,FALSE)</f>
        <v>0</v>
      </c>
      <c r="DK618" s="16" t="str">
        <f t="shared" si="461"/>
        <v>Fail</v>
      </c>
      <c r="DL618" s="36">
        <f>SUM(SUMIF(Survey!EP618:EV618,{"&gt;0","&lt;0"})*{1,-1})</f>
        <v>0</v>
      </c>
      <c r="DM618">
        <f t="shared" si="462"/>
        <v>0</v>
      </c>
      <c r="DN618" s="17">
        <f t="shared" si="463"/>
        <v>100</v>
      </c>
      <c r="DO618" s="16" t="str">
        <f t="shared" si="464"/>
        <v>Fail</v>
      </c>
      <c r="DP618" s="36">
        <f>SUM(SUMIF(Survey!EX618:FD618,{"&gt;0","&lt;0"})*{1,-1})</f>
        <v>0</v>
      </c>
      <c r="DQ618">
        <f t="shared" si="465"/>
        <v>0</v>
      </c>
      <c r="DR618" s="17">
        <f t="shared" si="466"/>
        <v>100</v>
      </c>
    </row>
    <row r="619" spans="1:122">
      <c r="A619">
        <v>619</v>
      </c>
      <c r="B619" t="str">
        <f t="shared" si="420"/>
        <v>Pass</v>
      </c>
      <c r="C619" t="str">
        <f>IF(COUNTBLANK(Survey!B619:FE619)=$C$2, "Pass", "Fail")</f>
        <v>Pass</v>
      </c>
      <c r="D619" t="str">
        <f t="shared" si="421"/>
        <v>Fail</v>
      </c>
      <c r="E619" t="str">
        <f>IF(OR(ISBLANK(Survey!AJ619),COUNTIF(G619:BB619,"Fail")),"Fail","Pass")</f>
        <v>Fail</v>
      </c>
      <c r="G619" s="16" t="str">
        <f t="shared" si="422"/>
        <v>Fail</v>
      </c>
      <c r="H619" s="177">
        <f>COUNTBLANK(Survey!B619:D619)+COUNTBLANK(Survey!G619)+COUNTBLANK(Survey!I619)+COUNTBLANK(Survey!K619:M619)+COUNTBLANK(Survey!P619)+COUNTBLANK(Survey!S619:U619)+COUNTBLANK(Survey!Y619:AA619)+COUNTBLANK(Survey!AD619:AE619)+COUNTBLANK(Survey!AI619:AI619)</f>
        <v>18</v>
      </c>
      <c r="I619" s="16" t="str">
        <f t="shared" si="423"/>
        <v>Fail</v>
      </c>
      <c r="J619" t="b">
        <f>IF(Survey!E619="No",TRUE,FALSE)</f>
        <v>0</v>
      </c>
      <c r="K619" s="34">
        <f>LEN(Survey!E619)</f>
        <v>0</v>
      </c>
      <c r="L619" s="16" t="str">
        <f t="shared" si="424"/>
        <v>Fail</v>
      </c>
      <c r="M619" t="b">
        <f>IF(Survey!F619="No",TRUE,FALSE)</f>
        <v>0</v>
      </c>
      <c r="N619" s="33">
        <f>LEN(Survey!F619)</f>
        <v>0</v>
      </c>
      <c r="O619" s="16" t="str">
        <f t="shared" si="425"/>
        <v>Pass</v>
      </c>
      <c r="P619" s="34">
        <f>MOD((LEN(Survey!H619)+2),11)</f>
        <v>2</v>
      </c>
      <c r="Q619" s="33" t="str">
        <f>IF(Survey!$L619="Prospectus fund", "Yes", "No")</f>
        <v>No</v>
      </c>
      <c r="R619" s="16" t="str">
        <f t="shared" si="426"/>
        <v>Pass</v>
      </c>
      <c r="S619" s="34">
        <f>MOD((LEN(Survey!J619)+2),11)</f>
        <v>2</v>
      </c>
      <c r="T619" s="35" t="b">
        <f>IF(OR(Survey!$M619="ETF",Survey!$M619="ETF, alternative mutual fund",Survey!$M619="Closed-end", Survey!$M619="Split share corp", Survey!$I619="Yes"),TRUE,FALSE)</f>
        <v>0</v>
      </c>
      <c r="U619" s="16" t="str">
        <f>IFERROR(IF(AND(OR(X619=Y619,Y619 = "Either"),NOT(ISBLANK(Survey!K619))),"Pass","Fail"),"Pass")</f>
        <v>Fail</v>
      </c>
      <c r="V619" s="36" cm="1">
        <f t="array" ref="V619">SUM(SUMIF(Survey!BZ619:CS619,{"&gt;0","&lt;0"})*{1,-1})</f>
        <v>0</v>
      </c>
      <c r="W619" s="38" cm="1">
        <f t="array" ref="W619">SUM(SUMIF(Survey!CC619,{"&gt;0","&lt;0"})*{1,-1})+SUM(SUMIF(Survey!CM619,{"&gt;0","&lt;0"})*{1,-1})</f>
        <v>0</v>
      </c>
      <c r="X619" s="38">
        <f>Survey!K619</f>
        <v>0</v>
      </c>
      <c r="Y619" s="37" t="str">
        <f t="shared" si="427"/>
        <v>Either</v>
      </c>
      <c r="Z619" s="16" t="str">
        <f t="shared" si="428"/>
        <v>Fail</v>
      </c>
      <c r="AA619" s="67" cm="1">
        <f t="array" ref="AA619">SUM(SUMIF(Survey!BZ619:CS619,{"&gt;0","&lt;0"})*{1,-1})+SUM(SUMIF(Survey!CU619:DN619,{"&gt;0","&lt;0"})*{1,-1})</f>
        <v>0</v>
      </c>
      <c r="AB619" s="67">
        <f>IFERROR(AA619/(Survey!$AV619),0)</f>
        <v>0</v>
      </c>
      <c r="AC619" s="128" t="b">
        <f>IF(OR(Survey!$M619="Alternative strategy or hedge",Survey!$M619="Other, illiquid",Survey!$L619="Prospectus fund"),TRUE,FALSE)</f>
        <v>0</v>
      </c>
      <c r="AD619" s="128" t="b">
        <f>NOT(ISBLANK(Survey!$M619))</f>
        <v>0</v>
      </c>
      <c r="AE619" s="16" t="str">
        <f t="shared" si="429"/>
        <v>Pass</v>
      </c>
      <c r="AF619" s="38" t="b">
        <f>NOT(ISNUMBER(SEARCH("Other",Survey!$P619)))</f>
        <v>1</v>
      </c>
      <c r="AG619" s="37" t="b">
        <f>NOT(ISBLANK(Survey!$Q619))</f>
        <v>0</v>
      </c>
      <c r="AH619" s="16" t="str">
        <f t="shared" si="430"/>
        <v>Pass</v>
      </c>
      <c r="AI619" s="143">
        <f>COUNTBLANK(Survey!$W619)</f>
        <v>1</v>
      </c>
      <c r="AJ619" s="67">
        <f>IF(AND(Survey!L619&lt;&gt;"Exempt fund",OR(Survey!$M619="ETF",Survey!$M619="ETF, alternative mutual fund",Survey!$M619="Mutual fund",Survey!$M619="Alternative mutual fund",Survey!$M619="Money market")),1,0)</f>
        <v>0</v>
      </c>
      <c r="AK619" s="16" t="str">
        <f t="shared" si="431"/>
        <v>Pass</v>
      </c>
      <c r="AL619" s="38" t="b">
        <f>NOT(ISNUMBER(SEARCH("Yes",Survey!$AA619)))</f>
        <v>1</v>
      </c>
      <c r="AM619" s="37" t="b">
        <f>IF(COUNTBLANK(Survey!$AB619:$AC619)=0,TRUE, FALSE)</f>
        <v>0</v>
      </c>
      <c r="AN619" s="16" t="str">
        <f t="shared" si="432"/>
        <v>Pass</v>
      </c>
      <c r="AO619" s="38" t="b">
        <f>NOT(ISNUMBER(SEARCH("Yes",Survey!$AD619)))</f>
        <v>1</v>
      </c>
      <c r="AP619" s="37" t="b">
        <f>NOT(ISBLANK(Survey!$AF619))</f>
        <v>0</v>
      </c>
      <c r="AQ619" s="16" t="str">
        <f t="shared" si="433"/>
        <v>Pass</v>
      </c>
      <c r="AR619" s="38" t="b">
        <f>NOT(OR(ISNUMBER(SEARCH("Other",Survey!$AF619)),ISNUMBER(SEARCH("Multiple",Survey!$AF619))))</f>
        <v>1</v>
      </c>
      <c r="AS619" s="37" t="b">
        <f>NOT(ISBLANK(Survey!$AG619))</f>
        <v>0</v>
      </c>
      <c r="AT619" s="16" t="str">
        <f t="shared" si="434"/>
        <v>Fail</v>
      </c>
      <c r="AU619" s="143">
        <f>IF(ABS(Survey!$AV619)&gt;0, 1,0)</f>
        <v>0</v>
      </c>
      <c r="AV619" s="143">
        <f>IF(COUNTBLANK(Survey!$AJ619)=0,1,0)</f>
        <v>0</v>
      </c>
      <c r="AW619" s="16" t="str">
        <f t="shared" si="435"/>
        <v>Pass</v>
      </c>
      <c r="AX619" s="143">
        <f>IF(ISBLANK(Survey!$AJ619),0,1)</f>
        <v>0</v>
      </c>
      <c r="AY619" s="165">
        <f>COUNTBLANK(Survey!$AK619)</f>
        <v>1</v>
      </c>
      <c r="AZ619" s="16" t="str">
        <f t="shared" si="436"/>
        <v>Pass</v>
      </c>
      <c r="BA619" s="143">
        <f>IF(OR(Survey!$AK619="Closed",ISBLANK(Survey!$AK619)),0,1)</f>
        <v>0</v>
      </c>
      <c r="BB619" s="165">
        <f>IF(ISBLANK(Survey!$AL619),1,0)</f>
        <v>1</v>
      </c>
      <c r="BC619" s="147" t="str" cm="1">
        <f t="array" ref="BC619">IF(OR(IF(OR($BE619+$BF619 = 2, $BG619=1), FALSE, TRUE), AND($BD619:$BD619 = 0)),"Pass","Fail")</f>
        <v>Pass</v>
      </c>
      <c r="BD619" s="143">
        <f>COUNTBLANK(Survey!$AM619:$AO619)</f>
        <v>3</v>
      </c>
      <c r="BE619" s="143">
        <f>IF(Survey!$I619="Yes",1,0)</f>
        <v>0</v>
      </c>
      <c r="BF619" s="143">
        <f>IF(OR(Survey!$M619="Mutual fund",Survey!$M619="Alternative mutual fund",Survey!$M619="Money market"),1,0)</f>
        <v>0</v>
      </c>
      <c r="BG619" s="148">
        <f>IF(OR(Survey!$M619="ETF",Survey!$M619="ETF, alternative mutual fund"),1,0)</f>
        <v>0</v>
      </c>
      <c r="BH619" s="16" t="str">
        <f t="shared" si="437"/>
        <v>Pass</v>
      </c>
      <c r="BI619" s="38" t="b">
        <f>OR(ISNUMBER(SEARCH("Yes",Survey!$AO619)),ISBLANK(Survey!$AO619))</f>
        <v>1</v>
      </c>
      <c r="BJ619" s="67" t="b">
        <f>NOT(ISBLANK(Survey!$AP619))</f>
        <v>0</v>
      </c>
      <c r="BK619" s="16" t="str">
        <f t="shared" si="438"/>
        <v>Pass</v>
      </c>
      <c r="BL619" s="143">
        <f>IF(Survey!$AW619=0, 0,1)</f>
        <v>0</v>
      </c>
      <c r="BM619" s="67">
        <f>Survey!$AQ619</f>
        <v>0</v>
      </c>
      <c r="BN619" s="67">
        <f>IFERROR((Survey!$AX619-ABS(Survey!$AY619)-ABS(Survey!$BD619))/Survey!$AW619,0)</f>
        <v>0</v>
      </c>
      <c r="BO619" s="67">
        <f>IF(AND($BM619&gt;$BN619-0.2,$BM619&lt;$BN619+0.2,ISBLANK(Survey!$AQ619)=FALSE),0,1)</f>
        <v>1</v>
      </c>
      <c r="BP619" s="165">
        <f>IF(ISBLANK(Survey!$AR619),1,0)</f>
        <v>1</v>
      </c>
      <c r="BQ619" s="16" t="str">
        <f t="shared" si="439"/>
        <v>Pass</v>
      </c>
      <c r="BR619" s="143">
        <f>IF(Survey!$AW619=0, 0,1)</f>
        <v>0</v>
      </c>
      <c r="BS619" s="67">
        <f>IF(AND(Survey!$AS619&gt;=0,Survey!$AS619&lt;=0.2,Survey!$AS619&lt;&gt;""),0,1)</f>
        <v>1</v>
      </c>
      <c r="BT619" s="143">
        <f>IF(ISBLANK(Survey!$AT619),1,0)</f>
        <v>1</v>
      </c>
      <c r="BU619" s="16" t="str">
        <f t="shared" si="440"/>
        <v>Fail</v>
      </c>
      <c r="BV619" s="165">
        <f>Survey!$AU619</f>
        <v>0</v>
      </c>
      <c r="BW619" s="16" t="str">
        <f t="shared" si="441"/>
        <v>Pass</v>
      </c>
      <c r="BX619" s="36">
        <f>Survey!$AV619</f>
        <v>0</v>
      </c>
      <c r="BY619" s="176">
        <f>Survey!$AW619+Survey!$AX619-ABS(Survey!$AY619)+ABS(Survey!$AZ619)-ABS(Survey!$BA619)+ABS(Survey!$BB619)-ABS(Survey!$BC619)-ABS(Survey!$BD619)+Survey!$BE619</f>
        <v>0</v>
      </c>
      <c r="BZ619" s="35">
        <f t="shared" si="442"/>
        <v>0</v>
      </c>
      <c r="CA619" s="17">
        <f t="shared" si="443"/>
        <v>0</v>
      </c>
      <c r="CB619" s="16" t="str">
        <f t="shared" si="444"/>
        <v>Pass</v>
      </c>
      <c r="CC619" s="38" t="b">
        <f>IF(ABS(Survey!$BE619)=0,TRUE,FALSE)</f>
        <v>1</v>
      </c>
      <c r="CD619" s="37" t="b">
        <f>NOT(ISBLANK(Survey!$BF619))</f>
        <v>0</v>
      </c>
      <c r="CE619" t="str">
        <f t="shared" si="445"/>
        <v>Fail</v>
      </c>
      <c r="CF619" s="29">
        <f>Survey!$AV619</f>
        <v>0</v>
      </c>
      <c r="CG619" s="29" cm="1">
        <f t="array" ref="CG619">SUM(SUMIF(Survey!BH619:BO619,{"&gt;0","&lt;0"})*{1,-1})-SUM(SUMIF(Survey!BQ619:BX619,{"&gt;0","&lt;0"})*{1,-1})</f>
        <v>0</v>
      </c>
      <c r="CH619" s="35" t="str">
        <f t="shared" si="446"/>
        <v>No holdings</v>
      </c>
      <c r="CI619">
        <f t="shared" si="447"/>
        <v>0</v>
      </c>
      <c r="CJ619" s="16" t="str">
        <f t="shared" si="448"/>
        <v>Fail</v>
      </c>
      <c r="CK619" s="36">
        <f>Survey!$AV619</f>
        <v>0</v>
      </c>
      <c r="CL619" s="36" cm="1">
        <f t="array" ref="CL619">SUM(SUMIF(Survey!BZ619:CS619,{"&gt;0","&lt;0"})*{1,-1})-SUM(SUMIF(Survey!CU619:DN619,{"&gt;0","&lt;0"})*{1,-1})</f>
        <v>0</v>
      </c>
      <c r="CM619" s="35" t="str">
        <f t="shared" si="449"/>
        <v>No holdings</v>
      </c>
      <c r="CN619" s="17">
        <f t="shared" si="450"/>
        <v>0</v>
      </c>
      <c r="CO619" s="16" t="str">
        <f t="shared" si="451"/>
        <v>Pass</v>
      </c>
      <c r="CP619" s="38" t="b">
        <f>IF(ABS(Survey!$CS619)=0,TRUE,FALSE)</f>
        <v>1</v>
      </c>
      <c r="CQ619" s="37" t="b">
        <f>NOT(ISBLANK(Survey!$CT619))</f>
        <v>0</v>
      </c>
      <c r="CR619" s="16" t="str">
        <f t="shared" si="452"/>
        <v>Pass</v>
      </c>
      <c r="CS619" s="38" t="b">
        <f>IF(ABS(Survey!$DN619)=0,TRUE,FALSE)</f>
        <v>1</v>
      </c>
      <c r="CT619" s="37" t="b">
        <f>NOT(ISBLANK(Survey!$DO619))</f>
        <v>0</v>
      </c>
      <c r="CU619" t="str">
        <f t="shared" si="453"/>
        <v>Pass</v>
      </c>
      <c r="CV619" s="29" cm="1">
        <f t="array" ref="CV619">SUM(SUMIF(Survey!CO619,{"&gt;0","&lt;0"})*{1,-1})+SUM(SUMIF(Survey!DJ619,{"&gt;0","&lt;0"})*{1,-1})</f>
        <v>0</v>
      </c>
      <c r="CW619" s="29">
        <f>SUM(SUMIF(Survey!DQ619:DW619,{"&gt;0","&lt;0"})*{1,-1})+SUM(SUMIF(Survey!DY619:EE619,{"&gt;0","&lt;0"})*{1,-1})</f>
        <v>0</v>
      </c>
      <c r="CX619">
        <f t="shared" si="454"/>
        <v>0</v>
      </c>
      <c r="CY619">
        <f t="shared" si="455"/>
        <v>0</v>
      </c>
      <c r="CZ619" s="16" t="str">
        <f t="shared" si="456"/>
        <v>Pass</v>
      </c>
      <c r="DA619" s="38" t="b">
        <f>IF(ABS(Survey!$DW619)=0,TRUE,FALSE)</f>
        <v>1</v>
      </c>
      <c r="DB619" s="37" t="b">
        <f>NOT(ISBLANK(Survey!DX619))</f>
        <v>0</v>
      </c>
      <c r="DC619" s="16" t="str">
        <f t="shared" si="457"/>
        <v>Pass</v>
      </c>
      <c r="DD619" s="38" t="b">
        <f>IF(ABS(Survey!$EE619)=0,TRUE,FALSE)</f>
        <v>1</v>
      </c>
      <c r="DE619" s="37" t="b">
        <f>NOT(ISBLANK(Survey!$EF619))</f>
        <v>0</v>
      </c>
      <c r="DF619" s="16" t="str">
        <f t="shared" si="458"/>
        <v>Fail</v>
      </c>
      <c r="DG619" s="36">
        <f>SUM(SUMIF(Survey!EL619:EN619,{"&gt;0","&lt;0"})*{1,-1})</f>
        <v>0</v>
      </c>
      <c r="DH619">
        <f t="shared" si="459"/>
        <v>0</v>
      </c>
      <c r="DI619">
        <f t="shared" si="460"/>
        <v>100</v>
      </c>
      <c r="DJ619" s="35" t="b">
        <f>IF(OR(Survey!$M619="ETF",Survey!$M619="ETF, alternative mutual fund",Survey!$M619="Closed-end", Survey!$M619="Split share corp"),TRUE,FALSE)</f>
        <v>0</v>
      </c>
      <c r="DK619" s="16" t="str">
        <f t="shared" si="461"/>
        <v>Fail</v>
      </c>
      <c r="DL619" s="36">
        <f>SUM(SUMIF(Survey!EP619:EV619,{"&gt;0","&lt;0"})*{1,-1})</f>
        <v>0</v>
      </c>
      <c r="DM619">
        <f t="shared" si="462"/>
        <v>0</v>
      </c>
      <c r="DN619" s="17">
        <f t="shared" si="463"/>
        <v>100</v>
      </c>
      <c r="DO619" s="16" t="str">
        <f t="shared" si="464"/>
        <v>Fail</v>
      </c>
      <c r="DP619" s="36">
        <f>SUM(SUMIF(Survey!EX619:FD619,{"&gt;0","&lt;0"})*{1,-1})</f>
        <v>0</v>
      </c>
      <c r="DQ619">
        <f t="shared" si="465"/>
        <v>0</v>
      </c>
      <c r="DR619" s="17">
        <f t="shared" si="466"/>
        <v>100</v>
      </c>
    </row>
    <row r="620" spans="1:122">
      <c r="A620">
        <v>620</v>
      </c>
      <c r="B620" t="str">
        <f t="shared" si="420"/>
        <v>Pass</v>
      </c>
      <c r="C620" t="str">
        <f>IF(COUNTBLANK(Survey!B620:FE620)=$C$2, "Pass", "Fail")</f>
        <v>Pass</v>
      </c>
      <c r="D620" t="str">
        <f t="shared" si="421"/>
        <v>Fail</v>
      </c>
      <c r="E620" t="str">
        <f>IF(OR(ISBLANK(Survey!AJ620),COUNTIF(G620:BB620,"Fail")),"Fail","Pass")</f>
        <v>Fail</v>
      </c>
      <c r="G620" s="16" t="str">
        <f t="shared" si="422"/>
        <v>Fail</v>
      </c>
      <c r="H620" s="177">
        <f>COUNTBLANK(Survey!B620:D620)+COUNTBLANK(Survey!G620)+COUNTBLANK(Survey!I620)+COUNTBLANK(Survey!K620:M620)+COUNTBLANK(Survey!P620)+COUNTBLANK(Survey!S620:U620)+COUNTBLANK(Survey!Y620:AA620)+COUNTBLANK(Survey!AD620:AE620)+COUNTBLANK(Survey!AI620:AI620)</f>
        <v>18</v>
      </c>
      <c r="I620" s="16" t="str">
        <f t="shared" si="423"/>
        <v>Fail</v>
      </c>
      <c r="J620" t="b">
        <f>IF(Survey!E620="No",TRUE,FALSE)</f>
        <v>0</v>
      </c>
      <c r="K620" s="34">
        <f>LEN(Survey!E620)</f>
        <v>0</v>
      </c>
      <c r="L620" s="16" t="str">
        <f t="shared" si="424"/>
        <v>Fail</v>
      </c>
      <c r="M620" t="b">
        <f>IF(Survey!F620="No",TRUE,FALSE)</f>
        <v>0</v>
      </c>
      <c r="N620" s="33">
        <f>LEN(Survey!F620)</f>
        <v>0</v>
      </c>
      <c r="O620" s="16" t="str">
        <f t="shared" si="425"/>
        <v>Pass</v>
      </c>
      <c r="P620" s="34">
        <f>MOD((LEN(Survey!H620)+2),11)</f>
        <v>2</v>
      </c>
      <c r="Q620" s="33" t="str">
        <f>IF(Survey!$L620="Prospectus fund", "Yes", "No")</f>
        <v>No</v>
      </c>
      <c r="R620" s="16" t="str">
        <f t="shared" si="426"/>
        <v>Pass</v>
      </c>
      <c r="S620" s="34">
        <f>MOD((LEN(Survey!J620)+2),11)</f>
        <v>2</v>
      </c>
      <c r="T620" s="35" t="b">
        <f>IF(OR(Survey!$M620="ETF",Survey!$M620="ETF, alternative mutual fund",Survey!$M620="Closed-end", Survey!$M620="Split share corp", Survey!$I620="Yes"),TRUE,FALSE)</f>
        <v>0</v>
      </c>
      <c r="U620" s="16" t="str">
        <f>IFERROR(IF(AND(OR(X620=Y620,Y620 = "Either"),NOT(ISBLANK(Survey!K620))),"Pass","Fail"),"Pass")</f>
        <v>Fail</v>
      </c>
      <c r="V620" s="36" cm="1">
        <f t="array" ref="V620">SUM(SUMIF(Survey!BZ620:CS620,{"&gt;0","&lt;0"})*{1,-1})</f>
        <v>0</v>
      </c>
      <c r="W620" s="38" cm="1">
        <f t="array" ref="W620">SUM(SUMIF(Survey!CC620,{"&gt;0","&lt;0"})*{1,-1})+SUM(SUMIF(Survey!CM620,{"&gt;0","&lt;0"})*{1,-1})</f>
        <v>0</v>
      </c>
      <c r="X620" s="38">
        <f>Survey!K620</f>
        <v>0</v>
      </c>
      <c r="Y620" s="37" t="str">
        <f t="shared" si="427"/>
        <v>Either</v>
      </c>
      <c r="Z620" s="16" t="str">
        <f t="shared" si="428"/>
        <v>Fail</v>
      </c>
      <c r="AA620" s="67" cm="1">
        <f t="array" ref="AA620">SUM(SUMIF(Survey!BZ620:CS620,{"&gt;0","&lt;0"})*{1,-1})+SUM(SUMIF(Survey!CU620:DN620,{"&gt;0","&lt;0"})*{1,-1})</f>
        <v>0</v>
      </c>
      <c r="AB620" s="67">
        <f>IFERROR(AA620/(Survey!$AV620),0)</f>
        <v>0</v>
      </c>
      <c r="AC620" s="128" t="b">
        <f>IF(OR(Survey!$M620="Alternative strategy or hedge",Survey!$M620="Other, illiquid",Survey!$L620="Prospectus fund"),TRUE,FALSE)</f>
        <v>0</v>
      </c>
      <c r="AD620" s="128" t="b">
        <f>NOT(ISBLANK(Survey!$M620))</f>
        <v>0</v>
      </c>
      <c r="AE620" s="16" t="str">
        <f t="shared" si="429"/>
        <v>Pass</v>
      </c>
      <c r="AF620" s="38" t="b">
        <f>NOT(ISNUMBER(SEARCH("Other",Survey!$P620)))</f>
        <v>1</v>
      </c>
      <c r="AG620" s="37" t="b">
        <f>NOT(ISBLANK(Survey!$Q620))</f>
        <v>0</v>
      </c>
      <c r="AH620" s="16" t="str">
        <f t="shared" si="430"/>
        <v>Pass</v>
      </c>
      <c r="AI620" s="143">
        <f>COUNTBLANK(Survey!$W620)</f>
        <v>1</v>
      </c>
      <c r="AJ620" s="67">
        <f>IF(AND(Survey!L620&lt;&gt;"Exempt fund",OR(Survey!$M620="ETF",Survey!$M620="ETF, alternative mutual fund",Survey!$M620="Mutual fund",Survey!$M620="Alternative mutual fund",Survey!$M620="Money market")),1,0)</f>
        <v>0</v>
      </c>
      <c r="AK620" s="16" t="str">
        <f t="shared" si="431"/>
        <v>Pass</v>
      </c>
      <c r="AL620" s="38" t="b">
        <f>NOT(ISNUMBER(SEARCH("Yes",Survey!$AA620)))</f>
        <v>1</v>
      </c>
      <c r="AM620" s="37" t="b">
        <f>IF(COUNTBLANK(Survey!$AB620:$AC620)=0,TRUE, FALSE)</f>
        <v>0</v>
      </c>
      <c r="AN620" s="16" t="str">
        <f t="shared" si="432"/>
        <v>Pass</v>
      </c>
      <c r="AO620" s="38" t="b">
        <f>NOT(ISNUMBER(SEARCH("Yes",Survey!$AD620)))</f>
        <v>1</v>
      </c>
      <c r="AP620" s="37" t="b">
        <f>NOT(ISBLANK(Survey!$AF620))</f>
        <v>0</v>
      </c>
      <c r="AQ620" s="16" t="str">
        <f t="shared" si="433"/>
        <v>Pass</v>
      </c>
      <c r="AR620" s="38" t="b">
        <f>NOT(OR(ISNUMBER(SEARCH("Other",Survey!$AF620)),ISNUMBER(SEARCH("Multiple",Survey!$AF620))))</f>
        <v>1</v>
      </c>
      <c r="AS620" s="37" t="b">
        <f>NOT(ISBLANK(Survey!$AG620))</f>
        <v>0</v>
      </c>
      <c r="AT620" s="16" t="str">
        <f t="shared" si="434"/>
        <v>Fail</v>
      </c>
      <c r="AU620" s="143">
        <f>IF(ABS(Survey!$AV620)&gt;0, 1,0)</f>
        <v>0</v>
      </c>
      <c r="AV620" s="143">
        <f>IF(COUNTBLANK(Survey!$AJ620)=0,1,0)</f>
        <v>0</v>
      </c>
      <c r="AW620" s="16" t="str">
        <f t="shared" si="435"/>
        <v>Pass</v>
      </c>
      <c r="AX620" s="143">
        <f>IF(ISBLANK(Survey!$AJ620),0,1)</f>
        <v>0</v>
      </c>
      <c r="AY620" s="165">
        <f>COUNTBLANK(Survey!$AK620)</f>
        <v>1</v>
      </c>
      <c r="AZ620" s="16" t="str">
        <f t="shared" si="436"/>
        <v>Pass</v>
      </c>
      <c r="BA620" s="143">
        <f>IF(OR(Survey!$AK620="Closed",ISBLANK(Survey!$AK620)),0,1)</f>
        <v>0</v>
      </c>
      <c r="BB620" s="165">
        <f>IF(ISBLANK(Survey!$AL620),1,0)</f>
        <v>1</v>
      </c>
      <c r="BC620" s="147" t="str" cm="1">
        <f t="array" ref="BC620">IF(OR(IF(OR($BE620+$BF620 = 2, $BG620=1), FALSE, TRUE), AND($BD620:$BD620 = 0)),"Pass","Fail")</f>
        <v>Pass</v>
      </c>
      <c r="BD620" s="143">
        <f>COUNTBLANK(Survey!$AM620:$AO620)</f>
        <v>3</v>
      </c>
      <c r="BE620" s="143">
        <f>IF(Survey!$I620="Yes",1,0)</f>
        <v>0</v>
      </c>
      <c r="BF620" s="143">
        <f>IF(OR(Survey!$M620="Mutual fund",Survey!$M620="Alternative mutual fund",Survey!$M620="Money market"),1,0)</f>
        <v>0</v>
      </c>
      <c r="BG620" s="148">
        <f>IF(OR(Survey!$M620="ETF",Survey!$M620="ETF, alternative mutual fund"),1,0)</f>
        <v>0</v>
      </c>
      <c r="BH620" s="16" t="str">
        <f t="shared" si="437"/>
        <v>Pass</v>
      </c>
      <c r="BI620" s="38" t="b">
        <f>OR(ISNUMBER(SEARCH("Yes",Survey!$AO620)),ISBLANK(Survey!$AO620))</f>
        <v>1</v>
      </c>
      <c r="BJ620" s="67" t="b">
        <f>NOT(ISBLANK(Survey!$AP620))</f>
        <v>0</v>
      </c>
      <c r="BK620" s="16" t="str">
        <f t="shared" si="438"/>
        <v>Pass</v>
      </c>
      <c r="BL620" s="143">
        <f>IF(Survey!$AW620=0, 0,1)</f>
        <v>0</v>
      </c>
      <c r="BM620" s="67">
        <f>Survey!$AQ620</f>
        <v>0</v>
      </c>
      <c r="BN620" s="67">
        <f>IFERROR((Survey!$AX620-ABS(Survey!$AY620)-ABS(Survey!$BD620))/Survey!$AW620,0)</f>
        <v>0</v>
      </c>
      <c r="BO620" s="67">
        <f>IF(AND($BM620&gt;$BN620-0.2,$BM620&lt;$BN620+0.2,ISBLANK(Survey!$AQ620)=FALSE),0,1)</f>
        <v>1</v>
      </c>
      <c r="BP620" s="165">
        <f>IF(ISBLANK(Survey!$AR620),1,0)</f>
        <v>1</v>
      </c>
      <c r="BQ620" s="16" t="str">
        <f t="shared" si="439"/>
        <v>Pass</v>
      </c>
      <c r="BR620" s="143">
        <f>IF(Survey!$AW620=0, 0,1)</f>
        <v>0</v>
      </c>
      <c r="BS620" s="67">
        <f>IF(AND(Survey!$AS620&gt;=0,Survey!$AS620&lt;=0.2,Survey!$AS620&lt;&gt;""),0,1)</f>
        <v>1</v>
      </c>
      <c r="BT620" s="143">
        <f>IF(ISBLANK(Survey!$AT620),1,0)</f>
        <v>1</v>
      </c>
      <c r="BU620" s="16" t="str">
        <f t="shared" si="440"/>
        <v>Fail</v>
      </c>
      <c r="BV620" s="165">
        <f>Survey!$AU620</f>
        <v>0</v>
      </c>
      <c r="BW620" s="16" t="str">
        <f t="shared" si="441"/>
        <v>Pass</v>
      </c>
      <c r="BX620" s="36">
        <f>Survey!$AV620</f>
        <v>0</v>
      </c>
      <c r="BY620" s="176">
        <f>Survey!$AW620+Survey!$AX620-ABS(Survey!$AY620)+ABS(Survey!$AZ620)-ABS(Survey!$BA620)+ABS(Survey!$BB620)-ABS(Survey!$BC620)-ABS(Survey!$BD620)+Survey!$BE620</f>
        <v>0</v>
      </c>
      <c r="BZ620" s="35">
        <f t="shared" si="442"/>
        <v>0</v>
      </c>
      <c r="CA620" s="17">
        <f t="shared" si="443"/>
        <v>0</v>
      </c>
      <c r="CB620" s="16" t="str">
        <f t="shared" si="444"/>
        <v>Pass</v>
      </c>
      <c r="CC620" s="38" t="b">
        <f>IF(ABS(Survey!$BE620)=0,TRUE,FALSE)</f>
        <v>1</v>
      </c>
      <c r="CD620" s="37" t="b">
        <f>NOT(ISBLANK(Survey!$BF620))</f>
        <v>0</v>
      </c>
      <c r="CE620" t="str">
        <f t="shared" si="445"/>
        <v>Fail</v>
      </c>
      <c r="CF620" s="29">
        <f>Survey!$AV620</f>
        <v>0</v>
      </c>
      <c r="CG620" s="29" cm="1">
        <f t="array" ref="CG620">SUM(SUMIF(Survey!BH620:BO620,{"&gt;0","&lt;0"})*{1,-1})-SUM(SUMIF(Survey!BQ620:BX620,{"&gt;0","&lt;0"})*{1,-1})</f>
        <v>0</v>
      </c>
      <c r="CH620" s="35" t="str">
        <f t="shared" si="446"/>
        <v>No holdings</v>
      </c>
      <c r="CI620">
        <f t="shared" si="447"/>
        <v>0</v>
      </c>
      <c r="CJ620" s="16" t="str">
        <f t="shared" si="448"/>
        <v>Fail</v>
      </c>
      <c r="CK620" s="36">
        <f>Survey!$AV620</f>
        <v>0</v>
      </c>
      <c r="CL620" s="36" cm="1">
        <f t="array" ref="CL620">SUM(SUMIF(Survey!BZ620:CS620,{"&gt;0","&lt;0"})*{1,-1})-SUM(SUMIF(Survey!CU620:DN620,{"&gt;0","&lt;0"})*{1,-1})</f>
        <v>0</v>
      </c>
      <c r="CM620" s="35" t="str">
        <f t="shared" si="449"/>
        <v>No holdings</v>
      </c>
      <c r="CN620" s="17">
        <f t="shared" si="450"/>
        <v>0</v>
      </c>
      <c r="CO620" s="16" t="str">
        <f t="shared" si="451"/>
        <v>Pass</v>
      </c>
      <c r="CP620" s="38" t="b">
        <f>IF(ABS(Survey!$CS620)=0,TRUE,FALSE)</f>
        <v>1</v>
      </c>
      <c r="CQ620" s="37" t="b">
        <f>NOT(ISBLANK(Survey!$CT620))</f>
        <v>0</v>
      </c>
      <c r="CR620" s="16" t="str">
        <f t="shared" si="452"/>
        <v>Pass</v>
      </c>
      <c r="CS620" s="38" t="b">
        <f>IF(ABS(Survey!$DN620)=0,TRUE,FALSE)</f>
        <v>1</v>
      </c>
      <c r="CT620" s="37" t="b">
        <f>NOT(ISBLANK(Survey!$DO620))</f>
        <v>0</v>
      </c>
      <c r="CU620" t="str">
        <f t="shared" si="453"/>
        <v>Pass</v>
      </c>
      <c r="CV620" s="29" cm="1">
        <f t="array" ref="CV620">SUM(SUMIF(Survey!CO620,{"&gt;0","&lt;0"})*{1,-1})+SUM(SUMIF(Survey!DJ620,{"&gt;0","&lt;0"})*{1,-1})</f>
        <v>0</v>
      </c>
      <c r="CW620" s="29">
        <f>SUM(SUMIF(Survey!DQ620:DW620,{"&gt;0","&lt;0"})*{1,-1})+SUM(SUMIF(Survey!DY620:EE620,{"&gt;0","&lt;0"})*{1,-1})</f>
        <v>0</v>
      </c>
      <c r="CX620">
        <f t="shared" si="454"/>
        <v>0</v>
      </c>
      <c r="CY620">
        <f t="shared" si="455"/>
        <v>0</v>
      </c>
      <c r="CZ620" s="16" t="str">
        <f t="shared" si="456"/>
        <v>Pass</v>
      </c>
      <c r="DA620" s="38" t="b">
        <f>IF(ABS(Survey!$DW620)=0,TRUE,FALSE)</f>
        <v>1</v>
      </c>
      <c r="DB620" s="37" t="b">
        <f>NOT(ISBLANK(Survey!DX620))</f>
        <v>0</v>
      </c>
      <c r="DC620" s="16" t="str">
        <f t="shared" si="457"/>
        <v>Pass</v>
      </c>
      <c r="DD620" s="38" t="b">
        <f>IF(ABS(Survey!$EE620)=0,TRUE,FALSE)</f>
        <v>1</v>
      </c>
      <c r="DE620" s="37" t="b">
        <f>NOT(ISBLANK(Survey!$EF620))</f>
        <v>0</v>
      </c>
      <c r="DF620" s="16" t="str">
        <f t="shared" si="458"/>
        <v>Fail</v>
      </c>
      <c r="DG620" s="36">
        <f>SUM(SUMIF(Survey!EL620:EN620,{"&gt;0","&lt;0"})*{1,-1})</f>
        <v>0</v>
      </c>
      <c r="DH620">
        <f t="shared" si="459"/>
        <v>0</v>
      </c>
      <c r="DI620">
        <f t="shared" si="460"/>
        <v>100</v>
      </c>
      <c r="DJ620" s="35" t="b">
        <f>IF(OR(Survey!$M620="ETF",Survey!$M620="ETF, alternative mutual fund",Survey!$M620="Closed-end", Survey!$M620="Split share corp"),TRUE,FALSE)</f>
        <v>0</v>
      </c>
      <c r="DK620" s="16" t="str">
        <f t="shared" si="461"/>
        <v>Fail</v>
      </c>
      <c r="DL620" s="36">
        <f>SUM(SUMIF(Survey!EP620:EV620,{"&gt;0","&lt;0"})*{1,-1})</f>
        <v>0</v>
      </c>
      <c r="DM620">
        <f t="shared" si="462"/>
        <v>0</v>
      </c>
      <c r="DN620" s="17">
        <f t="shared" si="463"/>
        <v>100</v>
      </c>
      <c r="DO620" s="16" t="str">
        <f t="shared" si="464"/>
        <v>Fail</v>
      </c>
      <c r="DP620" s="36">
        <f>SUM(SUMIF(Survey!EX620:FD620,{"&gt;0","&lt;0"})*{1,-1})</f>
        <v>0</v>
      </c>
      <c r="DQ620">
        <f t="shared" si="465"/>
        <v>0</v>
      </c>
      <c r="DR620" s="17">
        <f t="shared" si="466"/>
        <v>100</v>
      </c>
    </row>
    <row r="621" spans="1:122">
      <c r="A621">
        <v>621</v>
      </c>
      <c r="B621" t="str">
        <f t="shared" si="420"/>
        <v>Pass</v>
      </c>
      <c r="C621" t="str">
        <f>IF(COUNTBLANK(Survey!B621:FE621)=$C$2, "Pass", "Fail")</f>
        <v>Pass</v>
      </c>
      <c r="D621" t="str">
        <f t="shared" si="421"/>
        <v>Fail</v>
      </c>
      <c r="E621" t="str">
        <f>IF(OR(ISBLANK(Survey!AJ621),COUNTIF(G621:BB621,"Fail")),"Fail","Pass")</f>
        <v>Fail</v>
      </c>
      <c r="G621" s="16" t="str">
        <f t="shared" si="422"/>
        <v>Fail</v>
      </c>
      <c r="H621" s="177">
        <f>COUNTBLANK(Survey!B621:D621)+COUNTBLANK(Survey!G621)+COUNTBLANK(Survey!I621)+COUNTBLANK(Survey!K621:M621)+COUNTBLANK(Survey!P621)+COUNTBLANK(Survey!S621:U621)+COUNTBLANK(Survey!Y621:AA621)+COUNTBLANK(Survey!AD621:AE621)+COUNTBLANK(Survey!AI621:AI621)</f>
        <v>18</v>
      </c>
      <c r="I621" s="16" t="str">
        <f t="shared" si="423"/>
        <v>Fail</v>
      </c>
      <c r="J621" t="b">
        <f>IF(Survey!E621="No",TRUE,FALSE)</f>
        <v>0</v>
      </c>
      <c r="K621" s="34">
        <f>LEN(Survey!E621)</f>
        <v>0</v>
      </c>
      <c r="L621" s="16" t="str">
        <f t="shared" si="424"/>
        <v>Fail</v>
      </c>
      <c r="M621" t="b">
        <f>IF(Survey!F621="No",TRUE,FALSE)</f>
        <v>0</v>
      </c>
      <c r="N621" s="33">
        <f>LEN(Survey!F621)</f>
        <v>0</v>
      </c>
      <c r="O621" s="16" t="str">
        <f t="shared" si="425"/>
        <v>Pass</v>
      </c>
      <c r="P621" s="34">
        <f>MOD((LEN(Survey!H621)+2),11)</f>
        <v>2</v>
      </c>
      <c r="Q621" s="33" t="str">
        <f>IF(Survey!$L621="Prospectus fund", "Yes", "No")</f>
        <v>No</v>
      </c>
      <c r="R621" s="16" t="str">
        <f t="shared" si="426"/>
        <v>Pass</v>
      </c>
      <c r="S621" s="34">
        <f>MOD((LEN(Survey!J621)+2),11)</f>
        <v>2</v>
      </c>
      <c r="T621" s="35" t="b">
        <f>IF(OR(Survey!$M621="ETF",Survey!$M621="ETF, alternative mutual fund",Survey!$M621="Closed-end", Survey!$M621="Split share corp", Survey!$I621="Yes"),TRUE,FALSE)</f>
        <v>0</v>
      </c>
      <c r="U621" s="16" t="str">
        <f>IFERROR(IF(AND(OR(X621=Y621,Y621 = "Either"),NOT(ISBLANK(Survey!K621))),"Pass","Fail"),"Pass")</f>
        <v>Fail</v>
      </c>
      <c r="V621" s="36" cm="1">
        <f t="array" ref="V621">SUM(SUMIF(Survey!BZ621:CS621,{"&gt;0","&lt;0"})*{1,-1})</f>
        <v>0</v>
      </c>
      <c r="W621" s="38" cm="1">
        <f t="array" ref="W621">SUM(SUMIF(Survey!CC621,{"&gt;0","&lt;0"})*{1,-1})+SUM(SUMIF(Survey!CM621,{"&gt;0","&lt;0"})*{1,-1})</f>
        <v>0</v>
      </c>
      <c r="X621" s="38">
        <f>Survey!K621</f>
        <v>0</v>
      </c>
      <c r="Y621" s="37" t="str">
        <f t="shared" si="427"/>
        <v>Either</v>
      </c>
      <c r="Z621" s="16" t="str">
        <f t="shared" si="428"/>
        <v>Fail</v>
      </c>
      <c r="AA621" s="67" cm="1">
        <f t="array" ref="AA621">SUM(SUMIF(Survey!BZ621:CS621,{"&gt;0","&lt;0"})*{1,-1})+SUM(SUMIF(Survey!CU621:DN621,{"&gt;0","&lt;0"})*{1,-1})</f>
        <v>0</v>
      </c>
      <c r="AB621" s="67">
        <f>IFERROR(AA621/(Survey!$AV621),0)</f>
        <v>0</v>
      </c>
      <c r="AC621" s="128" t="b">
        <f>IF(OR(Survey!$M621="Alternative strategy or hedge",Survey!$M621="Other, illiquid",Survey!$L621="Prospectus fund"),TRUE,FALSE)</f>
        <v>0</v>
      </c>
      <c r="AD621" s="128" t="b">
        <f>NOT(ISBLANK(Survey!$M621))</f>
        <v>0</v>
      </c>
      <c r="AE621" s="16" t="str">
        <f t="shared" si="429"/>
        <v>Pass</v>
      </c>
      <c r="AF621" s="38" t="b">
        <f>NOT(ISNUMBER(SEARCH("Other",Survey!$P621)))</f>
        <v>1</v>
      </c>
      <c r="AG621" s="37" t="b">
        <f>NOT(ISBLANK(Survey!$Q621))</f>
        <v>0</v>
      </c>
      <c r="AH621" s="16" t="str">
        <f t="shared" si="430"/>
        <v>Pass</v>
      </c>
      <c r="AI621" s="143">
        <f>COUNTBLANK(Survey!$W621)</f>
        <v>1</v>
      </c>
      <c r="AJ621" s="67">
        <f>IF(AND(Survey!L621&lt;&gt;"Exempt fund",OR(Survey!$M621="ETF",Survey!$M621="ETF, alternative mutual fund",Survey!$M621="Mutual fund",Survey!$M621="Alternative mutual fund",Survey!$M621="Money market")),1,0)</f>
        <v>0</v>
      </c>
      <c r="AK621" s="16" t="str">
        <f t="shared" si="431"/>
        <v>Pass</v>
      </c>
      <c r="AL621" s="38" t="b">
        <f>NOT(ISNUMBER(SEARCH("Yes",Survey!$AA621)))</f>
        <v>1</v>
      </c>
      <c r="AM621" s="37" t="b">
        <f>IF(COUNTBLANK(Survey!$AB621:$AC621)=0,TRUE, FALSE)</f>
        <v>0</v>
      </c>
      <c r="AN621" s="16" t="str">
        <f t="shared" si="432"/>
        <v>Pass</v>
      </c>
      <c r="AO621" s="38" t="b">
        <f>NOT(ISNUMBER(SEARCH("Yes",Survey!$AD621)))</f>
        <v>1</v>
      </c>
      <c r="AP621" s="37" t="b">
        <f>NOT(ISBLANK(Survey!$AF621))</f>
        <v>0</v>
      </c>
      <c r="AQ621" s="16" t="str">
        <f t="shared" si="433"/>
        <v>Pass</v>
      </c>
      <c r="AR621" s="38" t="b">
        <f>NOT(OR(ISNUMBER(SEARCH("Other",Survey!$AF621)),ISNUMBER(SEARCH("Multiple",Survey!$AF621))))</f>
        <v>1</v>
      </c>
      <c r="AS621" s="37" t="b">
        <f>NOT(ISBLANK(Survey!$AG621))</f>
        <v>0</v>
      </c>
      <c r="AT621" s="16" t="str">
        <f t="shared" si="434"/>
        <v>Fail</v>
      </c>
      <c r="AU621" s="143">
        <f>IF(ABS(Survey!$AV621)&gt;0, 1,0)</f>
        <v>0</v>
      </c>
      <c r="AV621" s="143">
        <f>IF(COUNTBLANK(Survey!$AJ621)=0,1,0)</f>
        <v>0</v>
      </c>
      <c r="AW621" s="16" t="str">
        <f t="shared" si="435"/>
        <v>Pass</v>
      </c>
      <c r="AX621" s="143">
        <f>IF(ISBLANK(Survey!$AJ621),0,1)</f>
        <v>0</v>
      </c>
      <c r="AY621" s="165">
        <f>COUNTBLANK(Survey!$AK621)</f>
        <v>1</v>
      </c>
      <c r="AZ621" s="16" t="str">
        <f t="shared" si="436"/>
        <v>Pass</v>
      </c>
      <c r="BA621" s="143">
        <f>IF(OR(Survey!$AK621="Closed",ISBLANK(Survey!$AK621)),0,1)</f>
        <v>0</v>
      </c>
      <c r="BB621" s="165">
        <f>IF(ISBLANK(Survey!$AL621),1,0)</f>
        <v>1</v>
      </c>
      <c r="BC621" s="147" t="str" cm="1">
        <f t="array" ref="BC621">IF(OR(IF(OR($BE621+$BF621 = 2, $BG621=1), FALSE, TRUE), AND($BD621:$BD621 = 0)),"Pass","Fail")</f>
        <v>Pass</v>
      </c>
      <c r="BD621" s="143">
        <f>COUNTBLANK(Survey!$AM621:$AO621)</f>
        <v>3</v>
      </c>
      <c r="BE621" s="143">
        <f>IF(Survey!$I621="Yes",1,0)</f>
        <v>0</v>
      </c>
      <c r="BF621" s="143">
        <f>IF(OR(Survey!$M621="Mutual fund",Survey!$M621="Alternative mutual fund",Survey!$M621="Money market"),1,0)</f>
        <v>0</v>
      </c>
      <c r="BG621" s="148">
        <f>IF(OR(Survey!$M621="ETF",Survey!$M621="ETF, alternative mutual fund"),1,0)</f>
        <v>0</v>
      </c>
      <c r="BH621" s="16" t="str">
        <f t="shared" si="437"/>
        <v>Pass</v>
      </c>
      <c r="BI621" s="38" t="b">
        <f>OR(ISNUMBER(SEARCH("Yes",Survey!$AO621)),ISBLANK(Survey!$AO621))</f>
        <v>1</v>
      </c>
      <c r="BJ621" s="67" t="b">
        <f>NOT(ISBLANK(Survey!$AP621))</f>
        <v>0</v>
      </c>
      <c r="BK621" s="16" t="str">
        <f t="shared" si="438"/>
        <v>Pass</v>
      </c>
      <c r="BL621" s="143">
        <f>IF(Survey!$AW621=0, 0,1)</f>
        <v>0</v>
      </c>
      <c r="BM621" s="67">
        <f>Survey!$AQ621</f>
        <v>0</v>
      </c>
      <c r="BN621" s="67">
        <f>IFERROR((Survey!$AX621-ABS(Survey!$AY621)-ABS(Survey!$BD621))/Survey!$AW621,0)</f>
        <v>0</v>
      </c>
      <c r="BO621" s="67">
        <f>IF(AND($BM621&gt;$BN621-0.2,$BM621&lt;$BN621+0.2,ISBLANK(Survey!$AQ621)=FALSE),0,1)</f>
        <v>1</v>
      </c>
      <c r="BP621" s="165">
        <f>IF(ISBLANK(Survey!$AR621),1,0)</f>
        <v>1</v>
      </c>
      <c r="BQ621" s="16" t="str">
        <f t="shared" si="439"/>
        <v>Pass</v>
      </c>
      <c r="BR621" s="143">
        <f>IF(Survey!$AW621=0, 0,1)</f>
        <v>0</v>
      </c>
      <c r="BS621" s="67">
        <f>IF(AND(Survey!$AS621&gt;=0,Survey!$AS621&lt;=0.2,Survey!$AS621&lt;&gt;""),0,1)</f>
        <v>1</v>
      </c>
      <c r="BT621" s="143">
        <f>IF(ISBLANK(Survey!$AT621),1,0)</f>
        <v>1</v>
      </c>
      <c r="BU621" s="16" t="str">
        <f t="shared" si="440"/>
        <v>Fail</v>
      </c>
      <c r="BV621" s="165">
        <f>Survey!$AU621</f>
        <v>0</v>
      </c>
      <c r="BW621" s="16" t="str">
        <f t="shared" si="441"/>
        <v>Pass</v>
      </c>
      <c r="BX621" s="36">
        <f>Survey!$AV621</f>
        <v>0</v>
      </c>
      <c r="BY621" s="176">
        <f>Survey!$AW621+Survey!$AX621-ABS(Survey!$AY621)+ABS(Survey!$AZ621)-ABS(Survey!$BA621)+ABS(Survey!$BB621)-ABS(Survey!$BC621)-ABS(Survey!$BD621)+Survey!$BE621</f>
        <v>0</v>
      </c>
      <c r="BZ621" s="35">
        <f t="shared" si="442"/>
        <v>0</v>
      </c>
      <c r="CA621" s="17">
        <f t="shared" si="443"/>
        <v>0</v>
      </c>
      <c r="CB621" s="16" t="str">
        <f t="shared" si="444"/>
        <v>Pass</v>
      </c>
      <c r="CC621" s="38" t="b">
        <f>IF(ABS(Survey!$BE621)=0,TRUE,FALSE)</f>
        <v>1</v>
      </c>
      <c r="CD621" s="37" t="b">
        <f>NOT(ISBLANK(Survey!$BF621))</f>
        <v>0</v>
      </c>
      <c r="CE621" t="str">
        <f t="shared" si="445"/>
        <v>Fail</v>
      </c>
      <c r="CF621" s="29">
        <f>Survey!$AV621</f>
        <v>0</v>
      </c>
      <c r="CG621" s="29" cm="1">
        <f t="array" ref="CG621">SUM(SUMIF(Survey!BH621:BO621,{"&gt;0","&lt;0"})*{1,-1})-SUM(SUMIF(Survey!BQ621:BX621,{"&gt;0","&lt;0"})*{1,-1})</f>
        <v>0</v>
      </c>
      <c r="CH621" s="35" t="str">
        <f t="shared" si="446"/>
        <v>No holdings</v>
      </c>
      <c r="CI621">
        <f t="shared" si="447"/>
        <v>0</v>
      </c>
      <c r="CJ621" s="16" t="str">
        <f t="shared" si="448"/>
        <v>Fail</v>
      </c>
      <c r="CK621" s="36">
        <f>Survey!$AV621</f>
        <v>0</v>
      </c>
      <c r="CL621" s="36" cm="1">
        <f t="array" ref="CL621">SUM(SUMIF(Survey!BZ621:CS621,{"&gt;0","&lt;0"})*{1,-1})-SUM(SUMIF(Survey!CU621:DN621,{"&gt;0","&lt;0"})*{1,-1})</f>
        <v>0</v>
      </c>
      <c r="CM621" s="35" t="str">
        <f t="shared" si="449"/>
        <v>No holdings</v>
      </c>
      <c r="CN621" s="17">
        <f t="shared" si="450"/>
        <v>0</v>
      </c>
      <c r="CO621" s="16" t="str">
        <f t="shared" si="451"/>
        <v>Pass</v>
      </c>
      <c r="CP621" s="38" t="b">
        <f>IF(ABS(Survey!$CS621)=0,TRUE,FALSE)</f>
        <v>1</v>
      </c>
      <c r="CQ621" s="37" t="b">
        <f>NOT(ISBLANK(Survey!$CT621))</f>
        <v>0</v>
      </c>
      <c r="CR621" s="16" t="str">
        <f t="shared" si="452"/>
        <v>Pass</v>
      </c>
      <c r="CS621" s="38" t="b">
        <f>IF(ABS(Survey!$DN621)=0,TRUE,FALSE)</f>
        <v>1</v>
      </c>
      <c r="CT621" s="37" t="b">
        <f>NOT(ISBLANK(Survey!$DO621))</f>
        <v>0</v>
      </c>
      <c r="CU621" t="str">
        <f t="shared" si="453"/>
        <v>Pass</v>
      </c>
      <c r="CV621" s="29" cm="1">
        <f t="array" ref="CV621">SUM(SUMIF(Survey!CO621,{"&gt;0","&lt;0"})*{1,-1})+SUM(SUMIF(Survey!DJ621,{"&gt;0","&lt;0"})*{1,-1})</f>
        <v>0</v>
      </c>
      <c r="CW621" s="29">
        <f>SUM(SUMIF(Survey!DQ621:DW621,{"&gt;0","&lt;0"})*{1,-1})+SUM(SUMIF(Survey!DY621:EE621,{"&gt;0","&lt;0"})*{1,-1})</f>
        <v>0</v>
      </c>
      <c r="CX621">
        <f t="shared" si="454"/>
        <v>0</v>
      </c>
      <c r="CY621">
        <f t="shared" si="455"/>
        <v>0</v>
      </c>
      <c r="CZ621" s="16" t="str">
        <f t="shared" si="456"/>
        <v>Pass</v>
      </c>
      <c r="DA621" s="38" t="b">
        <f>IF(ABS(Survey!$DW621)=0,TRUE,FALSE)</f>
        <v>1</v>
      </c>
      <c r="DB621" s="37" t="b">
        <f>NOT(ISBLANK(Survey!DX621))</f>
        <v>0</v>
      </c>
      <c r="DC621" s="16" t="str">
        <f t="shared" si="457"/>
        <v>Pass</v>
      </c>
      <c r="DD621" s="38" t="b">
        <f>IF(ABS(Survey!$EE621)=0,TRUE,FALSE)</f>
        <v>1</v>
      </c>
      <c r="DE621" s="37" t="b">
        <f>NOT(ISBLANK(Survey!$EF621))</f>
        <v>0</v>
      </c>
      <c r="DF621" s="16" t="str">
        <f t="shared" si="458"/>
        <v>Fail</v>
      </c>
      <c r="DG621" s="36">
        <f>SUM(SUMIF(Survey!EL621:EN621,{"&gt;0","&lt;0"})*{1,-1})</f>
        <v>0</v>
      </c>
      <c r="DH621">
        <f t="shared" si="459"/>
        <v>0</v>
      </c>
      <c r="DI621">
        <f t="shared" si="460"/>
        <v>100</v>
      </c>
      <c r="DJ621" s="35" t="b">
        <f>IF(OR(Survey!$M621="ETF",Survey!$M621="ETF, alternative mutual fund",Survey!$M621="Closed-end", Survey!$M621="Split share corp"),TRUE,FALSE)</f>
        <v>0</v>
      </c>
      <c r="DK621" s="16" t="str">
        <f t="shared" si="461"/>
        <v>Fail</v>
      </c>
      <c r="DL621" s="36">
        <f>SUM(SUMIF(Survey!EP621:EV621,{"&gt;0","&lt;0"})*{1,-1})</f>
        <v>0</v>
      </c>
      <c r="DM621">
        <f t="shared" si="462"/>
        <v>0</v>
      </c>
      <c r="DN621" s="17">
        <f t="shared" si="463"/>
        <v>100</v>
      </c>
      <c r="DO621" s="16" t="str">
        <f t="shared" si="464"/>
        <v>Fail</v>
      </c>
      <c r="DP621" s="36">
        <f>SUM(SUMIF(Survey!EX621:FD621,{"&gt;0","&lt;0"})*{1,-1})</f>
        <v>0</v>
      </c>
      <c r="DQ621">
        <f t="shared" si="465"/>
        <v>0</v>
      </c>
      <c r="DR621" s="17">
        <f t="shared" si="466"/>
        <v>100</v>
      </c>
    </row>
    <row r="622" spans="1:122">
      <c r="A622">
        <v>622</v>
      </c>
      <c r="B622" t="str">
        <f t="shared" si="420"/>
        <v>Pass</v>
      </c>
      <c r="C622" t="str">
        <f>IF(COUNTBLANK(Survey!B622:FE622)=$C$2, "Pass", "Fail")</f>
        <v>Pass</v>
      </c>
      <c r="D622" t="str">
        <f t="shared" si="421"/>
        <v>Fail</v>
      </c>
      <c r="E622" t="str">
        <f>IF(OR(ISBLANK(Survey!AJ622),COUNTIF(G622:BB622,"Fail")),"Fail","Pass")</f>
        <v>Fail</v>
      </c>
      <c r="G622" s="16" t="str">
        <f t="shared" si="422"/>
        <v>Fail</v>
      </c>
      <c r="H622" s="177">
        <f>COUNTBLANK(Survey!B622:D622)+COUNTBLANK(Survey!G622)+COUNTBLANK(Survey!I622)+COUNTBLANK(Survey!K622:M622)+COUNTBLANK(Survey!P622)+COUNTBLANK(Survey!S622:U622)+COUNTBLANK(Survey!Y622:AA622)+COUNTBLANK(Survey!AD622:AE622)+COUNTBLANK(Survey!AI622:AI622)</f>
        <v>18</v>
      </c>
      <c r="I622" s="16" t="str">
        <f t="shared" si="423"/>
        <v>Fail</v>
      </c>
      <c r="J622" t="b">
        <f>IF(Survey!E622="No",TRUE,FALSE)</f>
        <v>0</v>
      </c>
      <c r="K622" s="34">
        <f>LEN(Survey!E622)</f>
        <v>0</v>
      </c>
      <c r="L622" s="16" t="str">
        <f t="shared" si="424"/>
        <v>Fail</v>
      </c>
      <c r="M622" t="b">
        <f>IF(Survey!F622="No",TRUE,FALSE)</f>
        <v>0</v>
      </c>
      <c r="N622" s="33">
        <f>LEN(Survey!F622)</f>
        <v>0</v>
      </c>
      <c r="O622" s="16" t="str">
        <f t="shared" si="425"/>
        <v>Pass</v>
      </c>
      <c r="P622" s="34">
        <f>MOD((LEN(Survey!H622)+2),11)</f>
        <v>2</v>
      </c>
      <c r="Q622" s="33" t="str">
        <f>IF(Survey!$L622="Prospectus fund", "Yes", "No")</f>
        <v>No</v>
      </c>
      <c r="R622" s="16" t="str">
        <f t="shared" si="426"/>
        <v>Pass</v>
      </c>
      <c r="S622" s="34">
        <f>MOD((LEN(Survey!J622)+2),11)</f>
        <v>2</v>
      </c>
      <c r="T622" s="35" t="b">
        <f>IF(OR(Survey!$M622="ETF",Survey!$M622="ETF, alternative mutual fund",Survey!$M622="Closed-end", Survey!$M622="Split share corp", Survey!$I622="Yes"),TRUE,FALSE)</f>
        <v>0</v>
      </c>
      <c r="U622" s="16" t="str">
        <f>IFERROR(IF(AND(OR(X622=Y622,Y622 = "Either"),NOT(ISBLANK(Survey!K622))),"Pass","Fail"),"Pass")</f>
        <v>Fail</v>
      </c>
      <c r="V622" s="36" cm="1">
        <f t="array" ref="V622">SUM(SUMIF(Survey!BZ622:CS622,{"&gt;0","&lt;0"})*{1,-1})</f>
        <v>0</v>
      </c>
      <c r="W622" s="38" cm="1">
        <f t="array" ref="W622">SUM(SUMIF(Survey!CC622,{"&gt;0","&lt;0"})*{1,-1})+SUM(SUMIF(Survey!CM622,{"&gt;0","&lt;0"})*{1,-1})</f>
        <v>0</v>
      </c>
      <c r="X622" s="38">
        <f>Survey!K622</f>
        <v>0</v>
      </c>
      <c r="Y622" s="37" t="str">
        <f t="shared" si="427"/>
        <v>Either</v>
      </c>
      <c r="Z622" s="16" t="str">
        <f t="shared" si="428"/>
        <v>Fail</v>
      </c>
      <c r="AA622" s="67" cm="1">
        <f t="array" ref="AA622">SUM(SUMIF(Survey!BZ622:CS622,{"&gt;0","&lt;0"})*{1,-1})+SUM(SUMIF(Survey!CU622:DN622,{"&gt;0","&lt;0"})*{1,-1})</f>
        <v>0</v>
      </c>
      <c r="AB622" s="67">
        <f>IFERROR(AA622/(Survey!$AV622),0)</f>
        <v>0</v>
      </c>
      <c r="AC622" s="128" t="b">
        <f>IF(OR(Survey!$M622="Alternative strategy or hedge",Survey!$M622="Other, illiquid",Survey!$L622="Prospectus fund"),TRUE,FALSE)</f>
        <v>0</v>
      </c>
      <c r="AD622" s="128" t="b">
        <f>NOT(ISBLANK(Survey!$M622))</f>
        <v>0</v>
      </c>
      <c r="AE622" s="16" t="str">
        <f t="shared" si="429"/>
        <v>Pass</v>
      </c>
      <c r="AF622" s="38" t="b">
        <f>NOT(ISNUMBER(SEARCH("Other",Survey!$P622)))</f>
        <v>1</v>
      </c>
      <c r="AG622" s="37" t="b">
        <f>NOT(ISBLANK(Survey!$Q622))</f>
        <v>0</v>
      </c>
      <c r="AH622" s="16" t="str">
        <f t="shared" si="430"/>
        <v>Pass</v>
      </c>
      <c r="AI622" s="143">
        <f>COUNTBLANK(Survey!$W622)</f>
        <v>1</v>
      </c>
      <c r="AJ622" s="67">
        <f>IF(AND(Survey!L622&lt;&gt;"Exempt fund",OR(Survey!$M622="ETF",Survey!$M622="ETF, alternative mutual fund",Survey!$M622="Mutual fund",Survey!$M622="Alternative mutual fund",Survey!$M622="Money market")),1,0)</f>
        <v>0</v>
      </c>
      <c r="AK622" s="16" t="str">
        <f t="shared" si="431"/>
        <v>Pass</v>
      </c>
      <c r="AL622" s="38" t="b">
        <f>NOT(ISNUMBER(SEARCH("Yes",Survey!$AA622)))</f>
        <v>1</v>
      </c>
      <c r="AM622" s="37" t="b">
        <f>IF(COUNTBLANK(Survey!$AB622:$AC622)=0,TRUE, FALSE)</f>
        <v>0</v>
      </c>
      <c r="AN622" s="16" t="str">
        <f t="shared" si="432"/>
        <v>Pass</v>
      </c>
      <c r="AO622" s="38" t="b">
        <f>NOT(ISNUMBER(SEARCH("Yes",Survey!$AD622)))</f>
        <v>1</v>
      </c>
      <c r="AP622" s="37" t="b">
        <f>NOT(ISBLANK(Survey!$AF622))</f>
        <v>0</v>
      </c>
      <c r="AQ622" s="16" t="str">
        <f t="shared" si="433"/>
        <v>Pass</v>
      </c>
      <c r="AR622" s="38" t="b">
        <f>NOT(OR(ISNUMBER(SEARCH("Other",Survey!$AF622)),ISNUMBER(SEARCH("Multiple",Survey!$AF622))))</f>
        <v>1</v>
      </c>
      <c r="AS622" s="37" t="b">
        <f>NOT(ISBLANK(Survey!$AG622))</f>
        <v>0</v>
      </c>
      <c r="AT622" s="16" t="str">
        <f t="shared" si="434"/>
        <v>Fail</v>
      </c>
      <c r="AU622" s="143">
        <f>IF(ABS(Survey!$AV622)&gt;0, 1,0)</f>
        <v>0</v>
      </c>
      <c r="AV622" s="143">
        <f>IF(COUNTBLANK(Survey!$AJ622)=0,1,0)</f>
        <v>0</v>
      </c>
      <c r="AW622" s="16" t="str">
        <f t="shared" si="435"/>
        <v>Pass</v>
      </c>
      <c r="AX622" s="143">
        <f>IF(ISBLANK(Survey!$AJ622),0,1)</f>
        <v>0</v>
      </c>
      <c r="AY622" s="165">
        <f>COUNTBLANK(Survey!$AK622)</f>
        <v>1</v>
      </c>
      <c r="AZ622" s="16" t="str">
        <f t="shared" si="436"/>
        <v>Pass</v>
      </c>
      <c r="BA622" s="143">
        <f>IF(OR(Survey!$AK622="Closed",ISBLANK(Survey!$AK622)),0,1)</f>
        <v>0</v>
      </c>
      <c r="BB622" s="165">
        <f>IF(ISBLANK(Survey!$AL622),1,0)</f>
        <v>1</v>
      </c>
      <c r="BC622" s="147" t="str" cm="1">
        <f t="array" ref="BC622">IF(OR(IF(OR($BE622+$BF622 = 2, $BG622=1), FALSE, TRUE), AND($BD622:$BD622 = 0)),"Pass","Fail")</f>
        <v>Pass</v>
      </c>
      <c r="BD622" s="143">
        <f>COUNTBLANK(Survey!$AM622:$AO622)</f>
        <v>3</v>
      </c>
      <c r="BE622" s="143">
        <f>IF(Survey!$I622="Yes",1,0)</f>
        <v>0</v>
      </c>
      <c r="BF622" s="143">
        <f>IF(OR(Survey!$M622="Mutual fund",Survey!$M622="Alternative mutual fund",Survey!$M622="Money market"),1,0)</f>
        <v>0</v>
      </c>
      <c r="BG622" s="148">
        <f>IF(OR(Survey!$M622="ETF",Survey!$M622="ETF, alternative mutual fund"),1,0)</f>
        <v>0</v>
      </c>
      <c r="BH622" s="16" t="str">
        <f t="shared" si="437"/>
        <v>Pass</v>
      </c>
      <c r="BI622" s="38" t="b">
        <f>OR(ISNUMBER(SEARCH("Yes",Survey!$AO622)),ISBLANK(Survey!$AO622))</f>
        <v>1</v>
      </c>
      <c r="BJ622" s="67" t="b">
        <f>NOT(ISBLANK(Survey!$AP622))</f>
        <v>0</v>
      </c>
      <c r="BK622" s="16" t="str">
        <f t="shared" si="438"/>
        <v>Pass</v>
      </c>
      <c r="BL622" s="143">
        <f>IF(Survey!$AW622=0, 0,1)</f>
        <v>0</v>
      </c>
      <c r="BM622" s="67">
        <f>Survey!$AQ622</f>
        <v>0</v>
      </c>
      <c r="BN622" s="67">
        <f>IFERROR((Survey!$AX622-ABS(Survey!$AY622)-ABS(Survey!$BD622))/Survey!$AW622,0)</f>
        <v>0</v>
      </c>
      <c r="BO622" s="67">
        <f>IF(AND($BM622&gt;$BN622-0.2,$BM622&lt;$BN622+0.2,ISBLANK(Survey!$AQ622)=FALSE),0,1)</f>
        <v>1</v>
      </c>
      <c r="BP622" s="165">
        <f>IF(ISBLANK(Survey!$AR622),1,0)</f>
        <v>1</v>
      </c>
      <c r="BQ622" s="16" t="str">
        <f t="shared" si="439"/>
        <v>Pass</v>
      </c>
      <c r="BR622" s="143">
        <f>IF(Survey!$AW622=0, 0,1)</f>
        <v>0</v>
      </c>
      <c r="BS622" s="67">
        <f>IF(AND(Survey!$AS622&gt;=0,Survey!$AS622&lt;=0.2,Survey!$AS622&lt;&gt;""),0,1)</f>
        <v>1</v>
      </c>
      <c r="BT622" s="143">
        <f>IF(ISBLANK(Survey!$AT622),1,0)</f>
        <v>1</v>
      </c>
      <c r="BU622" s="16" t="str">
        <f t="shared" si="440"/>
        <v>Fail</v>
      </c>
      <c r="BV622" s="165">
        <f>Survey!$AU622</f>
        <v>0</v>
      </c>
      <c r="BW622" s="16" t="str">
        <f t="shared" si="441"/>
        <v>Pass</v>
      </c>
      <c r="BX622" s="36">
        <f>Survey!$AV622</f>
        <v>0</v>
      </c>
      <c r="BY622" s="176">
        <f>Survey!$AW622+Survey!$AX622-ABS(Survey!$AY622)+ABS(Survey!$AZ622)-ABS(Survey!$BA622)+ABS(Survey!$BB622)-ABS(Survey!$BC622)-ABS(Survey!$BD622)+Survey!$BE622</f>
        <v>0</v>
      </c>
      <c r="BZ622" s="35">
        <f t="shared" si="442"/>
        <v>0</v>
      </c>
      <c r="CA622" s="17">
        <f t="shared" si="443"/>
        <v>0</v>
      </c>
      <c r="CB622" s="16" t="str">
        <f t="shared" si="444"/>
        <v>Pass</v>
      </c>
      <c r="CC622" s="38" t="b">
        <f>IF(ABS(Survey!$BE622)=0,TRUE,FALSE)</f>
        <v>1</v>
      </c>
      <c r="CD622" s="37" t="b">
        <f>NOT(ISBLANK(Survey!$BF622))</f>
        <v>0</v>
      </c>
      <c r="CE622" t="str">
        <f t="shared" si="445"/>
        <v>Fail</v>
      </c>
      <c r="CF622" s="29">
        <f>Survey!$AV622</f>
        <v>0</v>
      </c>
      <c r="CG622" s="29" cm="1">
        <f t="array" ref="CG622">SUM(SUMIF(Survey!BH622:BO622,{"&gt;0","&lt;0"})*{1,-1})-SUM(SUMIF(Survey!BQ622:BX622,{"&gt;0","&lt;0"})*{1,-1})</f>
        <v>0</v>
      </c>
      <c r="CH622" s="35" t="str">
        <f t="shared" si="446"/>
        <v>No holdings</v>
      </c>
      <c r="CI622">
        <f t="shared" si="447"/>
        <v>0</v>
      </c>
      <c r="CJ622" s="16" t="str">
        <f t="shared" si="448"/>
        <v>Fail</v>
      </c>
      <c r="CK622" s="36">
        <f>Survey!$AV622</f>
        <v>0</v>
      </c>
      <c r="CL622" s="36" cm="1">
        <f t="array" ref="CL622">SUM(SUMIF(Survey!BZ622:CS622,{"&gt;0","&lt;0"})*{1,-1})-SUM(SUMIF(Survey!CU622:DN622,{"&gt;0","&lt;0"})*{1,-1})</f>
        <v>0</v>
      </c>
      <c r="CM622" s="35" t="str">
        <f t="shared" si="449"/>
        <v>No holdings</v>
      </c>
      <c r="CN622" s="17">
        <f t="shared" si="450"/>
        <v>0</v>
      </c>
      <c r="CO622" s="16" t="str">
        <f t="shared" si="451"/>
        <v>Pass</v>
      </c>
      <c r="CP622" s="38" t="b">
        <f>IF(ABS(Survey!$CS622)=0,TRUE,FALSE)</f>
        <v>1</v>
      </c>
      <c r="CQ622" s="37" t="b">
        <f>NOT(ISBLANK(Survey!$CT622))</f>
        <v>0</v>
      </c>
      <c r="CR622" s="16" t="str">
        <f t="shared" si="452"/>
        <v>Pass</v>
      </c>
      <c r="CS622" s="38" t="b">
        <f>IF(ABS(Survey!$DN622)=0,TRUE,FALSE)</f>
        <v>1</v>
      </c>
      <c r="CT622" s="37" t="b">
        <f>NOT(ISBLANK(Survey!$DO622))</f>
        <v>0</v>
      </c>
      <c r="CU622" t="str">
        <f t="shared" si="453"/>
        <v>Pass</v>
      </c>
      <c r="CV622" s="29" cm="1">
        <f t="array" ref="CV622">SUM(SUMIF(Survey!CO622,{"&gt;0","&lt;0"})*{1,-1})+SUM(SUMIF(Survey!DJ622,{"&gt;0","&lt;0"})*{1,-1})</f>
        <v>0</v>
      </c>
      <c r="CW622" s="29">
        <f>SUM(SUMIF(Survey!DQ622:DW622,{"&gt;0","&lt;0"})*{1,-1})+SUM(SUMIF(Survey!DY622:EE622,{"&gt;0","&lt;0"})*{1,-1})</f>
        <v>0</v>
      </c>
      <c r="CX622">
        <f t="shared" si="454"/>
        <v>0</v>
      </c>
      <c r="CY622">
        <f t="shared" si="455"/>
        <v>0</v>
      </c>
      <c r="CZ622" s="16" t="str">
        <f t="shared" si="456"/>
        <v>Pass</v>
      </c>
      <c r="DA622" s="38" t="b">
        <f>IF(ABS(Survey!$DW622)=0,TRUE,FALSE)</f>
        <v>1</v>
      </c>
      <c r="DB622" s="37" t="b">
        <f>NOT(ISBLANK(Survey!DX622))</f>
        <v>0</v>
      </c>
      <c r="DC622" s="16" t="str">
        <f t="shared" si="457"/>
        <v>Pass</v>
      </c>
      <c r="DD622" s="38" t="b">
        <f>IF(ABS(Survey!$EE622)=0,TRUE,FALSE)</f>
        <v>1</v>
      </c>
      <c r="DE622" s="37" t="b">
        <f>NOT(ISBLANK(Survey!$EF622))</f>
        <v>0</v>
      </c>
      <c r="DF622" s="16" t="str">
        <f t="shared" si="458"/>
        <v>Fail</v>
      </c>
      <c r="DG622" s="36">
        <f>SUM(SUMIF(Survey!EL622:EN622,{"&gt;0","&lt;0"})*{1,-1})</f>
        <v>0</v>
      </c>
      <c r="DH622">
        <f t="shared" si="459"/>
        <v>0</v>
      </c>
      <c r="DI622">
        <f t="shared" si="460"/>
        <v>100</v>
      </c>
      <c r="DJ622" s="35" t="b">
        <f>IF(OR(Survey!$M622="ETF",Survey!$M622="ETF, alternative mutual fund",Survey!$M622="Closed-end", Survey!$M622="Split share corp"),TRUE,FALSE)</f>
        <v>0</v>
      </c>
      <c r="DK622" s="16" t="str">
        <f t="shared" si="461"/>
        <v>Fail</v>
      </c>
      <c r="DL622" s="36">
        <f>SUM(SUMIF(Survey!EP622:EV622,{"&gt;0","&lt;0"})*{1,-1})</f>
        <v>0</v>
      </c>
      <c r="DM622">
        <f t="shared" si="462"/>
        <v>0</v>
      </c>
      <c r="DN622" s="17">
        <f t="shared" si="463"/>
        <v>100</v>
      </c>
      <c r="DO622" s="16" t="str">
        <f t="shared" si="464"/>
        <v>Fail</v>
      </c>
      <c r="DP622" s="36">
        <f>SUM(SUMIF(Survey!EX622:FD622,{"&gt;0","&lt;0"})*{1,-1})</f>
        <v>0</v>
      </c>
      <c r="DQ622">
        <f t="shared" si="465"/>
        <v>0</v>
      </c>
      <c r="DR622" s="17">
        <f t="shared" si="466"/>
        <v>100</v>
      </c>
    </row>
    <row r="623" spans="1:122">
      <c r="A623">
        <v>623</v>
      </c>
      <c r="B623" t="str">
        <f t="shared" si="420"/>
        <v>Pass</v>
      </c>
      <c r="C623" t="str">
        <f>IF(COUNTBLANK(Survey!B623:FE623)=$C$2, "Pass", "Fail")</f>
        <v>Pass</v>
      </c>
      <c r="D623" t="str">
        <f t="shared" si="421"/>
        <v>Fail</v>
      </c>
      <c r="E623" t="str">
        <f>IF(OR(ISBLANK(Survey!AJ623),COUNTIF(G623:BB623,"Fail")),"Fail","Pass")</f>
        <v>Fail</v>
      </c>
      <c r="G623" s="16" t="str">
        <f t="shared" si="422"/>
        <v>Fail</v>
      </c>
      <c r="H623" s="177">
        <f>COUNTBLANK(Survey!B623:D623)+COUNTBLANK(Survey!G623)+COUNTBLANK(Survey!I623)+COUNTBLANK(Survey!K623:M623)+COUNTBLANK(Survey!P623)+COUNTBLANK(Survey!S623:U623)+COUNTBLANK(Survey!Y623:AA623)+COUNTBLANK(Survey!AD623:AE623)+COUNTBLANK(Survey!AI623:AI623)</f>
        <v>18</v>
      </c>
      <c r="I623" s="16" t="str">
        <f t="shared" si="423"/>
        <v>Fail</v>
      </c>
      <c r="J623" t="b">
        <f>IF(Survey!E623="No",TRUE,FALSE)</f>
        <v>0</v>
      </c>
      <c r="K623" s="34">
        <f>LEN(Survey!E623)</f>
        <v>0</v>
      </c>
      <c r="L623" s="16" t="str">
        <f t="shared" si="424"/>
        <v>Fail</v>
      </c>
      <c r="M623" t="b">
        <f>IF(Survey!F623="No",TRUE,FALSE)</f>
        <v>0</v>
      </c>
      <c r="N623" s="33">
        <f>LEN(Survey!F623)</f>
        <v>0</v>
      </c>
      <c r="O623" s="16" t="str">
        <f t="shared" si="425"/>
        <v>Pass</v>
      </c>
      <c r="P623" s="34">
        <f>MOD((LEN(Survey!H623)+2),11)</f>
        <v>2</v>
      </c>
      <c r="Q623" s="33" t="str">
        <f>IF(Survey!$L623="Prospectus fund", "Yes", "No")</f>
        <v>No</v>
      </c>
      <c r="R623" s="16" t="str">
        <f t="shared" si="426"/>
        <v>Pass</v>
      </c>
      <c r="S623" s="34">
        <f>MOD((LEN(Survey!J623)+2),11)</f>
        <v>2</v>
      </c>
      <c r="T623" s="35" t="b">
        <f>IF(OR(Survey!$M623="ETF",Survey!$M623="ETF, alternative mutual fund",Survey!$M623="Closed-end", Survey!$M623="Split share corp", Survey!$I623="Yes"),TRUE,FALSE)</f>
        <v>0</v>
      </c>
      <c r="U623" s="16" t="str">
        <f>IFERROR(IF(AND(OR(X623=Y623,Y623 = "Either"),NOT(ISBLANK(Survey!K623))),"Pass","Fail"),"Pass")</f>
        <v>Fail</v>
      </c>
      <c r="V623" s="36" cm="1">
        <f t="array" ref="V623">SUM(SUMIF(Survey!BZ623:CS623,{"&gt;0","&lt;0"})*{1,-1})</f>
        <v>0</v>
      </c>
      <c r="W623" s="38" cm="1">
        <f t="array" ref="W623">SUM(SUMIF(Survey!CC623,{"&gt;0","&lt;0"})*{1,-1})+SUM(SUMIF(Survey!CM623,{"&gt;0","&lt;0"})*{1,-1})</f>
        <v>0</v>
      </c>
      <c r="X623" s="38">
        <f>Survey!K623</f>
        <v>0</v>
      </c>
      <c r="Y623" s="37" t="str">
        <f t="shared" si="427"/>
        <v>Either</v>
      </c>
      <c r="Z623" s="16" t="str">
        <f t="shared" si="428"/>
        <v>Fail</v>
      </c>
      <c r="AA623" s="67" cm="1">
        <f t="array" ref="AA623">SUM(SUMIF(Survey!BZ623:CS623,{"&gt;0","&lt;0"})*{1,-1})+SUM(SUMIF(Survey!CU623:DN623,{"&gt;0","&lt;0"})*{1,-1})</f>
        <v>0</v>
      </c>
      <c r="AB623" s="67">
        <f>IFERROR(AA623/(Survey!$AV623),0)</f>
        <v>0</v>
      </c>
      <c r="AC623" s="128" t="b">
        <f>IF(OR(Survey!$M623="Alternative strategy or hedge",Survey!$M623="Other, illiquid",Survey!$L623="Prospectus fund"),TRUE,FALSE)</f>
        <v>0</v>
      </c>
      <c r="AD623" s="128" t="b">
        <f>NOT(ISBLANK(Survey!$M623))</f>
        <v>0</v>
      </c>
      <c r="AE623" s="16" t="str">
        <f t="shared" si="429"/>
        <v>Pass</v>
      </c>
      <c r="AF623" s="38" t="b">
        <f>NOT(ISNUMBER(SEARCH("Other",Survey!$P623)))</f>
        <v>1</v>
      </c>
      <c r="AG623" s="37" t="b">
        <f>NOT(ISBLANK(Survey!$Q623))</f>
        <v>0</v>
      </c>
      <c r="AH623" s="16" t="str">
        <f t="shared" si="430"/>
        <v>Pass</v>
      </c>
      <c r="AI623" s="143">
        <f>COUNTBLANK(Survey!$W623)</f>
        <v>1</v>
      </c>
      <c r="AJ623" s="67">
        <f>IF(AND(Survey!L623&lt;&gt;"Exempt fund",OR(Survey!$M623="ETF",Survey!$M623="ETF, alternative mutual fund",Survey!$M623="Mutual fund",Survey!$M623="Alternative mutual fund",Survey!$M623="Money market")),1,0)</f>
        <v>0</v>
      </c>
      <c r="AK623" s="16" t="str">
        <f t="shared" si="431"/>
        <v>Pass</v>
      </c>
      <c r="AL623" s="38" t="b">
        <f>NOT(ISNUMBER(SEARCH("Yes",Survey!$AA623)))</f>
        <v>1</v>
      </c>
      <c r="AM623" s="37" t="b">
        <f>IF(COUNTBLANK(Survey!$AB623:$AC623)=0,TRUE, FALSE)</f>
        <v>0</v>
      </c>
      <c r="AN623" s="16" t="str">
        <f t="shared" si="432"/>
        <v>Pass</v>
      </c>
      <c r="AO623" s="38" t="b">
        <f>NOT(ISNUMBER(SEARCH("Yes",Survey!$AD623)))</f>
        <v>1</v>
      </c>
      <c r="AP623" s="37" t="b">
        <f>NOT(ISBLANK(Survey!$AF623))</f>
        <v>0</v>
      </c>
      <c r="AQ623" s="16" t="str">
        <f t="shared" si="433"/>
        <v>Pass</v>
      </c>
      <c r="AR623" s="38" t="b">
        <f>NOT(OR(ISNUMBER(SEARCH("Other",Survey!$AF623)),ISNUMBER(SEARCH("Multiple",Survey!$AF623))))</f>
        <v>1</v>
      </c>
      <c r="AS623" s="37" t="b">
        <f>NOT(ISBLANK(Survey!$AG623))</f>
        <v>0</v>
      </c>
      <c r="AT623" s="16" t="str">
        <f t="shared" si="434"/>
        <v>Fail</v>
      </c>
      <c r="AU623" s="143">
        <f>IF(ABS(Survey!$AV623)&gt;0, 1,0)</f>
        <v>0</v>
      </c>
      <c r="AV623" s="143">
        <f>IF(COUNTBLANK(Survey!$AJ623)=0,1,0)</f>
        <v>0</v>
      </c>
      <c r="AW623" s="16" t="str">
        <f t="shared" si="435"/>
        <v>Pass</v>
      </c>
      <c r="AX623" s="143">
        <f>IF(ISBLANK(Survey!$AJ623),0,1)</f>
        <v>0</v>
      </c>
      <c r="AY623" s="165">
        <f>COUNTBLANK(Survey!$AK623)</f>
        <v>1</v>
      </c>
      <c r="AZ623" s="16" t="str">
        <f t="shared" si="436"/>
        <v>Pass</v>
      </c>
      <c r="BA623" s="143">
        <f>IF(OR(Survey!$AK623="Closed",ISBLANK(Survey!$AK623)),0,1)</f>
        <v>0</v>
      </c>
      <c r="BB623" s="165">
        <f>IF(ISBLANK(Survey!$AL623),1,0)</f>
        <v>1</v>
      </c>
      <c r="BC623" s="147" t="str" cm="1">
        <f t="array" ref="BC623">IF(OR(IF(OR($BE623+$BF623 = 2, $BG623=1), FALSE, TRUE), AND($BD623:$BD623 = 0)),"Pass","Fail")</f>
        <v>Pass</v>
      </c>
      <c r="BD623" s="143">
        <f>COUNTBLANK(Survey!$AM623:$AO623)</f>
        <v>3</v>
      </c>
      <c r="BE623" s="143">
        <f>IF(Survey!$I623="Yes",1,0)</f>
        <v>0</v>
      </c>
      <c r="BF623" s="143">
        <f>IF(OR(Survey!$M623="Mutual fund",Survey!$M623="Alternative mutual fund",Survey!$M623="Money market"),1,0)</f>
        <v>0</v>
      </c>
      <c r="BG623" s="148">
        <f>IF(OR(Survey!$M623="ETF",Survey!$M623="ETF, alternative mutual fund"),1,0)</f>
        <v>0</v>
      </c>
      <c r="BH623" s="16" t="str">
        <f t="shared" si="437"/>
        <v>Pass</v>
      </c>
      <c r="BI623" s="38" t="b">
        <f>OR(ISNUMBER(SEARCH("Yes",Survey!$AO623)),ISBLANK(Survey!$AO623))</f>
        <v>1</v>
      </c>
      <c r="BJ623" s="67" t="b">
        <f>NOT(ISBLANK(Survey!$AP623))</f>
        <v>0</v>
      </c>
      <c r="BK623" s="16" t="str">
        <f t="shared" si="438"/>
        <v>Pass</v>
      </c>
      <c r="BL623" s="143">
        <f>IF(Survey!$AW623=0, 0,1)</f>
        <v>0</v>
      </c>
      <c r="BM623" s="67">
        <f>Survey!$AQ623</f>
        <v>0</v>
      </c>
      <c r="BN623" s="67">
        <f>IFERROR((Survey!$AX623-ABS(Survey!$AY623)-ABS(Survey!$BD623))/Survey!$AW623,0)</f>
        <v>0</v>
      </c>
      <c r="BO623" s="67">
        <f>IF(AND($BM623&gt;$BN623-0.2,$BM623&lt;$BN623+0.2,ISBLANK(Survey!$AQ623)=FALSE),0,1)</f>
        <v>1</v>
      </c>
      <c r="BP623" s="165">
        <f>IF(ISBLANK(Survey!$AR623),1,0)</f>
        <v>1</v>
      </c>
      <c r="BQ623" s="16" t="str">
        <f t="shared" si="439"/>
        <v>Pass</v>
      </c>
      <c r="BR623" s="143">
        <f>IF(Survey!$AW623=0, 0,1)</f>
        <v>0</v>
      </c>
      <c r="BS623" s="67">
        <f>IF(AND(Survey!$AS623&gt;=0,Survey!$AS623&lt;=0.2,Survey!$AS623&lt;&gt;""),0,1)</f>
        <v>1</v>
      </c>
      <c r="BT623" s="143">
        <f>IF(ISBLANK(Survey!$AT623),1,0)</f>
        <v>1</v>
      </c>
      <c r="BU623" s="16" t="str">
        <f t="shared" si="440"/>
        <v>Fail</v>
      </c>
      <c r="BV623" s="165">
        <f>Survey!$AU623</f>
        <v>0</v>
      </c>
      <c r="BW623" s="16" t="str">
        <f t="shared" si="441"/>
        <v>Pass</v>
      </c>
      <c r="BX623" s="36">
        <f>Survey!$AV623</f>
        <v>0</v>
      </c>
      <c r="BY623" s="176">
        <f>Survey!$AW623+Survey!$AX623-ABS(Survey!$AY623)+ABS(Survey!$AZ623)-ABS(Survey!$BA623)+ABS(Survey!$BB623)-ABS(Survey!$BC623)-ABS(Survey!$BD623)+Survey!$BE623</f>
        <v>0</v>
      </c>
      <c r="BZ623" s="35">
        <f t="shared" si="442"/>
        <v>0</v>
      </c>
      <c r="CA623" s="17">
        <f t="shared" si="443"/>
        <v>0</v>
      </c>
      <c r="CB623" s="16" t="str">
        <f t="shared" si="444"/>
        <v>Pass</v>
      </c>
      <c r="CC623" s="38" t="b">
        <f>IF(ABS(Survey!$BE623)=0,TRUE,FALSE)</f>
        <v>1</v>
      </c>
      <c r="CD623" s="37" t="b">
        <f>NOT(ISBLANK(Survey!$BF623))</f>
        <v>0</v>
      </c>
      <c r="CE623" t="str">
        <f t="shared" si="445"/>
        <v>Fail</v>
      </c>
      <c r="CF623" s="29">
        <f>Survey!$AV623</f>
        <v>0</v>
      </c>
      <c r="CG623" s="29" cm="1">
        <f t="array" ref="CG623">SUM(SUMIF(Survey!BH623:BO623,{"&gt;0","&lt;0"})*{1,-1})-SUM(SUMIF(Survey!BQ623:BX623,{"&gt;0","&lt;0"})*{1,-1})</f>
        <v>0</v>
      </c>
      <c r="CH623" s="35" t="str">
        <f t="shared" si="446"/>
        <v>No holdings</v>
      </c>
      <c r="CI623">
        <f t="shared" si="447"/>
        <v>0</v>
      </c>
      <c r="CJ623" s="16" t="str">
        <f t="shared" si="448"/>
        <v>Fail</v>
      </c>
      <c r="CK623" s="36">
        <f>Survey!$AV623</f>
        <v>0</v>
      </c>
      <c r="CL623" s="36" cm="1">
        <f t="array" ref="CL623">SUM(SUMIF(Survey!BZ623:CS623,{"&gt;0","&lt;0"})*{1,-1})-SUM(SUMIF(Survey!CU623:DN623,{"&gt;0","&lt;0"})*{1,-1})</f>
        <v>0</v>
      </c>
      <c r="CM623" s="35" t="str">
        <f t="shared" si="449"/>
        <v>No holdings</v>
      </c>
      <c r="CN623" s="17">
        <f t="shared" si="450"/>
        <v>0</v>
      </c>
      <c r="CO623" s="16" t="str">
        <f t="shared" si="451"/>
        <v>Pass</v>
      </c>
      <c r="CP623" s="38" t="b">
        <f>IF(ABS(Survey!$CS623)=0,TRUE,FALSE)</f>
        <v>1</v>
      </c>
      <c r="CQ623" s="37" t="b">
        <f>NOT(ISBLANK(Survey!$CT623))</f>
        <v>0</v>
      </c>
      <c r="CR623" s="16" t="str">
        <f t="shared" si="452"/>
        <v>Pass</v>
      </c>
      <c r="CS623" s="38" t="b">
        <f>IF(ABS(Survey!$DN623)=0,TRUE,FALSE)</f>
        <v>1</v>
      </c>
      <c r="CT623" s="37" t="b">
        <f>NOT(ISBLANK(Survey!$DO623))</f>
        <v>0</v>
      </c>
      <c r="CU623" t="str">
        <f t="shared" si="453"/>
        <v>Pass</v>
      </c>
      <c r="CV623" s="29" cm="1">
        <f t="array" ref="CV623">SUM(SUMIF(Survey!CO623,{"&gt;0","&lt;0"})*{1,-1})+SUM(SUMIF(Survey!DJ623,{"&gt;0","&lt;0"})*{1,-1})</f>
        <v>0</v>
      </c>
      <c r="CW623" s="29">
        <f>SUM(SUMIF(Survey!DQ623:DW623,{"&gt;0","&lt;0"})*{1,-1})+SUM(SUMIF(Survey!DY623:EE623,{"&gt;0","&lt;0"})*{1,-1})</f>
        <v>0</v>
      </c>
      <c r="CX623">
        <f t="shared" si="454"/>
        <v>0</v>
      </c>
      <c r="CY623">
        <f t="shared" si="455"/>
        <v>0</v>
      </c>
      <c r="CZ623" s="16" t="str">
        <f t="shared" si="456"/>
        <v>Pass</v>
      </c>
      <c r="DA623" s="38" t="b">
        <f>IF(ABS(Survey!$DW623)=0,TRUE,FALSE)</f>
        <v>1</v>
      </c>
      <c r="DB623" s="37" t="b">
        <f>NOT(ISBLANK(Survey!DX623))</f>
        <v>0</v>
      </c>
      <c r="DC623" s="16" t="str">
        <f t="shared" si="457"/>
        <v>Pass</v>
      </c>
      <c r="DD623" s="38" t="b">
        <f>IF(ABS(Survey!$EE623)=0,TRUE,FALSE)</f>
        <v>1</v>
      </c>
      <c r="DE623" s="37" t="b">
        <f>NOT(ISBLANK(Survey!$EF623))</f>
        <v>0</v>
      </c>
      <c r="DF623" s="16" t="str">
        <f t="shared" si="458"/>
        <v>Fail</v>
      </c>
      <c r="DG623" s="36">
        <f>SUM(SUMIF(Survey!EL623:EN623,{"&gt;0","&lt;0"})*{1,-1})</f>
        <v>0</v>
      </c>
      <c r="DH623">
        <f t="shared" si="459"/>
        <v>0</v>
      </c>
      <c r="DI623">
        <f t="shared" si="460"/>
        <v>100</v>
      </c>
      <c r="DJ623" s="35" t="b">
        <f>IF(OR(Survey!$M623="ETF",Survey!$M623="ETF, alternative mutual fund",Survey!$M623="Closed-end", Survey!$M623="Split share corp"),TRUE,FALSE)</f>
        <v>0</v>
      </c>
      <c r="DK623" s="16" t="str">
        <f t="shared" si="461"/>
        <v>Fail</v>
      </c>
      <c r="DL623" s="36">
        <f>SUM(SUMIF(Survey!EP623:EV623,{"&gt;0","&lt;0"})*{1,-1})</f>
        <v>0</v>
      </c>
      <c r="DM623">
        <f t="shared" si="462"/>
        <v>0</v>
      </c>
      <c r="DN623" s="17">
        <f t="shared" si="463"/>
        <v>100</v>
      </c>
      <c r="DO623" s="16" t="str">
        <f t="shared" si="464"/>
        <v>Fail</v>
      </c>
      <c r="DP623" s="36">
        <f>SUM(SUMIF(Survey!EX623:FD623,{"&gt;0","&lt;0"})*{1,-1})</f>
        <v>0</v>
      </c>
      <c r="DQ623">
        <f t="shared" si="465"/>
        <v>0</v>
      </c>
      <c r="DR623" s="17">
        <f t="shared" si="466"/>
        <v>100</v>
      </c>
    </row>
    <row r="624" spans="1:122">
      <c r="A624">
        <v>624</v>
      </c>
      <c r="B624" t="str">
        <f t="shared" si="420"/>
        <v>Pass</v>
      </c>
      <c r="C624" t="str">
        <f>IF(COUNTBLANK(Survey!B624:FE624)=$C$2, "Pass", "Fail")</f>
        <v>Pass</v>
      </c>
      <c r="D624" t="str">
        <f t="shared" si="421"/>
        <v>Fail</v>
      </c>
      <c r="E624" t="str">
        <f>IF(OR(ISBLANK(Survey!AJ624),COUNTIF(G624:BB624,"Fail")),"Fail","Pass")</f>
        <v>Fail</v>
      </c>
      <c r="G624" s="16" t="str">
        <f t="shared" si="422"/>
        <v>Fail</v>
      </c>
      <c r="H624" s="177">
        <f>COUNTBLANK(Survey!B624:D624)+COUNTBLANK(Survey!G624)+COUNTBLANK(Survey!I624)+COUNTBLANK(Survey!K624:M624)+COUNTBLANK(Survey!P624)+COUNTBLANK(Survey!S624:U624)+COUNTBLANK(Survey!Y624:AA624)+COUNTBLANK(Survey!AD624:AE624)+COUNTBLANK(Survey!AI624:AI624)</f>
        <v>18</v>
      </c>
      <c r="I624" s="16" t="str">
        <f t="shared" si="423"/>
        <v>Fail</v>
      </c>
      <c r="J624" t="b">
        <f>IF(Survey!E624="No",TRUE,FALSE)</f>
        <v>0</v>
      </c>
      <c r="K624" s="34">
        <f>LEN(Survey!E624)</f>
        <v>0</v>
      </c>
      <c r="L624" s="16" t="str">
        <f t="shared" si="424"/>
        <v>Fail</v>
      </c>
      <c r="M624" t="b">
        <f>IF(Survey!F624="No",TRUE,FALSE)</f>
        <v>0</v>
      </c>
      <c r="N624" s="33">
        <f>LEN(Survey!F624)</f>
        <v>0</v>
      </c>
      <c r="O624" s="16" t="str">
        <f t="shared" si="425"/>
        <v>Pass</v>
      </c>
      <c r="P624" s="34">
        <f>MOD((LEN(Survey!H624)+2),11)</f>
        <v>2</v>
      </c>
      <c r="Q624" s="33" t="str">
        <f>IF(Survey!$L624="Prospectus fund", "Yes", "No")</f>
        <v>No</v>
      </c>
      <c r="R624" s="16" t="str">
        <f t="shared" si="426"/>
        <v>Pass</v>
      </c>
      <c r="S624" s="34">
        <f>MOD((LEN(Survey!J624)+2),11)</f>
        <v>2</v>
      </c>
      <c r="T624" s="35" t="b">
        <f>IF(OR(Survey!$M624="ETF",Survey!$M624="ETF, alternative mutual fund",Survey!$M624="Closed-end", Survey!$M624="Split share corp", Survey!$I624="Yes"),TRUE,FALSE)</f>
        <v>0</v>
      </c>
      <c r="U624" s="16" t="str">
        <f>IFERROR(IF(AND(OR(X624=Y624,Y624 = "Either"),NOT(ISBLANK(Survey!K624))),"Pass","Fail"),"Pass")</f>
        <v>Fail</v>
      </c>
      <c r="V624" s="36" cm="1">
        <f t="array" ref="V624">SUM(SUMIF(Survey!BZ624:CS624,{"&gt;0","&lt;0"})*{1,-1})</f>
        <v>0</v>
      </c>
      <c r="W624" s="38" cm="1">
        <f t="array" ref="W624">SUM(SUMIF(Survey!CC624,{"&gt;0","&lt;0"})*{1,-1})+SUM(SUMIF(Survey!CM624,{"&gt;0","&lt;0"})*{1,-1})</f>
        <v>0</v>
      </c>
      <c r="X624" s="38">
        <f>Survey!K624</f>
        <v>0</v>
      </c>
      <c r="Y624" s="37" t="str">
        <f t="shared" si="427"/>
        <v>Either</v>
      </c>
      <c r="Z624" s="16" t="str">
        <f t="shared" si="428"/>
        <v>Fail</v>
      </c>
      <c r="AA624" s="67" cm="1">
        <f t="array" ref="AA624">SUM(SUMIF(Survey!BZ624:CS624,{"&gt;0","&lt;0"})*{1,-1})+SUM(SUMIF(Survey!CU624:DN624,{"&gt;0","&lt;0"})*{1,-1})</f>
        <v>0</v>
      </c>
      <c r="AB624" s="67">
        <f>IFERROR(AA624/(Survey!$AV624),0)</f>
        <v>0</v>
      </c>
      <c r="AC624" s="128" t="b">
        <f>IF(OR(Survey!$M624="Alternative strategy or hedge",Survey!$M624="Other, illiquid",Survey!$L624="Prospectus fund"),TRUE,FALSE)</f>
        <v>0</v>
      </c>
      <c r="AD624" s="128" t="b">
        <f>NOT(ISBLANK(Survey!$M624))</f>
        <v>0</v>
      </c>
      <c r="AE624" s="16" t="str">
        <f t="shared" si="429"/>
        <v>Pass</v>
      </c>
      <c r="AF624" s="38" t="b">
        <f>NOT(ISNUMBER(SEARCH("Other",Survey!$P624)))</f>
        <v>1</v>
      </c>
      <c r="AG624" s="37" t="b">
        <f>NOT(ISBLANK(Survey!$Q624))</f>
        <v>0</v>
      </c>
      <c r="AH624" s="16" t="str">
        <f t="shared" si="430"/>
        <v>Pass</v>
      </c>
      <c r="AI624" s="143">
        <f>COUNTBLANK(Survey!$W624)</f>
        <v>1</v>
      </c>
      <c r="AJ624" s="67">
        <f>IF(AND(Survey!L624&lt;&gt;"Exempt fund",OR(Survey!$M624="ETF",Survey!$M624="ETF, alternative mutual fund",Survey!$M624="Mutual fund",Survey!$M624="Alternative mutual fund",Survey!$M624="Money market")),1,0)</f>
        <v>0</v>
      </c>
      <c r="AK624" s="16" t="str">
        <f t="shared" si="431"/>
        <v>Pass</v>
      </c>
      <c r="AL624" s="38" t="b">
        <f>NOT(ISNUMBER(SEARCH("Yes",Survey!$AA624)))</f>
        <v>1</v>
      </c>
      <c r="AM624" s="37" t="b">
        <f>IF(COUNTBLANK(Survey!$AB624:$AC624)=0,TRUE, FALSE)</f>
        <v>0</v>
      </c>
      <c r="AN624" s="16" t="str">
        <f t="shared" si="432"/>
        <v>Pass</v>
      </c>
      <c r="AO624" s="38" t="b">
        <f>NOT(ISNUMBER(SEARCH("Yes",Survey!$AD624)))</f>
        <v>1</v>
      </c>
      <c r="AP624" s="37" t="b">
        <f>NOT(ISBLANK(Survey!$AF624))</f>
        <v>0</v>
      </c>
      <c r="AQ624" s="16" t="str">
        <f t="shared" si="433"/>
        <v>Pass</v>
      </c>
      <c r="AR624" s="38" t="b">
        <f>NOT(OR(ISNUMBER(SEARCH("Other",Survey!$AF624)),ISNUMBER(SEARCH("Multiple",Survey!$AF624))))</f>
        <v>1</v>
      </c>
      <c r="AS624" s="37" t="b">
        <f>NOT(ISBLANK(Survey!$AG624))</f>
        <v>0</v>
      </c>
      <c r="AT624" s="16" t="str">
        <f t="shared" si="434"/>
        <v>Fail</v>
      </c>
      <c r="AU624" s="143">
        <f>IF(ABS(Survey!$AV624)&gt;0, 1,0)</f>
        <v>0</v>
      </c>
      <c r="AV624" s="143">
        <f>IF(COUNTBLANK(Survey!$AJ624)=0,1,0)</f>
        <v>0</v>
      </c>
      <c r="AW624" s="16" t="str">
        <f t="shared" si="435"/>
        <v>Pass</v>
      </c>
      <c r="AX624" s="143">
        <f>IF(ISBLANK(Survey!$AJ624),0,1)</f>
        <v>0</v>
      </c>
      <c r="AY624" s="165">
        <f>COUNTBLANK(Survey!$AK624)</f>
        <v>1</v>
      </c>
      <c r="AZ624" s="16" t="str">
        <f t="shared" si="436"/>
        <v>Pass</v>
      </c>
      <c r="BA624" s="143">
        <f>IF(OR(Survey!$AK624="Closed",ISBLANK(Survey!$AK624)),0,1)</f>
        <v>0</v>
      </c>
      <c r="BB624" s="165">
        <f>IF(ISBLANK(Survey!$AL624),1,0)</f>
        <v>1</v>
      </c>
      <c r="BC624" s="147" t="str" cm="1">
        <f t="array" ref="BC624">IF(OR(IF(OR($BE624+$BF624 = 2, $BG624=1), FALSE, TRUE), AND($BD624:$BD624 = 0)),"Pass","Fail")</f>
        <v>Pass</v>
      </c>
      <c r="BD624" s="143">
        <f>COUNTBLANK(Survey!$AM624:$AO624)</f>
        <v>3</v>
      </c>
      <c r="BE624" s="143">
        <f>IF(Survey!$I624="Yes",1,0)</f>
        <v>0</v>
      </c>
      <c r="BF624" s="143">
        <f>IF(OR(Survey!$M624="Mutual fund",Survey!$M624="Alternative mutual fund",Survey!$M624="Money market"),1,0)</f>
        <v>0</v>
      </c>
      <c r="BG624" s="148">
        <f>IF(OR(Survey!$M624="ETF",Survey!$M624="ETF, alternative mutual fund"),1,0)</f>
        <v>0</v>
      </c>
      <c r="BH624" s="16" t="str">
        <f t="shared" si="437"/>
        <v>Pass</v>
      </c>
      <c r="BI624" s="38" t="b">
        <f>OR(ISNUMBER(SEARCH("Yes",Survey!$AO624)),ISBLANK(Survey!$AO624))</f>
        <v>1</v>
      </c>
      <c r="BJ624" s="67" t="b">
        <f>NOT(ISBLANK(Survey!$AP624))</f>
        <v>0</v>
      </c>
      <c r="BK624" s="16" t="str">
        <f t="shared" si="438"/>
        <v>Pass</v>
      </c>
      <c r="BL624" s="143">
        <f>IF(Survey!$AW624=0, 0,1)</f>
        <v>0</v>
      </c>
      <c r="BM624" s="67">
        <f>Survey!$AQ624</f>
        <v>0</v>
      </c>
      <c r="BN624" s="67">
        <f>IFERROR((Survey!$AX624-ABS(Survey!$AY624)-ABS(Survey!$BD624))/Survey!$AW624,0)</f>
        <v>0</v>
      </c>
      <c r="BO624" s="67">
        <f>IF(AND($BM624&gt;$BN624-0.2,$BM624&lt;$BN624+0.2,ISBLANK(Survey!$AQ624)=FALSE),0,1)</f>
        <v>1</v>
      </c>
      <c r="BP624" s="165">
        <f>IF(ISBLANK(Survey!$AR624),1,0)</f>
        <v>1</v>
      </c>
      <c r="BQ624" s="16" t="str">
        <f t="shared" si="439"/>
        <v>Pass</v>
      </c>
      <c r="BR624" s="143">
        <f>IF(Survey!$AW624=0, 0,1)</f>
        <v>0</v>
      </c>
      <c r="BS624" s="67">
        <f>IF(AND(Survey!$AS624&gt;=0,Survey!$AS624&lt;=0.2,Survey!$AS624&lt;&gt;""),0,1)</f>
        <v>1</v>
      </c>
      <c r="BT624" s="143">
        <f>IF(ISBLANK(Survey!$AT624),1,0)</f>
        <v>1</v>
      </c>
      <c r="BU624" s="16" t="str">
        <f t="shared" si="440"/>
        <v>Fail</v>
      </c>
      <c r="BV624" s="165">
        <f>Survey!$AU624</f>
        <v>0</v>
      </c>
      <c r="BW624" s="16" t="str">
        <f t="shared" si="441"/>
        <v>Pass</v>
      </c>
      <c r="BX624" s="36">
        <f>Survey!$AV624</f>
        <v>0</v>
      </c>
      <c r="BY624" s="176">
        <f>Survey!$AW624+Survey!$AX624-ABS(Survey!$AY624)+ABS(Survey!$AZ624)-ABS(Survey!$BA624)+ABS(Survey!$BB624)-ABS(Survey!$BC624)-ABS(Survey!$BD624)+Survey!$BE624</f>
        <v>0</v>
      </c>
      <c r="BZ624" s="35">
        <f t="shared" si="442"/>
        <v>0</v>
      </c>
      <c r="CA624" s="17">
        <f t="shared" si="443"/>
        <v>0</v>
      </c>
      <c r="CB624" s="16" t="str">
        <f t="shared" si="444"/>
        <v>Pass</v>
      </c>
      <c r="CC624" s="38" t="b">
        <f>IF(ABS(Survey!$BE624)=0,TRUE,FALSE)</f>
        <v>1</v>
      </c>
      <c r="CD624" s="37" t="b">
        <f>NOT(ISBLANK(Survey!$BF624))</f>
        <v>0</v>
      </c>
      <c r="CE624" t="str">
        <f t="shared" si="445"/>
        <v>Fail</v>
      </c>
      <c r="CF624" s="29">
        <f>Survey!$AV624</f>
        <v>0</v>
      </c>
      <c r="CG624" s="29" cm="1">
        <f t="array" ref="CG624">SUM(SUMIF(Survey!BH624:BO624,{"&gt;0","&lt;0"})*{1,-1})-SUM(SUMIF(Survey!BQ624:BX624,{"&gt;0","&lt;0"})*{1,-1})</f>
        <v>0</v>
      </c>
      <c r="CH624" s="35" t="str">
        <f t="shared" si="446"/>
        <v>No holdings</v>
      </c>
      <c r="CI624">
        <f t="shared" si="447"/>
        <v>0</v>
      </c>
      <c r="CJ624" s="16" t="str">
        <f t="shared" si="448"/>
        <v>Fail</v>
      </c>
      <c r="CK624" s="36">
        <f>Survey!$AV624</f>
        <v>0</v>
      </c>
      <c r="CL624" s="36" cm="1">
        <f t="array" ref="CL624">SUM(SUMIF(Survey!BZ624:CS624,{"&gt;0","&lt;0"})*{1,-1})-SUM(SUMIF(Survey!CU624:DN624,{"&gt;0","&lt;0"})*{1,-1})</f>
        <v>0</v>
      </c>
      <c r="CM624" s="35" t="str">
        <f t="shared" si="449"/>
        <v>No holdings</v>
      </c>
      <c r="CN624" s="17">
        <f t="shared" si="450"/>
        <v>0</v>
      </c>
      <c r="CO624" s="16" t="str">
        <f t="shared" si="451"/>
        <v>Pass</v>
      </c>
      <c r="CP624" s="38" t="b">
        <f>IF(ABS(Survey!$CS624)=0,TRUE,FALSE)</f>
        <v>1</v>
      </c>
      <c r="CQ624" s="37" t="b">
        <f>NOT(ISBLANK(Survey!$CT624))</f>
        <v>0</v>
      </c>
      <c r="CR624" s="16" t="str">
        <f t="shared" si="452"/>
        <v>Pass</v>
      </c>
      <c r="CS624" s="38" t="b">
        <f>IF(ABS(Survey!$DN624)=0,TRUE,FALSE)</f>
        <v>1</v>
      </c>
      <c r="CT624" s="37" t="b">
        <f>NOT(ISBLANK(Survey!$DO624))</f>
        <v>0</v>
      </c>
      <c r="CU624" t="str">
        <f t="shared" si="453"/>
        <v>Pass</v>
      </c>
      <c r="CV624" s="29" cm="1">
        <f t="array" ref="CV624">SUM(SUMIF(Survey!CO624,{"&gt;0","&lt;0"})*{1,-1})+SUM(SUMIF(Survey!DJ624,{"&gt;0","&lt;0"})*{1,-1})</f>
        <v>0</v>
      </c>
      <c r="CW624" s="29">
        <f>SUM(SUMIF(Survey!DQ624:DW624,{"&gt;0","&lt;0"})*{1,-1})+SUM(SUMIF(Survey!DY624:EE624,{"&gt;0","&lt;0"})*{1,-1})</f>
        <v>0</v>
      </c>
      <c r="CX624">
        <f t="shared" si="454"/>
        <v>0</v>
      </c>
      <c r="CY624">
        <f t="shared" si="455"/>
        <v>0</v>
      </c>
      <c r="CZ624" s="16" t="str">
        <f t="shared" si="456"/>
        <v>Pass</v>
      </c>
      <c r="DA624" s="38" t="b">
        <f>IF(ABS(Survey!$DW624)=0,TRUE,FALSE)</f>
        <v>1</v>
      </c>
      <c r="DB624" s="37" t="b">
        <f>NOT(ISBLANK(Survey!DX624))</f>
        <v>0</v>
      </c>
      <c r="DC624" s="16" t="str">
        <f t="shared" si="457"/>
        <v>Pass</v>
      </c>
      <c r="DD624" s="38" t="b">
        <f>IF(ABS(Survey!$EE624)=0,TRUE,FALSE)</f>
        <v>1</v>
      </c>
      <c r="DE624" s="37" t="b">
        <f>NOT(ISBLANK(Survey!$EF624))</f>
        <v>0</v>
      </c>
      <c r="DF624" s="16" t="str">
        <f t="shared" si="458"/>
        <v>Fail</v>
      </c>
      <c r="DG624" s="36">
        <f>SUM(SUMIF(Survey!EL624:EN624,{"&gt;0","&lt;0"})*{1,-1})</f>
        <v>0</v>
      </c>
      <c r="DH624">
        <f t="shared" si="459"/>
        <v>0</v>
      </c>
      <c r="DI624">
        <f t="shared" si="460"/>
        <v>100</v>
      </c>
      <c r="DJ624" s="35" t="b">
        <f>IF(OR(Survey!$M624="ETF",Survey!$M624="ETF, alternative mutual fund",Survey!$M624="Closed-end", Survey!$M624="Split share corp"),TRUE,FALSE)</f>
        <v>0</v>
      </c>
      <c r="DK624" s="16" t="str">
        <f t="shared" si="461"/>
        <v>Fail</v>
      </c>
      <c r="DL624" s="36">
        <f>SUM(SUMIF(Survey!EP624:EV624,{"&gt;0","&lt;0"})*{1,-1})</f>
        <v>0</v>
      </c>
      <c r="DM624">
        <f t="shared" si="462"/>
        <v>0</v>
      </c>
      <c r="DN624" s="17">
        <f t="shared" si="463"/>
        <v>100</v>
      </c>
      <c r="DO624" s="16" t="str">
        <f t="shared" si="464"/>
        <v>Fail</v>
      </c>
      <c r="DP624" s="36">
        <f>SUM(SUMIF(Survey!EX624:FD624,{"&gt;0","&lt;0"})*{1,-1})</f>
        <v>0</v>
      </c>
      <c r="DQ624">
        <f t="shared" si="465"/>
        <v>0</v>
      </c>
      <c r="DR624" s="17">
        <f t="shared" si="466"/>
        <v>100</v>
      </c>
    </row>
    <row r="625" spans="1:122">
      <c r="A625">
        <v>625</v>
      </c>
      <c r="B625" t="str">
        <f t="shared" si="420"/>
        <v>Pass</v>
      </c>
      <c r="C625" t="str">
        <f>IF(COUNTBLANK(Survey!B625:FE625)=$C$2, "Pass", "Fail")</f>
        <v>Pass</v>
      </c>
      <c r="D625" t="str">
        <f t="shared" si="421"/>
        <v>Fail</v>
      </c>
      <c r="E625" t="str">
        <f>IF(OR(ISBLANK(Survey!AJ625),COUNTIF(G625:BB625,"Fail")),"Fail","Pass")</f>
        <v>Fail</v>
      </c>
      <c r="G625" s="16" t="str">
        <f t="shared" si="422"/>
        <v>Fail</v>
      </c>
      <c r="H625" s="177">
        <f>COUNTBLANK(Survey!B625:D625)+COUNTBLANK(Survey!G625)+COUNTBLANK(Survey!I625)+COUNTBLANK(Survey!K625:M625)+COUNTBLANK(Survey!P625)+COUNTBLANK(Survey!S625:U625)+COUNTBLANK(Survey!Y625:AA625)+COUNTBLANK(Survey!AD625:AE625)+COUNTBLANK(Survey!AI625:AI625)</f>
        <v>18</v>
      </c>
      <c r="I625" s="16" t="str">
        <f t="shared" si="423"/>
        <v>Fail</v>
      </c>
      <c r="J625" t="b">
        <f>IF(Survey!E625="No",TRUE,FALSE)</f>
        <v>0</v>
      </c>
      <c r="K625" s="34">
        <f>LEN(Survey!E625)</f>
        <v>0</v>
      </c>
      <c r="L625" s="16" t="str">
        <f t="shared" si="424"/>
        <v>Fail</v>
      </c>
      <c r="M625" t="b">
        <f>IF(Survey!F625="No",TRUE,FALSE)</f>
        <v>0</v>
      </c>
      <c r="N625" s="33">
        <f>LEN(Survey!F625)</f>
        <v>0</v>
      </c>
      <c r="O625" s="16" t="str">
        <f t="shared" si="425"/>
        <v>Pass</v>
      </c>
      <c r="P625" s="34">
        <f>MOD((LEN(Survey!H625)+2),11)</f>
        <v>2</v>
      </c>
      <c r="Q625" s="33" t="str">
        <f>IF(Survey!$L625="Prospectus fund", "Yes", "No")</f>
        <v>No</v>
      </c>
      <c r="R625" s="16" t="str">
        <f t="shared" si="426"/>
        <v>Pass</v>
      </c>
      <c r="S625" s="34">
        <f>MOD((LEN(Survey!J625)+2),11)</f>
        <v>2</v>
      </c>
      <c r="T625" s="35" t="b">
        <f>IF(OR(Survey!$M625="ETF",Survey!$M625="ETF, alternative mutual fund",Survey!$M625="Closed-end", Survey!$M625="Split share corp", Survey!$I625="Yes"),TRUE,FALSE)</f>
        <v>0</v>
      </c>
      <c r="U625" s="16" t="str">
        <f>IFERROR(IF(AND(OR(X625=Y625,Y625 = "Either"),NOT(ISBLANK(Survey!K625))),"Pass","Fail"),"Pass")</f>
        <v>Fail</v>
      </c>
      <c r="V625" s="36" cm="1">
        <f t="array" ref="V625">SUM(SUMIF(Survey!BZ625:CS625,{"&gt;0","&lt;0"})*{1,-1})</f>
        <v>0</v>
      </c>
      <c r="W625" s="38" cm="1">
        <f t="array" ref="W625">SUM(SUMIF(Survey!CC625,{"&gt;0","&lt;0"})*{1,-1})+SUM(SUMIF(Survey!CM625,{"&gt;0","&lt;0"})*{1,-1})</f>
        <v>0</v>
      </c>
      <c r="X625" s="38">
        <f>Survey!K625</f>
        <v>0</v>
      </c>
      <c r="Y625" s="37" t="str">
        <f t="shared" si="427"/>
        <v>Either</v>
      </c>
      <c r="Z625" s="16" t="str">
        <f t="shared" si="428"/>
        <v>Fail</v>
      </c>
      <c r="AA625" s="67" cm="1">
        <f t="array" ref="AA625">SUM(SUMIF(Survey!BZ625:CS625,{"&gt;0","&lt;0"})*{1,-1})+SUM(SUMIF(Survey!CU625:DN625,{"&gt;0","&lt;0"})*{1,-1})</f>
        <v>0</v>
      </c>
      <c r="AB625" s="67">
        <f>IFERROR(AA625/(Survey!$AV625),0)</f>
        <v>0</v>
      </c>
      <c r="AC625" s="128" t="b">
        <f>IF(OR(Survey!$M625="Alternative strategy or hedge",Survey!$M625="Other, illiquid",Survey!$L625="Prospectus fund"),TRUE,FALSE)</f>
        <v>0</v>
      </c>
      <c r="AD625" s="128" t="b">
        <f>NOT(ISBLANK(Survey!$M625))</f>
        <v>0</v>
      </c>
      <c r="AE625" s="16" t="str">
        <f t="shared" si="429"/>
        <v>Pass</v>
      </c>
      <c r="AF625" s="38" t="b">
        <f>NOT(ISNUMBER(SEARCH("Other",Survey!$P625)))</f>
        <v>1</v>
      </c>
      <c r="AG625" s="37" t="b">
        <f>NOT(ISBLANK(Survey!$Q625))</f>
        <v>0</v>
      </c>
      <c r="AH625" s="16" t="str">
        <f t="shared" si="430"/>
        <v>Pass</v>
      </c>
      <c r="AI625" s="143">
        <f>COUNTBLANK(Survey!$W625)</f>
        <v>1</v>
      </c>
      <c r="AJ625" s="67">
        <f>IF(AND(Survey!L625&lt;&gt;"Exempt fund",OR(Survey!$M625="ETF",Survey!$M625="ETF, alternative mutual fund",Survey!$M625="Mutual fund",Survey!$M625="Alternative mutual fund",Survey!$M625="Money market")),1,0)</f>
        <v>0</v>
      </c>
      <c r="AK625" s="16" t="str">
        <f t="shared" si="431"/>
        <v>Pass</v>
      </c>
      <c r="AL625" s="38" t="b">
        <f>NOT(ISNUMBER(SEARCH("Yes",Survey!$AA625)))</f>
        <v>1</v>
      </c>
      <c r="AM625" s="37" t="b">
        <f>IF(COUNTBLANK(Survey!$AB625:$AC625)=0,TRUE, FALSE)</f>
        <v>0</v>
      </c>
      <c r="AN625" s="16" t="str">
        <f t="shared" si="432"/>
        <v>Pass</v>
      </c>
      <c r="AO625" s="38" t="b">
        <f>NOT(ISNUMBER(SEARCH("Yes",Survey!$AD625)))</f>
        <v>1</v>
      </c>
      <c r="AP625" s="37" t="b">
        <f>NOT(ISBLANK(Survey!$AF625))</f>
        <v>0</v>
      </c>
      <c r="AQ625" s="16" t="str">
        <f t="shared" si="433"/>
        <v>Pass</v>
      </c>
      <c r="AR625" s="38" t="b">
        <f>NOT(OR(ISNUMBER(SEARCH("Other",Survey!$AF625)),ISNUMBER(SEARCH("Multiple",Survey!$AF625))))</f>
        <v>1</v>
      </c>
      <c r="AS625" s="37" t="b">
        <f>NOT(ISBLANK(Survey!$AG625))</f>
        <v>0</v>
      </c>
      <c r="AT625" s="16" t="str">
        <f t="shared" si="434"/>
        <v>Fail</v>
      </c>
      <c r="AU625" s="143">
        <f>IF(ABS(Survey!$AV625)&gt;0, 1,0)</f>
        <v>0</v>
      </c>
      <c r="AV625" s="143">
        <f>IF(COUNTBLANK(Survey!$AJ625)=0,1,0)</f>
        <v>0</v>
      </c>
      <c r="AW625" s="16" t="str">
        <f t="shared" si="435"/>
        <v>Pass</v>
      </c>
      <c r="AX625" s="143">
        <f>IF(ISBLANK(Survey!$AJ625),0,1)</f>
        <v>0</v>
      </c>
      <c r="AY625" s="165">
        <f>COUNTBLANK(Survey!$AK625)</f>
        <v>1</v>
      </c>
      <c r="AZ625" s="16" t="str">
        <f t="shared" si="436"/>
        <v>Pass</v>
      </c>
      <c r="BA625" s="143">
        <f>IF(OR(Survey!$AK625="Closed",ISBLANK(Survey!$AK625)),0,1)</f>
        <v>0</v>
      </c>
      <c r="BB625" s="165">
        <f>IF(ISBLANK(Survey!$AL625),1,0)</f>
        <v>1</v>
      </c>
      <c r="BC625" s="147" t="str" cm="1">
        <f t="array" ref="BC625">IF(OR(IF(OR($BE625+$BF625 = 2, $BG625=1), FALSE, TRUE), AND($BD625:$BD625 = 0)),"Pass","Fail")</f>
        <v>Pass</v>
      </c>
      <c r="BD625" s="143">
        <f>COUNTBLANK(Survey!$AM625:$AO625)</f>
        <v>3</v>
      </c>
      <c r="BE625" s="143">
        <f>IF(Survey!$I625="Yes",1,0)</f>
        <v>0</v>
      </c>
      <c r="BF625" s="143">
        <f>IF(OR(Survey!$M625="Mutual fund",Survey!$M625="Alternative mutual fund",Survey!$M625="Money market"),1,0)</f>
        <v>0</v>
      </c>
      <c r="BG625" s="148">
        <f>IF(OR(Survey!$M625="ETF",Survey!$M625="ETF, alternative mutual fund"),1,0)</f>
        <v>0</v>
      </c>
      <c r="BH625" s="16" t="str">
        <f t="shared" si="437"/>
        <v>Pass</v>
      </c>
      <c r="BI625" s="38" t="b">
        <f>OR(ISNUMBER(SEARCH("Yes",Survey!$AO625)),ISBLANK(Survey!$AO625))</f>
        <v>1</v>
      </c>
      <c r="BJ625" s="67" t="b">
        <f>NOT(ISBLANK(Survey!$AP625))</f>
        <v>0</v>
      </c>
      <c r="BK625" s="16" t="str">
        <f t="shared" si="438"/>
        <v>Pass</v>
      </c>
      <c r="BL625" s="143">
        <f>IF(Survey!$AW625=0, 0,1)</f>
        <v>0</v>
      </c>
      <c r="BM625" s="67">
        <f>Survey!$AQ625</f>
        <v>0</v>
      </c>
      <c r="BN625" s="67">
        <f>IFERROR((Survey!$AX625-ABS(Survey!$AY625)-ABS(Survey!$BD625))/Survey!$AW625,0)</f>
        <v>0</v>
      </c>
      <c r="BO625" s="67">
        <f>IF(AND($BM625&gt;$BN625-0.2,$BM625&lt;$BN625+0.2,ISBLANK(Survey!$AQ625)=FALSE),0,1)</f>
        <v>1</v>
      </c>
      <c r="BP625" s="165">
        <f>IF(ISBLANK(Survey!$AR625),1,0)</f>
        <v>1</v>
      </c>
      <c r="BQ625" s="16" t="str">
        <f t="shared" si="439"/>
        <v>Pass</v>
      </c>
      <c r="BR625" s="143">
        <f>IF(Survey!$AW625=0, 0,1)</f>
        <v>0</v>
      </c>
      <c r="BS625" s="67">
        <f>IF(AND(Survey!$AS625&gt;=0,Survey!$AS625&lt;=0.2,Survey!$AS625&lt;&gt;""),0,1)</f>
        <v>1</v>
      </c>
      <c r="BT625" s="143">
        <f>IF(ISBLANK(Survey!$AT625),1,0)</f>
        <v>1</v>
      </c>
      <c r="BU625" s="16" t="str">
        <f t="shared" si="440"/>
        <v>Fail</v>
      </c>
      <c r="BV625" s="165">
        <f>Survey!$AU625</f>
        <v>0</v>
      </c>
      <c r="BW625" s="16" t="str">
        <f t="shared" si="441"/>
        <v>Pass</v>
      </c>
      <c r="BX625" s="36">
        <f>Survey!$AV625</f>
        <v>0</v>
      </c>
      <c r="BY625" s="176">
        <f>Survey!$AW625+Survey!$AX625-ABS(Survey!$AY625)+ABS(Survey!$AZ625)-ABS(Survey!$BA625)+ABS(Survey!$BB625)-ABS(Survey!$BC625)-ABS(Survey!$BD625)+Survey!$BE625</f>
        <v>0</v>
      </c>
      <c r="BZ625" s="35">
        <f t="shared" si="442"/>
        <v>0</v>
      </c>
      <c r="CA625" s="17">
        <f t="shared" si="443"/>
        <v>0</v>
      </c>
      <c r="CB625" s="16" t="str">
        <f t="shared" si="444"/>
        <v>Pass</v>
      </c>
      <c r="CC625" s="38" t="b">
        <f>IF(ABS(Survey!$BE625)=0,TRUE,FALSE)</f>
        <v>1</v>
      </c>
      <c r="CD625" s="37" t="b">
        <f>NOT(ISBLANK(Survey!$BF625))</f>
        <v>0</v>
      </c>
      <c r="CE625" t="str">
        <f t="shared" si="445"/>
        <v>Fail</v>
      </c>
      <c r="CF625" s="29">
        <f>Survey!$AV625</f>
        <v>0</v>
      </c>
      <c r="CG625" s="29" cm="1">
        <f t="array" ref="CG625">SUM(SUMIF(Survey!BH625:BO625,{"&gt;0","&lt;0"})*{1,-1})-SUM(SUMIF(Survey!BQ625:BX625,{"&gt;0","&lt;0"})*{1,-1})</f>
        <v>0</v>
      </c>
      <c r="CH625" s="35" t="str">
        <f t="shared" si="446"/>
        <v>No holdings</v>
      </c>
      <c r="CI625">
        <f t="shared" si="447"/>
        <v>0</v>
      </c>
      <c r="CJ625" s="16" t="str">
        <f t="shared" si="448"/>
        <v>Fail</v>
      </c>
      <c r="CK625" s="36">
        <f>Survey!$AV625</f>
        <v>0</v>
      </c>
      <c r="CL625" s="36" cm="1">
        <f t="array" ref="CL625">SUM(SUMIF(Survey!BZ625:CS625,{"&gt;0","&lt;0"})*{1,-1})-SUM(SUMIF(Survey!CU625:DN625,{"&gt;0","&lt;0"})*{1,-1})</f>
        <v>0</v>
      </c>
      <c r="CM625" s="35" t="str">
        <f t="shared" si="449"/>
        <v>No holdings</v>
      </c>
      <c r="CN625" s="17">
        <f t="shared" si="450"/>
        <v>0</v>
      </c>
      <c r="CO625" s="16" t="str">
        <f t="shared" si="451"/>
        <v>Pass</v>
      </c>
      <c r="CP625" s="38" t="b">
        <f>IF(ABS(Survey!$CS625)=0,TRUE,FALSE)</f>
        <v>1</v>
      </c>
      <c r="CQ625" s="37" t="b">
        <f>NOT(ISBLANK(Survey!$CT625))</f>
        <v>0</v>
      </c>
      <c r="CR625" s="16" t="str">
        <f t="shared" si="452"/>
        <v>Pass</v>
      </c>
      <c r="CS625" s="38" t="b">
        <f>IF(ABS(Survey!$DN625)=0,TRUE,FALSE)</f>
        <v>1</v>
      </c>
      <c r="CT625" s="37" t="b">
        <f>NOT(ISBLANK(Survey!$DO625))</f>
        <v>0</v>
      </c>
      <c r="CU625" t="str">
        <f t="shared" si="453"/>
        <v>Pass</v>
      </c>
      <c r="CV625" s="29" cm="1">
        <f t="array" ref="CV625">SUM(SUMIF(Survey!CO625,{"&gt;0","&lt;0"})*{1,-1})+SUM(SUMIF(Survey!DJ625,{"&gt;0","&lt;0"})*{1,-1})</f>
        <v>0</v>
      </c>
      <c r="CW625" s="29">
        <f>SUM(SUMIF(Survey!DQ625:DW625,{"&gt;0","&lt;0"})*{1,-1})+SUM(SUMIF(Survey!DY625:EE625,{"&gt;0","&lt;0"})*{1,-1})</f>
        <v>0</v>
      </c>
      <c r="CX625">
        <f t="shared" si="454"/>
        <v>0</v>
      </c>
      <c r="CY625">
        <f t="shared" si="455"/>
        <v>0</v>
      </c>
      <c r="CZ625" s="16" t="str">
        <f t="shared" si="456"/>
        <v>Pass</v>
      </c>
      <c r="DA625" s="38" t="b">
        <f>IF(ABS(Survey!$DW625)=0,TRUE,FALSE)</f>
        <v>1</v>
      </c>
      <c r="DB625" s="37" t="b">
        <f>NOT(ISBLANK(Survey!DX625))</f>
        <v>0</v>
      </c>
      <c r="DC625" s="16" t="str">
        <f t="shared" si="457"/>
        <v>Pass</v>
      </c>
      <c r="DD625" s="38" t="b">
        <f>IF(ABS(Survey!$EE625)=0,TRUE,FALSE)</f>
        <v>1</v>
      </c>
      <c r="DE625" s="37" t="b">
        <f>NOT(ISBLANK(Survey!$EF625))</f>
        <v>0</v>
      </c>
      <c r="DF625" s="16" t="str">
        <f t="shared" si="458"/>
        <v>Fail</v>
      </c>
      <c r="DG625" s="36">
        <f>SUM(SUMIF(Survey!EL625:EN625,{"&gt;0","&lt;0"})*{1,-1})</f>
        <v>0</v>
      </c>
      <c r="DH625">
        <f t="shared" si="459"/>
        <v>0</v>
      </c>
      <c r="DI625">
        <f t="shared" si="460"/>
        <v>100</v>
      </c>
      <c r="DJ625" s="35" t="b">
        <f>IF(OR(Survey!$M625="ETF",Survey!$M625="ETF, alternative mutual fund",Survey!$M625="Closed-end", Survey!$M625="Split share corp"),TRUE,FALSE)</f>
        <v>0</v>
      </c>
      <c r="DK625" s="16" t="str">
        <f t="shared" si="461"/>
        <v>Fail</v>
      </c>
      <c r="DL625" s="36">
        <f>SUM(SUMIF(Survey!EP625:EV625,{"&gt;0","&lt;0"})*{1,-1})</f>
        <v>0</v>
      </c>
      <c r="DM625">
        <f t="shared" si="462"/>
        <v>0</v>
      </c>
      <c r="DN625" s="17">
        <f t="shared" si="463"/>
        <v>100</v>
      </c>
      <c r="DO625" s="16" t="str">
        <f t="shared" si="464"/>
        <v>Fail</v>
      </c>
      <c r="DP625" s="36">
        <f>SUM(SUMIF(Survey!EX625:FD625,{"&gt;0","&lt;0"})*{1,-1})</f>
        <v>0</v>
      </c>
      <c r="DQ625">
        <f t="shared" si="465"/>
        <v>0</v>
      </c>
      <c r="DR625" s="17">
        <f t="shared" si="466"/>
        <v>100</v>
      </c>
    </row>
    <row r="626" spans="1:122">
      <c r="A626">
        <v>626</v>
      </c>
      <c r="B626" t="str">
        <f t="shared" si="420"/>
        <v>Pass</v>
      </c>
      <c r="C626" t="str">
        <f>IF(COUNTBLANK(Survey!B626:FE626)=$C$2, "Pass", "Fail")</f>
        <v>Pass</v>
      </c>
      <c r="D626" t="str">
        <f t="shared" si="421"/>
        <v>Fail</v>
      </c>
      <c r="E626" t="str">
        <f>IF(OR(ISBLANK(Survey!AJ626),COUNTIF(G626:BB626,"Fail")),"Fail","Pass")</f>
        <v>Fail</v>
      </c>
      <c r="G626" s="16" t="str">
        <f t="shared" si="422"/>
        <v>Fail</v>
      </c>
      <c r="H626" s="177">
        <f>COUNTBLANK(Survey!B626:D626)+COUNTBLANK(Survey!G626)+COUNTBLANK(Survey!I626)+COUNTBLANK(Survey!K626:M626)+COUNTBLANK(Survey!P626)+COUNTBLANK(Survey!S626:U626)+COUNTBLANK(Survey!Y626:AA626)+COUNTBLANK(Survey!AD626:AE626)+COUNTBLANK(Survey!AI626:AI626)</f>
        <v>18</v>
      </c>
      <c r="I626" s="16" t="str">
        <f t="shared" si="423"/>
        <v>Fail</v>
      </c>
      <c r="J626" t="b">
        <f>IF(Survey!E626="No",TRUE,FALSE)</f>
        <v>0</v>
      </c>
      <c r="K626" s="34">
        <f>LEN(Survey!E626)</f>
        <v>0</v>
      </c>
      <c r="L626" s="16" t="str">
        <f t="shared" si="424"/>
        <v>Fail</v>
      </c>
      <c r="M626" t="b">
        <f>IF(Survey!F626="No",TRUE,FALSE)</f>
        <v>0</v>
      </c>
      <c r="N626" s="33">
        <f>LEN(Survey!F626)</f>
        <v>0</v>
      </c>
      <c r="O626" s="16" t="str">
        <f t="shared" si="425"/>
        <v>Pass</v>
      </c>
      <c r="P626" s="34">
        <f>MOD((LEN(Survey!H626)+2),11)</f>
        <v>2</v>
      </c>
      <c r="Q626" s="33" t="str">
        <f>IF(Survey!$L626="Prospectus fund", "Yes", "No")</f>
        <v>No</v>
      </c>
      <c r="R626" s="16" t="str">
        <f t="shared" si="426"/>
        <v>Pass</v>
      </c>
      <c r="S626" s="34">
        <f>MOD((LEN(Survey!J626)+2),11)</f>
        <v>2</v>
      </c>
      <c r="T626" s="35" t="b">
        <f>IF(OR(Survey!$M626="ETF",Survey!$M626="ETF, alternative mutual fund",Survey!$M626="Closed-end", Survey!$M626="Split share corp", Survey!$I626="Yes"),TRUE,FALSE)</f>
        <v>0</v>
      </c>
      <c r="U626" s="16" t="str">
        <f>IFERROR(IF(AND(OR(X626=Y626,Y626 = "Either"),NOT(ISBLANK(Survey!K626))),"Pass","Fail"),"Pass")</f>
        <v>Fail</v>
      </c>
      <c r="V626" s="36" cm="1">
        <f t="array" ref="V626">SUM(SUMIF(Survey!BZ626:CS626,{"&gt;0","&lt;0"})*{1,-1})</f>
        <v>0</v>
      </c>
      <c r="W626" s="38" cm="1">
        <f t="array" ref="W626">SUM(SUMIF(Survey!CC626,{"&gt;0","&lt;0"})*{1,-1})+SUM(SUMIF(Survey!CM626,{"&gt;0","&lt;0"})*{1,-1})</f>
        <v>0</v>
      </c>
      <c r="X626" s="38">
        <f>Survey!K626</f>
        <v>0</v>
      </c>
      <c r="Y626" s="37" t="str">
        <f t="shared" si="427"/>
        <v>Either</v>
      </c>
      <c r="Z626" s="16" t="str">
        <f t="shared" si="428"/>
        <v>Fail</v>
      </c>
      <c r="AA626" s="67" cm="1">
        <f t="array" ref="AA626">SUM(SUMIF(Survey!BZ626:CS626,{"&gt;0","&lt;0"})*{1,-1})+SUM(SUMIF(Survey!CU626:DN626,{"&gt;0","&lt;0"})*{1,-1})</f>
        <v>0</v>
      </c>
      <c r="AB626" s="67">
        <f>IFERROR(AA626/(Survey!$AV626),0)</f>
        <v>0</v>
      </c>
      <c r="AC626" s="128" t="b">
        <f>IF(OR(Survey!$M626="Alternative strategy or hedge",Survey!$M626="Other, illiquid",Survey!$L626="Prospectus fund"),TRUE,FALSE)</f>
        <v>0</v>
      </c>
      <c r="AD626" s="128" t="b">
        <f>NOT(ISBLANK(Survey!$M626))</f>
        <v>0</v>
      </c>
      <c r="AE626" s="16" t="str">
        <f t="shared" si="429"/>
        <v>Pass</v>
      </c>
      <c r="AF626" s="38" t="b">
        <f>NOT(ISNUMBER(SEARCH("Other",Survey!$P626)))</f>
        <v>1</v>
      </c>
      <c r="AG626" s="37" t="b">
        <f>NOT(ISBLANK(Survey!$Q626))</f>
        <v>0</v>
      </c>
      <c r="AH626" s="16" t="str">
        <f t="shared" si="430"/>
        <v>Pass</v>
      </c>
      <c r="AI626" s="143">
        <f>COUNTBLANK(Survey!$W626)</f>
        <v>1</v>
      </c>
      <c r="AJ626" s="67">
        <f>IF(AND(Survey!L626&lt;&gt;"Exempt fund",OR(Survey!$M626="ETF",Survey!$M626="ETF, alternative mutual fund",Survey!$M626="Mutual fund",Survey!$M626="Alternative mutual fund",Survey!$M626="Money market")),1,0)</f>
        <v>0</v>
      </c>
      <c r="AK626" s="16" t="str">
        <f t="shared" si="431"/>
        <v>Pass</v>
      </c>
      <c r="AL626" s="38" t="b">
        <f>NOT(ISNUMBER(SEARCH("Yes",Survey!$AA626)))</f>
        <v>1</v>
      </c>
      <c r="AM626" s="37" t="b">
        <f>IF(COUNTBLANK(Survey!$AB626:$AC626)=0,TRUE, FALSE)</f>
        <v>0</v>
      </c>
      <c r="AN626" s="16" t="str">
        <f t="shared" si="432"/>
        <v>Pass</v>
      </c>
      <c r="AO626" s="38" t="b">
        <f>NOT(ISNUMBER(SEARCH("Yes",Survey!$AD626)))</f>
        <v>1</v>
      </c>
      <c r="AP626" s="37" t="b">
        <f>NOT(ISBLANK(Survey!$AF626))</f>
        <v>0</v>
      </c>
      <c r="AQ626" s="16" t="str">
        <f t="shared" si="433"/>
        <v>Pass</v>
      </c>
      <c r="AR626" s="38" t="b">
        <f>NOT(OR(ISNUMBER(SEARCH("Other",Survey!$AF626)),ISNUMBER(SEARCH("Multiple",Survey!$AF626))))</f>
        <v>1</v>
      </c>
      <c r="AS626" s="37" t="b">
        <f>NOT(ISBLANK(Survey!$AG626))</f>
        <v>0</v>
      </c>
      <c r="AT626" s="16" t="str">
        <f t="shared" si="434"/>
        <v>Fail</v>
      </c>
      <c r="AU626" s="143">
        <f>IF(ABS(Survey!$AV626)&gt;0, 1,0)</f>
        <v>0</v>
      </c>
      <c r="AV626" s="143">
        <f>IF(COUNTBLANK(Survey!$AJ626)=0,1,0)</f>
        <v>0</v>
      </c>
      <c r="AW626" s="16" t="str">
        <f t="shared" si="435"/>
        <v>Pass</v>
      </c>
      <c r="AX626" s="143">
        <f>IF(ISBLANK(Survey!$AJ626),0,1)</f>
        <v>0</v>
      </c>
      <c r="AY626" s="165">
        <f>COUNTBLANK(Survey!$AK626)</f>
        <v>1</v>
      </c>
      <c r="AZ626" s="16" t="str">
        <f t="shared" si="436"/>
        <v>Pass</v>
      </c>
      <c r="BA626" s="143">
        <f>IF(OR(Survey!$AK626="Closed",ISBLANK(Survey!$AK626)),0,1)</f>
        <v>0</v>
      </c>
      <c r="BB626" s="165">
        <f>IF(ISBLANK(Survey!$AL626),1,0)</f>
        <v>1</v>
      </c>
      <c r="BC626" s="147" t="str" cm="1">
        <f t="array" ref="BC626">IF(OR(IF(OR($BE626+$BF626 = 2, $BG626=1), FALSE, TRUE), AND($BD626:$BD626 = 0)),"Pass","Fail")</f>
        <v>Pass</v>
      </c>
      <c r="BD626" s="143">
        <f>COUNTBLANK(Survey!$AM626:$AO626)</f>
        <v>3</v>
      </c>
      <c r="BE626" s="143">
        <f>IF(Survey!$I626="Yes",1,0)</f>
        <v>0</v>
      </c>
      <c r="BF626" s="143">
        <f>IF(OR(Survey!$M626="Mutual fund",Survey!$M626="Alternative mutual fund",Survey!$M626="Money market"),1,0)</f>
        <v>0</v>
      </c>
      <c r="BG626" s="148">
        <f>IF(OR(Survey!$M626="ETF",Survey!$M626="ETF, alternative mutual fund"),1,0)</f>
        <v>0</v>
      </c>
      <c r="BH626" s="16" t="str">
        <f t="shared" si="437"/>
        <v>Pass</v>
      </c>
      <c r="BI626" s="38" t="b">
        <f>OR(ISNUMBER(SEARCH("Yes",Survey!$AO626)),ISBLANK(Survey!$AO626))</f>
        <v>1</v>
      </c>
      <c r="BJ626" s="67" t="b">
        <f>NOT(ISBLANK(Survey!$AP626))</f>
        <v>0</v>
      </c>
      <c r="BK626" s="16" t="str">
        <f t="shared" si="438"/>
        <v>Pass</v>
      </c>
      <c r="BL626" s="143">
        <f>IF(Survey!$AW626=0, 0,1)</f>
        <v>0</v>
      </c>
      <c r="BM626" s="67">
        <f>Survey!$AQ626</f>
        <v>0</v>
      </c>
      <c r="BN626" s="67">
        <f>IFERROR((Survey!$AX626-ABS(Survey!$AY626)-ABS(Survey!$BD626))/Survey!$AW626,0)</f>
        <v>0</v>
      </c>
      <c r="BO626" s="67">
        <f>IF(AND($BM626&gt;$BN626-0.2,$BM626&lt;$BN626+0.2,ISBLANK(Survey!$AQ626)=FALSE),0,1)</f>
        <v>1</v>
      </c>
      <c r="BP626" s="165">
        <f>IF(ISBLANK(Survey!$AR626),1,0)</f>
        <v>1</v>
      </c>
      <c r="BQ626" s="16" t="str">
        <f t="shared" si="439"/>
        <v>Pass</v>
      </c>
      <c r="BR626" s="143">
        <f>IF(Survey!$AW626=0, 0,1)</f>
        <v>0</v>
      </c>
      <c r="BS626" s="67">
        <f>IF(AND(Survey!$AS626&gt;=0,Survey!$AS626&lt;=0.2,Survey!$AS626&lt;&gt;""),0,1)</f>
        <v>1</v>
      </c>
      <c r="BT626" s="143">
        <f>IF(ISBLANK(Survey!$AT626),1,0)</f>
        <v>1</v>
      </c>
      <c r="BU626" s="16" t="str">
        <f t="shared" si="440"/>
        <v>Fail</v>
      </c>
      <c r="BV626" s="165">
        <f>Survey!$AU626</f>
        <v>0</v>
      </c>
      <c r="BW626" s="16" t="str">
        <f t="shared" si="441"/>
        <v>Pass</v>
      </c>
      <c r="BX626" s="36">
        <f>Survey!$AV626</f>
        <v>0</v>
      </c>
      <c r="BY626" s="176">
        <f>Survey!$AW626+Survey!$AX626-ABS(Survey!$AY626)+ABS(Survey!$AZ626)-ABS(Survey!$BA626)+ABS(Survey!$BB626)-ABS(Survey!$BC626)-ABS(Survey!$BD626)+Survey!$BE626</f>
        <v>0</v>
      </c>
      <c r="BZ626" s="35">
        <f t="shared" si="442"/>
        <v>0</v>
      </c>
      <c r="CA626" s="17">
        <f t="shared" si="443"/>
        <v>0</v>
      </c>
      <c r="CB626" s="16" t="str">
        <f t="shared" si="444"/>
        <v>Pass</v>
      </c>
      <c r="CC626" s="38" t="b">
        <f>IF(ABS(Survey!$BE626)=0,TRUE,FALSE)</f>
        <v>1</v>
      </c>
      <c r="CD626" s="37" t="b">
        <f>NOT(ISBLANK(Survey!$BF626))</f>
        <v>0</v>
      </c>
      <c r="CE626" t="str">
        <f t="shared" si="445"/>
        <v>Fail</v>
      </c>
      <c r="CF626" s="29">
        <f>Survey!$AV626</f>
        <v>0</v>
      </c>
      <c r="CG626" s="29" cm="1">
        <f t="array" ref="CG626">SUM(SUMIF(Survey!BH626:BO626,{"&gt;0","&lt;0"})*{1,-1})-SUM(SUMIF(Survey!BQ626:BX626,{"&gt;0","&lt;0"})*{1,-1})</f>
        <v>0</v>
      </c>
      <c r="CH626" s="35" t="str">
        <f t="shared" si="446"/>
        <v>No holdings</v>
      </c>
      <c r="CI626">
        <f t="shared" si="447"/>
        <v>0</v>
      </c>
      <c r="CJ626" s="16" t="str">
        <f t="shared" si="448"/>
        <v>Fail</v>
      </c>
      <c r="CK626" s="36">
        <f>Survey!$AV626</f>
        <v>0</v>
      </c>
      <c r="CL626" s="36" cm="1">
        <f t="array" ref="CL626">SUM(SUMIF(Survey!BZ626:CS626,{"&gt;0","&lt;0"})*{1,-1})-SUM(SUMIF(Survey!CU626:DN626,{"&gt;0","&lt;0"})*{1,-1})</f>
        <v>0</v>
      </c>
      <c r="CM626" s="35" t="str">
        <f t="shared" si="449"/>
        <v>No holdings</v>
      </c>
      <c r="CN626" s="17">
        <f t="shared" si="450"/>
        <v>0</v>
      </c>
      <c r="CO626" s="16" t="str">
        <f t="shared" si="451"/>
        <v>Pass</v>
      </c>
      <c r="CP626" s="38" t="b">
        <f>IF(ABS(Survey!$CS626)=0,TRUE,FALSE)</f>
        <v>1</v>
      </c>
      <c r="CQ626" s="37" t="b">
        <f>NOT(ISBLANK(Survey!$CT626))</f>
        <v>0</v>
      </c>
      <c r="CR626" s="16" t="str">
        <f t="shared" si="452"/>
        <v>Pass</v>
      </c>
      <c r="CS626" s="38" t="b">
        <f>IF(ABS(Survey!$DN626)=0,TRUE,FALSE)</f>
        <v>1</v>
      </c>
      <c r="CT626" s="37" t="b">
        <f>NOT(ISBLANK(Survey!$DO626))</f>
        <v>0</v>
      </c>
      <c r="CU626" t="str">
        <f t="shared" si="453"/>
        <v>Pass</v>
      </c>
      <c r="CV626" s="29" cm="1">
        <f t="array" ref="CV626">SUM(SUMIF(Survey!CO626,{"&gt;0","&lt;0"})*{1,-1})+SUM(SUMIF(Survey!DJ626,{"&gt;0","&lt;0"})*{1,-1})</f>
        <v>0</v>
      </c>
      <c r="CW626" s="29">
        <f>SUM(SUMIF(Survey!DQ626:DW626,{"&gt;0","&lt;0"})*{1,-1})+SUM(SUMIF(Survey!DY626:EE626,{"&gt;0","&lt;0"})*{1,-1})</f>
        <v>0</v>
      </c>
      <c r="CX626">
        <f t="shared" si="454"/>
        <v>0</v>
      </c>
      <c r="CY626">
        <f t="shared" si="455"/>
        <v>0</v>
      </c>
      <c r="CZ626" s="16" t="str">
        <f t="shared" si="456"/>
        <v>Pass</v>
      </c>
      <c r="DA626" s="38" t="b">
        <f>IF(ABS(Survey!$DW626)=0,TRUE,FALSE)</f>
        <v>1</v>
      </c>
      <c r="DB626" s="37" t="b">
        <f>NOT(ISBLANK(Survey!DX626))</f>
        <v>0</v>
      </c>
      <c r="DC626" s="16" t="str">
        <f t="shared" si="457"/>
        <v>Pass</v>
      </c>
      <c r="DD626" s="38" t="b">
        <f>IF(ABS(Survey!$EE626)=0,TRUE,FALSE)</f>
        <v>1</v>
      </c>
      <c r="DE626" s="37" t="b">
        <f>NOT(ISBLANK(Survey!$EF626))</f>
        <v>0</v>
      </c>
      <c r="DF626" s="16" t="str">
        <f t="shared" si="458"/>
        <v>Fail</v>
      </c>
      <c r="DG626" s="36">
        <f>SUM(SUMIF(Survey!EL626:EN626,{"&gt;0","&lt;0"})*{1,-1})</f>
        <v>0</v>
      </c>
      <c r="DH626">
        <f t="shared" si="459"/>
        <v>0</v>
      </c>
      <c r="DI626">
        <f t="shared" si="460"/>
        <v>100</v>
      </c>
      <c r="DJ626" s="35" t="b">
        <f>IF(OR(Survey!$M626="ETF",Survey!$M626="ETF, alternative mutual fund",Survey!$M626="Closed-end", Survey!$M626="Split share corp"),TRUE,FALSE)</f>
        <v>0</v>
      </c>
      <c r="DK626" s="16" t="str">
        <f t="shared" si="461"/>
        <v>Fail</v>
      </c>
      <c r="DL626" s="36">
        <f>SUM(SUMIF(Survey!EP626:EV626,{"&gt;0","&lt;0"})*{1,-1})</f>
        <v>0</v>
      </c>
      <c r="DM626">
        <f t="shared" si="462"/>
        <v>0</v>
      </c>
      <c r="DN626" s="17">
        <f t="shared" si="463"/>
        <v>100</v>
      </c>
      <c r="DO626" s="16" t="str">
        <f t="shared" si="464"/>
        <v>Fail</v>
      </c>
      <c r="DP626" s="36">
        <f>SUM(SUMIF(Survey!EX626:FD626,{"&gt;0","&lt;0"})*{1,-1})</f>
        <v>0</v>
      </c>
      <c r="DQ626">
        <f t="shared" si="465"/>
        <v>0</v>
      </c>
      <c r="DR626" s="17">
        <f t="shared" si="466"/>
        <v>100</v>
      </c>
    </row>
    <row r="627" spans="1:122">
      <c r="A627">
        <v>627</v>
      </c>
      <c r="B627" t="str">
        <f t="shared" si="420"/>
        <v>Pass</v>
      </c>
      <c r="C627" t="str">
        <f>IF(COUNTBLANK(Survey!B627:FE627)=$C$2, "Pass", "Fail")</f>
        <v>Pass</v>
      </c>
      <c r="D627" t="str">
        <f t="shared" si="421"/>
        <v>Fail</v>
      </c>
      <c r="E627" t="str">
        <f>IF(OR(ISBLANK(Survey!AJ627),COUNTIF(G627:BB627,"Fail")),"Fail","Pass")</f>
        <v>Fail</v>
      </c>
      <c r="G627" s="16" t="str">
        <f t="shared" si="422"/>
        <v>Fail</v>
      </c>
      <c r="H627" s="177">
        <f>COUNTBLANK(Survey!B627:D627)+COUNTBLANK(Survey!G627)+COUNTBLANK(Survey!I627)+COUNTBLANK(Survey!K627:M627)+COUNTBLANK(Survey!P627)+COUNTBLANK(Survey!S627:U627)+COUNTBLANK(Survey!Y627:AA627)+COUNTBLANK(Survey!AD627:AE627)+COUNTBLANK(Survey!AI627:AI627)</f>
        <v>18</v>
      </c>
      <c r="I627" s="16" t="str">
        <f t="shared" si="423"/>
        <v>Fail</v>
      </c>
      <c r="J627" t="b">
        <f>IF(Survey!E627="No",TRUE,FALSE)</f>
        <v>0</v>
      </c>
      <c r="K627" s="34">
        <f>LEN(Survey!E627)</f>
        <v>0</v>
      </c>
      <c r="L627" s="16" t="str">
        <f t="shared" si="424"/>
        <v>Fail</v>
      </c>
      <c r="M627" t="b">
        <f>IF(Survey!F627="No",TRUE,FALSE)</f>
        <v>0</v>
      </c>
      <c r="N627" s="33">
        <f>LEN(Survey!F627)</f>
        <v>0</v>
      </c>
      <c r="O627" s="16" t="str">
        <f t="shared" si="425"/>
        <v>Pass</v>
      </c>
      <c r="P627" s="34">
        <f>MOD((LEN(Survey!H627)+2),11)</f>
        <v>2</v>
      </c>
      <c r="Q627" s="33" t="str">
        <f>IF(Survey!$L627="Prospectus fund", "Yes", "No")</f>
        <v>No</v>
      </c>
      <c r="R627" s="16" t="str">
        <f t="shared" si="426"/>
        <v>Pass</v>
      </c>
      <c r="S627" s="34">
        <f>MOD((LEN(Survey!J627)+2),11)</f>
        <v>2</v>
      </c>
      <c r="T627" s="35" t="b">
        <f>IF(OR(Survey!$M627="ETF",Survey!$M627="ETF, alternative mutual fund",Survey!$M627="Closed-end", Survey!$M627="Split share corp", Survey!$I627="Yes"),TRUE,FALSE)</f>
        <v>0</v>
      </c>
      <c r="U627" s="16" t="str">
        <f>IFERROR(IF(AND(OR(X627=Y627,Y627 = "Either"),NOT(ISBLANK(Survey!K627))),"Pass","Fail"),"Pass")</f>
        <v>Fail</v>
      </c>
      <c r="V627" s="36" cm="1">
        <f t="array" ref="V627">SUM(SUMIF(Survey!BZ627:CS627,{"&gt;0","&lt;0"})*{1,-1})</f>
        <v>0</v>
      </c>
      <c r="W627" s="38" cm="1">
        <f t="array" ref="W627">SUM(SUMIF(Survey!CC627,{"&gt;0","&lt;0"})*{1,-1})+SUM(SUMIF(Survey!CM627,{"&gt;0","&lt;0"})*{1,-1})</f>
        <v>0</v>
      </c>
      <c r="X627" s="38">
        <f>Survey!K627</f>
        <v>0</v>
      </c>
      <c r="Y627" s="37" t="str">
        <f t="shared" si="427"/>
        <v>Either</v>
      </c>
      <c r="Z627" s="16" t="str">
        <f t="shared" si="428"/>
        <v>Fail</v>
      </c>
      <c r="AA627" s="67" cm="1">
        <f t="array" ref="AA627">SUM(SUMIF(Survey!BZ627:CS627,{"&gt;0","&lt;0"})*{1,-1})+SUM(SUMIF(Survey!CU627:DN627,{"&gt;0","&lt;0"})*{1,-1})</f>
        <v>0</v>
      </c>
      <c r="AB627" s="67">
        <f>IFERROR(AA627/(Survey!$AV627),0)</f>
        <v>0</v>
      </c>
      <c r="AC627" s="128" t="b">
        <f>IF(OR(Survey!$M627="Alternative strategy or hedge",Survey!$M627="Other, illiquid",Survey!$L627="Prospectus fund"),TRUE,FALSE)</f>
        <v>0</v>
      </c>
      <c r="AD627" s="128" t="b">
        <f>NOT(ISBLANK(Survey!$M627))</f>
        <v>0</v>
      </c>
      <c r="AE627" s="16" t="str">
        <f t="shared" si="429"/>
        <v>Pass</v>
      </c>
      <c r="AF627" s="38" t="b">
        <f>NOT(ISNUMBER(SEARCH("Other",Survey!$P627)))</f>
        <v>1</v>
      </c>
      <c r="AG627" s="37" t="b">
        <f>NOT(ISBLANK(Survey!$Q627))</f>
        <v>0</v>
      </c>
      <c r="AH627" s="16" t="str">
        <f t="shared" si="430"/>
        <v>Pass</v>
      </c>
      <c r="AI627" s="143">
        <f>COUNTBLANK(Survey!$W627)</f>
        <v>1</v>
      </c>
      <c r="AJ627" s="67">
        <f>IF(AND(Survey!L627&lt;&gt;"Exempt fund",OR(Survey!$M627="ETF",Survey!$M627="ETF, alternative mutual fund",Survey!$M627="Mutual fund",Survey!$M627="Alternative mutual fund",Survey!$M627="Money market")),1,0)</f>
        <v>0</v>
      </c>
      <c r="AK627" s="16" t="str">
        <f t="shared" si="431"/>
        <v>Pass</v>
      </c>
      <c r="AL627" s="38" t="b">
        <f>NOT(ISNUMBER(SEARCH("Yes",Survey!$AA627)))</f>
        <v>1</v>
      </c>
      <c r="AM627" s="37" t="b">
        <f>IF(COUNTBLANK(Survey!$AB627:$AC627)=0,TRUE, FALSE)</f>
        <v>0</v>
      </c>
      <c r="AN627" s="16" t="str">
        <f t="shared" si="432"/>
        <v>Pass</v>
      </c>
      <c r="AO627" s="38" t="b">
        <f>NOT(ISNUMBER(SEARCH("Yes",Survey!$AD627)))</f>
        <v>1</v>
      </c>
      <c r="AP627" s="37" t="b">
        <f>NOT(ISBLANK(Survey!$AF627))</f>
        <v>0</v>
      </c>
      <c r="AQ627" s="16" t="str">
        <f t="shared" si="433"/>
        <v>Pass</v>
      </c>
      <c r="AR627" s="38" t="b">
        <f>NOT(OR(ISNUMBER(SEARCH("Other",Survey!$AF627)),ISNUMBER(SEARCH("Multiple",Survey!$AF627))))</f>
        <v>1</v>
      </c>
      <c r="AS627" s="37" t="b">
        <f>NOT(ISBLANK(Survey!$AG627))</f>
        <v>0</v>
      </c>
      <c r="AT627" s="16" t="str">
        <f t="shared" si="434"/>
        <v>Fail</v>
      </c>
      <c r="AU627" s="143">
        <f>IF(ABS(Survey!$AV627)&gt;0, 1,0)</f>
        <v>0</v>
      </c>
      <c r="AV627" s="143">
        <f>IF(COUNTBLANK(Survey!$AJ627)=0,1,0)</f>
        <v>0</v>
      </c>
      <c r="AW627" s="16" t="str">
        <f t="shared" si="435"/>
        <v>Pass</v>
      </c>
      <c r="AX627" s="143">
        <f>IF(ISBLANK(Survey!$AJ627),0,1)</f>
        <v>0</v>
      </c>
      <c r="AY627" s="165">
        <f>COUNTBLANK(Survey!$AK627)</f>
        <v>1</v>
      </c>
      <c r="AZ627" s="16" t="str">
        <f t="shared" si="436"/>
        <v>Pass</v>
      </c>
      <c r="BA627" s="143">
        <f>IF(OR(Survey!$AK627="Closed",ISBLANK(Survey!$AK627)),0,1)</f>
        <v>0</v>
      </c>
      <c r="BB627" s="165">
        <f>IF(ISBLANK(Survey!$AL627),1,0)</f>
        <v>1</v>
      </c>
      <c r="BC627" s="147" t="str" cm="1">
        <f t="array" ref="BC627">IF(OR(IF(OR($BE627+$BF627 = 2, $BG627=1), FALSE, TRUE), AND($BD627:$BD627 = 0)),"Pass","Fail")</f>
        <v>Pass</v>
      </c>
      <c r="BD627" s="143">
        <f>COUNTBLANK(Survey!$AM627:$AO627)</f>
        <v>3</v>
      </c>
      <c r="BE627" s="143">
        <f>IF(Survey!$I627="Yes",1,0)</f>
        <v>0</v>
      </c>
      <c r="BF627" s="143">
        <f>IF(OR(Survey!$M627="Mutual fund",Survey!$M627="Alternative mutual fund",Survey!$M627="Money market"),1,0)</f>
        <v>0</v>
      </c>
      <c r="BG627" s="148">
        <f>IF(OR(Survey!$M627="ETF",Survey!$M627="ETF, alternative mutual fund"),1,0)</f>
        <v>0</v>
      </c>
      <c r="BH627" s="16" t="str">
        <f t="shared" si="437"/>
        <v>Pass</v>
      </c>
      <c r="BI627" s="38" t="b">
        <f>OR(ISNUMBER(SEARCH("Yes",Survey!$AO627)),ISBLANK(Survey!$AO627))</f>
        <v>1</v>
      </c>
      <c r="BJ627" s="67" t="b">
        <f>NOT(ISBLANK(Survey!$AP627))</f>
        <v>0</v>
      </c>
      <c r="BK627" s="16" t="str">
        <f t="shared" si="438"/>
        <v>Pass</v>
      </c>
      <c r="BL627" s="143">
        <f>IF(Survey!$AW627=0, 0,1)</f>
        <v>0</v>
      </c>
      <c r="BM627" s="67">
        <f>Survey!$AQ627</f>
        <v>0</v>
      </c>
      <c r="BN627" s="67">
        <f>IFERROR((Survey!$AX627-ABS(Survey!$AY627)-ABS(Survey!$BD627))/Survey!$AW627,0)</f>
        <v>0</v>
      </c>
      <c r="BO627" s="67">
        <f>IF(AND($BM627&gt;$BN627-0.2,$BM627&lt;$BN627+0.2,ISBLANK(Survey!$AQ627)=FALSE),0,1)</f>
        <v>1</v>
      </c>
      <c r="BP627" s="165">
        <f>IF(ISBLANK(Survey!$AR627),1,0)</f>
        <v>1</v>
      </c>
      <c r="BQ627" s="16" t="str">
        <f t="shared" si="439"/>
        <v>Pass</v>
      </c>
      <c r="BR627" s="143">
        <f>IF(Survey!$AW627=0, 0,1)</f>
        <v>0</v>
      </c>
      <c r="BS627" s="67">
        <f>IF(AND(Survey!$AS627&gt;=0,Survey!$AS627&lt;=0.2,Survey!$AS627&lt;&gt;""),0,1)</f>
        <v>1</v>
      </c>
      <c r="BT627" s="143">
        <f>IF(ISBLANK(Survey!$AT627),1,0)</f>
        <v>1</v>
      </c>
      <c r="BU627" s="16" t="str">
        <f t="shared" si="440"/>
        <v>Fail</v>
      </c>
      <c r="BV627" s="165">
        <f>Survey!$AU627</f>
        <v>0</v>
      </c>
      <c r="BW627" s="16" t="str">
        <f t="shared" si="441"/>
        <v>Pass</v>
      </c>
      <c r="BX627" s="36">
        <f>Survey!$AV627</f>
        <v>0</v>
      </c>
      <c r="BY627" s="176">
        <f>Survey!$AW627+Survey!$AX627-ABS(Survey!$AY627)+ABS(Survey!$AZ627)-ABS(Survey!$BA627)+ABS(Survey!$BB627)-ABS(Survey!$BC627)-ABS(Survey!$BD627)+Survey!$BE627</f>
        <v>0</v>
      </c>
      <c r="BZ627" s="35">
        <f t="shared" si="442"/>
        <v>0</v>
      </c>
      <c r="CA627" s="17">
        <f t="shared" si="443"/>
        <v>0</v>
      </c>
      <c r="CB627" s="16" t="str">
        <f t="shared" si="444"/>
        <v>Pass</v>
      </c>
      <c r="CC627" s="38" t="b">
        <f>IF(ABS(Survey!$BE627)=0,TRUE,FALSE)</f>
        <v>1</v>
      </c>
      <c r="CD627" s="37" t="b">
        <f>NOT(ISBLANK(Survey!$BF627))</f>
        <v>0</v>
      </c>
      <c r="CE627" t="str">
        <f t="shared" si="445"/>
        <v>Fail</v>
      </c>
      <c r="CF627" s="29">
        <f>Survey!$AV627</f>
        <v>0</v>
      </c>
      <c r="CG627" s="29" cm="1">
        <f t="array" ref="CG627">SUM(SUMIF(Survey!BH627:BO627,{"&gt;0","&lt;0"})*{1,-1})-SUM(SUMIF(Survey!BQ627:BX627,{"&gt;0","&lt;0"})*{1,-1})</f>
        <v>0</v>
      </c>
      <c r="CH627" s="35" t="str">
        <f t="shared" si="446"/>
        <v>No holdings</v>
      </c>
      <c r="CI627">
        <f t="shared" si="447"/>
        <v>0</v>
      </c>
      <c r="CJ627" s="16" t="str">
        <f t="shared" si="448"/>
        <v>Fail</v>
      </c>
      <c r="CK627" s="36">
        <f>Survey!$AV627</f>
        <v>0</v>
      </c>
      <c r="CL627" s="36" cm="1">
        <f t="array" ref="CL627">SUM(SUMIF(Survey!BZ627:CS627,{"&gt;0","&lt;0"})*{1,-1})-SUM(SUMIF(Survey!CU627:DN627,{"&gt;0","&lt;0"})*{1,-1})</f>
        <v>0</v>
      </c>
      <c r="CM627" s="35" t="str">
        <f t="shared" si="449"/>
        <v>No holdings</v>
      </c>
      <c r="CN627" s="17">
        <f t="shared" si="450"/>
        <v>0</v>
      </c>
      <c r="CO627" s="16" t="str">
        <f t="shared" si="451"/>
        <v>Pass</v>
      </c>
      <c r="CP627" s="38" t="b">
        <f>IF(ABS(Survey!$CS627)=0,TRUE,FALSE)</f>
        <v>1</v>
      </c>
      <c r="CQ627" s="37" t="b">
        <f>NOT(ISBLANK(Survey!$CT627))</f>
        <v>0</v>
      </c>
      <c r="CR627" s="16" t="str">
        <f t="shared" si="452"/>
        <v>Pass</v>
      </c>
      <c r="CS627" s="38" t="b">
        <f>IF(ABS(Survey!$DN627)=0,TRUE,FALSE)</f>
        <v>1</v>
      </c>
      <c r="CT627" s="37" t="b">
        <f>NOT(ISBLANK(Survey!$DO627))</f>
        <v>0</v>
      </c>
      <c r="CU627" t="str">
        <f t="shared" si="453"/>
        <v>Pass</v>
      </c>
      <c r="CV627" s="29" cm="1">
        <f t="array" ref="CV627">SUM(SUMIF(Survey!CO627,{"&gt;0","&lt;0"})*{1,-1})+SUM(SUMIF(Survey!DJ627,{"&gt;0","&lt;0"})*{1,-1})</f>
        <v>0</v>
      </c>
      <c r="CW627" s="29">
        <f>SUM(SUMIF(Survey!DQ627:DW627,{"&gt;0","&lt;0"})*{1,-1})+SUM(SUMIF(Survey!DY627:EE627,{"&gt;0","&lt;0"})*{1,-1})</f>
        <v>0</v>
      </c>
      <c r="CX627">
        <f t="shared" si="454"/>
        <v>0</v>
      </c>
      <c r="CY627">
        <f t="shared" si="455"/>
        <v>0</v>
      </c>
      <c r="CZ627" s="16" t="str">
        <f t="shared" si="456"/>
        <v>Pass</v>
      </c>
      <c r="DA627" s="38" t="b">
        <f>IF(ABS(Survey!$DW627)=0,TRUE,FALSE)</f>
        <v>1</v>
      </c>
      <c r="DB627" s="37" t="b">
        <f>NOT(ISBLANK(Survey!DX627))</f>
        <v>0</v>
      </c>
      <c r="DC627" s="16" t="str">
        <f t="shared" si="457"/>
        <v>Pass</v>
      </c>
      <c r="DD627" s="38" t="b">
        <f>IF(ABS(Survey!$EE627)=0,TRUE,FALSE)</f>
        <v>1</v>
      </c>
      <c r="DE627" s="37" t="b">
        <f>NOT(ISBLANK(Survey!$EF627))</f>
        <v>0</v>
      </c>
      <c r="DF627" s="16" t="str">
        <f t="shared" si="458"/>
        <v>Fail</v>
      </c>
      <c r="DG627" s="36">
        <f>SUM(SUMIF(Survey!EL627:EN627,{"&gt;0","&lt;0"})*{1,-1})</f>
        <v>0</v>
      </c>
      <c r="DH627">
        <f t="shared" si="459"/>
        <v>0</v>
      </c>
      <c r="DI627">
        <f t="shared" si="460"/>
        <v>100</v>
      </c>
      <c r="DJ627" s="35" t="b">
        <f>IF(OR(Survey!$M627="ETF",Survey!$M627="ETF, alternative mutual fund",Survey!$M627="Closed-end", Survey!$M627="Split share corp"),TRUE,FALSE)</f>
        <v>0</v>
      </c>
      <c r="DK627" s="16" t="str">
        <f t="shared" si="461"/>
        <v>Fail</v>
      </c>
      <c r="DL627" s="36">
        <f>SUM(SUMIF(Survey!EP627:EV627,{"&gt;0","&lt;0"})*{1,-1})</f>
        <v>0</v>
      </c>
      <c r="DM627">
        <f t="shared" si="462"/>
        <v>0</v>
      </c>
      <c r="DN627" s="17">
        <f t="shared" si="463"/>
        <v>100</v>
      </c>
      <c r="DO627" s="16" t="str">
        <f t="shared" si="464"/>
        <v>Fail</v>
      </c>
      <c r="DP627" s="36">
        <f>SUM(SUMIF(Survey!EX627:FD627,{"&gt;0","&lt;0"})*{1,-1})</f>
        <v>0</v>
      </c>
      <c r="DQ627">
        <f t="shared" si="465"/>
        <v>0</v>
      </c>
      <c r="DR627" s="17">
        <f t="shared" si="466"/>
        <v>100</v>
      </c>
    </row>
    <row r="628" spans="1:122">
      <c r="A628">
        <v>628</v>
      </c>
      <c r="B628" t="str">
        <f t="shared" si="420"/>
        <v>Pass</v>
      </c>
      <c r="C628" t="str">
        <f>IF(COUNTBLANK(Survey!B628:FE628)=$C$2, "Pass", "Fail")</f>
        <v>Pass</v>
      </c>
      <c r="D628" t="str">
        <f t="shared" si="421"/>
        <v>Fail</v>
      </c>
      <c r="E628" t="str">
        <f>IF(OR(ISBLANK(Survey!AJ628),COUNTIF(G628:BB628,"Fail")),"Fail","Pass")</f>
        <v>Fail</v>
      </c>
      <c r="G628" s="16" t="str">
        <f t="shared" si="422"/>
        <v>Fail</v>
      </c>
      <c r="H628" s="177">
        <f>COUNTBLANK(Survey!B628:D628)+COUNTBLANK(Survey!G628)+COUNTBLANK(Survey!I628)+COUNTBLANK(Survey!K628:M628)+COUNTBLANK(Survey!P628)+COUNTBLANK(Survey!S628:U628)+COUNTBLANK(Survey!Y628:AA628)+COUNTBLANK(Survey!AD628:AE628)+COUNTBLANK(Survey!AI628:AI628)</f>
        <v>18</v>
      </c>
      <c r="I628" s="16" t="str">
        <f t="shared" si="423"/>
        <v>Fail</v>
      </c>
      <c r="J628" t="b">
        <f>IF(Survey!E628="No",TRUE,FALSE)</f>
        <v>0</v>
      </c>
      <c r="K628" s="34">
        <f>LEN(Survey!E628)</f>
        <v>0</v>
      </c>
      <c r="L628" s="16" t="str">
        <f t="shared" si="424"/>
        <v>Fail</v>
      </c>
      <c r="M628" t="b">
        <f>IF(Survey!F628="No",TRUE,FALSE)</f>
        <v>0</v>
      </c>
      <c r="N628" s="33">
        <f>LEN(Survey!F628)</f>
        <v>0</v>
      </c>
      <c r="O628" s="16" t="str">
        <f t="shared" si="425"/>
        <v>Pass</v>
      </c>
      <c r="P628" s="34">
        <f>MOD((LEN(Survey!H628)+2),11)</f>
        <v>2</v>
      </c>
      <c r="Q628" s="33" t="str">
        <f>IF(Survey!$L628="Prospectus fund", "Yes", "No")</f>
        <v>No</v>
      </c>
      <c r="R628" s="16" t="str">
        <f t="shared" si="426"/>
        <v>Pass</v>
      </c>
      <c r="S628" s="34">
        <f>MOD((LEN(Survey!J628)+2),11)</f>
        <v>2</v>
      </c>
      <c r="T628" s="35" t="b">
        <f>IF(OR(Survey!$M628="ETF",Survey!$M628="ETF, alternative mutual fund",Survey!$M628="Closed-end", Survey!$M628="Split share corp", Survey!$I628="Yes"),TRUE,FALSE)</f>
        <v>0</v>
      </c>
      <c r="U628" s="16" t="str">
        <f>IFERROR(IF(AND(OR(X628=Y628,Y628 = "Either"),NOT(ISBLANK(Survey!K628))),"Pass","Fail"),"Pass")</f>
        <v>Fail</v>
      </c>
      <c r="V628" s="36" cm="1">
        <f t="array" ref="V628">SUM(SUMIF(Survey!BZ628:CS628,{"&gt;0","&lt;0"})*{1,-1})</f>
        <v>0</v>
      </c>
      <c r="W628" s="38" cm="1">
        <f t="array" ref="W628">SUM(SUMIF(Survey!CC628,{"&gt;0","&lt;0"})*{1,-1})+SUM(SUMIF(Survey!CM628,{"&gt;0","&lt;0"})*{1,-1})</f>
        <v>0</v>
      </c>
      <c r="X628" s="38">
        <f>Survey!K628</f>
        <v>0</v>
      </c>
      <c r="Y628" s="37" t="str">
        <f t="shared" si="427"/>
        <v>Either</v>
      </c>
      <c r="Z628" s="16" t="str">
        <f t="shared" si="428"/>
        <v>Fail</v>
      </c>
      <c r="AA628" s="67" cm="1">
        <f t="array" ref="AA628">SUM(SUMIF(Survey!BZ628:CS628,{"&gt;0","&lt;0"})*{1,-1})+SUM(SUMIF(Survey!CU628:DN628,{"&gt;0","&lt;0"})*{1,-1})</f>
        <v>0</v>
      </c>
      <c r="AB628" s="67">
        <f>IFERROR(AA628/(Survey!$AV628),0)</f>
        <v>0</v>
      </c>
      <c r="AC628" s="128" t="b">
        <f>IF(OR(Survey!$M628="Alternative strategy or hedge",Survey!$M628="Other, illiquid",Survey!$L628="Prospectus fund"),TRUE,FALSE)</f>
        <v>0</v>
      </c>
      <c r="AD628" s="128" t="b">
        <f>NOT(ISBLANK(Survey!$M628))</f>
        <v>0</v>
      </c>
      <c r="AE628" s="16" t="str">
        <f t="shared" si="429"/>
        <v>Pass</v>
      </c>
      <c r="AF628" s="38" t="b">
        <f>NOT(ISNUMBER(SEARCH("Other",Survey!$P628)))</f>
        <v>1</v>
      </c>
      <c r="AG628" s="37" t="b">
        <f>NOT(ISBLANK(Survey!$Q628))</f>
        <v>0</v>
      </c>
      <c r="AH628" s="16" t="str">
        <f t="shared" si="430"/>
        <v>Pass</v>
      </c>
      <c r="AI628" s="143">
        <f>COUNTBLANK(Survey!$W628)</f>
        <v>1</v>
      </c>
      <c r="AJ628" s="67">
        <f>IF(AND(Survey!L628&lt;&gt;"Exempt fund",OR(Survey!$M628="ETF",Survey!$M628="ETF, alternative mutual fund",Survey!$M628="Mutual fund",Survey!$M628="Alternative mutual fund",Survey!$M628="Money market")),1,0)</f>
        <v>0</v>
      </c>
      <c r="AK628" s="16" t="str">
        <f t="shared" si="431"/>
        <v>Pass</v>
      </c>
      <c r="AL628" s="38" t="b">
        <f>NOT(ISNUMBER(SEARCH("Yes",Survey!$AA628)))</f>
        <v>1</v>
      </c>
      <c r="AM628" s="37" t="b">
        <f>IF(COUNTBLANK(Survey!$AB628:$AC628)=0,TRUE, FALSE)</f>
        <v>0</v>
      </c>
      <c r="AN628" s="16" t="str">
        <f t="shared" si="432"/>
        <v>Pass</v>
      </c>
      <c r="AO628" s="38" t="b">
        <f>NOT(ISNUMBER(SEARCH("Yes",Survey!$AD628)))</f>
        <v>1</v>
      </c>
      <c r="AP628" s="37" t="b">
        <f>NOT(ISBLANK(Survey!$AF628))</f>
        <v>0</v>
      </c>
      <c r="AQ628" s="16" t="str">
        <f t="shared" si="433"/>
        <v>Pass</v>
      </c>
      <c r="AR628" s="38" t="b">
        <f>NOT(OR(ISNUMBER(SEARCH("Other",Survey!$AF628)),ISNUMBER(SEARCH("Multiple",Survey!$AF628))))</f>
        <v>1</v>
      </c>
      <c r="AS628" s="37" t="b">
        <f>NOT(ISBLANK(Survey!$AG628))</f>
        <v>0</v>
      </c>
      <c r="AT628" s="16" t="str">
        <f t="shared" si="434"/>
        <v>Fail</v>
      </c>
      <c r="AU628" s="143">
        <f>IF(ABS(Survey!$AV628)&gt;0, 1,0)</f>
        <v>0</v>
      </c>
      <c r="AV628" s="143">
        <f>IF(COUNTBLANK(Survey!$AJ628)=0,1,0)</f>
        <v>0</v>
      </c>
      <c r="AW628" s="16" t="str">
        <f t="shared" si="435"/>
        <v>Pass</v>
      </c>
      <c r="AX628" s="143">
        <f>IF(ISBLANK(Survey!$AJ628),0,1)</f>
        <v>0</v>
      </c>
      <c r="AY628" s="165">
        <f>COUNTBLANK(Survey!$AK628)</f>
        <v>1</v>
      </c>
      <c r="AZ628" s="16" t="str">
        <f t="shared" si="436"/>
        <v>Pass</v>
      </c>
      <c r="BA628" s="143">
        <f>IF(OR(Survey!$AK628="Closed",ISBLANK(Survey!$AK628)),0,1)</f>
        <v>0</v>
      </c>
      <c r="BB628" s="165">
        <f>IF(ISBLANK(Survey!$AL628),1,0)</f>
        <v>1</v>
      </c>
      <c r="BC628" s="147" t="str" cm="1">
        <f t="array" ref="BC628">IF(OR(IF(OR($BE628+$BF628 = 2, $BG628=1), FALSE, TRUE), AND($BD628:$BD628 = 0)),"Pass","Fail")</f>
        <v>Pass</v>
      </c>
      <c r="BD628" s="143">
        <f>COUNTBLANK(Survey!$AM628:$AO628)</f>
        <v>3</v>
      </c>
      <c r="BE628" s="143">
        <f>IF(Survey!$I628="Yes",1,0)</f>
        <v>0</v>
      </c>
      <c r="BF628" s="143">
        <f>IF(OR(Survey!$M628="Mutual fund",Survey!$M628="Alternative mutual fund",Survey!$M628="Money market"),1,0)</f>
        <v>0</v>
      </c>
      <c r="BG628" s="148">
        <f>IF(OR(Survey!$M628="ETF",Survey!$M628="ETF, alternative mutual fund"),1,0)</f>
        <v>0</v>
      </c>
      <c r="BH628" s="16" t="str">
        <f t="shared" si="437"/>
        <v>Pass</v>
      </c>
      <c r="BI628" s="38" t="b">
        <f>OR(ISNUMBER(SEARCH("Yes",Survey!$AO628)),ISBLANK(Survey!$AO628))</f>
        <v>1</v>
      </c>
      <c r="BJ628" s="67" t="b">
        <f>NOT(ISBLANK(Survey!$AP628))</f>
        <v>0</v>
      </c>
      <c r="BK628" s="16" t="str">
        <f t="shared" si="438"/>
        <v>Pass</v>
      </c>
      <c r="BL628" s="143">
        <f>IF(Survey!$AW628=0, 0,1)</f>
        <v>0</v>
      </c>
      <c r="BM628" s="67">
        <f>Survey!$AQ628</f>
        <v>0</v>
      </c>
      <c r="BN628" s="67">
        <f>IFERROR((Survey!$AX628-ABS(Survey!$AY628)-ABS(Survey!$BD628))/Survey!$AW628,0)</f>
        <v>0</v>
      </c>
      <c r="BO628" s="67">
        <f>IF(AND($BM628&gt;$BN628-0.2,$BM628&lt;$BN628+0.2,ISBLANK(Survey!$AQ628)=FALSE),0,1)</f>
        <v>1</v>
      </c>
      <c r="BP628" s="165">
        <f>IF(ISBLANK(Survey!$AR628),1,0)</f>
        <v>1</v>
      </c>
      <c r="BQ628" s="16" t="str">
        <f t="shared" si="439"/>
        <v>Pass</v>
      </c>
      <c r="BR628" s="143">
        <f>IF(Survey!$AW628=0, 0,1)</f>
        <v>0</v>
      </c>
      <c r="BS628" s="67">
        <f>IF(AND(Survey!$AS628&gt;=0,Survey!$AS628&lt;=0.2,Survey!$AS628&lt;&gt;""),0,1)</f>
        <v>1</v>
      </c>
      <c r="BT628" s="143">
        <f>IF(ISBLANK(Survey!$AT628),1,0)</f>
        <v>1</v>
      </c>
      <c r="BU628" s="16" t="str">
        <f t="shared" si="440"/>
        <v>Fail</v>
      </c>
      <c r="BV628" s="165">
        <f>Survey!$AU628</f>
        <v>0</v>
      </c>
      <c r="BW628" s="16" t="str">
        <f t="shared" si="441"/>
        <v>Pass</v>
      </c>
      <c r="BX628" s="36">
        <f>Survey!$AV628</f>
        <v>0</v>
      </c>
      <c r="BY628" s="176">
        <f>Survey!$AW628+Survey!$AX628-ABS(Survey!$AY628)+ABS(Survey!$AZ628)-ABS(Survey!$BA628)+ABS(Survey!$BB628)-ABS(Survey!$BC628)-ABS(Survey!$BD628)+Survey!$BE628</f>
        <v>0</v>
      </c>
      <c r="BZ628" s="35">
        <f t="shared" si="442"/>
        <v>0</v>
      </c>
      <c r="CA628" s="17">
        <f t="shared" si="443"/>
        <v>0</v>
      </c>
      <c r="CB628" s="16" t="str">
        <f t="shared" si="444"/>
        <v>Pass</v>
      </c>
      <c r="CC628" s="38" t="b">
        <f>IF(ABS(Survey!$BE628)=0,TRUE,FALSE)</f>
        <v>1</v>
      </c>
      <c r="CD628" s="37" t="b">
        <f>NOT(ISBLANK(Survey!$BF628))</f>
        <v>0</v>
      </c>
      <c r="CE628" t="str">
        <f t="shared" si="445"/>
        <v>Fail</v>
      </c>
      <c r="CF628" s="29">
        <f>Survey!$AV628</f>
        <v>0</v>
      </c>
      <c r="CG628" s="29" cm="1">
        <f t="array" ref="CG628">SUM(SUMIF(Survey!BH628:BO628,{"&gt;0","&lt;0"})*{1,-1})-SUM(SUMIF(Survey!BQ628:BX628,{"&gt;0","&lt;0"})*{1,-1})</f>
        <v>0</v>
      </c>
      <c r="CH628" s="35" t="str">
        <f t="shared" si="446"/>
        <v>No holdings</v>
      </c>
      <c r="CI628">
        <f t="shared" si="447"/>
        <v>0</v>
      </c>
      <c r="CJ628" s="16" t="str">
        <f t="shared" si="448"/>
        <v>Fail</v>
      </c>
      <c r="CK628" s="36">
        <f>Survey!$AV628</f>
        <v>0</v>
      </c>
      <c r="CL628" s="36" cm="1">
        <f t="array" ref="CL628">SUM(SUMIF(Survey!BZ628:CS628,{"&gt;0","&lt;0"})*{1,-1})-SUM(SUMIF(Survey!CU628:DN628,{"&gt;0","&lt;0"})*{1,-1})</f>
        <v>0</v>
      </c>
      <c r="CM628" s="35" t="str">
        <f t="shared" si="449"/>
        <v>No holdings</v>
      </c>
      <c r="CN628" s="17">
        <f t="shared" si="450"/>
        <v>0</v>
      </c>
      <c r="CO628" s="16" t="str">
        <f t="shared" si="451"/>
        <v>Pass</v>
      </c>
      <c r="CP628" s="38" t="b">
        <f>IF(ABS(Survey!$CS628)=0,TRUE,FALSE)</f>
        <v>1</v>
      </c>
      <c r="CQ628" s="37" t="b">
        <f>NOT(ISBLANK(Survey!$CT628))</f>
        <v>0</v>
      </c>
      <c r="CR628" s="16" t="str">
        <f t="shared" si="452"/>
        <v>Pass</v>
      </c>
      <c r="CS628" s="38" t="b">
        <f>IF(ABS(Survey!$DN628)=0,TRUE,FALSE)</f>
        <v>1</v>
      </c>
      <c r="CT628" s="37" t="b">
        <f>NOT(ISBLANK(Survey!$DO628))</f>
        <v>0</v>
      </c>
      <c r="CU628" t="str">
        <f t="shared" si="453"/>
        <v>Pass</v>
      </c>
      <c r="CV628" s="29" cm="1">
        <f t="array" ref="CV628">SUM(SUMIF(Survey!CO628,{"&gt;0","&lt;0"})*{1,-1})+SUM(SUMIF(Survey!DJ628,{"&gt;0","&lt;0"})*{1,-1})</f>
        <v>0</v>
      </c>
      <c r="CW628" s="29">
        <f>SUM(SUMIF(Survey!DQ628:DW628,{"&gt;0","&lt;0"})*{1,-1})+SUM(SUMIF(Survey!DY628:EE628,{"&gt;0","&lt;0"})*{1,-1})</f>
        <v>0</v>
      </c>
      <c r="CX628">
        <f t="shared" si="454"/>
        <v>0</v>
      </c>
      <c r="CY628">
        <f t="shared" si="455"/>
        <v>0</v>
      </c>
      <c r="CZ628" s="16" t="str">
        <f t="shared" si="456"/>
        <v>Pass</v>
      </c>
      <c r="DA628" s="38" t="b">
        <f>IF(ABS(Survey!$DW628)=0,TRUE,FALSE)</f>
        <v>1</v>
      </c>
      <c r="DB628" s="37" t="b">
        <f>NOT(ISBLANK(Survey!DX628))</f>
        <v>0</v>
      </c>
      <c r="DC628" s="16" t="str">
        <f t="shared" si="457"/>
        <v>Pass</v>
      </c>
      <c r="DD628" s="38" t="b">
        <f>IF(ABS(Survey!$EE628)=0,TRUE,FALSE)</f>
        <v>1</v>
      </c>
      <c r="DE628" s="37" t="b">
        <f>NOT(ISBLANK(Survey!$EF628))</f>
        <v>0</v>
      </c>
      <c r="DF628" s="16" t="str">
        <f t="shared" si="458"/>
        <v>Fail</v>
      </c>
      <c r="DG628" s="36">
        <f>SUM(SUMIF(Survey!EL628:EN628,{"&gt;0","&lt;0"})*{1,-1})</f>
        <v>0</v>
      </c>
      <c r="DH628">
        <f t="shared" si="459"/>
        <v>0</v>
      </c>
      <c r="DI628">
        <f t="shared" si="460"/>
        <v>100</v>
      </c>
      <c r="DJ628" s="35" t="b">
        <f>IF(OR(Survey!$M628="ETF",Survey!$M628="ETF, alternative mutual fund",Survey!$M628="Closed-end", Survey!$M628="Split share corp"),TRUE,FALSE)</f>
        <v>0</v>
      </c>
      <c r="DK628" s="16" t="str">
        <f t="shared" si="461"/>
        <v>Fail</v>
      </c>
      <c r="DL628" s="36">
        <f>SUM(SUMIF(Survey!EP628:EV628,{"&gt;0","&lt;0"})*{1,-1})</f>
        <v>0</v>
      </c>
      <c r="DM628">
        <f t="shared" si="462"/>
        <v>0</v>
      </c>
      <c r="DN628" s="17">
        <f t="shared" si="463"/>
        <v>100</v>
      </c>
      <c r="DO628" s="16" t="str">
        <f t="shared" si="464"/>
        <v>Fail</v>
      </c>
      <c r="DP628" s="36">
        <f>SUM(SUMIF(Survey!EX628:FD628,{"&gt;0","&lt;0"})*{1,-1})</f>
        <v>0</v>
      </c>
      <c r="DQ628">
        <f t="shared" si="465"/>
        <v>0</v>
      </c>
      <c r="DR628" s="17">
        <f t="shared" si="466"/>
        <v>100</v>
      </c>
    </row>
    <row r="629" spans="1:122">
      <c r="A629">
        <v>629</v>
      </c>
      <c r="B629" t="str">
        <f t="shared" si="420"/>
        <v>Pass</v>
      </c>
      <c r="C629" t="str">
        <f>IF(COUNTBLANK(Survey!B629:FE629)=$C$2, "Pass", "Fail")</f>
        <v>Pass</v>
      </c>
      <c r="D629" t="str">
        <f t="shared" si="421"/>
        <v>Fail</v>
      </c>
      <c r="E629" t="str">
        <f>IF(OR(ISBLANK(Survey!AJ629),COUNTIF(G629:BB629,"Fail")),"Fail","Pass")</f>
        <v>Fail</v>
      </c>
      <c r="G629" s="16" t="str">
        <f t="shared" si="422"/>
        <v>Fail</v>
      </c>
      <c r="H629" s="177">
        <f>COUNTBLANK(Survey!B629:D629)+COUNTBLANK(Survey!G629)+COUNTBLANK(Survey!I629)+COUNTBLANK(Survey!K629:M629)+COUNTBLANK(Survey!P629)+COUNTBLANK(Survey!S629:U629)+COUNTBLANK(Survey!Y629:AA629)+COUNTBLANK(Survey!AD629:AE629)+COUNTBLANK(Survey!AI629:AI629)</f>
        <v>18</v>
      </c>
      <c r="I629" s="16" t="str">
        <f t="shared" si="423"/>
        <v>Fail</v>
      </c>
      <c r="J629" t="b">
        <f>IF(Survey!E629="No",TRUE,FALSE)</f>
        <v>0</v>
      </c>
      <c r="K629" s="34">
        <f>LEN(Survey!E629)</f>
        <v>0</v>
      </c>
      <c r="L629" s="16" t="str">
        <f t="shared" si="424"/>
        <v>Fail</v>
      </c>
      <c r="M629" t="b">
        <f>IF(Survey!F629="No",TRUE,FALSE)</f>
        <v>0</v>
      </c>
      <c r="N629" s="33">
        <f>LEN(Survey!F629)</f>
        <v>0</v>
      </c>
      <c r="O629" s="16" t="str">
        <f t="shared" si="425"/>
        <v>Pass</v>
      </c>
      <c r="P629" s="34">
        <f>MOD((LEN(Survey!H629)+2),11)</f>
        <v>2</v>
      </c>
      <c r="Q629" s="33" t="str">
        <f>IF(Survey!$L629="Prospectus fund", "Yes", "No")</f>
        <v>No</v>
      </c>
      <c r="R629" s="16" t="str">
        <f t="shared" si="426"/>
        <v>Pass</v>
      </c>
      <c r="S629" s="34">
        <f>MOD((LEN(Survey!J629)+2),11)</f>
        <v>2</v>
      </c>
      <c r="T629" s="35" t="b">
        <f>IF(OR(Survey!$M629="ETF",Survey!$M629="ETF, alternative mutual fund",Survey!$M629="Closed-end", Survey!$M629="Split share corp", Survey!$I629="Yes"),TRUE,FALSE)</f>
        <v>0</v>
      </c>
      <c r="U629" s="16" t="str">
        <f>IFERROR(IF(AND(OR(X629=Y629,Y629 = "Either"),NOT(ISBLANK(Survey!K629))),"Pass","Fail"),"Pass")</f>
        <v>Fail</v>
      </c>
      <c r="V629" s="36" cm="1">
        <f t="array" ref="V629">SUM(SUMIF(Survey!BZ629:CS629,{"&gt;0","&lt;0"})*{1,-1})</f>
        <v>0</v>
      </c>
      <c r="W629" s="38" cm="1">
        <f t="array" ref="W629">SUM(SUMIF(Survey!CC629,{"&gt;0","&lt;0"})*{1,-1})+SUM(SUMIF(Survey!CM629,{"&gt;0","&lt;0"})*{1,-1})</f>
        <v>0</v>
      </c>
      <c r="X629" s="38">
        <f>Survey!K629</f>
        <v>0</v>
      </c>
      <c r="Y629" s="37" t="str">
        <f t="shared" si="427"/>
        <v>Either</v>
      </c>
      <c r="Z629" s="16" t="str">
        <f t="shared" si="428"/>
        <v>Fail</v>
      </c>
      <c r="AA629" s="67" cm="1">
        <f t="array" ref="AA629">SUM(SUMIF(Survey!BZ629:CS629,{"&gt;0","&lt;0"})*{1,-1})+SUM(SUMIF(Survey!CU629:DN629,{"&gt;0","&lt;0"})*{1,-1})</f>
        <v>0</v>
      </c>
      <c r="AB629" s="67">
        <f>IFERROR(AA629/(Survey!$AV629),0)</f>
        <v>0</v>
      </c>
      <c r="AC629" s="128" t="b">
        <f>IF(OR(Survey!$M629="Alternative strategy or hedge",Survey!$M629="Other, illiquid",Survey!$L629="Prospectus fund"),TRUE,FALSE)</f>
        <v>0</v>
      </c>
      <c r="AD629" s="128" t="b">
        <f>NOT(ISBLANK(Survey!$M629))</f>
        <v>0</v>
      </c>
      <c r="AE629" s="16" t="str">
        <f t="shared" si="429"/>
        <v>Pass</v>
      </c>
      <c r="AF629" s="38" t="b">
        <f>NOT(ISNUMBER(SEARCH("Other",Survey!$P629)))</f>
        <v>1</v>
      </c>
      <c r="AG629" s="37" t="b">
        <f>NOT(ISBLANK(Survey!$Q629))</f>
        <v>0</v>
      </c>
      <c r="AH629" s="16" t="str">
        <f t="shared" si="430"/>
        <v>Pass</v>
      </c>
      <c r="AI629" s="143">
        <f>COUNTBLANK(Survey!$W629)</f>
        <v>1</v>
      </c>
      <c r="AJ629" s="67">
        <f>IF(AND(Survey!L629&lt;&gt;"Exempt fund",OR(Survey!$M629="ETF",Survey!$M629="ETF, alternative mutual fund",Survey!$M629="Mutual fund",Survey!$M629="Alternative mutual fund",Survey!$M629="Money market")),1,0)</f>
        <v>0</v>
      </c>
      <c r="AK629" s="16" t="str">
        <f t="shared" si="431"/>
        <v>Pass</v>
      </c>
      <c r="AL629" s="38" t="b">
        <f>NOT(ISNUMBER(SEARCH("Yes",Survey!$AA629)))</f>
        <v>1</v>
      </c>
      <c r="AM629" s="37" t="b">
        <f>IF(COUNTBLANK(Survey!$AB629:$AC629)=0,TRUE, FALSE)</f>
        <v>0</v>
      </c>
      <c r="AN629" s="16" t="str">
        <f t="shared" si="432"/>
        <v>Pass</v>
      </c>
      <c r="AO629" s="38" t="b">
        <f>NOT(ISNUMBER(SEARCH("Yes",Survey!$AD629)))</f>
        <v>1</v>
      </c>
      <c r="AP629" s="37" t="b">
        <f>NOT(ISBLANK(Survey!$AF629))</f>
        <v>0</v>
      </c>
      <c r="AQ629" s="16" t="str">
        <f t="shared" si="433"/>
        <v>Pass</v>
      </c>
      <c r="AR629" s="38" t="b">
        <f>NOT(OR(ISNUMBER(SEARCH("Other",Survey!$AF629)),ISNUMBER(SEARCH("Multiple",Survey!$AF629))))</f>
        <v>1</v>
      </c>
      <c r="AS629" s="37" t="b">
        <f>NOT(ISBLANK(Survey!$AG629))</f>
        <v>0</v>
      </c>
      <c r="AT629" s="16" t="str">
        <f t="shared" si="434"/>
        <v>Fail</v>
      </c>
      <c r="AU629" s="143">
        <f>IF(ABS(Survey!$AV629)&gt;0, 1,0)</f>
        <v>0</v>
      </c>
      <c r="AV629" s="143">
        <f>IF(COUNTBLANK(Survey!$AJ629)=0,1,0)</f>
        <v>0</v>
      </c>
      <c r="AW629" s="16" t="str">
        <f t="shared" si="435"/>
        <v>Pass</v>
      </c>
      <c r="AX629" s="143">
        <f>IF(ISBLANK(Survey!$AJ629),0,1)</f>
        <v>0</v>
      </c>
      <c r="AY629" s="165">
        <f>COUNTBLANK(Survey!$AK629)</f>
        <v>1</v>
      </c>
      <c r="AZ629" s="16" t="str">
        <f t="shared" si="436"/>
        <v>Pass</v>
      </c>
      <c r="BA629" s="143">
        <f>IF(OR(Survey!$AK629="Closed",ISBLANK(Survey!$AK629)),0,1)</f>
        <v>0</v>
      </c>
      <c r="BB629" s="165">
        <f>IF(ISBLANK(Survey!$AL629),1,0)</f>
        <v>1</v>
      </c>
      <c r="BC629" s="147" t="str" cm="1">
        <f t="array" ref="BC629">IF(OR(IF(OR($BE629+$BF629 = 2, $BG629=1), FALSE, TRUE), AND($BD629:$BD629 = 0)),"Pass","Fail")</f>
        <v>Pass</v>
      </c>
      <c r="BD629" s="143">
        <f>COUNTBLANK(Survey!$AM629:$AO629)</f>
        <v>3</v>
      </c>
      <c r="BE629" s="143">
        <f>IF(Survey!$I629="Yes",1,0)</f>
        <v>0</v>
      </c>
      <c r="BF629" s="143">
        <f>IF(OR(Survey!$M629="Mutual fund",Survey!$M629="Alternative mutual fund",Survey!$M629="Money market"),1,0)</f>
        <v>0</v>
      </c>
      <c r="BG629" s="148">
        <f>IF(OR(Survey!$M629="ETF",Survey!$M629="ETF, alternative mutual fund"),1,0)</f>
        <v>0</v>
      </c>
      <c r="BH629" s="16" t="str">
        <f t="shared" si="437"/>
        <v>Pass</v>
      </c>
      <c r="BI629" s="38" t="b">
        <f>OR(ISNUMBER(SEARCH("Yes",Survey!$AO629)),ISBLANK(Survey!$AO629))</f>
        <v>1</v>
      </c>
      <c r="BJ629" s="67" t="b">
        <f>NOT(ISBLANK(Survey!$AP629))</f>
        <v>0</v>
      </c>
      <c r="BK629" s="16" t="str">
        <f t="shared" si="438"/>
        <v>Pass</v>
      </c>
      <c r="BL629" s="143">
        <f>IF(Survey!$AW629=0, 0,1)</f>
        <v>0</v>
      </c>
      <c r="BM629" s="67">
        <f>Survey!$AQ629</f>
        <v>0</v>
      </c>
      <c r="BN629" s="67">
        <f>IFERROR((Survey!$AX629-ABS(Survey!$AY629)-ABS(Survey!$BD629))/Survey!$AW629,0)</f>
        <v>0</v>
      </c>
      <c r="BO629" s="67">
        <f>IF(AND($BM629&gt;$BN629-0.2,$BM629&lt;$BN629+0.2,ISBLANK(Survey!$AQ629)=FALSE),0,1)</f>
        <v>1</v>
      </c>
      <c r="BP629" s="165">
        <f>IF(ISBLANK(Survey!$AR629),1,0)</f>
        <v>1</v>
      </c>
      <c r="BQ629" s="16" t="str">
        <f t="shared" si="439"/>
        <v>Pass</v>
      </c>
      <c r="BR629" s="143">
        <f>IF(Survey!$AW629=0, 0,1)</f>
        <v>0</v>
      </c>
      <c r="BS629" s="67">
        <f>IF(AND(Survey!$AS629&gt;=0,Survey!$AS629&lt;=0.2,Survey!$AS629&lt;&gt;""),0,1)</f>
        <v>1</v>
      </c>
      <c r="BT629" s="143">
        <f>IF(ISBLANK(Survey!$AT629),1,0)</f>
        <v>1</v>
      </c>
      <c r="BU629" s="16" t="str">
        <f t="shared" si="440"/>
        <v>Fail</v>
      </c>
      <c r="BV629" s="165">
        <f>Survey!$AU629</f>
        <v>0</v>
      </c>
      <c r="BW629" s="16" t="str">
        <f t="shared" si="441"/>
        <v>Pass</v>
      </c>
      <c r="BX629" s="36">
        <f>Survey!$AV629</f>
        <v>0</v>
      </c>
      <c r="BY629" s="176">
        <f>Survey!$AW629+Survey!$AX629-ABS(Survey!$AY629)+ABS(Survey!$AZ629)-ABS(Survey!$BA629)+ABS(Survey!$BB629)-ABS(Survey!$BC629)-ABS(Survey!$BD629)+Survey!$BE629</f>
        <v>0</v>
      </c>
      <c r="BZ629" s="35">
        <f t="shared" si="442"/>
        <v>0</v>
      </c>
      <c r="CA629" s="17">
        <f t="shared" si="443"/>
        <v>0</v>
      </c>
      <c r="CB629" s="16" t="str">
        <f t="shared" si="444"/>
        <v>Pass</v>
      </c>
      <c r="CC629" s="38" t="b">
        <f>IF(ABS(Survey!$BE629)=0,TRUE,FALSE)</f>
        <v>1</v>
      </c>
      <c r="CD629" s="37" t="b">
        <f>NOT(ISBLANK(Survey!$BF629))</f>
        <v>0</v>
      </c>
      <c r="CE629" t="str">
        <f t="shared" si="445"/>
        <v>Fail</v>
      </c>
      <c r="CF629" s="29">
        <f>Survey!$AV629</f>
        <v>0</v>
      </c>
      <c r="CG629" s="29" cm="1">
        <f t="array" ref="CG629">SUM(SUMIF(Survey!BH629:BO629,{"&gt;0","&lt;0"})*{1,-1})-SUM(SUMIF(Survey!BQ629:BX629,{"&gt;0","&lt;0"})*{1,-1})</f>
        <v>0</v>
      </c>
      <c r="CH629" s="35" t="str">
        <f t="shared" si="446"/>
        <v>No holdings</v>
      </c>
      <c r="CI629">
        <f t="shared" si="447"/>
        <v>0</v>
      </c>
      <c r="CJ629" s="16" t="str">
        <f t="shared" si="448"/>
        <v>Fail</v>
      </c>
      <c r="CK629" s="36">
        <f>Survey!$AV629</f>
        <v>0</v>
      </c>
      <c r="CL629" s="36" cm="1">
        <f t="array" ref="CL629">SUM(SUMIF(Survey!BZ629:CS629,{"&gt;0","&lt;0"})*{1,-1})-SUM(SUMIF(Survey!CU629:DN629,{"&gt;0","&lt;0"})*{1,-1})</f>
        <v>0</v>
      </c>
      <c r="CM629" s="35" t="str">
        <f t="shared" si="449"/>
        <v>No holdings</v>
      </c>
      <c r="CN629" s="17">
        <f t="shared" si="450"/>
        <v>0</v>
      </c>
      <c r="CO629" s="16" t="str">
        <f t="shared" si="451"/>
        <v>Pass</v>
      </c>
      <c r="CP629" s="38" t="b">
        <f>IF(ABS(Survey!$CS629)=0,TRUE,FALSE)</f>
        <v>1</v>
      </c>
      <c r="CQ629" s="37" t="b">
        <f>NOT(ISBLANK(Survey!$CT629))</f>
        <v>0</v>
      </c>
      <c r="CR629" s="16" t="str">
        <f t="shared" si="452"/>
        <v>Pass</v>
      </c>
      <c r="CS629" s="38" t="b">
        <f>IF(ABS(Survey!$DN629)=0,TRUE,FALSE)</f>
        <v>1</v>
      </c>
      <c r="CT629" s="37" t="b">
        <f>NOT(ISBLANK(Survey!$DO629))</f>
        <v>0</v>
      </c>
      <c r="CU629" t="str">
        <f t="shared" si="453"/>
        <v>Pass</v>
      </c>
      <c r="CV629" s="29" cm="1">
        <f t="array" ref="CV629">SUM(SUMIF(Survey!CO629,{"&gt;0","&lt;0"})*{1,-1})+SUM(SUMIF(Survey!DJ629,{"&gt;0","&lt;0"})*{1,-1})</f>
        <v>0</v>
      </c>
      <c r="CW629" s="29">
        <f>SUM(SUMIF(Survey!DQ629:DW629,{"&gt;0","&lt;0"})*{1,-1})+SUM(SUMIF(Survey!DY629:EE629,{"&gt;0","&lt;0"})*{1,-1})</f>
        <v>0</v>
      </c>
      <c r="CX629">
        <f t="shared" si="454"/>
        <v>0</v>
      </c>
      <c r="CY629">
        <f t="shared" si="455"/>
        <v>0</v>
      </c>
      <c r="CZ629" s="16" t="str">
        <f t="shared" si="456"/>
        <v>Pass</v>
      </c>
      <c r="DA629" s="38" t="b">
        <f>IF(ABS(Survey!$DW629)=0,TRUE,FALSE)</f>
        <v>1</v>
      </c>
      <c r="DB629" s="37" t="b">
        <f>NOT(ISBLANK(Survey!DX629))</f>
        <v>0</v>
      </c>
      <c r="DC629" s="16" t="str">
        <f t="shared" si="457"/>
        <v>Pass</v>
      </c>
      <c r="DD629" s="38" t="b">
        <f>IF(ABS(Survey!$EE629)=0,TRUE,FALSE)</f>
        <v>1</v>
      </c>
      <c r="DE629" s="37" t="b">
        <f>NOT(ISBLANK(Survey!$EF629))</f>
        <v>0</v>
      </c>
      <c r="DF629" s="16" t="str">
        <f t="shared" si="458"/>
        <v>Fail</v>
      </c>
      <c r="DG629" s="36">
        <f>SUM(SUMIF(Survey!EL629:EN629,{"&gt;0","&lt;0"})*{1,-1})</f>
        <v>0</v>
      </c>
      <c r="DH629">
        <f t="shared" si="459"/>
        <v>0</v>
      </c>
      <c r="DI629">
        <f t="shared" si="460"/>
        <v>100</v>
      </c>
      <c r="DJ629" s="35" t="b">
        <f>IF(OR(Survey!$M629="ETF",Survey!$M629="ETF, alternative mutual fund",Survey!$M629="Closed-end", Survey!$M629="Split share corp"),TRUE,FALSE)</f>
        <v>0</v>
      </c>
      <c r="DK629" s="16" t="str">
        <f t="shared" si="461"/>
        <v>Fail</v>
      </c>
      <c r="DL629" s="36">
        <f>SUM(SUMIF(Survey!EP629:EV629,{"&gt;0","&lt;0"})*{1,-1})</f>
        <v>0</v>
      </c>
      <c r="DM629">
        <f t="shared" si="462"/>
        <v>0</v>
      </c>
      <c r="DN629" s="17">
        <f t="shared" si="463"/>
        <v>100</v>
      </c>
      <c r="DO629" s="16" t="str">
        <f t="shared" si="464"/>
        <v>Fail</v>
      </c>
      <c r="DP629" s="36">
        <f>SUM(SUMIF(Survey!EX629:FD629,{"&gt;0","&lt;0"})*{1,-1})</f>
        <v>0</v>
      </c>
      <c r="DQ629">
        <f t="shared" si="465"/>
        <v>0</v>
      </c>
      <c r="DR629" s="17">
        <f t="shared" si="466"/>
        <v>100</v>
      </c>
    </row>
    <row r="630" spans="1:122">
      <c r="A630">
        <v>630</v>
      </c>
      <c r="B630" t="str">
        <f t="shared" si="420"/>
        <v>Pass</v>
      </c>
      <c r="C630" t="str">
        <f>IF(COUNTBLANK(Survey!B630:FE630)=$C$2, "Pass", "Fail")</f>
        <v>Pass</v>
      </c>
      <c r="D630" t="str">
        <f t="shared" si="421"/>
        <v>Fail</v>
      </c>
      <c r="E630" t="str">
        <f>IF(OR(ISBLANK(Survey!AJ630),COUNTIF(G630:BB630,"Fail")),"Fail","Pass")</f>
        <v>Fail</v>
      </c>
      <c r="G630" s="16" t="str">
        <f t="shared" si="422"/>
        <v>Fail</v>
      </c>
      <c r="H630" s="177">
        <f>COUNTBLANK(Survey!B630:D630)+COUNTBLANK(Survey!G630)+COUNTBLANK(Survey!I630)+COUNTBLANK(Survey!K630:M630)+COUNTBLANK(Survey!P630)+COUNTBLANK(Survey!S630:U630)+COUNTBLANK(Survey!Y630:AA630)+COUNTBLANK(Survey!AD630:AE630)+COUNTBLANK(Survey!AI630:AI630)</f>
        <v>18</v>
      </c>
      <c r="I630" s="16" t="str">
        <f t="shared" si="423"/>
        <v>Fail</v>
      </c>
      <c r="J630" t="b">
        <f>IF(Survey!E630="No",TRUE,FALSE)</f>
        <v>0</v>
      </c>
      <c r="K630" s="34">
        <f>LEN(Survey!E630)</f>
        <v>0</v>
      </c>
      <c r="L630" s="16" t="str">
        <f t="shared" si="424"/>
        <v>Fail</v>
      </c>
      <c r="M630" t="b">
        <f>IF(Survey!F630="No",TRUE,FALSE)</f>
        <v>0</v>
      </c>
      <c r="N630" s="33">
        <f>LEN(Survey!F630)</f>
        <v>0</v>
      </c>
      <c r="O630" s="16" t="str">
        <f t="shared" si="425"/>
        <v>Pass</v>
      </c>
      <c r="P630" s="34">
        <f>MOD((LEN(Survey!H630)+2),11)</f>
        <v>2</v>
      </c>
      <c r="Q630" s="33" t="str">
        <f>IF(Survey!$L630="Prospectus fund", "Yes", "No")</f>
        <v>No</v>
      </c>
      <c r="R630" s="16" t="str">
        <f t="shared" si="426"/>
        <v>Pass</v>
      </c>
      <c r="S630" s="34">
        <f>MOD((LEN(Survey!J630)+2),11)</f>
        <v>2</v>
      </c>
      <c r="T630" s="35" t="b">
        <f>IF(OR(Survey!$M630="ETF",Survey!$M630="ETF, alternative mutual fund",Survey!$M630="Closed-end", Survey!$M630="Split share corp", Survey!$I630="Yes"),TRUE,FALSE)</f>
        <v>0</v>
      </c>
      <c r="U630" s="16" t="str">
        <f>IFERROR(IF(AND(OR(X630=Y630,Y630 = "Either"),NOT(ISBLANK(Survey!K630))),"Pass","Fail"),"Pass")</f>
        <v>Fail</v>
      </c>
      <c r="V630" s="36" cm="1">
        <f t="array" ref="V630">SUM(SUMIF(Survey!BZ630:CS630,{"&gt;0","&lt;0"})*{1,-1})</f>
        <v>0</v>
      </c>
      <c r="W630" s="38" cm="1">
        <f t="array" ref="W630">SUM(SUMIF(Survey!CC630,{"&gt;0","&lt;0"})*{1,-1})+SUM(SUMIF(Survey!CM630,{"&gt;0","&lt;0"})*{1,-1})</f>
        <v>0</v>
      </c>
      <c r="X630" s="38">
        <f>Survey!K630</f>
        <v>0</v>
      </c>
      <c r="Y630" s="37" t="str">
        <f t="shared" si="427"/>
        <v>Either</v>
      </c>
      <c r="Z630" s="16" t="str">
        <f t="shared" si="428"/>
        <v>Fail</v>
      </c>
      <c r="AA630" s="67" cm="1">
        <f t="array" ref="AA630">SUM(SUMIF(Survey!BZ630:CS630,{"&gt;0","&lt;0"})*{1,-1})+SUM(SUMIF(Survey!CU630:DN630,{"&gt;0","&lt;0"})*{1,-1})</f>
        <v>0</v>
      </c>
      <c r="AB630" s="67">
        <f>IFERROR(AA630/(Survey!$AV630),0)</f>
        <v>0</v>
      </c>
      <c r="AC630" s="128" t="b">
        <f>IF(OR(Survey!$M630="Alternative strategy or hedge",Survey!$M630="Other, illiquid",Survey!$L630="Prospectus fund"),TRUE,FALSE)</f>
        <v>0</v>
      </c>
      <c r="AD630" s="128" t="b">
        <f>NOT(ISBLANK(Survey!$M630))</f>
        <v>0</v>
      </c>
      <c r="AE630" s="16" t="str">
        <f t="shared" si="429"/>
        <v>Pass</v>
      </c>
      <c r="AF630" s="38" t="b">
        <f>NOT(ISNUMBER(SEARCH("Other",Survey!$P630)))</f>
        <v>1</v>
      </c>
      <c r="AG630" s="37" t="b">
        <f>NOT(ISBLANK(Survey!$Q630))</f>
        <v>0</v>
      </c>
      <c r="AH630" s="16" t="str">
        <f t="shared" si="430"/>
        <v>Pass</v>
      </c>
      <c r="AI630" s="143">
        <f>COUNTBLANK(Survey!$W630)</f>
        <v>1</v>
      </c>
      <c r="AJ630" s="67">
        <f>IF(AND(Survey!L630&lt;&gt;"Exempt fund",OR(Survey!$M630="ETF",Survey!$M630="ETF, alternative mutual fund",Survey!$M630="Mutual fund",Survey!$M630="Alternative mutual fund",Survey!$M630="Money market")),1,0)</f>
        <v>0</v>
      </c>
      <c r="AK630" s="16" t="str">
        <f t="shared" si="431"/>
        <v>Pass</v>
      </c>
      <c r="AL630" s="38" t="b">
        <f>NOT(ISNUMBER(SEARCH("Yes",Survey!$AA630)))</f>
        <v>1</v>
      </c>
      <c r="AM630" s="37" t="b">
        <f>IF(COUNTBLANK(Survey!$AB630:$AC630)=0,TRUE, FALSE)</f>
        <v>0</v>
      </c>
      <c r="AN630" s="16" t="str">
        <f t="shared" si="432"/>
        <v>Pass</v>
      </c>
      <c r="AO630" s="38" t="b">
        <f>NOT(ISNUMBER(SEARCH("Yes",Survey!$AD630)))</f>
        <v>1</v>
      </c>
      <c r="AP630" s="37" t="b">
        <f>NOT(ISBLANK(Survey!$AF630))</f>
        <v>0</v>
      </c>
      <c r="AQ630" s="16" t="str">
        <f t="shared" si="433"/>
        <v>Pass</v>
      </c>
      <c r="AR630" s="38" t="b">
        <f>NOT(OR(ISNUMBER(SEARCH("Other",Survey!$AF630)),ISNUMBER(SEARCH("Multiple",Survey!$AF630))))</f>
        <v>1</v>
      </c>
      <c r="AS630" s="37" t="b">
        <f>NOT(ISBLANK(Survey!$AG630))</f>
        <v>0</v>
      </c>
      <c r="AT630" s="16" t="str">
        <f t="shared" si="434"/>
        <v>Fail</v>
      </c>
      <c r="AU630" s="143">
        <f>IF(ABS(Survey!$AV630)&gt;0, 1,0)</f>
        <v>0</v>
      </c>
      <c r="AV630" s="143">
        <f>IF(COUNTBLANK(Survey!$AJ630)=0,1,0)</f>
        <v>0</v>
      </c>
      <c r="AW630" s="16" t="str">
        <f t="shared" si="435"/>
        <v>Pass</v>
      </c>
      <c r="AX630" s="143">
        <f>IF(ISBLANK(Survey!$AJ630),0,1)</f>
        <v>0</v>
      </c>
      <c r="AY630" s="165">
        <f>COUNTBLANK(Survey!$AK630)</f>
        <v>1</v>
      </c>
      <c r="AZ630" s="16" t="str">
        <f t="shared" si="436"/>
        <v>Pass</v>
      </c>
      <c r="BA630" s="143">
        <f>IF(OR(Survey!$AK630="Closed",ISBLANK(Survey!$AK630)),0,1)</f>
        <v>0</v>
      </c>
      <c r="BB630" s="165">
        <f>IF(ISBLANK(Survey!$AL630),1,0)</f>
        <v>1</v>
      </c>
      <c r="BC630" s="147" t="str" cm="1">
        <f t="array" ref="BC630">IF(OR(IF(OR($BE630+$BF630 = 2, $BG630=1), FALSE, TRUE), AND($BD630:$BD630 = 0)),"Pass","Fail")</f>
        <v>Pass</v>
      </c>
      <c r="BD630" s="143">
        <f>COUNTBLANK(Survey!$AM630:$AO630)</f>
        <v>3</v>
      </c>
      <c r="BE630" s="143">
        <f>IF(Survey!$I630="Yes",1,0)</f>
        <v>0</v>
      </c>
      <c r="BF630" s="143">
        <f>IF(OR(Survey!$M630="Mutual fund",Survey!$M630="Alternative mutual fund",Survey!$M630="Money market"),1,0)</f>
        <v>0</v>
      </c>
      <c r="BG630" s="148">
        <f>IF(OR(Survey!$M630="ETF",Survey!$M630="ETF, alternative mutual fund"),1,0)</f>
        <v>0</v>
      </c>
      <c r="BH630" s="16" t="str">
        <f t="shared" si="437"/>
        <v>Pass</v>
      </c>
      <c r="BI630" s="38" t="b">
        <f>OR(ISNUMBER(SEARCH("Yes",Survey!$AO630)),ISBLANK(Survey!$AO630))</f>
        <v>1</v>
      </c>
      <c r="BJ630" s="67" t="b">
        <f>NOT(ISBLANK(Survey!$AP630))</f>
        <v>0</v>
      </c>
      <c r="BK630" s="16" t="str">
        <f t="shared" si="438"/>
        <v>Pass</v>
      </c>
      <c r="BL630" s="143">
        <f>IF(Survey!$AW630=0, 0,1)</f>
        <v>0</v>
      </c>
      <c r="BM630" s="67">
        <f>Survey!$AQ630</f>
        <v>0</v>
      </c>
      <c r="BN630" s="67">
        <f>IFERROR((Survey!$AX630-ABS(Survey!$AY630)-ABS(Survey!$BD630))/Survey!$AW630,0)</f>
        <v>0</v>
      </c>
      <c r="BO630" s="67">
        <f>IF(AND($BM630&gt;$BN630-0.2,$BM630&lt;$BN630+0.2,ISBLANK(Survey!$AQ630)=FALSE),0,1)</f>
        <v>1</v>
      </c>
      <c r="BP630" s="165">
        <f>IF(ISBLANK(Survey!$AR630),1,0)</f>
        <v>1</v>
      </c>
      <c r="BQ630" s="16" t="str">
        <f t="shared" si="439"/>
        <v>Pass</v>
      </c>
      <c r="BR630" s="143">
        <f>IF(Survey!$AW630=0, 0,1)</f>
        <v>0</v>
      </c>
      <c r="BS630" s="67">
        <f>IF(AND(Survey!$AS630&gt;=0,Survey!$AS630&lt;=0.2,Survey!$AS630&lt;&gt;""),0,1)</f>
        <v>1</v>
      </c>
      <c r="BT630" s="143">
        <f>IF(ISBLANK(Survey!$AT630),1,0)</f>
        <v>1</v>
      </c>
      <c r="BU630" s="16" t="str">
        <f t="shared" si="440"/>
        <v>Fail</v>
      </c>
      <c r="BV630" s="165">
        <f>Survey!$AU630</f>
        <v>0</v>
      </c>
      <c r="BW630" s="16" t="str">
        <f t="shared" si="441"/>
        <v>Pass</v>
      </c>
      <c r="BX630" s="36">
        <f>Survey!$AV630</f>
        <v>0</v>
      </c>
      <c r="BY630" s="176">
        <f>Survey!$AW630+Survey!$AX630-ABS(Survey!$AY630)+ABS(Survey!$AZ630)-ABS(Survey!$BA630)+ABS(Survey!$BB630)-ABS(Survey!$BC630)-ABS(Survey!$BD630)+Survey!$BE630</f>
        <v>0</v>
      </c>
      <c r="BZ630" s="35">
        <f t="shared" si="442"/>
        <v>0</v>
      </c>
      <c r="CA630" s="17">
        <f t="shared" si="443"/>
        <v>0</v>
      </c>
      <c r="CB630" s="16" t="str">
        <f t="shared" si="444"/>
        <v>Pass</v>
      </c>
      <c r="CC630" s="38" t="b">
        <f>IF(ABS(Survey!$BE630)=0,TRUE,FALSE)</f>
        <v>1</v>
      </c>
      <c r="CD630" s="37" t="b">
        <f>NOT(ISBLANK(Survey!$BF630))</f>
        <v>0</v>
      </c>
      <c r="CE630" t="str">
        <f t="shared" si="445"/>
        <v>Fail</v>
      </c>
      <c r="CF630" s="29">
        <f>Survey!$AV630</f>
        <v>0</v>
      </c>
      <c r="CG630" s="29" cm="1">
        <f t="array" ref="CG630">SUM(SUMIF(Survey!BH630:BO630,{"&gt;0","&lt;0"})*{1,-1})-SUM(SUMIF(Survey!BQ630:BX630,{"&gt;0","&lt;0"})*{1,-1})</f>
        <v>0</v>
      </c>
      <c r="CH630" s="35" t="str">
        <f t="shared" si="446"/>
        <v>No holdings</v>
      </c>
      <c r="CI630">
        <f t="shared" si="447"/>
        <v>0</v>
      </c>
      <c r="CJ630" s="16" t="str">
        <f t="shared" si="448"/>
        <v>Fail</v>
      </c>
      <c r="CK630" s="36">
        <f>Survey!$AV630</f>
        <v>0</v>
      </c>
      <c r="CL630" s="36" cm="1">
        <f t="array" ref="CL630">SUM(SUMIF(Survey!BZ630:CS630,{"&gt;0","&lt;0"})*{1,-1})-SUM(SUMIF(Survey!CU630:DN630,{"&gt;0","&lt;0"})*{1,-1})</f>
        <v>0</v>
      </c>
      <c r="CM630" s="35" t="str">
        <f t="shared" si="449"/>
        <v>No holdings</v>
      </c>
      <c r="CN630" s="17">
        <f t="shared" si="450"/>
        <v>0</v>
      </c>
      <c r="CO630" s="16" t="str">
        <f t="shared" si="451"/>
        <v>Pass</v>
      </c>
      <c r="CP630" s="38" t="b">
        <f>IF(ABS(Survey!$CS630)=0,TRUE,FALSE)</f>
        <v>1</v>
      </c>
      <c r="CQ630" s="37" t="b">
        <f>NOT(ISBLANK(Survey!$CT630))</f>
        <v>0</v>
      </c>
      <c r="CR630" s="16" t="str">
        <f t="shared" si="452"/>
        <v>Pass</v>
      </c>
      <c r="CS630" s="38" t="b">
        <f>IF(ABS(Survey!$DN630)=0,TRUE,FALSE)</f>
        <v>1</v>
      </c>
      <c r="CT630" s="37" t="b">
        <f>NOT(ISBLANK(Survey!$DO630))</f>
        <v>0</v>
      </c>
      <c r="CU630" t="str">
        <f t="shared" si="453"/>
        <v>Pass</v>
      </c>
      <c r="CV630" s="29" cm="1">
        <f t="array" ref="CV630">SUM(SUMIF(Survey!CO630,{"&gt;0","&lt;0"})*{1,-1})+SUM(SUMIF(Survey!DJ630,{"&gt;0","&lt;0"})*{1,-1})</f>
        <v>0</v>
      </c>
      <c r="CW630" s="29">
        <f>SUM(SUMIF(Survey!DQ630:DW630,{"&gt;0","&lt;0"})*{1,-1})+SUM(SUMIF(Survey!DY630:EE630,{"&gt;0","&lt;0"})*{1,-1})</f>
        <v>0</v>
      </c>
      <c r="CX630">
        <f t="shared" si="454"/>
        <v>0</v>
      </c>
      <c r="CY630">
        <f t="shared" si="455"/>
        <v>0</v>
      </c>
      <c r="CZ630" s="16" t="str">
        <f t="shared" si="456"/>
        <v>Pass</v>
      </c>
      <c r="DA630" s="38" t="b">
        <f>IF(ABS(Survey!$DW630)=0,TRUE,FALSE)</f>
        <v>1</v>
      </c>
      <c r="DB630" s="37" t="b">
        <f>NOT(ISBLANK(Survey!DX630))</f>
        <v>0</v>
      </c>
      <c r="DC630" s="16" t="str">
        <f t="shared" si="457"/>
        <v>Pass</v>
      </c>
      <c r="DD630" s="38" t="b">
        <f>IF(ABS(Survey!$EE630)=0,TRUE,FALSE)</f>
        <v>1</v>
      </c>
      <c r="DE630" s="37" t="b">
        <f>NOT(ISBLANK(Survey!$EF630))</f>
        <v>0</v>
      </c>
      <c r="DF630" s="16" t="str">
        <f t="shared" si="458"/>
        <v>Fail</v>
      </c>
      <c r="DG630" s="36">
        <f>SUM(SUMIF(Survey!EL630:EN630,{"&gt;0","&lt;0"})*{1,-1})</f>
        <v>0</v>
      </c>
      <c r="DH630">
        <f t="shared" si="459"/>
        <v>0</v>
      </c>
      <c r="DI630">
        <f t="shared" si="460"/>
        <v>100</v>
      </c>
      <c r="DJ630" s="35" t="b">
        <f>IF(OR(Survey!$M630="ETF",Survey!$M630="ETF, alternative mutual fund",Survey!$M630="Closed-end", Survey!$M630="Split share corp"),TRUE,FALSE)</f>
        <v>0</v>
      </c>
      <c r="DK630" s="16" t="str">
        <f t="shared" si="461"/>
        <v>Fail</v>
      </c>
      <c r="DL630" s="36">
        <f>SUM(SUMIF(Survey!EP630:EV630,{"&gt;0","&lt;0"})*{1,-1})</f>
        <v>0</v>
      </c>
      <c r="DM630">
        <f t="shared" si="462"/>
        <v>0</v>
      </c>
      <c r="DN630" s="17">
        <f t="shared" si="463"/>
        <v>100</v>
      </c>
      <c r="DO630" s="16" t="str">
        <f t="shared" si="464"/>
        <v>Fail</v>
      </c>
      <c r="DP630" s="36">
        <f>SUM(SUMIF(Survey!EX630:FD630,{"&gt;0","&lt;0"})*{1,-1})</f>
        <v>0</v>
      </c>
      <c r="DQ630">
        <f t="shared" si="465"/>
        <v>0</v>
      </c>
      <c r="DR630" s="17">
        <f t="shared" si="466"/>
        <v>100</v>
      </c>
    </row>
    <row r="631" spans="1:122">
      <c r="A631">
        <v>631</v>
      </c>
      <c r="B631" t="str">
        <f t="shared" si="420"/>
        <v>Pass</v>
      </c>
      <c r="C631" t="str">
        <f>IF(COUNTBLANK(Survey!B631:FE631)=$C$2, "Pass", "Fail")</f>
        <v>Pass</v>
      </c>
      <c r="D631" t="str">
        <f t="shared" si="421"/>
        <v>Fail</v>
      </c>
      <c r="E631" t="str">
        <f>IF(OR(ISBLANK(Survey!AJ631),COUNTIF(G631:BB631,"Fail")),"Fail","Pass")</f>
        <v>Fail</v>
      </c>
      <c r="G631" s="16" t="str">
        <f t="shared" si="422"/>
        <v>Fail</v>
      </c>
      <c r="H631" s="177">
        <f>COUNTBLANK(Survey!B631:D631)+COUNTBLANK(Survey!G631)+COUNTBLANK(Survey!I631)+COUNTBLANK(Survey!K631:M631)+COUNTBLANK(Survey!P631)+COUNTBLANK(Survey!S631:U631)+COUNTBLANK(Survey!Y631:AA631)+COUNTBLANK(Survey!AD631:AE631)+COUNTBLANK(Survey!AI631:AI631)</f>
        <v>18</v>
      </c>
      <c r="I631" s="16" t="str">
        <f t="shared" si="423"/>
        <v>Fail</v>
      </c>
      <c r="J631" t="b">
        <f>IF(Survey!E631="No",TRUE,FALSE)</f>
        <v>0</v>
      </c>
      <c r="K631" s="34">
        <f>LEN(Survey!E631)</f>
        <v>0</v>
      </c>
      <c r="L631" s="16" t="str">
        <f t="shared" si="424"/>
        <v>Fail</v>
      </c>
      <c r="M631" t="b">
        <f>IF(Survey!F631="No",TRUE,FALSE)</f>
        <v>0</v>
      </c>
      <c r="N631" s="33">
        <f>LEN(Survey!F631)</f>
        <v>0</v>
      </c>
      <c r="O631" s="16" t="str">
        <f t="shared" si="425"/>
        <v>Pass</v>
      </c>
      <c r="P631" s="34">
        <f>MOD((LEN(Survey!H631)+2),11)</f>
        <v>2</v>
      </c>
      <c r="Q631" s="33" t="str">
        <f>IF(Survey!$L631="Prospectus fund", "Yes", "No")</f>
        <v>No</v>
      </c>
      <c r="R631" s="16" t="str">
        <f t="shared" si="426"/>
        <v>Pass</v>
      </c>
      <c r="S631" s="34">
        <f>MOD((LEN(Survey!J631)+2),11)</f>
        <v>2</v>
      </c>
      <c r="T631" s="35" t="b">
        <f>IF(OR(Survey!$M631="ETF",Survey!$M631="ETF, alternative mutual fund",Survey!$M631="Closed-end", Survey!$M631="Split share corp", Survey!$I631="Yes"),TRUE,FALSE)</f>
        <v>0</v>
      </c>
      <c r="U631" s="16" t="str">
        <f>IFERROR(IF(AND(OR(X631=Y631,Y631 = "Either"),NOT(ISBLANK(Survey!K631))),"Pass","Fail"),"Pass")</f>
        <v>Fail</v>
      </c>
      <c r="V631" s="36" cm="1">
        <f t="array" ref="V631">SUM(SUMIF(Survey!BZ631:CS631,{"&gt;0","&lt;0"})*{1,-1})</f>
        <v>0</v>
      </c>
      <c r="W631" s="38" cm="1">
        <f t="array" ref="W631">SUM(SUMIF(Survey!CC631,{"&gt;0","&lt;0"})*{1,-1})+SUM(SUMIF(Survey!CM631,{"&gt;0","&lt;0"})*{1,-1})</f>
        <v>0</v>
      </c>
      <c r="X631" s="38">
        <f>Survey!K631</f>
        <v>0</v>
      </c>
      <c r="Y631" s="37" t="str">
        <f t="shared" si="427"/>
        <v>Either</v>
      </c>
      <c r="Z631" s="16" t="str">
        <f t="shared" si="428"/>
        <v>Fail</v>
      </c>
      <c r="AA631" s="67" cm="1">
        <f t="array" ref="AA631">SUM(SUMIF(Survey!BZ631:CS631,{"&gt;0","&lt;0"})*{1,-1})+SUM(SUMIF(Survey!CU631:DN631,{"&gt;0","&lt;0"})*{1,-1})</f>
        <v>0</v>
      </c>
      <c r="AB631" s="67">
        <f>IFERROR(AA631/(Survey!$AV631),0)</f>
        <v>0</v>
      </c>
      <c r="AC631" s="128" t="b">
        <f>IF(OR(Survey!$M631="Alternative strategy or hedge",Survey!$M631="Other, illiquid",Survey!$L631="Prospectus fund"),TRUE,FALSE)</f>
        <v>0</v>
      </c>
      <c r="AD631" s="128" t="b">
        <f>NOT(ISBLANK(Survey!$M631))</f>
        <v>0</v>
      </c>
      <c r="AE631" s="16" t="str">
        <f t="shared" si="429"/>
        <v>Pass</v>
      </c>
      <c r="AF631" s="38" t="b">
        <f>NOT(ISNUMBER(SEARCH("Other",Survey!$P631)))</f>
        <v>1</v>
      </c>
      <c r="AG631" s="37" t="b">
        <f>NOT(ISBLANK(Survey!$Q631))</f>
        <v>0</v>
      </c>
      <c r="AH631" s="16" t="str">
        <f t="shared" si="430"/>
        <v>Pass</v>
      </c>
      <c r="AI631" s="143">
        <f>COUNTBLANK(Survey!$W631)</f>
        <v>1</v>
      </c>
      <c r="AJ631" s="67">
        <f>IF(AND(Survey!L631&lt;&gt;"Exempt fund",OR(Survey!$M631="ETF",Survey!$M631="ETF, alternative mutual fund",Survey!$M631="Mutual fund",Survey!$M631="Alternative mutual fund",Survey!$M631="Money market")),1,0)</f>
        <v>0</v>
      </c>
      <c r="AK631" s="16" t="str">
        <f t="shared" si="431"/>
        <v>Pass</v>
      </c>
      <c r="AL631" s="38" t="b">
        <f>NOT(ISNUMBER(SEARCH("Yes",Survey!$AA631)))</f>
        <v>1</v>
      </c>
      <c r="AM631" s="37" t="b">
        <f>IF(COUNTBLANK(Survey!$AB631:$AC631)=0,TRUE, FALSE)</f>
        <v>0</v>
      </c>
      <c r="AN631" s="16" t="str">
        <f t="shared" si="432"/>
        <v>Pass</v>
      </c>
      <c r="AO631" s="38" t="b">
        <f>NOT(ISNUMBER(SEARCH("Yes",Survey!$AD631)))</f>
        <v>1</v>
      </c>
      <c r="AP631" s="37" t="b">
        <f>NOT(ISBLANK(Survey!$AF631))</f>
        <v>0</v>
      </c>
      <c r="AQ631" s="16" t="str">
        <f t="shared" si="433"/>
        <v>Pass</v>
      </c>
      <c r="AR631" s="38" t="b">
        <f>NOT(OR(ISNUMBER(SEARCH("Other",Survey!$AF631)),ISNUMBER(SEARCH("Multiple",Survey!$AF631))))</f>
        <v>1</v>
      </c>
      <c r="AS631" s="37" t="b">
        <f>NOT(ISBLANK(Survey!$AG631))</f>
        <v>0</v>
      </c>
      <c r="AT631" s="16" t="str">
        <f t="shared" si="434"/>
        <v>Fail</v>
      </c>
      <c r="AU631" s="143">
        <f>IF(ABS(Survey!$AV631)&gt;0, 1,0)</f>
        <v>0</v>
      </c>
      <c r="AV631" s="143">
        <f>IF(COUNTBLANK(Survey!$AJ631)=0,1,0)</f>
        <v>0</v>
      </c>
      <c r="AW631" s="16" t="str">
        <f t="shared" si="435"/>
        <v>Pass</v>
      </c>
      <c r="AX631" s="143">
        <f>IF(ISBLANK(Survey!$AJ631),0,1)</f>
        <v>0</v>
      </c>
      <c r="AY631" s="165">
        <f>COUNTBLANK(Survey!$AK631)</f>
        <v>1</v>
      </c>
      <c r="AZ631" s="16" t="str">
        <f t="shared" si="436"/>
        <v>Pass</v>
      </c>
      <c r="BA631" s="143">
        <f>IF(OR(Survey!$AK631="Closed",ISBLANK(Survey!$AK631)),0,1)</f>
        <v>0</v>
      </c>
      <c r="BB631" s="165">
        <f>IF(ISBLANK(Survey!$AL631),1,0)</f>
        <v>1</v>
      </c>
      <c r="BC631" s="147" t="str" cm="1">
        <f t="array" ref="BC631">IF(OR(IF(OR($BE631+$BF631 = 2, $BG631=1), FALSE, TRUE), AND($BD631:$BD631 = 0)),"Pass","Fail")</f>
        <v>Pass</v>
      </c>
      <c r="BD631" s="143">
        <f>COUNTBLANK(Survey!$AM631:$AO631)</f>
        <v>3</v>
      </c>
      <c r="BE631" s="143">
        <f>IF(Survey!$I631="Yes",1,0)</f>
        <v>0</v>
      </c>
      <c r="BF631" s="143">
        <f>IF(OR(Survey!$M631="Mutual fund",Survey!$M631="Alternative mutual fund",Survey!$M631="Money market"),1,0)</f>
        <v>0</v>
      </c>
      <c r="BG631" s="148">
        <f>IF(OR(Survey!$M631="ETF",Survey!$M631="ETF, alternative mutual fund"),1,0)</f>
        <v>0</v>
      </c>
      <c r="BH631" s="16" t="str">
        <f t="shared" si="437"/>
        <v>Pass</v>
      </c>
      <c r="BI631" s="38" t="b">
        <f>OR(ISNUMBER(SEARCH("Yes",Survey!$AO631)),ISBLANK(Survey!$AO631))</f>
        <v>1</v>
      </c>
      <c r="BJ631" s="67" t="b">
        <f>NOT(ISBLANK(Survey!$AP631))</f>
        <v>0</v>
      </c>
      <c r="BK631" s="16" t="str">
        <f t="shared" si="438"/>
        <v>Pass</v>
      </c>
      <c r="BL631" s="143">
        <f>IF(Survey!$AW631=0, 0,1)</f>
        <v>0</v>
      </c>
      <c r="BM631" s="67">
        <f>Survey!$AQ631</f>
        <v>0</v>
      </c>
      <c r="BN631" s="67">
        <f>IFERROR((Survey!$AX631-ABS(Survey!$AY631)-ABS(Survey!$BD631))/Survey!$AW631,0)</f>
        <v>0</v>
      </c>
      <c r="BO631" s="67">
        <f>IF(AND($BM631&gt;$BN631-0.2,$BM631&lt;$BN631+0.2,ISBLANK(Survey!$AQ631)=FALSE),0,1)</f>
        <v>1</v>
      </c>
      <c r="BP631" s="165">
        <f>IF(ISBLANK(Survey!$AR631),1,0)</f>
        <v>1</v>
      </c>
      <c r="BQ631" s="16" t="str">
        <f t="shared" si="439"/>
        <v>Pass</v>
      </c>
      <c r="BR631" s="143">
        <f>IF(Survey!$AW631=0, 0,1)</f>
        <v>0</v>
      </c>
      <c r="BS631" s="67">
        <f>IF(AND(Survey!$AS631&gt;=0,Survey!$AS631&lt;=0.2,Survey!$AS631&lt;&gt;""),0,1)</f>
        <v>1</v>
      </c>
      <c r="BT631" s="143">
        <f>IF(ISBLANK(Survey!$AT631),1,0)</f>
        <v>1</v>
      </c>
      <c r="BU631" s="16" t="str">
        <f t="shared" si="440"/>
        <v>Fail</v>
      </c>
      <c r="BV631" s="165">
        <f>Survey!$AU631</f>
        <v>0</v>
      </c>
      <c r="BW631" s="16" t="str">
        <f t="shared" si="441"/>
        <v>Pass</v>
      </c>
      <c r="BX631" s="36">
        <f>Survey!$AV631</f>
        <v>0</v>
      </c>
      <c r="BY631" s="176">
        <f>Survey!$AW631+Survey!$AX631-ABS(Survey!$AY631)+ABS(Survey!$AZ631)-ABS(Survey!$BA631)+ABS(Survey!$BB631)-ABS(Survey!$BC631)-ABS(Survey!$BD631)+Survey!$BE631</f>
        <v>0</v>
      </c>
      <c r="BZ631" s="35">
        <f t="shared" si="442"/>
        <v>0</v>
      </c>
      <c r="CA631" s="17">
        <f t="shared" si="443"/>
        <v>0</v>
      </c>
      <c r="CB631" s="16" t="str">
        <f t="shared" si="444"/>
        <v>Pass</v>
      </c>
      <c r="CC631" s="38" t="b">
        <f>IF(ABS(Survey!$BE631)=0,TRUE,FALSE)</f>
        <v>1</v>
      </c>
      <c r="CD631" s="37" t="b">
        <f>NOT(ISBLANK(Survey!$BF631))</f>
        <v>0</v>
      </c>
      <c r="CE631" t="str">
        <f t="shared" si="445"/>
        <v>Fail</v>
      </c>
      <c r="CF631" s="29">
        <f>Survey!$AV631</f>
        <v>0</v>
      </c>
      <c r="CG631" s="29" cm="1">
        <f t="array" ref="CG631">SUM(SUMIF(Survey!BH631:BO631,{"&gt;0","&lt;0"})*{1,-1})-SUM(SUMIF(Survey!BQ631:BX631,{"&gt;0","&lt;0"})*{1,-1})</f>
        <v>0</v>
      </c>
      <c r="CH631" s="35" t="str">
        <f t="shared" si="446"/>
        <v>No holdings</v>
      </c>
      <c r="CI631">
        <f t="shared" si="447"/>
        <v>0</v>
      </c>
      <c r="CJ631" s="16" t="str">
        <f t="shared" si="448"/>
        <v>Fail</v>
      </c>
      <c r="CK631" s="36">
        <f>Survey!$AV631</f>
        <v>0</v>
      </c>
      <c r="CL631" s="36" cm="1">
        <f t="array" ref="CL631">SUM(SUMIF(Survey!BZ631:CS631,{"&gt;0","&lt;0"})*{1,-1})-SUM(SUMIF(Survey!CU631:DN631,{"&gt;0","&lt;0"})*{1,-1})</f>
        <v>0</v>
      </c>
      <c r="CM631" s="35" t="str">
        <f t="shared" si="449"/>
        <v>No holdings</v>
      </c>
      <c r="CN631" s="17">
        <f t="shared" si="450"/>
        <v>0</v>
      </c>
      <c r="CO631" s="16" t="str">
        <f t="shared" si="451"/>
        <v>Pass</v>
      </c>
      <c r="CP631" s="38" t="b">
        <f>IF(ABS(Survey!$CS631)=0,TRUE,FALSE)</f>
        <v>1</v>
      </c>
      <c r="CQ631" s="37" t="b">
        <f>NOT(ISBLANK(Survey!$CT631))</f>
        <v>0</v>
      </c>
      <c r="CR631" s="16" t="str">
        <f t="shared" si="452"/>
        <v>Pass</v>
      </c>
      <c r="CS631" s="38" t="b">
        <f>IF(ABS(Survey!$DN631)=0,TRUE,FALSE)</f>
        <v>1</v>
      </c>
      <c r="CT631" s="37" t="b">
        <f>NOT(ISBLANK(Survey!$DO631))</f>
        <v>0</v>
      </c>
      <c r="CU631" t="str">
        <f t="shared" si="453"/>
        <v>Pass</v>
      </c>
      <c r="CV631" s="29" cm="1">
        <f t="array" ref="CV631">SUM(SUMIF(Survey!CO631,{"&gt;0","&lt;0"})*{1,-1})+SUM(SUMIF(Survey!DJ631,{"&gt;0","&lt;0"})*{1,-1})</f>
        <v>0</v>
      </c>
      <c r="CW631" s="29">
        <f>SUM(SUMIF(Survey!DQ631:DW631,{"&gt;0","&lt;0"})*{1,-1})+SUM(SUMIF(Survey!DY631:EE631,{"&gt;0","&lt;0"})*{1,-1})</f>
        <v>0</v>
      </c>
      <c r="CX631">
        <f t="shared" si="454"/>
        <v>0</v>
      </c>
      <c r="CY631">
        <f t="shared" si="455"/>
        <v>0</v>
      </c>
      <c r="CZ631" s="16" t="str">
        <f t="shared" si="456"/>
        <v>Pass</v>
      </c>
      <c r="DA631" s="38" t="b">
        <f>IF(ABS(Survey!$DW631)=0,TRUE,FALSE)</f>
        <v>1</v>
      </c>
      <c r="DB631" s="37" t="b">
        <f>NOT(ISBLANK(Survey!DX631))</f>
        <v>0</v>
      </c>
      <c r="DC631" s="16" t="str">
        <f t="shared" si="457"/>
        <v>Pass</v>
      </c>
      <c r="DD631" s="38" t="b">
        <f>IF(ABS(Survey!$EE631)=0,TRUE,FALSE)</f>
        <v>1</v>
      </c>
      <c r="DE631" s="37" t="b">
        <f>NOT(ISBLANK(Survey!$EF631))</f>
        <v>0</v>
      </c>
      <c r="DF631" s="16" t="str">
        <f t="shared" si="458"/>
        <v>Fail</v>
      </c>
      <c r="DG631" s="36">
        <f>SUM(SUMIF(Survey!EL631:EN631,{"&gt;0","&lt;0"})*{1,-1})</f>
        <v>0</v>
      </c>
      <c r="DH631">
        <f t="shared" si="459"/>
        <v>0</v>
      </c>
      <c r="DI631">
        <f t="shared" si="460"/>
        <v>100</v>
      </c>
      <c r="DJ631" s="35" t="b">
        <f>IF(OR(Survey!$M631="ETF",Survey!$M631="ETF, alternative mutual fund",Survey!$M631="Closed-end", Survey!$M631="Split share corp"),TRUE,FALSE)</f>
        <v>0</v>
      </c>
      <c r="DK631" s="16" t="str">
        <f t="shared" si="461"/>
        <v>Fail</v>
      </c>
      <c r="DL631" s="36">
        <f>SUM(SUMIF(Survey!EP631:EV631,{"&gt;0","&lt;0"})*{1,-1})</f>
        <v>0</v>
      </c>
      <c r="DM631">
        <f t="shared" si="462"/>
        <v>0</v>
      </c>
      <c r="DN631" s="17">
        <f t="shared" si="463"/>
        <v>100</v>
      </c>
      <c r="DO631" s="16" t="str">
        <f t="shared" si="464"/>
        <v>Fail</v>
      </c>
      <c r="DP631" s="36">
        <f>SUM(SUMIF(Survey!EX631:FD631,{"&gt;0","&lt;0"})*{1,-1})</f>
        <v>0</v>
      </c>
      <c r="DQ631">
        <f t="shared" si="465"/>
        <v>0</v>
      </c>
      <c r="DR631" s="17">
        <f t="shared" si="466"/>
        <v>100</v>
      </c>
    </row>
    <row r="632" spans="1:122">
      <c r="A632">
        <v>632</v>
      </c>
      <c r="B632" t="str">
        <f t="shared" si="420"/>
        <v>Pass</v>
      </c>
      <c r="C632" t="str">
        <f>IF(COUNTBLANK(Survey!B632:FE632)=$C$2, "Pass", "Fail")</f>
        <v>Pass</v>
      </c>
      <c r="D632" t="str">
        <f t="shared" si="421"/>
        <v>Fail</v>
      </c>
      <c r="E632" t="str">
        <f>IF(OR(ISBLANK(Survey!AJ632),COUNTIF(G632:BB632,"Fail")),"Fail","Pass")</f>
        <v>Fail</v>
      </c>
      <c r="G632" s="16" t="str">
        <f t="shared" si="422"/>
        <v>Fail</v>
      </c>
      <c r="H632" s="177">
        <f>COUNTBLANK(Survey!B632:D632)+COUNTBLANK(Survey!G632)+COUNTBLANK(Survey!I632)+COUNTBLANK(Survey!K632:M632)+COUNTBLANK(Survey!P632)+COUNTBLANK(Survey!S632:U632)+COUNTBLANK(Survey!Y632:AA632)+COUNTBLANK(Survey!AD632:AE632)+COUNTBLANK(Survey!AI632:AI632)</f>
        <v>18</v>
      </c>
      <c r="I632" s="16" t="str">
        <f t="shared" si="423"/>
        <v>Fail</v>
      </c>
      <c r="J632" t="b">
        <f>IF(Survey!E632="No",TRUE,FALSE)</f>
        <v>0</v>
      </c>
      <c r="K632" s="34">
        <f>LEN(Survey!E632)</f>
        <v>0</v>
      </c>
      <c r="L632" s="16" t="str">
        <f t="shared" si="424"/>
        <v>Fail</v>
      </c>
      <c r="M632" t="b">
        <f>IF(Survey!F632="No",TRUE,FALSE)</f>
        <v>0</v>
      </c>
      <c r="N632" s="33">
        <f>LEN(Survey!F632)</f>
        <v>0</v>
      </c>
      <c r="O632" s="16" t="str">
        <f t="shared" si="425"/>
        <v>Pass</v>
      </c>
      <c r="P632" s="34">
        <f>MOD((LEN(Survey!H632)+2),11)</f>
        <v>2</v>
      </c>
      <c r="Q632" s="33" t="str">
        <f>IF(Survey!$L632="Prospectus fund", "Yes", "No")</f>
        <v>No</v>
      </c>
      <c r="R632" s="16" t="str">
        <f t="shared" si="426"/>
        <v>Pass</v>
      </c>
      <c r="S632" s="34">
        <f>MOD((LEN(Survey!J632)+2),11)</f>
        <v>2</v>
      </c>
      <c r="T632" s="35" t="b">
        <f>IF(OR(Survey!$M632="ETF",Survey!$M632="ETF, alternative mutual fund",Survey!$M632="Closed-end", Survey!$M632="Split share corp", Survey!$I632="Yes"),TRUE,FALSE)</f>
        <v>0</v>
      </c>
      <c r="U632" s="16" t="str">
        <f>IFERROR(IF(AND(OR(X632=Y632,Y632 = "Either"),NOT(ISBLANK(Survey!K632))),"Pass","Fail"),"Pass")</f>
        <v>Fail</v>
      </c>
      <c r="V632" s="36" cm="1">
        <f t="array" ref="V632">SUM(SUMIF(Survey!BZ632:CS632,{"&gt;0","&lt;0"})*{1,-1})</f>
        <v>0</v>
      </c>
      <c r="W632" s="38" cm="1">
        <f t="array" ref="W632">SUM(SUMIF(Survey!CC632,{"&gt;0","&lt;0"})*{1,-1})+SUM(SUMIF(Survey!CM632,{"&gt;0","&lt;0"})*{1,-1})</f>
        <v>0</v>
      </c>
      <c r="X632" s="38">
        <f>Survey!K632</f>
        <v>0</v>
      </c>
      <c r="Y632" s="37" t="str">
        <f t="shared" si="427"/>
        <v>Either</v>
      </c>
      <c r="Z632" s="16" t="str">
        <f t="shared" si="428"/>
        <v>Fail</v>
      </c>
      <c r="AA632" s="67" cm="1">
        <f t="array" ref="AA632">SUM(SUMIF(Survey!BZ632:CS632,{"&gt;0","&lt;0"})*{1,-1})+SUM(SUMIF(Survey!CU632:DN632,{"&gt;0","&lt;0"})*{1,-1})</f>
        <v>0</v>
      </c>
      <c r="AB632" s="67">
        <f>IFERROR(AA632/(Survey!$AV632),0)</f>
        <v>0</v>
      </c>
      <c r="AC632" s="128" t="b">
        <f>IF(OR(Survey!$M632="Alternative strategy or hedge",Survey!$M632="Other, illiquid",Survey!$L632="Prospectus fund"),TRUE,FALSE)</f>
        <v>0</v>
      </c>
      <c r="AD632" s="128" t="b">
        <f>NOT(ISBLANK(Survey!$M632))</f>
        <v>0</v>
      </c>
      <c r="AE632" s="16" t="str">
        <f t="shared" si="429"/>
        <v>Pass</v>
      </c>
      <c r="AF632" s="38" t="b">
        <f>NOT(ISNUMBER(SEARCH("Other",Survey!$P632)))</f>
        <v>1</v>
      </c>
      <c r="AG632" s="37" t="b">
        <f>NOT(ISBLANK(Survey!$Q632))</f>
        <v>0</v>
      </c>
      <c r="AH632" s="16" t="str">
        <f t="shared" si="430"/>
        <v>Pass</v>
      </c>
      <c r="AI632" s="143">
        <f>COUNTBLANK(Survey!$W632)</f>
        <v>1</v>
      </c>
      <c r="AJ632" s="67">
        <f>IF(AND(Survey!L632&lt;&gt;"Exempt fund",OR(Survey!$M632="ETF",Survey!$M632="ETF, alternative mutual fund",Survey!$M632="Mutual fund",Survey!$M632="Alternative mutual fund",Survey!$M632="Money market")),1,0)</f>
        <v>0</v>
      </c>
      <c r="AK632" s="16" t="str">
        <f t="shared" si="431"/>
        <v>Pass</v>
      </c>
      <c r="AL632" s="38" t="b">
        <f>NOT(ISNUMBER(SEARCH("Yes",Survey!$AA632)))</f>
        <v>1</v>
      </c>
      <c r="AM632" s="37" t="b">
        <f>IF(COUNTBLANK(Survey!$AB632:$AC632)=0,TRUE, FALSE)</f>
        <v>0</v>
      </c>
      <c r="AN632" s="16" t="str">
        <f t="shared" si="432"/>
        <v>Pass</v>
      </c>
      <c r="AO632" s="38" t="b">
        <f>NOT(ISNUMBER(SEARCH("Yes",Survey!$AD632)))</f>
        <v>1</v>
      </c>
      <c r="AP632" s="37" t="b">
        <f>NOT(ISBLANK(Survey!$AF632))</f>
        <v>0</v>
      </c>
      <c r="AQ632" s="16" t="str">
        <f t="shared" si="433"/>
        <v>Pass</v>
      </c>
      <c r="AR632" s="38" t="b">
        <f>NOT(OR(ISNUMBER(SEARCH("Other",Survey!$AF632)),ISNUMBER(SEARCH("Multiple",Survey!$AF632))))</f>
        <v>1</v>
      </c>
      <c r="AS632" s="37" t="b">
        <f>NOT(ISBLANK(Survey!$AG632))</f>
        <v>0</v>
      </c>
      <c r="AT632" s="16" t="str">
        <f t="shared" si="434"/>
        <v>Fail</v>
      </c>
      <c r="AU632" s="143">
        <f>IF(ABS(Survey!$AV632)&gt;0, 1,0)</f>
        <v>0</v>
      </c>
      <c r="AV632" s="143">
        <f>IF(COUNTBLANK(Survey!$AJ632)=0,1,0)</f>
        <v>0</v>
      </c>
      <c r="AW632" s="16" t="str">
        <f t="shared" si="435"/>
        <v>Pass</v>
      </c>
      <c r="AX632" s="143">
        <f>IF(ISBLANK(Survey!$AJ632),0,1)</f>
        <v>0</v>
      </c>
      <c r="AY632" s="165">
        <f>COUNTBLANK(Survey!$AK632)</f>
        <v>1</v>
      </c>
      <c r="AZ632" s="16" t="str">
        <f t="shared" si="436"/>
        <v>Pass</v>
      </c>
      <c r="BA632" s="143">
        <f>IF(OR(Survey!$AK632="Closed",ISBLANK(Survey!$AK632)),0,1)</f>
        <v>0</v>
      </c>
      <c r="BB632" s="165">
        <f>IF(ISBLANK(Survey!$AL632),1,0)</f>
        <v>1</v>
      </c>
      <c r="BC632" s="147" t="str" cm="1">
        <f t="array" ref="BC632">IF(OR(IF(OR($BE632+$BF632 = 2, $BG632=1), FALSE, TRUE), AND($BD632:$BD632 = 0)),"Pass","Fail")</f>
        <v>Pass</v>
      </c>
      <c r="BD632" s="143">
        <f>COUNTBLANK(Survey!$AM632:$AO632)</f>
        <v>3</v>
      </c>
      <c r="BE632" s="143">
        <f>IF(Survey!$I632="Yes",1,0)</f>
        <v>0</v>
      </c>
      <c r="BF632" s="143">
        <f>IF(OR(Survey!$M632="Mutual fund",Survey!$M632="Alternative mutual fund",Survey!$M632="Money market"),1,0)</f>
        <v>0</v>
      </c>
      <c r="BG632" s="148">
        <f>IF(OR(Survey!$M632="ETF",Survey!$M632="ETF, alternative mutual fund"),1,0)</f>
        <v>0</v>
      </c>
      <c r="BH632" s="16" t="str">
        <f t="shared" si="437"/>
        <v>Pass</v>
      </c>
      <c r="BI632" s="38" t="b">
        <f>OR(ISNUMBER(SEARCH("Yes",Survey!$AO632)),ISBLANK(Survey!$AO632))</f>
        <v>1</v>
      </c>
      <c r="BJ632" s="67" t="b">
        <f>NOT(ISBLANK(Survey!$AP632))</f>
        <v>0</v>
      </c>
      <c r="BK632" s="16" t="str">
        <f t="shared" si="438"/>
        <v>Pass</v>
      </c>
      <c r="BL632" s="143">
        <f>IF(Survey!$AW632=0, 0,1)</f>
        <v>0</v>
      </c>
      <c r="BM632" s="67">
        <f>Survey!$AQ632</f>
        <v>0</v>
      </c>
      <c r="BN632" s="67">
        <f>IFERROR((Survey!$AX632-ABS(Survey!$AY632)-ABS(Survey!$BD632))/Survey!$AW632,0)</f>
        <v>0</v>
      </c>
      <c r="BO632" s="67">
        <f>IF(AND($BM632&gt;$BN632-0.2,$BM632&lt;$BN632+0.2,ISBLANK(Survey!$AQ632)=FALSE),0,1)</f>
        <v>1</v>
      </c>
      <c r="BP632" s="165">
        <f>IF(ISBLANK(Survey!$AR632),1,0)</f>
        <v>1</v>
      </c>
      <c r="BQ632" s="16" t="str">
        <f t="shared" si="439"/>
        <v>Pass</v>
      </c>
      <c r="BR632" s="143">
        <f>IF(Survey!$AW632=0, 0,1)</f>
        <v>0</v>
      </c>
      <c r="BS632" s="67">
        <f>IF(AND(Survey!$AS632&gt;=0,Survey!$AS632&lt;=0.2,Survey!$AS632&lt;&gt;""),0,1)</f>
        <v>1</v>
      </c>
      <c r="BT632" s="143">
        <f>IF(ISBLANK(Survey!$AT632),1,0)</f>
        <v>1</v>
      </c>
      <c r="BU632" s="16" t="str">
        <f t="shared" si="440"/>
        <v>Fail</v>
      </c>
      <c r="BV632" s="165">
        <f>Survey!$AU632</f>
        <v>0</v>
      </c>
      <c r="BW632" s="16" t="str">
        <f t="shared" si="441"/>
        <v>Pass</v>
      </c>
      <c r="BX632" s="36">
        <f>Survey!$AV632</f>
        <v>0</v>
      </c>
      <c r="BY632" s="176">
        <f>Survey!$AW632+Survey!$AX632-ABS(Survey!$AY632)+ABS(Survey!$AZ632)-ABS(Survey!$BA632)+ABS(Survey!$BB632)-ABS(Survey!$BC632)-ABS(Survey!$BD632)+Survey!$BE632</f>
        <v>0</v>
      </c>
      <c r="BZ632" s="35">
        <f t="shared" si="442"/>
        <v>0</v>
      </c>
      <c r="CA632" s="17">
        <f t="shared" si="443"/>
        <v>0</v>
      </c>
      <c r="CB632" s="16" t="str">
        <f t="shared" si="444"/>
        <v>Pass</v>
      </c>
      <c r="CC632" s="38" t="b">
        <f>IF(ABS(Survey!$BE632)=0,TRUE,FALSE)</f>
        <v>1</v>
      </c>
      <c r="CD632" s="37" t="b">
        <f>NOT(ISBLANK(Survey!$BF632))</f>
        <v>0</v>
      </c>
      <c r="CE632" t="str">
        <f t="shared" si="445"/>
        <v>Fail</v>
      </c>
      <c r="CF632" s="29">
        <f>Survey!$AV632</f>
        <v>0</v>
      </c>
      <c r="CG632" s="29" cm="1">
        <f t="array" ref="CG632">SUM(SUMIF(Survey!BH632:BO632,{"&gt;0","&lt;0"})*{1,-1})-SUM(SUMIF(Survey!BQ632:BX632,{"&gt;0","&lt;0"})*{1,-1})</f>
        <v>0</v>
      </c>
      <c r="CH632" s="35" t="str">
        <f t="shared" si="446"/>
        <v>No holdings</v>
      </c>
      <c r="CI632">
        <f t="shared" si="447"/>
        <v>0</v>
      </c>
      <c r="CJ632" s="16" t="str">
        <f t="shared" si="448"/>
        <v>Fail</v>
      </c>
      <c r="CK632" s="36">
        <f>Survey!$AV632</f>
        <v>0</v>
      </c>
      <c r="CL632" s="36" cm="1">
        <f t="array" ref="CL632">SUM(SUMIF(Survey!BZ632:CS632,{"&gt;0","&lt;0"})*{1,-1})-SUM(SUMIF(Survey!CU632:DN632,{"&gt;0","&lt;0"})*{1,-1})</f>
        <v>0</v>
      </c>
      <c r="CM632" s="35" t="str">
        <f t="shared" si="449"/>
        <v>No holdings</v>
      </c>
      <c r="CN632" s="17">
        <f t="shared" si="450"/>
        <v>0</v>
      </c>
      <c r="CO632" s="16" t="str">
        <f t="shared" si="451"/>
        <v>Pass</v>
      </c>
      <c r="CP632" s="38" t="b">
        <f>IF(ABS(Survey!$CS632)=0,TRUE,FALSE)</f>
        <v>1</v>
      </c>
      <c r="CQ632" s="37" t="b">
        <f>NOT(ISBLANK(Survey!$CT632))</f>
        <v>0</v>
      </c>
      <c r="CR632" s="16" t="str">
        <f t="shared" si="452"/>
        <v>Pass</v>
      </c>
      <c r="CS632" s="38" t="b">
        <f>IF(ABS(Survey!$DN632)=0,TRUE,FALSE)</f>
        <v>1</v>
      </c>
      <c r="CT632" s="37" t="b">
        <f>NOT(ISBLANK(Survey!$DO632))</f>
        <v>0</v>
      </c>
      <c r="CU632" t="str">
        <f t="shared" si="453"/>
        <v>Pass</v>
      </c>
      <c r="CV632" s="29" cm="1">
        <f t="array" ref="CV632">SUM(SUMIF(Survey!CO632,{"&gt;0","&lt;0"})*{1,-1})+SUM(SUMIF(Survey!DJ632,{"&gt;0","&lt;0"})*{1,-1})</f>
        <v>0</v>
      </c>
      <c r="CW632" s="29">
        <f>SUM(SUMIF(Survey!DQ632:DW632,{"&gt;0","&lt;0"})*{1,-1})+SUM(SUMIF(Survey!DY632:EE632,{"&gt;0","&lt;0"})*{1,-1})</f>
        <v>0</v>
      </c>
      <c r="CX632">
        <f t="shared" si="454"/>
        <v>0</v>
      </c>
      <c r="CY632">
        <f t="shared" si="455"/>
        <v>0</v>
      </c>
      <c r="CZ632" s="16" t="str">
        <f t="shared" si="456"/>
        <v>Pass</v>
      </c>
      <c r="DA632" s="38" t="b">
        <f>IF(ABS(Survey!$DW632)=0,TRUE,FALSE)</f>
        <v>1</v>
      </c>
      <c r="DB632" s="37" t="b">
        <f>NOT(ISBLANK(Survey!DX632))</f>
        <v>0</v>
      </c>
      <c r="DC632" s="16" t="str">
        <f t="shared" si="457"/>
        <v>Pass</v>
      </c>
      <c r="DD632" s="38" t="b">
        <f>IF(ABS(Survey!$EE632)=0,TRUE,FALSE)</f>
        <v>1</v>
      </c>
      <c r="DE632" s="37" t="b">
        <f>NOT(ISBLANK(Survey!$EF632))</f>
        <v>0</v>
      </c>
      <c r="DF632" s="16" t="str">
        <f t="shared" si="458"/>
        <v>Fail</v>
      </c>
      <c r="DG632" s="36">
        <f>SUM(SUMIF(Survey!EL632:EN632,{"&gt;0","&lt;0"})*{1,-1})</f>
        <v>0</v>
      </c>
      <c r="DH632">
        <f t="shared" si="459"/>
        <v>0</v>
      </c>
      <c r="DI632">
        <f t="shared" si="460"/>
        <v>100</v>
      </c>
      <c r="DJ632" s="35" t="b">
        <f>IF(OR(Survey!$M632="ETF",Survey!$M632="ETF, alternative mutual fund",Survey!$M632="Closed-end", Survey!$M632="Split share corp"),TRUE,FALSE)</f>
        <v>0</v>
      </c>
      <c r="DK632" s="16" t="str">
        <f t="shared" si="461"/>
        <v>Fail</v>
      </c>
      <c r="DL632" s="36">
        <f>SUM(SUMIF(Survey!EP632:EV632,{"&gt;0","&lt;0"})*{1,-1})</f>
        <v>0</v>
      </c>
      <c r="DM632">
        <f t="shared" si="462"/>
        <v>0</v>
      </c>
      <c r="DN632" s="17">
        <f t="shared" si="463"/>
        <v>100</v>
      </c>
      <c r="DO632" s="16" t="str">
        <f t="shared" si="464"/>
        <v>Fail</v>
      </c>
      <c r="DP632" s="36">
        <f>SUM(SUMIF(Survey!EX632:FD632,{"&gt;0","&lt;0"})*{1,-1})</f>
        <v>0</v>
      </c>
      <c r="DQ632">
        <f t="shared" si="465"/>
        <v>0</v>
      </c>
      <c r="DR632" s="17">
        <f t="shared" si="466"/>
        <v>100</v>
      </c>
    </row>
    <row r="633" spans="1:122">
      <c r="A633">
        <v>633</v>
      </c>
      <c r="B633" t="str">
        <f t="shared" si="420"/>
        <v>Pass</v>
      </c>
      <c r="C633" t="str">
        <f>IF(COUNTBLANK(Survey!B633:FE633)=$C$2, "Pass", "Fail")</f>
        <v>Pass</v>
      </c>
      <c r="D633" t="str">
        <f t="shared" si="421"/>
        <v>Fail</v>
      </c>
      <c r="E633" t="str">
        <f>IF(OR(ISBLANK(Survey!AJ633),COUNTIF(G633:BB633,"Fail")),"Fail","Pass")</f>
        <v>Fail</v>
      </c>
      <c r="G633" s="16" t="str">
        <f t="shared" si="422"/>
        <v>Fail</v>
      </c>
      <c r="H633" s="177">
        <f>COUNTBLANK(Survey!B633:D633)+COUNTBLANK(Survey!G633)+COUNTBLANK(Survey!I633)+COUNTBLANK(Survey!K633:M633)+COUNTBLANK(Survey!P633)+COUNTBLANK(Survey!S633:U633)+COUNTBLANK(Survey!Y633:AA633)+COUNTBLANK(Survey!AD633:AE633)+COUNTBLANK(Survey!AI633:AI633)</f>
        <v>18</v>
      </c>
      <c r="I633" s="16" t="str">
        <f t="shared" si="423"/>
        <v>Fail</v>
      </c>
      <c r="J633" t="b">
        <f>IF(Survey!E633="No",TRUE,FALSE)</f>
        <v>0</v>
      </c>
      <c r="K633" s="34">
        <f>LEN(Survey!E633)</f>
        <v>0</v>
      </c>
      <c r="L633" s="16" t="str">
        <f t="shared" si="424"/>
        <v>Fail</v>
      </c>
      <c r="M633" t="b">
        <f>IF(Survey!F633="No",TRUE,FALSE)</f>
        <v>0</v>
      </c>
      <c r="N633" s="33">
        <f>LEN(Survey!F633)</f>
        <v>0</v>
      </c>
      <c r="O633" s="16" t="str">
        <f t="shared" si="425"/>
        <v>Pass</v>
      </c>
      <c r="P633" s="34">
        <f>MOD((LEN(Survey!H633)+2),11)</f>
        <v>2</v>
      </c>
      <c r="Q633" s="33" t="str">
        <f>IF(Survey!$L633="Prospectus fund", "Yes", "No")</f>
        <v>No</v>
      </c>
      <c r="R633" s="16" t="str">
        <f t="shared" si="426"/>
        <v>Pass</v>
      </c>
      <c r="S633" s="34">
        <f>MOD((LEN(Survey!J633)+2),11)</f>
        <v>2</v>
      </c>
      <c r="T633" s="35" t="b">
        <f>IF(OR(Survey!$M633="ETF",Survey!$M633="ETF, alternative mutual fund",Survey!$M633="Closed-end", Survey!$M633="Split share corp", Survey!$I633="Yes"),TRUE,FALSE)</f>
        <v>0</v>
      </c>
      <c r="U633" s="16" t="str">
        <f>IFERROR(IF(AND(OR(X633=Y633,Y633 = "Either"),NOT(ISBLANK(Survey!K633))),"Pass","Fail"),"Pass")</f>
        <v>Fail</v>
      </c>
      <c r="V633" s="36" cm="1">
        <f t="array" ref="V633">SUM(SUMIF(Survey!BZ633:CS633,{"&gt;0","&lt;0"})*{1,-1})</f>
        <v>0</v>
      </c>
      <c r="W633" s="38" cm="1">
        <f t="array" ref="W633">SUM(SUMIF(Survey!CC633,{"&gt;0","&lt;0"})*{1,-1})+SUM(SUMIF(Survey!CM633,{"&gt;0","&lt;0"})*{1,-1})</f>
        <v>0</v>
      </c>
      <c r="X633" s="38">
        <f>Survey!K633</f>
        <v>0</v>
      </c>
      <c r="Y633" s="37" t="str">
        <f t="shared" si="427"/>
        <v>Either</v>
      </c>
      <c r="Z633" s="16" t="str">
        <f t="shared" si="428"/>
        <v>Fail</v>
      </c>
      <c r="AA633" s="67" cm="1">
        <f t="array" ref="AA633">SUM(SUMIF(Survey!BZ633:CS633,{"&gt;0","&lt;0"})*{1,-1})+SUM(SUMIF(Survey!CU633:DN633,{"&gt;0","&lt;0"})*{1,-1})</f>
        <v>0</v>
      </c>
      <c r="AB633" s="67">
        <f>IFERROR(AA633/(Survey!$AV633),0)</f>
        <v>0</v>
      </c>
      <c r="AC633" s="128" t="b">
        <f>IF(OR(Survey!$M633="Alternative strategy or hedge",Survey!$M633="Other, illiquid",Survey!$L633="Prospectus fund"),TRUE,FALSE)</f>
        <v>0</v>
      </c>
      <c r="AD633" s="128" t="b">
        <f>NOT(ISBLANK(Survey!$M633))</f>
        <v>0</v>
      </c>
      <c r="AE633" s="16" t="str">
        <f t="shared" si="429"/>
        <v>Pass</v>
      </c>
      <c r="AF633" s="38" t="b">
        <f>NOT(ISNUMBER(SEARCH("Other",Survey!$P633)))</f>
        <v>1</v>
      </c>
      <c r="AG633" s="37" t="b">
        <f>NOT(ISBLANK(Survey!$Q633))</f>
        <v>0</v>
      </c>
      <c r="AH633" s="16" t="str">
        <f t="shared" si="430"/>
        <v>Pass</v>
      </c>
      <c r="AI633" s="143">
        <f>COUNTBLANK(Survey!$W633)</f>
        <v>1</v>
      </c>
      <c r="AJ633" s="67">
        <f>IF(AND(Survey!L633&lt;&gt;"Exempt fund",OR(Survey!$M633="ETF",Survey!$M633="ETF, alternative mutual fund",Survey!$M633="Mutual fund",Survey!$M633="Alternative mutual fund",Survey!$M633="Money market")),1,0)</f>
        <v>0</v>
      </c>
      <c r="AK633" s="16" t="str">
        <f t="shared" si="431"/>
        <v>Pass</v>
      </c>
      <c r="AL633" s="38" t="b">
        <f>NOT(ISNUMBER(SEARCH("Yes",Survey!$AA633)))</f>
        <v>1</v>
      </c>
      <c r="AM633" s="37" t="b">
        <f>IF(COUNTBLANK(Survey!$AB633:$AC633)=0,TRUE, FALSE)</f>
        <v>0</v>
      </c>
      <c r="AN633" s="16" t="str">
        <f t="shared" si="432"/>
        <v>Pass</v>
      </c>
      <c r="AO633" s="38" t="b">
        <f>NOT(ISNUMBER(SEARCH("Yes",Survey!$AD633)))</f>
        <v>1</v>
      </c>
      <c r="AP633" s="37" t="b">
        <f>NOT(ISBLANK(Survey!$AF633))</f>
        <v>0</v>
      </c>
      <c r="AQ633" s="16" t="str">
        <f t="shared" si="433"/>
        <v>Pass</v>
      </c>
      <c r="AR633" s="38" t="b">
        <f>NOT(OR(ISNUMBER(SEARCH("Other",Survey!$AF633)),ISNUMBER(SEARCH("Multiple",Survey!$AF633))))</f>
        <v>1</v>
      </c>
      <c r="AS633" s="37" t="b">
        <f>NOT(ISBLANK(Survey!$AG633))</f>
        <v>0</v>
      </c>
      <c r="AT633" s="16" t="str">
        <f t="shared" si="434"/>
        <v>Fail</v>
      </c>
      <c r="AU633" s="143">
        <f>IF(ABS(Survey!$AV633)&gt;0, 1,0)</f>
        <v>0</v>
      </c>
      <c r="AV633" s="143">
        <f>IF(COUNTBLANK(Survey!$AJ633)=0,1,0)</f>
        <v>0</v>
      </c>
      <c r="AW633" s="16" t="str">
        <f t="shared" si="435"/>
        <v>Pass</v>
      </c>
      <c r="AX633" s="143">
        <f>IF(ISBLANK(Survey!$AJ633),0,1)</f>
        <v>0</v>
      </c>
      <c r="AY633" s="165">
        <f>COUNTBLANK(Survey!$AK633)</f>
        <v>1</v>
      </c>
      <c r="AZ633" s="16" t="str">
        <f t="shared" si="436"/>
        <v>Pass</v>
      </c>
      <c r="BA633" s="143">
        <f>IF(OR(Survey!$AK633="Closed",ISBLANK(Survey!$AK633)),0,1)</f>
        <v>0</v>
      </c>
      <c r="BB633" s="165">
        <f>IF(ISBLANK(Survey!$AL633),1,0)</f>
        <v>1</v>
      </c>
      <c r="BC633" s="147" t="str" cm="1">
        <f t="array" ref="BC633">IF(OR(IF(OR($BE633+$BF633 = 2, $BG633=1), FALSE, TRUE), AND($BD633:$BD633 = 0)),"Pass","Fail")</f>
        <v>Pass</v>
      </c>
      <c r="BD633" s="143">
        <f>COUNTBLANK(Survey!$AM633:$AO633)</f>
        <v>3</v>
      </c>
      <c r="BE633" s="143">
        <f>IF(Survey!$I633="Yes",1,0)</f>
        <v>0</v>
      </c>
      <c r="BF633" s="143">
        <f>IF(OR(Survey!$M633="Mutual fund",Survey!$M633="Alternative mutual fund",Survey!$M633="Money market"),1,0)</f>
        <v>0</v>
      </c>
      <c r="BG633" s="148">
        <f>IF(OR(Survey!$M633="ETF",Survey!$M633="ETF, alternative mutual fund"),1,0)</f>
        <v>0</v>
      </c>
      <c r="BH633" s="16" t="str">
        <f t="shared" si="437"/>
        <v>Pass</v>
      </c>
      <c r="BI633" s="38" t="b">
        <f>OR(ISNUMBER(SEARCH("Yes",Survey!$AO633)),ISBLANK(Survey!$AO633))</f>
        <v>1</v>
      </c>
      <c r="BJ633" s="67" t="b">
        <f>NOT(ISBLANK(Survey!$AP633))</f>
        <v>0</v>
      </c>
      <c r="BK633" s="16" t="str">
        <f t="shared" si="438"/>
        <v>Pass</v>
      </c>
      <c r="BL633" s="143">
        <f>IF(Survey!$AW633=0, 0,1)</f>
        <v>0</v>
      </c>
      <c r="BM633" s="67">
        <f>Survey!$AQ633</f>
        <v>0</v>
      </c>
      <c r="BN633" s="67">
        <f>IFERROR((Survey!$AX633-ABS(Survey!$AY633)-ABS(Survey!$BD633))/Survey!$AW633,0)</f>
        <v>0</v>
      </c>
      <c r="BO633" s="67">
        <f>IF(AND($BM633&gt;$BN633-0.2,$BM633&lt;$BN633+0.2,ISBLANK(Survey!$AQ633)=FALSE),0,1)</f>
        <v>1</v>
      </c>
      <c r="BP633" s="165">
        <f>IF(ISBLANK(Survey!$AR633),1,0)</f>
        <v>1</v>
      </c>
      <c r="BQ633" s="16" t="str">
        <f t="shared" si="439"/>
        <v>Pass</v>
      </c>
      <c r="BR633" s="143">
        <f>IF(Survey!$AW633=0, 0,1)</f>
        <v>0</v>
      </c>
      <c r="BS633" s="67">
        <f>IF(AND(Survey!$AS633&gt;=0,Survey!$AS633&lt;=0.2,Survey!$AS633&lt;&gt;""),0,1)</f>
        <v>1</v>
      </c>
      <c r="BT633" s="143">
        <f>IF(ISBLANK(Survey!$AT633),1,0)</f>
        <v>1</v>
      </c>
      <c r="BU633" s="16" t="str">
        <f t="shared" si="440"/>
        <v>Fail</v>
      </c>
      <c r="BV633" s="165">
        <f>Survey!$AU633</f>
        <v>0</v>
      </c>
      <c r="BW633" s="16" t="str">
        <f t="shared" si="441"/>
        <v>Pass</v>
      </c>
      <c r="BX633" s="36">
        <f>Survey!$AV633</f>
        <v>0</v>
      </c>
      <c r="BY633" s="176">
        <f>Survey!$AW633+Survey!$AX633-ABS(Survey!$AY633)+ABS(Survey!$AZ633)-ABS(Survey!$BA633)+ABS(Survey!$BB633)-ABS(Survey!$BC633)-ABS(Survey!$BD633)+Survey!$BE633</f>
        <v>0</v>
      </c>
      <c r="BZ633" s="35">
        <f t="shared" si="442"/>
        <v>0</v>
      </c>
      <c r="CA633" s="17">
        <f t="shared" si="443"/>
        <v>0</v>
      </c>
      <c r="CB633" s="16" t="str">
        <f t="shared" si="444"/>
        <v>Pass</v>
      </c>
      <c r="CC633" s="38" t="b">
        <f>IF(ABS(Survey!$BE633)=0,TRUE,FALSE)</f>
        <v>1</v>
      </c>
      <c r="CD633" s="37" t="b">
        <f>NOT(ISBLANK(Survey!$BF633))</f>
        <v>0</v>
      </c>
      <c r="CE633" t="str">
        <f t="shared" si="445"/>
        <v>Fail</v>
      </c>
      <c r="CF633" s="29">
        <f>Survey!$AV633</f>
        <v>0</v>
      </c>
      <c r="CG633" s="29" cm="1">
        <f t="array" ref="CG633">SUM(SUMIF(Survey!BH633:BO633,{"&gt;0","&lt;0"})*{1,-1})-SUM(SUMIF(Survey!BQ633:BX633,{"&gt;0","&lt;0"})*{1,-1})</f>
        <v>0</v>
      </c>
      <c r="CH633" s="35" t="str">
        <f t="shared" si="446"/>
        <v>No holdings</v>
      </c>
      <c r="CI633">
        <f t="shared" si="447"/>
        <v>0</v>
      </c>
      <c r="CJ633" s="16" t="str">
        <f t="shared" si="448"/>
        <v>Fail</v>
      </c>
      <c r="CK633" s="36">
        <f>Survey!$AV633</f>
        <v>0</v>
      </c>
      <c r="CL633" s="36" cm="1">
        <f t="array" ref="CL633">SUM(SUMIF(Survey!BZ633:CS633,{"&gt;0","&lt;0"})*{1,-1})-SUM(SUMIF(Survey!CU633:DN633,{"&gt;0","&lt;0"})*{1,-1})</f>
        <v>0</v>
      </c>
      <c r="CM633" s="35" t="str">
        <f t="shared" si="449"/>
        <v>No holdings</v>
      </c>
      <c r="CN633" s="17">
        <f t="shared" si="450"/>
        <v>0</v>
      </c>
      <c r="CO633" s="16" t="str">
        <f t="shared" si="451"/>
        <v>Pass</v>
      </c>
      <c r="CP633" s="38" t="b">
        <f>IF(ABS(Survey!$CS633)=0,TRUE,FALSE)</f>
        <v>1</v>
      </c>
      <c r="CQ633" s="37" t="b">
        <f>NOT(ISBLANK(Survey!$CT633))</f>
        <v>0</v>
      </c>
      <c r="CR633" s="16" t="str">
        <f t="shared" si="452"/>
        <v>Pass</v>
      </c>
      <c r="CS633" s="38" t="b">
        <f>IF(ABS(Survey!$DN633)=0,TRUE,FALSE)</f>
        <v>1</v>
      </c>
      <c r="CT633" s="37" t="b">
        <f>NOT(ISBLANK(Survey!$DO633))</f>
        <v>0</v>
      </c>
      <c r="CU633" t="str">
        <f t="shared" si="453"/>
        <v>Pass</v>
      </c>
      <c r="CV633" s="29" cm="1">
        <f t="array" ref="CV633">SUM(SUMIF(Survey!CO633,{"&gt;0","&lt;0"})*{1,-1})+SUM(SUMIF(Survey!DJ633,{"&gt;0","&lt;0"})*{1,-1})</f>
        <v>0</v>
      </c>
      <c r="CW633" s="29">
        <f>SUM(SUMIF(Survey!DQ633:DW633,{"&gt;0","&lt;0"})*{1,-1})+SUM(SUMIF(Survey!DY633:EE633,{"&gt;0","&lt;0"})*{1,-1})</f>
        <v>0</v>
      </c>
      <c r="CX633">
        <f t="shared" si="454"/>
        <v>0</v>
      </c>
      <c r="CY633">
        <f t="shared" si="455"/>
        <v>0</v>
      </c>
      <c r="CZ633" s="16" t="str">
        <f t="shared" si="456"/>
        <v>Pass</v>
      </c>
      <c r="DA633" s="38" t="b">
        <f>IF(ABS(Survey!$DW633)=0,TRUE,FALSE)</f>
        <v>1</v>
      </c>
      <c r="DB633" s="37" t="b">
        <f>NOT(ISBLANK(Survey!DX633))</f>
        <v>0</v>
      </c>
      <c r="DC633" s="16" t="str">
        <f t="shared" si="457"/>
        <v>Pass</v>
      </c>
      <c r="DD633" s="38" t="b">
        <f>IF(ABS(Survey!$EE633)=0,TRUE,FALSE)</f>
        <v>1</v>
      </c>
      <c r="DE633" s="37" t="b">
        <f>NOT(ISBLANK(Survey!$EF633))</f>
        <v>0</v>
      </c>
      <c r="DF633" s="16" t="str">
        <f t="shared" si="458"/>
        <v>Fail</v>
      </c>
      <c r="DG633" s="36">
        <f>SUM(SUMIF(Survey!EL633:EN633,{"&gt;0","&lt;0"})*{1,-1})</f>
        <v>0</v>
      </c>
      <c r="DH633">
        <f t="shared" si="459"/>
        <v>0</v>
      </c>
      <c r="DI633">
        <f t="shared" si="460"/>
        <v>100</v>
      </c>
      <c r="DJ633" s="35" t="b">
        <f>IF(OR(Survey!$M633="ETF",Survey!$M633="ETF, alternative mutual fund",Survey!$M633="Closed-end", Survey!$M633="Split share corp"),TRUE,FALSE)</f>
        <v>0</v>
      </c>
      <c r="DK633" s="16" t="str">
        <f t="shared" si="461"/>
        <v>Fail</v>
      </c>
      <c r="DL633" s="36">
        <f>SUM(SUMIF(Survey!EP633:EV633,{"&gt;0","&lt;0"})*{1,-1})</f>
        <v>0</v>
      </c>
      <c r="DM633">
        <f t="shared" si="462"/>
        <v>0</v>
      </c>
      <c r="DN633" s="17">
        <f t="shared" si="463"/>
        <v>100</v>
      </c>
      <c r="DO633" s="16" t="str">
        <f t="shared" si="464"/>
        <v>Fail</v>
      </c>
      <c r="DP633" s="36">
        <f>SUM(SUMIF(Survey!EX633:FD633,{"&gt;0","&lt;0"})*{1,-1})</f>
        <v>0</v>
      </c>
      <c r="DQ633">
        <f t="shared" si="465"/>
        <v>0</v>
      </c>
      <c r="DR633" s="17">
        <f t="shared" si="466"/>
        <v>100</v>
      </c>
    </row>
    <row r="634" spans="1:122">
      <c r="A634">
        <v>634</v>
      </c>
      <c r="B634" t="str">
        <f t="shared" si="420"/>
        <v>Pass</v>
      </c>
      <c r="C634" t="str">
        <f>IF(COUNTBLANK(Survey!B634:FE634)=$C$2, "Pass", "Fail")</f>
        <v>Pass</v>
      </c>
      <c r="D634" t="str">
        <f t="shared" si="421"/>
        <v>Fail</v>
      </c>
      <c r="E634" t="str">
        <f>IF(OR(ISBLANK(Survey!AJ634),COUNTIF(G634:BB634,"Fail")),"Fail","Pass")</f>
        <v>Fail</v>
      </c>
      <c r="G634" s="16" t="str">
        <f t="shared" si="422"/>
        <v>Fail</v>
      </c>
      <c r="H634" s="177">
        <f>COUNTBLANK(Survey!B634:D634)+COUNTBLANK(Survey!G634)+COUNTBLANK(Survey!I634)+COUNTBLANK(Survey!K634:M634)+COUNTBLANK(Survey!P634)+COUNTBLANK(Survey!S634:U634)+COUNTBLANK(Survey!Y634:AA634)+COUNTBLANK(Survey!AD634:AE634)+COUNTBLANK(Survey!AI634:AI634)</f>
        <v>18</v>
      </c>
      <c r="I634" s="16" t="str">
        <f t="shared" si="423"/>
        <v>Fail</v>
      </c>
      <c r="J634" t="b">
        <f>IF(Survey!E634="No",TRUE,FALSE)</f>
        <v>0</v>
      </c>
      <c r="K634" s="34">
        <f>LEN(Survey!E634)</f>
        <v>0</v>
      </c>
      <c r="L634" s="16" t="str">
        <f t="shared" si="424"/>
        <v>Fail</v>
      </c>
      <c r="M634" t="b">
        <f>IF(Survey!F634="No",TRUE,FALSE)</f>
        <v>0</v>
      </c>
      <c r="N634" s="33">
        <f>LEN(Survey!F634)</f>
        <v>0</v>
      </c>
      <c r="O634" s="16" t="str">
        <f t="shared" si="425"/>
        <v>Pass</v>
      </c>
      <c r="P634" s="34">
        <f>MOD((LEN(Survey!H634)+2),11)</f>
        <v>2</v>
      </c>
      <c r="Q634" s="33" t="str">
        <f>IF(Survey!$L634="Prospectus fund", "Yes", "No")</f>
        <v>No</v>
      </c>
      <c r="R634" s="16" t="str">
        <f t="shared" si="426"/>
        <v>Pass</v>
      </c>
      <c r="S634" s="34">
        <f>MOD((LEN(Survey!J634)+2),11)</f>
        <v>2</v>
      </c>
      <c r="T634" s="35" t="b">
        <f>IF(OR(Survey!$M634="ETF",Survey!$M634="ETF, alternative mutual fund",Survey!$M634="Closed-end", Survey!$M634="Split share corp", Survey!$I634="Yes"),TRUE,FALSE)</f>
        <v>0</v>
      </c>
      <c r="U634" s="16" t="str">
        <f>IFERROR(IF(AND(OR(X634=Y634,Y634 = "Either"),NOT(ISBLANK(Survey!K634))),"Pass","Fail"),"Pass")</f>
        <v>Fail</v>
      </c>
      <c r="V634" s="36" cm="1">
        <f t="array" ref="V634">SUM(SUMIF(Survey!BZ634:CS634,{"&gt;0","&lt;0"})*{1,-1})</f>
        <v>0</v>
      </c>
      <c r="W634" s="38" cm="1">
        <f t="array" ref="W634">SUM(SUMIF(Survey!CC634,{"&gt;0","&lt;0"})*{1,-1})+SUM(SUMIF(Survey!CM634,{"&gt;0","&lt;0"})*{1,-1})</f>
        <v>0</v>
      </c>
      <c r="X634" s="38">
        <f>Survey!K634</f>
        <v>0</v>
      </c>
      <c r="Y634" s="37" t="str">
        <f t="shared" si="427"/>
        <v>Either</v>
      </c>
      <c r="Z634" s="16" t="str">
        <f t="shared" si="428"/>
        <v>Fail</v>
      </c>
      <c r="AA634" s="67" cm="1">
        <f t="array" ref="AA634">SUM(SUMIF(Survey!BZ634:CS634,{"&gt;0","&lt;0"})*{1,-1})+SUM(SUMIF(Survey!CU634:DN634,{"&gt;0","&lt;0"})*{1,-1})</f>
        <v>0</v>
      </c>
      <c r="AB634" s="67">
        <f>IFERROR(AA634/(Survey!$AV634),0)</f>
        <v>0</v>
      </c>
      <c r="AC634" s="128" t="b">
        <f>IF(OR(Survey!$M634="Alternative strategy or hedge",Survey!$M634="Other, illiquid",Survey!$L634="Prospectus fund"),TRUE,FALSE)</f>
        <v>0</v>
      </c>
      <c r="AD634" s="128" t="b">
        <f>NOT(ISBLANK(Survey!$M634))</f>
        <v>0</v>
      </c>
      <c r="AE634" s="16" t="str">
        <f t="shared" si="429"/>
        <v>Pass</v>
      </c>
      <c r="AF634" s="38" t="b">
        <f>NOT(ISNUMBER(SEARCH("Other",Survey!$P634)))</f>
        <v>1</v>
      </c>
      <c r="AG634" s="37" t="b">
        <f>NOT(ISBLANK(Survey!$Q634))</f>
        <v>0</v>
      </c>
      <c r="AH634" s="16" t="str">
        <f t="shared" si="430"/>
        <v>Pass</v>
      </c>
      <c r="AI634" s="143">
        <f>COUNTBLANK(Survey!$W634)</f>
        <v>1</v>
      </c>
      <c r="AJ634" s="67">
        <f>IF(AND(Survey!L634&lt;&gt;"Exempt fund",OR(Survey!$M634="ETF",Survey!$M634="ETF, alternative mutual fund",Survey!$M634="Mutual fund",Survey!$M634="Alternative mutual fund",Survey!$M634="Money market")),1,0)</f>
        <v>0</v>
      </c>
      <c r="AK634" s="16" t="str">
        <f t="shared" si="431"/>
        <v>Pass</v>
      </c>
      <c r="AL634" s="38" t="b">
        <f>NOT(ISNUMBER(SEARCH("Yes",Survey!$AA634)))</f>
        <v>1</v>
      </c>
      <c r="AM634" s="37" t="b">
        <f>IF(COUNTBLANK(Survey!$AB634:$AC634)=0,TRUE, FALSE)</f>
        <v>0</v>
      </c>
      <c r="AN634" s="16" t="str">
        <f t="shared" si="432"/>
        <v>Pass</v>
      </c>
      <c r="AO634" s="38" t="b">
        <f>NOT(ISNUMBER(SEARCH("Yes",Survey!$AD634)))</f>
        <v>1</v>
      </c>
      <c r="AP634" s="37" t="b">
        <f>NOT(ISBLANK(Survey!$AF634))</f>
        <v>0</v>
      </c>
      <c r="AQ634" s="16" t="str">
        <f t="shared" si="433"/>
        <v>Pass</v>
      </c>
      <c r="AR634" s="38" t="b">
        <f>NOT(OR(ISNUMBER(SEARCH("Other",Survey!$AF634)),ISNUMBER(SEARCH("Multiple",Survey!$AF634))))</f>
        <v>1</v>
      </c>
      <c r="AS634" s="37" t="b">
        <f>NOT(ISBLANK(Survey!$AG634))</f>
        <v>0</v>
      </c>
      <c r="AT634" s="16" t="str">
        <f t="shared" si="434"/>
        <v>Fail</v>
      </c>
      <c r="AU634" s="143">
        <f>IF(ABS(Survey!$AV634)&gt;0, 1,0)</f>
        <v>0</v>
      </c>
      <c r="AV634" s="143">
        <f>IF(COUNTBLANK(Survey!$AJ634)=0,1,0)</f>
        <v>0</v>
      </c>
      <c r="AW634" s="16" t="str">
        <f t="shared" si="435"/>
        <v>Pass</v>
      </c>
      <c r="AX634" s="143">
        <f>IF(ISBLANK(Survey!$AJ634),0,1)</f>
        <v>0</v>
      </c>
      <c r="AY634" s="165">
        <f>COUNTBLANK(Survey!$AK634)</f>
        <v>1</v>
      </c>
      <c r="AZ634" s="16" t="str">
        <f t="shared" si="436"/>
        <v>Pass</v>
      </c>
      <c r="BA634" s="143">
        <f>IF(OR(Survey!$AK634="Closed",ISBLANK(Survey!$AK634)),0,1)</f>
        <v>0</v>
      </c>
      <c r="BB634" s="165">
        <f>IF(ISBLANK(Survey!$AL634),1,0)</f>
        <v>1</v>
      </c>
      <c r="BC634" s="147" t="str" cm="1">
        <f t="array" ref="BC634">IF(OR(IF(OR($BE634+$BF634 = 2, $BG634=1), FALSE, TRUE), AND($BD634:$BD634 = 0)),"Pass","Fail")</f>
        <v>Pass</v>
      </c>
      <c r="BD634" s="143">
        <f>COUNTBLANK(Survey!$AM634:$AO634)</f>
        <v>3</v>
      </c>
      <c r="BE634" s="143">
        <f>IF(Survey!$I634="Yes",1,0)</f>
        <v>0</v>
      </c>
      <c r="BF634" s="143">
        <f>IF(OR(Survey!$M634="Mutual fund",Survey!$M634="Alternative mutual fund",Survey!$M634="Money market"),1,0)</f>
        <v>0</v>
      </c>
      <c r="BG634" s="148">
        <f>IF(OR(Survey!$M634="ETF",Survey!$M634="ETF, alternative mutual fund"),1,0)</f>
        <v>0</v>
      </c>
      <c r="BH634" s="16" t="str">
        <f t="shared" si="437"/>
        <v>Pass</v>
      </c>
      <c r="BI634" s="38" t="b">
        <f>OR(ISNUMBER(SEARCH("Yes",Survey!$AO634)),ISBLANK(Survey!$AO634))</f>
        <v>1</v>
      </c>
      <c r="BJ634" s="67" t="b">
        <f>NOT(ISBLANK(Survey!$AP634))</f>
        <v>0</v>
      </c>
      <c r="BK634" s="16" t="str">
        <f t="shared" si="438"/>
        <v>Pass</v>
      </c>
      <c r="BL634" s="143">
        <f>IF(Survey!$AW634=0, 0,1)</f>
        <v>0</v>
      </c>
      <c r="BM634" s="67">
        <f>Survey!$AQ634</f>
        <v>0</v>
      </c>
      <c r="BN634" s="67">
        <f>IFERROR((Survey!$AX634-ABS(Survey!$AY634)-ABS(Survey!$BD634))/Survey!$AW634,0)</f>
        <v>0</v>
      </c>
      <c r="BO634" s="67">
        <f>IF(AND($BM634&gt;$BN634-0.2,$BM634&lt;$BN634+0.2,ISBLANK(Survey!$AQ634)=FALSE),0,1)</f>
        <v>1</v>
      </c>
      <c r="BP634" s="165">
        <f>IF(ISBLANK(Survey!$AR634),1,0)</f>
        <v>1</v>
      </c>
      <c r="BQ634" s="16" t="str">
        <f t="shared" si="439"/>
        <v>Pass</v>
      </c>
      <c r="BR634" s="143">
        <f>IF(Survey!$AW634=0, 0,1)</f>
        <v>0</v>
      </c>
      <c r="BS634" s="67">
        <f>IF(AND(Survey!$AS634&gt;=0,Survey!$AS634&lt;=0.2,Survey!$AS634&lt;&gt;""),0,1)</f>
        <v>1</v>
      </c>
      <c r="BT634" s="143">
        <f>IF(ISBLANK(Survey!$AT634),1,0)</f>
        <v>1</v>
      </c>
      <c r="BU634" s="16" t="str">
        <f t="shared" si="440"/>
        <v>Fail</v>
      </c>
      <c r="BV634" s="165">
        <f>Survey!$AU634</f>
        <v>0</v>
      </c>
      <c r="BW634" s="16" t="str">
        <f t="shared" si="441"/>
        <v>Pass</v>
      </c>
      <c r="BX634" s="36">
        <f>Survey!$AV634</f>
        <v>0</v>
      </c>
      <c r="BY634" s="176">
        <f>Survey!$AW634+Survey!$AX634-ABS(Survey!$AY634)+ABS(Survey!$AZ634)-ABS(Survey!$BA634)+ABS(Survey!$BB634)-ABS(Survey!$BC634)-ABS(Survey!$BD634)+Survey!$BE634</f>
        <v>0</v>
      </c>
      <c r="BZ634" s="35">
        <f t="shared" si="442"/>
        <v>0</v>
      </c>
      <c r="CA634" s="17">
        <f t="shared" si="443"/>
        <v>0</v>
      </c>
      <c r="CB634" s="16" t="str">
        <f t="shared" si="444"/>
        <v>Pass</v>
      </c>
      <c r="CC634" s="38" t="b">
        <f>IF(ABS(Survey!$BE634)=0,TRUE,FALSE)</f>
        <v>1</v>
      </c>
      <c r="CD634" s="37" t="b">
        <f>NOT(ISBLANK(Survey!$BF634))</f>
        <v>0</v>
      </c>
      <c r="CE634" t="str">
        <f t="shared" si="445"/>
        <v>Fail</v>
      </c>
      <c r="CF634" s="29">
        <f>Survey!$AV634</f>
        <v>0</v>
      </c>
      <c r="CG634" s="29" cm="1">
        <f t="array" ref="CG634">SUM(SUMIF(Survey!BH634:BO634,{"&gt;0","&lt;0"})*{1,-1})-SUM(SUMIF(Survey!BQ634:BX634,{"&gt;0","&lt;0"})*{1,-1})</f>
        <v>0</v>
      </c>
      <c r="CH634" s="35" t="str">
        <f t="shared" si="446"/>
        <v>No holdings</v>
      </c>
      <c r="CI634">
        <f t="shared" si="447"/>
        <v>0</v>
      </c>
      <c r="CJ634" s="16" t="str">
        <f t="shared" si="448"/>
        <v>Fail</v>
      </c>
      <c r="CK634" s="36">
        <f>Survey!$AV634</f>
        <v>0</v>
      </c>
      <c r="CL634" s="36" cm="1">
        <f t="array" ref="CL634">SUM(SUMIF(Survey!BZ634:CS634,{"&gt;0","&lt;0"})*{1,-1})-SUM(SUMIF(Survey!CU634:DN634,{"&gt;0","&lt;0"})*{1,-1})</f>
        <v>0</v>
      </c>
      <c r="CM634" s="35" t="str">
        <f t="shared" si="449"/>
        <v>No holdings</v>
      </c>
      <c r="CN634" s="17">
        <f t="shared" si="450"/>
        <v>0</v>
      </c>
      <c r="CO634" s="16" t="str">
        <f t="shared" si="451"/>
        <v>Pass</v>
      </c>
      <c r="CP634" s="38" t="b">
        <f>IF(ABS(Survey!$CS634)=0,TRUE,FALSE)</f>
        <v>1</v>
      </c>
      <c r="CQ634" s="37" t="b">
        <f>NOT(ISBLANK(Survey!$CT634))</f>
        <v>0</v>
      </c>
      <c r="CR634" s="16" t="str">
        <f t="shared" si="452"/>
        <v>Pass</v>
      </c>
      <c r="CS634" s="38" t="b">
        <f>IF(ABS(Survey!$DN634)=0,TRUE,FALSE)</f>
        <v>1</v>
      </c>
      <c r="CT634" s="37" t="b">
        <f>NOT(ISBLANK(Survey!$DO634))</f>
        <v>0</v>
      </c>
      <c r="CU634" t="str">
        <f t="shared" si="453"/>
        <v>Pass</v>
      </c>
      <c r="CV634" s="29" cm="1">
        <f t="array" ref="CV634">SUM(SUMIF(Survey!CO634,{"&gt;0","&lt;0"})*{1,-1})+SUM(SUMIF(Survey!DJ634,{"&gt;0","&lt;0"})*{1,-1})</f>
        <v>0</v>
      </c>
      <c r="CW634" s="29">
        <f>SUM(SUMIF(Survey!DQ634:DW634,{"&gt;0","&lt;0"})*{1,-1})+SUM(SUMIF(Survey!DY634:EE634,{"&gt;0","&lt;0"})*{1,-1})</f>
        <v>0</v>
      </c>
      <c r="CX634">
        <f t="shared" si="454"/>
        <v>0</v>
      </c>
      <c r="CY634">
        <f t="shared" si="455"/>
        <v>0</v>
      </c>
      <c r="CZ634" s="16" t="str">
        <f t="shared" si="456"/>
        <v>Pass</v>
      </c>
      <c r="DA634" s="38" t="b">
        <f>IF(ABS(Survey!$DW634)=0,TRUE,FALSE)</f>
        <v>1</v>
      </c>
      <c r="DB634" s="37" t="b">
        <f>NOT(ISBLANK(Survey!DX634))</f>
        <v>0</v>
      </c>
      <c r="DC634" s="16" t="str">
        <f t="shared" si="457"/>
        <v>Pass</v>
      </c>
      <c r="DD634" s="38" t="b">
        <f>IF(ABS(Survey!$EE634)=0,TRUE,FALSE)</f>
        <v>1</v>
      </c>
      <c r="DE634" s="37" t="b">
        <f>NOT(ISBLANK(Survey!$EF634))</f>
        <v>0</v>
      </c>
      <c r="DF634" s="16" t="str">
        <f t="shared" si="458"/>
        <v>Fail</v>
      </c>
      <c r="DG634" s="36">
        <f>SUM(SUMIF(Survey!EL634:EN634,{"&gt;0","&lt;0"})*{1,-1})</f>
        <v>0</v>
      </c>
      <c r="DH634">
        <f t="shared" si="459"/>
        <v>0</v>
      </c>
      <c r="DI634">
        <f t="shared" si="460"/>
        <v>100</v>
      </c>
      <c r="DJ634" s="35" t="b">
        <f>IF(OR(Survey!$M634="ETF",Survey!$M634="ETF, alternative mutual fund",Survey!$M634="Closed-end", Survey!$M634="Split share corp"),TRUE,FALSE)</f>
        <v>0</v>
      </c>
      <c r="DK634" s="16" t="str">
        <f t="shared" si="461"/>
        <v>Fail</v>
      </c>
      <c r="DL634" s="36">
        <f>SUM(SUMIF(Survey!EP634:EV634,{"&gt;0","&lt;0"})*{1,-1})</f>
        <v>0</v>
      </c>
      <c r="DM634">
        <f t="shared" si="462"/>
        <v>0</v>
      </c>
      <c r="DN634" s="17">
        <f t="shared" si="463"/>
        <v>100</v>
      </c>
      <c r="DO634" s="16" t="str">
        <f t="shared" si="464"/>
        <v>Fail</v>
      </c>
      <c r="DP634" s="36">
        <f>SUM(SUMIF(Survey!EX634:FD634,{"&gt;0","&lt;0"})*{1,-1})</f>
        <v>0</v>
      </c>
      <c r="DQ634">
        <f t="shared" si="465"/>
        <v>0</v>
      </c>
      <c r="DR634" s="17">
        <f t="shared" si="466"/>
        <v>100</v>
      </c>
    </row>
    <row r="635" spans="1:122">
      <c r="A635">
        <v>635</v>
      </c>
      <c r="B635" t="str">
        <f t="shared" si="420"/>
        <v>Pass</v>
      </c>
      <c r="C635" t="str">
        <f>IF(COUNTBLANK(Survey!B635:FE635)=$C$2, "Pass", "Fail")</f>
        <v>Pass</v>
      </c>
      <c r="D635" t="str">
        <f t="shared" si="421"/>
        <v>Fail</v>
      </c>
      <c r="E635" t="str">
        <f>IF(OR(ISBLANK(Survey!AJ635),COUNTIF(G635:BB635,"Fail")),"Fail","Pass")</f>
        <v>Fail</v>
      </c>
      <c r="G635" s="16" t="str">
        <f t="shared" si="422"/>
        <v>Fail</v>
      </c>
      <c r="H635" s="177">
        <f>COUNTBLANK(Survey!B635:D635)+COUNTBLANK(Survey!G635)+COUNTBLANK(Survey!I635)+COUNTBLANK(Survey!K635:M635)+COUNTBLANK(Survey!P635)+COUNTBLANK(Survey!S635:U635)+COUNTBLANK(Survey!Y635:AA635)+COUNTBLANK(Survey!AD635:AE635)+COUNTBLANK(Survey!AI635:AI635)</f>
        <v>18</v>
      </c>
      <c r="I635" s="16" t="str">
        <f t="shared" si="423"/>
        <v>Fail</v>
      </c>
      <c r="J635" t="b">
        <f>IF(Survey!E635="No",TRUE,FALSE)</f>
        <v>0</v>
      </c>
      <c r="K635" s="34">
        <f>LEN(Survey!E635)</f>
        <v>0</v>
      </c>
      <c r="L635" s="16" t="str">
        <f t="shared" si="424"/>
        <v>Fail</v>
      </c>
      <c r="M635" t="b">
        <f>IF(Survey!F635="No",TRUE,FALSE)</f>
        <v>0</v>
      </c>
      <c r="N635" s="33">
        <f>LEN(Survey!F635)</f>
        <v>0</v>
      </c>
      <c r="O635" s="16" t="str">
        <f t="shared" si="425"/>
        <v>Pass</v>
      </c>
      <c r="P635" s="34">
        <f>MOD((LEN(Survey!H635)+2),11)</f>
        <v>2</v>
      </c>
      <c r="Q635" s="33" t="str">
        <f>IF(Survey!$L635="Prospectus fund", "Yes", "No")</f>
        <v>No</v>
      </c>
      <c r="R635" s="16" t="str">
        <f t="shared" si="426"/>
        <v>Pass</v>
      </c>
      <c r="S635" s="34">
        <f>MOD((LEN(Survey!J635)+2),11)</f>
        <v>2</v>
      </c>
      <c r="T635" s="35" t="b">
        <f>IF(OR(Survey!$M635="ETF",Survey!$M635="ETF, alternative mutual fund",Survey!$M635="Closed-end", Survey!$M635="Split share corp", Survey!$I635="Yes"),TRUE,FALSE)</f>
        <v>0</v>
      </c>
      <c r="U635" s="16" t="str">
        <f>IFERROR(IF(AND(OR(X635=Y635,Y635 = "Either"),NOT(ISBLANK(Survey!K635))),"Pass","Fail"),"Pass")</f>
        <v>Fail</v>
      </c>
      <c r="V635" s="36" cm="1">
        <f t="array" ref="V635">SUM(SUMIF(Survey!BZ635:CS635,{"&gt;0","&lt;0"})*{1,-1})</f>
        <v>0</v>
      </c>
      <c r="W635" s="38" cm="1">
        <f t="array" ref="W635">SUM(SUMIF(Survey!CC635,{"&gt;0","&lt;0"})*{1,-1})+SUM(SUMIF(Survey!CM635,{"&gt;0","&lt;0"})*{1,-1})</f>
        <v>0</v>
      </c>
      <c r="X635" s="38">
        <f>Survey!K635</f>
        <v>0</v>
      </c>
      <c r="Y635" s="37" t="str">
        <f t="shared" si="427"/>
        <v>Either</v>
      </c>
      <c r="Z635" s="16" t="str">
        <f t="shared" si="428"/>
        <v>Fail</v>
      </c>
      <c r="AA635" s="67" cm="1">
        <f t="array" ref="AA635">SUM(SUMIF(Survey!BZ635:CS635,{"&gt;0","&lt;0"})*{1,-1})+SUM(SUMIF(Survey!CU635:DN635,{"&gt;0","&lt;0"})*{1,-1})</f>
        <v>0</v>
      </c>
      <c r="AB635" s="67">
        <f>IFERROR(AA635/(Survey!$AV635),0)</f>
        <v>0</v>
      </c>
      <c r="AC635" s="128" t="b">
        <f>IF(OR(Survey!$M635="Alternative strategy or hedge",Survey!$M635="Other, illiquid",Survey!$L635="Prospectus fund"),TRUE,FALSE)</f>
        <v>0</v>
      </c>
      <c r="AD635" s="128" t="b">
        <f>NOT(ISBLANK(Survey!$M635))</f>
        <v>0</v>
      </c>
      <c r="AE635" s="16" t="str">
        <f t="shared" si="429"/>
        <v>Pass</v>
      </c>
      <c r="AF635" s="38" t="b">
        <f>NOT(ISNUMBER(SEARCH("Other",Survey!$P635)))</f>
        <v>1</v>
      </c>
      <c r="AG635" s="37" t="b">
        <f>NOT(ISBLANK(Survey!$Q635))</f>
        <v>0</v>
      </c>
      <c r="AH635" s="16" t="str">
        <f t="shared" si="430"/>
        <v>Pass</v>
      </c>
      <c r="AI635" s="143">
        <f>COUNTBLANK(Survey!$W635)</f>
        <v>1</v>
      </c>
      <c r="AJ635" s="67">
        <f>IF(AND(Survey!L635&lt;&gt;"Exempt fund",OR(Survey!$M635="ETF",Survey!$M635="ETF, alternative mutual fund",Survey!$M635="Mutual fund",Survey!$M635="Alternative mutual fund",Survey!$M635="Money market")),1,0)</f>
        <v>0</v>
      </c>
      <c r="AK635" s="16" t="str">
        <f t="shared" si="431"/>
        <v>Pass</v>
      </c>
      <c r="AL635" s="38" t="b">
        <f>NOT(ISNUMBER(SEARCH("Yes",Survey!$AA635)))</f>
        <v>1</v>
      </c>
      <c r="AM635" s="37" t="b">
        <f>IF(COUNTBLANK(Survey!$AB635:$AC635)=0,TRUE, FALSE)</f>
        <v>0</v>
      </c>
      <c r="AN635" s="16" t="str">
        <f t="shared" si="432"/>
        <v>Pass</v>
      </c>
      <c r="AO635" s="38" t="b">
        <f>NOT(ISNUMBER(SEARCH("Yes",Survey!$AD635)))</f>
        <v>1</v>
      </c>
      <c r="AP635" s="37" t="b">
        <f>NOT(ISBLANK(Survey!$AF635))</f>
        <v>0</v>
      </c>
      <c r="AQ635" s="16" t="str">
        <f t="shared" si="433"/>
        <v>Pass</v>
      </c>
      <c r="AR635" s="38" t="b">
        <f>NOT(OR(ISNUMBER(SEARCH("Other",Survey!$AF635)),ISNUMBER(SEARCH("Multiple",Survey!$AF635))))</f>
        <v>1</v>
      </c>
      <c r="AS635" s="37" t="b">
        <f>NOT(ISBLANK(Survey!$AG635))</f>
        <v>0</v>
      </c>
      <c r="AT635" s="16" t="str">
        <f t="shared" si="434"/>
        <v>Fail</v>
      </c>
      <c r="AU635" s="143">
        <f>IF(ABS(Survey!$AV635)&gt;0, 1,0)</f>
        <v>0</v>
      </c>
      <c r="AV635" s="143">
        <f>IF(COUNTBLANK(Survey!$AJ635)=0,1,0)</f>
        <v>0</v>
      </c>
      <c r="AW635" s="16" t="str">
        <f t="shared" si="435"/>
        <v>Pass</v>
      </c>
      <c r="AX635" s="143">
        <f>IF(ISBLANK(Survey!$AJ635),0,1)</f>
        <v>0</v>
      </c>
      <c r="AY635" s="165">
        <f>COUNTBLANK(Survey!$AK635)</f>
        <v>1</v>
      </c>
      <c r="AZ635" s="16" t="str">
        <f t="shared" si="436"/>
        <v>Pass</v>
      </c>
      <c r="BA635" s="143">
        <f>IF(OR(Survey!$AK635="Closed",ISBLANK(Survey!$AK635)),0,1)</f>
        <v>0</v>
      </c>
      <c r="BB635" s="165">
        <f>IF(ISBLANK(Survey!$AL635),1,0)</f>
        <v>1</v>
      </c>
      <c r="BC635" s="147" t="str" cm="1">
        <f t="array" ref="BC635">IF(OR(IF(OR($BE635+$BF635 = 2, $BG635=1), FALSE, TRUE), AND($BD635:$BD635 = 0)),"Pass","Fail")</f>
        <v>Pass</v>
      </c>
      <c r="BD635" s="143">
        <f>COUNTBLANK(Survey!$AM635:$AO635)</f>
        <v>3</v>
      </c>
      <c r="BE635" s="143">
        <f>IF(Survey!$I635="Yes",1,0)</f>
        <v>0</v>
      </c>
      <c r="BF635" s="143">
        <f>IF(OR(Survey!$M635="Mutual fund",Survey!$M635="Alternative mutual fund",Survey!$M635="Money market"),1,0)</f>
        <v>0</v>
      </c>
      <c r="BG635" s="148">
        <f>IF(OR(Survey!$M635="ETF",Survey!$M635="ETF, alternative mutual fund"),1,0)</f>
        <v>0</v>
      </c>
      <c r="BH635" s="16" t="str">
        <f t="shared" si="437"/>
        <v>Pass</v>
      </c>
      <c r="BI635" s="38" t="b">
        <f>OR(ISNUMBER(SEARCH("Yes",Survey!$AO635)),ISBLANK(Survey!$AO635))</f>
        <v>1</v>
      </c>
      <c r="BJ635" s="67" t="b">
        <f>NOT(ISBLANK(Survey!$AP635))</f>
        <v>0</v>
      </c>
      <c r="BK635" s="16" t="str">
        <f t="shared" si="438"/>
        <v>Pass</v>
      </c>
      <c r="BL635" s="143">
        <f>IF(Survey!$AW635=0, 0,1)</f>
        <v>0</v>
      </c>
      <c r="BM635" s="67">
        <f>Survey!$AQ635</f>
        <v>0</v>
      </c>
      <c r="BN635" s="67">
        <f>IFERROR((Survey!$AX635-ABS(Survey!$AY635)-ABS(Survey!$BD635))/Survey!$AW635,0)</f>
        <v>0</v>
      </c>
      <c r="BO635" s="67">
        <f>IF(AND($BM635&gt;$BN635-0.2,$BM635&lt;$BN635+0.2,ISBLANK(Survey!$AQ635)=FALSE),0,1)</f>
        <v>1</v>
      </c>
      <c r="BP635" s="165">
        <f>IF(ISBLANK(Survey!$AR635),1,0)</f>
        <v>1</v>
      </c>
      <c r="BQ635" s="16" t="str">
        <f t="shared" si="439"/>
        <v>Pass</v>
      </c>
      <c r="BR635" s="143">
        <f>IF(Survey!$AW635=0, 0,1)</f>
        <v>0</v>
      </c>
      <c r="BS635" s="67">
        <f>IF(AND(Survey!$AS635&gt;=0,Survey!$AS635&lt;=0.2,Survey!$AS635&lt;&gt;""),0,1)</f>
        <v>1</v>
      </c>
      <c r="BT635" s="143">
        <f>IF(ISBLANK(Survey!$AT635),1,0)</f>
        <v>1</v>
      </c>
      <c r="BU635" s="16" t="str">
        <f t="shared" si="440"/>
        <v>Fail</v>
      </c>
      <c r="BV635" s="165">
        <f>Survey!$AU635</f>
        <v>0</v>
      </c>
      <c r="BW635" s="16" t="str">
        <f t="shared" si="441"/>
        <v>Pass</v>
      </c>
      <c r="BX635" s="36">
        <f>Survey!$AV635</f>
        <v>0</v>
      </c>
      <c r="BY635" s="176">
        <f>Survey!$AW635+Survey!$AX635-ABS(Survey!$AY635)+ABS(Survey!$AZ635)-ABS(Survey!$BA635)+ABS(Survey!$BB635)-ABS(Survey!$BC635)-ABS(Survey!$BD635)+Survey!$BE635</f>
        <v>0</v>
      </c>
      <c r="BZ635" s="35">
        <f t="shared" si="442"/>
        <v>0</v>
      </c>
      <c r="CA635" s="17">
        <f t="shared" si="443"/>
        <v>0</v>
      </c>
      <c r="CB635" s="16" t="str">
        <f t="shared" si="444"/>
        <v>Pass</v>
      </c>
      <c r="CC635" s="38" t="b">
        <f>IF(ABS(Survey!$BE635)=0,TRUE,FALSE)</f>
        <v>1</v>
      </c>
      <c r="CD635" s="37" t="b">
        <f>NOT(ISBLANK(Survey!$BF635))</f>
        <v>0</v>
      </c>
      <c r="CE635" t="str">
        <f t="shared" si="445"/>
        <v>Fail</v>
      </c>
      <c r="CF635" s="29">
        <f>Survey!$AV635</f>
        <v>0</v>
      </c>
      <c r="CG635" s="29" cm="1">
        <f t="array" ref="CG635">SUM(SUMIF(Survey!BH635:BO635,{"&gt;0","&lt;0"})*{1,-1})-SUM(SUMIF(Survey!BQ635:BX635,{"&gt;0","&lt;0"})*{1,-1})</f>
        <v>0</v>
      </c>
      <c r="CH635" s="35" t="str">
        <f t="shared" si="446"/>
        <v>No holdings</v>
      </c>
      <c r="CI635">
        <f t="shared" si="447"/>
        <v>0</v>
      </c>
      <c r="CJ635" s="16" t="str">
        <f t="shared" si="448"/>
        <v>Fail</v>
      </c>
      <c r="CK635" s="36">
        <f>Survey!$AV635</f>
        <v>0</v>
      </c>
      <c r="CL635" s="36" cm="1">
        <f t="array" ref="CL635">SUM(SUMIF(Survey!BZ635:CS635,{"&gt;0","&lt;0"})*{1,-1})-SUM(SUMIF(Survey!CU635:DN635,{"&gt;0","&lt;0"})*{1,-1})</f>
        <v>0</v>
      </c>
      <c r="CM635" s="35" t="str">
        <f t="shared" si="449"/>
        <v>No holdings</v>
      </c>
      <c r="CN635" s="17">
        <f t="shared" si="450"/>
        <v>0</v>
      </c>
      <c r="CO635" s="16" t="str">
        <f t="shared" si="451"/>
        <v>Pass</v>
      </c>
      <c r="CP635" s="38" t="b">
        <f>IF(ABS(Survey!$CS635)=0,TRUE,FALSE)</f>
        <v>1</v>
      </c>
      <c r="CQ635" s="37" t="b">
        <f>NOT(ISBLANK(Survey!$CT635))</f>
        <v>0</v>
      </c>
      <c r="CR635" s="16" t="str">
        <f t="shared" si="452"/>
        <v>Pass</v>
      </c>
      <c r="CS635" s="38" t="b">
        <f>IF(ABS(Survey!$DN635)=0,TRUE,FALSE)</f>
        <v>1</v>
      </c>
      <c r="CT635" s="37" t="b">
        <f>NOT(ISBLANK(Survey!$DO635))</f>
        <v>0</v>
      </c>
      <c r="CU635" t="str">
        <f t="shared" si="453"/>
        <v>Pass</v>
      </c>
      <c r="CV635" s="29" cm="1">
        <f t="array" ref="CV635">SUM(SUMIF(Survey!CO635,{"&gt;0","&lt;0"})*{1,-1})+SUM(SUMIF(Survey!DJ635,{"&gt;0","&lt;0"})*{1,-1})</f>
        <v>0</v>
      </c>
      <c r="CW635" s="29">
        <f>SUM(SUMIF(Survey!DQ635:DW635,{"&gt;0","&lt;0"})*{1,-1})+SUM(SUMIF(Survey!DY635:EE635,{"&gt;0","&lt;0"})*{1,-1})</f>
        <v>0</v>
      </c>
      <c r="CX635">
        <f t="shared" si="454"/>
        <v>0</v>
      </c>
      <c r="CY635">
        <f t="shared" si="455"/>
        <v>0</v>
      </c>
      <c r="CZ635" s="16" t="str">
        <f t="shared" si="456"/>
        <v>Pass</v>
      </c>
      <c r="DA635" s="38" t="b">
        <f>IF(ABS(Survey!$DW635)=0,TRUE,FALSE)</f>
        <v>1</v>
      </c>
      <c r="DB635" s="37" t="b">
        <f>NOT(ISBLANK(Survey!DX635))</f>
        <v>0</v>
      </c>
      <c r="DC635" s="16" t="str">
        <f t="shared" si="457"/>
        <v>Pass</v>
      </c>
      <c r="DD635" s="38" t="b">
        <f>IF(ABS(Survey!$EE635)=0,TRUE,FALSE)</f>
        <v>1</v>
      </c>
      <c r="DE635" s="37" t="b">
        <f>NOT(ISBLANK(Survey!$EF635))</f>
        <v>0</v>
      </c>
      <c r="DF635" s="16" t="str">
        <f t="shared" si="458"/>
        <v>Fail</v>
      </c>
      <c r="DG635" s="36">
        <f>SUM(SUMIF(Survey!EL635:EN635,{"&gt;0","&lt;0"})*{1,-1})</f>
        <v>0</v>
      </c>
      <c r="DH635">
        <f t="shared" si="459"/>
        <v>0</v>
      </c>
      <c r="DI635">
        <f t="shared" si="460"/>
        <v>100</v>
      </c>
      <c r="DJ635" s="35" t="b">
        <f>IF(OR(Survey!$M635="ETF",Survey!$M635="ETF, alternative mutual fund",Survey!$M635="Closed-end", Survey!$M635="Split share corp"),TRUE,FALSE)</f>
        <v>0</v>
      </c>
      <c r="DK635" s="16" t="str">
        <f t="shared" si="461"/>
        <v>Fail</v>
      </c>
      <c r="DL635" s="36">
        <f>SUM(SUMIF(Survey!EP635:EV635,{"&gt;0","&lt;0"})*{1,-1})</f>
        <v>0</v>
      </c>
      <c r="DM635">
        <f t="shared" si="462"/>
        <v>0</v>
      </c>
      <c r="DN635" s="17">
        <f t="shared" si="463"/>
        <v>100</v>
      </c>
      <c r="DO635" s="16" t="str">
        <f t="shared" si="464"/>
        <v>Fail</v>
      </c>
      <c r="DP635" s="36">
        <f>SUM(SUMIF(Survey!EX635:FD635,{"&gt;0","&lt;0"})*{1,-1})</f>
        <v>0</v>
      </c>
      <c r="DQ635">
        <f t="shared" si="465"/>
        <v>0</v>
      </c>
      <c r="DR635" s="17">
        <f t="shared" si="466"/>
        <v>100</v>
      </c>
    </row>
    <row r="636" spans="1:122">
      <c r="A636">
        <v>636</v>
      </c>
      <c r="B636" t="str">
        <f t="shared" si="420"/>
        <v>Pass</v>
      </c>
      <c r="C636" t="str">
        <f>IF(COUNTBLANK(Survey!B636:FE636)=$C$2, "Pass", "Fail")</f>
        <v>Pass</v>
      </c>
      <c r="D636" t="str">
        <f t="shared" si="421"/>
        <v>Fail</v>
      </c>
      <c r="E636" t="str">
        <f>IF(OR(ISBLANK(Survey!AJ636),COUNTIF(G636:BB636,"Fail")),"Fail","Pass")</f>
        <v>Fail</v>
      </c>
      <c r="G636" s="16" t="str">
        <f t="shared" si="422"/>
        <v>Fail</v>
      </c>
      <c r="H636" s="177">
        <f>COUNTBLANK(Survey!B636:D636)+COUNTBLANK(Survey!G636)+COUNTBLANK(Survey!I636)+COUNTBLANK(Survey!K636:M636)+COUNTBLANK(Survey!P636)+COUNTBLANK(Survey!S636:U636)+COUNTBLANK(Survey!Y636:AA636)+COUNTBLANK(Survey!AD636:AE636)+COUNTBLANK(Survey!AI636:AI636)</f>
        <v>18</v>
      </c>
      <c r="I636" s="16" t="str">
        <f t="shared" si="423"/>
        <v>Fail</v>
      </c>
      <c r="J636" t="b">
        <f>IF(Survey!E636="No",TRUE,FALSE)</f>
        <v>0</v>
      </c>
      <c r="K636" s="34">
        <f>LEN(Survey!E636)</f>
        <v>0</v>
      </c>
      <c r="L636" s="16" t="str">
        <f t="shared" si="424"/>
        <v>Fail</v>
      </c>
      <c r="M636" t="b">
        <f>IF(Survey!F636="No",TRUE,FALSE)</f>
        <v>0</v>
      </c>
      <c r="N636" s="33">
        <f>LEN(Survey!F636)</f>
        <v>0</v>
      </c>
      <c r="O636" s="16" t="str">
        <f t="shared" si="425"/>
        <v>Pass</v>
      </c>
      <c r="P636" s="34">
        <f>MOD((LEN(Survey!H636)+2),11)</f>
        <v>2</v>
      </c>
      <c r="Q636" s="33" t="str">
        <f>IF(Survey!$L636="Prospectus fund", "Yes", "No")</f>
        <v>No</v>
      </c>
      <c r="R636" s="16" t="str">
        <f t="shared" si="426"/>
        <v>Pass</v>
      </c>
      <c r="S636" s="34">
        <f>MOD((LEN(Survey!J636)+2),11)</f>
        <v>2</v>
      </c>
      <c r="T636" s="35" t="b">
        <f>IF(OR(Survey!$M636="ETF",Survey!$M636="ETF, alternative mutual fund",Survey!$M636="Closed-end", Survey!$M636="Split share corp", Survey!$I636="Yes"),TRUE,FALSE)</f>
        <v>0</v>
      </c>
      <c r="U636" s="16" t="str">
        <f>IFERROR(IF(AND(OR(X636=Y636,Y636 = "Either"),NOT(ISBLANK(Survey!K636))),"Pass","Fail"),"Pass")</f>
        <v>Fail</v>
      </c>
      <c r="V636" s="36" cm="1">
        <f t="array" ref="V636">SUM(SUMIF(Survey!BZ636:CS636,{"&gt;0","&lt;0"})*{1,-1})</f>
        <v>0</v>
      </c>
      <c r="W636" s="38" cm="1">
        <f t="array" ref="W636">SUM(SUMIF(Survey!CC636,{"&gt;0","&lt;0"})*{1,-1})+SUM(SUMIF(Survey!CM636,{"&gt;0","&lt;0"})*{1,-1})</f>
        <v>0</v>
      </c>
      <c r="X636" s="38">
        <f>Survey!K636</f>
        <v>0</v>
      </c>
      <c r="Y636" s="37" t="str">
        <f t="shared" si="427"/>
        <v>Either</v>
      </c>
      <c r="Z636" s="16" t="str">
        <f t="shared" si="428"/>
        <v>Fail</v>
      </c>
      <c r="AA636" s="67" cm="1">
        <f t="array" ref="AA636">SUM(SUMIF(Survey!BZ636:CS636,{"&gt;0","&lt;0"})*{1,-1})+SUM(SUMIF(Survey!CU636:DN636,{"&gt;0","&lt;0"})*{1,-1})</f>
        <v>0</v>
      </c>
      <c r="AB636" s="67">
        <f>IFERROR(AA636/(Survey!$AV636),0)</f>
        <v>0</v>
      </c>
      <c r="AC636" s="128" t="b">
        <f>IF(OR(Survey!$M636="Alternative strategy or hedge",Survey!$M636="Other, illiquid",Survey!$L636="Prospectus fund"),TRUE,FALSE)</f>
        <v>0</v>
      </c>
      <c r="AD636" s="128" t="b">
        <f>NOT(ISBLANK(Survey!$M636))</f>
        <v>0</v>
      </c>
      <c r="AE636" s="16" t="str">
        <f t="shared" si="429"/>
        <v>Pass</v>
      </c>
      <c r="AF636" s="38" t="b">
        <f>NOT(ISNUMBER(SEARCH("Other",Survey!$P636)))</f>
        <v>1</v>
      </c>
      <c r="AG636" s="37" t="b">
        <f>NOT(ISBLANK(Survey!$Q636))</f>
        <v>0</v>
      </c>
      <c r="AH636" s="16" t="str">
        <f t="shared" si="430"/>
        <v>Pass</v>
      </c>
      <c r="AI636" s="143">
        <f>COUNTBLANK(Survey!$W636)</f>
        <v>1</v>
      </c>
      <c r="AJ636" s="67">
        <f>IF(AND(Survey!L636&lt;&gt;"Exempt fund",OR(Survey!$M636="ETF",Survey!$M636="ETF, alternative mutual fund",Survey!$M636="Mutual fund",Survey!$M636="Alternative mutual fund",Survey!$M636="Money market")),1,0)</f>
        <v>0</v>
      </c>
      <c r="AK636" s="16" t="str">
        <f t="shared" si="431"/>
        <v>Pass</v>
      </c>
      <c r="AL636" s="38" t="b">
        <f>NOT(ISNUMBER(SEARCH("Yes",Survey!$AA636)))</f>
        <v>1</v>
      </c>
      <c r="AM636" s="37" t="b">
        <f>IF(COUNTBLANK(Survey!$AB636:$AC636)=0,TRUE, FALSE)</f>
        <v>0</v>
      </c>
      <c r="AN636" s="16" t="str">
        <f t="shared" si="432"/>
        <v>Pass</v>
      </c>
      <c r="AO636" s="38" t="b">
        <f>NOT(ISNUMBER(SEARCH("Yes",Survey!$AD636)))</f>
        <v>1</v>
      </c>
      <c r="AP636" s="37" t="b">
        <f>NOT(ISBLANK(Survey!$AF636))</f>
        <v>0</v>
      </c>
      <c r="AQ636" s="16" t="str">
        <f t="shared" si="433"/>
        <v>Pass</v>
      </c>
      <c r="AR636" s="38" t="b">
        <f>NOT(OR(ISNUMBER(SEARCH("Other",Survey!$AF636)),ISNUMBER(SEARCH("Multiple",Survey!$AF636))))</f>
        <v>1</v>
      </c>
      <c r="AS636" s="37" t="b">
        <f>NOT(ISBLANK(Survey!$AG636))</f>
        <v>0</v>
      </c>
      <c r="AT636" s="16" t="str">
        <f t="shared" si="434"/>
        <v>Fail</v>
      </c>
      <c r="AU636" s="143">
        <f>IF(ABS(Survey!$AV636)&gt;0, 1,0)</f>
        <v>0</v>
      </c>
      <c r="AV636" s="143">
        <f>IF(COUNTBLANK(Survey!$AJ636)=0,1,0)</f>
        <v>0</v>
      </c>
      <c r="AW636" s="16" t="str">
        <f t="shared" si="435"/>
        <v>Pass</v>
      </c>
      <c r="AX636" s="143">
        <f>IF(ISBLANK(Survey!$AJ636),0,1)</f>
        <v>0</v>
      </c>
      <c r="AY636" s="165">
        <f>COUNTBLANK(Survey!$AK636)</f>
        <v>1</v>
      </c>
      <c r="AZ636" s="16" t="str">
        <f t="shared" si="436"/>
        <v>Pass</v>
      </c>
      <c r="BA636" s="143">
        <f>IF(OR(Survey!$AK636="Closed",ISBLANK(Survey!$AK636)),0,1)</f>
        <v>0</v>
      </c>
      <c r="BB636" s="165">
        <f>IF(ISBLANK(Survey!$AL636),1,0)</f>
        <v>1</v>
      </c>
      <c r="BC636" s="147" t="str" cm="1">
        <f t="array" ref="BC636">IF(OR(IF(OR($BE636+$BF636 = 2, $BG636=1), FALSE, TRUE), AND($BD636:$BD636 = 0)),"Pass","Fail")</f>
        <v>Pass</v>
      </c>
      <c r="BD636" s="143">
        <f>COUNTBLANK(Survey!$AM636:$AO636)</f>
        <v>3</v>
      </c>
      <c r="BE636" s="143">
        <f>IF(Survey!$I636="Yes",1,0)</f>
        <v>0</v>
      </c>
      <c r="BF636" s="143">
        <f>IF(OR(Survey!$M636="Mutual fund",Survey!$M636="Alternative mutual fund",Survey!$M636="Money market"),1,0)</f>
        <v>0</v>
      </c>
      <c r="BG636" s="148">
        <f>IF(OR(Survey!$M636="ETF",Survey!$M636="ETF, alternative mutual fund"),1,0)</f>
        <v>0</v>
      </c>
      <c r="BH636" s="16" t="str">
        <f t="shared" si="437"/>
        <v>Pass</v>
      </c>
      <c r="BI636" s="38" t="b">
        <f>OR(ISNUMBER(SEARCH("Yes",Survey!$AO636)),ISBLANK(Survey!$AO636))</f>
        <v>1</v>
      </c>
      <c r="BJ636" s="67" t="b">
        <f>NOT(ISBLANK(Survey!$AP636))</f>
        <v>0</v>
      </c>
      <c r="BK636" s="16" t="str">
        <f t="shared" si="438"/>
        <v>Pass</v>
      </c>
      <c r="BL636" s="143">
        <f>IF(Survey!$AW636=0, 0,1)</f>
        <v>0</v>
      </c>
      <c r="BM636" s="67">
        <f>Survey!$AQ636</f>
        <v>0</v>
      </c>
      <c r="BN636" s="67">
        <f>IFERROR((Survey!$AX636-ABS(Survey!$AY636)-ABS(Survey!$BD636))/Survey!$AW636,0)</f>
        <v>0</v>
      </c>
      <c r="BO636" s="67">
        <f>IF(AND($BM636&gt;$BN636-0.2,$BM636&lt;$BN636+0.2,ISBLANK(Survey!$AQ636)=FALSE),0,1)</f>
        <v>1</v>
      </c>
      <c r="BP636" s="165">
        <f>IF(ISBLANK(Survey!$AR636),1,0)</f>
        <v>1</v>
      </c>
      <c r="BQ636" s="16" t="str">
        <f t="shared" si="439"/>
        <v>Pass</v>
      </c>
      <c r="BR636" s="143">
        <f>IF(Survey!$AW636=0, 0,1)</f>
        <v>0</v>
      </c>
      <c r="BS636" s="67">
        <f>IF(AND(Survey!$AS636&gt;=0,Survey!$AS636&lt;=0.2,Survey!$AS636&lt;&gt;""),0,1)</f>
        <v>1</v>
      </c>
      <c r="BT636" s="143">
        <f>IF(ISBLANK(Survey!$AT636),1,0)</f>
        <v>1</v>
      </c>
      <c r="BU636" s="16" t="str">
        <f t="shared" si="440"/>
        <v>Fail</v>
      </c>
      <c r="BV636" s="165">
        <f>Survey!$AU636</f>
        <v>0</v>
      </c>
      <c r="BW636" s="16" t="str">
        <f t="shared" si="441"/>
        <v>Pass</v>
      </c>
      <c r="BX636" s="36">
        <f>Survey!$AV636</f>
        <v>0</v>
      </c>
      <c r="BY636" s="176">
        <f>Survey!$AW636+Survey!$AX636-ABS(Survey!$AY636)+ABS(Survey!$AZ636)-ABS(Survey!$BA636)+ABS(Survey!$BB636)-ABS(Survey!$BC636)-ABS(Survey!$BD636)+Survey!$BE636</f>
        <v>0</v>
      </c>
      <c r="BZ636" s="35">
        <f t="shared" si="442"/>
        <v>0</v>
      </c>
      <c r="CA636" s="17">
        <f t="shared" si="443"/>
        <v>0</v>
      </c>
      <c r="CB636" s="16" t="str">
        <f t="shared" si="444"/>
        <v>Pass</v>
      </c>
      <c r="CC636" s="38" t="b">
        <f>IF(ABS(Survey!$BE636)=0,TRUE,FALSE)</f>
        <v>1</v>
      </c>
      <c r="CD636" s="37" t="b">
        <f>NOT(ISBLANK(Survey!$BF636))</f>
        <v>0</v>
      </c>
      <c r="CE636" t="str">
        <f t="shared" si="445"/>
        <v>Fail</v>
      </c>
      <c r="CF636" s="29">
        <f>Survey!$AV636</f>
        <v>0</v>
      </c>
      <c r="CG636" s="29" cm="1">
        <f t="array" ref="CG636">SUM(SUMIF(Survey!BH636:BO636,{"&gt;0","&lt;0"})*{1,-1})-SUM(SUMIF(Survey!BQ636:BX636,{"&gt;0","&lt;0"})*{1,-1})</f>
        <v>0</v>
      </c>
      <c r="CH636" s="35" t="str">
        <f t="shared" si="446"/>
        <v>No holdings</v>
      </c>
      <c r="CI636">
        <f t="shared" si="447"/>
        <v>0</v>
      </c>
      <c r="CJ636" s="16" t="str">
        <f t="shared" si="448"/>
        <v>Fail</v>
      </c>
      <c r="CK636" s="36">
        <f>Survey!$AV636</f>
        <v>0</v>
      </c>
      <c r="CL636" s="36" cm="1">
        <f t="array" ref="CL636">SUM(SUMIF(Survey!BZ636:CS636,{"&gt;0","&lt;0"})*{1,-1})-SUM(SUMIF(Survey!CU636:DN636,{"&gt;0","&lt;0"})*{1,-1})</f>
        <v>0</v>
      </c>
      <c r="CM636" s="35" t="str">
        <f t="shared" si="449"/>
        <v>No holdings</v>
      </c>
      <c r="CN636" s="17">
        <f t="shared" si="450"/>
        <v>0</v>
      </c>
      <c r="CO636" s="16" t="str">
        <f t="shared" si="451"/>
        <v>Pass</v>
      </c>
      <c r="CP636" s="38" t="b">
        <f>IF(ABS(Survey!$CS636)=0,TRUE,FALSE)</f>
        <v>1</v>
      </c>
      <c r="CQ636" s="37" t="b">
        <f>NOT(ISBLANK(Survey!$CT636))</f>
        <v>0</v>
      </c>
      <c r="CR636" s="16" t="str">
        <f t="shared" si="452"/>
        <v>Pass</v>
      </c>
      <c r="CS636" s="38" t="b">
        <f>IF(ABS(Survey!$DN636)=0,TRUE,FALSE)</f>
        <v>1</v>
      </c>
      <c r="CT636" s="37" t="b">
        <f>NOT(ISBLANK(Survey!$DO636))</f>
        <v>0</v>
      </c>
      <c r="CU636" t="str">
        <f t="shared" si="453"/>
        <v>Pass</v>
      </c>
      <c r="CV636" s="29" cm="1">
        <f t="array" ref="CV636">SUM(SUMIF(Survey!CO636,{"&gt;0","&lt;0"})*{1,-1})+SUM(SUMIF(Survey!DJ636,{"&gt;0","&lt;0"})*{1,-1})</f>
        <v>0</v>
      </c>
      <c r="CW636" s="29">
        <f>SUM(SUMIF(Survey!DQ636:DW636,{"&gt;0","&lt;0"})*{1,-1})+SUM(SUMIF(Survey!DY636:EE636,{"&gt;0","&lt;0"})*{1,-1})</f>
        <v>0</v>
      </c>
      <c r="CX636">
        <f t="shared" si="454"/>
        <v>0</v>
      </c>
      <c r="CY636">
        <f t="shared" si="455"/>
        <v>0</v>
      </c>
      <c r="CZ636" s="16" t="str">
        <f t="shared" si="456"/>
        <v>Pass</v>
      </c>
      <c r="DA636" s="38" t="b">
        <f>IF(ABS(Survey!$DW636)=0,TRUE,FALSE)</f>
        <v>1</v>
      </c>
      <c r="DB636" s="37" t="b">
        <f>NOT(ISBLANK(Survey!DX636))</f>
        <v>0</v>
      </c>
      <c r="DC636" s="16" t="str">
        <f t="shared" si="457"/>
        <v>Pass</v>
      </c>
      <c r="DD636" s="38" t="b">
        <f>IF(ABS(Survey!$EE636)=0,TRUE,FALSE)</f>
        <v>1</v>
      </c>
      <c r="DE636" s="37" t="b">
        <f>NOT(ISBLANK(Survey!$EF636))</f>
        <v>0</v>
      </c>
      <c r="DF636" s="16" t="str">
        <f t="shared" si="458"/>
        <v>Fail</v>
      </c>
      <c r="DG636" s="36">
        <f>SUM(SUMIF(Survey!EL636:EN636,{"&gt;0","&lt;0"})*{1,-1})</f>
        <v>0</v>
      </c>
      <c r="DH636">
        <f t="shared" si="459"/>
        <v>0</v>
      </c>
      <c r="DI636">
        <f t="shared" si="460"/>
        <v>100</v>
      </c>
      <c r="DJ636" s="35" t="b">
        <f>IF(OR(Survey!$M636="ETF",Survey!$M636="ETF, alternative mutual fund",Survey!$M636="Closed-end", Survey!$M636="Split share corp"),TRUE,FALSE)</f>
        <v>0</v>
      </c>
      <c r="DK636" s="16" t="str">
        <f t="shared" si="461"/>
        <v>Fail</v>
      </c>
      <c r="DL636" s="36">
        <f>SUM(SUMIF(Survey!EP636:EV636,{"&gt;0","&lt;0"})*{1,-1})</f>
        <v>0</v>
      </c>
      <c r="DM636">
        <f t="shared" si="462"/>
        <v>0</v>
      </c>
      <c r="DN636" s="17">
        <f t="shared" si="463"/>
        <v>100</v>
      </c>
      <c r="DO636" s="16" t="str">
        <f t="shared" si="464"/>
        <v>Fail</v>
      </c>
      <c r="DP636" s="36">
        <f>SUM(SUMIF(Survey!EX636:FD636,{"&gt;0","&lt;0"})*{1,-1})</f>
        <v>0</v>
      </c>
      <c r="DQ636">
        <f t="shared" si="465"/>
        <v>0</v>
      </c>
      <c r="DR636" s="17">
        <f t="shared" si="466"/>
        <v>100</v>
      </c>
    </row>
    <row r="637" spans="1:122">
      <c r="A637">
        <v>637</v>
      </c>
      <c r="B637" t="str">
        <f t="shared" si="420"/>
        <v>Pass</v>
      </c>
      <c r="C637" t="str">
        <f>IF(COUNTBLANK(Survey!B637:FE637)=$C$2, "Pass", "Fail")</f>
        <v>Pass</v>
      </c>
      <c r="D637" t="str">
        <f t="shared" si="421"/>
        <v>Fail</v>
      </c>
      <c r="E637" t="str">
        <f>IF(OR(ISBLANK(Survey!AJ637),COUNTIF(G637:BB637,"Fail")),"Fail","Pass")</f>
        <v>Fail</v>
      </c>
      <c r="G637" s="16" t="str">
        <f t="shared" si="422"/>
        <v>Fail</v>
      </c>
      <c r="H637" s="177">
        <f>COUNTBLANK(Survey!B637:D637)+COUNTBLANK(Survey!G637)+COUNTBLANK(Survey!I637)+COUNTBLANK(Survey!K637:M637)+COUNTBLANK(Survey!P637)+COUNTBLANK(Survey!S637:U637)+COUNTBLANK(Survey!Y637:AA637)+COUNTBLANK(Survey!AD637:AE637)+COUNTBLANK(Survey!AI637:AI637)</f>
        <v>18</v>
      </c>
      <c r="I637" s="16" t="str">
        <f t="shared" si="423"/>
        <v>Fail</v>
      </c>
      <c r="J637" t="b">
        <f>IF(Survey!E637="No",TRUE,FALSE)</f>
        <v>0</v>
      </c>
      <c r="K637" s="34">
        <f>LEN(Survey!E637)</f>
        <v>0</v>
      </c>
      <c r="L637" s="16" t="str">
        <f t="shared" si="424"/>
        <v>Fail</v>
      </c>
      <c r="M637" t="b">
        <f>IF(Survey!F637="No",TRUE,FALSE)</f>
        <v>0</v>
      </c>
      <c r="N637" s="33">
        <f>LEN(Survey!F637)</f>
        <v>0</v>
      </c>
      <c r="O637" s="16" t="str">
        <f t="shared" si="425"/>
        <v>Pass</v>
      </c>
      <c r="P637" s="34">
        <f>MOD((LEN(Survey!H637)+2),11)</f>
        <v>2</v>
      </c>
      <c r="Q637" s="33" t="str">
        <f>IF(Survey!$L637="Prospectus fund", "Yes", "No")</f>
        <v>No</v>
      </c>
      <c r="R637" s="16" t="str">
        <f t="shared" si="426"/>
        <v>Pass</v>
      </c>
      <c r="S637" s="34">
        <f>MOD((LEN(Survey!J637)+2),11)</f>
        <v>2</v>
      </c>
      <c r="T637" s="35" t="b">
        <f>IF(OR(Survey!$M637="ETF",Survey!$M637="ETF, alternative mutual fund",Survey!$M637="Closed-end", Survey!$M637="Split share corp", Survey!$I637="Yes"),TRUE,FALSE)</f>
        <v>0</v>
      </c>
      <c r="U637" s="16" t="str">
        <f>IFERROR(IF(AND(OR(X637=Y637,Y637 = "Either"),NOT(ISBLANK(Survey!K637))),"Pass","Fail"),"Pass")</f>
        <v>Fail</v>
      </c>
      <c r="V637" s="36" cm="1">
        <f t="array" ref="V637">SUM(SUMIF(Survey!BZ637:CS637,{"&gt;0","&lt;0"})*{1,-1})</f>
        <v>0</v>
      </c>
      <c r="W637" s="38" cm="1">
        <f t="array" ref="W637">SUM(SUMIF(Survey!CC637,{"&gt;0","&lt;0"})*{1,-1})+SUM(SUMIF(Survey!CM637,{"&gt;0","&lt;0"})*{1,-1})</f>
        <v>0</v>
      </c>
      <c r="X637" s="38">
        <f>Survey!K637</f>
        <v>0</v>
      </c>
      <c r="Y637" s="37" t="str">
        <f t="shared" si="427"/>
        <v>Either</v>
      </c>
      <c r="Z637" s="16" t="str">
        <f t="shared" si="428"/>
        <v>Fail</v>
      </c>
      <c r="AA637" s="67" cm="1">
        <f t="array" ref="AA637">SUM(SUMIF(Survey!BZ637:CS637,{"&gt;0","&lt;0"})*{1,-1})+SUM(SUMIF(Survey!CU637:DN637,{"&gt;0","&lt;0"})*{1,-1})</f>
        <v>0</v>
      </c>
      <c r="AB637" s="67">
        <f>IFERROR(AA637/(Survey!$AV637),0)</f>
        <v>0</v>
      </c>
      <c r="AC637" s="128" t="b">
        <f>IF(OR(Survey!$M637="Alternative strategy or hedge",Survey!$M637="Other, illiquid",Survey!$L637="Prospectus fund"),TRUE,FALSE)</f>
        <v>0</v>
      </c>
      <c r="AD637" s="128" t="b">
        <f>NOT(ISBLANK(Survey!$M637))</f>
        <v>0</v>
      </c>
      <c r="AE637" s="16" t="str">
        <f t="shared" si="429"/>
        <v>Pass</v>
      </c>
      <c r="AF637" s="38" t="b">
        <f>NOT(ISNUMBER(SEARCH("Other",Survey!$P637)))</f>
        <v>1</v>
      </c>
      <c r="AG637" s="37" t="b">
        <f>NOT(ISBLANK(Survey!$Q637))</f>
        <v>0</v>
      </c>
      <c r="AH637" s="16" t="str">
        <f t="shared" si="430"/>
        <v>Pass</v>
      </c>
      <c r="AI637" s="143">
        <f>COUNTBLANK(Survey!$W637)</f>
        <v>1</v>
      </c>
      <c r="AJ637" s="67">
        <f>IF(AND(Survey!L637&lt;&gt;"Exempt fund",OR(Survey!$M637="ETF",Survey!$M637="ETF, alternative mutual fund",Survey!$M637="Mutual fund",Survey!$M637="Alternative mutual fund",Survey!$M637="Money market")),1,0)</f>
        <v>0</v>
      </c>
      <c r="AK637" s="16" t="str">
        <f t="shared" si="431"/>
        <v>Pass</v>
      </c>
      <c r="AL637" s="38" t="b">
        <f>NOT(ISNUMBER(SEARCH("Yes",Survey!$AA637)))</f>
        <v>1</v>
      </c>
      <c r="AM637" s="37" t="b">
        <f>IF(COUNTBLANK(Survey!$AB637:$AC637)=0,TRUE, FALSE)</f>
        <v>0</v>
      </c>
      <c r="AN637" s="16" t="str">
        <f t="shared" si="432"/>
        <v>Pass</v>
      </c>
      <c r="AO637" s="38" t="b">
        <f>NOT(ISNUMBER(SEARCH("Yes",Survey!$AD637)))</f>
        <v>1</v>
      </c>
      <c r="AP637" s="37" t="b">
        <f>NOT(ISBLANK(Survey!$AF637))</f>
        <v>0</v>
      </c>
      <c r="AQ637" s="16" t="str">
        <f t="shared" si="433"/>
        <v>Pass</v>
      </c>
      <c r="AR637" s="38" t="b">
        <f>NOT(OR(ISNUMBER(SEARCH("Other",Survey!$AF637)),ISNUMBER(SEARCH("Multiple",Survey!$AF637))))</f>
        <v>1</v>
      </c>
      <c r="AS637" s="37" t="b">
        <f>NOT(ISBLANK(Survey!$AG637))</f>
        <v>0</v>
      </c>
      <c r="AT637" s="16" t="str">
        <f t="shared" si="434"/>
        <v>Fail</v>
      </c>
      <c r="AU637" s="143">
        <f>IF(ABS(Survey!$AV637)&gt;0, 1,0)</f>
        <v>0</v>
      </c>
      <c r="AV637" s="143">
        <f>IF(COUNTBLANK(Survey!$AJ637)=0,1,0)</f>
        <v>0</v>
      </c>
      <c r="AW637" s="16" t="str">
        <f t="shared" si="435"/>
        <v>Pass</v>
      </c>
      <c r="AX637" s="143">
        <f>IF(ISBLANK(Survey!$AJ637),0,1)</f>
        <v>0</v>
      </c>
      <c r="AY637" s="165">
        <f>COUNTBLANK(Survey!$AK637)</f>
        <v>1</v>
      </c>
      <c r="AZ637" s="16" t="str">
        <f t="shared" si="436"/>
        <v>Pass</v>
      </c>
      <c r="BA637" s="143">
        <f>IF(OR(Survey!$AK637="Closed",ISBLANK(Survey!$AK637)),0,1)</f>
        <v>0</v>
      </c>
      <c r="BB637" s="165">
        <f>IF(ISBLANK(Survey!$AL637),1,0)</f>
        <v>1</v>
      </c>
      <c r="BC637" s="147" t="str" cm="1">
        <f t="array" ref="BC637">IF(OR(IF(OR($BE637+$BF637 = 2, $BG637=1), FALSE, TRUE), AND($BD637:$BD637 = 0)),"Pass","Fail")</f>
        <v>Pass</v>
      </c>
      <c r="BD637" s="143">
        <f>COUNTBLANK(Survey!$AM637:$AO637)</f>
        <v>3</v>
      </c>
      <c r="BE637" s="143">
        <f>IF(Survey!$I637="Yes",1,0)</f>
        <v>0</v>
      </c>
      <c r="BF637" s="143">
        <f>IF(OR(Survey!$M637="Mutual fund",Survey!$M637="Alternative mutual fund",Survey!$M637="Money market"),1,0)</f>
        <v>0</v>
      </c>
      <c r="BG637" s="148">
        <f>IF(OR(Survey!$M637="ETF",Survey!$M637="ETF, alternative mutual fund"),1,0)</f>
        <v>0</v>
      </c>
      <c r="BH637" s="16" t="str">
        <f t="shared" si="437"/>
        <v>Pass</v>
      </c>
      <c r="BI637" s="38" t="b">
        <f>OR(ISNUMBER(SEARCH("Yes",Survey!$AO637)),ISBLANK(Survey!$AO637))</f>
        <v>1</v>
      </c>
      <c r="BJ637" s="67" t="b">
        <f>NOT(ISBLANK(Survey!$AP637))</f>
        <v>0</v>
      </c>
      <c r="BK637" s="16" t="str">
        <f t="shared" si="438"/>
        <v>Pass</v>
      </c>
      <c r="BL637" s="143">
        <f>IF(Survey!$AW637=0, 0,1)</f>
        <v>0</v>
      </c>
      <c r="BM637" s="67">
        <f>Survey!$AQ637</f>
        <v>0</v>
      </c>
      <c r="BN637" s="67">
        <f>IFERROR((Survey!$AX637-ABS(Survey!$AY637)-ABS(Survey!$BD637))/Survey!$AW637,0)</f>
        <v>0</v>
      </c>
      <c r="BO637" s="67">
        <f>IF(AND($BM637&gt;$BN637-0.2,$BM637&lt;$BN637+0.2,ISBLANK(Survey!$AQ637)=FALSE),0,1)</f>
        <v>1</v>
      </c>
      <c r="BP637" s="165">
        <f>IF(ISBLANK(Survey!$AR637),1,0)</f>
        <v>1</v>
      </c>
      <c r="BQ637" s="16" t="str">
        <f t="shared" si="439"/>
        <v>Pass</v>
      </c>
      <c r="BR637" s="143">
        <f>IF(Survey!$AW637=0, 0,1)</f>
        <v>0</v>
      </c>
      <c r="BS637" s="67">
        <f>IF(AND(Survey!$AS637&gt;=0,Survey!$AS637&lt;=0.2,Survey!$AS637&lt;&gt;""),0,1)</f>
        <v>1</v>
      </c>
      <c r="BT637" s="143">
        <f>IF(ISBLANK(Survey!$AT637),1,0)</f>
        <v>1</v>
      </c>
      <c r="BU637" s="16" t="str">
        <f t="shared" si="440"/>
        <v>Fail</v>
      </c>
      <c r="BV637" s="165">
        <f>Survey!$AU637</f>
        <v>0</v>
      </c>
      <c r="BW637" s="16" t="str">
        <f t="shared" si="441"/>
        <v>Pass</v>
      </c>
      <c r="BX637" s="36">
        <f>Survey!$AV637</f>
        <v>0</v>
      </c>
      <c r="BY637" s="176">
        <f>Survey!$AW637+Survey!$AX637-ABS(Survey!$AY637)+ABS(Survey!$AZ637)-ABS(Survey!$BA637)+ABS(Survey!$BB637)-ABS(Survey!$BC637)-ABS(Survey!$BD637)+Survey!$BE637</f>
        <v>0</v>
      </c>
      <c r="BZ637" s="35">
        <f t="shared" si="442"/>
        <v>0</v>
      </c>
      <c r="CA637" s="17">
        <f t="shared" si="443"/>
        <v>0</v>
      </c>
      <c r="CB637" s="16" t="str">
        <f t="shared" si="444"/>
        <v>Pass</v>
      </c>
      <c r="CC637" s="38" t="b">
        <f>IF(ABS(Survey!$BE637)=0,TRUE,FALSE)</f>
        <v>1</v>
      </c>
      <c r="CD637" s="37" t="b">
        <f>NOT(ISBLANK(Survey!$BF637))</f>
        <v>0</v>
      </c>
      <c r="CE637" t="str">
        <f t="shared" si="445"/>
        <v>Fail</v>
      </c>
      <c r="CF637" s="29">
        <f>Survey!$AV637</f>
        <v>0</v>
      </c>
      <c r="CG637" s="29" cm="1">
        <f t="array" ref="CG637">SUM(SUMIF(Survey!BH637:BO637,{"&gt;0","&lt;0"})*{1,-1})-SUM(SUMIF(Survey!BQ637:BX637,{"&gt;0","&lt;0"})*{1,-1})</f>
        <v>0</v>
      </c>
      <c r="CH637" s="35" t="str">
        <f t="shared" si="446"/>
        <v>No holdings</v>
      </c>
      <c r="CI637">
        <f t="shared" si="447"/>
        <v>0</v>
      </c>
      <c r="CJ637" s="16" t="str">
        <f t="shared" si="448"/>
        <v>Fail</v>
      </c>
      <c r="CK637" s="36">
        <f>Survey!$AV637</f>
        <v>0</v>
      </c>
      <c r="CL637" s="36" cm="1">
        <f t="array" ref="CL637">SUM(SUMIF(Survey!BZ637:CS637,{"&gt;0","&lt;0"})*{1,-1})-SUM(SUMIF(Survey!CU637:DN637,{"&gt;0","&lt;0"})*{1,-1})</f>
        <v>0</v>
      </c>
      <c r="CM637" s="35" t="str">
        <f t="shared" si="449"/>
        <v>No holdings</v>
      </c>
      <c r="CN637" s="17">
        <f t="shared" si="450"/>
        <v>0</v>
      </c>
      <c r="CO637" s="16" t="str">
        <f t="shared" si="451"/>
        <v>Pass</v>
      </c>
      <c r="CP637" s="38" t="b">
        <f>IF(ABS(Survey!$CS637)=0,TRUE,FALSE)</f>
        <v>1</v>
      </c>
      <c r="CQ637" s="37" t="b">
        <f>NOT(ISBLANK(Survey!$CT637))</f>
        <v>0</v>
      </c>
      <c r="CR637" s="16" t="str">
        <f t="shared" si="452"/>
        <v>Pass</v>
      </c>
      <c r="CS637" s="38" t="b">
        <f>IF(ABS(Survey!$DN637)=0,TRUE,FALSE)</f>
        <v>1</v>
      </c>
      <c r="CT637" s="37" t="b">
        <f>NOT(ISBLANK(Survey!$DO637))</f>
        <v>0</v>
      </c>
      <c r="CU637" t="str">
        <f t="shared" si="453"/>
        <v>Pass</v>
      </c>
      <c r="CV637" s="29" cm="1">
        <f t="array" ref="CV637">SUM(SUMIF(Survey!CO637,{"&gt;0","&lt;0"})*{1,-1})+SUM(SUMIF(Survey!DJ637,{"&gt;0","&lt;0"})*{1,-1})</f>
        <v>0</v>
      </c>
      <c r="CW637" s="29">
        <f>SUM(SUMIF(Survey!DQ637:DW637,{"&gt;0","&lt;0"})*{1,-1})+SUM(SUMIF(Survey!DY637:EE637,{"&gt;0","&lt;0"})*{1,-1})</f>
        <v>0</v>
      </c>
      <c r="CX637">
        <f t="shared" si="454"/>
        <v>0</v>
      </c>
      <c r="CY637">
        <f t="shared" si="455"/>
        <v>0</v>
      </c>
      <c r="CZ637" s="16" t="str">
        <f t="shared" si="456"/>
        <v>Pass</v>
      </c>
      <c r="DA637" s="38" t="b">
        <f>IF(ABS(Survey!$DW637)=0,TRUE,FALSE)</f>
        <v>1</v>
      </c>
      <c r="DB637" s="37" t="b">
        <f>NOT(ISBLANK(Survey!DX637))</f>
        <v>0</v>
      </c>
      <c r="DC637" s="16" t="str">
        <f t="shared" si="457"/>
        <v>Pass</v>
      </c>
      <c r="DD637" s="38" t="b">
        <f>IF(ABS(Survey!$EE637)=0,TRUE,FALSE)</f>
        <v>1</v>
      </c>
      <c r="DE637" s="37" t="b">
        <f>NOT(ISBLANK(Survey!$EF637))</f>
        <v>0</v>
      </c>
      <c r="DF637" s="16" t="str">
        <f t="shared" si="458"/>
        <v>Fail</v>
      </c>
      <c r="DG637" s="36">
        <f>SUM(SUMIF(Survey!EL637:EN637,{"&gt;0","&lt;0"})*{1,-1})</f>
        <v>0</v>
      </c>
      <c r="DH637">
        <f t="shared" si="459"/>
        <v>0</v>
      </c>
      <c r="DI637">
        <f t="shared" si="460"/>
        <v>100</v>
      </c>
      <c r="DJ637" s="35" t="b">
        <f>IF(OR(Survey!$M637="ETF",Survey!$M637="ETF, alternative mutual fund",Survey!$M637="Closed-end", Survey!$M637="Split share corp"),TRUE,FALSE)</f>
        <v>0</v>
      </c>
      <c r="DK637" s="16" t="str">
        <f t="shared" si="461"/>
        <v>Fail</v>
      </c>
      <c r="DL637" s="36">
        <f>SUM(SUMIF(Survey!EP637:EV637,{"&gt;0","&lt;0"})*{1,-1})</f>
        <v>0</v>
      </c>
      <c r="DM637">
        <f t="shared" si="462"/>
        <v>0</v>
      </c>
      <c r="DN637" s="17">
        <f t="shared" si="463"/>
        <v>100</v>
      </c>
      <c r="DO637" s="16" t="str">
        <f t="shared" si="464"/>
        <v>Fail</v>
      </c>
      <c r="DP637" s="36">
        <f>SUM(SUMIF(Survey!EX637:FD637,{"&gt;0","&lt;0"})*{1,-1})</f>
        <v>0</v>
      </c>
      <c r="DQ637">
        <f t="shared" si="465"/>
        <v>0</v>
      </c>
      <c r="DR637" s="17">
        <f t="shared" si="466"/>
        <v>100</v>
      </c>
    </row>
    <row r="638" spans="1:122">
      <c r="A638">
        <v>638</v>
      </c>
      <c r="B638" t="str">
        <f t="shared" si="420"/>
        <v>Pass</v>
      </c>
      <c r="C638" t="str">
        <f>IF(COUNTBLANK(Survey!B638:FE638)=$C$2, "Pass", "Fail")</f>
        <v>Pass</v>
      </c>
      <c r="D638" t="str">
        <f t="shared" si="421"/>
        <v>Fail</v>
      </c>
      <c r="E638" t="str">
        <f>IF(OR(ISBLANK(Survey!AJ638),COUNTIF(G638:BB638,"Fail")),"Fail","Pass")</f>
        <v>Fail</v>
      </c>
      <c r="G638" s="16" t="str">
        <f t="shared" si="422"/>
        <v>Fail</v>
      </c>
      <c r="H638" s="177">
        <f>COUNTBLANK(Survey!B638:D638)+COUNTBLANK(Survey!G638)+COUNTBLANK(Survey!I638)+COUNTBLANK(Survey!K638:M638)+COUNTBLANK(Survey!P638)+COUNTBLANK(Survey!S638:U638)+COUNTBLANK(Survey!Y638:AA638)+COUNTBLANK(Survey!AD638:AE638)+COUNTBLANK(Survey!AI638:AI638)</f>
        <v>18</v>
      </c>
      <c r="I638" s="16" t="str">
        <f t="shared" si="423"/>
        <v>Fail</v>
      </c>
      <c r="J638" t="b">
        <f>IF(Survey!E638="No",TRUE,FALSE)</f>
        <v>0</v>
      </c>
      <c r="K638" s="34">
        <f>LEN(Survey!E638)</f>
        <v>0</v>
      </c>
      <c r="L638" s="16" t="str">
        <f t="shared" si="424"/>
        <v>Fail</v>
      </c>
      <c r="M638" t="b">
        <f>IF(Survey!F638="No",TRUE,FALSE)</f>
        <v>0</v>
      </c>
      <c r="N638" s="33">
        <f>LEN(Survey!F638)</f>
        <v>0</v>
      </c>
      <c r="O638" s="16" t="str">
        <f t="shared" si="425"/>
        <v>Pass</v>
      </c>
      <c r="P638" s="34">
        <f>MOD((LEN(Survey!H638)+2),11)</f>
        <v>2</v>
      </c>
      <c r="Q638" s="33" t="str">
        <f>IF(Survey!$L638="Prospectus fund", "Yes", "No")</f>
        <v>No</v>
      </c>
      <c r="R638" s="16" t="str">
        <f t="shared" si="426"/>
        <v>Pass</v>
      </c>
      <c r="S638" s="34">
        <f>MOD((LEN(Survey!J638)+2),11)</f>
        <v>2</v>
      </c>
      <c r="T638" s="35" t="b">
        <f>IF(OR(Survey!$M638="ETF",Survey!$M638="ETF, alternative mutual fund",Survey!$M638="Closed-end", Survey!$M638="Split share corp", Survey!$I638="Yes"),TRUE,FALSE)</f>
        <v>0</v>
      </c>
      <c r="U638" s="16" t="str">
        <f>IFERROR(IF(AND(OR(X638=Y638,Y638 = "Either"),NOT(ISBLANK(Survey!K638))),"Pass","Fail"),"Pass")</f>
        <v>Fail</v>
      </c>
      <c r="V638" s="36" cm="1">
        <f t="array" ref="V638">SUM(SUMIF(Survey!BZ638:CS638,{"&gt;0","&lt;0"})*{1,-1})</f>
        <v>0</v>
      </c>
      <c r="W638" s="38" cm="1">
        <f t="array" ref="W638">SUM(SUMIF(Survey!CC638,{"&gt;0","&lt;0"})*{1,-1})+SUM(SUMIF(Survey!CM638,{"&gt;0","&lt;0"})*{1,-1})</f>
        <v>0</v>
      </c>
      <c r="X638" s="38">
        <f>Survey!K638</f>
        <v>0</v>
      </c>
      <c r="Y638" s="37" t="str">
        <f t="shared" si="427"/>
        <v>Either</v>
      </c>
      <c r="Z638" s="16" t="str">
        <f t="shared" si="428"/>
        <v>Fail</v>
      </c>
      <c r="AA638" s="67" cm="1">
        <f t="array" ref="AA638">SUM(SUMIF(Survey!BZ638:CS638,{"&gt;0","&lt;0"})*{1,-1})+SUM(SUMIF(Survey!CU638:DN638,{"&gt;0","&lt;0"})*{1,-1})</f>
        <v>0</v>
      </c>
      <c r="AB638" s="67">
        <f>IFERROR(AA638/(Survey!$AV638),0)</f>
        <v>0</v>
      </c>
      <c r="AC638" s="128" t="b">
        <f>IF(OR(Survey!$M638="Alternative strategy or hedge",Survey!$M638="Other, illiquid",Survey!$L638="Prospectus fund"),TRUE,FALSE)</f>
        <v>0</v>
      </c>
      <c r="AD638" s="128" t="b">
        <f>NOT(ISBLANK(Survey!$M638))</f>
        <v>0</v>
      </c>
      <c r="AE638" s="16" t="str">
        <f t="shared" si="429"/>
        <v>Pass</v>
      </c>
      <c r="AF638" s="38" t="b">
        <f>NOT(ISNUMBER(SEARCH("Other",Survey!$P638)))</f>
        <v>1</v>
      </c>
      <c r="AG638" s="37" t="b">
        <f>NOT(ISBLANK(Survey!$Q638))</f>
        <v>0</v>
      </c>
      <c r="AH638" s="16" t="str">
        <f t="shared" si="430"/>
        <v>Pass</v>
      </c>
      <c r="AI638" s="143">
        <f>COUNTBLANK(Survey!$W638)</f>
        <v>1</v>
      </c>
      <c r="AJ638" s="67">
        <f>IF(AND(Survey!L638&lt;&gt;"Exempt fund",OR(Survey!$M638="ETF",Survey!$M638="ETF, alternative mutual fund",Survey!$M638="Mutual fund",Survey!$M638="Alternative mutual fund",Survey!$M638="Money market")),1,0)</f>
        <v>0</v>
      </c>
      <c r="AK638" s="16" t="str">
        <f t="shared" si="431"/>
        <v>Pass</v>
      </c>
      <c r="AL638" s="38" t="b">
        <f>NOT(ISNUMBER(SEARCH("Yes",Survey!$AA638)))</f>
        <v>1</v>
      </c>
      <c r="AM638" s="37" t="b">
        <f>IF(COUNTBLANK(Survey!$AB638:$AC638)=0,TRUE, FALSE)</f>
        <v>0</v>
      </c>
      <c r="AN638" s="16" t="str">
        <f t="shared" si="432"/>
        <v>Pass</v>
      </c>
      <c r="AO638" s="38" t="b">
        <f>NOT(ISNUMBER(SEARCH("Yes",Survey!$AD638)))</f>
        <v>1</v>
      </c>
      <c r="AP638" s="37" t="b">
        <f>NOT(ISBLANK(Survey!$AF638))</f>
        <v>0</v>
      </c>
      <c r="AQ638" s="16" t="str">
        <f t="shared" si="433"/>
        <v>Pass</v>
      </c>
      <c r="AR638" s="38" t="b">
        <f>NOT(OR(ISNUMBER(SEARCH("Other",Survey!$AF638)),ISNUMBER(SEARCH("Multiple",Survey!$AF638))))</f>
        <v>1</v>
      </c>
      <c r="AS638" s="37" t="b">
        <f>NOT(ISBLANK(Survey!$AG638))</f>
        <v>0</v>
      </c>
      <c r="AT638" s="16" t="str">
        <f t="shared" si="434"/>
        <v>Fail</v>
      </c>
      <c r="AU638" s="143">
        <f>IF(ABS(Survey!$AV638)&gt;0, 1,0)</f>
        <v>0</v>
      </c>
      <c r="AV638" s="143">
        <f>IF(COUNTBLANK(Survey!$AJ638)=0,1,0)</f>
        <v>0</v>
      </c>
      <c r="AW638" s="16" t="str">
        <f t="shared" si="435"/>
        <v>Pass</v>
      </c>
      <c r="AX638" s="143">
        <f>IF(ISBLANK(Survey!$AJ638),0,1)</f>
        <v>0</v>
      </c>
      <c r="AY638" s="165">
        <f>COUNTBLANK(Survey!$AK638)</f>
        <v>1</v>
      </c>
      <c r="AZ638" s="16" t="str">
        <f t="shared" si="436"/>
        <v>Pass</v>
      </c>
      <c r="BA638" s="143">
        <f>IF(OR(Survey!$AK638="Closed",ISBLANK(Survey!$AK638)),0,1)</f>
        <v>0</v>
      </c>
      <c r="BB638" s="165">
        <f>IF(ISBLANK(Survey!$AL638),1,0)</f>
        <v>1</v>
      </c>
      <c r="BC638" s="147" t="str" cm="1">
        <f t="array" ref="BC638">IF(OR(IF(OR($BE638+$BF638 = 2, $BG638=1), FALSE, TRUE), AND($BD638:$BD638 = 0)),"Pass","Fail")</f>
        <v>Pass</v>
      </c>
      <c r="BD638" s="143">
        <f>COUNTBLANK(Survey!$AM638:$AO638)</f>
        <v>3</v>
      </c>
      <c r="BE638" s="143">
        <f>IF(Survey!$I638="Yes",1,0)</f>
        <v>0</v>
      </c>
      <c r="BF638" s="143">
        <f>IF(OR(Survey!$M638="Mutual fund",Survey!$M638="Alternative mutual fund",Survey!$M638="Money market"),1,0)</f>
        <v>0</v>
      </c>
      <c r="BG638" s="148">
        <f>IF(OR(Survey!$M638="ETF",Survey!$M638="ETF, alternative mutual fund"),1,0)</f>
        <v>0</v>
      </c>
      <c r="BH638" s="16" t="str">
        <f t="shared" si="437"/>
        <v>Pass</v>
      </c>
      <c r="BI638" s="38" t="b">
        <f>OR(ISNUMBER(SEARCH("Yes",Survey!$AO638)),ISBLANK(Survey!$AO638))</f>
        <v>1</v>
      </c>
      <c r="BJ638" s="67" t="b">
        <f>NOT(ISBLANK(Survey!$AP638))</f>
        <v>0</v>
      </c>
      <c r="BK638" s="16" t="str">
        <f t="shared" si="438"/>
        <v>Pass</v>
      </c>
      <c r="BL638" s="143">
        <f>IF(Survey!$AW638=0, 0,1)</f>
        <v>0</v>
      </c>
      <c r="BM638" s="67">
        <f>Survey!$AQ638</f>
        <v>0</v>
      </c>
      <c r="BN638" s="67">
        <f>IFERROR((Survey!$AX638-ABS(Survey!$AY638)-ABS(Survey!$BD638))/Survey!$AW638,0)</f>
        <v>0</v>
      </c>
      <c r="BO638" s="67">
        <f>IF(AND($BM638&gt;$BN638-0.2,$BM638&lt;$BN638+0.2,ISBLANK(Survey!$AQ638)=FALSE),0,1)</f>
        <v>1</v>
      </c>
      <c r="BP638" s="165">
        <f>IF(ISBLANK(Survey!$AR638),1,0)</f>
        <v>1</v>
      </c>
      <c r="BQ638" s="16" t="str">
        <f t="shared" si="439"/>
        <v>Pass</v>
      </c>
      <c r="BR638" s="143">
        <f>IF(Survey!$AW638=0, 0,1)</f>
        <v>0</v>
      </c>
      <c r="BS638" s="67">
        <f>IF(AND(Survey!$AS638&gt;=0,Survey!$AS638&lt;=0.2,Survey!$AS638&lt;&gt;""),0,1)</f>
        <v>1</v>
      </c>
      <c r="BT638" s="143">
        <f>IF(ISBLANK(Survey!$AT638),1,0)</f>
        <v>1</v>
      </c>
      <c r="BU638" s="16" t="str">
        <f t="shared" si="440"/>
        <v>Fail</v>
      </c>
      <c r="BV638" s="165">
        <f>Survey!$AU638</f>
        <v>0</v>
      </c>
      <c r="BW638" s="16" t="str">
        <f t="shared" si="441"/>
        <v>Pass</v>
      </c>
      <c r="BX638" s="36">
        <f>Survey!$AV638</f>
        <v>0</v>
      </c>
      <c r="BY638" s="176">
        <f>Survey!$AW638+Survey!$AX638-ABS(Survey!$AY638)+ABS(Survey!$AZ638)-ABS(Survey!$BA638)+ABS(Survey!$BB638)-ABS(Survey!$BC638)-ABS(Survey!$BD638)+Survey!$BE638</f>
        <v>0</v>
      </c>
      <c r="BZ638" s="35">
        <f t="shared" si="442"/>
        <v>0</v>
      </c>
      <c r="CA638" s="17">
        <f t="shared" si="443"/>
        <v>0</v>
      </c>
      <c r="CB638" s="16" t="str">
        <f t="shared" si="444"/>
        <v>Pass</v>
      </c>
      <c r="CC638" s="38" t="b">
        <f>IF(ABS(Survey!$BE638)=0,TRUE,FALSE)</f>
        <v>1</v>
      </c>
      <c r="CD638" s="37" t="b">
        <f>NOT(ISBLANK(Survey!$BF638))</f>
        <v>0</v>
      </c>
      <c r="CE638" t="str">
        <f t="shared" si="445"/>
        <v>Fail</v>
      </c>
      <c r="CF638" s="29">
        <f>Survey!$AV638</f>
        <v>0</v>
      </c>
      <c r="CG638" s="29" cm="1">
        <f t="array" ref="CG638">SUM(SUMIF(Survey!BH638:BO638,{"&gt;0","&lt;0"})*{1,-1})-SUM(SUMIF(Survey!BQ638:BX638,{"&gt;0","&lt;0"})*{1,-1})</f>
        <v>0</v>
      </c>
      <c r="CH638" s="35" t="str">
        <f t="shared" si="446"/>
        <v>No holdings</v>
      </c>
      <c r="CI638">
        <f t="shared" si="447"/>
        <v>0</v>
      </c>
      <c r="CJ638" s="16" t="str">
        <f t="shared" si="448"/>
        <v>Fail</v>
      </c>
      <c r="CK638" s="36">
        <f>Survey!$AV638</f>
        <v>0</v>
      </c>
      <c r="CL638" s="36" cm="1">
        <f t="array" ref="CL638">SUM(SUMIF(Survey!BZ638:CS638,{"&gt;0","&lt;0"})*{1,-1})-SUM(SUMIF(Survey!CU638:DN638,{"&gt;0","&lt;0"})*{1,-1})</f>
        <v>0</v>
      </c>
      <c r="CM638" s="35" t="str">
        <f t="shared" si="449"/>
        <v>No holdings</v>
      </c>
      <c r="CN638" s="17">
        <f t="shared" si="450"/>
        <v>0</v>
      </c>
      <c r="CO638" s="16" t="str">
        <f t="shared" si="451"/>
        <v>Pass</v>
      </c>
      <c r="CP638" s="38" t="b">
        <f>IF(ABS(Survey!$CS638)=0,TRUE,FALSE)</f>
        <v>1</v>
      </c>
      <c r="CQ638" s="37" t="b">
        <f>NOT(ISBLANK(Survey!$CT638))</f>
        <v>0</v>
      </c>
      <c r="CR638" s="16" t="str">
        <f t="shared" si="452"/>
        <v>Pass</v>
      </c>
      <c r="CS638" s="38" t="b">
        <f>IF(ABS(Survey!$DN638)=0,TRUE,FALSE)</f>
        <v>1</v>
      </c>
      <c r="CT638" s="37" t="b">
        <f>NOT(ISBLANK(Survey!$DO638))</f>
        <v>0</v>
      </c>
      <c r="CU638" t="str">
        <f t="shared" si="453"/>
        <v>Pass</v>
      </c>
      <c r="CV638" s="29" cm="1">
        <f t="array" ref="CV638">SUM(SUMIF(Survey!CO638,{"&gt;0","&lt;0"})*{1,-1})+SUM(SUMIF(Survey!DJ638,{"&gt;0","&lt;0"})*{1,-1})</f>
        <v>0</v>
      </c>
      <c r="CW638" s="29">
        <f>SUM(SUMIF(Survey!DQ638:DW638,{"&gt;0","&lt;0"})*{1,-1})+SUM(SUMIF(Survey!DY638:EE638,{"&gt;0","&lt;0"})*{1,-1})</f>
        <v>0</v>
      </c>
      <c r="CX638">
        <f t="shared" si="454"/>
        <v>0</v>
      </c>
      <c r="CY638">
        <f t="shared" si="455"/>
        <v>0</v>
      </c>
      <c r="CZ638" s="16" t="str">
        <f t="shared" si="456"/>
        <v>Pass</v>
      </c>
      <c r="DA638" s="38" t="b">
        <f>IF(ABS(Survey!$DW638)=0,TRUE,FALSE)</f>
        <v>1</v>
      </c>
      <c r="DB638" s="37" t="b">
        <f>NOT(ISBLANK(Survey!DX638))</f>
        <v>0</v>
      </c>
      <c r="DC638" s="16" t="str">
        <f t="shared" si="457"/>
        <v>Pass</v>
      </c>
      <c r="DD638" s="38" t="b">
        <f>IF(ABS(Survey!$EE638)=0,TRUE,FALSE)</f>
        <v>1</v>
      </c>
      <c r="DE638" s="37" t="b">
        <f>NOT(ISBLANK(Survey!$EF638))</f>
        <v>0</v>
      </c>
      <c r="DF638" s="16" t="str">
        <f t="shared" si="458"/>
        <v>Fail</v>
      </c>
      <c r="DG638" s="36">
        <f>SUM(SUMIF(Survey!EL638:EN638,{"&gt;0","&lt;0"})*{1,-1})</f>
        <v>0</v>
      </c>
      <c r="DH638">
        <f t="shared" si="459"/>
        <v>0</v>
      </c>
      <c r="DI638">
        <f t="shared" si="460"/>
        <v>100</v>
      </c>
      <c r="DJ638" s="35" t="b">
        <f>IF(OR(Survey!$M638="ETF",Survey!$M638="ETF, alternative mutual fund",Survey!$M638="Closed-end", Survey!$M638="Split share corp"),TRUE,FALSE)</f>
        <v>0</v>
      </c>
      <c r="DK638" s="16" t="str">
        <f t="shared" si="461"/>
        <v>Fail</v>
      </c>
      <c r="DL638" s="36">
        <f>SUM(SUMIF(Survey!EP638:EV638,{"&gt;0","&lt;0"})*{1,-1})</f>
        <v>0</v>
      </c>
      <c r="DM638">
        <f t="shared" si="462"/>
        <v>0</v>
      </c>
      <c r="DN638" s="17">
        <f t="shared" si="463"/>
        <v>100</v>
      </c>
      <c r="DO638" s="16" t="str">
        <f t="shared" si="464"/>
        <v>Fail</v>
      </c>
      <c r="DP638" s="36">
        <f>SUM(SUMIF(Survey!EX638:FD638,{"&gt;0","&lt;0"})*{1,-1})</f>
        <v>0</v>
      </c>
      <c r="DQ638">
        <f t="shared" si="465"/>
        <v>0</v>
      </c>
      <c r="DR638" s="17">
        <f t="shared" si="466"/>
        <v>100</v>
      </c>
    </row>
    <row r="639" spans="1:122">
      <c r="A639">
        <v>639</v>
      </c>
      <c r="B639" t="str">
        <f t="shared" si="420"/>
        <v>Pass</v>
      </c>
      <c r="C639" t="str">
        <f>IF(COUNTBLANK(Survey!B639:FE639)=$C$2, "Pass", "Fail")</f>
        <v>Pass</v>
      </c>
      <c r="D639" t="str">
        <f t="shared" si="421"/>
        <v>Fail</v>
      </c>
      <c r="E639" t="str">
        <f>IF(OR(ISBLANK(Survey!AJ639),COUNTIF(G639:BB639,"Fail")),"Fail","Pass")</f>
        <v>Fail</v>
      </c>
      <c r="G639" s="16" t="str">
        <f t="shared" si="422"/>
        <v>Fail</v>
      </c>
      <c r="H639" s="177">
        <f>COUNTBLANK(Survey!B639:D639)+COUNTBLANK(Survey!G639)+COUNTBLANK(Survey!I639)+COUNTBLANK(Survey!K639:M639)+COUNTBLANK(Survey!P639)+COUNTBLANK(Survey!S639:U639)+COUNTBLANK(Survey!Y639:AA639)+COUNTBLANK(Survey!AD639:AE639)+COUNTBLANK(Survey!AI639:AI639)</f>
        <v>18</v>
      </c>
      <c r="I639" s="16" t="str">
        <f t="shared" si="423"/>
        <v>Fail</v>
      </c>
      <c r="J639" t="b">
        <f>IF(Survey!E639="No",TRUE,FALSE)</f>
        <v>0</v>
      </c>
      <c r="K639" s="34">
        <f>LEN(Survey!E639)</f>
        <v>0</v>
      </c>
      <c r="L639" s="16" t="str">
        <f t="shared" si="424"/>
        <v>Fail</v>
      </c>
      <c r="M639" t="b">
        <f>IF(Survey!F639="No",TRUE,FALSE)</f>
        <v>0</v>
      </c>
      <c r="N639" s="33">
        <f>LEN(Survey!F639)</f>
        <v>0</v>
      </c>
      <c r="O639" s="16" t="str">
        <f t="shared" si="425"/>
        <v>Pass</v>
      </c>
      <c r="P639" s="34">
        <f>MOD((LEN(Survey!H639)+2),11)</f>
        <v>2</v>
      </c>
      <c r="Q639" s="33" t="str">
        <f>IF(Survey!$L639="Prospectus fund", "Yes", "No")</f>
        <v>No</v>
      </c>
      <c r="R639" s="16" t="str">
        <f t="shared" si="426"/>
        <v>Pass</v>
      </c>
      <c r="S639" s="34">
        <f>MOD((LEN(Survey!J639)+2),11)</f>
        <v>2</v>
      </c>
      <c r="T639" s="35" t="b">
        <f>IF(OR(Survey!$M639="ETF",Survey!$M639="ETF, alternative mutual fund",Survey!$M639="Closed-end", Survey!$M639="Split share corp", Survey!$I639="Yes"),TRUE,FALSE)</f>
        <v>0</v>
      </c>
      <c r="U639" s="16" t="str">
        <f>IFERROR(IF(AND(OR(X639=Y639,Y639 = "Either"),NOT(ISBLANK(Survey!K639))),"Pass","Fail"),"Pass")</f>
        <v>Fail</v>
      </c>
      <c r="V639" s="36" cm="1">
        <f t="array" ref="V639">SUM(SUMIF(Survey!BZ639:CS639,{"&gt;0","&lt;0"})*{1,-1})</f>
        <v>0</v>
      </c>
      <c r="W639" s="38" cm="1">
        <f t="array" ref="W639">SUM(SUMIF(Survey!CC639,{"&gt;0","&lt;0"})*{1,-1})+SUM(SUMIF(Survey!CM639,{"&gt;0","&lt;0"})*{1,-1})</f>
        <v>0</v>
      </c>
      <c r="X639" s="38">
        <f>Survey!K639</f>
        <v>0</v>
      </c>
      <c r="Y639" s="37" t="str">
        <f t="shared" si="427"/>
        <v>Either</v>
      </c>
      <c r="Z639" s="16" t="str">
        <f t="shared" si="428"/>
        <v>Fail</v>
      </c>
      <c r="AA639" s="67" cm="1">
        <f t="array" ref="AA639">SUM(SUMIF(Survey!BZ639:CS639,{"&gt;0","&lt;0"})*{1,-1})+SUM(SUMIF(Survey!CU639:DN639,{"&gt;0","&lt;0"})*{1,-1})</f>
        <v>0</v>
      </c>
      <c r="AB639" s="67">
        <f>IFERROR(AA639/(Survey!$AV639),0)</f>
        <v>0</v>
      </c>
      <c r="AC639" s="128" t="b">
        <f>IF(OR(Survey!$M639="Alternative strategy or hedge",Survey!$M639="Other, illiquid",Survey!$L639="Prospectus fund"),TRUE,FALSE)</f>
        <v>0</v>
      </c>
      <c r="AD639" s="128" t="b">
        <f>NOT(ISBLANK(Survey!$M639))</f>
        <v>0</v>
      </c>
      <c r="AE639" s="16" t="str">
        <f t="shared" si="429"/>
        <v>Pass</v>
      </c>
      <c r="AF639" s="38" t="b">
        <f>NOT(ISNUMBER(SEARCH("Other",Survey!$P639)))</f>
        <v>1</v>
      </c>
      <c r="AG639" s="37" t="b">
        <f>NOT(ISBLANK(Survey!$Q639))</f>
        <v>0</v>
      </c>
      <c r="AH639" s="16" t="str">
        <f t="shared" si="430"/>
        <v>Pass</v>
      </c>
      <c r="AI639" s="143">
        <f>COUNTBLANK(Survey!$W639)</f>
        <v>1</v>
      </c>
      <c r="AJ639" s="67">
        <f>IF(AND(Survey!L639&lt;&gt;"Exempt fund",OR(Survey!$M639="ETF",Survey!$M639="ETF, alternative mutual fund",Survey!$M639="Mutual fund",Survey!$M639="Alternative mutual fund",Survey!$M639="Money market")),1,0)</f>
        <v>0</v>
      </c>
      <c r="AK639" s="16" t="str">
        <f t="shared" si="431"/>
        <v>Pass</v>
      </c>
      <c r="AL639" s="38" t="b">
        <f>NOT(ISNUMBER(SEARCH("Yes",Survey!$AA639)))</f>
        <v>1</v>
      </c>
      <c r="AM639" s="37" t="b">
        <f>IF(COUNTBLANK(Survey!$AB639:$AC639)=0,TRUE, FALSE)</f>
        <v>0</v>
      </c>
      <c r="AN639" s="16" t="str">
        <f t="shared" si="432"/>
        <v>Pass</v>
      </c>
      <c r="AO639" s="38" t="b">
        <f>NOT(ISNUMBER(SEARCH("Yes",Survey!$AD639)))</f>
        <v>1</v>
      </c>
      <c r="AP639" s="37" t="b">
        <f>NOT(ISBLANK(Survey!$AF639))</f>
        <v>0</v>
      </c>
      <c r="AQ639" s="16" t="str">
        <f t="shared" si="433"/>
        <v>Pass</v>
      </c>
      <c r="AR639" s="38" t="b">
        <f>NOT(OR(ISNUMBER(SEARCH("Other",Survey!$AF639)),ISNUMBER(SEARCH("Multiple",Survey!$AF639))))</f>
        <v>1</v>
      </c>
      <c r="AS639" s="37" t="b">
        <f>NOT(ISBLANK(Survey!$AG639))</f>
        <v>0</v>
      </c>
      <c r="AT639" s="16" t="str">
        <f t="shared" si="434"/>
        <v>Fail</v>
      </c>
      <c r="AU639" s="143">
        <f>IF(ABS(Survey!$AV639)&gt;0, 1,0)</f>
        <v>0</v>
      </c>
      <c r="AV639" s="143">
        <f>IF(COUNTBLANK(Survey!$AJ639)=0,1,0)</f>
        <v>0</v>
      </c>
      <c r="AW639" s="16" t="str">
        <f t="shared" si="435"/>
        <v>Pass</v>
      </c>
      <c r="AX639" s="143">
        <f>IF(ISBLANK(Survey!$AJ639),0,1)</f>
        <v>0</v>
      </c>
      <c r="AY639" s="165">
        <f>COUNTBLANK(Survey!$AK639)</f>
        <v>1</v>
      </c>
      <c r="AZ639" s="16" t="str">
        <f t="shared" si="436"/>
        <v>Pass</v>
      </c>
      <c r="BA639" s="143">
        <f>IF(OR(Survey!$AK639="Closed",ISBLANK(Survey!$AK639)),0,1)</f>
        <v>0</v>
      </c>
      <c r="BB639" s="165">
        <f>IF(ISBLANK(Survey!$AL639),1,0)</f>
        <v>1</v>
      </c>
      <c r="BC639" s="147" t="str" cm="1">
        <f t="array" ref="BC639">IF(OR(IF(OR($BE639+$BF639 = 2, $BG639=1), FALSE, TRUE), AND($BD639:$BD639 = 0)),"Pass","Fail")</f>
        <v>Pass</v>
      </c>
      <c r="BD639" s="143">
        <f>COUNTBLANK(Survey!$AM639:$AO639)</f>
        <v>3</v>
      </c>
      <c r="BE639" s="143">
        <f>IF(Survey!$I639="Yes",1,0)</f>
        <v>0</v>
      </c>
      <c r="BF639" s="143">
        <f>IF(OR(Survey!$M639="Mutual fund",Survey!$M639="Alternative mutual fund",Survey!$M639="Money market"),1,0)</f>
        <v>0</v>
      </c>
      <c r="BG639" s="148">
        <f>IF(OR(Survey!$M639="ETF",Survey!$M639="ETF, alternative mutual fund"),1,0)</f>
        <v>0</v>
      </c>
      <c r="BH639" s="16" t="str">
        <f t="shared" si="437"/>
        <v>Pass</v>
      </c>
      <c r="BI639" s="38" t="b">
        <f>OR(ISNUMBER(SEARCH("Yes",Survey!$AO639)),ISBLANK(Survey!$AO639))</f>
        <v>1</v>
      </c>
      <c r="BJ639" s="67" t="b">
        <f>NOT(ISBLANK(Survey!$AP639))</f>
        <v>0</v>
      </c>
      <c r="BK639" s="16" t="str">
        <f t="shared" si="438"/>
        <v>Pass</v>
      </c>
      <c r="BL639" s="143">
        <f>IF(Survey!$AW639=0, 0,1)</f>
        <v>0</v>
      </c>
      <c r="BM639" s="67">
        <f>Survey!$AQ639</f>
        <v>0</v>
      </c>
      <c r="BN639" s="67">
        <f>IFERROR((Survey!$AX639-ABS(Survey!$AY639)-ABS(Survey!$BD639))/Survey!$AW639,0)</f>
        <v>0</v>
      </c>
      <c r="BO639" s="67">
        <f>IF(AND($BM639&gt;$BN639-0.2,$BM639&lt;$BN639+0.2,ISBLANK(Survey!$AQ639)=FALSE),0,1)</f>
        <v>1</v>
      </c>
      <c r="BP639" s="165">
        <f>IF(ISBLANK(Survey!$AR639),1,0)</f>
        <v>1</v>
      </c>
      <c r="BQ639" s="16" t="str">
        <f t="shared" si="439"/>
        <v>Pass</v>
      </c>
      <c r="BR639" s="143">
        <f>IF(Survey!$AW639=0, 0,1)</f>
        <v>0</v>
      </c>
      <c r="BS639" s="67">
        <f>IF(AND(Survey!$AS639&gt;=0,Survey!$AS639&lt;=0.2,Survey!$AS639&lt;&gt;""),0,1)</f>
        <v>1</v>
      </c>
      <c r="BT639" s="143">
        <f>IF(ISBLANK(Survey!$AT639),1,0)</f>
        <v>1</v>
      </c>
      <c r="BU639" s="16" t="str">
        <f t="shared" si="440"/>
        <v>Fail</v>
      </c>
      <c r="BV639" s="165">
        <f>Survey!$AU639</f>
        <v>0</v>
      </c>
      <c r="BW639" s="16" t="str">
        <f t="shared" si="441"/>
        <v>Pass</v>
      </c>
      <c r="BX639" s="36">
        <f>Survey!$AV639</f>
        <v>0</v>
      </c>
      <c r="BY639" s="176">
        <f>Survey!$AW639+Survey!$AX639-ABS(Survey!$AY639)+ABS(Survey!$AZ639)-ABS(Survey!$BA639)+ABS(Survey!$BB639)-ABS(Survey!$BC639)-ABS(Survey!$BD639)+Survey!$BE639</f>
        <v>0</v>
      </c>
      <c r="BZ639" s="35">
        <f t="shared" si="442"/>
        <v>0</v>
      </c>
      <c r="CA639" s="17">
        <f t="shared" si="443"/>
        <v>0</v>
      </c>
      <c r="CB639" s="16" t="str">
        <f t="shared" si="444"/>
        <v>Pass</v>
      </c>
      <c r="CC639" s="38" t="b">
        <f>IF(ABS(Survey!$BE639)=0,TRUE,FALSE)</f>
        <v>1</v>
      </c>
      <c r="CD639" s="37" t="b">
        <f>NOT(ISBLANK(Survey!$BF639))</f>
        <v>0</v>
      </c>
      <c r="CE639" t="str">
        <f t="shared" si="445"/>
        <v>Fail</v>
      </c>
      <c r="CF639" s="29">
        <f>Survey!$AV639</f>
        <v>0</v>
      </c>
      <c r="CG639" s="29" cm="1">
        <f t="array" ref="CG639">SUM(SUMIF(Survey!BH639:BO639,{"&gt;0","&lt;0"})*{1,-1})-SUM(SUMIF(Survey!BQ639:BX639,{"&gt;0","&lt;0"})*{1,-1})</f>
        <v>0</v>
      </c>
      <c r="CH639" s="35" t="str">
        <f t="shared" si="446"/>
        <v>No holdings</v>
      </c>
      <c r="CI639">
        <f t="shared" si="447"/>
        <v>0</v>
      </c>
      <c r="CJ639" s="16" t="str">
        <f t="shared" si="448"/>
        <v>Fail</v>
      </c>
      <c r="CK639" s="36">
        <f>Survey!$AV639</f>
        <v>0</v>
      </c>
      <c r="CL639" s="36" cm="1">
        <f t="array" ref="CL639">SUM(SUMIF(Survey!BZ639:CS639,{"&gt;0","&lt;0"})*{1,-1})-SUM(SUMIF(Survey!CU639:DN639,{"&gt;0","&lt;0"})*{1,-1})</f>
        <v>0</v>
      </c>
      <c r="CM639" s="35" t="str">
        <f t="shared" si="449"/>
        <v>No holdings</v>
      </c>
      <c r="CN639" s="17">
        <f t="shared" si="450"/>
        <v>0</v>
      </c>
      <c r="CO639" s="16" t="str">
        <f t="shared" si="451"/>
        <v>Pass</v>
      </c>
      <c r="CP639" s="38" t="b">
        <f>IF(ABS(Survey!$CS639)=0,TRUE,FALSE)</f>
        <v>1</v>
      </c>
      <c r="CQ639" s="37" t="b">
        <f>NOT(ISBLANK(Survey!$CT639))</f>
        <v>0</v>
      </c>
      <c r="CR639" s="16" t="str">
        <f t="shared" si="452"/>
        <v>Pass</v>
      </c>
      <c r="CS639" s="38" t="b">
        <f>IF(ABS(Survey!$DN639)=0,TRUE,FALSE)</f>
        <v>1</v>
      </c>
      <c r="CT639" s="37" t="b">
        <f>NOT(ISBLANK(Survey!$DO639))</f>
        <v>0</v>
      </c>
      <c r="CU639" t="str">
        <f t="shared" si="453"/>
        <v>Pass</v>
      </c>
      <c r="CV639" s="29" cm="1">
        <f t="array" ref="CV639">SUM(SUMIF(Survey!CO639,{"&gt;0","&lt;0"})*{1,-1})+SUM(SUMIF(Survey!DJ639,{"&gt;0","&lt;0"})*{1,-1})</f>
        <v>0</v>
      </c>
      <c r="CW639" s="29">
        <f>SUM(SUMIF(Survey!DQ639:DW639,{"&gt;0","&lt;0"})*{1,-1})+SUM(SUMIF(Survey!DY639:EE639,{"&gt;0","&lt;0"})*{1,-1})</f>
        <v>0</v>
      </c>
      <c r="CX639">
        <f t="shared" si="454"/>
        <v>0</v>
      </c>
      <c r="CY639">
        <f t="shared" si="455"/>
        <v>0</v>
      </c>
      <c r="CZ639" s="16" t="str">
        <f t="shared" si="456"/>
        <v>Pass</v>
      </c>
      <c r="DA639" s="38" t="b">
        <f>IF(ABS(Survey!$DW639)=0,TRUE,FALSE)</f>
        <v>1</v>
      </c>
      <c r="DB639" s="37" t="b">
        <f>NOT(ISBLANK(Survey!DX639))</f>
        <v>0</v>
      </c>
      <c r="DC639" s="16" t="str">
        <f t="shared" si="457"/>
        <v>Pass</v>
      </c>
      <c r="DD639" s="38" t="b">
        <f>IF(ABS(Survey!$EE639)=0,TRUE,FALSE)</f>
        <v>1</v>
      </c>
      <c r="DE639" s="37" t="b">
        <f>NOT(ISBLANK(Survey!$EF639))</f>
        <v>0</v>
      </c>
      <c r="DF639" s="16" t="str">
        <f t="shared" si="458"/>
        <v>Fail</v>
      </c>
      <c r="DG639" s="36">
        <f>SUM(SUMIF(Survey!EL639:EN639,{"&gt;0","&lt;0"})*{1,-1})</f>
        <v>0</v>
      </c>
      <c r="DH639">
        <f t="shared" si="459"/>
        <v>0</v>
      </c>
      <c r="DI639">
        <f t="shared" si="460"/>
        <v>100</v>
      </c>
      <c r="DJ639" s="35" t="b">
        <f>IF(OR(Survey!$M639="ETF",Survey!$M639="ETF, alternative mutual fund",Survey!$M639="Closed-end", Survey!$M639="Split share corp"),TRUE,FALSE)</f>
        <v>0</v>
      </c>
      <c r="DK639" s="16" t="str">
        <f t="shared" si="461"/>
        <v>Fail</v>
      </c>
      <c r="DL639" s="36">
        <f>SUM(SUMIF(Survey!EP639:EV639,{"&gt;0","&lt;0"})*{1,-1})</f>
        <v>0</v>
      </c>
      <c r="DM639">
        <f t="shared" si="462"/>
        <v>0</v>
      </c>
      <c r="DN639" s="17">
        <f t="shared" si="463"/>
        <v>100</v>
      </c>
      <c r="DO639" s="16" t="str">
        <f t="shared" si="464"/>
        <v>Fail</v>
      </c>
      <c r="DP639" s="36">
        <f>SUM(SUMIF(Survey!EX639:FD639,{"&gt;0","&lt;0"})*{1,-1})</f>
        <v>0</v>
      </c>
      <c r="DQ639">
        <f t="shared" si="465"/>
        <v>0</v>
      </c>
      <c r="DR639" s="17">
        <f t="shared" si="466"/>
        <v>100</v>
      </c>
    </row>
    <row r="640" spans="1:122">
      <c r="A640">
        <v>640</v>
      </c>
      <c r="B640" t="str">
        <f t="shared" si="420"/>
        <v>Pass</v>
      </c>
      <c r="C640" t="str">
        <f>IF(COUNTBLANK(Survey!B640:FE640)=$C$2, "Pass", "Fail")</f>
        <v>Pass</v>
      </c>
      <c r="D640" t="str">
        <f t="shared" si="421"/>
        <v>Fail</v>
      </c>
      <c r="E640" t="str">
        <f>IF(OR(ISBLANK(Survey!AJ640),COUNTIF(G640:BB640,"Fail")),"Fail","Pass")</f>
        <v>Fail</v>
      </c>
      <c r="G640" s="16" t="str">
        <f t="shared" si="422"/>
        <v>Fail</v>
      </c>
      <c r="H640" s="177">
        <f>COUNTBLANK(Survey!B640:D640)+COUNTBLANK(Survey!G640)+COUNTBLANK(Survey!I640)+COUNTBLANK(Survey!K640:M640)+COUNTBLANK(Survey!P640)+COUNTBLANK(Survey!S640:U640)+COUNTBLANK(Survey!Y640:AA640)+COUNTBLANK(Survey!AD640:AE640)+COUNTBLANK(Survey!AI640:AI640)</f>
        <v>18</v>
      </c>
      <c r="I640" s="16" t="str">
        <f t="shared" si="423"/>
        <v>Fail</v>
      </c>
      <c r="J640" t="b">
        <f>IF(Survey!E640="No",TRUE,FALSE)</f>
        <v>0</v>
      </c>
      <c r="K640" s="34">
        <f>LEN(Survey!E640)</f>
        <v>0</v>
      </c>
      <c r="L640" s="16" t="str">
        <f t="shared" si="424"/>
        <v>Fail</v>
      </c>
      <c r="M640" t="b">
        <f>IF(Survey!F640="No",TRUE,FALSE)</f>
        <v>0</v>
      </c>
      <c r="N640" s="33">
        <f>LEN(Survey!F640)</f>
        <v>0</v>
      </c>
      <c r="O640" s="16" t="str">
        <f t="shared" si="425"/>
        <v>Pass</v>
      </c>
      <c r="P640" s="34">
        <f>MOD((LEN(Survey!H640)+2),11)</f>
        <v>2</v>
      </c>
      <c r="Q640" s="33" t="str">
        <f>IF(Survey!$L640="Prospectus fund", "Yes", "No")</f>
        <v>No</v>
      </c>
      <c r="R640" s="16" t="str">
        <f t="shared" si="426"/>
        <v>Pass</v>
      </c>
      <c r="S640" s="34">
        <f>MOD((LEN(Survey!J640)+2),11)</f>
        <v>2</v>
      </c>
      <c r="T640" s="35" t="b">
        <f>IF(OR(Survey!$M640="ETF",Survey!$M640="ETF, alternative mutual fund",Survey!$M640="Closed-end", Survey!$M640="Split share corp", Survey!$I640="Yes"),TRUE,FALSE)</f>
        <v>0</v>
      </c>
      <c r="U640" s="16" t="str">
        <f>IFERROR(IF(AND(OR(X640=Y640,Y640 = "Either"),NOT(ISBLANK(Survey!K640))),"Pass","Fail"),"Pass")</f>
        <v>Fail</v>
      </c>
      <c r="V640" s="36" cm="1">
        <f t="array" ref="V640">SUM(SUMIF(Survey!BZ640:CS640,{"&gt;0","&lt;0"})*{1,-1})</f>
        <v>0</v>
      </c>
      <c r="W640" s="38" cm="1">
        <f t="array" ref="W640">SUM(SUMIF(Survey!CC640,{"&gt;0","&lt;0"})*{1,-1})+SUM(SUMIF(Survey!CM640,{"&gt;0","&lt;0"})*{1,-1})</f>
        <v>0</v>
      </c>
      <c r="X640" s="38">
        <f>Survey!K640</f>
        <v>0</v>
      </c>
      <c r="Y640" s="37" t="str">
        <f t="shared" si="427"/>
        <v>Either</v>
      </c>
      <c r="Z640" s="16" t="str">
        <f t="shared" si="428"/>
        <v>Fail</v>
      </c>
      <c r="AA640" s="67" cm="1">
        <f t="array" ref="AA640">SUM(SUMIF(Survey!BZ640:CS640,{"&gt;0","&lt;0"})*{1,-1})+SUM(SUMIF(Survey!CU640:DN640,{"&gt;0","&lt;0"})*{1,-1})</f>
        <v>0</v>
      </c>
      <c r="AB640" s="67">
        <f>IFERROR(AA640/(Survey!$AV640),0)</f>
        <v>0</v>
      </c>
      <c r="AC640" s="128" t="b">
        <f>IF(OR(Survey!$M640="Alternative strategy or hedge",Survey!$M640="Other, illiquid",Survey!$L640="Prospectus fund"),TRUE,FALSE)</f>
        <v>0</v>
      </c>
      <c r="AD640" s="128" t="b">
        <f>NOT(ISBLANK(Survey!$M640))</f>
        <v>0</v>
      </c>
      <c r="AE640" s="16" t="str">
        <f t="shared" si="429"/>
        <v>Pass</v>
      </c>
      <c r="AF640" s="38" t="b">
        <f>NOT(ISNUMBER(SEARCH("Other",Survey!$P640)))</f>
        <v>1</v>
      </c>
      <c r="AG640" s="37" t="b">
        <f>NOT(ISBLANK(Survey!$Q640))</f>
        <v>0</v>
      </c>
      <c r="AH640" s="16" t="str">
        <f t="shared" si="430"/>
        <v>Pass</v>
      </c>
      <c r="AI640" s="143">
        <f>COUNTBLANK(Survey!$W640)</f>
        <v>1</v>
      </c>
      <c r="AJ640" s="67">
        <f>IF(AND(Survey!L640&lt;&gt;"Exempt fund",OR(Survey!$M640="ETF",Survey!$M640="ETF, alternative mutual fund",Survey!$M640="Mutual fund",Survey!$M640="Alternative mutual fund",Survey!$M640="Money market")),1,0)</f>
        <v>0</v>
      </c>
      <c r="AK640" s="16" t="str">
        <f t="shared" si="431"/>
        <v>Pass</v>
      </c>
      <c r="AL640" s="38" t="b">
        <f>NOT(ISNUMBER(SEARCH("Yes",Survey!$AA640)))</f>
        <v>1</v>
      </c>
      <c r="AM640" s="37" t="b">
        <f>IF(COUNTBLANK(Survey!$AB640:$AC640)=0,TRUE, FALSE)</f>
        <v>0</v>
      </c>
      <c r="AN640" s="16" t="str">
        <f t="shared" si="432"/>
        <v>Pass</v>
      </c>
      <c r="AO640" s="38" t="b">
        <f>NOT(ISNUMBER(SEARCH("Yes",Survey!$AD640)))</f>
        <v>1</v>
      </c>
      <c r="AP640" s="37" t="b">
        <f>NOT(ISBLANK(Survey!$AF640))</f>
        <v>0</v>
      </c>
      <c r="AQ640" s="16" t="str">
        <f t="shared" si="433"/>
        <v>Pass</v>
      </c>
      <c r="AR640" s="38" t="b">
        <f>NOT(OR(ISNUMBER(SEARCH("Other",Survey!$AF640)),ISNUMBER(SEARCH("Multiple",Survey!$AF640))))</f>
        <v>1</v>
      </c>
      <c r="AS640" s="37" t="b">
        <f>NOT(ISBLANK(Survey!$AG640))</f>
        <v>0</v>
      </c>
      <c r="AT640" s="16" t="str">
        <f t="shared" si="434"/>
        <v>Fail</v>
      </c>
      <c r="AU640" s="143">
        <f>IF(ABS(Survey!$AV640)&gt;0, 1,0)</f>
        <v>0</v>
      </c>
      <c r="AV640" s="143">
        <f>IF(COUNTBLANK(Survey!$AJ640)=0,1,0)</f>
        <v>0</v>
      </c>
      <c r="AW640" s="16" t="str">
        <f t="shared" si="435"/>
        <v>Pass</v>
      </c>
      <c r="AX640" s="143">
        <f>IF(ISBLANK(Survey!$AJ640),0,1)</f>
        <v>0</v>
      </c>
      <c r="AY640" s="165">
        <f>COUNTBLANK(Survey!$AK640)</f>
        <v>1</v>
      </c>
      <c r="AZ640" s="16" t="str">
        <f t="shared" si="436"/>
        <v>Pass</v>
      </c>
      <c r="BA640" s="143">
        <f>IF(OR(Survey!$AK640="Closed",ISBLANK(Survey!$AK640)),0,1)</f>
        <v>0</v>
      </c>
      <c r="BB640" s="165">
        <f>IF(ISBLANK(Survey!$AL640),1,0)</f>
        <v>1</v>
      </c>
      <c r="BC640" s="147" t="str" cm="1">
        <f t="array" ref="BC640">IF(OR(IF(OR($BE640+$BF640 = 2, $BG640=1), FALSE, TRUE), AND($BD640:$BD640 = 0)),"Pass","Fail")</f>
        <v>Pass</v>
      </c>
      <c r="BD640" s="143">
        <f>COUNTBLANK(Survey!$AM640:$AO640)</f>
        <v>3</v>
      </c>
      <c r="BE640" s="143">
        <f>IF(Survey!$I640="Yes",1,0)</f>
        <v>0</v>
      </c>
      <c r="BF640" s="143">
        <f>IF(OR(Survey!$M640="Mutual fund",Survey!$M640="Alternative mutual fund",Survey!$M640="Money market"),1,0)</f>
        <v>0</v>
      </c>
      <c r="BG640" s="148">
        <f>IF(OR(Survey!$M640="ETF",Survey!$M640="ETF, alternative mutual fund"),1,0)</f>
        <v>0</v>
      </c>
      <c r="BH640" s="16" t="str">
        <f t="shared" si="437"/>
        <v>Pass</v>
      </c>
      <c r="BI640" s="38" t="b">
        <f>OR(ISNUMBER(SEARCH("Yes",Survey!$AO640)),ISBLANK(Survey!$AO640))</f>
        <v>1</v>
      </c>
      <c r="BJ640" s="67" t="b">
        <f>NOT(ISBLANK(Survey!$AP640))</f>
        <v>0</v>
      </c>
      <c r="BK640" s="16" t="str">
        <f t="shared" si="438"/>
        <v>Pass</v>
      </c>
      <c r="BL640" s="143">
        <f>IF(Survey!$AW640=0, 0,1)</f>
        <v>0</v>
      </c>
      <c r="BM640" s="67">
        <f>Survey!$AQ640</f>
        <v>0</v>
      </c>
      <c r="BN640" s="67">
        <f>IFERROR((Survey!$AX640-ABS(Survey!$AY640)-ABS(Survey!$BD640))/Survey!$AW640,0)</f>
        <v>0</v>
      </c>
      <c r="BO640" s="67">
        <f>IF(AND($BM640&gt;$BN640-0.2,$BM640&lt;$BN640+0.2,ISBLANK(Survey!$AQ640)=FALSE),0,1)</f>
        <v>1</v>
      </c>
      <c r="BP640" s="165">
        <f>IF(ISBLANK(Survey!$AR640),1,0)</f>
        <v>1</v>
      </c>
      <c r="BQ640" s="16" t="str">
        <f t="shared" si="439"/>
        <v>Pass</v>
      </c>
      <c r="BR640" s="143">
        <f>IF(Survey!$AW640=0, 0,1)</f>
        <v>0</v>
      </c>
      <c r="BS640" s="67">
        <f>IF(AND(Survey!$AS640&gt;=0,Survey!$AS640&lt;=0.2,Survey!$AS640&lt;&gt;""),0,1)</f>
        <v>1</v>
      </c>
      <c r="BT640" s="143">
        <f>IF(ISBLANK(Survey!$AT640),1,0)</f>
        <v>1</v>
      </c>
      <c r="BU640" s="16" t="str">
        <f t="shared" si="440"/>
        <v>Fail</v>
      </c>
      <c r="BV640" s="165">
        <f>Survey!$AU640</f>
        <v>0</v>
      </c>
      <c r="BW640" s="16" t="str">
        <f t="shared" si="441"/>
        <v>Pass</v>
      </c>
      <c r="BX640" s="36">
        <f>Survey!$AV640</f>
        <v>0</v>
      </c>
      <c r="BY640" s="176">
        <f>Survey!$AW640+Survey!$AX640-ABS(Survey!$AY640)+ABS(Survey!$AZ640)-ABS(Survey!$BA640)+ABS(Survey!$BB640)-ABS(Survey!$BC640)-ABS(Survey!$BD640)+Survey!$BE640</f>
        <v>0</v>
      </c>
      <c r="BZ640" s="35">
        <f t="shared" si="442"/>
        <v>0</v>
      </c>
      <c r="CA640" s="17">
        <f t="shared" si="443"/>
        <v>0</v>
      </c>
      <c r="CB640" s="16" t="str">
        <f t="shared" si="444"/>
        <v>Pass</v>
      </c>
      <c r="CC640" s="38" t="b">
        <f>IF(ABS(Survey!$BE640)=0,TRUE,FALSE)</f>
        <v>1</v>
      </c>
      <c r="CD640" s="37" t="b">
        <f>NOT(ISBLANK(Survey!$BF640))</f>
        <v>0</v>
      </c>
      <c r="CE640" t="str">
        <f t="shared" si="445"/>
        <v>Fail</v>
      </c>
      <c r="CF640" s="29">
        <f>Survey!$AV640</f>
        <v>0</v>
      </c>
      <c r="CG640" s="29" cm="1">
        <f t="array" ref="CG640">SUM(SUMIF(Survey!BH640:BO640,{"&gt;0","&lt;0"})*{1,-1})-SUM(SUMIF(Survey!BQ640:BX640,{"&gt;0","&lt;0"})*{1,-1})</f>
        <v>0</v>
      </c>
      <c r="CH640" s="35" t="str">
        <f t="shared" si="446"/>
        <v>No holdings</v>
      </c>
      <c r="CI640">
        <f t="shared" si="447"/>
        <v>0</v>
      </c>
      <c r="CJ640" s="16" t="str">
        <f t="shared" si="448"/>
        <v>Fail</v>
      </c>
      <c r="CK640" s="36">
        <f>Survey!$AV640</f>
        <v>0</v>
      </c>
      <c r="CL640" s="36" cm="1">
        <f t="array" ref="CL640">SUM(SUMIF(Survey!BZ640:CS640,{"&gt;0","&lt;0"})*{1,-1})-SUM(SUMIF(Survey!CU640:DN640,{"&gt;0","&lt;0"})*{1,-1})</f>
        <v>0</v>
      </c>
      <c r="CM640" s="35" t="str">
        <f t="shared" si="449"/>
        <v>No holdings</v>
      </c>
      <c r="CN640" s="17">
        <f t="shared" si="450"/>
        <v>0</v>
      </c>
      <c r="CO640" s="16" t="str">
        <f t="shared" si="451"/>
        <v>Pass</v>
      </c>
      <c r="CP640" s="38" t="b">
        <f>IF(ABS(Survey!$CS640)=0,TRUE,FALSE)</f>
        <v>1</v>
      </c>
      <c r="CQ640" s="37" t="b">
        <f>NOT(ISBLANK(Survey!$CT640))</f>
        <v>0</v>
      </c>
      <c r="CR640" s="16" t="str">
        <f t="shared" si="452"/>
        <v>Pass</v>
      </c>
      <c r="CS640" s="38" t="b">
        <f>IF(ABS(Survey!$DN640)=0,TRUE,FALSE)</f>
        <v>1</v>
      </c>
      <c r="CT640" s="37" t="b">
        <f>NOT(ISBLANK(Survey!$DO640))</f>
        <v>0</v>
      </c>
      <c r="CU640" t="str">
        <f t="shared" si="453"/>
        <v>Pass</v>
      </c>
      <c r="CV640" s="29" cm="1">
        <f t="array" ref="CV640">SUM(SUMIF(Survey!CO640,{"&gt;0","&lt;0"})*{1,-1})+SUM(SUMIF(Survey!DJ640,{"&gt;0","&lt;0"})*{1,-1})</f>
        <v>0</v>
      </c>
      <c r="CW640" s="29">
        <f>SUM(SUMIF(Survey!DQ640:DW640,{"&gt;0","&lt;0"})*{1,-1})+SUM(SUMIF(Survey!DY640:EE640,{"&gt;0","&lt;0"})*{1,-1})</f>
        <v>0</v>
      </c>
      <c r="CX640">
        <f t="shared" si="454"/>
        <v>0</v>
      </c>
      <c r="CY640">
        <f t="shared" si="455"/>
        <v>0</v>
      </c>
      <c r="CZ640" s="16" t="str">
        <f t="shared" si="456"/>
        <v>Pass</v>
      </c>
      <c r="DA640" s="38" t="b">
        <f>IF(ABS(Survey!$DW640)=0,TRUE,FALSE)</f>
        <v>1</v>
      </c>
      <c r="DB640" s="37" t="b">
        <f>NOT(ISBLANK(Survey!DX640))</f>
        <v>0</v>
      </c>
      <c r="DC640" s="16" t="str">
        <f t="shared" si="457"/>
        <v>Pass</v>
      </c>
      <c r="DD640" s="38" t="b">
        <f>IF(ABS(Survey!$EE640)=0,TRUE,FALSE)</f>
        <v>1</v>
      </c>
      <c r="DE640" s="37" t="b">
        <f>NOT(ISBLANK(Survey!$EF640))</f>
        <v>0</v>
      </c>
      <c r="DF640" s="16" t="str">
        <f t="shared" si="458"/>
        <v>Fail</v>
      </c>
      <c r="DG640" s="36">
        <f>SUM(SUMIF(Survey!EL640:EN640,{"&gt;0","&lt;0"})*{1,-1})</f>
        <v>0</v>
      </c>
      <c r="DH640">
        <f t="shared" si="459"/>
        <v>0</v>
      </c>
      <c r="DI640">
        <f t="shared" si="460"/>
        <v>100</v>
      </c>
      <c r="DJ640" s="35" t="b">
        <f>IF(OR(Survey!$M640="ETF",Survey!$M640="ETF, alternative mutual fund",Survey!$M640="Closed-end", Survey!$M640="Split share corp"),TRUE,FALSE)</f>
        <v>0</v>
      </c>
      <c r="DK640" s="16" t="str">
        <f t="shared" si="461"/>
        <v>Fail</v>
      </c>
      <c r="DL640" s="36">
        <f>SUM(SUMIF(Survey!EP640:EV640,{"&gt;0","&lt;0"})*{1,-1})</f>
        <v>0</v>
      </c>
      <c r="DM640">
        <f t="shared" si="462"/>
        <v>0</v>
      </c>
      <c r="DN640" s="17">
        <f t="shared" si="463"/>
        <v>100</v>
      </c>
      <c r="DO640" s="16" t="str">
        <f t="shared" si="464"/>
        <v>Fail</v>
      </c>
      <c r="DP640" s="36">
        <f>SUM(SUMIF(Survey!EX640:FD640,{"&gt;0","&lt;0"})*{1,-1})</f>
        <v>0</v>
      </c>
      <c r="DQ640">
        <f t="shared" si="465"/>
        <v>0</v>
      </c>
      <c r="DR640" s="17">
        <f t="shared" si="466"/>
        <v>100</v>
      </c>
    </row>
    <row r="641" spans="1:122">
      <c r="A641">
        <v>641</v>
      </c>
      <c r="B641" t="str">
        <f t="shared" si="420"/>
        <v>Pass</v>
      </c>
      <c r="C641" t="str">
        <f>IF(COUNTBLANK(Survey!B641:FE641)=$C$2, "Pass", "Fail")</f>
        <v>Pass</v>
      </c>
      <c r="D641" t="str">
        <f t="shared" si="421"/>
        <v>Fail</v>
      </c>
      <c r="E641" t="str">
        <f>IF(OR(ISBLANK(Survey!AJ641),COUNTIF(G641:BB641,"Fail")),"Fail","Pass")</f>
        <v>Fail</v>
      </c>
      <c r="G641" s="16" t="str">
        <f t="shared" si="422"/>
        <v>Fail</v>
      </c>
      <c r="H641" s="177">
        <f>COUNTBLANK(Survey!B641:D641)+COUNTBLANK(Survey!G641)+COUNTBLANK(Survey!I641)+COUNTBLANK(Survey!K641:M641)+COUNTBLANK(Survey!P641)+COUNTBLANK(Survey!S641:U641)+COUNTBLANK(Survey!Y641:AA641)+COUNTBLANK(Survey!AD641:AE641)+COUNTBLANK(Survey!AI641:AI641)</f>
        <v>18</v>
      </c>
      <c r="I641" s="16" t="str">
        <f t="shared" si="423"/>
        <v>Fail</v>
      </c>
      <c r="J641" t="b">
        <f>IF(Survey!E641="No",TRUE,FALSE)</f>
        <v>0</v>
      </c>
      <c r="K641" s="34">
        <f>LEN(Survey!E641)</f>
        <v>0</v>
      </c>
      <c r="L641" s="16" t="str">
        <f t="shared" si="424"/>
        <v>Fail</v>
      </c>
      <c r="M641" t="b">
        <f>IF(Survey!F641="No",TRUE,FALSE)</f>
        <v>0</v>
      </c>
      <c r="N641" s="33">
        <f>LEN(Survey!F641)</f>
        <v>0</v>
      </c>
      <c r="O641" s="16" t="str">
        <f t="shared" si="425"/>
        <v>Pass</v>
      </c>
      <c r="P641" s="34">
        <f>MOD((LEN(Survey!H641)+2),11)</f>
        <v>2</v>
      </c>
      <c r="Q641" s="33" t="str">
        <f>IF(Survey!$L641="Prospectus fund", "Yes", "No")</f>
        <v>No</v>
      </c>
      <c r="R641" s="16" t="str">
        <f t="shared" si="426"/>
        <v>Pass</v>
      </c>
      <c r="S641" s="34">
        <f>MOD((LEN(Survey!J641)+2),11)</f>
        <v>2</v>
      </c>
      <c r="T641" s="35" t="b">
        <f>IF(OR(Survey!$M641="ETF",Survey!$M641="ETF, alternative mutual fund",Survey!$M641="Closed-end", Survey!$M641="Split share corp", Survey!$I641="Yes"),TRUE,FALSE)</f>
        <v>0</v>
      </c>
      <c r="U641" s="16" t="str">
        <f>IFERROR(IF(AND(OR(X641=Y641,Y641 = "Either"),NOT(ISBLANK(Survey!K641))),"Pass","Fail"),"Pass")</f>
        <v>Fail</v>
      </c>
      <c r="V641" s="36" cm="1">
        <f t="array" ref="V641">SUM(SUMIF(Survey!BZ641:CS641,{"&gt;0","&lt;0"})*{1,-1})</f>
        <v>0</v>
      </c>
      <c r="W641" s="38" cm="1">
        <f t="array" ref="W641">SUM(SUMIF(Survey!CC641,{"&gt;0","&lt;0"})*{1,-1})+SUM(SUMIF(Survey!CM641,{"&gt;0","&lt;0"})*{1,-1})</f>
        <v>0</v>
      </c>
      <c r="X641" s="38">
        <f>Survey!K641</f>
        <v>0</v>
      </c>
      <c r="Y641" s="37" t="str">
        <f t="shared" si="427"/>
        <v>Either</v>
      </c>
      <c r="Z641" s="16" t="str">
        <f t="shared" si="428"/>
        <v>Fail</v>
      </c>
      <c r="AA641" s="67" cm="1">
        <f t="array" ref="AA641">SUM(SUMIF(Survey!BZ641:CS641,{"&gt;0","&lt;0"})*{1,-1})+SUM(SUMIF(Survey!CU641:DN641,{"&gt;0","&lt;0"})*{1,-1})</f>
        <v>0</v>
      </c>
      <c r="AB641" s="67">
        <f>IFERROR(AA641/(Survey!$AV641),0)</f>
        <v>0</v>
      </c>
      <c r="AC641" s="128" t="b">
        <f>IF(OR(Survey!$M641="Alternative strategy or hedge",Survey!$M641="Other, illiquid",Survey!$L641="Prospectus fund"),TRUE,FALSE)</f>
        <v>0</v>
      </c>
      <c r="AD641" s="128" t="b">
        <f>NOT(ISBLANK(Survey!$M641))</f>
        <v>0</v>
      </c>
      <c r="AE641" s="16" t="str">
        <f t="shared" si="429"/>
        <v>Pass</v>
      </c>
      <c r="AF641" s="38" t="b">
        <f>NOT(ISNUMBER(SEARCH("Other",Survey!$P641)))</f>
        <v>1</v>
      </c>
      <c r="AG641" s="37" t="b">
        <f>NOT(ISBLANK(Survey!$Q641))</f>
        <v>0</v>
      </c>
      <c r="AH641" s="16" t="str">
        <f t="shared" si="430"/>
        <v>Pass</v>
      </c>
      <c r="AI641" s="143">
        <f>COUNTBLANK(Survey!$W641)</f>
        <v>1</v>
      </c>
      <c r="AJ641" s="67">
        <f>IF(AND(Survey!L641&lt;&gt;"Exempt fund",OR(Survey!$M641="ETF",Survey!$M641="ETF, alternative mutual fund",Survey!$M641="Mutual fund",Survey!$M641="Alternative mutual fund",Survey!$M641="Money market")),1,0)</f>
        <v>0</v>
      </c>
      <c r="AK641" s="16" t="str">
        <f t="shared" si="431"/>
        <v>Pass</v>
      </c>
      <c r="AL641" s="38" t="b">
        <f>NOT(ISNUMBER(SEARCH("Yes",Survey!$AA641)))</f>
        <v>1</v>
      </c>
      <c r="AM641" s="37" t="b">
        <f>IF(COUNTBLANK(Survey!$AB641:$AC641)=0,TRUE, FALSE)</f>
        <v>0</v>
      </c>
      <c r="AN641" s="16" t="str">
        <f t="shared" si="432"/>
        <v>Pass</v>
      </c>
      <c r="AO641" s="38" t="b">
        <f>NOT(ISNUMBER(SEARCH("Yes",Survey!$AD641)))</f>
        <v>1</v>
      </c>
      <c r="AP641" s="37" t="b">
        <f>NOT(ISBLANK(Survey!$AF641))</f>
        <v>0</v>
      </c>
      <c r="AQ641" s="16" t="str">
        <f t="shared" si="433"/>
        <v>Pass</v>
      </c>
      <c r="AR641" s="38" t="b">
        <f>NOT(OR(ISNUMBER(SEARCH("Other",Survey!$AF641)),ISNUMBER(SEARCH("Multiple",Survey!$AF641))))</f>
        <v>1</v>
      </c>
      <c r="AS641" s="37" t="b">
        <f>NOT(ISBLANK(Survey!$AG641))</f>
        <v>0</v>
      </c>
      <c r="AT641" s="16" t="str">
        <f t="shared" si="434"/>
        <v>Fail</v>
      </c>
      <c r="AU641" s="143">
        <f>IF(ABS(Survey!$AV641)&gt;0, 1,0)</f>
        <v>0</v>
      </c>
      <c r="AV641" s="143">
        <f>IF(COUNTBLANK(Survey!$AJ641)=0,1,0)</f>
        <v>0</v>
      </c>
      <c r="AW641" s="16" t="str">
        <f t="shared" si="435"/>
        <v>Pass</v>
      </c>
      <c r="AX641" s="143">
        <f>IF(ISBLANK(Survey!$AJ641),0,1)</f>
        <v>0</v>
      </c>
      <c r="AY641" s="165">
        <f>COUNTBLANK(Survey!$AK641)</f>
        <v>1</v>
      </c>
      <c r="AZ641" s="16" t="str">
        <f t="shared" si="436"/>
        <v>Pass</v>
      </c>
      <c r="BA641" s="143">
        <f>IF(OR(Survey!$AK641="Closed",ISBLANK(Survey!$AK641)),0,1)</f>
        <v>0</v>
      </c>
      <c r="BB641" s="165">
        <f>IF(ISBLANK(Survey!$AL641),1,0)</f>
        <v>1</v>
      </c>
      <c r="BC641" s="147" t="str" cm="1">
        <f t="array" ref="BC641">IF(OR(IF(OR($BE641+$BF641 = 2, $BG641=1), FALSE, TRUE), AND($BD641:$BD641 = 0)),"Pass","Fail")</f>
        <v>Pass</v>
      </c>
      <c r="BD641" s="143">
        <f>COUNTBLANK(Survey!$AM641:$AO641)</f>
        <v>3</v>
      </c>
      <c r="BE641" s="143">
        <f>IF(Survey!$I641="Yes",1,0)</f>
        <v>0</v>
      </c>
      <c r="BF641" s="143">
        <f>IF(OR(Survey!$M641="Mutual fund",Survey!$M641="Alternative mutual fund",Survey!$M641="Money market"),1,0)</f>
        <v>0</v>
      </c>
      <c r="BG641" s="148">
        <f>IF(OR(Survey!$M641="ETF",Survey!$M641="ETF, alternative mutual fund"),1,0)</f>
        <v>0</v>
      </c>
      <c r="BH641" s="16" t="str">
        <f t="shared" si="437"/>
        <v>Pass</v>
      </c>
      <c r="BI641" s="38" t="b">
        <f>OR(ISNUMBER(SEARCH("Yes",Survey!$AO641)),ISBLANK(Survey!$AO641))</f>
        <v>1</v>
      </c>
      <c r="BJ641" s="67" t="b">
        <f>NOT(ISBLANK(Survey!$AP641))</f>
        <v>0</v>
      </c>
      <c r="BK641" s="16" t="str">
        <f t="shared" si="438"/>
        <v>Pass</v>
      </c>
      <c r="BL641" s="143">
        <f>IF(Survey!$AW641=0, 0,1)</f>
        <v>0</v>
      </c>
      <c r="BM641" s="67">
        <f>Survey!$AQ641</f>
        <v>0</v>
      </c>
      <c r="BN641" s="67">
        <f>IFERROR((Survey!$AX641-ABS(Survey!$AY641)-ABS(Survey!$BD641))/Survey!$AW641,0)</f>
        <v>0</v>
      </c>
      <c r="BO641" s="67">
        <f>IF(AND($BM641&gt;$BN641-0.2,$BM641&lt;$BN641+0.2,ISBLANK(Survey!$AQ641)=FALSE),0,1)</f>
        <v>1</v>
      </c>
      <c r="BP641" s="165">
        <f>IF(ISBLANK(Survey!$AR641),1,0)</f>
        <v>1</v>
      </c>
      <c r="BQ641" s="16" t="str">
        <f t="shared" si="439"/>
        <v>Pass</v>
      </c>
      <c r="BR641" s="143">
        <f>IF(Survey!$AW641=0, 0,1)</f>
        <v>0</v>
      </c>
      <c r="BS641" s="67">
        <f>IF(AND(Survey!$AS641&gt;=0,Survey!$AS641&lt;=0.2,Survey!$AS641&lt;&gt;""),0,1)</f>
        <v>1</v>
      </c>
      <c r="BT641" s="143">
        <f>IF(ISBLANK(Survey!$AT641),1,0)</f>
        <v>1</v>
      </c>
      <c r="BU641" s="16" t="str">
        <f t="shared" si="440"/>
        <v>Fail</v>
      </c>
      <c r="BV641" s="165">
        <f>Survey!$AU641</f>
        <v>0</v>
      </c>
      <c r="BW641" s="16" t="str">
        <f t="shared" si="441"/>
        <v>Pass</v>
      </c>
      <c r="BX641" s="36">
        <f>Survey!$AV641</f>
        <v>0</v>
      </c>
      <c r="BY641" s="176">
        <f>Survey!$AW641+Survey!$AX641-ABS(Survey!$AY641)+ABS(Survey!$AZ641)-ABS(Survey!$BA641)+ABS(Survey!$BB641)-ABS(Survey!$BC641)-ABS(Survey!$BD641)+Survey!$BE641</f>
        <v>0</v>
      </c>
      <c r="BZ641" s="35">
        <f t="shared" si="442"/>
        <v>0</v>
      </c>
      <c r="CA641" s="17">
        <f t="shared" si="443"/>
        <v>0</v>
      </c>
      <c r="CB641" s="16" t="str">
        <f t="shared" si="444"/>
        <v>Pass</v>
      </c>
      <c r="CC641" s="38" t="b">
        <f>IF(ABS(Survey!$BE641)=0,TRUE,FALSE)</f>
        <v>1</v>
      </c>
      <c r="CD641" s="37" t="b">
        <f>NOT(ISBLANK(Survey!$BF641))</f>
        <v>0</v>
      </c>
      <c r="CE641" t="str">
        <f t="shared" si="445"/>
        <v>Fail</v>
      </c>
      <c r="CF641" s="29">
        <f>Survey!$AV641</f>
        <v>0</v>
      </c>
      <c r="CG641" s="29" cm="1">
        <f t="array" ref="CG641">SUM(SUMIF(Survey!BH641:BO641,{"&gt;0","&lt;0"})*{1,-1})-SUM(SUMIF(Survey!BQ641:BX641,{"&gt;0","&lt;0"})*{1,-1})</f>
        <v>0</v>
      </c>
      <c r="CH641" s="35" t="str">
        <f t="shared" si="446"/>
        <v>No holdings</v>
      </c>
      <c r="CI641">
        <f t="shared" si="447"/>
        <v>0</v>
      </c>
      <c r="CJ641" s="16" t="str">
        <f t="shared" si="448"/>
        <v>Fail</v>
      </c>
      <c r="CK641" s="36">
        <f>Survey!$AV641</f>
        <v>0</v>
      </c>
      <c r="CL641" s="36" cm="1">
        <f t="array" ref="CL641">SUM(SUMIF(Survey!BZ641:CS641,{"&gt;0","&lt;0"})*{1,-1})-SUM(SUMIF(Survey!CU641:DN641,{"&gt;0","&lt;0"})*{1,-1})</f>
        <v>0</v>
      </c>
      <c r="CM641" s="35" t="str">
        <f t="shared" si="449"/>
        <v>No holdings</v>
      </c>
      <c r="CN641" s="17">
        <f t="shared" si="450"/>
        <v>0</v>
      </c>
      <c r="CO641" s="16" t="str">
        <f t="shared" si="451"/>
        <v>Pass</v>
      </c>
      <c r="CP641" s="38" t="b">
        <f>IF(ABS(Survey!$CS641)=0,TRUE,FALSE)</f>
        <v>1</v>
      </c>
      <c r="CQ641" s="37" t="b">
        <f>NOT(ISBLANK(Survey!$CT641))</f>
        <v>0</v>
      </c>
      <c r="CR641" s="16" t="str">
        <f t="shared" si="452"/>
        <v>Pass</v>
      </c>
      <c r="CS641" s="38" t="b">
        <f>IF(ABS(Survey!$DN641)=0,TRUE,FALSE)</f>
        <v>1</v>
      </c>
      <c r="CT641" s="37" t="b">
        <f>NOT(ISBLANK(Survey!$DO641))</f>
        <v>0</v>
      </c>
      <c r="CU641" t="str">
        <f t="shared" si="453"/>
        <v>Pass</v>
      </c>
      <c r="CV641" s="29" cm="1">
        <f t="array" ref="CV641">SUM(SUMIF(Survey!CO641,{"&gt;0","&lt;0"})*{1,-1})+SUM(SUMIF(Survey!DJ641,{"&gt;0","&lt;0"})*{1,-1})</f>
        <v>0</v>
      </c>
      <c r="CW641" s="29">
        <f>SUM(SUMIF(Survey!DQ641:DW641,{"&gt;0","&lt;0"})*{1,-1})+SUM(SUMIF(Survey!DY641:EE641,{"&gt;0","&lt;0"})*{1,-1})</f>
        <v>0</v>
      </c>
      <c r="CX641">
        <f t="shared" si="454"/>
        <v>0</v>
      </c>
      <c r="CY641">
        <f t="shared" si="455"/>
        <v>0</v>
      </c>
      <c r="CZ641" s="16" t="str">
        <f t="shared" si="456"/>
        <v>Pass</v>
      </c>
      <c r="DA641" s="38" t="b">
        <f>IF(ABS(Survey!$DW641)=0,TRUE,FALSE)</f>
        <v>1</v>
      </c>
      <c r="DB641" s="37" t="b">
        <f>NOT(ISBLANK(Survey!DX641))</f>
        <v>0</v>
      </c>
      <c r="DC641" s="16" t="str">
        <f t="shared" si="457"/>
        <v>Pass</v>
      </c>
      <c r="DD641" s="38" t="b">
        <f>IF(ABS(Survey!$EE641)=0,TRUE,FALSE)</f>
        <v>1</v>
      </c>
      <c r="DE641" s="37" t="b">
        <f>NOT(ISBLANK(Survey!$EF641))</f>
        <v>0</v>
      </c>
      <c r="DF641" s="16" t="str">
        <f t="shared" si="458"/>
        <v>Fail</v>
      </c>
      <c r="DG641" s="36">
        <f>SUM(SUMIF(Survey!EL641:EN641,{"&gt;0","&lt;0"})*{1,-1})</f>
        <v>0</v>
      </c>
      <c r="DH641">
        <f t="shared" si="459"/>
        <v>0</v>
      </c>
      <c r="DI641">
        <f t="shared" si="460"/>
        <v>100</v>
      </c>
      <c r="DJ641" s="35" t="b">
        <f>IF(OR(Survey!$M641="ETF",Survey!$M641="ETF, alternative mutual fund",Survey!$M641="Closed-end", Survey!$M641="Split share corp"),TRUE,FALSE)</f>
        <v>0</v>
      </c>
      <c r="DK641" s="16" t="str">
        <f t="shared" si="461"/>
        <v>Fail</v>
      </c>
      <c r="DL641" s="36">
        <f>SUM(SUMIF(Survey!EP641:EV641,{"&gt;0","&lt;0"})*{1,-1})</f>
        <v>0</v>
      </c>
      <c r="DM641">
        <f t="shared" si="462"/>
        <v>0</v>
      </c>
      <c r="DN641" s="17">
        <f t="shared" si="463"/>
        <v>100</v>
      </c>
      <c r="DO641" s="16" t="str">
        <f t="shared" si="464"/>
        <v>Fail</v>
      </c>
      <c r="DP641" s="36">
        <f>SUM(SUMIF(Survey!EX641:FD641,{"&gt;0","&lt;0"})*{1,-1})</f>
        <v>0</v>
      </c>
      <c r="DQ641">
        <f t="shared" si="465"/>
        <v>0</v>
      </c>
      <c r="DR641" s="17">
        <f t="shared" si="466"/>
        <v>100</v>
      </c>
    </row>
    <row r="642" spans="1:122">
      <c r="A642">
        <v>642</v>
      </c>
      <c r="B642" t="str">
        <f t="shared" si="420"/>
        <v>Pass</v>
      </c>
      <c r="C642" t="str">
        <f>IF(COUNTBLANK(Survey!B642:FE642)=$C$2, "Pass", "Fail")</f>
        <v>Pass</v>
      </c>
      <c r="D642" t="str">
        <f t="shared" si="421"/>
        <v>Fail</v>
      </c>
      <c r="E642" t="str">
        <f>IF(OR(ISBLANK(Survey!AJ642),COUNTIF(G642:BB642,"Fail")),"Fail","Pass")</f>
        <v>Fail</v>
      </c>
      <c r="G642" s="16" t="str">
        <f t="shared" si="422"/>
        <v>Fail</v>
      </c>
      <c r="H642" s="177">
        <f>COUNTBLANK(Survey!B642:D642)+COUNTBLANK(Survey!G642)+COUNTBLANK(Survey!I642)+COUNTBLANK(Survey!K642:M642)+COUNTBLANK(Survey!P642)+COUNTBLANK(Survey!S642:U642)+COUNTBLANK(Survey!Y642:AA642)+COUNTBLANK(Survey!AD642:AE642)+COUNTBLANK(Survey!AI642:AI642)</f>
        <v>18</v>
      </c>
      <c r="I642" s="16" t="str">
        <f t="shared" si="423"/>
        <v>Fail</v>
      </c>
      <c r="J642" t="b">
        <f>IF(Survey!E642="No",TRUE,FALSE)</f>
        <v>0</v>
      </c>
      <c r="K642" s="34">
        <f>LEN(Survey!E642)</f>
        <v>0</v>
      </c>
      <c r="L642" s="16" t="str">
        <f t="shared" si="424"/>
        <v>Fail</v>
      </c>
      <c r="M642" t="b">
        <f>IF(Survey!F642="No",TRUE,FALSE)</f>
        <v>0</v>
      </c>
      <c r="N642" s="33">
        <f>LEN(Survey!F642)</f>
        <v>0</v>
      </c>
      <c r="O642" s="16" t="str">
        <f t="shared" si="425"/>
        <v>Pass</v>
      </c>
      <c r="P642" s="34">
        <f>MOD((LEN(Survey!H642)+2),11)</f>
        <v>2</v>
      </c>
      <c r="Q642" s="33" t="str">
        <f>IF(Survey!$L642="Prospectus fund", "Yes", "No")</f>
        <v>No</v>
      </c>
      <c r="R642" s="16" t="str">
        <f t="shared" si="426"/>
        <v>Pass</v>
      </c>
      <c r="S642" s="34">
        <f>MOD((LEN(Survey!J642)+2),11)</f>
        <v>2</v>
      </c>
      <c r="T642" s="35" t="b">
        <f>IF(OR(Survey!$M642="ETF",Survey!$M642="ETF, alternative mutual fund",Survey!$M642="Closed-end", Survey!$M642="Split share corp", Survey!$I642="Yes"),TRUE,FALSE)</f>
        <v>0</v>
      </c>
      <c r="U642" s="16" t="str">
        <f>IFERROR(IF(AND(OR(X642=Y642,Y642 = "Either"),NOT(ISBLANK(Survey!K642))),"Pass","Fail"),"Pass")</f>
        <v>Fail</v>
      </c>
      <c r="V642" s="36" cm="1">
        <f t="array" ref="V642">SUM(SUMIF(Survey!BZ642:CS642,{"&gt;0","&lt;0"})*{1,-1})</f>
        <v>0</v>
      </c>
      <c r="W642" s="38" cm="1">
        <f t="array" ref="W642">SUM(SUMIF(Survey!CC642,{"&gt;0","&lt;0"})*{1,-1})+SUM(SUMIF(Survey!CM642,{"&gt;0","&lt;0"})*{1,-1})</f>
        <v>0</v>
      </c>
      <c r="X642" s="38">
        <f>Survey!K642</f>
        <v>0</v>
      </c>
      <c r="Y642" s="37" t="str">
        <f t="shared" si="427"/>
        <v>Either</v>
      </c>
      <c r="Z642" s="16" t="str">
        <f t="shared" si="428"/>
        <v>Fail</v>
      </c>
      <c r="AA642" s="67" cm="1">
        <f t="array" ref="AA642">SUM(SUMIF(Survey!BZ642:CS642,{"&gt;0","&lt;0"})*{1,-1})+SUM(SUMIF(Survey!CU642:DN642,{"&gt;0","&lt;0"})*{1,-1})</f>
        <v>0</v>
      </c>
      <c r="AB642" s="67">
        <f>IFERROR(AA642/(Survey!$AV642),0)</f>
        <v>0</v>
      </c>
      <c r="AC642" s="128" t="b">
        <f>IF(OR(Survey!$M642="Alternative strategy or hedge",Survey!$M642="Other, illiquid",Survey!$L642="Prospectus fund"),TRUE,FALSE)</f>
        <v>0</v>
      </c>
      <c r="AD642" s="128" t="b">
        <f>NOT(ISBLANK(Survey!$M642))</f>
        <v>0</v>
      </c>
      <c r="AE642" s="16" t="str">
        <f t="shared" si="429"/>
        <v>Pass</v>
      </c>
      <c r="AF642" s="38" t="b">
        <f>NOT(ISNUMBER(SEARCH("Other",Survey!$P642)))</f>
        <v>1</v>
      </c>
      <c r="AG642" s="37" t="b">
        <f>NOT(ISBLANK(Survey!$Q642))</f>
        <v>0</v>
      </c>
      <c r="AH642" s="16" t="str">
        <f t="shared" si="430"/>
        <v>Pass</v>
      </c>
      <c r="AI642" s="143">
        <f>COUNTBLANK(Survey!$W642)</f>
        <v>1</v>
      </c>
      <c r="AJ642" s="67">
        <f>IF(AND(Survey!L642&lt;&gt;"Exempt fund",OR(Survey!$M642="ETF",Survey!$M642="ETF, alternative mutual fund",Survey!$M642="Mutual fund",Survey!$M642="Alternative mutual fund",Survey!$M642="Money market")),1,0)</f>
        <v>0</v>
      </c>
      <c r="AK642" s="16" t="str">
        <f t="shared" si="431"/>
        <v>Pass</v>
      </c>
      <c r="AL642" s="38" t="b">
        <f>NOT(ISNUMBER(SEARCH("Yes",Survey!$AA642)))</f>
        <v>1</v>
      </c>
      <c r="AM642" s="37" t="b">
        <f>IF(COUNTBLANK(Survey!$AB642:$AC642)=0,TRUE, FALSE)</f>
        <v>0</v>
      </c>
      <c r="AN642" s="16" t="str">
        <f t="shared" si="432"/>
        <v>Pass</v>
      </c>
      <c r="AO642" s="38" t="b">
        <f>NOT(ISNUMBER(SEARCH("Yes",Survey!$AD642)))</f>
        <v>1</v>
      </c>
      <c r="AP642" s="37" t="b">
        <f>NOT(ISBLANK(Survey!$AF642))</f>
        <v>0</v>
      </c>
      <c r="AQ642" s="16" t="str">
        <f t="shared" si="433"/>
        <v>Pass</v>
      </c>
      <c r="AR642" s="38" t="b">
        <f>NOT(OR(ISNUMBER(SEARCH("Other",Survey!$AF642)),ISNUMBER(SEARCH("Multiple",Survey!$AF642))))</f>
        <v>1</v>
      </c>
      <c r="AS642" s="37" t="b">
        <f>NOT(ISBLANK(Survey!$AG642))</f>
        <v>0</v>
      </c>
      <c r="AT642" s="16" t="str">
        <f t="shared" si="434"/>
        <v>Fail</v>
      </c>
      <c r="AU642" s="143">
        <f>IF(ABS(Survey!$AV642)&gt;0, 1,0)</f>
        <v>0</v>
      </c>
      <c r="AV642" s="143">
        <f>IF(COUNTBLANK(Survey!$AJ642)=0,1,0)</f>
        <v>0</v>
      </c>
      <c r="AW642" s="16" t="str">
        <f t="shared" si="435"/>
        <v>Pass</v>
      </c>
      <c r="AX642" s="143">
        <f>IF(ISBLANK(Survey!$AJ642),0,1)</f>
        <v>0</v>
      </c>
      <c r="AY642" s="165">
        <f>COUNTBLANK(Survey!$AK642)</f>
        <v>1</v>
      </c>
      <c r="AZ642" s="16" t="str">
        <f t="shared" si="436"/>
        <v>Pass</v>
      </c>
      <c r="BA642" s="143">
        <f>IF(OR(Survey!$AK642="Closed",ISBLANK(Survey!$AK642)),0,1)</f>
        <v>0</v>
      </c>
      <c r="BB642" s="165">
        <f>IF(ISBLANK(Survey!$AL642),1,0)</f>
        <v>1</v>
      </c>
      <c r="BC642" s="147" t="str" cm="1">
        <f t="array" ref="BC642">IF(OR(IF(OR($BE642+$BF642 = 2, $BG642=1), FALSE, TRUE), AND($BD642:$BD642 = 0)),"Pass","Fail")</f>
        <v>Pass</v>
      </c>
      <c r="BD642" s="143">
        <f>COUNTBLANK(Survey!$AM642:$AO642)</f>
        <v>3</v>
      </c>
      <c r="BE642" s="143">
        <f>IF(Survey!$I642="Yes",1,0)</f>
        <v>0</v>
      </c>
      <c r="BF642" s="143">
        <f>IF(OR(Survey!$M642="Mutual fund",Survey!$M642="Alternative mutual fund",Survey!$M642="Money market"),1,0)</f>
        <v>0</v>
      </c>
      <c r="BG642" s="148">
        <f>IF(OR(Survey!$M642="ETF",Survey!$M642="ETF, alternative mutual fund"),1,0)</f>
        <v>0</v>
      </c>
      <c r="BH642" s="16" t="str">
        <f t="shared" si="437"/>
        <v>Pass</v>
      </c>
      <c r="BI642" s="38" t="b">
        <f>OR(ISNUMBER(SEARCH("Yes",Survey!$AO642)),ISBLANK(Survey!$AO642))</f>
        <v>1</v>
      </c>
      <c r="BJ642" s="67" t="b">
        <f>NOT(ISBLANK(Survey!$AP642))</f>
        <v>0</v>
      </c>
      <c r="BK642" s="16" t="str">
        <f t="shared" si="438"/>
        <v>Pass</v>
      </c>
      <c r="BL642" s="143">
        <f>IF(Survey!$AW642=0, 0,1)</f>
        <v>0</v>
      </c>
      <c r="BM642" s="67">
        <f>Survey!$AQ642</f>
        <v>0</v>
      </c>
      <c r="BN642" s="67">
        <f>IFERROR((Survey!$AX642-ABS(Survey!$AY642)-ABS(Survey!$BD642))/Survey!$AW642,0)</f>
        <v>0</v>
      </c>
      <c r="BO642" s="67">
        <f>IF(AND($BM642&gt;$BN642-0.2,$BM642&lt;$BN642+0.2,ISBLANK(Survey!$AQ642)=FALSE),0,1)</f>
        <v>1</v>
      </c>
      <c r="BP642" s="165">
        <f>IF(ISBLANK(Survey!$AR642),1,0)</f>
        <v>1</v>
      </c>
      <c r="BQ642" s="16" t="str">
        <f t="shared" si="439"/>
        <v>Pass</v>
      </c>
      <c r="BR642" s="143">
        <f>IF(Survey!$AW642=0, 0,1)</f>
        <v>0</v>
      </c>
      <c r="BS642" s="67">
        <f>IF(AND(Survey!$AS642&gt;=0,Survey!$AS642&lt;=0.2,Survey!$AS642&lt;&gt;""),0,1)</f>
        <v>1</v>
      </c>
      <c r="BT642" s="143">
        <f>IF(ISBLANK(Survey!$AT642),1,0)</f>
        <v>1</v>
      </c>
      <c r="BU642" s="16" t="str">
        <f t="shared" si="440"/>
        <v>Fail</v>
      </c>
      <c r="BV642" s="165">
        <f>Survey!$AU642</f>
        <v>0</v>
      </c>
      <c r="BW642" s="16" t="str">
        <f t="shared" si="441"/>
        <v>Pass</v>
      </c>
      <c r="BX642" s="36">
        <f>Survey!$AV642</f>
        <v>0</v>
      </c>
      <c r="BY642" s="176">
        <f>Survey!$AW642+Survey!$AX642-ABS(Survey!$AY642)+ABS(Survey!$AZ642)-ABS(Survey!$BA642)+ABS(Survey!$BB642)-ABS(Survey!$BC642)-ABS(Survey!$BD642)+Survey!$BE642</f>
        <v>0</v>
      </c>
      <c r="BZ642" s="35">
        <f t="shared" si="442"/>
        <v>0</v>
      </c>
      <c r="CA642" s="17">
        <f t="shared" si="443"/>
        <v>0</v>
      </c>
      <c r="CB642" s="16" t="str">
        <f t="shared" si="444"/>
        <v>Pass</v>
      </c>
      <c r="CC642" s="38" t="b">
        <f>IF(ABS(Survey!$BE642)=0,TRUE,FALSE)</f>
        <v>1</v>
      </c>
      <c r="CD642" s="37" t="b">
        <f>NOT(ISBLANK(Survey!$BF642))</f>
        <v>0</v>
      </c>
      <c r="CE642" t="str">
        <f t="shared" si="445"/>
        <v>Fail</v>
      </c>
      <c r="CF642" s="29">
        <f>Survey!$AV642</f>
        <v>0</v>
      </c>
      <c r="CG642" s="29" cm="1">
        <f t="array" ref="CG642">SUM(SUMIF(Survey!BH642:BO642,{"&gt;0","&lt;0"})*{1,-1})-SUM(SUMIF(Survey!BQ642:BX642,{"&gt;0","&lt;0"})*{1,-1})</f>
        <v>0</v>
      </c>
      <c r="CH642" s="35" t="str">
        <f t="shared" si="446"/>
        <v>No holdings</v>
      </c>
      <c r="CI642">
        <f t="shared" si="447"/>
        <v>0</v>
      </c>
      <c r="CJ642" s="16" t="str">
        <f t="shared" si="448"/>
        <v>Fail</v>
      </c>
      <c r="CK642" s="36">
        <f>Survey!$AV642</f>
        <v>0</v>
      </c>
      <c r="CL642" s="36" cm="1">
        <f t="array" ref="CL642">SUM(SUMIF(Survey!BZ642:CS642,{"&gt;0","&lt;0"})*{1,-1})-SUM(SUMIF(Survey!CU642:DN642,{"&gt;0","&lt;0"})*{1,-1})</f>
        <v>0</v>
      </c>
      <c r="CM642" s="35" t="str">
        <f t="shared" si="449"/>
        <v>No holdings</v>
      </c>
      <c r="CN642" s="17">
        <f t="shared" si="450"/>
        <v>0</v>
      </c>
      <c r="CO642" s="16" t="str">
        <f t="shared" si="451"/>
        <v>Pass</v>
      </c>
      <c r="CP642" s="38" t="b">
        <f>IF(ABS(Survey!$CS642)=0,TRUE,FALSE)</f>
        <v>1</v>
      </c>
      <c r="CQ642" s="37" t="b">
        <f>NOT(ISBLANK(Survey!$CT642))</f>
        <v>0</v>
      </c>
      <c r="CR642" s="16" t="str">
        <f t="shared" si="452"/>
        <v>Pass</v>
      </c>
      <c r="CS642" s="38" t="b">
        <f>IF(ABS(Survey!$DN642)=0,TRUE,FALSE)</f>
        <v>1</v>
      </c>
      <c r="CT642" s="37" t="b">
        <f>NOT(ISBLANK(Survey!$DO642))</f>
        <v>0</v>
      </c>
      <c r="CU642" t="str">
        <f t="shared" si="453"/>
        <v>Pass</v>
      </c>
      <c r="CV642" s="29" cm="1">
        <f t="array" ref="CV642">SUM(SUMIF(Survey!CO642,{"&gt;0","&lt;0"})*{1,-1})+SUM(SUMIF(Survey!DJ642,{"&gt;0","&lt;0"})*{1,-1})</f>
        <v>0</v>
      </c>
      <c r="CW642" s="29">
        <f>SUM(SUMIF(Survey!DQ642:DW642,{"&gt;0","&lt;0"})*{1,-1})+SUM(SUMIF(Survey!DY642:EE642,{"&gt;0","&lt;0"})*{1,-1})</f>
        <v>0</v>
      </c>
      <c r="CX642">
        <f t="shared" si="454"/>
        <v>0</v>
      </c>
      <c r="CY642">
        <f t="shared" si="455"/>
        <v>0</v>
      </c>
      <c r="CZ642" s="16" t="str">
        <f t="shared" si="456"/>
        <v>Pass</v>
      </c>
      <c r="DA642" s="38" t="b">
        <f>IF(ABS(Survey!$DW642)=0,TRUE,FALSE)</f>
        <v>1</v>
      </c>
      <c r="DB642" s="37" t="b">
        <f>NOT(ISBLANK(Survey!DX642))</f>
        <v>0</v>
      </c>
      <c r="DC642" s="16" t="str">
        <f t="shared" si="457"/>
        <v>Pass</v>
      </c>
      <c r="DD642" s="38" t="b">
        <f>IF(ABS(Survey!$EE642)=0,TRUE,FALSE)</f>
        <v>1</v>
      </c>
      <c r="DE642" s="37" t="b">
        <f>NOT(ISBLANK(Survey!$EF642))</f>
        <v>0</v>
      </c>
      <c r="DF642" s="16" t="str">
        <f t="shared" si="458"/>
        <v>Fail</v>
      </c>
      <c r="DG642" s="36">
        <f>SUM(SUMIF(Survey!EL642:EN642,{"&gt;0","&lt;0"})*{1,-1})</f>
        <v>0</v>
      </c>
      <c r="DH642">
        <f t="shared" si="459"/>
        <v>0</v>
      </c>
      <c r="DI642">
        <f t="shared" si="460"/>
        <v>100</v>
      </c>
      <c r="DJ642" s="35" t="b">
        <f>IF(OR(Survey!$M642="ETF",Survey!$M642="ETF, alternative mutual fund",Survey!$M642="Closed-end", Survey!$M642="Split share corp"),TRUE,FALSE)</f>
        <v>0</v>
      </c>
      <c r="DK642" s="16" t="str">
        <f t="shared" si="461"/>
        <v>Fail</v>
      </c>
      <c r="DL642" s="36">
        <f>SUM(SUMIF(Survey!EP642:EV642,{"&gt;0","&lt;0"})*{1,-1})</f>
        <v>0</v>
      </c>
      <c r="DM642">
        <f t="shared" si="462"/>
        <v>0</v>
      </c>
      <c r="DN642" s="17">
        <f t="shared" si="463"/>
        <v>100</v>
      </c>
      <c r="DO642" s="16" t="str">
        <f t="shared" si="464"/>
        <v>Fail</v>
      </c>
      <c r="DP642" s="36">
        <f>SUM(SUMIF(Survey!EX642:FD642,{"&gt;0","&lt;0"})*{1,-1})</f>
        <v>0</v>
      </c>
      <c r="DQ642">
        <f t="shared" si="465"/>
        <v>0</v>
      </c>
      <c r="DR642" s="17">
        <f t="shared" si="466"/>
        <v>100</v>
      </c>
    </row>
    <row r="643" spans="1:122">
      <c r="A643">
        <v>643</v>
      </c>
      <c r="B643" t="str">
        <f t="shared" ref="B643:B695" si="467">IF(OR($C643="Pass",$D643="Pass",$E643="Pass"),"Pass","Fail")</f>
        <v>Pass</v>
      </c>
      <c r="C643" t="str">
        <f>IF(COUNTBLANK(Survey!B643:FE643)=$C$2, "Pass", "Fail")</f>
        <v>Pass</v>
      </c>
      <c r="D643" t="str">
        <f t="shared" si="421"/>
        <v>Fail</v>
      </c>
      <c r="E643" t="str">
        <f>IF(OR(ISBLANK(Survey!AJ643),COUNTIF(G643:BB643,"Fail")),"Fail","Pass")</f>
        <v>Fail</v>
      </c>
      <c r="G643" s="16" t="str">
        <f t="shared" si="422"/>
        <v>Fail</v>
      </c>
      <c r="H643" s="177">
        <f>COUNTBLANK(Survey!B643:D643)+COUNTBLANK(Survey!G643)+COUNTBLANK(Survey!I643)+COUNTBLANK(Survey!K643:M643)+COUNTBLANK(Survey!P643)+COUNTBLANK(Survey!S643:U643)+COUNTBLANK(Survey!Y643:AA643)+COUNTBLANK(Survey!AD643:AE643)+COUNTBLANK(Survey!AI643:AI643)</f>
        <v>18</v>
      </c>
      <c r="I643" s="16" t="str">
        <f t="shared" si="423"/>
        <v>Fail</v>
      </c>
      <c r="J643" t="b">
        <f>IF(Survey!E643="No",TRUE,FALSE)</f>
        <v>0</v>
      </c>
      <c r="K643" s="34">
        <f>LEN(Survey!E643)</f>
        <v>0</v>
      </c>
      <c r="L643" s="16" t="str">
        <f t="shared" si="424"/>
        <v>Fail</v>
      </c>
      <c r="M643" t="b">
        <f>IF(Survey!F643="No",TRUE,FALSE)</f>
        <v>0</v>
      </c>
      <c r="N643" s="33">
        <f>LEN(Survey!F643)</f>
        <v>0</v>
      </c>
      <c r="O643" s="16" t="str">
        <f t="shared" si="425"/>
        <v>Pass</v>
      </c>
      <c r="P643" s="34">
        <f>MOD((LEN(Survey!H643)+2),11)</f>
        <v>2</v>
      </c>
      <c r="Q643" s="33" t="str">
        <f>IF(Survey!$L643="Prospectus fund", "Yes", "No")</f>
        <v>No</v>
      </c>
      <c r="R643" s="16" t="str">
        <f t="shared" si="426"/>
        <v>Pass</v>
      </c>
      <c r="S643" s="34">
        <f>MOD((LEN(Survey!J643)+2),11)</f>
        <v>2</v>
      </c>
      <c r="T643" s="35" t="b">
        <f>IF(OR(Survey!$M643="ETF",Survey!$M643="ETF, alternative mutual fund",Survey!$M643="Closed-end", Survey!$M643="Split share corp", Survey!$I643="Yes"),TRUE,FALSE)</f>
        <v>0</v>
      </c>
      <c r="U643" s="16" t="str">
        <f>IFERROR(IF(AND(OR(X643=Y643,Y643 = "Either"),NOT(ISBLANK(Survey!K643))),"Pass","Fail"),"Pass")</f>
        <v>Fail</v>
      </c>
      <c r="V643" s="36" cm="1">
        <f t="array" ref="V643">SUM(SUMIF(Survey!BZ643:CS643,{"&gt;0","&lt;0"})*{1,-1})</f>
        <v>0</v>
      </c>
      <c r="W643" s="38" cm="1">
        <f t="array" ref="W643">SUM(SUMIF(Survey!CC643,{"&gt;0","&lt;0"})*{1,-1})+SUM(SUMIF(Survey!CM643,{"&gt;0","&lt;0"})*{1,-1})</f>
        <v>0</v>
      </c>
      <c r="X643" s="38">
        <f>Survey!K643</f>
        <v>0</v>
      </c>
      <c r="Y643" s="37" t="str">
        <f t="shared" si="427"/>
        <v>Either</v>
      </c>
      <c r="Z643" s="16" t="str">
        <f t="shared" si="428"/>
        <v>Fail</v>
      </c>
      <c r="AA643" s="67" cm="1">
        <f t="array" ref="AA643">SUM(SUMIF(Survey!BZ643:CS643,{"&gt;0","&lt;0"})*{1,-1})+SUM(SUMIF(Survey!CU643:DN643,{"&gt;0","&lt;0"})*{1,-1})</f>
        <v>0</v>
      </c>
      <c r="AB643" s="67">
        <f>IFERROR(AA643/(Survey!$AV643),0)</f>
        <v>0</v>
      </c>
      <c r="AC643" s="128" t="b">
        <f>IF(OR(Survey!$M643="Alternative strategy or hedge",Survey!$M643="Other, illiquid",Survey!$L643="Prospectus fund"),TRUE,FALSE)</f>
        <v>0</v>
      </c>
      <c r="AD643" s="128" t="b">
        <f>NOT(ISBLANK(Survey!$M643))</f>
        <v>0</v>
      </c>
      <c r="AE643" s="16" t="str">
        <f t="shared" si="429"/>
        <v>Pass</v>
      </c>
      <c r="AF643" s="38" t="b">
        <f>NOT(ISNUMBER(SEARCH("Other",Survey!$P643)))</f>
        <v>1</v>
      </c>
      <c r="AG643" s="37" t="b">
        <f>NOT(ISBLANK(Survey!$Q643))</f>
        <v>0</v>
      </c>
      <c r="AH643" s="16" t="str">
        <f t="shared" si="430"/>
        <v>Pass</v>
      </c>
      <c r="AI643" s="143">
        <f>COUNTBLANK(Survey!$W643)</f>
        <v>1</v>
      </c>
      <c r="AJ643" s="67">
        <f>IF(AND(Survey!L643&lt;&gt;"Exempt fund",OR(Survey!$M643="ETF",Survey!$M643="ETF, alternative mutual fund",Survey!$M643="Mutual fund",Survey!$M643="Alternative mutual fund",Survey!$M643="Money market")),1,0)</f>
        <v>0</v>
      </c>
      <c r="AK643" s="16" t="str">
        <f t="shared" si="431"/>
        <v>Pass</v>
      </c>
      <c r="AL643" s="38" t="b">
        <f>NOT(ISNUMBER(SEARCH("Yes",Survey!$AA643)))</f>
        <v>1</v>
      </c>
      <c r="AM643" s="37" t="b">
        <f>IF(COUNTBLANK(Survey!$AB643:$AC643)=0,TRUE, FALSE)</f>
        <v>0</v>
      </c>
      <c r="AN643" s="16" t="str">
        <f t="shared" si="432"/>
        <v>Pass</v>
      </c>
      <c r="AO643" s="38" t="b">
        <f>NOT(ISNUMBER(SEARCH("Yes",Survey!$AD643)))</f>
        <v>1</v>
      </c>
      <c r="AP643" s="37" t="b">
        <f>NOT(ISBLANK(Survey!$AF643))</f>
        <v>0</v>
      </c>
      <c r="AQ643" s="16" t="str">
        <f t="shared" si="433"/>
        <v>Pass</v>
      </c>
      <c r="AR643" s="38" t="b">
        <f>NOT(OR(ISNUMBER(SEARCH("Other",Survey!$AF643)),ISNUMBER(SEARCH("Multiple",Survey!$AF643))))</f>
        <v>1</v>
      </c>
      <c r="AS643" s="37" t="b">
        <f>NOT(ISBLANK(Survey!$AG643))</f>
        <v>0</v>
      </c>
      <c r="AT643" s="16" t="str">
        <f t="shared" si="434"/>
        <v>Fail</v>
      </c>
      <c r="AU643" s="143">
        <f>IF(ABS(Survey!$AV643)&gt;0, 1,0)</f>
        <v>0</v>
      </c>
      <c r="AV643" s="143">
        <f>IF(COUNTBLANK(Survey!$AJ643)=0,1,0)</f>
        <v>0</v>
      </c>
      <c r="AW643" s="16" t="str">
        <f t="shared" si="435"/>
        <v>Pass</v>
      </c>
      <c r="AX643" s="143">
        <f>IF(ISBLANK(Survey!$AJ643),0,1)</f>
        <v>0</v>
      </c>
      <c r="AY643" s="165">
        <f>COUNTBLANK(Survey!$AK643)</f>
        <v>1</v>
      </c>
      <c r="AZ643" s="16" t="str">
        <f t="shared" si="436"/>
        <v>Pass</v>
      </c>
      <c r="BA643" s="143">
        <f>IF(OR(Survey!$AK643="Closed",ISBLANK(Survey!$AK643)),0,1)</f>
        <v>0</v>
      </c>
      <c r="BB643" s="165">
        <f>IF(ISBLANK(Survey!$AL643),1,0)</f>
        <v>1</v>
      </c>
      <c r="BC643" s="147" t="str" cm="1">
        <f t="array" ref="BC643">IF(OR(IF(OR($BE643+$BF643 = 2, $BG643=1), FALSE, TRUE), AND($BD643:$BD643 = 0)),"Pass","Fail")</f>
        <v>Pass</v>
      </c>
      <c r="BD643" s="143">
        <f>COUNTBLANK(Survey!$AM643:$AO643)</f>
        <v>3</v>
      </c>
      <c r="BE643" s="143">
        <f>IF(Survey!$I643="Yes",1,0)</f>
        <v>0</v>
      </c>
      <c r="BF643" s="143">
        <f>IF(OR(Survey!$M643="Mutual fund",Survey!$M643="Alternative mutual fund",Survey!$M643="Money market"),1,0)</f>
        <v>0</v>
      </c>
      <c r="BG643" s="148">
        <f>IF(OR(Survey!$M643="ETF",Survey!$M643="ETF, alternative mutual fund"),1,0)</f>
        <v>0</v>
      </c>
      <c r="BH643" s="16" t="str">
        <f t="shared" si="437"/>
        <v>Pass</v>
      </c>
      <c r="BI643" s="38" t="b">
        <f>OR(ISNUMBER(SEARCH("Yes",Survey!$AO643)),ISBLANK(Survey!$AO643))</f>
        <v>1</v>
      </c>
      <c r="BJ643" s="67" t="b">
        <f>NOT(ISBLANK(Survey!$AP643))</f>
        <v>0</v>
      </c>
      <c r="BK643" s="16" t="str">
        <f t="shared" si="438"/>
        <v>Pass</v>
      </c>
      <c r="BL643" s="143">
        <f>IF(Survey!$AW643=0, 0,1)</f>
        <v>0</v>
      </c>
      <c r="BM643" s="67">
        <f>Survey!$AQ643</f>
        <v>0</v>
      </c>
      <c r="BN643" s="67">
        <f>IFERROR((Survey!$AX643-ABS(Survey!$AY643)-ABS(Survey!$BD643))/Survey!$AW643,0)</f>
        <v>0</v>
      </c>
      <c r="BO643" s="67">
        <f>IF(AND($BM643&gt;$BN643-0.2,$BM643&lt;$BN643+0.2,ISBLANK(Survey!$AQ643)=FALSE),0,1)</f>
        <v>1</v>
      </c>
      <c r="BP643" s="165">
        <f>IF(ISBLANK(Survey!$AR643),1,0)</f>
        <v>1</v>
      </c>
      <c r="BQ643" s="16" t="str">
        <f t="shared" si="439"/>
        <v>Pass</v>
      </c>
      <c r="BR643" s="143">
        <f>IF(Survey!$AW643=0, 0,1)</f>
        <v>0</v>
      </c>
      <c r="BS643" s="67">
        <f>IF(AND(Survey!$AS643&gt;=0,Survey!$AS643&lt;=0.2,Survey!$AS643&lt;&gt;""),0,1)</f>
        <v>1</v>
      </c>
      <c r="BT643" s="143">
        <f>IF(ISBLANK(Survey!$AT643),1,0)</f>
        <v>1</v>
      </c>
      <c r="BU643" s="16" t="str">
        <f t="shared" si="440"/>
        <v>Fail</v>
      </c>
      <c r="BV643" s="165">
        <f>Survey!$AU643</f>
        <v>0</v>
      </c>
      <c r="BW643" s="16" t="str">
        <f t="shared" si="441"/>
        <v>Pass</v>
      </c>
      <c r="BX643" s="36">
        <f>Survey!$AV643</f>
        <v>0</v>
      </c>
      <c r="BY643" s="176">
        <f>Survey!$AW643+Survey!$AX643-ABS(Survey!$AY643)+ABS(Survey!$AZ643)-ABS(Survey!$BA643)+ABS(Survey!$BB643)-ABS(Survey!$BC643)-ABS(Survey!$BD643)+Survey!$BE643</f>
        <v>0</v>
      </c>
      <c r="BZ643" s="35">
        <f t="shared" si="442"/>
        <v>0</v>
      </c>
      <c r="CA643" s="17">
        <f t="shared" si="443"/>
        <v>0</v>
      </c>
      <c r="CB643" s="16" t="str">
        <f t="shared" si="444"/>
        <v>Pass</v>
      </c>
      <c r="CC643" s="38" t="b">
        <f>IF(ABS(Survey!$BE643)=0,TRUE,FALSE)</f>
        <v>1</v>
      </c>
      <c r="CD643" s="37" t="b">
        <f>NOT(ISBLANK(Survey!$BF643))</f>
        <v>0</v>
      </c>
      <c r="CE643" t="str">
        <f t="shared" si="445"/>
        <v>Fail</v>
      </c>
      <c r="CF643" s="29">
        <f>Survey!$AV643</f>
        <v>0</v>
      </c>
      <c r="CG643" s="29" cm="1">
        <f t="array" ref="CG643">SUM(SUMIF(Survey!BH643:BO643,{"&gt;0","&lt;0"})*{1,-1})-SUM(SUMIF(Survey!BQ643:BX643,{"&gt;0","&lt;0"})*{1,-1})</f>
        <v>0</v>
      </c>
      <c r="CH643" s="35" t="str">
        <f t="shared" si="446"/>
        <v>No holdings</v>
      </c>
      <c r="CI643">
        <f t="shared" si="447"/>
        <v>0</v>
      </c>
      <c r="CJ643" s="16" t="str">
        <f t="shared" si="448"/>
        <v>Fail</v>
      </c>
      <c r="CK643" s="36">
        <f>Survey!$AV643</f>
        <v>0</v>
      </c>
      <c r="CL643" s="36" cm="1">
        <f t="array" ref="CL643">SUM(SUMIF(Survey!BZ643:CS643,{"&gt;0","&lt;0"})*{1,-1})-SUM(SUMIF(Survey!CU643:DN643,{"&gt;0","&lt;0"})*{1,-1})</f>
        <v>0</v>
      </c>
      <c r="CM643" s="35" t="str">
        <f t="shared" si="449"/>
        <v>No holdings</v>
      </c>
      <c r="CN643" s="17">
        <f t="shared" si="450"/>
        <v>0</v>
      </c>
      <c r="CO643" s="16" t="str">
        <f t="shared" si="451"/>
        <v>Pass</v>
      </c>
      <c r="CP643" s="38" t="b">
        <f>IF(ABS(Survey!$CS643)=0,TRUE,FALSE)</f>
        <v>1</v>
      </c>
      <c r="CQ643" s="37" t="b">
        <f>NOT(ISBLANK(Survey!$CT643))</f>
        <v>0</v>
      </c>
      <c r="CR643" s="16" t="str">
        <f t="shared" si="452"/>
        <v>Pass</v>
      </c>
      <c r="CS643" s="38" t="b">
        <f>IF(ABS(Survey!$DN643)=0,TRUE,FALSE)</f>
        <v>1</v>
      </c>
      <c r="CT643" s="37" t="b">
        <f>NOT(ISBLANK(Survey!$DO643))</f>
        <v>0</v>
      </c>
      <c r="CU643" t="str">
        <f t="shared" si="453"/>
        <v>Pass</v>
      </c>
      <c r="CV643" s="29" cm="1">
        <f t="array" ref="CV643">SUM(SUMIF(Survey!CO643,{"&gt;0","&lt;0"})*{1,-1})+SUM(SUMIF(Survey!DJ643,{"&gt;0","&lt;0"})*{1,-1})</f>
        <v>0</v>
      </c>
      <c r="CW643" s="29">
        <f>SUM(SUMIF(Survey!DQ643:DW643,{"&gt;0","&lt;0"})*{1,-1})+SUM(SUMIF(Survey!DY643:EE643,{"&gt;0","&lt;0"})*{1,-1})</f>
        <v>0</v>
      </c>
      <c r="CX643">
        <f t="shared" si="454"/>
        <v>0</v>
      </c>
      <c r="CY643">
        <f t="shared" si="455"/>
        <v>0</v>
      </c>
      <c r="CZ643" s="16" t="str">
        <f t="shared" si="456"/>
        <v>Pass</v>
      </c>
      <c r="DA643" s="38" t="b">
        <f>IF(ABS(Survey!$DW643)=0,TRUE,FALSE)</f>
        <v>1</v>
      </c>
      <c r="DB643" s="37" t="b">
        <f>NOT(ISBLANK(Survey!DX643))</f>
        <v>0</v>
      </c>
      <c r="DC643" s="16" t="str">
        <f t="shared" si="457"/>
        <v>Pass</v>
      </c>
      <c r="DD643" s="38" t="b">
        <f>IF(ABS(Survey!$EE643)=0,TRUE,FALSE)</f>
        <v>1</v>
      </c>
      <c r="DE643" s="37" t="b">
        <f>NOT(ISBLANK(Survey!$EF643))</f>
        <v>0</v>
      </c>
      <c r="DF643" s="16" t="str">
        <f t="shared" si="458"/>
        <v>Fail</v>
      </c>
      <c r="DG643" s="36">
        <f>SUM(SUMIF(Survey!EL643:EN643,{"&gt;0","&lt;0"})*{1,-1})</f>
        <v>0</v>
      </c>
      <c r="DH643">
        <f t="shared" si="459"/>
        <v>0</v>
      </c>
      <c r="DI643">
        <f t="shared" si="460"/>
        <v>100</v>
      </c>
      <c r="DJ643" s="35" t="b">
        <f>IF(OR(Survey!$M643="ETF",Survey!$M643="ETF, alternative mutual fund",Survey!$M643="Closed-end", Survey!$M643="Split share corp"),TRUE,FALSE)</f>
        <v>0</v>
      </c>
      <c r="DK643" s="16" t="str">
        <f t="shared" si="461"/>
        <v>Fail</v>
      </c>
      <c r="DL643" s="36">
        <f>SUM(SUMIF(Survey!EP643:EV643,{"&gt;0","&lt;0"})*{1,-1})</f>
        <v>0</v>
      </c>
      <c r="DM643">
        <f t="shared" si="462"/>
        <v>0</v>
      </c>
      <c r="DN643" s="17">
        <f t="shared" si="463"/>
        <v>100</v>
      </c>
      <c r="DO643" s="16" t="str">
        <f t="shared" si="464"/>
        <v>Fail</v>
      </c>
      <c r="DP643" s="36">
        <f>SUM(SUMIF(Survey!EX643:FD643,{"&gt;0","&lt;0"})*{1,-1})</f>
        <v>0</v>
      </c>
      <c r="DQ643">
        <f t="shared" si="465"/>
        <v>0</v>
      </c>
      <c r="DR643" s="17">
        <f t="shared" si="466"/>
        <v>100</v>
      </c>
    </row>
    <row r="644" spans="1:122">
      <c r="A644">
        <v>644</v>
      </c>
      <c r="B644" t="str">
        <f t="shared" si="467"/>
        <v>Pass</v>
      </c>
      <c r="C644" t="str">
        <f>IF(COUNTBLANK(Survey!B644:FE644)=$C$2, "Pass", "Fail")</f>
        <v>Pass</v>
      </c>
      <c r="D644" t="str">
        <f t="shared" si="421"/>
        <v>Fail</v>
      </c>
      <c r="E644" t="str">
        <f>IF(OR(ISBLANK(Survey!AJ644),COUNTIF(G644:BB644,"Fail")),"Fail","Pass")</f>
        <v>Fail</v>
      </c>
      <c r="G644" s="16" t="str">
        <f t="shared" si="422"/>
        <v>Fail</v>
      </c>
      <c r="H644" s="177">
        <f>COUNTBLANK(Survey!B644:D644)+COUNTBLANK(Survey!G644)+COUNTBLANK(Survey!I644)+COUNTBLANK(Survey!K644:M644)+COUNTBLANK(Survey!P644)+COUNTBLANK(Survey!S644:U644)+COUNTBLANK(Survey!Y644:AA644)+COUNTBLANK(Survey!AD644:AE644)+COUNTBLANK(Survey!AI644:AI644)</f>
        <v>18</v>
      </c>
      <c r="I644" s="16" t="str">
        <f t="shared" si="423"/>
        <v>Fail</v>
      </c>
      <c r="J644" t="b">
        <f>IF(Survey!E644="No",TRUE,FALSE)</f>
        <v>0</v>
      </c>
      <c r="K644" s="34">
        <f>LEN(Survey!E644)</f>
        <v>0</v>
      </c>
      <c r="L644" s="16" t="str">
        <f t="shared" si="424"/>
        <v>Fail</v>
      </c>
      <c r="M644" t="b">
        <f>IF(Survey!F644="No",TRUE,FALSE)</f>
        <v>0</v>
      </c>
      <c r="N644" s="33">
        <f>LEN(Survey!F644)</f>
        <v>0</v>
      </c>
      <c r="O644" s="16" t="str">
        <f t="shared" si="425"/>
        <v>Pass</v>
      </c>
      <c r="P644" s="34">
        <f>MOD((LEN(Survey!H644)+2),11)</f>
        <v>2</v>
      </c>
      <c r="Q644" s="33" t="str">
        <f>IF(Survey!$L644="Prospectus fund", "Yes", "No")</f>
        <v>No</v>
      </c>
      <c r="R644" s="16" t="str">
        <f t="shared" si="426"/>
        <v>Pass</v>
      </c>
      <c r="S644" s="34">
        <f>MOD((LEN(Survey!J644)+2),11)</f>
        <v>2</v>
      </c>
      <c r="T644" s="35" t="b">
        <f>IF(OR(Survey!$M644="ETF",Survey!$M644="ETF, alternative mutual fund",Survey!$M644="Closed-end", Survey!$M644="Split share corp", Survey!$I644="Yes"),TRUE,FALSE)</f>
        <v>0</v>
      </c>
      <c r="U644" s="16" t="str">
        <f>IFERROR(IF(AND(OR(X644=Y644,Y644 = "Either"),NOT(ISBLANK(Survey!K644))),"Pass","Fail"),"Pass")</f>
        <v>Fail</v>
      </c>
      <c r="V644" s="36" cm="1">
        <f t="array" ref="V644">SUM(SUMIF(Survey!BZ644:CS644,{"&gt;0","&lt;0"})*{1,-1})</f>
        <v>0</v>
      </c>
      <c r="W644" s="38" cm="1">
        <f t="array" ref="W644">SUM(SUMIF(Survey!CC644,{"&gt;0","&lt;0"})*{1,-1})+SUM(SUMIF(Survey!CM644,{"&gt;0","&lt;0"})*{1,-1})</f>
        <v>0</v>
      </c>
      <c r="X644" s="38">
        <f>Survey!K644</f>
        <v>0</v>
      </c>
      <c r="Y644" s="37" t="str">
        <f t="shared" si="427"/>
        <v>Either</v>
      </c>
      <c r="Z644" s="16" t="str">
        <f t="shared" si="428"/>
        <v>Fail</v>
      </c>
      <c r="AA644" s="67" cm="1">
        <f t="array" ref="AA644">SUM(SUMIF(Survey!BZ644:CS644,{"&gt;0","&lt;0"})*{1,-1})+SUM(SUMIF(Survey!CU644:DN644,{"&gt;0","&lt;0"})*{1,-1})</f>
        <v>0</v>
      </c>
      <c r="AB644" s="67">
        <f>IFERROR(AA644/(Survey!$AV644),0)</f>
        <v>0</v>
      </c>
      <c r="AC644" s="128" t="b">
        <f>IF(OR(Survey!$M644="Alternative strategy or hedge",Survey!$M644="Other, illiquid",Survey!$L644="Prospectus fund"),TRUE,FALSE)</f>
        <v>0</v>
      </c>
      <c r="AD644" s="128" t="b">
        <f>NOT(ISBLANK(Survey!$M644))</f>
        <v>0</v>
      </c>
      <c r="AE644" s="16" t="str">
        <f t="shared" si="429"/>
        <v>Pass</v>
      </c>
      <c r="AF644" s="38" t="b">
        <f>NOT(ISNUMBER(SEARCH("Other",Survey!$P644)))</f>
        <v>1</v>
      </c>
      <c r="AG644" s="37" t="b">
        <f>NOT(ISBLANK(Survey!$Q644))</f>
        <v>0</v>
      </c>
      <c r="AH644" s="16" t="str">
        <f t="shared" si="430"/>
        <v>Pass</v>
      </c>
      <c r="AI644" s="143">
        <f>COUNTBLANK(Survey!$W644)</f>
        <v>1</v>
      </c>
      <c r="AJ644" s="67">
        <f>IF(AND(Survey!L644&lt;&gt;"Exempt fund",OR(Survey!$M644="ETF",Survey!$M644="ETF, alternative mutual fund",Survey!$M644="Mutual fund",Survey!$M644="Alternative mutual fund",Survey!$M644="Money market")),1,0)</f>
        <v>0</v>
      </c>
      <c r="AK644" s="16" t="str">
        <f t="shared" si="431"/>
        <v>Pass</v>
      </c>
      <c r="AL644" s="38" t="b">
        <f>NOT(ISNUMBER(SEARCH("Yes",Survey!$AA644)))</f>
        <v>1</v>
      </c>
      <c r="AM644" s="37" t="b">
        <f>IF(COUNTBLANK(Survey!$AB644:$AC644)=0,TRUE, FALSE)</f>
        <v>0</v>
      </c>
      <c r="AN644" s="16" t="str">
        <f t="shared" si="432"/>
        <v>Pass</v>
      </c>
      <c r="AO644" s="38" t="b">
        <f>NOT(ISNUMBER(SEARCH("Yes",Survey!$AD644)))</f>
        <v>1</v>
      </c>
      <c r="AP644" s="37" t="b">
        <f>NOT(ISBLANK(Survey!$AF644))</f>
        <v>0</v>
      </c>
      <c r="AQ644" s="16" t="str">
        <f t="shared" si="433"/>
        <v>Pass</v>
      </c>
      <c r="AR644" s="38" t="b">
        <f>NOT(OR(ISNUMBER(SEARCH("Other",Survey!$AF644)),ISNUMBER(SEARCH("Multiple",Survey!$AF644))))</f>
        <v>1</v>
      </c>
      <c r="AS644" s="37" t="b">
        <f>NOT(ISBLANK(Survey!$AG644))</f>
        <v>0</v>
      </c>
      <c r="AT644" s="16" t="str">
        <f t="shared" si="434"/>
        <v>Fail</v>
      </c>
      <c r="AU644" s="143">
        <f>IF(ABS(Survey!$AV644)&gt;0, 1,0)</f>
        <v>0</v>
      </c>
      <c r="AV644" s="143">
        <f>IF(COUNTBLANK(Survey!$AJ644)=0,1,0)</f>
        <v>0</v>
      </c>
      <c r="AW644" s="16" t="str">
        <f t="shared" si="435"/>
        <v>Pass</v>
      </c>
      <c r="AX644" s="143">
        <f>IF(ISBLANK(Survey!$AJ644),0,1)</f>
        <v>0</v>
      </c>
      <c r="AY644" s="165">
        <f>COUNTBLANK(Survey!$AK644)</f>
        <v>1</v>
      </c>
      <c r="AZ644" s="16" t="str">
        <f t="shared" si="436"/>
        <v>Pass</v>
      </c>
      <c r="BA644" s="143">
        <f>IF(OR(Survey!$AK644="Closed",ISBLANK(Survey!$AK644)),0,1)</f>
        <v>0</v>
      </c>
      <c r="BB644" s="165">
        <f>IF(ISBLANK(Survey!$AL644),1,0)</f>
        <v>1</v>
      </c>
      <c r="BC644" s="147" t="str" cm="1">
        <f t="array" ref="BC644">IF(OR(IF(OR($BE644+$BF644 = 2, $BG644=1), FALSE, TRUE), AND($BD644:$BD644 = 0)),"Pass","Fail")</f>
        <v>Pass</v>
      </c>
      <c r="BD644" s="143">
        <f>COUNTBLANK(Survey!$AM644:$AO644)</f>
        <v>3</v>
      </c>
      <c r="BE644" s="143">
        <f>IF(Survey!$I644="Yes",1,0)</f>
        <v>0</v>
      </c>
      <c r="BF644" s="143">
        <f>IF(OR(Survey!$M644="Mutual fund",Survey!$M644="Alternative mutual fund",Survey!$M644="Money market"),1,0)</f>
        <v>0</v>
      </c>
      <c r="BG644" s="148">
        <f>IF(OR(Survey!$M644="ETF",Survey!$M644="ETF, alternative mutual fund"),1,0)</f>
        <v>0</v>
      </c>
      <c r="BH644" s="16" t="str">
        <f t="shared" si="437"/>
        <v>Pass</v>
      </c>
      <c r="BI644" s="38" t="b">
        <f>OR(ISNUMBER(SEARCH("Yes",Survey!$AO644)),ISBLANK(Survey!$AO644))</f>
        <v>1</v>
      </c>
      <c r="BJ644" s="67" t="b">
        <f>NOT(ISBLANK(Survey!$AP644))</f>
        <v>0</v>
      </c>
      <c r="BK644" s="16" t="str">
        <f t="shared" si="438"/>
        <v>Pass</v>
      </c>
      <c r="BL644" s="143">
        <f>IF(Survey!$AW644=0, 0,1)</f>
        <v>0</v>
      </c>
      <c r="BM644" s="67">
        <f>Survey!$AQ644</f>
        <v>0</v>
      </c>
      <c r="BN644" s="67">
        <f>IFERROR((Survey!$AX644-ABS(Survey!$AY644)-ABS(Survey!$BD644))/Survey!$AW644,0)</f>
        <v>0</v>
      </c>
      <c r="BO644" s="67">
        <f>IF(AND($BM644&gt;$BN644-0.2,$BM644&lt;$BN644+0.2,ISBLANK(Survey!$AQ644)=FALSE),0,1)</f>
        <v>1</v>
      </c>
      <c r="BP644" s="165">
        <f>IF(ISBLANK(Survey!$AR644),1,0)</f>
        <v>1</v>
      </c>
      <c r="BQ644" s="16" t="str">
        <f t="shared" si="439"/>
        <v>Pass</v>
      </c>
      <c r="BR644" s="143">
        <f>IF(Survey!$AW644=0, 0,1)</f>
        <v>0</v>
      </c>
      <c r="BS644" s="67">
        <f>IF(AND(Survey!$AS644&gt;=0,Survey!$AS644&lt;=0.2,Survey!$AS644&lt;&gt;""),0,1)</f>
        <v>1</v>
      </c>
      <c r="BT644" s="143">
        <f>IF(ISBLANK(Survey!$AT644),1,0)</f>
        <v>1</v>
      </c>
      <c r="BU644" s="16" t="str">
        <f t="shared" si="440"/>
        <v>Fail</v>
      </c>
      <c r="BV644" s="165">
        <f>Survey!$AU644</f>
        <v>0</v>
      </c>
      <c r="BW644" s="16" t="str">
        <f t="shared" si="441"/>
        <v>Pass</v>
      </c>
      <c r="BX644" s="36">
        <f>Survey!$AV644</f>
        <v>0</v>
      </c>
      <c r="BY644" s="176">
        <f>Survey!$AW644+Survey!$AX644-ABS(Survey!$AY644)+ABS(Survey!$AZ644)-ABS(Survey!$BA644)+ABS(Survey!$BB644)-ABS(Survey!$BC644)-ABS(Survey!$BD644)+Survey!$BE644</f>
        <v>0</v>
      </c>
      <c r="BZ644" s="35">
        <f t="shared" si="442"/>
        <v>0</v>
      </c>
      <c r="CA644" s="17">
        <f t="shared" si="443"/>
        <v>0</v>
      </c>
      <c r="CB644" s="16" t="str">
        <f t="shared" si="444"/>
        <v>Pass</v>
      </c>
      <c r="CC644" s="38" t="b">
        <f>IF(ABS(Survey!$BE644)=0,TRUE,FALSE)</f>
        <v>1</v>
      </c>
      <c r="CD644" s="37" t="b">
        <f>NOT(ISBLANK(Survey!$BF644))</f>
        <v>0</v>
      </c>
      <c r="CE644" t="str">
        <f t="shared" si="445"/>
        <v>Fail</v>
      </c>
      <c r="CF644" s="29">
        <f>Survey!$AV644</f>
        <v>0</v>
      </c>
      <c r="CG644" s="29" cm="1">
        <f t="array" ref="CG644">SUM(SUMIF(Survey!BH644:BO644,{"&gt;0","&lt;0"})*{1,-1})-SUM(SUMIF(Survey!BQ644:BX644,{"&gt;0","&lt;0"})*{1,-1})</f>
        <v>0</v>
      </c>
      <c r="CH644" s="35" t="str">
        <f t="shared" si="446"/>
        <v>No holdings</v>
      </c>
      <c r="CI644">
        <f t="shared" si="447"/>
        <v>0</v>
      </c>
      <c r="CJ644" s="16" t="str">
        <f t="shared" si="448"/>
        <v>Fail</v>
      </c>
      <c r="CK644" s="36">
        <f>Survey!$AV644</f>
        <v>0</v>
      </c>
      <c r="CL644" s="36" cm="1">
        <f t="array" ref="CL644">SUM(SUMIF(Survey!BZ644:CS644,{"&gt;0","&lt;0"})*{1,-1})-SUM(SUMIF(Survey!CU644:DN644,{"&gt;0","&lt;0"})*{1,-1})</f>
        <v>0</v>
      </c>
      <c r="CM644" s="35" t="str">
        <f t="shared" si="449"/>
        <v>No holdings</v>
      </c>
      <c r="CN644" s="17">
        <f t="shared" si="450"/>
        <v>0</v>
      </c>
      <c r="CO644" s="16" t="str">
        <f t="shared" si="451"/>
        <v>Pass</v>
      </c>
      <c r="CP644" s="38" t="b">
        <f>IF(ABS(Survey!$CS644)=0,TRUE,FALSE)</f>
        <v>1</v>
      </c>
      <c r="CQ644" s="37" t="b">
        <f>NOT(ISBLANK(Survey!$CT644))</f>
        <v>0</v>
      </c>
      <c r="CR644" s="16" t="str">
        <f t="shared" si="452"/>
        <v>Pass</v>
      </c>
      <c r="CS644" s="38" t="b">
        <f>IF(ABS(Survey!$DN644)=0,TRUE,FALSE)</f>
        <v>1</v>
      </c>
      <c r="CT644" s="37" t="b">
        <f>NOT(ISBLANK(Survey!$DO644))</f>
        <v>0</v>
      </c>
      <c r="CU644" t="str">
        <f t="shared" si="453"/>
        <v>Pass</v>
      </c>
      <c r="CV644" s="29" cm="1">
        <f t="array" ref="CV644">SUM(SUMIF(Survey!CO644,{"&gt;0","&lt;0"})*{1,-1})+SUM(SUMIF(Survey!DJ644,{"&gt;0","&lt;0"})*{1,-1})</f>
        <v>0</v>
      </c>
      <c r="CW644" s="29">
        <f>SUM(SUMIF(Survey!DQ644:DW644,{"&gt;0","&lt;0"})*{1,-1})+SUM(SUMIF(Survey!DY644:EE644,{"&gt;0","&lt;0"})*{1,-1})</f>
        <v>0</v>
      </c>
      <c r="CX644">
        <f t="shared" si="454"/>
        <v>0</v>
      </c>
      <c r="CY644">
        <f t="shared" si="455"/>
        <v>0</v>
      </c>
      <c r="CZ644" s="16" t="str">
        <f t="shared" si="456"/>
        <v>Pass</v>
      </c>
      <c r="DA644" s="38" t="b">
        <f>IF(ABS(Survey!$DW644)=0,TRUE,FALSE)</f>
        <v>1</v>
      </c>
      <c r="DB644" s="37" t="b">
        <f>NOT(ISBLANK(Survey!DX644))</f>
        <v>0</v>
      </c>
      <c r="DC644" s="16" t="str">
        <f t="shared" si="457"/>
        <v>Pass</v>
      </c>
      <c r="DD644" s="38" t="b">
        <f>IF(ABS(Survey!$EE644)=0,TRUE,FALSE)</f>
        <v>1</v>
      </c>
      <c r="DE644" s="37" t="b">
        <f>NOT(ISBLANK(Survey!$EF644))</f>
        <v>0</v>
      </c>
      <c r="DF644" s="16" t="str">
        <f t="shared" si="458"/>
        <v>Fail</v>
      </c>
      <c r="DG644" s="36">
        <f>SUM(SUMIF(Survey!EL644:EN644,{"&gt;0","&lt;0"})*{1,-1})</f>
        <v>0</v>
      </c>
      <c r="DH644">
        <f t="shared" si="459"/>
        <v>0</v>
      </c>
      <c r="DI644">
        <f t="shared" si="460"/>
        <v>100</v>
      </c>
      <c r="DJ644" s="35" t="b">
        <f>IF(OR(Survey!$M644="ETF",Survey!$M644="ETF, alternative mutual fund",Survey!$M644="Closed-end", Survey!$M644="Split share corp"),TRUE,FALSE)</f>
        <v>0</v>
      </c>
      <c r="DK644" s="16" t="str">
        <f t="shared" si="461"/>
        <v>Fail</v>
      </c>
      <c r="DL644" s="36">
        <f>SUM(SUMIF(Survey!EP644:EV644,{"&gt;0","&lt;0"})*{1,-1})</f>
        <v>0</v>
      </c>
      <c r="DM644">
        <f t="shared" si="462"/>
        <v>0</v>
      </c>
      <c r="DN644" s="17">
        <f t="shared" si="463"/>
        <v>100</v>
      </c>
      <c r="DO644" s="16" t="str">
        <f t="shared" si="464"/>
        <v>Fail</v>
      </c>
      <c r="DP644" s="36">
        <f>SUM(SUMIF(Survey!EX644:FD644,{"&gt;0","&lt;0"})*{1,-1})</f>
        <v>0</v>
      </c>
      <c r="DQ644">
        <f t="shared" si="465"/>
        <v>0</v>
      </c>
      <c r="DR644" s="17">
        <f t="shared" si="466"/>
        <v>100</v>
      </c>
    </row>
    <row r="645" spans="1:122">
      <c r="A645">
        <v>645</v>
      </c>
      <c r="B645" t="str">
        <f t="shared" si="467"/>
        <v>Pass</v>
      </c>
      <c r="C645" t="str">
        <f>IF(COUNTBLANK(Survey!B645:FE645)=$C$2, "Pass", "Fail")</f>
        <v>Pass</v>
      </c>
      <c r="D645" t="str">
        <f t="shared" ref="D645:D695" si="468">IF(COUNTIF(G645:DR645,"Fail"),"Fail","Pass")</f>
        <v>Fail</v>
      </c>
      <c r="E645" t="str">
        <f>IF(OR(ISBLANK(Survey!AJ645),COUNTIF(G645:BB645,"Fail")),"Fail","Pass")</f>
        <v>Fail</v>
      </c>
      <c r="G645" s="16" t="str">
        <f t="shared" ref="G645:G695" si="469">IF(H645=0,"Pass","Fail")</f>
        <v>Fail</v>
      </c>
      <c r="H645" s="177">
        <f>COUNTBLANK(Survey!B645:D645)+COUNTBLANK(Survey!G645)+COUNTBLANK(Survey!I645)+COUNTBLANK(Survey!K645:M645)+COUNTBLANK(Survey!P645)+COUNTBLANK(Survey!S645:U645)+COUNTBLANK(Survey!Y645:AA645)+COUNTBLANK(Survey!AD645:AE645)+COUNTBLANK(Survey!AI645:AI645)</f>
        <v>18</v>
      </c>
      <c r="I645" s="16" t="str">
        <f t="shared" ref="I645:I695" si="470">IF(OR(K645=20, J645=TRUE),"Pass","Fail")</f>
        <v>Fail</v>
      </c>
      <c r="J645" t="b">
        <f>IF(Survey!E645="No",TRUE,FALSE)</f>
        <v>0</v>
      </c>
      <c r="K645" s="34">
        <f>LEN(Survey!E645)</f>
        <v>0</v>
      </c>
      <c r="L645" s="16" t="str">
        <f t="shared" ref="L645:L695" si="471">IF(OR(N645=20, M645=TRUE),"Pass","Fail")</f>
        <v>Fail</v>
      </c>
      <c r="M645" t="b">
        <f>IF(Survey!F645="No",TRUE,FALSE)</f>
        <v>0</v>
      </c>
      <c r="N645" s="33">
        <f>LEN(Survey!F645)</f>
        <v>0</v>
      </c>
      <c r="O645" s="16" t="str">
        <f t="shared" ref="O645:O695" si="472">IF(OR(P645=0, Q645="No"),"Pass","Fail")</f>
        <v>Pass</v>
      </c>
      <c r="P645" s="34">
        <f>MOD((LEN(Survey!H645)+2),11)</f>
        <v>2</v>
      </c>
      <c r="Q645" s="33" t="str">
        <f>IF(Survey!$L645="Prospectus fund", "Yes", "No")</f>
        <v>No</v>
      </c>
      <c r="R645" s="16" t="str">
        <f t="shared" ref="R645:R695" si="473">IFERROR(IF(OR(S645=0, T645=FALSE),"Pass","Fail"),"Pass")</f>
        <v>Pass</v>
      </c>
      <c r="S645" s="34">
        <f>MOD((LEN(Survey!J645)+2),11)</f>
        <v>2</v>
      </c>
      <c r="T645" s="35" t="b">
        <f>IF(OR(Survey!$M645="ETF",Survey!$M645="ETF, alternative mutual fund",Survey!$M645="Closed-end", Survey!$M645="Split share corp", Survey!$I645="Yes"),TRUE,FALSE)</f>
        <v>0</v>
      </c>
      <c r="U645" s="16" t="str">
        <f>IFERROR(IF(AND(OR(X645=Y645,Y645 = "Either"),NOT(ISBLANK(Survey!K645))),"Pass","Fail"),"Pass")</f>
        <v>Fail</v>
      </c>
      <c r="V645" s="36" cm="1">
        <f t="array" ref="V645">SUM(SUMIF(Survey!BZ645:CS645,{"&gt;0","&lt;0"})*{1,-1})</f>
        <v>0</v>
      </c>
      <c r="W645" s="38" cm="1">
        <f t="array" ref="W645">SUM(SUMIF(Survey!CC645,{"&gt;0","&lt;0"})*{1,-1})+SUM(SUMIF(Survey!CM645,{"&gt;0","&lt;0"})*{1,-1})</f>
        <v>0</v>
      </c>
      <c r="X645" s="38">
        <f>Survey!K645</f>
        <v>0</v>
      </c>
      <c r="Y645" s="37" t="str">
        <f t="shared" ref="Y645:Y695" si="474">IFERROR(IF(W645/V645 &gt; 0.65, "Fund of funds", IF(W645/V645 &lt; 0.35,"Stand-alone","Either")),"Either")</f>
        <v>Either</v>
      </c>
      <c r="Z645" s="16" t="str">
        <f t="shared" ref="Z645:Z695" si="475">IF(AND(AD645=TRUE,OR(AB645&lt;=2, AC645=TRUE)),"Pass","Fail")</f>
        <v>Fail</v>
      </c>
      <c r="AA645" s="67" cm="1">
        <f t="array" ref="AA645">SUM(SUMIF(Survey!BZ645:CS645,{"&gt;0","&lt;0"})*{1,-1})+SUM(SUMIF(Survey!CU645:DN645,{"&gt;0","&lt;0"})*{1,-1})</f>
        <v>0</v>
      </c>
      <c r="AB645" s="67">
        <f>IFERROR(AA645/(Survey!$AV645),0)</f>
        <v>0</v>
      </c>
      <c r="AC645" s="128" t="b">
        <f>IF(OR(Survey!$M645="Alternative strategy or hedge",Survey!$M645="Other, illiquid",Survey!$L645="Prospectus fund"),TRUE,FALSE)</f>
        <v>0</v>
      </c>
      <c r="AD645" s="128" t="b">
        <f>NOT(ISBLANK(Survey!$M645))</f>
        <v>0</v>
      </c>
      <c r="AE645" s="16" t="str">
        <f t="shared" ref="AE645:AE695" si="476">IF(OR(AF645=TRUE, AG645=TRUE),"Pass","Fail")</f>
        <v>Pass</v>
      </c>
      <c r="AF645" s="38" t="b">
        <f>NOT(ISNUMBER(SEARCH("Other",Survey!$P645)))</f>
        <v>1</v>
      </c>
      <c r="AG645" s="37" t="b">
        <f>NOT(ISBLANK(Survey!$Q645))</f>
        <v>0</v>
      </c>
      <c r="AH645" s="16" t="str">
        <f t="shared" ref="AH645:AH695" si="477">IF(OR(AI645=0, AJ645=0),"Pass","Fail")</f>
        <v>Pass</v>
      </c>
      <c r="AI645" s="143">
        <f>COUNTBLANK(Survey!$W645)</f>
        <v>1</v>
      </c>
      <c r="AJ645" s="67">
        <f>IF(AND(Survey!L645&lt;&gt;"Exempt fund",OR(Survey!$M645="ETF",Survey!$M645="ETF, alternative mutual fund",Survey!$M645="Mutual fund",Survey!$M645="Alternative mutual fund",Survey!$M645="Money market")),1,0)</f>
        <v>0</v>
      </c>
      <c r="AK645" s="16" t="str">
        <f t="shared" ref="AK645:AK695" si="478">IF(OR(AL645=TRUE, AM645=TRUE),"Pass","Fail")</f>
        <v>Pass</v>
      </c>
      <c r="AL645" s="38" t="b">
        <f>NOT(ISNUMBER(SEARCH("Yes",Survey!$AA645)))</f>
        <v>1</v>
      </c>
      <c r="AM645" s="37" t="b">
        <f>IF(COUNTBLANK(Survey!$AB645:$AC645)=0,TRUE, FALSE)</f>
        <v>0</v>
      </c>
      <c r="AN645" s="16" t="str">
        <f t="shared" ref="AN645:AN695" si="479">IF(OR(AO645=TRUE, AP645=TRUE),"Pass","Fail")</f>
        <v>Pass</v>
      </c>
      <c r="AO645" s="38" t="b">
        <f>NOT(ISNUMBER(SEARCH("Yes",Survey!$AD645)))</f>
        <v>1</v>
      </c>
      <c r="AP645" s="37" t="b">
        <f>NOT(ISBLANK(Survey!$AF645))</f>
        <v>0</v>
      </c>
      <c r="AQ645" s="16" t="str">
        <f t="shared" ref="AQ645:AQ695" si="480">IF(OR(AR645=TRUE, AS645=TRUE),"Pass","Fail")</f>
        <v>Pass</v>
      </c>
      <c r="AR645" s="38" t="b">
        <f>NOT(OR(ISNUMBER(SEARCH("Other",Survey!$AF645)),ISNUMBER(SEARCH("Multiple",Survey!$AF645))))</f>
        <v>1</v>
      </c>
      <c r="AS645" s="37" t="b">
        <f>NOT(ISBLANK(Survey!$AG645))</f>
        <v>0</v>
      </c>
      <c r="AT645" s="16" t="str">
        <f t="shared" ref="AT645:AT695" si="481">IF(OR(AND(AU645=1, AV645=0), AND(AU645=0, AV645=1)),"Pass","Fail")</f>
        <v>Fail</v>
      </c>
      <c r="AU645" s="143">
        <f>IF(ABS(Survey!$AV645)&gt;0, 1,0)</f>
        <v>0</v>
      </c>
      <c r="AV645" s="143">
        <f>IF(COUNTBLANK(Survey!$AJ645)=0,1,0)</f>
        <v>0</v>
      </c>
      <c r="AW645" s="16" t="str">
        <f t="shared" ref="AW645:AW695" si="482">IF(OR(AX645=0, AY645=0),"Pass","Fail")</f>
        <v>Pass</v>
      </c>
      <c r="AX645" s="143">
        <f>IF(ISBLANK(Survey!$AJ645),0,1)</f>
        <v>0</v>
      </c>
      <c r="AY645" s="165">
        <f>COUNTBLANK(Survey!$AK645)</f>
        <v>1</v>
      </c>
      <c r="AZ645" s="16" t="str">
        <f t="shared" ref="AZ645:AZ695" si="483">IF(OR(BA645=0, BB645=0),"Pass","Fail")</f>
        <v>Pass</v>
      </c>
      <c r="BA645" s="143">
        <f>IF(OR(Survey!$AK645="Closed",ISBLANK(Survey!$AK645)),0,1)</f>
        <v>0</v>
      </c>
      <c r="BB645" s="165">
        <f>IF(ISBLANK(Survey!$AL645),1,0)</f>
        <v>1</v>
      </c>
      <c r="BC645" s="147" t="str" cm="1">
        <f t="array" ref="BC645">IF(OR(IF(OR($BE645+$BF645 = 2, $BG645=1), FALSE, TRUE), AND($BD645:$BD645 = 0)),"Pass","Fail")</f>
        <v>Pass</v>
      </c>
      <c r="BD645" s="143">
        <f>COUNTBLANK(Survey!$AM645:$AO645)</f>
        <v>3</v>
      </c>
      <c r="BE645" s="143">
        <f>IF(Survey!$I645="Yes",1,0)</f>
        <v>0</v>
      </c>
      <c r="BF645" s="143">
        <f>IF(OR(Survey!$M645="Mutual fund",Survey!$M645="Alternative mutual fund",Survey!$M645="Money market"),1,0)</f>
        <v>0</v>
      </c>
      <c r="BG645" s="148">
        <f>IF(OR(Survey!$M645="ETF",Survey!$M645="ETF, alternative mutual fund"),1,0)</f>
        <v>0</v>
      </c>
      <c r="BH645" s="16" t="str">
        <f t="shared" ref="BH645:BH695" si="484">IF(OR(BI645=TRUE, BJ645=TRUE),"Pass","Fail")</f>
        <v>Pass</v>
      </c>
      <c r="BI645" s="38" t="b">
        <f>OR(ISNUMBER(SEARCH("Yes",Survey!$AO645)),ISBLANK(Survey!$AO645))</f>
        <v>1</v>
      </c>
      <c r="BJ645" s="67" t="b">
        <f>NOT(ISBLANK(Survey!$AP645))</f>
        <v>0</v>
      </c>
      <c r="BK645" s="16" t="str">
        <f t="shared" ref="BK645:BK695" si="485">IF(OR(BL645=0, BO645=0, BP645=0),"Pass","Fail")</f>
        <v>Pass</v>
      </c>
      <c r="BL645" s="143">
        <f>IF(Survey!$AW645=0, 0,1)</f>
        <v>0</v>
      </c>
      <c r="BM645" s="67">
        <f>Survey!$AQ645</f>
        <v>0</v>
      </c>
      <c r="BN645" s="67">
        <f>IFERROR((Survey!$AX645-ABS(Survey!$AY645)-ABS(Survey!$BD645))/Survey!$AW645,0)</f>
        <v>0</v>
      </c>
      <c r="BO645" s="67">
        <f>IF(AND($BM645&gt;$BN645-0.2,$BM645&lt;$BN645+0.2,ISBLANK(Survey!$AQ645)=FALSE),0,1)</f>
        <v>1</v>
      </c>
      <c r="BP645" s="165">
        <f>IF(ISBLANK(Survey!$AR645),1,0)</f>
        <v>1</v>
      </c>
      <c r="BQ645" s="16" t="str">
        <f t="shared" ref="BQ645:BQ695" si="486">IF(OR($BR645=0, $BS645=0,$BT645=0),"Pass","Fail")</f>
        <v>Pass</v>
      </c>
      <c r="BR645" s="143">
        <f>IF(Survey!$AW645=0, 0,1)</f>
        <v>0</v>
      </c>
      <c r="BS645" s="67">
        <f>IF(AND(Survey!$AS645&gt;=0,Survey!$AS645&lt;=0.2,Survey!$AS645&lt;&gt;""),0,1)</f>
        <v>1</v>
      </c>
      <c r="BT645" s="143">
        <f>IF(ISBLANK(Survey!$AT645),1,0)</f>
        <v>1</v>
      </c>
      <c r="BU645" s="16" t="str">
        <f t="shared" ref="BU645:BU695" si="487">IF(OR(BV645="CAD",BV645="USD"),"Pass","Fail")</f>
        <v>Fail</v>
      </c>
      <c r="BV645" s="165">
        <f>Survey!$AU645</f>
        <v>0</v>
      </c>
      <c r="BW645" s="16" t="str">
        <f t="shared" ref="BW645:BW695" si="488">IF(OR(CA645=0,AND(BZ645&gt;=0.99,BZ645&lt;=1.01)),"Pass","Fail")</f>
        <v>Pass</v>
      </c>
      <c r="BX645" s="36">
        <f>Survey!$AV645</f>
        <v>0</v>
      </c>
      <c r="BY645" s="176">
        <f>Survey!$AW645+Survey!$AX645-ABS(Survey!$AY645)+ABS(Survey!$AZ645)-ABS(Survey!$BA645)+ABS(Survey!$BB645)-ABS(Survey!$BC645)-ABS(Survey!$BD645)+Survey!$BE645</f>
        <v>0</v>
      </c>
      <c r="BZ645" s="35">
        <f t="shared" ref="BZ645:BZ695" si="489">IFERROR(BX645/BY645,0)</f>
        <v>0</v>
      </c>
      <c r="CA645" s="17">
        <f t="shared" ref="CA645:CA695" si="490">BX645-BY645</f>
        <v>0</v>
      </c>
      <c r="CB645" s="16" t="str">
        <f t="shared" ref="CB645:CB695" si="491">IF(OR(CC645=TRUE, CD645=TRUE),"Pass","Fail")</f>
        <v>Pass</v>
      </c>
      <c r="CC645" s="38" t="b">
        <f>IF(ABS(Survey!$BE645)=0,TRUE,FALSE)</f>
        <v>1</v>
      </c>
      <c r="CD645" s="37" t="b">
        <f>NOT(ISBLANK(Survey!$BF645))</f>
        <v>0</v>
      </c>
      <c r="CE645" t="str">
        <f t="shared" ref="CE645:CE695" si="492">IF(AND(CH645&gt;=0.99,CH645&lt;=1.01),"Pass","Fail")</f>
        <v>Fail</v>
      </c>
      <c r="CF645" s="29">
        <f>Survey!$AV645</f>
        <v>0</v>
      </c>
      <c r="CG645" s="29" cm="1">
        <f t="array" ref="CG645">SUM(SUMIF(Survey!BH645:BO645,{"&gt;0","&lt;0"})*{1,-1})-SUM(SUMIF(Survey!BQ645:BX645,{"&gt;0","&lt;0"})*{1,-1})</f>
        <v>0</v>
      </c>
      <c r="CH645" s="35" t="str">
        <f t="shared" ref="CH645:CH695" si="493">IF(CG645=0,"No holdings",CF645/CG645)</f>
        <v>No holdings</v>
      </c>
      <c r="CI645">
        <f t="shared" ref="CI645:CI695" si="494">CF645-CG645</f>
        <v>0</v>
      </c>
      <c r="CJ645" s="16" t="str">
        <f t="shared" ref="CJ645:CJ695" si="495">IF(AND(CM645&gt;=0.99,CM645&lt;=1.01),"Pass","Fail")</f>
        <v>Fail</v>
      </c>
      <c r="CK645" s="36">
        <f>Survey!$AV645</f>
        <v>0</v>
      </c>
      <c r="CL645" s="36" cm="1">
        <f t="array" ref="CL645">SUM(SUMIF(Survey!BZ645:CS645,{"&gt;0","&lt;0"})*{1,-1})-SUM(SUMIF(Survey!CU645:DN645,{"&gt;0","&lt;0"})*{1,-1})</f>
        <v>0</v>
      </c>
      <c r="CM645" s="35" t="str">
        <f t="shared" ref="CM645:CM695" si="496">IF(CL645=0,"No holdings",CK645/CL645)</f>
        <v>No holdings</v>
      </c>
      <c r="CN645" s="17">
        <f t="shared" ref="CN645:CN695" si="497">CK645-CL645</f>
        <v>0</v>
      </c>
      <c r="CO645" s="16" t="str">
        <f t="shared" ref="CO645:CO695" si="498">IF(OR(CP645=TRUE, CQ645=TRUE),"Pass","Fail")</f>
        <v>Pass</v>
      </c>
      <c r="CP645" s="38" t="b">
        <f>IF(ABS(Survey!$CS645)=0,TRUE,FALSE)</f>
        <v>1</v>
      </c>
      <c r="CQ645" s="37" t="b">
        <f>NOT(ISBLANK(Survey!$CT645))</f>
        <v>0</v>
      </c>
      <c r="CR645" s="16" t="str">
        <f t="shared" ref="CR645:CR695" si="499">IF(OR(CS645=TRUE, CT645=TRUE),"Pass","Fail")</f>
        <v>Pass</v>
      </c>
      <c r="CS645" s="38" t="b">
        <f>IF(ABS(Survey!$DN645)=0,TRUE,FALSE)</f>
        <v>1</v>
      </c>
      <c r="CT645" s="37" t="b">
        <f>NOT(ISBLANK(Survey!$DO645))</f>
        <v>0</v>
      </c>
      <c r="CU645" t="str">
        <f t="shared" ref="CU645:CU695" si="500">IF(CX645&lt;1,"Pass","Fail")</f>
        <v>Pass</v>
      </c>
      <c r="CV645" s="29" cm="1">
        <f t="array" ref="CV645">SUM(SUMIF(Survey!CO645,{"&gt;0","&lt;0"})*{1,-1})+SUM(SUMIF(Survey!DJ645,{"&gt;0","&lt;0"})*{1,-1})</f>
        <v>0</v>
      </c>
      <c r="CW645" s="29">
        <f>SUM(SUMIF(Survey!DQ645:DW645,{"&gt;0","&lt;0"})*{1,-1})+SUM(SUMIF(Survey!DY645:EE645,{"&gt;0","&lt;0"})*{1,-1})</f>
        <v>0</v>
      </c>
      <c r="CX645">
        <f t="shared" ref="CX645:CX695" si="501">IFERROR(IF(AND(CW645=0,CV645&gt;0),"No Gross Notional",CV645/CW645),0)</f>
        <v>0</v>
      </c>
      <c r="CY645">
        <f t="shared" ref="CY645:CY695" si="502">IF(CV645-CW645 &lt; 0, 0, CV645-CW645)</f>
        <v>0</v>
      </c>
      <c r="CZ645" s="16" t="str">
        <f t="shared" ref="CZ645:CZ695" si="503">IF(OR(DA645=TRUE, DB645=TRUE),"Pass","Fail")</f>
        <v>Pass</v>
      </c>
      <c r="DA645" s="38" t="b">
        <f>IF(ABS(Survey!$DW645)=0,TRUE,FALSE)</f>
        <v>1</v>
      </c>
      <c r="DB645" s="37" t="b">
        <f>NOT(ISBLANK(Survey!DX645))</f>
        <v>0</v>
      </c>
      <c r="DC645" s="16" t="str">
        <f t="shared" ref="DC645:DC695" si="504">IF(OR(DD645=TRUE, DE645=TRUE),"Pass","Fail")</f>
        <v>Pass</v>
      </c>
      <c r="DD645" s="38" t="b">
        <f>IF(ABS(Survey!$EE645)=0,TRUE,FALSE)</f>
        <v>1</v>
      </c>
      <c r="DE645" s="37" t="b">
        <f>NOT(ISBLANK(Survey!$EF645))</f>
        <v>0</v>
      </c>
      <c r="DF645" s="16" t="str">
        <f t="shared" ref="DF645:DF695" si="505">IF(DJ645=TRUE,"Pass",IF(OR(AND(DG645&gt;=0.99,DG645&lt;=1.01),AND(DG645&gt;=99,DG645&lt;=101)),"Pass","Fail"))</f>
        <v>Fail</v>
      </c>
      <c r="DG645" s="36">
        <f>SUM(SUMIF(Survey!EL645:EN645,{"&gt;0","&lt;0"})*{1,-1})</f>
        <v>0</v>
      </c>
      <c r="DH645">
        <f t="shared" ref="DH645:DH695" si="506">IF(DG645=0,0,100/DG645)</f>
        <v>0</v>
      </c>
      <c r="DI645">
        <f t="shared" ref="DI645:DI695" si="507">100-DG645</f>
        <v>100</v>
      </c>
      <c r="DJ645" s="35" t="b">
        <f>IF(OR(Survey!$M645="ETF",Survey!$M645="ETF, alternative mutual fund",Survey!$M645="Closed-end", Survey!$M645="Split share corp"),TRUE,FALSE)</f>
        <v>0</v>
      </c>
      <c r="DK645" s="16" t="str">
        <f t="shared" ref="DK645:DK695" si="508">IF(OR(AND(DL645&gt;=0.99,DL645&lt;=1.01),AND(DL645&gt;=99,DL645&lt;=101)),"Pass","Fail")</f>
        <v>Fail</v>
      </c>
      <c r="DL645" s="36">
        <f>SUM(SUMIF(Survey!EP645:EV645,{"&gt;0","&lt;0"})*{1,-1})</f>
        <v>0</v>
      </c>
      <c r="DM645">
        <f t="shared" ref="DM645:DM695" si="509">IF(DL645=0,0,100/DL645)</f>
        <v>0</v>
      </c>
      <c r="DN645" s="17">
        <f t="shared" ref="DN645:DN695" si="510">100-DL645</f>
        <v>100</v>
      </c>
      <c r="DO645" s="16" t="str">
        <f t="shared" ref="DO645:DO695" si="511">IF(OR(AND(DP645&gt;=0.99,DP645&lt;=1.01),AND(DP645&gt;=99,DP645&lt;=101)),"Pass","Fail")</f>
        <v>Fail</v>
      </c>
      <c r="DP645" s="36">
        <f>SUM(SUMIF(Survey!EX645:FD645,{"&gt;0","&lt;0"})*{1,-1})</f>
        <v>0</v>
      </c>
      <c r="DQ645">
        <f t="shared" ref="DQ645:DQ695" si="512">IF(DP645=0,0,100/DP645)</f>
        <v>0</v>
      </c>
      <c r="DR645" s="17">
        <f t="shared" ref="DR645:DR695" si="513">100-DP645</f>
        <v>100</v>
      </c>
    </row>
    <row r="646" spans="1:122">
      <c r="A646">
        <v>646</v>
      </c>
      <c r="B646" t="str">
        <f t="shared" si="467"/>
        <v>Pass</v>
      </c>
      <c r="C646" t="str">
        <f>IF(COUNTBLANK(Survey!B646:FE646)=$C$2, "Pass", "Fail")</f>
        <v>Pass</v>
      </c>
      <c r="D646" t="str">
        <f t="shared" si="468"/>
        <v>Fail</v>
      </c>
      <c r="E646" t="str">
        <f>IF(OR(ISBLANK(Survey!AJ646),COUNTIF(G646:BB646,"Fail")),"Fail","Pass")</f>
        <v>Fail</v>
      </c>
      <c r="G646" s="16" t="str">
        <f t="shared" si="469"/>
        <v>Fail</v>
      </c>
      <c r="H646" s="177">
        <f>COUNTBLANK(Survey!B646:D646)+COUNTBLANK(Survey!G646)+COUNTBLANK(Survey!I646)+COUNTBLANK(Survey!K646:M646)+COUNTBLANK(Survey!P646)+COUNTBLANK(Survey!S646:U646)+COUNTBLANK(Survey!Y646:AA646)+COUNTBLANK(Survey!AD646:AE646)+COUNTBLANK(Survey!AI646:AI646)</f>
        <v>18</v>
      </c>
      <c r="I646" s="16" t="str">
        <f t="shared" si="470"/>
        <v>Fail</v>
      </c>
      <c r="J646" t="b">
        <f>IF(Survey!E646="No",TRUE,FALSE)</f>
        <v>0</v>
      </c>
      <c r="K646" s="34">
        <f>LEN(Survey!E646)</f>
        <v>0</v>
      </c>
      <c r="L646" s="16" t="str">
        <f t="shared" si="471"/>
        <v>Fail</v>
      </c>
      <c r="M646" t="b">
        <f>IF(Survey!F646="No",TRUE,FALSE)</f>
        <v>0</v>
      </c>
      <c r="N646" s="33">
        <f>LEN(Survey!F646)</f>
        <v>0</v>
      </c>
      <c r="O646" s="16" t="str">
        <f t="shared" si="472"/>
        <v>Pass</v>
      </c>
      <c r="P646" s="34">
        <f>MOD((LEN(Survey!H646)+2),11)</f>
        <v>2</v>
      </c>
      <c r="Q646" s="33" t="str">
        <f>IF(Survey!$L646="Prospectus fund", "Yes", "No")</f>
        <v>No</v>
      </c>
      <c r="R646" s="16" t="str">
        <f t="shared" si="473"/>
        <v>Pass</v>
      </c>
      <c r="S646" s="34">
        <f>MOD((LEN(Survey!J646)+2),11)</f>
        <v>2</v>
      </c>
      <c r="T646" s="35" t="b">
        <f>IF(OR(Survey!$M646="ETF",Survey!$M646="ETF, alternative mutual fund",Survey!$M646="Closed-end", Survey!$M646="Split share corp", Survey!$I646="Yes"),TRUE,FALSE)</f>
        <v>0</v>
      </c>
      <c r="U646" s="16" t="str">
        <f>IFERROR(IF(AND(OR(X646=Y646,Y646 = "Either"),NOT(ISBLANK(Survey!K646))),"Pass","Fail"),"Pass")</f>
        <v>Fail</v>
      </c>
      <c r="V646" s="36" cm="1">
        <f t="array" ref="V646">SUM(SUMIF(Survey!BZ646:CS646,{"&gt;0","&lt;0"})*{1,-1})</f>
        <v>0</v>
      </c>
      <c r="W646" s="38" cm="1">
        <f t="array" ref="W646">SUM(SUMIF(Survey!CC646,{"&gt;0","&lt;0"})*{1,-1})+SUM(SUMIF(Survey!CM646,{"&gt;0","&lt;0"})*{1,-1})</f>
        <v>0</v>
      </c>
      <c r="X646" s="38">
        <f>Survey!K646</f>
        <v>0</v>
      </c>
      <c r="Y646" s="37" t="str">
        <f t="shared" si="474"/>
        <v>Either</v>
      </c>
      <c r="Z646" s="16" t="str">
        <f t="shared" si="475"/>
        <v>Fail</v>
      </c>
      <c r="AA646" s="67" cm="1">
        <f t="array" ref="AA646">SUM(SUMIF(Survey!BZ646:CS646,{"&gt;0","&lt;0"})*{1,-1})+SUM(SUMIF(Survey!CU646:DN646,{"&gt;0","&lt;0"})*{1,-1})</f>
        <v>0</v>
      </c>
      <c r="AB646" s="67">
        <f>IFERROR(AA646/(Survey!$AV646),0)</f>
        <v>0</v>
      </c>
      <c r="AC646" s="128" t="b">
        <f>IF(OR(Survey!$M646="Alternative strategy or hedge",Survey!$M646="Other, illiquid",Survey!$L646="Prospectus fund"),TRUE,FALSE)</f>
        <v>0</v>
      </c>
      <c r="AD646" s="128" t="b">
        <f>NOT(ISBLANK(Survey!$M646))</f>
        <v>0</v>
      </c>
      <c r="AE646" s="16" t="str">
        <f t="shared" si="476"/>
        <v>Pass</v>
      </c>
      <c r="AF646" s="38" t="b">
        <f>NOT(ISNUMBER(SEARCH("Other",Survey!$P646)))</f>
        <v>1</v>
      </c>
      <c r="AG646" s="37" t="b">
        <f>NOT(ISBLANK(Survey!$Q646))</f>
        <v>0</v>
      </c>
      <c r="AH646" s="16" t="str">
        <f t="shared" si="477"/>
        <v>Pass</v>
      </c>
      <c r="AI646" s="143">
        <f>COUNTBLANK(Survey!$W646)</f>
        <v>1</v>
      </c>
      <c r="AJ646" s="67">
        <f>IF(AND(Survey!L646&lt;&gt;"Exempt fund",OR(Survey!$M646="ETF",Survey!$M646="ETF, alternative mutual fund",Survey!$M646="Mutual fund",Survey!$M646="Alternative mutual fund",Survey!$M646="Money market")),1,0)</f>
        <v>0</v>
      </c>
      <c r="AK646" s="16" t="str">
        <f t="shared" si="478"/>
        <v>Pass</v>
      </c>
      <c r="AL646" s="38" t="b">
        <f>NOT(ISNUMBER(SEARCH("Yes",Survey!$AA646)))</f>
        <v>1</v>
      </c>
      <c r="AM646" s="37" t="b">
        <f>IF(COUNTBLANK(Survey!$AB646:$AC646)=0,TRUE, FALSE)</f>
        <v>0</v>
      </c>
      <c r="AN646" s="16" t="str">
        <f t="shared" si="479"/>
        <v>Pass</v>
      </c>
      <c r="AO646" s="38" t="b">
        <f>NOT(ISNUMBER(SEARCH("Yes",Survey!$AD646)))</f>
        <v>1</v>
      </c>
      <c r="AP646" s="37" t="b">
        <f>NOT(ISBLANK(Survey!$AF646))</f>
        <v>0</v>
      </c>
      <c r="AQ646" s="16" t="str">
        <f t="shared" si="480"/>
        <v>Pass</v>
      </c>
      <c r="AR646" s="38" t="b">
        <f>NOT(OR(ISNUMBER(SEARCH("Other",Survey!$AF646)),ISNUMBER(SEARCH("Multiple",Survey!$AF646))))</f>
        <v>1</v>
      </c>
      <c r="AS646" s="37" t="b">
        <f>NOT(ISBLANK(Survey!$AG646))</f>
        <v>0</v>
      </c>
      <c r="AT646" s="16" t="str">
        <f t="shared" si="481"/>
        <v>Fail</v>
      </c>
      <c r="AU646" s="143">
        <f>IF(ABS(Survey!$AV646)&gt;0, 1,0)</f>
        <v>0</v>
      </c>
      <c r="AV646" s="143">
        <f>IF(COUNTBLANK(Survey!$AJ646)=0,1,0)</f>
        <v>0</v>
      </c>
      <c r="AW646" s="16" t="str">
        <f t="shared" si="482"/>
        <v>Pass</v>
      </c>
      <c r="AX646" s="143">
        <f>IF(ISBLANK(Survey!$AJ646),0,1)</f>
        <v>0</v>
      </c>
      <c r="AY646" s="165">
        <f>COUNTBLANK(Survey!$AK646)</f>
        <v>1</v>
      </c>
      <c r="AZ646" s="16" t="str">
        <f t="shared" si="483"/>
        <v>Pass</v>
      </c>
      <c r="BA646" s="143">
        <f>IF(OR(Survey!$AK646="Closed",ISBLANK(Survey!$AK646)),0,1)</f>
        <v>0</v>
      </c>
      <c r="BB646" s="165">
        <f>IF(ISBLANK(Survey!$AL646),1,0)</f>
        <v>1</v>
      </c>
      <c r="BC646" s="147" t="str" cm="1">
        <f t="array" ref="BC646">IF(OR(IF(OR($BE646+$BF646 = 2, $BG646=1), FALSE, TRUE), AND($BD646:$BD646 = 0)),"Pass","Fail")</f>
        <v>Pass</v>
      </c>
      <c r="BD646" s="143">
        <f>COUNTBLANK(Survey!$AM646:$AO646)</f>
        <v>3</v>
      </c>
      <c r="BE646" s="143">
        <f>IF(Survey!$I646="Yes",1,0)</f>
        <v>0</v>
      </c>
      <c r="BF646" s="143">
        <f>IF(OR(Survey!$M646="Mutual fund",Survey!$M646="Alternative mutual fund",Survey!$M646="Money market"),1,0)</f>
        <v>0</v>
      </c>
      <c r="BG646" s="148">
        <f>IF(OR(Survey!$M646="ETF",Survey!$M646="ETF, alternative mutual fund"),1,0)</f>
        <v>0</v>
      </c>
      <c r="BH646" s="16" t="str">
        <f t="shared" si="484"/>
        <v>Pass</v>
      </c>
      <c r="BI646" s="38" t="b">
        <f>OR(ISNUMBER(SEARCH("Yes",Survey!$AO646)),ISBLANK(Survey!$AO646))</f>
        <v>1</v>
      </c>
      <c r="BJ646" s="67" t="b">
        <f>NOT(ISBLANK(Survey!$AP646))</f>
        <v>0</v>
      </c>
      <c r="BK646" s="16" t="str">
        <f t="shared" si="485"/>
        <v>Pass</v>
      </c>
      <c r="BL646" s="143">
        <f>IF(Survey!$AW646=0, 0,1)</f>
        <v>0</v>
      </c>
      <c r="BM646" s="67">
        <f>Survey!$AQ646</f>
        <v>0</v>
      </c>
      <c r="BN646" s="67">
        <f>IFERROR((Survey!$AX646-ABS(Survey!$AY646)-ABS(Survey!$BD646))/Survey!$AW646,0)</f>
        <v>0</v>
      </c>
      <c r="BO646" s="67">
        <f>IF(AND($BM646&gt;$BN646-0.2,$BM646&lt;$BN646+0.2,ISBLANK(Survey!$AQ646)=FALSE),0,1)</f>
        <v>1</v>
      </c>
      <c r="BP646" s="165">
        <f>IF(ISBLANK(Survey!$AR646),1,0)</f>
        <v>1</v>
      </c>
      <c r="BQ646" s="16" t="str">
        <f t="shared" si="486"/>
        <v>Pass</v>
      </c>
      <c r="BR646" s="143">
        <f>IF(Survey!$AW646=0, 0,1)</f>
        <v>0</v>
      </c>
      <c r="BS646" s="67">
        <f>IF(AND(Survey!$AS646&gt;=0,Survey!$AS646&lt;=0.2,Survey!$AS646&lt;&gt;""),0,1)</f>
        <v>1</v>
      </c>
      <c r="BT646" s="143">
        <f>IF(ISBLANK(Survey!$AT646),1,0)</f>
        <v>1</v>
      </c>
      <c r="BU646" s="16" t="str">
        <f t="shared" si="487"/>
        <v>Fail</v>
      </c>
      <c r="BV646" s="165">
        <f>Survey!$AU646</f>
        <v>0</v>
      </c>
      <c r="BW646" s="16" t="str">
        <f t="shared" si="488"/>
        <v>Pass</v>
      </c>
      <c r="BX646" s="36">
        <f>Survey!$AV646</f>
        <v>0</v>
      </c>
      <c r="BY646" s="176">
        <f>Survey!$AW646+Survey!$AX646-ABS(Survey!$AY646)+ABS(Survey!$AZ646)-ABS(Survey!$BA646)+ABS(Survey!$BB646)-ABS(Survey!$BC646)-ABS(Survey!$BD646)+Survey!$BE646</f>
        <v>0</v>
      </c>
      <c r="BZ646" s="35">
        <f t="shared" si="489"/>
        <v>0</v>
      </c>
      <c r="CA646" s="17">
        <f t="shared" si="490"/>
        <v>0</v>
      </c>
      <c r="CB646" s="16" t="str">
        <f t="shared" si="491"/>
        <v>Pass</v>
      </c>
      <c r="CC646" s="38" t="b">
        <f>IF(ABS(Survey!$BE646)=0,TRUE,FALSE)</f>
        <v>1</v>
      </c>
      <c r="CD646" s="37" t="b">
        <f>NOT(ISBLANK(Survey!$BF646))</f>
        <v>0</v>
      </c>
      <c r="CE646" t="str">
        <f t="shared" si="492"/>
        <v>Fail</v>
      </c>
      <c r="CF646" s="29">
        <f>Survey!$AV646</f>
        <v>0</v>
      </c>
      <c r="CG646" s="29" cm="1">
        <f t="array" ref="CG646">SUM(SUMIF(Survey!BH646:BO646,{"&gt;0","&lt;0"})*{1,-1})-SUM(SUMIF(Survey!BQ646:BX646,{"&gt;0","&lt;0"})*{1,-1})</f>
        <v>0</v>
      </c>
      <c r="CH646" s="35" t="str">
        <f t="shared" si="493"/>
        <v>No holdings</v>
      </c>
      <c r="CI646">
        <f t="shared" si="494"/>
        <v>0</v>
      </c>
      <c r="CJ646" s="16" t="str">
        <f t="shared" si="495"/>
        <v>Fail</v>
      </c>
      <c r="CK646" s="36">
        <f>Survey!$AV646</f>
        <v>0</v>
      </c>
      <c r="CL646" s="36" cm="1">
        <f t="array" ref="CL646">SUM(SUMIF(Survey!BZ646:CS646,{"&gt;0","&lt;0"})*{1,-1})-SUM(SUMIF(Survey!CU646:DN646,{"&gt;0","&lt;0"})*{1,-1})</f>
        <v>0</v>
      </c>
      <c r="CM646" s="35" t="str">
        <f t="shared" si="496"/>
        <v>No holdings</v>
      </c>
      <c r="CN646" s="17">
        <f t="shared" si="497"/>
        <v>0</v>
      </c>
      <c r="CO646" s="16" t="str">
        <f t="shared" si="498"/>
        <v>Pass</v>
      </c>
      <c r="CP646" s="38" t="b">
        <f>IF(ABS(Survey!$CS646)=0,TRUE,FALSE)</f>
        <v>1</v>
      </c>
      <c r="CQ646" s="37" t="b">
        <f>NOT(ISBLANK(Survey!$CT646))</f>
        <v>0</v>
      </c>
      <c r="CR646" s="16" t="str">
        <f t="shared" si="499"/>
        <v>Pass</v>
      </c>
      <c r="CS646" s="38" t="b">
        <f>IF(ABS(Survey!$DN646)=0,TRUE,FALSE)</f>
        <v>1</v>
      </c>
      <c r="CT646" s="37" t="b">
        <f>NOT(ISBLANK(Survey!$DO646))</f>
        <v>0</v>
      </c>
      <c r="CU646" t="str">
        <f t="shared" si="500"/>
        <v>Pass</v>
      </c>
      <c r="CV646" s="29" cm="1">
        <f t="array" ref="CV646">SUM(SUMIF(Survey!CO646,{"&gt;0","&lt;0"})*{1,-1})+SUM(SUMIF(Survey!DJ646,{"&gt;0","&lt;0"})*{1,-1})</f>
        <v>0</v>
      </c>
      <c r="CW646" s="29">
        <f>SUM(SUMIF(Survey!DQ646:DW646,{"&gt;0","&lt;0"})*{1,-1})+SUM(SUMIF(Survey!DY646:EE646,{"&gt;0","&lt;0"})*{1,-1})</f>
        <v>0</v>
      </c>
      <c r="CX646">
        <f t="shared" si="501"/>
        <v>0</v>
      </c>
      <c r="CY646">
        <f t="shared" si="502"/>
        <v>0</v>
      </c>
      <c r="CZ646" s="16" t="str">
        <f t="shared" si="503"/>
        <v>Pass</v>
      </c>
      <c r="DA646" s="38" t="b">
        <f>IF(ABS(Survey!$DW646)=0,TRUE,FALSE)</f>
        <v>1</v>
      </c>
      <c r="DB646" s="37" t="b">
        <f>NOT(ISBLANK(Survey!DX646))</f>
        <v>0</v>
      </c>
      <c r="DC646" s="16" t="str">
        <f t="shared" si="504"/>
        <v>Pass</v>
      </c>
      <c r="DD646" s="38" t="b">
        <f>IF(ABS(Survey!$EE646)=0,TRUE,FALSE)</f>
        <v>1</v>
      </c>
      <c r="DE646" s="37" t="b">
        <f>NOT(ISBLANK(Survey!$EF646))</f>
        <v>0</v>
      </c>
      <c r="DF646" s="16" t="str">
        <f t="shared" si="505"/>
        <v>Fail</v>
      </c>
      <c r="DG646" s="36">
        <f>SUM(SUMIF(Survey!EL646:EN646,{"&gt;0","&lt;0"})*{1,-1})</f>
        <v>0</v>
      </c>
      <c r="DH646">
        <f t="shared" si="506"/>
        <v>0</v>
      </c>
      <c r="DI646">
        <f t="shared" si="507"/>
        <v>100</v>
      </c>
      <c r="DJ646" s="35" t="b">
        <f>IF(OR(Survey!$M646="ETF",Survey!$M646="ETF, alternative mutual fund",Survey!$M646="Closed-end", Survey!$M646="Split share corp"),TRUE,FALSE)</f>
        <v>0</v>
      </c>
      <c r="DK646" s="16" t="str">
        <f t="shared" si="508"/>
        <v>Fail</v>
      </c>
      <c r="DL646" s="36">
        <f>SUM(SUMIF(Survey!EP646:EV646,{"&gt;0","&lt;0"})*{1,-1})</f>
        <v>0</v>
      </c>
      <c r="DM646">
        <f t="shared" si="509"/>
        <v>0</v>
      </c>
      <c r="DN646" s="17">
        <f t="shared" si="510"/>
        <v>100</v>
      </c>
      <c r="DO646" s="16" t="str">
        <f t="shared" si="511"/>
        <v>Fail</v>
      </c>
      <c r="DP646" s="36">
        <f>SUM(SUMIF(Survey!EX646:FD646,{"&gt;0","&lt;0"})*{1,-1})</f>
        <v>0</v>
      </c>
      <c r="DQ646">
        <f t="shared" si="512"/>
        <v>0</v>
      </c>
      <c r="DR646" s="17">
        <f t="shared" si="513"/>
        <v>100</v>
      </c>
    </row>
    <row r="647" spans="1:122">
      <c r="A647">
        <v>647</v>
      </c>
      <c r="B647" t="str">
        <f t="shared" si="467"/>
        <v>Pass</v>
      </c>
      <c r="C647" t="str">
        <f>IF(COUNTBLANK(Survey!B647:FE647)=$C$2, "Pass", "Fail")</f>
        <v>Pass</v>
      </c>
      <c r="D647" t="str">
        <f t="shared" si="468"/>
        <v>Fail</v>
      </c>
      <c r="E647" t="str">
        <f>IF(OR(ISBLANK(Survey!AJ647),COUNTIF(G647:BB647,"Fail")),"Fail","Pass")</f>
        <v>Fail</v>
      </c>
      <c r="G647" s="16" t="str">
        <f t="shared" si="469"/>
        <v>Fail</v>
      </c>
      <c r="H647" s="177">
        <f>COUNTBLANK(Survey!B647:D647)+COUNTBLANK(Survey!G647)+COUNTBLANK(Survey!I647)+COUNTBLANK(Survey!K647:M647)+COUNTBLANK(Survey!P647)+COUNTBLANK(Survey!S647:U647)+COUNTBLANK(Survey!Y647:AA647)+COUNTBLANK(Survey!AD647:AE647)+COUNTBLANK(Survey!AI647:AI647)</f>
        <v>18</v>
      </c>
      <c r="I647" s="16" t="str">
        <f t="shared" si="470"/>
        <v>Fail</v>
      </c>
      <c r="J647" t="b">
        <f>IF(Survey!E647="No",TRUE,FALSE)</f>
        <v>0</v>
      </c>
      <c r="K647" s="34">
        <f>LEN(Survey!E647)</f>
        <v>0</v>
      </c>
      <c r="L647" s="16" t="str">
        <f t="shared" si="471"/>
        <v>Fail</v>
      </c>
      <c r="M647" t="b">
        <f>IF(Survey!F647="No",TRUE,FALSE)</f>
        <v>0</v>
      </c>
      <c r="N647" s="33">
        <f>LEN(Survey!F647)</f>
        <v>0</v>
      </c>
      <c r="O647" s="16" t="str">
        <f t="shared" si="472"/>
        <v>Pass</v>
      </c>
      <c r="P647" s="34">
        <f>MOD((LEN(Survey!H647)+2),11)</f>
        <v>2</v>
      </c>
      <c r="Q647" s="33" t="str">
        <f>IF(Survey!$L647="Prospectus fund", "Yes", "No")</f>
        <v>No</v>
      </c>
      <c r="R647" s="16" t="str">
        <f t="shared" si="473"/>
        <v>Pass</v>
      </c>
      <c r="S647" s="34">
        <f>MOD((LEN(Survey!J647)+2),11)</f>
        <v>2</v>
      </c>
      <c r="T647" s="35" t="b">
        <f>IF(OR(Survey!$M647="ETF",Survey!$M647="ETF, alternative mutual fund",Survey!$M647="Closed-end", Survey!$M647="Split share corp", Survey!$I647="Yes"),TRUE,FALSE)</f>
        <v>0</v>
      </c>
      <c r="U647" s="16" t="str">
        <f>IFERROR(IF(AND(OR(X647=Y647,Y647 = "Either"),NOT(ISBLANK(Survey!K647))),"Pass","Fail"),"Pass")</f>
        <v>Fail</v>
      </c>
      <c r="V647" s="36" cm="1">
        <f t="array" ref="V647">SUM(SUMIF(Survey!BZ647:CS647,{"&gt;0","&lt;0"})*{1,-1})</f>
        <v>0</v>
      </c>
      <c r="W647" s="38" cm="1">
        <f t="array" ref="W647">SUM(SUMIF(Survey!CC647,{"&gt;0","&lt;0"})*{1,-1})+SUM(SUMIF(Survey!CM647,{"&gt;0","&lt;0"})*{1,-1})</f>
        <v>0</v>
      </c>
      <c r="X647" s="38">
        <f>Survey!K647</f>
        <v>0</v>
      </c>
      <c r="Y647" s="37" t="str">
        <f t="shared" si="474"/>
        <v>Either</v>
      </c>
      <c r="Z647" s="16" t="str">
        <f t="shared" si="475"/>
        <v>Fail</v>
      </c>
      <c r="AA647" s="67" cm="1">
        <f t="array" ref="AA647">SUM(SUMIF(Survey!BZ647:CS647,{"&gt;0","&lt;0"})*{1,-1})+SUM(SUMIF(Survey!CU647:DN647,{"&gt;0","&lt;0"})*{1,-1})</f>
        <v>0</v>
      </c>
      <c r="AB647" s="67">
        <f>IFERROR(AA647/(Survey!$AV647),0)</f>
        <v>0</v>
      </c>
      <c r="AC647" s="128" t="b">
        <f>IF(OR(Survey!$M647="Alternative strategy or hedge",Survey!$M647="Other, illiquid",Survey!$L647="Prospectus fund"),TRUE,FALSE)</f>
        <v>0</v>
      </c>
      <c r="AD647" s="128" t="b">
        <f>NOT(ISBLANK(Survey!$M647))</f>
        <v>0</v>
      </c>
      <c r="AE647" s="16" t="str">
        <f t="shared" si="476"/>
        <v>Pass</v>
      </c>
      <c r="AF647" s="38" t="b">
        <f>NOT(ISNUMBER(SEARCH("Other",Survey!$P647)))</f>
        <v>1</v>
      </c>
      <c r="AG647" s="37" t="b">
        <f>NOT(ISBLANK(Survey!$Q647))</f>
        <v>0</v>
      </c>
      <c r="AH647" s="16" t="str">
        <f t="shared" si="477"/>
        <v>Pass</v>
      </c>
      <c r="AI647" s="143">
        <f>COUNTBLANK(Survey!$W647)</f>
        <v>1</v>
      </c>
      <c r="AJ647" s="67">
        <f>IF(AND(Survey!L647&lt;&gt;"Exempt fund",OR(Survey!$M647="ETF",Survey!$M647="ETF, alternative mutual fund",Survey!$M647="Mutual fund",Survey!$M647="Alternative mutual fund",Survey!$M647="Money market")),1,0)</f>
        <v>0</v>
      </c>
      <c r="AK647" s="16" t="str">
        <f t="shared" si="478"/>
        <v>Pass</v>
      </c>
      <c r="AL647" s="38" t="b">
        <f>NOT(ISNUMBER(SEARCH("Yes",Survey!$AA647)))</f>
        <v>1</v>
      </c>
      <c r="AM647" s="37" t="b">
        <f>IF(COUNTBLANK(Survey!$AB647:$AC647)=0,TRUE, FALSE)</f>
        <v>0</v>
      </c>
      <c r="AN647" s="16" t="str">
        <f t="shared" si="479"/>
        <v>Pass</v>
      </c>
      <c r="AO647" s="38" t="b">
        <f>NOT(ISNUMBER(SEARCH("Yes",Survey!$AD647)))</f>
        <v>1</v>
      </c>
      <c r="AP647" s="37" t="b">
        <f>NOT(ISBLANK(Survey!$AF647))</f>
        <v>0</v>
      </c>
      <c r="AQ647" s="16" t="str">
        <f t="shared" si="480"/>
        <v>Pass</v>
      </c>
      <c r="AR647" s="38" t="b">
        <f>NOT(OR(ISNUMBER(SEARCH("Other",Survey!$AF647)),ISNUMBER(SEARCH("Multiple",Survey!$AF647))))</f>
        <v>1</v>
      </c>
      <c r="AS647" s="37" t="b">
        <f>NOT(ISBLANK(Survey!$AG647))</f>
        <v>0</v>
      </c>
      <c r="AT647" s="16" t="str">
        <f t="shared" si="481"/>
        <v>Fail</v>
      </c>
      <c r="AU647" s="143">
        <f>IF(ABS(Survey!$AV647)&gt;0, 1,0)</f>
        <v>0</v>
      </c>
      <c r="AV647" s="143">
        <f>IF(COUNTBLANK(Survey!$AJ647)=0,1,0)</f>
        <v>0</v>
      </c>
      <c r="AW647" s="16" t="str">
        <f t="shared" si="482"/>
        <v>Pass</v>
      </c>
      <c r="AX647" s="143">
        <f>IF(ISBLANK(Survey!$AJ647),0,1)</f>
        <v>0</v>
      </c>
      <c r="AY647" s="165">
        <f>COUNTBLANK(Survey!$AK647)</f>
        <v>1</v>
      </c>
      <c r="AZ647" s="16" t="str">
        <f t="shared" si="483"/>
        <v>Pass</v>
      </c>
      <c r="BA647" s="143">
        <f>IF(OR(Survey!$AK647="Closed",ISBLANK(Survey!$AK647)),0,1)</f>
        <v>0</v>
      </c>
      <c r="BB647" s="165">
        <f>IF(ISBLANK(Survey!$AL647),1,0)</f>
        <v>1</v>
      </c>
      <c r="BC647" s="147" t="str" cm="1">
        <f t="array" ref="BC647">IF(OR(IF(OR($BE647+$BF647 = 2, $BG647=1), FALSE, TRUE), AND($BD647:$BD647 = 0)),"Pass","Fail")</f>
        <v>Pass</v>
      </c>
      <c r="BD647" s="143">
        <f>COUNTBLANK(Survey!$AM647:$AO647)</f>
        <v>3</v>
      </c>
      <c r="BE647" s="143">
        <f>IF(Survey!$I647="Yes",1,0)</f>
        <v>0</v>
      </c>
      <c r="BF647" s="143">
        <f>IF(OR(Survey!$M647="Mutual fund",Survey!$M647="Alternative mutual fund",Survey!$M647="Money market"),1,0)</f>
        <v>0</v>
      </c>
      <c r="BG647" s="148">
        <f>IF(OR(Survey!$M647="ETF",Survey!$M647="ETF, alternative mutual fund"),1,0)</f>
        <v>0</v>
      </c>
      <c r="BH647" s="16" t="str">
        <f t="shared" si="484"/>
        <v>Pass</v>
      </c>
      <c r="BI647" s="38" t="b">
        <f>OR(ISNUMBER(SEARCH("Yes",Survey!$AO647)),ISBLANK(Survey!$AO647))</f>
        <v>1</v>
      </c>
      <c r="BJ647" s="67" t="b">
        <f>NOT(ISBLANK(Survey!$AP647))</f>
        <v>0</v>
      </c>
      <c r="BK647" s="16" t="str">
        <f t="shared" si="485"/>
        <v>Pass</v>
      </c>
      <c r="BL647" s="143">
        <f>IF(Survey!$AW647=0, 0,1)</f>
        <v>0</v>
      </c>
      <c r="BM647" s="67">
        <f>Survey!$AQ647</f>
        <v>0</v>
      </c>
      <c r="BN647" s="67">
        <f>IFERROR((Survey!$AX647-ABS(Survey!$AY647)-ABS(Survey!$BD647))/Survey!$AW647,0)</f>
        <v>0</v>
      </c>
      <c r="BO647" s="67">
        <f>IF(AND($BM647&gt;$BN647-0.2,$BM647&lt;$BN647+0.2,ISBLANK(Survey!$AQ647)=FALSE),0,1)</f>
        <v>1</v>
      </c>
      <c r="BP647" s="165">
        <f>IF(ISBLANK(Survey!$AR647),1,0)</f>
        <v>1</v>
      </c>
      <c r="BQ647" s="16" t="str">
        <f t="shared" si="486"/>
        <v>Pass</v>
      </c>
      <c r="BR647" s="143">
        <f>IF(Survey!$AW647=0, 0,1)</f>
        <v>0</v>
      </c>
      <c r="BS647" s="67">
        <f>IF(AND(Survey!$AS647&gt;=0,Survey!$AS647&lt;=0.2,Survey!$AS647&lt;&gt;""),0,1)</f>
        <v>1</v>
      </c>
      <c r="BT647" s="143">
        <f>IF(ISBLANK(Survey!$AT647),1,0)</f>
        <v>1</v>
      </c>
      <c r="BU647" s="16" t="str">
        <f t="shared" si="487"/>
        <v>Fail</v>
      </c>
      <c r="BV647" s="165">
        <f>Survey!$AU647</f>
        <v>0</v>
      </c>
      <c r="BW647" s="16" t="str">
        <f t="shared" si="488"/>
        <v>Pass</v>
      </c>
      <c r="BX647" s="36">
        <f>Survey!$AV647</f>
        <v>0</v>
      </c>
      <c r="BY647" s="176">
        <f>Survey!$AW647+Survey!$AX647-ABS(Survey!$AY647)+ABS(Survey!$AZ647)-ABS(Survey!$BA647)+ABS(Survey!$BB647)-ABS(Survey!$BC647)-ABS(Survey!$BD647)+Survey!$BE647</f>
        <v>0</v>
      </c>
      <c r="BZ647" s="35">
        <f t="shared" si="489"/>
        <v>0</v>
      </c>
      <c r="CA647" s="17">
        <f t="shared" si="490"/>
        <v>0</v>
      </c>
      <c r="CB647" s="16" t="str">
        <f t="shared" si="491"/>
        <v>Pass</v>
      </c>
      <c r="CC647" s="38" t="b">
        <f>IF(ABS(Survey!$BE647)=0,TRUE,FALSE)</f>
        <v>1</v>
      </c>
      <c r="CD647" s="37" t="b">
        <f>NOT(ISBLANK(Survey!$BF647))</f>
        <v>0</v>
      </c>
      <c r="CE647" t="str">
        <f t="shared" si="492"/>
        <v>Fail</v>
      </c>
      <c r="CF647" s="29">
        <f>Survey!$AV647</f>
        <v>0</v>
      </c>
      <c r="CG647" s="29" cm="1">
        <f t="array" ref="CG647">SUM(SUMIF(Survey!BH647:BO647,{"&gt;0","&lt;0"})*{1,-1})-SUM(SUMIF(Survey!BQ647:BX647,{"&gt;0","&lt;0"})*{1,-1})</f>
        <v>0</v>
      </c>
      <c r="CH647" s="35" t="str">
        <f t="shared" si="493"/>
        <v>No holdings</v>
      </c>
      <c r="CI647">
        <f t="shared" si="494"/>
        <v>0</v>
      </c>
      <c r="CJ647" s="16" t="str">
        <f t="shared" si="495"/>
        <v>Fail</v>
      </c>
      <c r="CK647" s="36">
        <f>Survey!$AV647</f>
        <v>0</v>
      </c>
      <c r="CL647" s="36" cm="1">
        <f t="array" ref="CL647">SUM(SUMIF(Survey!BZ647:CS647,{"&gt;0","&lt;0"})*{1,-1})-SUM(SUMIF(Survey!CU647:DN647,{"&gt;0","&lt;0"})*{1,-1})</f>
        <v>0</v>
      </c>
      <c r="CM647" s="35" t="str">
        <f t="shared" si="496"/>
        <v>No holdings</v>
      </c>
      <c r="CN647" s="17">
        <f t="shared" si="497"/>
        <v>0</v>
      </c>
      <c r="CO647" s="16" t="str">
        <f t="shared" si="498"/>
        <v>Pass</v>
      </c>
      <c r="CP647" s="38" t="b">
        <f>IF(ABS(Survey!$CS647)=0,TRUE,FALSE)</f>
        <v>1</v>
      </c>
      <c r="CQ647" s="37" t="b">
        <f>NOT(ISBLANK(Survey!$CT647))</f>
        <v>0</v>
      </c>
      <c r="CR647" s="16" t="str">
        <f t="shared" si="499"/>
        <v>Pass</v>
      </c>
      <c r="CS647" s="38" t="b">
        <f>IF(ABS(Survey!$DN647)=0,TRUE,FALSE)</f>
        <v>1</v>
      </c>
      <c r="CT647" s="37" t="b">
        <f>NOT(ISBLANK(Survey!$DO647))</f>
        <v>0</v>
      </c>
      <c r="CU647" t="str">
        <f t="shared" si="500"/>
        <v>Pass</v>
      </c>
      <c r="CV647" s="29" cm="1">
        <f t="array" ref="CV647">SUM(SUMIF(Survey!CO647,{"&gt;0","&lt;0"})*{1,-1})+SUM(SUMIF(Survey!DJ647,{"&gt;0","&lt;0"})*{1,-1})</f>
        <v>0</v>
      </c>
      <c r="CW647" s="29">
        <f>SUM(SUMIF(Survey!DQ647:DW647,{"&gt;0","&lt;0"})*{1,-1})+SUM(SUMIF(Survey!DY647:EE647,{"&gt;0","&lt;0"})*{1,-1})</f>
        <v>0</v>
      </c>
      <c r="CX647">
        <f t="shared" si="501"/>
        <v>0</v>
      </c>
      <c r="CY647">
        <f t="shared" si="502"/>
        <v>0</v>
      </c>
      <c r="CZ647" s="16" t="str">
        <f t="shared" si="503"/>
        <v>Pass</v>
      </c>
      <c r="DA647" s="38" t="b">
        <f>IF(ABS(Survey!$DW647)=0,TRUE,FALSE)</f>
        <v>1</v>
      </c>
      <c r="DB647" s="37" t="b">
        <f>NOT(ISBLANK(Survey!DX647))</f>
        <v>0</v>
      </c>
      <c r="DC647" s="16" t="str">
        <f t="shared" si="504"/>
        <v>Pass</v>
      </c>
      <c r="DD647" s="38" t="b">
        <f>IF(ABS(Survey!$EE647)=0,TRUE,FALSE)</f>
        <v>1</v>
      </c>
      <c r="DE647" s="37" t="b">
        <f>NOT(ISBLANK(Survey!$EF647))</f>
        <v>0</v>
      </c>
      <c r="DF647" s="16" t="str">
        <f t="shared" si="505"/>
        <v>Fail</v>
      </c>
      <c r="DG647" s="36">
        <f>SUM(SUMIF(Survey!EL647:EN647,{"&gt;0","&lt;0"})*{1,-1})</f>
        <v>0</v>
      </c>
      <c r="DH647">
        <f t="shared" si="506"/>
        <v>0</v>
      </c>
      <c r="DI647">
        <f t="shared" si="507"/>
        <v>100</v>
      </c>
      <c r="DJ647" s="35" t="b">
        <f>IF(OR(Survey!$M647="ETF",Survey!$M647="ETF, alternative mutual fund",Survey!$M647="Closed-end", Survey!$M647="Split share corp"),TRUE,FALSE)</f>
        <v>0</v>
      </c>
      <c r="DK647" s="16" t="str">
        <f t="shared" si="508"/>
        <v>Fail</v>
      </c>
      <c r="DL647" s="36">
        <f>SUM(SUMIF(Survey!EP647:EV647,{"&gt;0","&lt;0"})*{1,-1})</f>
        <v>0</v>
      </c>
      <c r="DM647">
        <f t="shared" si="509"/>
        <v>0</v>
      </c>
      <c r="DN647" s="17">
        <f t="shared" si="510"/>
        <v>100</v>
      </c>
      <c r="DO647" s="16" t="str">
        <f t="shared" si="511"/>
        <v>Fail</v>
      </c>
      <c r="DP647" s="36">
        <f>SUM(SUMIF(Survey!EX647:FD647,{"&gt;0","&lt;0"})*{1,-1})</f>
        <v>0</v>
      </c>
      <c r="DQ647">
        <f t="shared" si="512"/>
        <v>0</v>
      </c>
      <c r="DR647" s="17">
        <f t="shared" si="513"/>
        <v>100</v>
      </c>
    </row>
    <row r="648" spans="1:122">
      <c r="A648">
        <v>648</v>
      </c>
      <c r="B648" t="str">
        <f t="shared" si="467"/>
        <v>Pass</v>
      </c>
      <c r="C648" t="str">
        <f>IF(COUNTBLANK(Survey!B648:FE648)=$C$2, "Pass", "Fail")</f>
        <v>Pass</v>
      </c>
      <c r="D648" t="str">
        <f t="shared" si="468"/>
        <v>Fail</v>
      </c>
      <c r="E648" t="str">
        <f>IF(OR(ISBLANK(Survey!AJ648),COUNTIF(G648:BB648,"Fail")),"Fail","Pass")</f>
        <v>Fail</v>
      </c>
      <c r="G648" s="16" t="str">
        <f t="shared" si="469"/>
        <v>Fail</v>
      </c>
      <c r="H648" s="177">
        <f>COUNTBLANK(Survey!B648:D648)+COUNTBLANK(Survey!G648)+COUNTBLANK(Survey!I648)+COUNTBLANK(Survey!K648:M648)+COUNTBLANK(Survey!P648)+COUNTBLANK(Survey!S648:U648)+COUNTBLANK(Survey!Y648:AA648)+COUNTBLANK(Survey!AD648:AE648)+COUNTBLANK(Survey!AI648:AI648)</f>
        <v>18</v>
      </c>
      <c r="I648" s="16" t="str">
        <f t="shared" si="470"/>
        <v>Fail</v>
      </c>
      <c r="J648" t="b">
        <f>IF(Survey!E648="No",TRUE,FALSE)</f>
        <v>0</v>
      </c>
      <c r="K648" s="34">
        <f>LEN(Survey!E648)</f>
        <v>0</v>
      </c>
      <c r="L648" s="16" t="str">
        <f t="shared" si="471"/>
        <v>Fail</v>
      </c>
      <c r="M648" t="b">
        <f>IF(Survey!F648="No",TRUE,FALSE)</f>
        <v>0</v>
      </c>
      <c r="N648" s="33">
        <f>LEN(Survey!F648)</f>
        <v>0</v>
      </c>
      <c r="O648" s="16" t="str">
        <f t="shared" si="472"/>
        <v>Pass</v>
      </c>
      <c r="P648" s="34">
        <f>MOD((LEN(Survey!H648)+2),11)</f>
        <v>2</v>
      </c>
      <c r="Q648" s="33" t="str">
        <f>IF(Survey!$L648="Prospectus fund", "Yes", "No")</f>
        <v>No</v>
      </c>
      <c r="R648" s="16" t="str">
        <f t="shared" si="473"/>
        <v>Pass</v>
      </c>
      <c r="S648" s="34">
        <f>MOD((LEN(Survey!J648)+2),11)</f>
        <v>2</v>
      </c>
      <c r="T648" s="35" t="b">
        <f>IF(OR(Survey!$M648="ETF",Survey!$M648="ETF, alternative mutual fund",Survey!$M648="Closed-end", Survey!$M648="Split share corp", Survey!$I648="Yes"),TRUE,FALSE)</f>
        <v>0</v>
      </c>
      <c r="U648" s="16" t="str">
        <f>IFERROR(IF(AND(OR(X648=Y648,Y648 = "Either"),NOT(ISBLANK(Survey!K648))),"Pass","Fail"),"Pass")</f>
        <v>Fail</v>
      </c>
      <c r="V648" s="36" cm="1">
        <f t="array" ref="V648">SUM(SUMIF(Survey!BZ648:CS648,{"&gt;0","&lt;0"})*{1,-1})</f>
        <v>0</v>
      </c>
      <c r="W648" s="38" cm="1">
        <f t="array" ref="W648">SUM(SUMIF(Survey!CC648,{"&gt;0","&lt;0"})*{1,-1})+SUM(SUMIF(Survey!CM648,{"&gt;0","&lt;0"})*{1,-1})</f>
        <v>0</v>
      </c>
      <c r="X648" s="38">
        <f>Survey!K648</f>
        <v>0</v>
      </c>
      <c r="Y648" s="37" t="str">
        <f t="shared" si="474"/>
        <v>Either</v>
      </c>
      <c r="Z648" s="16" t="str">
        <f t="shared" si="475"/>
        <v>Fail</v>
      </c>
      <c r="AA648" s="67" cm="1">
        <f t="array" ref="AA648">SUM(SUMIF(Survey!BZ648:CS648,{"&gt;0","&lt;0"})*{1,-1})+SUM(SUMIF(Survey!CU648:DN648,{"&gt;0","&lt;0"})*{1,-1})</f>
        <v>0</v>
      </c>
      <c r="AB648" s="67">
        <f>IFERROR(AA648/(Survey!$AV648),0)</f>
        <v>0</v>
      </c>
      <c r="AC648" s="128" t="b">
        <f>IF(OR(Survey!$M648="Alternative strategy or hedge",Survey!$M648="Other, illiquid",Survey!$L648="Prospectus fund"),TRUE,FALSE)</f>
        <v>0</v>
      </c>
      <c r="AD648" s="128" t="b">
        <f>NOT(ISBLANK(Survey!$M648))</f>
        <v>0</v>
      </c>
      <c r="AE648" s="16" t="str">
        <f t="shared" si="476"/>
        <v>Pass</v>
      </c>
      <c r="AF648" s="38" t="b">
        <f>NOT(ISNUMBER(SEARCH("Other",Survey!$P648)))</f>
        <v>1</v>
      </c>
      <c r="AG648" s="37" t="b">
        <f>NOT(ISBLANK(Survey!$Q648))</f>
        <v>0</v>
      </c>
      <c r="AH648" s="16" t="str">
        <f t="shared" si="477"/>
        <v>Pass</v>
      </c>
      <c r="AI648" s="143">
        <f>COUNTBLANK(Survey!$W648)</f>
        <v>1</v>
      </c>
      <c r="AJ648" s="67">
        <f>IF(AND(Survey!L648&lt;&gt;"Exempt fund",OR(Survey!$M648="ETF",Survey!$M648="ETF, alternative mutual fund",Survey!$M648="Mutual fund",Survey!$M648="Alternative mutual fund",Survey!$M648="Money market")),1,0)</f>
        <v>0</v>
      </c>
      <c r="AK648" s="16" t="str">
        <f t="shared" si="478"/>
        <v>Pass</v>
      </c>
      <c r="AL648" s="38" t="b">
        <f>NOT(ISNUMBER(SEARCH("Yes",Survey!$AA648)))</f>
        <v>1</v>
      </c>
      <c r="AM648" s="37" t="b">
        <f>IF(COUNTBLANK(Survey!$AB648:$AC648)=0,TRUE, FALSE)</f>
        <v>0</v>
      </c>
      <c r="AN648" s="16" t="str">
        <f t="shared" si="479"/>
        <v>Pass</v>
      </c>
      <c r="AO648" s="38" t="b">
        <f>NOT(ISNUMBER(SEARCH("Yes",Survey!$AD648)))</f>
        <v>1</v>
      </c>
      <c r="AP648" s="37" t="b">
        <f>NOT(ISBLANK(Survey!$AF648))</f>
        <v>0</v>
      </c>
      <c r="AQ648" s="16" t="str">
        <f t="shared" si="480"/>
        <v>Pass</v>
      </c>
      <c r="AR648" s="38" t="b">
        <f>NOT(OR(ISNUMBER(SEARCH("Other",Survey!$AF648)),ISNUMBER(SEARCH("Multiple",Survey!$AF648))))</f>
        <v>1</v>
      </c>
      <c r="AS648" s="37" t="b">
        <f>NOT(ISBLANK(Survey!$AG648))</f>
        <v>0</v>
      </c>
      <c r="AT648" s="16" t="str">
        <f t="shared" si="481"/>
        <v>Fail</v>
      </c>
      <c r="AU648" s="143">
        <f>IF(ABS(Survey!$AV648)&gt;0, 1,0)</f>
        <v>0</v>
      </c>
      <c r="AV648" s="143">
        <f>IF(COUNTBLANK(Survey!$AJ648)=0,1,0)</f>
        <v>0</v>
      </c>
      <c r="AW648" s="16" t="str">
        <f t="shared" si="482"/>
        <v>Pass</v>
      </c>
      <c r="AX648" s="143">
        <f>IF(ISBLANK(Survey!$AJ648),0,1)</f>
        <v>0</v>
      </c>
      <c r="AY648" s="165">
        <f>COUNTBLANK(Survey!$AK648)</f>
        <v>1</v>
      </c>
      <c r="AZ648" s="16" t="str">
        <f t="shared" si="483"/>
        <v>Pass</v>
      </c>
      <c r="BA648" s="143">
        <f>IF(OR(Survey!$AK648="Closed",ISBLANK(Survey!$AK648)),0,1)</f>
        <v>0</v>
      </c>
      <c r="BB648" s="165">
        <f>IF(ISBLANK(Survey!$AL648),1,0)</f>
        <v>1</v>
      </c>
      <c r="BC648" s="147" t="str" cm="1">
        <f t="array" ref="BC648">IF(OR(IF(OR($BE648+$BF648 = 2, $BG648=1), FALSE, TRUE), AND($BD648:$BD648 = 0)),"Pass","Fail")</f>
        <v>Pass</v>
      </c>
      <c r="BD648" s="143">
        <f>COUNTBLANK(Survey!$AM648:$AO648)</f>
        <v>3</v>
      </c>
      <c r="BE648" s="143">
        <f>IF(Survey!$I648="Yes",1,0)</f>
        <v>0</v>
      </c>
      <c r="BF648" s="143">
        <f>IF(OR(Survey!$M648="Mutual fund",Survey!$M648="Alternative mutual fund",Survey!$M648="Money market"),1,0)</f>
        <v>0</v>
      </c>
      <c r="BG648" s="148">
        <f>IF(OR(Survey!$M648="ETF",Survey!$M648="ETF, alternative mutual fund"),1,0)</f>
        <v>0</v>
      </c>
      <c r="BH648" s="16" t="str">
        <f t="shared" si="484"/>
        <v>Pass</v>
      </c>
      <c r="BI648" s="38" t="b">
        <f>OR(ISNUMBER(SEARCH("Yes",Survey!$AO648)),ISBLANK(Survey!$AO648))</f>
        <v>1</v>
      </c>
      <c r="BJ648" s="67" t="b">
        <f>NOT(ISBLANK(Survey!$AP648))</f>
        <v>0</v>
      </c>
      <c r="BK648" s="16" t="str">
        <f t="shared" si="485"/>
        <v>Pass</v>
      </c>
      <c r="BL648" s="143">
        <f>IF(Survey!$AW648=0, 0,1)</f>
        <v>0</v>
      </c>
      <c r="BM648" s="67">
        <f>Survey!$AQ648</f>
        <v>0</v>
      </c>
      <c r="BN648" s="67">
        <f>IFERROR((Survey!$AX648-ABS(Survey!$AY648)-ABS(Survey!$BD648))/Survey!$AW648,0)</f>
        <v>0</v>
      </c>
      <c r="BO648" s="67">
        <f>IF(AND($BM648&gt;$BN648-0.2,$BM648&lt;$BN648+0.2,ISBLANK(Survey!$AQ648)=FALSE),0,1)</f>
        <v>1</v>
      </c>
      <c r="BP648" s="165">
        <f>IF(ISBLANK(Survey!$AR648),1,0)</f>
        <v>1</v>
      </c>
      <c r="BQ648" s="16" t="str">
        <f t="shared" si="486"/>
        <v>Pass</v>
      </c>
      <c r="BR648" s="143">
        <f>IF(Survey!$AW648=0, 0,1)</f>
        <v>0</v>
      </c>
      <c r="BS648" s="67">
        <f>IF(AND(Survey!$AS648&gt;=0,Survey!$AS648&lt;=0.2,Survey!$AS648&lt;&gt;""),0,1)</f>
        <v>1</v>
      </c>
      <c r="BT648" s="143">
        <f>IF(ISBLANK(Survey!$AT648),1,0)</f>
        <v>1</v>
      </c>
      <c r="BU648" s="16" t="str">
        <f t="shared" si="487"/>
        <v>Fail</v>
      </c>
      <c r="BV648" s="165">
        <f>Survey!$AU648</f>
        <v>0</v>
      </c>
      <c r="BW648" s="16" t="str">
        <f t="shared" si="488"/>
        <v>Pass</v>
      </c>
      <c r="BX648" s="36">
        <f>Survey!$AV648</f>
        <v>0</v>
      </c>
      <c r="BY648" s="176">
        <f>Survey!$AW648+Survey!$AX648-ABS(Survey!$AY648)+ABS(Survey!$AZ648)-ABS(Survey!$BA648)+ABS(Survey!$BB648)-ABS(Survey!$BC648)-ABS(Survey!$BD648)+Survey!$BE648</f>
        <v>0</v>
      </c>
      <c r="BZ648" s="35">
        <f t="shared" si="489"/>
        <v>0</v>
      </c>
      <c r="CA648" s="17">
        <f t="shared" si="490"/>
        <v>0</v>
      </c>
      <c r="CB648" s="16" t="str">
        <f t="shared" si="491"/>
        <v>Pass</v>
      </c>
      <c r="CC648" s="38" t="b">
        <f>IF(ABS(Survey!$BE648)=0,TRUE,FALSE)</f>
        <v>1</v>
      </c>
      <c r="CD648" s="37" t="b">
        <f>NOT(ISBLANK(Survey!$BF648))</f>
        <v>0</v>
      </c>
      <c r="CE648" t="str">
        <f t="shared" si="492"/>
        <v>Fail</v>
      </c>
      <c r="CF648" s="29">
        <f>Survey!$AV648</f>
        <v>0</v>
      </c>
      <c r="CG648" s="29" cm="1">
        <f t="array" ref="CG648">SUM(SUMIF(Survey!BH648:BO648,{"&gt;0","&lt;0"})*{1,-1})-SUM(SUMIF(Survey!BQ648:BX648,{"&gt;0","&lt;0"})*{1,-1})</f>
        <v>0</v>
      </c>
      <c r="CH648" s="35" t="str">
        <f t="shared" si="493"/>
        <v>No holdings</v>
      </c>
      <c r="CI648">
        <f t="shared" si="494"/>
        <v>0</v>
      </c>
      <c r="CJ648" s="16" t="str">
        <f t="shared" si="495"/>
        <v>Fail</v>
      </c>
      <c r="CK648" s="36">
        <f>Survey!$AV648</f>
        <v>0</v>
      </c>
      <c r="CL648" s="36" cm="1">
        <f t="array" ref="CL648">SUM(SUMIF(Survey!BZ648:CS648,{"&gt;0","&lt;0"})*{1,-1})-SUM(SUMIF(Survey!CU648:DN648,{"&gt;0","&lt;0"})*{1,-1})</f>
        <v>0</v>
      </c>
      <c r="CM648" s="35" t="str">
        <f t="shared" si="496"/>
        <v>No holdings</v>
      </c>
      <c r="CN648" s="17">
        <f t="shared" si="497"/>
        <v>0</v>
      </c>
      <c r="CO648" s="16" t="str">
        <f t="shared" si="498"/>
        <v>Pass</v>
      </c>
      <c r="CP648" s="38" t="b">
        <f>IF(ABS(Survey!$CS648)=0,TRUE,FALSE)</f>
        <v>1</v>
      </c>
      <c r="CQ648" s="37" t="b">
        <f>NOT(ISBLANK(Survey!$CT648))</f>
        <v>0</v>
      </c>
      <c r="CR648" s="16" t="str">
        <f t="shared" si="499"/>
        <v>Pass</v>
      </c>
      <c r="CS648" s="38" t="b">
        <f>IF(ABS(Survey!$DN648)=0,TRUE,FALSE)</f>
        <v>1</v>
      </c>
      <c r="CT648" s="37" t="b">
        <f>NOT(ISBLANK(Survey!$DO648))</f>
        <v>0</v>
      </c>
      <c r="CU648" t="str">
        <f t="shared" si="500"/>
        <v>Pass</v>
      </c>
      <c r="CV648" s="29" cm="1">
        <f t="array" ref="CV648">SUM(SUMIF(Survey!CO648,{"&gt;0","&lt;0"})*{1,-1})+SUM(SUMIF(Survey!DJ648,{"&gt;0","&lt;0"})*{1,-1})</f>
        <v>0</v>
      </c>
      <c r="CW648" s="29">
        <f>SUM(SUMIF(Survey!DQ648:DW648,{"&gt;0","&lt;0"})*{1,-1})+SUM(SUMIF(Survey!DY648:EE648,{"&gt;0","&lt;0"})*{1,-1})</f>
        <v>0</v>
      </c>
      <c r="CX648">
        <f t="shared" si="501"/>
        <v>0</v>
      </c>
      <c r="CY648">
        <f t="shared" si="502"/>
        <v>0</v>
      </c>
      <c r="CZ648" s="16" t="str">
        <f t="shared" si="503"/>
        <v>Pass</v>
      </c>
      <c r="DA648" s="38" t="b">
        <f>IF(ABS(Survey!$DW648)=0,TRUE,FALSE)</f>
        <v>1</v>
      </c>
      <c r="DB648" s="37" t="b">
        <f>NOT(ISBLANK(Survey!DX648))</f>
        <v>0</v>
      </c>
      <c r="DC648" s="16" t="str">
        <f t="shared" si="504"/>
        <v>Pass</v>
      </c>
      <c r="DD648" s="38" t="b">
        <f>IF(ABS(Survey!$EE648)=0,TRUE,FALSE)</f>
        <v>1</v>
      </c>
      <c r="DE648" s="37" t="b">
        <f>NOT(ISBLANK(Survey!$EF648))</f>
        <v>0</v>
      </c>
      <c r="DF648" s="16" t="str">
        <f t="shared" si="505"/>
        <v>Fail</v>
      </c>
      <c r="DG648" s="36">
        <f>SUM(SUMIF(Survey!EL648:EN648,{"&gt;0","&lt;0"})*{1,-1})</f>
        <v>0</v>
      </c>
      <c r="DH648">
        <f t="shared" si="506"/>
        <v>0</v>
      </c>
      <c r="DI648">
        <f t="shared" si="507"/>
        <v>100</v>
      </c>
      <c r="DJ648" s="35" t="b">
        <f>IF(OR(Survey!$M648="ETF",Survey!$M648="ETF, alternative mutual fund",Survey!$M648="Closed-end", Survey!$M648="Split share corp"),TRUE,FALSE)</f>
        <v>0</v>
      </c>
      <c r="DK648" s="16" t="str">
        <f t="shared" si="508"/>
        <v>Fail</v>
      </c>
      <c r="DL648" s="36">
        <f>SUM(SUMIF(Survey!EP648:EV648,{"&gt;0","&lt;0"})*{1,-1})</f>
        <v>0</v>
      </c>
      <c r="DM648">
        <f t="shared" si="509"/>
        <v>0</v>
      </c>
      <c r="DN648" s="17">
        <f t="shared" si="510"/>
        <v>100</v>
      </c>
      <c r="DO648" s="16" t="str">
        <f t="shared" si="511"/>
        <v>Fail</v>
      </c>
      <c r="DP648" s="36">
        <f>SUM(SUMIF(Survey!EX648:FD648,{"&gt;0","&lt;0"})*{1,-1})</f>
        <v>0</v>
      </c>
      <c r="DQ648">
        <f t="shared" si="512"/>
        <v>0</v>
      </c>
      <c r="DR648" s="17">
        <f t="shared" si="513"/>
        <v>100</v>
      </c>
    </row>
    <row r="649" spans="1:122">
      <c r="A649">
        <v>649</v>
      </c>
      <c r="B649" t="str">
        <f t="shared" si="467"/>
        <v>Pass</v>
      </c>
      <c r="C649" t="str">
        <f>IF(COUNTBLANK(Survey!B649:FE649)=$C$2, "Pass", "Fail")</f>
        <v>Pass</v>
      </c>
      <c r="D649" t="str">
        <f t="shared" si="468"/>
        <v>Fail</v>
      </c>
      <c r="E649" t="str">
        <f>IF(OR(ISBLANK(Survey!AJ649),COUNTIF(G649:BB649,"Fail")),"Fail","Pass")</f>
        <v>Fail</v>
      </c>
      <c r="G649" s="16" t="str">
        <f t="shared" si="469"/>
        <v>Fail</v>
      </c>
      <c r="H649" s="177">
        <f>COUNTBLANK(Survey!B649:D649)+COUNTBLANK(Survey!G649)+COUNTBLANK(Survey!I649)+COUNTBLANK(Survey!K649:M649)+COUNTBLANK(Survey!P649)+COUNTBLANK(Survey!S649:U649)+COUNTBLANK(Survey!Y649:AA649)+COUNTBLANK(Survey!AD649:AE649)+COUNTBLANK(Survey!AI649:AI649)</f>
        <v>18</v>
      </c>
      <c r="I649" s="16" t="str">
        <f t="shared" si="470"/>
        <v>Fail</v>
      </c>
      <c r="J649" t="b">
        <f>IF(Survey!E649="No",TRUE,FALSE)</f>
        <v>0</v>
      </c>
      <c r="K649" s="34">
        <f>LEN(Survey!E649)</f>
        <v>0</v>
      </c>
      <c r="L649" s="16" t="str">
        <f t="shared" si="471"/>
        <v>Fail</v>
      </c>
      <c r="M649" t="b">
        <f>IF(Survey!F649="No",TRUE,FALSE)</f>
        <v>0</v>
      </c>
      <c r="N649" s="33">
        <f>LEN(Survey!F649)</f>
        <v>0</v>
      </c>
      <c r="O649" s="16" t="str">
        <f t="shared" si="472"/>
        <v>Pass</v>
      </c>
      <c r="P649" s="34">
        <f>MOD((LEN(Survey!H649)+2),11)</f>
        <v>2</v>
      </c>
      <c r="Q649" s="33" t="str">
        <f>IF(Survey!$L649="Prospectus fund", "Yes", "No")</f>
        <v>No</v>
      </c>
      <c r="R649" s="16" t="str">
        <f t="shared" si="473"/>
        <v>Pass</v>
      </c>
      <c r="S649" s="34">
        <f>MOD((LEN(Survey!J649)+2),11)</f>
        <v>2</v>
      </c>
      <c r="T649" s="35" t="b">
        <f>IF(OR(Survey!$M649="ETF",Survey!$M649="ETF, alternative mutual fund",Survey!$M649="Closed-end", Survey!$M649="Split share corp", Survey!$I649="Yes"),TRUE,FALSE)</f>
        <v>0</v>
      </c>
      <c r="U649" s="16" t="str">
        <f>IFERROR(IF(AND(OR(X649=Y649,Y649 = "Either"),NOT(ISBLANK(Survey!K649))),"Pass","Fail"),"Pass")</f>
        <v>Fail</v>
      </c>
      <c r="V649" s="36" cm="1">
        <f t="array" ref="V649">SUM(SUMIF(Survey!BZ649:CS649,{"&gt;0","&lt;0"})*{1,-1})</f>
        <v>0</v>
      </c>
      <c r="W649" s="38" cm="1">
        <f t="array" ref="W649">SUM(SUMIF(Survey!CC649,{"&gt;0","&lt;0"})*{1,-1})+SUM(SUMIF(Survey!CM649,{"&gt;0","&lt;0"})*{1,-1})</f>
        <v>0</v>
      </c>
      <c r="X649" s="38">
        <f>Survey!K649</f>
        <v>0</v>
      </c>
      <c r="Y649" s="37" t="str">
        <f t="shared" si="474"/>
        <v>Either</v>
      </c>
      <c r="Z649" s="16" t="str">
        <f t="shared" si="475"/>
        <v>Fail</v>
      </c>
      <c r="AA649" s="67" cm="1">
        <f t="array" ref="AA649">SUM(SUMIF(Survey!BZ649:CS649,{"&gt;0","&lt;0"})*{1,-1})+SUM(SUMIF(Survey!CU649:DN649,{"&gt;0","&lt;0"})*{1,-1})</f>
        <v>0</v>
      </c>
      <c r="AB649" s="67">
        <f>IFERROR(AA649/(Survey!$AV649),0)</f>
        <v>0</v>
      </c>
      <c r="AC649" s="128" t="b">
        <f>IF(OR(Survey!$M649="Alternative strategy or hedge",Survey!$M649="Other, illiquid",Survey!$L649="Prospectus fund"),TRUE,FALSE)</f>
        <v>0</v>
      </c>
      <c r="AD649" s="128" t="b">
        <f>NOT(ISBLANK(Survey!$M649))</f>
        <v>0</v>
      </c>
      <c r="AE649" s="16" t="str">
        <f t="shared" si="476"/>
        <v>Pass</v>
      </c>
      <c r="AF649" s="38" t="b">
        <f>NOT(ISNUMBER(SEARCH("Other",Survey!$P649)))</f>
        <v>1</v>
      </c>
      <c r="AG649" s="37" t="b">
        <f>NOT(ISBLANK(Survey!$Q649))</f>
        <v>0</v>
      </c>
      <c r="AH649" s="16" t="str">
        <f t="shared" si="477"/>
        <v>Pass</v>
      </c>
      <c r="AI649" s="143">
        <f>COUNTBLANK(Survey!$W649)</f>
        <v>1</v>
      </c>
      <c r="AJ649" s="67">
        <f>IF(AND(Survey!L649&lt;&gt;"Exempt fund",OR(Survey!$M649="ETF",Survey!$M649="ETF, alternative mutual fund",Survey!$M649="Mutual fund",Survey!$M649="Alternative mutual fund",Survey!$M649="Money market")),1,0)</f>
        <v>0</v>
      </c>
      <c r="AK649" s="16" t="str">
        <f t="shared" si="478"/>
        <v>Pass</v>
      </c>
      <c r="AL649" s="38" t="b">
        <f>NOT(ISNUMBER(SEARCH("Yes",Survey!$AA649)))</f>
        <v>1</v>
      </c>
      <c r="AM649" s="37" t="b">
        <f>IF(COUNTBLANK(Survey!$AB649:$AC649)=0,TRUE, FALSE)</f>
        <v>0</v>
      </c>
      <c r="AN649" s="16" t="str">
        <f t="shared" si="479"/>
        <v>Pass</v>
      </c>
      <c r="AO649" s="38" t="b">
        <f>NOT(ISNUMBER(SEARCH("Yes",Survey!$AD649)))</f>
        <v>1</v>
      </c>
      <c r="AP649" s="37" t="b">
        <f>NOT(ISBLANK(Survey!$AF649))</f>
        <v>0</v>
      </c>
      <c r="AQ649" s="16" t="str">
        <f t="shared" si="480"/>
        <v>Pass</v>
      </c>
      <c r="AR649" s="38" t="b">
        <f>NOT(OR(ISNUMBER(SEARCH("Other",Survey!$AF649)),ISNUMBER(SEARCH("Multiple",Survey!$AF649))))</f>
        <v>1</v>
      </c>
      <c r="AS649" s="37" t="b">
        <f>NOT(ISBLANK(Survey!$AG649))</f>
        <v>0</v>
      </c>
      <c r="AT649" s="16" t="str">
        <f t="shared" si="481"/>
        <v>Fail</v>
      </c>
      <c r="AU649" s="143">
        <f>IF(ABS(Survey!$AV649)&gt;0, 1,0)</f>
        <v>0</v>
      </c>
      <c r="AV649" s="143">
        <f>IF(COUNTBLANK(Survey!$AJ649)=0,1,0)</f>
        <v>0</v>
      </c>
      <c r="AW649" s="16" t="str">
        <f t="shared" si="482"/>
        <v>Pass</v>
      </c>
      <c r="AX649" s="143">
        <f>IF(ISBLANK(Survey!$AJ649),0,1)</f>
        <v>0</v>
      </c>
      <c r="AY649" s="165">
        <f>COUNTBLANK(Survey!$AK649)</f>
        <v>1</v>
      </c>
      <c r="AZ649" s="16" t="str">
        <f t="shared" si="483"/>
        <v>Pass</v>
      </c>
      <c r="BA649" s="143">
        <f>IF(OR(Survey!$AK649="Closed",ISBLANK(Survey!$AK649)),0,1)</f>
        <v>0</v>
      </c>
      <c r="BB649" s="165">
        <f>IF(ISBLANK(Survey!$AL649),1,0)</f>
        <v>1</v>
      </c>
      <c r="BC649" s="147" t="str" cm="1">
        <f t="array" ref="BC649">IF(OR(IF(OR($BE649+$BF649 = 2, $BG649=1), FALSE, TRUE), AND($BD649:$BD649 = 0)),"Pass","Fail")</f>
        <v>Pass</v>
      </c>
      <c r="BD649" s="143">
        <f>COUNTBLANK(Survey!$AM649:$AO649)</f>
        <v>3</v>
      </c>
      <c r="BE649" s="143">
        <f>IF(Survey!$I649="Yes",1,0)</f>
        <v>0</v>
      </c>
      <c r="BF649" s="143">
        <f>IF(OR(Survey!$M649="Mutual fund",Survey!$M649="Alternative mutual fund",Survey!$M649="Money market"),1,0)</f>
        <v>0</v>
      </c>
      <c r="BG649" s="148">
        <f>IF(OR(Survey!$M649="ETF",Survey!$M649="ETF, alternative mutual fund"),1,0)</f>
        <v>0</v>
      </c>
      <c r="BH649" s="16" t="str">
        <f t="shared" si="484"/>
        <v>Pass</v>
      </c>
      <c r="BI649" s="38" t="b">
        <f>OR(ISNUMBER(SEARCH("Yes",Survey!$AO649)),ISBLANK(Survey!$AO649))</f>
        <v>1</v>
      </c>
      <c r="BJ649" s="67" t="b">
        <f>NOT(ISBLANK(Survey!$AP649))</f>
        <v>0</v>
      </c>
      <c r="BK649" s="16" t="str">
        <f t="shared" si="485"/>
        <v>Pass</v>
      </c>
      <c r="BL649" s="143">
        <f>IF(Survey!$AW649=0, 0,1)</f>
        <v>0</v>
      </c>
      <c r="BM649" s="67">
        <f>Survey!$AQ649</f>
        <v>0</v>
      </c>
      <c r="BN649" s="67">
        <f>IFERROR((Survey!$AX649-ABS(Survey!$AY649)-ABS(Survey!$BD649))/Survey!$AW649,0)</f>
        <v>0</v>
      </c>
      <c r="BO649" s="67">
        <f>IF(AND($BM649&gt;$BN649-0.2,$BM649&lt;$BN649+0.2,ISBLANK(Survey!$AQ649)=FALSE),0,1)</f>
        <v>1</v>
      </c>
      <c r="BP649" s="165">
        <f>IF(ISBLANK(Survey!$AR649),1,0)</f>
        <v>1</v>
      </c>
      <c r="BQ649" s="16" t="str">
        <f t="shared" si="486"/>
        <v>Pass</v>
      </c>
      <c r="BR649" s="143">
        <f>IF(Survey!$AW649=0, 0,1)</f>
        <v>0</v>
      </c>
      <c r="BS649" s="67">
        <f>IF(AND(Survey!$AS649&gt;=0,Survey!$AS649&lt;=0.2,Survey!$AS649&lt;&gt;""),0,1)</f>
        <v>1</v>
      </c>
      <c r="BT649" s="143">
        <f>IF(ISBLANK(Survey!$AT649),1,0)</f>
        <v>1</v>
      </c>
      <c r="BU649" s="16" t="str">
        <f t="shared" si="487"/>
        <v>Fail</v>
      </c>
      <c r="BV649" s="165">
        <f>Survey!$AU649</f>
        <v>0</v>
      </c>
      <c r="BW649" s="16" t="str">
        <f t="shared" si="488"/>
        <v>Pass</v>
      </c>
      <c r="BX649" s="36">
        <f>Survey!$AV649</f>
        <v>0</v>
      </c>
      <c r="BY649" s="176">
        <f>Survey!$AW649+Survey!$AX649-ABS(Survey!$AY649)+ABS(Survey!$AZ649)-ABS(Survey!$BA649)+ABS(Survey!$BB649)-ABS(Survey!$BC649)-ABS(Survey!$BD649)+Survey!$BE649</f>
        <v>0</v>
      </c>
      <c r="BZ649" s="35">
        <f t="shared" si="489"/>
        <v>0</v>
      </c>
      <c r="CA649" s="17">
        <f t="shared" si="490"/>
        <v>0</v>
      </c>
      <c r="CB649" s="16" t="str">
        <f t="shared" si="491"/>
        <v>Pass</v>
      </c>
      <c r="CC649" s="38" t="b">
        <f>IF(ABS(Survey!$BE649)=0,TRUE,FALSE)</f>
        <v>1</v>
      </c>
      <c r="CD649" s="37" t="b">
        <f>NOT(ISBLANK(Survey!$BF649))</f>
        <v>0</v>
      </c>
      <c r="CE649" t="str">
        <f t="shared" si="492"/>
        <v>Fail</v>
      </c>
      <c r="CF649" s="29">
        <f>Survey!$AV649</f>
        <v>0</v>
      </c>
      <c r="CG649" s="29" cm="1">
        <f t="array" ref="CG649">SUM(SUMIF(Survey!BH649:BO649,{"&gt;0","&lt;0"})*{1,-1})-SUM(SUMIF(Survey!BQ649:BX649,{"&gt;0","&lt;0"})*{1,-1})</f>
        <v>0</v>
      </c>
      <c r="CH649" s="35" t="str">
        <f t="shared" si="493"/>
        <v>No holdings</v>
      </c>
      <c r="CI649">
        <f t="shared" si="494"/>
        <v>0</v>
      </c>
      <c r="CJ649" s="16" t="str">
        <f t="shared" si="495"/>
        <v>Fail</v>
      </c>
      <c r="CK649" s="36">
        <f>Survey!$AV649</f>
        <v>0</v>
      </c>
      <c r="CL649" s="36" cm="1">
        <f t="array" ref="CL649">SUM(SUMIF(Survey!BZ649:CS649,{"&gt;0","&lt;0"})*{1,-1})-SUM(SUMIF(Survey!CU649:DN649,{"&gt;0","&lt;0"})*{1,-1})</f>
        <v>0</v>
      </c>
      <c r="CM649" s="35" t="str">
        <f t="shared" si="496"/>
        <v>No holdings</v>
      </c>
      <c r="CN649" s="17">
        <f t="shared" si="497"/>
        <v>0</v>
      </c>
      <c r="CO649" s="16" t="str">
        <f t="shared" si="498"/>
        <v>Pass</v>
      </c>
      <c r="CP649" s="38" t="b">
        <f>IF(ABS(Survey!$CS649)=0,TRUE,FALSE)</f>
        <v>1</v>
      </c>
      <c r="CQ649" s="37" t="b">
        <f>NOT(ISBLANK(Survey!$CT649))</f>
        <v>0</v>
      </c>
      <c r="CR649" s="16" t="str">
        <f t="shared" si="499"/>
        <v>Pass</v>
      </c>
      <c r="CS649" s="38" t="b">
        <f>IF(ABS(Survey!$DN649)=0,TRUE,FALSE)</f>
        <v>1</v>
      </c>
      <c r="CT649" s="37" t="b">
        <f>NOT(ISBLANK(Survey!$DO649))</f>
        <v>0</v>
      </c>
      <c r="CU649" t="str">
        <f t="shared" si="500"/>
        <v>Pass</v>
      </c>
      <c r="CV649" s="29" cm="1">
        <f t="array" ref="CV649">SUM(SUMIF(Survey!CO649,{"&gt;0","&lt;0"})*{1,-1})+SUM(SUMIF(Survey!DJ649,{"&gt;0","&lt;0"})*{1,-1})</f>
        <v>0</v>
      </c>
      <c r="CW649" s="29">
        <f>SUM(SUMIF(Survey!DQ649:DW649,{"&gt;0","&lt;0"})*{1,-1})+SUM(SUMIF(Survey!DY649:EE649,{"&gt;0","&lt;0"})*{1,-1})</f>
        <v>0</v>
      </c>
      <c r="CX649">
        <f t="shared" si="501"/>
        <v>0</v>
      </c>
      <c r="CY649">
        <f t="shared" si="502"/>
        <v>0</v>
      </c>
      <c r="CZ649" s="16" t="str">
        <f t="shared" si="503"/>
        <v>Pass</v>
      </c>
      <c r="DA649" s="38" t="b">
        <f>IF(ABS(Survey!$DW649)=0,TRUE,FALSE)</f>
        <v>1</v>
      </c>
      <c r="DB649" s="37" t="b">
        <f>NOT(ISBLANK(Survey!DX649))</f>
        <v>0</v>
      </c>
      <c r="DC649" s="16" t="str">
        <f t="shared" si="504"/>
        <v>Pass</v>
      </c>
      <c r="DD649" s="38" t="b">
        <f>IF(ABS(Survey!$EE649)=0,TRUE,FALSE)</f>
        <v>1</v>
      </c>
      <c r="DE649" s="37" t="b">
        <f>NOT(ISBLANK(Survey!$EF649))</f>
        <v>0</v>
      </c>
      <c r="DF649" s="16" t="str">
        <f t="shared" si="505"/>
        <v>Fail</v>
      </c>
      <c r="DG649" s="36">
        <f>SUM(SUMIF(Survey!EL649:EN649,{"&gt;0","&lt;0"})*{1,-1})</f>
        <v>0</v>
      </c>
      <c r="DH649">
        <f t="shared" si="506"/>
        <v>0</v>
      </c>
      <c r="DI649">
        <f t="shared" si="507"/>
        <v>100</v>
      </c>
      <c r="DJ649" s="35" t="b">
        <f>IF(OR(Survey!$M649="ETF",Survey!$M649="ETF, alternative mutual fund",Survey!$M649="Closed-end", Survey!$M649="Split share corp"),TRUE,FALSE)</f>
        <v>0</v>
      </c>
      <c r="DK649" s="16" t="str">
        <f t="shared" si="508"/>
        <v>Fail</v>
      </c>
      <c r="DL649" s="36">
        <f>SUM(SUMIF(Survey!EP649:EV649,{"&gt;0","&lt;0"})*{1,-1})</f>
        <v>0</v>
      </c>
      <c r="DM649">
        <f t="shared" si="509"/>
        <v>0</v>
      </c>
      <c r="DN649" s="17">
        <f t="shared" si="510"/>
        <v>100</v>
      </c>
      <c r="DO649" s="16" t="str">
        <f t="shared" si="511"/>
        <v>Fail</v>
      </c>
      <c r="DP649" s="36">
        <f>SUM(SUMIF(Survey!EX649:FD649,{"&gt;0","&lt;0"})*{1,-1})</f>
        <v>0</v>
      </c>
      <c r="DQ649">
        <f t="shared" si="512"/>
        <v>0</v>
      </c>
      <c r="DR649" s="17">
        <f t="shared" si="513"/>
        <v>100</v>
      </c>
    </row>
    <row r="650" spans="1:122">
      <c r="A650">
        <v>650</v>
      </c>
      <c r="B650" t="str">
        <f t="shared" si="467"/>
        <v>Pass</v>
      </c>
      <c r="C650" t="str">
        <f>IF(COUNTBLANK(Survey!B650:FE650)=$C$2, "Pass", "Fail")</f>
        <v>Pass</v>
      </c>
      <c r="D650" t="str">
        <f t="shared" si="468"/>
        <v>Fail</v>
      </c>
      <c r="E650" t="str">
        <f>IF(OR(ISBLANK(Survey!AJ650),COUNTIF(G650:BB650,"Fail")),"Fail","Pass")</f>
        <v>Fail</v>
      </c>
      <c r="G650" s="16" t="str">
        <f t="shared" si="469"/>
        <v>Fail</v>
      </c>
      <c r="H650" s="177">
        <f>COUNTBLANK(Survey!B650:D650)+COUNTBLANK(Survey!G650)+COUNTBLANK(Survey!I650)+COUNTBLANK(Survey!K650:M650)+COUNTBLANK(Survey!P650)+COUNTBLANK(Survey!S650:U650)+COUNTBLANK(Survey!Y650:AA650)+COUNTBLANK(Survey!AD650:AE650)+COUNTBLANK(Survey!AI650:AI650)</f>
        <v>18</v>
      </c>
      <c r="I650" s="16" t="str">
        <f t="shared" si="470"/>
        <v>Fail</v>
      </c>
      <c r="J650" t="b">
        <f>IF(Survey!E650="No",TRUE,FALSE)</f>
        <v>0</v>
      </c>
      <c r="K650" s="34">
        <f>LEN(Survey!E650)</f>
        <v>0</v>
      </c>
      <c r="L650" s="16" t="str">
        <f t="shared" si="471"/>
        <v>Fail</v>
      </c>
      <c r="M650" t="b">
        <f>IF(Survey!F650="No",TRUE,FALSE)</f>
        <v>0</v>
      </c>
      <c r="N650" s="33">
        <f>LEN(Survey!F650)</f>
        <v>0</v>
      </c>
      <c r="O650" s="16" t="str">
        <f t="shared" si="472"/>
        <v>Pass</v>
      </c>
      <c r="P650" s="34">
        <f>MOD((LEN(Survey!H650)+2),11)</f>
        <v>2</v>
      </c>
      <c r="Q650" s="33" t="str">
        <f>IF(Survey!$L650="Prospectus fund", "Yes", "No")</f>
        <v>No</v>
      </c>
      <c r="R650" s="16" t="str">
        <f t="shared" si="473"/>
        <v>Pass</v>
      </c>
      <c r="S650" s="34">
        <f>MOD((LEN(Survey!J650)+2),11)</f>
        <v>2</v>
      </c>
      <c r="T650" s="35" t="b">
        <f>IF(OR(Survey!$M650="ETF",Survey!$M650="ETF, alternative mutual fund",Survey!$M650="Closed-end", Survey!$M650="Split share corp", Survey!$I650="Yes"),TRUE,FALSE)</f>
        <v>0</v>
      </c>
      <c r="U650" s="16" t="str">
        <f>IFERROR(IF(AND(OR(X650=Y650,Y650 = "Either"),NOT(ISBLANK(Survey!K650))),"Pass","Fail"),"Pass")</f>
        <v>Fail</v>
      </c>
      <c r="V650" s="36" cm="1">
        <f t="array" ref="V650">SUM(SUMIF(Survey!BZ650:CS650,{"&gt;0","&lt;0"})*{1,-1})</f>
        <v>0</v>
      </c>
      <c r="W650" s="38" cm="1">
        <f t="array" ref="W650">SUM(SUMIF(Survey!CC650,{"&gt;0","&lt;0"})*{1,-1})+SUM(SUMIF(Survey!CM650,{"&gt;0","&lt;0"})*{1,-1})</f>
        <v>0</v>
      </c>
      <c r="X650" s="38">
        <f>Survey!K650</f>
        <v>0</v>
      </c>
      <c r="Y650" s="37" t="str">
        <f t="shared" si="474"/>
        <v>Either</v>
      </c>
      <c r="Z650" s="16" t="str">
        <f t="shared" si="475"/>
        <v>Fail</v>
      </c>
      <c r="AA650" s="67" cm="1">
        <f t="array" ref="AA650">SUM(SUMIF(Survey!BZ650:CS650,{"&gt;0","&lt;0"})*{1,-1})+SUM(SUMIF(Survey!CU650:DN650,{"&gt;0","&lt;0"})*{1,-1})</f>
        <v>0</v>
      </c>
      <c r="AB650" s="67">
        <f>IFERROR(AA650/(Survey!$AV650),0)</f>
        <v>0</v>
      </c>
      <c r="AC650" s="128" t="b">
        <f>IF(OR(Survey!$M650="Alternative strategy or hedge",Survey!$M650="Other, illiquid",Survey!$L650="Prospectus fund"),TRUE,FALSE)</f>
        <v>0</v>
      </c>
      <c r="AD650" s="128" t="b">
        <f>NOT(ISBLANK(Survey!$M650))</f>
        <v>0</v>
      </c>
      <c r="AE650" s="16" t="str">
        <f t="shared" si="476"/>
        <v>Pass</v>
      </c>
      <c r="AF650" s="38" t="b">
        <f>NOT(ISNUMBER(SEARCH("Other",Survey!$P650)))</f>
        <v>1</v>
      </c>
      <c r="AG650" s="37" t="b">
        <f>NOT(ISBLANK(Survey!$Q650))</f>
        <v>0</v>
      </c>
      <c r="AH650" s="16" t="str">
        <f t="shared" si="477"/>
        <v>Pass</v>
      </c>
      <c r="AI650" s="143">
        <f>COUNTBLANK(Survey!$W650)</f>
        <v>1</v>
      </c>
      <c r="AJ650" s="67">
        <f>IF(AND(Survey!L650&lt;&gt;"Exempt fund",OR(Survey!$M650="ETF",Survey!$M650="ETF, alternative mutual fund",Survey!$M650="Mutual fund",Survey!$M650="Alternative mutual fund",Survey!$M650="Money market")),1,0)</f>
        <v>0</v>
      </c>
      <c r="AK650" s="16" t="str">
        <f t="shared" si="478"/>
        <v>Pass</v>
      </c>
      <c r="AL650" s="38" t="b">
        <f>NOT(ISNUMBER(SEARCH("Yes",Survey!$AA650)))</f>
        <v>1</v>
      </c>
      <c r="AM650" s="37" t="b">
        <f>IF(COUNTBLANK(Survey!$AB650:$AC650)=0,TRUE, FALSE)</f>
        <v>0</v>
      </c>
      <c r="AN650" s="16" t="str">
        <f t="shared" si="479"/>
        <v>Pass</v>
      </c>
      <c r="AO650" s="38" t="b">
        <f>NOT(ISNUMBER(SEARCH("Yes",Survey!$AD650)))</f>
        <v>1</v>
      </c>
      <c r="AP650" s="37" t="b">
        <f>NOT(ISBLANK(Survey!$AF650))</f>
        <v>0</v>
      </c>
      <c r="AQ650" s="16" t="str">
        <f t="shared" si="480"/>
        <v>Pass</v>
      </c>
      <c r="AR650" s="38" t="b">
        <f>NOT(OR(ISNUMBER(SEARCH("Other",Survey!$AF650)),ISNUMBER(SEARCH("Multiple",Survey!$AF650))))</f>
        <v>1</v>
      </c>
      <c r="AS650" s="37" t="b">
        <f>NOT(ISBLANK(Survey!$AG650))</f>
        <v>0</v>
      </c>
      <c r="AT650" s="16" t="str">
        <f t="shared" si="481"/>
        <v>Fail</v>
      </c>
      <c r="AU650" s="143">
        <f>IF(ABS(Survey!$AV650)&gt;0, 1,0)</f>
        <v>0</v>
      </c>
      <c r="AV650" s="143">
        <f>IF(COUNTBLANK(Survey!$AJ650)=0,1,0)</f>
        <v>0</v>
      </c>
      <c r="AW650" s="16" t="str">
        <f t="shared" si="482"/>
        <v>Pass</v>
      </c>
      <c r="AX650" s="143">
        <f>IF(ISBLANK(Survey!$AJ650),0,1)</f>
        <v>0</v>
      </c>
      <c r="AY650" s="165">
        <f>COUNTBLANK(Survey!$AK650)</f>
        <v>1</v>
      </c>
      <c r="AZ650" s="16" t="str">
        <f t="shared" si="483"/>
        <v>Pass</v>
      </c>
      <c r="BA650" s="143">
        <f>IF(OR(Survey!$AK650="Closed",ISBLANK(Survey!$AK650)),0,1)</f>
        <v>0</v>
      </c>
      <c r="BB650" s="165">
        <f>IF(ISBLANK(Survey!$AL650),1,0)</f>
        <v>1</v>
      </c>
      <c r="BC650" s="147" t="str" cm="1">
        <f t="array" ref="BC650">IF(OR(IF(OR($BE650+$BF650 = 2, $BG650=1), FALSE, TRUE), AND($BD650:$BD650 = 0)),"Pass","Fail")</f>
        <v>Pass</v>
      </c>
      <c r="BD650" s="143">
        <f>COUNTBLANK(Survey!$AM650:$AO650)</f>
        <v>3</v>
      </c>
      <c r="BE650" s="143">
        <f>IF(Survey!$I650="Yes",1,0)</f>
        <v>0</v>
      </c>
      <c r="BF650" s="143">
        <f>IF(OR(Survey!$M650="Mutual fund",Survey!$M650="Alternative mutual fund",Survey!$M650="Money market"),1,0)</f>
        <v>0</v>
      </c>
      <c r="BG650" s="148">
        <f>IF(OR(Survey!$M650="ETF",Survey!$M650="ETF, alternative mutual fund"),1,0)</f>
        <v>0</v>
      </c>
      <c r="BH650" s="16" t="str">
        <f t="shared" si="484"/>
        <v>Pass</v>
      </c>
      <c r="BI650" s="38" t="b">
        <f>OR(ISNUMBER(SEARCH("Yes",Survey!$AO650)),ISBLANK(Survey!$AO650))</f>
        <v>1</v>
      </c>
      <c r="BJ650" s="67" t="b">
        <f>NOT(ISBLANK(Survey!$AP650))</f>
        <v>0</v>
      </c>
      <c r="BK650" s="16" t="str">
        <f t="shared" si="485"/>
        <v>Pass</v>
      </c>
      <c r="BL650" s="143">
        <f>IF(Survey!$AW650=0, 0,1)</f>
        <v>0</v>
      </c>
      <c r="BM650" s="67">
        <f>Survey!$AQ650</f>
        <v>0</v>
      </c>
      <c r="BN650" s="67">
        <f>IFERROR((Survey!$AX650-ABS(Survey!$AY650)-ABS(Survey!$BD650))/Survey!$AW650,0)</f>
        <v>0</v>
      </c>
      <c r="BO650" s="67">
        <f>IF(AND($BM650&gt;$BN650-0.2,$BM650&lt;$BN650+0.2,ISBLANK(Survey!$AQ650)=FALSE),0,1)</f>
        <v>1</v>
      </c>
      <c r="BP650" s="165">
        <f>IF(ISBLANK(Survey!$AR650),1,0)</f>
        <v>1</v>
      </c>
      <c r="BQ650" s="16" t="str">
        <f t="shared" si="486"/>
        <v>Pass</v>
      </c>
      <c r="BR650" s="143">
        <f>IF(Survey!$AW650=0, 0,1)</f>
        <v>0</v>
      </c>
      <c r="BS650" s="67">
        <f>IF(AND(Survey!$AS650&gt;=0,Survey!$AS650&lt;=0.2,Survey!$AS650&lt;&gt;""),0,1)</f>
        <v>1</v>
      </c>
      <c r="BT650" s="143">
        <f>IF(ISBLANK(Survey!$AT650),1,0)</f>
        <v>1</v>
      </c>
      <c r="BU650" s="16" t="str">
        <f t="shared" si="487"/>
        <v>Fail</v>
      </c>
      <c r="BV650" s="165">
        <f>Survey!$AU650</f>
        <v>0</v>
      </c>
      <c r="BW650" s="16" t="str">
        <f t="shared" si="488"/>
        <v>Pass</v>
      </c>
      <c r="BX650" s="36">
        <f>Survey!$AV650</f>
        <v>0</v>
      </c>
      <c r="BY650" s="176">
        <f>Survey!$AW650+Survey!$AX650-ABS(Survey!$AY650)+ABS(Survey!$AZ650)-ABS(Survey!$BA650)+ABS(Survey!$BB650)-ABS(Survey!$BC650)-ABS(Survey!$BD650)+Survey!$BE650</f>
        <v>0</v>
      </c>
      <c r="BZ650" s="35">
        <f t="shared" si="489"/>
        <v>0</v>
      </c>
      <c r="CA650" s="17">
        <f t="shared" si="490"/>
        <v>0</v>
      </c>
      <c r="CB650" s="16" t="str">
        <f t="shared" si="491"/>
        <v>Pass</v>
      </c>
      <c r="CC650" s="38" t="b">
        <f>IF(ABS(Survey!$BE650)=0,TRUE,FALSE)</f>
        <v>1</v>
      </c>
      <c r="CD650" s="37" t="b">
        <f>NOT(ISBLANK(Survey!$BF650))</f>
        <v>0</v>
      </c>
      <c r="CE650" t="str">
        <f t="shared" si="492"/>
        <v>Fail</v>
      </c>
      <c r="CF650" s="29">
        <f>Survey!$AV650</f>
        <v>0</v>
      </c>
      <c r="CG650" s="29" cm="1">
        <f t="array" ref="CG650">SUM(SUMIF(Survey!BH650:BO650,{"&gt;0","&lt;0"})*{1,-1})-SUM(SUMIF(Survey!BQ650:BX650,{"&gt;0","&lt;0"})*{1,-1})</f>
        <v>0</v>
      </c>
      <c r="CH650" s="35" t="str">
        <f t="shared" si="493"/>
        <v>No holdings</v>
      </c>
      <c r="CI650">
        <f t="shared" si="494"/>
        <v>0</v>
      </c>
      <c r="CJ650" s="16" t="str">
        <f t="shared" si="495"/>
        <v>Fail</v>
      </c>
      <c r="CK650" s="36">
        <f>Survey!$AV650</f>
        <v>0</v>
      </c>
      <c r="CL650" s="36" cm="1">
        <f t="array" ref="CL650">SUM(SUMIF(Survey!BZ650:CS650,{"&gt;0","&lt;0"})*{1,-1})-SUM(SUMIF(Survey!CU650:DN650,{"&gt;0","&lt;0"})*{1,-1})</f>
        <v>0</v>
      </c>
      <c r="CM650" s="35" t="str">
        <f t="shared" si="496"/>
        <v>No holdings</v>
      </c>
      <c r="CN650" s="17">
        <f t="shared" si="497"/>
        <v>0</v>
      </c>
      <c r="CO650" s="16" t="str">
        <f t="shared" si="498"/>
        <v>Pass</v>
      </c>
      <c r="CP650" s="38" t="b">
        <f>IF(ABS(Survey!$CS650)=0,TRUE,FALSE)</f>
        <v>1</v>
      </c>
      <c r="CQ650" s="37" t="b">
        <f>NOT(ISBLANK(Survey!$CT650))</f>
        <v>0</v>
      </c>
      <c r="CR650" s="16" t="str">
        <f t="shared" si="499"/>
        <v>Pass</v>
      </c>
      <c r="CS650" s="38" t="b">
        <f>IF(ABS(Survey!$DN650)=0,TRUE,FALSE)</f>
        <v>1</v>
      </c>
      <c r="CT650" s="37" t="b">
        <f>NOT(ISBLANK(Survey!$DO650))</f>
        <v>0</v>
      </c>
      <c r="CU650" t="str">
        <f t="shared" si="500"/>
        <v>Pass</v>
      </c>
      <c r="CV650" s="29" cm="1">
        <f t="array" ref="CV650">SUM(SUMIF(Survey!CO650,{"&gt;0","&lt;0"})*{1,-1})+SUM(SUMIF(Survey!DJ650,{"&gt;0","&lt;0"})*{1,-1})</f>
        <v>0</v>
      </c>
      <c r="CW650" s="29">
        <f>SUM(SUMIF(Survey!DQ650:DW650,{"&gt;0","&lt;0"})*{1,-1})+SUM(SUMIF(Survey!DY650:EE650,{"&gt;0","&lt;0"})*{1,-1})</f>
        <v>0</v>
      </c>
      <c r="CX650">
        <f t="shared" si="501"/>
        <v>0</v>
      </c>
      <c r="CY650">
        <f t="shared" si="502"/>
        <v>0</v>
      </c>
      <c r="CZ650" s="16" t="str">
        <f t="shared" si="503"/>
        <v>Pass</v>
      </c>
      <c r="DA650" s="38" t="b">
        <f>IF(ABS(Survey!$DW650)=0,TRUE,FALSE)</f>
        <v>1</v>
      </c>
      <c r="DB650" s="37" t="b">
        <f>NOT(ISBLANK(Survey!DX650))</f>
        <v>0</v>
      </c>
      <c r="DC650" s="16" t="str">
        <f t="shared" si="504"/>
        <v>Pass</v>
      </c>
      <c r="DD650" s="38" t="b">
        <f>IF(ABS(Survey!$EE650)=0,TRUE,FALSE)</f>
        <v>1</v>
      </c>
      <c r="DE650" s="37" t="b">
        <f>NOT(ISBLANK(Survey!$EF650))</f>
        <v>0</v>
      </c>
      <c r="DF650" s="16" t="str">
        <f t="shared" si="505"/>
        <v>Fail</v>
      </c>
      <c r="DG650" s="36">
        <f>SUM(SUMIF(Survey!EL650:EN650,{"&gt;0","&lt;0"})*{1,-1})</f>
        <v>0</v>
      </c>
      <c r="DH650">
        <f t="shared" si="506"/>
        <v>0</v>
      </c>
      <c r="DI650">
        <f t="shared" si="507"/>
        <v>100</v>
      </c>
      <c r="DJ650" s="35" t="b">
        <f>IF(OR(Survey!$M650="ETF",Survey!$M650="ETF, alternative mutual fund",Survey!$M650="Closed-end", Survey!$M650="Split share corp"),TRUE,FALSE)</f>
        <v>0</v>
      </c>
      <c r="DK650" s="16" t="str">
        <f t="shared" si="508"/>
        <v>Fail</v>
      </c>
      <c r="DL650" s="36">
        <f>SUM(SUMIF(Survey!EP650:EV650,{"&gt;0","&lt;0"})*{1,-1})</f>
        <v>0</v>
      </c>
      <c r="DM650">
        <f t="shared" si="509"/>
        <v>0</v>
      </c>
      <c r="DN650" s="17">
        <f t="shared" si="510"/>
        <v>100</v>
      </c>
      <c r="DO650" s="16" t="str">
        <f t="shared" si="511"/>
        <v>Fail</v>
      </c>
      <c r="DP650" s="36">
        <f>SUM(SUMIF(Survey!EX650:FD650,{"&gt;0","&lt;0"})*{1,-1})</f>
        <v>0</v>
      </c>
      <c r="DQ650">
        <f t="shared" si="512"/>
        <v>0</v>
      </c>
      <c r="DR650" s="17">
        <f t="shared" si="513"/>
        <v>100</v>
      </c>
    </row>
    <row r="651" spans="1:122">
      <c r="A651">
        <v>651</v>
      </c>
      <c r="B651" t="str">
        <f t="shared" si="467"/>
        <v>Pass</v>
      </c>
      <c r="C651" t="str">
        <f>IF(COUNTBLANK(Survey!B651:FE651)=$C$2, "Pass", "Fail")</f>
        <v>Pass</v>
      </c>
      <c r="D651" t="str">
        <f t="shared" si="468"/>
        <v>Fail</v>
      </c>
      <c r="E651" t="str">
        <f>IF(OR(ISBLANK(Survey!AJ651),COUNTIF(G651:BB651,"Fail")),"Fail","Pass")</f>
        <v>Fail</v>
      </c>
      <c r="G651" s="16" t="str">
        <f t="shared" si="469"/>
        <v>Fail</v>
      </c>
      <c r="H651" s="177">
        <f>COUNTBLANK(Survey!B651:D651)+COUNTBLANK(Survey!G651)+COUNTBLANK(Survey!I651)+COUNTBLANK(Survey!K651:M651)+COUNTBLANK(Survey!P651)+COUNTBLANK(Survey!S651:U651)+COUNTBLANK(Survey!Y651:AA651)+COUNTBLANK(Survey!AD651:AE651)+COUNTBLANK(Survey!AI651:AI651)</f>
        <v>18</v>
      </c>
      <c r="I651" s="16" t="str">
        <f t="shared" si="470"/>
        <v>Fail</v>
      </c>
      <c r="J651" t="b">
        <f>IF(Survey!E651="No",TRUE,FALSE)</f>
        <v>0</v>
      </c>
      <c r="K651" s="34">
        <f>LEN(Survey!E651)</f>
        <v>0</v>
      </c>
      <c r="L651" s="16" t="str">
        <f t="shared" si="471"/>
        <v>Fail</v>
      </c>
      <c r="M651" t="b">
        <f>IF(Survey!F651="No",TRUE,FALSE)</f>
        <v>0</v>
      </c>
      <c r="N651" s="33">
        <f>LEN(Survey!F651)</f>
        <v>0</v>
      </c>
      <c r="O651" s="16" t="str">
        <f t="shared" si="472"/>
        <v>Pass</v>
      </c>
      <c r="P651" s="34">
        <f>MOD((LEN(Survey!H651)+2),11)</f>
        <v>2</v>
      </c>
      <c r="Q651" s="33" t="str">
        <f>IF(Survey!$L651="Prospectus fund", "Yes", "No")</f>
        <v>No</v>
      </c>
      <c r="R651" s="16" t="str">
        <f t="shared" si="473"/>
        <v>Pass</v>
      </c>
      <c r="S651" s="34">
        <f>MOD((LEN(Survey!J651)+2),11)</f>
        <v>2</v>
      </c>
      <c r="T651" s="35" t="b">
        <f>IF(OR(Survey!$M651="ETF",Survey!$M651="ETF, alternative mutual fund",Survey!$M651="Closed-end", Survey!$M651="Split share corp", Survey!$I651="Yes"),TRUE,FALSE)</f>
        <v>0</v>
      </c>
      <c r="U651" s="16" t="str">
        <f>IFERROR(IF(AND(OR(X651=Y651,Y651 = "Either"),NOT(ISBLANK(Survey!K651))),"Pass","Fail"),"Pass")</f>
        <v>Fail</v>
      </c>
      <c r="V651" s="36" cm="1">
        <f t="array" ref="V651">SUM(SUMIF(Survey!BZ651:CS651,{"&gt;0","&lt;0"})*{1,-1})</f>
        <v>0</v>
      </c>
      <c r="W651" s="38" cm="1">
        <f t="array" ref="W651">SUM(SUMIF(Survey!CC651,{"&gt;0","&lt;0"})*{1,-1})+SUM(SUMIF(Survey!CM651,{"&gt;0","&lt;0"})*{1,-1})</f>
        <v>0</v>
      </c>
      <c r="X651" s="38">
        <f>Survey!K651</f>
        <v>0</v>
      </c>
      <c r="Y651" s="37" t="str">
        <f t="shared" si="474"/>
        <v>Either</v>
      </c>
      <c r="Z651" s="16" t="str">
        <f t="shared" si="475"/>
        <v>Fail</v>
      </c>
      <c r="AA651" s="67" cm="1">
        <f t="array" ref="AA651">SUM(SUMIF(Survey!BZ651:CS651,{"&gt;0","&lt;0"})*{1,-1})+SUM(SUMIF(Survey!CU651:DN651,{"&gt;0","&lt;0"})*{1,-1})</f>
        <v>0</v>
      </c>
      <c r="AB651" s="67">
        <f>IFERROR(AA651/(Survey!$AV651),0)</f>
        <v>0</v>
      </c>
      <c r="AC651" s="128" t="b">
        <f>IF(OR(Survey!$M651="Alternative strategy or hedge",Survey!$M651="Other, illiquid",Survey!$L651="Prospectus fund"),TRUE,FALSE)</f>
        <v>0</v>
      </c>
      <c r="AD651" s="128" t="b">
        <f>NOT(ISBLANK(Survey!$M651))</f>
        <v>0</v>
      </c>
      <c r="AE651" s="16" t="str">
        <f t="shared" si="476"/>
        <v>Pass</v>
      </c>
      <c r="AF651" s="38" t="b">
        <f>NOT(ISNUMBER(SEARCH("Other",Survey!$P651)))</f>
        <v>1</v>
      </c>
      <c r="AG651" s="37" t="b">
        <f>NOT(ISBLANK(Survey!$Q651))</f>
        <v>0</v>
      </c>
      <c r="AH651" s="16" t="str">
        <f t="shared" si="477"/>
        <v>Pass</v>
      </c>
      <c r="AI651" s="143">
        <f>COUNTBLANK(Survey!$W651)</f>
        <v>1</v>
      </c>
      <c r="AJ651" s="67">
        <f>IF(AND(Survey!L651&lt;&gt;"Exempt fund",OR(Survey!$M651="ETF",Survey!$M651="ETF, alternative mutual fund",Survey!$M651="Mutual fund",Survey!$M651="Alternative mutual fund",Survey!$M651="Money market")),1,0)</f>
        <v>0</v>
      </c>
      <c r="AK651" s="16" t="str">
        <f t="shared" si="478"/>
        <v>Pass</v>
      </c>
      <c r="AL651" s="38" t="b">
        <f>NOT(ISNUMBER(SEARCH("Yes",Survey!$AA651)))</f>
        <v>1</v>
      </c>
      <c r="AM651" s="37" t="b">
        <f>IF(COUNTBLANK(Survey!$AB651:$AC651)=0,TRUE, FALSE)</f>
        <v>0</v>
      </c>
      <c r="AN651" s="16" t="str">
        <f t="shared" si="479"/>
        <v>Pass</v>
      </c>
      <c r="AO651" s="38" t="b">
        <f>NOT(ISNUMBER(SEARCH("Yes",Survey!$AD651)))</f>
        <v>1</v>
      </c>
      <c r="AP651" s="37" t="b">
        <f>NOT(ISBLANK(Survey!$AF651))</f>
        <v>0</v>
      </c>
      <c r="AQ651" s="16" t="str">
        <f t="shared" si="480"/>
        <v>Pass</v>
      </c>
      <c r="AR651" s="38" t="b">
        <f>NOT(OR(ISNUMBER(SEARCH("Other",Survey!$AF651)),ISNUMBER(SEARCH("Multiple",Survey!$AF651))))</f>
        <v>1</v>
      </c>
      <c r="AS651" s="37" t="b">
        <f>NOT(ISBLANK(Survey!$AG651))</f>
        <v>0</v>
      </c>
      <c r="AT651" s="16" t="str">
        <f t="shared" si="481"/>
        <v>Fail</v>
      </c>
      <c r="AU651" s="143">
        <f>IF(ABS(Survey!$AV651)&gt;0, 1,0)</f>
        <v>0</v>
      </c>
      <c r="AV651" s="143">
        <f>IF(COUNTBLANK(Survey!$AJ651)=0,1,0)</f>
        <v>0</v>
      </c>
      <c r="AW651" s="16" t="str">
        <f t="shared" si="482"/>
        <v>Pass</v>
      </c>
      <c r="AX651" s="143">
        <f>IF(ISBLANK(Survey!$AJ651),0,1)</f>
        <v>0</v>
      </c>
      <c r="AY651" s="165">
        <f>COUNTBLANK(Survey!$AK651)</f>
        <v>1</v>
      </c>
      <c r="AZ651" s="16" t="str">
        <f t="shared" si="483"/>
        <v>Pass</v>
      </c>
      <c r="BA651" s="143">
        <f>IF(OR(Survey!$AK651="Closed",ISBLANK(Survey!$AK651)),0,1)</f>
        <v>0</v>
      </c>
      <c r="BB651" s="165">
        <f>IF(ISBLANK(Survey!$AL651),1,0)</f>
        <v>1</v>
      </c>
      <c r="BC651" s="147" t="str" cm="1">
        <f t="array" ref="BC651">IF(OR(IF(OR($BE651+$BF651 = 2, $BG651=1), FALSE, TRUE), AND($BD651:$BD651 = 0)),"Pass","Fail")</f>
        <v>Pass</v>
      </c>
      <c r="BD651" s="143">
        <f>COUNTBLANK(Survey!$AM651:$AO651)</f>
        <v>3</v>
      </c>
      <c r="BE651" s="143">
        <f>IF(Survey!$I651="Yes",1,0)</f>
        <v>0</v>
      </c>
      <c r="BF651" s="143">
        <f>IF(OR(Survey!$M651="Mutual fund",Survey!$M651="Alternative mutual fund",Survey!$M651="Money market"),1,0)</f>
        <v>0</v>
      </c>
      <c r="BG651" s="148">
        <f>IF(OR(Survey!$M651="ETF",Survey!$M651="ETF, alternative mutual fund"),1,0)</f>
        <v>0</v>
      </c>
      <c r="BH651" s="16" t="str">
        <f t="shared" si="484"/>
        <v>Pass</v>
      </c>
      <c r="BI651" s="38" t="b">
        <f>OR(ISNUMBER(SEARCH("Yes",Survey!$AO651)),ISBLANK(Survey!$AO651))</f>
        <v>1</v>
      </c>
      <c r="BJ651" s="67" t="b">
        <f>NOT(ISBLANK(Survey!$AP651))</f>
        <v>0</v>
      </c>
      <c r="BK651" s="16" t="str">
        <f t="shared" si="485"/>
        <v>Pass</v>
      </c>
      <c r="BL651" s="143">
        <f>IF(Survey!$AW651=0, 0,1)</f>
        <v>0</v>
      </c>
      <c r="BM651" s="67">
        <f>Survey!$AQ651</f>
        <v>0</v>
      </c>
      <c r="BN651" s="67">
        <f>IFERROR((Survey!$AX651-ABS(Survey!$AY651)-ABS(Survey!$BD651))/Survey!$AW651,0)</f>
        <v>0</v>
      </c>
      <c r="BO651" s="67">
        <f>IF(AND($BM651&gt;$BN651-0.2,$BM651&lt;$BN651+0.2,ISBLANK(Survey!$AQ651)=FALSE),0,1)</f>
        <v>1</v>
      </c>
      <c r="BP651" s="165">
        <f>IF(ISBLANK(Survey!$AR651),1,0)</f>
        <v>1</v>
      </c>
      <c r="BQ651" s="16" t="str">
        <f t="shared" si="486"/>
        <v>Pass</v>
      </c>
      <c r="BR651" s="143">
        <f>IF(Survey!$AW651=0, 0,1)</f>
        <v>0</v>
      </c>
      <c r="BS651" s="67">
        <f>IF(AND(Survey!$AS651&gt;=0,Survey!$AS651&lt;=0.2,Survey!$AS651&lt;&gt;""),0,1)</f>
        <v>1</v>
      </c>
      <c r="BT651" s="143">
        <f>IF(ISBLANK(Survey!$AT651),1,0)</f>
        <v>1</v>
      </c>
      <c r="BU651" s="16" t="str">
        <f t="shared" si="487"/>
        <v>Fail</v>
      </c>
      <c r="BV651" s="165">
        <f>Survey!$AU651</f>
        <v>0</v>
      </c>
      <c r="BW651" s="16" t="str">
        <f t="shared" si="488"/>
        <v>Pass</v>
      </c>
      <c r="BX651" s="36">
        <f>Survey!$AV651</f>
        <v>0</v>
      </c>
      <c r="BY651" s="176">
        <f>Survey!$AW651+Survey!$AX651-ABS(Survey!$AY651)+ABS(Survey!$AZ651)-ABS(Survey!$BA651)+ABS(Survey!$BB651)-ABS(Survey!$BC651)-ABS(Survey!$BD651)+Survey!$BE651</f>
        <v>0</v>
      </c>
      <c r="BZ651" s="35">
        <f t="shared" si="489"/>
        <v>0</v>
      </c>
      <c r="CA651" s="17">
        <f t="shared" si="490"/>
        <v>0</v>
      </c>
      <c r="CB651" s="16" t="str">
        <f t="shared" si="491"/>
        <v>Pass</v>
      </c>
      <c r="CC651" s="38" t="b">
        <f>IF(ABS(Survey!$BE651)=0,TRUE,FALSE)</f>
        <v>1</v>
      </c>
      <c r="CD651" s="37" t="b">
        <f>NOT(ISBLANK(Survey!$BF651))</f>
        <v>0</v>
      </c>
      <c r="CE651" t="str">
        <f t="shared" si="492"/>
        <v>Fail</v>
      </c>
      <c r="CF651" s="29">
        <f>Survey!$AV651</f>
        <v>0</v>
      </c>
      <c r="CG651" s="29" cm="1">
        <f t="array" ref="CG651">SUM(SUMIF(Survey!BH651:BO651,{"&gt;0","&lt;0"})*{1,-1})-SUM(SUMIF(Survey!BQ651:BX651,{"&gt;0","&lt;0"})*{1,-1})</f>
        <v>0</v>
      </c>
      <c r="CH651" s="35" t="str">
        <f t="shared" si="493"/>
        <v>No holdings</v>
      </c>
      <c r="CI651">
        <f t="shared" si="494"/>
        <v>0</v>
      </c>
      <c r="CJ651" s="16" t="str">
        <f t="shared" si="495"/>
        <v>Fail</v>
      </c>
      <c r="CK651" s="36">
        <f>Survey!$AV651</f>
        <v>0</v>
      </c>
      <c r="CL651" s="36" cm="1">
        <f t="array" ref="CL651">SUM(SUMIF(Survey!BZ651:CS651,{"&gt;0","&lt;0"})*{1,-1})-SUM(SUMIF(Survey!CU651:DN651,{"&gt;0","&lt;0"})*{1,-1})</f>
        <v>0</v>
      </c>
      <c r="CM651" s="35" t="str">
        <f t="shared" si="496"/>
        <v>No holdings</v>
      </c>
      <c r="CN651" s="17">
        <f t="shared" si="497"/>
        <v>0</v>
      </c>
      <c r="CO651" s="16" t="str">
        <f t="shared" si="498"/>
        <v>Pass</v>
      </c>
      <c r="CP651" s="38" t="b">
        <f>IF(ABS(Survey!$CS651)=0,TRUE,FALSE)</f>
        <v>1</v>
      </c>
      <c r="CQ651" s="37" t="b">
        <f>NOT(ISBLANK(Survey!$CT651))</f>
        <v>0</v>
      </c>
      <c r="CR651" s="16" t="str">
        <f t="shared" si="499"/>
        <v>Pass</v>
      </c>
      <c r="CS651" s="38" t="b">
        <f>IF(ABS(Survey!$DN651)=0,TRUE,FALSE)</f>
        <v>1</v>
      </c>
      <c r="CT651" s="37" t="b">
        <f>NOT(ISBLANK(Survey!$DO651))</f>
        <v>0</v>
      </c>
      <c r="CU651" t="str">
        <f t="shared" si="500"/>
        <v>Pass</v>
      </c>
      <c r="CV651" s="29" cm="1">
        <f t="array" ref="CV651">SUM(SUMIF(Survey!CO651,{"&gt;0","&lt;0"})*{1,-1})+SUM(SUMIF(Survey!DJ651,{"&gt;0","&lt;0"})*{1,-1})</f>
        <v>0</v>
      </c>
      <c r="CW651" s="29">
        <f>SUM(SUMIF(Survey!DQ651:DW651,{"&gt;0","&lt;0"})*{1,-1})+SUM(SUMIF(Survey!DY651:EE651,{"&gt;0","&lt;0"})*{1,-1})</f>
        <v>0</v>
      </c>
      <c r="CX651">
        <f t="shared" si="501"/>
        <v>0</v>
      </c>
      <c r="CY651">
        <f t="shared" si="502"/>
        <v>0</v>
      </c>
      <c r="CZ651" s="16" t="str">
        <f t="shared" si="503"/>
        <v>Pass</v>
      </c>
      <c r="DA651" s="38" t="b">
        <f>IF(ABS(Survey!$DW651)=0,TRUE,FALSE)</f>
        <v>1</v>
      </c>
      <c r="DB651" s="37" t="b">
        <f>NOT(ISBLANK(Survey!DX651))</f>
        <v>0</v>
      </c>
      <c r="DC651" s="16" t="str">
        <f t="shared" si="504"/>
        <v>Pass</v>
      </c>
      <c r="DD651" s="38" t="b">
        <f>IF(ABS(Survey!$EE651)=0,TRUE,FALSE)</f>
        <v>1</v>
      </c>
      <c r="DE651" s="37" t="b">
        <f>NOT(ISBLANK(Survey!$EF651))</f>
        <v>0</v>
      </c>
      <c r="DF651" s="16" t="str">
        <f t="shared" si="505"/>
        <v>Fail</v>
      </c>
      <c r="DG651" s="36">
        <f>SUM(SUMIF(Survey!EL651:EN651,{"&gt;0","&lt;0"})*{1,-1})</f>
        <v>0</v>
      </c>
      <c r="DH651">
        <f t="shared" si="506"/>
        <v>0</v>
      </c>
      <c r="DI651">
        <f t="shared" si="507"/>
        <v>100</v>
      </c>
      <c r="DJ651" s="35" t="b">
        <f>IF(OR(Survey!$M651="ETF",Survey!$M651="ETF, alternative mutual fund",Survey!$M651="Closed-end", Survey!$M651="Split share corp"),TRUE,FALSE)</f>
        <v>0</v>
      </c>
      <c r="DK651" s="16" t="str">
        <f t="shared" si="508"/>
        <v>Fail</v>
      </c>
      <c r="DL651" s="36">
        <f>SUM(SUMIF(Survey!EP651:EV651,{"&gt;0","&lt;0"})*{1,-1})</f>
        <v>0</v>
      </c>
      <c r="DM651">
        <f t="shared" si="509"/>
        <v>0</v>
      </c>
      <c r="DN651" s="17">
        <f t="shared" si="510"/>
        <v>100</v>
      </c>
      <c r="DO651" s="16" t="str">
        <f t="shared" si="511"/>
        <v>Fail</v>
      </c>
      <c r="DP651" s="36">
        <f>SUM(SUMIF(Survey!EX651:FD651,{"&gt;0","&lt;0"})*{1,-1})</f>
        <v>0</v>
      </c>
      <c r="DQ651">
        <f t="shared" si="512"/>
        <v>0</v>
      </c>
      <c r="DR651" s="17">
        <f t="shared" si="513"/>
        <v>100</v>
      </c>
    </row>
    <row r="652" spans="1:122">
      <c r="A652">
        <v>652</v>
      </c>
      <c r="B652" t="str">
        <f t="shared" si="467"/>
        <v>Pass</v>
      </c>
      <c r="C652" t="str">
        <f>IF(COUNTBLANK(Survey!B652:FE652)=$C$2, "Pass", "Fail")</f>
        <v>Pass</v>
      </c>
      <c r="D652" t="str">
        <f t="shared" si="468"/>
        <v>Fail</v>
      </c>
      <c r="E652" t="str">
        <f>IF(OR(ISBLANK(Survey!AJ652),COUNTIF(G652:BB652,"Fail")),"Fail","Pass")</f>
        <v>Fail</v>
      </c>
      <c r="G652" s="16" t="str">
        <f t="shared" si="469"/>
        <v>Fail</v>
      </c>
      <c r="H652" s="177">
        <f>COUNTBLANK(Survey!B652:D652)+COUNTBLANK(Survey!G652)+COUNTBLANK(Survey!I652)+COUNTBLANK(Survey!K652:M652)+COUNTBLANK(Survey!P652)+COUNTBLANK(Survey!S652:U652)+COUNTBLANK(Survey!Y652:AA652)+COUNTBLANK(Survey!AD652:AE652)+COUNTBLANK(Survey!AI652:AI652)</f>
        <v>18</v>
      </c>
      <c r="I652" s="16" t="str">
        <f t="shared" si="470"/>
        <v>Fail</v>
      </c>
      <c r="J652" t="b">
        <f>IF(Survey!E652="No",TRUE,FALSE)</f>
        <v>0</v>
      </c>
      <c r="K652" s="34">
        <f>LEN(Survey!E652)</f>
        <v>0</v>
      </c>
      <c r="L652" s="16" t="str">
        <f t="shared" si="471"/>
        <v>Fail</v>
      </c>
      <c r="M652" t="b">
        <f>IF(Survey!F652="No",TRUE,FALSE)</f>
        <v>0</v>
      </c>
      <c r="N652" s="33">
        <f>LEN(Survey!F652)</f>
        <v>0</v>
      </c>
      <c r="O652" s="16" t="str">
        <f t="shared" si="472"/>
        <v>Pass</v>
      </c>
      <c r="P652" s="34">
        <f>MOD((LEN(Survey!H652)+2),11)</f>
        <v>2</v>
      </c>
      <c r="Q652" s="33" t="str">
        <f>IF(Survey!$L652="Prospectus fund", "Yes", "No")</f>
        <v>No</v>
      </c>
      <c r="R652" s="16" t="str">
        <f t="shared" si="473"/>
        <v>Pass</v>
      </c>
      <c r="S652" s="34">
        <f>MOD((LEN(Survey!J652)+2),11)</f>
        <v>2</v>
      </c>
      <c r="T652" s="35" t="b">
        <f>IF(OR(Survey!$M652="ETF",Survey!$M652="ETF, alternative mutual fund",Survey!$M652="Closed-end", Survey!$M652="Split share corp", Survey!$I652="Yes"),TRUE,FALSE)</f>
        <v>0</v>
      </c>
      <c r="U652" s="16" t="str">
        <f>IFERROR(IF(AND(OR(X652=Y652,Y652 = "Either"),NOT(ISBLANK(Survey!K652))),"Pass","Fail"),"Pass")</f>
        <v>Fail</v>
      </c>
      <c r="V652" s="36" cm="1">
        <f t="array" ref="V652">SUM(SUMIF(Survey!BZ652:CS652,{"&gt;0","&lt;0"})*{1,-1})</f>
        <v>0</v>
      </c>
      <c r="W652" s="38" cm="1">
        <f t="array" ref="W652">SUM(SUMIF(Survey!CC652,{"&gt;0","&lt;0"})*{1,-1})+SUM(SUMIF(Survey!CM652,{"&gt;0","&lt;0"})*{1,-1})</f>
        <v>0</v>
      </c>
      <c r="X652" s="38">
        <f>Survey!K652</f>
        <v>0</v>
      </c>
      <c r="Y652" s="37" t="str">
        <f t="shared" si="474"/>
        <v>Either</v>
      </c>
      <c r="Z652" s="16" t="str">
        <f t="shared" si="475"/>
        <v>Fail</v>
      </c>
      <c r="AA652" s="67" cm="1">
        <f t="array" ref="AA652">SUM(SUMIF(Survey!BZ652:CS652,{"&gt;0","&lt;0"})*{1,-1})+SUM(SUMIF(Survey!CU652:DN652,{"&gt;0","&lt;0"})*{1,-1})</f>
        <v>0</v>
      </c>
      <c r="AB652" s="67">
        <f>IFERROR(AA652/(Survey!$AV652),0)</f>
        <v>0</v>
      </c>
      <c r="AC652" s="128" t="b">
        <f>IF(OR(Survey!$M652="Alternative strategy or hedge",Survey!$M652="Other, illiquid",Survey!$L652="Prospectus fund"),TRUE,FALSE)</f>
        <v>0</v>
      </c>
      <c r="AD652" s="128" t="b">
        <f>NOT(ISBLANK(Survey!$M652))</f>
        <v>0</v>
      </c>
      <c r="AE652" s="16" t="str">
        <f t="shared" si="476"/>
        <v>Pass</v>
      </c>
      <c r="AF652" s="38" t="b">
        <f>NOT(ISNUMBER(SEARCH("Other",Survey!$P652)))</f>
        <v>1</v>
      </c>
      <c r="AG652" s="37" t="b">
        <f>NOT(ISBLANK(Survey!$Q652))</f>
        <v>0</v>
      </c>
      <c r="AH652" s="16" t="str">
        <f t="shared" si="477"/>
        <v>Pass</v>
      </c>
      <c r="AI652" s="143">
        <f>COUNTBLANK(Survey!$W652)</f>
        <v>1</v>
      </c>
      <c r="AJ652" s="67">
        <f>IF(AND(Survey!L652&lt;&gt;"Exempt fund",OR(Survey!$M652="ETF",Survey!$M652="ETF, alternative mutual fund",Survey!$M652="Mutual fund",Survey!$M652="Alternative mutual fund",Survey!$M652="Money market")),1,0)</f>
        <v>0</v>
      </c>
      <c r="AK652" s="16" t="str">
        <f t="shared" si="478"/>
        <v>Pass</v>
      </c>
      <c r="AL652" s="38" t="b">
        <f>NOT(ISNUMBER(SEARCH("Yes",Survey!$AA652)))</f>
        <v>1</v>
      </c>
      <c r="AM652" s="37" t="b">
        <f>IF(COUNTBLANK(Survey!$AB652:$AC652)=0,TRUE, FALSE)</f>
        <v>0</v>
      </c>
      <c r="AN652" s="16" t="str">
        <f t="shared" si="479"/>
        <v>Pass</v>
      </c>
      <c r="AO652" s="38" t="b">
        <f>NOT(ISNUMBER(SEARCH("Yes",Survey!$AD652)))</f>
        <v>1</v>
      </c>
      <c r="AP652" s="37" t="b">
        <f>NOT(ISBLANK(Survey!$AF652))</f>
        <v>0</v>
      </c>
      <c r="AQ652" s="16" t="str">
        <f t="shared" si="480"/>
        <v>Pass</v>
      </c>
      <c r="AR652" s="38" t="b">
        <f>NOT(OR(ISNUMBER(SEARCH("Other",Survey!$AF652)),ISNUMBER(SEARCH("Multiple",Survey!$AF652))))</f>
        <v>1</v>
      </c>
      <c r="AS652" s="37" t="b">
        <f>NOT(ISBLANK(Survey!$AG652))</f>
        <v>0</v>
      </c>
      <c r="AT652" s="16" t="str">
        <f t="shared" si="481"/>
        <v>Fail</v>
      </c>
      <c r="AU652" s="143">
        <f>IF(ABS(Survey!$AV652)&gt;0, 1,0)</f>
        <v>0</v>
      </c>
      <c r="AV652" s="143">
        <f>IF(COUNTBLANK(Survey!$AJ652)=0,1,0)</f>
        <v>0</v>
      </c>
      <c r="AW652" s="16" t="str">
        <f t="shared" si="482"/>
        <v>Pass</v>
      </c>
      <c r="AX652" s="143">
        <f>IF(ISBLANK(Survey!$AJ652),0,1)</f>
        <v>0</v>
      </c>
      <c r="AY652" s="165">
        <f>COUNTBLANK(Survey!$AK652)</f>
        <v>1</v>
      </c>
      <c r="AZ652" s="16" t="str">
        <f t="shared" si="483"/>
        <v>Pass</v>
      </c>
      <c r="BA652" s="143">
        <f>IF(OR(Survey!$AK652="Closed",ISBLANK(Survey!$AK652)),0,1)</f>
        <v>0</v>
      </c>
      <c r="BB652" s="165">
        <f>IF(ISBLANK(Survey!$AL652),1,0)</f>
        <v>1</v>
      </c>
      <c r="BC652" s="147" t="str" cm="1">
        <f t="array" ref="BC652">IF(OR(IF(OR($BE652+$BF652 = 2, $BG652=1), FALSE, TRUE), AND($BD652:$BD652 = 0)),"Pass","Fail")</f>
        <v>Pass</v>
      </c>
      <c r="BD652" s="143">
        <f>COUNTBLANK(Survey!$AM652:$AO652)</f>
        <v>3</v>
      </c>
      <c r="BE652" s="143">
        <f>IF(Survey!$I652="Yes",1,0)</f>
        <v>0</v>
      </c>
      <c r="BF652" s="143">
        <f>IF(OR(Survey!$M652="Mutual fund",Survey!$M652="Alternative mutual fund",Survey!$M652="Money market"),1,0)</f>
        <v>0</v>
      </c>
      <c r="BG652" s="148">
        <f>IF(OR(Survey!$M652="ETF",Survey!$M652="ETF, alternative mutual fund"),1,0)</f>
        <v>0</v>
      </c>
      <c r="BH652" s="16" t="str">
        <f t="shared" si="484"/>
        <v>Pass</v>
      </c>
      <c r="BI652" s="38" t="b">
        <f>OR(ISNUMBER(SEARCH("Yes",Survey!$AO652)),ISBLANK(Survey!$AO652))</f>
        <v>1</v>
      </c>
      <c r="BJ652" s="67" t="b">
        <f>NOT(ISBLANK(Survey!$AP652))</f>
        <v>0</v>
      </c>
      <c r="BK652" s="16" t="str">
        <f t="shared" si="485"/>
        <v>Pass</v>
      </c>
      <c r="BL652" s="143">
        <f>IF(Survey!$AW652=0, 0,1)</f>
        <v>0</v>
      </c>
      <c r="BM652" s="67">
        <f>Survey!$AQ652</f>
        <v>0</v>
      </c>
      <c r="BN652" s="67">
        <f>IFERROR((Survey!$AX652-ABS(Survey!$AY652)-ABS(Survey!$BD652))/Survey!$AW652,0)</f>
        <v>0</v>
      </c>
      <c r="BO652" s="67">
        <f>IF(AND($BM652&gt;$BN652-0.2,$BM652&lt;$BN652+0.2,ISBLANK(Survey!$AQ652)=FALSE),0,1)</f>
        <v>1</v>
      </c>
      <c r="BP652" s="165">
        <f>IF(ISBLANK(Survey!$AR652),1,0)</f>
        <v>1</v>
      </c>
      <c r="BQ652" s="16" t="str">
        <f t="shared" si="486"/>
        <v>Pass</v>
      </c>
      <c r="BR652" s="143">
        <f>IF(Survey!$AW652=0, 0,1)</f>
        <v>0</v>
      </c>
      <c r="BS652" s="67">
        <f>IF(AND(Survey!$AS652&gt;=0,Survey!$AS652&lt;=0.2,Survey!$AS652&lt;&gt;""),0,1)</f>
        <v>1</v>
      </c>
      <c r="BT652" s="143">
        <f>IF(ISBLANK(Survey!$AT652),1,0)</f>
        <v>1</v>
      </c>
      <c r="BU652" s="16" t="str">
        <f t="shared" si="487"/>
        <v>Fail</v>
      </c>
      <c r="BV652" s="165">
        <f>Survey!$AU652</f>
        <v>0</v>
      </c>
      <c r="BW652" s="16" t="str">
        <f t="shared" si="488"/>
        <v>Pass</v>
      </c>
      <c r="BX652" s="36">
        <f>Survey!$AV652</f>
        <v>0</v>
      </c>
      <c r="BY652" s="176">
        <f>Survey!$AW652+Survey!$AX652-ABS(Survey!$AY652)+ABS(Survey!$AZ652)-ABS(Survey!$BA652)+ABS(Survey!$BB652)-ABS(Survey!$BC652)-ABS(Survey!$BD652)+Survey!$BE652</f>
        <v>0</v>
      </c>
      <c r="BZ652" s="35">
        <f t="shared" si="489"/>
        <v>0</v>
      </c>
      <c r="CA652" s="17">
        <f t="shared" si="490"/>
        <v>0</v>
      </c>
      <c r="CB652" s="16" t="str">
        <f t="shared" si="491"/>
        <v>Pass</v>
      </c>
      <c r="CC652" s="38" t="b">
        <f>IF(ABS(Survey!$BE652)=0,TRUE,FALSE)</f>
        <v>1</v>
      </c>
      <c r="CD652" s="37" t="b">
        <f>NOT(ISBLANK(Survey!$BF652))</f>
        <v>0</v>
      </c>
      <c r="CE652" t="str">
        <f t="shared" si="492"/>
        <v>Fail</v>
      </c>
      <c r="CF652" s="29">
        <f>Survey!$AV652</f>
        <v>0</v>
      </c>
      <c r="CG652" s="29" cm="1">
        <f t="array" ref="CG652">SUM(SUMIF(Survey!BH652:BO652,{"&gt;0","&lt;0"})*{1,-1})-SUM(SUMIF(Survey!BQ652:BX652,{"&gt;0","&lt;0"})*{1,-1})</f>
        <v>0</v>
      </c>
      <c r="CH652" s="35" t="str">
        <f t="shared" si="493"/>
        <v>No holdings</v>
      </c>
      <c r="CI652">
        <f t="shared" si="494"/>
        <v>0</v>
      </c>
      <c r="CJ652" s="16" t="str">
        <f t="shared" si="495"/>
        <v>Fail</v>
      </c>
      <c r="CK652" s="36">
        <f>Survey!$AV652</f>
        <v>0</v>
      </c>
      <c r="CL652" s="36" cm="1">
        <f t="array" ref="CL652">SUM(SUMIF(Survey!BZ652:CS652,{"&gt;0","&lt;0"})*{1,-1})-SUM(SUMIF(Survey!CU652:DN652,{"&gt;0","&lt;0"})*{1,-1})</f>
        <v>0</v>
      </c>
      <c r="CM652" s="35" t="str">
        <f t="shared" si="496"/>
        <v>No holdings</v>
      </c>
      <c r="CN652" s="17">
        <f t="shared" si="497"/>
        <v>0</v>
      </c>
      <c r="CO652" s="16" t="str">
        <f t="shared" si="498"/>
        <v>Pass</v>
      </c>
      <c r="CP652" s="38" t="b">
        <f>IF(ABS(Survey!$CS652)=0,TRUE,FALSE)</f>
        <v>1</v>
      </c>
      <c r="CQ652" s="37" t="b">
        <f>NOT(ISBLANK(Survey!$CT652))</f>
        <v>0</v>
      </c>
      <c r="CR652" s="16" t="str">
        <f t="shared" si="499"/>
        <v>Pass</v>
      </c>
      <c r="CS652" s="38" t="b">
        <f>IF(ABS(Survey!$DN652)=0,TRUE,FALSE)</f>
        <v>1</v>
      </c>
      <c r="CT652" s="37" t="b">
        <f>NOT(ISBLANK(Survey!$DO652))</f>
        <v>0</v>
      </c>
      <c r="CU652" t="str">
        <f t="shared" si="500"/>
        <v>Pass</v>
      </c>
      <c r="CV652" s="29" cm="1">
        <f t="array" ref="CV652">SUM(SUMIF(Survey!CO652,{"&gt;0","&lt;0"})*{1,-1})+SUM(SUMIF(Survey!DJ652,{"&gt;0","&lt;0"})*{1,-1})</f>
        <v>0</v>
      </c>
      <c r="CW652" s="29">
        <f>SUM(SUMIF(Survey!DQ652:DW652,{"&gt;0","&lt;0"})*{1,-1})+SUM(SUMIF(Survey!DY652:EE652,{"&gt;0","&lt;0"})*{1,-1})</f>
        <v>0</v>
      </c>
      <c r="CX652">
        <f t="shared" si="501"/>
        <v>0</v>
      </c>
      <c r="CY652">
        <f t="shared" si="502"/>
        <v>0</v>
      </c>
      <c r="CZ652" s="16" t="str">
        <f t="shared" si="503"/>
        <v>Pass</v>
      </c>
      <c r="DA652" s="38" t="b">
        <f>IF(ABS(Survey!$DW652)=0,TRUE,FALSE)</f>
        <v>1</v>
      </c>
      <c r="DB652" s="37" t="b">
        <f>NOT(ISBLANK(Survey!DX652))</f>
        <v>0</v>
      </c>
      <c r="DC652" s="16" t="str">
        <f t="shared" si="504"/>
        <v>Pass</v>
      </c>
      <c r="DD652" s="38" t="b">
        <f>IF(ABS(Survey!$EE652)=0,TRUE,FALSE)</f>
        <v>1</v>
      </c>
      <c r="DE652" s="37" t="b">
        <f>NOT(ISBLANK(Survey!$EF652))</f>
        <v>0</v>
      </c>
      <c r="DF652" s="16" t="str">
        <f t="shared" si="505"/>
        <v>Fail</v>
      </c>
      <c r="DG652" s="36">
        <f>SUM(SUMIF(Survey!EL652:EN652,{"&gt;0","&lt;0"})*{1,-1})</f>
        <v>0</v>
      </c>
      <c r="DH652">
        <f t="shared" si="506"/>
        <v>0</v>
      </c>
      <c r="DI652">
        <f t="shared" si="507"/>
        <v>100</v>
      </c>
      <c r="DJ652" s="35" t="b">
        <f>IF(OR(Survey!$M652="ETF",Survey!$M652="ETF, alternative mutual fund",Survey!$M652="Closed-end", Survey!$M652="Split share corp"),TRUE,FALSE)</f>
        <v>0</v>
      </c>
      <c r="DK652" s="16" t="str">
        <f t="shared" si="508"/>
        <v>Fail</v>
      </c>
      <c r="DL652" s="36">
        <f>SUM(SUMIF(Survey!EP652:EV652,{"&gt;0","&lt;0"})*{1,-1})</f>
        <v>0</v>
      </c>
      <c r="DM652">
        <f t="shared" si="509"/>
        <v>0</v>
      </c>
      <c r="DN652" s="17">
        <f t="shared" si="510"/>
        <v>100</v>
      </c>
      <c r="DO652" s="16" t="str">
        <f t="shared" si="511"/>
        <v>Fail</v>
      </c>
      <c r="DP652" s="36">
        <f>SUM(SUMIF(Survey!EX652:FD652,{"&gt;0","&lt;0"})*{1,-1})</f>
        <v>0</v>
      </c>
      <c r="DQ652">
        <f t="shared" si="512"/>
        <v>0</v>
      </c>
      <c r="DR652" s="17">
        <f t="shared" si="513"/>
        <v>100</v>
      </c>
    </row>
    <row r="653" spans="1:122">
      <c r="A653">
        <v>653</v>
      </c>
      <c r="B653" t="str">
        <f t="shared" si="467"/>
        <v>Pass</v>
      </c>
      <c r="C653" t="str">
        <f>IF(COUNTBLANK(Survey!B653:FE653)=$C$2, "Pass", "Fail")</f>
        <v>Pass</v>
      </c>
      <c r="D653" t="str">
        <f t="shared" si="468"/>
        <v>Fail</v>
      </c>
      <c r="E653" t="str">
        <f>IF(OR(ISBLANK(Survey!AJ653),COUNTIF(G653:BB653,"Fail")),"Fail","Pass")</f>
        <v>Fail</v>
      </c>
      <c r="G653" s="16" t="str">
        <f t="shared" si="469"/>
        <v>Fail</v>
      </c>
      <c r="H653" s="177">
        <f>COUNTBLANK(Survey!B653:D653)+COUNTBLANK(Survey!G653)+COUNTBLANK(Survey!I653)+COUNTBLANK(Survey!K653:M653)+COUNTBLANK(Survey!P653)+COUNTBLANK(Survey!S653:U653)+COUNTBLANK(Survey!Y653:AA653)+COUNTBLANK(Survey!AD653:AE653)+COUNTBLANK(Survey!AI653:AI653)</f>
        <v>18</v>
      </c>
      <c r="I653" s="16" t="str">
        <f t="shared" si="470"/>
        <v>Fail</v>
      </c>
      <c r="J653" t="b">
        <f>IF(Survey!E653="No",TRUE,FALSE)</f>
        <v>0</v>
      </c>
      <c r="K653" s="34">
        <f>LEN(Survey!E653)</f>
        <v>0</v>
      </c>
      <c r="L653" s="16" t="str">
        <f t="shared" si="471"/>
        <v>Fail</v>
      </c>
      <c r="M653" t="b">
        <f>IF(Survey!F653="No",TRUE,FALSE)</f>
        <v>0</v>
      </c>
      <c r="N653" s="33">
        <f>LEN(Survey!F653)</f>
        <v>0</v>
      </c>
      <c r="O653" s="16" t="str">
        <f t="shared" si="472"/>
        <v>Pass</v>
      </c>
      <c r="P653" s="34">
        <f>MOD((LEN(Survey!H653)+2),11)</f>
        <v>2</v>
      </c>
      <c r="Q653" s="33" t="str">
        <f>IF(Survey!$L653="Prospectus fund", "Yes", "No")</f>
        <v>No</v>
      </c>
      <c r="R653" s="16" t="str">
        <f t="shared" si="473"/>
        <v>Pass</v>
      </c>
      <c r="S653" s="34">
        <f>MOD((LEN(Survey!J653)+2),11)</f>
        <v>2</v>
      </c>
      <c r="T653" s="35" t="b">
        <f>IF(OR(Survey!$M653="ETF",Survey!$M653="ETF, alternative mutual fund",Survey!$M653="Closed-end", Survey!$M653="Split share corp", Survey!$I653="Yes"),TRUE,FALSE)</f>
        <v>0</v>
      </c>
      <c r="U653" s="16" t="str">
        <f>IFERROR(IF(AND(OR(X653=Y653,Y653 = "Either"),NOT(ISBLANK(Survey!K653))),"Pass","Fail"),"Pass")</f>
        <v>Fail</v>
      </c>
      <c r="V653" s="36" cm="1">
        <f t="array" ref="V653">SUM(SUMIF(Survey!BZ653:CS653,{"&gt;0","&lt;0"})*{1,-1})</f>
        <v>0</v>
      </c>
      <c r="W653" s="38" cm="1">
        <f t="array" ref="W653">SUM(SUMIF(Survey!CC653,{"&gt;0","&lt;0"})*{1,-1})+SUM(SUMIF(Survey!CM653,{"&gt;0","&lt;0"})*{1,-1})</f>
        <v>0</v>
      </c>
      <c r="X653" s="38">
        <f>Survey!K653</f>
        <v>0</v>
      </c>
      <c r="Y653" s="37" t="str">
        <f t="shared" si="474"/>
        <v>Either</v>
      </c>
      <c r="Z653" s="16" t="str">
        <f t="shared" si="475"/>
        <v>Fail</v>
      </c>
      <c r="AA653" s="67" cm="1">
        <f t="array" ref="AA653">SUM(SUMIF(Survey!BZ653:CS653,{"&gt;0","&lt;0"})*{1,-1})+SUM(SUMIF(Survey!CU653:DN653,{"&gt;0","&lt;0"})*{1,-1})</f>
        <v>0</v>
      </c>
      <c r="AB653" s="67">
        <f>IFERROR(AA653/(Survey!$AV653),0)</f>
        <v>0</v>
      </c>
      <c r="AC653" s="128" t="b">
        <f>IF(OR(Survey!$M653="Alternative strategy or hedge",Survey!$M653="Other, illiquid",Survey!$L653="Prospectus fund"),TRUE,FALSE)</f>
        <v>0</v>
      </c>
      <c r="AD653" s="128" t="b">
        <f>NOT(ISBLANK(Survey!$M653))</f>
        <v>0</v>
      </c>
      <c r="AE653" s="16" t="str">
        <f t="shared" si="476"/>
        <v>Pass</v>
      </c>
      <c r="AF653" s="38" t="b">
        <f>NOT(ISNUMBER(SEARCH("Other",Survey!$P653)))</f>
        <v>1</v>
      </c>
      <c r="AG653" s="37" t="b">
        <f>NOT(ISBLANK(Survey!$Q653))</f>
        <v>0</v>
      </c>
      <c r="AH653" s="16" t="str">
        <f t="shared" si="477"/>
        <v>Pass</v>
      </c>
      <c r="AI653" s="143">
        <f>COUNTBLANK(Survey!$W653)</f>
        <v>1</v>
      </c>
      <c r="AJ653" s="67">
        <f>IF(AND(Survey!L653&lt;&gt;"Exempt fund",OR(Survey!$M653="ETF",Survey!$M653="ETF, alternative mutual fund",Survey!$M653="Mutual fund",Survey!$M653="Alternative mutual fund",Survey!$M653="Money market")),1,0)</f>
        <v>0</v>
      </c>
      <c r="AK653" s="16" t="str">
        <f t="shared" si="478"/>
        <v>Pass</v>
      </c>
      <c r="AL653" s="38" t="b">
        <f>NOT(ISNUMBER(SEARCH("Yes",Survey!$AA653)))</f>
        <v>1</v>
      </c>
      <c r="AM653" s="37" t="b">
        <f>IF(COUNTBLANK(Survey!$AB653:$AC653)=0,TRUE, FALSE)</f>
        <v>0</v>
      </c>
      <c r="AN653" s="16" t="str">
        <f t="shared" si="479"/>
        <v>Pass</v>
      </c>
      <c r="AO653" s="38" t="b">
        <f>NOT(ISNUMBER(SEARCH("Yes",Survey!$AD653)))</f>
        <v>1</v>
      </c>
      <c r="AP653" s="37" t="b">
        <f>NOT(ISBLANK(Survey!$AF653))</f>
        <v>0</v>
      </c>
      <c r="AQ653" s="16" t="str">
        <f t="shared" si="480"/>
        <v>Pass</v>
      </c>
      <c r="AR653" s="38" t="b">
        <f>NOT(OR(ISNUMBER(SEARCH("Other",Survey!$AF653)),ISNUMBER(SEARCH("Multiple",Survey!$AF653))))</f>
        <v>1</v>
      </c>
      <c r="AS653" s="37" t="b">
        <f>NOT(ISBLANK(Survey!$AG653))</f>
        <v>0</v>
      </c>
      <c r="AT653" s="16" t="str">
        <f t="shared" si="481"/>
        <v>Fail</v>
      </c>
      <c r="AU653" s="143">
        <f>IF(ABS(Survey!$AV653)&gt;0, 1,0)</f>
        <v>0</v>
      </c>
      <c r="AV653" s="143">
        <f>IF(COUNTBLANK(Survey!$AJ653)=0,1,0)</f>
        <v>0</v>
      </c>
      <c r="AW653" s="16" t="str">
        <f t="shared" si="482"/>
        <v>Pass</v>
      </c>
      <c r="AX653" s="143">
        <f>IF(ISBLANK(Survey!$AJ653),0,1)</f>
        <v>0</v>
      </c>
      <c r="AY653" s="165">
        <f>COUNTBLANK(Survey!$AK653)</f>
        <v>1</v>
      </c>
      <c r="AZ653" s="16" t="str">
        <f t="shared" si="483"/>
        <v>Pass</v>
      </c>
      <c r="BA653" s="143">
        <f>IF(OR(Survey!$AK653="Closed",ISBLANK(Survey!$AK653)),0,1)</f>
        <v>0</v>
      </c>
      <c r="BB653" s="165">
        <f>IF(ISBLANK(Survey!$AL653),1,0)</f>
        <v>1</v>
      </c>
      <c r="BC653" s="147" t="str" cm="1">
        <f t="array" ref="BC653">IF(OR(IF(OR($BE653+$BF653 = 2, $BG653=1), FALSE, TRUE), AND($BD653:$BD653 = 0)),"Pass","Fail")</f>
        <v>Pass</v>
      </c>
      <c r="BD653" s="143">
        <f>COUNTBLANK(Survey!$AM653:$AO653)</f>
        <v>3</v>
      </c>
      <c r="BE653" s="143">
        <f>IF(Survey!$I653="Yes",1,0)</f>
        <v>0</v>
      </c>
      <c r="BF653" s="143">
        <f>IF(OR(Survey!$M653="Mutual fund",Survey!$M653="Alternative mutual fund",Survey!$M653="Money market"),1,0)</f>
        <v>0</v>
      </c>
      <c r="BG653" s="148">
        <f>IF(OR(Survey!$M653="ETF",Survey!$M653="ETF, alternative mutual fund"),1,0)</f>
        <v>0</v>
      </c>
      <c r="BH653" s="16" t="str">
        <f t="shared" si="484"/>
        <v>Pass</v>
      </c>
      <c r="BI653" s="38" t="b">
        <f>OR(ISNUMBER(SEARCH("Yes",Survey!$AO653)),ISBLANK(Survey!$AO653))</f>
        <v>1</v>
      </c>
      <c r="BJ653" s="67" t="b">
        <f>NOT(ISBLANK(Survey!$AP653))</f>
        <v>0</v>
      </c>
      <c r="BK653" s="16" t="str">
        <f t="shared" si="485"/>
        <v>Pass</v>
      </c>
      <c r="BL653" s="143">
        <f>IF(Survey!$AW653=0, 0,1)</f>
        <v>0</v>
      </c>
      <c r="BM653" s="67">
        <f>Survey!$AQ653</f>
        <v>0</v>
      </c>
      <c r="BN653" s="67">
        <f>IFERROR((Survey!$AX653-ABS(Survey!$AY653)-ABS(Survey!$BD653))/Survey!$AW653,0)</f>
        <v>0</v>
      </c>
      <c r="BO653" s="67">
        <f>IF(AND($BM653&gt;$BN653-0.2,$BM653&lt;$BN653+0.2,ISBLANK(Survey!$AQ653)=FALSE),0,1)</f>
        <v>1</v>
      </c>
      <c r="BP653" s="165">
        <f>IF(ISBLANK(Survey!$AR653),1,0)</f>
        <v>1</v>
      </c>
      <c r="BQ653" s="16" t="str">
        <f t="shared" si="486"/>
        <v>Pass</v>
      </c>
      <c r="BR653" s="143">
        <f>IF(Survey!$AW653=0, 0,1)</f>
        <v>0</v>
      </c>
      <c r="BS653" s="67">
        <f>IF(AND(Survey!$AS653&gt;=0,Survey!$AS653&lt;=0.2,Survey!$AS653&lt;&gt;""),0,1)</f>
        <v>1</v>
      </c>
      <c r="BT653" s="143">
        <f>IF(ISBLANK(Survey!$AT653),1,0)</f>
        <v>1</v>
      </c>
      <c r="BU653" s="16" t="str">
        <f t="shared" si="487"/>
        <v>Fail</v>
      </c>
      <c r="BV653" s="165">
        <f>Survey!$AU653</f>
        <v>0</v>
      </c>
      <c r="BW653" s="16" t="str">
        <f t="shared" si="488"/>
        <v>Pass</v>
      </c>
      <c r="BX653" s="36">
        <f>Survey!$AV653</f>
        <v>0</v>
      </c>
      <c r="BY653" s="176">
        <f>Survey!$AW653+Survey!$AX653-ABS(Survey!$AY653)+ABS(Survey!$AZ653)-ABS(Survey!$BA653)+ABS(Survey!$BB653)-ABS(Survey!$BC653)-ABS(Survey!$BD653)+Survey!$BE653</f>
        <v>0</v>
      </c>
      <c r="BZ653" s="35">
        <f t="shared" si="489"/>
        <v>0</v>
      </c>
      <c r="CA653" s="17">
        <f t="shared" si="490"/>
        <v>0</v>
      </c>
      <c r="CB653" s="16" t="str">
        <f t="shared" si="491"/>
        <v>Pass</v>
      </c>
      <c r="CC653" s="38" t="b">
        <f>IF(ABS(Survey!$BE653)=0,TRUE,FALSE)</f>
        <v>1</v>
      </c>
      <c r="CD653" s="37" t="b">
        <f>NOT(ISBLANK(Survey!$BF653))</f>
        <v>0</v>
      </c>
      <c r="CE653" t="str">
        <f t="shared" si="492"/>
        <v>Fail</v>
      </c>
      <c r="CF653" s="29">
        <f>Survey!$AV653</f>
        <v>0</v>
      </c>
      <c r="CG653" s="29" cm="1">
        <f t="array" ref="CG653">SUM(SUMIF(Survey!BH653:BO653,{"&gt;0","&lt;0"})*{1,-1})-SUM(SUMIF(Survey!BQ653:BX653,{"&gt;0","&lt;0"})*{1,-1})</f>
        <v>0</v>
      </c>
      <c r="CH653" s="35" t="str">
        <f t="shared" si="493"/>
        <v>No holdings</v>
      </c>
      <c r="CI653">
        <f t="shared" si="494"/>
        <v>0</v>
      </c>
      <c r="CJ653" s="16" t="str">
        <f t="shared" si="495"/>
        <v>Fail</v>
      </c>
      <c r="CK653" s="36">
        <f>Survey!$AV653</f>
        <v>0</v>
      </c>
      <c r="CL653" s="36" cm="1">
        <f t="array" ref="CL653">SUM(SUMIF(Survey!BZ653:CS653,{"&gt;0","&lt;0"})*{1,-1})-SUM(SUMIF(Survey!CU653:DN653,{"&gt;0","&lt;0"})*{1,-1})</f>
        <v>0</v>
      </c>
      <c r="CM653" s="35" t="str">
        <f t="shared" si="496"/>
        <v>No holdings</v>
      </c>
      <c r="CN653" s="17">
        <f t="shared" si="497"/>
        <v>0</v>
      </c>
      <c r="CO653" s="16" t="str">
        <f t="shared" si="498"/>
        <v>Pass</v>
      </c>
      <c r="CP653" s="38" t="b">
        <f>IF(ABS(Survey!$CS653)=0,TRUE,FALSE)</f>
        <v>1</v>
      </c>
      <c r="CQ653" s="37" t="b">
        <f>NOT(ISBLANK(Survey!$CT653))</f>
        <v>0</v>
      </c>
      <c r="CR653" s="16" t="str">
        <f t="shared" si="499"/>
        <v>Pass</v>
      </c>
      <c r="CS653" s="38" t="b">
        <f>IF(ABS(Survey!$DN653)=0,TRUE,FALSE)</f>
        <v>1</v>
      </c>
      <c r="CT653" s="37" t="b">
        <f>NOT(ISBLANK(Survey!$DO653))</f>
        <v>0</v>
      </c>
      <c r="CU653" t="str">
        <f t="shared" si="500"/>
        <v>Pass</v>
      </c>
      <c r="CV653" s="29" cm="1">
        <f t="array" ref="CV653">SUM(SUMIF(Survey!CO653,{"&gt;0","&lt;0"})*{1,-1})+SUM(SUMIF(Survey!DJ653,{"&gt;0","&lt;0"})*{1,-1})</f>
        <v>0</v>
      </c>
      <c r="CW653" s="29">
        <f>SUM(SUMIF(Survey!DQ653:DW653,{"&gt;0","&lt;0"})*{1,-1})+SUM(SUMIF(Survey!DY653:EE653,{"&gt;0","&lt;0"})*{1,-1})</f>
        <v>0</v>
      </c>
      <c r="CX653">
        <f t="shared" si="501"/>
        <v>0</v>
      </c>
      <c r="CY653">
        <f t="shared" si="502"/>
        <v>0</v>
      </c>
      <c r="CZ653" s="16" t="str">
        <f t="shared" si="503"/>
        <v>Pass</v>
      </c>
      <c r="DA653" s="38" t="b">
        <f>IF(ABS(Survey!$DW653)=0,TRUE,FALSE)</f>
        <v>1</v>
      </c>
      <c r="DB653" s="37" t="b">
        <f>NOT(ISBLANK(Survey!DX653))</f>
        <v>0</v>
      </c>
      <c r="DC653" s="16" t="str">
        <f t="shared" si="504"/>
        <v>Pass</v>
      </c>
      <c r="DD653" s="38" t="b">
        <f>IF(ABS(Survey!$EE653)=0,TRUE,FALSE)</f>
        <v>1</v>
      </c>
      <c r="DE653" s="37" t="b">
        <f>NOT(ISBLANK(Survey!$EF653))</f>
        <v>0</v>
      </c>
      <c r="DF653" s="16" t="str">
        <f t="shared" si="505"/>
        <v>Fail</v>
      </c>
      <c r="DG653" s="36">
        <f>SUM(SUMIF(Survey!EL653:EN653,{"&gt;0","&lt;0"})*{1,-1})</f>
        <v>0</v>
      </c>
      <c r="DH653">
        <f t="shared" si="506"/>
        <v>0</v>
      </c>
      <c r="DI653">
        <f t="shared" si="507"/>
        <v>100</v>
      </c>
      <c r="DJ653" s="35" t="b">
        <f>IF(OR(Survey!$M653="ETF",Survey!$M653="ETF, alternative mutual fund",Survey!$M653="Closed-end", Survey!$M653="Split share corp"),TRUE,FALSE)</f>
        <v>0</v>
      </c>
      <c r="DK653" s="16" t="str">
        <f t="shared" si="508"/>
        <v>Fail</v>
      </c>
      <c r="DL653" s="36">
        <f>SUM(SUMIF(Survey!EP653:EV653,{"&gt;0","&lt;0"})*{1,-1})</f>
        <v>0</v>
      </c>
      <c r="DM653">
        <f t="shared" si="509"/>
        <v>0</v>
      </c>
      <c r="DN653" s="17">
        <f t="shared" si="510"/>
        <v>100</v>
      </c>
      <c r="DO653" s="16" t="str">
        <f t="shared" si="511"/>
        <v>Fail</v>
      </c>
      <c r="DP653" s="36">
        <f>SUM(SUMIF(Survey!EX653:FD653,{"&gt;0","&lt;0"})*{1,-1})</f>
        <v>0</v>
      </c>
      <c r="DQ653">
        <f t="shared" si="512"/>
        <v>0</v>
      </c>
      <c r="DR653" s="17">
        <f t="shared" si="513"/>
        <v>100</v>
      </c>
    </row>
    <row r="654" spans="1:122">
      <c r="A654">
        <v>654</v>
      </c>
      <c r="B654" t="str">
        <f t="shared" si="467"/>
        <v>Pass</v>
      </c>
      <c r="C654" t="str">
        <f>IF(COUNTBLANK(Survey!B654:FE654)=$C$2, "Pass", "Fail")</f>
        <v>Pass</v>
      </c>
      <c r="D654" t="str">
        <f t="shared" si="468"/>
        <v>Fail</v>
      </c>
      <c r="E654" t="str">
        <f>IF(OR(ISBLANK(Survey!AJ654),COUNTIF(G654:BB654,"Fail")),"Fail","Pass")</f>
        <v>Fail</v>
      </c>
      <c r="G654" s="16" t="str">
        <f t="shared" si="469"/>
        <v>Fail</v>
      </c>
      <c r="H654" s="177">
        <f>COUNTBLANK(Survey!B654:D654)+COUNTBLANK(Survey!G654)+COUNTBLANK(Survey!I654)+COUNTBLANK(Survey!K654:M654)+COUNTBLANK(Survey!P654)+COUNTBLANK(Survey!S654:U654)+COUNTBLANK(Survey!Y654:AA654)+COUNTBLANK(Survey!AD654:AE654)+COUNTBLANK(Survey!AI654:AI654)</f>
        <v>18</v>
      </c>
      <c r="I654" s="16" t="str">
        <f t="shared" si="470"/>
        <v>Fail</v>
      </c>
      <c r="J654" t="b">
        <f>IF(Survey!E654="No",TRUE,FALSE)</f>
        <v>0</v>
      </c>
      <c r="K654" s="34">
        <f>LEN(Survey!E654)</f>
        <v>0</v>
      </c>
      <c r="L654" s="16" t="str">
        <f t="shared" si="471"/>
        <v>Fail</v>
      </c>
      <c r="M654" t="b">
        <f>IF(Survey!F654="No",TRUE,FALSE)</f>
        <v>0</v>
      </c>
      <c r="N654" s="33">
        <f>LEN(Survey!F654)</f>
        <v>0</v>
      </c>
      <c r="O654" s="16" t="str">
        <f t="shared" si="472"/>
        <v>Pass</v>
      </c>
      <c r="P654" s="34">
        <f>MOD((LEN(Survey!H654)+2),11)</f>
        <v>2</v>
      </c>
      <c r="Q654" s="33" t="str">
        <f>IF(Survey!$L654="Prospectus fund", "Yes", "No")</f>
        <v>No</v>
      </c>
      <c r="R654" s="16" t="str">
        <f t="shared" si="473"/>
        <v>Pass</v>
      </c>
      <c r="S654" s="34">
        <f>MOD((LEN(Survey!J654)+2),11)</f>
        <v>2</v>
      </c>
      <c r="T654" s="35" t="b">
        <f>IF(OR(Survey!$M654="ETF",Survey!$M654="ETF, alternative mutual fund",Survey!$M654="Closed-end", Survey!$M654="Split share corp", Survey!$I654="Yes"),TRUE,FALSE)</f>
        <v>0</v>
      </c>
      <c r="U654" s="16" t="str">
        <f>IFERROR(IF(AND(OR(X654=Y654,Y654 = "Either"),NOT(ISBLANK(Survey!K654))),"Pass","Fail"),"Pass")</f>
        <v>Fail</v>
      </c>
      <c r="V654" s="36" cm="1">
        <f t="array" ref="V654">SUM(SUMIF(Survey!BZ654:CS654,{"&gt;0","&lt;0"})*{1,-1})</f>
        <v>0</v>
      </c>
      <c r="W654" s="38" cm="1">
        <f t="array" ref="W654">SUM(SUMIF(Survey!CC654,{"&gt;0","&lt;0"})*{1,-1})+SUM(SUMIF(Survey!CM654,{"&gt;0","&lt;0"})*{1,-1})</f>
        <v>0</v>
      </c>
      <c r="X654" s="38">
        <f>Survey!K654</f>
        <v>0</v>
      </c>
      <c r="Y654" s="37" t="str">
        <f t="shared" si="474"/>
        <v>Either</v>
      </c>
      <c r="Z654" s="16" t="str">
        <f t="shared" si="475"/>
        <v>Fail</v>
      </c>
      <c r="AA654" s="67" cm="1">
        <f t="array" ref="AA654">SUM(SUMIF(Survey!BZ654:CS654,{"&gt;0","&lt;0"})*{1,-1})+SUM(SUMIF(Survey!CU654:DN654,{"&gt;0","&lt;0"})*{1,-1})</f>
        <v>0</v>
      </c>
      <c r="AB654" s="67">
        <f>IFERROR(AA654/(Survey!$AV654),0)</f>
        <v>0</v>
      </c>
      <c r="AC654" s="128" t="b">
        <f>IF(OR(Survey!$M654="Alternative strategy or hedge",Survey!$M654="Other, illiquid",Survey!$L654="Prospectus fund"),TRUE,FALSE)</f>
        <v>0</v>
      </c>
      <c r="AD654" s="128" t="b">
        <f>NOT(ISBLANK(Survey!$M654))</f>
        <v>0</v>
      </c>
      <c r="AE654" s="16" t="str">
        <f t="shared" si="476"/>
        <v>Pass</v>
      </c>
      <c r="AF654" s="38" t="b">
        <f>NOT(ISNUMBER(SEARCH("Other",Survey!$P654)))</f>
        <v>1</v>
      </c>
      <c r="AG654" s="37" t="b">
        <f>NOT(ISBLANK(Survey!$Q654))</f>
        <v>0</v>
      </c>
      <c r="AH654" s="16" t="str">
        <f t="shared" si="477"/>
        <v>Pass</v>
      </c>
      <c r="AI654" s="143">
        <f>COUNTBLANK(Survey!$W654)</f>
        <v>1</v>
      </c>
      <c r="AJ654" s="67">
        <f>IF(AND(Survey!L654&lt;&gt;"Exempt fund",OR(Survey!$M654="ETF",Survey!$M654="ETF, alternative mutual fund",Survey!$M654="Mutual fund",Survey!$M654="Alternative mutual fund",Survey!$M654="Money market")),1,0)</f>
        <v>0</v>
      </c>
      <c r="AK654" s="16" t="str">
        <f t="shared" si="478"/>
        <v>Pass</v>
      </c>
      <c r="AL654" s="38" t="b">
        <f>NOT(ISNUMBER(SEARCH("Yes",Survey!$AA654)))</f>
        <v>1</v>
      </c>
      <c r="AM654" s="37" t="b">
        <f>IF(COUNTBLANK(Survey!$AB654:$AC654)=0,TRUE, FALSE)</f>
        <v>0</v>
      </c>
      <c r="AN654" s="16" t="str">
        <f t="shared" si="479"/>
        <v>Pass</v>
      </c>
      <c r="AO654" s="38" t="b">
        <f>NOT(ISNUMBER(SEARCH("Yes",Survey!$AD654)))</f>
        <v>1</v>
      </c>
      <c r="AP654" s="37" t="b">
        <f>NOT(ISBLANK(Survey!$AF654))</f>
        <v>0</v>
      </c>
      <c r="AQ654" s="16" t="str">
        <f t="shared" si="480"/>
        <v>Pass</v>
      </c>
      <c r="AR654" s="38" t="b">
        <f>NOT(OR(ISNUMBER(SEARCH("Other",Survey!$AF654)),ISNUMBER(SEARCH("Multiple",Survey!$AF654))))</f>
        <v>1</v>
      </c>
      <c r="AS654" s="37" t="b">
        <f>NOT(ISBLANK(Survey!$AG654))</f>
        <v>0</v>
      </c>
      <c r="AT654" s="16" t="str">
        <f t="shared" si="481"/>
        <v>Fail</v>
      </c>
      <c r="AU654" s="143">
        <f>IF(ABS(Survey!$AV654)&gt;0, 1,0)</f>
        <v>0</v>
      </c>
      <c r="AV654" s="143">
        <f>IF(COUNTBLANK(Survey!$AJ654)=0,1,0)</f>
        <v>0</v>
      </c>
      <c r="AW654" s="16" t="str">
        <f t="shared" si="482"/>
        <v>Pass</v>
      </c>
      <c r="AX654" s="143">
        <f>IF(ISBLANK(Survey!$AJ654),0,1)</f>
        <v>0</v>
      </c>
      <c r="AY654" s="165">
        <f>COUNTBLANK(Survey!$AK654)</f>
        <v>1</v>
      </c>
      <c r="AZ654" s="16" t="str">
        <f t="shared" si="483"/>
        <v>Pass</v>
      </c>
      <c r="BA654" s="143">
        <f>IF(OR(Survey!$AK654="Closed",ISBLANK(Survey!$AK654)),0,1)</f>
        <v>0</v>
      </c>
      <c r="BB654" s="165">
        <f>IF(ISBLANK(Survey!$AL654),1,0)</f>
        <v>1</v>
      </c>
      <c r="BC654" s="147" t="str" cm="1">
        <f t="array" ref="BC654">IF(OR(IF(OR($BE654+$BF654 = 2, $BG654=1), FALSE, TRUE), AND($BD654:$BD654 = 0)),"Pass","Fail")</f>
        <v>Pass</v>
      </c>
      <c r="BD654" s="143">
        <f>COUNTBLANK(Survey!$AM654:$AO654)</f>
        <v>3</v>
      </c>
      <c r="BE654" s="143">
        <f>IF(Survey!$I654="Yes",1,0)</f>
        <v>0</v>
      </c>
      <c r="BF654" s="143">
        <f>IF(OR(Survey!$M654="Mutual fund",Survey!$M654="Alternative mutual fund",Survey!$M654="Money market"),1,0)</f>
        <v>0</v>
      </c>
      <c r="BG654" s="148">
        <f>IF(OR(Survey!$M654="ETF",Survey!$M654="ETF, alternative mutual fund"),1,0)</f>
        <v>0</v>
      </c>
      <c r="BH654" s="16" t="str">
        <f t="shared" si="484"/>
        <v>Pass</v>
      </c>
      <c r="BI654" s="38" t="b">
        <f>OR(ISNUMBER(SEARCH("Yes",Survey!$AO654)),ISBLANK(Survey!$AO654))</f>
        <v>1</v>
      </c>
      <c r="BJ654" s="67" t="b">
        <f>NOT(ISBLANK(Survey!$AP654))</f>
        <v>0</v>
      </c>
      <c r="BK654" s="16" t="str">
        <f t="shared" si="485"/>
        <v>Pass</v>
      </c>
      <c r="BL654" s="143">
        <f>IF(Survey!$AW654=0, 0,1)</f>
        <v>0</v>
      </c>
      <c r="BM654" s="67">
        <f>Survey!$AQ654</f>
        <v>0</v>
      </c>
      <c r="BN654" s="67">
        <f>IFERROR((Survey!$AX654-ABS(Survey!$AY654)-ABS(Survey!$BD654))/Survey!$AW654,0)</f>
        <v>0</v>
      </c>
      <c r="BO654" s="67">
        <f>IF(AND($BM654&gt;$BN654-0.2,$BM654&lt;$BN654+0.2,ISBLANK(Survey!$AQ654)=FALSE),0,1)</f>
        <v>1</v>
      </c>
      <c r="BP654" s="165">
        <f>IF(ISBLANK(Survey!$AR654),1,0)</f>
        <v>1</v>
      </c>
      <c r="BQ654" s="16" t="str">
        <f t="shared" si="486"/>
        <v>Pass</v>
      </c>
      <c r="BR654" s="143">
        <f>IF(Survey!$AW654=0, 0,1)</f>
        <v>0</v>
      </c>
      <c r="BS654" s="67">
        <f>IF(AND(Survey!$AS654&gt;=0,Survey!$AS654&lt;=0.2,Survey!$AS654&lt;&gt;""),0,1)</f>
        <v>1</v>
      </c>
      <c r="BT654" s="143">
        <f>IF(ISBLANK(Survey!$AT654),1,0)</f>
        <v>1</v>
      </c>
      <c r="BU654" s="16" t="str">
        <f t="shared" si="487"/>
        <v>Fail</v>
      </c>
      <c r="BV654" s="165">
        <f>Survey!$AU654</f>
        <v>0</v>
      </c>
      <c r="BW654" s="16" t="str">
        <f t="shared" si="488"/>
        <v>Pass</v>
      </c>
      <c r="BX654" s="36">
        <f>Survey!$AV654</f>
        <v>0</v>
      </c>
      <c r="BY654" s="176">
        <f>Survey!$AW654+Survey!$AX654-ABS(Survey!$AY654)+ABS(Survey!$AZ654)-ABS(Survey!$BA654)+ABS(Survey!$BB654)-ABS(Survey!$BC654)-ABS(Survey!$BD654)+Survey!$BE654</f>
        <v>0</v>
      </c>
      <c r="BZ654" s="35">
        <f t="shared" si="489"/>
        <v>0</v>
      </c>
      <c r="CA654" s="17">
        <f t="shared" si="490"/>
        <v>0</v>
      </c>
      <c r="CB654" s="16" t="str">
        <f t="shared" si="491"/>
        <v>Pass</v>
      </c>
      <c r="CC654" s="38" t="b">
        <f>IF(ABS(Survey!$BE654)=0,TRUE,FALSE)</f>
        <v>1</v>
      </c>
      <c r="CD654" s="37" t="b">
        <f>NOT(ISBLANK(Survey!$BF654))</f>
        <v>0</v>
      </c>
      <c r="CE654" t="str">
        <f t="shared" si="492"/>
        <v>Fail</v>
      </c>
      <c r="CF654" s="29">
        <f>Survey!$AV654</f>
        <v>0</v>
      </c>
      <c r="CG654" s="29" cm="1">
        <f t="array" ref="CG654">SUM(SUMIF(Survey!BH654:BO654,{"&gt;0","&lt;0"})*{1,-1})-SUM(SUMIF(Survey!BQ654:BX654,{"&gt;0","&lt;0"})*{1,-1})</f>
        <v>0</v>
      </c>
      <c r="CH654" s="35" t="str">
        <f t="shared" si="493"/>
        <v>No holdings</v>
      </c>
      <c r="CI654">
        <f t="shared" si="494"/>
        <v>0</v>
      </c>
      <c r="CJ654" s="16" t="str">
        <f t="shared" si="495"/>
        <v>Fail</v>
      </c>
      <c r="CK654" s="36">
        <f>Survey!$AV654</f>
        <v>0</v>
      </c>
      <c r="CL654" s="36" cm="1">
        <f t="array" ref="CL654">SUM(SUMIF(Survey!BZ654:CS654,{"&gt;0","&lt;0"})*{1,-1})-SUM(SUMIF(Survey!CU654:DN654,{"&gt;0","&lt;0"})*{1,-1})</f>
        <v>0</v>
      </c>
      <c r="CM654" s="35" t="str">
        <f t="shared" si="496"/>
        <v>No holdings</v>
      </c>
      <c r="CN654" s="17">
        <f t="shared" si="497"/>
        <v>0</v>
      </c>
      <c r="CO654" s="16" t="str">
        <f t="shared" si="498"/>
        <v>Pass</v>
      </c>
      <c r="CP654" s="38" t="b">
        <f>IF(ABS(Survey!$CS654)=0,TRUE,FALSE)</f>
        <v>1</v>
      </c>
      <c r="CQ654" s="37" t="b">
        <f>NOT(ISBLANK(Survey!$CT654))</f>
        <v>0</v>
      </c>
      <c r="CR654" s="16" t="str">
        <f t="shared" si="499"/>
        <v>Pass</v>
      </c>
      <c r="CS654" s="38" t="b">
        <f>IF(ABS(Survey!$DN654)=0,TRUE,FALSE)</f>
        <v>1</v>
      </c>
      <c r="CT654" s="37" t="b">
        <f>NOT(ISBLANK(Survey!$DO654))</f>
        <v>0</v>
      </c>
      <c r="CU654" t="str">
        <f t="shared" si="500"/>
        <v>Pass</v>
      </c>
      <c r="CV654" s="29" cm="1">
        <f t="array" ref="CV654">SUM(SUMIF(Survey!CO654,{"&gt;0","&lt;0"})*{1,-1})+SUM(SUMIF(Survey!DJ654,{"&gt;0","&lt;0"})*{1,-1})</f>
        <v>0</v>
      </c>
      <c r="CW654" s="29">
        <f>SUM(SUMIF(Survey!DQ654:DW654,{"&gt;0","&lt;0"})*{1,-1})+SUM(SUMIF(Survey!DY654:EE654,{"&gt;0","&lt;0"})*{1,-1})</f>
        <v>0</v>
      </c>
      <c r="CX654">
        <f t="shared" si="501"/>
        <v>0</v>
      </c>
      <c r="CY654">
        <f t="shared" si="502"/>
        <v>0</v>
      </c>
      <c r="CZ654" s="16" t="str">
        <f t="shared" si="503"/>
        <v>Pass</v>
      </c>
      <c r="DA654" s="38" t="b">
        <f>IF(ABS(Survey!$DW654)=0,TRUE,FALSE)</f>
        <v>1</v>
      </c>
      <c r="DB654" s="37" t="b">
        <f>NOT(ISBLANK(Survey!DX654))</f>
        <v>0</v>
      </c>
      <c r="DC654" s="16" t="str">
        <f t="shared" si="504"/>
        <v>Pass</v>
      </c>
      <c r="DD654" s="38" t="b">
        <f>IF(ABS(Survey!$EE654)=0,TRUE,FALSE)</f>
        <v>1</v>
      </c>
      <c r="DE654" s="37" t="b">
        <f>NOT(ISBLANK(Survey!$EF654))</f>
        <v>0</v>
      </c>
      <c r="DF654" s="16" t="str">
        <f t="shared" si="505"/>
        <v>Fail</v>
      </c>
      <c r="DG654" s="36">
        <f>SUM(SUMIF(Survey!EL654:EN654,{"&gt;0","&lt;0"})*{1,-1})</f>
        <v>0</v>
      </c>
      <c r="DH654">
        <f t="shared" si="506"/>
        <v>0</v>
      </c>
      <c r="DI654">
        <f t="shared" si="507"/>
        <v>100</v>
      </c>
      <c r="DJ654" s="35" t="b">
        <f>IF(OR(Survey!$M654="ETF",Survey!$M654="ETF, alternative mutual fund",Survey!$M654="Closed-end", Survey!$M654="Split share corp"),TRUE,FALSE)</f>
        <v>0</v>
      </c>
      <c r="DK654" s="16" t="str">
        <f t="shared" si="508"/>
        <v>Fail</v>
      </c>
      <c r="DL654" s="36">
        <f>SUM(SUMIF(Survey!EP654:EV654,{"&gt;0","&lt;0"})*{1,-1})</f>
        <v>0</v>
      </c>
      <c r="DM654">
        <f t="shared" si="509"/>
        <v>0</v>
      </c>
      <c r="DN654" s="17">
        <f t="shared" si="510"/>
        <v>100</v>
      </c>
      <c r="DO654" s="16" t="str">
        <f t="shared" si="511"/>
        <v>Fail</v>
      </c>
      <c r="DP654" s="36">
        <f>SUM(SUMIF(Survey!EX654:FD654,{"&gt;0","&lt;0"})*{1,-1})</f>
        <v>0</v>
      </c>
      <c r="DQ654">
        <f t="shared" si="512"/>
        <v>0</v>
      </c>
      <c r="DR654" s="17">
        <f t="shared" si="513"/>
        <v>100</v>
      </c>
    </row>
    <row r="655" spans="1:122">
      <c r="A655">
        <v>655</v>
      </c>
      <c r="B655" t="str">
        <f t="shared" si="467"/>
        <v>Pass</v>
      </c>
      <c r="C655" t="str">
        <f>IF(COUNTBLANK(Survey!B655:FE655)=$C$2, "Pass", "Fail")</f>
        <v>Pass</v>
      </c>
      <c r="D655" t="str">
        <f t="shared" si="468"/>
        <v>Fail</v>
      </c>
      <c r="E655" t="str">
        <f>IF(OR(ISBLANK(Survey!AJ655),COUNTIF(G655:BB655,"Fail")),"Fail","Pass")</f>
        <v>Fail</v>
      </c>
      <c r="G655" s="16" t="str">
        <f t="shared" si="469"/>
        <v>Fail</v>
      </c>
      <c r="H655" s="177">
        <f>COUNTBLANK(Survey!B655:D655)+COUNTBLANK(Survey!G655)+COUNTBLANK(Survey!I655)+COUNTBLANK(Survey!K655:M655)+COUNTBLANK(Survey!P655)+COUNTBLANK(Survey!S655:U655)+COUNTBLANK(Survey!Y655:AA655)+COUNTBLANK(Survey!AD655:AE655)+COUNTBLANK(Survey!AI655:AI655)</f>
        <v>18</v>
      </c>
      <c r="I655" s="16" t="str">
        <f t="shared" si="470"/>
        <v>Fail</v>
      </c>
      <c r="J655" t="b">
        <f>IF(Survey!E655="No",TRUE,FALSE)</f>
        <v>0</v>
      </c>
      <c r="K655" s="34">
        <f>LEN(Survey!E655)</f>
        <v>0</v>
      </c>
      <c r="L655" s="16" t="str">
        <f t="shared" si="471"/>
        <v>Fail</v>
      </c>
      <c r="M655" t="b">
        <f>IF(Survey!F655="No",TRUE,FALSE)</f>
        <v>0</v>
      </c>
      <c r="N655" s="33">
        <f>LEN(Survey!F655)</f>
        <v>0</v>
      </c>
      <c r="O655" s="16" t="str">
        <f t="shared" si="472"/>
        <v>Pass</v>
      </c>
      <c r="P655" s="34">
        <f>MOD((LEN(Survey!H655)+2),11)</f>
        <v>2</v>
      </c>
      <c r="Q655" s="33" t="str">
        <f>IF(Survey!$L655="Prospectus fund", "Yes", "No")</f>
        <v>No</v>
      </c>
      <c r="R655" s="16" t="str">
        <f t="shared" si="473"/>
        <v>Pass</v>
      </c>
      <c r="S655" s="34">
        <f>MOD((LEN(Survey!J655)+2),11)</f>
        <v>2</v>
      </c>
      <c r="T655" s="35" t="b">
        <f>IF(OR(Survey!$M655="ETF",Survey!$M655="ETF, alternative mutual fund",Survey!$M655="Closed-end", Survey!$M655="Split share corp", Survey!$I655="Yes"),TRUE,FALSE)</f>
        <v>0</v>
      </c>
      <c r="U655" s="16" t="str">
        <f>IFERROR(IF(AND(OR(X655=Y655,Y655 = "Either"),NOT(ISBLANK(Survey!K655))),"Pass","Fail"),"Pass")</f>
        <v>Fail</v>
      </c>
      <c r="V655" s="36" cm="1">
        <f t="array" ref="V655">SUM(SUMIF(Survey!BZ655:CS655,{"&gt;0","&lt;0"})*{1,-1})</f>
        <v>0</v>
      </c>
      <c r="W655" s="38" cm="1">
        <f t="array" ref="W655">SUM(SUMIF(Survey!CC655,{"&gt;0","&lt;0"})*{1,-1})+SUM(SUMIF(Survey!CM655,{"&gt;0","&lt;0"})*{1,-1})</f>
        <v>0</v>
      </c>
      <c r="X655" s="38">
        <f>Survey!K655</f>
        <v>0</v>
      </c>
      <c r="Y655" s="37" t="str">
        <f t="shared" si="474"/>
        <v>Either</v>
      </c>
      <c r="Z655" s="16" t="str">
        <f t="shared" si="475"/>
        <v>Fail</v>
      </c>
      <c r="AA655" s="67" cm="1">
        <f t="array" ref="AA655">SUM(SUMIF(Survey!BZ655:CS655,{"&gt;0","&lt;0"})*{1,-1})+SUM(SUMIF(Survey!CU655:DN655,{"&gt;0","&lt;0"})*{1,-1})</f>
        <v>0</v>
      </c>
      <c r="AB655" s="67">
        <f>IFERROR(AA655/(Survey!$AV655),0)</f>
        <v>0</v>
      </c>
      <c r="AC655" s="128" t="b">
        <f>IF(OR(Survey!$M655="Alternative strategy or hedge",Survey!$M655="Other, illiquid",Survey!$L655="Prospectus fund"),TRUE,FALSE)</f>
        <v>0</v>
      </c>
      <c r="AD655" s="128" t="b">
        <f>NOT(ISBLANK(Survey!$M655))</f>
        <v>0</v>
      </c>
      <c r="AE655" s="16" t="str">
        <f t="shared" si="476"/>
        <v>Pass</v>
      </c>
      <c r="AF655" s="38" t="b">
        <f>NOT(ISNUMBER(SEARCH("Other",Survey!$P655)))</f>
        <v>1</v>
      </c>
      <c r="AG655" s="37" t="b">
        <f>NOT(ISBLANK(Survey!$Q655))</f>
        <v>0</v>
      </c>
      <c r="AH655" s="16" t="str">
        <f t="shared" si="477"/>
        <v>Pass</v>
      </c>
      <c r="AI655" s="143">
        <f>COUNTBLANK(Survey!$W655)</f>
        <v>1</v>
      </c>
      <c r="AJ655" s="67">
        <f>IF(AND(Survey!L655&lt;&gt;"Exempt fund",OR(Survey!$M655="ETF",Survey!$M655="ETF, alternative mutual fund",Survey!$M655="Mutual fund",Survey!$M655="Alternative mutual fund",Survey!$M655="Money market")),1,0)</f>
        <v>0</v>
      </c>
      <c r="AK655" s="16" t="str">
        <f t="shared" si="478"/>
        <v>Pass</v>
      </c>
      <c r="AL655" s="38" t="b">
        <f>NOT(ISNUMBER(SEARCH("Yes",Survey!$AA655)))</f>
        <v>1</v>
      </c>
      <c r="AM655" s="37" t="b">
        <f>IF(COUNTBLANK(Survey!$AB655:$AC655)=0,TRUE, FALSE)</f>
        <v>0</v>
      </c>
      <c r="AN655" s="16" t="str">
        <f t="shared" si="479"/>
        <v>Pass</v>
      </c>
      <c r="AO655" s="38" t="b">
        <f>NOT(ISNUMBER(SEARCH("Yes",Survey!$AD655)))</f>
        <v>1</v>
      </c>
      <c r="AP655" s="37" t="b">
        <f>NOT(ISBLANK(Survey!$AF655))</f>
        <v>0</v>
      </c>
      <c r="AQ655" s="16" t="str">
        <f t="shared" si="480"/>
        <v>Pass</v>
      </c>
      <c r="AR655" s="38" t="b">
        <f>NOT(OR(ISNUMBER(SEARCH("Other",Survey!$AF655)),ISNUMBER(SEARCH("Multiple",Survey!$AF655))))</f>
        <v>1</v>
      </c>
      <c r="AS655" s="37" t="b">
        <f>NOT(ISBLANK(Survey!$AG655))</f>
        <v>0</v>
      </c>
      <c r="AT655" s="16" t="str">
        <f t="shared" si="481"/>
        <v>Fail</v>
      </c>
      <c r="AU655" s="143">
        <f>IF(ABS(Survey!$AV655)&gt;0, 1,0)</f>
        <v>0</v>
      </c>
      <c r="AV655" s="143">
        <f>IF(COUNTBLANK(Survey!$AJ655)=0,1,0)</f>
        <v>0</v>
      </c>
      <c r="AW655" s="16" t="str">
        <f t="shared" si="482"/>
        <v>Pass</v>
      </c>
      <c r="AX655" s="143">
        <f>IF(ISBLANK(Survey!$AJ655),0,1)</f>
        <v>0</v>
      </c>
      <c r="AY655" s="165">
        <f>COUNTBLANK(Survey!$AK655)</f>
        <v>1</v>
      </c>
      <c r="AZ655" s="16" t="str">
        <f t="shared" si="483"/>
        <v>Pass</v>
      </c>
      <c r="BA655" s="143">
        <f>IF(OR(Survey!$AK655="Closed",ISBLANK(Survey!$AK655)),0,1)</f>
        <v>0</v>
      </c>
      <c r="BB655" s="165">
        <f>IF(ISBLANK(Survey!$AL655),1,0)</f>
        <v>1</v>
      </c>
      <c r="BC655" s="147" t="str" cm="1">
        <f t="array" ref="BC655">IF(OR(IF(OR($BE655+$BF655 = 2, $BG655=1), FALSE, TRUE), AND($BD655:$BD655 = 0)),"Pass","Fail")</f>
        <v>Pass</v>
      </c>
      <c r="BD655" s="143">
        <f>COUNTBLANK(Survey!$AM655:$AO655)</f>
        <v>3</v>
      </c>
      <c r="BE655" s="143">
        <f>IF(Survey!$I655="Yes",1,0)</f>
        <v>0</v>
      </c>
      <c r="BF655" s="143">
        <f>IF(OR(Survey!$M655="Mutual fund",Survey!$M655="Alternative mutual fund",Survey!$M655="Money market"),1,0)</f>
        <v>0</v>
      </c>
      <c r="BG655" s="148">
        <f>IF(OR(Survey!$M655="ETF",Survey!$M655="ETF, alternative mutual fund"),1,0)</f>
        <v>0</v>
      </c>
      <c r="BH655" s="16" t="str">
        <f t="shared" si="484"/>
        <v>Pass</v>
      </c>
      <c r="BI655" s="38" t="b">
        <f>OR(ISNUMBER(SEARCH("Yes",Survey!$AO655)),ISBLANK(Survey!$AO655))</f>
        <v>1</v>
      </c>
      <c r="BJ655" s="67" t="b">
        <f>NOT(ISBLANK(Survey!$AP655))</f>
        <v>0</v>
      </c>
      <c r="BK655" s="16" t="str">
        <f t="shared" si="485"/>
        <v>Pass</v>
      </c>
      <c r="BL655" s="143">
        <f>IF(Survey!$AW655=0, 0,1)</f>
        <v>0</v>
      </c>
      <c r="BM655" s="67">
        <f>Survey!$AQ655</f>
        <v>0</v>
      </c>
      <c r="BN655" s="67">
        <f>IFERROR((Survey!$AX655-ABS(Survey!$AY655)-ABS(Survey!$BD655))/Survey!$AW655,0)</f>
        <v>0</v>
      </c>
      <c r="BO655" s="67">
        <f>IF(AND($BM655&gt;$BN655-0.2,$BM655&lt;$BN655+0.2,ISBLANK(Survey!$AQ655)=FALSE),0,1)</f>
        <v>1</v>
      </c>
      <c r="BP655" s="165">
        <f>IF(ISBLANK(Survey!$AR655),1,0)</f>
        <v>1</v>
      </c>
      <c r="BQ655" s="16" t="str">
        <f t="shared" si="486"/>
        <v>Pass</v>
      </c>
      <c r="BR655" s="143">
        <f>IF(Survey!$AW655=0, 0,1)</f>
        <v>0</v>
      </c>
      <c r="BS655" s="67">
        <f>IF(AND(Survey!$AS655&gt;=0,Survey!$AS655&lt;=0.2,Survey!$AS655&lt;&gt;""),0,1)</f>
        <v>1</v>
      </c>
      <c r="BT655" s="143">
        <f>IF(ISBLANK(Survey!$AT655),1,0)</f>
        <v>1</v>
      </c>
      <c r="BU655" s="16" t="str">
        <f t="shared" si="487"/>
        <v>Fail</v>
      </c>
      <c r="BV655" s="165">
        <f>Survey!$AU655</f>
        <v>0</v>
      </c>
      <c r="BW655" s="16" t="str">
        <f t="shared" si="488"/>
        <v>Pass</v>
      </c>
      <c r="BX655" s="36">
        <f>Survey!$AV655</f>
        <v>0</v>
      </c>
      <c r="BY655" s="176">
        <f>Survey!$AW655+Survey!$AX655-ABS(Survey!$AY655)+ABS(Survey!$AZ655)-ABS(Survey!$BA655)+ABS(Survey!$BB655)-ABS(Survey!$BC655)-ABS(Survey!$BD655)+Survey!$BE655</f>
        <v>0</v>
      </c>
      <c r="BZ655" s="35">
        <f t="shared" si="489"/>
        <v>0</v>
      </c>
      <c r="CA655" s="17">
        <f t="shared" si="490"/>
        <v>0</v>
      </c>
      <c r="CB655" s="16" t="str">
        <f t="shared" si="491"/>
        <v>Pass</v>
      </c>
      <c r="CC655" s="38" t="b">
        <f>IF(ABS(Survey!$BE655)=0,TRUE,FALSE)</f>
        <v>1</v>
      </c>
      <c r="CD655" s="37" t="b">
        <f>NOT(ISBLANK(Survey!$BF655))</f>
        <v>0</v>
      </c>
      <c r="CE655" t="str">
        <f t="shared" si="492"/>
        <v>Fail</v>
      </c>
      <c r="CF655" s="29">
        <f>Survey!$AV655</f>
        <v>0</v>
      </c>
      <c r="CG655" s="29" cm="1">
        <f t="array" ref="CG655">SUM(SUMIF(Survey!BH655:BO655,{"&gt;0","&lt;0"})*{1,-1})-SUM(SUMIF(Survey!BQ655:BX655,{"&gt;0","&lt;0"})*{1,-1})</f>
        <v>0</v>
      </c>
      <c r="CH655" s="35" t="str">
        <f t="shared" si="493"/>
        <v>No holdings</v>
      </c>
      <c r="CI655">
        <f t="shared" si="494"/>
        <v>0</v>
      </c>
      <c r="CJ655" s="16" t="str">
        <f t="shared" si="495"/>
        <v>Fail</v>
      </c>
      <c r="CK655" s="36">
        <f>Survey!$AV655</f>
        <v>0</v>
      </c>
      <c r="CL655" s="36" cm="1">
        <f t="array" ref="CL655">SUM(SUMIF(Survey!BZ655:CS655,{"&gt;0","&lt;0"})*{1,-1})-SUM(SUMIF(Survey!CU655:DN655,{"&gt;0","&lt;0"})*{1,-1})</f>
        <v>0</v>
      </c>
      <c r="CM655" s="35" t="str">
        <f t="shared" si="496"/>
        <v>No holdings</v>
      </c>
      <c r="CN655" s="17">
        <f t="shared" si="497"/>
        <v>0</v>
      </c>
      <c r="CO655" s="16" t="str">
        <f t="shared" si="498"/>
        <v>Pass</v>
      </c>
      <c r="CP655" s="38" t="b">
        <f>IF(ABS(Survey!$CS655)=0,TRUE,FALSE)</f>
        <v>1</v>
      </c>
      <c r="CQ655" s="37" t="b">
        <f>NOT(ISBLANK(Survey!$CT655))</f>
        <v>0</v>
      </c>
      <c r="CR655" s="16" t="str">
        <f t="shared" si="499"/>
        <v>Pass</v>
      </c>
      <c r="CS655" s="38" t="b">
        <f>IF(ABS(Survey!$DN655)=0,TRUE,FALSE)</f>
        <v>1</v>
      </c>
      <c r="CT655" s="37" t="b">
        <f>NOT(ISBLANK(Survey!$DO655))</f>
        <v>0</v>
      </c>
      <c r="CU655" t="str">
        <f t="shared" si="500"/>
        <v>Pass</v>
      </c>
      <c r="CV655" s="29" cm="1">
        <f t="array" ref="CV655">SUM(SUMIF(Survey!CO655,{"&gt;0","&lt;0"})*{1,-1})+SUM(SUMIF(Survey!DJ655,{"&gt;0","&lt;0"})*{1,-1})</f>
        <v>0</v>
      </c>
      <c r="CW655" s="29">
        <f>SUM(SUMIF(Survey!DQ655:DW655,{"&gt;0","&lt;0"})*{1,-1})+SUM(SUMIF(Survey!DY655:EE655,{"&gt;0","&lt;0"})*{1,-1})</f>
        <v>0</v>
      </c>
      <c r="CX655">
        <f t="shared" si="501"/>
        <v>0</v>
      </c>
      <c r="CY655">
        <f t="shared" si="502"/>
        <v>0</v>
      </c>
      <c r="CZ655" s="16" t="str">
        <f t="shared" si="503"/>
        <v>Pass</v>
      </c>
      <c r="DA655" s="38" t="b">
        <f>IF(ABS(Survey!$DW655)=0,TRUE,FALSE)</f>
        <v>1</v>
      </c>
      <c r="DB655" s="37" t="b">
        <f>NOT(ISBLANK(Survey!DX655))</f>
        <v>0</v>
      </c>
      <c r="DC655" s="16" t="str">
        <f t="shared" si="504"/>
        <v>Pass</v>
      </c>
      <c r="DD655" s="38" t="b">
        <f>IF(ABS(Survey!$EE655)=0,TRUE,FALSE)</f>
        <v>1</v>
      </c>
      <c r="DE655" s="37" t="b">
        <f>NOT(ISBLANK(Survey!$EF655))</f>
        <v>0</v>
      </c>
      <c r="DF655" s="16" t="str">
        <f t="shared" si="505"/>
        <v>Fail</v>
      </c>
      <c r="DG655" s="36">
        <f>SUM(SUMIF(Survey!EL655:EN655,{"&gt;0","&lt;0"})*{1,-1})</f>
        <v>0</v>
      </c>
      <c r="DH655">
        <f t="shared" si="506"/>
        <v>0</v>
      </c>
      <c r="DI655">
        <f t="shared" si="507"/>
        <v>100</v>
      </c>
      <c r="DJ655" s="35" t="b">
        <f>IF(OR(Survey!$M655="ETF",Survey!$M655="ETF, alternative mutual fund",Survey!$M655="Closed-end", Survey!$M655="Split share corp"),TRUE,FALSE)</f>
        <v>0</v>
      </c>
      <c r="DK655" s="16" t="str">
        <f t="shared" si="508"/>
        <v>Fail</v>
      </c>
      <c r="DL655" s="36">
        <f>SUM(SUMIF(Survey!EP655:EV655,{"&gt;0","&lt;0"})*{1,-1})</f>
        <v>0</v>
      </c>
      <c r="DM655">
        <f t="shared" si="509"/>
        <v>0</v>
      </c>
      <c r="DN655" s="17">
        <f t="shared" si="510"/>
        <v>100</v>
      </c>
      <c r="DO655" s="16" t="str">
        <f t="shared" si="511"/>
        <v>Fail</v>
      </c>
      <c r="DP655" s="36">
        <f>SUM(SUMIF(Survey!EX655:FD655,{"&gt;0","&lt;0"})*{1,-1})</f>
        <v>0</v>
      </c>
      <c r="DQ655">
        <f t="shared" si="512"/>
        <v>0</v>
      </c>
      <c r="DR655" s="17">
        <f t="shared" si="513"/>
        <v>100</v>
      </c>
    </row>
    <row r="656" spans="1:122">
      <c r="A656">
        <v>656</v>
      </c>
      <c r="B656" t="str">
        <f t="shared" si="467"/>
        <v>Pass</v>
      </c>
      <c r="C656" t="str">
        <f>IF(COUNTBLANK(Survey!B656:FE656)=$C$2, "Pass", "Fail")</f>
        <v>Pass</v>
      </c>
      <c r="D656" t="str">
        <f t="shared" si="468"/>
        <v>Fail</v>
      </c>
      <c r="E656" t="str">
        <f>IF(OR(ISBLANK(Survey!AJ656),COUNTIF(G656:BB656,"Fail")),"Fail","Pass")</f>
        <v>Fail</v>
      </c>
      <c r="G656" s="16" t="str">
        <f t="shared" si="469"/>
        <v>Fail</v>
      </c>
      <c r="H656" s="177">
        <f>COUNTBLANK(Survey!B656:D656)+COUNTBLANK(Survey!G656)+COUNTBLANK(Survey!I656)+COUNTBLANK(Survey!K656:M656)+COUNTBLANK(Survey!P656)+COUNTBLANK(Survey!S656:U656)+COUNTBLANK(Survey!Y656:AA656)+COUNTBLANK(Survey!AD656:AE656)+COUNTBLANK(Survey!AI656:AI656)</f>
        <v>18</v>
      </c>
      <c r="I656" s="16" t="str">
        <f t="shared" si="470"/>
        <v>Fail</v>
      </c>
      <c r="J656" t="b">
        <f>IF(Survey!E656="No",TRUE,FALSE)</f>
        <v>0</v>
      </c>
      <c r="K656" s="34">
        <f>LEN(Survey!E656)</f>
        <v>0</v>
      </c>
      <c r="L656" s="16" t="str">
        <f t="shared" si="471"/>
        <v>Fail</v>
      </c>
      <c r="M656" t="b">
        <f>IF(Survey!F656="No",TRUE,FALSE)</f>
        <v>0</v>
      </c>
      <c r="N656" s="33">
        <f>LEN(Survey!F656)</f>
        <v>0</v>
      </c>
      <c r="O656" s="16" t="str">
        <f t="shared" si="472"/>
        <v>Pass</v>
      </c>
      <c r="P656" s="34">
        <f>MOD((LEN(Survey!H656)+2),11)</f>
        <v>2</v>
      </c>
      <c r="Q656" s="33" t="str">
        <f>IF(Survey!$L656="Prospectus fund", "Yes", "No")</f>
        <v>No</v>
      </c>
      <c r="R656" s="16" t="str">
        <f t="shared" si="473"/>
        <v>Pass</v>
      </c>
      <c r="S656" s="34">
        <f>MOD((LEN(Survey!J656)+2),11)</f>
        <v>2</v>
      </c>
      <c r="T656" s="35" t="b">
        <f>IF(OR(Survey!$M656="ETF",Survey!$M656="ETF, alternative mutual fund",Survey!$M656="Closed-end", Survey!$M656="Split share corp", Survey!$I656="Yes"),TRUE,FALSE)</f>
        <v>0</v>
      </c>
      <c r="U656" s="16" t="str">
        <f>IFERROR(IF(AND(OR(X656=Y656,Y656 = "Either"),NOT(ISBLANK(Survey!K656))),"Pass","Fail"),"Pass")</f>
        <v>Fail</v>
      </c>
      <c r="V656" s="36" cm="1">
        <f t="array" ref="V656">SUM(SUMIF(Survey!BZ656:CS656,{"&gt;0","&lt;0"})*{1,-1})</f>
        <v>0</v>
      </c>
      <c r="W656" s="38" cm="1">
        <f t="array" ref="W656">SUM(SUMIF(Survey!CC656,{"&gt;0","&lt;0"})*{1,-1})+SUM(SUMIF(Survey!CM656,{"&gt;0","&lt;0"})*{1,-1})</f>
        <v>0</v>
      </c>
      <c r="X656" s="38">
        <f>Survey!K656</f>
        <v>0</v>
      </c>
      <c r="Y656" s="37" t="str">
        <f t="shared" si="474"/>
        <v>Either</v>
      </c>
      <c r="Z656" s="16" t="str">
        <f t="shared" si="475"/>
        <v>Fail</v>
      </c>
      <c r="AA656" s="67" cm="1">
        <f t="array" ref="AA656">SUM(SUMIF(Survey!BZ656:CS656,{"&gt;0","&lt;0"})*{1,-1})+SUM(SUMIF(Survey!CU656:DN656,{"&gt;0","&lt;0"})*{1,-1})</f>
        <v>0</v>
      </c>
      <c r="AB656" s="67">
        <f>IFERROR(AA656/(Survey!$AV656),0)</f>
        <v>0</v>
      </c>
      <c r="AC656" s="128" t="b">
        <f>IF(OR(Survey!$M656="Alternative strategy or hedge",Survey!$M656="Other, illiquid",Survey!$L656="Prospectus fund"),TRUE,FALSE)</f>
        <v>0</v>
      </c>
      <c r="AD656" s="128" t="b">
        <f>NOT(ISBLANK(Survey!$M656))</f>
        <v>0</v>
      </c>
      <c r="AE656" s="16" t="str">
        <f t="shared" si="476"/>
        <v>Pass</v>
      </c>
      <c r="AF656" s="38" t="b">
        <f>NOT(ISNUMBER(SEARCH("Other",Survey!$P656)))</f>
        <v>1</v>
      </c>
      <c r="AG656" s="37" t="b">
        <f>NOT(ISBLANK(Survey!$Q656))</f>
        <v>0</v>
      </c>
      <c r="AH656" s="16" t="str">
        <f t="shared" si="477"/>
        <v>Pass</v>
      </c>
      <c r="AI656" s="143">
        <f>COUNTBLANK(Survey!$W656)</f>
        <v>1</v>
      </c>
      <c r="AJ656" s="67">
        <f>IF(AND(Survey!L656&lt;&gt;"Exempt fund",OR(Survey!$M656="ETF",Survey!$M656="ETF, alternative mutual fund",Survey!$M656="Mutual fund",Survey!$M656="Alternative mutual fund",Survey!$M656="Money market")),1,0)</f>
        <v>0</v>
      </c>
      <c r="AK656" s="16" t="str">
        <f t="shared" si="478"/>
        <v>Pass</v>
      </c>
      <c r="AL656" s="38" t="b">
        <f>NOT(ISNUMBER(SEARCH("Yes",Survey!$AA656)))</f>
        <v>1</v>
      </c>
      <c r="AM656" s="37" t="b">
        <f>IF(COUNTBLANK(Survey!$AB656:$AC656)=0,TRUE, FALSE)</f>
        <v>0</v>
      </c>
      <c r="AN656" s="16" t="str">
        <f t="shared" si="479"/>
        <v>Pass</v>
      </c>
      <c r="AO656" s="38" t="b">
        <f>NOT(ISNUMBER(SEARCH("Yes",Survey!$AD656)))</f>
        <v>1</v>
      </c>
      <c r="AP656" s="37" t="b">
        <f>NOT(ISBLANK(Survey!$AF656))</f>
        <v>0</v>
      </c>
      <c r="AQ656" s="16" t="str">
        <f t="shared" si="480"/>
        <v>Pass</v>
      </c>
      <c r="AR656" s="38" t="b">
        <f>NOT(OR(ISNUMBER(SEARCH("Other",Survey!$AF656)),ISNUMBER(SEARCH("Multiple",Survey!$AF656))))</f>
        <v>1</v>
      </c>
      <c r="AS656" s="37" t="b">
        <f>NOT(ISBLANK(Survey!$AG656))</f>
        <v>0</v>
      </c>
      <c r="AT656" s="16" t="str">
        <f t="shared" si="481"/>
        <v>Fail</v>
      </c>
      <c r="AU656" s="143">
        <f>IF(ABS(Survey!$AV656)&gt;0, 1,0)</f>
        <v>0</v>
      </c>
      <c r="AV656" s="143">
        <f>IF(COUNTBLANK(Survey!$AJ656)=0,1,0)</f>
        <v>0</v>
      </c>
      <c r="AW656" s="16" t="str">
        <f t="shared" si="482"/>
        <v>Pass</v>
      </c>
      <c r="AX656" s="143">
        <f>IF(ISBLANK(Survey!$AJ656),0,1)</f>
        <v>0</v>
      </c>
      <c r="AY656" s="165">
        <f>COUNTBLANK(Survey!$AK656)</f>
        <v>1</v>
      </c>
      <c r="AZ656" s="16" t="str">
        <f t="shared" si="483"/>
        <v>Pass</v>
      </c>
      <c r="BA656" s="143">
        <f>IF(OR(Survey!$AK656="Closed",ISBLANK(Survey!$AK656)),0,1)</f>
        <v>0</v>
      </c>
      <c r="BB656" s="165">
        <f>IF(ISBLANK(Survey!$AL656),1,0)</f>
        <v>1</v>
      </c>
      <c r="BC656" s="147" t="str" cm="1">
        <f t="array" ref="BC656">IF(OR(IF(OR($BE656+$BF656 = 2, $BG656=1), FALSE, TRUE), AND($BD656:$BD656 = 0)),"Pass","Fail")</f>
        <v>Pass</v>
      </c>
      <c r="BD656" s="143">
        <f>COUNTBLANK(Survey!$AM656:$AO656)</f>
        <v>3</v>
      </c>
      <c r="BE656" s="143">
        <f>IF(Survey!$I656="Yes",1,0)</f>
        <v>0</v>
      </c>
      <c r="BF656" s="143">
        <f>IF(OR(Survey!$M656="Mutual fund",Survey!$M656="Alternative mutual fund",Survey!$M656="Money market"),1,0)</f>
        <v>0</v>
      </c>
      <c r="BG656" s="148">
        <f>IF(OR(Survey!$M656="ETF",Survey!$M656="ETF, alternative mutual fund"),1,0)</f>
        <v>0</v>
      </c>
      <c r="BH656" s="16" t="str">
        <f t="shared" si="484"/>
        <v>Pass</v>
      </c>
      <c r="BI656" s="38" t="b">
        <f>OR(ISNUMBER(SEARCH("Yes",Survey!$AO656)),ISBLANK(Survey!$AO656))</f>
        <v>1</v>
      </c>
      <c r="BJ656" s="67" t="b">
        <f>NOT(ISBLANK(Survey!$AP656))</f>
        <v>0</v>
      </c>
      <c r="BK656" s="16" t="str">
        <f t="shared" si="485"/>
        <v>Pass</v>
      </c>
      <c r="BL656" s="143">
        <f>IF(Survey!$AW656=0, 0,1)</f>
        <v>0</v>
      </c>
      <c r="BM656" s="67">
        <f>Survey!$AQ656</f>
        <v>0</v>
      </c>
      <c r="BN656" s="67">
        <f>IFERROR((Survey!$AX656-ABS(Survey!$AY656)-ABS(Survey!$BD656))/Survey!$AW656,0)</f>
        <v>0</v>
      </c>
      <c r="BO656" s="67">
        <f>IF(AND($BM656&gt;$BN656-0.2,$BM656&lt;$BN656+0.2,ISBLANK(Survey!$AQ656)=FALSE),0,1)</f>
        <v>1</v>
      </c>
      <c r="BP656" s="165">
        <f>IF(ISBLANK(Survey!$AR656),1,0)</f>
        <v>1</v>
      </c>
      <c r="BQ656" s="16" t="str">
        <f t="shared" si="486"/>
        <v>Pass</v>
      </c>
      <c r="BR656" s="143">
        <f>IF(Survey!$AW656=0, 0,1)</f>
        <v>0</v>
      </c>
      <c r="BS656" s="67">
        <f>IF(AND(Survey!$AS656&gt;=0,Survey!$AS656&lt;=0.2,Survey!$AS656&lt;&gt;""),0,1)</f>
        <v>1</v>
      </c>
      <c r="BT656" s="143">
        <f>IF(ISBLANK(Survey!$AT656),1,0)</f>
        <v>1</v>
      </c>
      <c r="BU656" s="16" t="str">
        <f t="shared" si="487"/>
        <v>Fail</v>
      </c>
      <c r="BV656" s="165">
        <f>Survey!$AU656</f>
        <v>0</v>
      </c>
      <c r="BW656" s="16" t="str">
        <f t="shared" si="488"/>
        <v>Pass</v>
      </c>
      <c r="BX656" s="36">
        <f>Survey!$AV656</f>
        <v>0</v>
      </c>
      <c r="BY656" s="176">
        <f>Survey!$AW656+Survey!$AX656-ABS(Survey!$AY656)+ABS(Survey!$AZ656)-ABS(Survey!$BA656)+ABS(Survey!$BB656)-ABS(Survey!$BC656)-ABS(Survey!$BD656)+Survey!$BE656</f>
        <v>0</v>
      </c>
      <c r="BZ656" s="35">
        <f t="shared" si="489"/>
        <v>0</v>
      </c>
      <c r="CA656" s="17">
        <f t="shared" si="490"/>
        <v>0</v>
      </c>
      <c r="CB656" s="16" t="str">
        <f t="shared" si="491"/>
        <v>Pass</v>
      </c>
      <c r="CC656" s="38" t="b">
        <f>IF(ABS(Survey!$BE656)=0,TRUE,FALSE)</f>
        <v>1</v>
      </c>
      <c r="CD656" s="37" t="b">
        <f>NOT(ISBLANK(Survey!$BF656))</f>
        <v>0</v>
      </c>
      <c r="CE656" t="str">
        <f t="shared" si="492"/>
        <v>Fail</v>
      </c>
      <c r="CF656" s="29">
        <f>Survey!$AV656</f>
        <v>0</v>
      </c>
      <c r="CG656" s="29" cm="1">
        <f t="array" ref="CG656">SUM(SUMIF(Survey!BH656:BO656,{"&gt;0","&lt;0"})*{1,-1})-SUM(SUMIF(Survey!BQ656:BX656,{"&gt;0","&lt;0"})*{1,-1})</f>
        <v>0</v>
      </c>
      <c r="CH656" s="35" t="str">
        <f t="shared" si="493"/>
        <v>No holdings</v>
      </c>
      <c r="CI656">
        <f t="shared" si="494"/>
        <v>0</v>
      </c>
      <c r="CJ656" s="16" t="str">
        <f t="shared" si="495"/>
        <v>Fail</v>
      </c>
      <c r="CK656" s="36">
        <f>Survey!$AV656</f>
        <v>0</v>
      </c>
      <c r="CL656" s="36" cm="1">
        <f t="array" ref="CL656">SUM(SUMIF(Survey!BZ656:CS656,{"&gt;0","&lt;0"})*{1,-1})-SUM(SUMIF(Survey!CU656:DN656,{"&gt;0","&lt;0"})*{1,-1})</f>
        <v>0</v>
      </c>
      <c r="CM656" s="35" t="str">
        <f t="shared" si="496"/>
        <v>No holdings</v>
      </c>
      <c r="CN656" s="17">
        <f t="shared" si="497"/>
        <v>0</v>
      </c>
      <c r="CO656" s="16" t="str">
        <f t="shared" si="498"/>
        <v>Pass</v>
      </c>
      <c r="CP656" s="38" t="b">
        <f>IF(ABS(Survey!$CS656)=0,TRUE,FALSE)</f>
        <v>1</v>
      </c>
      <c r="CQ656" s="37" t="b">
        <f>NOT(ISBLANK(Survey!$CT656))</f>
        <v>0</v>
      </c>
      <c r="CR656" s="16" t="str">
        <f t="shared" si="499"/>
        <v>Pass</v>
      </c>
      <c r="CS656" s="38" t="b">
        <f>IF(ABS(Survey!$DN656)=0,TRUE,FALSE)</f>
        <v>1</v>
      </c>
      <c r="CT656" s="37" t="b">
        <f>NOT(ISBLANK(Survey!$DO656))</f>
        <v>0</v>
      </c>
      <c r="CU656" t="str">
        <f t="shared" si="500"/>
        <v>Pass</v>
      </c>
      <c r="CV656" s="29" cm="1">
        <f t="array" ref="CV656">SUM(SUMIF(Survey!CO656,{"&gt;0","&lt;0"})*{1,-1})+SUM(SUMIF(Survey!DJ656,{"&gt;0","&lt;0"})*{1,-1})</f>
        <v>0</v>
      </c>
      <c r="CW656" s="29">
        <f>SUM(SUMIF(Survey!DQ656:DW656,{"&gt;0","&lt;0"})*{1,-1})+SUM(SUMIF(Survey!DY656:EE656,{"&gt;0","&lt;0"})*{1,-1})</f>
        <v>0</v>
      </c>
      <c r="CX656">
        <f t="shared" si="501"/>
        <v>0</v>
      </c>
      <c r="CY656">
        <f t="shared" si="502"/>
        <v>0</v>
      </c>
      <c r="CZ656" s="16" t="str">
        <f t="shared" si="503"/>
        <v>Pass</v>
      </c>
      <c r="DA656" s="38" t="b">
        <f>IF(ABS(Survey!$DW656)=0,TRUE,FALSE)</f>
        <v>1</v>
      </c>
      <c r="DB656" s="37" t="b">
        <f>NOT(ISBLANK(Survey!DX656))</f>
        <v>0</v>
      </c>
      <c r="DC656" s="16" t="str">
        <f t="shared" si="504"/>
        <v>Pass</v>
      </c>
      <c r="DD656" s="38" t="b">
        <f>IF(ABS(Survey!$EE656)=0,TRUE,FALSE)</f>
        <v>1</v>
      </c>
      <c r="DE656" s="37" t="b">
        <f>NOT(ISBLANK(Survey!$EF656))</f>
        <v>0</v>
      </c>
      <c r="DF656" s="16" t="str">
        <f t="shared" si="505"/>
        <v>Fail</v>
      </c>
      <c r="DG656" s="36">
        <f>SUM(SUMIF(Survey!EL656:EN656,{"&gt;0","&lt;0"})*{1,-1})</f>
        <v>0</v>
      </c>
      <c r="DH656">
        <f t="shared" si="506"/>
        <v>0</v>
      </c>
      <c r="DI656">
        <f t="shared" si="507"/>
        <v>100</v>
      </c>
      <c r="DJ656" s="35" t="b">
        <f>IF(OR(Survey!$M656="ETF",Survey!$M656="ETF, alternative mutual fund",Survey!$M656="Closed-end", Survey!$M656="Split share corp"),TRUE,FALSE)</f>
        <v>0</v>
      </c>
      <c r="DK656" s="16" t="str">
        <f t="shared" si="508"/>
        <v>Fail</v>
      </c>
      <c r="DL656" s="36">
        <f>SUM(SUMIF(Survey!EP656:EV656,{"&gt;0","&lt;0"})*{1,-1})</f>
        <v>0</v>
      </c>
      <c r="DM656">
        <f t="shared" si="509"/>
        <v>0</v>
      </c>
      <c r="DN656" s="17">
        <f t="shared" si="510"/>
        <v>100</v>
      </c>
      <c r="DO656" s="16" t="str">
        <f t="shared" si="511"/>
        <v>Fail</v>
      </c>
      <c r="DP656" s="36">
        <f>SUM(SUMIF(Survey!EX656:FD656,{"&gt;0","&lt;0"})*{1,-1})</f>
        <v>0</v>
      </c>
      <c r="DQ656">
        <f t="shared" si="512"/>
        <v>0</v>
      </c>
      <c r="DR656" s="17">
        <f t="shared" si="513"/>
        <v>100</v>
      </c>
    </row>
    <row r="657" spans="1:122">
      <c r="A657">
        <v>657</v>
      </c>
      <c r="B657" t="str">
        <f t="shared" si="467"/>
        <v>Pass</v>
      </c>
      <c r="C657" t="str">
        <f>IF(COUNTBLANK(Survey!B657:FE657)=$C$2, "Pass", "Fail")</f>
        <v>Pass</v>
      </c>
      <c r="D657" t="str">
        <f t="shared" si="468"/>
        <v>Fail</v>
      </c>
      <c r="E657" t="str">
        <f>IF(OR(ISBLANK(Survey!AJ657),COUNTIF(G657:BB657,"Fail")),"Fail","Pass")</f>
        <v>Fail</v>
      </c>
      <c r="G657" s="16" t="str">
        <f t="shared" si="469"/>
        <v>Fail</v>
      </c>
      <c r="H657" s="177">
        <f>COUNTBLANK(Survey!B657:D657)+COUNTBLANK(Survey!G657)+COUNTBLANK(Survey!I657)+COUNTBLANK(Survey!K657:M657)+COUNTBLANK(Survey!P657)+COUNTBLANK(Survey!S657:U657)+COUNTBLANK(Survey!Y657:AA657)+COUNTBLANK(Survey!AD657:AE657)+COUNTBLANK(Survey!AI657:AI657)</f>
        <v>18</v>
      </c>
      <c r="I657" s="16" t="str">
        <f t="shared" si="470"/>
        <v>Fail</v>
      </c>
      <c r="J657" t="b">
        <f>IF(Survey!E657="No",TRUE,FALSE)</f>
        <v>0</v>
      </c>
      <c r="K657" s="34">
        <f>LEN(Survey!E657)</f>
        <v>0</v>
      </c>
      <c r="L657" s="16" t="str">
        <f t="shared" si="471"/>
        <v>Fail</v>
      </c>
      <c r="M657" t="b">
        <f>IF(Survey!F657="No",TRUE,FALSE)</f>
        <v>0</v>
      </c>
      <c r="N657" s="33">
        <f>LEN(Survey!F657)</f>
        <v>0</v>
      </c>
      <c r="O657" s="16" t="str">
        <f t="shared" si="472"/>
        <v>Pass</v>
      </c>
      <c r="P657" s="34">
        <f>MOD((LEN(Survey!H657)+2),11)</f>
        <v>2</v>
      </c>
      <c r="Q657" s="33" t="str">
        <f>IF(Survey!$L657="Prospectus fund", "Yes", "No")</f>
        <v>No</v>
      </c>
      <c r="R657" s="16" t="str">
        <f t="shared" si="473"/>
        <v>Pass</v>
      </c>
      <c r="S657" s="34">
        <f>MOD((LEN(Survey!J657)+2),11)</f>
        <v>2</v>
      </c>
      <c r="T657" s="35" t="b">
        <f>IF(OR(Survey!$M657="ETF",Survey!$M657="ETF, alternative mutual fund",Survey!$M657="Closed-end", Survey!$M657="Split share corp", Survey!$I657="Yes"),TRUE,FALSE)</f>
        <v>0</v>
      </c>
      <c r="U657" s="16" t="str">
        <f>IFERROR(IF(AND(OR(X657=Y657,Y657 = "Either"),NOT(ISBLANK(Survey!K657))),"Pass","Fail"),"Pass")</f>
        <v>Fail</v>
      </c>
      <c r="V657" s="36" cm="1">
        <f t="array" ref="V657">SUM(SUMIF(Survey!BZ657:CS657,{"&gt;0","&lt;0"})*{1,-1})</f>
        <v>0</v>
      </c>
      <c r="W657" s="38" cm="1">
        <f t="array" ref="W657">SUM(SUMIF(Survey!CC657,{"&gt;0","&lt;0"})*{1,-1})+SUM(SUMIF(Survey!CM657,{"&gt;0","&lt;0"})*{1,-1})</f>
        <v>0</v>
      </c>
      <c r="X657" s="38">
        <f>Survey!K657</f>
        <v>0</v>
      </c>
      <c r="Y657" s="37" t="str">
        <f t="shared" si="474"/>
        <v>Either</v>
      </c>
      <c r="Z657" s="16" t="str">
        <f t="shared" si="475"/>
        <v>Fail</v>
      </c>
      <c r="AA657" s="67" cm="1">
        <f t="array" ref="AA657">SUM(SUMIF(Survey!BZ657:CS657,{"&gt;0","&lt;0"})*{1,-1})+SUM(SUMIF(Survey!CU657:DN657,{"&gt;0","&lt;0"})*{1,-1})</f>
        <v>0</v>
      </c>
      <c r="AB657" s="67">
        <f>IFERROR(AA657/(Survey!$AV657),0)</f>
        <v>0</v>
      </c>
      <c r="AC657" s="128" t="b">
        <f>IF(OR(Survey!$M657="Alternative strategy or hedge",Survey!$M657="Other, illiquid",Survey!$L657="Prospectus fund"),TRUE,FALSE)</f>
        <v>0</v>
      </c>
      <c r="AD657" s="128" t="b">
        <f>NOT(ISBLANK(Survey!$M657))</f>
        <v>0</v>
      </c>
      <c r="AE657" s="16" t="str">
        <f t="shared" si="476"/>
        <v>Pass</v>
      </c>
      <c r="AF657" s="38" t="b">
        <f>NOT(ISNUMBER(SEARCH("Other",Survey!$P657)))</f>
        <v>1</v>
      </c>
      <c r="AG657" s="37" t="b">
        <f>NOT(ISBLANK(Survey!$Q657))</f>
        <v>0</v>
      </c>
      <c r="AH657" s="16" t="str">
        <f t="shared" si="477"/>
        <v>Pass</v>
      </c>
      <c r="AI657" s="143">
        <f>COUNTBLANK(Survey!$W657)</f>
        <v>1</v>
      </c>
      <c r="AJ657" s="67">
        <f>IF(AND(Survey!L657&lt;&gt;"Exempt fund",OR(Survey!$M657="ETF",Survey!$M657="ETF, alternative mutual fund",Survey!$M657="Mutual fund",Survey!$M657="Alternative mutual fund",Survey!$M657="Money market")),1,0)</f>
        <v>0</v>
      </c>
      <c r="AK657" s="16" t="str">
        <f t="shared" si="478"/>
        <v>Pass</v>
      </c>
      <c r="AL657" s="38" t="b">
        <f>NOT(ISNUMBER(SEARCH("Yes",Survey!$AA657)))</f>
        <v>1</v>
      </c>
      <c r="AM657" s="37" t="b">
        <f>IF(COUNTBLANK(Survey!$AB657:$AC657)=0,TRUE, FALSE)</f>
        <v>0</v>
      </c>
      <c r="AN657" s="16" t="str">
        <f t="shared" si="479"/>
        <v>Pass</v>
      </c>
      <c r="AO657" s="38" t="b">
        <f>NOT(ISNUMBER(SEARCH("Yes",Survey!$AD657)))</f>
        <v>1</v>
      </c>
      <c r="AP657" s="37" t="b">
        <f>NOT(ISBLANK(Survey!$AF657))</f>
        <v>0</v>
      </c>
      <c r="AQ657" s="16" t="str">
        <f t="shared" si="480"/>
        <v>Pass</v>
      </c>
      <c r="AR657" s="38" t="b">
        <f>NOT(OR(ISNUMBER(SEARCH("Other",Survey!$AF657)),ISNUMBER(SEARCH("Multiple",Survey!$AF657))))</f>
        <v>1</v>
      </c>
      <c r="AS657" s="37" t="b">
        <f>NOT(ISBLANK(Survey!$AG657))</f>
        <v>0</v>
      </c>
      <c r="AT657" s="16" t="str">
        <f t="shared" si="481"/>
        <v>Fail</v>
      </c>
      <c r="AU657" s="143">
        <f>IF(ABS(Survey!$AV657)&gt;0, 1,0)</f>
        <v>0</v>
      </c>
      <c r="AV657" s="143">
        <f>IF(COUNTBLANK(Survey!$AJ657)=0,1,0)</f>
        <v>0</v>
      </c>
      <c r="AW657" s="16" t="str">
        <f t="shared" si="482"/>
        <v>Pass</v>
      </c>
      <c r="AX657" s="143">
        <f>IF(ISBLANK(Survey!$AJ657),0,1)</f>
        <v>0</v>
      </c>
      <c r="AY657" s="165">
        <f>COUNTBLANK(Survey!$AK657)</f>
        <v>1</v>
      </c>
      <c r="AZ657" s="16" t="str">
        <f t="shared" si="483"/>
        <v>Pass</v>
      </c>
      <c r="BA657" s="143">
        <f>IF(OR(Survey!$AK657="Closed",ISBLANK(Survey!$AK657)),0,1)</f>
        <v>0</v>
      </c>
      <c r="BB657" s="165">
        <f>IF(ISBLANK(Survey!$AL657),1,0)</f>
        <v>1</v>
      </c>
      <c r="BC657" s="147" t="str" cm="1">
        <f t="array" ref="BC657">IF(OR(IF(OR($BE657+$BF657 = 2, $BG657=1), FALSE, TRUE), AND($BD657:$BD657 = 0)),"Pass","Fail")</f>
        <v>Pass</v>
      </c>
      <c r="BD657" s="143">
        <f>COUNTBLANK(Survey!$AM657:$AO657)</f>
        <v>3</v>
      </c>
      <c r="BE657" s="143">
        <f>IF(Survey!$I657="Yes",1,0)</f>
        <v>0</v>
      </c>
      <c r="BF657" s="143">
        <f>IF(OR(Survey!$M657="Mutual fund",Survey!$M657="Alternative mutual fund",Survey!$M657="Money market"),1,0)</f>
        <v>0</v>
      </c>
      <c r="BG657" s="148">
        <f>IF(OR(Survey!$M657="ETF",Survey!$M657="ETF, alternative mutual fund"),1,0)</f>
        <v>0</v>
      </c>
      <c r="BH657" s="16" t="str">
        <f t="shared" si="484"/>
        <v>Pass</v>
      </c>
      <c r="BI657" s="38" t="b">
        <f>OR(ISNUMBER(SEARCH("Yes",Survey!$AO657)),ISBLANK(Survey!$AO657))</f>
        <v>1</v>
      </c>
      <c r="BJ657" s="67" t="b">
        <f>NOT(ISBLANK(Survey!$AP657))</f>
        <v>0</v>
      </c>
      <c r="BK657" s="16" t="str">
        <f t="shared" si="485"/>
        <v>Pass</v>
      </c>
      <c r="BL657" s="143">
        <f>IF(Survey!$AW657=0, 0,1)</f>
        <v>0</v>
      </c>
      <c r="BM657" s="67">
        <f>Survey!$AQ657</f>
        <v>0</v>
      </c>
      <c r="BN657" s="67">
        <f>IFERROR((Survey!$AX657-ABS(Survey!$AY657)-ABS(Survey!$BD657))/Survey!$AW657,0)</f>
        <v>0</v>
      </c>
      <c r="BO657" s="67">
        <f>IF(AND($BM657&gt;$BN657-0.2,$BM657&lt;$BN657+0.2,ISBLANK(Survey!$AQ657)=FALSE),0,1)</f>
        <v>1</v>
      </c>
      <c r="BP657" s="165">
        <f>IF(ISBLANK(Survey!$AR657),1,0)</f>
        <v>1</v>
      </c>
      <c r="BQ657" s="16" t="str">
        <f t="shared" si="486"/>
        <v>Pass</v>
      </c>
      <c r="BR657" s="143">
        <f>IF(Survey!$AW657=0, 0,1)</f>
        <v>0</v>
      </c>
      <c r="BS657" s="67">
        <f>IF(AND(Survey!$AS657&gt;=0,Survey!$AS657&lt;=0.2,Survey!$AS657&lt;&gt;""),0,1)</f>
        <v>1</v>
      </c>
      <c r="BT657" s="143">
        <f>IF(ISBLANK(Survey!$AT657),1,0)</f>
        <v>1</v>
      </c>
      <c r="BU657" s="16" t="str">
        <f t="shared" si="487"/>
        <v>Fail</v>
      </c>
      <c r="BV657" s="165">
        <f>Survey!$AU657</f>
        <v>0</v>
      </c>
      <c r="BW657" s="16" t="str">
        <f t="shared" si="488"/>
        <v>Pass</v>
      </c>
      <c r="BX657" s="36">
        <f>Survey!$AV657</f>
        <v>0</v>
      </c>
      <c r="BY657" s="176">
        <f>Survey!$AW657+Survey!$AX657-ABS(Survey!$AY657)+ABS(Survey!$AZ657)-ABS(Survey!$BA657)+ABS(Survey!$BB657)-ABS(Survey!$BC657)-ABS(Survey!$BD657)+Survey!$BE657</f>
        <v>0</v>
      </c>
      <c r="BZ657" s="35">
        <f t="shared" si="489"/>
        <v>0</v>
      </c>
      <c r="CA657" s="17">
        <f t="shared" si="490"/>
        <v>0</v>
      </c>
      <c r="CB657" s="16" t="str">
        <f t="shared" si="491"/>
        <v>Pass</v>
      </c>
      <c r="CC657" s="38" t="b">
        <f>IF(ABS(Survey!$BE657)=0,TRUE,FALSE)</f>
        <v>1</v>
      </c>
      <c r="CD657" s="37" t="b">
        <f>NOT(ISBLANK(Survey!$BF657))</f>
        <v>0</v>
      </c>
      <c r="CE657" t="str">
        <f t="shared" si="492"/>
        <v>Fail</v>
      </c>
      <c r="CF657" s="29">
        <f>Survey!$AV657</f>
        <v>0</v>
      </c>
      <c r="CG657" s="29" cm="1">
        <f t="array" ref="CG657">SUM(SUMIF(Survey!BH657:BO657,{"&gt;0","&lt;0"})*{1,-1})-SUM(SUMIF(Survey!BQ657:BX657,{"&gt;0","&lt;0"})*{1,-1})</f>
        <v>0</v>
      </c>
      <c r="CH657" s="35" t="str">
        <f t="shared" si="493"/>
        <v>No holdings</v>
      </c>
      <c r="CI657">
        <f t="shared" si="494"/>
        <v>0</v>
      </c>
      <c r="CJ657" s="16" t="str">
        <f t="shared" si="495"/>
        <v>Fail</v>
      </c>
      <c r="CK657" s="36">
        <f>Survey!$AV657</f>
        <v>0</v>
      </c>
      <c r="CL657" s="36" cm="1">
        <f t="array" ref="CL657">SUM(SUMIF(Survey!BZ657:CS657,{"&gt;0","&lt;0"})*{1,-1})-SUM(SUMIF(Survey!CU657:DN657,{"&gt;0","&lt;0"})*{1,-1})</f>
        <v>0</v>
      </c>
      <c r="CM657" s="35" t="str">
        <f t="shared" si="496"/>
        <v>No holdings</v>
      </c>
      <c r="CN657" s="17">
        <f t="shared" si="497"/>
        <v>0</v>
      </c>
      <c r="CO657" s="16" t="str">
        <f t="shared" si="498"/>
        <v>Pass</v>
      </c>
      <c r="CP657" s="38" t="b">
        <f>IF(ABS(Survey!$CS657)=0,TRUE,FALSE)</f>
        <v>1</v>
      </c>
      <c r="CQ657" s="37" t="b">
        <f>NOT(ISBLANK(Survey!$CT657))</f>
        <v>0</v>
      </c>
      <c r="CR657" s="16" t="str">
        <f t="shared" si="499"/>
        <v>Pass</v>
      </c>
      <c r="CS657" s="38" t="b">
        <f>IF(ABS(Survey!$DN657)=0,TRUE,FALSE)</f>
        <v>1</v>
      </c>
      <c r="CT657" s="37" t="b">
        <f>NOT(ISBLANK(Survey!$DO657))</f>
        <v>0</v>
      </c>
      <c r="CU657" t="str">
        <f t="shared" si="500"/>
        <v>Pass</v>
      </c>
      <c r="CV657" s="29" cm="1">
        <f t="array" ref="CV657">SUM(SUMIF(Survey!CO657,{"&gt;0","&lt;0"})*{1,-1})+SUM(SUMIF(Survey!DJ657,{"&gt;0","&lt;0"})*{1,-1})</f>
        <v>0</v>
      </c>
      <c r="CW657" s="29">
        <f>SUM(SUMIF(Survey!DQ657:DW657,{"&gt;0","&lt;0"})*{1,-1})+SUM(SUMIF(Survey!DY657:EE657,{"&gt;0","&lt;0"})*{1,-1})</f>
        <v>0</v>
      </c>
      <c r="CX657">
        <f t="shared" si="501"/>
        <v>0</v>
      </c>
      <c r="CY657">
        <f t="shared" si="502"/>
        <v>0</v>
      </c>
      <c r="CZ657" s="16" t="str">
        <f t="shared" si="503"/>
        <v>Pass</v>
      </c>
      <c r="DA657" s="38" t="b">
        <f>IF(ABS(Survey!$DW657)=0,TRUE,FALSE)</f>
        <v>1</v>
      </c>
      <c r="DB657" s="37" t="b">
        <f>NOT(ISBLANK(Survey!DX657))</f>
        <v>0</v>
      </c>
      <c r="DC657" s="16" t="str">
        <f t="shared" si="504"/>
        <v>Pass</v>
      </c>
      <c r="DD657" s="38" t="b">
        <f>IF(ABS(Survey!$EE657)=0,TRUE,FALSE)</f>
        <v>1</v>
      </c>
      <c r="DE657" s="37" t="b">
        <f>NOT(ISBLANK(Survey!$EF657))</f>
        <v>0</v>
      </c>
      <c r="DF657" s="16" t="str">
        <f t="shared" si="505"/>
        <v>Fail</v>
      </c>
      <c r="DG657" s="36">
        <f>SUM(SUMIF(Survey!EL657:EN657,{"&gt;0","&lt;0"})*{1,-1})</f>
        <v>0</v>
      </c>
      <c r="DH657">
        <f t="shared" si="506"/>
        <v>0</v>
      </c>
      <c r="DI657">
        <f t="shared" si="507"/>
        <v>100</v>
      </c>
      <c r="DJ657" s="35" t="b">
        <f>IF(OR(Survey!$M657="ETF",Survey!$M657="ETF, alternative mutual fund",Survey!$M657="Closed-end", Survey!$M657="Split share corp"),TRUE,FALSE)</f>
        <v>0</v>
      </c>
      <c r="DK657" s="16" t="str">
        <f t="shared" si="508"/>
        <v>Fail</v>
      </c>
      <c r="DL657" s="36">
        <f>SUM(SUMIF(Survey!EP657:EV657,{"&gt;0","&lt;0"})*{1,-1})</f>
        <v>0</v>
      </c>
      <c r="DM657">
        <f t="shared" si="509"/>
        <v>0</v>
      </c>
      <c r="DN657" s="17">
        <f t="shared" si="510"/>
        <v>100</v>
      </c>
      <c r="DO657" s="16" t="str">
        <f t="shared" si="511"/>
        <v>Fail</v>
      </c>
      <c r="DP657" s="36">
        <f>SUM(SUMIF(Survey!EX657:FD657,{"&gt;0","&lt;0"})*{1,-1})</f>
        <v>0</v>
      </c>
      <c r="DQ657">
        <f t="shared" si="512"/>
        <v>0</v>
      </c>
      <c r="DR657" s="17">
        <f t="shared" si="513"/>
        <v>100</v>
      </c>
    </row>
    <row r="658" spans="1:122">
      <c r="A658">
        <v>658</v>
      </c>
      <c r="B658" t="str">
        <f t="shared" si="467"/>
        <v>Pass</v>
      </c>
      <c r="C658" t="str">
        <f>IF(COUNTBLANK(Survey!B658:FE658)=$C$2, "Pass", "Fail")</f>
        <v>Pass</v>
      </c>
      <c r="D658" t="str">
        <f t="shared" si="468"/>
        <v>Fail</v>
      </c>
      <c r="E658" t="str">
        <f>IF(OR(ISBLANK(Survey!AJ658),COUNTIF(G658:BB658,"Fail")),"Fail","Pass")</f>
        <v>Fail</v>
      </c>
      <c r="G658" s="16" t="str">
        <f t="shared" si="469"/>
        <v>Fail</v>
      </c>
      <c r="H658" s="177">
        <f>COUNTBLANK(Survey!B658:D658)+COUNTBLANK(Survey!G658)+COUNTBLANK(Survey!I658)+COUNTBLANK(Survey!K658:M658)+COUNTBLANK(Survey!P658)+COUNTBLANK(Survey!S658:U658)+COUNTBLANK(Survey!Y658:AA658)+COUNTBLANK(Survey!AD658:AE658)+COUNTBLANK(Survey!AI658:AI658)</f>
        <v>18</v>
      </c>
      <c r="I658" s="16" t="str">
        <f t="shared" si="470"/>
        <v>Fail</v>
      </c>
      <c r="J658" t="b">
        <f>IF(Survey!E658="No",TRUE,FALSE)</f>
        <v>0</v>
      </c>
      <c r="K658" s="34">
        <f>LEN(Survey!E658)</f>
        <v>0</v>
      </c>
      <c r="L658" s="16" t="str">
        <f t="shared" si="471"/>
        <v>Fail</v>
      </c>
      <c r="M658" t="b">
        <f>IF(Survey!F658="No",TRUE,FALSE)</f>
        <v>0</v>
      </c>
      <c r="N658" s="33">
        <f>LEN(Survey!F658)</f>
        <v>0</v>
      </c>
      <c r="O658" s="16" t="str">
        <f t="shared" si="472"/>
        <v>Pass</v>
      </c>
      <c r="P658" s="34">
        <f>MOD((LEN(Survey!H658)+2),11)</f>
        <v>2</v>
      </c>
      <c r="Q658" s="33" t="str">
        <f>IF(Survey!$L658="Prospectus fund", "Yes", "No")</f>
        <v>No</v>
      </c>
      <c r="R658" s="16" t="str">
        <f t="shared" si="473"/>
        <v>Pass</v>
      </c>
      <c r="S658" s="34">
        <f>MOD((LEN(Survey!J658)+2),11)</f>
        <v>2</v>
      </c>
      <c r="T658" s="35" t="b">
        <f>IF(OR(Survey!$M658="ETF",Survey!$M658="ETF, alternative mutual fund",Survey!$M658="Closed-end", Survey!$M658="Split share corp", Survey!$I658="Yes"),TRUE,FALSE)</f>
        <v>0</v>
      </c>
      <c r="U658" s="16" t="str">
        <f>IFERROR(IF(AND(OR(X658=Y658,Y658 = "Either"),NOT(ISBLANK(Survey!K658))),"Pass","Fail"),"Pass")</f>
        <v>Fail</v>
      </c>
      <c r="V658" s="36" cm="1">
        <f t="array" ref="V658">SUM(SUMIF(Survey!BZ658:CS658,{"&gt;0","&lt;0"})*{1,-1})</f>
        <v>0</v>
      </c>
      <c r="W658" s="38" cm="1">
        <f t="array" ref="W658">SUM(SUMIF(Survey!CC658,{"&gt;0","&lt;0"})*{1,-1})+SUM(SUMIF(Survey!CM658,{"&gt;0","&lt;0"})*{1,-1})</f>
        <v>0</v>
      </c>
      <c r="X658" s="38">
        <f>Survey!K658</f>
        <v>0</v>
      </c>
      <c r="Y658" s="37" t="str">
        <f t="shared" si="474"/>
        <v>Either</v>
      </c>
      <c r="Z658" s="16" t="str">
        <f t="shared" si="475"/>
        <v>Fail</v>
      </c>
      <c r="AA658" s="67" cm="1">
        <f t="array" ref="AA658">SUM(SUMIF(Survey!BZ658:CS658,{"&gt;0","&lt;0"})*{1,-1})+SUM(SUMIF(Survey!CU658:DN658,{"&gt;0","&lt;0"})*{1,-1})</f>
        <v>0</v>
      </c>
      <c r="AB658" s="67">
        <f>IFERROR(AA658/(Survey!$AV658),0)</f>
        <v>0</v>
      </c>
      <c r="AC658" s="128" t="b">
        <f>IF(OR(Survey!$M658="Alternative strategy or hedge",Survey!$M658="Other, illiquid",Survey!$L658="Prospectus fund"),TRUE,FALSE)</f>
        <v>0</v>
      </c>
      <c r="AD658" s="128" t="b">
        <f>NOT(ISBLANK(Survey!$M658))</f>
        <v>0</v>
      </c>
      <c r="AE658" s="16" t="str">
        <f t="shared" si="476"/>
        <v>Pass</v>
      </c>
      <c r="AF658" s="38" t="b">
        <f>NOT(ISNUMBER(SEARCH("Other",Survey!$P658)))</f>
        <v>1</v>
      </c>
      <c r="AG658" s="37" t="b">
        <f>NOT(ISBLANK(Survey!$Q658))</f>
        <v>0</v>
      </c>
      <c r="AH658" s="16" t="str">
        <f t="shared" si="477"/>
        <v>Pass</v>
      </c>
      <c r="AI658" s="143">
        <f>COUNTBLANK(Survey!$W658)</f>
        <v>1</v>
      </c>
      <c r="AJ658" s="67">
        <f>IF(AND(Survey!L658&lt;&gt;"Exempt fund",OR(Survey!$M658="ETF",Survey!$M658="ETF, alternative mutual fund",Survey!$M658="Mutual fund",Survey!$M658="Alternative mutual fund",Survey!$M658="Money market")),1,0)</f>
        <v>0</v>
      </c>
      <c r="AK658" s="16" t="str">
        <f t="shared" si="478"/>
        <v>Pass</v>
      </c>
      <c r="AL658" s="38" t="b">
        <f>NOT(ISNUMBER(SEARCH("Yes",Survey!$AA658)))</f>
        <v>1</v>
      </c>
      <c r="AM658" s="37" t="b">
        <f>IF(COUNTBLANK(Survey!$AB658:$AC658)=0,TRUE, FALSE)</f>
        <v>0</v>
      </c>
      <c r="AN658" s="16" t="str">
        <f t="shared" si="479"/>
        <v>Pass</v>
      </c>
      <c r="AO658" s="38" t="b">
        <f>NOT(ISNUMBER(SEARCH("Yes",Survey!$AD658)))</f>
        <v>1</v>
      </c>
      <c r="AP658" s="37" t="b">
        <f>NOT(ISBLANK(Survey!$AF658))</f>
        <v>0</v>
      </c>
      <c r="AQ658" s="16" t="str">
        <f t="shared" si="480"/>
        <v>Pass</v>
      </c>
      <c r="AR658" s="38" t="b">
        <f>NOT(OR(ISNUMBER(SEARCH("Other",Survey!$AF658)),ISNUMBER(SEARCH("Multiple",Survey!$AF658))))</f>
        <v>1</v>
      </c>
      <c r="AS658" s="37" t="b">
        <f>NOT(ISBLANK(Survey!$AG658))</f>
        <v>0</v>
      </c>
      <c r="AT658" s="16" t="str">
        <f t="shared" si="481"/>
        <v>Fail</v>
      </c>
      <c r="AU658" s="143">
        <f>IF(ABS(Survey!$AV658)&gt;0, 1,0)</f>
        <v>0</v>
      </c>
      <c r="AV658" s="143">
        <f>IF(COUNTBLANK(Survey!$AJ658)=0,1,0)</f>
        <v>0</v>
      </c>
      <c r="AW658" s="16" t="str">
        <f t="shared" si="482"/>
        <v>Pass</v>
      </c>
      <c r="AX658" s="143">
        <f>IF(ISBLANK(Survey!$AJ658),0,1)</f>
        <v>0</v>
      </c>
      <c r="AY658" s="165">
        <f>COUNTBLANK(Survey!$AK658)</f>
        <v>1</v>
      </c>
      <c r="AZ658" s="16" t="str">
        <f t="shared" si="483"/>
        <v>Pass</v>
      </c>
      <c r="BA658" s="143">
        <f>IF(OR(Survey!$AK658="Closed",ISBLANK(Survey!$AK658)),0,1)</f>
        <v>0</v>
      </c>
      <c r="BB658" s="165">
        <f>IF(ISBLANK(Survey!$AL658),1,0)</f>
        <v>1</v>
      </c>
      <c r="BC658" s="147" t="str" cm="1">
        <f t="array" ref="BC658">IF(OR(IF(OR($BE658+$BF658 = 2, $BG658=1), FALSE, TRUE), AND($BD658:$BD658 = 0)),"Pass","Fail")</f>
        <v>Pass</v>
      </c>
      <c r="BD658" s="143">
        <f>COUNTBLANK(Survey!$AM658:$AO658)</f>
        <v>3</v>
      </c>
      <c r="BE658" s="143">
        <f>IF(Survey!$I658="Yes",1,0)</f>
        <v>0</v>
      </c>
      <c r="BF658" s="143">
        <f>IF(OR(Survey!$M658="Mutual fund",Survey!$M658="Alternative mutual fund",Survey!$M658="Money market"),1,0)</f>
        <v>0</v>
      </c>
      <c r="BG658" s="148">
        <f>IF(OR(Survey!$M658="ETF",Survey!$M658="ETF, alternative mutual fund"),1,0)</f>
        <v>0</v>
      </c>
      <c r="BH658" s="16" t="str">
        <f t="shared" si="484"/>
        <v>Pass</v>
      </c>
      <c r="BI658" s="38" t="b">
        <f>OR(ISNUMBER(SEARCH("Yes",Survey!$AO658)),ISBLANK(Survey!$AO658))</f>
        <v>1</v>
      </c>
      <c r="BJ658" s="67" t="b">
        <f>NOT(ISBLANK(Survey!$AP658))</f>
        <v>0</v>
      </c>
      <c r="BK658" s="16" t="str">
        <f t="shared" si="485"/>
        <v>Pass</v>
      </c>
      <c r="BL658" s="143">
        <f>IF(Survey!$AW658=0, 0,1)</f>
        <v>0</v>
      </c>
      <c r="BM658" s="67">
        <f>Survey!$AQ658</f>
        <v>0</v>
      </c>
      <c r="BN658" s="67">
        <f>IFERROR((Survey!$AX658-ABS(Survey!$AY658)-ABS(Survey!$BD658))/Survey!$AW658,0)</f>
        <v>0</v>
      </c>
      <c r="BO658" s="67">
        <f>IF(AND($BM658&gt;$BN658-0.2,$BM658&lt;$BN658+0.2,ISBLANK(Survey!$AQ658)=FALSE),0,1)</f>
        <v>1</v>
      </c>
      <c r="BP658" s="165">
        <f>IF(ISBLANK(Survey!$AR658),1,0)</f>
        <v>1</v>
      </c>
      <c r="BQ658" s="16" t="str">
        <f t="shared" si="486"/>
        <v>Pass</v>
      </c>
      <c r="BR658" s="143">
        <f>IF(Survey!$AW658=0, 0,1)</f>
        <v>0</v>
      </c>
      <c r="BS658" s="67">
        <f>IF(AND(Survey!$AS658&gt;=0,Survey!$AS658&lt;=0.2,Survey!$AS658&lt;&gt;""),0,1)</f>
        <v>1</v>
      </c>
      <c r="BT658" s="143">
        <f>IF(ISBLANK(Survey!$AT658),1,0)</f>
        <v>1</v>
      </c>
      <c r="BU658" s="16" t="str">
        <f t="shared" si="487"/>
        <v>Fail</v>
      </c>
      <c r="BV658" s="165">
        <f>Survey!$AU658</f>
        <v>0</v>
      </c>
      <c r="BW658" s="16" t="str">
        <f t="shared" si="488"/>
        <v>Pass</v>
      </c>
      <c r="BX658" s="36">
        <f>Survey!$AV658</f>
        <v>0</v>
      </c>
      <c r="BY658" s="176">
        <f>Survey!$AW658+Survey!$AX658-ABS(Survey!$AY658)+ABS(Survey!$AZ658)-ABS(Survey!$BA658)+ABS(Survey!$BB658)-ABS(Survey!$BC658)-ABS(Survey!$BD658)+Survey!$BE658</f>
        <v>0</v>
      </c>
      <c r="BZ658" s="35">
        <f t="shared" si="489"/>
        <v>0</v>
      </c>
      <c r="CA658" s="17">
        <f t="shared" si="490"/>
        <v>0</v>
      </c>
      <c r="CB658" s="16" t="str">
        <f t="shared" si="491"/>
        <v>Pass</v>
      </c>
      <c r="CC658" s="38" t="b">
        <f>IF(ABS(Survey!$BE658)=0,TRUE,FALSE)</f>
        <v>1</v>
      </c>
      <c r="CD658" s="37" t="b">
        <f>NOT(ISBLANK(Survey!$BF658))</f>
        <v>0</v>
      </c>
      <c r="CE658" t="str">
        <f t="shared" si="492"/>
        <v>Fail</v>
      </c>
      <c r="CF658" s="29">
        <f>Survey!$AV658</f>
        <v>0</v>
      </c>
      <c r="CG658" s="29" cm="1">
        <f t="array" ref="CG658">SUM(SUMIF(Survey!BH658:BO658,{"&gt;0","&lt;0"})*{1,-1})-SUM(SUMIF(Survey!BQ658:BX658,{"&gt;0","&lt;0"})*{1,-1})</f>
        <v>0</v>
      </c>
      <c r="CH658" s="35" t="str">
        <f t="shared" si="493"/>
        <v>No holdings</v>
      </c>
      <c r="CI658">
        <f t="shared" si="494"/>
        <v>0</v>
      </c>
      <c r="CJ658" s="16" t="str">
        <f t="shared" si="495"/>
        <v>Fail</v>
      </c>
      <c r="CK658" s="36">
        <f>Survey!$AV658</f>
        <v>0</v>
      </c>
      <c r="CL658" s="36" cm="1">
        <f t="array" ref="CL658">SUM(SUMIF(Survey!BZ658:CS658,{"&gt;0","&lt;0"})*{1,-1})-SUM(SUMIF(Survey!CU658:DN658,{"&gt;0","&lt;0"})*{1,-1})</f>
        <v>0</v>
      </c>
      <c r="CM658" s="35" t="str">
        <f t="shared" si="496"/>
        <v>No holdings</v>
      </c>
      <c r="CN658" s="17">
        <f t="shared" si="497"/>
        <v>0</v>
      </c>
      <c r="CO658" s="16" t="str">
        <f t="shared" si="498"/>
        <v>Pass</v>
      </c>
      <c r="CP658" s="38" t="b">
        <f>IF(ABS(Survey!$CS658)=0,TRUE,FALSE)</f>
        <v>1</v>
      </c>
      <c r="CQ658" s="37" t="b">
        <f>NOT(ISBLANK(Survey!$CT658))</f>
        <v>0</v>
      </c>
      <c r="CR658" s="16" t="str">
        <f t="shared" si="499"/>
        <v>Pass</v>
      </c>
      <c r="CS658" s="38" t="b">
        <f>IF(ABS(Survey!$DN658)=0,TRUE,FALSE)</f>
        <v>1</v>
      </c>
      <c r="CT658" s="37" t="b">
        <f>NOT(ISBLANK(Survey!$DO658))</f>
        <v>0</v>
      </c>
      <c r="CU658" t="str">
        <f t="shared" si="500"/>
        <v>Pass</v>
      </c>
      <c r="CV658" s="29" cm="1">
        <f t="array" ref="CV658">SUM(SUMIF(Survey!CO658,{"&gt;0","&lt;0"})*{1,-1})+SUM(SUMIF(Survey!DJ658,{"&gt;0","&lt;0"})*{1,-1})</f>
        <v>0</v>
      </c>
      <c r="CW658" s="29">
        <f>SUM(SUMIF(Survey!DQ658:DW658,{"&gt;0","&lt;0"})*{1,-1})+SUM(SUMIF(Survey!DY658:EE658,{"&gt;0","&lt;0"})*{1,-1})</f>
        <v>0</v>
      </c>
      <c r="CX658">
        <f t="shared" si="501"/>
        <v>0</v>
      </c>
      <c r="CY658">
        <f t="shared" si="502"/>
        <v>0</v>
      </c>
      <c r="CZ658" s="16" t="str">
        <f t="shared" si="503"/>
        <v>Pass</v>
      </c>
      <c r="DA658" s="38" t="b">
        <f>IF(ABS(Survey!$DW658)=0,TRUE,FALSE)</f>
        <v>1</v>
      </c>
      <c r="DB658" s="37" t="b">
        <f>NOT(ISBLANK(Survey!DX658))</f>
        <v>0</v>
      </c>
      <c r="DC658" s="16" t="str">
        <f t="shared" si="504"/>
        <v>Pass</v>
      </c>
      <c r="DD658" s="38" t="b">
        <f>IF(ABS(Survey!$EE658)=0,TRUE,FALSE)</f>
        <v>1</v>
      </c>
      <c r="DE658" s="37" t="b">
        <f>NOT(ISBLANK(Survey!$EF658))</f>
        <v>0</v>
      </c>
      <c r="DF658" s="16" t="str">
        <f t="shared" si="505"/>
        <v>Fail</v>
      </c>
      <c r="DG658" s="36">
        <f>SUM(SUMIF(Survey!EL658:EN658,{"&gt;0","&lt;0"})*{1,-1})</f>
        <v>0</v>
      </c>
      <c r="DH658">
        <f t="shared" si="506"/>
        <v>0</v>
      </c>
      <c r="DI658">
        <f t="shared" si="507"/>
        <v>100</v>
      </c>
      <c r="DJ658" s="35" t="b">
        <f>IF(OR(Survey!$M658="ETF",Survey!$M658="ETF, alternative mutual fund",Survey!$M658="Closed-end", Survey!$M658="Split share corp"),TRUE,FALSE)</f>
        <v>0</v>
      </c>
      <c r="DK658" s="16" t="str">
        <f t="shared" si="508"/>
        <v>Fail</v>
      </c>
      <c r="DL658" s="36">
        <f>SUM(SUMIF(Survey!EP658:EV658,{"&gt;0","&lt;0"})*{1,-1})</f>
        <v>0</v>
      </c>
      <c r="DM658">
        <f t="shared" si="509"/>
        <v>0</v>
      </c>
      <c r="DN658" s="17">
        <f t="shared" si="510"/>
        <v>100</v>
      </c>
      <c r="DO658" s="16" t="str">
        <f t="shared" si="511"/>
        <v>Fail</v>
      </c>
      <c r="DP658" s="36">
        <f>SUM(SUMIF(Survey!EX658:FD658,{"&gt;0","&lt;0"})*{1,-1})</f>
        <v>0</v>
      </c>
      <c r="DQ658">
        <f t="shared" si="512"/>
        <v>0</v>
      </c>
      <c r="DR658" s="17">
        <f t="shared" si="513"/>
        <v>100</v>
      </c>
    </row>
    <row r="659" spans="1:122">
      <c r="A659">
        <v>659</v>
      </c>
      <c r="B659" t="str">
        <f t="shared" si="467"/>
        <v>Pass</v>
      </c>
      <c r="C659" t="str">
        <f>IF(COUNTBLANK(Survey!B659:FE659)=$C$2, "Pass", "Fail")</f>
        <v>Pass</v>
      </c>
      <c r="D659" t="str">
        <f t="shared" si="468"/>
        <v>Fail</v>
      </c>
      <c r="E659" t="str">
        <f>IF(OR(ISBLANK(Survey!AJ659),COUNTIF(G659:BB659,"Fail")),"Fail","Pass")</f>
        <v>Fail</v>
      </c>
      <c r="G659" s="16" t="str">
        <f t="shared" si="469"/>
        <v>Fail</v>
      </c>
      <c r="H659" s="177">
        <f>COUNTBLANK(Survey!B659:D659)+COUNTBLANK(Survey!G659)+COUNTBLANK(Survey!I659)+COUNTBLANK(Survey!K659:M659)+COUNTBLANK(Survey!P659)+COUNTBLANK(Survey!S659:U659)+COUNTBLANK(Survey!Y659:AA659)+COUNTBLANK(Survey!AD659:AE659)+COUNTBLANK(Survey!AI659:AI659)</f>
        <v>18</v>
      </c>
      <c r="I659" s="16" t="str">
        <f t="shared" si="470"/>
        <v>Fail</v>
      </c>
      <c r="J659" t="b">
        <f>IF(Survey!E659="No",TRUE,FALSE)</f>
        <v>0</v>
      </c>
      <c r="K659" s="34">
        <f>LEN(Survey!E659)</f>
        <v>0</v>
      </c>
      <c r="L659" s="16" t="str">
        <f t="shared" si="471"/>
        <v>Fail</v>
      </c>
      <c r="M659" t="b">
        <f>IF(Survey!F659="No",TRUE,FALSE)</f>
        <v>0</v>
      </c>
      <c r="N659" s="33">
        <f>LEN(Survey!F659)</f>
        <v>0</v>
      </c>
      <c r="O659" s="16" t="str">
        <f t="shared" si="472"/>
        <v>Pass</v>
      </c>
      <c r="P659" s="34">
        <f>MOD((LEN(Survey!H659)+2),11)</f>
        <v>2</v>
      </c>
      <c r="Q659" s="33" t="str">
        <f>IF(Survey!$L659="Prospectus fund", "Yes", "No")</f>
        <v>No</v>
      </c>
      <c r="R659" s="16" t="str">
        <f t="shared" si="473"/>
        <v>Pass</v>
      </c>
      <c r="S659" s="34">
        <f>MOD((LEN(Survey!J659)+2),11)</f>
        <v>2</v>
      </c>
      <c r="T659" s="35" t="b">
        <f>IF(OR(Survey!$M659="ETF",Survey!$M659="ETF, alternative mutual fund",Survey!$M659="Closed-end", Survey!$M659="Split share corp", Survey!$I659="Yes"),TRUE,FALSE)</f>
        <v>0</v>
      </c>
      <c r="U659" s="16" t="str">
        <f>IFERROR(IF(AND(OR(X659=Y659,Y659 = "Either"),NOT(ISBLANK(Survey!K659))),"Pass","Fail"),"Pass")</f>
        <v>Fail</v>
      </c>
      <c r="V659" s="36" cm="1">
        <f t="array" ref="V659">SUM(SUMIF(Survey!BZ659:CS659,{"&gt;0","&lt;0"})*{1,-1})</f>
        <v>0</v>
      </c>
      <c r="W659" s="38" cm="1">
        <f t="array" ref="W659">SUM(SUMIF(Survey!CC659,{"&gt;0","&lt;0"})*{1,-1})+SUM(SUMIF(Survey!CM659,{"&gt;0","&lt;0"})*{1,-1})</f>
        <v>0</v>
      </c>
      <c r="X659" s="38">
        <f>Survey!K659</f>
        <v>0</v>
      </c>
      <c r="Y659" s="37" t="str">
        <f t="shared" si="474"/>
        <v>Either</v>
      </c>
      <c r="Z659" s="16" t="str">
        <f t="shared" si="475"/>
        <v>Fail</v>
      </c>
      <c r="AA659" s="67" cm="1">
        <f t="array" ref="AA659">SUM(SUMIF(Survey!BZ659:CS659,{"&gt;0","&lt;0"})*{1,-1})+SUM(SUMIF(Survey!CU659:DN659,{"&gt;0","&lt;0"})*{1,-1})</f>
        <v>0</v>
      </c>
      <c r="AB659" s="67">
        <f>IFERROR(AA659/(Survey!$AV659),0)</f>
        <v>0</v>
      </c>
      <c r="AC659" s="128" t="b">
        <f>IF(OR(Survey!$M659="Alternative strategy or hedge",Survey!$M659="Other, illiquid",Survey!$L659="Prospectus fund"),TRUE,FALSE)</f>
        <v>0</v>
      </c>
      <c r="AD659" s="128" t="b">
        <f>NOT(ISBLANK(Survey!$M659))</f>
        <v>0</v>
      </c>
      <c r="AE659" s="16" t="str">
        <f t="shared" si="476"/>
        <v>Pass</v>
      </c>
      <c r="AF659" s="38" t="b">
        <f>NOT(ISNUMBER(SEARCH("Other",Survey!$P659)))</f>
        <v>1</v>
      </c>
      <c r="AG659" s="37" t="b">
        <f>NOT(ISBLANK(Survey!$Q659))</f>
        <v>0</v>
      </c>
      <c r="AH659" s="16" t="str">
        <f t="shared" si="477"/>
        <v>Pass</v>
      </c>
      <c r="AI659" s="143">
        <f>COUNTBLANK(Survey!$W659)</f>
        <v>1</v>
      </c>
      <c r="AJ659" s="67">
        <f>IF(AND(Survey!L659&lt;&gt;"Exempt fund",OR(Survey!$M659="ETF",Survey!$M659="ETF, alternative mutual fund",Survey!$M659="Mutual fund",Survey!$M659="Alternative mutual fund",Survey!$M659="Money market")),1,0)</f>
        <v>0</v>
      </c>
      <c r="AK659" s="16" t="str">
        <f t="shared" si="478"/>
        <v>Pass</v>
      </c>
      <c r="AL659" s="38" t="b">
        <f>NOT(ISNUMBER(SEARCH("Yes",Survey!$AA659)))</f>
        <v>1</v>
      </c>
      <c r="AM659" s="37" t="b">
        <f>IF(COUNTBLANK(Survey!$AB659:$AC659)=0,TRUE, FALSE)</f>
        <v>0</v>
      </c>
      <c r="AN659" s="16" t="str">
        <f t="shared" si="479"/>
        <v>Pass</v>
      </c>
      <c r="AO659" s="38" t="b">
        <f>NOT(ISNUMBER(SEARCH("Yes",Survey!$AD659)))</f>
        <v>1</v>
      </c>
      <c r="AP659" s="37" t="b">
        <f>NOT(ISBLANK(Survey!$AF659))</f>
        <v>0</v>
      </c>
      <c r="AQ659" s="16" t="str">
        <f t="shared" si="480"/>
        <v>Pass</v>
      </c>
      <c r="AR659" s="38" t="b">
        <f>NOT(OR(ISNUMBER(SEARCH("Other",Survey!$AF659)),ISNUMBER(SEARCH("Multiple",Survey!$AF659))))</f>
        <v>1</v>
      </c>
      <c r="AS659" s="37" t="b">
        <f>NOT(ISBLANK(Survey!$AG659))</f>
        <v>0</v>
      </c>
      <c r="AT659" s="16" t="str">
        <f t="shared" si="481"/>
        <v>Fail</v>
      </c>
      <c r="AU659" s="143">
        <f>IF(ABS(Survey!$AV659)&gt;0, 1,0)</f>
        <v>0</v>
      </c>
      <c r="AV659" s="143">
        <f>IF(COUNTBLANK(Survey!$AJ659)=0,1,0)</f>
        <v>0</v>
      </c>
      <c r="AW659" s="16" t="str">
        <f t="shared" si="482"/>
        <v>Pass</v>
      </c>
      <c r="AX659" s="143">
        <f>IF(ISBLANK(Survey!$AJ659),0,1)</f>
        <v>0</v>
      </c>
      <c r="AY659" s="165">
        <f>COUNTBLANK(Survey!$AK659)</f>
        <v>1</v>
      </c>
      <c r="AZ659" s="16" t="str">
        <f t="shared" si="483"/>
        <v>Pass</v>
      </c>
      <c r="BA659" s="143">
        <f>IF(OR(Survey!$AK659="Closed",ISBLANK(Survey!$AK659)),0,1)</f>
        <v>0</v>
      </c>
      <c r="BB659" s="165">
        <f>IF(ISBLANK(Survey!$AL659),1,0)</f>
        <v>1</v>
      </c>
      <c r="BC659" s="147" t="str" cm="1">
        <f t="array" ref="BC659">IF(OR(IF(OR($BE659+$BF659 = 2, $BG659=1), FALSE, TRUE), AND($BD659:$BD659 = 0)),"Pass","Fail")</f>
        <v>Pass</v>
      </c>
      <c r="BD659" s="143">
        <f>COUNTBLANK(Survey!$AM659:$AO659)</f>
        <v>3</v>
      </c>
      <c r="BE659" s="143">
        <f>IF(Survey!$I659="Yes",1,0)</f>
        <v>0</v>
      </c>
      <c r="BF659" s="143">
        <f>IF(OR(Survey!$M659="Mutual fund",Survey!$M659="Alternative mutual fund",Survey!$M659="Money market"),1,0)</f>
        <v>0</v>
      </c>
      <c r="BG659" s="148">
        <f>IF(OR(Survey!$M659="ETF",Survey!$M659="ETF, alternative mutual fund"),1,0)</f>
        <v>0</v>
      </c>
      <c r="BH659" s="16" t="str">
        <f t="shared" si="484"/>
        <v>Pass</v>
      </c>
      <c r="BI659" s="38" t="b">
        <f>OR(ISNUMBER(SEARCH("Yes",Survey!$AO659)),ISBLANK(Survey!$AO659))</f>
        <v>1</v>
      </c>
      <c r="BJ659" s="67" t="b">
        <f>NOT(ISBLANK(Survey!$AP659))</f>
        <v>0</v>
      </c>
      <c r="BK659" s="16" t="str">
        <f t="shared" si="485"/>
        <v>Pass</v>
      </c>
      <c r="BL659" s="143">
        <f>IF(Survey!$AW659=0, 0,1)</f>
        <v>0</v>
      </c>
      <c r="BM659" s="67">
        <f>Survey!$AQ659</f>
        <v>0</v>
      </c>
      <c r="BN659" s="67">
        <f>IFERROR((Survey!$AX659-ABS(Survey!$AY659)-ABS(Survey!$BD659))/Survey!$AW659,0)</f>
        <v>0</v>
      </c>
      <c r="BO659" s="67">
        <f>IF(AND($BM659&gt;$BN659-0.2,$BM659&lt;$BN659+0.2,ISBLANK(Survey!$AQ659)=FALSE),0,1)</f>
        <v>1</v>
      </c>
      <c r="BP659" s="165">
        <f>IF(ISBLANK(Survey!$AR659),1,0)</f>
        <v>1</v>
      </c>
      <c r="BQ659" s="16" t="str">
        <f t="shared" si="486"/>
        <v>Pass</v>
      </c>
      <c r="BR659" s="143">
        <f>IF(Survey!$AW659=0, 0,1)</f>
        <v>0</v>
      </c>
      <c r="BS659" s="67">
        <f>IF(AND(Survey!$AS659&gt;=0,Survey!$AS659&lt;=0.2,Survey!$AS659&lt;&gt;""),0,1)</f>
        <v>1</v>
      </c>
      <c r="BT659" s="143">
        <f>IF(ISBLANK(Survey!$AT659),1,0)</f>
        <v>1</v>
      </c>
      <c r="BU659" s="16" t="str">
        <f t="shared" si="487"/>
        <v>Fail</v>
      </c>
      <c r="BV659" s="165">
        <f>Survey!$AU659</f>
        <v>0</v>
      </c>
      <c r="BW659" s="16" t="str">
        <f t="shared" si="488"/>
        <v>Pass</v>
      </c>
      <c r="BX659" s="36">
        <f>Survey!$AV659</f>
        <v>0</v>
      </c>
      <c r="BY659" s="176">
        <f>Survey!$AW659+Survey!$AX659-ABS(Survey!$AY659)+ABS(Survey!$AZ659)-ABS(Survey!$BA659)+ABS(Survey!$BB659)-ABS(Survey!$BC659)-ABS(Survey!$BD659)+Survey!$BE659</f>
        <v>0</v>
      </c>
      <c r="BZ659" s="35">
        <f t="shared" si="489"/>
        <v>0</v>
      </c>
      <c r="CA659" s="17">
        <f t="shared" si="490"/>
        <v>0</v>
      </c>
      <c r="CB659" s="16" t="str">
        <f t="shared" si="491"/>
        <v>Pass</v>
      </c>
      <c r="CC659" s="38" t="b">
        <f>IF(ABS(Survey!$BE659)=0,TRUE,FALSE)</f>
        <v>1</v>
      </c>
      <c r="CD659" s="37" t="b">
        <f>NOT(ISBLANK(Survey!$BF659))</f>
        <v>0</v>
      </c>
      <c r="CE659" t="str">
        <f t="shared" si="492"/>
        <v>Fail</v>
      </c>
      <c r="CF659" s="29">
        <f>Survey!$AV659</f>
        <v>0</v>
      </c>
      <c r="CG659" s="29" cm="1">
        <f t="array" ref="CG659">SUM(SUMIF(Survey!BH659:BO659,{"&gt;0","&lt;0"})*{1,-1})-SUM(SUMIF(Survey!BQ659:BX659,{"&gt;0","&lt;0"})*{1,-1})</f>
        <v>0</v>
      </c>
      <c r="CH659" s="35" t="str">
        <f t="shared" si="493"/>
        <v>No holdings</v>
      </c>
      <c r="CI659">
        <f t="shared" si="494"/>
        <v>0</v>
      </c>
      <c r="CJ659" s="16" t="str">
        <f t="shared" si="495"/>
        <v>Fail</v>
      </c>
      <c r="CK659" s="36">
        <f>Survey!$AV659</f>
        <v>0</v>
      </c>
      <c r="CL659" s="36" cm="1">
        <f t="array" ref="CL659">SUM(SUMIF(Survey!BZ659:CS659,{"&gt;0","&lt;0"})*{1,-1})-SUM(SUMIF(Survey!CU659:DN659,{"&gt;0","&lt;0"})*{1,-1})</f>
        <v>0</v>
      </c>
      <c r="CM659" s="35" t="str">
        <f t="shared" si="496"/>
        <v>No holdings</v>
      </c>
      <c r="CN659" s="17">
        <f t="shared" si="497"/>
        <v>0</v>
      </c>
      <c r="CO659" s="16" t="str">
        <f t="shared" si="498"/>
        <v>Pass</v>
      </c>
      <c r="CP659" s="38" t="b">
        <f>IF(ABS(Survey!$CS659)=0,TRUE,FALSE)</f>
        <v>1</v>
      </c>
      <c r="CQ659" s="37" t="b">
        <f>NOT(ISBLANK(Survey!$CT659))</f>
        <v>0</v>
      </c>
      <c r="CR659" s="16" t="str">
        <f t="shared" si="499"/>
        <v>Pass</v>
      </c>
      <c r="CS659" s="38" t="b">
        <f>IF(ABS(Survey!$DN659)=0,TRUE,FALSE)</f>
        <v>1</v>
      </c>
      <c r="CT659" s="37" t="b">
        <f>NOT(ISBLANK(Survey!$DO659))</f>
        <v>0</v>
      </c>
      <c r="CU659" t="str">
        <f t="shared" si="500"/>
        <v>Pass</v>
      </c>
      <c r="CV659" s="29" cm="1">
        <f t="array" ref="CV659">SUM(SUMIF(Survey!CO659,{"&gt;0","&lt;0"})*{1,-1})+SUM(SUMIF(Survey!DJ659,{"&gt;0","&lt;0"})*{1,-1})</f>
        <v>0</v>
      </c>
      <c r="CW659" s="29">
        <f>SUM(SUMIF(Survey!DQ659:DW659,{"&gt;0","&lt;0"})*{1,-1})+SUM(SUMIF(Survey!DY659:EE659,{"&gt;0","&lt;0"})*{1,-1})</f>
        <v>0</v>
      </c>
      <c r="CX659">
        <f t="shared" si="501"/>
        <v>0</v>
      </c>
      <c r="CY659">
        <f t="shared" si="502"/>
        <v>0</v>
      </c>
      <c r="CZ659" s="16" t="str">
        <f t="shared" si="503"/>
        <v>Pass</v>
      </c>
      <c r="DA659" s="38" t="b">
        <f>IF(ABS(Survey!$DW659)=0,TRUE,FALSE)</f>
        <v>1</v>
      </c>
      <c r="DB659" s="37" t="b">
        <f>NOT(ISBLANK(Survey!DX659))</f>
        <v>0</v>
      </c>
      <c r="DC659" s="16" t="str">
        <f t="shared" si="504"/>
        <v>Pass</v>
      </c>
      <c r="DD659" s="38" t="b">
        <f>IF(ABS(Survey!$EE659)=0,TRUE,FALSE)</f>
        <v>1</v>
      </c>
      <c r="DE659" s="37" t="b">
        <f>NOT(ISBLANK(Survey!$EF659))</f>
        <v>0</v>
      </c>
      <c r="DF659" s="16" t="str">
        <f t="shared" si="505"/>
        <v>Fail</v>
      </c>
      <c r="DG659" s="36">
        <f>SUM(SUMIF(Survey!EL659:EN659,{"&gt;0","&lt;0"})*{1,-1})</f>
        <v>0</v>
      </c>
      <c r="DH659">
        <f t="shared" si="506"/>
        <v>0</v>
      </c>
      <c r="DI659">
        <f t="shared" si="507"/>
        <v>100</v>
      </c>
      <c r="DJ659" s="35" t="b">
        <f>IF(OR(Survey!$M659="ETF",Survey!$M659="ETF, alternative mutual fund",Survey!$M659="Closed-end", Survey!$M659="Split share corp"),TRUE,FALSE)</f>
        <v>0</v>
      </c>
      <c r="DK659" s="16" t="str">
        <f t="shared" si="508"/>
        <v>Fail</v>
      </c>
      <c r="DL659" s="36">
        <f>SUM(SUMIF(Survey!EP659:EV659,{"&gt;0","&lt;0"})*{1,-1})</f>
        <v>0</v>
      </c>
      <c r="DM659">
        <f t="shared" si="509"/>
        <v>0</v>
      </c>
      <c r="DN659" s="17">
        <f t="shared" si="510"/>
        <v>100</v>
      </c>
      <c r="DO659" s="16" t="str">
        <f t="shared" si="511"/>
        <v>Fail</v>
      </c>
      <c r="DP659" s="36">
        <f>SUM(SUMIF(Survey!EX659:FD659,{"&gt;0","&lt;0"})*{1,-1})</f>
        <v>0</v>
      </c>
      <c r="DQ659">
        <f t="shared" si="512"/>
        <v>0</v>
      </c>
      <c r="DR659" s="17">
        <f t="shared" si="513"/>
        <v>100</v>
      </c>
    </row>
    <row r="660" spans="1:122">
      <c r="A660">
        <v>660</v>
      </c>
      <c r="B660" t="str">
        <f t="shared" si="467"/>
        <v>Pass</v>
      </c>
      <c r="C660" t="str">
        <f>IF(COUNTBLANK(Survey!B660:FE660)=$C$2, "Pass", "Fail")</f>
        <v>Pass</v>
      </c>
      <c r="D660" t="str">
        <f t="shared" si="468"/>
        <v>Fail</v>
      </c>
      <c r="E660" t="str">
        <f>IF(OR(ISBLANK(Survey!AJ660),COUNTIF(G660:BB660,"Fail")),"Fail","Pass")</f>
        <v>Fail</v>
      </c>
      <c r="G660" s="16" t="str">
        <f t="shared" si="469"/>
        <v>Fail</v>
      </c>
      <c r="H660" s="177">
        <f>COUNTBLANK(Survey!B660:D660)+COUNTBLANK(Survey!G660)+COUNTBLANK(Survey!I660)+COUNTBLANK(Survey!K660:M660)+COUNTBLANK(Survey!P660)+COUNTBLANK(Survey!S660:U660)+COUNTBLANK(Survey!Y660:AA660)+COUNTBLANK(Survey!AD660:AE660)+COUNTBLANK(Survey!AI660:AI660)</f>
        <v>18</v>
      </c>
      <c r="I660" s="16" t="str">
        <f t="shared" si="470"/>
        <v>Fail</v>
      </c>
      <c r="J660" t="b">
        <f>IF(Survey!E660="No",TRUE,FALSE)</f>
        <v>0</v>
      </c>
      <c r="K660" s="34">
        <f>LEN(Survey!E660)</f>
        <v>0</v>
      </c>
      <c r="L660" s="16" t="str">
        <f t="shared" si="471"/>
        <v>Fail</v>
      </c>
      <c r="M660" t="b">
        <f>IF(Survey!F660="No",TRUE,FALSE)</f>
        <v>0</v>
      </c>
      <c r="N660" s="33">
        <f>LEN(Survey!F660)</f>
        <v>0</v>
      </c>
      <c r="O660" s="16" t="str">
        <f t="shared" si="472"/>
        <v>Pass</v>
      </c>
      <c r="P660" s="34">
        <f>MOD((LEN(Survey!H660)+2),11)</f>
        <v>2</v>
      </c>
      <c r="Q660" s="33" t="str">
        <f>IF(Survey!$L660="Prospectus fund", "Yes", "No")</f>
        <v>No</v>
      </c>
      <c r="R660" s="16" t="str">
        <f t="shared" si="473"/>
        <v>Pass</v>
      </c>
      <c r="S660" s="34">
        <f>MOD((LEN(Survey!J660)+2),11)</f>
        <v>2</v>
      </c>
      <c r="T660" s="35" t="b">
        <f>IF(OR(Survey!$M660="ETF",Survey!$M660="ETF, alternative mutual fund",Survey!$M660="Closed-end", Survey!$M660="Split share corp", Survey!$I660="Yes"),TRUE,FALSE)</f>
        <v>0</v>
      </c>
      <c r="U660" s="16" t="str">
        <f>IFERROR(IF(AND(OR(X660=Y660,Y660 = "Either"),NOT(ISBLANK(Survey!K660))),"Pass","Fail"),"Pass")</f>
        <v>Fail</v>
      </c>
      <c r="V660" s="36" cm="1">
        <f t="array" ref="V660">SUM(SUMIF(Survey!BZ660:CS660,{"&gt;0","&lt;0"})*{1,-1})</f>
        <v>0</v>
      </c>
      <c r="W660" s="38" cm="1">
        <f t="array" ref="W660">SUM(SUMIF(Survey!CC660,{"&gt;0","&lt;0"})*{1,-1})+SUM(SUMIF(Survey!CM660,{"&gt;0","&lt;0"})*{1,-1})</f>
        <v>0</v>
      </c>
      <c r="X660" s="38">
        <f>Survey!K660</f>
        <v>0</v>
      </c>
      <c r="Y660" s="37" t="str">
        <f t="shared" si="474"/>
        <v>Either</v>
      </c>
      <c r="Z660" s="16" t="str">
        <f t="shared" si="475"/>
        <v>Fail</v>
      </c>
      <c r="AA660" s="67" cm="1">
        <f t="array" ref="AA660">SUM(SUMIF(Survey!BZ660:CS660,{"&gt;0","&lt;0"})*{1,-1})+SUM(SUMIF(Survey!CU660:DN660,{"&gt;0","&lt;0"})*{1,-1})</f>
        <v>0</v>
      </c>
      <c r="AB660" s="67">
        <f>IFERROR(AA660/(Survey!$AV660),0)</f>
        <v>0</v>
      </c>
      <c r="AC660" s="128" t="b">
        <f>IF(OR(Survey!$M660="Alternative strategy or hedge",Survey!$M660="Other, illiquid",Survey!$L660="Prospectus fund"),TRUE,FALSE)</f>
        <v>0</v>
      </c>
      <c r="AD660" s="128" t="b">
        <f>NOT(ISBLANK(Survey!$M660))</f>
        <v>0</v>
      </c>
      <c r="AE660" s="16" t="str">
        <f t="shared" si="476"/>
        <v>Pass</v>
      </c>
      <c r="AF660" s="38" t="b">
        <f>NOT(ISNUMBER(SEARCH("Other",Survey!$P660)))</f>
        <v>1</v>
      </c>
      <c r="AG660" s="37" t="b">
        <f>NOT(ISBLANK(Survey!$Q660))</f>
        <v>0</v>
      </c>
      <c r="AH660" s="16" t="str">
        <f t="shared" si="477"/>
        <v>Pass</v>
      </c>
      <c r="AI660" s="143">
        <f>COUNTBLANK(Survey!$W660)</f>
        <v>1</v>
      </c>
      <c r="AJ660" s="67">
        <f>IF(AND(Survey!L660&lt;&gt;"Exempt fund",OR(Survey!$M660="ETF",Survey!$M660="ETF, alternative mutual fund",Survey!$M660="Mutual fund",Survey!$M660="Alternative mutual fund",Survey!$M660="Money market")),1,0)</f>
        <v>0</v>
      </c>
      <c r="AK660" s="16" t="str">
        <f t="shared" si="478"/>
        <v>Pass</v>
      </c>
      <c r="AL660" s="38" t="b">
        <f>NOT(ISNUMBER(SEARCH("Yes",Survey!$AA660)))</f>
        <v>1</v>
      </c>
      <c r="AM660" s="37" t="b">
        <f>IF(COUNTBLANK(Survey!$AB660:$AC660)=0,TRUE, FALSE)</f>
        <v>0</v>
      </c>
      <c r="AN660" s="16" t="str">
        <f t="shared" si="479"/>
        <v>Pass</v>
      </c>
      <c r="AO660" s="38" t="b">
        <f>NOT(ISNUMBER(SEARCH("Yes",Survey!$AD660)))</f>
        <v>1</v>
      </c>
      <c r="AP660" s="37" t="b">
        <f>NOT(ISBLANK(Survey!$AF660))</f>
        <v>0</v>
      </c>
      <c r="AQ660" s="16" t="str">
        <f t="shared" si="480"/>
        <v>Pass</v>
      </c>
      <c r="AR660" s="38" t="b">
        <f>NOT(OR(ISNUMBER(SEARCH("Other",Survey!$AF660)),ISNUMBER(SEARCH("Multiple",Survey!$AF660))))</f>
        <v>1</v>
      </c>
      <c r="AS660" s="37" t="b">
        <f>NOT(ISBLANK(Survey!$AG660))</f>
        <v>0</v>
      </c>
      <c r="AT660" s="16" t="str">
        <f t="shared" si="481"/>
        <v>Fail</v>
      </c>
      <c r="AU660" s="143">
        <f>IF(ABS(Survey!$AV660)&gt;0, 1,0)</f>
        <v>0</v>
      </c>
      <c r="AV660" s="143">
        <f>IF(COUNTBLANK(Survey!$AJ660)=0,1,0)</f>
        <v>0</v>
      </c>
      <c r="AW660" s="16" t="str">
        <f t="shared" si="482"/>
        <v>Pass</v>
      </c>
      <c r="AX660" s="143">
        <f>IF(ISBLANK(Survey!$AJ660),0,1)</f>
        <v>0</v>
      </c>
      <c r="AY660" s="165">
        <f>COUNTBLANK(Survey!$AK660)</f>
        <v>1</v>
      </c>
      <c r="AZ660" s="16" t="str">
        <f t="shared" si="483"/>
        <v>Pass</v>
      </c>
      <c r="BA660" s="143">
        <f>IF(OR(Survey!$AK660="Closed",ISBLANK(Survey!$AK660)),0,1)</f>
        <v>0</v>
      </c>
      <c r="BB660" s="165">
        <f>IF(ISBLANK(Survey!$AL660),1,0)</f>
        <v>1</v>
      </c>
      <c r="BC660" s="147" t="str" cm="1">
        <f t="array" ref="BC660">IF(OR(IF(OR($BE660+$BF660 = 2, $BG660=1), FALSE, TRUE), AND($BD660:$BD660 = 0)),"Pass","Fail")</f>
        <v>Pass</v>
      </c>
      <c r="BD660" s="143">
        <f>COUNTBLANK(Survey!$AM660:$AO660)</f>
        <v>3</v>
      </c>
      <c r="BE660" s="143">
        <f>IF(Survey!$I660="Yes",1,0)</f>
        <v>0</v>
      </c>
      <c r="BF660" s="143">
        <f>IF(OR(Survey!$M660="Mutual fund",Survey!$M660="Alternative mutual fund",Survey!$M660="Money market"),1,0)</f>
        <v>0</v>
      </c>
      <c r="BG660" s="148">
        <f>IF(OR(Survey!$M660="ETF",Survey!$M660="ETF, alternative mutual fund"),1,0)</f>
        <v>0</v>
      </c>
      <c r="BH660" s="16" t="str">
        <f t="shared" si="484"/>
        <v>Pass</v>
      </c>
      <c r="BI660" s="38" t="b">
        <f>OR(ISNUMBER(SEARCH("Yes",Survey!$AO660)),ISBLANK(Survey!$AO660))</f>
        <v>1</v>
      </c>
      <c r="BJ660" s="67" t="b">
        <f>NOT(ISBLANK(Survey!$AP660))</f>
        <v>0</v>
      </c>
      <c r="BK660" s="16" t="str">
        <f t="shared" si="485"/>
        <v>Pass</v>
      </c>
      <c r="BL660" s="143">
        <f>IF(Survey!$AW660=0, 0,1)</f>
        <v>0</v>
      </c>
      <c r="BM660" s="67">
        <f>Survey!$AQ660</f>
        <v>0</v>
      </c>
      <c r="BN660" s="67">
        <f>IFERROR((Survey!$AX660-ABS(Survey!$AY660)-ABS(Survey!$BD660))/Survey!$AW660,0)</f>
        <v>0</v>
      </c>
      <c r="BO660" s="67">
        <f>IF(AND($BM660&gt;$BN660-0.2,$BM660&lt;$BN660+0.2,ISBLANK(Survey!$AQ660)=FALSE),0,1)</f>
        <v>1</v>
      </c>
      <c r="BP660" s="165">
        <f>IF(ISBLANK(Survey!$AR660),1,0)</f>
        <v>1</v>
      </c>
      <c r="BQ660" s="16" t="str">
        <f t="shared" si="486"/>
        <v>Pass</v>
      </c>
      <c r="BR660" s="143">
        <f>IF(Survey!$AW660=0, 0,1)</f>
        <v>0</v>
      </c>
      <c r="BS660" s="67">
        <f>IF(AND(Survey!$AS660&gt;=0,Survey!$AS660&lt;=0.2,Survey!$AS660&lt;&gt;""),0,1)</f>
        <v>1</v>
      </c>
      <c r="BT660" s="143">
        <f>IF(ISBLANK(Survey!$AT660),1,0)</f>
        <v>1</v>
      </c>
      <c r="BU660" s="16" t="str">
        <f t="shared" si="487"/>
        <v>Fail</v>
      </c>
      <c r="BV660" s="165">
        <f>Survey!$AU660</f>
        <v>0</v>
      </c>
      <c r="BW660" s="16" t="str">
        <f t="shared" si="488"/>
        <v>Pass</v>
      </c>
      <c r="BX660" s="36">
        <f>Survey!$AV660</f>
        <v>0</v>
      </c>
      <c r="BY660" s="176">
        <f>Survey!$AW660+Survey!$AX660-ABS(Survey!$AY660)+ABS(Survey!$AZ660)-ABS(Survey!$BA660)+ABS(Survey!$BB660)-ABS(Survey!$BC660)-ABS(Survey!$BD660)+Survey!$BE660</f>
        <v>0</v>
      </c>
      <c r="BZ660" s="35">
        <f t="shared" si="489"/>
        <v>0</v>
      </c>
      <c r="CA660" s="17">
        <f t="shared" si="490"/>
        <v>0</v>
      </c>
      <c r="CB660" s="16" t="str">
        <f t="shared" si="491"/>
        <v>Pass</v>
      </c>
      <c r="CC660" s="38" t="b">
        <f>IF(ABS(Survey!$BE660)=0,TRUE,FALSE)</f>
        <v>1</v>
      </c>
      <c r="CD660" s="37" t="b">
        <f>NOT(ISBLANK(Survey!$BF660))</f>
        <v>0</v>
      </c>
      <c r="CE660" t="str">
        <f t="shared" si="492"/>
        <v>Fail</v>
      </c>
      <c r="CF660" s="29">
        <f>Survey!$AV660</f>
        <v>0</v>
      </c>
      <c r="CG660" s="29" cm="1">
        <f t="array" ref="CG660">SUM(SUMIF(Survey!BH660:BO660,{"&gt;0","&lt;0"})*{1,-1})-SUM(SUMIF(Survey!BQ660:BX660,{"&gt;0","&lt;0"})*{1,-1})</f>
        <v>0</v>
      </c>
      <c r="CH660" s="35" t="str">
        <f t="shared" si="493"/>
        <v>No holdings</v>
      </c>
      <c r="CI660">
        <f t="shared" si="494"/>
        <v>0</v>
      </c>
      <c r="CJ660" s="16" t="str">
        <f t="shared" si="495"/>
        <v>Fail</v>
      </c>
      <c r="CK660" s="36">
        <f>Survey!$AV660</f>
        <v>0</v>
      </c>
      <c r="CL660" s="36" cm="1">
        <f t="array" ref="CL660">SUM(SUMIF(Survey!BZ660:CS660,{"&gt;0","&lt;0"})*{1,-1})-SUM(SUMIF(Survey!CU660:DN660,{"&gt;0","&lt;0"})*{1,-1})</f>
        <v>0</v>
      </c>
      <c r="CM660" s="35" t="str">
        <f t="shared" si="496"/>
        <v>No holdings</v>
      </c>
      <c r="CN660" s="17">
        <f t="shared" si="497"/>
        <v>0</v>
      </c>
      <c r="CO660" s="16" t="str">
        <f t="shared" si="498"/>
        <v>Pass</v>
      </c>
      <c r="CP660" s="38" t="b">
        <f>IF(ABS(Survey!$CS660)=0,TRUE,FALSE)</f>
        <v>1</v>
      </c>
      <c r="CQ660" s="37" t="b">
        <f>NOT(ISBLANK(Survey!$CT660))</f>
        <v>0</v>
      </c>
      <c r="CR660" s="16" t="str">
        <f t="shared" si="499"/>
        <v>Pass</v>
      </c>
      <c r="CS660" s="38" t="b">
        <f>IF(ABS(Survey!$DN660)=0,TRUE,FALSE)</f>
        <v>1</v>
      </c>
      <c r="CT660" s="37" t="b">
        <f>NOT(ISBLANK(Survey!$DO660))</f>
        <v>0</v>
      </c>
      <c r="CU660" t="str">
        <f t="shared" si="500"/>
        <v>Pass</v>
      </c>
      <c r="CV660" s="29" cm="1">
        <f t="array" ref="CV660">SUM(SUMIF(Survey!CO660,{"&gt;0","&lt;0"})*{1,-1})+SUM(SUMIF(Survey!DJ660,{"&gt;0","&lt;0"})*{1,-1})</f>
        <v>0</v>
      </c>
      <c r="CW660" s="29">
        <f>SUM(SUMIF(Survey!DQ660:DW660,{"&gt;0","&lt;0"})*{1,-1})+SUM(SUMIF(Survey!DY660:EE660,{"&gt;0","&lt;0"})*{1,-1})</f>
        <v>0</v>
      </c>
      <c r="CX660">
        <f t="shared" si="501"/>
        <v>0</v>
      </c>
      <c r="CY660">
        <f t="shared" si="502"/>
        <v>0</v>
      </c>
      <c r="CZ660" s="16" t="str">
        <f t="shared" si="503"/>
        <v>Pass</v>
      </c>
      <c r="DA660" s="38" t="b">
        <f>IF(ABS(Survey!$DW660)=0,TRUE,FALSE)</f>
        <v>1</v>
      </c>
      <c r="DB660" s="37" t="b">
        <f>NOT(ISBLANK(Survey!DX660))</f>
        <v>0</v>
      </c>
      <c r="DC660" s="16" t="str">
        <f t="shared" si="504"/>
        <v>Pass</v>
      </c>
      <c r="DD660" s="38" t="b">
        <f>IF(ABS(Survey!$EE660)=0,TRUE,FALSE)</f>
        <v>1</v>
      </c>
      <c r="DE660" s="37" t="b">
        <f>NOT(ISBLANK(Survey!$EF660))</f>
        <v>0</v>
      </c>
      <c r="DF660" s="16" t="str">
        <f t="shared" si="505"/>
        <v>Fail</v>
      </c>
      <c r="DG660" s="36">
        <f>SUM(SUMIF(Survey!EL660:EN660,{"&gt;0","&lt;0"})*{1,-1})</f>
        <v>0</v>
      </c>
      <c r="DH660">
        <f t="shared" si="506"/>
        <v>0</v>
      </c>
      <c r="DI660">
        <f t="shared" si="507"/>
        <v>100</v>
      </c>
      <c r="DJ660" s="35" t="b">
        <f>IF(OR(Survey!$M660="ETF",Survey!$M660="ETF, alternative mutual fund",Survey!$M660="Closed-end", Survey!$M660="Split share corp"),TRUE,FALSE)</f>
        <v>0</v>
      </c>
      <c r="DK660" s="16" t="str">
        <f t="shared" si="508"/>
        <v>Fail</v>
      </c>
      <c r="DL660" s="36">
        <f>SUM(SUMIF(Survey!EP660:EV660,{"&gt;0","&lt;0"})*{1,-1})</f>
        <v>0</v>
      </c>
      <c r="DM660">
        <f t="shared" si="509"/>
        <v>0</v>
      </c>
      <c r="DN660" s="17">
        <f t="shared" si="510"/>
        <v>100</v>
      </c>
      <c r="DO660" s="16" t="str">
        <f t="shared" si="511"/>
        <v>Fail</v>
      </c>
      <c r="DP660" s="36">
        <f>SUM(SUMIF(Survey!EX660:FD660,{"&gt;0","&lt;0"})*{1,-1})</f>
        <v>0</v>
      </c>
      <c r="DQ660">
        <f t="shared" si="512"/>
        <v>0</v>
      </c>
      <c r="DR660" s="17">
        <f t="shared" si="513"/>
        <v>100</v>
      </c>
    </row>
    <row r="661" spans="1:122">
      <c r="A661">
        <v>661</v>
      </c>
      <c r="B661" t="str">
        <f t="shared" si="467"/>
        <v>Pass</v>
      </c>
      <c r="C661" t="str">
        <f>IF(COUNTBLANK(Survey!B661:FE661)=$C$2, "Pass", "Fail")</f>
        <v>Pass</v>
      </c>
      <c r="D661" t="str">
        <f t="shared" si="468"/>
        <v>Fail</v>
      </c>
      <c r="E661" t="str">
        <f>IF(OR(ISBLANK(Survey!AJ661),COUNTIF(G661:BB661,"Fail")),"Fail","Pass")</f>
        <v>Fail</v>
      </c>
      <c r="G661" s="16" t="str">
        <f t="shared" si="469"/>
        <v>Fail</v>
      </c>
      <c r="H661" s="177">
        <f>COUNTBLANK(Survey!B661:D661)+COUNTBLANK(Survey!G661)+COUNTBLANK(Survey!I661)+COUNTBLANK(Survey!K661:M661)+COUNTBLANK(Survey!P661)+COUNTBLANK(Survey!S661:U661)+COUNTBLANK(Survey!Y661:AA661)+COUNTBLANK(Survey!AD661:AE661)+COUNTBLANK(Survey!AI661:AI661)</f>
        <v>18</v>
      </c>
      <c r="I661" s="16" t="str">
        <f t="shared" si="470"/>
        <v>Fail</v>
      </c>
      <c r="J661" t="b">
        <f>IF(Survey!E661="No",TRUE,FALSE)</f>
        <v>0</v>
      </c>
      <c r="K661" s="34">
        <f>LEN(Survey!E661)</f>
        <v>0</v>
      </c>
      <c r="L661" s="16" t="str">
        <f t="shared" si="471"/>
        <v>Fail</v>
      </c>
      <c r="M661" t="b">
        <f>IF(Survey!F661="No",TRUE,FALSE)</f>
        <v>0</v>
      </c>
      <c r="N661" s="33">
        <f>LEN(Survey!F661)</f>
        <v>0</v>
      </c>
      <c r="O661" s="16" t="str">
        <f t="shared" si="472"/>
        <v>Pass</v>
      </c>
      <c r="P661" s="34">
        <f>MOD((LEN(Survey!H661)+2),11)</f>
        <v>2</v>
      </c>
      <c r="Q661" s="33" t="str">
        <f>IF(Survey!$L661="Prospectus fund", "Yes", "No")</f>
        <v>No</v>
      </c>
      <c r="R661" s="16" t="str">
        <f t="shared" si="473"/>
        <v>Pass</v>
      </c>
      <c r="S661" s="34">
        <f>MOD((LEN(Survey!J661)+2),11)</f>
        <v>2</v>
      </c>
      <c r="T661" s="35" t="b">
        <f>IF(OR(Survey!$M661="ETF",Survey!$M661="ETF, alternative mutual fund",Survey!$M661="Closed-end", Survey!$M661="Split share corp", Survey!$I661="Yes"),TRUE,FALSE)</f>
        <v>0</v>
      </c>
      <c r="U661" s="16" t="str">
        <f>IFERROR(IF(AND(OR(X661=Y661,Y661 = "Either"),NOT(ISBLANK(Survey!K661))),"Pass","Fail"),"Pass")</f>
        <v>Fail</v>
      </c>
      <c r="V661" s="36" cm="1">
        <f t="array" ref="V661">SUM(SUMIF(Survey!BZ661:CS661,{"&gt;0","&lt;0"})*{1,-1})</f>
        <v>0</v>
      </c>
      <c r="W661" s="38" cm="1">
        <f t="array" ref="W661">SUM(SUMIF(Survey!CC661,{"&gt;0","&lt;0"})*{1,-1})+SUM(SUMIF(Survey!CM661,{"&gt;0","&lt;0"})*{1,-1})</f>
        <v>0</v>
      </c>
      <c r="X661" s="38">
        <f>Survey!K661</f>
        <v>0</v>
      </c>
      <c r="Y661" s="37" t="str">
        <f t="shared" si="474"/>
        <v>Either</v>
      </c>
      <c r="Z661" s="16" t="str">
        <f t="shared" si="475"/>
        <v>Fail</v>
      </c>
      <c r="AA661" s="67" cm="1">
        <f t="array" ref="AA661">SUM(SUMIF(Survey!BZ661:CS661,{"&gt;0","&lt;0"})*{1,-1})+SUM(SUMIF(Survey!CU661:DN661,{"&gt;0","&lt;0"})*{1,-1})</f>
        <v>0</v>
      </c>
      <c r="AB661" s="67">
        <f>IFERROR(AA661/(Survey!$AV661),0)</f>
        <v>0</v>
      </c>
      <c r="AC661" s="128" t="b">
        <f>IF(OR(Survey!$M661="Alternative strategy or hedge",Survey!$M661="Other, illiquid",Survey!$L661="Prospectus fund"),TRUE,FALSE)</f>
        <v>0</v>
      </c>
      <c r="AD661" s="128" t="b">
        <f>NOT(ISBLANK(Survey!$M661))</f>
        <v>0</v>
      </c>
      <c r="AE661" s="16" t="str">
        <f t="shared" si="476"/>
        <v>Pass</v>
      </c>
      <c r="AF661" s="38" t="b">
        <f>NOT(ISNUMBER(SEARCH("Other",Survey!$P661)))</f>
        <v>1</v>
      </c>
      <c r="AG661" s="37" t="b">
        <f>NOT(ISBLANK(Survey!$Q661))</f>
        <v>0</v>
      </c>
      <c r="AH661" s="16" t="str">
        <f t="shared" si="477"/>
        <v>Pass</v>
      </c>
      <c r="AI661" s="143">
        <f>COUNTBLANK(Survey!$W661)</f>
        <v>1</v>
      </c>
      <c r="AJ661" s="67">
        <f>IF(AND(Survey!L661&lt;&gt;"Exempt fund",OR(Survey!$M661="ETF",Survey!$M661="ETF, alternative mutual fund",Survey!$M661="Mutual fund",Survey!$M661="Alternative mutual fund",Survey!$M661="Money market")),1,0)</f>
        <v>0</v>
      </c>
      <c r="AK661" s="16" t="str">
        <f t="shared" si="478"/>
        <v>Pass</v>
      </c>
      <c r="AL661" s="38" t="b">
        <f>NOT(ISNUMBER(SEARCH("Yes",Survey!$AA661)))</f>
        <v>1</v>
      </c>
      <c r="AM661" s="37" t="b">
        <f>IF(COUNTBLANK(Survey!$AB661:$AC661)=0,TRUE, FALSE)</f>
        <v>0</v>
      </c>
      <c r="AN661" s="16" t="str">
        <f t="shared" si="479"/>
        <v>Pass</v>
      </c>
      <c r="AO661" s="38" t="b">
        <f>NOT(ISNUMBER(SEARCH("Yes",Survey!$AD661)))</f>
        <v>1</v>
      </c>
      <c r="AP661" s="37" t="b">
        <f>NOT(ISBLANK(Survey!$AF661))</f>
        <v>0</v>
      </c>
      <c r="AQ661" s="16" t="str">
        <f t="shared" si="480"/>
        <v>Pass</v>
      </c>
      <c r="AR661" s="38" t="b">
        <f>NOT(OR(ISNUMBER(SEARCH("Other",Survey!$AF661)),ISNUMBER(SEARCH("Multiple",Survey!$AF661))))</f>
        <v>1</v>
      </c>
      <c r="AS661" s="37" t="b">
        <f>NOT(ISBLANK(Survey!$AG661))</f>
        <v>0</v>
      </c>
      <c r="AT661" s="16" t="str">
        <f t="shared" si="481"/>
        <v>Fail</v>
      </c>
      <c r="AU661" s="143">
        <f>IF(ABS(Survey!$AV661)&gt;0, 1,0)</f>
        <v>0</v>
      </c>
      <c r="AV661" s="143">
        <f>IF(COUNTBLANK(Survey!$AJ661)=0,1,0)</f>
        <v>0</v>
      </c>
      <c r="AW661" s="16" t="str">
        <f t="shared" si="482"/>
        <v>Pass</v>
      </c>
      <c r="AX661" s="143">
        <f>IF(ISBLANK(Survey!$AJ661),0,1)</f>
        <v>0</v>
      </c>
      <c r="AY661" s="165">
        <f>COUNTBLANK(Survey!$AK661)</f>
        <v>1</v>
      </c>
      <c r="AZ661" s="16" t="str">
        <f t="shared" si="483"/>
        <v>Pass</v>
      </c>
      <c r="BA661" s="143">
        <f>IF(OR(Survey!$AK661="Closed",ISBLANK(Survey!$AK661)),0,1)</f>
        <v>0</v>
      </c>
      <c r="BB661" s="165">
        <f>IF(ISBLANK(Survey!$AL661),1,0)</f>
        <v>1</v>
      </c>
      <c r="BC661" s="147" t="str" cm="1">
        <f t="array" ref="BC661">IF(OR(IF(OR($BE661+$BF661 = 2, $BG661=1), FALSE, TRUE), AND($BD661:$BD661 = 0)),"Pass","Fail")</f>
        <v>Pass</v>
      </c>
      <c r="BD661" s="143">
        <f>COUNTBLANK(Survey!$AM661:$AO661)</f>
        <v>3</v>
      </c>
      <c r="BE661" s="143">
        <f>IF(Survey!$I661="Yes",1,0)</f>
        <v>0</v>
      </c>
      <c r="BF661" s="143">
        <f>IF(OR(Survey!$M661="Mutual fund",Survey!$M661="Alternative mutual fund",Survey!$M661="Money market"),1,0)</f>
        <v>0</v>
      </c>
      <c r="BG661" s="148">
        <f>IF(OR(Survey!$M661="ETF",Survey!$M661="ETF, alternative mutual fund"),1,0)</f>
        <v>0</v>
      </c>
      <c r="BH661" s="16" t="str">
        <f t="shared" si="484"/>
        <v>Pass</v>
      </c>
      <c r="BI661" s="38" t="b">
        <f>OR(ISNUMBER(SEARCH("Yes",Survey!$AO661)),ISBLANK(Survey!$AO661))</f>
        <v>1</v>
      </c>
      <c r="BJ661" s="67" t="b">
        <f>NOT(ISBLANK(Survey!$AP661))</f>
        <v>0</v>
      </c>
      <c r="BK661" s="16" t="str">
        <f t="shared" si="485"/>
        <v>Pass</v>
      </c>
      <c r="BL661" s="143">
        <f>IF(Survey!$AW661=0, 0,1)</f>
        <v>0</v>
      </c>
      <c r="BM661" s="67">
        <f>Survey!$AQ661</f>
        <v>0</v>
      </c>
      <c r="BN661" s="67">
        <f>IFERROR((Survey!$AX661-ABS(Survey!$AY661)-ABS(Survey!$BD661))/Survey!$AW661,0)</f>
        <v>0</v>
      </c>
      <c r="BO661" s="67">
        <f>IF(AND($BM661&gt;$BN661-0.2,$BM661&lt;$BN661+0.2,ISBLANK(Survey!$AQ661)=FALSE),0,1)</f>
        <v>1</v>
      </c>
      <c r="BP661" s="165">
        <f>IF(ISBLANK(Survey!$AR661),1,0)</f>
        <v>1</v>
      </c>
      <c r="BQ661" s="16" t="str">
        <f t="shared" si="486"/>
        <v>Pass</v>
      </c>
      <c r="BR661" s="143">
        <f>IF(Survey!$AW661=0, 0,1)</f>
        <v>0</v>
      </c>
      <c r="BS661" s="67">
        <f>IF(AND(Survey!$AS661&gt;=0,Survey!$AS661&lt;=0.2,Survey!$AS661&lt;&gt;""),0,1)</f>
        <v>1</v>
      </c>
      <c r="BT661" s="143">
        <f>IF(ISBLANK(Survey!$AT661),1,0)</f>
        <v>1</v>
      </c>
      <c r="BU661" s="16" t="str">
        <f t="shared" si="487"/>
        <v>Fail</v>
      </c>
      <c r="BV661" s="165">
        <f>Survey!$AU661</f>
        <v>0</v>
      </c>
      <c r="BW661" s="16" t="str">
        <f t="shared" si="488"/>
        <v>Pass</v>
      </c>
      <c r="BX661" s="36">
        <f>Survey!$AV661</f>
        <v>0</v>
      </c>
      <c r="BY661" s="176">
        <f>Survey!$AW661+Survey!$AX661-ABS(Survey!$AY661)+ABS(Survey!$AZ661)-ABS(Survey!$BA661)+ABS(Survey!$BB661)-ABS(Survey!$BC661)-ABS(Survey!$BD661)+Survey!$BE661</f>
        <v>0</v>
      </c>
      <c r="BZ661" s="35">
        <f t="shared" si="489"/>
        <v>0</v>
      </c>
      <c r="CA661" s="17">
        <f t="shared" si="490"/>
        <v>0</v>
      </c>
      <c r="CB661" s="16" t="str">
        <f t="shared" si="491"/>
        <v>Pass</v>
      </c>
      <c r="CC661" s="38" t="b">
        <f>IF(ABS(Survey!$BE661)=0,TRUE,FALSE)</f>
        <v>1</v>
      </c>
      <c r="CD661" s="37" t="b">
        <f>NOT(ISBLANK(Survey!$BF661))</f>
        <v>0</v>
      </c>
      <c r="CE661" t="str">
        <f t="shared" si="492"/>
        <v>Fail</v>
      </c>
      <c r="CF661" s="29">
        <f>Survey!$AV661</f>
        <v>0</v>
      </c>
      <c r="CG661" s="29" cm="1">
        <f t="array" ref="CG661">SUM(SUMIF(Survey!BH661:BO661,{"&gt;0","&lt;0"})*{1,-1})-SUM(SUMIF(Survey!BQ661:BX661,{"&gt;0","&lt;0"})*{1,-1})</f>
        <v>0</v>
      </c>
      <c r="CH661" s="35" t="str">
        <f t="shared" si="493"/>
        <v>No holdings</v>
      </c>
      <c r="CI661">
        <f t="shared" si="494"/>
        <v>0</v>
      </c>
      <c r="CJ661" s="16" t="str">
        <f t="shared" si="495"/>
        <v>Fail</v>
      </c>
      <c r="CK661" s="36">
        <f>Survey!$AV661</f>
        <v>0</v>
      </c>
      <c r="CL661" s="36" cm="1">
        <f t="array" ref="CL661">SUM(SUMIF(Survey!BZ661:CS661,{"&gt;0","&lt;0"})*{1,-1})-SUM(SUMIF(Survey!CU661:DN661,{"&gt;0","&lt;0"})*{1,-1})</f>
        <v>0</v>
      </c>
      <c r="CM661" s="35" t="str">
        <f t="shared" si="496"/>
        <v>No holdings</v>
      </c>
      <c r="CN661" s="17">
        <f t="shared" si="497"/>
        <v>0</v>
      </c>
      <c r="CO661" s="16" t="str">
        <f t="shared" si="498"/>
        <v>Pass</v>
      </c>
      <c r="CP661" s="38" t="b">
        <f>IF(ABS(Survey!$CS661)=0,TRUE,FALSE)</f>
        <v>1</v>
      </c>
      <c r="CQ661" s="37" t="b">
        <f>NOT(ISBLANK(Survey!$CT661))</f>
        <v>0</v>
      </c>
      <c r="CR661" s="16" t="str">
        <f t="shared" si="499"/>
        <v>Pass</v>
      </c>
      <c r="CS661" s="38" t="b">
        <f>IF(ABS(Survey!$DN661)=0,TRUE,FALSE)</f>
        <v>1</v>
      </c>
      <c r="CT661" s="37" t="b">
        <f>NOT(ISBLANK(Survey!$DO661))</f>
        <v>0</v>
      </c>
      <c r="CU661" t="str">
        <f t="shared" si="500"/>
        <v>Pass</v>
      </c>
      <c r="CV661" s="29" cm="1">
        <f t="array" ref="CV661">SUM(SUMIF(Survey!CO661,{"&gt;0","&lt;0"})*{1,-1})+SUM(SUMIF(Survey!DJ661,{"&gt;0","&lt;0"})*{1,-1})</f>
        <v>0</v>
      </c>
      <c r="CW661" s="29">
        <f>SUM(SUMIF(Survey!DQ661:DW661,{"&gt;0","&lt;0"})*{1,-1})+SUM(SUMIF(Survey!DY661:EE661,{"&gt;0","&lt;0"})*{1,-1})</f>
        <v>0</v>
      </c>
      <c r="CX661">
        <f t="shared" si="501"/>
        <v>0</v>
      </c>
      <c r="CY661">
        <f t="shared" si="502"/>
        <v>0</v>
      </c>
      <c r="CZ661" s="16" t="str">
        <f t="shared" si="503"/>
        <v>Pass</v>
      </c>
      <c r="DA661" s="38" t="b">
        <f>IF(ABS(Survey!$DW661)=0,TRUE,FALSE)</f>
        <v>1</v>
      </c>
      <c r="DB661" s="37" t="b">
        <f>NOT(ISBLANK(Survey!DX661))</f>
        <v>0</v>
      </c>
      <c r="DC661" s="16" t="str">
        <f t="shared" si="504"/>
        <v>Pass</v>
      </c>
      <c r="DD661" s="38" t="b">
        <f>IF(ABS(Survey!$EE661)=0,TRUE,FALSE)</f>
        <v>1</v>
      </c>
      <c r="DE661" s="37" t="b">
        <f>NOT(ISBLANK(Survey!$EF661))</f>
        <v>0</v>
      </c>
      <c r="DF661" s="16" t="str">
        <f t="shared" si="505"/>
        <v>Fail</v>
      </c>
      <c r="DG661" s="36">
        <f>SUM(SUMIF(Survey!EL661:EN661,{"&gt;0","&lt;0"})*{1,-1})</f>
        <v>0</v>
      </c>
      <c r="DH661">
        <f t="shared" si="506"/>
        <v>0</v>
      </c>
      <c r="DI661">
        <f t="shared" si="507"/>
        <v>100</v>
      </c>
      <c r="DJ661" s="35" t="b">
        <f>IF(OR(Survey!$M661="ETF",Survey!$M661="ETF, alternative mutual fund",Survey!$M661="Closed-end", Survey!$M661="Split share corp"),TRUE,FALSE)</f>
        <v>0</v>
      </c>
      <c r="DK661" s="16" t="str">
        <f t="shared" si="508"/>
        <v>Fail</v>
      </c>
      <c r="DL661" s="36">
        <f>SUM(SUMIF(Survey!EP661:EV661,{"&gt;0","&lt;0"})*{1,-1})</f>
        <v>0</v>
      </c>
      <c r="DM661">
        <f t="shared" si="509"/>
        <v>0</v>
      </c>
      <c r="DN661" s="17">
        <f t="shared" si="510"/>
        <v>100</v>
      </c>
      <c r="DO661" s="16" t="str">
        <f t="shared" si="511"/>
        <v>Fail</v>
      </c>
      <c r="DP661" s="36">
        <f>SUM(SUMIF(Survey!EX661:FD661,{"&gt;0","&lt;0"})*{1,-1})</f>
        <v>0</v>
      </c>
      <c r="DQ661">
        <f t="shared" si="512"/>
        <v>0</v>
      </c>
      <c r="DR661" s="17">
        <f t="shared" si="513"/>
        <v>100</v>
      </c>
    </row>
    <row r="662" spans="1:122">
      <c r="A662">
        <v>662</v>
      </c>
      <c r="B662" t="str">
        <f t="shared" si="467"/>
        <v>Pass</v>
      </c>
      <c r="C662" t="str">
        <f>IF(COUNTBLANK(Survey!B662:FE662)=$C$2, "Pass", "Fail")</f>
        <v>Pass</v>
      </c>
      <c r="D662" t="str">
        <f t="shared" si="468"/>
        <v>Fail</v>
      </c>
      <c r="E662" t="str">
        <f>IF(OR(ISBLANK(Survey!AJ662),COUNTIF(G662:BB662,"Fail")),"Fail","Pass")</f>
        <v>Fail</v>
      </c>
      <c r="G662" s="16" t="str">
        <f t="shared" si="469"/>
        <v>Fail</v>
      </c>
      <c r="H662" s="177">
        <f>COUNTBLANK(Survey!B662:D662)+COUNTBLANK(Survey!G662)+COUNTBLANK(Survey!I662)+COUNTBLANK(Survey!K662:M662)+COUNTBLANK(Survey!P662)+COUNTBLANK(Survey!S662:U662)+COUNTBLANK(Survey!Y662:AA662)+COUNTBLANK(Survey!AD662:AE662)+COUNTBLANK(Survey!AI662:AI662)</f>
        <v>18</v>
      </c>
      <c r="I662" s="16" t="str">
        <f t="shared" si="470"/>
        <v>Fail</v>
      </c>
      <c r="J662" t="b">
        <f>IF(Survey!E662="No",TRUE,FALSE)</f>
        <v>0</v>
      </c>
      <c r="K662" s="34">
        <f>LEN(Survey!E662)</f>
        <v>0</v>
      </c>
      <c r="L662" s="16" t="str">
        <f t="shared" si="471"/>
        <v>Fail</v>
      </c>
      <c r="M662" t="b">
        <f>IF(Survey!F662="No",TRUE,FALSE)</f>
        <v>0</v>
      </c>
      <c r="N662" s="33">
        <f>LEN(Survey!F662)</f>
        <v>0</v>
      </c>
      <c r="O662" s="16" t="str">
        <f t="shared" si="472"/>
        <v>Pass</v>
      </c>
      <c r="P662" s="34">
        <f>MOD((LEN(Survey!H662)+2),11)</f>
        <v>2</v>
      </c>
      <c r="Q662" s="33" t="str">
        <f>IF(Survey!$L662="Prospectus fund", "Yes", "No")</f>
        <v>No</v>
      </c>
      <c r="R662" s="16" t="str">
        <f t="shared" si="473"/>
        <v>Pass</v>
      </c>
      <c r="S662" s="34">
        <f>MOD((LEN(Survey!J662)+2),11)</f>
        <v>2</v>
      </c>
      <c r="T662" s="35" t="b">
        <f>IF(OR(Survey!$M662="ETF",Survey!$M662="ETF, alternative mutual fund",Survey!$M662="Closed-end", Survey!$M662="Split share corp", Survey!$I662="Yes"),TRUE,FALSE)</f>
        <v>0</v>
      </c>
      <c r="U662" s="16" t="str">
        <f>IFERROR(IF(AND(OR(X662=Y662,Y662 = "Either"),NOT(ISBLANK(Survey!K662))),"Pass","Fail"),"Pass")</f>
        <v>Fail</v>
      </c>
      <c r="V662" s="36" cm="1">
        <f t="array" ref="V662">SUM(SUMIF(Survey!BZ662:CS662,{"&gt;0","&lt;0"})*{1,-1})</f>
        <v>0</v>
      </c>
      <c r="W662" s="38" cm="1">
        <f t="array" ref="W662">SUM(SUMIF(Survey!CC662,{"&gt;0","&lt;0"})*{1,-1})+SUM(SUMIF(Survey!CM662,{"&gt;0","&lt;0"})*{1,-1})</f>
        <v>0</v>
      </c>
      <c r="X662" s="38">
        <f>Survey!K662</f>
        <v>0</v>
      </c>
      <c r="Y662" s="37" t="str">
        <f t="shared" si="474"/>
        <v>Either</v>
      </c>
      <c r="Z662" s="16" t="str">
        <f t="shared" si="475"/>
        <v>Fail</v>
      </c>
      <c r="AA662" s="67" cm="1">
        <f t="array" ref="AA662">SUM(SUMIF(Survey!BZ662:CS662,{"&gt;0","&lt;0"})*{1,-1})+SUM(SUMIF(Survey!CU662:DN662,{"&gt;0","&lt;0"})*{1,-1})</f>
        <v>0</v>
      </c>
      <c r="AB662" s="67">
        <f>IFERROR(AA662/(Survey!$AV662),0)</f>
        <v>0</v>
      </c>
      <c r="AC662" s="128" t="b">
        <f>IF(OR(Survey!$M662="Alternative strategy or hedge",Survey!$M662="Other, illiquid",Survey!$L662="Prospectus fund"),TRUE,FALSE)</f>
        <v>0</v>
      </c>
      <c r="AD662" s="128" t="b">
        <f>NOT(ISBLANK(Survey!$M662))</f>
        <v>0</v>
      </c>
      <c r="AE662" s="16" t="str">
        <f t="shared" si="476"/>
        <v>Pass</v>
      </c>
      <c r="AF662" s="38" t="b">
        <f>NOT(ISNUMBER(SEARCH("Other",Survey!$P662)))</f>
        <v>1</v>
      </c>
      <c r="AG662" s="37" t="b">
        <f>NOT(ISBLANK(Survey!$Q662))</f>
        <v>0</v>
      </c>
      <c r="AH662" s="16" t="str">
        <f t="shared" si="477"/>
        <v>Pass</v>
      </c>
      <c r="AI662" s="143">
        <f>COUNTBLANK(Survey!$W662)</f>
        <v>1</v>
      </c>
      <c r="AJ662" s="67">
        <f>IF(AND(Survey!L662&lt;&gt;"Exempt fund",OR(Survey!$M662="ETF",Survey!$M662="ETF, alternative mutual fund",Survey!$M662="Mutual fund",Survey!$M662="Alternative mutual fund",Survey!$M662="Money market")),1,0)</f>
        <v>0</v>
      </c>
      <c r="AK662" s="16" t="str">
        <f t="shared" si="478"/>
        <v>Pass</v>
      </c>
      <c r="AL662" s="38" t="b">
        <f>NOT(ISNUMBER(SEARCH("Yes",Survey!$AA662)))</f>
        <v>1</v>
      </c>
      <c r="AM662" s="37" t="b">
        <f>IF(COUNTBLANK(Survey!$AB662:$AC662)=0,TRUE, FALSE)</f>
        <v>0</v>
      </c>
      <c r="AN662" s="16" t="str">
        <f t="shared" si="479"/>
        <v>Pass</v>
      </c>
      <c r="AO662" s="38" t="b">
        <f>NOT(ISNUMBER(SEARCH("Yes",Survey!$AD662)))</f>
        <v>1</v>
      </c>
      <c r="AP662" s="37" t="b">
        <f>NOT(ISBLANK(Survey!$AF662))</f>
        <v>0</v>
      </c>
      <c r="AQ662" s="16" t="str">
        <f t="shared" si="480"/>
        <v>Pass</v>
      </c>
      <c r="AR662" s="38" t="b">
        <f>NOT(OR(ISNUMBER(SEARCH("Other",Survey!$AF662)),ISNUMBER(SEARCH("Multiple",Survey!$AF662))))</f>
        <v>1</v>
      </c>
      <c r="AS662" s="37" t="b">
        <f>NOT(ISBLANK(Survey!$AG662))</f>
        <v>0</v>
      </c>
      <c r="AT662" s="16" t="str">
        <f t="shared" si="481"/>
        <v>Fail</v>
      </c>
      <c r="AU662" s="143">
        <f>IF(ABS(Survey!$AV662)&gt;0, 1,0)</f>
        <v>0</v>
      </c>
      <c r="AV662" s="143">
        <f>IF(COUNTBLANK(Survey!$AJ662)=0,1,0)</f>
        <v>0</v>
      </c>
      <c r="AW662" s="16" t="str">
        <f t="shared" si="482"/>
        <v>Pass</v>
      </c>
      <c r="AX662" s="143">
        <f>IF(ISBLANK(Survey!$AJ662),0,1)</f>
        <v>0</v>
      </c>
      <c r="AY662" s="165">
        <f>COUNTBLANK(Survey!$AK662)</f>
        <v>1</v>
      </c>
      <c r="AZ662" s="16" t="str">
        <f t="shared" si="483"/>
        <v>Pass</v>
      </c>
      <c r="BA662" s="143">
        <f>IF(OR(Survey!$AK662="Closed",ISBLANK(Survey!$AK662)),0,1)</f>
        <v>0</v>
      </c>
      <c r="BB662" s="165">
        <f>IF(ISBLANK(Survey!$AL662),1,0)</f>
        <v>1</v>
      </c>
      <c r="BC662" s="147" t="str" cm="1">
        <f t="array" ref="BC662">IF(OR(IF(OR($BE662+$BF662 = 2, $BG662=1), FALSE, TRUE), AND($BD662:$BD662 = 0)),"Pass","Fail")</f>
        <v>Pass</v>
      </c>
      <c r="BD662" s="143">
        <f>COUNTBLANK(Survey!$AM662:$AO662)</f>
        <v>3</v>
      </c>
      <c r="BE662" s="143">
        <f>IF(Survey!$I662="Yes",1,0)</f>
        <v>0</v>
      </c>
      <c r="BF662" s="143">
        <f>IF(OR(Survey!$M662="Mutual fund",Survey!$M662="Alternative mutual fund",Survey!$M662="Money market"),1,0)</f>
        <v>0</v>
      </c>
      <c r="BG662" s="148">
        <f>IF(OR(Survey!$M662="ETF",Survey!$M662="ETF, alternative mutual fund"),1,0)</f>
        <v>0</v>
      </c>
      <c r="BH662" s="16" t="str">
        <f t="shared" si="484"/>
        <v>Pass</v>
      </c>
      <c r="BI662" s="38" t="b">
        <f>OR(ISNUMBER(SEARCH("Yes",Survey!$AO662)),ISBLANK(Survey!$AO662))</f>
        <v>1</v>
      </c>
      <c r="BJ662" s="67" t="b">
        <f>NOT(ISBLANK(Survey!$AP662))</f>
        <v>0</v>
      </c>
      <c r="BK662" s="16" t="str">
        <f t="shared" si="485"/>
        <v>Pass</v>
      </c>
      <c r="BL662" s="143">
        <f>IF(Survey!$AW662=0, 0,1)</f>
        <v>0</v>
      </c>
      <c r="BM662" s="67">
        <f>Survey!$AQ662</f>
        <v>0</v>
      </c>
      <c r="BN662" s="67">
        <f>IFERROR((Survey!$AX662-ABS(Survey!$AY662)-ABS(Survey!$BD662))/Survey!$AW662,0)</f>
        <v>0</v>
      </c>
      <c r="BO662" s="67">
        <f>IF(AND($BM662&gt;$BN662-0.2,$BM662&lt;$BN662+0.2,ISBLANK(Survey!$AQ662)=FALSE),0,1)</f>
        <v>1</v>
      </c>
      <c r="BP662" s="165">
        <f>IF(ISBLANK(Survey!$AR662),1,0)</f>
        <v>1</v>
      </c>
      <c r="BQ662" s="16" t="str">
        <f t="shared" si="486"/>
        <v>Pass</v>
      </c>
      <c r="BR662" s="143">
        <f>IF(Survey!$AW662=0, 0,1)</f>
        <v>0</v>
      </c>
      <c r="BS662" s="67">
        <f>IF(AND(Survey!$AS662&gt;=0,Survey!$AS662&lt;=0.2,Survey!$AS662&lt;&gt;""),0,1)</f>
        <v>1</v>
      </c>
      <c r="BT662" s="143">
        <f>IF(ISBLANK(Survey!$AT662),1,0)</f>
        <v>1</v>
      </c>
      <c r="BU662" s="16" t="str">
        <f t="shared" si="487"/>
        <v>Fail</v>
      </c>
      <c r="BV662" s="165">
        <f>Survey!$AU662</f>
        <v>0</v>
      </c>
      <c r="BW662" s="16" t="str">
        <f t="shared" si="488"/>
        <v>Pass</v>
      </c>
      <c r="BX662" s="36">
        <f>Survey!$AV662</f>
        <v>0</v>
      </c>
      <c r="BY662" s="176">
        <f>Survey!$AW662+Survey!$AX662-ABS(Survey!$AY662)+ABS(Survey!$AZ662)-ABS(Survey!$BA662)+ABS(Survey!$BB662)-ABS(Survey!$BC662)-ABS(Survey!$BD662)+Survey!$BE662</f>
        <v>0</v>
      </c>
      <c r="BZ662" s="35">
        <f t="shared" si="489"/>
        <v>0</v>
      </c>
      <c r="CA662" s="17">
        <f t="shared" si="490"/>
        <v>0</v>
      </c>
      <c r="CB662" s="16" t="str">
        <f t="shared" si="491"/>
        <v>Pass</v>
      </c>
      <c r="CC662" s="38" t="b">
        <f>IF(ABS(Survey!$BE662)=0,TRUE,FALSE)</f>
        <v>1</v>
      </c>
      <c r="CD662" s="37" t="b">
        <f>NOT(ISBLANK(Survey!$BF662))</f>
        <v>0</v>
      </c>
      <c r="CE662" t="str">
        <f t="shared" si="492"/>
        <v>Fail</v>
      </c>
      <c r="CF662" s="29">
        <f>Survey!$AV662</f>
        <v>0</v>
      </c>
      <c r="CG662" s="29" cm="1">
        <f t="array" ref="CG662">SUM(SUMIF(Survey!BH662:BO662,{"&gt;0","&lt;0"})*{1,-1})-SUM(SUMIF(Survey!BQ662:BX662,{"&gt;0","&lt;0"})*{1,-1})</f>
        <v>0</v>
      </c>
      <c r="CH662" s="35" t="str">
        <f t="shared" si="493"/>
        <v>No holdings</v>
      </c>
      <c r="CI662">
        <f t="shared" si="494"/>
        <v>0</v>
      </c>
      <c r="CJ662" s="16" t="str">
        <f t="shared" si="495"/>
        <v>Fail</v>
      </c>
      <c r="CK662" s="36">
        <f>Survey!$AV662</f>
        <v>0</v>
      </c>
      <c r="CL662" s="36" cm="1">
        <f t="array" ref="CL662">SUM(SUMIF(Survey!BZ662:CS662,{"&gt;0","&lt;0"})*{1,-1})-SUM(SUMIF(Survey!CU662:DN662,{"&gt;0","&lt;0"})*{1,-1})</f>
        <v>0</v>
      </c>
      <c r="CM662" s="35" t="str">
        <f t="shared" si="496"/>
        <v>No holdings</v>
      </c>
      <c r="CN662" s="17">
        <f t="shared" si="497"/>
        <v>0</v>
      </c>
      <c r="CO662" s="16" t="str">
        <f t="shared" si="498"/>
        <v>Pass</v>
      </c>
      <c r="CP662" s="38" t="b">
        <f>IF(ABS(Survey!$CS662)=0,TRUE,FALSE)</f>
        <v>1</v>
      </c>
      <c r="CQ662" s="37" t="b">
        <f>NOT(ISBLANK(Survey!$CT662))</f>
        <v>0</v>
      </c>
      <c r="CR662" s="16" t="str">
        <f t="shared" si="499"/>
        <v>Pass</v>
      </c>
      <c r="CS662" s="38" t="b">
        <f>IF(ABS(Survey!$DN662)=0,TRUE,FALSE)</f>
        <v>1</v>
      </c>
      <c r="CT662" s="37" t="b">
        <f>NOT(ISBLANK(Survey!$DO662))</f>
        <v>0</v>
      </c>
      <c r="CU662" t="str">
        <f t="shared" si="500"/>
        <v>Pass</v>
      </c>
      <c r="CV662" s="29" cm="1">
        <f t="array" ref="CV662">SUM(SUMIF(Survey!CO662,{"&gt;0","&lt;0"})*{1,-1})+SUM(SUMIF(Survey!DJ662,{"&gt;0","&lt;0"})*{1,-1})</f>
        <v>0</v>
      </c>
      <c r="CW662" s="29">
        <f>SUM(SUMIF(Survey!DQ662:DW662,{"&gt;0","&lt;0"})*{1,-1})+SUM(SUMIF(Survey!DY662:EE662,{"&gt;0","&lt;0"})*{1,-1})</f>
        <v>0</v>
      </c>
      <c r="CX662">
        <f t="shared" si="501"/>
        <v>0</v>
      </c>
      <c r="CY662">
        <f t="shared" si="502"/>
        <v>0</v>
      </c>
      <c r="CZ662" s="16" t="str">
        <f t="shared" si="503"/>
        <v>Pass</v>
      </c>
      <c r="DA662" s="38" t="b">
        <f>IF(ABS(Survey!$DW662)=0,TRUE,FALSE)</f>
        <v>1</v>
      </c>
      <c r="DB662" s="37" t="b">
        <f>NOT(ISBLANK(Survey!DX662))</f>
        <v>0</v>
      </c>
      <c r="DC662" s="16" t="str">
        <f t="shared" si="504"/>
        <v>Pass</v>
      </c>
      <c r="DD662" s="38" t="b">
        <f>IF(ABS(Survey!$EE662)=0,TRUE,FALSE)</f>
        <v>1</v>
      </c>
      <c r="DE662" s="37" t="b">
        <f>NOT(ISBLANK(Survey!$EF662))</f>
        <v>0</v>
      </c>
      <c r="DF662" s="16" t="str">
        <f t="shared" si="505"/>
        <v>Fail</v>
      </c>
      <c r="DG662" s="36">
        <f>SUM(SUMIF(Survey!EL662:EN662,{"&gt;0","&lt;0"})*{1,-1})</f>
        <v>0</v>
      </c>
      <c r="DH662">
        <f t="shared" si="506"/>
        <v>0</v>
      </c>
      <c r="DI662">
        <f t="shared" si="507"/>
        <v>100</v>
      </c>
      <c r="DJ662" s="35" t="b">
        <f>IF(OR(Survey!$M662="ETF",Survey!$M662="ETF, alternative mutual fund",Survey!$M662="Closed-end", Survey!$M662="Split share corp"),TRUE,FALSE)</f>
        <v>0</v>
      </c>
      <c r="DK662" s="16" t="str">
        <f t="shared" si="508"/>
        <v>Fail</v>
      </c>
      <c r="DL662" s="36">
        <f>SUM(SUMIF(Survey!EP662:EV662,{"&gt;0","&lt;0"})*{1,-1})</f>
        <v>0</v>
      </c>
      <c r="DM662">
        <f t="shared" si="509"/>
        <v>0</v>
      </c>
      <c r="DN662" s="17">
        <f t="shared" si="510"/>
        <v>100</v>
      </c>
      <c r="DO662" s="16" t="str">
        <f t="shared" si="511"/>
        <v>Fail</v>
      </c>
      <c r="DP662" s="36">
        <f>SUM(SUMIF(Survey!EX662:FD662,{"&gt;0","&lt;0"})*{1,-1})</f>
        <v>0</v>
      </c>
      <c r="DQ662">
        <f t="shared" si="512"/>
        <v>0</v>
      </c>
      <c r="DR662" s="17">
        <f t="shared" si="513"/>
        <v>100</v>
      </c>
    </row>
    <row r="663" spans="1:122">
      <c r="A663">
        <v>663</v>
      </c>
      <c r="B663" t="str">
        <f t="shared" si="467"/>
        <v>Pass</v>
      </c>
      <c r="C663" t="str">
        <f>IF(COUNTBLANK(Survey!B663:FE663)=$C$2, "Pass", "Fail")</f>
        <v>Pass</v>
      </c>
      <c r="D663" t="str">
        <f t="shared" si="468"/>
        <v>Fail</v>
      </c>
      <c r="E663" t="str">
        <f>IF(OR(ISBLANK(Survey!AJ663),COUNTIF(G663:BB663,"Fail")),"Fail","Pass")</f>
        <v>Fail</v>
      </c>
      <c r="G663" s="16" t="str">
        <f t="shared" si="469"/>
        <v>Fail</v>
      </c>
      <c r="H663" s="177">
        <f>COUNTBLANK(Survey!B663:D663)+COUNTBLANK(Survey!G663)+COUNTBLANK(Survey!I663)+COUNTBLANK(Survey!K663:M663)+COUNTBLANK(Survey!P663)+COUNTBLANK(Survey!S663:U663)+COUNTBLANK(Survey!Y663:AA663)+COUNTBLANK(Survey!AD663:AE663)+COUNTBLANK(Survey!AI663:AI663)</f>
        <v>18</v>
      </c>
      <c r="I663" s="16" t="str">
        <f t="shared" si="470"/>
        <v>Fail</v>
      </c>
      <c r="J663" t="b">
        <f>IF(Survey!E663="No",TRUE,FALSE)</f>
        <v>0</v>
      </c>
      <c r="K663" s="34">
        <f>LEN(Survey!E663)</f>
        <v>0</v>
      </c>
      <c r="L663" s="16" t="str">
        <f t="shared" si="471"/>
        <v>Fail</v>
      </c>
      <c r="M663" t="b">
        <f>IF(Survey!F663="No",TRUE,FALSE)</f>
        <v>0</v>
      </c>
      <c r="N663" s="33">
        <f>LEN(Survey!F663)</f>
        <v>0</v>
      </c>
      <c r="O663" s="16" t="str">
        <f t="shared" si="472"/>
        <v>Pass</v>
      </c>
      <c r="P663" s="34">
        <f>MOD((LEN(Survey!H663)+2),11)</f>
        <v>2</v>
      </c>
      <c r="Q663" s="33" t="str">
        <f>IF(Survey!$L663="Prospectus fund", "Yes", "No")</f>
        <v>No</v>
      </c>
      <c r="R663" s="16" t="str">
        <f t="shared" si="473"/>
        <v>Pass</v>
      </c>
      <c r="S663" s="34">
        <f>MOD((LEN(Survey!J663)+2),11)</f>
        <v>2</v>
      </c>
      <c r="T663" s="35" t="b">
        <f>IF(OR(Survey!$M663="ETF",Survey!$M663="ETF, alternative mutual fund",Survey!$M663="Closed-end", Survey!$M663="Split share corp", Survey!$I663="Yes"),TRUE,FALSE)</f>
        <v>0</v>
      </c>
      <c r="U663" s="16" t="str">
        <f>IFERROR(IF(AND(OR(X663=Y663,Y663 = "Either"),NOT(ISBLANK(Survey!K663))),"Pass","Fail"),"Pass")</f>
        <v>Fail</v>
      </c>
      <c r="V663" s="36" cm="1">
        <f t="array" ref="V663">SUM(SUMIF(Survey!BZ663:CS663,{"&gt;0","&lt;0"})*{1,-1})</f>
        <v>0</v>
      </c>
      <c r="W663" s="38" cm="1">
        <f t="array" ref="W663">SUM(SUMIF(Survey!CC663,{"&gt;0","&lt;0"})*{1,-1})+SUM(SUMIF(Survey!CM663,{"&gt;0","&lt;0"})*{1,-1})</f>
        <v>0</v>
      </c>
      <c r="X663" s="38">
        <f>Survey!K663</f>
        <v>0</v>
      </c>
      <c r="Y663" s="37" t="str">
        <f t="shared" si="474"/>
        <v>Either</v>
      </c>
      <c r="Z663" s="16" t="str">
        <f t="shared" si="475"/>
        <v>Fail</v>
      </c>
      <c r="AA663" s="67" cm="1">
        <f t="array" ref="AA663">SUM(SUMIF(Survey!BZ663:CS663,{"&gt;0","&lt;0"})*{1,-1})+SUM(SUMIF(Survey!CU663:DN663,{"&gt;0","&lt;0"})*{1,-1})</f>
        <v>0</v>
      </c>
      <c r="AB663" s="67">
        <f>IFERROR(AA663/(Survey!$AV663),0)</f>
        <v>0</v>
      </c>
      <c r="AC663" s="128" t="b">
        <f>IF(OR(Survey!$M663="Alternative strategy or hedge",Survey!$M663="Other, illiquid",Survey!$L663="Prospectus fund"),TRUE,FALSE)</f>
        <v>0</v>
      </c>
      <c r="AD663" s="128" t="b">
        <f>NOT(ISBLANK(Survey!$M663))</f>
        <v>0</v>
      </c>
      <c r="AE663" s="16" t="str">
        <f t="shared" si="476"/>
        <v>Pass</v>
      </c>
      <c r="AF663" s="38" t="b">
        <f>NOT(ISNUMBER(SEARCH("Other",Survey!$P663)))</f>
        <v>1</v>
      </c>
      <c r="AG663" s="37" t="b">
        <f>NOT(ISBLANK(Survey!$Q663))</f>
        <v>0</v>
      </c>
      <c r="AH663" s="16" t="str">
        <f t="shared" si="477"/>
        <v>Pass</v>
      </c>
      <c r="AI663" s="143">
        <f>COUNTBLANK(Survey!$W663)</f>
        <v>1</v>
      </c>
      <c r="AJ663" s="67">
        <f>IF(AND(Survey!L663&lt;&gt;"Exempt fund",OR(Survey!$M663="ETF",Survey!$M663="ETF, alternative mutual fund",Survey!$M663="Mutual fund",Survey!$M663="Alternative mutual fund",Survey!$M663="Money market")),1,0)</f>
        <v>0</v>
      </c>
      <c r="AK663" s="16" t="str">
        <f t="shared" si="478"/>
        <v>Pass</v>
      </c>
      <c r="AL663" s="38" t="b">
        <f>NOT(ISNUMBER(SEARCH("Yes",Survey!$AA663)))</f>
        <v>1</v>
      </c>
      <c r="AM663" s="37" t="b">
        <f>IF(COUNTBLANK(Survey!$AB663:$AC663)=0,TRUE, FALSE)</f>
        <v>0</v>
      </c>
      <c r="AN663" s="16" t="str">
        <f t="shared" si="479"/>
        <v>Pass</v>
      </c>
      <c r="AO663" s="38" t="b">
        <f>NOT(ISNUMBER(SEARCH("Yes",Survey!$AD663)))</f>
        <v>1</v>
      </c>
      <c r="AP663" s="37" t="b">
        <f>NOT(ISBLANK(Survey!$AF663))</f>
        <v>0</v>
      </c>
      <c r="AQ663" s="16" t="str">
        <f t="shared" si="480"/>
        <v>Pass</v>
      </c>
      <c r="AR663" s="38" t="b">
        <f>NOT(OR(ISNUMBER(SEARCH("Other",Survey!$AF663)),ISNUMBER(SEARCH("Multiple",Survey!$AF663))))</f>
        <v>1</v>
      </c>
      <c r="AS663" s="37" t="b">
        <f>NOT(ISBLANK(Survey!$AG663))</f>
        <v>0</v>
      </c>
      <c r="AT663" s="16" t="str">
        <f t="shared" si="481"/>
        <v>Fail</v>
      </c>
      <c r="AU663" s="143">
        <f>IF(ABS(Survey!$AV663)&gt;0, 1,0)</f>
        <v>0</v>
      </c>
      <c r="AV663" s="143">
        <f>IF(COUNTBLANK(Survey!$AJ663)=0,1,0)</f>
        <v>0</v>
      </c>
      <c r="AW663" s="16" t="str">
        <f t="shared" si="482"/>
        <v>Pass</v>
      </c>
      <c r="AX663" s="143">
        <f>IF(ISBLANK(Survey!$AJ663),0,1)</f>
        <v>0</v>
      </c>
      <c r="AY663" s="165">
        <f>COUNTBLANK(Survey!$AK663)</f>
        <v>1</v>
      </c>
      <c r="AZ663" s="16" t="str">
        <f t="shared" si="483"/>
        <v>Pass</v>
      </c>
      <c r="BA663" s="143">
        <f>IF(OR(Survey!$AK663="Closed",ISBLANK(Survey!$AK663)),0,1)</f>
        <v>0</v>
      </c>
      <c r="BB663" s="165">
        <f>IF(ISBLANK(Survey!$AL663),1,0)</f>
        <v>1</v>
      </c>
      <c r="BC663" s="147" t="str" cm="1">
        <f t="array" ref="BC663">IF(OR(IF(OR($BE663+$BF663 = 2, $BG663=1), FALSE, TRUE), AND($BD663:$BD663 = 0)),"Pass","Fail")</f>
        <v>Pass</v>
      </c>
      <c r="BD663" s="143">
        <f>COUNTBLANK(Survey!$AM663:$AO663)</f>
        <v>3</v>
      </c>
      <c r="BE663" s="143">
        <f>IF(Survey!$I663="Yes",1,0)</f>
        <v>0</v>
      </c>
      <c r="BF663" s="143">
        <f>IF(OR(Survey!$M663="Mutual fund",Survey!$M663="Alternative mutual fund",Survey!$M663="Money market"),1,0)</f>
        <v>0</v>
      </c>
      <c r="BG663" s="148">
        <f>IF(OR(Survey!$M663="ETF",Survey!$M663="ETF, alternative mutual fund"),1,0)</f>
        <v>0</v>
      </c>
      <c r="BH663" s="16" t="str">
        <f t="shared" si="484"/>
        <v>Pass</v>
      </c>
      <c r="BI663" s="38" t="b">
        <f>OR(ISNUMBER(SEARCH("Yes",Survey!$AO663)),ISBLANK(Survey!$AO663))</f>
        <v>1</v>
      </c>
      <c r="BJ663" s="67" t="b">
        <f>NOT(ISBLANK(Survey!$AP663))</f>
        <v>0</v>
      </c>
      <c r="BK663" s="16" t="str">
        <f t="shared" si="485"/>
        <v>Pass</v>
      </c>
      <c r="BL663" s="143">
        <f>IF(Survey!$AW663=0, 0,1)</f>
        <v>0</v>
      </c>
      <c r="BM663" s="67">
        <f>Survey!$AQ663</f>
        <v>0</v>
      </c>
      <c r="BN663" s="67">
        <f>IFERROR((Survey!$AX663-ABS(Survey!$AY663)-ABS(Survey!$BD663))/Survey!$AW663,0)</f>
        <v>0</v>
      </c>
      <c r="BO663" s="67">
        <f>IF(AND($BM663&gt;$BN663-0.2,$BM663&lt;$BN663+0.2,ISBLANK(Survey!$AQ663)=FALSE),0,1)</f>
        <v>1</v>
      </c>
      <c r="BP663" s="165">
        <f>IF(ISBLANK(Survey!$AR663),1,0)</f>
        <v>1</v>
      </c>
      <c r="BQ663" s="16" t="str">
        <f t="shared" si="486"/>
        <v>Pass</v>
      </c>
      <c r="BR663" s="143">
        <f>IF(Survey!$AW663=0, 0,1)</f>
        <v>0</v>
      </c>
      <c r="BS663" s="67">
        <f>IF(AND(Survey!$AS663&gt;=0,Survey!$AS663&lt;=0.2,Survey!$AS663&lt;&gt;""),0,1)</f>
        <v>1</v>
      </c>
      <c r="BT663" s="143">
        <f>IF(ISBLANK(Survey!$AT663),1,0)</f>
        <v>1</v>
      </c>
      <c r="BU663" s="16" t="str">
        <f t="shared" si="487"/>
        <v>Fail</v>
      </c>
      <c r="BV663" s="165">
        <f>Survey!$AU663</f>
        <v>0</v>
      </c>
      <c r="BW663" s="16" t="str">
        <f t="shared" si="488"/>
        <v>Pass</v>
      </c>
      <c r="BX663" s="36">
        <f>Survey!$AV663</f>
        <v>0</v>
      </c>
      <c r="BY663" s="176">
        <f>Survey!$AW663+Survey!$AX663-ABS(Survey!$AY663)+ABS(Survey!$AZ663)-ABS(Survey!$BA663)+ABS(Survey!$BB663)-ABS(Survey!$BC663)-ABS(Survey!$BD663)+Survey!$BE663</f>
        <v>0</v>
      </c>
      <c r="BZ663" s="35">
        <f t="shared" si="489"/>
        <v>0</v>
      </c>
      <c r="CA663" s="17">
        <f t="shared" si="490"/>
        <v>0</v>
      </c>
      <c r="CB663" s="16" t="str">
        <f t="shared" si="491"/>
        <v>Pass</v>
      </c>
      <c r="CC663" s="38" t="b">
        <f>IF(ABS(Survey!$BE663)=0,TRUE,FALSE)</f>
        <v>1</v>
      </c>
      <c r="CD663" s="37" t="b">
        <f>NOT(ISBLANK(Survey!$BF663))</f>
        <v>0</v>
      </c>
      <c r="CE663" t="str">
        <f t="shared" si="492"/>
        <v>Fail</v>
      </c>
      <c r="CF663" s="29">
        <f>Survey!$AV663</f>
        <v>0</v>
      </c>
      <c r="CG663" s="29" cm="1">
        <f t="array" ref="CG663">SUM(SUMIF(Survey!BH663:BO663,{"&gt;0","&lt;0"})*{1,-1})-SUM(SUMIF(Survey!BQ663:BX663,{"&gt;0","&lt;0"})*{1,-1})</f>
        <v>0</v>
      </c>
      <c r="CH663" s="35" t="str">
        <f t="shared" si="493"/>
        <v>No holdings</v>
      </c>
      <c r="CI663">
        <f t="shared" si="494"/>
        <v>0</v>
      </c>
      <c r="CJ663" s="16" t="str">
        <f t="shared" si="495"/>
        <v>Fail</v>
      </c>
      <c r="CK663" s="36">
        <f>Survey!$AV663</f>
        <v>0</v>
      </c>
      <c r="CL663" s="36" cm="1">
        <f t="array" ref="CL663">SUM(SUMIF(Survey!BZ663:CS663,{"&gt;0","&lt;0"})*{1,-1})-SUM(SUMIF(Survey!CU663:DN663,{"&gt;0","&lt;0"})*{1,-1})</f>
        <v>0</v>
      </c>
      <c r="CM663" s="35" t="str">
        <f t="shared" si="496"/>
        <v>No holdings</v>
      </c>
      <c r="CN663" s="17">
        <f t="shared" si="497"/>
        <v>0</v>
      </c>
      <c r="CO663" s="16" t="str">
        <f t="shared" si="498"/>
        <v>Pass</v>
      </c>
      <c r="CP663" s="38" t="b">
        <f>IF(ABS(Survey!$CS663)=0,TRUE,FALSE)</f>
        <v>1</v>
      </c>
      <c r="CQ663" s="37" t="b">
        <f>NOT(ISBLANK(Survey!$CT663))</f>
        <v>0</v>
      </c>
      <c r="CR663" s="16" t="str">
        <f t="shared" si="499"/>
        <v>Pass</v>
      </c>
      <c r="CS663" s="38" t="b">
        <f>IF(ABS(Survey!$DN663)=0,TRUE,FALSE)</f>
        <v>1</v>
      </c>
      <c r="CT663" s="37" t="b">
        <f>NOT(ISBLANK(Survey!$DO663))</f>
        <v>0</v>
      </c>
      <c r="CU663" t="str">
        <f t="shared" si="500"/>
        <v>Pass</v>
      </c>
      <c r="CV663" s="29" cm="1">
        <f t="array" ref="CV663">SUM(SUMIF(Survey!CO663,{"&gt;0","&lt;0"})*{1,-1})+SUM(SUMIF(Survey!DJ663,{"&gt;0","&lt;0"})*{1,-1})</f>
        <v>0</v>
      </c>
      <c r="CW663" s="29">
        <f>SUM(SUMIF(Survey!DQ663:DW663,{"&gt;0","&lt;0"})*{1,-1})+SUM(SUMIF(Survey!DY663:EE663,{"&gt;0","&lt;0"})*{1,-1})</f>
        <v>0</v>
      </c>
      <c r="CX663">
        <f t="shared" si="501"/>
        <v>0</v>
      </c>
      <c r="CY663">
        <f t="shared" si="502"/>
        <v>0</v>
      </c>
      <c r="CZ663" s="16" t="str">
        <f t="shared" si="503"/>
        <v>Pass</v>
      </c>
      <c r="DA663" s="38" t="b">
        <f>IF(ABS(Survey!$DW663)=0,TRUE,FALSE)</f>
        <v>1</v>
      </c>
      <c r="DB663" s="37" t="b">
        <f>NOT(ISBLANK(Survey!DX663))</f>
        <v>0</v>
      </c>
      <c r="DC663" s="16" t="str">
        <f t="shared" si="504"/>
        <v>Pass</v>
      </c>
      <c r="DD663" s="38" t="b">
        <f>IF(ABS(Survey!$EE663)=0,TRUE,FALSE)</f>
        <v>1</v>
      </c>
      <c r="DE663" s="37" t="b">
        <f>NOT(ISBLANK(Survey!$EF663))</f>
        <v>0</v>
      </c>
      <c r="DF663" s="16" t="str">
        <f t="shared" si="505"/>
        <v>Fail</v>
      </c>
      <c r="DG663" s="36">
        <f>SUM(SUMIF(Survey!EL663:EN663,{"&gt;0","&lt;0"})*{1,-1})</f>
        <v>0</v>
      </c>
      <c r="DH663">
        <f t="shared" si="506"/>
        <v>0</v>
      </c>
      <c r="DI663">
        <f t="shared" si="507"/>
        <v>100</v>
      </c>
      <c r="DJ663" s="35" t="b">
        <f>IF(OR(Survey!$M663="ETF",Survey!$M663="ETF, alternative mutual fund",Survey!$M663="Closed-end", Survey!$M663="Split share corp"),TRUE,FALSE)</f>
        <v>0</v>
      </c>
      <c r="DK663" s="16" t="str">
        <f t="shared" si="508"/>
        <v>Fail</v>
      </c>
      <c r="DL663" s="36">
        <f>SUM(SUMIF(Survey!EP663:EV663,{"&gt;0","&lt;0"})*{1,-1})</f>
        <v>0</v>
      </c>
      <c r="DM663">
        <f t="shared" si="509"/>
        <v>0</v>
      </c>
      <c r="DN663" s="17">
        <f t="shared" si="510"/>
        <v>100</v>
      </c>
      <c r="DO663" s="16" t="str">
        <f t="shared" si="511"/>
        <v>Fail</v>
      </c>
      <c r="DP663" s="36">
        <f>SUM(SUMIF(Survey!EX663:FD663,{"&gt;0","&lt;0"})*{1,-1})</f>
        <v>0</v>
      </c>
      <c r="DQ663">
        <f t="shared" si="512"/>
        <v>0</v>
      </c>
      <c r="DR663" s="17">
        <f t="shared" si="513"/>
        <v>100</v>
      </c>
    </row>
    <row r="664" spans="1:122">
      <c r="A664">
        <v>664</v>
      </c>
      <c r="B664" t="str">
        <f t="shared" si="467"/>
        <v>Pass</v>
      </c>
      <c r="C664" t="str">
        <f>IF(COUNTBLANK(Survey!B664:FE664)=$C$2, "Pass", "Fail")</f>
        <v>Pass</v>
      </c>
      <c r="D664" t="str">
        <f t="shared" si="468"/>
        <v>Fail</v>
      </c>
      <c r="E664" t="str">
        <f>IF(OR(ISBLANK(Survey!AJ664),COUNTIF(G664:BB664,"Fail")),"Fail","Pass")</f>
        <v>Fail</v>
      </c>
      <c r="G664" s="16" t="str">
        <f t="shared" si="469"/>
        <v>Fail</v>
      </c>
      <c r="H664" s="177">
        <f>COUNTBLANK(Survey!B664:D664)+COUNTBLANK(Survey!G664)+COUNTBLANK(Survey!I664)+COUNTBLANK(Survey!K664:M664)+COUNTBLANK(Survey!P664)+COUNTBLANK(Survey!S664:U664)+COUNTBLANK(Survey!Y664:AA664)+COUNTBLANK(Survey!AD664:AE664)+COUNTBLANK(Survey!AI664:AI664)</f>
        <v>18</v>
      </c>
      <c r="I664" s="16" t="str">
        <f t="shared" si="470"/>
        <v>Fail</v>
      </c>
      <c r="J664" t="b">
        <f>IF(Survey!E664="No",TRUE,FALSE)</f>
        <v>0</v>
      </c>
      <c r="K664" s="34">
        <f>LEN(Survey!E664)</f>
        <v>0</v>
      </c>
      <c r="L664" s="16" t="str">
        <f t="shared" si="471"/>
        <v>Fail</v>
      </c>
      <c r="M664" t="b">
        <f>IF(Survey!F664="No",TRUE,FALSE)</f>
        <v>0</v>
      </c>
      <c r="N664" s="33">
        <f>LEN(Survey!F664)</f>
        <v>0</v>
      </c>
      <c r="O664" s="16" t="str">
        <f t="shared" si="472"/>
        <v>Pass</v>
      </c>
      <c r="P664" s="34">
        <f>MOD((LEN(Survey!H664)+2),11)</f>
        <v>2</v>
      </c>
      <c r="Q664" s="33" t="str">
        <f>IF(Survey!$L664="Prospectus fund", "Yes", "No")</f>
        <v>No</v>
      </c>
      <c r="R664" s="16" t="str">
        <f t="shared" si="473"/>
        <v>Pass</v>
      </c>
      <c r="S664" s="34">
        <f>MOD((LEN(Survey!J664)+2),11)</f>
        <v>2</v>
      </c>
      <c r="T664" s="35" t="b">
        <f>IF(OR(Survey!$M664="ETF",Survey!$M664="ETF, alternative mutual fund",Survey!$M664="Closed-end", Survey!$M664="Split share corp", Survey!$I664="Yes"),TRUE,FALSE)</f>
        <v>0</v>
      </c>
      <c r="U664" s="16" t="str">
        <f>IFERROR(IF(AND(OR(X664=Y664,Y664 = "Either"),NOT(ISBLANK(Survey!K664))),"Pass","Fail"),"Pass")</f>
        <v>Fail</v>
      </c>
      <c r="V664" s="36" cm="1">
        <f t="array" ref="V664">SUM(SUMIF(Survey!BZ664:CS664,{"&gt;0","&lt;0"})*{1,-1})</f>
        <v>0</v>
      </c>
      <c r="W664" s="38" cm="1">
        <f t="array" ref="W664">SUM(SUMIF(Survey!CC664,{"&gt;0","&lt;0"})*{1,-1})+SUM(SUMIF(Survey!CM664,{"&gt;0","&lt;0"})*{1,-1})</f>
        <v>0</v>
      </c>
      <c r="X664" s="38">
        <f>Survey!K664</f>
        <v>0</v>
      </c>
      <c r="Y664" s="37" t="str">
        <f t="shared" si="474"/>
        <v>Either</v>
      </c>
      <c r="Z664" s="16" t="str">
        <f t="shared" si="475"/>
        <v>Fail</v>
      </c>
      <c r="AA664" s="67" cm="1">
        <f t="array" ref="AA664">SUM(SUMIF(Survey!BZ664:CS664,{"&gt;0","&lt;0"})*{1,-1})+SUM(SUMIF(Survey!CU664:DN664,{"&gt;0","&lt;0"})*{1,-1})</f>
        <v>0</v>
      </c>
      <c r="AB664" s="67">
        <f>IFERROR(AA664/(Survey!$AV664),0)</f>
        <v>0</v>
      </c>
      <c r="AC664" s="128" t="b">
        <f>IF(OR(Survey!$M664="Alternative strategy or hedge",Survey!$M664="Other, illiquid",Survey!$L664="Prospectus fund"),TRUE,FALSE)</f>
        <v>0</v>
      </c>
      <c r="AD664" s="128" t="b">
        <f>NOT(ISBLANK(Survey!$M664))</f>
        <v>0</v>
      </c>
      <c r="AE664" s="16" t="str">
        <f t="shared" si="476"/>
        <v>Pass</v>
      </c>
      <c r="AF664" s="38" t="b">
        <f>NOT(ISNUMBER(SEARCH("Other",Survey!$P664)))</f>
        <v>1</v>
      </c>
      <c r="AG664" s="37" t="b">
        <f>NOT(ISBLANK(Survey!$Q664))</f>
        <v>0</v>
      </c>
      <c r="AH664" s="16" t="str">
        <f t="shared" si="477"/>
        <v>Pass</v>
      </c>
      <c r="AI664" s="143">
        <f>COUNTBLANK(Survey!$W664)</f>
        <v>1</v>
      </c>
      <c r="AJ664" s="67">
        <f>IF(AND(Survey!L664&lt;&gt;"Exempt fund",OR(Survey!$M664="ETF",Survey!$M664="ETF, alternative mutual fund",Survey!$M664="Mutual fund",Survey!$M664="Alternative mutual fund",Survey!$M664="Money market")),1,0)</f>
        <v>0</v>
      </c>
      <c r="AK664" s="16" t="str">
        <f t="shared" si="478"/>
        <v>Pass</v>
      </c>
      <c r="AL664" s="38" t="b">
        <f>NOT(ISNUMBER(SEARCH("Yes",Survey!$AA664)))</f>
        <v>1</v>
      </c>
      <c r="AM664" s="37" t="b">
        <f>IF(COUNTBLANK(Survey!$AB664:$AC664)=0,TRUE, FALSE)</f>
        <v>0</v>
      </c>
      <c r="AN664" s="16" t="str">
        <f t="shared" si="479"/>
        <v>Pass</v>
      </c>
      <c r="AO664" s="38" t="b">
        <f>NOT(ISNUMBER(SEARCH("Yes",Survey!$AD664)))</f>
        <v>1</v>
      </c>
      <c r="AP664" s="37" t="b">
        <f>NOT(ISBLANK(Survey!$AF664))</f>
        <v>0</v>
      </c>
      <c r="AQ664" s="16" t="str">
        <f t="shared" si="480"/>
        <v>Pass</v>
      </c>
      <c r="AR664" s="38" t="b">
        <f>NOT(OR(ISNUMBER(SEARCH("Other",Survey!$AF664)),ISNUMBER(SEARCH("Multiple",Survey!$AF664))))</f>
        <v>1</v>
      </c>
      <c r="AS664" s="37" t="b">
        <f>NOT(ISBLANK(Survey!$AG664))</f>
        <v>0</v>
      </c>
      <c r="AT664" s="16" t="str">
        <f t="shared" si="481"/>
        <v>Fail</v>
      </c>
      <c r="AU664" s="143">
        <f>IF(ABS(Survey!$AV664)&gt;0, 1,0)</f>
        <v>0</v>
      </c>
      <c r="AV664" s="143">
        <f>IF(COUNTBLANK(Survey!$AJ664)=0,1,0)</f>
        <v>0</v>
      </c>
      <c r="AW664" s="16" t="str">
        <f t="shared" si="482"/>
        <v>Pass</v>
      </c>
      <c r="AX664" s="143">
        <f>IF(ISBLANK(Survey!$AJ664),0,1)</f>
        <v>0</v>
      </c>
      <c r="AY664" s="165">
        <f>COUNTBLANK(Survey!$AK664)</f>
        <v>1</v>
      </c>
      <c r="AZ664" s="16" t="str">
        <f t="shared" si="483"/>
        <v>Pass</v>
      </c>
      <c r="BA664" s="143">
        <f>IF(OR(Survey!$AK664="Closed",ISBLANK(Survey!$AK664)),0,1)</f>
        <v>0</v>
      </c>
      <c r="BB664" s="165">
        <f>IF(ISBLANK(Survey!$AL664),1,0)</f>
        <v>1</v>
      </c>
      <c r="BC664" s="147" t="str" cm="1">
        <f t="array" ref="BC664">IF(OR(IF(OR($BE664+$BF664 = 2, $BG664=1), FALSE, TRUE), AND($BD664:$BD664 = 0)),"Pass","Fail")</f>
        <v>Pass</v>
      </c>
      <c r="BD664" s="143">
        <f>COUNTBLANK(Survey!$AM664:$AO664)</f>
        <v>3</v>
      </c>
      <c r="BE664" s="143">
        <f>IF(Survey!$I664="Yes",1,0)</f>
        <v>0</v>
      </c>
      <c r="BF664" s="143">
        <f>IF(OR(Survey!$M664="Mutual fund",Survey!$M664="Alternative mutual fund",Survey!$M664="Money market"),1,0)</f>
        <v>0</v>
      </c>
      <c r="BG664" s="148">
        <f>IF(OR(Survey!$M664="ETF",Survey!$M664="ETF, alternative mutual fund"),1,0)</f>
        <v>0</v>
      </c>
      <c r="BH664" s="16" t="str">
        <f t="shared" si="484"/>
        <v>Pass</v>
      </c>
      <c r="BI664" s="38" t="b">
        <f>OR(ISNUMBER(SEARCH("Yes",Survey!$AO664)),ISBLANK(Survey!$AO664))</f>
        <v>1</v>
      </c>
      <c r="BJ664" s="67" t="b">
        <f>NOT(ISBLANK(Survey!$AP664))</f>
        <v>0</v>
      </c>
      <c r="BK664" s="16" t="str">
        <f t="shared" si="485"/>
        <v>Pass</v>
      </c>
      <c r="BL664" s="143">
        <f>IF(Survey!$AW664=0, 0,1)</f>
        <v>0</v>
      </c>
      <c r="BM664" s="67">
        <f>Survey!$AQ664</f>
        <v>0</v>
      </c>
      <c r="BN664" s="67">
        <f>IFERROR((Survey!$AX664-ABS(Survey!$AY664)-ABS(Survey!$BD664))/Survey!$AW664,0)</f>
        <v>0</v>
      </c>
      <c r="BO664" s="67">
        <f>IF(AND($BM664&gt;$BN664-0.2,$BM664&lt;$BN664+0.2,ISBLANK(Survey!$AQ664)=FALSE),0,1)</f>
        <v>1</v>
      </c>
      <c r="BP664" s="165">
        <f>IF(ISBLANK(Survey!$AR664),1,0)</f>
        <v>1</v>
      </c>
      <c r="BQ664" s="16" t="str">
        <f t="shared" si="486"/>
        <v>Pass</v>
      </c>
      <c r="BR664" s="143">
        <f>IF(Survey!$AW664=0, 0,1)</f>
        <v>0</v>
      </c>
      <c r="BS664" s="67">
        <f>IF(AND(Survey!$AS664&gt;=0,Survey!$AS664&lt;=0.2,Survey!$AS664&lt;&gt;""),0,1)</f>
        <v>1</v>
      </c>
      <c r="BT664" s="143">
        <f>IF(ISBLANK(Survey!$AT664),1,0)</f>
        <v>1</v>
      </c>
      <c r="BU664" s="16" t="str">
        <f t="shared" si="487"/>
        <v>Fail</v>
      </c>
      <c r="BV664" s="165">
        <f>Survey!$AU664</f>
        <v>0</v>
      </c>
      <c r="BW664" s="16" t="str">
        <f t="shared" si="488"/>
        <v>Pass</v>
      </c>
      <c r="BX664" s="36">
        <f>Survey!$AV664</f>
        <v>0</v>
      </c>
      <c r="BY664" s="176">
        <f>Survey!$AW664+Survey!$AX664-ABS(Survey!$AY664)+ABS(Survey!$AZ664)-ABS(Survey!$BA664)+ABS(Survey!$BB664)-ABS(Survey!$BC664)-ABS(Survey!$BD664)+Survey!$BE664</f>
        <v>0</v>
      </c>
      <c r="BZ664" s="35">
        <f t="shared" si="489"/>
        <v>0</v>
      </c>
      <c r="CA664" s="17">
        <f t="shared" si="490"/>
        <v>0</v>
      </c>
      <c r="CB664" s="16" t="str">
        <f t="shared" si="491"/>
        <v>Pass</v>
      </c>
      <c r="CC664" s="38" t="b">
        <f>IF(ABS(Survey!$BE664)=0,TRUE,FALSE)</f>
        <v>1</v>
      </c>
      <c r="CD664" s="37" t="b">
        <f>NOT(ISBLANK(Survey!$BF664))</f>
        <v>0</v>
      </c>
      <c r="CE664" t="str">
        <f t="shared" si="492"/>
        <v>Fail</v>
      </c>
      <c r="CF664" s="29">
        <f>Survey!$AV664</f>
        <v>0</v>
      </c>
      <c r="CG664" s="29" cm="1">
        <f t="array" ref="CG664">SUM(SUMIF(Survey!BH664:BO664,{"&gt;0","&lt;0"})*{1,-1})-SUM(SUMIF(Survey!BQ664:BX664,{"&gt;0","&lt;0"})*{1,-1})</f>
        <v>0</v>
      </c>
      <c r="CH664" s="35" t="str">
        <f t="shared" si="493"/>
        <v>No holdings</v>
      </c>
      <c r="CI664">
        <f t="shared" si="494"/>
        <v>0</v>
      </c>
      <c r="CJ664" s="16" t="str">
        <f t="shared" si="495"/>
        <v>Fail</v>
      </c>
      <c r="CK664" s="36">
        <f>Survey!$AV664</f>
        <v>0</v>
      </c>
      <c r="CL664" s="36" cm="1">
        <f t="array" ref="CL664">SUM(SUMIF(Survey!BZ664:CS664,{"&gt;0","&lt;0"})*{1,-1})-SUM(SUMIF(Survey!CU664:DN664,{"&gt;0","&lt;0"})*{1,-1})</f>
        <v>0</v>
      </c>
      <c r="CM664" s="35" t="str">
        <f t="shared" si="496"/>
        <v>No holdings</v>
      </c>
      <c r="CN664" s="17">
        <f t="shared" si="497"/>
        <v>0</v>
      </c>
      <c r="CO664" s="16" t="str">
        <f t="shared" si="498"/>
        <v>Pass</v>
      </c>
      <c r="CP664" s="38" t="b">
        <f>IF(ABS(Survey!$CS664)=0,TRUE,FALSE)</f>
        <v>1</v>
      </c>
      <c r="CQ664" s="37" t="b">
        <f>NOT(ISBLANK(Survey!$CT664))</f>
        <v>0</v>
      </c>
      <c r="CR664" s="16" t="str">
        <f t="shared" si="499"/>
        <v>Pass</v>
      </c>
      <c r="CS664" s="38" t="b">
        <f>IF(ABS(Survey!$DN664)=0,TRUE,FALSE)</f>
        <v>1</v>
      </c>
      <c r="CT664" s="37" t="b">
        <f>NOT(ISBLANK(Survey!$DO664))</f>
        <v>0</v>
      </c>
      <c r="CU664" t="str">
        <f t="shared" si="500"/>
        <v>Pass</v>
      </c>
      <c r="CV664" s="29" cm="1">
        <f t="array" ref="CV664">SUM(SUMIF(Survey!CO664,{"&gt;0","&lt;0"})*{1,-1})+SUM(SUMIF(Survey!DJ664,{"&gt;0","&lt;0"})*{1,-1})</f>
        <v>0</v>
      </c>
      <c r="CW664" s="29">
        <f>SUM(SUMIF(Survey!DQ664:DW664,{"&gt;0","&lt;0"})*{1,-1})+SUM(SUMIF(Survey!DY664:EE664,{"&gt;0","&lt;0"})*{1,-1})</f>
        <v>0</v>
      </c>
      <c r="CX664">
        <f t="shared" si="501"/>
        <v>0</v>
      </c>
      <c r="CY664">
        <f t="shared" si="502"/>
        <v>0</v>
      </c>
      <c r="CZ664" s="16" t="str">
        <f t="shared" si="503"/>
        <v>Pass</v>
      </c>
      <c r="DA664" s="38" t="b">
        <f>IF(ABS(Survey!$DW664)=0,TRUE,FALSE)</f>
        <v>1</v>
      </c>
      <c r="DB664" s="37" t="b">
        <f>NOT(ISBLANK(Survey!DX664))</f>
        <v>0</v>
      </c>
      <c r="DC664" s="16" t="str">
        <f t="shared" si="504"/>
        <v>Pass</v>
      </c>
      <c r="DD664" s="38" t="b">
        <f>IF(ABS(Survey!$EE664)=0,TRUE,FALSE)</f>
        <v>1</v>
      </c>
      <c r="DE664" s="37" t="b">
        <f>NOT(ISBLANK(Survey!$EF664))</f>
        <v>0</v>
      </c>
      <c r="DF664" s="16" t="str">
        <f t="shared" si="505"/>
        <v>Fail</v>
      </c>
      <c r="DG664" s="36">
        <f>SUM(SUMIF(Survey!EL664:EN664,{"&gt;0","&lt;0"})*{1,-1})</f>
        <v>0</v>
      </c>
      <c r="DH664">
        <f t="shared" si="506"/>
        <v>0</v>
      </c>
      <c r="DI664">
        <f t="shared" si="507"/>
        <v>100</v>
      </c>
      <c r="DJ664" s="35" t="b">
        <f>IF(OR(Survey!$M664="ETF",Survey!$M664="ETF, alternative mutual fund",Survey!$M664="Closed-end", Survey!$M664="Split share corp"),TRUE,FALSE)</f>
        <v>0</v>
      </c>
      <c r="DK664" s="16" t="str">
        <f t="shared" si="508"/>
        <v>Fail</v>
      </c>
      <c r="DL664" s="36">
        <f>SUM(SUMIF(Survey!EP664:EV664,{"&gt;0","&lt;0"})*{1,-1})</f>
        <v>0</v>
      </c>
      <c r="DM664">
        <f t="shared" si="509"/>
        <v>0</v>
      </c>
      <c r="DN664" s="17">
        <f t="shared" si="510"/>
        <v>100</v>
      </c>
      <c r="DO664" s="16" t="str">
        <f t="shared" si="511"/>
        <v>Fail</v>
      </c>
      <c r="DP664" s="36">
        <f>SUM(SUMIF(Survey!EX664:FD664,{"&gt;0","&lt;0"})*{1,-1})</f>
        <v>0</v>
      </c>
      <c r="DQ664">
        <f t="shared" si="512"/>
        <v>0</v>
      </c>
      <c r="DR664" s="17">
        <f t="shared" si="513"/>
        <v>100</v>
      </c>
    </row>
    <row r="665" spans="1:122">
      <c r="A665">
        <v>665</v>
      </c>
      <c r="B665" t="str">
        <f t="shared" si="467"/>
        <v>Pass</v>
      </c>
      <c r="C665" t="str">
        <f>IF(COUNTBLANK(Survey!B665:FE665)=$C$2, "Pass", "Fail")</f>
        <v>Pass</v>
      </c>
      <c r="D665" t="str">
        <f t="shared" si="468"/>
        <v>Fail</v>
      </c>
      <c r="E665" t="str">
        <f>IF(OR(ISBLANK(Survey!AJ665),COUNTIF(G665:BB665,"Fail")),"Fail","Pass")</f>
        <v>Fail</v>
      </c>
      <c r="G665" s="16" t="str">
        <f t="shared" si="469"/>
        <v>Fail</v>
      </c>
      <c r="H665" s="177">
        <f>COUNTBLANK(Survey!B665:D665)+COUNTBLANK(Survey!G665)+COUNTBLANK(Survey!I665)+COUNTBLANK(Survey!K665:M665)+COUNTBLANK(Survey!P665)+COUNTBLANK(Survey!S665:U665)+COUNTBLANK(Survey!Y665:AA665)+COUNTBLANK(Survey!AD665:AE665)+COUNTBLANK(Survey!AI665:AI665)</f>
        <v>18</v>
      </c>
      <c r="I665" s="16" t="str">
        <f t="shared" si="470"/>
        <v>Fail</v>
      </c>
      <c r="J665" t="b">
        <f>IF(Survey!E665="No",TRUE,FALSE)</f>
        <v>0</v>
      </c>
      <c r="K665" s="34">
        <f>LEN(Survey!E665)</f>
        <v>0</v>
      </c>
      <c r="L665" s="16" t="str">
        <f t="shared" si="471"/>
        <v>Fail</v>
      </c>
      <c r="M665" t="b">
        <f>IF(Survey!F665="No",TRUE,FALSE)</f>
        <v>0</v>
      </c>
      <c r="N665" s="33">
        <f>LEN(Survey!F665)</f>
        <v>0</v>
      </c>
      <c r="O665" s="16" t="str">
        <f t="shared" si="472"/>
        <v>Pass</v>
      </c>
      <c r="P665" s="34">
        <f>MOD((LEN(Survey!H665)+2),11)</f>
        <v>2</v>
      </c>
      <c r="Q665" s="33" t="str">
        <f>IF(Survey!$L665="Prospectus fund", "Yes", "No")</f>
        <v>No</v>
      </c>
      <c r="R665" s="16" t="str">
        <f t="shared" si="473"/>
        <v>Pass</v>
      </c>
      <c r="S665" s="34">
        <f>MOD((LEN(Survey!J665)+2),11)</f>
        <v>2</v>
      </c>
      <c r="T665" s="35" t="b">
        <f>IF(OR(Survey!$M665="ETF",Survey!$M665="ETF, alternative mutual fund",Survey!$M665="Closed-end", Survey!$M665="Split share corp", Survey!$I665="Yes"),TRUE,FALSE)</f>
        <v>0</v>
      </c>
      <c r="U665" s="16" t="str">
        <f>IFERROR(IF(AND(OR(X665=Y665,Y665 = "Either"),NOT(ISBLANK(Survey!K665))),"Pass","Fail"),"Pass")</f>
        <v>Fail</v>
      </c>
      <c r="V665" s="36" cm="1">
        <f t="array" ref="V665">SUM(SUMIF(Survey!BZ665:CS665,{"&gt;0","&lt;0"})*{1,-1})</f>
        <v>0</v>
      </c>
      <c r="W665" s="38" cm="1">
        <f t="array" ref="W665">SUM(SUMIF(Survey!CC665,{"&gt;0","&lt;0"})*{1,-1})+SUM(SUMIF(Survey!CM665,{"&gt;0","&lt;0"})*{1,-1})</f>
        <v>0</v>
      </c>
      <c r="X665" s="38">
        <f>Survey!K665</f>
        <v>0</v>
      </c>
      <c r="Y665" s="37" t="str">
        <f t="shared" si="474"/>
        <v>Either</v>
      </c>
      <c r="Z665" s="16" t="str">
        <f t="shared" si="475"/>
        <v>Fail</v>
      </c>
      <c r="AA665" s="67" cm="1">
        <f t="array" ref="AA665">SUM(SUMIF(Survey!BZ665:CS665,{"&gt;0","&lt;0"})*{1,-1})+SUM(SUMIF(Survey!CU665:DN665,{"&gt;0","&lt;0"})*{1,-1})</f>
        <v>0</v>
      </c>
      <c r="AB665" s="67">
        <f>IFERROR(AA665/(Survey!$AV665),0)</f>
        <v>0</v>
      </c>
      <c r="AC665" s="128" t="b">
        <f>IF(OR(Survey!$M665="Alternative strategy or hedge",Survey!$M665="Other, illiquid",Survey!$L665="Prospectus fund"),TRUE,FALSE)</f>
        <v>0</v>
      </c>
      <c r="AD665" s="128" t="b">
        <f>NOT(ISBLANK(Survey!$M665))</f>
        <v>0</v>
      </c>
      <c r="AE665" s="16" t="str">
        <f t="shared" si="476"/>
        <v>Pass</v>
      </c>
      <c r="AF665" s="38" t="b">
        <f>NOT(ISNUMBER(SEARCH("Other",Survey!$P665)))</f>
        <v>1</v>
      </c>
      <c r="AG665" s="37" t="b">
        <f>NOT(ISBLANK(Survey!$Q665))</f>
        <v>0</v>
      </c>
      <c r="AH665" s="16" t="str">
        <f t="shared" si="477"/>
        <v>Pass</v>
      </c>
      <c r="AI665" s="143">
        <f>COUNTBLANK(Survey!$W665)</f>
        <v>1</v>
      </c>
      <c r="AJ665" s="67">
        <f>IF(AND(Survey!L665&lt;&gt;"Exempt fund",OR(Survey!$M665="ETF",Survey!$M665="ETF, alternative mutual fund",Survey!$M665="Mutual fund",Survey!$M665="Alternative mutual fund",Survey!$M665="Money market")),1,0)</f>
        <v>0</v>
      </c>
      <c r="AK665" s="16" t="str">
        <f t="shared" si="478"/>
        <v>Pass</v>
      </c>
      <c r="AL665" s="38" t="b">
        <f>NOT(ISNUMBER(SEARCH("Yes",Survey!$AA665)))</f>
        <v>1</v>
      </c>
      <c r="AM665" s="37" t="b">
        <f>IF(COUNTBLANK(Survey!$AB665:$AC665)=0,TRUE, FALSE)</f>
        <v>0</v>
      </c>
      <c r="AN665" s="16" t="str">
        <f t="shared" si="479"/>
        <v>Pass</v>
      </c>
      <c r="AO665" s="38" t="b">
        <f>NOT(ISNUMBER(SEARCH("Yes",Survey!$AD665)))</f>
        <v>1</v>
      </c>
      <c r="AP665" s="37" t="b">
        <f>NOT(ISBLANK(Survey!$AF665))</f>
        <v>0</v>
      </c>
      <c r="AQ665" s="16" t="str">
        <f t="shared" si="480"/>
        <v>Pass</v>
      </c>
      <c r="AR665" s="38" t="b">
        <f>NOT(OR(ISNUMBER(SEARCH("Other",Survey!$AF665)),ISNUMBER(SEARCH("Multiple",Survey!$AF665))))</f>
        <v>1</v>
      </c>
      <c r="AS665" s="37" t="b">
        <f>NOT(ISBLANK(Survey!$AG665))</f>
        <v>0</v>
      </c>
      <c r="AT665" s="16" t="str">
        <f t="shared" si="481"/>
        <v>Fail</v>
      </c>
      <c r="AU665" s="143">
        <f>IF(ABS(Survey!$AV665)&gt;0, 1,0)</f>
        <v>0</v>
      </c>
      <c r="AV665" s="143">
        <f>IF(COUNTBLANK(Survey!$AJ665)=0,1,0)</f>
        <v>0</v>
      </c>
      <c r="AW665" s="16" t="str">
        <f t="shared" si="482"/>
        <v>Pass</v>
      </c>
      <c r="AX665" s="143">
        <f>IF(ISBLANK(Survey!$AJ665),0,1)</f>
        <v>0</v>
      </c>
      <c r="AY665" s="165">
        <f>COUNTBLANK(Survey!$AK665)</f>
        <v>1</v>
      </c>
      <c r="AZ665" s="16" t="str">
        <f t="shared" si="483"/>
        <v>Pass</v>
      </c>
      <c r="BA665" s="143">
        <f>IF(OR(Survey!$AK665="Closed",ISBLANK(Survey!$AK665)),0,1)</f>
        <v>0</v>
      </c>
      <c r="BB665" s="165">
        <f>IF(ISBLANK(Survey!$AL665),1,0)</f>
        <v>1</v>
      </c>
      <c r="BC665" s="147" t="str" cm="1">
        <f t="array" ref="BC665">IF(OR(IF(OR($BE665+$BF665 = 2, $BG665=1), FALSE, TRUE), AND($BD665:$BD665 = 0)),"Pass","Fail")</f>
        <v>Pass</v>
      </c>
      <c r="BD665" s="143">
        <f>COUNTBLANK(Survey!$AM665:$AO665)</f>
        <v>3</v>
      </c>
      <c r="BE665" s="143">
        <f>IF(Survey!$I665="Yes",1,0)</f>
        <v>0</v>
      </c>
      <c r="BF665" s="143">
        <f>IF(OR(Survey!$M665="Mutual fund",Survey!$M665="Alternative mutual fund",Survey!$M665="Money market"),1,0)</f>
        <v>0</v>
      </c>
      <c r="BG665" s="148">
        <f>IF(OR(Survey!$M665="ETF",Survey!$M665="ETF, alternative mutual fund"),1,0)</f>
        <v>0</v>
      </c>
      <c r="BH665" s="16" t="str">
        <f t="shared" si="484"/>
        <v>Pass</v>
      </c>
      <c r="BI665" s="38" t="b">
        <f>OR(ISNUMBER(SEARCH("Yes",Survey!$AO665)),ISBLANK(Survey!$AO665))</f>
        <v>1</v>
      </c>
      <c r="BJ665" s="67" t="b">
        <f>NOT(ISBLANK(Survey!$AP665))</f>
        <v>0</v>
      </c>
      <c r="BK665" s="16" t="str">
        <f t="shared" si="485"/>
        <v>Pass</v>
      </c>
      <c r="BL665" s="143">
        <f>IF(Survey!$AW665=0, 0,1)</f>
        <v>0</v>
      </c>
      <c r="BM665" s="67">
        <f>Survey!$AQ665</f>
        <v>0</v>
      </c>
      <c r="BN665" s="67">
        <f>IFERROR((Survey!$AX665-ABS(Survey!$AY665)-ABS(Survey!$BD665))/Survey!$AW665,0)</f>
        <v>0</v>
      </c>
      <c r="BO665" s="67">
        <f>IF(AND($BM665&gt;$BN665-0.2,$BM665&lt;$BN665+0.2,ISBLANK(Survey!$AQ665)=FALSE),0,1)</f>
        <v>1</v>
      </c>
      <c r="BP665" s="165">
        <f>IF(ISBLANK(Survey!$AR665),1,0)</f>
        <v>1</v>
      </c>
      <c r="BQ665" s="16" t="str">
        <f t="shared" si="486"/>
        <v>Pass</v>
      </c>
      <c r="BR665" s="143">
        <f>IF(Survey!$AW665=0, 0,1)</f>
        <v>0</v>
      </c>
      <c r="BS665" s="67">
        <f>IF(AND(Survey!$AS665&gt;=0,Survey!$AS665&lt;=0.2,Survey!$AS665&lt;&gt;""),0,1)</f>
        <v>1</v>
      </c>
      <c r="BT665" s="143">
        <f>IF(ISBLANK(Survey!$AT665),1,0)</f>
        <v>1</v>
      </c>
      <c r="BU665" s="16" t="str">
        <f t="shared" si="487"/>
        <v>Fail</v>
      </c>
      <c r="BV665" s="165">
        <f>Survey!$AU665</f>
        <v>0</v>
      </c>
      <c r="BW665" s="16" t="str">
        <f t="shared" si="488"/>
        <v>Pass</v>
      </c>
      <c r="BX665" s="36">
        <f>Survey!$AV665</f>
        <v>0</v>
      </c>
      <c r="BY665" s="176">
        <f>Survey!$AW665+Survey!$AX665-ABS(Survey!$AY665)+ABS(Survey!$AZ665)-ABS(Survey!$BA665)+ABS(Survey!$BB665)-ABS(Survey!$BC665)-ABS(Survey!$BD665)+Survey!$BE665</f>
        <v>0</v>
      </c>
      <c r="BZ665" s="35">
        <f t="shared" si="489"/>
        <v>0</v>
      </c>
      <c r="CA665" s="17">
        <f t="shared" si="490"/>
        <v>0</v>
      </c>
      <c r="CB665" s="16" t="str">
        <f t="shared" si="491"/>
        <v>Pass</v>
      </c>
      <c r="CC665" s="38" t="b">
        <f>IF(ABS(Survey!$BE665)=0,TRUE,FALSE)</f>
        <v>1</v>
      </c>
      <c r="CD665" s="37" t="b">
        <f>NOT(ISBLANK(Survey!$BF665))</f>
        <v>0</v>
      </c>
      <c r="CE665" t="str">
        <f t="shared" si="492"/>
        <v>Fail</v>
      </c>
      <c r="CF665" s="29">
        <f>Survey!$AV665</f>
        <v>0</v>
      </c>
      <c r="CG665" s="29" cm="1">
        <f t="array" ref="CG665">SUM(SUMIF(Survey!BH665:BO665,{"&gt;0","&lt;0"})*{1,-1})-SUM(SUMIF(Survey!BQ665:BX665,{"&gt;0","&lt;0"})*{1,-1})</f>
        <v>0</v>
      </c>
      <c r="CH665" s="35" t="str">
        <f t="shared" si="493"/>
        <v>No holdings</v>
      </c>
      <c r="CI665">
        <f t="shared" si="494"/>
        <v>0</v>
      </c>
      <c r="CJ665" s="16" t="str">
        <f t="shared" si="495"/>
        <v>Fail</v>
      </c>
      <c r="CK665" s="36">
        <f>Survey!$AV665</f>
        <v>0</v>
      </c>
      <c r="CL665" s="36" cm="1">
        <f t="array" ref="CL665">SUM(SUMIF(Survey!BZ665:CS665,{"&gt;0","&lt;0"})*{1,-1})-SUM(SUMIF(Survey!CU665:DN665,{"&gt;0","&lt;0"})*{1,-1})</f>
        <v>0</v>
      </c>
      <c r="CM665" s="35" t="str">
        <f t="shared" si="496"/>
        <v>No holdings</v>
      </c>
      <c r="CN665" s="17">
        <f t="shared" si="497"/>
        <v>0</v>
      </c>
      <c r="CO665" s="16" t="str">
        <f t="shared" si="498"/>
        <v>Pass</v>
      </c>
      <c r="CP665" s="38" t="b">
        <f>IF(ABS(Survey!$CS665)=0,TRUE,FALSE)</f>
        <v>1</v>
      </c>
      <c r="CQ665" s="37" t="b">
        <f>NOT(ISBLANK(Survey!$CT665))</f>
        <v>0</v>
      </c>
      <c r="CR665" s="16" t="str">
        <f t="shared" si="499"/>
        <v>Pass</v>
      </c>
      <c r="CS665" s="38" t="b">
        <f>IF(ABS(Survey!$DN665)=0,TRUE,FALSE)</f>
        <v>1</v>
      </c>
      <c r="CT665" s="37" t="b">
        <f>NOT(ISBLANK(Survey!$DO665))</f>
        <v>0</v>
      </c>
      <c r="CU665" t="str">
        <f t="shared" si="500"/>
        <v>Pass</v>
      </c>
      <c r="CV665" s="29" cm="1">
        <f t="array" ref="CV665">SUM(SUMIF(Survey!CO665,{"&gt;0","&lt;0"})*{1,-1})+SUM(SUMIF(Survey!DJ665,{"&gt;0","&lt;0"})*{1,-1})</f>
        <v>0</v>
      </c>
      <c r="CW665" s="29">
        <f>SUM(SUMIF(Survey!DQ665:DW665,{"&gt;0","&lt;0"})*{1,-1})+SUM(SUMIF(Survey!DY665:EE665,{"&gt;0","&lt;0"})*{1,-1})</f>
        <v>0</v>
      </c>
      <c r="CX665">
        <f t="shared" si="501"/>
        <v>0</v>
      </c>
      <c r="CY665">
        <f t="shared" si="502"/>
        <v>0</v>
      </c>
      <c r="CZ665" s="16" t="str">
        <f t="shared" si="503"/>
        <v>Pass</v>
      </c>
      <c r="DA665" s="38" t="b">
        <f>IF(ABS(Survey!$DW665)=0,TRUE,FALSE)</f>
        <v>1</v>
      </c>
      <c r="DB665" s="37" t="b">
        <f>NOT(ISBLANK(Survey!DX665))</f>
        <v>0</v>
      </c>
      <c r="DC665" s="16" t="str">
        <f t="shared" si="504"/>
        <v>Pass</v>
      </c>
      <c r="DD665" s="38" t="b">
        <f>IF(ABS(Survey!$EE665)=0,TRUE,FALSE)</f>
        <v>1</v>
      </c>
      <c r="DE665" s="37" t="b">
        <f>NOT(ISBLANK(Survey!$EF665))</f>
        <v>0</v>
      </c>
      <c r="DF665" s="16" t="str">
        <f t="shared" si="505"/>
        <v>Fail</v>
      </c>
      <c r="DG665" s="36">
        <f>SUM(SUMIF(Survey!EL665:EN665,{"&gt;0","&lt;0"})*{1,-1})</f>
        <v>0</v>
      </c>
      <c r="DH665">
        <f t="shared" si="506"/>
        <v>0</v>
      </c>
      <c r="DI665">
        <f t="shared" si="507"/>
        <v>100</v>
      </c>
      <c r="DJ665" s="35" t="b">
        <f>IF(OR(Survey!$M665="ETF",Survey!$M665="ETF, alternative mutual fund",Survey!$M665="Closed-end", Survey!$M665="Split share corp"),TRUE,FALSE)</f>
        <v>0</v>
      </c>
      <c r="DK665" s="16" t="str">
        <f t="shared" si="508"/>
        <v>Fail</v>
      </c>
      <c r="DL665" s="36">
        <f>SUM(SUMIF(Survey!EP665:EV665,{"&gt;0","&lt;0"})*{1,-1})</f>
        <v>0</v>
      </c>
      <c r="DM665">
        <f t="shared" si="509"/>
        <v>0</v>
      </c>
      <c r="DN665" s="17">
        <f t="shared" si="510"/>
        <v>100</v>
      </c>
      <c r="DO665" s="16" t="str">
        <f t="shared" si="511"/>
        <v>Fail</v>
      </c>
      <c r="DP665" s="36">
        <f>SUM(SUMIF(Survey!EX665:FD665,{"&gt;0","&lt;0"})*{1,-1})</f>
        <v>0</v>
      </c>
      <c r="DQ665">
        <f t="shared" si="512"/>
        <v>0</v>
      </c>
      <c r="DR665" s="17">
        <f t="shared" si="513"/>
        <v>100</v>
      </c>
    </row>
    <row r="666" spans="1:122">
      <c r="A666">
        <v>666</v>
      </c>
      <c r="B666" t="str">
        <f t="shared" si="467"/>
        <v>Pass</v>
      </c>
      <c r="C666" t="str">
        <f>IF(COUNTBLANK(Survey!B666:FE666)=$C$2, "Pass", "Fail")</f>
        <v>Pass</v>
      </c>
      <c r="D666" t="str">
        <f t="shared" si="468"/>
        <v>Fail</v>
      </c>
      <c r="E666" t="str">
        <f>IF(OR(ISBLANK(Survey!AJ666),COUNTIF(G666:BB666,"Fail")),"Fail","Pass")</f>
        <v>Fail</v>
      </c>
      <c r="G666" s="16" t="str">
        <f t="shared" si="469"/>
        <v>Fail</v>
      </c>
      <c r="H666" s="177">
        <f>COUNTBLANK(Survey!B666:D666)+COUNTBLANK(Survey!G666)+COUNTBLANK(Survey!I666)+COUNTBLANK(Survey!K666:M666)+COUNTBLANK(Survey!P666)+COUNTBLANK(Survey!S666:U666)+COUNTBLANK(Survey!Y666:AA666)+COUNTBLANK(Survey!AD666:AE666)+COUNTBLANK(Survey!AI666:AI666)</f>
        <v>18</v>
      </c>
      <c r="I666" s="16" t="str">
        <f t="shared" si="470"/>
        <v>Fail</v>
      </c>
      <c r="J666" t="b">
        <f>IF(Survey!E666="No",TRUE,FALSE)</f>
        <v>0</v>
      </c>
      <c r="K666" s="34">
        <f>LEN(Survey!E666)</f>
        <v>0</v>
      </c>
      <c r="L666" s="16" t="str">
        <f t="shared" si="471"/>
        <v>Fail</v>
      </c>
      <c r="M666" t="b">
        <f>IF(Survey!F666="No",TRUE,FALSE)</f>
        <v>0</v>
      </c>
      <c r="N666" s="33">
        <f>LEN(Survey!F666)</f>
        <v>0</v>
      </c>
      <c r="O666" s="16" t="str">
        <f t="shared" si="472"/>
        <v>Pass</v>
      </c>
      <c r="P666" s="34">
        <f>MOD((LEN(Survey!H666)+2),11)</f>
        <v>2</v>
      </c>
      <c r="Q666" s="33" t="str">
        <f>IF(Survey!$L666="Prospectus fund", "Yes", "No")</f>
        <v>No</v>
      </c>
      <c r="R666" s="16" t="str">
        <f t="shared" si="473"/>
        <v>Pass</v>
      </c>
      <c r="S666" s="34">
        <f>MOD((LEN(Survey!J666)+2),11)</f>
        <v>2</v>
      </c>
      <c r="T666" s="35" t="b">
        <f>IF(OR(Survey!$M666="ETF",Survey!$M666="ETF, alternative mutual fund",Survey!$M666="Closed-end", Survey!$M666="Split share corp", Survey!$I666="Yes"),TRUE,FALSE)</f>
        <v>0</v>
      </c>
      <c r="U666" s="16" t="str">
        <f>IFERROR(IF(AND(OR(X666=Y666,Y666 = "Either"),NOT(ISBLANK(Survey!K666))),"Pass","Fail"),"Pass")</f>
        <v>Fail</v>
      </c>
      <c r="V666" s="36" cm="1">
        <f t="array" ref="V666">SUM(SUMIF(Survey!BZ666:CS666,{"&gt;0","&lt;0"})*{1,-1})</f>
        <v>0</v>
      </c>
      <c r="W666" s="38" cm="1">
        <f t="array" ref="W666">SUM(SUMIF(Survey!CC666,{"&gt;0","&lt;0"})*{1,-1})+SUM(SUMIF(Survey!CM666,{"&gt;0","&lt;0"})*{1,-1})</f>
        <v>0</v>
      </c>
      <c r="X666" s="38">
        <f>Survey!K666</f>
        <v>0</v>
      </c>
      <c r="Y666" s="37" t="str">
        <f t="shared" si="474"/>
        <v>Either</v>
      </c>
      <c r="Z666" s="16" t="str">
        <f t="shared" si="475"/>
        <v>Fail</v>
      </c>
      <c r="AA666" s="67" cm="1">
        <f t="array" ref="AA666">SUM(SUMIF(Survey!BZ666:CS666,{"&gt;0","&lt;0"})*{1,-1})+SUM(SUMIF(Survey!CU666:DN666,{"&gt;0","&lt;0"})*{1,-1})</f>
        <v>0</v>
      </c>
      <c r="AB666" s="67">
        <f>IFERROR(AA666/(Survey!$AV666),0)</f>
        <v>0</v>
      </c>
      <c r="AC666" s="128" t="b">
        <f>IF(OR(Survey!$M666="Alternative strategy or hedge",Survey!$M666="Other, illiquid",Survey!$L666="Prospectus fund"),TRUE,FALSE)</f>
        <v>0</v>
      </c>
      <c r="AD666" s="128" t="b">
        <f>NOT(ISBLANK(Survey!$M666))</f>
        <v>0</v>
      </c>
      <c r="AE666" s="16" t="str">
        <f t="shared" si="476"/>
        <v>Pass</v>
      </c>
      <c r="AF666" s="38" t="b">
        <f>NOT(ISNUMBER(SEARCH("Other",Survey!$P666)))</f>
        <v>1</v>
      </c>
      <c r="AG666" s="37" t="b">
        <f>NOT(ISBLANK(Survey!$Q666))</f>
        <v>0</v>
      </c>
      <c r="AH666" s="16" t="str">
        <f t="shared" si="477"/>
        <v>Pass</v>
      </c>
      <c r="AI666" s="143">
        <f>COUNTBLANK(Survey!$W666)</f>
        <v>1</v>
      </c>
      <c r="AJ666" s="67">
        <f>IF(AND(Survey!L666&lt;&gt;"Exempt fund",OR(Survey!$M666="ETF",Survey!$M666="ETF, alternative mutual fund",Survey!$M666="Mutual fund",Survey!$M666="Alternative mutual fund",Survey!$M666="Money market")),1,0)</f>
        <v>0</v>
      </c>
      <c r="AK666" s="16" t="str">
        <f t="shared" si="478"/>
        <v>Pass</v>
      </c>
      <c r="AL666" s="38" t="b">
        <f>NOT(ISNUMBER(SEARCH("Yes",Survey!$AA666)))</f>
        <v>1</v>
      </c>
      <c r="AM666" s="37" t="b">
        <f>IF(COUNTBLANK(Survey!$AB666:$AC666)=0,TRUE, FALSE)</f>
        <v>0</v>
      </c>
      <c r="AN666" s="16" t="str">
        <f t="shared" si="479"/>
        <v>Pass</v>
      </c>
      <c r="AO666" s="38" t="b">
        <f>NOT(ISNUMBER(SEARCH("Yes",Survey!$AD666)))</f>
        <v>1</v>
      </c>
      <c r="AP666" s="37" t="b">
        <f>NOT(ISBLANK(Survey!$AF666))</f>
        <v>0</v>
      </c>
      <c r="AQ666" s="16" t="str">
        <f t="shared" si="480"/>
        <v>Pass</v>
      </c>
      <c r="AR666" s="38" t="b">
        <f>NOT(OR(ISNUMBER(SEARCH("Other",Survey!$AF666)),ISNUMBER(SEARCH("Multiple",Survey!$AF666))))</f>
        <v>1</v>
      </c>
      <c r="AS666" s="37" t="b">
        <f>NOT(ISBLANK(Survey!$AG666))</f>
        <v>0</v>
      </c>
      <c r="AT666" s="16" t="str">
        <f t="shared" si="481"/>
        <v>Fail</v>
      </c>
      <c r="AU666" s="143">
        <f>IF(ABS(Survey!$AV666)&gt;0, 1,0)</f>
        <v>0</v>
      </c>
      <c r="AV666" s="143">
        <f>IF(COUNTBLANK(Survey!$AJ666)=0,1,0)</f>
        <v>0</v>
      </c>
      <c r="AW666" s="16" t="str">
        <f t="shared" si="482"/>
        <v>Pass</v>
      </c>
      <c r="AX666" s="143">
        <f>IF(ISBLANK(Survey!$AJ666),0,1)</f>
        <v>0</v>
      </c>
      <c r="AY666" s="165">
        <f>COUNTBLANK(Survey!$AK666)</f>
        <v>1</v>
      </c>
      <c r="AZ666" s="16" t="str">
        <f t="shared" si="483"/>
        <v>Pass</v>
      </c>
      <c r="BA666" s="143">
        <f>IF(OR(Survey!$AK666="Closed",ISBLANK(Survey!$AK666)),0,1)</f>
        <v>0</v>
      </c>
      <c r="BB666" s="165">
        <f>IF(ISBLANK(Survey!$AL666),1,0)</f>
        <v>1</v>
      </c>
      <c r="BC666" s="147" t="str" cm="1">
        <f t="array" ref="BC666">IF(OR(IF(OR($BE666+$BF666 = 2, $BG666=1), FALSE, TRUE), AND($BD666:$BD666 = 0)),"Pass","Fail")</f>
        <v>Pass</v>
      </c>
      <c r="BD666" s="143">
        <f>COUNTBLANK(Survey!$AM666:$AO666)</f>
        <v>3</v>
      </c>
      <c r="BE666" s="143">
        <f>IF(Survey!$I666="Yes",1,0)</f>
        <v>0</v>
      </c>
      <c r="BF666" s="143">
        <f>IF(OR(Survey!$M666="Mutual fund",Survey!$M666="Alternative mutual fund",Survey!$M666="Money market"),1,0)</f>
        <v>0</v>
      </c>
      <c r="BG666" s="148">
        <f>IF(OR(Survey!$M666="ETF",Survey!$M666="ETF, alternative mutual fund"),1,0)</f>
        <v>0</v>
      </c>
      <c r="BH666" s="16" t="str">
        <f t="shared" si="484"/>
        <v>Pass</v>
      </c>
      <c r="BI666" s="38" t="b">
        <f>OR(ISNUMBER(SEARCH("Yes",Survey!$AO666)),ISBLANK(Survey!$AO666))</f>
        <v>1</v>
      </c>
      <c r="BJ666" s="67" t="b">
        <f>NOT(ISBLANK(Survey!$AP666))</f>
        <v>0</v>
      </c>
      <c r="BK666" s="16" t="str">
        <f t="shared" si="485"/>
        <v>Pass</v>
      </c>
      <c r="BL666" s="143">
        <f>IF(Survey!$AW666=0, 0,1)</f>
        <v>0</v>
      </c>
      <c r="BM666" s="67">
        <f>Survey!$AQ666</f>
        <v>0</v>
      </c>
      <c r="BN666" s="67">
        <f>IFERROR((Survey!$AX666-ABS(Survey!$AY666)-ABS(Survey!$BD666))/Survey!$AW666,0)</f>
        <v>0</v>
      </c>
      <c r="BO666" s="67">
        <f>IF(AND($BM666&gt;$BN666-0.2,$BM666&lt;$BN666+0.2,ISBLANK(Survey!$AQ666)=FALSE),0,1)</f>
        <v>1</v>
      </c>
      <c r="BP666" s="165">
        <f>IF(ISBLANK(Survey!$AR666),1,0)</f>
        <v>1</v>
      </c>
      <c r="BQ666" s="16" t="str">
        <f t="shared" si="486"/>
        <v>Pass</v>
      </c>
      <c r="BR666" s="143">
        <f>IF(Survey!$AW666=0, 0,1)</f>
        <v>0</v>
      </c>
      <c r="BS666" s="67">
        <f>IF(AND(Survey!$AS666&gt;=0,Survey!$AS666&lt;=0.2,Survey!$AS666&lt;&gt;""),0,1)</f>
        <v>1</v>
      </c>
      <c r="BT666" s="143">
        <f>IF(ISBLANK(Survey!$AT666),1,0)</f>
        <v>1</v>
      </c>
      <c r="BU666" s="16" t="str">
        <f t="shared" si="487"/>
        <v>Fail</v>
      </c>
      <c r="BV666" s="165">
        <f>Survey!$AU666</f>
        <v>0</v>
      </c>
      <c r="BW666" s="16" t="str">
        <f t="shared" si="488"/>
        <v>Pass</v>
      </c>
      <c r="BX666" s="36">
        <f>Survey!$AV666</f>
        <v>0</v>
      </c>
      <c r="BY666" s="176">
        <f>Survey!$AW666+Survey!$AX666-ABS(Survey!$AY666)+ABS(Survey!$AZ666)-ABS(Survey!$BA666)+ABS(Survey!$BB666)-ABS(Survey!$BC666)-ABS(Survey!$BD666)+Survey!$BE666</f>
        <v>0</v>
      </c>
      <c r="BZ666" s="35">
        <f t="shared" si="489"/>
        <v>0</v>
      </c>
      <c r="CA666" s="17">
        <f t="shared" si="490"/>
        <v>0</v>
      </c>
      <c r="CB666" s="16" t="str">
        <f t="shared" si="491"/>
        <v>Pass</v>
      </c>
      <c r="CC666" s="38" t="b">
        <f>IF(ABS(Survey!$BE666)=0,TRUE,FALSE)</f>
        <v>1</v>
      </c>
      <c r="CD666" s="37" t="b">
        <f>NOT(ISBLANK(Survey!$BF666))</f>
        <v>0</v>
      </c>
      <c r="CE666" t="str">
        <f t="shared" si="492"/>
        <v>Fail</v>
      </c>
      <c r="CF666" s="29">
        <f>Survey!$AV666</f>
        <v>0</v>
      </c>
      <c r="CG666" s="29" cm="1">
        <f t="array" ref="CG666">SUM(SUMIF(Survey!BH666:BO666,{"&gt;0","&lt;0"})*{1,-1})-SUM(SUMIF(Survey!BQ666:BX666,{"&gt;0","&lt;0"})*{1,-1})</f>
        <v>0</v>
      </c>
      <c r="CH666" s="35" t="str">
        <f t="shared" si="493"/>
        <v>No holdings</v>
      </c>
      <c r="CI666">
        <f t="shared" si="494"/>
        <v>0</v>
      </c>
      <c r="CJ666" s="16" t="str">
        <f t="shared" si="495"/>
        <v>Fail</v>
      </c>
      <c r="CK666" s="36">
        <f>Survey!$AV666</f>
        <v>0</v>
      </c>
      <c r="CL666" s="36" cm="1">
        <f t="array" ref="CL666">SUM(SUMIF(Survey!BZ666:CS666,{"&gt;0","&lt;0"})*{1,-1})-SUM(SUMIF(Survey!CU666:DN666,{"&gt;0","&lt;0"})*{1,-1})</f>
        <v>0</v>
      </c>
      <c r="CM666" s="35" t="str">
        <f t="shared" si="496"/>
        <v>No holdings</v>
      </c>
      <c r="CN666" s="17">
        <f t="shared" si="497"/>
        <v>0</v>
      </c>
      <c r="CO666" s="16" t="str">
        <f t="shared" si="498"/>
        <v>Pass</v>
      </c>
      <c r="CP666" s="38" t="b">
        <f>IF(ABS(Survey!$CS666)=0,TRUE,FALSE)</f>
        <v>1</v>
      </c>
      <c r="CQ666" s="37" t="b">
        <f>NOT(ISBLANK(Survey!$CT666))</f>
        <v>0</v>
      </c>
      <c r="CR666" s="16" t="str">
        <f t="shared" si="499"/>
        <v>Pass</v>
      </c>
      <c r="CS666" s="38" t="b">
        <f>IF(ABS(Survey!$DN666)=0,TRUE,FALSE)</f>
        <v>1</v>
      </c>
      <c r="CT666" s="37" t="b">
        <f>NOT(ISBLANK(Survey!$DO666))</f>
        <v>0</v>
      </c>
      <c r="CU666" t="str">
        <f t="shared" si="500"/>
        <v>Pass</v>
      </c>
      <c r="CV666" s="29" cm="1">
        <f t="array" ref="CV666">SUM(SUMIF(Survey!CO666,{"&gt;0","&lt;0"})*{1,-1})+SUM(SUMIF(Survey!DJ666,{"&gt;0","&lt;0"})*{1,-1})</f>
        <v>0</v>
      </c>
      <c r="CW666" s="29">
        <f>SUM(SUMIF(Survey!DQ666:DW666,{"&gt;0","&lt;0"})*{1,-1})+SUM(SUMIF(Survey!DY666:EE666,{"&gt;0","&lt;0"})*{1,-1})</f>
        <v>0</v>
      </c>
      <c r="CX666">
        <f t="shared" si="501"/>
        <v>0</v>
      </c>
      <c r="CY666">
        <f t="shared" si="502"/>
        <v>0</v>
      </c>
      <c r="CZ666" s="16" t="str">
        <f t="shared" si="503"/>
        <v>Pass</v>
      </c>
      <c r="DA666" s="38" t="b">
        <f>IF(ABS(Survey!$DW666)=0,TRUE,FALSE)</f>
        <v>1</v>
      </c>
      <c r="DB666" s="37" t="b">
        <f>NOT(ISBLANK(Survey!DX666))</f>
        <v>0</v>
      </c>
      <c r="DC666" s="16" t="str">
        <f t="shared" si="504"/>
        <v>Pass</v>
      </c>
      <c r="DD666" s="38" t="b">
        <f>IF(ABS(Survey!$EE666)=0,TRUE,FALSE)</f>
        <v>1</v>
      </c>
      <c r="DE666" s="37" t="b">
        <f>NOT(ISBLANK(Survey!$EF666))</f>
        <v>0</v>
      </c>
      <c r="DF666" s="16" t="str">
        <f t="shared" si="505"/>
        <v>Fail</v>
      </c>
      <c r="DG666" s="36">
        <f>SUM(SUMIF(Survey!EL666:EN666,{"&gt;0","&lt;0"})*{1,-1})</f>
        <v>0</v>
      </c>
      <c r="DH666">
        <f t="shared" si="506"/>
        <v>0</v>
      </c>
      <c r="DI666">
        <f t="shared" si="507"/>
        <v>100</v>
      </c>
      <c r="DJ666" s="35" t="b">
        <f>IF(OR(Survey!$M666="ETF",Survey!$M666="ETF, alternative mutual fund",Survey!$M666="Closed-end", Survey!$M666="Split share corp"),TRUE,FALSE)</f>
        <v>0</v>
      </c>
      <c r="DK666" s="16" t="str">
        <f t="shared" si="508"/>
        <v>Fail</v>
      </c>
      <c r="DL666" s="36">
        <f>SUM(SUMIF(Survey!EP666:EV666,{"&gt;0","&lt;0"})*{1,-1})</f>
        <v>0</v>
      </c>
      <c r="DM666">
        <f t="shared" si="509"/>
        <v>0</v>
      </c>
      <c r="DN666" s="17">
        <f t="shared" si="510"/>
        <v>100</v>
      </c>
      <c r="DO666" s="16" t="str">
        <f t="shared" si="511"/>
        <v>Fail</v>
      </c>
      <c r="DP666" s="36">
        <f>SUM(SUMIF(Survey!EX666:FD666,{"&gt;0","&lt;0"})*{1,-1})</f>
        <v>0</v>
      </c>
      <c r="DQ666">
        <f t="shared" si="512"/>
        <v>0</v>
      </c>
      <c r="DR666" s="17">
        <f t="shared" si="513"/>
        <v>100</v>
      </c>
    </row>
    <row r="667" spans="1:122">
      <c r="A667">
        <v>667</v>
      </c>
      <c r="B667" t="str">
        <f t="shared" si="467"/>
        <v>Pass</v>
      </c>
      <c r="C667" t="str">
        <f>IF(COUNTBLANK(Survey!B667:FE667)=$C$2, "Pass", "Fail")</f>
        <v>Pass</v>
      </c>
      <c r="D667" t="str">
        <f t="shared" si="468"/>
        <v>Fail</v>
      </c>
      <c r="E667" t="str">
        <f>IF(OR(ISBLANK(Survey!AJ667),COUNTIF(G667:BB667,"Fail")),"Fail","Pass")</f>
        <v>Fail</v>
      </c>
      <c r="G667" s="16" t="str">
        <f t="shared" si="469"/>
        <v>Fail</v>
      </c>
      <c r="H667" s="177">
        <f>COUNTBLANK(Survey!B667:D667)+COUNTBLANK(Survey!G667)+COUNTBLANK(Survey!I667)+COUNTBLANK(Survey!K667:M667)+COUNTBLANK(Survey!P667)+COUNTBLANK(Survey!S667:U667)+COUNTBLANK(Survey!Y667:AA667)+COUNTBLANK(Survey!AD667:AE667)+COUNTBLANK(Survey!AI667:AI667)</f>
        <v>18</v>
      </c>
      <c r="I667" s="16" t="str">
        <f t="shared" si="470"/>
        <v>Fail</v>
      </c>
      <c r="J667" t="b">
        <f>IF(Survey!E667="No",TRUE,FALSE)</f>
        <v>0</v>
      </c>
      <c r="K667" s="34">
        <f>LEN(Survey!E667)</f>
        <v>0</v>
      </c>
      <c r="L667" s="16" t="str">
        <f t="shared" si="471"/>
        <v>Fail</v>
      </c>
      <c r="M667" t="b">
        <f>IF(Survey!F667="No",TRUE,FALSE)</f>
        <v>0</v>
      </c>
      <c r="N667" s="33">
        <f>LEN(Survey!F667)</f>
        <v>0</v>
      </c>
      <c r="O667" s="16" t="str">
        <f t="shared" si="472"/>
        <v>Pass</v>
      </c>
      <c r="P667" s="34">
        <f>MOD((LEN(Survey!H667)+2),11)</f>
        <v>2</v>
      </c>
      <c r="Q667" s="33" t="str">
        <f>IF(Survey!$L667="Prospectus fund", "Yes", "No")</f>
        <v>No</v>
      </c>
      <c r="R667" s="16" t="str">
        <f t="shared" si="473"/>
        <v>Pass</v>
      </c>
      <c r="S667" s="34">
        <f>MOD((LEN(Survey!J667)+2),11)</f>
        <v>2</v>
      </c>
      <c r="T667" s="35" t="b">
        <f>IF(OR(Survey!$M667="ETF",Survey!$M667="ETF, alternative mutual fund",Survey!$M667="Closed-end", Survey!$M667="Split share corp", Survey!$I667="Yes"),TRUE,FALSE)</f>
        <v>0</v>
      </c>
      <c r="U667" s="16" t="str">
        <f>IFERROR(IF(AND(OR(X667=Y667,Y667 = "Either"),NOT(ISBLANK(Survey!K667))),"Pass","Fail"),"Pass")</f>
        <v>Fail</v>
      </c>
      <c r="V667" s="36" cm="1">
        <f t="array" ref="V667">SUM(SUMIF(Survey!BZ667:CS667,{"&gt;0","&lt;0"})*{1,-1})</f>
        <v>0</v>
      </c>
      <c r="W667" s="38" cm="1">
        <f t="array" ref="W667">SUM(SUMIF(Survey!CC667,{"&gt;0","&lt;0"})*{1,-1})+SUM(SUMIF(Survey!CM667,{"&gt;0","&lt;0"})*{1,-1})</f>
        <v>0</v>
      </c>
      <c r="X667" s="38">
        <f>Survey!K667</f>
        <v>0</v>
      </c>
      <c r="Y667" s="37" t="str">
        <f t="shared" si="474"/>
        <v>Either</v>
      </c>
      <c r="Z667" s="16" t="str">
        <f t="shared" si="475"/>
        <v>Fail</v>
      </c>
      <c r="AA667" s="67" cm="1">
        <f t="array" ref="AA667">SUM(SUMIF(Survey!BZ667:CS667,{"&gt;0","&lt;0"})*{1,-1})+SUM(SUMIF(Survey!CU667:DN667,{"&gt;0","&lt;0"})*{1,-1})</f>
        <v>0</v>
      </c>
      <c r="AB667" s="67">
        <f>IFERROR(AA667/(Survey!$AV667),0)</f>
        <v>0</v>
      </c>
      <c r="AC667" s="128" t="b">
        <f>IF(OR(Survey!$M667="Alternative strategy or hedge",Survey!$M667="Other, illiquid",Survey!$L667="Prospectus fund"),TRUE,FALSE)</f>
        <v>0</v>
      </c>
      <c r="AD667" s="128" t="b">
        <f>NOT(ISBLANK(Survey!$M667))</f>
        <v>0</v>
      </c>
      <c r="AE667" s="16" t="str">
        <f t="shared" si="476"/>
        <v>Pass</v>
      </c>
      <c r="AF667" s="38" t="b">
        <f>NOT(ISNUMBER(SEARCH("Other",Survey!$P667)))</f>
        <v>1</v>
      </c>
      <c r="AG667" s="37" t="b">
        <f>NOT(ISBLANK(Survey!$Q667))</f>
        <v>0</v>
      </c>
      <c r="AH667" s="16" t="str">
        <f t="shared" si="477"/>
        <v>Pass</v>
      </c>
      <c r="AI667" s="143">
        <f>COUNTBLANK(Survey!$W667)</f>
        <v>1</v>
      </c>
      <c r="AJ667" s="67">
        <f>IF(AND(Survey!L667&lt;&gt;"Exempt fund",OR(Survey!$M667="ETF",Survey!$M667="ETF, alternative mutual fund",Survey!$M667="Mutual fund",Survey!$M667="Alternative mutual fund",Survey!$M667="Money market")),1,0)</f>
        <v>0</v>
      </c>
      <c r="AK667" s="16" t="str">
        <f t="shared" si="478"/>
        <v>Pass</v>
      </c>
      <c r="AL667" s="38" t="b">
        <f>NOT(ISNUMBER(SEARCH("Yes",Survey!$AA667)))</f>
        <v>1</v>
      </c>
      <c r="AM667" s="37" t="b">
        <f>IF(COUNTBLANK(Survey!$AB667:$AC667)=0,TRUE, FALSE)</f>
        <v>0</v>
      </c>
      <c r="AN667" s="16" t="str">
        <f t="shared" si="479"/>
        <v>Pass</v>
      </c>
      <c r="AO667" s="38" t="b">
        <f>NOT(ISNUMBER(SEARCH("Yes",Survey!$AD667)))</f>
        <v>1</v>
      </c>
      <c r="AP667" s="37" t="b">
        <f>NOT(ISBLANK(Survey!$AF667))</f>
        <v>0</v>
      </c>
      <c r="AQ667" s="16" t="str">
        <f t="shared" si="480"/>
        <v>Pass</v>
      </c>
      <c r="AR667" s="38" t="b">
        <f>NOT(OR(ISNUMBER(SEARCH("Other",Survey!$AF667)),ISNUMBER(SEARCH("Multiple",Survey!$AF667))))</f>
        <v>1</v>
      </c>
      <c r="AS667" s="37" t="b">
        <f>NOT(ISBLANK(Survey!$AG667))</f>
        <v>0</v>
      </c>
      <c r="AT667" s="16" t="str">
        <f t="shared" si="481"/>
        <v>Fail</v>
      </c>
      <c r="AU667" s="143">
        <f>IF(ABS(Survey!$AV667)&gt;0, 1,0)</f>
        <v>0</v>
      </c>
      <c r="AV667" s="143">
        <f>IF(COUNTBLANK(Survey!$AJ667)=0,1,0)</f>
        <v>0</v>
      </c>
      <c r="AW667" s="16" t="str">
        <f t="shared" si="482"/>
        <v>Pass</v>
      </c>
      <c r="AX667" s="143">
        <f>IF(ISBLANK(Survey!$AJ667),0,1)</f>
        <v>0</v>
      </c>
      <c r="AY667" s="165">
        <f>COUNTBLANK(Survey!$AK667)</f>
        <v>1</v>
      </c>
      <c r="AZ667" s="16" t="str">
        <f t="shared" si="483"/>
        <v>Pass</v>
      </c>
      <c r="BA667" s="143">
        <f>IF(OR(Survey!$AK667="Closed",ISBLANK(Survey!$AK667)),0,1)</f>
        <v>0</v>
      </c>
      <c r="BB667" s="165">
        <f>IF(ISBLANK(Survey!$AL667),1,0)</f>
        <v>1</v>
      </c>
      <c r="BC667" s="147" t="str" cm="1">
        <f t="array" ref="BC667">IF(OR(IF(OR($BE667+$BF667 = 2, $BG667=1), FALSE, TRUE), AND($BD667:$BD667 = 0)),"Pass","Fail")</f>
        <v>Pass</v>
      </c>
      <c r="BD667" s="143">
        <f>COUNTBLANK(Survey!$AM667:$AO667)</f>
        <v>3</v>
      </c>
      <c r="BE667" s="143">
        <f>IF(Survey!$I667="Yes",1,0)</f>
        <v>0</v>
      </c>
      <c r="BF667" s="143">
        <f>IF(OR(Survey!$M667="Mutual fund",Survey!$M667="Alternative mutual fund",Survey!$M667="Money market"),1,0)</f>
        <v>0</v>
      </c>
      <c r="BG667" s="148">
        <f>IF(OR(Survey!$M667="ETF",Survey!$M667="ETF, alternative mutual fund"),1,0)</f>
        <v>0</v>
      </c>
      <c r="BH667" s="16" t="str">
        <f t="shared" si="484"/>
        <v>Pass</v>
      </c>
      <c r="BI667" s="38" t="b">
        <f>OR(ISNUMBER(SEARCH("Yes",Survey!$AO667)),ISBLANK(Survey!$AO667))</f>
        <v>1</v>
      </c>
      <c r="BJ667" s="67" t="b">
        <f>NOT(ISBLANK(Survey!$AP667))</f>
        <v>0</v>
      </c>
      <c r="BK667" s="16" t="str">
        <f t="shared" si="485"/>
        <v>Pass</v>
      </c>
      <c r="BL667" s="143">
        <f>IF(Survey!$AW667=0, 0,1)</f>
        <v>0</v>
      </c>
      <c r="BM667" s="67">
        <f>Survey!$AQ667</f>
        <v>0</v>
      </c>
      <c r="BN667" s="67">
        <f>IFERROR((Survey!$AX667-ABS(Survey!$AY667)-ABS(Survey!$BD667))/Survey!$AW667,0)</f>
        <v>0</v>
      </c>
      <c r="BO667" s="67">
        <f>IF(AND($BM667&gt;$BN667-0.2,$BM667&lt;$BN667+0.2,ISBLANK(Survey!$AQ667)=FALSE),0,1)</f>
        <v>1</v>
      </c>
      <c r="BP667" s="165">
        <f>IF(ISBLANK(Survey!$AR667),1,0)</f>
        <v>1</v>
      </c>
      <c r="BQ667" s="16" t="str">
        <f t="shared" si="486"/>
        <v>Pass</v>
      </c>
      <c r="BR667" s="143">
        <f>IF(Survey!$AW667=0, 0,1)</f>
        <v>0</v>
      </c>
      <c r="BS667" s="67">
        <f>IF(AND(Survey!$AS667&gt;=0,Survey!$AS667&lt;=0.2,Survey!$AS667&lt;&gt;""),0,1)</f>
        <v>1</v>
      </c>
      <c r="BT667" s="143">
        <f>IF(ISBLANK(Survey!$AT667),1,0)</f>
        <v>1</v>
      </c>
      <c r="BU667" s="16" t="str">
        <f t="shared" si="487"/>
        <v>Fail</v>
      </c>
      <c r="BV667" s="165">
        <f>Survey!$AU667</f>
        <v>0</v>
      </c>
      <c r="BW667" s="16" t="str">
        <f t="shared" si="488"/>
        <v>Pass</v>
      </c>
      <c r="BX667" s="36">
        <f>Survey!$AV667</f>
        <v>0</v>
      </c>
      <c r="BY667" s="176">
        <f>Survey!$AW667+Survey!$AX667-ABS(Survey!$AY667)+ABS(Survey!$AZ667)-ABS(Survey!$BA667)+ABS(Survey!$BB667)-ABS(Survey!$BC667)-ABS(Survey!$BD667)+Survey!$BE667</f>
        <v>0</v>
      </c>
      <c r="BZ667" s="35">
        <f t="shared" si="489"/>
        <v>0</v>
      </c>
      <c r="CA667" s="17">
        <f t="shared" si="490"/>
        <v>0</v>
      </c>
      <c r="CB667" s="16" t="str">
        <f t="shared" si="491"/>
        <v>Pass</v>
      </c>
      <c r="CC667" s="38" t="b">
        <f>IF(ABS(Survey!$BE667)=0,TRUE,FALSE)</f>
        <v>1</v>
      </c>
      <c r="CD667" s="37" t="b">
        <f>NOT(ISBLANK(Survey!$BF667))</f>
        <v>0</v>
      </c>
      <c r="CE667" t="str">
        <f t="shared" si="492"/>
        <v>Fail</v>
      </c>
      <c r="CF667" s="29">
        <f>Survey!$AV667</f>
        <v>0</v>
      </c>
      <c r="CG667" s="29" cm="1">
        <f t="array" ref="CG667">SUM(SUMIF(Survey!BH667:BO667,{"&gt;0","&lt;0"})*{1,-1})-SUM(SUMIF(Survey!BQ667:BX667,{"&gt;0","&lt;0"})*{1,-1})</f>
        <v>0</v>
      </c>
      <c r="CH667" s="35" t="str">
        <f t="shared" si="493"/>
        <v>No holdings</v>
      </c>
      <c r="CI667">
        <f t="shared" si="494"/>
        <v>0</v>
      </c>
      <c r="CJ667" s="16" t="str">
        <f t="shared" si="495"/>
        <v>Fail</v>
      </c>
      <c r="CK667" s="36">
        <f>Survey!$AV667</f>
        <v>0</v>
      </c>
      <c r="CL667" s="36" cm="1">
        <f t="array" ref="CL667">SUM(SUMIF(Survey!BZ667:CS667,{"&gt;0","&lt;0"})*{1,-1})-SUM(SUMIF(Survey!CU667:DN667,{"&gt;0","&lt;0"})*{1,-1})</f>
        <v>0</v>
      </c>
      <c r="CM667" s="35" t="str">
        <f t="shared" si="496"/>
        <v>No holdings</v>
      </c>
      <c r="CN667" s="17">
        <f t="shared" si="497"/>
        <v>0</v>
      </c>
      <c r="CO667" s="16" t="str">
        <f t="shared" si="498"/>
        <v>Pass</v>
      </c>
      <c r="CP667" s="38" t="b">
        <f>IF(ABS(Survey!$CS667)=0,TRUE,FALSE)</f>
        <v>1</v>
      </c>
      <c r="CQ667" s="37" t="b">
        <f>NOT(ISBLANK(Survey!$CT667))</f>
        <v>0</v>
      </c>
      <c r="CR667" s="16" t="str">
        <f t="shared" si="499"/>
        <v>Pass</v>
      </c>
      <c r="CS667" s="38" t="b">
        <f>IF(ABS(Survey!$DN667)=0,TRUE,FALSE)</f>
        <v>1</v>
      </c>
      <c r="CT667" s="37" t="b">
        <f>NOT(ISBLANK(Survey!$DO667))</f>
        <v>0</v>
      </c>
      <c r="CU667" t="str">
        <f t="shared" si="500"/>
        <v>Pass</v>
      </c>
      <c r="CV667" s="29" cm="1">
        <f t="array" ref="CV667">SUM(SUMIF(Survey!CO667,{"&gt;0","&lt;0"})*{1,-1})+SUM(SUMIF(Survey!DJ667,{"&gt;0","&lt;0"})*{1,-1})</f>
        <v>0</v>
      </c>
      <c r="CW667" s="29">
        <f>SUM(SUMIF(Survey!DQ667:DW667,{"&gt;0","&lt;0"})*{1,-1})+SUM(SUMIF(Survey!DY667:EE667,{"&gt;0","&lt;0"})*{1,-1})</f>
        <v>0</v>
      </c>
      <c r="CX667">
        <f t="shared" si="501"/>
        <v>0</v>
      </c>
      <c r="CY667">
        <f t="shared" si="502"/>
        <v>0</v>
      </c>
      <c r="CZ667" s="16" t="str">
        <f t="shared" si="503"/>
        <v>Pass</v>
      </c>
      <c r="DA667" s="38" t="b">
        <f>IF(ABS(Survey!$DW667)=0,TRUE,FALSE)</f>
        <v>1</v>
      </c>
      <c r="DB667" s="37" t="b">
        <f>NOT(ISBLANK(Survey!DX667))</f>
        <v>0</v>
      </c>
      <c r="DC667" s="16" t="str">
        <f t="shared" si="504"/>
        <v>Pass</v>
      </c>
      <c r="DD667" s="38" t="b">
        <f>IF(ABS(Survey!$EE667)=0,TRUE,FALSE)</f>
        <v>1</v>
      </c>
      <c r="DE667" s="37" t="b">
        <f>NOT(ISBLANK(Survey!$EF667))</f>
        <v>0</v>
      </c>
      <c r="DF667" s="16" t="str">
        <f t="shared" si="505"/>
        <v>Fail</v>
      </c>
      <c r="DG667" s="36">
        <f>SUM(SUMIF(Survey!EL667:EN667,{"&gt;0","&lt;0"})*{1,-1})</f>
        <v>0</v>
      </c>
      <c r="DH667">
        <f t="shared" si="506"/>
        <v>0</v>
      </c>
      <c r="DI667">
        <f t="shared" si="507"/>
        <v>100</v>
      </c>
      <c r="DJ667" s="35" t="b">
        <f>IF(OR(Survey!$M667="ETF",Survey!$M667="ETF, alternative mutual fund",Survey!$M667="Closed-end", Survey!$M667="Split share corp"),TRUE,FALSE)</f>
        <v>0</v>
      </c>
      <c r="DK667" s="16" t="str">
        <f t="shared" si="508"/>
        <v>Fail</v>
      </c>
      <c r="DL667" s="36">
        <f>SUM(SUMIF(Survey!EP667:EV667,{"&gt;0","&lt;0"})*{1,-1})</f>
        <v>0</v>
      </c>
      <c r="DM667">
        <f t="shared" si="509"/>
        <v>0</v>
      </c>
      <c r="DN667" s="17">
        <f t="shared" si="510"/>
        <v>100</v>
      </c>
      <c r="DO667" s="16" t="str">
        <f t="shared" si="511"/>
        <v>Fail</v>
      </c>
      <c r="DP667" s="36">
        <f>SUM(SUMIF(Survey!EX667:FD667,{"&gt;0","&lt;0"})*{1,-1})</f>
        <v>0</v>
      </c>
      <c r="DQ667">
        <f t="shared" si="512"/>
        <v>0</v>
      </c>
      <c r="DR667" s="17">
        <f t="shared" si="513"/>
        <v>100</v>
      </c>
    </row>
    <row r="668" spans="1:122">
      <c r="A668">
        <v>668</v>
      </c>
      <c r="B668" t="str">
        <f t="shared" si="467"/>
        <v>Pass</v>
      </c>
      <c r="C668" t="str">
        <f>IF(COUNTBLANK(Survey!B668:FE668)=$C$2, "Pass", "Fail")</f>
        <v>Pass</v>
      </c>
      <c r="D668" t="str">
        <f t="shared" si="468"/>
        <v>Fail</v>
      </c>
      <c r="E668" t="str">
        <f>IF(OR(ISBLANK(Survey!AJ668),COUNTIF(G668:BB668,"Fail")),"Fail","Pass")</f>
        <v>Fail</v>
      </c>
      <c r="G668" s="16" t="str">
        <f t="shared" si="469"/>
        <v>Fail</v>
      </c>
      <c r="H668" s="177">
        <f>COUNTBLANK(Survey!B668:D668)+COUNTBLANK(Survey!G668)+COUNTBLANK(Survey!I668)+COUNTBLANK(Survey!K668:M668)+COUNTBLANK(Survey!P668)+COUNTBLANK(Survey!S668:U668)+COUNTBLANK(Survey!Y668:AA668)+COUNTBLANK(Survey!AD668:AE668)+COUNTBLANK(Survey!AI668:AI668)</f>
        <v>18</v>
      </c>
      <c r="I668" s="16" t="str">
        <f t="shared" si="470"/>
        <v>Fail</v>
      </c>
      <c r="J668" t="b">
        <f>IF(Survey!E668="No",TRUE,FALSE)</f>
        <v>0</v>
      </c>
      <c r="K668" s="34">
        <f>LEN(Survey!E668)</f>
        <v>0</v>
      </c>
      <c r="L668" s="16" t="str">
        <f t="shared" si="471"/>
        <v>Fail</v>
      </c>
      <c r="M668" t="b">
        <f>IF(Survey!F668="No",TRUE,FALSE)</f>
        <v>0</v>
      </c>
      <c r="N668" s="33">
        <f>LEN(Survey!F668)</f>
        <v>0</v>
      </c>
      <c r="O668" s="16" t="str">
        <f t="shared" si="472"/>
        <v>Pass</v>
      </c>
      <c r="P668" s="34">
        <f>MOD((LEN(Survey!H668)+2),11)</f>
        <v>2</v>
      </c>
      <c r="Q668" s="33" t="str">
        <f>IF(Survey!$L668="Prospectus fund", "Yes", "No")</f>
        <v>No</v>
      </c>
      <c r="R668" s="16" t="str">
        <f t="shared" si="473"/>
        <v>Pass</v>
      </c>
      <c r="S668" s="34">
        <f>MOD((LEN(Survey!J668)+2),11)</f>
        <v>2</v>
      </c>
      <c r="T668" s="35" t="b">
        <f>IF(OR(Survey!$M668="ETF",Survey!$M668="ETF, alternative mutual fund",Survey!$M668="Closed-end", Survey!$M668="Split share corp", Survey!$I668="Yes"),TRUE,FALSE)</f>
        <v>0</v>
      </c>
      <c r="U668" s="16" t="str">
        <f>IFERROR(IF(AND(OR(X668=Y668,Y668 = "Either"),NOT(ISBLANK(Survey!K668))),"Pass","Fail"),"Pass")</f>
        <v>Fail</v>
      </c>
      <c r="V668" s="36" cm="1">
        <f t="array" ref="V668">SUM(SUMIF(Survey!BZ668:CS668,{"&gt;0","&lt;0"})*{1,-1})</f>
        <v>0</v>
      </c>
      <c r="W668" s="38" cm="1">
        <f t="array" ref="W668">SUM(SUMIF(Survey!CC668,{"&gt;0","&lt;0"})*{1,-1})+SUM(SUMIF(Survey!CM668,{"&gt;0","&lt;0"})*{1,-1})</f>
        <v>0</v>
      </c>
      <c r="X668" s="38">
        <f>Survey!K668</f>
        <v>0</v>
      </c>
      <c r="Y668" s="37" t="str">
        <f t="shared" si="474"/>
        <v>Either</v>
      </c>
      <c r="Z668" s="16" t="str">
        <f t="shared" si="475"/>
        <v>Fail</v>
      </c>
      <c r="AA668" s="67" cm="1">
        <f t="array" ref="AA668">SUM(SUMIF(Survey!BZ668:CS668,{"&gt;0","&lt;0"})*{1,-1})+SUM(SUMIF(Survey!CU668:DN668,{"&gt;0","&lt;0"})*{1,-1})</f>
        <v>0</v>
      </c>
      <c r="AB668" s="67">
        <f>IFERROR(AA668/(Survey!$AV668),0)</f>
        <v>0</v>
      </c>
      <c r="AC668" s="128" t="b">
        <f>IF(OR(Survey!$M668="Alternative strategy or hedge",Survey!$M668="Other, illiquid",Survey!$L668="Prospectus fund"),TRUE,FALSE)</f>
        <v>0</v>
      </c>
      <c r="AD668" s="128" t="b">
        <f>NOT(ISBLANK(Survey!$M668))</f>
        <v>0</v>
      </c>
      <c r="AE668" s="16" t="str">
        <f t="shared" si="476"/>
        <v>Pass</v>
      </c>
      <c r="AF668" s="38" t="b">
        <f>NOT(ISNUMBER(SEARCH("Other",Survey!$P668)))</f>
        <v>1</v>
      </c>
      <c r="AG668" s="37" t="b">
        <f>NOT(ISBLANK(Survey!$Q668))</f>
        <v>0</v>
      </c>
      <c r="AH668" s="16" t="str">
        <f t="shared" si="477"/>
        <v>Pass</v>
      </c>
      <c r="AI668" s="143">
        <f>COUNTBLANK(Survey!$W668)</f>
        <v>1</v>
      </c>
      <c r="AJ668" s="67">
        <f>IF(AND(Survey!L668&lt;&gt;"Exempt fund",OR(Survey!$M668="ETF",Survey!$M668="ETF, alternative mutual fund",Survey!$M668="Mutual fund",Survey!$M668="Alternative mutual fund",Survey!$M668="Money market")),1,0)</f>
        <v>0</v>
      </c>
      <c r="AK668" s="16" t="str">
        <f t="shared" si="478"/>
        <v>Pass</v>
      </c>
      <c r="AL668" s="38" t="b">
        <f>NOT(ISNUMBER(SEARCH("Yes",Survey!$AA668)))</f>
        <v>1</v>
      </c>
      <c r="AM668" s="37" t="b">
        <f>IF(COUNTBLANK(Survey!$AB668:$AC668)=0,TRUE, FALSE)</f>
        <v>0</v>
      </c>
      <c r="AN668" s="16" t="str">
        <f t="shared" si="479"/>
        <v>Pass</v>
      </c>
      <c r="AO668" s="38" t="b">
        <f>NOT(ISNUMBER(SEARCH("Yes",Survey!$AD668)))</f>
        <v>1</v>
      </c>
      <c r="AP668" s="37" t="b">
        <f>NOT(ISBLANK(Survey!$AF668))</f>
        <v>0</v>
      </c>
      <c r="AQ668" s="16" t="str">
        <f t="shared" si="480"/>
        <v>Pass</v>
      </c>
      <c r="AR668" s="38" t="b">
        <f>NOT(OR(ISNUMBER(SEARCH("Other",Survey!$AF668)),ISNUMBER(SEARCH("Multiple",Survey!$AF668))))</f>
        <v>1</v>
      </c>
      <c r="AS668" s="37" t="b">
        <f>NOT(ISBLANK(Survey!$AG668))</f>
        <v>0</v>
      </c>
      <c r="AT668" s="16" t="str">
        <f t="shared" si="481"/>
        <v>Fail</v>
      </c>
      <c r="AU668" s="143">
        <f>IF(ABS(Survey!$AV668)&gt;0, 1,0)</f>
        <v>0</v>
      </c>
      <c r="AV668" s="143">
        <f>IF(COUNTBLANK(Survey!$AJ668)=0,1,0)</f>
        <v>0</v>
      </c>
      <c r="AW668" s="16" t="str">
        <f t="shared" si="482"/>
        <v>Pass</v>
      </c>
      <c r="AX668" s="143">
        <f>IF(ISBLANK(Survey!$AJ668),0,1)</f>
        <v>0</v>
      </c>
      <c r="AY668" s="165">
        <f>COUNTBLANK(Survey!$AK668)</f>
        <v>1</v>
      </c>
      <c r="AZ668" s="16" t="str">
        <f t="shared" si="483"/>
        <v>Pass</v>
      </c>
      <c r="BA668" s="143">
        <f>IF(OR(Survey!$AK668="Closed",ISBLANK(Survey!$AK668)),0,1)</f>
        <v>0</v>
      </c>
      <c r="BB668" s="165">
        <f>IF(ISBLANK(Survey!$AL668),1,0)</f>
        <v>1</v>
      </c>
      <c r="BC668" s="147" t="str" cm="1">
        <f t="array" ref="BC668">IF(OR(IF(OR($BE668+$BF668 = 2, $BG668=1), FALSE, TRUE), AND($BD668:$BD668 = 0)),"Pass","Fail")</f>
        <v>Pass</v>
      </c>
      <c r="BD668" s="143">
        <f>COUNTBLANK(Survey!$AM668:$AO668)</f>
        <v>3</v>
      </c>
      <c r="BE668" s="143">
        <f>IF(Survey!$I668="Yes",1,0)</f>
        <v>0</v>
      </c>
      <c r="BF668" s="143">
        <f>IF(OR(Survey!$M668="Mutual fund",Survey!$M668="Alternative mutual fund",Survey!$M668="Money market"),1,0)</f>
        <v>0</v>
      </c>
      <c r="BG668" s="148">
        <f>IF(OR(Survey!$M668="ETF",Survey!$M668="ETF, alternative mutual fund"),1,0)</f>
        <v>0</v>
      </c>
      <c r="BH668" s="16" t="str">
        <f t="shared" si="484"/>
        <v>Pass</v>
      </c>
      <c r="BI668" s="38" t="b">
        <f>OR(ISNUMBER(SEARCH("Yes",Survey!$AO668)),ISBLANK(Survey!$AO668))</f>
        <v>1</v>
      </c>
      <c r="BJ668" s="67" t="b">
        <f>NOT(ISBLANK(Survey!$AP668))</f>
        <v>0</v>
      </c>
      <c r="BK668" s="16" t="str">
        <f t="shared" si="485"/>
        <v>Pass</v>
      </c>
      <c r="BL668" s="143">
        <f>IF(Survey!$AW668=0, 0,1)</f>
        <v>0</v>
      </c>
      <c r="BM668" s="67">
        <f>Survey!$AQ668</f>
        <v>0</v>
      </c>
      <c r="BN668" s="67">
        <f>IFERROR((Survey!$AX668-ABS(Survey!$AY668)-ABS(Survey!$BD668))/Survey!$AW668,0)</f>
        <v>0</v>
      </c>
      <c r="BO668" s="67">
        <f>IF(AND($BM668&gt;$BN668-0.2,$BM668&lt;$BN668+0.2,ISBLANK(Survey!$AQ668)=FALSE),0,1)</f>
        <v>1</v>
      </c>
      <c r="BP668" s="165">
        <f>IF(ISBLANK(Survey!$AR668),1,0)</f>
        <v>1</v>
      </c>
      <c r="BQ668" s="16" t="str">
        <f t="shared" si="486"/>
        <v>Pass</v>
      </c>
      <c r="BR668" s="143">
        <f>IF(Survey!$AW668=0, 0,1)</f>
        <v>0</v>
      </c>
      <c r="BS668" s="67">
        <f>IF(AND(Survey!$AS668&gt;=0,Survey!$AS668&lt;=0.2,Survey!$AS668&lt;&gt;""),0,1)</f>
        <v>1</v>
      </c>
      <c r="BT668" s="143">
        <f>IF(ISBLANK(Survey!$AT668),1,0)</f>
        <v>1</v>
      </c>
      <c r="BU668" s="16" t="str">
        <f t="shared" si="487"/>
        <v>Fail</v>
      </c>
      <c r="BV668" s="165">
        <f>Survey!$AU668</f>
        <v>0</v>
      </c>
      <c r="BW668" s="16" t="str">
        <f t="shared" si="488"/>
        <v>Pass</v>
      </c>
      <c r="BX668" s="36">
        <f>Survey!$AV668</f>
        <v>0</v>
      </c>
      <c r="BY668" s="176">
        <f>Survey!$AW668+Survey!$AX668-ABS(Survey!$AY668)+ABS(Survey!$AZ668)-ABS(Survey!$BA668)+ABS(Survey!$BB668)-ABS(Survey!$BC668)-ABS(Survey!$BD668)+Survey!$BE668</f>
        <v>0</v>
      </c>
      <c r="BZ668" s="35">
        <f t="shared" si="489"/>
        <v>0</v>
      </c>
      <c r="CA668" s="17">
        <f t="shared" si="490"/>
        <v>0</v>
      </c>
      <c r="CB668" s="16" t="str">
        <f t="shared" si="491"/>
        <v>Pass</v>
      </c>
      <c r="CC668" s="38" t="b">
        <f>IF(ABS(Survey!$BE668)=0,TRUE,FALSE)</f>
        <v>1</v>
      </c>
      <c r="CD668" s="37" t="b">
        <f>NOT(ISBLANK(Survey!$BF668))</f>
        <v>0</v>
      </c>
      <c r="CE668" t="str">
        <f t="shared" si="492"/>
        <v>Fail</v>
      </c>
      <c r="CF668" s="29">
        <f>Survey!$AV668</f>
        <v>0</v>
      </c>
      <c r="CG668" s="29" cm="1">
        <f t="array" ref="CG668">SUM(SUMIF(Survey!BH668:BO668,{"&gt;0","&lt;0"})*{1,-1})-SUM(SUMIF(Survey!BQ668:BX668,{"&gt;0","&lt;0"})*{1,-1})</f>
        <v>0</v>
      </c>
      <c r="CH668" s="35" t="str">
        <f t="shared" si="493"/>
        <v>No holdings</v>
      </c>
      <c r="CI668">
        <f t="shared" si="494"/>
        <v>0</v>
      </c>
      <c r="CJ668" s="16" t="str">
        <f t="shared" si="495"/>
        <v>Fail</v>
      </c>
      <c r="CK668" s="36">
        <f>Survey!$AV668</f>
        <v>0</v>
      </c>
      <c r="CL668" s="36" cm="1">
        <f t="array" ref="CL668">SUM(SUMIF(Survey!BZ668:CS668,{"&gt;0","&lt;0"})*{1,-1})-SUM(SUMIF(Survey!CU668:DN668,{"&gt;0","&lt;0"})*{1,-1})</f>
        <v>0</v>
      </c>
      <c r="CM668" s="35" t="str">
        <f t="shared" si="496"/>
        <v>No holdings</v>
      </c>
      <c r="CN668" s="17">
        <f t="shared" si="497"/>
        <v>0</v>
      </c>
      <c r="CO668" s="16" t="str">
        <f t="shared" si="498"/>
        <v>Pass</v>
      </c>
      <c r="CP668" s="38" t="b">
        <f>IF(ABS(Survey!$CS668)=0,TRUE,FALSE)</f>
        <v>1</v>
      </c>
      <c r="CQ668" s="37" t="b">
        <f>NOT(ISBLANK(Survey!$CT668))</f>
        <v>0</v>
      </c>
      <c r="CR668" s="16" t="str">
        <f t="shared" si="499"/>
        <v>Pass</v>
      </c>
      <c r="CS668" s="38" t="b">
        <f>IF(ABS(Survey!$DN668)=0,TRUE,FALSE)</f>
        <v>1</v>
      </c>
      <c r="CT668" s="37" t="b">
        <f>NOT(ISBLANK(Survey!$DO668))</f>
        <v>0</v>
      </c>
      <c r="CU668" t="str">
        <f t="shared" si="500"/>
        <v>Pass</v>
      </c>
      <c r="CV668" s="29" cm="1">
        <f t="array" ref="CV668">SUM(SUMIF(Survey!CO668,{"&gt;0","&lt;0"})*{1,-1})+SUM(SUMIF(Survey!DJ668,{"&gt;0","&lt;0"})*{1,-1})</f>
        <v>0</v>
      </c>
      <c r="CW668" s="29">
        <f>SUM(SUMIF(Survey!DQ668:DW668,{"&gt;0","&lt;0"})*{1,-1})+SUM(SUMIF(Survey!DY668:EE668,{"&gt;0","&lt;0"})*{1,-1})</f>
        <v>0</v>
      </c>
      <c r="CX668">
        <f t="shared" si="501"/>
        <v>0</v>
      </c>
      <c r="CY668">
        <f t="shared" si="502"/>
        <v>0</v>
      </c>
      <c r="CZ668" s="16" t="str">
        <f t="shared" si="503"/>
        <v>Pass</v>
      </c>
      <c r="DA668" s="38" t="b">
        <f>IF(ABS(Survey!$DW668)=0,TRUE,FALSE)</f>
        <v>1</v>
      </c>
      <c r="DB668" s="37" t="b">
        <f>NOT(ISBLANK(Survey!DX668))</f>
        <v>0</v>
      </c>
      <c r="DC668" s="16" t="str">
        <f t="shared" si="504"/>
        <v>Pass</v>
      </c>
      <c r="DD668" s="38" t="b">
        <f>IF(ABS(Survey!$EE668)=0,TRUE,FALSE)</f>
        <v>1</v>
      </c>
      <c r="DE668" s="37" t="b">
        <f>NOT(ISBLANK(Survey!$EF668))</f>
        <v>0</v>
      </c>
      <c r="DF668" s="16" t="str">
        <f t="shared" si="505"/>
        <v>Fail</v>
      </c>
      <c r="DG668" s="36">
        <f>SUM(SUMIF(Survey!EL668:EN668,{"&gt;0","&lt;0"})*{1,-1})</f>
        <v>0</v>
      </c>
      <c r="DH668">
        <f t="shared" si="506"/>
        <v>0</v>
      </c>
      <c r="DI668">
        <f t="shared" si="507"/>
        <v>100</v>
      </c>
      <c r="DJ668" s="35" t="b">
        <f>IF(OR(Survey!$M668="ETF",Survey!$M668="ETF, alternative mutual fund",Survey!$M668="Closed-end", Survey!$M668="Split share corp"),TRUE,FALSE)</f>
        <v>0</v>
      </c>
      <c r="DK668" s="16" t="str">
        <f t="shared" si="508"/>
        <v>Fail</v>
      </c>
      <c r="DL668" s="36">
        <f>SUM(SUMIF(Survey!EP668:EV668,{"&gt;0","&lt;0"})*{1,-1})</f>
        <v>0</v>
      </c>
      <c r="DM668">
        <f t="shared" si="509"/>
        <v>0</v>
      </c>
      <c r="DN668" s="17">
        <f t="shared" si="510"/>
        <v>100</v>
      </c>
      <c r="DO668" s="16" t="str">
        <f t="shared" si="511"/>
        <v>Fail</v>
      </c>
      <c r="DP668" s="36">
        <f>SUM(SUMIF(Survey!EX668:FD668,{"&gt;0","&lt;0"})*{1,-1})</f>
        <v>0</v>
      </c>
      <c r="DQ668">
        <f t="shared" si="512"/>
        <v>0</v>
      </c>
      <c r="DR668" s="17">
        <f t="shared" si="513"/>
        <v>100</v>
      </c>
    </row>
    <row r="669" spans="1:122">
      <c r="A669">
        <v>669</v>
      </c>
      <c r="B669" t="str">
        <f t="shared" si="467"/>
        <v>Pass</v>
      </c>
      <c r="C669" t="str">
        <f>IF(COUNTBLANK(Survey!B669:FE669)=$C$2, "Pass", "Fail")</f>
        <v>Pass</v>
      </c>
      <c r="D669" t="str">
        <f t="shared" si="468"/>
        <v>Fail</v>
      </c>
      <c r="E669" t="str">
        <f>IF(OR(ISBLANK(Survey!AJ669),COUNTIF(G669:BB669,"Fail")),"Fail","Pass")</f>
        <v>Fail</v>
      </c>
      <c r="G669" s="16" t="str">
        <f t="shared" si="469"/>
        <v>Fail</v>
      </c>
      <c r="H669" s="177">
        <f>COUNTBLANK(Survey!B669:D669)+COUNTBLANK(Survey!G669)+COUNTBLANK(Survey!I669)+COUNTBLANK(Survey!K669:M669)+COUNTBLANK(Survey!P669)+COUNTBLANK(Survey!S669:U669)+COUNTBLANK(Survey!Y669:AA669)+COUNTBLANK(Survey!AD669:AE669)+COUNTBLANK(Survey!AI669:AI669)</f>
        <v>18</v>
      </c>
      <c r="I669" s="16" t="str">
        <f t="shared" si="470"/>
        <v>Fail</v>
      </c>
      <c r="J669" t="b">
        <f>IF(Survey!E669="No",TRUE,FALSE)</f>
        <v>0</v>
      </c>
      <c r="K669" s="34">
        <f>LEN(Survey!E669)</f>
        <v>0</v>
      </c>
      <c r="L669" s="16" t="str">
        <f t="shared" si="471"/>
        <v>Fail</v>
      </c>
      <c r="M669" t="b">
        <f>IF(Survey!F669="No",TRUE,FALSE)</f>
        <v>0</v>
      </c>
      <c r="N669" s="33">
        <f>LEN(Survey!F669)</f>
        <v>0</v>
      </c>
      <c r="O669" s="16" t="str">
        <f t="shared" si="472"/>
        <v>Pass</v>
      </c>
      <c r="P669" s="34">
        <f>MOD((LEN(Survey!H669)+2),11)</f>
        <v>2</v>
      </c>
      <c r="Q669" s="33" t="str">
        <f>IF(Survey!$L669="Prospectus fund", "Yes", "No")</f>
        <v>No</v>
      </c>
      <c r="R669" s="16" t="str">
        <f t="shared" si="473"/>
        <v>Pass</v>
      </c>
      <c r="S669" s="34">
        <f>MOD((LEN(Survey!J669)+2),11)</f>
        <v>2</v>
      </c>
      <c r="T669" s="35" t="b">
        <f>IF(OR(Survey!$M669="ETF",Survey!$M669="ETF, alternative mutual fund",Survey!$M669="Closed-end", Survey!$M669="Split share corp", Survey!$I669="Yes"),TRUE,FALSE)</f>
        <v>0</v>
      </c>
      <c r="U669" s="16" t="str">
        <f>IFERROR(IF(AND(OR(X669=Y669,Y669 = "Either"),NOT(ISBLANK(Survey!K669))),"Pass","Fail"),"Pass")</f>
        <v>Fail</v>
      </c>
      <c r="V669" s="36" cm="1">
        <f t="array" ref="V669">SUM(SUMIF(Survey!BZ669:CS669,{"&gt;0","&lt;0"})*{1,-1})</f>
        <v>0</v>
      </c>
      <c r="W669" s="38" cm="1">
        <f t="array" ref="W669">SUM(SUMIF(Survey!CC669,{"&gt;0","&lt;0"})*{1,-1})+SUM(SUMIF(Survey!CM669,{"&gt;0","&lt;0"})*{1,-1})</f>
        <v>0</v>
      </c>
      <c r="X669" s="38">
        <f>Survey!K669</f>
        <v>0</v>
      </c>
      <c r="Y669" s="37" t="str">
        <f t="shared" si="474"/>
        <v>Either</v>
      </c>
      <c r="Z669" s="16" t="str">
        <f t="shared" si="475"/>
        <v>Fail</v>
      </c>
      <c r="AA669" s="67" cm="1">
        <f t="array" ref="AA669">SUM(SUMIF(Survey!BZ669:CS669,{"&gt;0","&lt;0"})*{1,-1})+SUM(SUMIF(Survey!CU669:DN669,{"&gt;0","&lt;0"})*{1,-1})</f>
        <v>0</v>
      </c>
      <c r="AB669" s="67">
        <f>IFERROR(AA669/(Survey!$AV669),0)</f>
        <v>0</v>
      </c>
      <c r="AC669" s="128" t="b">
        <f>IF(OR(Survey!$M669="Alternative strategy or hedge",Survey!$M669="Other, illiquid",Survey!$L669="Prospectus fund"),TRUE,FALSE)</f>
        <v>0</v>
      </c>
      <c r="AD669" s="128" t="b">
        <f>NOT(ISBLANK(Survey!$M669))</f>
        <v>0</v>
      </c>
      <c r="AE669" s="16" t="str">
        <f t="shared" si="476"/>
        <v>Pass</v>
      </c>
      <c r="AF669" s="38" t="b">
        <f>NOT(ISNUMBER(SEARCH("Other",Survey!$P669)))</f>
        <v>1</v>
      </c>
      <c r="AG669" s="37" t="b">
        <f>NOT(ISBLANK(Survey!$Q669))</f>
        <v>0</v>
      </c>
      <c r="AH669" s="16" t="str">
        <f t="shared" si="477"/>
        <v>Pass</v>
      </c>
      <c r="AI669" s="143">
        <f>COUNTBLANK(Survey!$W669)</f>
        <v>1</v>
      </c>
      <c r="AJ669" s="67">
        <f>IF(AND(Survey!L669&lt;&gt;"Exempt fund",OR(Survey!$M669="ETF",Survey!$M669="ETF, alternative mutual fund",Survey!$M669="Mutual fund",Survey!$M669="Alternative mutual fund",Survey!$M669="Money market")),1,0)</f>
        <v>0</v>
      </c>
      <c r="AK669" s="16" t="str">
        <f t="shared" si="478"/>
        <v>Pass</v>
      </c>
      <c r="AL669" s="38" t="b">
        <f>NOT(ISNUMBER(SEARCH("Yes",Survey!$AA669)))</f>
        <v>1</v>
      </c>
      <c r="AM669" s="37" t="b">
        <f>IF(COUNTBLANK(Survey!$AB669:$AC669)=0,TRUE, FALSE)</f>
        <v>0</v>
      </c>
      <c r="AN669" s="16" t="str">
        <f t="shared" si="479"/>
        <v>Pass</v>
      </c>
      <c r="AO669" s="38" t="b">
        <f>NOT(ISNUMBER(SEARCH("Yes",Survey!$AD669)))</f>
        <v>1</v>
      </c>
      <c r="AP669" s="37" t="b">
        <f>NOT(ISBLANK(Survey!$AF669))</f>
        <v>0</v>
      </c>
      <c r="AQ669" s="16" t="str">
        <f t="shared" si="480"/>
        <v>Pass</v>
      </c>
      <c r="AR669" s="38" t="b">
        <f>NOT(OR(ISNUMBER(SEARCH("Other",Survey!$AF669)),ISNUMBER(SEARCH("Multiple",Survey!$AF669))))</f>
        <v>1</v>
      </c>
      <c r="AS669" s="37" t="b">
        <f>NOT(ISBLANK(Survey!$AG669))</f>
        <v>0</v>
      </c>
      <c r="AT669" s="16" t="str">
        <f t="shared" si="481"/>
        <v>Fail</v>
      </c>
      <c r="AU669" s="143">
        <f>IF(ABS(Survey!$AV669)&gt;0, 1,0)</f>
        <v>0</v>
      </c>
      <c r="AV669" s="143">
        <f>IF(COUNTBLANK(Survey!$AJ669)=0,1,0)</f>
        <v>0</v>
      </c>
      <c r="AW669" s="16" t="str">
        <f t="shared" si="482"/>
        <v>Pass</v>
      </c>
      <c r="AX669" s="143">
        <f>IF(ISBLANK(Survey!$AJ669),0,1)</f>
        <v>0</v>
      </c>
      <c r="AY669" s="165">
        <f>COUNTBLANK(Survey!$AK669)</f>
        <v>1</v>
      </c>
      <c r="AZ669" s="16" t="str">
        <f t="shared" si="483"/>
        <v>Pass</v>
      </c>
      <c r="BA669" s="143">
        <f>IF(OR(Survey!$AK669="Closed",ISBLANK(Survey!$AK669)),0,1)</f>
        <v>0</v>
      </c>
      <c r="BB669" s="165">
        <f>IF(ISBLANK(Survey!$AL669),1,0)</f>
        <v>1</v>
      </c>
      <c r="BC669" s="147" t="str" cm="1">
        <f t="array" ref="BC669">IF(OR(IF(OR($BE669+$BF669 = 2, $BG669=1), FALSE, TRUE), AND($BD669:$BD669 = 0)),"Pass","Fail")</f>
        <v>Pass</v>
      </c>
      <c r="BD669" s="143">
        <f>COUNTBLANK(Survey!$AM669:$AO669)</f>
        <v>3</v>
      </c>
      <c r="BE669" s="143">
        <f>IF(Survey!$I669="Yes",1,0)</f>
        <v>0</v>
      </c>
      <c r="BF669" s="143">
        <f>IF(OR(Survey!$M669="Mutual fund",Survey!$M669="Alternative mutual fund",Survey!$M669="Money market"),1,0)</f>
        <v>0</v>
      </c>
      <c r="BG669" s="148">
        <f>IF(OR(Survey!$M669="ETF",Survey!$M669="ETF, alternative mutual fund"),1,0)</f>
        <v>0</v>
      </c>
      <c r="BH669" s="16" t="str">
        <f t="shared" si="484"/>
        <v>Pass</v>
      </c>
      <c r="BI669" s="38" t="b">
        <f>OR(ISNUMBER(SEARCH("Yes",Survey!$AO669)),ISBLANK(Survey!$AO669))</f>
        <v>1</v>
      </c>
      <c r="BJ669" s="67" t="b">
        <f>NOT(ISBLANK(Survey!$AP669))</f>
        <v>0</v>
      </c>
      <c r="BK669" s="16" t="str">
        <f t="shared" si="485"/>
        <v>Pass</v>
      </c>
      <c r="BL669" s="143">
        <f>IF(Survey!$AW669=0, 0,1)</f>
        <v>0</v>
      </c>
      <c r="BM669" s="67">
        <f>Survey!$AQ669</f>
        <v>0</v>
      </c>
      <c r="BN669" s="67">
        <f>IFERROR((Survey!$AX669-ABS(Survey!$AY669)-ABS(Survey!$BD669))/Survey!$AW669,0)</f>
        <v>0</v>
      </c>
      <c r="BO669" s="67">
        <f>IF(AND($BM669&gt;$BN669-0.2,$BM669&lt;$BN669+0.2,ISBLANK(Survey!$AQ669)=FALSE),0,1)</f>
        <v>1</v>
      </c>
      <c r="BP669" s="165">
        <f>IF(ISBLANK(Survey!$AR669),1,0)</f>
        <v>1</v>
      </c>
      <c r="BQ669" s="16" t="str">
        <f t="shared" si="486"/>
        <v>Pass</v>
      </c>
      <c r="BR669" s="143">
        <f>IF(Survey!$AW669=0, 0,1)</f>
        <v>0</v>
      </c>
      <c r="BS669" s="67">
        <f>IF(AND(Survey!$AS669&gt;=0,Survey!$AS669&lt;=0.2,Survey!$AS669&lt;&gt;""),0,1)</f>
        <v>1</v>
      </c>
      <c r="BT669" s="143">
        <f>IF(ISBLANK(Survey!$AT669),1,0)</f>
        <v>1</v>
      </c>
      <c r="BU669" s="16" t="str">
        <f t="shared" si="487"/>
        <v>Fail</v>
      </c>
      <c r="BV669" s="165">
        <f>Survey!$AU669</f>
        <v>0</v>
      </c>
      <c r="BW669" s="16" t="str">
        <f t="shared" si="488"/>
        <v>Pass</v>
      </c>
      <c r="BX669" s="36">
        <f>Survey!$AV669</f>
        <v>0</v>
      </c>
      <c r="BY669" s="176">
        <f>Survey!$AW669+Survey!$AX669-ABS(Survey!$AY669)+ABS(Survey!$AZ669)-ABS(Survey!$BA669)+ABS(Survey!$BB669)-ABS(Survey!$BC669)-ABS(Survey!$BD669)+Survey!$BE669</f>
        <v>0</v>
      </c>
      <c r="BZ669" s="35">
        <f t="shared" si="489"/>
        <v>0</v>
      </c>
      <c r="CA669" s="17">
        <f t="shared" si="490"/>
        <v>0</v>
      </c>
      <c r="CB669" s="16" t="str">
        <f t="shared" si="491"/>
        <v>Pass</v>
      </c>
      <c r="CC669" s="38" t="b">
        <f>IF(ABS(Survey!$BE669)=0,TRUE,FALSE)</f>
        <v>1</v>
      </c>
      <c r="CD669" s="37" t="b">
        <f>NOT(ISBLANK(Survey!$BF669))</f>
        <v>0</v>
      </c>
      <c r="CE669" t="str">
        <f t="shared" si="492"/>
        <v>Fail</v>
      </c>
      <c r="CF669" s="29">
        <f>Survey!$AV669</f>
        <v>0</v>
      </c>
      <c r="CG669" s="29" cm="1">
        <f t="array" ref="CG669">SUM(SUMIF(Survey!BH669:BO669,{"&gt;0","&lt;0"})*{1,-1})-SUM(SUMIF(Survey!BQ669:BX669,{"&gt;0","&lt;0"})*{1,-1})</f>
        <v>0</v>
      </c>
      <c r="CH669" s="35" t="str">
        <f t="shared" si="493"/>
        <v>No holdings</v>
      </c>
      <c r="CI669">
        <f t="shared" si="494"/>
        <v>0</v>
      </c>
      <c r="CJ669" s="16" t="str">
        <f t="shared" si="495"/>
        <v>Fail</v>
      </c>
      <c r="CK669" s="36">
        <f>Survey!$AV669</f>
        <v>0</v>
      </c>
      <c r="CL669" s="36" cm="1">
        <f t="array" ref="CL669">SUM(SUMIF(Survey!BZ669:CS669,{"&gt;0","&lt;0"})*{1,-1})-SUM(SUMIF(Survey!CU669:DN669,{"&gt;0","&lt;0"})*{1,-1})</f>
        <v>0</v>
      </c>
      <c r="CM669" s="35" t="str">
        <f t="shared" si="496"/>
        <v>No holdings</v>
      </c>
      <c r="CN669" s="17">
        <f t="shared" si="497"/>
        <v>0</v>
      </c>
      <c r="CO669" s="16" t="str">
        <f t="shared" si="498"/>
        <v>Pass</v>
      </c>
      <c r="CP669" s="38" t="b">
        <f>IF(ABS(Survey!$CS669)=0,TRUE,FALSE)</f>
        <v>1</v>
      </c>
      <c r="CQ669" s="37" t="b">
        <f>NOT(ISBLANK(Survey!$CT669))</f>
        <v>0</v>
      </c>
      <c r="CR669" s="16" t="str">
        <f t="shared" si="499"/>
        <v>Pass</v>
      </c>
      <c r="CS669" s="38" t="b">
        <f>IF(ABS(Survey!$DN669)=0,TRUE,FALSE)</f>
        <v>1</v>
      </c>
      <c r="CT669" s="37" t="b">
        <f>NOT(ISBLANK(Survey!$DO669))</f>
        <v>0</v>
      </c>
      <c r="CU669" t="str">
        <f t="shared" si="500"/>
        <v>Pass</v>
      </c>
      <c r="CV669" s="29" cm="1">
        <f t="array" ref="CV669">SUM(SUMIF(Survey!CO669,{"&gt;0","&lt;0"})*{1,-1})+SUM(SUMIF(Survey!DJ669,{"&gt;0","&lt;0"})*{1,-1})</f>
        <v>0</v>
      </c>
      <c r="CW669" s="29">
        <f>SUM(SUMIF(Survey!DQ669:DW669,{"&gt;0","&lt;0"})*{1,-1})+SUM(SUMIF(Survey!DY669:EE669,{"&gt;0","&lt;0"})*{1,-1})</f>
        <v>0</v>
      </c>
      <c r="CX669">
        <f t="shared" si="501"/>
        <v>0</v>
      </c>
      <c r="CY669">
        <f t="shared" si="502"/>
        <v>0</v>
      </c>
      <c r="CZ669" s="16" t="str">
        <f t="shared" si="503"/>
        <v>Pass</v>
      </c>
      <c r="DA669" s="38" t="b">
        <f>IF(ABS(Survey!$DW669)=0,TRUE,FALSE)</f>
        <v>1</v>
      </c>
      <c r="DB669" s="37" t="b">
        <f>NOT(ISBLANK(Survey!DX669))</f>
        <v>0</v>
      </c>
      <c r="DC669" s="16" t="str">
        <f t="shared" si="504"/>
        <v>Pass</v>
      </c>
      <c r="DD669" s="38" t="b">
        <f>IF(ABS(Survey!$EE669)=0,TRUE,FALSE)</f>
        <v>1</v>
      </c>
      <c r="DE669" s="37" t="b">
        <f>NOT(ISBLANK(Survey!$EF669))</f>
        <v>0</v>
      </c>
      <c r="DF669" s="16" t="str">
        <f t="shared" si="505"/>
        <v>Fail</v>
      </c>
      <c r="DG669" s="36">
        <f>SUM(SUMIF(Survey!EL669:EN669,{"&gt;0","&lt;0"})*{1,-1})</f>
        <v>0</v>
      </c>
      <c r="DH669">
        <f t="shared" si="506"/>
        <v>0</v>
      </c>
      <c r="DI669">
        <f t="shared" si="507"/>
        <v>100</v>
      </c>
      <c r="DJ669" s="35" t="b">
        <f>IF(OR(Survey!$M669="ETF",Survey!$M669="ETF, alternative mutual fund",Survey!$M669="Closed-end", Survey!$M669="Split share corp"),TRUE,FALSE)</f>
        <v>0</v>
      </c>
      <c r="DK669" s="16" t="str">
        <f t="shared" si="508"/>
        <v>Fail</v>
      </c>
      <c r="DL669" s="36">
        <f>SUM(SUMIF(Survey!EP669:EV669,{"&gt;0","&lt;0"})*{1,-1})</f>
        <v>0</v>
      </c>
      <c r="DM669">
        <f t="shared" si="509"/>
        <v>0</v>
      </c>
      <c r="DN669" s="17">
        <f t="shared" si="510"/>
        <v>100</v>
      </c>
      <c r="DO669" s="16" t="str">
        <f t="shared" si="511"/>
        <v>Fail</v>
      </c>
      <c r="DP669" s="36">
        <f>SUM(SUMIF(Survey!EX669:FD669,{"&gt;0","&lt;0"})*{1,-1})</f>
        <v>0</v>
      </c>
      <c r="DQ669">
        <f t="shared" si="512"/>
        <v>0</v>
      </c>
      <c r="DR669" s="17">
        <f t="shared" si="513"/>
        <v>100</v>
      </c>
    </row>
    <row r="670" spans="1:122">
      <c r="A670">
        <v>670</v>
      </c>
      <c r="B670" t="str">
        <f t="shared" si="467"/>
        <v>Pass</v>
      </c>
      <c r="C670" t="str">
        <f>IF(COUNTBLANK(Survey!B670:FE670)=$C$2, "Pass", "Fail")</f>
        <v>Pass</v>
      </c>
      <c r="D670" t="str">
        <f t="shared" si="468"/>
        <v>Fail</v>
      </c>
      <c r="E670" t="str">
        <f>IF(OR(ISBLANK(Survey!AJ670),COUNTIF(G670:BB670,"Fail")),"Fail","Pass")</f>
        <v>Fail</v>
      </c>
      <c r="G670" s="16" t="str">
        <f t="shared" si="469"/>
        <v>Fail</v>
      </c>
      <c r="H670" s="177">
        <f>COUNTBLANK(Survey!B670:D670)+COUNTBLANK(Survey!G670)+COUNTBLANK(Survey!I670)+COUNTBLANK(Survey!K670:M670)+COUNTBLANK(Survey!P670)+COUNTBLANK(Survey!S670:U670)+COUNTBLANK(Survey!Y670:AA670)+COUNTBLANK(Survey!AD670:AE670)+COUNTBLANK(Survey!AI670:AI670)</f>
        <v>18</v>
      </c>
      <c r="I670" s="16" t="str">
        <f t="shared" si="470"/>
        <v>Fail</v>
      </c>
      <c r="J670" t="b">
        <f>IF(Survey!E670="No",TRUE,FALSE)</f>
        <v>0</v>
      </c>
      <c r="K670" s="34">
        <f>LEN(Survey!E670)</f>
        <v>0</v>
      </c>
      <c r="L670" s="16" t="str">
        <f t="shared" si="471"/>
        <v>Fail</v>
      </c>
      <c r="M670" t="b">
        <f>IF(Survey!F670="No",TRUE,FALSE)</f>
        <v>0</v>
      </c>
      <c r="N670" s="33">
        <f>LEN(Survey!F670)</f>
        <v>0</v>
      </c>
      <c r="O670" s="16" t="str">
        <f t="shared" si="472"/>
        <v>Pass</v>
      </c>
      <c r="P670" s="34">
        <f>MOD((LEN(Survey!H670)+2),11)</f>
        <v>2</v>
      </c>
      <c r="Q670" s="33" t="str">
        <f>IF(Survey!$L670="Prospectus fund", "Yes", "No")</f>
        <v>No</v>
      </c>
      <c r="R670" s="16" t="str">
        <f t="shared" si="473"/>
        <v>Pass</v>
      </c>
      <c r="S670" s="34">
        <f>MOD((LEN(Survey!J670)+2),11)</f>
        <v>2</v>
      </c>
      <c r="T670" s="35" t="b">
        <f>IF(OR(Survey!$M670="ETF",Survey!$M670="ETF, alternative mutual fund",Survey!$M670="Closed-end", Survey!$M670="Split share corp", Survey!$I670="Yes"),TRUE,FALSE)</f>
        <v>0</v>
      </c>
      <c r="U670" s="16" t="str">
        <f>IFERROR(IF(AND(OR(X670=Y670,Y670 = "Either"),NOT(ISBLANK(Survey!K670))),"Pass","Fail"),"Pass")</f>
        <v>Fail</v>
      </c>
      <c r="V670" s="36" cm="1">
        <f t="array" ref="V670">SUM(SUMIF(Survey!BZ670:CS670,{"&gt;0","&lt;0"})*{1,-1})</f>
        <v>0</v>
      </c>
      <c r="W670" s="38" cm="1">
        <f t="array" ref="W670">SUM(SUMIF(Survey!CC670,{"&gt;0","&lt;0"})*{1,-1})+SUM(SUMIF(Survey!CM670,{"&gt;0","&lt;0"})*{1,-1})</f>
        <v>0</v>
      </c>
      <c r="X670" s="38">
        <f>Survey!K670</f>
        <v>0</v>
      </c>
      <c r="Y670" s="37" t="str">
        <f t="shared" si="474"/>
        <v>Either</v>
      </c>
      <c r="Z670" s="16" t="str">
        <f t="shared" si="475"/>
        <v>Fail</v>
      </c>
      <c r="AA670" s="67" cm="1">
        <f t="array" ref="AA670">SUM(SUMIF(Survey!BZ670:CS670,{"&gt;0","&lt;0"})*{1,-1})+SUM(SUMIF(Survey!CU670:DN670,{"&gt;0","&lt;0"})*{1,-1})</f>
        <v>0</v>
      </c>
      <c r="AB670" s="67">
        <f>IFERROR(AA670/(Survey!$AV670),0)</f>
        <v>0</v>
      </c>
      <c r="AC670" s="128" t="b">
        <f>IF(OR(Survey!$M670="Alternative strategy or hedge",Survey!$M670="Other, illiquid",Survey!$L670="Prospectus fund"),TRUE,FALSE)</f>
        <v>0</v>
      </c>
      <c r="AD670" s="128" t="b">
        <f>NOT(ISBLANK(Survey!$M670))</f>
        <v>0</v>
      </c>
      <c r="AE670" s="16" t="str">
        <f t="shared" si="476"/>
        <v>Pass</v>
      </c>
      <c r="AF670" s="38" t="b">
        <f>NOT(ISNUMBER(SEARCH("Other",Survey!$P670)))</f>
        <v>1</v>
      </c>
      <c r="AG670" s="37" t="b">
        <f>NOT(ISBLANK(Survey!$Q670))</f>
        <v>0</v>
      </c>
      <c r="AH670" s="16" t="str">
        <f t="shared" si="477"/>
        <v>Pass</v>
      </c>
      <c r="AI670" s="143">
        <f>COUNTBLANK(Survey!$W670)</f>
        <v>1</v>
      </c>
      <c r="AJ670" s="67">
        <f>IF(AND(Survey!L670&lt;&gt;"Exempt fund",OR(Survey!$M670="ETF",Survey!$M670="ETF, alternative mutual fund",Survey!$M670="Mutual fund",Survey!$M670="Alternative mutual fund",Survey!$M670="Money market")),1,0)</f>
        <v>0</v>
      </c>
      <c r="AK670" s="16" t="str">
        <f t="shared" si="478"/>
        <v>Pass</v>
      </c>
      <c r="AL670" s="38" t="b">
        <f>NOT(ISNUMBER(SEARCH("Yes",Survey!$AA670)))</f>
        <v>1</v>
      </c>
      <c r="AM670" s="37" t="b">
        <f>IF(COUNTBLANK(Survey!$AB670:$AC670)=0,TRUE, FALSE)</f>
        <v>0</v>
      </c>
      <c r="AN670" s="16" t="str">
        <f t="shared" si="479"/>
        <v>Pass</v>
      </c>
      <c r="AO670" s="38" t="b">
        <f>NOT(ISNUMBER(SEARCH("Yes",Survey!$AD670)))</f>
        <v>1</v>
      </c>
      <c r="AP670" s="37" t="b">
        <f>NOT(ISBLANK(Survey!$AF670))</f>
        <v>0</v>
      </c>
      <c r="AQ670" s="16" t="str">
        <f t="shared" si="480"/>
        <v>Pass</v>
      </c>
      <c r="AR670" s="38" t="b">
        <f>NOT(OR(ISNUMBER(SEARCH("Other",Survey!$AF670)),ISNUMBER(SEARCH("Multiple",Survey!$AF670))))</f>
        <v>1</v>
      </c>
      <c r="AS670" s="37" t="b">
        <f>NOT(ISBLANK(Survey!$AG670))</f>
        <v>0</v>
      </c>
      <c r="AT670" s="16" t="str">
        <f t="shared" si="481"/>
        <v>Fail</v>
      </c>
      <c r="AU670" s="143">
        <f>IF(ABS(Survey!$AV670)&gt;0, 1,0)</f>
        <v>0</v>
      </c>
      <c r="AV670" s="143">
        <f>IF(COUNTBLANK(Survey!$AJ670)=0,1,0)</f>
        <v>0</v>
      </c>
      <c r="AW670" s="16" t="str">
        <f t="shared" si="482"/>
        <v>Pass</v>
      </c>
      <c r="AX670" s="143">
        <f>IF(ISBLANK(Survey!$AJ670),0,1)</f>
        <v>0</v>
      </c>
      <c r="AY670" s="165">
        <f>COUNTBLANK(Survey!$AK670)</f>
        <v>1</v>
      </c>
      <c r="AZ670" s="16" t="str">
        <f t="shared" si="483"/>
        <v>Pass</v>
      </c>
      <c r="BA670" s="143">
        <f>IF(OR(Survey!$AK670="Closed",ISBLANK(Survey!$AK670)),0,1)</f>
        <v>0</v>
      </c>
      <c r="BB670" s="165">
        <f>IF(ISBLANK(Survey!$AL670),1,0)</f>
        <v>1</v>
      </c>
      <c r="BC670" s="147" t="str" cm="1">
        <f t="array" ref="BC670">IF(OR(IF(OR($BE670+$BF670 = 2, $BG670=1), FALSE, TRUE), AND($BD670:$BD670 = 0)),"Pass","Fail")</f>
        <v>Pass</v>
      </c>
      <c r="BD670" s="143">
        <f>COUNTBLANK(Survey!$AM670:$AO670)</f>
        <v>3</v>
      </c>
      <c r="BE670" s="143">
        <f>IF(Survey!$I670="Yes",1,0)</f>
        <v>0</v>
      </c>
      <c r="BF670" s="143">
        <f>IF(OR(Survey!$M670="Mutual fund",Survey!$M670="Alternative mutual fund",Survey!$M670="Money market"),1,0)</f>
        <v>0</v>
      </c>
      <c r="BG670" s="148">
        <f>IF(OR(Survey!$M670="ETF",Survey!$M670="ETF, alternative mutual fund"),1,0)</f>
        <v>0</v>
      </c>
      <c r="BH670" s="16" t="str">
        <f t="shared" si="484"/>
        <v>Pass</v>
      </c>
      <c r="BI670" s="38" t="b">
        <f>OR(ISNUMBER(SEARCH("Yes",Survey!$AO670)),ISBLANK(Survey!$AO670))</f>
        <v>1</v>
      </c>
      <c r="BJ670" s="67" t="b">
        <f>NOT(ISBLANK(Survey!$AP670))</f>
        <v>0</v>
      </c>
      <c r="BK670" s="16" t="str">
        <f t="shared" si="485"/>
        <v>Pass</v>
      </c>
      <c r="BL670" s="143">
        <f>IF(Survey!$AW670=0, 0,1)</f>
        <v>0</v>
      </c>
      <c r="BM670" s="67">
        <f>Survey!$AQ670</f>
        <v>0</v>
      </c>
      <c r="BN670" s="67">
        <f>IFERROR((Survey!$AX670-ABS(Survey!$AY670)-ABS(Survey!$BD670))/Survey!$AW670,0)</f>
        <v>0</v>
      </c>
      <c r="BO670" s="67">
        <f>IF(AND($BM670&gt;$BN670-0.2,$BM670&lt;$BN670+0.2,ISBLANK(Survey!$AQ670)=FALSE),0,1)</f>
        <v>1</v>
      </c>
      <c r="BP670" s="165">
        <f>IF(ISBLANK(Survey!$AR670),1,0)</f>
        <v>1</v>
      </c>
      <c r="BQ670" s="16" t="str">
        <f t="shared" si="486"/>
        <v>Pass</v>
      </c>
      <c r="BR670" s="143">
        <f>IF(Survey!$AW670=0, 0,1)</f>
        <v>0</v>
      </c>
      <c r="BS670" s="67">
        <f>IF(AND(Survey!$AS670&gt;=0,Survey!$AS670&lt;=0.2,Survey!$AS670&lt;&gt;""),0,1)</f>
        <v>1</v>
      </c>
      <c r="BT670" s="143">
        <f>IF(ISBLANK(Survey!$AT670),1,0)</f>
        <v>1</v>
      </c>
      <c r="BU670" s="16" t="str">
        <f t="shared" si="487"/>
        <v>Fail</v>
      </c>
      <c r="BV670" s="165">
        <f>Survey!$AU670</f>
        <v>0</v>
      </c>
      <c r="BW670" s="16" t="str">
        <f t="shared" si="488"/>
        <v>Pass</v>
      </c>
      <c r="BX670" s="36">
        <f>Survey!$AV670</f>
        <v>0</v>
      </c>
      <c r="BY670" s="176">
        <f>Survey!$AW670+Survey!$AX670-ABS(Survey!$AY670)+ABS(Survey!$AZ670)-ABS(Survey!$BA670)+ABS(Survey!$BB670)-ABS(Survey!$BC670)-ABS(Survey!$BD670)+Survey!$BE670</f>
        <v>0</v>
      </c>
      <c r="BZ670" s="35">
        <f t="shared" si="489"/>
        <v>0</v>
      </c>
      <c r="CA670" s="17">
        <f t="shared" si="490"/>
        <v>0</v>
      </c>
      <c r="CB670" s="16" t="str">
        <f t="shared" si="491"/>
        <v>Pass</v>
      </c>
      <c r="CC670" s="38" t="b">
        <f>IF(ABS(Survey!$BE670)=0,TRUE,FALSE)</f>
        <v>1</v>
      </c>
      <c r="CD670" s="37" t="b">
        <f>NOT(ISBLANK(Survey!$BF670))</f>
        <v>0</v>
      </c>
      <c r="CE670" t="str">
        <f t="shared" si="492"/>
        <v>Fail</v>
      </c>
      <c r="CF670" s="29">
        <f>Survey!$AV670</f>
        <v>0</v>
      </c>
      <c r="CG670" s="29" cm="1">
        <f t="array" ref="CG670">SUM(SUMIF(Survey!BH670:BO670,{"&gt;0","&lt;0"})*{1,-1})-SUM(SUMIF(Survey!BQ670:BX670,{"&gt;0","&lt;0"})*{1,-1})</f>
        <v>0</v>
      </c>
      <c r="CH670" s="35" t="str">
        <f t="shared" si="493"/>
        <v>No holdings</v>
      </c>
      <c r="CI670">
        <f t="shared" si="494"/>
        <v>0</v>
      </c>
      <c r="CJ670" s="16" t="str">
        <f t="shared" si="495"/>
        <v>Fail</v>
      </c>
      <c r="CK670" s="36">
        <f>Survey!$AV670</f>
        <v>0</v>
      </c>
      <c r="CL670" s="36" cm="1">
        <f t="array" ref="CL670">SUM(SUMIF(Survey!BZ670:CS670,{"&gt;0","&lt;0"})*{1,-1})-SUM(SUMIF(Survey!CU670:DN670,{"&gt;0","&lt;0"})*{1,-1})</f>
        <v>0</v>
      </c>
      <c r="CM670" s="35" t="str">
        <f t="shared" si="496"/>
        <v>No holdings</v>
      </c>
      <c r="CN670" s="17">
        <f t="shared" si="497"/>
        <v>0</v>
      </c>
      <c r="CO670" s="16" t="str">
        <f t="shared" si="498"/>
        <v>Pass</v>
      </c>
      <c r="CP670" s="38" t="b">
        <f>IF(ABS(Survey!$CS670)=0,TRUE,FALSE)</f>
        <v>1</v>
      </c>
      <c r="CQ670" s="37" t="b">
        <f>NOT(ISBLANK(Survey!$CT670))</f>
        <v>0</v>
      </c>
      <c r="CR670" s="16" t="str">
        <f t="shared" si="499"/>
        <v>Pass</v>
      </c>
      <c r="CS670" s="38" t="b">
        <f>IF(ABS(Survey!$DN670)=0,TRUE,FALSE)</f>
        <v>1</v>
      </c>
      <c r="CT670" s="37" t="b">
        <f>NOT(ISBLANK(Survey!$DO670))</f>
        <v>0</v>
      </c>
      <c r="CU670" t="str">
        <f t="shared" si="500"/>
        <v>Pass</v>
      </c>
      <c r="CV670" s="29" cm="1">
        <f t="array" ref="CV670">SUM(SUMIF(Survey!CO670,{"&gt;0","&lt;0"})*{1,-1})+SUM(SUMIF(Survey!DJ670,{"&gt;0","&lt;0"})*{1,-1})</f>
        <v>0</v>
      </c>
      <c r="CW670" s="29">
        <f>SUM(SUMIF(Survey!DQ670:DW670,{"&gt;0","&lt;0"})*{1,-1})+SUM(SUMIF(Survey!DY670:EE670,{"&gt;0","&lt;0"})*{1,-1})</f>
        <v>0</v>
      </c>
      <c r="CX670">
        <f t="shared" si="501"/>
        <v>0</v>
      </c>
      <c r="CY670">
        <f t="shared" si="502"/>
        <v>0</v>
      </c>
      <c r="CZ670" s="16" t="str">
        <f t="shared" si="503"/>
        <v>Pass</v>
      </c>
      <c r="DA670" s="38" t="b">
        <f>IF(ABS(Survey!$DW670)=0,TRUE,FALSE)</f>
        <v>1</v>
      </c>
      <c r="DB670" s="37" t="b">
        <f>NOT(ISBLANK(Survey!DX670))</f>
        <v>0</v>
      </c>
      <c r="DC670" s="16" t="str">
        <f t="shared" si="504"/>
        <v>Pass</v>
      </c>
      <c r="DD670" s="38" t="b">
        <f>IF(ABS(Survey!$EE670)=0,TRUE,FALSE)</f>
        <v>1</v>
      </c>
      <c r="DE670" s="37" t="b">
        <f>NOT(ISBLANK(Survey!$EF670))</f>
        <v>0</v>
      </c>
      <c r="DF670" s="16" t="str">
        <f t="shared" si="505"/>
        <v>Fail</v>
      </c>
      <c r="DG670" s="36">
        <f>SUM(SUMIF(Survey!EL670:EN670,{"&gt;0","&lt;0"})*{1,-1})</f>
        <v>0</v>
      </c>
      <c r="DH670">
        <f t="shared" si="506"/>
        <v>0</v>
      </c>
      <c r="DI670">
        <f t="shared" si="507"/>
        <v>100</v>
      </c>
      <c r="DJ670" s="35" t="b">
        <f>IF(OR(Survey!$M670="ETF",Survey!$M670="ETF, alternative mutual fund",Survey!$M670="Closed-end", Survey!$M670="Split share corp"),TRUE,FALSE)</f>
        <v>0</v>
      </c>
      <c r="DK670" s="16" t="str">
        <f t="shared" si="508"/>
        <v>Fail</v>
      </c>
      <c r="DL670" s="36">
        <f>SUM(SUMIF(Survey!EP670:EV670,{"&gt;0","&lt;0"})*{1,-1})</f>
        <v>0</v>
      </c>
      <c r="DM670">
        <f t="shared" si="509"/>
        <v>0</v>
      </c>
      <c r="DN670" s="17">
        <f t="shared" si="510"/>
        <v>100</v>
      </c>
      <c r="DO670" s="16" t="str">
        <f t="shared" si="511"/>
        <v>Fail</v>
      </c>
      <c r="DP670" s="36">
        <f>SUM(SUMIF(Survey!EX670:FD670,{"&gt;0","&lt;0"})*{1,-1})</f>
        <v>0</v>
      </c>
      <c r="DQ670">
        <f t="shared" si="512"/>
        <v>0</v>
      </c>
      <c r="DR670" s="17">
        <f t="shared" si="513"/>
        <v>100</v>
      </c>
    </row>
    <row r="671" spans="1:122">
      <c r="A671">
        <v>671</v>
      </c>
      <c r="B671" t="str">
        <f t="shared" si="467"/>
        <v>Pass</v>
      </c>
      <c r="C671" t="str">
        <f>IF(COUNTBLANK(Survey!B671:FE671)=$C$2, "Pass", "Fail")</f>
        <v>Pass</v>
      </c>
      <c r="D671" t="str">
        <f t="shared" si="468"/>
        <v>Fail</v>
      </c>
      <c r="E671" t="str">
        <f>IF(OR(ISBLANK(Survey!AJ671),COUNTIF(G671:BB671,"Fail")),"Fail","Pass")</f>
        <v>Fail</v>
      </c>
      <c r="G671" s="16" t="str">
        <f t="shared" si="469"/>
        <v>Fail</v>
      </c>
      <c r="H671" s="177">
        <f>COUNTBLANK(Survey!B671:D671)+COUNTBLANK(Survey!G671)+COUNTBLANK(Survey!I671)+COUNTBLANK(Survey!K671:M671)+COUNTBLANK(Survey!P671)+COUNTBLANK(Survey!S671:U671)+COUNTBLANK(Survey!Y671:AA671)+COUNTBLANK(Survey!AD671:AE671)+COUNTBLANK(Survey!AI671:AI671)</f>
        <v>18</v>
      </c>
      <c r="I671" s="16" t="str">
        <f t="shared" si="470"/>
        <v>Fail</v>
      </c>
      <c r="J671" t="b">
        <f>IF(Survey!E671="No",TRUE,FALSE)</f>
        <v>0</v>
      </c>
      <c r="K671" s="34">
        <f>LEN(Survey!E671)</f>
        <v>0</v>
      </c>
      <c r="L671" s="16" t="str">
        <f t="shared" si="471"/>
        <v>Fail</v>
      </c>
      <c r="M671" t="b">
        <f>IF(Survey!F671="No",TRUE,FALSE)</f>
        <v>0</v>
      </c>
      <c r="N671" s="33">
        <f>LEN(Survey!F671)</f>
        <v>0</v>
      </c>
      <c r="O671" s="16" t="str">
        <f t="shared" si="472"/>
        <v>Pass</v>
      </c>
      <c r="P671" s="34">
        <f>MOD((LEN(Survey!H671)+2),11)</f>
        <v>2</v>
      </c>
      <c r="Q671" s="33" t="str">
        <f>IF(Survey!$L671="Prospectus fund", "Yes", "No")</f>
        <v>No</v>
      </c>
      <c r="R671" s="16" t="str">
        <f t="shared" si="473"/>
        <v>Pass</v>
      </c>
      <c r="S671" s="34">
        <f>MOD((LEN(Survey!J671)+2),11)</f>
        <v>2</v>
      </c>
      <c r="T671" s="35" t="b">
        <f>IF(OR(Survey!$M671="ETF",Survey!$M671="ETF, alternative mutual fund",Survey!$M671="Closed-end", Survey!$M671="Split share corp", Survey!$I671="Yes"),TRUE,FALSE)</f>
        <v>0</v>
      </c>
      <c r="U671" s="16" t="str">
        <f>IFERROR(IF(AND(OR(X671=Y671,Y671 = "Either"),NOT(ISBLANK(Survey!K671))),"Pass","Fail"),"Pass")</f>
        <v>Fail</v>
      </c>
      <c r="V671" s="36" cm="1">
        <f t="array" ref="V671">SUM(SUMIF(Survey!BZ671:CS671,{"&gt;0","&lt;0"})*{1,-1})</f>
        <v>0</v>
      </c>
      <c r="W671" s="38" cm="1">
        <f t="array" ref="W671">SUM(SUMIF(Survey!CC671,{"&gt;0","&lt;0"})*{1,-1})+SUM(SUMIF(Survey!CM671,{"&gt;0","&lt;0"})*{1,-1})</f>
        <v>0</v>
      </c>
      <c r="X671" s="38">
        <f>Survey!K671</f>
        <v>0</v>
      </c>
      <c r="Y671" s="37" t="str">
        <f t="shared" si="474"/>
        <v>Either</v>
      </c>
      <c r="Z671" s="16" t="str">
        <f t="shared" si="475"/>
        <v>Fail</v>
      </c>
      <c r="AA671" s="67" cm="1">
        <f t="array" ref="AA671">SUM(SUMIF(Survey!BZ671:CS671,{"&gt;0","&lt;0"})*{1,-1})+SUM(SUMIF(Survey!CU671:DN671,{"&gt;0","&lt;0"})*{1,-1})</f>
        <v>0</v>
      </c>
      <c r="AB671" s="67">
        <f>IFERROR(AA671/(Survey!$AV671),0)</f>
        <v>0</v>
      </c>
      <c r="AC671" s="128" t="b">
        <f>IF(OR(Survey!$M671="Alternative strategy or hedge",Survey!$M671="Other, illiquid",Survey!$L671="Prospectus fund"),TRUE,FALSE)</f>
        <v>0</v>
      </c>
      <c r="AD671" s="128" t="b">
        <f>NOT(ISBLANK(Survey!$M671))</f>
        <v>0</v>
      </c>
      <c r="AE671" s="16" t="str">
        <f t="shared" si="476"/>
        <v>Pass</v>
      </c>
      <c r="AF671" s="38" t="b">
        <f>NOT(ISNUMBER(SEARCH("Other",Survey!$P671)))</f>
        <v>1</v>
      </c>
      <c r="AG671" s="37" t="b">
        <f>NOT(ISBLANK(Survey!$Q671))</f>
        <v>0</v>
      </c>
      <c r="AH671" s="16" t="str">
        <f t="shared" si="477"/>
        <v>Pass</v>
      </c>
      <c r="AI671" s="143">
        <f>COUNTBLANK(Survey!$W671)</f>
        <v>1</v>
      </c>
      <c r="AJ671" s="67">
        <f>IF(AND(Survey!L671&lt;&gt;"Exempt fund",OR(Survey!$M671="ETF",Survey!$M671="ETF, alternative mutual fund",Survey!$M671="Mutual fund",Survey!$M671="Alternative mutual fund",Survey!$M671="Money market")),1,0)</f>
        <v>0</v>
      </c>
      <c r="AK671" s="16" t="str">
        <f t="shared" si="478"/>
        <v>Pass</v>
      </c>
      <c r="AL671" s="38" t="b">
        <f>NOT(ISNUMBER(SEARCH("Yes",Survey!$AA671)))</f>
        <v>1</v>
      </c>
      <c r="AM671" s="37" t="b">
        <f>IF(COUNTBLANK(Survey!$AB671:$AC671)=0,TRUE, FALSE)</f>
        <v>0</v>
      </c>
      <c r="AN671" s="16" t="str">
        <f t="shared" si="479"/>
        <v>Pass</v>
      </c>
      <c r="AO671" s="38" t="b">
        <f>NOT(ISNUMBER(SEARCH("Yes",Survey!$AD671)))</f>
        <v>1</v>
      </c>
      <c r="AP671" s="37" t="b">
        <f>NOT(ISBLANK(Survey!$AF671))</f>
        <v>0</v>
      </c>
      <c r="AQ671" s="16" t="str">
        <f t="shared" si="480"/>
        <v>Pass</v>
      </c>
      <c r="AR671" s="38" t="b">
        <f>NOT(OR(ISNUMBER(SEARCH("Other",Survey!$AF671)),ISNUMBER(SEARCH("Multiple",Survey!$AF671))))</f>
        <v>1</v>
      </c>
      <c r="AS671" s="37" t="b">
        <f>NOT(ISBLANK(Survey!$AG671))</f>
        <v>0</v>
      </c>
      <c r="AT671" s="16" t="str">
        <f t="shared" si="481"/>
        <v>Fail</v>
      </c>
      <c r="AU671" s="143">
        <f>IF(ABS(Survey!$AV671)&gt;0, 1,0)</f>
        <v>0</v>
      </c>
      <c r="AV671" s="143">
        <f>IF(COUNTBLANK(Survey!$AJ671)=0,1,0)</f>
        <v>0</v>
      </c>
      <c r="AW671" s="16" t="str">
        <f t="shared" si="482"/>
        <v>Pass</v>
      </c>
      <c r="AX671" s="143">
        <f>IF(ISBLANK(Survey!$AJ671),0,1)</f>
        <v>0</v>
      </c>
      <c r="AY671" s="165">
        <f>COUNTBLANK(Survey!$AK671)</f>
        <v>1</v>
      </c>
      <c r="AZ671" s="16" t="str">
        <f t="shared" si="483"/>
        <v>Pass</v>
      </c>
      <c r="BA671" s="143">
        <f>IF(OR(Survey!$AK671="Closed",ISBLANK(Survey!$AK671)),0,1)</f>
        <v>0</v>
      </c>
      <c r="BB671" s="165">
        <f>IF(ISBLANK(Survey!$AL671),1,0)</f>
        <v>1</v>
      </c>
      <c r="BC671" s="147" t="str" cm="1">
        <f t="array" ref="BC671">IF(OR(IF(OR($BE671+$BF671 = 2, $BG671=1), FALSE, TRUE), AND($BD671:$BD671 = 0)),"Pass","Fail")</f>
        <v>Pass</v>
      </c>
      <c r="BD671" s="143">
        <f>COUNTBLANK(Survey!$AM671:$AO671)</f>
        <v>3</v>
      </c>
      <c r="BE671" s="143">
        <f>IF(Survey!$I671="Yes",1,0)</f>
        <v>0</v>
      </c>
      <c r="BF671" s="143">
        <f>IF(OR(Survey!$M671="Mutual fund",Survey!$M671="Alternative mutual fund",Survey!$M671="Money market"),1,0)</f>
        <v>0</v>
      </c>
      <c r="BG671" s="148">
        <f>IF(OR(Survey!$M671="ETF",Survey!$M671="ETF, alternative mutual fund"),1,0)</f>
        <v>0</v>
      </c>
      <c r="BH671" s="16" t="str">
        <f t="shared" si="484"/>
        <v>Pass</v>
      </c>
      <c r="BI671" s="38" t="b">
        <f>OR(ISNUMBER(SEARCH("Yes",Survey!$AO671)),ISBLANK(Survey!$AO671))</f>
        <v>1</v>
      </c>
      <c r="BJ671" s="67" t="b">
        <f>NOT(ISBLANK(Survey!$AP671))</f>
        <v>0</v>
      </c>
      <c r="BK671" s="16" t="str">
        <f t="shared" si="485"/>
        <v>Pass</v>
      </c>
      <c r="BL671" s="143">
        <f>IF(Survey!$AW671=0, 0,1)</f>
        <v>0</v>
      </c>
      <c r="BM671" s="67">
        <f>Survey!$AQ671</f>
        <v>0</v>
      </c>
      <c r="BN671" s="67">
        <f>IFERROR((Survey!$AX671-ABS(Survey!$AY671)-ABS(Survey!$BD671))/Survey!$AW671,0)</f>
        <v>0</v>
      </c>
      <c r="BO671" s="67">
        <f>IF(AND($BM671&gt;$BN671-0.2,$BM671&lt;$BN671+0.2,ISBLANK(Survey!$AQ671)=FALSE),0,1)</f>
        <v>1</v>
      </c>
      <c r="BP671" s="165">
        <f>IF(ISBLANK(Survey!$AR671),1,0)</f>
        <v>1</v>
      </c>
      <c r="BQ671" s="16" t="str">
        <f t="shared" si="486"/>
        <v>Pass</v>
      </c>
      <c r="BR671" s="143">
        <f>IF(Survey!$AW671=0, 0,1)</f>
        <v>0</v>
      </c>
      <c r="BS671" s="67">
        <f>IF(AND(Survey!$AS671&gt;=0,Survey!$AS671&lt;=0.2,Survey!$AS671&lt;&gt;""),0,1)</f>
        <v>1</v>
      </c>
      <c r="BT671" s="143">
        <f>IF(ISBLANK(Survey!$AT671),1,0)</f>
        <v>1</v>
      </c>
      <c r="BU671" s="16" t="str">
        <f t="shared" si="487"/>
        <v>Fail</v>
      </c>
      <c r="BV671" s="165">
        <f>Survey!$AU671</f>
        <v>0</v>
      </c>
      <c r="BW671" s="16" t="str">
        <f t="shared" si="488"/>
        <v>Pass</v>
      </c>
      <c r="BX671" s="36">
        <f>Survey!$AV671</f>
        <v>0</v>
      </c>
      <c r="BY671" s="176">
        <f>Survey!$AW671+Survey!$AX671-ABS(Survey!$AY671)+ABS(Survey!$AZ671)-ABS(Survey!$BA671)+ABS(Survey!$BB671)-ABS(Survey!$BC671)-ABS(Survey!$BD671)+Survey!$BE671</f>
        <v>0</v>
      </c>
      <c r="BZ671" s="35">
        <f t="shared" si="489"/>
        <v>0</v>
      </c>
      <c r="CA671" s="17">
        <f t="shared" si="490"/>
        <v>0</v>
      </c>
      <c r="CB671" s="16" t="str">
        <f t="shared" si="491"/>
        <v>Pass</v>
      </c>
      <c r="CC671" s="38" t="b">
        <f>IF(ABS(Survey!$BE671)=0,TRUE,FALSE)</f>
        <v>1</v>
      </c>
      <c r="CD671" s="37" t="b">
        <f>NOT(ISBLANK(Survey!$BF671))</f>
        <v>0</v>
      </c>
      <c r="CE671" t="str">
        <f t="shared" si="492"/>
        <v>Fail</v>
      </c>
      <c r="CF671" s="29">
        <f>Survey!$AV671</f>
        <v>0</v>
      </c>
      <c r="CG671" s="29" cm="1">
        <f t="array" ref="CG671">SUM(SUMIF(Survey!BH671:BO671,{"&gt;0","&lt;0"})*{1,-1})-SUM(SUMIF(Survey!BQ671:BX671,{"&gt;0","&lt;0"})*{1,-1})</f>
        <v>0</v>
      </c>
      <c r="CH671" s="35" t="str">
        <f t="shared" si="493"/>
        <v>No holdings</v>
      </c>
      <c r="CI671">
        <f t="shared" si="494"/>
        <v>0</v>
      </c>
      <c r="CJ671" s="16" t="str">
        <f t="shared" si="495"/>
        <v>Fail</v>
      </c>
      <c r="CK671" s="36">
        <f>Survey!$AV671</f>
        <v>0</v>
      </c>
      <c r="CL671" s="36" cm="1">
        <f t="array" ref="CL671">SUM(SUMIF(Survey!BZ671:CS671,{"&gt;0","&lt;0"})*{1,-1})-SUM(SUMIF(Survey!CU671:DN671,{"&gt;0","&lt;0"})*{1,-1})</f>
        <v>0</v>
      </c>
      <c r="CM671" s="35" t="str">
        <f t="shared" si="496"/>
        <v>No holdings</v>
      </c>
      <c r="CN671" s="17">
        <f t="shared" si="497"/>
        <v>0</v>
      </c>
      <c r="CO671" s="16" t="str">
        <f t="shared" si="498"/>
        <v>Pass</v>
      </c>
      <c r="CP671" s="38" t="b">
        <f>IF(ABS(Survey!$CS671)=0,TRUE,FALSE)</f>
        <v>1</v>
      </c>
      <c r="CQ671" s="37" t="b">
        <f>NOT(ISBLANK(Survey!$CT671))</f>
        <v>0</v>
      </c>
      <c r="CR671" s="16" t="str">
        <f t="shared" si="499"/>
        <v>Pass</v>
      </c>
      <c r="CS671" s="38" t="b">
        <f>IF(ABS(Survey!$DN671)=0,TRUE,FALSE)</f>
        <v>1</v>
      </c>
      <c r="CT671" s="37" t="b">
        <f>NOT(ISBLANK(Survey!$DO671))</f>
        <v>0</v>
      </c>
      <c r="CU671" t="str">
        <f t="shared" si="500"/>
        <v>Pass</v>
      </c>
      <c r="CV671" s="29" cm="1">
        <f t="array" ref="CV671">SUM(SUMIF(Survey!CO671,{"&gt;0","&lt;0"})*{1,-1})+SUM(SUMIF(Survey!DJ671,{"&gt;0","&lt;0"})*{1,-1})</f>
        <v>0</v>
      </c>
      <c r="CW671" s="29">
        <f>SUM(SUMIF(Survey!DQ671:DW671,{"&gt;0","&lt;0"})*{1,-1})+SUM(SUMIF(Survey!DY671:EE671,{"&gt;0","&lt;0"})*{1,-1})</f>
        <v>0</v>
      </c>
      <c r="CX671">
        <f t="shared" si="501"/>
        <v>0</v>
      </c>
      <c r="CY671">
        <f t="shared" si="502"/>
        <v>0</v>
      </c>
      <c r="CZ671" s="16" t="str">
        <f t="shared" si="503"/>
        <v>Pass</v>
      </c>
      <c r="DA671" s="38" t="b">
        <f>IF(ABS(Survey!$DW671)=0,TRUE,FALSE)</f>
        <v>1</v>
      </c>
      <c r="DB671" s="37" t="b">
        <f>NOT(ISBLANK(Survey!DX671))</f>
        <v>0</v>
      </c>
      <c r="DC671" s="16" t="str">
        <f t="shared" si="504"/>
        <v>Pass</v>
      </c>
      <c r="DD671" s="38" t="b">
        <f>IF(ABS(Survey!$EE671)=0,TRUE,FALSE)</f>
        <v>1</v>
      </c>
      <c r="DE671" s="37" t="b">
        <f>NOT(ISBLANK(Survey!$EF671))</f>
        <v>0</v>
      </c>
      <c r="DF671" s="16" t="str">
        <f t="shared" si="505"/>
        <v>Fail</v>
      </c>
      <c r="DG671" s="36">
        <f>SUM(SUMIF(Survey!EL671:EN671,{"&gt;0","&lt;0"})*{1,-1})</f>
        <v>0</v>
      </c>
      <c r="DH671">
        <f t="shared" si="506"/>
        <v>0</v>
      </c>
      <c r="DI671">
        <f t="shared" si="507"/>
        <v>100</v>
      </c>
      <c r="DJ671" s="35" t="b">
        <f>IF(OR(Survey!$M671="ETF",Survey!$M671="ETF, alternative mutual fund",Survey!$M671="Closed-end", Survey!$M671="Split share corp"),TRUE,FALSE)</f>
        <v>0</v>
      </c>
      <c r="DK671" s="16" t="str">
        <f t="shared" si="508"/>
        <v>Fail</v>
      </c>
      <c r="DL671" s="36">
        <f>SUM(SUMIF(Survey!EP671:EV671,{"&gt;0","&lt;0"})*{1,-1})</f>
        <v>0</v>
      </c>
      <c r="DM671">
        <f t="shared" si="509"/>
        <v>0</v>
      </c>
      <c r="DN671" s="17">
        <f t="shared" si="510"/>
        <v>100</v>
      </c>
      <c r="DO671" s="16" t="str">
        <f t="shared" si="511"/>
        <v>Fail</v>
      </c>
      <c r="DP671" s="36">
        <f>SUM(SUMIF(Survey!EX671:FD671,{"&gt;0","&lt;0"})*{1,-1})</f>
        <v>0</v>
      </c>
      <c r="DQ671">
        <f t="shared" si="512"/>
        <v>0</v>
      </c>
      <c r="DR671" s="17">
        <f t="shared" si="513"/>
        <v>100</v>
      </c>
    </row>
    <row r="672" spans="1:122">
      <c r="A672">
        <v>672</v>
      </c>
      <c r="B672" t="str">
        <f t="shared" si="467"/>
        <v>Pass</v>
      </c>
      <c r="C672" t="str">
        <f>IF(COUNTBLANK(Survey!B672:FE672)=$C$2, "Pass", "Fail")</f>
        <v>Pass</v>
      </c>
      <c r="D672" t="str">
        <f t="shared" si="468"/>
        <v>Fail</v>
      </c>
      <c r="E672" t="str">
        <f>IF(OR(ISBLANK(Survey!AJ672),COUNTIF(G672:BB672,"Fail")),"Fail","Pass")</f>
        <v>Fail</v>
      </c>
      <c r="G672" s="16" t="str">
        <f t="shared" si="469"/>
        <v>Fail</v>
      </c>
      <c r="H672" s="177">
        <f>COUNTBLANK(Survey!B672:D672)+COUNTBLANK(Survey!G672)+COUNTBLANK(Survey!I672)+COUNTBLANK(Survey!K672:M672)+COUNTBLANK(Survey!P672)+COUNTBLANK(Survey!S672:U672)+COUNTBLANK(Survey!Y672:AA672)+COUNTBLANK(Survey!AD672:AE672)+COUNTBLANK(Survey!AI672:AI672)</f>
        <v>18</v>
      </c>
      <c r="I672" s="16" t="str">
        <f t="shared" si="470"/>
        <v>Fail</v>
      </c>
      <c r="J672" t="b">
        <f>IF(Survey!E672="No",TRUE,FALSE)</f>
        <v>0</v>
      </c>
      <c r="K672" s="34">
        <f>LEN(Survey!E672)</f>
        <v>0</v>
      </c>
      <c r="L672" s="16" t="str">
        <f t="shared" si="471"/>
        <v>Fail</v>
      </c>
      <c r="M672" t="b">
        <f>IF(Survey!F672="No",TRUE,FALSE)</f>
        <v>0</v>
      </c>
      <c r="N672" s="33">
        <f>LEN(Survey!F672)</f>
        <v>0</v>
      </c>
      <c r="O672" s="16" t="str">
        <f t="shared" si="472"/>
        <v>Pass</v>
      </c>
      <c r="P672" s="34">
        <f>MOD((LEN(Survey!H672)+2),11)</f>
        <v>2</v>
      </c>
      <c r="Q672" s="33" t="str">
        <f>IF(Survey!$L672="Prospectus fund", "Yes", "No")</f>
        <v>No</v>
      </c>
      <c r="R672" s="16" t="str">
        <f t="shared" si="473"/>
        <v>Pass</v>
      </c>
      <c r="S672" s="34">
        <f>MOD((LEN(Survey!J672)+2),11)</f>
        <v>2</v>
      </c>
      <c r="T672" s="35" t="b">
        <f>IF(OR(Survey!$M672="ETF",Survey!$M672="ETF, alternative mutual fund",Survey!$M672="Closed-end", Survey!$M672="Split share corp", Survey!$I672="Yes"),TRUE,FALSE)</f>
        <v>0</v>
      </c>
      <c r="U672" s="16" t="str">
        <f>IFERROR(IF(AND(OR(X672=Y672,Y672 = "Either"),NOT(ISBLANK(Survey!K672))),"Pass","Fail"),"Pass")</f>
        <v>Fail</v>
      </c>
      <c r="V672" s="36" cm="1">
        <f t="array" ref="V672">SUM(SUMIF(Survey!BZ672:CS672,{"&gt;0","&lt;0"})*{1,-1})</f>
        <v>0</v>
      </c>
      <c r="W672" s="38" cm="1">
        <f t="array" ref="W672">SUM(SUMIF(Survey!CC672,{"&gt;0","&lt;0"})*{1,-1})+SUM(SUMIF(Survey!CM672,{"&gt;0","&lt;0"})*{1,-1})</f>
        <v>0</v>
      </c>
      <c r="X672" s="38">
        <f>Survey!K672</f>
        <v>0</v>
      </c>
      <c r="Y672" s="37" t="str">
        <f t="shared" si="474"/>
        <v>Either</v>
      </c>
      <c r="Z672" s="16" t="str">
        <f t="shared" si="475"/>
        <v>Fail</v>
      </c>
      <c r="AA672" s="67" cm="1">
        <f t="array" ref="AA672">SUM(SUMIF(Survey!BZ672:CS672,{"&gt;0","&lt;0"})*{1,-1})+SUM(SUMIF(Survey!CU672:DN672,{"&gt;0","&lt;0"})*{1,-1})</f>
        <v>0</v>
      </c>
      <c r="AB672" s="67">
        <f>IFERROR(AA672/(Survey!$AV672),0)</f>
        <v>0</v>
      </c>
      <c r="AC672" s="128" t="b">
        <f>IF(OR(Survey!$M672="Alternative strategy or hedge",Survey!$M672="Other, illiquid",Survey!$L672="Prospectus fund"),TRUE,FALSE)</f>
        <v>0</v>
      </c>
      <c r="AD672" s="128" t="b">
        <f>NOT(ISBLANK(Survey!$M672))</f>
        <v>0</v>
      </c>
      <c r="AE672" s="16" t="str">
        <f t="shared" si="476"/>
        <v>Pass</v>
      </c>
      <c r="AF672" s="38" t="b">
        <f>NOT(ISNUMBER(SEARCH("Other",Survey!$P672)))</f>
        <v>1</v>
      </c>
      <c r="AG672" s="37" t="b">
        <f>NOT(ISBLANK(Survey!$Q672))</f>
        <v>0</v>
      </c>
      <c r="AH672" s="16" t="str">
        <f t="shared" si="477"/>
        <v>Pass</v>
      </c>
      <c r="AI672" s="143">
        <f>COUNTBLANK(Survey!$W672)</f>
        <v>1</v>
      </c>
      <c r="AJ672" s="67">
        <f>IF(AND(Survey!L672&lt;&gt;"Exempt fund",OR(Survey!$M672="ETF",Survey!$M672="ETF, alternative mutual fund",Survey!$M672="Mutual fund",Survey!$M672="Alternative mutual fund",Survey!$M672="Money market")),1,0)</f>
        <v>0</v>
      </c>
      <c r="AK672" s="16" t="str">
        <f t="shared" si="478"/>
        <v>Pass</v>
      </c>
      <c r="AL672" s="38" t="b">
        <f>NOT(ISNUMBER(SEARCH("Yes",Survey!$AA672)))</f>
        <v>1</v>
      </c>
      <c r="AM672" s="37" t="b">
        <f>IF(COUNTBLANK(Survey!$AB672:$AC672)=0,TRUE, FALSE)</f>
        <v>0</v>
      </c>
      <c r="AN672" s="16" t="str">
        <f t="shared" si="479"/>
        <v>Pass</v>
      </c>
      <c r="AO672" s="38" t="b">
        <f>NOT(ISNUMBER(SEARCH("Yes",Survey!$AD672)))</f>
        <v>1</v>
      </c>
      <c r="AP672" s="37" t="b">
        <f>NOT(ISBLANK(Survey!$AF672))</f>
        <v>0</v>
      </c>
      <c r="AQ672" s="16" t="str">
        <f t="shared" si="480"/>
        <v>Pass</v>
      </c>
      <c r="AR672" s="38" t="b">
        <f>NOT(OR(ISNUMBER(SEARCH("Other",Survey!$AF672)),ISNUMBER(SEARCH("Multiple",Survey!$AF672))))</f>
        <v>1</v>
      </c>
      <c r="AS672" s="37" t="b">
        <f>NOT(ISBLANK(Survey!$AG672))</f>
        <v>0</v>
      </c>
      <c r="AT672" s="16" t="str">
        <f t="shared" si="481"/>
        <v>Fail</v>
      </c>
      <c r="AU672" s="143">
        <f>IF(ABS(Survey!$AV672)&gt;0, 1,0)</f>
        <v>0</v>
      </c>
      <c r="AV672" s="143">
        <f>IF(COUNTBLANK(Survey!$AJ672)=0,1,0)</f>
        <v>0</v>
      </c>
      <c r="AW672" s="16" t="str">
        <f t="shared" si="482"/>
        <v>Pass</v>
      </c>
      <c r="AX672" s="143">
        <f>IF(ISBLANK(Survey!$AJ672),0,1)</f>
        <v>0</v>
      </c>
      <c r="AY672" s="165">
        <f>COUNTBLANK(Survey!$AK672)</f>
        <v>1</v>
      </c>
      <c r="AZ672" s="16" t="str">
        <f t="shared" si="483"/>
        <v>Pass</v>
      </c>
      <c r="BA672" s="143">
        <f>IF(OR(Survey!$AK672="Closed",ISBLANK(Survey!$AK672)),0,1)</f>
        <v>0</v>
      </c>
      <c r="BB672" s="165">
        <f>IF(ISBLANK(Survey!$AL672),1,0)</f>
        <v>1</v>
      </c>
      <c r="BC672" s="147" t="str" cm="1">
        <f t="array" ref="BC672">IF(OR(IF(OR($BE672+$BF672 = 2, $BG672=1), FALSE, TRUE), AND($BD672:$BD672 = 0)),"Pass","Fail")</f>
        <v>Pass</v>
      </c>
      <c r="BD672" s="143">
        <f>COUNTBLANK(Survey!$AM672:$AO672)</f>
        <v>3</v>
      </c>
      <c r="BE672" s="143">
        <f>IF(Survey!$I672="Yes",1,0)</f>
        <v>0</v>
      </c>
      <c r="BF672" s="143">
        <f>IF(OR(Survey!$M672="Mutual fund",Survey!$M672="Alternative mutual fund",Survey!$M672="Money market"),1,0)</f>
        <v>0</v>
      </c>
      <c r="BG672" s="148">
        <f>IF(OR(Survey!$M672="ETF",Survey!$M672="ETF, alternative mutual fund"),1,0)</f>
        <v>0</v>
      </c>
      <c r="BH672" s="16" t="str">
        <f t="shared" si="484"/>
        <v>Pass</v>
      </c>
      <c r="BI672" s="38" t="b">
        <f>OR(ISNUMBER(SEARCH("Yes",Survey!$AO672)),ISBLANK(Survey!$AO672))</f>
        <v>1</v>
      </c>
      <c r="BJ672" s="67" t="b">
        <f>NOT(ISBLANK(Survey!$AP672))</f>
        <v>0</v>
      </c>
      <c r="BK672" s="16" t="str">
        <f t="shared" si="485"/>
        <v>Pass</v>
      </c>
      <c r="BL672" s="143">
        <f>IF(Survey!$AW672=0, 0,1)</f>
        <v>0</v>
      </c>
      <c r="BM672" s="67">
        <f>Survey!$AQ672</f>
        <v>0</v>
      </c>
      <c r="BN672" s="67">
        <f>IFERROR((Survey!$AX672-ABS(Survey!$AY672)-ABS(Survey!$BD672))/Survey!$AW672,0)</f>
        <v>0</v>
      </c>
      <c r="BO672" s="67">
        <f>IF(AND($BM672&gt;$BN672-0.2,$BM672&lt;$BN672+0.2,ISBLANK(Survey!$AQ672)=FALSE),0,1)</f>
        <v>1</v>
      </c>
      <c r="BP672" s="165">
        <f>IF(ISBLANK(Survey!$AR672),1,0)</f>
        <v>1</v>
      </c>
      <c r="BQ672" s="16" t="str">
        <f t="shared" si="486"/>
        <v>Pass</v>
      </c>
      <c r="BR672" s="143">
        <f>IF(Survey!$AW672=0, 0,1)</f>
        <v>0</v>
      </c>
      <c r="BS672" s="67">
        <f>IF(AND(Survey!$AS672&gt;=0,Survey!$AS672&lt;=0.2,Survey!$AS672&lt;&gt;""),0,1)</f>
        <v>1</v>
      </c>
      <c r="BT672" s="143">
        <f>IF(ISBLANK(Survey!$AT672),1,0)</f>
        <v>1</v>
      </c>
      <c r="BU672" s="16" t="str">
        <f t="shared" si="487"/>
        <v>Fail</v>
      </c>
      <c r="BV672" s="165">
        <f>Survey!$AU672</f>
        <v>0</v>
      </c>
      <c r="BW672" s="16" t="str">
        <f t="shared" si="488"/>
        <v>Pass</v>
      </c>
      <c r="BX672" s="36">
        <f>Survey!$AV672</f>
        <v>0</v>
      </c>
      <c r="BY672" s="176">
        <f>Survey!$AW672+Survey!$AX672-ABS(Survey!$AY672)+ABS(Survey!$AZ672)-ABS(Survey!$BA672)+ABS(Survey!$BB672)-ABS(Survey!$BC672)-ABS(Survey!$BD672)+Survey!$BE672</f>
        <v>0</v>
      </c>
      <c r="BZ672" s="35">
        <f t="shared" si="489"/>
        <v>0</v>
      </c>
      <c r="CA672" s="17">
        <f t="shared" si="490"/>
        <v>0</v>
      </c>
      <c r="CB672" s="16" t="str">
        <f t="shared" si="491"/>
        <v>Pass</v>
      </c>
      <c r="CC672" s="38" t="b">
        <f>IF(ABS(Survey!$BE672)=0,TRUE,FALSE)</f>
        <v>1</v>
      </c>
      <c r="CD672" s="37" t="b">
        <f>NOT(ISBLANK(Survey!$BF672))</f>
        <v>0</v>
      </c>
      <c r="CE672" t="str">
        <f t="shared" si="492"/>
        <v>Fail</v>
      </c>
      <c r="CF672" s="29">
        <f>Survey!$AV672</f>
        <v>0</v>
      </c>
      <c r="CG672" s="29" cm="1">
        <f t="array" ref="CG672">SUM(SUMIF(Survey!BH672:BO672,{"&gt;0","&lt;0"})*{1,-1})-SUM(SUMIF(Survey!BQ672:BX672,{"&gt;0","&lt;0"})*{1,-1})</f>
        <v>0</v>
      </c>
      <c r="CH672" s="35" t="str">
        <f t="shared" si="493"/>
        <v>No holdings</v>
      </c>
      <c r="CI672">
        <f t="shared" si="494"/>
        <v>0</v>
      </c>
      <c r="CJ672" s="16" t="str">
        <f t="shared" si="495"/>
        <v>Fail</v>
      </c>
      <c r="CK672" s="36">
        <f>Survey!$AV672</f>
        <v>0</v>
      </c>
      <c r="CL672" s="36" cm="1">
        <f t="array" ref="CL672">SUM(SUMIF(Survey!BZ672:CS672,{"&gt;0","&lt;0"})*{1,-1})-SUM(SUMIF(Survey!CU672:DN672,{"&gt;0","&lt;0"})*{1,-1})</f>
        <v>0</v>
      </c>
      <c r="CM672" s="35" t="str">
        <f t="shared" si="496"/>
        <v>No holdings</v>
      </c>
      <c r="CN672" s="17">
        <f t="shared" si="497"/>
        <v>0</v>
      </c>
      <c r="CO672" s="16" t="str">
        <f t="shared" si="498"/>
        <v>Pass</v>
      </c>
      <c r="CP672" s="38" t="b">
        <f>IF(ABS(Survey!$CS672)=0,TRUE,FALSE)</f>
        <v>1</v>
      </c>
      <c r="CQ672" s="37" t="b">
        <f>NOT(ISBLANK(Survey!$CT672))</f>
        <v>0</v>
      </c>
      <c r="CR672" s="16" t="str">
        <f t="shared" si="499"/>
        <v>Pass</v>
      </c>
      <c r="CS672" s="38" t="b">
        <f>IF(ABS(Survey!$DN672)=0,TRUE,FALSE)</f>
        <v>1</v>
      </c>
      <c r="CT672" s="37" t="b">
        <f>NOT(ISBLANK(Survey!$DO672))</f>
        <v>0</v>
      </c>
      <c r="CU672" t="str">
        <f t="shared" si="500"/>
        <v>Pass</v>
      </c>
      <c r="CV672" s="29" cm="1">
        <f t="array" ref="CV672">SUM(SUMIF(Survey!CO672,{"&gt;0","&lt;0"})*{1,-1})+SUM(SUMIF(Survey!DJ672,{"&gt;0","&lt;0"})*{1,-1})</f>
        <v>0</v>
      </c>
      <c r="CW672" s="29">
        <f>SUM(SUMIF(Survey!DQ672:DW672,{"&gt;0","&lt;0"})*{1,-1})+SUM(SUMIF(Survey!DY672:EE672,{"&gt;0","&lt;0"})*{1,-1})</f>
        <v>0</v>
      </c>
      <c r="CX672">
        <f t="shared" si="501"/>
        <v>0</v>
      </c>
      <c r="CY672">
        <f t="shared" si="502"/>
        <v>0</v>
      </c>
      <c r="CZ672" s="16" t="str">
        <f t="shared" si="503"/>
        <v>Pass</v>
      </c>
      <c r="DA672" s="38" t="b">
        <f>IF(ABS(Survey!$DW672)=0,TRUE,FALSE)</f>
        <v>1</v>
      </c>
      <c r="DB672" s="37" t="b">
        <f>NOT(ISBLANK(Survey!DX672))</f>
        <v>0</v>
      </c>
      <c r="DC672" s="16" t="str">
        <f t="shared" si="504"/>
        <v>Pass</v>
      </c>
      <c r="DD672" s="38" t="b">
        <f>IF(ABS(Survey!$EE672)=0,TRUE,FALSE)</f>
        <v>1</v>
      </c>
      <c r="DE672" s="37" t="b">
        <f>NOT(ISBLANK(Survey!$EF672))</f>
        <v>0</v>
      </c>
      <c r="DF672" s="16" t="str">
        <f t="shared" si="505"/>
        <v>Fail</v>
      </c>
      <c r="DG672" s="36">
        <f>SUM(SUMIF(Survey!EL672:EN672,{"&gt;0","&lt;0"})*{1,-1})</f>
        <v>0</v>
      </c>
      <c r="DH672">
        <f t="shared" si="506"/>
        <v>0</v>
      </c>
      <c r="DI672">
        <f t="shared" si="507"/>
        <v>100</v>
      </c>
      <c r="DJ672" s="35" t="b">
        <f>IF(OR(Survey!$M672="ETF",Survey!$M672="ETF, alternative mutual fund",Survey!$M672="Closed-end", Survey!$M672="Split share corp"),TRUE,FALSE)</f>
        <v>0</v>
      </c>
      <c r="DK672" s="16" t="str">
        <f t="shared" si="508"/>
        <v>Fail</v>
      </c>
      <c r="DL672" s="36">
        <f>SUM(SUMIF(Survey!EP672:EV672,{"&gt;0","&lt;0"})*{1,-1})</f>
        <v>0</v>
      </c>
      <c r="DM672">
        <f t="shared" si="509"/>
        <v>0</v>
      </c>
      <c r="DN672" s="17">
        <f t="shared" si="510"/>
        <v>100</v>
      </c>
      <c r="DO672" s="16" t="str">
        <f t="shared" si="511"/>
        <v>Fail</v>
      </c>
      <c r="DP672" s="36">
        <f>SUM(SUMIF(Survey!EX672:FD672,{"&gt;0","&lt;0"})*{1,-1})</f>
        <v>0</v>
      </c>
      <c r="DQ672">
        <f t="shared" si="512"/>
        <v>0</v>
      </c>
      <c r="DR672" s="17">
        <f t="shared" si="513"/>
        <v>100</v>
      </c>
    </row>
    <row r="673" spans="1:122">
      <c r="A673">
        <v>673</v>
      </c>
      <c r="B673" t="str">
        <f t="shared" si="467"/>
        <v>Pass</v>
      </c>
      <c r="C673" t="str">
        <f>IF(COUNTBLANK(Survey!B673:FE673)=$C$2, "Pass", "Fail")</f>
        <v>Pass</v>
      </c>
      <c r="D673" t="str">
        <f t="shared" si="468"/>
        <v>Fail</v>
      </c>
      <c r="E673" t="str">
        <f>IF(OR(ISBLANK(Survey!AJ673),COUNTIF(G673:BB673,"Fail")),"Fail","Pass")</f>
        <v>Fail</v>
      </c>
      <c r="G673" s="16" t="str">
        <f t="shared" si="469"/>
        <v>Fail</v>
      </c>
      <c r="H673" s="177">
        <f>COUNTBLANK(Survey!B673:D673)+COUNTBLANK(Survey!G673)+COUNTBLANK(Survey!I673)+COUNTBLANK(Survey!K673:M673)+COUNTBLANK(Survey!P673)+COUNTBLANK(Survey!S673:U673)+COUNTBLANK(Survey!Y673:AA673)+COUNTBLANK(Survey!AD673:AE673)+COUNTBLANK(Survey!AI673:AI673)</f>
        <v>18</v>
      </c>
      <c r="I673" s="16" t="str">
        <f t="shared" si="470"/>
        <v>Fail</v>
      </c>
      <c r="J673" t="b">
        <f>IF(Survey!E673="No",TRUE,FALSE)</f>
        <v>0</v>
      </c>
      <c r="K673" s="34">
        <f>LEN(Survey!E673)</f>
        <v>0</v>
      </c>
      <c r="L673" s="16" t="str">
        <f t="shared" si="471"/>
        <v>Fail</v>
      </c>
      <c r="M673" t="b">
        <f>IF(Survey!F673="No",TRUE,FALSE)</f>
        <v>0</v>
      </c>
      <c r="N673" s="33">
        <f>LEN(Survey!F673)</f>
        <v>0</v>
      </c>
      <c r="O673" s="16" t="str">
        <f t="shared" si="472"/>
        <v>Pass</v>
      </c>
      <c r="P673" s="34">
        <f>MOD((LEN(Survey!H673)+2),11)</f>
        <v>2</v>
      </c>
      <c r="Q673" s="33" t="str">
        <f>IF(Survey!$L673="Prospectus fund", "Yes", "No")</f>
        <v>No</v>
      </c>
      <c r="R673" s="16" t="str">
        <f t="shared" si="473"/>
        <v>Pass</v>
      </c>
      <c r="S673" s="34">
        <f>MOD((LEN(Survey!J673)+2),11)</f>
        <v>2</v>
      </c>
      <c r="T673" s="35" t="b">
        <f>IF(OR(Survey!$M673="ETF",Survey!$M673="ETF, alternative mutual fund",Survey!$M673="Closed-end", Survey!$M673="Split share corp", Survey!$I673="Yes"),TRUE,FALSE)</f>
        <v>0</v>
      </c>
      <c r="U673" s="16" t="str">
        <f>IFERROR(IF(AND(OR(X673=Y673,Y673 = "Either"),NOT(ISBLANK(Survey!K673))),"Pass","Fail"),"Pass")</f>
        <v>Fail</v>
      </c>
      <c r="V673" s="36" cm="1">
        <f t="array" ref="V673">SUM(SUMIF(Survey!BZ673:CS673,{"&gt;0","&lt;0"})*{1,-1})</f>
        <v>0</v>
      </c>
      <c r="W673" s="38" cm="1">
        <f t="array" ref="W673">SUM(SUMIF(Survey!CC673,{"&gt;0","&lt;0"})*{1,-1})+SUM(SUMIF(Survey!CM673,{"&gt;0","&lt;0"})*{1,-1})</f>
        <v>0</v>
      </c>
      <c r="X673" s="38">
        <f>Survey!K673</f>
        <v>0</v>
      </c>
      <c r="Y673" s="37" t="str">
        <f t="shared" si="474"/>
        <v>Either</v>
      </c>
      <c r="Z673" s="16" t="str">
        <f t="shared" si="475"/>
        <v>Fail</v>
      </c>
      <c r="AA673" s="67" cm="1">
        <f t="array" ref="AA673">SUM(SUMIF(Survey!BZ673:CS673,{"&gt;0","&lt;0"})*{1,-1})+SUM(SUMIF(Survey!CU673:DN673,{"&gt;0","&lt;0"})*{1,-1})</f>
        <v>0</v>
      </c>
      <c r="AB673" s="67">
        <f>IFERROR(AA673/(Survey!$AV673),0)</f>
        <v>0</v>
      </c>
      <c r="AC673" s="128" t="b">
        <f>IF(OR(Survey!$M673="Alternative strategy or hedge",Survey!$M673="Other, illiquid",Survey!$L673="Prospectus fund"),TRUE,FALSE)</f>
        <v>0</v>
      </c>
      <c r="AD673" s="128" t="b">
        <f>NOT(ISBLANK(Survey!$M673))</f>
        <v>0</v>
      </c>
      <c r="AE673" s="16" t="str">
        <f t="shared" si="476"/>
        <v>Pass</v>
      </c>
      <c r="AF673" s="38" t="b">
        <f>NOT(ISNUMBER(SEARCH("Other",Survey!$P673)))</f>
        <v>1</v>
      </c>
      <c r="AG673" s="37" t="b">
        <f>NOT(ISBLANK(Survey!$Q673))</f>
        <v>0</v>
      </c>
      <c r="AH673" s="16" t="str">
        <f t="shared" si="477"/>
        <v>Pass</v>
      </c>
      <c r="AI673" s="143">
        <f>COUNTBLANK(Survey!$W673)</f>
        <v>1</v>
      </c>
      <c r="AJ673" s="67">
        <f>IF(AND(Survey!L673&lt;&gt;"Exempt fund",OR(Survey!$M673="ETF",Survey!$M673="ETF, alternative mutual fund",Survey!$M673="Mutual fund",Survey!$M673="Alternative mutual fund",Survey!$M673="Money market")),1,0)</f>
        <v>0</v>
      </c>
      <c r="AK673" s="16" t="str">
        <f t="shared" si="478"/>
        <v>Pass</v>
      </c>
      <c r="AL673" s="38" t="b">
        <f>NOT(ISNUMBER(SEARCH("Yes",Survey!$AA673)))</f>
        <v>1</v>
      </c>
      <c r="AM673" s="37" t="b">
        <f>IF(COUNTBLANK(Survey!$AB673:$AC673)=0,TRUE, FALSE)</f>
        <v>0</v>
      </c>
      <c r="AN673" s="16" t="str">
        <f t="shared" si="479"/>
        <v>Pass</v>
      </c>
      <c r="AO673" s="38" t="b">
        <f>NOT(ISNUMBER(SEARCH("Yes",Survey!$AD673)))</f>
        <v>1</v>
      </c>
      <c r="AP673" s="37" t="b">
        <f>NOT(ISBLANK(Survey!$AF673))</f>
        <v>0</v>
      </c>
      <c r="AQ673" s="16" t="str">
        <f t="shared" si="480"/>
        <v>Pass</v>
      </c>
      <c r="AR673" s="38" t="b">
        <f>NOT(OR(ISNUMBER(SEARCH("Other",Survey!$AF673)),ISNUMBER(SEARCH("Multiple",Survey!$AF673))))</f>
        <v>1</v>
      </c>
      <c r="AS673" s="37" t="b">
        <f>NOT(ISBLANK(Survey!$AG673))</f>
        <v>0</v>
      </c>
      <c r="AT673" s="16" t="str">
        <f t="shared" si="481"/>
        <v>Fail</v>
      </c>
      <c r="AU673" s="143">
        <f>IF(ABS(Survey!$AV673)&gt;0, 1,0)</f>
        <v>0</v>
      </c>
      <c r="AV673" s="143">
        <f>IF(COUNTBLANK(Survey!$AJ673)=0,1,0)</f>
        <v>0</v>
      </c>
      <c r="AW673" s="16" t="str">
        <f t="shared" si="482"/>
        <v>Pass</v>
      </c>
      <c r="AX673" s="143">
        <f>IF(ISBLANK(Survey!$AJ673),0,1)</f>
        <v>0</v>
      </c>
      <c r="AY673" s="165">
        <f>COUNTBLANK(Survey!$AK673)</f>
        <v>1</v>
      </c>
      <c r="AZ673" s="16" t="str">
        <f t="shared" si="483"/>
        <v>Pass</v>
      </c>
      <c r="BA673" s="143">
        <f>IF(OR(Survey!$AK673="Closed",ISBLANK(Survey!$AK673)),0,1)</f>
        <v>0</v>
      </c>
      <c r="BB673" s="165">
        <f>IF(ISBLANK(Survey!$AL673),1,0)</f>
        <v>1</v>
      </c>
      <c r="BC673" s="147" t="str" cm="1">
        <f t="array" ref="BC673">IF(OR(IF(OR($BE673+$BF673 = 2, $BG673=1), FALSE, TRUE), AND($BD673:$BD673 = 0)),"Pass","Fail")</f>
        <v>Pass</v>
      </c>
      <c r="BD673" s="143">
        <f>COUNTBLANK(Survey!$AM673:$AO673)</f>
        <v>3</v>
      </c>
      <c r="BE673" s="143">
        <f>IF(Survey!$I673="Yes",1,0)</f>
        <v>0</v>
      </c>
      <c r="BF673" s="143">
        <f>IF(OR(Survey!$M673="Mutual fund",Survey!$M673="Alternative mutual fund",Survey!$M673="Money market"),1,0)</f>
        <v>0</v>
      </c>
      <c r="BG673" s="148">
        <f>IF(OR(Survey!$M673="ETF",Survey!$M673="ETF, alternative mutual fund"),1,0)</f>
        <v>0</v>
      </c>
      <c r="BH673" s="16" t="str">
        <f t="shared" si="484"/>
        <v>Pass</v>
      </c>
      <c r="BI673" s="38" t="b">
        <f>OR(ISNUMBER(SEARCH("Yes",Survey!$AO673)),ISBLANK(Survey!$AO673))</f>
        <v>1</v>
      </c>
      <c r="BJ673" s="67" t="b">
        <f>NOT(ISBLANK(Survey!$AP673))</f>
        <v>0</v>
      </c>
      <c r="BK673" s="16" t="str">
        <f t="shared" si="485"/>
        <v>Pass</v>
      </c>
      <c r="BL673" s="143">
        <f>IF(Survey!$AW673=0, 0,1)</f>
        <v>0</v>
      </c>
      <c r="BM673" s="67">
        <f>Survey!$AQ673</f>
        <v>0</v>
      </c>
      <c r="BN673" s="67">
        <f>IFERROR((Survey!$AX673-ABS(Survey!$AY673)-ABS(Survey!$BD673))/Survey!$AW673,0)</f>
        <v>0</v>
      </c>
      <c r="BO673" s="67">
        <f>IF(AND($BM673&gt;$BN673-0.2,$BM673&lt;$BN673+0.2,ISBLANK(Survey!$AQ673)=FALSE),0,1)</f>
        <v>1</v>
      </c>
      <c r="BP673" s="165">
        <f>IF(ISBLANK(Survey!$AR673),1,0)</f>
        <v>1</v>
      </c>
      <c r="BQ673" s="16" t="str">
        <f t="shared" si="486"/>
        <v>Pass</v>
      </c>
      <c r="BR673" s="143">
        <f>IF(Survey!$AW673=0, 0,1)</f>
        <v>0</v>
      </c>
      <c r="BS673" s="67">
        <f>IF(AND(Survey!$AS673&gt;=0,Survey!$AS673&lt;=0.2,Survey!$AS673&lt;&gt;""),0,1)</f>
        <v>1</v>
      </c>
      <c r="BT673" s="143">
        <f>IF(ISBLANK(Survey!$AT673),1,0)</f>
        <v>1</v>
      </c>
      <c r="BU673" s="16" t="str">
        <f t="shared" si="487"/>
        <v>Fail</v>
      </c>
      <c r="BV673" s="165">
        <f>Survey!$AU673</f>
        <v>0</v>
      </c>
      <c r="BW673" s="16" t="str">
        <f t="shared" si="488"/>
        <v>Pass</v>
      </c>
      <c r="BX673" s="36">
        <f>Survey!$AV673</f>
        <v>0</v>
      </c>
      <c r="BY673" s="176">
        <f>Survey!$AW673+Survey!$AX673-ABS(Survey!$AY673)+ABS(Survey!$AZ673)-ABS(Survey!$BA673)+ABS(Survey!$BB673)-ABS(Survey!$BC673)-ABS(Survey!$BD673)+Survey!$BE673</f>
        <v>0</v>
      </c>
      <c r="BZ673" s="35">
        <f t="shared" si="489"/>
        <v>0</v>
      </c>
      <c r="CA673" s="17">
        <f t="shared" si="490"/>
        <v>0</v>
      </c>
      <c r="CB673" s="16" t="str">
        <f t="shared" si="491"/>
        <v>Pass</v>
      </c>
      <c r="CC673" s="38" t="b">
        <f>IF(ABS(Survey!$BE673)=0,TRUE,FALSE)</f>
        <v>1</v>
      </c>
      <c r="CD673" s="37" t="b">
        <f>NOT(ISBLANK(Survey!$BF673))</f>
        <v>0</v>
      </c>
      <c r="CE673" t="str">
        <f t="shared" si="492"/>
        <v>Fail</v>
      </c>
      <c r="CF673" s="29">
        <f>Survey!$AV673</f>
        <v>0</v>
      </c>
      <c r="CG673" s="29" cm="1">
        <f t="array" ref="CG673">SUM(SUMIF(Survey!BH673:BO673,{"&gt;0","&lt;0"})*{1,-1})-SUM(SUMIF(Survey!BQ673:BX673,{"&gt;0","&lt;0"})*{1,-1})</f>
        <v>0</v>
      </c>
      <c r="CH673" s="35" t="str">
        <f t="shared" si="493"/>
        <v>No holdings</v>
      </c>
      <c r="CI673">
        <f t="shared" si="494"/>
        <v>0</v>
      </c>
      <c r="CJ673" s="16" t="str">
        <f t="shared" si="495"/>
        <v>Fail</v>
      </c>
      <c r="CK673" s="36">
        <f>Survey!$AV673</f>
        <v>0</v>
      </c>
      <c r="CL673" s="36" cm="1">
        <f t="array" ref="CL673">SUM(SUMIF(Survey!BZ673:CS673,{"&gt;0","&lt;0"})*{1,-1})-SUM(SUMIF(Survey!CU673:DN673,{"&gt;0","&lt;0"})*{1,-1})</f>
        <v>0</v>
      </c>
      <c r="CM673" s="35" t="str">
        <f t="shared" si="496"/>
        <v>No holdings</v>
      </c>
      <c r="CN673" s="17">
        <f t="shared" si="497"/>
        <v>0</v>
      </c>
      <c r="CO673" s="16" t="str">
        <f t="shared" si="498"/>
        <v>Pass</v>
      </c>
      <c r="CP673" s="38" t="b">
        <f>IF(ABS(Survey!$CS673)=0,TRUE,FALSE)</f>
        <v>1</v>
      </c>
      <c r="CQ673" s="37" t="b">
        <f>NOT(ISBLANK(Survey!$CT673))</f>
        <v>0</v>
      </c>
      <c r="CR673" s="16" t="str">
        <f t="shared" si="499"/>
        <v>Pass</v>
      </c>
      <c r="CS673" s="38" t="b">
        <f>IF(ABS(Survey!$DN673)=0,TRUE,FALSE)</f>
        <v>1</v>
      </c>
      <c r="CT673" s="37" t="b">
        <f>NOT(ISBLANK(Survey!$DO673))</f>
        <v>0</v>
      </c>
      <c r="CU673" t="str">
        <f t="shared" si="500"/>
        <v>Pass</v>
      </c>
      <c r="CV673" s="29" cm="1">
        <f t="array" ref="CV673">SUM(SUMIF(Survey!CO673,{"&gt;0","&lt;0"})*{1,-1})+SUM(SUMIF(Survey!DJ673,{"&gt;0","&lt;0"})*{1,-1})</f>
        <v>0</v>
      </c>
      <c r="CW673" s="29">
        <f>SUM(SUMIF(Survey!DQ673:DW673,{"&gt;0","&lt;0"})*{1,-1})+SUM(SUMIF(Survey!DY673:EE673,{"&gt;0","&lt;0"})*{1,-1})</f>
        <v>0</v>
      </c>
      <c r="CX673">
        <f t="shared" si="501"/>
        <v>0</v>
      </c>
      <c r="CY673">
        <f t="shared" si="502"/>
        <v>0</v>
      </c>
      <c r="CZ673" s="16" t="str">
        <f t="shared" si="503"/>
        <v>Pass</v>
      </c>
      <c r="DA673" s="38" t="b">
        <f>IF(ABS(Survey!$DW673)=0,TRUE,FALSE)</f>
        <v>1</v>
      </c>
      <c r="DB673" s="37" t="b">
        <f>NOT(ISBLANK(Survey!DX673))</f>
        <v>0</v>
      </c>
      <c r="DC673" s="16" t="str">
        <f t="shared" si="504"/>
        <v>Pass</v>
      </c>
      <c r="DD673" s="38" t="b">
        <f>IF(ABS(Survey!$EE673)=0,TRUE,FALSE)</f>
        <v>1</v>
      </c>
      <c r="DE673" s="37" t="b">
        <f>NOT(ISBLANK(Survey!$EF673))</f>
        <v>0</v>
      </c>
      <c r="DF673" s="16" t="str">
        <f t="shared" si="505"/>
        <v>Fail</v>
      </c>
      <c r="DG673" s="36">
        <f>SUM(SUMIF(Survey!EL673:EN673,{"&gt;0","&lt;0"})*{1,-1})</f>
        <v>0</v>
      </c>
      <c r="DH673">
        <f t="shared" si="506"/>
        <v>0</v>
      </c>
      <c r="DI673">
        <f t="shared" si="507"/>
        <v>100</v>
      </c>
      <c r="DJ673" s="35" t="b">
        <f>IF(OR(Survey!$M673="ETF",Survey!$M673="ETF, alternative mutual fund",Survey!$M673="Closed-end", Survey!$M673="Split share corp"),TRUE,FALSE)</f>
        <v>0</v>
      </c>
      <c r="DK673" s="16" t="str">
        <f t="shared" si="508"/>
        <v>Fail</v>
      </c>
      <c r="DL673" s="36">
        <f>SUM(SUMIF(Survey!EP673:EV673,{"&gt;0","&lt;0"})*{1,-1})</f>
        <v>0</v>
      </c>
      <c r="DM673">
        <f t="shared" si="509"/>
        <v>0</v>
      </c>
      <c r="DN673" s="17">
        <f t="shared" si="510"/>
        <v>100</v>
      </c>
      <c r="DO673" s="16" t="str">
        <f t="shared" si="511"/>
        <v>Fail</v>
      </c>
      <c r="DP673" s="36">
        <f>SUM(SUMIF(Survey!EX673:FD673,{"&gt;0","&lt;0"})*{1,-1})</f>
        <v>0</v>
      </c>
      <c r="DQ673">
        <f t="shared" si="512"/>
        <v>0</v>
      </c>
      <c r="DR673" s="17">
        <f t="shared" si="513"/>
        <v>100</v>
      </c>
    </row>
    <row r="674" spans="1:122">
      <c r="A674">
        <v>674</v>
      </c>
      <c r="B674" t="str">
        <f t="shared" si="467"/>
        <v>Pass</v>
      </c>
      <c r="C674" t="str">
        <f>IF(COUNTBLANK(Survey!B674:FE674)=$C$2, "Pass", "Fail")</f>
        <v>Pass</v>
      </c>
      <c r="D674" t="str">
        <f t="shared" si="468"/>
        <v>Fail</v>
      </c>
      <c r="E674" t="str">
        <f>IF(OR(ISBLANK(Survey!AJ674),COUNTIF(G674:BB674,"Fail")),"Fail","Pass")</f>
        <v>Fail</v>
      </c>
      <c r="G674" s="16" t="str">
        <f t="shared" si="469"/>
        <v>Fail</v>
      </c>
      <c r="H674" s="177">
        <f>COUNTBLANK(Survey!B674:D674)+COUNTBLANK(Survey!G674)+COUNTBLANK(Survey!I674)+COUNTBLANK(Survey!K674:M674)+COUNTBLANK(Survey!P674)+COUNTBLANK(Survey!S674:U674)+COUNTBLANK(Survey!Y674:AA674)+COUNTBLANK(Survey!AD674:AE674)+COUNTBLANK(Survey!AI674:AI674)</f>
        <v>18</v>
      </c>
      <c r="I674" s="16" t="str">
        <f t="shared" si="470"/>
        <v>Fail</v>
      </c>
      <c r="J674" t="b">
        <f>IF(Survey!E674="No",TRUE,FALSE)</f>
        <v>0</v>
      </c>
      <c r="K674" s="34">
        <f>LEN(Survey!E674)</f>
        <v>0</v>
      </c>
      <c r="L674" s="16" t="str">
        <f t="shared" si="471"/>
        <v>Fail</v>
      </c>
      <c r="M674" t="b">
        <f>IF(Survey!F674="No",TRUE,FALSE)</f>
        <v>0</v>
      </c>
      <c r="N674" s="33">
        <f>LEN(Survey!F674)</f>
        <v>0</v>
      </c>
      <c r="O674" s="16" t="str">
        <f t="shared" si="472"/>
        <v>Pass</v>
      </c>
      <c r="P674" s="34">
        <f>MOD((LEN(Survey!H674)+2),11)</f>
        <v>2</v>
      </c>
      <c r="Q674" s="33" t="str">
        <f>IF(Survey!$L674="Prospectus fund", "Yes", "No")</f>
        <v>No</v>
      </c>
      <c r="R674" s="16" t="str">
        <f t="shared" si="473"/>
        <v>Pass</v>
      </c>
      <c r="S674" s="34">
        <f>MOD((LEN(Survey!J674)+2),11)</f>
        <v>2</v>
      </c>
      <c r="T674" s="35" t="b">
        <f>IF(OR(Survey!$M674="ETF",Survey!$M674="ETF, alternative mutual fund",Survey!$M674="Closed-end", Survey!$M674="Split share corp", Survey!$I674="Yes"),TRUE,FALSE)</f>
        <v>0</v>
      </c>
      <c r="U674" s="16" t="str">
        <f>IFERROR(IF(AND(OR(X674=Y674,Y674 = "Either"),NOT(ISBLANK(Survey!K674))),"Pass","Fail"),"Pass")</f>
        <v>Fail</v>
      </c>
      <c r="V674" s="36" cm="1">
        <f t="array" ref="V674">SUM(SUMIF(Survey!BZ674:CS674,{"&gt;0","&lt;0"})*{1,-1})</f>
        <v>0</v>
      </c>
      <c r="W674" s="38" cm="1">
        <f t="array" ref="W674">SUM(SUMIF(Survey!CC674,{"&gt;0","&lt;0"})*{1,-1})+SUM(SUMIF(Survey!CM674,{"&gt;0","&lt;0"})*{1,-1})</f>
        <v>0</v>
      </c>
      <c r="X674" s="38">
        <f>Survey!K674</f>
        <v>0</v>
      </c>
      <c r="Y674" s="37" t="str">
        <f t="shared" si="474"/>
        <v>Either</v>
      </c>
      <c r="Z674" s="16" t="str">
        <f t="shared" si="475"/>
        <v>Fail</v>
      </c>
      <c r="AA674" s="67" cm="1">
        <f t="array" ref="AA674">SUM(SUMIF(Survey!BZ674:CS674,{"&gt;0","&lt;0"})*{1,-1})+SUM(SUMIF(Survey!CU674:DN674,{"&gt;0","&lt;0"})*{1,-1})</f>
        <v>0</v>
      </c>
      <c r="AB674" s="67">
        <f>IFERROR(AA674/(Survey!$AV674),0)</f>
        <v>0</v>
      </c>
      <c r="AC674" s="128" t="b">
        <f>IF(OR(Survey!$M674="Alternative strategy or hedge",Survey!$M674="Other, illiquid",Survey!$L674="Prospectus fund"),TRUE,FALSE)</f>
        <v>0</v>
      </c>
      <c r="AD674" s="128" t="b">
        <f>NOT(ISBLANK(Survey!$M674))</f>
        <v>0</v>
      </c>
      <c r="AE674" s="16" t="str">
        <f t="shared" si="476"/>
        <v>Pass</v>
      </c>
      <c r="AF674" s="38" t="b">
        <f>NOT(ISNUMBER(SEARCH("Other",Survey!$P674)))</f>
        <v>1</v>
      </c>
      <c r="AG674" s="37" t="b">
        <f>NOT(ISBLANK(Survey!$Q674))</f>
        <v>0</v>
      </c>
      <c r="AH674" s="16" t="str">
        <f t="shared" si="477"/>
        <v>Pass</v>
      </c>
      <c r="AI674" s="143">
        <f>COUNTBLANK(Survey!$W674)</f>
        <v>1</v>
      </c>
      <c r="AJ674" s="67">
        <f>IF(AND(Survey!L674&lt;&gt;"Exempt fund",OR(Survey!$M674="ETF",Survey!$M674="ETF, alternative mutual fund",Survey!$M674="Mutual fund",Survey!$M674="Alternative mutual fund",Survey!$M674="Money market")),1,0)</f>
        <v>0</v>
      </c>
      <c r="AK674" s="16" t="str">
        <f t="shared" si="478"/>
        <v>Pass</v>
      </c>
      <c r="AL674" s="38" t="b">
        <f>NOT(ISNUMBER(SEARCH("Yes",Survey!$AA674)))</f>
        <v>1</v>
      </c>
      <c r="AM674" s="37" t="b">
        <f>IF(COUNTBLANK(Survey!$AB674:$AC674)=0,TRUE, FALSE)</f>
        <v>0</v>
      </c>
      <c r="AN674" s="16" t="str">
        <f t="shared" si="479"/>
        <v>Pass</v>
      </c>
      <c r="AO674" s="38" t="b">
        <f>NOT(ISNUMBER(SEARCH("Yes",Survey!$AD674)))</f>
        <v>1</v>
      </c>
      <c r="AP674" s="37" t="b">
        <f>NOT(ISBLANK(Survey!$AF674))</f>
        <v>0</v>
      </c>
      <c r="AQ674" s="16" t="str">
        <f t="shared" si="480"/>
        <v>Pass</v>
      </c>
      <c r="AR674" s="38" t="b">
        <f>NOT(OR(ISNUMBER(SEARCH("Other",Survey!$AF674)),ISNUMBER(SEARCH("Multiple",Survey!$AF674))))</f>
        <v>1</v>
      </c>
      <c r="AS674" s="37" t="b">
        <f>NOT(ISBLANK(Survey!$AG674))</f>
        <v>0</v>
      </c>
      <c r="AT674" s="16" t="str">
        <f t="shared" si="481"/>
        <v>Fail</v>
      </c>
      <c r="AU674" s="143">
        <f>IF(ABS(Survey!$AV674)&gt;0, 1,0)</f>
        <v>0</v>
      </c>
      <c r="AV674" s="143">
        <f>IF(COUNTBLANK(Survey!$AJ674)=0,1,0)</f>
        <v>0</v>
      </c>
      <c r="AW674" s="16" t="str">
        <f t="shared" si="482"/>
        <v>Pass</v>
      </c>
      <c r="AX674" s="143">
        <f>IF(ISBLANK(Survey!$AJ674),0,1)</f>
        <v>0</v>
      </c>
      <c r="AY674" s="165">
        <f>COUNTBLANK(Survey!$AK674)</f>
        <v>1</v>
      </c>
      <c r="AZ674" s="16" t="str">
        <f t="shared" si="483"/>
        <v>Pass</v>
      </c>
      <c r="BA674" s="143">
        <f>IF(OR(Survey!$AK674="Closed",ISBLANK(Survey!$AK674)),0,1)</f>
        <v>0</v>
      </c>
      <c r="BB674" s="165">
        <f>IF(ISBLANK(Survey!$AL674),1,0)</f>
        <v>1</v>
      </c>
      <c r="BC674" s="147" t="str" cm="1">
        <f t="array" ref="BC674">IF(OR(IF(OR($BE674+$BF674 = 2, $BG674=1), FALSE, TRUE), AND($BD674:$BD674 = 0)),"Pass","Fail")</f>
        <v>Pass</v>
      </c>
      <c r="BD674" s="143">
        <f>COUNTBLANK(Survey!$AM674:$AO674)</f>
        <v>3</v>
      </c>
      <c r="BE674" s="143">
        <f>IF(Survey!$I674="Yes",1,0)</f>
        <v>0</v>
      </c>
      <c r="BF674" s="143">
        <f>IF(OR(Survey!$M674="Mutual fund",Survey!$M674="Alternative mutual fund",Survey!$M674="Money market"),1,0)</f>
        <v>0</v>
      </c>
      <c r="BG674" s="148">
        <f>IF(OR(Survey!$M674="ETF",Survey!$M674="ETF, alternative mutual fund"),1,0)</f>
        <v>0</v>
      </c>
      <c r="BH674" s="16" t="str">
        <f t="shared" si="484"/>
        <v>Pass</v>
      </c>
      <c r="BI674" s="38" t="b">
        <f>OR(ISNUMBER(SEARCH("Yes",Survey!$AO674)),ISBLANK(Survey!$AO674))</f>
        <v>1</v>
      </c>
      <c r="BJ674" s="67" t="b">
        <f>NOT(ISBLANK(Survey!$AP674))</f>
        <v>0</v>
      </c>
      <c r="BK674" s="16" t="str">
        <f t="shared" si="485"/>
        <v>Pass</v>
      </c>
      <c r="BL674" s="143">
        <f>IF(Survey!$AW674=0, 0,1)</f>
        <v>0</v>
      </c>
      <c r="BM674" s="67">
        <f>Survey!$AQ674</f>
        <v>0</v>
      </c>
      <c r="BN674" s="67">
        <f>IFERROR((Survey!$AX674-ABS(Survey!$AY674)-ABS(Survey!$BD674))/Survey!$AW674,0)</f>
        <v>0</v>
      </c>
      <c r="BO674" s="67">
        <f>IF(AND($BM674&gt;$BN674-0.2,$BM674&lt;$BN674+0.2,ISBLANK(Survey!$AQ674)=FALSE),0,1)</f>
        <v>1</v>
      </c>
      <c r="BP674" s="165">
        <f>IF(ISBLANK(Survey!$AR674),1,0)</f>
        <v>1</v>
      </c>
      <c r="BQ674" s="16" t="str">
        <f t="shared" si="486"/>
        <v>Pass</v>
      </c>
      <c r="BR674" s="143">
        <f>IF(Survey!$AW674=0, 0,1)</f>
        <v>0</v>
      </c>
      <c r="BS674" s="67">
        <f>IF(AND(Survey!$AS674&gt;=0,Survey!$AS674&lt;=0.2,Survey!$AS674&lt;&gt;""),0,1)</f>
        <v>1</v>
      </c>
      <c r="BT674" s="143">
        <f>IF(ISBLANK(Survey!$AT674),1,0)</f>
        <v>1</v>
      </c>
      <c r="BU674" s="16" t="str">
        <f t="shared" si="487"/>
        <v>Fail</v>
      </c>
      <c r="BV674" s="165">
        <f>Survey!$AU674</f>
        <v>0</v>
      </c>
      <c r="BW674" s="16" t="str">
        <f t="shared" si="488"/>
        <v>Pass</v>
      </c>
      <c r="BX674" s="36">
        <f>Survey!$AV674</f>
        <v>0</v>
      </c>
      <c r="BY674" s="176">
        <f>Survey!$AW674+Survey!$AX674-ABS(Survey!$AY674)+ABS(Survey!$AZ674)-ABS(Survey!$BA674)+ABS(Survey!$BB674)-ABS(Survey!$BC674)-ABS(Survey!$BD674)+Survey!$BE674</f>
        <v>0</v>
      </c>
      <c r="BZ674" s="35">
        <f t="shared" si="489"/>
        <v>0</v>
      </c>
      <c r="CA674" s="17">
        <f t="shared" si="490"/>
        <v>0</v>
      </c>
      <c r="CB674" s="16" t="str">
        <f t="shared" si="491"/>
        <v>Pass</v>
      </c>
      <c r="CC674" s="38" t="b">
        <f>IF(ABS(Survey!$BE674)=0,TRUE,FALSE)</f>
        <v>1</v>
      </c>
      <c r="CD674" s="37" t="b">
        <f>NOT(ISBLANK(Survey!$BF674))</f>
        <v>0</v>
      </c>
      <c r="CE674" t="str">
        <f t="shared" si="492"/>
        <v>Fail</v>
      </c>
      <c r="CF674" s="29">
        <f>Survey!$AV674</f>
        <v>0</v>
      </c>
      <c r="CG674" s="29" cm="1">
        <f t="array" ref="CG674">SUM(SUMIF(Survey!BH674:BO674,{"&gt;0","&lt;0"})*{1,-1})-SUM(SUMIF(Survey!BQ674:BX674,{"&gt;0","&lt;0"})*{1,-1})</f>
        <v>0</v>
      </c>
      <c r="CH674" s="35" t="str">
        <f t="shared" si="493"/>
        <v>No holdings</v>
      </c>
      <c r="CI674">
        <f t="shared" si="494"/>
        <v>0</v>
      </c>
      <c r="CJ674" s="16" t="str">
        <f t="shared" si="495"/>
        <v>Fail</v>
      </c>
      <c r="CK674" s="36">
        <f>Survey!$AV674</f>
        <v>0</v>
      </c>
      <c r="CL674" s="36" cm="1">
        <f t="array" ref="CL674">SUM(SUMIF(Survey!BZ674:CS674,{"&gt;0","&lt;0"})*{1,-1})-SUM(SUMIF(Survey!CU674:DN674,{"&gt;0","&lt;0"})*{1,-1})</f>
        <v>0</v>
      </c>
      <c r="CM674" s="35" t="str">
        <f t="shared" si="496"/>
        <v>No holdings</v>
      </c>
      <c r="CN674" s="17">
        <f t="shared" si="497"/>
        <v>0</v>
      </c>
      <c r="CO674" s="16" t="str">
        <f t="shared" si="498"/>
        <v>Pass</v>
      </c>
      <c r="CP674" s="38" t="b">
        <f>IF(ABS(Survey!$CS674)=0,TRUE,FALSE)</f>
        <v>1</v>
      </c>
      <c r="CQ674" s="37" t="b">
        <f>NOT(ISBLANK(Survey!$CT674))</f>
        <v>0</v>
      </c>
      <c r="CR674" s="16" t="str">
        <f t="shared" si="499"/>
        <v>Pass</v>
      </c>
      <c r="CS674" s="38" t="b">
        <f>IF(ABS(Survey!$DN674)=0,TRUE,FALSE)</f>
        <v>1</v>
      </c>
      <c r="CT674" s="37" t="b">
        <f>NOT(ISBLANK(Survey!$DO674))</f>
        <v>0</v>
      </c>
      <c r="CU674" t="str">
        <f t="shared" si="500"/>
        <v>Pass</v>
      </c>
      <c r="CV674" s="29" cm="1">
        <f t="array" ref="CV674">SUM(SUMIF(Survey!CO674,{"&gt;0","&lt;0"})*{1,-1})+SUM(SUMIF(Survey!DJ674,{"&gt;0","&lt;0"})*{1,-1})</f>
        <v>0</v>
      </c>
      <c r="CW674" s="29">
        <f>SUM(SUMIF(Survey!DQ674:DW674,{"&gt;0","&lt;0"})*{1,-1})+SUM(SUMIF(Survey!DY674:EE674,{"&gt;0","&lt;0"})*{1,-1})</f>
        <v>0</v>
      </c>
      <c r="CX674">
        <f t="shared" si="501"/>
        <v>0</v>
      </c>
      <c r="CY674">
        <f t="shared" si="502"/>
        <v>0</v>
      </c>
      <c r="CZ674" s="16" t="str">
        <f t="shared" si="503"/>
        <v>Pass</v>
      </c>
      <c r="DA674" s="38" t="b">
        <f>IF(ABS(Survey!$DW674)=0,TRUE,FALSE)</f>
        <v>1</v>
      </c>
      <c r="DB674" s="37" t="b">
        <f>NOT(ISBLANK(Survey!DX674))</f>
        <v>0</v>
      </c>
      <c r="DC674" s="16" t="str">
        <f t="shared" si="504"/>
        <v>Pass</v>
      </c>
      <c r="DD674" s="38" t="b">
        <f>IF(ABS(Survey!$EE674)=0,TRUE,FALSE)</f>
        <v>1</v>
      </c>
      <c r="DE674" s="37" t="b">
        <f>NOT(ISBLANK(Survey!$EF674))</f>
        <v>0</v>
      </c>
      <c r="DF674" s="16" t="str">
        <f t="shared" si="505"/>
        <v>Fail</v>
      </c>
      <c r="DG674" s="36">
        <f>SUM(SUMIF(Survey!EL674:EN674,{"&gt;0","&lt;0"})*{1,-1})</f>
        <v>0</v>
      </c>
      <c r="DH674">
        <f t="shared" si="506"/>
        <v>0</v>
      </c>
      <c r="DI674">
        <f t="shared" si="507"/>
        <v>100</v>
      </c>
      <c r="DJ674" s="35" t="b">
        <f>IF(OR(Survey!$M674="ETF",Survey!$M674="ETF, alternative mutual fund",Survey!$M674="Closed-end", Survey!$M674="Split share corp"),TRUE,FALSE)</f>
        <v>0</v>
      </c>
      <c r="DK674" s="16" t="str">
        <f t="shared" si="508"/>
        <v>Fail</v>
      </c>
      <c r="DL674" s="36">
        <f>SUM(SUMIF(Survey!EP674:EV674,{"&gt;0","&lt;0"})*{1,-1})</f>
        <v>0</v>
      </c>
      <c r="DM674">
        <f t="shared" si="509"/>
        <v>0</v>
      </c>
      <c r="DN674" s="17">
        <f t="shared" si="510"/>
        <v>100</v>
      </c>
      <c r="DO674" s="16" t="str">
        <f t="shared" si="511"/>
        <v>Fail</v>
      </c>
      <c r="DP674" s="36">
        <f>SUM(SUMIF(Survey!EX674:FD674,{"&gt;0","&lt;0"})*{1,-1})</f>
        <v>0</v>
      </c>
      <c r="DQ674">
        <f t="shared" si="512"/>
        <v>0</v>
      </c>
      <c r="DR674" s="17">
        <f t="shared" si="513"/>
        <v>100</v>
      </c>
    </row>
    <row r="675" spans="1:122">
      <c r="A675">
        <v>675</v>
      </c>
      <c r="B675" t="str">
        <f t="shared" si="467"/>
        <v>Pass</v>
      </c>
      <c r="C675" t="str">
        <f>IF(COUNTBLANK(Survey!B675:FE675)=$C$2, "Pass", "Fail")</f>
        <v>Pass</v>
      </c>
      <c r="D675" t="str">
        <f t="shared" si="468"/>
        <v>Fail</v>
      </c>
      <c r="E675" t="str">
        <f>IF(OR(ISBLANK(Survey!AJ675),COUNTIF(G675:BB675,"Fail")),"Fail","Pass")</f>
        <v>Fail</v>
      </c>
      <c r="G675" s="16" t="str">
        <f t="shared" si="469"/>
        <v>Fail</v>
      </c>
      <c r="H675" s="177">
        <f>COUNTBLANK(Survey!B675:D675)+COUNTBLANK(Survey!G675)+COUNTBLANK(Survey!I675)+COUNTBLANK(Survey!K675:M675)+COUNTBLANK(Survey!P675)+COUNTBLANK(Survey!S675:U675)+COUNTBLANK(Survey!Y675:AA675)+COUNTBLANK(Survey!AD675:AE675)+COUNTBLANK(Survey!AI675:AI675)</f>
        <v>18</v>
      </c>
      <c r="I675" s="16" t="str">
        <f t="shared" si="470"/>
        <v>Fail</v>
      </c>
      <c r="J675" t="b">
        <f>IF(Survey!E675="No",TRUE,FALSE)</f>
        <v>0</v>
      </c>
      <c r="K675" s="34">
        <f>LEN(Survey!E675)</f>
        <v>0</v>
      </c>
      <c r="L675" s="16" t="str">
        <f t="shared" si="471"/>
        <v>Fail</v>
      </c>
      <c r="M675" t="b">
        <f>IF(Survey!F675="No",TRUE,FALSE)</f>
        <v>0</v>
      </c>
      <c r="N675" s="33">
        <f>LEN(Survey!F675)</f>
        <v>0</v>
      </c>
      <c r="O675" s="16" t="str">
        <f t="shared" si="472"/>
        <v>Pass</v>
      </c>
      <c r="P675" s="34">
        <f>MOD((LEN(Survey!H675)+2),11)</f>
        <v>2</v>
      </c>
      <c r="Q675" s="33" t="str">
        <f>IF(Survey!$L675="Prospectus fund", "Yes", "No")</f>
        <v>No</v>
      </c>
      <c r="R675" s="16" t="str">
        <f t="shared" si="473"/>
        <v>Pass</v>
      </c>
      <c r="S675" s="34">
        <f>MOD((LEN(Survey!J675)+2),11)</f>
        <v>2</v>
      </c>
      <c r="T675" s="35" t="b">
        <f>IF(OR(Survey!$M675="ETF",Survey!$M675="ETF, alternative mutual fund",Survey!$M675="Closed-end", Survey!$M675="Split share corp", Survey!$I675="Yes"),TRUE,FALSE)</f>
        <v>0</v>
      </c>
      <c r="U675" s="16" t="str">
        <f>IFERROR(IF(AND(OR(X675=Y675,Y675 = "Either"),NOT(ISBLANK(Survey!K675))),"Pass","Fail"),"Pass")</f>
        <v>Fail</v>
      </c>
      <c r="V675" s="36" cm="1">
        <f t="array" ref="V675">SUM(SUMIF(Survey!BZ675:CS675,{"&gt;0","&lt;0"})*{1,-1})</f>
        <v>0</v>
      </c>
      <c r="W675" s="38" cm="1">
        <f t="array" ref="W675">SUM(SUMIF(Survey!CC675,{"&gt;0","&lt;0"})*{1,-1})+SUM(SUMIF(Survey!CM675,{"&gt;0","&lt;0"})*{1,-1})</f>
        <v>0</v>
      </c>
      <c r="X675" s="38">
        <f>Survey!K675</f>
        <v>0</v>
      </c>
      <c r="Y675" s="37" t="str">
        <f t="shared" si="474"/>
        <v>Either</v>
      </c>
      <c r="Z675" s="16" t="str">
        <f t="shared" si="475"/>
        <v>Fail</v>
      </c>
      <c r="AA675" s="67" cm="1">
        <f t="array" ref="AA675">SUM(SUMIF(Survey!BZ675:CS675,{"&gt;0","&lt;0"})*{1,-1})+SUM(SUMIF(Survey!CU675:DN675,{"&gt;0","&lt;0"})*{1,-1})</f>
        <v>0</v>
      </c>
      <c r="AB675" s="67">
        <f>IFERROR(AA675/(Survey!$AV675),0)</f>
        <v>0</v>
      </c>
      <c r="AC675" s="128" t="b">
        <f>IF(OR(Survey!$M675="Alternative strategy or hedge",Survey!$M675="Other, illiquid",Survey!$L675="Prospectus fund"),TRUE,FALSE)</f>
        <v>0</v>
      </c>
      <c r="AD675" s="128" t="b">
        <f>NOT(ISBLANK(Survey!$M675))</f>
        <v>0</v>
      </c>
      <c r="AE675" s="16" t="str">
        <f t="shared" si="476"/>
        <v>Pass</v>
      </c>
      <c r="AF675" s="38" t="b">
        <f>NOT(ISNUMBER(SEARCH("Other",Survey!$P675)))</f>
        <v>1</v>
      </c>
      <c r="AG675" s="37" t="b">
        <f>NOT(ISBLANK(Survey!$Q675))</f>
        <v>0</v>
      </c>
      <c r="AH675" s="16" t="str">
        <f t="shared" si="477"/>
        <v>Pass</v>
      </c>
      <c r="AI675" s="143">
        <f>COUNTBLANK(Survey!$W675)</f>
        <v>1</v>
      </c>
      <c r="AJ675" s="67">
        <f>IF(AND(Survey!L675&lt;&gt;"Exempt fund",OR(Survey!$M675="ETF",Survey!$M675="ETF, alternative mutual fund",Survey!$M675="Mutual fund",Survey!$M675="Alternative mutual fund",Survey!$M675="Money market")),1,0)</f>
        <v>0</v>
      </c>
      <c r="AK675" s="16" t="str">
        <f t="shared" si="478"/>
        <v>Pass</v>
      </c>
      <c r="AL675" s="38" t="b">
        <f>NOT(ISNUMBER(SEARCH("Yes",Survey!$AA675)))</f>
        <v>1</v>
      </c>
      <c r="AM675" s="37" t="b">
        <f>IF(COUNTBLANK(Survey!$AB675:$AC675)=0,TRUE, FALSE)</f>
        <v>0</v>
      </c>
      <c r="AN675" s="16" t="str">
        <f t="shared" si="479"/>
        <v>Pass</v>
      </c>
      <c r="AO675" s="38" t="b">
        <f>NOT(ISNUMBER(SEARCH("Yes",Survey!$AD675)))</f>
        <v>1</v>
      </c>
      <c r="AP675" s="37" t="b">
        <f>NOT(ISBLANK(Survey!$AF675))</f>
        <v>0</v>
      </c>
      <c r="AQ675" s="16" t="str">
        <f t="shared" si="480"/>
        <v>Pass</v>
      </c>
      <c r="AR675" s="38" t="b">
        <f>NOT(OR(ISNUMBER(SEARCH("Other",Survey!$AF675)),ISNUMBER(SEARCH("Multiple",Survey!$AF675))))</f>
        <v>1</v>
      </c>
      <c r="AS675" s="37" t="b">
        <f>NOT(ISBLANK(Survey!$AG675))</f>
        <v>0</v>
      </c>
      <c r="AT675" s="16" t="str">
        <f t="shared" si="481"/>
        <v>Fail</v>
      </c>
      <c r="AU675" s="143">
        <f>IF(ABS(Survey!$AV675)&gt;0, 1,0)</f>
        <v>0</v>
      </c>
      <c r="AV675" s="143">
        <f>IF(COUNTBLANK(Survey!$AJ675)=0,1,0)</f>
        <v>0</v>
      </c>
      <c r="AW675" s="16" t="str">
        <f t="shared" si="482"/>
        <v>Pass</v>
      </c>
      <c r="AX675" s="143">
        <f>IF(ISBLANK(Survey!$AJ675),0,1)</f>
        <v>0</v>
      </c>
      <c r="AY675" s="165">
        <f>COUNTBLANK(Survey!$AK675)</f>
        <v>1</v>
      </c>
      <c r="AZ675" s="16" t="str">
        <f t="shared" si="483"/>
        <v>Pass</v>
      </c>
      <c r="BA675" s="143">
        <f>IF(OR(Survey!$AK675="Closed",ISBLANK(Survey!$AK675)),0,1)</f>
        <v>0</v>
      </c>
      <c r="BB675" s="165">
        <f>IF(ISBLANK(Survey!$AL675),1,0)</f>
        <v>1</v>
      </c>
      <c r="BC675" s="147" t="str" cm="1">
        <f t="array" ref="BC675">IF(OR(IF(OR($BE675+$BF675 = 2, $BG675=1), FALSE, TRUE), AND($BD675:$BD675 = 0)),"Pass","Fail")</f>
        <v>Pass</v>
      </c>
      <c r="BD675" s="143">
        <f>COUNTBLANK(Survey!$AM675:$AO675)</f>
        <v>3</v>
      </c>
      <c r="BE675" s="143">
        <f>IF(Survey!$I675="Yes",1,0)</f>
        <v>0</v>
      </c>
      <c r="BF675" s="143">
        <f>IF(OR(Survey!$M675="Mutual fund",Survey!$M675="Alternative mutual fund",Survey!$M675="Money market"),1,0)</f>
        <v>0</v>
      </c>
      <c r="BG675" s="148">
        <f>IF(OR(Survey!$M675="ETF",Survey!$M675="ETF, alternative mutual fund"),1,0)</f>
        <v>0</v>
      </c>
      <c r="BH675" s="16" t="str">
        <f t="shared" si="484"/>
        <v>Pass</v>
      </c>
      <c r="BI675" s="38" t="b">
        <f>OR(ISNUMBER(SEARCH("Yes",Survey!$AO675)),ISBLANK(Survey!$AO675))</f>
        <v>1</v>
      </c>
      <c r="BJ675" s="67" t="b">
        <f>NOT(ISBLANK(Survey!$AP675))</f>
        <v>0</v>
      </c>
      <c r="BK675" s="16" t="str">
        <f t="shared" si="485"/>
        <v>Pass</v>
      </c>
      <c r="BL675" s="143">
        <f>IF(Survey!$AW675=0, 0,1)</f>
        <v>0</v>
      </c>
      <c r="BM675" s="67">
        <f>Survey!$AQ675</f>
        <v>0</v>
      </c>
      <c r="BN675" s="67">
        <f>IFERROR((Survey!$AX675-ABS(Survey!$AY675)-ABS(Survey!$BD675))/Survey!$AW675,0)</f>
        <v>0</v>
      </c>
      <c r="BO675" s="67">
        <f>IF(AND($BM675&gt;$BN675-0.2,$BM675&lt;$BN675+0.2,ISBLANK(Survey!$AQ675)=FALSE),0,1)</f>
        <v>1</v>
      </c>
      <c r="BP675" s="165">
        <f>IF(ISBLANK(Survey!$AR675),1,0)</f>
        <v>1</v>
      </c>
      <c r="BQ675" s="16" t="str">
        <f t="shared" si="486"/>
        <v>Pass</v>
      </c>
      <c r="BR675" s="143">
        <f>IF(Survey!$AW675=0, 0,1)</f>
        <v>0</v>
      </c>
      <c r="BS675" s="67">
        <f>IF(AND(Survey!$AS675&gt;=0,Survey!$AS675&lt;=0.2,Survey!$AS675&lt;&gt;""),0,1)</f>
        <v>1</v>
      </c>
      <c r="BT675" s="143">
        <f>IF(ISBLANK(Survey!$AT675),1,0)</f>
        <v>1</v>
      </c>
      <c r="BU675" s="16" t="str">
        <f t="shared" si="487"/>
        <v>Fail</v>
      </c>
      <c r="BV675" s="165">
        <f>Survey!$AU675</f>
        <v>0</v>
      </c>
      <c r="BW675" s="16" t="str">
        <f t="shared" si="488"/>
        <v>Pass</v>
      </c>
      <c r="BX675" s="36">
        <f>Survey!$AV675</f>
        <v>0</v>
      </c>
      <c r="BY675" s="176">
        <f>Survey!$AW675+Survey!$AX675-ABS(Survey!$AY675)+ABS(Survey!$AZ675)-ABS(Survey!$BA675)+ABS(Survey!$BB675)-ABS(Survey!$BC675)-ABS(Survey!$BD675)+Survey!$BE675</f>
        <v>0</v>
      </c>
      <c r="BZ675" s="35">
        <f t="shared" si="489"/>
        <v>0</v>
      </c>
      <c r="CA675" s="17">
        <f t="shared" si="490"/>
        <v>0</v>
      </c>
      <c r="CB675" s="16" t="str">
        <f t="shared" si="491"/>
        <v>Pass</v>
      </c>
      <c r="CC675" s="38" t="b">
        <f>IF(ABS(Survey!$BE675)=0,TRUE,FALSE)</f>
        <v>1</v>
      </c>
      <c r="CD675" s="37" t="b">
        <f>NOT(ISBLANK(Survey!$BF675))</f>
        <v>0</v>
      </c>
      <c r="CE675" t="str">
        <f t="shared" si="492"/>
        <v>Fail</v>
      </c>
      <c r="CF675" s="29">
        <f>Survey!$AV675</f>
        <v>0</v>
      </c>
      <c r="CG675" s="29" cm="1">
        <f t="array" ref="CG675">SUM(SUMIF(Survey!BH675:BO675,{"&gt;0","&lt;0"})*{1,-1})-SUM(SUMIF(Survey!BQ675:BX675,{"&gt;0","&lt;0"})*{1,-1})</f>
        <v>0</v>
      </c>
      <c r="CH675" s="35" t="str">
        <f t="shared" si="493"/>
        <v>No holdings</v>
      </c>
      <c r="CI675">
        <f t="shared" si="494"/>
        <v>0</v>
      </c>
      <c r="CJ675" s="16" t="str">
        <f t="shared" si="495"/>
        <v>Fail</v>
      </c>
      <c r="CK675" s="36">
        <f>Survey!$AV675</f>
        <v>0</v>
      </c>
      <c r="CL675" s="36" cm="1">
        <f t="array" ref="CL675">SUM(SUMIF(Survey!BZ675:CS675,{"&gt;0","&lt;0"})*{1,-1})-SUM(SUMIF(Survey!CU675:DN675,{"&gt;0","&lt;0"})*{1,-1})</f>
        <v>0</v>
      </c>
      <c r="CM675" s="35" t="str">
        <f t="shared" si="496"/>
        <v>No holdings</v>
      </c>
      <c r="CN675" s="17">
        <f t="shared" si="497"/>
        <v>0</v>
      </c>
      <c r="CO675" s="16" t="str">
        <f t="shared" si="498"/>
        <v>Pass</v>
      </c>
      <c r="CP675" s="38" t="b">
        <f>IF(ABS(Survey!$CS675)=0,TRUE,FALSE)</f>
        <v>1</v>
      </c>
      <c r="CQ675" s="37" t="b">
        <f>NOT(ISBLANK(Survey!$CT675))</f>
        <v>0</v>
      </c>
      <c r="CR675" s="16" t="str">
        <f t="shared" si="499"/>
        <v>Pass</v>
      </c>
      <c r="CS675" s="38" t="b">
        <f>IF(ABS(Survey!$DN675)=0,TRUE,FALSE)</f>
        <v>1</v>
      </c>
      <c r="CT675" s="37" t="b">
        <f>NOT(ISBLANK(Survey!$DO675))</f>
        <v>0</v>
      </c>
      <c r="CU675" t="str">
        <f t="shared" si="500"/>
        <v>Pass</v>
      </c>
      <c r="CV675" s="29" cm="1">
        <f t="array" ref="CV675">SUM(SUMIF(Survey!CO675,{"&gt;0","&lt;0"})*{1,-1})+SUM(SUMIF(Survey!DJ675,{"&gt;0","&lt;0"})*{1,-1})</f>
        <v>0</v>
      </c>
      <c r="CW675" s="29">
        <f>SUM(SUMIF(Survey!DQ675:DW675,{"&gt;0","&lt;0"})*{1,-1})+SUM(SUMIF(Survey!DY675:EE675,{"&gt;0","&lt;0"})*{1,-1})</f>
        <v>0</v>
      </c>
      <c r="CX675">
        <f t="shared" si="501"/>
        <v>0</v>
      </c>
      <c r="CY675">
        <f t="shared" si="502"/>
        <v>0</v>
      </c>
      <c r="CZ675" s="16" t="str">
        <f t="shared" si="503"/>
        <v>Pass</v>
      </c>
      <c r="DA675" s="38" t="b">
        <f>IF(ABS(Survey!$DW675)=0,TRUE,FALSE)</f>
        <v>1</v>
      </c>
      <c r="DB675" s="37" t="b">
        <f>NOT(ISBLANK(Survey!DX675))</f>
        <v>0</v>
      </c>
      <c r="DC675" s="16" t="str">
        <f t="shared" si="504"/>
        <v>Pass</v>
      </c>
      <c r="DD675" s="38" t="b">
        <f>IF(ABS(Survey!$EE675)=0,TRUE,FALSE)</f>
        <v>1</v>
      </c>
      <c r="DE675" s="37" t="b">
        <f>NOT(ISBLANK(Survey!$EF675))</f>
        <v>0</v>
      </c>
      <c r="DF675" s="16" t="str">
        <f t="shared" si="505"/>
        <v>Fail</v>
      </c>
      <c r="DG675" s="36">
        <f>SUM(SUMIF(Survey!EL675:EN675,{"&gt;0","&lt;0"})*{1,-1})</f>
        <v>0</v>
      </c>
      <c r="DH675">
        <f t="shared" si="506"/>
        <v>0</v>
      </c>
      <c r="DI675">
        <f t="shared" si="507"/>
        <v>100</v>
      </c>
      <c r="DJ675" s="35" t="b">
        <f>IF(OR(Survey!$M675="ETF",Survey!$M675="ETF, alternative mutual fund",Survey!$M675="Closed-end", Survey!$M675="Split share corp"),TRUE,FALSE)</f>
        <v>0</v>
      </c>
      <c r="DK675" s="16" t="str">
        <f t="shared" si="508"/>
        <v>Fail</v>
      </c>
      <c r="DL675" s="36">
        <f>SUM(SUMIF(Survey!EP675:EV675,{"&gt;0","&lt;0"})*{1,-1})</f>
        <v>0</v>
      </c>
      <c r="DM675">
        <f t="shared" si="509"/>
        <v>0</v>
      </c>
      <c r="DN675" s="17">
        <f t="shared" si="510"/>
        <v>100</v>
      </c>
      <c r="DO675" s="16" t="str">
        <f t="shared" si="511"/>
        <v>Fail</v>
      </c>
      <c r="DP675" s="36">
        <f>SUM(SUMIF(Survey!EX675:FD675,{"&gt;0","&lt;0"})*{1,-1})</f>
        <v>0</v>
      </c>
      <c r="DQ675">
        <f t="shared" si="512"/>
        <v>0</v>
      </c>
      <c r="DR675" s="17">
        <f t="shared" si="513"/>
        <v>100</v>
      </c>
    </row>
    <row r="676" spans="1:122">
      <c r="A676">
        <v>676</v>
      </c>
      <c r="B676" t="str">
        <f t="shared" si="467"/>
        <v>Pass</v>
      </c>
      <c r="C676" t="str">
        <f>IF(COUNTBLANK(Survey!B676:FE676)=$C$2, "Pass", "Fail")</f>
        <v>Pass</v>
      </c>
      <c r="D676" t="str">
        <f t="shared" si="468"/>
        <v>Fail</v>
      </c>
      <c r="E676" t="str">
        <f>IF(OR(ISBLANK(Survey!AJ676),COUNTIF(G676:BB676,"Fail")),"Fail","Pass")</f>
        <v>Fail</v>
      </c>
      <c r="G676" s="16" t="str">
        <f t="shared" si="469"/>
        <v>Fail</v>
      </c>
      <c r="H676" s="177">
        <f>COUNTBLANK(Survey!B676:D676)+COUNTBLANK(Survey!G676)+COUNTBLANK(Survey!I676)+COUNTBLANK(Survey!K676:M676)+COUNTBLANK(Survey!P676)+COUNTBLANK(Survey!S676:U676)+COUNTBLANK(Survey!Y676:AA676)+COUNTBLANK(Survey!AD676:AE676)+COUNTBLANK(Survey!AI676:AI676)</f>
        <v>18</v>
      </c>
      <c r="I676" s="16" t="str">
        <f t="shared" si="470"/>
        <v>Fail</v>
      </c>
      <c r="J676" t="b">
        <f>IF(Survey!E676="No",TRUE,FALSE)</f>
        <v>0</v>
      </c>
      <c r="K676" s="34">
        <f>LEN(Survey!E676)</f>
        <v>0</v>
      </c>
      <c r="L676" s="16" t="str">
        <f t="shared" si="471"/>
        <v>Fail</v>
      </c>
      <c r="M676" t="b">
        <f>IF(Survey!F676="No",TRUE,FALSE)</f>
        <v>0</v>
      </c>
      <c r="N676" s="33">
        <f>LEN(Survey!F676)</f>
        <v>0</v>
      </c>
      <c r="O676" s="16" t="str">
        <f t="shared" si="472"/>
        <v>Pass</v>
      </c>
      <c r="P676" s="34">
        <f>MOD((LEN(Survey!H676)+2),11)</f>
        <v>2</v>
      </c>
      <c r="Q676" s="33" t="str">
        <f>IF(Survey!$L676="Prospectus fund", "Yes", "No")</f>
        <v>No</v>
      </c>
      <c r="R676" s="16" t="str">
        <f t="shared" si="473"/>
        <v>Pass</v>
      </c>
      <c r="S676" s="34">
        <f>MOD((LEN(Survey!J676)+2),11)</f>
        <v>2</v>
      </c>
      <c r="T676" s="35" t="b">
        <f>IF(OR(Survey!$M676="ETF",Survey!$M676="ETF, alternative mutual fund",Survey!$M676="Closed-end", Survey!$M676="Split share corp", Survey!$I676="Yes"),TRUE,FALSE)</f>
        <v>0</v>
      </c>
      <c r="U676" s="16" t="str">
        <f>IFERROR(IF(AND(OR(X676=Y676,Y676 = "Either"),NOT(ISBLANK(Survey!K676))),"Pass","Fail"),"Pass")</f>
        <v>Fail</v>
      </c>
      <c r="V676" s="36" cm="1">
        <f t="array" ref="V676">SUM(SUMIF(Survey!BZ676:CS676,{"&gt;0","&lt;0"})*{1,-1})</f>
        <v>0</v>
      </c>
      <c r="W676" s="38" cm="1">
        <f t="array" ref="W676">SUM(SUMIF(Survey!CC676,{"&gt;0","&lt;0"})*{1,-1})+SUM(SUMIF(Survey!CM676,{"&gt;0","&lt;0"})*{1,-1})</f>
        <v>0</v>
      </c>
      <c r="X676" s="38">
        <f>Survey!K676</f>
        <v>0</v>
      </c>
      <c r="Y676" s="37" t="str">
        <f t="shared" si="474"/>
        <v>Either</v>
      </c>
      <c r="Z676" s="16" t="str">
        <f t="shared" si="475"/>
        <v>Fail</v>
      </c>
      <c r="AA676" s="67" cm="1">
        <f t="array" ref="AA676">SUM(SUMIF(Survey!BZ676:CS676,{"&gt;0","&lt;0"})*{1,-1})+SUM(SUMIF(Survey!CU676:DN676,{"&gt;0","&lt;0"})*{1,-1})</f>
        <v>0</v>
      </c>
      <c r="AB676" s="67">
        <f>IFERROR(AA676/(Survey!$AV676),0)</f>
        <v>0</v>
      </c>
      <c r="AC676" s="128" t="b">
        <f>IF(OR(Survey!$M676="Alternative strategy or hedge",Survey!$M676="Other, illiquid",Survey!$L676="Prospectus fund"),TRUE,FALSE)</f>
        <v>0</v>
      </c>
      <c r="AD676" s="128" t="b">
        <f>NOT(ISBLANK(Survey!$M676))</f>
        <v>0</v>
      </c>
      <c r="AE676" s="16" t="str">
        <f t="shared" si="476"/>
        <v>Pass</v>
      </c>
      <c r="AF676" s="38" t="b">
        <f>NOT(ISNUMBER(SEARCH("Other",Survey!$P676)))</f>
        <v>1</v>
      </c>
      <c r="AG676" s="37" t="b">
        <f>NOT(ISBLANK(Survey!$Q676))</f>
        <v>0</v>
      </c>
      <c r="AH676" s="16" t="str">
        <f t="shared" si="477"/>
        <v>Pass</v>
      </c>
      <c r="AI676" s="143">
        <f>COUNTBLANK(Survey!$W676)</f>
        <v>1</v>
      </c>
      <c r="AJ676" s="67">
        <f>IF(AND(Survey!L676&lt;&gt;"Exempt fund",OR(Survey!$M676="ETF",Survey!$M676="ETF, alternative mutual fund",Survey!$M676="Mutual fund",Survey!$M676="Alternative mutual fund",Survey!$M676="Money market")),1,0)</f>
        <v>0</v>
      </c>
      <c r="AK676" s="16" t="str">
        <f t="shared" si="478"/>
        <v>Pass</v>
      </c>
      <c r="AL676" s="38" t="b">
        <f>NOT(ISNUMBER(SEARCH("Yes",Survey!$AA676)))</f>
        <v>1</v>
      </c>
      <c r="AM676" s="37" t="b">
        <f>IF(COUNTBLANK(Survey!$AB676:$AC676)=0,TRUE, FALSE)</f>
        <v>0</v>
      </c>
      <c r="AN676" s="16" t="str">
        <f t="shared" si="479"/>
        <v>Pass</v>
      </c>
      <c r="AO676" s="38" t="b">
        <f>NOT(ISNUMBER(SEARCH("Yes",Survey!$AD676)))</f>
        <v>1</v>
      </c>
      <c r="AP676" s="37" t="b">
        <f>NOT(ISBLANK(Survey!$AF676))</f>
        <v>0</v>
      </c>
      <c r="AQ676" s="16" t="str">
        <f t="shared" si="480"/>
        <v>Pass</v>
      </c>
      <c r="AR676" s="38" t="b">
        <f>NOT(OR(ISNUMBER(SEARCH("Other",Survey!$AF676)),ISNUMBER(SEARCH("Multiple",Survey!$AF676))))</f>
        <v>1</v>
      </c>
      <c r="AS676" s="37" t="b">
        <f>NOT(ISBLANK(Survey!$AG676))</f>
        <v>0</v>
      </c>
      <c r="AT676" s="16" t="str">
        <f t="shared" si="481"/>
        <v>Fail</v>
      </c>
      <c r="AU676" s="143">
        <f>IF(ABS(Survey!$AV676)&gt;0, 1,0)</f>
        <v>0</v>
      </c>
      <c r="AV676" s="143">
        <f>IF(COUNTBLANK(Survey!$AJ676)=0,1,0)</f>
        <v>0</v>
      </c>
      <c r="AW676" s="16" t="str">
        <f t="shared" si="482"/>
        <v>Pass</v>
      </c>
      <c r="AX676" s="143">
        <f>IF(ISBLANK(Survey!$AJ676),0,1)</f>
        <v>0</v>
      </c>
      <c r="AY676" s="165">
        <f>COUNTBLANK(Survey!$AK676)</f>
        <v>1</v>
      </c>
      <c r="AZ676" s="16" t="str">
        <f t="shared" si="483"/>
        <v>Pass</v>
      </c>
      <c r="BA676" s="143">
        <f>IF(OR(Survey!$AK676="Closed",ISBLANK(Survey!$AK676)),0,1)</f>
        <v>0</v>
      </c>
      <c r="BB676" s="165">
        <f>IF(ISBLANK(Survey!$AL676),1,0)</f>
        <v>1</v>
      </c>
      <c r="BC676" s="147" t="str" cm="1">
        <f t="array" ref="BC676">IF(OR(IF(OR($BE676+$BF676 = 2, $BG676=1), FALSE, TRUE), AND($BD676:$BD676 = 0)),"Pass","Fail")</f>
        <v>Pass</v>
      </c>
      <c r="BD676" s="143">
        <f>COUNTBLANK(Survey!$AM676:$AO676)</f>
        <v>3</v>
      </c>
      <c r="BE676" s="143">
        <f>IF(Survey!$I676="Yes",1,0)</f>
        <v>0</v>
      </c>
      <c r="BF676" s="143">
        <f>IF(OR(Survey!$M676="Mutual fund",Survey!$M676="Alternative mutual fund",Survey!$M676="Money market"),1,0)</f>
        <v>0</v>
      </c>
      <c r="BG676" s="148">
        <f>IF(OR(Survey!$M676="ETF",Survey!$M676="ETF, alternative mutual fund"),1,0)</f>
        <v>0</v>
      </c>
      <c r="BH676" s="16" t="str">
        <f t="shared" si="484"/>
        <v>Pass</v>
      </c>
      <c r="BI676" s="38" t="b">
        <f>OR(ISNUMBER(SEARCH("Yes",Survey!$AO676)),ISBLANK(Survey!$AO676))</f>
        <v>1</v>
      </c>
      <c r="BJ676" s="67" t="b">
        <f>NOT(ISBLANK(Survey!$AP676))</f>
        <v>0</v>
      </c>
      <c r="BK676" s="16" t="str">
        <f t="shared" si="485"/>
        <v>Pass</v>
      </c>
      <c r="BL676" s="143">
        <f>IF(Survey!$AW676=0, 0,1)</f>
        <v>0</v>
      </c>
      <c r="BM676" s="67">
        <f>Survey!$AQ676</f>
        <v>0</v>
      </c>
      <c r="BN676" s="67">
        <f>IFERROR((Survey!$AX676-ABS(Survey!$AY676)-ABS(Survey!$BD676))/Survey!$AW676,0)</f>
        <v>0</v>
      </c>
      <c r="BO676" s="67">
        <f>IF(AND($BM676&gt;$BN676-0.2,$BM676&lt;$BN676+0.2,ISBLANK(Survey!$AQ676)=FALSE),0,1)</f>
        <v>1</v>
      </c>
      <c r="BP676" s="165">
        <f>IF(ISBLANK(Survey!$AR676),1,0)</f>
        <v>1</v>
      </c>
      <c r="BQ676" s="16" t="str">
        <f t="shared" si="486"/>
        <v>Pass</v>
      </c>
      <c r="BR676" s="143">
        <f>IF(Survey!$AW676=0, 0,1)</f>
        <v>0</v>
      </c>
      <c r="BS676" s="67">
        <f>IF(AND(Survey!$AS676&gt;=0,Survey!$AS676&lt;=0.2,Survey!$AS676&lt;&gt;""),0,1)</f>
        <v>1</v>
      </c>
      <c r="BT676" s="143">
        <f>IF(ISBLANK(Survey!$AT676),1,0)</f>
        <v>1</v>
      </c>
      <c r="BU676" s="16" t="str">
        <f t="shared" si="487"/>
        <v>Fail</v>
      </c>
      <c r="BV676" s="165">
        <f>Survey!$AU676</f>
        <v>0</v>
      </c>
      <c r="BW676" s="16" t="str">
        <f t="shared" si="488"/>
        <v>Pass</v>
      </c>
      <c r="BX676" s="36">
        <f>Survey!$AV676</f>
        <v>0</v>
      </c>
      <c r="BY676" s="176">
        <f>Survey!$AW676+Survey!$AX676-ABS(Survey!$AY676)+ABS(Survey!$AZ676)-ABS(Survey!$BA676)+ABS(Survey!$BB676)-ABS(Survey!$BC676)-ABS(Survey!$BD676)+Survey!$BE676</f>
        <v>0</v>
      </c>
      <c r="BZ676" s="35">
        <f t="shared" si="489"/>
        <v>0</v>
      </c>
      <c r="CA676" s="17">
        <f t="shared" si="490"/>
        <v>0</v>
      </c>
      <c r="CB676" s="16" t="str">
        <f t="shared" si="491"/>
        <v>Pass</v>
      </c>
      <c r="CC676" s="38" t="b">
        <f>IF(ABS(Survey!$BE676)=0,TRUE,FALSE)</f>
        <v>1</v>
      </c>
      <c r="CD676" s="37" t="b">
        <f>NOT(ISBLANK(Survey!$BF676))</f>
        <v>0</v>
      </c>
      <c r="CE676" t="str">
        <f t="shared" si="492"/>
        <v>Fail</v>
      </c>
      <c r="CF676" s="29">
        <f>Survey!$AV676</f>
        <v>0</v>
      </c>
      <c r="CG676" s="29" cm="1">
        <f t="array" ref="CG676">SUM(SUMIF(Survey!BH676:BO676,{"&gt;0","&lt;0"})*{1,-1})-SUM(SUMIF(Survey!BQ676:BX676,{"&gt;0","&lt;0"})*{1,-1})</f>
        <v>0</v>
      </c>
      <c r="CH676" s="35" t="str">
        <f t="shared" si="493"/>
        <v>No holdings</v>
      </c>
      <c r="CI676">
        <f t="shared" si="494"/>
        <v>0</v>
      </c>
      <c r="CJ676" s="16" t="str">
        <f t="shared" si="495"/>
        <v>Fail</v>
      </c>
      <c r="CK676" s="36">
        <f>Survey!$AV676</f>
        <v>0</v>
      </c>
      <c r="CL676" s="36" cm="1">
        <f t="array" ref="CL676">SUM(SUMIF(Survey!BZ676:CS676,{"&gt;0","&lt;0"})*{1,-1})-SUM(SUMIF(Survey!CU676:DN676,{"&gt;0","&lt;0"})*{1,-1})</f>
        <v>0</v>
      </c>
      <c r="CM676" s="35" t="str">
        <f t="shared" si="496"/>
        <v>No holdings</v>
      </c>
      <c r="CN676" s="17">
        <f t="shared" si="497"/>
        <v>0</v>
      </c>
      <c r="CO676" s="16" t="str">
        <f t="shared" si="498"/>
        <v>Pass</v>
      </c>
      <c r="CP676" s="38" t="b">
        <f>IF(ABS(Survey!$CS676)=0,TRUE,FALSE)</f>
        <v>1</v>
      </c>
      <c r="CQ676" s="37" t="b">
        <f>NOT(ISBLANK(Survey!$CT676))</f>
        <v>0</v>
      </c>
      <c r="CR676" s="16" t="str">
        <f t="shared" si="499"/>
        <v>Pass</v>
      </c>
      <c r="CS676" s="38" t="b">
        <f>IF(ABS(Survey!$DN676)=0,TRUE,FALSE)</f>
        <v>1</v>
      </c>
      <c r="CT676" s="37" t="b">
        <f>NOT(ISBLANK(Survey!$DO676))</f>
        <v>0</v>
      </c>
      <c r="CU676" t="str">
        <f t="shared" si="500"/>
        <v>Pass</v>
      </c>
      <c r="CV676" s="29" cm="1">
        <f t="array" ref="CV676">SUM(SUMIF(Survey!CO676,{"&gt;0","&lt;0"})*{1,-1})+SUM(SUMIF(Survey!DJ676,{"&gt;0","&lt;0"})*{1,-1})</f>
        <v>0</v>
      </c>
      <c r="CW676" s="29">
        <f>SUM(SUMIF(Survey!DQ676:DW676,{"&gt;0","&lt;0"})*{1,-1})+SUM(SUMIF(Survey!DY676:EE676,{"&gt;0","&lt;0"})*{1,-1})</f>
        <v>0</v>
      </c>
      <c r="CX676">
        <f t="shared" si="501"/>
        <v>0</v>
      </c>
      <c r="CY676">
        <f t="shared" si="502"/>
        <v>0</v>
      </c>
      <c r="CZ676" s="16" t="str">
        <f t="shared" si="503"/>
        <v>Pass</v>
      </c>
      <c r="DA676" s="38" t="b">
        <f>IF(ABS(Survey!$DW676)=0,TRUE,FALSE)</f>
        <v>1</v>
      </c>
      <c r="DB676" s="37" t="b">
        <f>NOT(ISBLANK(Survey!DX676))</f>
        <v>0</v>
      </c>
      <c r="DC676" s="16" t="str">
        <f t="shared" si="504"/>
        <v>Pass</v>
      </c>
      <c r="DD676" s="38" t="b">
        <f>IF(ABS(Survey!$EE676)=0,TRUE,FALSE)</f>
        <v>1</v>
      </c>
      <c r="DE676" s="37" t="b">
        <f>NOT(ISBLANK(Survey!$EF676))</f>
        <v>0</v>
      </c>
      <c r="DF676" s="16" t="str">
        <f t="shared" si="505"/>
        <v>Fail</v>
      </c>
      <c r="DG676" s="36">
        <f>SUM(SUMIF(Survey!EL676:EN676,{"&gt;0","&lt;0"})*{1,-1})</f>
        <v>0</v>
      </c>
      <c r="DH676">
        <f t="shared" si="506"/>
        <v>0</v>
      </c>
      <c r="DI676">
        <f t="shared" si="507"/>
        <v>100</v>
      </c>
      <c r="DJ676" s="35" t="b">
        <f>IF(OR(Survey!$M676="ETF",Survey!$M676="ETF, alternative mutual fund",Survey!$M676="Closed-end", Survey!$M676="Split share corp"),TRUE,FALSE)</f>
        <v>0</v>
      </c>
      <c r="DK676" s="16" t="str">
        <f t="shared" si="508"/>
        <v>Fail</v>
      </c>
      <c r="DL676" s="36">
        <f>SUM(SUMIF(Survey!EP676:EV676,{"&gt;0","&lt;0"})*{1,-1})</f>
        <v>0</v>
      </c>
      <c r="DM676">
        <f t="shared" si="509"/>
        <v>0</v>
      </c>
      <c r="DN676" s="17">
        <f t="shared" si="510"/>
        <v>100</v>
      </c>
      <c r="DO676" s="16" t="str">
        <f t="shared" si="511"/>
        <v>Fail</v>
      </c>
      <c r="DP676" s="36">
        <f>SUM(SUMIF(Survey!EX676:FD676,{"&gt;0","&lt;0"})*{1,-1})</f>
        <v>0</v>
      </c>
      <c r="DQ676">
        <f t="shared" si="512"/>
        <v>0</v>
      </c>
      <c r="DR676" s="17">
        <f t="shared" si="513"/>
        <v>100</v>
      </c>
    </row>
    <row r="677" spans="1:122">
      <c r="A677">
        <v>677</v>
      </c>
      <c r="B677" t="str">
        <f t="shared" si="467"/>
        <v>Pass</v>
      </c>
      <c r="C677" t="str">
        <f>IF(COUNTBLANK(Survey!B677:FE677)=$C$2, "Pass", "Fail")</f>
        <v>Pass</v>
      </c>
      <c r="D677" t="str">
        <f t="shared" si="468"/>
        <v>Fail</v>
      </c>
      <c r="E677" t="str">
        <f>IF(OR(ISBLANK(Survey!AJ677),COUNTIF(G677:BB677,"Fail")),"Fail","Pass")</f>
        <v>Fail</v>
      </c>
      <c r="G677" s="16" t="str">
        <f t="shared" si="469"/>
        <v>Fail</v>
      </c>
      <c r="H677" s="177">
        <f>COUNTBLANK(Survey!B677:D677)+COUNTBLANK(Survey!G677)+COUNTBLANK(Survey!I677)+COUNTBLANK(Survey!K677:M677)+COUNTBLANK(Survey!P677)+COUNTBLANK(Survey!S677:U677)+COUNTBLANK(Survey!Y677:AA677)+COUNTBLANK(Survey!AD677:AE677)+COUNTBLANK(Survey!AI677:AI677)</f>
        <v>18</v>
      </c>
      <c r="I677" s="16" t="str">
        <f t="shared" si="470"/>
        <v>Fail</v>
      </c>
      <c r="J677" t="b">
        <f>IF(Survey!E677="No",TRUE,FALSE)</f>
        <v>0</v>
      </c>
      <c r="K677" s="34">
        <f>LEN(Survey!E677)</f>
        <v>0</v>
      </c>
      <c r="L677" s="16" t="str">
        <f t="shared" si="471"/>
        <v>Fail</v>
      </c>
      <c r="M677" t="b">
        <f>IF(Survey!F677="No",TRUE,FALSE)</f>
        <v>0</v>
      </c>
      <c r="N677" s="33">
        <f>LEN(Survey!F677)</f>
        <v>0</v>
      </c>
      <c r="O677" s="16" t="str">
        <f t="shared" si="472"/>
        <v>Pass</v>
      </c>
      <c r="P677" s="34">
        <f>MOD((LEN(Survey!H677)+2),11)</f>
        <v>2</v>
      </c>
      <c r="Q677" s="33" t="str">
        <f>IF(Survey!$L677="Prospectus fund", "Yes", "No")</f>
        <v>No</v>
      </c>
      <c r="R677" s="16" t="str">
        <f t="shared" si="473"/>
        <v>Pass</v>
      </c>
      <c r="S677" s="34">
        <f>MOD((LEN(Survey!J677)+2),11)</f>
        <v>2</v>
      </c>
      <c r="T677" s="35" t="b">
        <f>IF(OR(Survey!$M677="ETF",Survey!$M677="ETF, alternative mutual fund",Survey!$M677="Closed-end", Survey!$M677="Split share corp", Survey!$I677="Yes"),TRUE,FALSE)</f>
        <v>0</v>
      </c>
      <c r="U677" s="16" t="str">
        <f>IFERROR(IF(AND(OR(X677=Y677,Y677 = "Either"),NOT(ISBLANK(Survey!K677))),"Pass","Fail"),"Pass")</f>
        <v>Fail</v>
      </c>
      <c r="V677" s="36" cm="1">
        <f t="array" ref="V677">SUM(SUMIF(Survey!BZ677:CS677,{"&gt;0","&lt;0"})*{1,-1})</f>
        <v>0</v>
      </c>
      <c r="W677" s="38" cm="1">
        <f t="array" ref="W677">SUM(SUMIF(Survey!CC677,{"&gt;0","&lt;0"})*{1,-1})+SUM(SUMIF(Survey!CM677,{"&gt;0","&lt;0"})*{1,-1})</f>
        <v>0</v>
      </c>
      <c r="X677" s="38">
        <f>Survey!K677</f>
        <v>0</v>
      </c>
      <c r="Y677" s="37" t="str">
        <f t="shared" si="474"/>
        <v>Either</v>
      </c>
      <c r="Z677" s="16" t="str">
        <f t="shared" si="475"/>
        <v>Fail</v>
      </c>
      <c r="AA677" s="67" cm="1">
        <f t="array" ref="AA677">SUM(SUMIF(Survey!BZ677:CS677,{"&gt;0","&lt;0"})*{1,-1})+SUM(SUMIF(Survey!CU677:DN677,{"&gt;0","&lt;0"})*{1,-1})</f>
        <v>0</v>
      </c>
      <c r="AB677" s="67">
        <f>IFERROR(AA677/(Survey!$AV677),0)</f>
        <v>0</v>
      </c>
      <c r="AC677" s="128" t="b">
        <f>IF(OR(Survey!$M677="Alternative strategy or hedge",Survey!$M677="Other, illiquid",Survey!$L677="Prospectus fund"),TRUE,FALSE)</f>
        <v>0</v>
      </c>
      <c r="AD677" s="128" t="b">
        <f>NOT(ISBLANK(Survey!$M677))</f>
        <v>0</v>
      </c>
      <c r="AE677" s="16" t="str">
        <f t="shared" si="476"/>
        <v>Pass</v>
      </c>
      <c r="AF677" s="38" t="b">
        <f>NOT(ISNUMBER(SEARCH("Other",Survey!$P677)))</f>
        <v>1</v>
      </c>
      <c r="AG677" s="37" t="b">
        <f>NOT(ISBLANK(Survey!$Q677))</f>
        <v>0</v>
      </c>
      <c r="AH677" s="16" t="str">
        <f t="shared" si="477"/>
        <v>Pass</v>
      </c>
      <c r="AI677" s="143">
        <f>COUNTBLANK(Survey!$W677)</f>
        <v>1</v>
      </c>
      <c r="AJ677" s="67">
        <f>IF(AND(Survey!L677&lt;&gt;"Exempt fund",OR(Survey!$M677="ETF",Survey!$M677="ETF, alternative mutual fund",Survey!$M677="Mutual fund",Survey!$M677="Alternative mutual fund",Survey!$M677="Money market")),1,0)</f>
        <v>0</v>
      </c>
      <c r="AK677" s="16" t="str">
        <f t="shared" si="478"/>
        <v>Pass</v>
      </c>
      <c r="AL677" s="38" t="b">
        <f>NOT(ISNUMBER(SEARCH("Yes",Survey!$AA677)))</f>
        <v>1</v>
      </c>
      <c r="AM677" s="37" t="b">
        <f>IF(COUNTBLANK(Survey!$AB677:$AC677)=0,TRUE, FALSE)</f>
        <v>0</v>
      </c>
      <c r="AN677" s="16" t="str">
        <f t="shared" si="479"/>
        <v>Pass</v>
      </c>
      <c r="AO677" s="38" t="b">
        <f>NOT(ISNUMBER(SEARCH("Yes",Survey!$AD677)))</f>
        <v>1</v>
      </c>
      <c r="AP677" s="37" t="b">
        <f>NOT(ISBLANK(Survey!$AF677))</f>
        <v>0</v>
      </c>
      <c r="AQ677" s="16" t="str">
        <f t="shared" si="480"/>
        <v>Pass</v>
      </c>
      <c r="AR677" s="38" t="b">
        <f>NOT(OR(ISNUMBER(SEARCH("Other",Survey!$AF677)),ISNUMBER(SEARCH("Multiple",Survey!$AF677))))</f>
        <v>1</v>
      </c>
      <c r="AS677" s="37" t="b">
        <f>NOT(ISBLANK(Survey!$AG677))</f>
        <v>0</v>
      </c>
      <c r="AT677" s="16" t="str">
        <f t="shared" si="481"/>
        <v>Fail</v>
      </c>
      <c r="AU677" s="143">
        <f>IF(ABS(Survey!$AV677)&gt;0, 1,0)</f>
        <v>0</v>
      </c>
      <c r="AV677" s="143">
        <f>IF(COUNTBLANK(Survey!$AJ677)=0,1,0)</f>
        <v>0</v>
      </c>
      <c r="AW677" s="16" t="str">
        <f t="shared" si="482"/>
        <v>Pass</v>
      </c>
      <c r="AX677" s="143">
        <f>IF(ISBLANK(Survey!$AJ677),0,1)</f>
        <v>0</v>
      </c>
      <c r="AY677" s="165">
        <f>COUNTBLANK(Survey!$AK677)</f>
        <v>1</v>
      </c>
      <c r="AZ677" s="16" t="str">
        <f t="shared" si="483"/>
        <v>Pass</v>
      </c>
      <c r="BA677" s="143">
        <f>IF(OR(Survey!$AK677="Closed",ISBLANK(Survey!$AK677)),0,1)</f>
        <v>0</v>
      </c>
      <c r="BB677" s="165">
        <f>IF(ISBLANK(Survey!$AL677),1,0)</f>
        <v>1</v>
      </c>
      <c r="BC677" s="147" t="str" cm="1">
        <f t="array" ref="BC677">IF(OR(IF(OR($BE677+$BF677 = 2, $BG677=1), FALSE, TRUE), AND($BD677:$BD677 = 0)),"Pass","Fail")</f>
        <v>Pass</v>
      </c>
      <c r="BD677" s="143">
        <f>COUNTBLANK(Survey!$AM677:$AO677)</f>
        <v>3</v>
      </c>
      <c r="BE677" s="143">
        <f>IF(Survey!$I677="Yes",1,0)</f>
        <v>0</v>
      </c>
      <c r="BF677" s="143">
        <f>IF(OR(Survey!$M677="Mutual fund",Survey!$M677="Alternative mutual fund",Survey!$M677="Money market"),1,0)</f>
        <v>0</v>
      </c>
      <c r="BG677" s="148">
        <f>IF(OR(Survey!$M677="ETF",Survey!$M677="ETF, alternative mutual fund"),1,0)</f>
        <v>0</v>
      </c>
      <c r="BH677" s="16" t="str">
        <f t="shared" si="484"/>
        <v>Pass</v>
      </c>
      <c r="BI677" s="38" t="b">
        <f>OR(ISNUMBER(SEARCH("Yes",Survey!$AO677)),ISBLANK(Survey!$AO677))</f>
        <v>1</v>
      </c>
      <c r="BJ677" s="67" t="b">
        <f>NOT(ISBLANK(Survey!$AP677))</f>
        <v>0</v>
      </c>
      <c r="BK677" s="16" t="str">
        <f t="shared" si="485"/>
        <v>Pass</v>
      </c>
      <c r="BL677" s="143">
        <f>IF(Survey!$AW677=0, 0,1)</f>
        <v>0</v>
      </c>
      <c r="BM677" s="67">
        <f>Survey!$AQ677</f>
        <v>0</v>
      </c>
      <c r="BN677" s="67">
        <f>IFERROR((Survey!$AX677-ABS(Survey!$AY677)-ABS(Survey!$BD677))/Survey!$AW677,0)</f>
        <v>0</v>
      </c>
      <c r="BO677" s="67">
        <f>IF(AND($BM677&gt;$BN677-0.2,$BM677&lt;$BN677+0.2,ISBLANK(Survey!$AQ677)=FALSE),0,1)</f>
        <v>1</v>
      </c>
      <c r="BP677" s="165">
        <f>IF(ISBLANK(Survey!$AR677),1,0)</f>
        <v>1</v>
      </c>
      <c r="BQ677" s="16" t="str">
        <f t="shared" si="486"/>
        <v>Pass</v>
      </c>
      <c r="BR677" s="143">
        <f>IF(Survey!$AW677=0, 0,1)</f>
        <v>0</v>
      </c>
      <c r="BS677" s="67">
        <f>IF(AND(Survey!$AS677&gt;=0,Survey!$AS677&lt;=0.2,Survey!$AS677&lt;&gt;""),0,1)</f>
        <v>1</v>
      </c>
      <c r="BT677" s="143">
        <f>IF(ISBLANK(Survey!$AT677),1,0)</f>
        <v>1</v>
      </c>
      <c r="BU677" s="16" t="str">
        <f t="shared" si="487"/>
        <v>Fail</v>
      </c>
      <c r="BV677" s="165">
        <f>Survey!$AU677</f>
        <v>0</v>
      </c>
      <c r="BW677" s="16" t="str">
        <f t="shared" si="488"/>
        <v>Pass</v>
      </c>
      <c r="BX677" s="36">
        <f>Survey!$AV677</f>
        <v>0</v>
      </c>
      <c r="BY677" s="176">
        <f>Survey!$AW677+Survey!$AX677-ABS(Survey!$AY677)+ABS(Survey!$AZ677)-ABS(Survey!$BA677)+ABS(Survey!$BB677)-ABS(Survey!$BC677)-ABS(Survey!$BD677)+Survey!$BE677</f>
        <v>0</v>
      </c>
      <c r="BZ677" s="35">
        <f t="shared" si="489"/>
        <v>0</v>
      </c>
      <c r="CA677" s="17">
        <f t="shared" si="490"/>
        <v>0</v>
      </c>
      <c r="CB677" s="16" t="str">
        <f t="shared" si="491"/>
        <v>Pass</v>
      </c>
      <c r="CC677" s="38" t="b">
        <f>IF(ABS(Survey!$BE677)=0,TRUE,FALSE)</f>
        <v>1</v>
      </c>
      <c r="CD677" s="37" t="b">
        <f>NOT(ISBLANK(Survey!$BF677))</f>
        <v>0</v>
      </c>
      <c r="CE677" t="str">
        <f t="shared" si="492"/>
        <v>Fail</v>
      </c>
      <c r="CF677" s="29">
        <f>Survey!$AV677</f>
        <v>0</v>
      </c>
      <c r="CG677" s="29" cm="1">
        <f t="array" ref="CG677">SUM(SUMIF(Survey!BH677:BO677,{"&gt;0","&lt;0"})*{1,-1})-SUM(SUMIF(Survey!BQ677:BX677,{"&gt;0","&lt;0"})*{1,-1})</f>
        <v>0</v>
      </c>
      <c r="CH677" s="35" t="str">
        <f t="shared" si="493"/>
        <v>No holdings</v>
      </c>
      <c r="CI677">
        <f t="shared" si="494"/>
        <v>0</v>
      </c>
      <c r="CJ677" s="16" t="str">
        <f t="shared" si="495"/>
        <v>Fail</v>
      </c>
      <c r="CK677" s="36">
        <f>Survey!$AV677</f>
        <v>0</v>
      </c>
      <c r="CL677" s="36" cm="1">
        <f t="array" ref="CL677">SUM(SUMIF(Survey!BZ677:CS677,{"&gt;0","&lt;0"})*{1,-1})-SUM(SUMIF(Survey!CU677:DN677,{"&gt;0","&lt;0"})*{1,-1})</f>
        <v>0</v>
      </c>
      <c r="CM677" s="35" t="str">
        <f t="shared" si="496"/>
        <v>No holdings</v>
      </c>
      <c r="CN677" s="17">
        <f t="shared" si="497"/>
        <v>0</v>
      </c>
      <c r="CO677" s="16" t="str">
        <f t="shared" si="498"/>
        <v>Pass</v>
      </c>
      <c r="CP677" s="38" t="b">
        <f>IF(ABS(Survey!$CS677)=0,TRUE,FALSE)</f>
        <v>1</v>
      </c>
      <c r="CQ677" s="37" t="b">
        <f>NOT(ISBLANK(Survey!$CT677))</f>
        <v>0</v>
      </c>
      <c r="CR677" s="16" t="str">
        <f t="shared" si="499"/>
        <v>Pass</v>
      </c>
      <c r="CS677" s="38" t="b">
        <f>IF(ABS(Survey!$DN677)=0,TRUE,FALSE)</f>
        <v>1</v>
      </c>
      <c r="CT677" s="37" t="b">
        <f>NOT(ISBLANK(Survey!$DO677))</f>
        <v>0</v>
      </c>
      <c r="CU677" t="str">
        <f t="shared" si="500"/>
        <v>Pass</v>
      </c>
      <c r="CV677" s="29" cm="1">
        <f t="array" ref="CV677">SUM(SUMIF(Survey!CO677,{"&gt;0","&lt;0"})*{1,-1})+SUM(SUMIF(Survey!DJ677,{"&gt;0","&lt;0"})*{1,-1})</f>
        <v>0</v>
      </c>
      <c r="CW677" s="29">
        <f>SUM(SUMIF(Survey!DQ677:DW677,{"&gt;0","&lt;0"})*{1,-1})+SUM(SUMIF(Survey!DY677:EE677,{"&gt;0","&lt;0"})*{1,-1})</f>
        <v>0</v>
      </c>
      <c r="CX677">
        <f t="shared" si="501"/>
        <v>0</v>
      </c>
      <c r="CY677">
        <f t="shared" si="502"/>
        <v>0</v>
      </c>
      <c r="CZ677" s="16" t="str">
        <f t="shared" si="503"/>
        <v>Pass</v>
      </c>
      <c r="DA677" s="38" t="b">
        <f>IF(ABS(Survey!$DW677)=0,TRUE,FALSE)</f>
        <v>1</v>
      </c>
      <c r="DB677" s="37" t="b">
        <f>NOT(ISBLANK(Survey!DX677))</f>
        <v>0</v>
      </c>
      <c r="DC677" s="16" t="str">
        <f t="shared" si="504"/>
        <v>Pass</v>
      </c>
      <c r="DD677" s="38" t="b">
        <f>IF(ABS(Survey!$EE677)=0,TRUE,FALSE)</f>
        <v>1</v>
      </c>
      <c r="DE677" s="37" t="b">
        <f>NOT(ISBLANK(Survey!$EF677))</f>
        <v>0</v>
      </c>
      <c r="DF677" s="16" t="str">
        <f t="shared" si="505"/>
        <v>Fail</v>
      </c>
      <c r="DG677" s="36">
        <f>SUM(SUMIF(Survey!EL677:EN677,{"&gt;0","&lt;0"})*{1,-1})</f>
        <v>0</v>
      </c>
      <c r="DH677">
        <f t="shared" si="506"/>
        <v>0</v>
      </c>
      <c r="DI677">
        <f t="shared" si="507"/>
        <v>100</v>
      </c>
      <c r="DJ677" s="35" t="b">
        <f>IF(OR(Survey!$M677="ETF",Survey!$M677="ETF, alternative mutual fund",Survey!$M677="Closed-end", Survey!$M677="Split share corp"),TRUE,FALSE)</f>
        <v>0</v>
      </c>
      <c r="DK677" s="16" t="str">
        <f t="shared" si="508"/>
        <v>Fail</v>
      </c>
      <c r="DL677" s="36">
        <f>SUM(SUMIF(Survey!EP677:EV677,{"&gt;0","&lt;0"})*{1,-1})</f>
        <v>0</v>
      </c>
      <c r="DM677">
        <f t="shared" si="509"/>
        <v>0</v>
      </c>
      <c r="DN677" s="17">
        <f t="shared" si="510"/>
        <v>100</v>
      </c>
      <c r="DO677" s="16" t="str">
        <f t="shared" si="511"/>
        <v>Fail</v>
      </c>
      <c r="DP677" s="36">
        <f>SUM(SUMIF(Survey!EX677:FD677,{"&gt;0","&lt;0"})*{1,-1})</f>
        <v>0</v>
      </c>
      <c r="DQ677">
        <f t="shared" si="512"/>
        <v>0</v>
      </c>
      <c r="DR677" s="17">
        <f t="shared" si="513"/>
        <v>100</v>
      </c>
    </row>
    <row r="678" spans="1:122">
      <c r="A678">
        <v>678</v>
      </c>
      <c r="B678" t="str">
        <f t="shared" si="467"/>
        <v>Pass</v>
      </c>
      <c r="C678" t="str">
        <f>IF(COUNTBLANK(Survey!B678:FE678)=$C$2, "Pass", "Fail")</f>
        <v>Pass</v>
      </c>
      <c r="D678" t="str">
        <f t="shared" si="468"/>
        <v>Fail</v>
      </c>
      <c r="E678" t="str">
        <f>IF(OR(ISBLANK(Survey!AJ678),COUNTIF(G678:BB678,"Fail")),"Fail","Pass")</f>
        <v>Fail</v>
      </c>
      <c r="G678" s="16" t="str">
        <f t="shared" si="469"/>
        <v>Fail</v>
      </c>
      <c r="H678" s="177">
        <f>COUNTBLANK(Survey!B678:D678)+COUNTBLANK(Survey!G678)+COUNTBLANK(Survey!I678)+COUNTBLANK(Survey!K678:M678)+COUNTBLANK(Survey!P678)+COUNTBLANK(Survey!S678:U678)+COUNTBLANK(Survey!Y678:AA678)+COUNTBLANK(Survey!AD678:AE678)+COUNTBLANK(Survey!AI678:AI678)</f>
        <v>18</v>
      </c>
      <c r="I678" s="16" t="str">
        <f t="shared" si="470"/>
        <v>Fail</v>
      </c>
      <c r="J678" t="b">
        <f>IF(Survey!E678="No",TRUE,FALSE)</f>
        <v>0</v>
      </c>
      <c r="K678" s="34">
        <f>LEN(Survey!E678)</f>
        <v>0</v>
      </c>
      <c r="L678" s="16" t="str">
        <f t="shared" si="471"/>
        <v>Fail</v>
      </c>
      <c r="M678" t="b">
        <f>IF(Survey!F678="No",TRUE,FALSE)</f>
        <v>0</v>
      </c>
      <c r="N678" s="33">
        <f>LEN(Survey!F678)</f>
        <v>0</v>
      </c>
      <c r="O678" s="16" t="str">
        <f t="shared" si="472"/>
        <v>Pass</v>
      </c>
      <c r="P678" s="34">
        <f>MOD((LEN(Survey!H678)+2),11)</f>
        <v>2</v>
      </c>
      <c r="Q678" s="33" t="str">
        <f>IF(Survey!$L678="Prospectus fund", "Yes", "No")</f>
        <v>No</v>
      </c>
      <c r="R678" s="16" t="str">
        <f t="shared" si="473"/>
        <v>Pass</v>
      </c>
      <c r="S678" s="34">
        <f>MOD((LEN(Survey!J678)+2),11)</f>
        <v>2</v>
      </c>
      <c r="T678" s="35" t="b">
        <f>IF(OR(Survey!$M678="ETF",Survey!$M678="ETF, alternative mutual fund",Survey!$M678="Closed-end", Survey!$M678="Split share corp", Survey!$I678="Yes"),TRUE,FALSE)</f>
        <v>0</v>
      </c>
      <c r="U678" s="16" t="str">
        <f>IFERROR(IF(AND(OR(X678=Y678,Y678 = "Either"),NOT(ISBLANK(Survey!K678))),"Pass","Fail"),"Pass")</f>
        <v>Fail</v>
      </c>
      <c r="V678" s="36" cm="1">
        <f t="array" ref="V678">SUM(SUMIF(Survey!BZ678:CS678,{"&gt;0","&lt;0"})*{1,-1})</f>
        <v>0</v>
      </c>
      <c r="W678" s="38" cm="1">
        <f t="array" ref="W678">SUM(SUMIF(Survey!CC678,{"&gt;0","&lt;0"})*{1,-1})+SUM(SUMIF(Survey!CM678,{"&gt;0","&lt;0"})*{1,-1})</f>
        <v>0</v>
      </c>
      <c r="X678" s="38">
        <f>Survey!K678</f>
        <v>0</v>
      </c>
      <c r="Y678" s="37" t="str">
        <f t="shared" si="474"/>
        <v>Either</v>
      </c>
      <c r="Z678" s="16" t="str">
        <f t="shared" si="475"/>
        <v>Fail</v>
      </c>
      <c r="AA678" s="67" cm="1">
        <f t="array" ref="AA678">SUM(SUMIF(Survey!BZ678:CS678,{"&gt;0","&lt;0"})*{1,-1})+SUM(SUMIF(Survey!CU678:DN678,{"&gt;0","&lt;0"})*{1,-1})</f>
        <v>0</v>
      </c>
      <c r="AB678" s="67">
        <f>IFERROR(AA678/(Survey!$AV678),0)</f>
        <v>0</v>
      </c>
      <c r="AC678" s="128" t="b">
        <f>IF(OR(Survey!$M678="Alternative strategy or hedge",Survey!$M678="Other, illiquid",Survey!$L678="Prospectus fund"),TRUE,FALSE)</f>
        <v>0</v>
      </c>
      <c r="AD678" s="128" t="b">
        <f>NOT(ISBLANK(Survey!$M678))</f>
        <v>0</v>
      </c>
      <c r="AE678" s="16" t="str">
        <f t="shared" si="476"/>
        <v>Pass</v>
      </c>
      <c r="AF678" s="38" t="b">
        <f>NOT(ISNUMBER(SEARCH("Other",Survey!$P678)))</f>
        <v>1</v>
      </c>
      <c r="AG678" s="37" t="b">
        <f>NOT(ISBLANK(Survey!$Q678))</f>
        <v>0</v>
      </c>
      <c r="AH678" s="16" t="str">
        <f t="shared" si="477"/>
        <v>Pass</v>
      </c>
      <c r="AI678" s="143">
        <f>COUNTBLANK(Survey!$W678)</f>
        <v>1</v>
      </c>
      <c r="AJ678" s="67">
        <f>IF(AND(Survey!L678&lt;&gt;"Exempt fund",OR(Survey!$M678="ETF",Survey!$M678="ETF, alternative mutual fund",Survey!$M678="Mutual fund",Survey!$M678="Alternative mutual fund",Survey!$M678="Money market")),1,0)</f>
        <v>0</v>
      </c>
      <c r="AK678" s="16" t="str">
        <f t="shared" si="478"/>
        <v>Pass</v>
      </c>
      <c r="AL678" s="38" t="b">
        <f>NOT(ISNUMBER(SEARCH("Yes",Survey!$AA678)))</f>
        <v>1</v>
      </c>
      <c r="AM678" s="37" t="b">
        <f>IF(COUNTBLANK(Survey!$AB678:$AC678)=0,TRUE, FALSE)</f>
        <v>0</v>
      </c>
      <c r="AN678" s="16" t="str">
        <f t="shared" si="479"/>
        <v>Pass</v>
      </c>
      <c r="AO678" s="38" t="b">
        <f>NOT(ISNUMBER(SEARCH("Yes",Survey!$AD678)))</f>
        <v>1</v>
      </c>
      <c r="AP678" s="37" t="b">
        <f>NOT(ISBLANK(Survey!$AF678))</f>
        <v>0</v>
      </c>
      <c r="AQ678" s="16" t="str">
        <f t="shared" si="480"/>
        <v>Pass</v>
      </c>
      <c r="AR678" s="38" t="b">
        <f>NOT(OR(ISNUMBER(SEARCH("Other",Survey!$AF678)),ISNUMBER(SEARCH("Multiple",Survey!$AF678))))</f>
        <v>1</v>
      </c>
      <c r="AS678" s="37" t="b">
        <f>NOT(ISBLANK(Survey!$AG678))</f>
        <v>0</v>
      </c>
      <c r="AT678" s="16" t="str">
        <f t="shared" si="481"/>
        <v>Fail</v>
      </c>
      <c r="AU678" s="143">
        <f>IF(ABS(Survey!$AV678)&gt;0, 1,0)</f>
        <v>0</v>
      </c>
      <c r="AV678" s="143">
        <f>IF(COUNTBLANK(Survey!$AJ678)=0,1,0)</f>
        <v>0</v>
      </c>
      <c r="AW678" s="16" t="str">
        <f t="shared" si="482"/>
        <v>Pass</v>
      </c>
      <c r="AX678" s="143">
        <f>IF(ISBLANK(Survey!$AJ678),0,1)</f>
        <v>0</v>
      </c>
      <c r="AY678" s="165">
        <f>COUNTBLANK(Survey!$AK678)</f>
        <v>1</v>
      </c>
      <c r="AZ678" s="16" t="str">
        <f t="shared" si="483"/>
        <v>Pass</v>
      </c>
      <c r="BA678" s="143">
        <f>IF(OR(Survey!$AK678="Closed",ISBLANK(Survey!$AK678)),0,1)</f>
        <v>0</v>
      </c>
      <c r="BB678" s="165">
        <f>IF(ISBLANK(Survey!$AL678),1,0)</f>
        <v>1</v>
      </c>
      <c r="BC678" s="147" t="str" cm="1">
        <f t="array" ref="BC678">IF(OR(IF(OR($BE678+$BF678 = 2, $BG678=1), FALSE, TRUE), AND($BD678:$BD678 = 0)),"Pass","Fail")</f>
        <v>Pass</v>
      </c>
      <c r="BD678" s="143">
        <f>COUNTBLANK(Survey!$AM678:$AO678)</f>
        <v>3</v>
      </c>
      <c r="BE678" s="143">
        <f>IF(Survey!$I678="Yes",1,0)</f>
        <v>0</v>
      </c>
      <c r="BF678" s="143">
        <f>IF(OR(Survey!$M678="Mutual fund",Survey!$M678="Alternative mutual fund",Survey!$M678="Money market"),1,0)</f>
        <v>0</v>
      </c>
      <c r="BG678" s="148">
        <f>IF(OR(Survey!$M678="ETF",Survey!$M678="ETF, alternative mutual fund"),1,0)</f>
        <v>0</v>
      </c>
      <c r="BH678" s="16" t="str">
        <f t="shared" si="484"/>
        <v>Pass</v>
      </c>
      <c r="BI678" s="38" t="b">
        <f>OR(ISNUMBER(SEARCH("Yes",Survey!$AO678)),ISBLANK(Survey!$AO678))</f>
        <v>1</v>
      </c>
      <c r="BJ678" s="67" t="b">
        <f>NOT(ISBLANK(Survey!$AP678))</f>
        <v>0</v>
      </c>
      <c r="BK678" s="16" t="str">
        <f t="shared" si="485"/>
        <v>Pass</v>
      </c>
      <c r="BL678" s="143">
        <f>IF(Survey!$AW678=0, 0,1)</f>
        <v>0</v>
      </c>
      <c r="BM678" s="67">
        <f>Survey!$AQ678</f>
        <v>0</v>
      </c>
      <c r="BN678" s="67">
        <f>IFERROR((Survey!$AX678-ABS(Survey!$AY678)-ABS(Survey!$BD678))/Survey!$AW678,0)</f>
        <v>0</v>
      </c>
      <c r="BO678" s="67">
        <f>IF(AND($BM678&gt;$BN678-0.2,$BM678&lt;$BN678+0.2,ISBLANK(Survey!$AQ678)=FALSE),0,1)</f>
        <v>1</v>
      </c>
      <c r="BP678" s="165">
        <f>IF(ISBLANK(Survey!$AR678),1,0)</f>
        <v>1</v>
      </c>
      <c r="BQ678" s="16" t="str">
        <f t="shared" si="486"/>
        <v>Pass</v>
      </c>
      <c r="BR678" s="143">
        <f>IF(Survey!$AW678=0, 0,1)</f>
        <v>0</v>
      </c>
      <c r="BS678" s="67">
        <f>IF(AND(Survey!$AS678&gt;=0,Survey!$AS678&lt;=0.2,Survey!$AS678&lt;&gt;""),0,1)</f>
        <v>1</v>
      </c>
      <c r="BT678" s="143">
        <f>IF(ISBLANK(Survey!$AT678),1,0)</f>
        <v>1</v>
      </c>
      <c r="BU678" s="16" t="str">
        <f t="shared" si="487"/>
        <v>Fail</v>
      </c>
      <c r="BV678" s="165">
        <f>Survey!$AU678</f>
        <v>0</v>
      </c>
      <c r="BW678" s="16" t="str">
        <f t="shared" si="488"/>
        <v>Pass</v>
      </c>
      <c r="BX678" s="36">
        <f>Survey!$AV678</f>
        <v>0</v>
      </c>
      <c r="BY678" s="176">
        <f>Survey!$AW678+Survey!$AX678-ABS(Survey!$AY678)+ABS(Survey!$AZ678)-ABS(Survey!$BA678)+ABS(Survey!$BB678)-ABS(Survey!$BC678)-ABS(Survey!$BD678)+Survey!$BE678</f>
        <v>0</v>
      </c>
      <c r="BZ678" s="35">
        <f t="shared" si="489"/>
        <v>0</v>
      </c>
      <c r="CA678" s="17">
        <f t="shared" si="490"/>
        <v>0</v>
      </c>
      <c r="CB678" s="16" t="str">
        <f t="shared" si="491"/>
        <v>Pass</v>
      </c>
      <c r="CC678" s="38" t="b">
        <f>IF(ABS(Survey!$BE678)=0,TRUE,FALSE)</f>
        <v>1</v>
      </c>
      <c r="CD678" s="37" t="b">
        <f>NOT(ISBLANK(Survey!$BF678))</f>
        <v>0</v>
      </c>
      <c r="CE678" t="str">
        <f t="shared" si="492"/>
        <v>Fail</v>
      </c>
      <c r="CF678" s="29">
        <f>Survey!$AV678</f>
        <v>0</v>
      </c>
      <c r="CG678" s="29" cm="1">
        <f t="array" ref="CG678">SUM(SUMIF(Survey!BH678:BO678,{"&gt;0","&lt;0"})*{1,-1})-SUM(SUMIF(Survey!BQ678:BX678,{"&gt;0","&lt;0"})*{1,-1})</f>
        <v>0</v>
      </c>
      <c r="CH678" s="35" t="str">
        <f t="shared" si="493"/>
        <v>No holdings</v>
      </c>
      <c r="CI678">
        <f t="shared" si="494"/>
        <v>0</v>
      </c>
      <c r="CJ678" s="16" t="str">
        <f t="shared" si="495"/>
        <v>Fail</v>
      </c>
      <c r="CK678" s="36">
        <f>Survey!$AV678</f>
        <v>0</v>
      </c>
      <c r="CL678" s="36" cm="1">
        <f t="array" ref="CL678">SUM(SUMIF(Survey!BZ678:CS678,{"&gt;0","&lt;0"})*{1,-1})-SUM(SUMIF(Survey!CU678:DN678,{"&gt;0","&lt;0"})*{1,-1})</f>
        <v>0</v>
      </c>
      <c r="CM678" s="35" t="str">
        <f t="shared" si="496"/>
        <v>No holdings</v>
      </c>
      <c r="CN678" s="17">
        <f t="shared" si="497"/>
        <v>0</v>
      </c>
      <c r="CO678" s="16" t="str">
        <f t="shared" si="498"/>
        <v>Pass</v>
      </c>
      <c r="CP678" s="38" t="b">
        <f>IF(ABS(Survey!$CS678)=0,TRUE,FALSE)</f>
        <v>1</v>
      </c>
      <c r="CQ678" s="37" t="b">
        <f>NOT(ISBLANK(Survey!$CT678))</f>
        <v>0</v>
      </c>
      <c r="CR678" s="16" t="str">
        <f t="shared" si="499"/>
        <v>Pass</v>
      </c>
      <c r="CS678" s="38" t="b">
        <f>IF(ABS(Survey!$DN678)=0,TRUE,FALSE)</f>
        <v>1</v>
      </c>
      <c r="CT678" s="37" t="b">
        <f>NOT(ISBLANK(Survey!$DO678))</f>
        <v>0</v>
      </c>
      <c r="CU678" t="str">
        <f t="shared" si="500"/>
        <v>Pass</v>
      </c>
      <c r="CV678" s="29" cm="1">
        <f t="array" ref="CV678">SUM(SUMIF(Survey!CO678,{"&gt;0","&lt;0"})*{1,-1})+SUM(SUMIF(Survey!DJ678,{"&gt;0","&lt;0"})*{1,-1})</f>
        <v>0</v>
      </c>
      <c r="CW678" s="29">
        <f>SUM(SUMIF(Survey!DQ678:DW678,{"&gt;0","&lt;0"})*{1,-1})+SUM(SUMIF(Survey!DY678:EE678,{"&gt;0","&lt;0"})*{1,-1})</f>
        <v>0</v>
      </c>
      <c r="CX678">
        <f t="shared" si="501"/>
        <v>0</v>
      </c>
      <c r="CY678">
        <f t="shared" si="502"/>
        <v>0</v>
      </c>
      <c r="CZ678" s="16" t="str">
        <f t="shared" si="503"/>
        <v>Pass</v>
      </c>
      <c r="DA678" s="38" t="b">
        <f>IF(ABS(Survey!$DW678)=0,TRUE,FALSE)</f>
        <v>1</v>
      </c>
      <c r="DB678" s="37" t="b">
        <f>NOT(ISBLANK(Survey!DX678))</f>
        <v>0</v>
      </c>
      <c r="DC678" s="16" t="str">
        <f t="shared" si="504"/>
        <v>Pass</v>
      </c>
      <c r="DD678" s="38" t="b">
        <f>IF(ABS(Survey!$EE678)=0,TRUE,FALSE)</f>
        <v>1</v>
      </c>
      <c r="DE678" s="37" t="b">
        <f>NOT(ISBLANK(Survey!$EF678))</f>
        <v>0</v>
      </c>
      <c r="DF678" s="16" t="str">
        <f t="shared" si="505"/>
        <v>Fail</v>
      </c>
      <c r="DG678" s="36">
        <f>SUM(SUMIF(Survey!EL678:EN678,{"&gt;0","&lt;0"})*{1,-1})</f>
        <v>0</v>
      </c>
      <c r="DH678">
        <f t="shared" si="506"/>
        <v>0</v>
      </c>
      <c r="DI678">
        <f t="shared" si="507"/>
        <v>100</v>
      </c>
      <c r="DJ678" s="35" t="b">
        <f>IF(OR(Survey!$M678="ETF",Survey!$M678="ETF, alternative mutual fund",Survey!$M678="Closed-end", Survey!$M678="Split share corp"),TRUE,FALSE)</f>
        <v>0</v>
      </c>
      <c r="DK678" s="16" t="str">
        <f t="shared" si="508"/>
        <v>Fail</v>
      </c>
      <c r="DL678" s="36">
        <f>SUM(SUMIF(Survey!EP678:EV678,{"&gt;0","&lt;0"})*{1,-1})</f>
        <v>0</v>
      </c>
      <c r="DM678">
        <f t="shared" si="509"/>
        <v>0</v>
      </c>
      <c r="DN678" s="17">
        <f t="shared" si="510"/>
        <v>100</v>
      </c>
      <c r="DO678" s="16" t="str">
        <f t="shared" si="511"/>
        <v>Fail</v>
      </c>
      <c r="DP678" s="36">
        <f>SUM(SUMIF(Survey!EX678:FD678,{"&gt;0","&lt;0"})*{1,-1})</f>
        <v>0</v>
      </c>
      <c r="DQ678">
        <f t="shared" si="512"/>
        <v>0</v>
      </c>
      <c r="DR678" s="17">
        <f t="shared" si="513"/>
        <v>100</v>
      </c>
    </row>
    <row r="679" spans="1:122">
      <c r="A679">
        <v>679</v>
      </c>
      <c r="B679" t="str">
        <f t="shared" si="467"/>
        <v>Pass</v>
      </c>
      <c r="C679" t="str">
        <f>IF(COUNTBLANK(Survey!B679:FE679)=$C$2, "Pass", "Fail")</f>
        <v>Pass</v>
      </c>
      <c r="D679" t="str">
        <f t="shared" si="468"/>
        <v>Fail</v>
      </c>
      <c r="E679" t="str">
        <f>IF(OR(ISBLANK(Survey!AJ679),COUNTIF(G679:BB679,"Fail")),"Fail","Pass")</f>
        <v>Fail</v>
      </c>
      <c r="G679" s="16" t="str">
        <f t="shared" si="469"/>
        <v>Fail</v>
      </c>
      <c r="H679" s="177">
        <f>COUNTBLANK(Survey!B679:D679)+COUNTBLANK(Survey!G679)+COUNTBLANK(Survey!I679)+COUNTBLANK(Survey!K679:M679)+COUNTBLANK(Survey!P679)+COUNTBLANK(Survey!S679:U679)+COUNTBLANK(Survey!Y679:AA679)+COUNTBLANK(Survey!AD679:AE679)+COUNTBLANK(Survey!AI679:AI679)</f>
        <v>18</v>
      </c>
      <c r="I679" s="16" t="str">
        <f t="shared" si="470"/>
        <v>Fail</v>
      </c>
      <c r="J679" t="b">
        <f>IF(Survey!E679="No",TRUE,FALSE)</f>
        <v>0</v>
      </c>
      <c r="K679" s="34">
        <f>LEN(Survey!E679)</f>
        <v>0</v>
      </c>
      <c r="L679" s="16" t="str">
        <f t="shared" si="471"/>
        <v>Fail</v>
      </c>
      <c r="M679" t="b">
        <f>IF(Survey!F679="No",TRUE,FALSE)</f>
        <v>0</v>
      </c>
      <c r="N679" s="33">
        <f>LEN(Survey!F679)</f>
        <v>0</v>
      </c>
      <c r="O679" s="16" t="str">
        <f t="shared" si="472"/>
        <v>Pass</v>
      </c>
      <c r="P679" s="34">
        <f>MOD((LEN(Survey!H679)+2),11)</f>
        <v>2</v>
      </c>
      <c r="Q679" s="33" t="str">
        <f>IF(Survey!$L679="Prospectus fund", "Yes", "No")</f>
        <v>No</v>
      </c>
      <c r="R679" s="16" t="str">
        <f t="shared" si="473"/>
        <v>Pass</v>
      </c>
      <c r="S679" s="34">
        <f>MOD((LEN(Survey!J679)+2),11)</f>
        <v>2</v>
      </c>
      <c r="T679" s="35" t="b">
        <f>IF(OR(Survey!$M679="ETF",Survey!$M679="ETF, alternative mutual fund",Survey!$M679="Closed-end", Survey!$M679="Split share corp", Survey!$I679="Yes"),TRUE,FALSE)</f>
        <v>0</v>
      </c>
      <c r="U679" s="16" t="str">
        <f>IFERROR(IF(AND(OR(X679=Y679,Y679 = "Either"),NOT(ISBLANK(Survey!K679))),"Pass","Fail"),"Pass")</f>
        <v>Fail</v>
      </c>
      <c r="V679" s="36" cm="1">
        <f t="array" ref="V679">SUM(SUMIF(Survey!BZ679:CS679,{"&gt;0","&lt;0"})*{1,-1})</f>
        <v>0</v>
      </c>
      <c r="W679" s="38" cm="1">
        <f t="array" ref="W679">SUM(SUMIF(Survey!CC679,{"&gt;0","&lt;0"})*{1,-1})+SUM(SUMIF(Survey!CM679,{"&gt;0","&lt;0"})*{1,-1})</f>
        <v>0</v>
      </c>
      <c r="X679" s="38">
        <f>Survey!K679</f>
        <v>0</v>
      </c>
      <c r="Y679" s="37" t="str">
        <f t="shared" si="474"/>
        <v>Either</v>
      </c>
      <c r="Z679" s="16" t="str">
        <f t="shared" si="475"/>
        <v>Fail</v>
      </c>
      <c r="AA679" s="67" cm="1">
        <f t="array" ref="AA679">SUM(SUMIF(Survey!BZ679:CS679,{"&gt;0","&lt;0"})*{1,-1})+SUM(SUMIF(Survey!CU679:DN679,{"&gt;0","&lt;0"})*{1,-1})</f>
        <v>0</v>
      </c>
      <c r="AB679" s="67">
        <f>IFERROR(AA679/(Survey!$AV679),0)</f>
        <v>0</v>
      </c>
      <c r="AC679" s="128" t="b">
        <f>IF(OR(Survey!$M679="Alternative strategy or hedge",Survey!$M679="Other, illiquid",Survey!$L679="Prospectus fund"),TRUE,FALSE)</f>
        <v>0</v>
      </c>
      <c r="AD679" s="128" t="b">
        <f>NOT(ISBLANK(Survey!$M679))</f>
        <v>0</v>
      </c>
      <c r="AE679" s="16" t="str">
        <f t="shared" si="476"/>
        <v>Pass</v>
      </c>
      <c r="AF679" s="38" t="b">
        <f>NOT(ISNUMBER(SEARCH("Other",Survey!$P679)))</f>
        <v>1</v>
      </c>
      <c r="AG679" s="37" t="b">
        <f>NOT(ISBLANK(Survey!$Q679))</f>
        <v>0</v>
      </c>
      <c r="AH679" s="16" t="str">
        <f t="shared" si="477"/>
        <v>Pass</v>
      </c>
      <c r="AI679" s="143">
        <f>COUNTBLANK(Survey!$W679)</f>
        <v>1</v>
      </c>
      <c r="AJ679" s="67">
        <f>IF(AND(Survey!L679&lt;&gt;"Exempt fund",OR(Survey!$M679="ETF",Survey!$M679="ETF, alternative mutual fund",Survey!$M679="Mutual fund",Survey!$M679="Alternative mutual fund",Survey!$M679="Money market")),1,0)</f>
        <v>0</v>
      </c>
      <c r="AK679" s="16" t="str">
        <f t="shared" si="478"/>
        <v>Pass</v>
      </c>
      <c r="AL679" s="38" t="b">
        <f>NOT(ISNUMBER(SEARCH("Yes",Survey!$AA679)))</f>
        <v>1</v>
      </c>
      <c r="AM679" s="37" t="b">
        <f>IF(COUNTBLANK(Survey!$AB679:$AC679)=0,TRUE, FALSE)</f>
        <v>0</v>
      </c>
      <c r="AN679" s="16" t="str">
        <f t="shared" si="479"/>
        <v>Pass</v>
      </c>
      <c r="AO679" s="38" t="b">
        <f>NOT(ISNUMBER(SEARCH("Yes",Survey!$AD679)))</f>
        <v>1</v>
      </c>
      <c r="AP679" s="37" t="b">
        <f>NOT(ISBLANK(Survey!$AF679))</f>
        <v>0</v>
      </c>
      <c r="AQ679" s="16" t="str">
        <f t="shared" si="480"/>
        <v>Pass</v>
      </c>
      <c r="AR679" s="38" t="b">
        <f>NOT(OR(ISNUMBER(SEARCH("Other",Survey!$AF679)),ISNUMBER(SEARCH("Multiple",Survey!$AF679))))</f>
        <v>1</v>
      </c>
      <c r="AS679" s="37" t="b">
        <f>NOT(ISBLANK(Survey!$AG679))</f>
        <v>0</v>
      </c>
      <c r="AT679" s="16" t="str">
        <f t="shared" si="481"/>
        <v>Fail</v>
      </c>
      <c r="AU679" s="143">
        <f>IF(ABS(Survey!$AV679)&gt;0, 1,0)</f>
        <v>0</v>
      </c>
      <c r="AV679" s="143">
        <f>IF(COUNTBLANK(Survey!$AJ679)=0,1,0)</f>
        <v>0</v>
      </c>
      <c r="AW679" s="16" t="str">
        <f t="shared" si="482"/>
        <v>Pass</v>
      </c>
      <c r="AX679" s="143">
        <f>IF(ISBLANK(Survey!$AJ679),0,1)</f>
        <v>0</v>
      </c>
      <c r="AY679" s="165">
        <f>COUNTBLANK(Survey!$AK679)</f>
        <v>1</v>
      </c>
      <c r="AZ679" s="16" t="str">
        <f t="shared" si="483"/>
        <v>Pass</v>
      </c>
      <c r="BA679" s="143">
        <f>IF(OR(Survey!$AK679="Closed",ISBLANK(Survey!$AK679)),0,1)</f>
        <v>0</v>
      </c>
      <c r="BB679" s="165">
        <f>IF(ISBLANK(Survey!$AL679),1,0)</f>
        <v>1</v>
      </c>
      <c r="BC679" s="147" t="str" cm="1">
        <f t="array" ref="BC679">IF(OR(IF(OR($BE679+$BF679 = 2, $BG679=1), FALSE, TRUE), AND($BD679:$BD679 = 0)),"Pass","Fail")</f>
        <v>Pass</v>
      </c>
      <c r="BD679" s="143">
        <f>COUNTBLANK(Survey!$AM679:$AO679)</f>
        <v>3</v>
      </c>
      <c r="BE679" s="143">
        <f>IF(Survey!$I679="Yes",1,0)</f>
        <v>0</v>
      </c>
      <c r="BF679" s="143">
        <f>IF(OR(Survey!$M679="Mutual fund",Survey!$M679="Alternative mutual fund",Survey!$M679="Money market"),1,0)</f>
        <v>0</v>
      </c>
      <c r="BG679" s="148">
        <f>IF(OR(Survey!$M679="ETF",Survey!$M679="ETF, alternative mutual fund"),1,0)</f>
        <v>0</v>
      </c>
      <c r="BH679" s="16" t="str">
        <f t="shared" si="484"/>
        <v>Pass</v>
      </c>
      <c r="BI679" s="38" t="b">
        <f>OR(ISNUMBER(SEARCH("Yes",Survey!$AO679)),ISBLANK(Survey!$AO679))</f>
        <v>1</v>
      </c>
      <c r="BJ679" s="67" t="b">
        <f>NOT(ISBLANK(Survey!$AP679))</f>
        <v>0</v>
      </c>
      <c r="BK679" s="16" t="str">
        <f t="shared" si="485"/>
        <v>Pass</v>
      </c>
      <c r="BL679" s="143">
        <f>IF(Survey!$AW679=0, 0,1)</f>
        <v>0</v>
      </c>
      <c r="BM679" s="67">
        <f>Survey!$AQ679</f>
        <v>0</v>
      </c>
      <c r="BN679" s="67">
        <f>IFERROR((Survey!$AX679-ABS(Survey!$AY679)-ABS(Survey!$BD679))/Survey!$AW679,0)</f>
        <v>0</v>
      </c>
      <c r="BO679" s="67">
        <f>IF(AND($BM679&gt;$BN679-0.2,$BM679&lt;$BN679+0.2,ISBLANK(Survey!$AQ679)=FALSE),0,1)</f>
        <v>1</v>
      </c>
      <c r="BP679" s="165">
        <f>IF(ISBLANK(Survey!$AR679),1,0)</f>
        <v>1</v>
      </c>
      <c r="BQ679" s="16" t="str">
        <f t="shared" si="486"/>
        <v>Pass</v>
      </c>
      <c r="BR679" s="143">
        <f>IF(Survey!$AW679=0, 0,1)</f>
        <v>0</v>
      </c>
      <c r="BS679" s="67">
        <f>IF(AND(Survey!$AS679&gt;=0,Survey!$AS679&lt;=0.2,Survey!$AS679&lt;&gt;""),0,1)</f>
        <v>1</v>
      </c>
      <c r="BT679" s="143">
        <f>IF(ISBLANK(Survey!$AT679),1,0)</f>
        <v>1</v>
      </c>
      <c r="BU679" s="16" t="str">
        <f t="shared" si="487"/>
        <v>Fail</v>
      </c>
      <c r="BV679" s="165">
        <f>Survey!$AU679</f>
        <v>0</v>
      </c>
      <c r="BW679" s="16" t="str">
        <f t="shared" si="488"/>
        <v>Pass</v>
      </c>
      <c r="BX679" s="36">
        <f>Survey!$AV679</f>
        <v>0</v>
      </c>
      <c r="BY679" s="176">
        <f>Survey!$AW679+Survey!$AX679-ABS(Survey!$AY679)+ABS(Survey!$AZ679)-ABS(Survey!$BA679)+ABS(Survey!$BB679)-ABS(Survey!$BC679)-ABS(Survey!$BD679)+Survey!$BE679</f>
        <v>0</v>
      </c>
      <c r="BZ679" s="35">
        <f t="shared" si="489"/>
        <v>0</v>
      </c>
      <c r="CA679" s="17">
        <f t="shared" si="490"/>
        <v>0</v>
      </c>
      <c r="CB679" s="16" t="str">
        <f t="shared" si="491"/>
        <v>Pass</v>
      </c>
      <c r="CC679" s="38" t="b">
        <f>IF(ABS(Survey!$BE679)=0,TRUE,FALSE)</f>
        <v>1</v>
      </c>
      <c r="CD679" s="37" t="b">
        <f>NOT(ISBLANK(Survey!$BF679))</f>
        <v>0</v>
      </c>
      <c r="CE679" t="str">
        <f t="shared" si="492"/>
        <v>Fail</v>
      </c>
      <c r="CF679" s="29">
        <f>Survey!$AV679</f>
        <v>0</v>
      </c>
      <c r="CG679" s="29" cm="1">
        <f t="array" ref="CG679">SUM(SUMIF(Survey!BH679:BO679,{"&gt;0","&lt;0"})*{1,-1})-SUM(SUMIF(Survey!BQ679:BX679,{"&gt;0","&lt;0"})*{1,-1})</f>
        <v>0</v>
      </c>
      <c r="CH679" s="35" t="str">
        <f t="shared" si="493"/>
        <v>No holdings</v>
      </c>
      <c r="CI679">
        <f t="shared" si="494"/>
        <v>0</v>
      </c>
      <c r="CJ679" s="16" t="str">
        <f t="shared" si="495"/>
        <v>Fail</v>
      </c>
      <c r="CK679" s="36">
        <f>Survey!$AV679</f>
        <v>0</v>
      </c>
      <c r="CL679" s="36" cm="1">
        <f t="array" ref="CL679">SUM(SUMIF(Survey!BZ679:CS679,{"&gt;0","&lt;0"})*{1,-1})-SUM(SUMIF(Survey!CU679:DN679,{"&gt;0","&lt;0"})*{1,-1})</f>
        <v>0</v>
      </c>
      <c r="CM679" s="35" t="str">
        <f t="shared" si="496"/>
        <v>No holdings</v>
      </c>
      <c r="CN679" s="17">
        <f t="shared" si="497"/>
        <v>0</v>
      </c>
      <c r="CO679" s="16" t="str">
        <f t="shared" si="498"/>
        <v>Pass</v>
      </c>
      <c r="CP679" s="38" t="b">
        <f>IF(ABS(Survey!$CS679)=0,TRUE,FALSE)</f>
        <v>1</v>
      </c>
      <c r="CQ679" s="37" t="b">
        <f>NOT(ISBLANK(Survey!$CT679))</f>
        <v>0</v>
      </c>
      <c r="CR679" s="16" t="str">
        <f t="shared" si="499"/>
        <v>Pass</v>
      </c>
      <c r="CS679" s="38" t="b">
        <f>IF(ABS(Survey!$DN679)=0,TRUE,FALSE)</f>
        <v>1</v>
      </c>
      <c r="CT679" s="37" t="b">
        <f>NOT(ISBLANK(Survey!$DO679))</f>
        <v>0</v>
      </c>
      <c r="CU679" t="str">
        <f t="shared" si="500"/>
        <v>Pass</v>
      </c>
      <c r="CV679" s="29" cm="1">
        <f t="array" ref="CV679">SUM(SUMIF(Survey!CO679,{"&gt;0","&lt;0"})*{1,-1})+SUM(SUMIF(Survey!DJ679,{"&gt;0","&lt;0"})*{1,-1})</f>
        <v>0</v>
      </c>
      <c r="CW679" s="29">
        <f>SUM(SUMIF(Survey!DQ679:DW679,{"&gt;0","&lt;0"})*{1,-1})+SUM(SUMIF(Survey!DY679:EE679,{"&gt;0","&lt;0"})*{1,-1})</f>
        <v>0</v>
      </c>
      <c r="CX679">
        <f t="shared" si="501"/>
        <v>0</v>
      </c>
      <c r="CY679">
        <f t="shared" si="502"/>
        <v>0</v>
      </c>
      <c r="CZ679" s="16" t="str">
        <f t="shared" si="503"/>
        <v>Pass</v>
      </c>
      <c r="DA679" s="38" t="b">
        <f>IF(ABS(Survey!$DW679)=0,TRUE,FALSE)</f>
        <v>1</v>
      </c>
      <c r="DB679" s="37" t="b">
        <f>NOT(ISBLANK(Survey!DX679))</f>
        <v>0</v>
      </c>
      <c r="DC679" s="16" t="str">
        <f t="shared" si="504"/>
        <v>Pass</v>
      </c>
      <c r="DD679" s="38" t="b">
        <f>IF(ABS(Survey!$EE679)=0,TRUE,FALSE)</f>
        <v>1</v>
      </c>
      <c r="DE679" s="37" t="b">
        <f>NOT(ISBLANK(Survey!$EF679))</f>
        <v>0</v>
      </c>
      <c r="DF679" s="16" t="str">
        <f t="shared" si="505"/>
        <v>Fail</v>
      </c>
      <c r="DG679" s="36">
        <f>SUM(SUMIF(Survey!EL679:EN679,{"&gt;0","&lt;0"})*{1,-1})</f>
        <v>0</v>
      </c>
      <c r="DH679">
        <f t="shared" si="506"/>
        <v>0</v>
      </c>
      <c r="DI679">
        <f t="shared" si="507"/>
        <v>100</v>
      </c>
      <c r="DJ679" s="35" t="b">
        <f>IF(OR(Survey!$M679="ETF",Survey!$M679="ETF, alternative mutual fund",Survey!$M679="Closed-end", Survey!$M679="Split share corp"),TRUE,FALSE)</f>
        <v>0</v>
      </c>
      <c r="DK679" s="16" t="str">
        <f t="shared" si="508"/>
        <v>Fail</v>
      </c>
      <c r="DL679" s="36">
        <f>SUM(SUMIF(Survey!EP679:EV679,{"&gt;0","&lt;0"})*{1,-1})</f>
        <v>0</v>
      </c>
      <c r="DM679">
        <f t="shared" si="509"/>
        <v>0</v>
      </c>
      <c r="DN679" s="17">
        <f t="shared" si="510"/>
        <v>100</v>
      </c>
      <c r="DO679" s="16" t="str">
        <f t="shared" si="511"/>
        <v>Fail</v>
      </c>
      <c r="DP679" s="36">
        <f>SUM(SUMIF(Survey!EX679:FD679,{"&gt;0","&lt;0"})*{1,-1})</f>
        <v>0</v>
      </c>
      <c r="DQ679">
        <f t="shared" si="512"/>
        <v>0</v>
      </c>
      <c r="DR679" s="17">
        <f t="shared" si="513"/>
        <v>100</v>
      </c>
    </row>
    <row r="680" spans="1:122">
      <c r="A680">
        <v>680</v>
      </c>
      <c r="B680" t="str">
        <f t="shared" si="467"/>
        <v>Pass</v>
      </c>
      <c r="C680" t="str">
        <f>IF(COUNTBLANK(Survey!B680:FE680)=$C$2, "Pass", "Fail")</f>
        <v>Pass</v>
      </c>
      <c r="D680" t="str">
        <f t="shared" si="468"/>
        <v>Fail</v>
      </c>
      <c r="E680" t="str">
        <f>IF(OR(ISBLANK(Survey!AJ680),COUNTIF(G680:BB680,"Fail")),"Fail","Pass")</f>
        <v>Fail</v>
      </c>
      <c r="G680" s="16" t="str">
        <f t="shared" si="469"/>
        <v>Fail</v>
      </c>
      <c r="H680" s="177">
        <f>COUNTBLANK(Survey!B680:D680)+COUNTBLANK(Survey!G680)+COUNTBLANK(Survey!I680)+COUNTBLANK(Survey!K680:M680)+COUNTBLANK(Survey!P680)+COUNTBLANK(Survey!S680:U680)+COUNTBLANK(Survey!Y680:AA680)+COUNTBLANK(Survey!AD680:AE680)+COUNTBLANK(Survey!AI680:AI680)</f>
        <v>18</v>
      </c>
      <c r="I680" s="16" t="str">
        <f t="shared" si="470"/>
        <v>Fail</v>
      </c>
      <c r="J680" t="b">
        <f>IF(Survey!E680="No",TRUE,FALSE)</f>
        <v>0</v>
      </c>
      <c r="K680" s="34">
        <f>LEN(Survey!E680)</f>
        <v>0</v>
      </c>
      <c r="L680" s="16" t="str">
        <f t="shared" si="471"/>
        <v>Fail</v>
      </c>
      <c r="M680" t="b">
        <f>IF(Survey!F680="No",TRUE,FALSE)</f>
        <v>0</v>
      </c>
      <c r="N680" s="33">
        <f>LEN(Survey!F680)</f>
        <v>0</v>
      </c>
      <c r="O680" s="16" t="str">
        <f t="shared" si="472"/>
        <v>Pass</v>
      </c>
      <c r="P680" s="34">
        <f>MOD((LEN(Survey!H680)+2),11)</f>
        <v>2</v>
      </c>
      <c r="Q680" s="33" t="str">
        <f>IF(Survey!$L680="Prospectus fund", "Yes", "No")</f>
        <v>No</v>
      </c>
      <c r="R680" s="16" t="str">
        <f t="shared" si="473"/>
        <v>Pass</v>
      </c>
      <c r="S680" s="34">
        <f>MOD((LEN(Survey!J680)+2),11)</f>
        <v>2</v>
      </c>
      <c r="T680" s="35" t="b">
        <f>IF(OR(Survey!$M680="ETF",Survey!$M680="ETF, alternative mutual fund",Survey!$M680="Closed-end", Survey!$M680="Split share corp", Survey!$I680="Yes"),TRUE,FALSE)</f>
        <v>0</v>
      </c>
      <c r="U680" s="16" t="str">
        <f>IFERROR(IF(AND(OR(X680=Y680,Y680 = "Either"),NOT(ISBLANK(Survey!K680))),"Pass","Fail"),"Pass")</f>
        <v>Fail</v>
      </c>
      <c r="V680" s="36" cm="1">
        <f t="array" ref="V680">SUM(SUMIF(Survey!BZ680:CS680,{"&gt;0","&lt;0"})*{1,-1})</f>
        <v>0</v>
      </c>
      <c r="W680" s="38" cm="1">
        <f t="array" ref="W680">SUM(SUMIF(Survey!CC680,{"&gt;0","&lt;0"})*{1,-1})+SUM(SUMIF(Survey!CM680,{"&gt;0","&lt;0"})*{1,-1})</f>
        <v>0</v>
      </c>
      <c r="X680" s="38">
        <f>Survey!K680</f>
        <v>0</v>
      </c>
      <c r="Y680" s="37" t="str">
        <f t="shared" si="474"/>
        <v>Either</v>
      </c>
      <c r="Z680" s="16" t="str">
        <f t="shared" si="475"/>
        <v>Fail</v>
      </c>
      <c r="AA680" s="67" cm="1">
        <f t="array" ref="AA680">SUM(SUMIF(Survey!BZ680:CS680,{"&gt;0","&lt;0"})*{1,-1})+SUM(SUMIF(Survey!CU680:DN680,{"&gt;0","&lt;0"})*{1,-1})</f>
        <v>0</v>
      </c>
      <c r="AB680" s="67">
        <f>IFERROR(AA680/(Survey!$AV680),0)</f>
        <v>0</v>
      </c>
      <c r="AC680" s="128" t="b">
        <f>IF(OR(Survey!$M680="Alternative strategy or hedge",Survey!$M680="Other, illiquid",Survey!$L680="Prospectus fund"),TRUE,FALSE)</f>
        <v>0</v>
      </c>
      <c r="AD680" s="128" t="b">
        <f>NOT(ISBLANK(Survey!$M680))</f>
        <v>0</v>
      </c>
      <c r="AE680" s="16" t="str">
        <f t="shared" si="476"/>
        <v>Pass</v>
      </c>
      <c r="AF680" s="38" t="b">
        <f>NOT(ISNUMBER(SEARCH("Other",Survey!$P680)))</f>
        <v>1</v>
      </c>
      <c r="AG680" s="37" t="b">
        <f>NOT(ISBLANK(Survey!$Q680))</f>
        <v>0</v>
      </c>
      <c r="AH680" s="16" t="str">
        <f t="shared" si="477"/>
        <v>Pass</v>
      </c>
      <c r="AI680" s="143">
        <f>COUNTBLANK(Survey!$W680)</f>
        <v>1</v>
      </c>
      <c r="AJ680" s="67">
        <f>IF(AND(Survey!L680&lt;&gt;"Exempt fund",OR(Survey!$M680="ETF",Survey!$M680="ETF, alternative mutual fund",Survey!$M680="Mutual fund",Survey!$M680="Alternative mutual fund",Survey!$M680="Money market")),1,0)</f>
        <v>0</v>
      </c>
      <c r="AK680" s="16" t="str">
        <f t="shared" si="478"/>
        <v>Pass</v>
      </c>
      <c r="AL680" s="38" t="b">
        <f>NOT(ISNUMBER(SEARCH("Yes",Survey!$AA680)))</f>
        <v>1</v>
      </c>
      <c r="AM680" s="37" t="b">
        <f>IF(COUNTBLANK(Survey!$AB680:$AC680)=0,TRUE, FALSE)</f>
        <v>0</v>
      </c>
      <c r="AN680" s="16" t="str">
        <f t="shared" si="479"/>
        <v>Pass</v>
      </c>
      <c r="AO680" s="38" t="b">
        <f>NOT(ISNUMBER(SEARCH("Yes",Survey!$AD680)))</f>
        <v>1</v>
      </c>
      <c r="AP680" s="37" t="b">
        <f>NOT(ISBLANK(Survey!$AF680))</f>
        <v>0</v>
      </c>
      <c r="AQ680" s="16" t="str">
        <f t="shared" si="480"/>
        <v>Pass</v>
      </c>
      <c r="AR680" s="38" t="b">
        <f>NOT(OR(ISNUMBER(SEARCH("Other",Survey!$AF680)),ISNUMBER(SEARCH("Multiple",Survey!$AF680))))</f>
        <v>1</v>
      </c>
      <c r="AS680" s="37" t="b">
        <f>NOT(ISBLANK(Survey!$AG680))</f>
        <v>0</v>
      </c>
      <c r="AT680" s="16" t="str">
        <f t="shared" si="481"/>
        <v>Fail</v>
      </c>
      <c r="AU680" s="143">
        <f>IF(ABS(Survey!$AV680)&gt;0, 1,0)</f>
        <v>0</v>
      </c>
      <c r="AV680" s="143">
        <f>IF(COUNTBLANK(Survey!$AJ680)=0,1,0)</f>
        <v>0</v>
      </c>
      <c r="AW680" s="16" t="str">
        <f t="shared" si="482"/>
        <v>Pass</v>
      </c>
      <c r="AX680" s="143">
        <f>IF(ISBLANK(Survey!$AJ680),0,1)</f>
        <v>0</v>
      </c>
      <c r="AY680" s="165">
        <f>COUNTBLANK(Survey!$AK680)</f>
        <v>1</v>
      </c>
      <c r="AZ680" s="16" t="str">
        <f t="shared" si="483"/>
        <v>Pass</v>
      </c>
      <c r="BA680" s="143">
        <f>IF(OR(Survey!$AK680="Closed",ISBLANK(Survey!$AK680)),0,1)</f>
        <v>0</v>
      </c>
      <c r="BB680" s="165">
        <f>IF(ISBLANK(Survey!$AL680),1,0)</f>
        <v>1</v>
      </c>
      <c r="BC680" s="147" t="str" cm="1">
        <f t="array" ref="BC680">IF(OR(IF(OR($BE680+$BF680 = 2, $BG680=1), FALSE, TRUE), AND($BD680:$BD680 = 0)),"Pass","Fail")</f>
        <v>Pass</v>
      </c>
      <c r="BD680" s="143">
        <f>COUNTBLANK(Survey!$AM680:$AO680)</f>
        <v>3</v>
      </c>
      <c r="BE680" s="143">
        <f>IF(Survey!$I680="Yes",1,0)</f>
        <v>0</v>
      </c>
      <c r="BF680" s="143">
        <f>IF(OR(Survey!$M680="Mutual fund",Survey!$M680="Alternative mutual fund",Survey!$M680="Money market"),1,0)</f>
        <v>0</v>
      </c>
      <c r="BG680" s="148">
        <f>IF(OR(Survey!$M680="ETF",Survey!$M680="ETF, alternative mutual fund"),1,0)</f>
        <v>0</v>
      </c>
      <c r="BH680" s="16" t="str">
        <f t="shared" si="484"/>
        <v>Pass</v>
      </c>
      <c r="BI680" s="38" t="b">
        <f>OR(ISNUMBER(SEARCH("Yes",Survey!$AO680)),ISBLANK(Survey!$AO680))</f>
        <v>1</v>
      </c>
      <c r="BJ680" s="67" t="b">
        <f>NOT(ISBLANK(Survey!$AP680))</f>
        <v>0</v>
      </c>
      <c r="BK680" s="16" t="str">
        <f t="shared" si="485"/>
        <v>Pass</v>
      </c>
      <c r="BL680" s="143">
        <f>IF(Survey!$AW680=0, 0,1)</f>
        <v>0</v>
      </c>
      <c r="BM680" s="67">
        <f>Survey!$AQ680</f>
        <v>0</v>
      </c>
      <c r="BN680" s="67">
        <f>IFERROR((Survey!$AX680-ABS(Survey!$AY680)-ABS(Survey!$BD680))/Survey!$AW680,0)</f>
        <v>0</v>
      </c>
      <c r="BO680" s="67">
        <f>IF(AND($BM680&gt;$BN680-0.2,$BM680&lt;$BN680+0.2,ISBLANK(Survey!$AQ680)=FALSE),0,1)</f>
        <v>1</v>
      </c>
      <c r="BP680" s="165">
        <f>IF(ISBLANK(Survey!$AR680),1,0)</f>
        <v>1</v>
      </c>
      <c r="BQ680" s="16" t="str">
        <f t="shared" si="486"/>
        <v>Pass</v>
      </c>
      <c r="BR680" s="143">
        <f>IF(Survey!$AW680=0, 0,1)</f>
        <v>0</v>
      </c>
      <c r="BS680" s="67">
        <f>IF(AND(Survey!$AS680&gt;=0,Survey!$AS680&lt;=0.2,Survey!$AS680&lt;&gt;""),0,1)</f>
        <v>1</v>
      </c>
      <c r="BT680" s="143">
        <f>IF(ISBLANK(Survey!$AT680),1,0)</f>
        <v>1</v>
      </c>
      <c r="BU680" s="16" t="str">
        <f t="shared" si="487"/>
        <v>Fail</v>
      </c>
      <c r="BV680" s="165">
        <f>Survey!$AU680</f>
        <v>0</v>
      </c>
      <c r="BW680" s="16" t="str">
        <f t="shared" si="488"/>
        <v>Pass</v>
      </c>
      <c r="BX680" s="36">
        <f>Survey!$AV680</f>
        <v>0</v>
      </c>
      <c r="BY680" s="176">
        <f>Survey!$AW680+Survey!$AX680-ABS(Survey!$AY680)+ABS(Survey!$AZ680)-ABS(Survey!$BA680)+ABS(Survey!$BB680)-ABS(Survey!$BC680)-ABS(Survey!$BD680)+Survey!$BE680</f>
        <v>0</v>
      </c>
      <c r="BZ680" s="35">
        <f t="shared" si="489"/>
        <v>0</v>
      </c>
      <c r="CA680" s="17">
        <f t="shared" si="490"/>
        <v>0</v>
      </c>
      <c r="CB680" s="16" t="str">
        <f t="shared" si="491"/>
        <v>Pass</v>
      </c>
      <c r="CC680" s="38" t="b">
        <f>IF(ABS(Survey!$BE680)=0,TRUE,FALSE)</f>
        <v>1</v>
      </c>
      <c r="CD680" s="37" t="b">
        <f>NOT(ISBLANK(Survey!$BF680))</f>
        <v>0</v>
      </c>
      <c r="CE680" t="str">
        <f t="shared" si="492"/>
        <v>Fail</v>
      </c>
      <c r="CF680" s="29">
        <f>Survey!$AV680</f>
        <v>0</v>
      </c>
      <c r="CG680" s="29" cm="1">
        <f t="array" ref="CG680">SUM(SUMIF(Survey!BH680:BO680,{"&gt;0","&lt;0"})*{1,-1})-SUM(SUMIF(Survey!BQ680:BX680,{"&gt;0","&lt;0"})*{1,-1})</f>
        <v>0</v>
      </c>
      <c r="CH680" s="35" t="str">
        <f t="shared" si="493"/>
        <v>No holdings</v>
      </c>
      <c r="CI680">
        <f t="shared" si="494"/>
        <v>0</v>
      </c>
      <c r="CJ680" s="16" t="str">
        <f t="shared" si="495"/>
        <v>Fail</v>
      </c>
      <c r="CK680" s="36">
        <f>Survey!$AV680</f>
        <v>0</v>
      </c>
      <c r="CL680" s="36" cm="1">
        <f t="array" ref="CL680">SUM(SUMIF(Survey!BZ680:CS680,{"&gt;0","&lt;0"})*{1,-1})-SUM(SUMIF(Survey!CU680:DN680,{"&gt;0","&lt;0"})*{1,-1})</f>
        <v>0</v>
      </c>
      <c r="CM680" s="35" t="str">
        <f t="shared" si="496"/>
        <v>No holdings</v>
      </c>
      <c r="CN680" s="17">
        <f t="shared" si="497"/>
        <v>0</v>
      </c>
      <c r="CO680" s="16" t="str">
        <f t="shared" si="498"/>
        <v>Pass</v>
      </c>
      <c r="CP680" s="38" t="b">
        <f>IF(ABS(Survey!$CS680)=0,TRUE,FALSE)</f>
        <v>1</v>
      </c>
      <c r="CQ680" s="37" t="b">
        <f>NOT(ISBLANK(Survey!$CT680))</f>
        <v>0</v>
      </c>
      <c r="CR680" s="16" t="str">
        <f t="shared" si="499"/>
        <v>Pass</v>
      </c>
      <c r="CS680" s="38" t="b">
        <f>IF(ABS(Survey!$DN680)=0,TRUE,FALSE)</f>
        <v>1</v>
      </c>
      <c r="CT680" s="37" t="b">
        <f>NOT(ISBLANK(Survey!$DO680))</f>
        <v>0</v>
      </c>
      <c r="CU680" t="str">
        <f t="shared" si="500"/>
        <v>Pass</v>
      </c>
      <c r="CV680" s="29" cm="1">
        <f t="array" ref="CV680">SUM(SUMIF(Survey!CO680,{"&gt;0","&lt;0"})*{1,-1})+SUM(SUMIF(Survey!DJ680,{"&gt;0","&lt;0"})*{1,-1})</f>
        <v>0</v>
      </c>
      <c r="CW680" s="29">
        <f>SUM(SUMIF(Survey!DQ680:DW680,{"&gt;0","&lt;0"})*{1,-1})+SUM(SUMIF(Survey!DY680:EE680,{"&gt;0","&lt;0"})*{1,-1})</f>
        <v>0</v>
      </c>
      <c r="CX680">
        <f t="shared" si="501"/>
        <v>0</v>
      </c>
      <c r="CY680">
        <f t="shared" si="502"/>
        <v>0</v>
      </c>
      <c r="CZ680" s="16" t="str">
        <f t="shared" si="503"/>
        <v>Pass</v>
      </c>
      <c r="DA680" s="38" t="b">
        <f>IF(ABS(Survey!$DW680)=0,TRUE,FALSE)</f>
        <v>1</v>
      </c>
      <c r="DB680" s="37" t="b">
        <f>NOT(ISBLANK(Survey!DX680))</f>
        <v>0</v>
      </c>
      <c r="DC680" s="16" t="str">
        <f t="shared" si="504"/>
        <v>Pass</v>
      </c>
      <c r="DD680" s="38" t="b">
        <f>IF(ABS(Survey!$EE680)=0,TRUE,FALSE)</f>
        <v>1</v>
      </c>
      <c r="DE680" s="37" t="b">
        <f>NOT(ISBLANK(Survey!$EF680))</f>
        <v>0</v>
      </c>
      <c r="DF680" s="16" t="str">
        <f t="shared" si="505"/>
        <v>Fail</v>
      </c>
      <c r="DG680" s="36">
        <f>SUM(SUMIF(Survey!EL680:EN680,{"&gt;0","&lt;0"})*{1,-1})</f>
        <v>0</v>
      </c>
      <c r="DH680">
        <f t="shared" si="506"/>
        <v>0</v>
      </c>
      <c r="DI680">
        <f t="shared" si="507"/>
        <v>100</v>
      </c>
      <c r="DJ680" s="35" t="b">
        <f>IF(OR(Survey!$M680="ETF",Survey!$M680="ETF, alternative mutual fund",Survey!$M680="Closed-end", Survey!$M680="Split share corp"),TRUE,FALSE)</f>
        <v>0</v>
      </c>
      <c r="DK680" s="16" t="str">
        <f t="shared" si="508"/>
        <v>Fail</v>
      </c>
      <c r="DL680" s="36">
        <f>SUM(SUMIF(Survey!EP680:EV680,{"&gt;0","&lt;0"})*{1,-1})</f>
        <v>0</v>
      </c>
      <c r="DM680">
        <f t="shared" si="509"/>
        <v>0</v>
      </c>
      <c r="DN680" s="17">
        <f t="shared" si="510"/>
        <v>100</v>
      </c>
      <c r="DO680" s="16" t="str">
        <f t="shared" si="511"/>
        <v>Fail</v>
      </c>
      <c r="DP680" s="36">
        <f>SUM(SUMIF(Survey!EX680:FD680,{"&gt;0","&lt;0"})*{1,-1})</f>
        <v>0</v>
      </c>
      <c r="DQ680">
        <f t="shared" si="512"/>
        <v>0</v>
      </c>
      <c r="DR680" s="17">
        <f t="shared" si="513"/>
        <v>100</v>
      </c>
    </row>
    <row r="681" spans="1:122">
      <c r="A681">
        <v>681</v>
      </c>
      <c r="B681" t="str">
        <f t="shared" si="467"/>
        <v>Pass</v>
      </c>
      <c r="C681" t="str">
        <f>IF(COUNTBLANK(Survey!B681:FE681)=$C$2, "Pass", "Fail")</f>
        <v>Pass</v>
      </c>
      <c r="D681" t="str">
        <f t="shared" si="468"/>
        <v>Fail</v>
      </c>
      <c r="E681" t="str">
        <f>IF(OR(ISBLANK(Survey!AJ681),COUNTIF(G681:BB681,"Fail")),"Fail","Pass")</f>
        <v>Fail</v>
      </c>
      <c r="G681" s="16" t="str">
        <f t="shared" si="469"/>
        <v>Fail</v>
      </c>
      <c r="H681" s="177">
        <f>COUNTBLANK(Survey!B681:D681)+COUNTBLANK(Survey!G681)+COUNTBLANK(Survey!I681)+COUNTBLANK(Survey!K681:M681)+COUNTBLANK(Survey!P681)+COUNTBLANK(Survey!S681:U681)+COUNTBLANK(Survey!Y681:AA681)+COUNTBLANK(Survey!AD681:AE681)+COUNTBLANK(Survey!AI681:AI681)</f>
        <v>18</v>
      </c>
      <c r="I681" s="16" t="str">
        <f t="shared" si="470"/>
        <v>Fail</v>
      </c>
      <c r="J681" t="b">
        <f>IF(Survey!E681="No",TRUE,FALSE)</f>
        <v>0</v>
      </c>
      <c r="K681" s="34">
        <f>LEN(Survey!E681)</f>
        <v>0</v>
      </c>
      <c r="L681" s="16" t="str">
        <f t="shared" si="471"/>
        <v>Fail</v>
      </c>
      <c r="M681" t="b">
        <f>IF(Survey!F681="No",TRUE,FALSE)</f>
        <v>0</v>
      </c>
      <c r="N681" s="33">
        <f>LEN(Survey!F681)</f>
        <v>0</v>
      </c>
      <c r="O681" s="16" t="str">
        <f t="shared" si="472"/>
        <v>Pass</v>
      </c>
      <c r="P681" s="34">
        <f>MOD((LEN(Survey!H681)+2),11)</f>
        <v>2</v>
      </c>
      <c r="Q681" s="33" t="str">
        <f>IF(Survey!$L681="Prospectus fund", "Yes", "No")</f>
        <v>No</v>
      </c>
      <c r="R681" s="16" t="str">
        <f t="shared" si="473"/>
        <v>Pass</v>
      </c>
      <c r="S681" s="34">
        <f>MOD((LEN(Survey!J681)+2),11)</f>
        <v>2</v>
      </c>
      <c r="T681" s="35" t="b">
        <f>IF(OR(Survey!$M681="ETF",Survey!$M681="ETF, alternative mutual fund",Survey!$M681="Closed-end", Survey!$M681="Split share corp", Survey!$I681="Yes"),TRUE,FALSE)</f>
        <v>0</v>
      </c>
      <c r="U681" s="16" t="str">
        <f>IFERROR(IF(AND(OR(X681=Y681,Y681 = "Either"),NOT(ISBLANK(Survey!K681))),"Pass","Fail"),"Pass")</f>
        <v>Fail</v>
      </c>
      <c r="V681" s="36" cm="1">
        <f t="array" ref="V681">SUM(SUMIF(Survey!BZ681:CS681,{"&gt;0","&lt;0"})*{1,-1})</f>
        <v>0</v>
      </c>
      <c r="W681" s="38" cm="1">
        <f t="array" ref="W681">SUM(SUMIF(Survey!CC681,{"&gt;0","&lt;0"})*{1,-1})+SUM(SUMIF(Survey!CM681,{"&gt;0","&lt;0"})*{1,-1})</f>
        <v>0</v>
      </c>
      <c r="X681" s="38">
        <f>Survey!K681</f>
        <v>0</v>
      </c>
      <c r="Y681" s="37" t="str">
        <f t="shared" si="474"/>
        <v>Either</v>
      </c>
      <c r="Z681" s="16" t="str">
        <f t="shared" si="475"/>
        <v>Fail</v>
      </c>
      <c r="AA681" s="67" cm="1">
        <f t="array" ref="AA681">SUM(SUMIF(Survey!BZ681:CS681,{"&gt;0","&lt;0"})*{1,-1})+SUM(SUMIF(Survey!CU681:DN681,{"&gt;0","&lt;0"})*{1,-1})</f>
        <v>0</v>
      </c>
      <c r="AB681" s="67">
        <f>IFERROR(AA681/(Survey!$AV681),0)</f>
        <v>0</v>
      </c>
      <c r="AC681" s="128" t="b">
        <f>IF(OR(Survey!$M681="Alternative strategy or hedge",Survey!$M681="Other, illiquid",Survey!$L681="Prospectus fund"),TRUE,FALSE)</f>
        <v>0</v>
      </c>
      <c r="AD681" s="128" t="b">
        <f>NOT(ISBLANK(Survey!$M681))</f>
        <v>0</v>
      </c>
      <c r="AE681" s="16" t="str">
        <f t="shared" si="476"/>
        <v>Pass</v>
      </c>
      <c r="AF681" s="38" t="b">
        <f>NOT(ISNUMBER(SEARCH("Other",Survey!$P681)))</f>
        <v>1</v>
      </c>
      <c r="AG681" s="37" t="b">
        <f>NOT(ISBLANK(Survey!$Q681))</f>
        <v>0</v>
      </c>
      <c r="AH681" s="16" t="str">
        <f t="shared" si="477"/>
        <v>Pass</v>
      </c>
      <c r="AI681" s="143">
        <f>COUNTBLANK(Survey!$W681)</f>
        <v>1</v>
      </c>
      <c r="AJ681" s="67">
        <f>IF(AND(Survey!L681&lt;&gt;"Exempt fund",OR(Survey!$M681="ETF",Survey!$M681="ETF, alternative mutual fund",Survey!$M681="Mutual fund",Survey!$M681="Alternative mutual fund",Survey!$M681="Money market")),1,0)</f>
        <v>0</v>
      </c>
      <c r="AK681" s="16" t="str">
        <f t="shared" si="478"/>
        <v>Pass</v>
      </c>
      <c r="AL681" s="38" t="b">
        <f>NOT(ISNUMBER(SEARCH("Yes",Survey!$AA681)))</f>
        <v>1</v>
      </c>
      <c r="AM681" s="37" t="b">
        <f>IF(COUNTBLANK(Survey!$AB681:$AC681)=0,TRUE, FALSE)</f>
        <v>0</v>
      </c>
      <c r="AN681" s="16" t="str">
        <f t="shared" si="479"/>
        <v>Pass</v>
      </c>
      <c r="AO681" s="38" t="b">
        <f>NOT(ISNUMBER(SEARCH("Yes",Survey!$AD681)))</f>
        <v>1</v>
      </c>
      <c r="AP681" s="37" t="b">
        <f>NOT(ISBLANK(Survey!$AF681))</f>
        <v>0</v>
      </c>
      <c r="AQ681" s="16" t="str">
        <f t="shared" si="480"/>
        <v>Pass</v>
      </c>
      <c r="AR681" s="38" t="b">
        <f>NOT(OR(ISNUMBER(SEARCH("Other",Survey!$AF681)),ISNUMBER(SEARCH("Multiple",Survey!$AF681))))</f>
        <v>1</v>
      </c>
      <c r="AS681" s="37" t="b">
        <f>NOT(ISBLANK(Survey!$AG681))</f>
        <v>0</v>
      </c>
      <c r="AT681" s="16" t="str">
        <f t="shared" si="481"/>
        <v>Fail</v>
      </c>
      <c r="AU681" s="143">
        <f>IF(ABS(Survey!$AV681)&gt;0, 1,0)</f>
        <v>0</v>
      </c>
      <c r="AV681" s="143">
        <f>IF(COUNTBLANK(Survey!$AJ681)=0,1,0)</f>
        <v>0</v>
      </c>
      <c r="AW681" s="16" t="str">
        <f t="shared" si="482"/>
        <v>Pass</v>
      </c>
      <c r="AX681" s="143">
        <f>IF(ISBLANK(Survey!$AJ681),0,1)</f>
        <v>0</v>
      </c>
      <c r="AY681" s="165">
        <f>COUNTBLANK(Survey!$AK681)</f>
        <v>1</v>
      </c>
      <c r="AZ681" s="16" t="str">
        <f t="shared" si="483"/>
        <v>Pass</v>
      </c>
      <c r="BA681" s="143">
        <f>IF(OR(Survey!$AK681="Closed",ISBLANK(Survey!$AK681)),0,1)</f>
        <v>0</v>
      </c>
      <c r="BB681" s="165">
        <f>IF(ISBLANK(Survey!$AL681),1,0)</f>
        <v>1</v>
      </c>
      <c r="BC681" s="147" t="str" cm="1">
        <f t="array" ref="BC681">IF(OR(IF(OR($BE681+$BF681 = 2, $BG681=1), FALSE, TRUE), AND($BD681:$BD681 = 0)),"Pass","Fail")</f>
        <v>Pass</v>
      </c>
      <c r="BD681" s="143">
        <f>COUNTBLANK(Survey!$AM681:$AO681)</f>
        <v>3</v>
      </c>
      <c r="BE681" s="143">
        <f>IF(Survey!$I681="Yes",1,0)</f>
        <v>0</v>
      </c>
      <c r="BF681" s="143">
        <f>IF(OR(Survey!$M681="Mutual fund",Survey!$M681="Alternative mutual fund",Survey!$M681="Money market"),1,0)</f>
        <v>0</v>
      </c>
      <c r="BG681" s="148">
        <f>IF(OR(Survey!$M681="ETF",Survey!$M681="ETF, alternative mutual fund"),1,0)</f>
        <v>0</v>
      </c>
      <c r="BH681" s="16" t="str">
        <f t="shared" si="484"/>
        <v>Pass</v>
      </c>
      <c r="BI681" s="38" t="b">
        <f>OR(ISNUMBER(SEARCH("Yes",Survey!$AO681)),ISBLANK(Survey!$AO681))</f>
        <v>1</v>
      </c>
      <c r="BJ681" s="67" t="b">
        <f>NOT(ISBLANK(Survey!$AP681))</f>
        <v>0</v>
      </c>
      <c r="BK681" s="16" t="str">
        <f t="shared" si="485"/>
        <v>Pass</v>
      </c>
      <c r="BL681" s="143">
        <f>IF(Survey!$AW681=0, 0,1)</f>
        <v>0</v>
      </c>
      <c r="BM681" s="67">
        <f>Survey!$AQ681</f>
        <v>0</v>
      </c>
      <c r="BN681" s="67">
        <f>IFERROR((Survey!$AX681-ABS(Survey!$AY681)-ABS(Survey!$BD681))/Survey!$AW681,0)</f>
        <v>0</v>
      </c>
      <c r="BO681" s="67">
        <f>IF(AND($BM681&gt;$BN681-0.2,$BM681&lt;$BN681+0.2,ISBLANK(Survey!$AQ681)=FALSE),0,1)</f>
        <v>1</v>
      </c>
      <c r="BP681" s="165">
        <f>IF(ISBLANK(Survey!$AR681),1,0)</f>
        <v>1</v>
      </c>
      <c r="BQ681" s="16" t="str">
        <f t="shared" si="486"/>
        <v>Pass</v>
      </c>
      <c r="BR681" s="143">
        <f>IF(Survey!$AW681=0, 0,1)</f>
        <v>0</v>
      </c>
      <c r="BS681" s="67">
        <f>IF(AND(Survey!$AS681&gt;=0,Survey!$AS681&lt;=0.2,Survey!$AS681&lt;&gt;""),0,1)</f>
        <v>1</v>
      </c>
      <c r="BT681" s="143">
        <f>IF(ISBLANK(Survey!$AT681),1,0)</f>
        <v>1</v>
      </c>
      <c r="BU681" s="16" t="str">
        <f t="shared" si="487"/>
        <v>Fail</v>
      </c>
      <c r="BV681" s="165">
        <f>Survey!$AU681</f>
        <v>0</v>
      </c>
      <c r="BW681" s="16" t="str">
        <f t="shared" si="488"/>
        <v>Pass</v>
      </c>
      <c r="BX681" s="36">
        <f>Survey!$AV681</f>
        <v>0</v>
      </c>
      <c r="BY681" s="176">
        <f>Survey!$AW681+Survey!$AX681-ABS(Survey!$AY681)+ABS(Survey!$AZ681)-ABS(Survey!$BA681)+ABS(Survey!$BB681)-ABS(Survey!$BC681)-ABS(Survey!$BD681)+Survey!$BE681</f>
        <v>0</v>
      </c>
      <c r="BZ681" s="35">
        <f t="shared" si="489"/>
        <v>0</v>
      </c>
      <c r="CA681" s="17">
        <f t="shared" si="490"/>
        <v>0</v>
      </c>
      <c r="CB681" s="16" t="str">
        <f t="shared" si="491"/>
        <v>Pass</v>
      </c>
      <c r="CC681" s="38" t="b">
        <f>IF(ABS(Survey!$BE681)=0,TRUE,FALSE)</f>
        <v>1</v>
      </c>
      <c r="CD681" s="37" t="b">
        <f>NOT(ISBLANK(Survey!$BF681))</f>
        <v>0</v>
      </c>
      <c r="CE681" t="str">
        <f t="shared" si="492"/>
        <v>Fail</v>
      </c>
      <c r="CF681" s="29">
        <f>Survey!$AV681</f>
        <v>0</v>
      </c>
      <c r="CG681" s="29" cm="1">
        <f t="array" ref="CG681">SUM(SUMIF(Survey!BH681:BO681,{"&gt;0","&lt;0"})*{1,-1})-SUM(SUMIF(Survey!BQ681:BX681,{"&gt;0","&lt;0"})*{1,-1})</f>
        <v>0</v>
      </c>
      <c r="CH681" s="35" t="str">
        <f t="shared" si="493"/>
        <v>No holdings</v>
      </c>
      <c r="CI681">
        <f t="shared" si="494"/>
        <v>0</v>
      </c>
      <c r="CJ681" s="16" t="str">
        <f t="shared" si="495"/>
        <v>Fail</v>
      </c>
      <c r="CK681" s="36">
        <f>Survey!$AV681</f>
        <v>0</v>
      </c>
      <c r="CL681" s="36" cm="1">
        <f t="array" ref="CL681">SUM(SUMIF(Survey!BZ681:CS681,{"&gt;0","&lt;0"})*{1,-1})-SUM(SUMIF(Survey!CU681:DN681,{"&gt;0","&lt;0"})*{1,-1})</f>
        <v>0</v>
      </c>
      <c r="CM681" s="35" t="str">
        <f t="shared" si="496"/>
        <v>No holdings</v>
      </c>
      <c r="CN681" s="17">
        <f t="shared" si="497"/>
        <v>0</v>
      </c>
      <c r="CO681" s="16" t="str">
        <f t="shared" si="498"/>
        <v>Pass</v>
      </c>
      <c r="CP681" s="38" t="b">
        <f>IF(ABS(Survey!$CS681)=0,TRUE,FALSE)</f>
        <v>1</v>
      </c>
      <c r="CQ681" s="37" t="b">
        <f>NOT(ISBLANK(Survey!$CT681))</f>
        <v>0</v>
      </c>
      <c r="CR681" s="16" t="str">
        <f t="shared" si="499"/>
        <v>Pass</v>
      </c>
      <c r="CS681" s="38" t="b">
        <f>IF(ABS(Survey!$DN681)=0,TRUE,FALSE)</f>
        <v>1</v>
      </c>
      <c r="CT681" s="37" t="b">
        <f>NOT(ISBLANK(Survey!$DO681))</f>
        <v>0</v>
      </c>
      <c r="CU681" t="str">
        <f t="shared" si="500"/>
        <v>Pass</v>
      </c>
      <c r="CV681" s="29" cm="1">
        <f t="array" ref="CV681">SUM(SUMIF(Survey!CO681,{"&gt;0","&lt;0"})*{1,-1})+SUM(SUMIF(Survey!DJ681,{"&gt;0","&lt;0"})*{1,-1})</f>
        <v>0</v>
      </c>
      <c r="CW681" s="29">
        <f>SUM(SUMIF(Survey!DQ681:DW681,{"&gt;0","&lt;0"})*{1,-1})+SUM(SUMIF(Survey!DY681:EE681,{"&gt;0","&lt;0"})*{1,-1})</f>
        <v>0</v>
      </c>
      <c r="CX681">
        <f t="shared" si="501"/>
        <v>0</v>
      </c>
      <c r="CY681">
        <f t="shared" si="502"/>
        <v>0</v>
      </c>
      <c r="CZ681" s="16" t="str">
        <f t="shared" si="503"/>
        <v>Pass</v>
      </c>
      <c r="DA681" s="38" t="b">
        <f>IF(ABS(Survey!$DW681)=0,TRUE,FALSE)</f>
        <v>1</v>
      </c>
      <c r="DB681" s="37" t="b">
        <f>NOT(ISBLANK(Survey!DX681))</f>
        <v>0</v>
      </c>
      <c r="DC681" s="16" t="str">
        <f t="shared" si="504"/>
        <v>Pass</v>
      </c>
      <c r="DD681" s="38" t="b">
        <f>IF(ABS(Survey!$EE681)=0,TRUE,FALSE)</f>
        <v>1</v>
      </c>
      <c r="DE681" s="37" t="b">
        <f>NOT(ISBLANK(Survey!$EF681))</f>
        <v>0</v>
      </c>
      <c r="DF681" s="16" t="str">
        <f t="shared" si="505"/>
        <v>Fail</v>
      </c>
      <c r="DG681" s="36">
        <f>SUM(SUMIF(Survey!EL681:EN681,{"&gt;0","&lt;0"})*{1,-1})</f>
        <v>0</v>
      </c>
      <c r="DH681">
        <f t="shared" si="506"/>
        <v>0</v>
      </c>
      <c r="DI681">
        <f t="shared" si="507"/>
        <v>100</v>
      </c>
      <c r="DJ681" s="35" t="b">
        <f>IF(OR(Survey!$M681="ETF",Survey!$M681="ETF, alternative mutual fund",Survey!$M681="Closed-end", Survey!$M681="Split share corp"),TRUE,FALSE)</f>
        <v>0</v>
      </c>
      <c r="DK681" s="16" t="str">
        <f t="shared" si="508"/>
        <v>Fail</v>
      </c>
      <c r="DL681" s="36">
        <f>SUM(SUMIF(Survey!EP681:EV681,{"&gt;0","&lt;0"})*{1,-1})</f>
        <v>0</v>
      </c>
      <c r="DM681">
        <f t="shared" si="509"/>
        <v>0</v>
      </c>
      <c r="DN681" s="17">
        <f t="shared" si="510"/>
        <v>100</v>
      </c>
      <c r="DO681" s="16" t="str">
        <f t="shared" si="511"/>
        <v>Fail</v>
      </c>
      <c r="DP681" s="36">
        <f>SUM(SUMIF(Survey!EX681:FD681,{"&gt;0","&lt;0"})*{1,-1})</f>
        <v>0</v>
      </c>
      <c r="DQ681">
        <f t="shared" si="512"/>
        <v>0</v>
      </c>
      <c r="DR681" s="17">
        <f t="shared" si="513"/>
        <v>100</v>
      </c>
    </row>
    <row r="682" spans="1:122">
      <c r="A682">
        <v>682</v>
      </c>
      <c r="B682" t="str">
        <f t="shared" si="467"/>
        <v>Pass</v>
      </c>
      <c r="C682" t="str">
        <f>IF(COUNTBLANK(Survey!B682:FE682)=$C$2, "Pass", "Fail")</f>
        <v>Pass</v>
      </c>
      <c r="D682" t="str">
        <f t="shared" si="468"/>
        <v>Fail</v>
      </c>
      <c r="E682" t="str">
        <f>IF(OR(ISBLANK(Survey!AJ682),COUNTIF(G682:BB682,"Fail")),"Fail","Pass")</f>
        <v>Fail</v>
      </c>
      <c r="G682" s="16" t="str">
        <f t="shared" si="469"/>
        <v>Fail</v>
      </c>
      <c r="H682" s="177">
        <f>COUNTBLANK(Survey!B682:D682)+COUNTBLANK(Survey!G682)+COUNTBLANK(Survey!I682)+COUNTBLANK(Survey!K682:M682)+COUNTBLANK(Survey!P682)+COUNTBLANK(Survey!S682:U682)+COUNTBLANK(Survey!Y682:AA682)+COUNTBLANK(Survey!AD682:AE682)+COUNTBLANK(Survey!AI682:AI682)</f>
        <v>18</v>
      </c>
      <c r="I682" s="16" t="str">
        <f t="shared" si="470"/>
        <v>Fail</v>
      </c>
      <c r="J682" t="b">
        <f>IF(Survey!E682="No",TRUE,FALSE)</f>
        <v>0</v>
      </c>
      <c r="K682" s="34">
        <f>LEN(Survey!E682)</f>
        <v>0</v>
      </c>
      <c r="L682" s="16" t="str">
        <f t="shared" si="471"/>
        <v>Fail</v>
      </c>
      <c r="M682" t="b">
        <f>IF(Survey!F682="No",TRUE,FALSE)</f>
        <v>0</v>
      </c>
      <c r="N682" s="33">
        <f>LEN(Survey!F682)</f>
        <v>0</v>
      </c>
      <c r="O682" s="16" t="str">
        <f t="shared" si="472"/>
        <v>Pass</v>
      </c>
      <c r="P682" s="34">
        <f>MOD((LEN(Survey!H682)+2),11)</f>
        <v>2</v>
      </c>
      <c r="Q682" s="33" t="str">
        <f>IF(Survey!$L682="Prospectus fund", "Yes", "No")</f>
        <v>No</v>
      </c>
      <c r="R682" s="16" t="str">
        <f t="shared" si="473"/>
        <v>Pass</v>
      </c>
      <c r="S682" s="34">
        <f>MOD((LEN(Survey!J682)+2),11)</f>
        <v>2</v>
      </c>
      <c r="T682" s="35" t="b">
        <f>IF(OR(Survey!$M682="ETF",Survey!$M682="ETF, alternative mutual fund",Survey!$M682="Closed-end", Survey!$M682="Split share corp", Survey!$I682="Yes"),TRUE,FALSE)</f>
        <v>0</v>
      </c>
      <c r="U682" s="16" t="str">
        <f>IFERROR(IF(AND(OR(X682=Y682,Y682 = "Either"),NOT(ISBLANK(Survey!K682))),"Pass","Fail"),"Pass")</f>
        <v>Fail</v>
      </c>
      <c r="V682" s="36" cm="1">
        <f t="array" ref="V682">SUM(SUMIF(Survey!BZ682:CS682,{"&gt;0","&lt;0"})*{1,-1})</f>
        <v>0</v>
      </c>
      <c r="W682" s="38" cm="1">
        <f t="array" ref="W682">SUM(SUMIF(Survey!CC682,{"&gt;0","&lt;0"})*{1,-1})+SUM(SUMIF(Survey!CM682,{"&gt;0","&lt;0"})*{1,-1})</f>
        <v>0</v>
      </c>
      <c r="X682" s="38">
        <f>Survey!K682</f>
        <v>0</v>
      </c>
      <c r="Y682" s="37" t="str">
        <f t="shared" si="474"/>
        <v>Either</v>
      </c>
      <c r="Z682" s="16" t="str">
        <f t="shared" si="475"/>
        <v>Fail</v>
      </c>
      <c r="AA682" s="67" cm="1">
        <f t="array" ref="AA682">SUM(SUMIF(Survey!BZ682:CS682,{"&gt;0","&lt;0"})*{1,-1})+SUM(SUMIF(Survey!CU682:DN682,{"&gt;0","&lt;0"})*{1,-1})</f>
        <v>0</v>
      </c>
      <c r="AB682" s="67">
        <f>IFERROR(AA682/(Survey!$AV682),0)</f>
        <v>0</v>
      </c>
      <c r="AC682" s="128" t="b">
        <f>IF(OR(Survey!$M682="Alternative strategy or hedge",Survey!$M682="Other, illiquid",Survey!$L682="Prospectus fund"),TRUE,FALSE)</f>
        <v>0</v>
      </c>
      <c r="AD682" s="128" t="b">
        <f>NOT(ISBLANK(Survey!$M682))</f>
        <v>0</v>
      </c>
      <c r="AE682" s="16" t="str">
        <f t="shared" si="476"/>
        <v>Pass</v>
      </c>
      <c r="AF682" s="38" t="b">
        <f>NOT(ISNUMBER(SEARCH("Other",Survey!$P682)))</f>
        <v>1</v>
      </c>
      <c r="AG682" s="37" t="b">
        <f>NOT(ISBLANK(Survey!$Q682))</f>
        <v>0</v>
      </c>
      <c r="AH682" s="16" t="str">
        <f t="shared" si="477"/>
        <v>Pass</v>
      </c>
      <c r="AI682" s="143">
        <f>COUNTBLANK(Survey!$W682)</f>
        <v>1</v>
      </c>
      <c r="AJ682" s="67">
        <f>IF(AND(Survey!L682&lt;&gt;"Exempt fund",OR(Survey!$M682="ETF",Survey!$M682="ETF, alternative mutual fund",Survey!$M682="Mutual fund",Survey!$M682="Alternative mutual fund",Survey!$M682="Money market")),1,0)</f>
        <v>0</v>
      </c>
      <c r="AK682" s="16" t="str">
        <f t="shared" si="478"/>
        <v>Pass</v>
      </c>
      <c r="AL682" s="38" t="b">
        <f>NOT(ISNUMBER(SEARCH("Yes",Survey!$AA682)))</f>
        <v>1</v>
      </c>
      <c r="AM682" s="37" t="b">
        <f>IF(COUNTBLANK(Survey!$AB682:$AC682)=0,TRUE, FALSE)</f>
        <v>0</v>
      </c>
      <c r="AN682" s="16" t="str">
        <f t="shared" si="479"/>
        <v>Pass</v>
      </c>
      <c r="AO682" s="38" t="b">
        <f>NOT(ISNUMBER(SEARCH("Yes",Survey!$AD682)))</f>
        <v>1</v>
      </c>
      <c r="AP682" s="37" t="b">
        <f>NOT(ISBLANK(Survey!$AF682))</f>
        <v>0</v>
      </c>
      <c r="AQ682" s="16" t="str">
        <f t="shared" si="480"/>
        <v>Pass</v>
      </c>
      <c r="AR682" s="38" t="b">
        <f>NOT(OR(ISNUMBER(SEARCH("Other",Survey!$AF682)),ISNUMBER(SEARCH("Multiple",Survey!$AF682))))</f>
        <v>1</v>
      </c>
      <c r="AS682" s="37" t="b">
        <f>NOT(ISBLANK(Survey!$AG682))</f>
        <v>0</v>
      </c>
      <c r="AT682" s="16" t="str">
        <f t="shared" si="481"/>
        <v>Fail</v>
      </c>
      <c r="AU682" s="143">
        <f>IF(ABS(Survey!$AV682)&gt;0, 1,0)</f>
        <v>0</v>
      </c>
      <c r="AV682" s="143">
        <f>IF(COUNTBLANK(Survey!$AJ682)=0,1,0)</f>
        <v>0</v>
      </c>
      <c r="AW682" s="16" t="str">
        <f t="shared" si="482"/>
        <v>Pass</v>
      </c>
      <c r="AX682" s="143">
        <f>IF(ISBLANK(Survey!$AJ682),0,1)</f>
        <v>0</v>
      </c>
      <c r="AY682" s="165">
        <f>COUNTBLANK(Survey!$AK682)</f>
        <v>1</v>
      </c>
      <c r="AZ682" s="16" t="str">
        <f t="shared" si="483"/>
        <v>Pass</v>
      </c>
      <c r="BA682" s="143">
        <f>IF(OR(Survey!$AK682="Closed",ISBLANK(Survey!$AK682)),0,1)</f>
        <v>0</v>
      </c>
      <c r="BB682" s="165">
        <f>IF(ISBLANK(Survey!$AL682),1,0)</f>
        <v>1</v>
      </c>
      <c r="BC682" s="147" t="str" cm="1">
        <f t="array" ref="BC682">IF(OR(IF(OR($BE682+$BF682 = 2, $BG682=1), FALSE, TRUE), AND($BD682:$BD682 = 0)),"Pass","Fail")</f>
        <v>Pass</v>
      </c>
      <c r="BD682" s="143">
        <f>COUNTBLANK(Survey!$AM682:$AO682)</f>
        <v>3</v>
      </c>
      <c r="BE682" s="143">
        <f>IF(Survey!$I682="Yes",1,0)</f>
        <v>0</v>
      </c>
      <c r="BF682" s="143">
        <f>IF(OR(Survey!$M682="Mutual fund",Survey!$M682="Alternative mutual fund",Survey!$M682="Money market"),1,0)</f>
        <v>0</v>
      </c>
      <c r="BG682" s="148">
        <f>IF(OR(Survey!$M682="ETF",Survey!$M682="ETF, alternative mutual fund"),1,0)</f>
        <v>0</v>
      </c>
      <c r="BH682" s="16" t="str">
        <f t="shared" si="484"/>
        <v>Pass</v>
      </c>
      <c r="BI682" s="38" t="b">
        <f>OR(ISNUMBER(SEARCH("Yes",Survey!$AO682)),ISBLANK(Survey!$AO682))</f>
        <v>1</v>
      </c>
      <c r="BJ682" s="67" t="b">
        <f>NOT(ISBLANK(Survey!$AP682))</f>
        <v>0</v>
      </c>
      <c r="BK682" s="16" t="str">
        <f t="shared" si="485"/>
        <v>Pass</v>
      </c>
      <c r="BL682" s="143">
        <f>IF(Survey!$AW682=0, 0,1)</f>
        <v>0</v>
      </c>
      <c r="BM682" s="67">
        <f>Survey!$AQ682</f>
        <v>0</v>
      </c>
      <c r="BN682" s="67">
        <f>IFERROR((Survey!$AX682-ABS(Survey!$AY682)-ABS(Survey!$BD682))/Survey!$AW682,0)</f>
        <v>0</v>
      </c>
      <c r="BO682" s="67">
        <f>IF(AND($BM682&gt;$BN682-0.2,$BM682&lt;$BN682+0.2,ISBLANK(Survey!$AQ682)=FALSE),0,1)</f>
        <v>1</v>
      </c>
      <c r="BP682" s="165">
        <f>IF(ISBLANK(Survey!$AR682),1,0)</f>
        <v>1</v>
      </c>
      <c r="BQ682" s="16" t="str">
        <f t="shared" si="486"/>
        <v>Pass</v>
      </c>
      <c r="BR682" s="143">
        <f>IF(Survey!$AW682=0, 0,1)</f>
        <v>0</v>
      </c>
      <c r="BS682" s="67">
        <f>IF(AND(Survey!$AS682&gt;=0,Survey!$AS682&lt;=0.2,Survey!$AS682&lt;&gt;""),0,1)</f>
        <v>1</v>
      </c>
      <c r="BT682" s="143">
        <f>IF(ISBLANK(Survey!$AT682),1,0)</f>
        <v>1</v>
      </c>
      <c r="BU682" s="16" t="str">
        <f t="shared" si="487"/>
        <v>Fail</v>
      </c>
      <c r="BV682" s="165">
        <f>Survey!$AU682</f>
        <v>0</v>
      </c>
      <c r="BW682" s="16" t="str">
        <f t="shared" si="488"/>
        <v>Pass</v>
      </c>
      <c r="BX682" s="36">
        <f>Survey!$AV682</f>
        <v>0</v>
      </c>
      <c r="BY682" s="176">
        <f>Survey!$AW682+Survey!$AX682-ABS(Survey!$AY682)+ABS(Survey!$AZ682)-ABS(Survey!$BA682)+ABS(Survey!$BB682)-ABS(Survey!$BC682)-ABS(Survey!$BD682)+Survey!$BE682</f>
        <v>0</v>
      </c>
      <c r="BZ682" s="35">
        <f t="shared" si="489"/>
        <v>0</v>
      </c>
      <c r="CA682" s="17">
        <f t="shared" si="490"/>
        <v>0</v>
      </c>
      <c r="CB682" s="16" t="str">
        <f t="shared" si="491"/>
        <v>Pass</v>
      </c>
      <c r="CC682" s="38" t="b">
        <f>IF(ABS(Survey!$BE682)=0,TRUE,FALSE)</f>
        <v>1</v>
      </c>
      <c r="CD682" s="37" t="b">
        <f>NOT(ISBLANK(Survey!$BF682))</f>
        <v>0</v>
      </c>
      <c r="CE682" t="str">
        <f t="shared" si="492"/>
        <v>Fail</v>
      </c>
      <c r="CF682" s="29">
        <f>Survey!$AV682</f>
        <v>0</v>
      </c>
      <c r="CG682" s="29" cm="1">
        <f t="array" ref="CG682">SUM(SUMIF(Survey!BH682:BO682,{"&gt;0","&lt;0"})*{1,-1})-SUM(SUMIF(Survey!BQ682:BX682,{"&gt;0","&lt;0"})*{1,-1})</f>
        <v>0</v>
      </c>
      <c r="CH682" s="35" t="str">
        <f t="shared" si="493"/>
        <v>No holdings</v>
      </c>
      <c r="CI682">
        <f t="shared" si="494"/>
        <v>0</v>
      </c>
      <c r="CJ682" s="16" t="str">
        <f t="shared" si="495"/>
        <v>Fail</v>
      </c>
      <c r="CK682" s="36">
        <f>Survey!$AV682</f>
        <v>0</v>
      </c>
      <c r="CL682" s="36" cm="1">
        <f t="array" ref="CL682">SUM(SUMIF(Survey!BZ682:CS682,{"&gt;0","&lt;0"})*{1,-1})-SUM(SUMIF(Survey!CU682:DN682,{"&gt;0","&lt;0"})*{1,-1})</f>
        <v>0</v>
      </c>
      <c r="CM682" s="35" t="str">
        <f t="shared" si="496"/>
        <v>No holdings</v>
      </c>
      <c r="CN682" s="17">
        <f t="shared" si="497"/>
        <v>0</v>
      </c>
      <c r="CO682" s="16" t="str">
        <f t="shared" si="498"/>
        <v>Pass</v>
      </c>
      <c r="CP682" s="38" t="b">
        <f>IF(ABS(Survey!$CS682)=0,TRUE,FALSE)</f>
        <v>1</v>
      </c>
      <c r="CQ682" s="37" t="b">
        <f>NOT(ISBLANK(Survey!$CT682))</f>
        <v>0</v>
      </c>
      <c r="CR682" s="16" t="str">
        <f t="shared" si="499"/>
        <v>Pass</v>
      </c>
      <c r="CS682" s="38" t="b">
        <f>IF(ABS(Survey!$DN682)=0,TRUE,FALSE)</f>
        <v>1</v>
      </c>
      <c r="CT682" s="37" t="b">
        <f>NOT(ISBLANK(Survey!$DO682))</f>
        <v>0</v>
      </c>
      <c r="CU682" t="str">
        <f t="shared" si="500"/>
        <v>Pass</v>
      </c>
      <c r="CV682" s="29" cm="1">
        <f t="array" ref="CV682">SUM(SUMIF(Survey!CO682,{"&gt;0","&lt;0"})*{1,-1})+SUM(SUMIF(Survey!DJ682,{"&gt;0","&lt;0"})*{1,-1})</f>
        <v>0</v>
      </c>
      <c r="CW682" s="29">
        <f>SUM(SUMIF(Survey!DQ682:DW682,{"&gt;0","&lt;0"})*{1,-1})+SUM(SUMIF(Survey!DY682:EE682,{"&gt;0","&lt;0"})*{1,-1})</f>
        <v>0</v>
      </c>
      <c r="CX682">
        <f t="shared" si="501"/>
        <v>0</v>
      </c>
      <c r="CY682">
        <f t="shared" si="502"/>
        <v>0</v>
      </c>
      <c r="CZ682" s="16" t="str">
        <f t="shared" si="503"/>
        <v>Pass</v>
      </c>
      <c r="DA682" s="38" t="b">
        <f>IF(ABS(Survey!$DW682)=0,TRUE,FALSE)</f>
        <v>1</v>
      </c>
      <c r="DB682" s="37" t="b">
        <f>NOT(ISBLANK(Survey!DX682))</f>
        <v>0</v>
      </c>
      <c r="DC682" s="16" t="str">
        <f t="shared" si="504"/>
        <v>Pass</v>
      </c>
      <c r="DD682" s="38" t="b">
        <f>IF(ABS(Survey!$EE682)=0,TRUE,FALSE)</f>
        <v>1</v>
      </c>
      <c r="DE682" s="37" t="b">
        <f>NOT(ISBLANK(Survey!$EF682))</f>
        <v>0</v>
      </c>
      <c r="DF682" s="16" t="str">
        <f t="shared" si="505"/>
        <v>Fail</v>
      </c>
      <c r="DG682" s="36">
        <f>SUM(SUMIF(Survey!EL682:EN682,{"&gt;0","&lt;0"})*{1,-1})</f>
        <v>0</v>
      </c>
      <c r="DH682">
        <f t="shared" si="506"/>
        <v>0</v>
      </c>
      <c r="DI682">
        <f t="shared" si="507"/>
        <v>100</v>
      </c>
      <c r="DJ682" s="35" t="b">
        <f>IF(OR(Survey!$M682="ETF",Survey!$M682="ETF, alternative mutual fund",Survey!$M682="Closed-end", Survey!$M682="Split share corp"),TRUE,FALSE)</f>
        <v>0</v>
      </c>
      <c r="DK682" s="16" t="str">
        <f t="shared" si="508"/>
        <v>Fail</v>
      </c>
      <c r="DL682" s="36">
        <f>SUM(SUMIF(Survey!EP682:EV682,{"&gt;0","&lt;0"})*{1,-1})</f>
        <v>0</v>
      </c>
      <c r="DM682">
        <f t="shared" si="509"/>
        <v>0</v>
      </c>
      <c r="DN682" s="17">
        <f t="shared" si="510"/>
        <v>100</v>
      </c>
      <c r="DO682" s="16" t="str">
        <f t="shared" si="511"/>
        <v>Fail</v>
      </c>
      <c r="DP682" s="36">
        <f>SUM(SUMIF(Survey!EX682:FD682,{"&gt;0","&lt;0"})*{1,-1})</f>
        <v>0</v>
      </c>
      <c r="DQ682">
        <f t="shared" si="512"/>
        <v>0</v>
      </c>
      <c r="DR682" s="17">
        <f t="shared" si="513"/>
        <v>100</v>
      </c>
    </row>
    <row r="683" spans="1:122">
      <c r="A683">
        <v>683</v>
      </c>
      <c r="B683" t="str">
        <f t="shared" si="467"/>
        <v>Pass</v>
      </c>
      <c r="C683" t="str">
        <f>IF(COUNTBLANK(Survey!B683:FE683)=$C$2, "Pass", "Fail")</f>
        <v>Pass</v>
      </c>
      <c r="D683" t="str">
        <f t="shared" si="468"/>
        <v>Fail</v>
      </c>
      <c r="E683" t="str">
        <f>IF(OR(ISBLANK(Survey!AJ683),COUNTIF(G683:BB683,"Fail")),"Fail","Pass")</f>
        <v>Fail</v>
      </c>
      <c r="G683" s="16" t="str">
        <f t="shared" si="469"/>
        <v>Fail</v>
      </c>
      <c r="H683" s="177">
        <f>COUNTBLANK(Survey!B683:D683)+COUNTBLANK(Survey!G683)+COUNTBLANK(Survey!I683)+COUNTBLANK(Survey!K683:M683)+COUNTBLANK(Survey!P683)+COUNTBLANK(Survey!S683:U683)+COUNTBLANK(Survey!Y683:AA683)+COUNTBLANK(Survey!AD683:AE683)+COUNTBLANK(Survey!AI683:AI683)</f>
        <v>18</v>
      </c>
      <c r="I683" s="16" t="str">
        <f t="shared" si="470"/>
        <v>Fail</v>
      </c>
      <c r="J683" t="b">
        <f>IF(Survey!E683="No",TRUE,FALSE)</f>
        <v>0</v>
      </c>
      <c r="K683" s="34">
        <f>LEN(Survey!E683)</f>
        <v>0</v>
      </c>
      <c r="L683" s="16" t="str">
        <f t="shared" si="471"/>
        <v>Fail</v>
      </c>
      <c r="M683" t="b">
        <f>IF(Survey!F683="No",TRUE,FALSE)</f>
        <v>0</v>
      </c>
      <c r="N683" s="33">
        <f>LEN(Survey!F683)</f>
        <v>0</v>
      </c>
      <c r="O683" s="16" t="str">
        <f t="shared" si="472"/>
        <v>Pass</v>
      </c>
      <c r="P683" s="34">
        <f>MOD((LEN(Survey!H683)+2),11)</f>
        <v>2</v>
      </c>
      <c r="Q683" s="33" t="str">
        <f>IF(Survey!$L683="Prospectus fund", "Yes", "No")</f>
        <v>No</v>
      </c>
      <c r="R683" s="16" t="str">
        <f t="shared" si="473"/>
        <v>Pass</v>
      </c>
      <c r="S683" s="34">
        <f>MOD((LEN(Survey!J683)+2),11)</f>
        <v>2</v>
      </c>
      <c r="T683" s="35" t="b">
        <f>IF(OR(Survey!$M683="ETF",Survey!$M683="ETF, alternative mutual fund",Survey!$M683="Closed-end", Survey!$M683="Split share corp", Survey!$I683="Yes"),TRUE,FALSE)</f>
        <v>0</v>
      </c>
      <c r="U683" s="16" t="str">
        <f>IFERROR(IF(AND(OR(X683=Y683,Y683 = "Either"),NOT(ISBLANK(Survey!K683))),"Pass","Fail"),"Pass")</f>
        <v>Fail</v>
      </c>
      <c r="V683" s="36" cm="1">
        <f t="array" ref="V683">SUM(SUMIF(Survey!BZ683:CS683,{"&gt;0","&lt;0"})*{1,-1})</f>
        <v>0</v>
      </c>
      <c r="W683" s="38" cm="1">
        <f t="array" ref="W683">SUM(SUMIF(Survey!CC683,{"&gt;0","&lt;0"})*{1,-1})+SUM(SUMIF(Survey!CM683,{"&gt;0","&lt;0"})*{1,-1})</f>
        <v>0</v>
      </c>
      <c r="X683" s="38">
        <f>Survey!K683</f>
        <v>0</v>
      </c>
      <c r="Y683" s="37" t="str">
        <f t="shared" si="474"/>
        <v>Either</v>
      </c>
      <c r="Z683" s="16" t="str">
        <f t="shared" si="475"/>
        <v>Fail</v>
      </c>
      <c r="AA683" s="67" cm="1">
        <f t="array" ref="AA683">SUM(SUMIF(Survey!BZ683:CS683,{"&gt;0","&lt;0"})*{1,-1})+SUM(SUMIF(Survey!CU683:DN683,{"&gt;0","&lt;0"})*{1,-1})</f>
        <v>0</v>
      </c>
      <c r="AB683" s="67">
        <f>IFERROR(AA683/(Survey!$AV683),0)</f>
        <v>0</v>
      </c>
      <c r="AC683" s="128" t="b">
        <f>IF(OR(Survey!$M683="Alternative strategy or hedge",Survey!$M683="Other, illiquid",Survey!$L683="Prospectus fund"),TRUE,FALSE)</f>
        <v>0</v>
      </c>
      <c r="AD683" s="128" t="b">
        <f>NOT(ISBLANK(Survey!$M683))</f>
        <v>0</v>
      </c>
      <c r="AE683" s="16" t="str">
        <f t="shared" si="476"/>
        <v>Pass</v>
      </c>
      <c r="AF683" s="38" t="b">
        <f>NOT(ISNUMBER(SEARCH("Other",Survey!$P683)))</f>
        <v>1</v>
      </c>
      <c r="AG683" s="37" t="b">
        <f>NOT(ISBLANK(Survey!$Q683))</f>
        <v>0</v>
      </c>
      <c r="AH683" s="16" t="str">
        <f t="shared" si="477"/>
        <v>Pass</v>
      </c>
      <c r="AI683" s="143">
        <f>COUNTBLANK(Survey!$W683)</f>
        <v>1</v>
      </c>
      <c r="AJ683" s="67">
        <f>IF(AND(Survey!L683&lt;&gt;"Exempt fund",OR(Survey!$M683="ETF",Survey!$M683="ETF, alternative mutual fund",Survey!$M683="Mutual fund",Survey!$M683="Alternative mutual fund",Survey!$M683="Money market")),1,0)</f>
        <v>0</v>
      </c>
      <c r="AK683" s="16" t="str">
        <f t="shared" si="478"/>
        <v>Pass</v>
      </c>
      <c r="AL683" s="38" t="b">
        <f>NOT(ISNUMBER(SEARCH("Yes",Survey!$AA683)))</f>
        <v>1</v>
      </c>
      <c r="AM683" s="37" t="b">
        <f>IF(COUNTBLANK(Survey!$AB683:$AC683)=0,TRUE, FALSE)</f>
        <v>0</v>
      </c>
      <c r="AN683" s="16" t="str">
        <f t="shared" si="479"/>
        <v>Pass</v>
      </c>
      <c r="AO683" s="38" t="b">
        <f>NOT(ISNUMBER(SEARCH("Yes",Survey!$AD683)))</f>
        <v>1</v>
      </c>
      <c r="AP683" s="37" t="b">
        <f>NOT(ISBLANK(Survey!$AF683))</f>
        <v>0</v>
      </c>
      <c r="AQ683" s="16" t="str">
        <f t="shared" si="480"/>
        <v>Pass</v>
      </c>
      <c r="AR683" s="38" t="b">
        <f>NOT(OR(ISNUMBER(SEARCH("Other",Survey!$AF683)),ISNUMBER(SEARCH("Multiple",Survey!$AF683))))</f>
        <v>1</v>
      </c>
      <c r="AS683" s="37" t="b">
        <f>NOT(ISBLANK(Survey!$AG683))</f>
        <v>0</v>
      </c>
      <c r="AT683" s="16" t="str">
        <f t="shared" si="481"/>
        <v>Fail</v>
      </c>
      <c r="AU683" s="143">
        <f>IF(ABS(Survey!$AV683)&gt;0, 1,0)</f>
        <v>0</v>
      </c>
      <c r="AV683" s="143">
        <f>IF(COUNTBLANK(Survey!$AJ683)=0,1,0)</f>
        <v>0</v>
      </c>
      <c r="AW683" s="16" t="str">
        <f t="shared" si="482"/>
        <v>Pass</v>
      </c>
      <c r="AX683" s="143">
        <f>IF(ISBLANK(Survey!$AJ683),0,1)</f>
        <v>0</v>
      </c>
      <c r="AY683" s="165">
        <f>COUNTBLANK(Survey!$AK683)</f>
        <v>1</v>
      </c>
      <c r="AZ683" s="16" t="str">
        <f t="shared" si="483"/>
        <v>Pass</v>
      </c>
      <c r="BA683" s="143">
        <f>IF(OR(Survey!$AK683="Closed",ISBLANK(Survey!$AK683)),0,1)</f>
        <v>0</v>
      </c>
      <c r="BB683" s="165">
        <f>IF(ISBLANK(Survey!$AL683),1,0)</f>
        <v>1</v>
      </c>
      <c r="BC683" s="147" t="str" cm="1">
        <f t="array" ref="BC683">IF(OR(IF(OR($BE683+$BF683 = 2, $BG683=1), FALSE, TRUE), AND($BD683:$BD683 = 0)),"Pass","Fail")</f>
        <v>Pass</v>
      </c>
      <c r="BD683" s="143">
        <f>COUNTBLANK(Survey!$AM683:$AO683)</f>
        <v>3</v>
      </c>
      <c r="BE683" s="143">
        <f>IF(Survey!$I683="Yes",1,0)</f>
        <v>0</v>
      </c>
      <c r="BF683" s="143">
        <f>IF(OR(Survey!$M683="Mutual fund",Survey!$M683="Alternative mutual fund",Survey!$M683="Money market"),1,0)</f>
        <v>0</v>
      </c>
      <c r="BG683" s="148">
        <f>IF(OR(Survey!$M683="ETF",Survey!$M683="ETF, alternative mutual fund"),1,0)</f>
        <v>0</v>
      </c>
      <c r="BH683" s="16" t="str">
        <f t="shared" si="484"/>
        <v>Pass</v>
      </c>
      <c r="BI683" s="38" t="b">
        <f>OR(ISNUMBER(SEARCH("Yes",Survey!$AO683)),ISBLANK(Survey!$AO683))</f>
        <v>1</v>
      </c>
      <c r="BJ683" s="67" t="b">
        <f>NOT(ISBLANK(Survey!$AP683))</f>
        <v>0</v>
      </c>
      <c r="BK683" s="16" t="str">
        <f t="shared" si="485"/>
        <v>Pass</v>
      </c>
      <c r="BL683" s="143">
        <f>IF(Survey!$AW683=0, 0,1)</f>
        <v>0</v>
      </c>
      <c r="BM683" s="67">
        <f>Survey!$AQ683</f>
        <v>0</v>
      </c>
      <c r="BN683" s="67">
        <f>IFERROR((Survey!$AX683-ABS(Survey!$AY683)-ABS(Survey!$BD683))/Survey!$AW683,0)</f>
        <v>0</v>
      </c>
      <c r="BO683" s="67">
        <f>IF(AND($BM683&gt;$BN683-0.2,$BM683&lt;$BN683+0.2,ISBLANK(Survey!$AQ683)=FALSE),0,1)</f>
        <v>1</v>
      </c>
      <c r="BP683" s="165">
        <f>IF(ISBLANK(Survey!$AR683),1,0)</f>
        <v>1</v>
      </c>
      <c r="BQ683" s="16" t="str">
        <f t="shared" si="486"/>
        <v>Pass</v>
      </c>
      <c r="BR683" s="143">
        <f>IF(Survey!$AW683=0, 0,1)</f>
        <v>0</v>
      </c>
      <c r="BS683" s="67">
        <f>IF(AND(Survey!$AS683&gt;=0,Survey!$AS683&lt;=0.2,Survey!$AS683&lt;&gt;""),0,1)</f>
        <v>1</v>
      </c>
      <c r="BT683" s="143">
        <f>IF(ISBLANK(Survey!$AT683),1,0)</f>
        <v>1</v>
      </c>
      <c r="BU683" s="16" t="str">
        <f t="shared" si="487"/>
        <v>Fail</v>
      </c>
      <c r="BV683" s="165">
        <f>Survey!$AU683</f>
        <v>0</v>
      </c>
      <c r="BW683" s="16" t="str">
        <f t="shared" si="488"/>
        <v>Pass</v>
      </c>
      <c r="BX683" s="36">
        <f>Survey!$AV683</f>
        <v>0</v>
      </c>
      <c r="BY683" s="176">
        <f>Survey!$AW683+Survey!$AX683-ABS(Survey!$AY683)+ABS(Survey!$AZ683)-ABS(Survey!$BA683)+ABS(Survey!$BB683)-ABS(Survey!$BC683)-ABS(Survey!$BD683)+Survey!$BE683</f>
        <v>0</v>
      </c>
      <c r="BZ683" s="35">
        <f t="shared" si="489"/>
        <v>0</v>
      </c>
      <c r="CA683" s="17">
        <f t="shared" si="490"/>
        <v>0</v>
      </c>
      <c r="CB683" s="16" t="str">
        <f t="shared" si="491"/>
        <v>Pass</v>
      </c>
      <c r="CC683" s="38" t="b">
        <f>IF(ABS(Survey!$BE683)=0,TRUE,FALSE)</f>
        <v>1</v>
      </c>
      <c r="CD683" s="37" t="b">
        <f>NOT(ISBLANK(Survey!$BF683))</f>
        <v>0</v>
      </c>
      <c r="CE683" t="str">
        <f t="shared" si="492"/>
        <v>Fail</v>
      </c>
      <c r="CF683" s="29">
        <f>Survey!$AV683</f>
        <v>0</v>
      </c>
      <c r="CG683" s="29" cm="1">
        <f t="array" ref="CG683">SUM(SUMIF(Survey!BH683:BO683,{"&gt;0","&lt;0"})*{1,-1})-SUM(SUMIF(Survey!BQ683:BX683,{"&gt;0","&lt;0"})*{1,-1})</f>
        <v>0</v>
      </c>
      <c r="CH683" s="35" t="str">
        <f t="shared" si="493"/>
        <v>No holdings</v>
      </c>
      <c r="CI683">
        <f t="shared" si="494"/>
        <v>0</v>
      </c>
      <c r="CJ683" s="16" t="str">
        <f t="shared" si="495"/>
        <v>Fail</v>
      </c>
      <c r="CK683" s="36">
        <f>Survey!$AV683</f>
        <v>0</v>
      </c>
      <c r="CL683" s="36" cm="1">
        <f t="array" ref="CL683">SUM(SUMIF(Survey!BZ683:CS683,{"&gt;0","&lt;0"})*{1,-1})-SUM(SUMIF(Survey!CU683:DN683,{"&gt;0","&lt;0"})*{1,-1})</f>
        <v>0</v>
      </c>
      <c r="CM683" s="35" t="str">
        <f t="shared" si="496"/>
        <v>No holdings</v>
      </c>
      <c r="CN683" s="17">
        <f t="shared" si="497"/>
        <v>0</v>
      </c>
      <c r="CO683" s="16" t="str">
        <f t="shared" si="498"/>
        <v>Pass</v>
      </c>
      <c r="CP683" s="38" t="b">
        <f>IF(ABS(Survey!$CS683)=0,TRUE,FALSE)</f>
        <v>1</v>
      </c>
      <c r="CQ683" s="37" t="b">
        <f>NOT(ISBLANK(Survey!$CT683))</f>
        <v>0</v>
      </c>
      <c r="CR683" s="16" t="str">
        <f t="shared" si="499"/>
        <v>Pass</v>
      </c>
      <c r="CS683" s="38" t="b">
        <f>IF(ABS(Survey!$DN683)=0,TRUE,FALSE)</f>
        <v>1</v>
      </c>
      <c r="CT683" s="37" t="b">
        <f>NOT(ISBLANK(Survey!$DO683))</f>
        <v>0</v>
      </c>
      <c r="CU683" t="str">
        <f t="shared" si="500"/>
        <v>Pass</v>
      </c>
      <c r="CV683" s="29" cm="1">
        <f t="array" ref="CV683">SUM(SUMIF(Survey!CO683,{"&gt;0","&lt;0"})*{1,-1})+SUM(SUMIF(Survey!DJ683,{"&gt;0","&lt;0"})*{1,-1})</f>
        <v>0</v>
      </c>
      <c r="CW683" s="29">
        <f>SUM(SUMIF(Survey!DQ683:DW683,{"&gt;0","&lt;0"})*{1,-1})+SUM(SUMIF(Survey!DY683:EE683,{"&gt;0","&lt;0"})*{1,-1})</f>
        <v>0</v>
      </c>
      <c r="CX683">
        <f t="shared" si="501"/>
        <v>0</v>
      </c>
      <c r="CY683">
        <f t="shared" si="502"/>
        <v>0</v>
      </c>
      <c r="CZ683" s="16" t="str">
        <f t="shared" si="503"/>
        <v>Pass</v>
      </c>
      <c r="DA683" s="38" t="b">
        <f>IF(ABS(Survey!$DW683)=0,TRUE,FALSE)</f>
        <v>1</v>
      </c>
      <c r="DB683" s="37" t="b">
        <f>NOT(ISBLANK(Survey!DX683))</f>
        <v>0</v>
      </c>
      <c r="DC683" s="16" t="str">
        <f t="shared" si="504"/>
        <v>Pass</v>
      </c>
      <c r="DD683" s="38" t="b">
        <f>IF(ABS(Survey!$EE683)=0,TRUE,FALSE)</f>
        <v>1</v>
      </c>
      <c r="DE683" s="37" t="b">
        <f>NOT(ISBLANK(Survey!$EF683))</f>
        <v>0</v>
      </c>
      <c r="DF683" s="16" t="str">
        <f t="shared" si="505"/>
        <v>Fail</v>
      </c>
      <c r="DG683" s="36">
        <f>SUM(SUMIF(Survey!EL683:EN683,{"&gt;0","&lt;0"})*{1,-1})</f>
        <v>0</v>
      </c>
      <c r="DH683">
        <f t="shared" si="506"/>
        <v>0</v>
      </c>
      <c r="DI683">
        <f t="shared" si="507"/>
        <v>100</v>
      </c>
      <c r="DJ683" s="35" t="b">
        <f>IF(OR(Survey!$M683="ETF",Survey!$M683="ETF, alternative mutual fund",Survey!$M683="Closed-end", Survey!$M683="Split share corp"),TRUE,FALSE)</f>
        <v>0</v>
      </c>
      <c r="DK683" s="16" t="str">
        <f t="shared" si="508"/>
        <v>Fail</v>
      </c>
      <c r="DL683" s="36">
        <f>SUM(SUMIF(Survey!EP683:EV683,{"&gt;0","&lt;0"})*{1,-1})</f>
        <v>0</v>
      </c>
      <c r="DM683">
        <f t="shared" si="509"/>
        <v>0</v>
      </c>
      <c r="DN683" s="17">
        <f t="shared" si="510"/>
        <v>100</v>
      </c>
      <c r="DO683" s="16" t="str">
        <f t="shared" si="511"/>
        <v>Fail</v>
      </c>
      <c r="DP683" s="36">
        <f>SUM(SUMIF(Survey!EX683:FD683,{"&gt;0","&lt;0"})*{1,-1})</f>
        <v>0</v>
      </c>
      <c r="DQ683">
        <f t="shared" si="512"/>
        <v>0</v>
      </c>
      <c r="DR683" s="17">
        <f t="shared" si="513"/>
        <v>100</v>
      </c>
    </row>
    <row r="684" spans="1:122">
      <c r="A684">
        <v>684</v>
      </c>
      <c r="B684" t="str">
        <f t="shared" si="467"/>
        <v>Pass</v>
      </c>
      <c r="C684" t="str">
        <f>IF(COUNTBLANK(Survey!B684:FE684)=$C$2, "Pass", "Fail")</f>
        <v>Pass</v>
      </c>
      <c r="D684" t="str">
        <f t="shared" si="468"/>
        <v>Fail</v>
      </c>
      <c r="E684" t="str">
        <f>IF(OR(ISBLANK(Survey!AJ684),COUNTIF(G684:BB684,"Fail")),"Fail","Pass")</f>
        <v>Fail</v>
      </c>
      <c r="G684" s="16" t="str">
        <f t="shared" si="469"/>
        <v>Fail</v>
      </c>
      <c r="H684" s="177">
        <f>COUNTBLANK(Survey!B684:D684)+COUNTBLANK(Survey!G684)+COUNTBLANK(Survey!I684)+COUNTBLANK(Survey!K684:M684)+COUNTBLANK(Survey!P684)+COUNTBLANK(Survey!S684:U684)+COUNTBLANK(Survey!Y684:AA684)+COUNTBLANK(Survey!AD684:AE684)+COUNTBLANK(Survey!AI684:AI684)</f>
        <v>18</v>
      </c>
      <c r="I684" s="16" t="str">
        <f t="shared" si="470"/>
        <v>Fail</v>
      </c>
      <c r="J684" t="b">
        <f>IF(Survey!E684="No",TRUE,FALSE)</f>
        <v>0</v>
      </c>
      <c r="K684" s="34">
        <f>LEN(Survey!E684)</f>
        <v>0</v>
      </c>
      <c r="L684" s="16" t="str">
        <f t="shared" si="471"/>
        <v>Fail</v>
      </c>
      <c r="M684" t="b">
        <f>IF(Survey!F684="No",TRUE,FALSE)</f>
        <v>0</v>
      </c>
      <c r="N684" s="33">
        <f>LEN(Survey!F684)</f>
        <v>0</v>
      </c>
      <c r="O684" s="16" t="str">
        <f t="shared" si="472"/>
        <v>Pass</v>
      </c>
      <c r="P684" s="34">
        <f>MOD((LEN(Survey!H684)+2),11)</f>
        <v>2</v>
      </c>
      <c r="Q684" s="33" t="str">
        <f>IF(Survey!$L684="Prospectus fund", "Yes", "No")</f>
        <v>No</v>
      </c>
      <c r="R684" s="16" t="str">
        <f t="shared" si="473"/>
        <v>Pass</v>
      </c>
      <c r="S684" s="34">
        <f>MOD((LEN(Survey!J684)+2),11)</f>
        <v>2</v>
      </c>
      <c r="T684" s="35" t="b">
        <f>IF(OR(Survey!$M684="ETF",Survey!$M684="ETF, alternative mutual fund",Survey!$M684="Closed-end", Survey!$M684="Split share corp", Survey!$I684="Yes"),TRUE,FALSE)</f>
        <v>0</v>
      </c>
      <c r="U684" s="16" t="str">
        <f>IFERROR(IF(AND(OR(X684=Y684,Y684 = "Either"),NOT(ISBLANK(Survey!K684))),"Pass","Fail"),"Pass")</f>
        <v>Fail</v>
      </c>
      <c r="V684" s="36" cm="1">
        <f t="array" ref="V684">SUM(SUMIF(Survey!BZ684:CS684,{"&gt;0","&lt;0"})*{1,-1})</f>
        <v>0</v>
      </c>
      <c r="W684" s="38" cm="1">
        <f t="array" ref="W684">SUM(SUMIF(Survey!CC684,{"&gt;0","&lt;0"})*{1,-1})+SUM(SUMIF(Survey!CM684,{"&gt;0","&lt;0"})*{1,-1})</f>
        <v>0</v>
      </c>
      <c r="X684" s="38">
        <f>Survey!K684</f>
        <v>0</v>
      </c>
      <c r="Y684" s="37" t="str">
        <f t="shared" si="474"/>
        <v>Either</v>
      </c>
      <c r="Z684" s="16" t="str">
        <f t="shared" si="475"/>
        <v>Fail</v>
      </c>
      <c r="AA684" s="67" cm="1">
        <f t="array" ref="AA684">SUM(SUMIF(Survey!BZ684:CS684,{"&gt;0","&lt;0"})*{1,-1})+SUM(SUMIF(Survey!CU684:DN684,{"&gt;0","&lt;0"})*{1,-1})</f>
        <v>0</v>
      </c>
      <c r="AB684" s="67">
        <f>IFERROR(AA684/(Survey!$AV684),0)</f>
        <v>0</v>
      </c>
      <c r="AC684" s="128" t="b">
        <f>IF(OR(Survey!$M684="Alternative strategy or hedge",Survey!$M684="Other, illiquid",Survey!$L684="Prospectus fund"),TRUE,FALSE)</f>
        <v>0</v>
      </c>
      <c r="AD684" s="128" t="b">
        <f>NOT(ISBLANK(Survey!$M684))</f>
        <v>0</v>
      </c>
      <c r="AE684" s="16" t="str">
        <f t="shared" si="476"/>
        <v>Pass</v>
      </c>
      <c r="AF684" s="38" t="b">
        <f>NOT(ISNUMBER(SEARCH("Other",Survey!$P684)))</f>
        <v>1</v>
      </c>
      <c r="AG684" s="37" t="b">
        <f>NOT(ISBLANK(Survey!$Q684))</f>
        <v>0</v>
      </c>
      <c r="AH684" s="16" t="str">
        <f t="shared" si="477"/>
        <v>Pass</v>
      </c>
      <c r="AI684" s="143">
        <f>COUNTBLANK(Survey!$W684)</f>
        <v>1</v>
      </c>
      <c r="AJ684" s="67">
        <f>IF(AND(Survey!L684&lt;&gt;"Exempt fund",OR(Survey!$M684="ETF",Survey!$M684="ETF, alternative mutual fund",Survey!$M684="Mutual fund",Survey!$M684="Alternative mutual fund",Survey!$M684="Money market")),1,0)</f>
        <v>0</v>
      </c>
      <c r="AK684" s="16" t="str">
        <f t="shared" si="478"/>
        <v>Pass</v>
      </c>
      <c r="AL684" s="38" t="b">
        <f>NOT(ISNUMBER(SEARCH("Yes",Survey!$AA684)))</f>
        <v>1</v>
      </c>
      <c r="AM684" s="37" t="b">
        <f>IF(COUNTBLANK(Survey!$AB684:$AC684)=0,TRUE, FALSE)</f>
        <v>0</v>
      </c>
      <c r="AN684" s="16" t="str">
        <f t="shared" si="479"/>
        <v>Pass</v>
      </c>
      <c r="AO684" s="38" t="b">
        <f>NOT(ISNUMBER(SEARCH("Yes",Survey!$AD684)))</f>
        <v>1</v>
      </c>
      <c r="AP684" s="37" t="b">
        <f>NOT(ISBLANK(Survey!$AF684))</f>
        <v>0</v>
      </c>
      <c r="AQ684" s="16" t="str">
        <f t="shared" si="480"/>
        <v>Pass</v>
      </c>
      <c r="AR684" s="38" t="b">
        <f>NOT(OR(ISNUMBER(SEARCH("Other",Survey!$AF684)),ISNUMBER(SEARCH("Multiple",Survey!$AF684))))</f>
        <v>1</v>
      </c>
      <c r="AS684" s="37" t="b">
        <f>NOT(ISBLANK(Survey!$AG684))</f>
        <v>0</v>
      </c>
      <c r="AT684" s="16" t="str">
        <f t="shared" si="481"/>
        <v>Fail</v>
      </c>
      <c r="AU684" s="143">
        <f>IF(ABS(Survey!$AV684)&gt;0, 1,0)</f>
        <v>0</v>
      </c>
      <c r="AV684" s="143">
        <f>IF(COUNTBLANK(Survey!$AJ684)=0,1,0)</f>
        <v>0</v>
      </c>
      <c r="AW684" s="16" t="str">
        <f t="shared" si="482"/>
        <v>Pass</v>
      </c>
      <c r="AX684" s="143">
        <f>IF(ISBLANK(Survey!$AJ684),0,1)</f>
        <v>0</v>
      </c>
      <c r="AY684" s="165">
        <f>COUNTBLANK(Survey!$AK684)</f>
        <v>1</v>
      </c>
      <c r="AZ684" s="16" t="str">
        <f t="shared" si="483"/>
        <v>Pass</v>
      </c>
      <c r="BA684" s="143">
        <f>IF(OR(Survey!$AK684="Closed",ISBLANK(Survey!$AK684)),0,1)</f>
        <v>0</v>
      </c>
      <c r="BB684" s="165">
        <f>IF(ISBLANK(Survey!$AL684),1,0)</f>
        <v>1</v>
      </c>
      <c r="BC684" s="147" t="str" cm="1">
        <f t="array" ref="BC684">IF(OR(IF(OR($BE684+$BF684 = 2, $BG684=1), FALSE, TRUE), AND($BD684:$BD684 = 0)),"Pass","Fail")</f>
        <v>Pass</v>
      </c>
      <c r="BD684" s="143">
        <f>COUNTBLANK(Survey!$AM684:$AO684)</f>
        <v>3</v>
      </c>
      <c r="BE684" s="143">
        <f>IF(Survey!$I684="Yes",1,0)</f>
        <v>0</v>
      </c>
      <c r="BF684" s="143">
        <f>IF(OR(Survey!$M684="Mutual fund",Survey!$M684="Alternative mutual fund",Survey!$M684="Money market"),1,0)</f>
        <v>0</v>
      </c>
      <c r="BG684" s="148">
        <f>IF(OR(Survey!$M684="ETF",Survey!$M684="ETF, alternative mutual fund"),1,0)</f>
        <v>0</v>
      </c>
      <c r="BH684" s="16" t="str">
        <f t="shared" si="484"/>
        <v>Pass</v>
      </c>
      <c r="BI684" s="38" t="b">
        <f>OR(ISNUMBER(SEARCH("Yes",Survey!$AO684)),ISBLANK(Survey!$AO684))</f>
        <v>1</v>
      </c>
      <c r="BJ684" s="67" t="b">
        <f>NOT(ISBLANK(Survey!$AP684))</f>
        <v>0</v>
      </c>
      <c r="BK684" s="16" t="str">
        <f t="shared" si="485"/>
        <v>Pass</v>
      </c>
      <c r="BL684" s="143">
        <f>IF(Survey!$AW684=0, 0,1)</f>
        <v>0</v>
      </c>
      <c r="BM684" s="67">
        <f>Survey!$AQ684</f>
        <v>0</v>
      </c>
      <c r="BN684" s="67">
        <f>IFERROR((Survey!$AX684-ABS(Survey!$AY684)-ABS(Survey!$BD684))/Survey!$AW684,0)</f>
        <v>0</v>
      </c>
      <c r="BO684" s="67">
        <f>IF(AND($BM684&gt;$BN684-0.2,$BM684&lt;$BN684+0.2,ISBLANK(Survey!$AQ684)=FALSE),0,1)</f>
        <v>1</v>
      </c>
      <c r="BP684" s="165">
        <f>IF(ISBLANK(Survey!$AR684),1,0)</f>
        <v>1</v>
      </c>
      <c r="BQ684" s="16" t="str">
        <f t="shared" si="486"/>
        <v>Pass</v>
      </c>
      <c r="BR684" s="143">
        <f>IF(Survey!$AW684=0, 0,1)</f>
        <v>0</v>
      </c>
      <c r="BS684" s="67">
        <f>IF(AND(Survey!$AS684&gt;=0,Survey!$AS684&lt;=0.2,Survey!$AS684&lt;&gt;""),0,1)</f>
        <v>1</v>
      </c>
      <c r="BT684" s="143">
        <f>IF(ISBLANK(Survey!$AT684),1,0)</f>
        <v>1</v>
      </c>
      <c r="BU684" s="16" t="str">
        <f t="shared" si="487"/>
        <v>Fail</v>
      </c>
      <c r="BV684" s="165">
        <f>Survey!$AU684</f>
        <v>0</v>
      </c>
      <c r="BW684" s="16" t="str">
        <f t="shared" si="488"/>
        <v>Pass</v>
      </c>
      <c r="BX684" s="36">
        <f>Survey!$AV684</f>
        <v>0</v>
      </c>
      <c r="BY684" s="176">
        <f>Survey!$AW684+Survey!$AX684-ABS(Survey!$AY684)+ABS(Survey!$AZ684)-ABS(Survey!$BA684)+ABS(Survey!$BB684)-ABS(Survey!$BC684)-ABS(Survey!$BD684)+Survey!$BE684</f>
        <v>0</v>
      </c>
      <c r="BZ684" s="35">
        <f t="shared" si="489"/>
        <v>0</v>
      </c>
      <c r="CA684" s="17">
        <f t="shared" si="490"/>
        <v>0</v>
      </c>
      <c r="CB684" s="16" t="str">
        <f t="shared" si="491"/>
        <v>Pass</v>
      </c>
      <c r="CC684" s="38" t="b">
        <f>IF(ABS(Survey!$BE684)=0,TRUE,FALSE)</f>
        <v>1</v>
      </c>
      <c r="CD684" s="37" t="b">
        <f>NOT(ISBLANK(Survey!$BF684))</f>
        <v>0</v>
      </c>
      <c r="CE684" t="str">
        <f t="shared" si="492"/>
        <v>Fail</v>
      </c>
      <c r="CF684" s="29">
        <f>Survey!$AV684</f>
        <v>0</v>
      </c>
      <c r="CG684" s="29" cm="1">
        <f t="array" ref="CG684">SUM(SUMIF(Survey!BH684:BO684,{"&gt;0","&lt;0"})*{1,-1})-SUM(SUMIF(Survey!BQ684:BX684,{"&gt;0","&lt;0"})*{1,-1})</f>
        <v>0</v>
      </c>
      <c r="CH684" s="35" t="str">
        <f t="shared" si="493"/>
        <v>No holdings</v>
      </c>
      <c r="CI684">
        <f t="shared" si="494"/>
        <v>0</v>
      </c>
      <c r="CJ684" s="16" t="str">
        <f t="shared" si="495"/>
        <v>Fail</v>
      </c>
      <c r="CK684" s="36">
        <f>Survey!$AV684</f>
        <v>0</v>
      </c>
      <c r="CL684" s="36" cm="1">
        <f t="array" ref="CL684">SUM(SUMIF(Survey!BZ684:CS684,{"&gt;0","&lt;0"})*{1,-1})-SUM(SUMIF(Survey!CU684:DN684,{"&gt;0","&lt;0"})*{1,-1})</f>
        <v>0</v>
      </c>
      <c r="CM684" s="35" t="str">
        <f t="shared" si="496"/>
        <v>No holdings</v>
      </c>
      <c r="CN684" s="17">
        <f t="shared" si="497"/>
        <v>0</v>
      </c>
      <c r="CO684" s="16" t="str">
        <f t="shared" si="498"/>
        <v>Pass</v>
      </c>
      <c r="CP684" s="38" t="b">
        <f>IF(ABS(Survey!$CS684)=0,TRUE,FALSE)</f>
        <v>1</v>
      </c>
      <c r="CQ684" s="37" t="b">
        <f>NOT(ISBLANK(Survey!$CT684))</f>
        <v>0</v>
      </c>
      <c r="CR684" s="16" t="str">
        <f t="shared" si="499"/>
        <v>Pass</v>
      </c>
      <c r="CS684" s="38" t="b">
        <f>IF(ABS(Survey!$DN684)=0,TRUE,FALSE)</f>
        <v>1</v>
      </c>
      <c r="CT684" s="37" t="b">
        <f>NOT(ISBLANK(Survey!$DO684))</f>
        <v>0</v>
      </c>
      <c r="CU684" t="str">
        <f t="shared" si="500"/>
        <v>Pass</v>
      </c>
      <c r="CV684" s="29" cm="1">
        <f t="array" ref="CV684">SUM(SUMIF(Survey!CO684,{"&gt;0","&lt;0"})*{1,-1})+SUM(SUMIF(Survey!DJ684,{"&gt;0","&lt;0"})*{1,-1})</f>
        <v>0</v>
      </c>
      <c r="CW684" s="29">
        <f>SUM(SUMIF(Survey!DQ684:DW684,{"&gt;0","&lt;0"})*{1,-1})+SUM(SUMIF(Survey!DY684:EE684,{"&gt;0","&lt;0"})*{1,-1})</f>
        <v>0</v>
      </c>
      <c r="CX684">
        <f t="shared" si="501"/>
        <v>0</v>
      </c>
      <c r="CY684">
        <f t="shared" si="502"/>
        <v>0</v>
      </c>
      <c r="CZ684" s="16" t="str">
        <f t="shared" si="503"/>
        <v>Pass</v>
      </c>
      <c r="DA684" s="38" t="b">
        <f>IF(ABS(Survey!$DW684)=0,TRUE,FALSE)</f>
        <v>1</v>
      </c>
      <c r="DB684" s="37" t="b">
        <f>NOT(ISBLANK(Survey!DX684))</f>
        <v>0</v>
      </c>
      <c r="DC684" s="16" t="str">
        <f t="shared" si="504"/>
        <v>Pass</v>
      </c>
      <c r="DD684" s="38" t="b">
        <f>IF(ABS(Survey!$EE684)=0,TRUE,FALSE)</f>
        <v>1</v>
      </c>
      <c r="DE684" s="37" t="b">
        <f>NOT(ISBLANK(Survey!$EF684))</f>
        <v>0</v>
      </c>
      <c r="DF684" s="16" t="str">
        <f t="shared" si="505"/>
        <v>Fail</v>
      </c>
      <c r="DG684" s="36">
        <f>SUM(SUMIF(Survey!EL684:EN684,{"&gt;0","&lt;0"})*{1,-1})</f>
        <v>0</v>
      </c>
      <c r="DH684">
        <f t="shared" si="506"/>
        <v>0</v>
      </c>
      <c r="DI684">
        <f t="shared" si="507"/>
        <v>100</v>
      </c>
      <c r="DJ684" s="35" t="b">
        <f>IF(OR(Survey!$M684="ETF",Survey!$M684="ETF, alternative mutual fund",Survey!$M684="Closed-end", Survey!$M684="Split share corp"),TRUE,FALSE)</f>
        <v>0</v>
      </c>
      <c r="DK684" s="16" t="str">
        <f t="shared" si="508"/>
        <v>Fail</v>
      </c>
      <c r="DL684" s="36">
        <f>SUM(SUMIF(Survey!EP684:EV684,{"&gt;0","&lt;0"})*{1,-1})</f>
        <v>0</v>
      </c>
      <c r="DM684">
        <f t="shared" si="509"/>
        <v>0</v>
      </c>
      <c r="DN684" s="17">
        <f t="shared" si="510"/>
        <v>100</v>
      </c>
      <c r="DO684" s="16" t="str">
        <f t="shared" si="511"/>
        <v>Fail</v>
      </c>
      <c r="DP684" s="36">
        <f>SUM(SUMIF(Survey!EX684:FD684,{"&gt;0","&lt;0"})*{1,-1})</f>
        <v>0</v>
      </c>
      <c r="DQ684">
        <f t="shared" si="512"/>
        <v>0</v>
      </c>
      <c r="DR684" s="17">
        <f t="shared" si="513"/>
        <v>100</v>
      </c>
    </row>
    <row r="685" spans="1:122">
      <c r="A685">
        <v>685</v>
      </c>
      <c r="B685" t="str">
        <f t="shared" si="467"/>
        <v>Pass</v>
      </c>
      <c r="C685" t="str">
        <f>IF(COUNTBLANK(Survey!B685:FE685)=$C$2, "Pass", "Fail")</f>
        <v>Pass</v>
      </c>
      <c r="D685" t="str">
        <f t="shared" si="468"/>
        <v>Fail</v>
      </c>
      <c r="E685" t="str">
        <f>IF(OR(ISBLANK(Survey!AJ685),COUNTIF(G685:BB685,"Fail")),"Fail","Pass")</f>
        <v>Fail</v>
      </c>
      <c r="G685" s="16" t="str">
        <f t="shared" si="469"/>
        <v>Fail</v>
      </c>
      <c r="H685" s="177">
        <f>COUNTBLANK(Survey!B685:D685)+COUNTBLANK(Survey!G685)+COUNTBLANK(Survey!I685)+COUNTBLANK(Survey!K685:M685)+COUNTBLANK(Survey!P685)+COUNTBLANK(Survey!S685:U685)+COUNTBLANK(Survey!Y685:AA685)+COUNTBLANK(Survey!AD685:AE685)+COUNTBLANK(Survey!AI685:AI685)</f>
        <v>18</v>
      </c>
      <c r="I685" s="16" t="str">
        <f t="shared" si="470"/>
        <v>Fail</v>
      </c>
      <c r="J685" t="b">
        <f>IF(Survey!E685="No",TRUE,FALSE)</f>
        <v>0</v>
      </c>
      <c r="K685" s="34">
        <f>LEN(Survey!E685)</f>
        <v>0</v>
      </c>
      <c r="L685" s="16" t="str">
        <f t="shared" si="471"/>
        <v>Fail</v>
      </c>
      <c r="M685" t="b">
        <f>IF(Survey!F685="No",TRUE,FALSE)</f>
        <v>0</v>
      </c>
      <c r="N685" s="33">
        <f>LEN(Survey!F685)</f>
        <v>0</v>
      </c>
      <c r="O685" s="16" t="str">
        <f t="shared" si="472"/>
        <v>Pass</v>
      </c>
      <c r="P685" s="34">
        <f>MOD((LEN(Survey!H685)+2),11)</f>
        <v>2</v>
      </c>
      <c r="Q685" s="33" t="str">
        <f>IF(Survey!$L685="Prospectus fund", "Yes", "No")</f>
        <v>No</v>
      </c>
      <c r="R685" s="16" t="str">
        <f t="shared" si="473"/>
        <v>Pass</v>
      </c>
      <c r="S685" s="34">
        <f>MOD((LEN(Survey!J685)+2),11)</f>
        <v>2</v>
      </c>
      <c r="T685" s="35" t="b">
        <f>IF(OR(Survey!$M685="ETF",Survey!$M685="ETF, alternative mutual fund",Survey!$M685="Closed-end", Survey!$M685="Split share corp", Survey!$I685="Yes"),TRUE,FALSE)</f>
        <v>0</v>
      </c>
      <c r="U685" s="16" t="str">
        <f>IFERROR(IF(AND(OR(X685=Y685,Y685 = "Either"),NOT(ISBLANK(Survey!K685))),"Pass","Fail"),"Pass")</f>
        <v>Fail</v>
      </c>
      <c r="V685" s="36" cm="1">
        <f t="array" ref="V685">SUM(SUMIF(Survey!BZ685:CS685,{"&gt;0","&lt;0"})*{1,-1})</f>
        <v>0</v>
      </c>
      <c r="W685" s="38" cm="1">
        <f t="array" ref="W685">SUM(SUMIF(Survey!CC685,{"&gt;0","&lt;0"})*{1,-1})+SUM(SUMIF(Survey!CM685,{"&gt;0","&lt;0"})*{1,-1})</f>
        <v>0</v>
      </c>
      <c r="X685" s="38">
        <f>Survey!K685</f>
        <v>0</v>
      </c>
      <c r="Y685" s="37" t="str">
        <f t="shared" si="474"/>
        <v>Either</v>
      </c>
      <c r="Z685" s="16" t="str">
        <f t="shared" si="475"/>
        <v>Fail</v>
      </c>
      <c r="AA685" s="67" cm="1">
        <f t="array" ref="AA685">SUM(SUMIF(Survey!BZ685:CS685,{"&gt;0","&lt;0"})*{1,-1})+SUM(SUMIF(Survey!CU685:DN685,{"&gt;0","&lt;0"})*{1,-1})</f>
        <v>0</v>
      </c>
      <c r="AB685" s="67">
        <f>IFERROR(AA685/(Survey!$AV685),0)</f>
        <v>0</v>
      </c>
      <c r="AC685" s="128" t="b">
        <f>IF(OR(Survey!$M685="Alternative strategy or hedge",Survey!$M685="Other, illiquid",Survey!$L685="Prospectus fund"),TRUE,FALSE)</f>
        <v>0</v>
      </c>
      <c r="AD685" s="128" t="b">
        <f>NOT(ISBLANK(Survey!$M685))</f>
        <v>0</v>
      </c>
      <c r="AE685" s="16" t="str">
        <f t="shared" si="476"/>
        <v>Pass</v>
      </c>
      <c r="AF685" s="38" t="b">
        <f>NOT(ISNUMBER(SEARCH("Other",Survey!$P685)))</f>
        <v>1</v>
      </c>
      <c r="AG685" s="37" t="b">
        <f>NOT(ISBLANK(Survey!$Q685))</f>
        <v>0</v>
      </c>
      <c r="AH685" s="16" t="str">
        <f t="shared" si="477"/>
        <v>Pass</v>
      </c>
      <c r="AI685" s="143">
        <f>COUNTBLANK(Survey!$W685)</f>
        <v>1</v>
      </c>
      <c r="AJ685" s="67">
        <f>IF(AND(Survey!L685&lt;&gt;"Exempt fund",OR(Survey!$M685="ETF",Survey!$M685="ETF, alternative mutual fund",Survey!$M685="Mutual fund",Survey!$M685="Alternative mutual fund",Survey!$M685="Money market")),1,0)</f>
        <v>0</v>
      </c>
      <c r="AK685" s="16" t="str">
        <f t="shared" si="478"/>
        <v>Pass</v>
      </c>
      <c r="AL685" s="38" t="b">
        <f>NOT(ISNUMBER(SEARCH("Yes",Survey!$AA685)))</f>
        <v>1</v>
      </c>
      <c r="AM685" s="37" t="b">
        <f>IF(COUNTBLANK(Survey!$AB685:$AC685)=0,TRUE, FALSE)</f>
        <v>0</v>
      </c>
      <c r="AN685" s="16" t="str">
        <f t="shared" si="479"/>
        <v>Pass</v>
      </c>
      <c r="AO685" s="38" t="b">
        <f>NOT(ISNUMBER(SEARCH("Yes",Survey!$AD685)))</f>
        <v>1</v>
      </c>
      <c r="AP685" s="37" t="b">
        <f>NOT(ISBLANK(Survey!$AF685))</f>
        <v>0</v>
      </c>
      <c r="AQ685" s="16" t="str">
        <f t="shared" si="480"/>
        <v>Pass</v>
      </c>
      <c r="AR685" s="38" t="b">
        <f>NOT(OR(ISNUMBER(SEARCH("Other",Survey!$AF685)),ISNUMBER(SEARCH("Multiple",Survey!$AF685))))</f>
        <v>1</v>
      </c>
      <c r="AS685" s="37" t="b">
        <f>NOT(ISBLANK(Survey!$AG685))</f>
        <v>0</v>
      </c>
      <c r="AT685" s="16" t="str">
        <f t="shared" si="481"/>
        <v>Fail</v>
      </c>
      <c r="AU685" s="143">
        <f>IF(ABS(Survey!$AV685)&gt;0, 1,0)</f>
        <v>0</v>
      </c>
      <c r="AV685" s="143">
        <f>IF(COUNTBLANK(Survey!$AJ685)=0,1,0)</f>
        <v>0</v>
      </c>
      <c r="AW685" s="16" t="str">
        <f t="shared" si="482"/>
        <v>Pass</v>
      </c>
      <c r="AX685" s="143">
        <f>IF(ISBLANK(Survey!$AJ685),0,1)</f>
        <v>0</v>
      </c>
      <c r="AY685" s="165">
        <f>COUNTBLANK(Survey!$AK685)</f>
        <v>1</v>
      </c>
      <c r="AZ685" s="16" t="str">
        <f t="shared" si="483"/>
        <v>Pass</v>
      </c>
      <c r="BA685" s="143">
        <f>IF(OR(Survey!$AK685="Closed",ISBLANK(Survey!$AK685)),0,1)</f>
        <v>0</v>
      </c>
      <c r="BB685" s="165">
        <f>IF(ISBLANK(Survey!$AL685),1,0)</f>
        <v>1</v>
      </c>
      <c r="BC685" s="147" t="str" cm="1">
        <f t="array" ref="BC685">IF(OR(IF(OR($BE685+$BF685 = 2, $BG685=1), FALSE, TRUE), AND($BD685:$BD685 = 0)),"Pass","Fail")</f>
        <v>Pass</v>
      </c>
      <c r="BD685" s="143">
        <f>COUNTBLANK(Survey!$AM685:$AO685)</f>
        <v>3</v>
      </c>
      <c r="BE685" s="143">
        <f>IF(Survey!$I685="Yes",1,0)</f>
        <v>0</v>
      </c>
      <c r="BF685" s="143">
        <f>IF(OR(Survey!$M685="Mutual fund",Survey!$M685="Alternative mutual fund",Survey!$M685="Money market"),1,0)</f>
        <v>0</v>
      </c>
      <c r="BG685" s="148">
        <f>IF(OR(Survey!$M685="ETF",Survey!$M685="ETF, alternative mutual fund"),1,0)</f>
        <v>0</v>
      </c>
      <c r="BH685" s="16" t="str">
        <f t="shared" si="484"/>
        <v>Pass</v>
      </c>
      <c r="BI685" s="38" t="b">
        <f>OR(ISNUMBER(SEARCH("Yes",Survey!$AO685)),ISBLANK(Survey!$AO685))</f>
        <v>1</v>
      </c>
      <c r="BJ685" s="67" t="b">
        <f>NOT(ISBLANK(Survey!$AP685))</f>
        <v>0</v>
      </c>
      <c r="BK685" s="16" t="str">
        <f t="shared" si="485"/>
        <v>Pass</v>
      </c>
      <c r="BL685" s="143">
        <f>IF(Survey!$AW685=0, 0,1)</f>
        <v>0</v>
      </c>
      <c r="BM685" s="67">
        <f>Survey!$AQ685</f>
        <v>0</v>
      </c>
      <c r="BN685" s="67">
        <f>IFERROR((Survey!$AX685-ABS(Survey!$AY685)-ABS(Survey!$BD685))/Survey!$AW685,0)</f>
        <v>0</v>
      </c>
      <c r="BO685" s="67">
        <f>IF(AND($BM685&gt;$BN685-0.2,$BM685&lt;$BN685+0.2,ISBLANK(Survey!$AQ685)=FALSE),0,1)</f>
        <v>1</v>
      </c>
      <c r="BP685" s="165">
        <f>IF(ISBLANK(Survey!$AR685),1,0)</f>
        <v>1</v>
      </c>
      <c r="BQ685" s="16" t="str">
        <f t="shared" si="486"/>
        <v>Pass</v>
      </c>
      <c r="BR685" s="143">
        <f>IF(Survey!$AW685=0, 0,1)</f>
        <v>0</v>
      </c>
      <c r="BS685" s="67">
        <f>IF(AND(Survey!$AS685&gt;=0,Survey!$AS685&lt;=0.2,Survey!$AS685&lt;&gt;""),0,1)</f>
        <v>1</v>
      </c>
      <c r="BT685" s="143">
        <f>IF(ISBLANK(Survey!$AT685),1,0)</f>
        <v>1</v>
      </c>
      <c r="BU685" s="16" t="str">
        <f t="shared" si="487"/>
        <v>Fail</v>
      </c>
      <c r="BV685" s="165">
        <f>Survey!$AU685</f>
        <v>0</v>
      </c>
      <c r="BW685" s="16" t="str">
        <f t="shared" si="488"/>
        <v>Pass</v>
      </c>
      <c r="BX685" s="36">
        <f>Survey!$AV685</f>
        <v>0</v>
      </c>
      <c r="BY685" s="176">
        <f>Survey!$AW685+Survey!$AX685-ABS(Survey!$AY685)+ABS(Survey!$AZ685)-ABS(Survey!$BA685)+ABS(Survey!$BB685)-ABS(Survey!$BC685)-ABS(Survey!$BD685)+Survey!$BE685</f>
        <v>0</v>
      </c>
      <c r="BZ685" s="35">
        <f t="shared" si="489"/>
        <v>0</v>
      </c>
      <c r="CA685" s="17">
        <f t="shared" si="490"/>
        <v>0</v>
      </c>
      <c r="CB685" s="16" t="str">
        <f t="shared" si="491"/>
        <v>Pass</v>
      </c>
      <c r="CC685" s="38" t="b">
        <f>IF(ABS(Survey!$BE685)=0,TRUE,FALSE)</f>
        <v>1</v>
      </c>
      <c r="CD685" s="37" t="b">
        <f>NOT(ISBLANK(Survey!$BF685))</f>
        <v>0</v>
      </c>
      <c r="CE685" t="str">
        <f t="shared" si="492"/>
        <v>Fail</v>
      </c>
      <c r="CF685" s="29">
        <f>Survey!$AV685</f>
        <v>0</v>
      </c>
      <c r="CG685" s="29" cm="1">
        <f t="array" ref="CG685">SUM(SUMIF(Survey!BH685:BO685,{"&gt;0","&lt;0"})*{1,-1})-SUM(SUMIF(Survey!BQ685:BX685,{"&gt;0","&lt;0"})*{1,-1})</f>
        <v>0</v>
      </c>
      <c r="CH685" s="35" t="str">
        <f t="shared" si="493"/>
        <v>No holdings</v>
      </c>
      <c r="CI685">
        <f t="shared" si="494"/>
        <v>0</v>
      </c>
      <c r="CJ685" s="16" t="str">
        <f t="shared" si="495"/>
        <v>Fail</v>
      </c>
      <c r="CK685" s="36">
        <f>Survey!$AV685</f>
        <v>0</v>
      </c>
      <c r="CL685" s="36" cm="1">
        <f t="array" ref="CL685">SUM(SUMIF(Survey!BZ685:CS685,{"&gt;0","&lt;0"})*{1,-1})-SUM(SUMIF(Survey!CU685:DN685,{"&gt;0","&lt;0"})*{1,-1})</f>
        <v>0</v>
      </c>
      <c r="CM685" s="35" t="str">
        <f t="shared" si="496"/>
        <v>No holdings</v>
      </c>
      <c r="CN685" s="17">
        <f t="shared" si="497"/>
        <v>0</v>
      </c>
      <c r="CO685" s="16" t="str">
        <f t="shared" si="498"/>
        <v>Pass</v>
      </c>
      <c r="CP685" s="38" t="b">
        <f>IF(ABS(Survey!$CS685)=0,TRUE,FALSE)</f>
        <v>1</v>
      </c>
      <c r="CQ685" s="37" t="b">
        <f>NOT(ISBLANK(Survey!$CT685))</f>
        <v>0</v>
      </c>
      <c r="CR685" s="16" t="str">
        <f t="shared" si="499"/>
        <v>Pass</v>
      </c>
      <c r="CS685" s="38" t="b">
        <f>IF(ABS(Survey!$DN685)=0,TRUE,FALSE)</f>
        <v>1</v>
      </c>
      <c r="CT685" s="37" t="b">
        <f>NOT(ISBLANK(Survey!$DO685))</f>
        <v>0</v>
      </c>
      <c r="CU685" t="str">
        <f t="shared" si="500"/>
        <v>Pass</v>
      </c>
      <c r="CV685" s="29" cm="1">
        <f t="array" ref="CV685">SUM(SUMIF(Survey!CO685,{"&gt;0","&lt;0"})*{1,-1})+SUM(SUMIF(Survey!DJ685,{"&gt;0","&lt;0"})*{1,-1})</f>
        <v>0</v>
      </c>
      <c r="CW685" s="29">
        <f>SUM(SUMIF(Survey!DQ685:DW685,{"&gt;0","&lt;0"})*{1,-1})+SUM(SUMIF(Survey!DY685:EE685,{"&gt;0","&lt;0"})*{1,-1})</f>
        <v>0</v>
      </c>
      <c r="CX685">
        <f t="shared" si="501"/>
        <v>0</v>
      </c>
      <c r="CY685">
        <f t="shared" si="502"/>
        <v>0</v>
      </c>
      <c r="CZ685" s="16" t="str">
        <f t="shared" si="503"/>
        <v>Pass</v>
      </c>
      <c r="DA685" s="38" t="b">
        <f>IF(ABS(Survey!$DW685)=0,TRUE,FALSE)</f>
        <v>1</v>
      </c>
      <c r="DB685" s="37" t="b">
        <f>NOT(ISBLANK(Survey!DX685))</f>
        <v>0</v>
      </c>
      <c r="DC685" s="16" t="str">
        <f t="shared" si="504"/>
        <v>Pass</v>
      </c>
      <c r="DD685" s="38" t="b">
        <f>IF(ABS(Survey!$EE685)=0,TRUE,FALSE)</f>
        <v>1</v>
      </c>
      <c r="DE685" s="37" t="b">
        <f>NOT(ISBLANK(Survey!$EF685))</f>
        <v>0</v>
      </c>
      <c r="DF685" s="16" t="str">
        <f t="shared" si="505"/>
        <v>Fail</v>
      </c>
      <c r="DG685" s="36">
        <f>SUM(SUMIF(Survey!EL685:EN685,{"&gt;0","&lt;0"})*{1,-1})</f>
        <v>0</v>
      </c>
      <c r="DH685">
        <f t="shared" si="506"/>
        <v>0</v>
      </c>
      <c r="DI685">
        <f t="shared" si="507"/>
        <v>100</v>
      </c>
      <c r="DJ685" s="35" t="b">
        <f>IF(OR(Survey!$M685="ETF",Survey!$M685="ETF, alternative mutual fund",Survey!$M685="Closed-end", Survey!$M685="Split share corp"),TRUE,FALSE)</f>
        <v>0</v>
      </c>
      <c r="DK685" s="16" t="str">
        <f t="shared" si="508"/>
        <v>Fail</v>
      </c>
      <c r="DL685" s="36">
        <f>SUM(SUMIF(Survey!EP685:EV685,{"&gt;0","&lt;0"})*{1,-1})</f>
        <v>0</v>
      </c>
      <c r="DM685">
        <f t="shared" si="509"/>
        <v>0</v>
      </c>
      <c r="DN685" s="17">
        <f t="shared" si="510"/>
        <v>100</v>
      </c>
      <c r="DO685" s="16" t="str">
        <f t="shared" si="511"/>
        <v>Fail</v>
      </c>
      <c r="DP685" s="36">
        <f>SUM(SUMIF(Survey!EX685:FD685,{"&gt;0","&lt;0"})*{1,-1})</f>
        <v>0</v>
      </c>
      <c r="DQ685">
        <f t="shared" si="512"/>
        <v>0</v>
      </c>
      <c r="DR685" s="17">
        <f t="shared" si="513"/>
        <v>100</v>
      </c>
    </row>
    <row r="686" spans="1:122">
      <c r="A686">
        <v>686</v>
      </c>
      <c r="B686" t="str">
        <f t="shared" si="467"/>
        <v>Pass</v>
      </c>
      <c r="C686" t="str">
        <f>IF(COUNTBLANK(Survey!B686:FE686)=$C$2, "Pass", "Fail")</f>
        <v>Pass</v>
      </c>
      <c r="D686" t="str">
        <f t="shared" si="468"/>
        <v>Fail</v>
      </c>
      <c r="E686" t="str">
        <f>IF(OR(ISBLANK(Survey!AJ686),COUNTIF(G686:BB686,"Fail")),"Fail","Pass")</f>
        <v>Fail</v>
      </c>
      <c r="G686" s="16" t="str">
        <f t="shared" si="469"/>
        <v>Fail</v>
      </c>
      <c r="H686" s="177">
        <f>COUNTBLANK(Survey!B686:D686)+COUNTBLANK(Survey!G686)+COUNTBLANK(Survey!I686)+COUNTBLANK(Survey!K686:M686)+COUNTBLANK(Survey!P686)+COUNTBLANK(Survey!S686:U686)+COUNTBLANK(Survey!Y686:AA686)+COUNTBLANK(Survey!AD686:AE686)+COUNTBLANK(Survey!AI686:AI686)</f>
        <v>18</v>
      </c>
      <c r="I686" s="16" t="str">
        <f t="shared" si="470"/>
        <v>Fail</v>
      </c>
      <c r="J686" t="b">
        <f>IF(Survey!E686="No",TRUE,FALSE)</f>
        <v>0</v>
      </c>
      <c r="K686" s="34">
        <f>LEN(Survey!E686)</f>
        <v>0</v>
      </c>
      <c r="L686" s="16" t="str">
        <f t="shared" si="471"/>
        <v>Fail</v>
      </c>
      <c r="M686" t="b">
        <f>IF(Survey!F686="No",TRUE,FALSE)</f>
        <v>0</v>
      </c>
      <c r="N686" s="33">
        <f>LEN(Survey!F686)</f>
        <v>0</v>
      </c>
      <c r="O686" s="16" t="str">
        <f t="shared" si="472"/>
        <v>Pass</v>
      </c>
      <c r="P686" s="34">
        <f>MOD((LEN(Survey!H686)+2),11)</f>
        <v>2</v>
      </c>
      <c r="Q686" s="33" t="str">
        <f>IF(Survey!$L686="Prospectus fund", "Yes", "No")</f>
        <v>No</v>
      </c>
      <c r="R686" s="16" t="str">
        <f t="shared" si="473"/>
        <v>Pass</v>
      </c>
      <c r="S686" s="34">
        <f>MOD((LEN(Survey!J686)+2),11)</f>
        <v>2</v>
      </c>
      <c r="T686" s="35" t="b">
        <f>IF(OR(Survey!$M686="ETF",Survey!$M686="ETF, alternative mutual fund",Survey!$M686="Closed-end", Survey!$M686="Split share corp", Survey!$I686="Yes"),TRUE,FALSE)</f>
        <v>0</v>
      </c>
      <c r="U686" s="16" t="str">
        <f>IFERROR(IF(AND(OR(X686=Y686,Y686 = "Either"),NOT(ISBLANK(Survey!K686))),"Pass","Fail"),"Pass")</f>
        <v>Fail</v>
      </c>
      <c r="V686" s="36" cm="1">
        <f t="array" ref="V686">SUM(SUMIF(Survey!BZ686:CS686,{"&gt;0","&lt;0"})*{1,-1})</f>
        <v>0</v>
      </c>
      <c r="W686" s="38" cm="1">
        <f t="array" ref="W686">SUM(SUMIF(Survey!CC686,{"&gt;0","&lt;0"})*{1,-1})+SUM(SUMIF(Survey!CM686,{"&gt;0","&lt;0"})*{1,-1})</f>
        <v>0</v>
      </c>
      <c r="X686" s="38">
        <f>Survey!K686</f>
        <v>0</v>
      </c>
      <c r="Y686" s="37" t="str">
        <f t="shared" si="474"/>
        <v>Either</v>
      </c>
      <c r="Z686" s="16" t="str">
        <f t="shared" si="475"/>
        <v>Fail</v>
      </c>
      <c r="AA686" s="67" cm="1">
        <f t="array" ref="AA686">SUM(SUMIF(Survey!BZ686:CS686,{"&gt;0","&lt;0"})*{1,-1})+SUM(SUMIF(Survey!CU686:DN686,{"&gt;0","&lt;0"})*{1,-1})</f>
        <v>0</v>
      </c>
      <c r="AB686" s="67">
        <f>IFERROR(AA686/(Survey!$AV686),0)</f>
        <v>0</v>
      </c>
      <c r="AC686" s="128" t="b">
        <f>IF(OR(Survey!$M686="Alternative strategy or hedge",Survey!$M686="Other, illiquid",Survey!$L686="Prospectus fund"),TRUE,FALSE)</f>
        <v>0</v>
      </c>
      <c r="AD686" s="128" t="b">
        <f>NOT(ISBLANK(Survey!$M686))</f>
        <v>0</v>
      </c>
      <c r="AE686" s="16" t="str">
        <f t="shared" si="476"/>
        <v>Pass</v>
      </c>
      <c r="AF686" s="38" t="b">
        <f>NOT(ISNUMBER(SEARCH("Other",Survey!$P686)))</f>
        <v>1</v>
      </c>
      <c r="AG686" s="37" t="b">
        <f>NOT(ISBLANK(Survey!$Q686))</f>
        <v>0</v>
      </c>
      <c r="AH686" s="16" t="str">
        <f t="shared" si="477"/>
        <v>Pass</v>
      </c>
      <c r="AI686" s="143">
        <f>COUNTBLANK(Survey!$W686)</f>
        <v>1</v>
      </c>
      <c r="AJ686" s="67">
        <f>IF(AND(Survey!L686&lt;&gt;"Exempt fund",OR(Survey!$M686="ETF",Survey!$M686="ETF, alternative mutual fund",Survey!$M686="Mutual fund",Survey!$M686="Alternative mutual fund",Survey!$M686="Money market")),1,0)</f>
        <v>0</v>
      </c>
      <c r="AK686" s="16" t="str">
        <f t="shared" si="478"/>
        <v>Pass</v>
      </c>
      <c r="AL686" s="38" t="b">
        <f>NOT(ISNUMBER(SEARCH("Yes",Survey!$AA686)))</f>
        <v>1</v>
      </c>
      <c r="AM686" s="37" t="b">
        <f>IF(COUNTBLANK(Survey!$AB686:$AC686)=0,TRUE, FALSE)</f>
        <v>0</v>
      </c>
      <c r="AN686" s="16" t="str">
        <f t="shared" si="479"/>
        <v>Pass</v>
      </c>
      <c r="AO686" s="38" t="b">
        <f>NOT(ISNUMBER(SEARCH("Yes",Survey!$AD686)))</f>
        <v>1</v>
      </c>
      <c r="AP686" s="37" t="b">
        <f>NOT(ISBLANK(Survey!$AF686))</f>
        <v>0</v>
      </c>
      <c r="AQ686" s="16" t="str">
        <f t="shared" si="480"/>
        <v>Pass</v>
      </c>
      <c r="AR686" s="38" t="b">
        <f>NOT(OR(ISNUMBER(SEARCH("Other",Survey!$AF686)),ISNUMBER(SEARCH("Multiple",Survey!$AF686))))</f>
        <v>1</v>
      </c>
      <c r="AS686" s="37" t="b">
        <f>NOT(ISBLANK(Survey!$AG686))</f>
        <v>0</v>
      </c>
      <c r="AT686" s="16" t="str">
        <f t="shared" si="481"/>
        <v>Fail</v>
      </c>
      <c r="AU686" s="143">
        <f>IF(ABS(Survey!$AV686)&gt;0, 1,0)</f>
        <v>0</v>
      </c>
      <c r="AV686" s="143">
        <f>IF(COUNTBLANK(Survey!$AJ686)=0,1,0)</f>
        <v>0</v>
      </c>
      <c r="AW686" s="16" t="str">
        <f t="shared" si="482"/>
        <v>Pass</v>
      </c>
      <c r="AX686" s="143">
        <f>IF(ISBLANK(Survey!$AJ686),0,1)</f>
        <v>0</v>
      </c>
      <c r="AY686" s="165">
        <f>COUNTBLANK(Survey!$AK686)</f>
        <v>1</v>
      </c>
      <c r="AZ686" s="16" t="str">
        <f t="shared" si="483"/>
        <v>Pass</v>
      </c>
      <c r="BA686" s="143">
        <f>IF(OR(Survey!$AK686="Closed",ISBLANK(Survey!$AK686)),0,1)</f>
        <v>0</v>
      </c>
      <c r="BB686" s="165">
        <f>IF(ISBLANK(Survey!$AL686),1,0)</f>
        <v>1</v>
      </c>
      <c r="BC686" s="147" t="str" cm="1">
        <f t="array" ref="BC686">IF(OR(IF(OR($BE686+$BF686 = 2, $BG686=1), FALSE, TRUE), AND($BD686:$BD686 = 0)),"Pass","Fail")</f>
        <v>Pass</v>
      </c>
      <c r="BD686" s="143">
        <f>COUNTBLANK(Survey!$AM686:$AO686)</f>
        <v>3</v>
      </c>
      <c r="BE686" s="143">
        <f>IF(Survey!$I686="Yes",1,0)</f>
        <v>0</v>
      </c>
      <c r="BF686" s="143">
        <f>IF(OR(Survey!$M686="Mutual fund",Survey!$M686="Alternative mutual fund",Survey!$M686="Money market"),1,0)</f>
        <v>0</v>
      </c>
      <c r="BG686" s="148">
        <f>IF(OR(Survey!$M686="ETF",Survey!$M686="ETF, alternative mutual fund"),1,0)</f>
        <v>0</v>
      </c>
      <c r="BH686" s="16" t="str">
        <f t="shared" si="484"/>
        <v>Pass</v>
      </c>
      <c r="BI686" s="38" t="b">
        <f>OR(ISNUMBER(SEARCH("Yes",Survey!$AO686)),ISBLANK(Survey!$AO686))</f>
        <v>1</v>
      </c>
      <c r="BJ686" s="67" t="b">
        <f>NOT(ISBLANK(Survey!$AP686))</f>
        <v>0</v>
      </c>
      <c r="BK686" s="16" t="str">
        <f t="shared" si="485"/>
        <v>Pass</v>
      </c>
      <c r="BL686" s="143">
        <f>IF(Survey!$AW686=0, 0,1)</f>
        <v>0</v>
      </c>
      <c r="BM686" s="67">
        <f>Survey!$AQ686</f>
        <v>0</v>
      </c>
      <c r="BN686" s="67">
        <f>IFERROR((Survey!$AX686-ABS(Survey!$AY686)-ABS(Survey!$BD686))/Survey!$AW686,0)</f>
        <v>0</v>
      </c>
      <c r="BO686" s="67">
        <f>IF(AND($BM686&gt;$BN686-0.2,$BM686&lt;$BN686+0.2,ISBLANK(Survey!$AQ686)=FALSE),0,1)</f>
        <v>1</v>
      </c>
      <c r="BP686" s="165">
        <f>IF(ISBLANK(Survey!$AR686),1,0)</f>
        <v>1</v>
      </c>
      <c r="BQ686" s="16" t="str">
        <f t="shared" si="486"/>
        <v>Pass</v>
      </c>
      <c r="BR686" s="143">
        <f>IF(Survey!$AW686=0, 0,1)</f>
        <v>0</v>
      </c>
      <c r="BS686" s="67">
        <f>IF(AND(Survey!$AS686&gt;=0,Survey!$AS686&lt;=0.2,Survey!$AS686&lt;&gt;""),0,1)</f>
        <v>1</v>
      </c>
      <c r="BT686" s="143">
        <f>IF(ISBLANK(Survey!$AT686),1,0)</f>
        <v>1</v>
      </c>
      <c r="BU686" s="16" t="str">
        <f t="shared" si="487"/>
        <v>Fail</v>
      </c>
      <c r="BV686" s="165">
        <f>Survey!$AU686</f>
        <v>0</v>
      </c>
      <c r="BW686" s="16" t="str">
        <f t="shared" si="488"/>
        <v>Pass</v>
      </c>
      <c r="BX686" s="36">
        <f>Survey!$AV686</f>
        <v>0</v>
      </c>
      <c r="BY686" s="176">
        <f>Survey!$AW686+Survey!$AX686-ABS(Survey!$AY686)+ABS(Survey!$AZ686)-ABS(Survey!$BA686)+ABS(Survey!$BB686)-ABS(Survey!$BC686)-ABS(Survey!$BD686)+Survey!$BE686</f>
        <v>0</v>
      </c>
      <c r="BZ686" s="35">
        <f t="shared" si="489"/>
        <v>0</v>
      </c>
      <c r="CA686" s="17">
        <f t="shared" si="490"/>
        <v>0</v>
      </c>
      <c r="CB686" s="16" t="str">
        <f t="shared" si="491"/>
        <v>Pass</v>
      </c>
      <c r="CC686" s="38" t="b">
        <f>IF(ABS(Survey!$BE686)=0,TRUE,FALSE)</f>
        <v>1</v>
      </c>
      <c r="CD686" s="37" t="b">
        <f>NOT(ISBLANK(Survey!$BF686))</f>
        <v>0</v>
      </c>
      <c r="CE686" t="str">
        <f t="shared" si="492"/>
        <v>Fail</v>
      </c>
      <c r="CF686" s="29">
        <f>Survey!$AV686</f>
        <v>0</v>
      </c>
      <c r="CG686" s="29" cm="1">
        <f t="array" ref="CG686">SUM(SUMIF(Survey!BH686:BO686,{"&gt;0","&lt;0"})*{1,-1})-SUM(SUMIF(Survey!BQ686:BX686,{"&gt;0","&lt;0"})*{1,-1})</f>
        <v>0</v>
      </c>
      <c r="CH686" s="35" t="str">
        <f t="shared" si="493"/>
        <v>No holdings</v>
      </c>
      <c r="CI686">
        <f t="shared" si="494"/>
        <v>0</v>
      </c>
      <c r="CJ686" s="16" t="str">
        <f t="shared" si="495"/>
        <v>Fail</v>
      </c>
      <c r="CK686" s="36">
        <f>Survey!$AV686</f>
        <v>0</v>
      </c>
      <c r="CL686" s="36" cm="1">
        <f t="array" ref="CL686">SUM(SUMIF(Survey!BZ686:CS686,{"&gt;0","&lt;0"})*{1,-1})-SUM(SUMIF(Survey!CU686:DN686,{"&gt;0","&lt;0"})*{1,-1})</f>
        <v>0</v>
      </c>
      <c r="CM686" s="35" t="str">
        <f t="shared" si="496"/>
        <v>No holdings</v>
      </c>
      <c r="CN686" s="17">
        <f t="shared" si="497"/>
        <v>0</v>
      </c>
      <c r="CO686" s="16" t="str">
        <f t="shared" si="498"/>
        <v>Pass</v>
      </c>
      <c r="CP686" s="38" t="b">
        <f>IF(ABS(Survey!$CS686)=0,TRUE,FALSE)</f>
        <v>1</v>
      </c>
      <c r="CQ686" s="37" t="b">
        <f>NOT(ISBLANK(Survey!$CT686))</f>
        <v>0</v>
      </c>
      <c r="CR686" s="16" t="str">
        <f t="shared" si="499"/>
        <v>Pass</v>
      </c>
      <c r="CS686" s="38" t="b">
        <f>IF(ABS(Survey!$DN686)=0,TRUE,FALSE)</f>
        <v>1</v>
      </c>
      <c r="CT686" s="37" t="b">
        <f>NOT(ISBLANK(Survey!$DO686))</f>
        <v>0</v>
      </c>
      <c r="CU686" t="str">
        <f t="shared" si="500"/>
        <v>Pass</v>
      </c>
      <c r="CV686" s="29" cm="1">
        <f t="array" ref="CV686">SUM(SUMIF(Survey!CO686,{"&gt;0","&lt;0"})*{1,-1})+SUM(SUMIF(Survey!DJ686,{"&gt;0","&lt;0"})*{1,-1})</f>
        <v>0</v>
      </c>
      <c r="CW686" s="29">
        <f>SUM(SUMIF(Survey!DQ686:DW686,{"&gt;0","&lt;0"})*{1,-1})+SUM(SUMIF(Survey!DY686:EE686,{"&gt;0","&lt;0"})*{1,-1})</f>
        <v>0</v>
      </c>
      <c r="CX686">
        <f t="shared" si="501"/>
        <v>0</v>
      </c>
      <c r="CY686">
        <f t="shared" si="502"/>
        <v>0</v>
      </c>
      <c r="CZ686" s="16" t="str">
        <f t="shared" si="503"/>
        <v>Pass</v>
      </c>
      <c r="DA686" s="38" t="b">
        <f>IF(ABS(Survey!$DW686)=0,TRUE,FALSE)</f>
        <v>1</v>
      </c>
      <c r="DB686" s="37" t="b">
        <f>NOT(ISBLANK(Survey!DX686))</f>
        <v>0</v>
      </c>
      <c r="DC686" s="16" t="str">
        <f t="shared" si="504"/>
        <v>Pass</v>
      </c>
      <c r="DD686" s="38" t="b">
        <f>IF(ABS(Survey!$EE686)=0,TRUE,FALSE)</f>
        <v>1</v>
      </c>
      <c r="DE686" s="37" t="b">
        <f>NOT(ISBLANK(Survey!$EF686))</f>
        <v>0</v>
      </c>
      <c r="DF686" s="16" t="str">
        <f t="shared" si="505"/>
        <v>Fail</v>
      </c>
      <c r="DG686" s="36">
        <f>SUM(SUMIF(Survey!EL686:EN686,{"&gt;0","&lt;0"})*{1,-1})</f>
        <v>0</v>
      </c>
      <c r="DH686">
        <f t="shared" si="506"/>
        <v>0</v>
      </c>
      <c r="DI686">
        <f t="shared" si="507"/>
        <v>100</v>
      </c>
      <c r="DJ686" s="35" t="b">
        <f>IF(OR(Survey!$M686="ETF",Survey!$M686="ETF, alternative mutual fund",Survey!$M686="Closed-end", Survey!$M686="Split share corp"),TRUE,FALSE)</f>
        <v>0</v>
      </c>
      <c r="DK686" s="16" t="str">
        <f t="shared" si="508"/>
        <v>Fail</v>
      </c>
      <c r="DL686" s="36">
        <f>SUM(SUMIF(Survey!EP686:EV686,{"&gt;0","&lt;0"})*{1,-1})</f>
        <v>0</v>
      </c>
      <c r="DM686">
        <f t="shared" si="509"/>
        <v>0</v>
      </c>
      <c r="DN686" s="17">
        <f t="shared" si="510"/>
        <v>100</v>
      </c>
      <c r="DO686" s="16" t="str">
        <f t="shared" si="511"/>
        <v>Fail</v>
      </c>
      <c r="DP686" s="36">
        <f>SUM(SUMIF(Survey!EX686:FD686,{"&gt;0","&lt;0"})*{1,-1})</f>
        <v>0</v>
      </c>
      <c r="DQ686">
        <f t="shared" si="512"/>
        <v>0</v>
      </c>
      <c r="DR686" s="17">
        <f t="shared" si="513"/>
        <v>100</v>
      </c>
    </row>
    <row r="687" spans="1:122">
      <c r="A687">
        <v>687</v>
      </c>
      <c r="B687" t="str">
        <f t="shared" si="467"/>
        <v>Pass</v>
      </c>
      <c r="C687" t="str">
        <f>IF(COUNTBLANK(Survey!B687:FE687)=$C$2, "Pass", "Fail")</f>
        <v>Pass</v>
      </c>
      <c r="D687" t="str">
        <f t="shared" si="468"/>
        <v>Fail</v>
      </c>
      <c r="E687" t="str">
        <f>IF(OR(ISBLANK(Survey!AJ687),COUNTIF(G687:BB687,"Fail")),"Fail","Pass")</f>
        <v>Fail</v>
      </c>
      <c r="G687" s="16" t="str">
        <f t="shared" si="469"/>
        <v>Fail</v>
      </c>
      <c r="H687" s="177">
        <f>COUNTBLANK(Survey!B687:D687)+COUNTBLANK(Survey!G687)+COUNTBLANK(Survey!I687)+COUNTBLANK(Survey!K687:M687)+COUNTBLANK(Survey!P687)+COUNTBLANK(Survey!S687:U687)+COUNTBLANK(Survey!Y687:AA687)+COUNTBLANK(Survey!AD687:AE687)+COUNTBLANK(Survey!AI687:AI687)</f>
        <v>18</v>
      </c>
      <c r="I687" s="16" t="str">
        <f t="shared" si="470"/>
        <v>Fail</v>
      </c>
      <c r="J687" t="b">
        <f>IF(Survey!E687="No",TRUE,FALSE)</f>
        <v>0</v>
      </c>
      <c r="K687" s="34">
        <f>LEN(Survey!E687)</f>
        <v>0</v>
      </c>
      <c r="L687" s="16" t="str">
        <f t="shared" si="471"/>
        <v>Fail</v>
      </c>
      <c r="M687" t="b">
        <f>IF(Survey!F687="No",TRUE,FALSE)</f>
        <v>0</v>
      </c>
      <c r="N687" s="33">
        <f>LEN(Survey!F687)</f>
        <v>0</v>
      </c>
      <c r="O687" s="16" t="str">
        <f t="shared" si="472"/>
        <v>Pass</v>
      </c>
      <c r="P687" s="34">
        <f>MOD((LEN(Survey!H687)+2),11)</f>
        <v>2</v>
      </c>
      <c r="Q687" s="33" t="str">
        <f>IF(Survey!$L687="Prospectus fund", "Yes", "No")</f>
        <v>No</v>
      </c>
      <c r="R687" s="16" t="str">
        <f t="shared" si="473"/>
        <v>Pass</v>
      </c>
      <c r="S687" s="34">
        <f>MOD((LEN(Survey!J687)+2),11)</f>
        <v>2</v>
      </c>
      <c r="T687" s="35" t="b">
        <f>IF(OR(Survey!$M687="ETF",Survey!$M687="ETF, alternative mutual fund",Survey!$M687="Closed-end", Survey!$M687="Split share corp", Survey!$I687="Yes"),TRUE,FALSE)</f>
        <v>0</v>
      </c>
      <c r="U687" s="16" t="str">
        <f>IFERROR(IF(AND(OR(X687=Y687,Y687 = "Either"),NOT(ISBLANK(Survey!K687))),"Pass","Fail"),"Pass")</f>
        <v>Fail</v>
      </c>
      <c r="V687" s="36" cm="1">
        <f t="array" ref="V687">SUM(SUMIF(Survey!BZ687:CS687,{"&gt;0","&lt;0"})*{1,-1})</f>
        <v>0</v>
      </c>
      <c r="W687" s="38" cm="1">
        <f t="array" ref="W687">SUM(SUMIF(Survey!CC687,{"&gt;0","&lt;0"})*{1,-1})+SUM(SUMIF(Survey!CM687,{"&gt;0","&lt;0"})*{1,-1})</f>
        <v>0</v>
      </c>
      <c r="X687" s="38">
        <f>Survey!K687</f>
        <v>0</v>
      </c>
      <c r="Y687" s="37" t="str">
        <f t="shared" si="474"/>
        <v>Either</v>
      </c>
      <c r="Z687" s="16" t="str">
        <f t="shared" si="475"/>
        <v>Fail</v>
      </c>
      <c r="AA687" s="67" cm="1">
        <f t="array" ref="AA687">SUM(SUMIF(Survey!BZ687:CS687,{"&gt;0","&lt;0"})*{1,-1})+SUM(SUMIF(Survey!CU687:DN687,{"&gt;0","&lt;0"})*{1,-1})</f>
        <v>0</v>
      </c>
      <c r="AB687" s="67">
        <f>IFERROR(AA687/(Survey!$AV687),0)</f>
        <v>0</v>
      </c>
      <c r="AC687" s="128" t="b">
        <f>IF(OR(Survey!$M687="Alternative strategy or hedge",Survey!$M687="Other, illiquid",Survey!$L687="Prospectus fund"),TRUE,FALSE)</f>
        <v>0</v>
      </c>
      <c r="AD687" s="128" t="b">
        <f>NOT(ISBLANK(Survey!$M687))</f>
        <v>0</v>
      </c>
      <c r="AE687" s="16" t="str">
        <f t="shared" si="476"/>
        <v>Pass</v>
      </c>
      <c r="AF687" s="38" t="b">
        <f>NOT(ISNUMBER(SEARCH("Other",Survey!$P687)))</f>
        <v>1</v>
      </c>
      <c r="AG687" s="37" t="b">
        <f>NOT(ISBLANK(Survey!$Q687))</f>
        <v>0</v>
      </c>
      <c r="AH687" s="16" t="str">
        <f t="shared" si="477"/>
        <v>Pass</v>
      </c>
      <c r="AI687" s="143">
        <f>COUNTBLANK(Survey!$W687)</f>
        <v>1</v>
      </c>
      <c r="AJ687" s="67">
        <f>IF(AND(Survey!L687&lt;&gt;"Exempt fund",OR(Survey!$M687="ETF",Survey!$M687="ETF, alternative mutual fund",Survey!$M687="Mutual fund",Survey!$M687="Alternative mutual fund",Survey!$M687="Money market")),1,0)</f>
        <v>0</v>
      </c>
      <c r="AK687" s="16" t="str">
        <f t="shared" si="478"/>
        <v>Pass</v>
      </c>
      <c r="AL687" s="38" t="b">
        <f>NOT(ISNUMBER(SEARCH("Yes",Survey!$AA687)))</f>
        <v>1</v>
      </c>
      <c r="AM687" s="37" t="b">
        <f>IF(COUNTBLANK(Survey!$AB687:$AC687)=0,TRUE, FALSE)</f>
        <v>0</v>
      </c>
      <c r="AN687" s="16" t="str">
        <f t="shared" si="479"/>
        <v>Pass</v>
      </c>
      <c r="AO687" s="38" t="b">
        <f>NOT(ISNUMBER(SEARCH("Yes",Survey!$AD687)))</f>
        <v>1</v>
      </c>
      <c r="AP687" s="37" t="b">
        <f>NOT(ISBLANK(Survey!$AF687))</f>
        <v>0</v>
      </c>
      <c r="AQ687" s="16" t="str">
        <f t="shared" si="480"/>
        <v>Pass</v>
      </c>
      <c r="AR687" s="38" t="b">
        <f>NOT(OR(ISNUMBER(SEARCH("Other",Survey!$AF687)),ISNUMBER(SEARCH("Multiple",Survey!$AF687))))</f>
        <v>1</v>
      </c>
      <c r="AS687" s="37" t="b">
        <f>NOT(ISBLANK(Survey!$AG687))</f>
        <v>0</v>
      </c>
      <c r="AT687" s="16" t="str">
        <f t="shared" si="481"/>
        <v>Fail</v>
      </c>
      <c r="AU687" s="143">
        <f>IF(ABS(Survey!$AV687)&gt;0, 1,0)</f>
        <v>0</v>
      </c>
      <c r="AV687" s="143">
        <f>IF(COUNTBLANK(Survey!$AJ687)=0,1,0)</f>
        <v>0</v>
      </c>
      <c r="AW687" s="16" t="str">
        <f t="shared" si="482"/>
        <v>Pass</v>
      </c>
      <c r="AX687" s="143">
        <f>IF(ISBLANK(Survey!$AJ687),0,1)</f>
        <v>0</v>
      </c>
      <c r="AY687" s="165">
        <f>COUNTBLANK(Survey!$AK687)</f>
        <v>1</v>
      </c>
      <c r="AZ687" s="16" t="str">
        <f t="shared" si="483"/>
        <v>Pass</v>
      </c>
      <c r="BA687" s="143">
        <f>IF(OR(Survey!$AK687="Closed",ISBLANK(Survey!$AK687)),0,1)</f>
        <v>0</v>
      </c>
      <c r="BB687" s="165">
        <f>IF(ISBLANK(Survey!$AL687),1,0)</f>
        <v>1</v>
      </c>
      <c r="BC687" s="147" t="str" cm="1">
        <f t="array" ref="BC687">IF(OR(IF(OR($BE687+$BF687 = 2, $BG687=1), FALSE, TRUE), AND($BD687:$BD687 = 0)),"Pass","Fail")</f>
        <v>Pass</v>
      </c>
      <c r="BD687" s="143">
        <f>COUNTBLANK(Survey!$AM687:$AO687)</f>
        <v>3</v>
      </c>
      <c r="BE687" s="143">
        <f>IF(Survey!$I687="Yes",1,0)</f>
        <v>0</v>
      </c>
      <c r="BF687" s="143">
        <f>IF(OR(Survey!$M687="Mutual fund",Survey!$M687="Alternative mutual fund",Survey!$M687="Money market"),1,0)</f>
        <v>0</v>
      </c>
      <c r="BG687" s="148">
        <f>IF(OR(Survey!$M687="ETF",Survey!$M687="ETF, alternative mutual fund"),1,0)</f>
        <v>0</v>
      </c>
      <c r="BH687" s="16" t="str">
        <f t="shared" si="484"/>
        <v>Pass</v>
      </c>
      <c r="BI687" s="38" t="b">
        <f>OR(ISNUMBER(SEARCH("Yes",Survey!$AO687)),ISBLANK(Survey!$AO687))</f>
        <v>1</v>
      </c>
      <c r="BJ687" s="67" t="b">
        <f>NOT(ISBLANK(Survey!$AP687))</f>
        <v>0</v>
      </c>
      <c r="BK687" s="16" t="str">
        <f t="shared" si="485"/>
        <v>Pass</v>
      </c>
      <c r="BL687" s="143">
        <f>IF(Survey!$AW687=0, 0,1)</f>
        <v>0</v>
      </c>
      <c r="BM687" s="67">
        <f>Survey!$AQ687</f>
        <v>0</v>
      </c>
      <c r="BN687" s="67">
        <f>IFERROR((Survey!$AX687-ABS(Survey!$AY687)-ABS(Survey!$BD687))/Survey!$AW687,0)</f>
        <v>0</v>
      </c>
      <c r="BO687" s="67">
        <f>IF(AND($BM687&gt;$BN687-0.2,$BM687&lt;$BN687+0.2,ISBLANK(Survey!$AQ687)=FALSE),0,1)</f>
        <v>1</v>
      </c>
      <c r="BP687" s="165">
        <f>IF(ISBLANK(Survey!$AR687),1,0)</f>
        <v>1</v>
      </c>
      <c r="BQ687" s="16" t="str">
        <f t="shared" si="486"/>
        <v>Pass</v>
      </c>
      <c r="BR687" s="143">
        <f>IF(Survey!$AW687=0, 0,1)</f>
        <v>0</v>
      </c>
      <c r="BS687" s="67">
        <f>IF(AND(Survey!$AS687&gt;=0,Survey!$AS687&lt;=0.2,Survey!$AS687&lt;&gt;""),0,1)</f>
        <v>1</v>
      </c>
      <c r="BT687" s="143">
        <f>IF(ISBLANK(Survey!$AT687),1,0)</f>
        <v>1</v>
      </c>
      <c r="BU687" s="16" t="str">
        <f t="shared" si="487"/>
        <v>Fail</v>
      </c>
      <c r="BV687" s="165">
        <f>Survey!$AU687</f>
        <v>0</v>
      </c>
      <c r="BW687" s="16" t="str">
        <f t="shared" si="488"/>
        <v>Pass</v>
      </c>
      <c r="BX687" s="36">
        <f>Survey!$AV687</f>
        <v>0</v>
      </c>
      <c r="BY687" s="176">
        <f>Survey!$AW687+Survey!$AX687-ABS(Survey!$AY687)+ABS(Survey!$AZ687)-ABS(Survey!$BA687)+ABS(Survey!$BB687)-ABS(Survey!$BC687)-ABS(Survey!$BD687)+Survey!$BE687</f>
        <v>0</v>
      </c>
      <c r="BZ687" s="35">
        <f t="shared" si="489"/>
        <v>0</v>
      </c>
      <c r="CA687" s="17">
        <f t="shared" si="490"/>
        <v>0</v>
      </c>
      <c r="CB687" s="16" t="str">
        <f t="shared" si="491"/>
        <v>Pass</v>
      </c>
      <c r="CC687" s="38" t="b">
        <f>IF(ABS(Survey!$BE687)=0,TRUE,FALSE)</f>
        <v>1</v>
      </c>
      <c r="CD687" s="37" t="b">
        <f>NOT(ISBLANK(Survey!$BF687))</f>
        <v>0</v>
      </c>
      <c r="CE687" t="str">
        <f t="shared" si="492"/>
        <v>Fail</v>
      </c>
      <c r="CF687" s="29">
        <f>Survey!$AV687</f>
        <v>0</v>
      </c>
      <c r="CG687" s="29" cm="1">
        <f t="array" ref="CG687">SUM(SUMIF(Survey!BH687:BO687,{"&gt;0","&lt;0"})*{1,-1})-SUM(SUMIF(Survey!BQ687:BX687,{"&gt;0","&lt;0"})*{1,-1})</f>
        <v>0</v>
      </c>
      <c r="CH687" s="35" t="str">
        <f t="shared" si="493"/>
        <v>No holdings</v>
      </c>
      <c r="CI687">
        <f t="shared" si="494"/>
        <v>0</v>
      </c>
      <c r="CJ687" s="16" t="str">
        <f t="shared" si="495"/>
        <v>Fail</v>
      </c>
      <c r="CK687" s="36">
        <f>Survey!$AV687</f>
        <v>0</v>
      </c>
      <c r="CL687" s="36" cm="1">
        <f t="array" ref="CL687">SUM(SUMIF(Survey!BZ687:CS687,{"&gt;0","&lt;0"})*{1,-1})-SUM(SUMIF(Survey!CU687:DN687,{"&gt;0","&lt;0"})*{1,-1})</f>
        <v>0</v>
      </c>
      <c r="CM687" s="35" t="str">
        <f t="shared" si="496"/>
        <v>No holdings</v>
      </c>
      <c r="CN687" s="17">
        <f t="shared" si="497"/>
        <v>0</v>
      </c>
      <c r="CO687" s="16" t="str">
        <f t="shared" si="498"/>
        <v>Pass</v>
      </c>
      <c r="CP687" s="38" t="b">
        <f>IF(ABS(Survey!$CS687)=0,TRUE,FALSE)</f>
        <v>1</v>
      </c>
      <c r="CQ687" s="37" t="b">
        <f>NOT(ISBLANK(Survey!$CT687))</f>
        <v>0</v>
      </c>
      <c r="CR687" s="16" t="str">
        <f t="shared" si="499"/>
        <v>Pass</v>
      </c>
      <c r="CS687" s="38" t="b">
        <f>IF(ABS(Survey!$DN687)=0,TRUE,FALSE)</f>
        <v>1</v>
      </c>
      <c r="CT687" s="37" t="b">
        <f>NOT(ISBLANK(Survey!$DO687))</f>
        <v>0</v>
      </c>
      <c r="CU687" t="str">
        <f t="shared" si="500"/>
        <v>Pass</v>
      </c>
      <c r="CV687" s="29" cm="1">
        <f t="array" ref="CV687">SUM(SUMIF(Survey!CO687,{"&gt;0","&lt;0"})*{1,-1})+SUM(SUMIF(Survey!DJ687,{"&gt;0","&lt;0"})*{1,-1})</f>
        <v>0</v>
      </c>
      <c r="CW687" s="29">
        <f>SUM(SUMIF(Survey!DQ687:DW687,{"&gt;0","&lt;0"})*{1,-1})+SUM(SUMIF(Survey!DY687:EE687,{"&gt;0","&lt;0"})*{1,-1})</f>
        <v>0</v>
      </c>
      <c r="CX687">
        <f t="shared" si="501"/>
        <v>0</v>
      </c>
      <c r="CY687">
        <f t="shared" si="502"/>
        <v>0</v>
      </c>
      <c r="CZ687" s="16" t="str">
        <f t="shared" si="503"/>
        <v>Pass</v>
      </c>
      <c r="DA687" s="38" t="b">
        <f>IF(ABS(Survey!$DW687)=0,TRUE,FALSE)</f>
        <v>1</v>
      </c>
      <c r="DB687" s="37" t="b">
        <f>NOT(ISBLANK(Survey!DX687))</f>
        <v>0</v>
      </c>
      <c r="DC687" s="16" t="str">
        <f t="shared" si="504"/>
        <v>Pass</v>
      </c>
      <c r="DD687" s="38" t="b">
        <f>IF(ABS(Survey!$EE687)=0,TRUE,FALSE)</f>
        <v>1</v>
      </c>
      <c r="DE687" s="37" t="b">
        <f>NOT(ISBLANK(Survey!$EF687))</f>
        <v>0</v>
      </c>
      <c r="DF687" s="16" t="str">
        <f t="shared" si="505"/>
        <v>Fail</v>
      </c>
      <c r="DG687" s="36">
        <f>SUM(SUMIF(Survey!EL687:EN687,{"&gt;0","&lt;0"})*{1,-1})</f>
        <v>0</v>
      </c>
      <c r="DH687">
        <f t="shared" si="506"/>
        <v>0</v>
      </c>
      <c r="DI687">
        <f t="shared" si="507"/>
        <v>100</v>
      </c>
      <c r="DJ687" s="35" t="b">
        <f>IF(OR(Survey!$M687="ETF",Survey!$M687="ETF, alternative mutual fund",Survey!$M687="Closed-end", Survey!$M687="Split share corp"),TRUE,FALSE)</f>
        <v>0</v>
      </c>
      <c r="DK687" s="16" t="str">
        <f t="shared" si="508"/>
        <v>Fail</v>
      </c>
      <c r="DL687" s="36">
        <f>SUM(SUMIF(Survey!EP687:EV687,{"&gt;0","&lt;0"})*{1,-1})</f>
        <v>0</v>
      </c>
      <c r="DM687">
        <f t="shared" si="509"/>
        <v>0</v>
      </c>
      <c r="DN687" s="17">
        <f t="shared" si="510"/>
        <v>100</v>
      </c>
      <c r="DO687" s="16" t="str">
        <f t="shared" si="511"/>
        <v>Fail</v>
      </c>
      <c r="DP687" s="36">
        <f>SUM(SUMIF(Survey!EX687:FD687,{"&gt;0","&lt;0"})*{1,-1})</f>
        <v>0</v>
      </c>
      <c r="DQ687">
        <f t="shared" si="512"/>
        <v>0</v>
      </c>
      <c r="DR687" s="17">
        <f t="shared" si="513"/>
        <v>100</v>
      </c>
    </row>
    <row r="688" spans="1:122">
      <c r="A688">
        <v>688</v>
      </c>
      <c r="B688" t="str">
        <f t="shared" si="467"/>
        <v>Pass</v>
      </c>
      <c r="C688" t="str">
        <f>IF(COUNTBLANK(Survey!B688:FE688)=$C$2, "Pass", "Fail")</f>
        <v>Pass</v>
      </c>
      <c r="D688" t="str">
        <f t="shared" si="468"/>
        <v>Fail</v>
      </c>
      <c r="E688" t="str">
        <f>IF(OR(ISBLANK(Survey!AJ688),COUNTIF(G688:BB688,"Fail")),"Fail","Pass")</f>
        <v>Fail</v>
      </c>
      <c r="G688" s="16" t="str">
        <f t="shared" si="469"/>
        <v>Fail</v>
      </c>
      <c r="H688" s="177">
        <f>COUNTBLANK(Survey!B688:D688)+COUNTBLANK(Survey!G688)+COUNTBLANK(Survey!I688)+COUNTBLANK(Survey!K688:M688)+COUNTBLANK(Survey!P688)+COUNTBLANK(Survey!S688:U688)+COUNTBLANK(Survey!Y688:AA688)+COUNTBLANK(Survey!AD688:AE688)+COUNTBLANK(Survey!AI688:AI688)</f>
        <v>18</v>
      </c>
      <c r="I688" s="16" t="str">
        <f t="shared" si="470"/>
        <v>Fail</v>
      </c>
      <c r="J688" t="b">
        <f>IF(Survey!E688="No",TRUE,FALSE)</f>
        <v>0</v>
      </c>
      <c r="K688" s="34">
        <f>LEN(Survey!E688)</f>
        <v>0</v>
      </c>
      <c r="L688" s="16" t="str">
        <f t="shared" si="471"/>
        <v>Fail</v>
      </c>
      <c r="M688" t="b">
        <f>IF(Survey!F688="No",TRUE,FALSE)</f>
        <v>0</v>
      </c>
      <c r="N688" s="33">
        <f>LEN(Survey!F688)</f>
        <v>0</v>
      </c>
      <c r="O688" s="16" t="str">
        <f t="shared" si="472"/>
        <v>Pass</v>
      </c>
      <c r="P688" s="34">
        <f>MOD((LEN(Survey!H688)+2),11)</f>
        <v>2</v>
      </c>
      <c r="Q688" s="33" t="str">
        <f>IF(Survey!$L688="Prospectus fund", "Yes", "No")</f>
        <v>No</v>
      </c>
      <c r="R688" s="16" t="str">
        <f t="shared" si="473"/>
        <v>Pass</v>
      </c>
      <c r="S688" s="34">
        <f>MOD((LEN(Survey!J688)+2),11)</f>
        <v>2</v>
      </c>
      <c r="T688" s="35" t="b">
        <f>IF(OR(Survey!$M688="ETF",Survey!$M688="ETF, alternative mutual fund",Survey!$M688="Closed-end", Survey!$M688="Split share corp", Survey!$I688="Yes"),TRUE,FALSE)</f>
        <v>0</v>
      </c>
      <c r="U688" s="16" t="str">
        <f>IFERROR(IF(AND(OR(X688=Y688,Y688 = "Either"),NOT(ISBLANK(Survey!K688))),"Pass","Fail"),"Pass")</f>
        <v>Fail</v>
      </c>
      <c r="V688" s="36" cm="1">
        <f t="array" ref="V688">SUM(SUMIF(Survey!BZ688:CS688,{"&gt;0","&lt;0"})*{1,-1})</f>
        <v>0</v>
      </c>
      <c r="W688" s="38" cm="1">
        <f t="array" ref="W688">SUM(SUMIF(Survey!CC688,{"&gt;0","&lt;0"})*{1,-1})+SUM(SUMIF(Survey!CM688,{"&gt;0","&lt;0"})*{1,-1})</f>
        <v>0</v>
      </c>
      <c r="X688" s="38">
        <f>Survey!K688</f>
        <v>0</v>
      </c>
      <c r="Y688" s="37" t="str">
        <f t="shared" si="474"/>
        <v>Either</v>
      </c>
      <c r="Z688" s="16" t="str">
        <f t="shared" si="475"/>
        <v>Fail</v>
      </c>
      <c r="AA688" s="67" cm="1">
        <f t="array" ref="AA688">SUM(SUMIF(Survey!BZ688:CS688,{"&gt;0","&lt;0"})*{1,-1})+SUM(SUMIF(Survey!CU688:DN688,{"&gt;0","&lt;0"})*{1,-1})</f>
        <v>0</v>
      </c>
      <c r="AB688" s="67">
        <f>IFERROR(AA688/(Survey!$AV688),0)</f>
        <v>0</v>
      </c>
      <c r="AC688" s="128" t="b">
        <f>IF(OR(Survey!$M688="Alternative strategy or hedge",Survey!$M688="Other, illiquid",Survey!$L688="Prospectus fund"),TRUE,FALSE)</f>
        <v>0</v>
      </c>
      <c r="AD688" s="128" t="b">
        <f>NOT(ISBLANK(Survey!$M688))</f>
        <v>0</v>
      </c>
      <c r="AE688" s="16" t="str">
        <f t="shared" si="476"/>
        <v>Pass</v>
      </c>
      <c r="AF688" s="38" t="b">
        <f>NOT(ISNUMBER(SEARCH("Other",Survey!$P688)))</f>
        <v>1</v>
      </c>
      <c r="AG688" s="37" t="b">
        <f>NOT(ISBLANK(Survey!$Q688))</f>
        <v>0</v>
      </c>
      <c r="AH688" s="16" t="str">
        <f t="shared" si="477"/>
        <v>Pass</v>
      </c>
      <c r="AI688" s="143">
        <f>COUNTBLANK(Survey!$W688)</f>
        <v>1</v>
      </c>
      <c r="AJ688" s="67">
        <f>IF(AND(Survey!L688&lt;&gt;"Exempt fund",OR(Survey!$M688="ETF",Survey!$M688="ETF, alternative mutual fund",Survey!$M688="Mutual fund",Survey!$M688="Alternative mutual fund",Survey!$M688="Money market")),1,0)</f>
        <v>0</v>
      </c>
      <c r="AK688" s="16" t="str">
        <f t="shared" si="478"/>
        <v>Pass</v>
      </c>
      <c r="AL688" s="38" t="b">
        <f>NOT(ISNUMBER(SEARCH("Yes",Survey!$AA688)))</f>
        <v>1</v>
      </c>
      <c r="AM688" s="37" t="b">
        <f>IF(COUNTBLANK(Survey!$AB688:$AC688)=0,TRUE, FALSE)</f>
        <v>0</v>
      </c>
      <c r="AN688" s="16" t="str">
        <f t="shared" si="479"/>
        <v>Pass</v>
      </c>
      <c r="AO688" s="38" t="b">
        <f>NOT(ISNUMBER(SEARCH("Yes",Survey!$AD688)))</f>
        <v>1</v>
      </c>
      <c r="AP688" s="37" t="b">
        <f>NOT(ISBLANK(Survey!$AF688))</f>
        <v>0</v>
      </c>
      <c r="AQ688" s="16" t="str">
        <f t="shared" si="480"/>
        <v>Pass</v>
      </c>
      <c r="AR688" s="38" t="b">
        <f>NOT(OR(ISNUMBER(SEARCH("Other",Survey!$AF688)),ISNUMBER(SEARCH("Multiple",Survey!$AF688))))</f>
        <v>1</v>
      </c>
      <c r="AS688" s="37" t="b">
        <f>NOT(ISBLANK(Survey!$AG688))</f>
        <v>0</v>
      </c>
      <c r="AT688" s="16" t="str">
        <f t="shared" si="481"/>
        <v>Fail</v>
      </c>
      <c r="AU688" s="143">
        <f>IF(ABS(Survey!$AV688)&gt;0, 1,0)</f>
        <v>0</v>
      </c>
      <c r="AV688" s="143">
        <f>IF(COUNTBLANK(Survey!$AJ688)=0,1,0)</f>
        <v>0</v>
      </c>
      <c r="AW688" s="16" t="str">
        <f t="shared" si="482"/>
        <v>Pass</v>
      </c>
      <c r="AX688" s="143">
        <f>IF(ISBLANK(Survey!$AJ688),0,1)</f>
        <v>0</v>
      </c>
      <c r="AY688" s="165">
        <f>COUNTBLANK(Survey!$AK688)</f>
        <v>1</v>
      </c>
      <c r="AZ688" s="16" t="str">
        <f t="shared" si="483"/>
        <v>Pass</v>
      </c>
      <c r="BA688" s="143">
        <f>IF(OR(Survey!$AK688="Closed",ISBLANK(Survey!$AK688)),0,1)</f>
        <v>0</v>
      </c>
      <c r="BB688" s="165">
        <f>IF(ISBLANK(Survey!$AL688),1,0)</f>
        <v>1</v>
      </c>
      <c r="BC688" s="147" t="str" cm="1">
        <f t="array" ref="BC688">IF(OR(IF(OR($BE688+$BF688 = 2, $BG688=1), FALSE, TRUE), AND($BD688:$BD688 = 0)),"Pass","Fail")</f>
        <v>Pass</v>
      </c>
      <c r="BD688" s="143">
        <f>COUNTBLANK(Survey!$AM688:$AO688)</f>
        <v>3</v>
      </c>
      <c r="BE688" s="143">
        <f>IF(Survey!$I688="Yes",1,0)</f>
        <v>0</v>
      </c>
      <c r="BF688" s="143">
        <f>IF(OR(Survey!$M688="Mutual fund",Survey!$M688="Alternative mutual fund",Survey!$M688="Money market"),1,0)</f>
        <v>0</v>
      </c>
      <c r="BG688" s="148">
        <f>IF(OR(Survey!$M688="ETF",Survey!$M688="ETF, alternative mutual fund"),1,0)</f>
        <v>0</v>
      </c>
      <c r="BH688" s="16" t="str">
        <f t="shared" si="484"/>
        <v>Pass</v>
      </c>
      <c r="BI688" s="38" t="b">
        <f>OR(ISNUMBER(SEARCH("Yes",Survey!$AO688)),ISBLANK(Survey!$AO688))</f>
        <v>1</v>
      </c>
      <c r="BJ688" s="67" t="b">
        <f>NOT(ISBLANK(Survey!$AP688))</f>
        <v>0</v>
      </c>
      <c r="BK688" s="16" t="str">
        <f t="shared" si="485"/>
        <v>Pass</v>
      </c>
      <c r="BL688" s="143">
        <f>IF(Survey!$AW688=0, 0,1)</f>
        <v>0</v>
      </c>
      <c r="BM688" s="67">
        <f>Survey!$AQ688</f>
        <v>0</v>
      </c>
      <c r="BN688" s="67">
        <f>IFERROR((Survey!$AX688-ABS(Survey!$AY688)-ABS(Survey!$BD688))/Survey!$AW688,0)</f>
        <v>0</v>
      </c>
      <c r="BO688" s="67">
        <f>IF(AND($BM688&gt;$BN688-0.2,$BM688&lt;$BN688+0.2,ISBLANK(Survey!$AQ688)=FALSE),0,1)</f>
        <v>1</v>
      </c>
      <c r="BP688" s="165">
        <f>IF(ISBLANK(Survey!$AR688),1,0)</f>
        <v>1</v>
      </c>
      <c r="BQ688" s="16" t="str">
        <f t="shared" si="486"/>
        <v>Pass</v>
      </c>
      <c r="BR688" s="143">
        <f>IF(Survey!$AW688=0, 0,1)</f>
        <v>0</v>
      </c>
      <c r="BS688" s="67">
        <f>IF(AND(Survey!$AS688&gt;=0,Survey!$AS688&lt;=0.2,Survey!$AS688&lt;&gt;""),0,1)</f>
        <v>1</v>
      </c>
      <c r="BT688" s="143">
        <f>IF(ISBLANK(Survey!$AT688),1,0)</f>
        <v>1</v>
      </c>
      <c r="BU688" s="16" t="str">
        <f t="shared" si="487"/>
        <v>Fail</v>
      </c>
      <c r="BV688" s="165">
        <f>Survey!$AU688</f>
        <v>0</v>
      </c>
      <c r="BW688" s="16" t="str">
        <f t="shared" si="488"/>
        <v>Pass</v>
      </c>
      <c r="BX688" s="36">
        <f>Survey!$AV688</f>
        <v>0</v>
      </c>
      <c r="BY688" s="176">
        <f>Survey!$AW688+Survey!$AX688-ABS(Survey!$AY688)+ABS(Survey!$AZ688)-ABS(Survey!$BA688)+ABS(Survey!$BB688)-ABS(Survey!$BC688)-ABS(Survey!$BD688)+Survey!$BE688</f>
        <v>0</v>
      </c>
      <c r="BZ688" s="35">
        <f t="shared" si="489"/>
        <v>0</v>
      </c>
      <c r="CA688" s="17">
        <f t="shared" si="490"/>
        <v>0</v>
      </c>
      <c r="CB688" s="16" t="str">
        <f t="shared" si="491"/>
        <v>Pass</v>
      </c>
      <c r="CC688" s="38" t="b">
        <f>IF(ABS(Survey!$BE688)=0,TRUE,FALSE)</f>
        <v>1</v>
      </c>
      <c r="CD688" s="37" t="b">
        <f>NOT(ISBLANK(Survey!$BF688))</f>
        <v>0</v>
      </c>
      <c r="CE688" t="str">
        <f t="shared" si="492"/>
        <v>Fail</v>
      </c>
      <c r="CF688" s="29">
        <f>Survey!$AV688</f>
        <v>0</v>
      </c>
      <c r="CG688" s="29" cm="1">
        <f t="array" ref="CG688">SUM(SUMIF(Survey!BH688:BO688,{"&gt;0","&lt;0"})*{1,-1})-SUM(SUMIF(Survey!BQ688:BX688,{"&gt;0","&lt;0"})*{1,-1})</f>
        <v>0</v>
      </c>
      <c r="CH688" s="35" t="str">
        <f t="shared" si="493"/>
        <v>No holdings</v>
      </c>
      <c r="CI688">
        <f t="shared" si="494"/>
        <v>0</v>
      </c>
      <c r="CJ688" s="16" t="str">
        <f t="shared" si="495"/>
        <v>Fail</v>
      </c>
      <c r="CK688" s="36">
        <f>Survey!$AV688</f>
        <v>0</v>
      </c>
      <c r="CL688" s="36" cm="1">
        <f t="array" ref="CL688">SUM(SUMIF(Survey!BZ688:CS688,{"&gt;0","&lt;0"})*{1,-1})-SUM(SUMIF(Survey!CU688:DN688,{"&gt;0","&lt;0"})*{1,-1})</f>
        <v>0</v>
      </c>
      <c r="CM688" s="35" t="str">
        <f t="shared" si="496"/>
        <v>No holdings</v>
      </c>
      <c r="CN688" s="17">
        <f t="shared" si="497"/>
        <v>0</v>
      </c>
      <c r="CO688" s="16" t="str">
        <f t="shared" si="498"/>
        <v>Pass</v>
      </c>
      <c r="CP688" s="38" t="b">
        <f>IF(ABS(Survey!$CS688)=0,TRUE,FALSE)</f>
        <v>1</v>
      </c>
      <c r="CQ688" s="37" t="b">
        <f>NOT(ISBLANK(Survey!$CT688))</f>
        <v>0</v>
      </c>
      <c r="CR688" s="16" t="str">
        <f t="shared" si="499"/>
        <v>Pass</v>
      </c>
      <c r="CS688" s="38" t="b">
        <f>IF(ABS(Survey!$DN688)=0,TRUE,FALSE)</f>
        <v>1</v>
      </c>
      <c r="CT688" s="37" t="b">
        <f>NOT(ISBLANK(Survey!$DO688))</f>
        <v>0</v>
      </c>
      <c r="CU688" t="str">
        <f t="shared" si="500"/>
        <v>Pass</v>
      </c>
      <c r="CV688" s="29" cm="1">
        <f t="array" ref="CV688">SUM(SUMIF(Survey!CO688,{"&gt;0","&lt;0"})*{1,-1})+SUM(SUMIF(Survey!DJ688,{"&gt;0","&lt;0"})*{1,-1})</f>
        <v>0</v>
      </c>
      <c r="CW688" s="29">
        <f>SUM(SUMIF(Survey!DQ688:DW688,{"&gt;0","&lt;0"})*{1,-1})+SUM(SUMIF(Survey!DY688:EE688,{"&gt;0","&lt;0"})*{1,-1})</f>
        <v>0</v>
      </c>
      <c r="CX688">
        <f t="shared" si="501"/>
        <v>0</v>
      </c>
      <c r="CY688">
        <f t="shared" si="502"/>
        <v>0</v>
      </c>
      <c r="CZ688" s="16" t="str">
        <f t="shared" si="503"/>
        <v>Pass</v>
      </c>
      <c r="DA688" s="38" t="b">
        <f>IF(ABS(Survey!$DW688)=0,TRUE,FALSE)</f>
        <v>1</v>
      </c>
      <c r="DB688" s="37" t="b">
        <f>NOT(ISBLANK(Survey!DX688))</f>
        <v>0</v>
      </c>
      <c r="DC688" s="16" t="str">
        <f t="shared" si="504"/>
        <v>Pass</v>
      </c>
      <c r="DD688" s="38" t="b">
        <f>IF(ABS(Survey!$EE688)=0,TRUE,FALSE)</f>
        <v>1</v>
      </c>
      <c r="DE688" s="37" t="b">
        <f>NOT(ISBLANK(Survey!$EF688))</f>
        <v>0</v>
      </c>
      <c r="DF688" s="16" t="str">
        <f t="shared" si="505"/>
        <v>Fail</v>
      </c>
      <c r="DG688" s="36">
        <f>SUM(SUMIF(Survey!EL688:EN688,{"&gt;0","&lt;0"})*{1,-1})</f>
        <v>0</v>
      </c>
      <c r="DH688">
        <f t="shared" si="506"/>
        <v>0</v>
      </c>
      <c r="DI688">
        <f t="shared" si="507"/>
        <v>100</v>
      </c>
      <c r="DJ688" s="35" t="b">
        <f>IF(OR(Survey!$M688="ETF",Survey!$M688="ETF, alternative mutual fund",Survey!$M688="Closed-end", Survey!$M688="Split share corp"),TRUE,FALSE)</f>
        <v>0</v>
      </c>
      <c r="DK688" s="16" t="str">
        <f t="shared" si="508"/>
        <v>Fail</v>
      </c>
      <c r="DL688" s="36">
        <f>SUM(SUMIF(Survey!EP688:EV688,{"&gt;0","&lt;0"})*{1,-1})</f>
        <v>0</v>
      </c>
      <c r="DM688">
        <f t="shared" si="509"/>
        <v>0</v>
      </c>
      <c r="DN688" s="17">
        <f t="shared" si="510"/>
        <v>100</v>
      </c>
      <c r="DO688" s="16" t="str">
        <f t="shared" si="511"/>
        <v>Fail</v>
      </c>
      <c r="DP688" s="36">
        <f>SUM(SUMIF(Survey!EX688:FD688,{"&gt;0","&lt;0"})*{1,-1})</f>
        <v>0</v>
      </c>
      <c r="DQ688">
        <f t="shared" si="512"/>
        <v>0</v>
      </c>
      <c r="DR688" s="17">
        <f t="shared" si="513"/>
        <v>100</v>
      </c>
    </row>
    <row r="689" spans="1:122">
      <c r="A689">
        <v>689</v>
      </c>
      <c r="B689" t="str">
        <f t="shared" si="467"/>
        <v>Pass</v>
      </c>
      <c r="C689" t="str">
        <f>IF(COUNTBLANK(Survey!B689:FE689)=$C$2, "Pass", "Fail")</f>
        <v>Pass</v>
      </c>
      <c r="D689" t="str">
        <f t="shared" si="468"/>
        <v>Fail</v>
      </c>
      <c r="E689" t="str">
        <f>IF(OR(ISBLANK(Survey!AJ689),COUNTIF(G689:BB689,"Fail")),"Fail","Pass")</f>
        <v>Fail</v>
      </c>
      <c r="G689" s="16" t="str">
        <f t="shared" si="469"/>
        <v>Fail</v>
      </c>
      <c r="H689" s="177">
        <f>COUNTBLANK(Survey!B689:D689)+COUNTBLANK(Survey!G689)+COUNTBLANK(Survey!I689)+COUNTBLANK(Survey!K689:M689)+COUNTBLANK(Survey!P689)+COUNTBLANK(Survey!S689:U689)+COUNTBLANK(Survey!Y689:AA689)+COUNTBLANK(Survey!AD689:AE689)+COUNTBLANK(Survey!AI689:AI689)</f>
        <v>18</v>
      </c>
      <c r="I689" s="16" t="str">
        <f t="shared" si="470"/>
        <v>Fail</v>
      </c>
      <c r="J689" t="b">
        <f>IF(Survey!E689="No",TRUE,FALSE)</f>
        <v>0</v>
      </c>
      <c r="K689" s="34">
        <f>LEN(Survey!E689)</f>
        <v>0</v>
      </c>
      <c r="L689" s="16" t="str">
        <f t="shared" si="471"/>
        <v>Fail</v>
      </c>
      <c r="M689" t="b">
        <f>IF(Survey!F689="No",TRUE,FALSE)</f>
        <v>0</v>
      </c>
      <c r="N689" s="33">
        <f>LEN(Survey!F689)</f>
        <v>0</v>
      </c>
      <c r="O689" s="16" t="str">
        <f t="shared" si="472"/>
        <v>Pass</v>
      </c>
      <c r="P689" s="34">
        <f>MOD((LEN(Survey!H689)+2),11)</f>
        <v>2</v>
      </c>
      <c r="Q689" s="33" t="str">
        <f>IF(Survey!$L689="Prospectus fund", "Yes", "No")</f>
        <v>No</v>
      </c>
      <c r="R689" s="16" t="str">
        <f t="shared" si="473"/>
        <v>Pass</v>
      </c>
      <c r="S689" s="34">
        <f>MOD((LEN(Survey!J689)+2),11)</f>
        <v>2</v>
      </c>
      <c r="T689" s="35" t="b">
        <f>IF(OR(Survey!$M689="ETF",Survey!$M689="ETF, alternative mutual fund",Survey!$M689="Closed-end", Survey!$M689="Split share corp", Survey!$I689="Yes"),TRUE,FALSE)</f>
        <v>0</v>
      </c>
      <c r="U689" s="16" t="str">
        <f>IFERROR(IF(AND(OR(X689=Y689,Y689 = "Either"),NOT(ISBLANK(Survey!K689))),"Pass","Fail"),"Pass")</f>
        <v>Fail</v>
      </c>
      <c r="V689" s="36" cm="1">
        <f t="array" ref="V689">SUM(SUMIF(Survey!BZ689:CS689,{"&gt;0","&lt;0"})*{1,-1})</f>
        <v>0</v>
      </c>
      <c r="W689" s="38" cm="1">
        <f t="array" ref="W689">SUM(SUMIF(Survey!CC689,{"&gt;0","&lt;0"})*{1,-1})+SUM(SUMIF(Survey!CM689,{"&gt;0","&lt;0"})*{1,-1})</f>
        <v>0</v>
      </c>
      <c r="X689" s="38">
        <f>Survey!K689</f>
        <v>0</v>
      </c>
      <c r="Y689" s="37" t="str">
        <f t="shared" si="474"/>
        <v>Either</v>
      </c>
      <c r="Z689" s="16" t="str">
        <f t="shared" si="475"/>
        <v>Fail</v>
      </c>
      <c r="AA689" s="67" cm="1">
        <f t="array" ref="AA689">SUM(SUMIF(Survey!BZ689:CS689,{"&gt;0","&lt;0"})*{1,-1})+SUM(SUMIF(Survey!CU689:DN689,{"&gt;0","&lt;0"})*{1,-1})</f>
        <v>0</v>
      </c>
      <c r="AB689" s="67">
        <f>IFERROR(AA689/(Survey!$AV689),0)</f>
        <v>0</v>
      </c>
      <c r="AC689" s="128" t="b">
        <f>IF(OR(Survey!$M689="Alternative strategy or hedge",Survey!$M689="Other, illiquid",Survey!$L689="Prospectus fund"),TRUE,FALSE)</f>
        <v>0</v>
      </c>
      <c r="AD689" s="128" t="b">
        <f>NOT(ISBLANK(Survey!$M689))</f>
        <v>0</v>
      </c>
      <c r="AE689" s="16" t="str">
        <f t="shared" si="476"/>
        <v>Pass</v>
      </c>
      <c r="AF689" s="38" t="b">
        <f>NOT(ISNUMBER(SEARCH("Other",Survey!$P689)))</f>
        <v>1</v>
      </c>
      <c r="AG689" s="37" t="b">
        <f>NOT(ISBLANK(Survey!$Q689))</f>
        <v>0</v>
      </c>
      <c r="AH689" s="16" t="str">
        <f t="shared" si="477"/>
        <v>Pass</v>
      </c>
      <c r="AI689" s="143">
        <f>COUNTBLANK(Survey!$W689)</f>
        <v>1</v>
      </c>
      <c r="AJ689" s="67">
        <f>IF(AND(Survey!L689&lt;&gt;"Exempt fund",OR(Survey!$M689="ETF",Survey!$M689="ETF, alternative mutual fund",Survey!$M689="Mutual fund",Survey!$M689="Alternative mutual fund",Survey!$M689="Money market")),1,0)</f>
        <v>0</v>
      </c>
      <c r="AK689" s="16" t="str">
        <f t="shared" si="478"/>
        <v>Pass</v>
      </c>
      <c r="AL689" s="38" t="b">
        <f>NOT(ISNUMBER(SEARCH("Yes",Survey!$AA689)))</f>
        <v>1</v>
      </c>
      <c r="AM689" s="37" t="b">
        <f>IF(COUNTBLANK(Survey!$AB689:$AC689)=0,TRUE, FALSE)</f>
        <v>0</v>
      </c>
      <c r="AN689" s="16" t="str">
        <f t="shared" si="479"/>
        <v>Pass</v>
      </c>
      <c r="AO689" s="38" t="b">
        <f>NOT(ISNUMBER(SEARCH("Yes",Survey!$AD689)))</f>
        <v>1</v>
      </c>
      <c r="AP689" s="37" t="b">
        <f>NOT(ISBLANK(Survey!$AF689))</f>
        <v>0</v>
      </c>
      <c r="AQ689" s="16" t="str">
        <f t="shared" si="480"/>
        <v>Pass</v>
      </c>
      <c r="AR689" s="38" t="b">
        <f>NOT(OR(ISNUMBER(SEARCH("Other",Survey!$AF689)),ISNUMBER(SEARCH("Multiple",Survey!$AF689))))</f>
        <v>1</v>
      </c>
      <c r="AS689" s="37" t="b">
        <f>NOT(ISBLANK(Survey!$AG689))</f>
        <v>0</v>
      </c>
      <c r="AT689" s="16" t="str">
        <f t="shared" si="481"/>
        <v>Fail</v>
      </c>
      <c r="AU689" s="143">
        <f>IF(ABS(Survey!$AV689)&gt;0, 1,0)</f>
        <v>0</v>
      </c>
      <c r="AV689" s="143">
        <f>IF(COUNTBLANK(Survey!$AJ689)=0,1,0)</f>
        <v>0</v>
      </c>
      <c r="AW689" s="16" t="str">
        <f t="shared" si="482"/>
        <v>Pass</v>
      </c>
      <c r="AX689" s="143">
        <f>IF(ISBLANK(Survey!$AJ689),0,1)</f>
        <v>0</v>
      </c>
      <c r="AY689" s="165">
        <f>COUNTBLANK(Survey!$AK689)</f>
        <v>1</v>
      </c>
      <c r="AZ689" s="16" t="str">
        <f t="shared" si="483"/>
        <v>Pass</v>
      </c>
      <c r="BA689" s="143">
        <f>IF(OR(Survey!$AK689="Closed",ISBLANK(Survey!$AK689)),0,1)</f>
        <v>0</v>
      </c>
      <c r="BB689" s="165">
        <f>IF(ISBLANK(Survey!$AL689),1,0)</f>
        <v>1</v>
      </c>
      <c r="BC689" s="147" t="str" cm="1">
        <f t="array" ref="BC689">IF(OR(IF(OR($BE689+$BF689 = 2, $BG689=1), FALSE, TRUE), AND($BD689:$BD689 = 0)),"Pass","Fail")</f>
        <v>Pass</v>
      </c>
      <c r="BD689" s="143">
        <f>COUNTBLANK(Survey!$AM689:$AO689)</f>
        <v>3</v>
      </c>
      <c r="BE689" s="143">
        <f>IF(Survey!$I689="Yes",1,0)</f>
        <v>0</v>
      </c>
      <c r="BF689" s="143">
        <f>IF(OR(Survey!$M689="Mutual fund",Survey!$M689="Alternative mutual fund",Survey!$M689="Money market"),1,0)</f>
        <v>0</v>
      </c>
      <c r="BG689" s="148">
        <f>IF(OR(Survey!$M689="ETF",Survey!$M689="ETF, alternative mutual fund"),1,0)</f>
        <v>0</v>
      </c>
      <c r="BH689" s="16" t="str">
        <f t="shared" si="484"/>
        <v>Pass</v>
      </c>
      <c r="BI689" s="38" t="b">
        <f>OR(ISNUMBER(SEARCH("Yes",Survey!$AO689)),ISBLANK(Survey!$AO689))</f>
        <v>1</v>
      </c>
      <c r="BJ689" s="67" t="b">
        <f>NOT(ISBLANK(Survey!$AP689))</f>
        <v>0</v>
      </c>
      <c r="BK689" s="16" t="str">
        <f t="shared" si="485"/>
        <v>Pass</v>
      </c>
      <c r="BL689" s="143">
        <f>IF(Survey!$AW689=0, 0,1)</f>
        <v>0</v>
      </c>
      <c r="BM689" s="67">
        <f>Survey!$AQ689</f>
        <v>0</v>
      </c>
      <c r="BN689" s="67">
        <f>IFERROR((Survey!$AX689-ABS(Survey!$AY689)-ABS(Survey!$BD689))/Survey!$AW689,0)</f>
        <v>0</v>
      </c>
      <c r="BO689" s="67">
        <f>IF(AND($BM689&gt;$BN689-0.2,$BM689&lt;$BN689+0.2,ISBLANK(Survey!$AQ689)=FALSE),0,1)</f>
        <v>1</v>
      </c>
      <c r="BP689" s="165">
        <f>IF(ISBLANK(Survey!$AR689),1,0)</f>
        <v>1</v>
      </c>
      <c r="BQ689" s="16" t="str">
        <f t="shared" si="486"/>
        <v>Pass</v>
      </c>
      <c r="BR689" s="143">
        <f>IF(Survey!$AW689=0, 0,1)</f>
        <v>0</v>
      </c>
      <c r="BS689" s="67">
        <f>IF(AND(Survey!$AS689&gt;=0,Survey!$AS689&lt;=0.2,Survey!$AS689&lt;&gt;""),0,1)</f>
        <v>1</v>
      </c>
      <c r="BT689" s="143">
        <f>IF(ISBLANK(Survey!$AT689),1,0)</f>
        <v>1</v>
      </c>
      <c r="BU689" s="16" t="str">
        <f t="shared" si="487"/>
        <v>Fail</v>
      </c>
      <c r="BV689" s="165">
        <f>Survey!$AU689</f>
        <v>0</v>
      </c>
      <c r="BW689" s="16" t="str">
        <f t="shared" si="488"/>
        <v>Pass</v>
      </c>
      <c r="BX689" s="36">
        <f>Survey!$AV689</f>
        <v>0</v>
      </c>
      <c r="BY689" s="176">
        <f>Survey!$AW689+Survey!$AX689-ABS(Survey!$AY689)+ABS(Survey!$AZ689)-ABS(Survey!$BA689)+ABS(Survey!$BB689)-ABS(Survey!$BC689)-ABS(Survey!$BD689)+Survey!$BE689</f>
        <v>0</v>
      </c>
      <c r="BZ689" s="35">
        <f t="shared" si="489"/>
        <v>0</v>
      </c>
      <c r="CA689" s="17">
        <f t="shared" si="490"/>
        <v>0</v>
      </c>
      <c r="CB689" s="16" t="str">
        <f t="shared" si="491"/>
        <v>Pass</v>
      </c>
      <c r="CC689" s="38" t="b">
        <f>IF(ABS(Survey!$BE689)=0,TRUE,FALSE)</f>
        <v>1</v>
      </c>
      <c r="CD689" s="37" t="b">
        <f>NOT(ISBLANK(Survey!$BF689))</f>
        <v>0</v>
      </c>
      <c r="CE689" t="str">
        <f t="shared" si="492"/>
        <v>Fail</v>
      </c>
      <c r="CF689" s="29">
        <f>Survey!$AV689</f>
        <v>0</v>
      </c>
      <c r="CG689" s="29" cm="1">
        <f t="array" ref="CG689">SUM(SUMIF(Survey!BH689:BO689,{"&gt;0","&lt;0"})*{1,-1})-SUM(SUMIF(Survey!BQ689:BX689,{"&gt;0","&lt;0"})*{1,-1})</f>
        <v>0</v>
      </c>
      <c r="CH689" s="35" t="str">
        <f t="shared" si="493"/>
        <v>No holdings</v>
      </c>
      <c r="CI689">
        <f t="shared" si="494"/>
        <v>0</v>
      </c>
      <c r="CJ689" s="16" t="str">
        <f t="shared" si="495"/>
        <v>Fail</v>
      </c>
      <c r="CK689" s="36">
        <f>Survey!$AV689</f>
        <v>0</v>
      </c>
      <c r="CL689" s="36" cm="1">
        <f t="array" ref="CL689">SUM(SUMIF(Survey!BZ689:CS689,{"&gt;0","&lt;0"})*{1,-1})-SUM(SUMIF(Survey!CU689:DN689,{"&gt;0","&lt;0"})*{1,-1})</f>
        <v>0</v>
      </c>
      <c r="CM689" s="35" t="str">
        <f t="shared" si="496"/>
        <v>No holdings</v>
      </c>
      <c r="CN689" s="17">
        <f t="shared" si="497"/>
        <v>0</v>
      </c>
      <c r="CO689" s="16" t="str">
        <f t="shared" si="498"/>
        <v>Pass</v>
      </c>
      <c r="CP689" s="38" t="b">
        <f>IF(ABS(Survey!$CS689)=0,TRUE,FALSE)</f>
        <v>1</v>
      </c>
      <c r="CQ689" s="37" t="b">
        <f>NOT(ISBLANK(Survey!$CT689))</f>
        <v>0</v>
      </c>
      <c r="CR689" s="16" t="str">
        <f t="shared" si="499"/>
        <v>Pass</v>
      </c>
      <c r="CS689" s="38" t="b">
        <f>IF(ABS(Survey!$DN689)=0,TRUE,FALSE)</f>
        <v>1</v>
      </c>
      <c r="CT689" s="37" t="b">
        <f>NOT(ISBLANK(Survey!$DO689))</f>
        <v>0</v>
      </c>
      <c r="CU689" t="str">
        <f t="shared" si="500"/>
        <v>Pass</v>
      </c>
      <c r="CV689" s="29" cm="1">
        <f t="array" ref="CV689">SUM(SUMIF(Survey!CO689,{"&gt;0","&lt;0"})*{1,-1})+SUM(SUMIF(Survey!DJ689,{"&gt;0","&lt;0"})*{1,-1})</f>
        <v>0</v>
      </c>
      <c r="CW689" s="29">
        <f>SUM(SUMIF(Survey!DQ689:DW689,{"&gt;0","&lt;0"})*{1,-1})+SUM(SUMIF(Survey!DY689:EE689,{"&gt;0","&lt;0"})*{1,-1})</f>
        <v>0</v>
      </c>
      <c r="CX689">
        <f t="shared" si="501"/>
        <v>0</v>
      </c>
      <c r="CY689">
        <f t="shared" si="502"/>
        <v>0</v>
      </c>
      <c r="CZ689" s="16" t="str">
        <f t="shared" si="503"/>
        <v>Pass</v>
      </c>
      <c r="DA689" s="38" t="b">
        <f>IF(ABS(Survey!$DW689)=0,TRUE,FALSE)</f>
        <v>1</v>
      </c>
      <c r="DB689" s="37" t="b">
        <f>NOT(ISBLANK(Survey!DX689))</f>
        <v>0</v>
      </c>
      <c r="DC689" s="16" t="str">
        <f t="shared" si="504"/>
        <v>Pass</v>
      </c>
      <c r="DD689" s="38" t="b">
        <f>IF(ABS(Survey!$EE689)=0,TRUE,FALSE)</f>
        <v>1</v>
      </c>
      <c r="DE689" s="37" t="b">
        <f>NOT(ISBLANK(Survey!$EF689))</f>
        <v>0</v>
      </c>
      <c r="DF689" s="16" t="str">
        <f t="shared" si="505"/>
        <v>Fail</v>
      </c>
      <c r="DG689" s="36">
        <f>SUM(SUMIF(Survey!EL689:EN689,{"&gt;0","&lt;0"})*{1,-1})</f>
        <v>0</v>
      </c>
      <c r="DH689">
        <f t="shared" si="506"/>
        <v>0</v>
      </c>
      <c r="DI689">
        <f t="shared" si="507"/>
        <v>100</v>
      </c>
      <c r="DJ689" s="35" t="b">
        <f>IF(OR(Survey!$M689="ETF",Survey!$M689="ETF, alternative mutual fund",Survey!$M689="Closed-end", Survey!$M689="Split share corp"),TRUE,FALSE)</f>
        <v>0</v>
      </c>
      <c r="DK689" s="16" t="str">
        <f t="shared" si="508"/>
        <v>Fail</v>
      </c>
      <c r="DL689" s="36">
        <f>SUM(SUMIF(Survey!EP689:EV689,{"&gt;0","&lt;0"})*{1,-1})</f>
        <v>0</v>
      </c>
      <c r="DM689">
        <f t="shared" si="509"/>
        <v>0</v>
      </c>
      <c r="DN689" s="17">
        <f t="shared" si="510"/>
        <v>100</v>
      </c>
      <c r="DO689" s="16" t="str">
        <f t="shared" si="511"/>
        <v>Fail</v>
      </c>
      <c r="DP689" s="36">
        <f>SUM(SUMIF(Survey!EX689:FD689,{"&gt;0","&lt;0"})*{1,-1})</f>
        <v>0</v>
      </c>
      <c r="DQ689">
        <f t="shared" si="512"/>
        <v>0</v>
      </c>
      <c r="DR689" s="17">
        <f t="shared" si="513"/>
        <v>100</v>
      </c>
    </row>
    <row r="690" spans="1:122">
      <c r="A690">
        <v>690</v>
      </c>
      <c r="B690" t="str">
        <f t="shared" si="467"/>
        <v>Pass</v>
      </c>
      <c r="C690" t="str">
        <f>IF(COUNTBLANK(Survey!B690:FE690)=$C$2, "Pass", "Fail")</f>
        <v>Pass</v>
      </c>
      <c r="D690" t="str">
        <f t="shared" si="468"/>
        <v>Fail</v>
      </c>
      <c r="E690" t="str">
        <f>IF(OR(ISBLANK(Survey!AJ690),COUNTIF(G690:BB690,"Fail")),"Fail","Pass")</f>
        <v>Fail</v>
      </c>
      <c r="G690" s="16" t="str">
        <f t="shared" si="469"/>
        <v>Fail</v>
      </c>
      <c r="H690" s="177">
        <f>COUNTBLANK(Survey!B690:D690)+COUNTBLANK(Survey!G690)+COUNTBLANK(Survey!I690)+COUNTBLANK(Survey!K690:M690)+COUNTBLANK(Survey!P690)+COUNTBLANK(Survey!S690:U690)+COUNTBLANK(Survey!Y690:AA690)+COUNTBLANK(Survey!AD690:AE690)+COUNTBLANK(Survey!AI690:AI690)</f>
        <v>18</v>
      </c>
      <c r="I690" s="16" t="str">
        <f t="shared" si="470"/>
        <v>Fail</v>
      </c>
      <c r="J690" t="b">
        <f>IF(Survey!E690="No",TRUE,FALSE)</f>
        <v>0</v>
      </c>
      <c r="K690" s="34">
        <f>LEN(Survey!E690)</f>
        <v>0</v>
      </c>
      <c r="L690" s="16" t="str">
        <f t="shared" si="471"/>
        <v>Fail</v>
      </c>
      <c r="M690" t="b">
        <f>IF(Survey!F690="No",TRUE,FALSE)</f>
        <v>0</v>
      </c>
      <c r="N690" s="33">
        <f>LEN(Survey!F690)</f>
        <v>0</v>
      </c>
      <c r="O690" s="16" t="str">
        <f t="shared" si="472"/>
        <v>Pass</v>
      </c>
      <c r="P690" s="34">
        <f>MOD((LEN(Survey!H690)+2),11)</f>
        <v>2</v>
      </c>
      <c r="Q690" s="33" t="str">
        <f>IF(Survey!$L690="Prospectus fund", "Yes", "No")</f>
        <v>No</v>
      </c>
      <c r="R690" s="16" t="str">
        <f t="shared" si="473"/>
        <v>Pass</v>
      </c>
      <c r="S690" s="34">
        <f>MOD((LEN(Survey!J690)+2),11)</f>
        <v>2</v>
      </c>
      <c r="T690" s="35" t="b">
        <f>IF(OR(Survey!$M690="ETF",Survey!$M690="ETF, alternative mutual fund",Survey!$M690="Closed-end", Survey!$M690="Split share corp", Survey!$I690="Yes"),TRUE,FALSE)</f>
        <v>0</v>
      </c>
      <c r="U690" s="16" t="str">
        <f>IFERROR(IF(AND(OR(X690=Y690,Y690 = "Either"),NOT(ISBLANK(Survey!K690))),"Pass","Fail"),"Pass")</f>
        <v>Fail</v>
      </c>
      <c r="V690" s="36" cm="1">
        <f t="array" ref="V690">SUM(SUMIF(Survey!BZ690:CS690,{"&gt;0","&lt;0"})*{1,-1})</f>
        <v>0</v>
      </c>
      <c r="W690" s="38" cm="1">
        <f t="array" ref="W690">SUM(SUMIF(Survey!CC690,{"&gt;0","&lt;0"})*{1,-1})+SUM(SUMIF(Survey!CM690,{"&gt;0","&lt;0"})*{1,-1})</f>
        <v>0</v>
      </c>
      <c r="X690" s="38">
        <f>Survey!K690</f>
        <v>0</v>
      </c>
      <c r="Y690" s="37" t="str">
        <f t="shared" si="474"/>
        <v>Either</v>
      </c>
      <c r="Z690" s="16" t="str">
        <f t="shared" si="475"/>
        <v>Fail</v>
      </c>
      <c r="AA690" s="67" cm="1">
        <f t="array" ref="AA690">SUM(SUMIF(Survey!BZ690:CS690,{"&gt;0","&lt;0"})*{1,-1})+SUM(SUMIF(Survey!CU690:DN690,{"&gt;0","&lt;0"})*{1,-1})</f>
        <v>0</v>
      </c>
      <c r="AB690" s="67">
        <f>IFERROR(AA690/(Survey!$AV690),0)</f>
        <v>0</v>
      </c>
      <c r="AC690" s="128" t="b">
        <f>IF(OR(Survey!$M690="Alternative strategy or hedge",Survey!$M690="Other, illiquid",Survey!$L690="Prospectus fund"),TRUE,FALSE)</f>
        <v>0</v>
      </c>
      <c r="AD690" s="128" t="b">
        <f>NOT(ISBLANK(Survey!$M690))</f>
        <v>0</v>
      </c>
      <c r="AE690" s="16" t="str">
        <f t="shared" si="476"/>
        <v>Pass</v>
      </c>
      <c r="AF690" s="38" t="b">
        <f>NOT(ISNUMBER(SEARCH("Other",Survey!$P690)))</f>
        <v>1</v>
      </c>
      <c r="AG690" s="37" t="b">
        <f>NOT(ISBLANK(Survey!$Q690))</f>
        <v>0</v>
      </c>
      <c r="AH690" s="16" t="str">
        <f t="shared" si="477"/>
        <v>Pass</v>
      </c>
      <c r="AI690" s="143">
        <f>COUNTBLANK(Survey!$W690)</f>
        <v>1</v>
      </c>
      <c r="AJ690" s="67">
        <f>IF(AND(Survey!L690&lt;&gt;"Exempt fund",OR(Survey!$M690="ETF",Survey!$M690="ETF, alternative mutual fund",Survey!$M690="Mutual fund",Survey!$M690="Alternative mutual fund",Survey!$M690="Money market")),1,0)</f>
        <v>0</v>
      </c>
      <c r="AK690" s="16" t="str">
        <f t="shared" si="478"/>
        <v>Pass</v>
      </c>
      <c r="AL690" s="38" t="b">
        <f>NOT(ISNUMBER(SEARCH("Yes",Survey!$AA690)))</f>
        <v>1</v>
      </c>
      <c r="AM690" s="37" t="b">
        <f>IF(COUNTBLANK(Survey!$AB690:$AC690)=0,TRUE, FALSE)</f>
        <v>0</v>
      </c>
      <c r="AN690" s="16" t="str">
        <f t="shared" si="479"/>
        <v>Pass</v>
      </c>
      <c r="AO690" s="38" t="b">
        <f>NOT(ISNUMBER(SEARCH("Yes",Survey!$AD690)))</f>
        <v>1</v>
      </c>
      <c r="AP690" s="37" t="b">
        <f>NOT(ISBLANK(Survey!$AF690))</f>
        <v>0</v>
      </c>
      <c r="AQ690" s="16" t="str">
        <f t="shared" si="480"/>
        <v>Pass</v>
      </c>
      <c r="AR690" s="38" t="b">
        <f>NOT(OR(ISNUMBER(SEARCH("Other",Survey!$AF690)),ISNUMBER(SEARCH("Multiple",Survey!$AF690))))</f>
        <v>1</v>
      </c>
      <c r="AS690" s="37" t="b">
        <f>NOT(ISBLANK(Survey!$AG690))</f>
        <v>0</v>
      </c>
      <c r="AT690" s="16" t="str">
        <f t="shared" si="481"/>
        <v>Fail</v>
      </c>
      <c r="AU690" s="143">
        <f>IF(ABS(Survey!$AV690)&gt;0, 1,0)</f>
        <v>0</v>
      </c>
      <c r="AV690" s="143">
        <f>IF(COUNTBLANK(Survey!$AJ690)=0,1,0)</f>
        <v>0</v>
      </c>
      <c r="AW690" s="16" t="str">
        <f t="shared" si="482"/>
        <v>Pass</v>
      </c>
      <c r="AX690" s="143">
        <f>IF(ISBLANK(Survey!$AJ690),0,1)</f>
        <v>0</v>
      </c>
      <c r="AY690" s="165">
        <f>COUNTBLANK(Survey!$AK690)</f>
        <v>1</v>
      </c>
      <c r="AZ690" s="16" t="str">
        <f t="shared" si="483"/>
        <v>Pass</v>
      </c>
      <c r="BA690" s="143">
        <f>IF(OR(Survey!$AK690="Closed",ISBLANK(Survey!$AK690)),0,1)</f>
        <v>0</v>
      </c>
      <c r="BB690" s="165">
        <f>IF(ISBLANK(Survey!$AL690),1,0)</f>
        <v>1</v>
      </c>
      <c r="BC690" s="147" t="str" cm="1">
        <f t="array" ref="BC690">IF(OR(IF(OR($BE690+$BF690 = 2, $BG690=1), FALSE, TRUE), AND($BD690:$BD690 = 0)),"Pass","Fail")</f>
        <v>Pass</v>
      </c>
      <c r="BD690" s="143">
        <f>COUNTBLANK(Survey!$AM690:$AO690)</f>
        <v>3</v>
      </c>
      <c r="BE690" s="143">
        <f>IF(Survey!$I690="Yes",1,0)</f>
        <v>0</v>
      </c>
      <c r="BF690" s="143">
        <f>IF(OR(Survey!$M690="Mutual fund",Survey!$M690="Alternative mutual fund",Survey!$M690="Money market"),1,0)</f>
        <v>0</v>
      </c>
      <c r="BG690" s="148">
        <f>IF(OR(Survey!$M690="ETF",Survey!$M690="ETF, alternative mutual fund"),1,0)</f>
        <v>0</v>
      </c>
      <c r="BH690" s="16" t="str">
        <f t="shared" si="484"/>
        <v>Pass</v>
      </c>
      <c r="BI690" s="38" t="b">
        <f>OR(ISNUMBER(SEARCH("Yes",Survey!$AO690)),ISBLANK(Survey!$AO690))</f>
        <v>1</v>
      </c>
      <c r="BJ690" s="67" t="b">
        <f>NOT(ISBLANK(Survey!$AP690))</f>
        <v>0</v>
      </c>
      <c r="BK690" s="16" t="str">
        <f t="shared" si="485"/>
        <v>Pass</v>
      </c>
      <c r="BL690" s="143">
        <f>IF(Survey!$AW690=0, 0,1)</f>
        <v>0</v>
      </c>
      <c r="BM690" s="67">
        <f>Survey!$AQ690</f>
        <v>0</v>
      </c>
      <c r="BN690" s="67">
        <f>IFERROR((Survey!$AX690-ABS(Survey!$AY690)-ABS(Survey!$BD690))/Survey!$AW690,0)</f>
        <v>0</v>
      </c>
      <c r="BO690" s="67">
        <f>IF(AND($BM690&gt;$BN690-0.2,$BM690&lt;$BN690+0.2,ISBLANK(Survey!$AQ690)=FALSE),0,1)</f>
        <v>1</v>
      </c>
      <c r="BP690" s="165">
        <f>IF(ISBLANK(Survey!$AR690),1,0)</f>
        <v>1</v>
      </c>
      <c r="BQ690" s="16" t="str">
        <f t="shared" si="486"/>
        <v>Pass</v>
      </c>
      <c r="BR690" s="143">
        <f>IF(Survey!$AW690=0, 0,1)</f>
        <v>0</v>
      </c>
      <c r="BS690" s="67">
        <f>IF(AND(Survey!$AS690&gt;=0,Survey!$AS690&lt;=0.2,Survey!$AS690&lt;&gt;""),0,1)</f>
        <v>1</v>
      </c>
      <c r="BT690" s="143">
        <f>IF(ISBLANK(Survey!$AT690),1,0)</f>
        <v>1</v>
      </c>
      <c r="BU690" s="16" t="str">
        <f t="shared" si="487"/>
        <v>Fail</v>
      </c>
      <c r="BV690" s="165">
        <f>Survey!$AU690</f>
        <v>0</v>
      </c>
      <c r="BW690" s="16" t="str">
        <f t="shared" si="488"/>
        <v>Pass</v>
      </c>
      <c r="BX690" s="36">
        <f>Survey!$AV690</f>
        <v>0</v>
      </c>
      <c r="BY690" s="176">
        <f>Survey!$AW690+Survey!$AX690-ABS(Survey!$AY690)+ABS(Survey!$AZ690)-ABS(Survey!$BA690)+ABS(Survey!$BB690)-ABS(Survey!$BC690)-ABS(Survey!$BD690)+Survey!$BE690</f>
        <v>0</v>
      </c>
      <c r="BZ690" s="35">
        <f t="shared" si="489"/>
        <v>0</v>
      </c>
      <c r="CA690" s="17">
        <f t="shared" si="490"/>
        <v>0</v>
      </c>
      <c r="CB690" s="16" t="str">
        <f t="shared" si="491"/>
        <v>Pass</v>
      </c>
      <c r="CC690" s="38" t="b">
        <f>IF(ABS(Survey!$BE690)=0,TRUE,FALSE)</f>
        <v>1</v>
      </c>
      <c r="CD690" s="37" t="b">
        <f>NOT(ISBLANK(Survey!$BF690))</f>
        <v>0</v>
      </c>
      <c r="CE690" t="str">
        <f t="shared" si="492"/>
        <v>Fail</v>
      </c>
      <c r="CF690" s="29">
        <f>Survey!$AV690</f>
        <v>0</v>
      </c>
      <c r="CG690" s="29" cm="1">
        <f t="array" ref="CG690">SUM(SUMIF(Survey!BH690:BO690,{"&gt;0","&lt;0"})*{1,-1})-SUM(SUMIF(Survey!BQ690:BX690,{"&gt;0","&lt;0"})*{1,-1})</f>
        <v>0</v>
      </c>
      <c r="CH690" s="35" t="str">
        <f t="shared" si="493"/>
        <v>No holdings</v>
      </c>
      <c r="CI690">
        <f t="shared" si="494"/>
        <v>0</v>
      </c>
      <c r="CJ690" s="16" t="str">
        <f t="shared" si="495"/>
        <v>Fail</v>
      </c>
      <c r="CK690" s="36">
        <f>Survey!$AV690</f>
        <v>0</v>
      </c>
      <c r="CL690" s="36" cm="1">
        <f t="array" ref="CL690">SUM(SUMIF(Survey!BZ690:CS690,{"&gt;0","&lt;0"})*{1,-1})-SUM(SUMIF(Survey!CU690:DN690,{"&gt;0","&lt;0"})*{1,-1})</f>
        <v>0</v>
      </c>
      <c r="CM690" s="35" t="str">
        <f t="shared" si="496"/>
        <v>No holdings</v>
      </c>
      <c r="CN690" s="17">
        <f t="shared" si="497"/>
        <v>0</v>
      </c>
      <c r="CO690" s="16" t="str">
        <f t="shared" si="498"/>
        <v>Pass</v>
      </c>
      <c r="CP690" s="38" t="b">
        <f>IF(ABS(Survey!$CS690)=0,TRUE,FALSE)</f>
        <v>1</v>
      </c>
      <c r="CQ690" s="37" t="b">
        <f>NOT(ISBLANK(Survey!$CT690))</f>
        <v>0</v>
      </c>
      <c r="CR690" s="16" t="str">
        <f t="shared" si="499"/>
        <v>Pass</v>
      </c>
      <c r="CS690" s="38" t="b">
        <f>IF(ABS(Survey!$DN690)=0,TRUE,FALSE)</f>
        <v>1</v>
      </c>
      <c r="CT690" s="37" t="b">
        <f>NOT(ISBLANK(Survey!$DO690))</f>
        <v>0</v>
      </c>
      <c r="CU690" t="str">
        <f t="shared" si="500"/>
        <v>Pass</v>
      </c>
      <c r="CV690" s="29" cm="1">
        <f t="array" ref="CV690">SUM(SUMIF(Survey!CO690,{"&gt;0","&lt;0"})*{1,-1})+SUM(SUMIF(Survey!DJ690,{"&gt;0","&lt;0"})*{1,-1})</f>
        <v>0</v>
      </c>
      <c r="CW690" s="29">
        <f>SUM(SUMIF(Survey!DQ690:DW690,{"&gt;0","&lt;0"})*{1,-1})+SUM(SUMIF(Survey!DY690:EE690,{"&gt;0","&lt;0"})*{1,-1})</f>
        <v>0</v>
      </c>
      <c r="CX690">
        <f t="shared" si="501"/>
        <v>0</v>
      </c>
      <c r="CY690">
        <f t="shared" si="502"/>
        <v>0</v>
      </c>
      <c r="CZ690" s="16" t="str">
        <f t="shared" si="503"/>
        <v>Pass</v>
      </c>
      <c r="DA690" s="38" t="b">
        <f>IF(ABS(Survey!$DW690)=0,TRUE,FALSE)</f>
        <v>1</v>
      </c>
      <c r="DB690" s="37" t="b">
        <f>NOT(ISBLANK(Survey!DX690))</f>
        <v>0</v>
      </c>
      <c r="DC690" s="16" t="str">
        <f t="shared" si="504"/>
        <v>Pass</v>
      </c>
      <c r="DD690" s="38" t="b">
        <f>IF(ABS(Survey!$EE690)=0,TRUE,FALSE)</f>
        <v>1</v>
      </c>
      <c r="DE690" s="37" t="b">
        <f>NOT(ISBLANK(Survey!$EF690))</f>
        <v>0</v>
      </c>
      <c r="DF690" s="16" t="str">
        <f t="shared" si="505"/>
        <v>Fail</v>
      </c>
      <c r="DG690" s="36">
        <f>SUM(SUMIF(Survey!EL690:EN690,{"&gt;0","&lt;0"})*{1,-1})</f>
        <v>0</v>
      </c>
      <c r="DH690">
        <f t="shared" si="506"/>
        <v>0</v>
      </c>
      <c r="DI690">
        <f t="shared" si="507"/>
        <v>100</v>
      </c>
      <c r="DJ690" s="35" t="b">
        <f>IF(OR(Survey!$M690="ETF",Survey!$M690="ETF, alternative mutual fund",Survey!$M690="Closed-end", Survey!$M690="Split share corp"),TRUE,FALSE)</f>
        <v>0</v>
      </c>
      <c r="DK690" s="16" t="str">
        <f t="shared" si="508"/>
        <v>Fail</v>
      </c>
      <c r="DL690" s="36">
        <f>SUM(SUMIF(Survey!EP690:EV690,{"&gt;0","&lt;0"})*{1,-1})</f>
        <v>0</v>
      </c>
      <c r="DM690">
        <f t="shared" si="509"/>
        <v>0</v>
      </c>
      <c r="DN690" s="17">
        <f t="shared" si="510"/>
        <v>100</v>
      </c>
      <c r="DO690" s="16" t="str">
        <f t="shared" si="511"/>
        <v>Fail</v>
      </c>
      <c r="DP690" s="36">
        <f>SUM(SUMIF(Survey!EX690:FD690,{"&gt;0","&lt;0"})*{1,-1})</f>
        <v>0</v>
      </c>
      <c r="DQ690">
        <f t="shared" si="512"/>
        <v>0</v>
      </c>
      <c r="DR690" s="17">
        <f t="shared" si="513"/>
        <v>100</v>
      </c>
    </row>
    <row r="691" spans="1:122">
      <c r="A691">
        <v>691</v>
      </c>
      <c r="B691" t="str">
        <f t="shared" si="467"/>
        <v>Pass</v>
      </c>
      <c r="C691" t="str">
        <f>IF(COUNTBLANK(Survey!B691:FE691)=$C$2, "Pass", "Fail")</f>
        <v>Pass</v>
      </c>
      <c r="D691" t="str">
        <f t="shared" si="468"/>
        <v>Fail</v>
      </c>
      <c r="E691" t="str">
        <f>IF(OR(ISBLANK(Survey!AJ691),COUNTIF(G691:BB691,"Fail")),"Fail","Pass")</f>
        <v>Fail</v>
      </c>
      <c r="G691" s="16" t="str">
        <f t="shared" si="469"/>
        <v>Fail</v>
      </c>
      <c r="H691" s="177">
        <f>COUNTBLANK(Survey!B691:D691)+COUNTBLANK(Survey!G691)+COUNTBLANK(Survey!I691)+COUNTBLANK(Survey!K691:M691)+COUNTBLANK(Survey!P691)+COUNTBLANK(Survey!S691:U691)+COUNTBLANK(Survey!Y691:AA691)+COUNTBLANK(Survey!AD691:AE691)+COUNTBLANK(Survey!AI691:AI691)</f>
        <v>18</v>
      </c>
      <c r="I691" s="16" t="str">
        <f t="shared" si="470"/>
        <v>Fail</v>
      </c>
      <c r="J691" t="b">
        <f>IF(Survey!E691="No",TRUE,FALSE)</f>
        <v>0</v>
      </c>
      <c r="K691" s="34">
        <f>LEN(Survey!E691)</f>
        <v>0</v>
      </c>
      <c r="L691" s="16" t="str">
        <f t="shared" si="471"/>
        <v>Fail</v>
      </c>
      <c r="M691" t="b">
        <f>IF(Survey!F691="No",TRUE,FALSE)</f>
        <v>0</v>
      </c>
      <c r="N691" s="33">
        <f>LEN(Survey!F691)</f>
        <v>0</v>
      </c>
      <c r="O691" s="16" t="str">
        <f t="shared" si="472"/>
        <v>Pass</v>
      </c>
      <c r="P691" s="34">
        <f>MOD((LEN(Survey!H691)+2),11)</f>
        <v>2</v>
      </c>
      <c r="Q691" s="33" t="str">
        <f>IF(Survey!$L691="Prospectus fund", "Yes", "No")</f>
        <v>No</v>
      </c>
      <c r="R691" s="16" t="str">
        <f t="shared" si="473"/>
        <v>Pass</v>
      </c>
      <c r="S691" s="34">
        <f>MOD((LEN(Survey!J691)+2),11)</f>
        <v>2</v>
      </c>
      <c r="T691" s="35" t="b">
        <f>IF(OR(Survey!$M691="ETF",Survey!$M691="ETF, alternative mutual fund",Survey!$M691="Closed-end", Survey!$M691="Split share corp", Survey!$I691="Yes"),TRUE,FALSE)</f>
        <v>0</v>
      </c>
      <c r="U691" s="16" t="str">
        <f>IFERROR(IF(AND(OR(X691=Y691,Y691 = "Either"),NOT(ISBLANK(Survey!K691))),"Pass","Fail"),"Pass")</f>
        <v>Fail</v>
      </c>
      <c r="V691" s="36" cm="1">
        <f t="array" ref="V691">SUM(SUMIF(Survey!BZ691:CS691,{"&gt;0","&lt;0"})*{1,-1})</f>
        <v>0</v>
      </c>
      <c r="W691" s="38" cm="1">
        <f t="array" ref="W691">SUM(SUMIF(Survey!CC691,{"&gt;0","&lt;0"})*{1,-1})+SUM(SUMIF(Survey!CM691,{"&gt;0","&lt;0"})*{1,-1})</f>
        <v>0</v>
      </c>
      <c r="X691" s="38">
        <f>Survey!K691</f>
        <v>0</v>
      </c>
      <c r="Y691" s="37" t="str">
        <f t="shared" si="474"/>
        <v>Either</v>
      </c>
      <c r="Z691" s="16" t="str">
        <f t="shared" si="475"/>
        <v>Fail</v>
      </c>
      <c r="AA691" s="67" cm="1">
        <f t="array" ref="AA691">SUM(SUMIF(Survey!BZ691:CS691,{"&gt;0","&lt;0"})*{1,-1})+SUM(SUMIF(Survey!CU691:DN691,{"&gt;0","&lt;0"})*{1,-1})</f>
        <v>0</v>
      </c>
      <c r="AB691" s="67">
        <f>IFERROR(AA691/(Survey!$AV691),0)</f>
        <v>0</v>
      </c>
      <c r="AC691" s="128" t="b">
        <f>IF(OR(Survey!$M691="Alternative strategy or hedge",Survey!$M691="Other, illiquid",Survey!$L691="Prospectus fund"),TRUE,FALSE)</f>
        <v>0</v>
      </c>
      <c r="AD691" s="128" t="b">
        <f>NOT(ISBLANK(Survey!$M691))</f>
        <v>0</v>
      </c>
      <c r="AE691" s="16" t="str">
        <f t="shared" si="476"/>
        <v>Pass</v>
      </c>
      <c r="AF691" s="38" t="b">
        <f>NOT(ISNUMBER(SEARCH("Other",Survey!$P691)))</f>
        <v>1</v>
      </c>
      <c r="AG691" s="37" t="b">
        <f>NOT(ISBLANK(Survey!$Q691))</f>
        <v>0</v>
      </c>
      <c r="AH691" s="16" t="str">
        <f t="shared" si="477"/>
        <v>Pass</v>
      </c>
      <c r="AI691" s="143">
        <f>COUNTBLANK(Survey!$W691)</f>
        <v>1</v>
      </c>
      <c r="AJ691" s="67">
        <f>IF(AND(Survey!L691&lt;&gt;"Exempt fund",OR(Survey!$M691="ETF",Survey!$M691="ETF, alternative mutual fund",Survey!$M691="Mutual fund",Survey!$M691="Alternative mutual fund",Survey!$M691="Money market")),1,0)</f>
        <v>0</v>
      </c>
      <c r="AK691" s="16" t="str">
        <f t="shared" si="478"/>
        <v>Pass</v>
      </c>
      <c r="AL691" s="38" t="b">
        <f>NOT(ISNUMBER(SEARCH("Yes",Survey!$AA691)))</f>
        <v>1</v>
      </c>
      <c r="AM691" s="37" t="b">
        <f>IF(COUNTBLANK(Survey!$AB691:$AC691)=0,TRUE, FALSE)</f>
        <v>0</v>
      </c>
      <c r="AN691" s="16" t="str">
        <f t="shared" si="479"/>
        <v>Pass</v>
      </c>
      <c r="AO691" s="38" t="b">
        <f>NOT(ISNUMBER(SEARCH("Yes",Survey!$AD691)))</f>
        <v>1</v>
      </c>
      <c r="AP691" s="37" t="b">
        <f>NOT(ISBLANK(Survey!$AF691))</f>
        <v>0</v>
      </c>
      <c r="AQ691" s="16" t="str">
        <f t="shared" si="480"/>
        <v>Pass</v>
      </c>
      <c r="AR691" s="38" t="b">
        <f>NOT(OR(ISNUMBER(SEARCH("Other",Survey!$AF691)),ISNUMBER(SEARCH("Multiple",Survey!$AF691))))</f>
        <v>1</v>
      </c>
      <c r="AS691" s="37" t="b">
        <f>NOT(ISBLANK(Survey!$AG691))</f>
        <v>0</v>
      </c>
      <c r="AT691" s="16" t="str">
        <f t="shared" si="481"/>
        <v>Fail</v>
      </c>
      <c r="AU691" s="143">
        <f>IF(ABS(Survey!$AV691)&gt;0, 1,0)</f>
        <v>0</v>
      </c>
      <c r="AV691" s="143">
        <f>IF(COUNTBLANK(Survey!$AJ691)=0,1,0)</f>
        <v>0</v>
      </c>
      <c r="AW691" s="16" t="str">
        <f t="shared" si="482"/>
        <v>Pass</v>
      </c>
      <c r="AX691" s="143">
        <f>IF(ISBLANK(Survey!$AJ691),0,1)</f>
        <v>0</v>
      </c>
      <c r="AY691" s="165">
        <f>COUNTBLANK(Survey!$AK691)</f>
        <v>1</v>
      </c>
      <c r="AZ691" s="16" t="str">
        <f t="shared" si="483"/>
        <v>Pass</v>
      </c>
      <c r="BA691" s="143">
        <f>IF(OR(Survey!$AK691="Closed",ISBLANK(Survey!$AK691)),0,1)</f>
        <v>0</v>
      </c>
      <c r="BB691" s="165">
        <f>IF(ISBLANK(Survey!$AL691),1,0)</f>
        <v>1</v>
      </c>
      <c r="BC691" s="147" t="str" cm="1">
        <f t="array" ref="BC691">IF(OR(IF(OR($BE691+$BF691 = 2, $BG691=1), FALSE, TRUE), AND($BD691:$BD691 = 0)),"Pass","Fail")</f>
        <v>Pass</v>
      </c>
      <c r="BD691" s="143">
        <f>COUNTBLANK(Survey!$AM691:$AO691)</f>
        <v>3</v>
      </c>
      <c r="BE691" s="143">
        <f>IF(Survey!$I691="Yes",1,0)</f>
        <v>0</v>
      </c>
      <c r="BF691" s="143">
        <f>IF(OR(Survey!$M691="Mutual fund",Survey!$M691="Alternative mutual fund",Survey!$M691="Money market"),1,0)</f>
        <v>0</v>
      </c>
      <c r="BG691" s="148">
        <f>IF(OR(Survey!$M691="ETF",Survey!$M691="ETF, alternative mutual fund"),1,0)</f>
        <v>0</v>
      </c>
      <c r="BH691" s="16" t="str">
        <f t="shared" si="484"/>
        <v>Pass</v>
      </c>
      <c r="BI691" s="38" t="b">
        <f>OR(ISNUMBER(SEARCH("Yes",Survey!$AO691)),ISBLANK(Survey!$AO691))</f>
        <v>1</v>
      </c>
      <c r="BJ691" s="67" t="b">
        <f>NOT(ISBLANK(Survey!$AP691))</f>
        <v>0</v>
      </c>
      <c r="BK691" s="16" t="str">
        <f t="shared" si="485"/>
        <v>Pass</v>
      </c>
      <c r="BL691" s="143">
        <f>IF(Survey!$AW691=0, 0,1)</f>
        <v>0</v>
      </c>
      <c r="BM691" s="67">
        <f>Survey!$AQ691</f>
        <v>0</v>
      </c>
      <c r="BN691" s="67">
        <f>IFERROR((Survey!$AX691-ABS(Survey!$AY691)-ABS(Survey!$BD691))/Survey!$AW691,0)</f>
        <v>0</v>
      </c>
      <c r="BO691" s="67">
        <f>IF(AND($BM691&gt;$BN691-0.2,$BM691&lt;$BN691+0.2,ISBLANK(Survey!$AQ691)=FALSE),0,1)</f>
        <v>1</v>
      </c>
      <c r="BP691" s="165">
        <f>IF(ISBLANK(Survey!$AR691),1,0)</f>
        <v>1</v>
      </c>
      <c r="BQ691" s="16" t="str">
        <f t="shared" si="486"/>
        <v>Pass</v>
      </c>
      <c r="BR691" s="143">
        <f>IF(Survey!$AW691=0, 0,1)</f>
        <v>0</v>
      </c>
      <c r="BS691" s="67">
        <f>IF(AND(Survey!$AS691&gt;=0,Survey!$AS691&lt;=0.2,Survey!$AS691&lt;&gt;""),0,1)</f>
        <v>1</v>
      </c>
      <c r="BT691" s="143">
        <f>IF(ISBLANK(Survey!$AT691),1,0)</f>
        <v>1</v>
      </c>
      <c r="BU691" s="16" t="str">
        <f t="shared" si="487"/>
        <v>Fail</v>
      </c>
      <c r="BV691" s="165">
        <f>Survey!$AU691</f>
        <v>0</v>
      </c>
      <c r="BW691" s="16" t="str">
        <f t="shared" si="488"/>
        <v>Pass</v>
      </c>
      <c r="BX691" s="36">
        <f>Survey!$AV691</f>
        <v>0</v>
      </c>
      <c r="BY691" s="176">
        <f>Survey!$AW691+Survey!$AX691-ABS(Survey!$AY691)+ABS(Survey!$AZ691)-ABS(Survey!$BA691)+ABS(Survey!$BB691)-ABS(Survey!$BC691)-ABS(Survey!$BD691)+Survey!$BE691</f>
        <v>0</v>
      </c>
      <c r="BZ691" s="35">
        <f t="shared" si="489"/>
        <v>0</v>
      </c>
      <c r="CA691" s="17">
        <f t="shared" si="490"/>
        <v>0</v>
      </c>
      <c r="CB691" s="16" t="str">
        <f t="shared" si="491"/>
        <v>Pass</v>
      </c>
      <c r="CC691" s="38" t="b">
        <f>IF(ABS(Survey!$BE691)=0,TRUE,FALSE)</f>
        <v>1</v>
      </c>
      <c r="CD691" s="37" t="b">
        <f>NOT(ISBLANK(Survey!$BF691))</f>
        <v>0</v>
      </c>
      <c r="CE691" t="str">
        <f t="shared" si="492"/>
        <v>Fail</v>
      </c>
      <c r="CF691" s="29">
        <f>Survey!$AV691</f>
        <v>0</v>
      </c>
      <c r="CG691" s="29" cm="1">
        <f t="array" ref="CG691">SUM(SUMIF(Survey!BH691:BO691,{"&gt;0","&lt;0"})*{1,-1})-SUM(SUMIF(Survey!BQ691:BX691,{"&gt;0","&lt;0"})*{1,-1})</f>
        <v>0</v>
      </c>
      <c r="CH691" s="35" t="str">
        <f t="shared" si="493"/>
        <v>No holdings</v>
      </c>
      <c r="CI691">
        <f t="shared" si="494"/>
        <v>0</v>
      </c>
      <c r="CJ691" s="16" t="str">
        <f t="shared" si="495"/>
        <v>Fail</v>
      </c>
      <c r="CK691" s="36">
        <f>Survey!$AV691</f>
        <v>0</v>
      </c>
      <c r="CL691" s="36" cm="1">
        <f t="array" ref="CL691">SUM(SUMIF(Survey!BZ691:CS691,{"&gt;0","&lt;0"})*{1,-1})-SUM(SUMIF(Survey!CU691:DN691,{"&gt;0","&lt;0"})*{1,-1})</f>
        <v>0</v>
      </c>
      <c r="CM691" s="35" t="str">
        <f t="shared" si="496"/>
        <v>No holdings</v>
      </c>
      <c r="CN691" s="17">
        <f t="shared" si="497"/>
        <v>0</v>
      </c>
      <c r="CO691" s="16" t="str">
        <f t="shared" si="498"/>
        <v>Pass</v>
      </c>
      <c r="CP691" s="38" t="b">
        <f>IF(ABS(Survey!$CS691)=0,TRUE,FALSE)</f>
        <v>1</v>
      </c>
      <c r="CQ691" s="37" t="b">
        <f>NOT(ISBLANK(Survey!$CT691))</f>
        <v>0</v>
      </c>
      <c r="CR691" s="16" t="str">
        <f t="shared" si="499"/>
        <v>Pass</v>
      </c>
      <c r="CS691" s="38" t="b">
        <f>IF(ABS(Survey!$DN691)=0,TRUE,FALSE)</f>
        <v>1</v>
      </c>
      <c r="CT691" s="37" t="b">
        <f>NOT(ISBLANK(Survey!$DO691))</f>
        <v>0</v>
      </c>
      <c r="CU691" t="str">
        <f t="shared" si="500"/>
        <v>Pass</v>
      </c>
      <c r="CV691" s="29" cm="1">
        <f t="array" ref="CV691">SUM(SUMIF(Survey!CO691,{"&gt;0","&lt;0"})*{1,-1})+SUM(SUMIF(Survey!DJ691,{"&gt;0","&lt;0"})*{1,-1})</f>
        <v>0</v>
      </c>
      <c r="CW691" s="29">
        <f>SUM(SUMIF(Survey!DQ691:DW691,{"&gt;0","&lt;0"})*{1,-1})+SUM(SUMIF(Survey!DY691:EE691,{"&gt;0","&lt;0"})*{1,-1})</f>
        <v>0</v>
      </c>
      <c r="CX691">
        <f t="shared" si="501"/>
        <v>0</v>
      </c>
      <c r="CY691">
        <f t="shared" si="502"/>
        <v>0</v>
      </c>
      <c r="CZ691" s="16" t="str">
        <f t="shared" si="503"/>
        <v>Pass</v>
      </c>
      <c r="DA691" s="38" t="b">
        <f>IF(ABS(Survey!$DW691)=0,TRUE,FALSE)</f>
        <v>1</v>
      </c>
      <c r="DB691" s="37" t="b">
        <f>NOT(ISBLANK(Survey!DX691))</f>
        <v>0</v>
      </c>
      <c r="DC691" s="16" t="str">
        <f t="shared" si="504"/>
        <v>Pass</v>
      </c>
      <c r="DD691" s="38" t="b">
        <f>IF(ABS(Survey!$EE691)=0,TRUE,FALSE)</f>
        <v>1</v>
      </c>
      <c r="DE691" s="37" t="b">
        <f>NOT(ISBLANK(Survey!$EF691))</f>
        <v>0</v>
      </c>
      <c r="DF691" s="16" t="str">
        <f t="shared" si="505"/>
        <v>Fail</v>
      </c>
      <c r="DG691" s="36">
        <f>SUM(SUMIF(Survey!EL691:EN691,{"&gt;0","&lt;0"})*{1,-1})</f>
        <v>0</v>
      </c>
      <c r="DH691">
        <f t="shared" si="506"/>
        <v>0</v>
      </c>
      <c r="DI691">
        <f t="shared" si="507"/>
        <v>100</v>
      </c>
      <c r="DJ691" s="35" t="b">
        <f>IF(OR(Survey!$M691="ETF",Survey!$M691="ETF, alternative mutual fund",Survey!$M691="Closed-end", Survey!$M691="Split share corp"),TRUE,FALSE)</f>
        <v>0</v>
      </c>
      <c r="DK691" s="16" t="str">
        <f t="shared" si="508"/>
        <v>Fail</v>
      </c>
      <c r="DL691" s="36">
        <f>SUM(SUMIF(Survey!EP691:EV691,{"&gt;0","&lt;0"})*{1,-1})</f>
        <v>0</v>
      </c>
      <c r="DM691">
        <f t="shared" si="509"/>
        <v>0</v>
      </c>
      <c r="DN691" s="17">
        <f t="shared" si="510"/>
        <v>100</v>
      </c>
      <c r="DO691" s="16" t="str">
        <f t="shared" si="511"/>
        <v>Fail</v>
      </c>
      <c r="DP691" s="36">
        <f>SUM(SUMIF(Survey!EX691:FD691,{"&gt;0","&lt;0"})*{1,-1})</f>
        <v>0</v>
      </c>
      <c r="DQ691">
        <f t="shared" si="512"/>
        <v>0</v>
      </c>
      <c r="DR691" s="17">
        <f t="shared" si="513"/>
        <v>100</v>
      </c>
    </row>
    <row r="692" spans="1:122">
      <c r="A692">
        <v>692</v>
      </c>
      <c r="B692" t="str">
        <f t="shared" si="467"/>
        <v>Pass</v>
      </c>
      <c r="C692" t="str">
        <f>IF(COUNTBLANK(Survey!B692:FE692)=$C$2, "Pass", "Fail")</f>
        <v>Pass</v>
      </c>
      <c r="D692" t="str">
        <f t="shared" si="468"/>
        <v>Fail</v>
      </c>
      <c r="E692" t="str">
        <f>IF(OR(ISBLANK(Survey!AJ692),COUNTIF(G692:BB692,"Fail")),"Fail","Pass")</f>
        <v>Fail</v>
      </c>
      <c r="G692" s="16" t="str">
        <f t="shared" si="469"/>
        <v>Fail</v>
      </c>
      <c r="H692" s="177">
        <f>COUNTBLANK(Survey!B692:D692)+COUNTBLANK(Survey!G692)+COUNTBLANK(Survey!I692)+COUNTBLANK(Survey!K692:M692)+COUNTBLANK(Survey!P692)+COUNTBLANK(Survey!S692:U692)+COUNTBLANK(Survey!Y692:AA692)+COUNTBLANK(Survey!AD692:AE692)+COUNTBLANK(Survey!AI692:AI692)</f>
        <v>18</v>
      </c>
      <c r="I692" s="16" t="str">
        <f t="shared" si="470"/>
        <v>Fail</v>
      </c>
      <c r="J692" t="b">
        <f>IF(Survey!E692="No",TRUE,FALSE)</f>
        <v>0</v>
      </c>
      <c r="K692" s="34">
        <f>LEN(Survey!E692)</f>
        <v>0</v>
      </c>
      <c r="L692" s="16" t="str">
        <f t="shared" si="471"/>
        <v>Fail</v>
      </c>
      <c r="M692" t="b">
        <f>IF(Survey!F692="No",TRUE,FALSE)</f>
        <v>0</v>
      </c>
      <c r="N692" s="33">
        <f>LEN(Survey!F692)</f>
        <v>0</v>
      </c>
      <c r="O692" s="16" t="str">
        <f t="shared" si="472"/>
        <v>Pass</v>
      </c>
      <c r="P692" s="34">
        <f>MOD((LEN(Survey!H692)+2),11)</f>
        <v>2</v>
      </c>
      <c r="Q692" s="33" t="str">
        <f>IF(Survey!$L692="Prospectus fund", "Yes", "No")</f>
        <v>No</v>
      </c>
      <c r="R692" s="16" t="str">
        <f t="shared" si="473"/>
        <v>Pass</v>
      </c>
      <c r="S692" s="34">
        <f>MOD((LEN(Survey!J692)+2),11)</f>
        <v>2</v>
      </c>
      <c r="T692" s="35" t="b">
        <f>IF(OR(Survey!$M692="ETF",Survey!$M692="ETF, alternative mutual fund",Survey!$M692="Closed-end", Survey!$M692="Split share corp", Survey!$I692="Yes"),TRUE,FALSE)</f>
        <v>0</v>
      </c>
      <c r="U692" s="16" t="str">
        <f>IFERROR(IF(AND(OR(X692=Y692,Y692 = "Either"),NOT(ISBLANK(Survey!K692))),"Pass","Fail"),"Pass")</f>
        <v>Fail</v>
      </c>
      <c r="V692" s="36" cm="1">
        <f t="array" ref="V692">SUM(SUMIF(Survey!BZ692:CS692,{"&gt;0","&lt;0"})*{1,-1})</f>
        <v>0</v>
      </c>
      <c r="W692" s="38" cm="1">
        <f t="array" ref="W692">SUM(SUMIF(Survey!CC692,{"&gt;0","&lt;0"})*{1,-1})+SUM(SUMIF(Survey!CM692,{"&gt;0","&lt;0"})*{1,-1})</f>
        <v>0</v>
      </c>
      <c r="X692" s="38">
        <f>Survey!K692</f>
        <v>0</v>
      </c>
      <c r="Y692" s="37" t="str">
        <f t="shared" si="474"/>
        <v>Either</v>
      </c>
      <c r="Z692" s="16" t="str">
        <f t="shared" si="475"/>
        <v>Fail</v>
      </c>
      <c r="AA692" s="67" cm="1">
        <f t="array" ref="AA692">SUM(SUMIF(Survey!BZ692:CS692,{"&gt;0","&lt;0"})*{1,-1})+SUM(SUMIF(Survey!CU692:DN692,{"&gt;0","&lt;0"})*{1,-1})</f>
        <v>0</v>
      </c>
      <c r="AB692" s="67">
        <f>IFERROR(AA692/(Survey!$AV692),0)</f>
        <v>0</v>
      </c>
      <c r="AC692" s="128" t="b">
        <f>IF(OR(Survey!$M692="Alternative strategy or hedge",Survey!$M692="Other, illiquid",Survey!$L692="Prospectus fund"),TRUE,FALSE)</f>
        <v>0</v>
      </c>
      <c r="AD692" s="128" t="b">
        <f>NOT(ISBLANK(Survey!$M692))</f>
        <v>0</v>
      </c>
      <c r="AE692" s="16" t="str">
        <f t="shared" si="476"/>
        <v>Pass</v>
      </c>
      <c r="AF692" s="38" t="b">
        <f>NOT(ISNUMBER(SEARCH("Other",Survey!$P692)))</f>
        <v>1</v>
      </c>
      <c r="AG692" s="37" t="b">
        <f>NOT(ISBLANK(Survey!$Q692))</f>
        <v>0</v>
      </c>
      <c r="AH692" s="16" t="str">
        <f t="shared" si="477"/>
        <v>Pass</v>
      </c>
      <c r="AI692" s="143">
        <f>COUNTBLANK(Survey!$W692)</f>
        <v>1</v>
      </c>
      <c r="AJ692" s="67">
        <f>IF(AND(Survey!L692&lt;&gt;"Exempt fund",OR(Survey!$M692="ETF",Survey!$M692="ETF, alternative mutual fund",Survey!$M692="Mutual fund",Survey!$M692="Alternative mutual fund",Survey!$M692="Money market")),1,0)</f>
        <v>0</v>
      </c>
      <c r="AK692" s="16" t="str">
        <f t="shared" si="478"/>
        <v>Pass</v>
      </c>
      <c r="AL692" s="38" t="b">
        <f>NOT(ISNUMBER(SEARCH("Yes",Survey!$AA692)))</f>
        <v>1</v>
      </c>
      <c r="AM692" s="37" t="b">
        <f>IF(COUNTBLANK(Survey!$AB692:$AC692)=0,TRUE, FALSE)</f>
        <v>0</v>
      </c>
      <c r="AN692" s="16" t="str">
        <f t="shared" si="479"/>
        <v>Pass</v>
      </c>
      <c r="AO692" s="38" t="b">
        <f>NOT(ISNUMBER(SEARCH("Yes",Survey!$AD692)))</f>
        <v>1</v>
      </c>
      <c r="AP692" s="37" t="b">
        <f>NOT(ISBLANK(Survey!$AF692))</f>
        <v>0</v>
      </c>
      <c r="AQ692" s="16" t="str">
        <f t="shared" si="480"/>
        <v>Pass</v>
      </c>
      <c r="AR692" s="38" t="b">
        <f>NOT(OR(ISNUMBER(SEARCH("Other",Survey!$AF692)),ISNUMBER(SEARCH("Multiple",Survey!$AF692))))</f>
        <v>1</v>
      </c>
      <c r="AS692" s="37" t="b">
        <f>NOT(ISBLANK(Survey!$AG692))</f>
        <v>0</v>
      </c>
      <c r="AT692" s="16" t="str">
        <f t="shared" si="481"/>
        <v>Fail</v>
      </c>
      <c r="AU692" s="143">
        <f>IF(ABS(Survey!$AV692)&gt;0, 1,0)</f>
        <v>0</v>
      </c>
      <c r="AV692" s="143">
        <f>IF(COUNTBLANK(Survey!$AJ692)=0,1,0)</f>
        <v>0</v>
      </c>
      <c r="AW692" s="16" t="str">
        <f t="shared" si="482"/>
        <v>Pass</v>
      </c>
      <c r="AX692" s="143">
        <f>IF(ISBLANK(Survey!$AJ692),0,1)</f>
        <v>0</v>
      </c>
      <c r="AY692" s="165">
        <f>COUNTBLANK(Survey!$AK692)</f>
        <v>1</v>
      </c>
      <c r="AZ692" s="16" t="str">
        <f t="shared" si="483"/>
        <v>Pass</v>
      </c>
      <c r="BA692" s="143">
        <f>IF(OR(Survey!$AK692="Closed",ISBLANK(Survey!$AK692)),0,1)</f>
        <v>0</v>
      </c>
      <c r="BB692" s="165">
        <f>IF(ISBLANK(Survey!$AL692),1,0)</f>
        <v>1</v>
      </c>
      <c r="BC692" s="147" t="str" cm="1">
        <f t="array" ref="BC692">IF(OR(IF(OR($BE692+$BF692 = 2, $BG692=1), FALSE, TRUE), AND($BD692:$BD692 = 0)),"Pass","Fail")</f>
        <v>Pass</v>
      </c>
      <c r="BD692" s="143">
        <f>COUNTBLANK(Survey!$AM692:$AO692)</f>
        <v>3</v>
      </c>
      <c r="BE692" s="143">
        <f>IF(Survey!$I692="Yes",1,0)</f>
        <v>0</v>
      </c>
      <c r="BF692" s="143">
        <f>IF(OR(Survey!$M692="Mutual fund",Survey!$M692="Alternative mutual fund",Survey!$M692="Money market"),1,0)</f>
        <v>0</v>
      </c>
      <c r="BG692" s="148">
        <f>IF(OR(Survey!$M692="ETF",Survey!$M692="ETF, alternative mutual fund"),1,0)</f>
        <v>0</v>
      </c>
      <c r="BH692" s="16" t="str">
        <f t="shared" si="484"/>
        <v>Pass</v>
      </c>
      <c r="BI692" s="38" t="b">
        <f>OR(ISNUMBER(SEARCH("Yes",Survey!$AO692)),ISBLANK(Survey!$AO692))</f>
        <v>1</v>
      </c>
      <c r="BJ692" s="67" t="b">
        <f>NOT(ISBLANK(Survey!$AP692))</f>
        <v>0</v>
      </c>
      <c r="BK692" s="16" t="str">
        <f t="shared" si="485"/>
        <v>Pass</v>
      </c>
      <c r="BL692" s="143">
        <f>IF(Survey!$AW692=0, 0,1)</f>
        <v>0</v>
      </c>
      <c r="BM692" s="67">
        <f>Survey!$AQ692</f>
        <v>0</v>
      </c>
      <c r="BN692" s="67">
        <f>IFERROR((Survey!$AX692-ABS(Survey!$AY692)-ABS(Survey!$BD692))/Survey!$AW692,0)</f>
        <v>0</v>
      </c>
      <c r="BO692" s="67">
        <f>IF(AND($BM692&gt;$BN692-0.2,$BM692&lt;$BN692+0.2,ISBLANK(Survey!$AQ692)=FALSE),0,1)</f>
        <v>1</v>
      </c>
      <c r="BP692" s="165">
        <f>IF(ISBLANK(Survey!$AR692),1,0)</f>
        <v>1</v>
      </c>
      <c r="BQ692" s="16" t="str">
        <f t="shared" si="486"/>
        <v>Pass</v>
      </c>
      <c r="BR692" s="143">
        <f>IF(Survey!$AW692=0, 0,1)</f>
        <v>0</v>
      </c>
      <c r="BS692" s="67">
        <f>IF(AND(Survey!$AS692&gt;=0,Survey!$AS692&lt;=0.2,Survey!$AS692&lt;&gt;""),0,1)</f>
        <v>1</v>
      </c>
      <c r="BT692" s="143">
        <f>IF(ISBLANK(Survey!$AT692),1,0)</f>
        <v>1</v>
      </c>
      <c r="BU692" s="16" t="str">
        <f t="shared" si="487"/>
        <v>Fail</v>
      </c>
      <c r="BV692" s="165">
        <f>Survey!$AU692</f>
        <v>0</v>
      </c>
      <c r="BW692" s="16" t="str">
        <f t="shared" si="488"/>
        <v>Pass</v>
      </c>
      <c r="BX692" s="36">
        <f>Survey!$AV692</f>
        <v>0</v>
      </c>
      <c r="BY692" s="176">
        <f>Survey!$AW692+Survey!$AX692-ABS(Survey!$AY692)+ABS(Survey!$AZ692)-ABS(Survey!$BA692)+ABS(Survey!$BB692)-ABS(Survey!$BC692)-ABS(Survey!$BD692)+Survey!$BE692</f>
        <v>0</v>
      </c>
      <c r="BZ692" s="35">
        <f t="shared" si="489"/>
        <v>0</v>
      </c>
      <c r="CA692" s="17">
        <f t="shared" si="490"/>
        <v>0</v>
      </c>
      <c r="CB692" s="16" t="str">
        <f t="shared" si="491"/>
        <v>Pass</v>
      </c>
      <c r="CC692" s="38" t="b">
        <f>IF(ABS(Survey!$BE692)=0,TRUE,FALSE)</f>
        <v>1</v>
      </c>
      <c r="CD692" s="37" t="b">
        <f>NOT(ISBLANK(Survey!$BF692))</f>
        <v>0</v>
      </c>
      <c r="CE692" t="str">
        <f t="shared" si="492"/>
        <v>Fail</v>
      </c>
      <c r="CF692" s="29">
        <f>Survey!$AV692</f>
        <v>0</v>
      </c>
      <c r="CG692" s="29" cm="1">
        <f t="array" ref="CG692">SUM(SUMIF(Survey!BH692:BO692,{"&gt;0","&lt;0"})*{1,-1})-SUM(SUMIF(Survey!BQ692:BX692,{"&gt;0","&lt;0"})*{1,-1})</f>
        <v>0</v>
      </c>
      <c r="CH692" s="35" t="str">
        <f t="shared" si="493"/>
        <v>No holdings</v>
      </c>
      <c r="CI692">
        <f t="shared" si="494"/>
        <v>0</v>
      </c>
      <c r="CJ692" s="16" t="str">
        <f t="shared" si="495"/>
        <v>Fail</v>
      </c>
      <c r="CK692" s="36">
        <f>Survey!$AV692</f>
        <v>0</v>
      </c>
      <c r="CL692" s="36" cm="1">
        <f t="array" ref="CL692">SUM(SUMIF(Survey!BZ692:CS692,{"&gt;0","&lt;0"})*{1,-1})-SUM(SUMIF(Survey!CU692:DN692,{"&gt;0","&lt;0"})*{1,-1})</f>
        <v>0</v>
      </c>
      <c r="CM692" s="35" t="str">
        <f t="shared" si="496"/>
        <v>No holdings</v>
      </c>
      <c r="CN692" s="17">
        <f t="shared" si="497"/>
        <v>0</v>
      </c>
      <c r="CO692" s="16" t="str">
        <f t="shared" si="498"/>
        <v>Pass</v>
      </c>
      <c r="CP692" s="38" t="b">
        <f>IF(ABS(Survey!$CS692)=0,TRUE,FALSE)</f>
        <v>1</v>
      </c>
      <c r="CQ692" s="37" t="b">
        <f>NOT(ISBLANK(Survey!$CT692))</f>
        <v>0</v>
      </c>
      <c r="CR692" s="16" t="str">
        <f t="shared" si="499"/>
        <v>Pass</v>
      </c>
      <c r="CS692" s="38" t="b">
        <f>IF(ABS(Survey!$DN692)=0,TRUE,FALSE)</f>
        <v>1</v>
      </c>
      <c r="CT692" s="37" t="b">
        <f>NOT(ISBLANK(Survey!$DO692))</f>
        <v>0</v>
      </c>
      <c r="CU692" t="str">
        <f t="shared" si="500"/>
        <v>Pass</v>
      </c>
      <c r="CV692" s="29" cm="1">
        <f t="array" ref="CV692">SUM(SUMIF(Survey!CO692,{"&gt;0","&lt;0"})*{1,-1})+SUM(SUMIF(Survey!DJ692,{"&gt;0","&lt;0"})*{1,-1})</f>
        <v>0</v>
      </c>
      <c r="CW692" s="29">
        <f>SUM(SUMIF(Survey!DQ692:DW692,{"&gt;0","&lt;0"})*{1,-1})+SUM(SUMIF(Survey!DY692:EE692,{"&gt;0","&lt;0"})*{1,-1})</f>
        <v>0</v>
      </c>
      <c r="CX692">
        <f t="shared" si="501"/>
        <v>0</v>
      </c>
      <c r="CY692">
        <f t="shared" si="502"/>
        <v>0</v>
      </c>
      <c r="CZ692" s="16" t="str">
        <f t="shared" si="503"/>
        <v>Pass</v>
      </c>
      <c r="DA692" s="38" t="b">
        <f>IF(ABS(Survey!$DW692)=0,TRUE,FALSE)</f>
        <v>1</v>
      </c>
      <c r="DB692" s="37" t="b">
        <f>NOT(ISBLANK(Survey!DX692))</f>
        <v>0</v>
      </c>
      <c r="DC692" s="16" t="str">
        <f t="shared" si="504"/>
        <v>Pass</v>
      </c>
      <c r="DD692" s="38" t="b">
        <f>IF(ABS(Survey!$EE692)=0,TRUE,FALSE)</f>
        <v>1</v>
      </c>
      <c r="DE692" s="37" t="b">
        <f>NOT(ISBLANK(Survey!$EF692))</f>
        <v>0</v>
      </c>
      <c r="DF692" s="16" t="str">
        <f t="shared" si="505"/>
        <v>Fail</v>
      </c>
      <c r="DG692" s="36">
        <f>SUM(SUMIF(Survey!EL692:EN692,{"&gt;0","&lt;0"})*{1,-1})</f>
        <v>0</v>
      </c>
      <c r="DH692">
        <f t="shared" si="506"/>
        <v>0</v>
      </c>
      <c r="DI692">
        <f t="shared" si="507"/>
        <v>100</v>
      </c>
      <c r="DJ692" s="35" t="b">
        <f>IF(OR(Survey!$M692="ETF",Survey!$M692="ETF, alternative mutual fund",Survey!$M692="Closed-end", Survey!$M692="Split share corp"),TRUE,FALSE)</f>
        <v>0</v>
      </c>
      <c r="DK692" s="16" t="str">
        <f t="shared" si="508"/>
        <v>Fail</v>
      </c>
      <c r="DL692" s="36">
        <f>SUM(SUMIF(Survey!EP692:EV692,{"&gt;0","&lt;0"})*{1,-1})</f>
        <v>0</v>
      </c>
      <c r="DM692">
        <f t="shared" si="509"/>
        <v>0</v>
      </c>
      <c r="DN692" s="17">
        <f t="shared" si="510"/>
        <v>100</v>
      </c>
      <c r="DO692" s="16" t="str">
        <f t="shared" si="511"/>
        <v>Fail</v>
      </c>
      <c r="DP692" s="36">
        <f>SUM(SUMIF(Survey!EX692:FD692,{"&gt;0","&lt;0"})*{1,-1})</f>
        <v>0</v>
      </c>
      <c r="DQ692">
        <f t="shared" si="512"/>
        <v>0</v>
      </c>
      <c r="DR692" s="17">
        <f t="shared" si="513"/>
        <v>100</v>
      </c>
    </row>
    <row r="693" spans="1:122">
      <c r="A693">
        <v>693</v>
      </c>
      <c r="B693" t="str">
        <f t="shared" si="467"/>
        <v>Pass</v>
      </c>
      <c r="C693" t="str">
        <f>IF(COUNTBLANK(Survey!B693:FE693)=$C$2, "Pass", "Fail")</f>
        <v>Pass</v>
      </c>
      <c r="D693" t="str">
        <f t="shared" si="468"/>
        <v>Fail</v>
      </c>
      <c r="E693" t="str">
        <f>IF(OR(ISBLANK(Survey!AJ693),COUNTIF(G693:BB693,"Fail")),"Fail","Pass")</f>
        <v>Fail</v>
      </c>
      <c r="G693" s="16" t="str">
        <f t="shared" si="469"/>
        <v>Fail</v>
      </c>
      <c r="H693" s="177">
        <f>COUNTBLANK(Survey!B693:D693)+COUNTBLANK(Survey!G693)+COUNTBLANK(Survey!I693)+COUNTBLANK(Survey!K693:M693)+COUNTBLANK(Survey!P693)+COUNTBLANK(Survey!S693:U693)+COUNTBLANK(Survey!Y693:AA693)+COUNTBLANK(Survey!AD693:AE693)+COUNTBLANK(Survey!AI693:AI693)</f>
        <v>18</v>
      </c>
      <c r="I693" s="16" t="str">
        <f t="shared" si="470"/>
        <v>Fail</v>
      </c>
      <c r="J693" t="b">
        <f>IF(Survey!E693="No",TRUE,FALSE)</f>
        <v>0</v>
      </c>
      <c r="K693" s="34">
        <f>LEN(Survey!E693)</f>
        <v>0</v>
      </c>
      <c r="L693" s="16" t="str">
        <f t="shared" si="471"/>
        <v>Fail</v>
      </c>
      <c r="M693" t="b">
        <f>IF(Survey!F693="No",TRUE,FALSE)</f>
        <v>0</v>
      </c>
      <c r="N693" s="33">
        <f>LEN(Survey!F693)</f>
        <v>0</v>
      </c>
      <c r="O693" s="16" t="str">
        <f t="shared" si="472"/>
        <v>Pass</v>
      </c>
      <c r="P693" s="34">
        <f>MOD((LEN(Survey!H693)+2),11)</f>
        <v>2</v>
      </c>
      <c r="Q693" s="33" t="str">
        <f>IF(Survey!$L693="Prospectus fund", "Yes", "No")</f>
        <v>No</v>
      </c>
      <c r="R693" s="16" t="str">
        <f t="shared" si="473"/>
        <v>Pass</v>
      </c>
      <c r="S693" s="34">
        <f>MOD((LEN(Survey!J693)+2),11)</f>
        <v>2</v>
      </c>
      <c r="T693" s="35" t="b">
        <f>IF(OR(Survey!$M693="ETF",Survey!$M693="ETF, alternative mutual fund",Survey!$M693="Closed-end", Survey!$M693="Split share corp", Survey!$I693="Yes"),TRUE,FALSE)</f>
        <v>0</v>
      </c>
      <c r="U693" s="16" t="str">
        <f>IFERROR(IF(AND(OR(X693=Y693,Y693 = "Either"),NOT(ISBLANK(Survey!K693))),"Pass","Fail"),"Pass")</f>
        <v>Fail</v>
      </c>
      <c r="V693" s="36" cm="1">
        <f t="array" ref="V693">SUM(SUMIF(Survey!BZ693:CS693,{"&gt;0","&lt;0"})*{1,-1})</f>
        <v>0</v>
      </c>
      <c r="W693" s="38" cm="1">
        <f t="array" ref="W693">SUM(SUMIF(Survey!CC693,{"&gt;0","&lt;0"})*{1,-1})+SUM(SUMIF(Survey!CM693,{"&gt;0","&lt;0"})*{1,-1})</f>
        <v>0</v>
      </c>
      <c r="X693" s="38">
        <f>Survey!K693</f>
        <v>0</v>
      </c>
      <c r="Y693" s="37" t="str">
        <f t="shared" si="474"/>
        <v>Either</v>
      </c>
      <c r="Z693" s="16" t="str">
        <f t="shared" si="475"/>
        <v>Fail</v>
      </c>
      <c r="AA693" s="67" cm="1">
        <f t="array" ref="AA693">SUM(SUMIF(Survey!BZ693:CS693,{"&gt;0","&lt;0"})*{1,-1})+SUM(SUMIF(Survey!CU693:DN693,{"&gt;0","&lt;0"})*{1,-1})</f>
        <v>0</v>
      </c>
      <c r="AB693" s="67">
        <f>IFERROR(AA693/(Survey!$AV693),0)</f>
        <v>0</v>
      </c>
      <c r="AC693" s="128" t="b">
        <f>IF(OR(Survey!$M693="Alternative strategy or hedge",Survey!$M693="Other, illiquid",Survey!$L693="Prospectus fund"),TRUE,FALSE)</f>
        <v>0</v>
      </c>
      <c r="AD693" s="128" t="b">
        <f>NOT(ISBLANK(Survey!$M693))</f>
        <v>0</v>
      </c>
      <c r="AE693" s="16" t="str">
        <f t="shared" si="476"/>
        <v>Pass</v>
      </c>
      <c r="AF693" s="38" t="b">
        <f>NOT(ISNUMBER(SEARCH("Other",Survey!$P693)))</f>
        <v>1</v>
      </c>
      <c r="AG693" s="37" t="b">
        <f>NOT(ISBLANK(Survey!$Q693))</f>
        <v>0</v>
      </c>
      <c r="AH693" s="16" t="str">
        <f t="shared" si="477"/>
        <v>Pass</v>
      </c>
      <c r="AI693" s="143">
        <f>COUNTBLANK(Survey!$W693)</f>
        <v>1</v>
      </c>
      <c r="AJ693" s="67">
        <f>IF(AND(Survey!L693&lt;&gt;"Exempt fund",OR(Survey!$M693="ETF",Survey!$M693="ETF, alternative mutual fund",Survey!$M693="Mutual fund",Survey!$M693="Alternative mutual fund",Survey!$M693="Money market")),1,0)</f>
        <v>0</v>
      </c>
      <c r="AK693" s="16" t="str">
        <f t="shared" si="478"/>
        <v>Pass</v>
      </c>
      <c r="AL693" s="38" t="b">
        <f>NOT(ISNUMBER(SEARCH("Yes",Survey!$AA693)))</f>
        <v>1</v>
      </c>
      <c r="AM693" s="37" t="b">
        <f>IF(COUNTBLANK(Survey!$AB693:$AC693)=0,TRUE, FALSE)</f>
        <v>0</v>
      </c>
      <c r="AN693" s="16" t="str">
        <f t="shared" si="479"/>
        <v>Pass</v>
      </c>
      <c r="AO693" s="38" t="b">
        <f>NOT(ISNUMBER(SEARCH("Yes",Survey!$AD693)))</f>
        <v>1</v>
      </c>
      <c r="AP693" s="37" t="b">
        <f>NOT(ISBLANK(Survey!$AF693))</f>
        <v>0</v>
      </c>
      <c r="AQ693" s="16" t="str">
        <f t="shared" si="480"/>
        <v>Pass</v>
      </c>
      <c r="AR693" s="38" t="b">
        <f>NOT(OR(ISNUMBER(SEARCH("Other",Survey!$AF693)),ISNUMBER(SEARCH("Multiple",Survey!$AF693))))</f>
        <v>1</v>
      </c>
      <c r="AS693" s="37" t="b">
        <f>NOT(ISBLANK(Survey!$AG693))</f>
        <v>0</v>
      </c>
      <c r="AT693" s="16" t="str">
        <f t="shared" si="481"/>
        <v>Fail</v>
      </c>
      <c r="AU693" s="143">
        <f>IF(ABS(Survey!$AV693)&gt;0, 1,0)</f>
        <v>0</v>
      </c>
      <c r="AV693" s="143">
        <f>IF(COUNTBLANK(Survey!$AJ693)=0,1,0)</f>
        <v>0</v>
      </c>
      <c r="AW693" s="16" t="str">
        <f t="shared" si="482"/>
        <v>Pass</v>
      </c>
      <c r="AX693" s="143">
        <f>IF(ISBLANK(Survey!$AJ693),0,1)</f>
        <v>0</v>
      </c>
      <c r="AY693" s="165">
        <f>COUNTBLANK(Survey!$AK693)</f>
        <v>1</v>
      </c>
      <c r="AZ693" s="16" t="str">
        <f t="shared" si="483"/>
        <v>Pass</v>
      </c>
      <c r="BA693" s="143">
        <f>IF(OR(Survey!$AK693="Closed",ISBLANK(Survey!$AK693)),0,1)</f>
        <v>0</v>
      </c>
      <c r="BB693" s="165">
        <f>IF(ISBLANK(Survey!$AL693),1,0)</f>
        <v>1</v>
      </c>
      <c r="BC693" s="147" t="str" cm="1">
        <f t="array" ref="BC693">IF(OR(IF(OR($BE693+$BF693 = 2, $BG693=1), FALSE, TRUE), AND($BD693:$BD693 = 0)),"Pass","Fail")</f>
        <v>Pass</v>
      </c>
      <c r="BD693" s="143">
        <f>COUNTBLANK(Survey!$AM693:$AO693)</f>
        <v>3</v>
      </c>
      <c r="BE693" s="143">
        <f>IF(Survey!$I693="Yes",1,0)</f>
        <v>0</v>
      </c>
      <c r="BF693" s="143">
        <f>IF(OR(Survey!$M693="Mutual fund",Survey!$M693="Alternative mutual fund",Survey!$M693="Money market"),1,0)</f>
        <v>0</v>
      </c>
      <c r="BG693" s="148">
        <f>IF(OR(Survey!$M693="ETF",Survey!$M693="ETF, alternative mutual fund"),1,0)</f>
        <v>0</v>
      </c>
      <c r="BH693" s="16" t="str">
        <f t="shared" si="484"/>
        <v>Pass</v>
      </c>
      <c r="BI693" s="38" t="b">
        <f>OR(ISNUMBER(SEARCH("Yes",Survey!$AO693)),ISBLANK(Survey!$AO693))</f>
        <v>1</v>
      </c>
      <c r="BJ693" s="67" t="b">
        <f>NOT(ISBLANK(Survey!$AP693))</f>
        <v>0</v>
      </c>
      <c r="BK693" s="16" t="str">
        <f t="shared" si="485"/>
        <v>Pass</v>
      </c>
      <c r="BL693" s="143">
        <f>IF(Survey!$AW693=0, 0,1)</f>
        <v>0</v>
      </c>
      <c r="BM693" s="67">
        <f>Survey!$AQ693</f>
        <v>0</v>
      </c>
      <c r="BN693" s="67">
        <f>IFERROR((Survey!$AX693-ABS(Survey!$AY693)-ABS(Survey!$BD693))/Survey!$AW693,0)</f>
        <v>0</v>
      </c>
      <c r="BO693" s="67">
        <f>IF(AND($BM693&gt;$BN693-0.2,$BM693&lt;$BN693+0.2,ISBLANK(Survey!$AQ693)=FALSE),0,1)</f>
        <v>1</v>
      </c>
      <c r="BP693" s="165">
        <f>IF(ISBLANK(Survey!$AR693),1,0)</f>
        <v>1</v>
      </c>
      <c r="BQ693" s="16" t="str">
        <f t="shared" si="486"/>
        <v>Pass</v>
      </c>
      <c r="BR693" s="143">
        <f>IF(Survey!$AW693=0, 0,1)</f>
        <v>0</v>
      </c>
      <c r="BS693" s="67">
        <f>IF(AND(Survey!$AS693&gt;=0,Survey!$AS693&lt;=0.2,Survey!$AS693&lt;&gt;""),0,1)</f>
        <v>1</v>
      </c>
      <c r="BT693" s="143">
        <f>IF(ISBLANK(Survey!$AT693),1,0)</f>
        <v>1</v>
      </c>
      <c r="BU693" s="16" t="str">
        <f t="shared" si="487"/>
        <v>Fail</v>
      </c>
      <c r="BV693" s="165">
        <f>Survey!$AU693</f>
        <v>0</v>
      </c>
      <c r="BW693" s="16" t="str">
        <f t="shared" si="488"/>
        <v>Pass</v>
      </c>
      <c r="BX693" s="36">
        <f>Survey!$AV693</f>
        <v>0</v>
      </c>
      <c r="BY693" s="176">
        <f>Survey!$AW693+Survey!$AX693-ABS(Survey!$AY693)+ABS(Survey!$AZ693)-ABS(Survey!$BA693)+ABS(Survey!$BB693)-ABS(Survey!$BC693)-ABS(Survey!$BD693)+Survey!$BE693</f>
        <v>0</v>
      </c>
      <c r="BZ693" s="35">
        <f t="shared" si="489"/>
        <v>0</v>
      </c>
      <c r="CA693" s="17">
        <f t="shared" si="490"/>
        <v>0</v>
      </c>
      <c r="CB693" s="16" t="str">
        <f t="shared" si="491"/>
        <v>Pass</v>
      </c>
      <c r="CC693" s="38" t="b">
        <f>IF(ABS(Survey!$BE693)=0,TRUE,FALSE)</f>
        <v>1</v>
      </c>
      <c r="CD693" s="37" t="b">
        <f>NOT(ISBLANK(Survey!$BF693))</f>
        <v>0</v>
      </c>
      <c r="CE693" t="str">
        <f t="shared" si="492"/>
        <v>Fail</v>
      </c>
      <c r="CF693" s="29">
        <f>Survey!$AV693</f>
        <v>0</v>
      </c>
      <c r="CG693" s="29" cm="1">
        <f t="array" ref="CG693">SUM(SUMIF(Survey!BH693:BO693,{"&gt;0","&lt;0"})*{1,-1})-SUM(SUMIF(Survey!BQ693:BX693,{"&gt;0","&lt;0"})*{1,-1})</f>
        <v>0</v>
      </c>
      <c r="CH693" s="35" t="str">
        <f t="shared" si="493"/>
        <v>No holdings</v>
      </c>
      <c r="CI693">
        <f t="shared" si="494"/>
        <v>0</v>
      </c>
      <c r="CJ693" s="16" t="str">
        <f t="shared" si="495"/>
        <v>Fail</v>
      </c>
      <c r="CK693" s="36">
        <f>Survey!$AV693</f>
        <v>0</v>
      </c>
      <c r="CL693" s="36" cm="1">
        <f t="array" ref="CL693">SUM(SUMIF(Survey!BZ693:CS693,{"&gt;0","&lt;0"})*{1,-1})-SUM(SUMIF(Survey!CU693:DN693,{"&gt;0","&lt;0"})*{1,-1})</f>
        <v>0</v>
      </c>
      <c r="CM693" s="35" t="str">
        <f t="shared" si="496"/>
        <v>No holdings</v>
      </c>
      <c r="CN693" s="17">
        <f t="shared" si="497"/>
        <v>0</v>
      </c>
      <c r="CO693" s="16" t="str">
        <f t="shared" si="498"/>
        <v>Pass</v>
      </c>
      <c r="CP693" s="38" t="b">
        <f>IF(ABS(Survey!$CS693)=0,TRUE,FALSE)</f>
        <v>1</v>
      </c>
      <c r="CQ693" s="37" t="b">
        <f>NOT(ISBLANK(Survey!$CT693))</f>
        <v>0</v>
      </c>
      <c r="CR693" s="16" t="str">
        <f t="shared" si="499"/>
        <v>Pass</v>
      </c>
      <c r="CS693" s="38" t="b">
        <f>IF(ABS(Survey!$DN693)=0,TRUE,FALSE)</f>
        <v>1</v>
      </c>
      <c r="CT693" s="37" t="b">
        <f>NOT(ISBLANK(Survey!$DO693))</f>
        <v>0</v>
      </c>
      <c r="CU693" t="str">
        <f t="shared" si="500"/>
        <v>Pass</v>
      </c>
      <c r="CV693" s="29" cm="1">
        <f t="array" ref="CV693">SUM(SUMIF(Survey!CO693,{"&gt;0","&lt;0"})*{1,-1})+SUM(SUMIF(Survey!DJ693,{"&gt;0","&lt;0"})*{1,-1})</f>
        <v>0</v>
      </c>
      <c r="CW693" s="29">
        <f>SUM(SUMIF(Survey!DQ693:DW693,{"&gt;0","&lt;0"})*{1,-1})+SUM(SUMIF(Survey!DY693:EE693,{"&gt;0","&lt;0"})*{1,-1})</f>
        <v>0</v>
      </c>
      <c r="CX693">
        <f t="shared" si="501"/>
        <v>0</v>
      </c>
      <c r="CY693">
        <f t="shared" si="502"/>
        <v>0</v>
      </c>
      <c r="CZ693" s="16" t="str">
        <f t="shared" si="503"/>
        <v>Pass</v>
      </c>
      <c r="DA693" s="38" t="b">
        <f>IF(ABS(Survey!$DW693)=0,TRUE,FALSE)</f>
        <v>1</v>
      </c>
      <c r="DB693" s="37" t="b">
        <f>NOT(ISBLANK(Survey!DX693))</f>
        <v>0</v>
      </c>
      <c r="DC693" s="16" t="str">
        <f t="shared" si="504"/>
        <v>Pass</v>
      </c>
      <c r="DD693" s="38" t="b">
        <f>IF(ABS(Survey!$EE693)=0,TRUE,FALSE)</f>
        <v>1</v>
      </c>
      <c r="DE693" s="37" t="b">
        <f>NOT(ISBLANK(Survey!$EF693))</f>
        <v>0</v>
      </c>
      <c r="DF693" s="16" t="str">
        <f t="shared" si="505"/>
        <v>Fail</v>
      </c>
      <c r="DG693" s="36">
        <f>SUM(SUMIF(Survey!EL693:EN693,{"&gt;0","&lt;0"})*{1,-1})</f>
        <v>0</v>
      </c>
      <c r="DH693">
        <f t="shared" si="506"/>
        <v>0</v>
      </c>
      <c r="DI693">
        <f t="shared" si="507"/>
        <v>100</v>
      </c>
      <c r="DJ693" s="35" t="b">
        <f>IF(OR(Survey!$M693="ETF",Survey!$M693="ETF, alternative mutual fund",Survey!$M693="Closed-end", Survey!$M693="Split share corp"),TRUE,FALSE)</f>
        <v>0</v>
      </c>
      <c r="DK693" s="16" t="str">
        <f t="shared" si="508"/>
        <v>Fail</v>
      </c>
      <c r="DL693" s="36">
        <f>SUM(SUMIF(Survey!EP693:EV693,{"&gt;0","&lt;0"})*{1,-1})</f>
        <v>0</v>
      </c>
      <c r="DM693">
        <f t="shared" si="509"/>
        <v>0</v>
      </c>
      <c r="DN693" s="17">
        <f t="shared" si="510"/>
        <v>100</v>
      </c>
      <c r="DO693" s="16" t="str">
        <f t="shared" si="511"/>
        <v>Fail</v>
      </c>
      <c r="DP693" s="36">
        <f>SUM(SUMIF(Survey!EX693:FD693,{"&gt;0","&lt;0"})*{1,-1})</f>
        <v>0</v>
      </c>
      <c r="DQ693">
        <f t="shared" si="512"/>
        <v>0</v>
      </c>
      <c r="DR693" s="17">
        <f t="shared" si="513"/>
        <v>100</v>
      </c>
    </row>
    <row r="694" spans="1:122">
      <c r="A694">
        <v>694</v>
      </c>
      <c r="B694" t="str">
        <f t="shared" si="467"/>
        <v>Pass</v>
      </c>
      <c r="C694" t="str">
        <f>IF(COUNTBLANK(Survey!B694:FE694)=$C$2, "Pass", "Fail")</f>
        <v>Pass</v>
      </c>
      <c r="D694" t="str">
        <f t="shared" si="468"/>
        <v>Fail</v>
      </c>
      <c r="E694" t="str">
        <f>IF(OR(ISBLANK(Survey!AJ694),COUNTIF(G694:BB694,"Fail")),"Fail","Pass")</f>
        <v>Fail</v>
      </c>
      <c r="G694" s="16" t="str">
        <f t="shared" si="469"/>
        <v>Fail</v>
      </c>
      <c r="H694" s="177">
        <f>COUNTBLANK(Survey!B694:D694)+COUNTBLANK(Survey!G694)+COUNTBLANK(Survey!I694)+COUNTBLANK(Survey!K694:M694)+COUNTBLANK(Survey!P694)+COUNTBLANK(Survey!S694:U694)+COUNTBLANK(Survey!Y694:AA694)+COUNTBLANK(Survey!AD694:AE694)+COUNTBLANK(Survey!AI694:AI694)</f>
        <v>18</v>
      </c>
      <c r="I694" s="16" t="str">
        <f t="shared" si="470"/>
        <v>Fail</v>
      </c>
      <c r="J694" t="b">
        <f>IF(Survey!E694="No",TRUE,FALSE)</f>
        <v>0</v>
      </c>
      <c r="K694" s="34">
        <f>LEN(Survey!E694)</f>
        <v>0</v>
      </c>
      <c r="L694" s="16" t="str">
        <f t="shared" si="471"/>
        <v>Fail</v>
      </c>
      <c r="M694" t="b">
        <f>IF(Survey!F694="No",TRUE,FALSE)</f>
        <v>0</v>
      </c>
      <c r="N694" s="33">
        <f>LEN(Survey!F694)</f>
        <v>0</v>
      </c>
      <c r="O694" s="16" t="str">
        <f t="shared" si="472"/>
        <v>Pass</v>
      </c>
      <c r="P694" s="34">
        <f>MOD((LEN(Survey!H694)+2),11)</f>
        <v>2</v>
      </c>
      <c r="Q694" s="33" t="str">
        <f>IF(Survey!$L694="Prospectus fund", "Yes", "No")</f>
        <v>No</v>
      </c>
      <c r="R694" s="16" t="str">
        <f t="shared" si="473"/>
        <v>Pass</v>
      </c>
      <c r="S694" s="34">
        <f>MOD((LEN(Survey!J694)+2),11)</f>
        <v>2</v>
      </c>
      <c r="T694" s="35" t="b">
        <f>IF(OR(Survey!$M694="ETF",Survey!$M694="ETF, alternative mutual fund",Survey!$M694="Closed-end", Survey!$M694="Split share corp", Survey!$I694="Yes"),TRUE,FALSE)</f>
        <v>0</v>
      </c>
      <c r="U694" s="16" t="str">
        <f>IFERROR(IF(AND(OR(X694=Y694,Y694 = "Either"),NOT(ISBLANK(Survey!K694))),"Pass","Fail"),"Pass")</f>
        <v>Fail</v>
      </c>
      <c r="V694" s="36" cm="1">
        <f t="array" ref="V694">SUM(SUMIF(Survey!BZ694:CS694,{"&gt;0","&lt;0"})*{1,-1})</f>
        <v>0</v>
      </c>
      <c r="W694" s="38" cm="1">
        <f t="array" ref="W694">SUM(SUMIF(Survey!CC694,{"&gt;0","&lt;0"})*{1,-1})+SUM(SUMIF(Survey!CM694,{"&gt;0","&lt;0"})*{1,-1})</f>
        <v>0</v>
      </c>
      <c r="X694" s="38">
        <f>Survey!K694</f>
        <v>0</v>
      </c>
      <c r="Y694" s="37" t="str">
        <f t="shared" si="474"/>
        <v>Either</v>
      </c>
      <c r="Z694" s="16" t="str">
        <f t="shared" si="475"/>
        <v>Fail</v>
      </c>
      <c r="AA694" s="67" cm="1">
        <f t="array" ref="AA694">SUM(SUMIF(Survey!BZ694:CS694,{"&gt;0","&lt;0"})*{1,-1})+SUM(SUMIF(Survey!CU694:DN694,{"&gt;0","&lt;0"})*{1,-1})</f>
        <v>0</v>
      </c>
      <c r="AB694" s="67">
        <f>IFERROR(AA694/(Survey!$AV694),0)</f>
        <v>0</v>
      </c>
      <c r="AC694" s="128" t="b">
        <f>IF(OR(Survey!$M694="Alternative strategy or hedge",Survey!$M694="Other, illiquid",Survey!$L694="Prospectus fund"),TRUE,FALSE)</f>
        <v>0</v>
      </c>
      <c r="AD694" s="128" t="b">
        <f>NOT(ISBLANK(Survey!$M694))</f>
        <v>0</v>
      </c>
      <c r="AE694" s="16" t="str">
        <f t="shared" si="476"/>
        <v>Pass</v>
      </c>
      <c r="AF694" s="38" t="b">
        <f>NOT(ISNUMBER(SEARCH("Other",Survey!$P694)))</f>
        <v>1</v>
      </c>
      <c r="AG694" s="37" t="b">
        <f>NOT(ISBLANK(Survey!$Q694))</f>
        <v>0</v>
      </c>
      <c r="AH694" s="16" t="str">
        <f t="shared" si="477"/>
        <v>Pass</v>
      </c>
      <c r="AI694" s="143">
        <f>COUNTBLANK(Survey!$W694)</f>
        <v>1</v>
      </c>
      <c r="AJ694" s="67">
        <f>IF(AND(Survey!L694&lt;&gt;"Exempt fund",OR(Survey!$M694="ETF",Survey!$M694="ETF, alternative mutual fund",Survey!$M694="Mutual fund",Survey!$M694="Alternative mutual fund",Survey!$M694="Money market")),1,0)</f>
        <v>0</v>
      </c>
      <c r="AK694" s="16" t="str">
        <f t="shared" si="478"/>
        <v>Pass</v>
      </c>
      <c r="AL694" s="38" t="b">
        <f>NOT(ISNUMBER(SEARCH("Yes",Survey!$AA694)))</f>
        <v>1</v>
      </c>
      <c r="AM694" s="37" t="b">
        <f>IF(COUNTBLANK(Survey!$AB694:$AC694)=0,TRUE, FALSE)</f>
        <v>0</v>
      </c>
      <c r="AN694" s="16" t="str">
        <f t="shared" si="479"/>
        <v>Pass</v>
      </c>
      <c r="AO694" s="38" t="b">
        <f>NOT(ISNUMBER(SEARCH("Yes",Survey!$AD694)))</f>
        <v>1</v>
      </c>
      <c r="AP694" s="37" t="b">
        <f>NOT(ISBLANK(Survey!$AF694))</f>
        <v>0</v>
      </c>
      <c r="AQ694" s="16" t="str">
        <f t="shared" si="480"/>
        <v>Pass</v>
      </c>
      <c r="AR694" s="38" t="b">
        <f>NOT(OR(ISNUMBER(SEARCH("Other",Survey!$AF694)),ISNUMBER(SEARCH("Multiple",Survey!$AF694))))</f>
        <v>1</v>
      </c>
      <c r="AS694" s="37" t="b">
        <f>NOT(ISBLANK(Survey!$AG694))</f>
        <v>0</v>
      </c>
      <c r="AT694" s="16" t="str">
        <f t="shared" si="481"/>
        <v>Fail</v>
      </c>
      <c r="AU694" s="143">
        <f>IF(ABS(Survey!$AV694)&gt;0, 1,0)</f>
        <v>0</v>
      </c>
      <c r="AV694" s="143">
        <f>IF(COUNTBLANK(Survey!$AJ694)=0,1,0)</f>
        <v>0</v>
      </c>
      <c r="AW694" s="16" t="str">
        <f t="shared" si="482"/>
        <v>Pass</v>
      </c>
      <c r="AX694" s="143">
        <f>IF(ISBLANK(Survey!$AJ694),0,1)</f>
        <v>0</v>
      </c>
      <c r="AY694" s="165">
        <f>COUNTBLANK(Survey!$AK694)</f>
        <v>1</v>
      </c>
      <c r="AZ694" s="16" t="str">
        <f t="shared" si="483"/>
        <v>Pass</v>
      </c>
      <c r="BA694" s="143">
        <f>IF(OR(Survey!$AK694="Closed",ISBLANK(Survey!$AK694)),0,1)</f>
        <v>0</v>
      </c>
      <c r="BB694" s="165">
        <f>IF(ISBLANK(Survey!$AL694),1,0)</f>
        <v>1</v>
      </c>
      <c r="BC694" s="147" t="str" cm="1">
        <f t="array" ref="BC694">IF(OR(IF(OR($BE694+$BF694 = 2, $BG694=1), FALSE, TRUE), AND($BD694:$BD694 = 0)),"Pass","Fail")</f>
        <v>Pass</v>
      </c>
      <c r="BD694" s="143">
        <f>COUNTBLANK(Survey!$AM694:$AO694)</f>
        <v>3</v>
      </c>
      <c r="BE694" s="143">
        <f>IF(Survey!$I694="Yes",1,0)</f>
        <v>0</v>
      </c>
      <c r="BF694" s="143">
        <f>IF(OR(Survey!$M694="Mutual fund",Survey!$M694="Alternative mutual fund",Survey!$M694="Money market"),1,0)</f>
        <v>0</v>
      </c>
      <c r="BG694" s="148">
        <f>IF(OR(Survey!$M694="ETF",Survey!$M694="ETF, alternative mutual fund"),1,0)</f>
        <v>0</v>
      </c>
      <c r="BH694" s="16" t="str">
        <f t="shared" si="484"/>
        <v>Pass</v>
      </c>
      <c r="BI694" s="38" t="b">
        <f>OR(ISNUMBER(SEARCH("Yes",Survey!$AO694)),ISBLANK(Survey!$AO694))</f>
        <v>1</v>
      </c>
      <c r="BJ694" s="67" t="b">
        <f>NOT(ISBLANK(Survey!$AP694))</f>
        <v>0</v>
      </c>
      <c r="BK694" s="16" t="str">
        <f t="shared" si="485"/>
        <v>Pass</v>
      </c>
      <c r="BL694" s="143">
        <f>IF(Survey!$AW694=0, 0,1)</f>
        <v>0</v>
      </c>
      <c r="BM694" s="67">
        <f>Survey!$AQ694</f>
        <v>0</v>
      </c>
      <c r="BN694" s="67">
        <f>IFERROR((Survey!$AX694-ABS(Survey!$AY694)-ABS(Survey!$BD694))/Survey!$AW694,0)</f>
        <v>0</v>
      </c>
      <c r="BO694" s="67">
        <f>IF(AND($BM694&gt;$BN694-0.2,$BM694&lt;$BN694+0.2,ISBLANK(Survey!$AQ694)=FALSE),0,1)</f>
        <v>1</v>
      </c>
      <c r="BP694" s="165">
        <f>IF(ISBLANK(Survey!$AR694),1,0)</f>
        <v>1</v>
      </c>
      <c r="BQ694" s="16" t="str">
        <f t="shared" si="486"/>
        <v>Pass</v>
      </c>
      <c r="BR694" s="143">
        <f>IF(Survey!$AW694=0, 0,1)</f>
        <v>0</v>
      </c>
      <c r="BS694" s="67">
        <f>IF(AND(Survey!$AS694&gt;=0,Survey!$AS694&lt;=0.2,Survey!$AS694&lt;&gt;""),0,1)</f>
        <v>1</v>
      </c>
      <c r="BT694" s="143">
        <f>IF(ISBLANK(Survey!$AT694),1,0)</f>
        <v>1</v>
      </c>
      <c r="BU694" s="16" t="str">
        <f t="shared" si="487"/>
        <v>Fail</v>
      </c>
      <c r="BV694" s="165">
        <f>Survey!$AU694</f>
        <v>0</v>
      </c>
      <c r="BW694" s="16" t="str">
        <f t="shared" si="488"/>
        <v>Pass</v>
      </c>
      <c r="BX694" s="36">
        <f>Survey!$AV694</f>
        <v>0</v>
      </c>
      <c r="BY694" s="176">
        <f>Survey!$AW694+Survey!$AX694-ABS(Survey!$AY694)+ABS(Survey!$AZ694)-ABS(Survey!$BA694)+ABS(Survey!$BB694)-ABS(Survey!$BC694)-ABS(Survey!$BD694)+Survey!$BE694</f>
        <v>0</v>
      </c>
      <c r="BZ694" s="35">
        <f t="shared" si="489"/>
        <v>0</v>
      </c>
      <c r="CA694" s="17">
        <f t="shared" si="490"/>
        <v>0</v>
      </c>
      <c r="CB694" s="16" t="str">
        <f t="shared" si="491"/>
        <v>Pass</v>
      </c>
      <c r="CC694" s="38" t="b">
        <f>IF(ABS(Survey!$BE694)=0,TRUE,FALSE)</f>
        <v>1</v>
      </c>
      <c r="CD694" s="37" t="b">
        <f>NOT(ISBLANK(Survey!$BF694))</f>
        <v>0</v>
      </c>
      <c r="CE694" t="str">
        <f t="shared" si="492"/>
        <v>Fail</v>
      </c>
      <c r="CF694" s="29">
        <f>Survey!$AV694</f>
        <v>0</v>
      </c>
      <c r="CG694" s="29" cm="1">
        <f t="array" ref="CG694">SUM(SUMIF(Survey!BH694:BO694,{"&gt;0","&lt;0"})*{1,-1})-SUM(SUMIF(Survey!BQ694:BX694,{"&gt;0","&lt;0"})*{1,-1})</f>
        <v>0</v>
      </c>
      <c r="CH694" s="35" t="str">
        <f t="shared" si="493"/>
        <v>No holdings</v>
      </c>
      <c r="CI694">
        <f t="shared" si="494"/>
        <v>0</v>
      </c>
      <c r="CJ694" s="16" t="str">
        <f t="shared" si="495"/>
        <v>Fail</v>
      </c>
      <c r="CK694" s="36">
        <f>Survey!$AV694</f>
        <v>0</v>
      </c>
      <c r="CL694" s="36" cm="1">
        <f t="array" ref="CL694">SUM(SUMIF(Survey!BZ694:CS694,{"&gt;0","&lt;0"})*{1,-1})-SUM(SUMIF(Survey!CU694:DN694,{"&gt;0","&lt;0"})*{1,-1})</f>
        <v>0</v>
      </c>
      <c r="CM694" s="35" t="str">
        <f t="shared" si="496"/>
        <v>No holdings</v>
      </c>
      <c r="CN694" s="17">
        <f t="shared" si="497"/>
        <v>0</v>
      </c>
      <c r="CO694" s="16" t="str">
        <f t="shared" si="498"/>
        <v>Pass</v>
      </c>
      <c r="CP694" s="38" t="b">
        <f>IF(ABS(Survey!$CS694)=0,TRUE,FALSE)</f>
        <v>1</v>
      </c>
      <c r="CQ694" s="37" t="b">
        <f>NOT(ISBLANK(Survey!$CT694))</f>
        <v>0</v>
      </c>
      <c r="CR694" s="16" t="str">
        <f t="shared" si="499"/>
        <v>Pass</v>
      </c>
      <c r="CS694" s="38" t="b">
        <f>IF(ABS(Survey!$DN694)=0,TRUE,FALSE)</f>
        <v>1</v>
      </c>
      <c r="CT694" s="37" t="b">
        <f>NOT(ISBLANK(Survey!$DO694))</f>
        <v>0</v>
      </c>
      <c r="CU694" t="str">
        <f t="shared" si="500"/>
        <v>Pass</v>
      </c>
      <c r="CV694" s="29" cm="1">
        <f t="array" ref="CV694">SUM(SUMIF(Survey!CO694,{"&gt;0","&lt;0"})*{1,-1})+SUM(SUMIF(Survey!DJ694,{"&gt;0","&lt;0"})*{1,-1})</f>
        <v>0</v>
      </c>
      <c r="CW694" s="29">
        <f>SUM(SUMIF(Survey!DQ694:DW694,{"&gt;0","&lt;0"})*{1,-1})+SUM(SUMIF(Survey!DY694:EE694,{"&gt;0","&lt;0"})*{1,-1})</f>
        <v>0</v>
      </c>
      <c r="CX694">
        <f t="shared" si="501"/>
        <v>0</v>
      </c>
      <c r="CY694">
        <f t="shared" si="502"/>
        <v>0</v>
      </c>
      <c r="CZ694" s="16" t="str">
        <f t="shared" si="503"/>
        <v>Pass</v>
      </c>
      <c r="DA694" s="38" t="b">
        <f>IF(ABS(Survey!$DW694)=0,TRUE,FALSE)</f>
        <v>1</v>
      </c>
      <c r="DB694" s="37" t="b">
        <f>NOT(ISBLANK(Survey!DX694))</f>
        <v>0</v>
      </c>
      <c r="DC694" s="16" t="str">
        <f t="shared" si="504"/>
        <v>Pass</v>
      </c>
      <c r="DD694" s="38" t="b">
        <f>IF(ABS(Survey!$EE694)=0,TRUE,FALSE)</f>
        <v>1</v>
      </c>
      <c r="DE694" s="37" t="b">
        <f>NOT(ISBLANK(Survey!$EF694))</f>
        <v>0</v>
      </c>
      <c r="DF694" s="16" t="str">
        <f t="shared" si="505"/>
        <v>Fail</v>
      </c>
      <c r="DG694" s="36">
        <f>SUM(SUMIF(Survey!EL694:EN694,{"&gt;0","&lt;0"})*{1,-1})</f>
        <v>0</v>
      </c>
      <c r="DH694">
        <f t="shared" si="506"/>
        <v>0</v>
      </c>
      <c r="DI694">
        <f t="shared" si="507"/>
        <v>100</v>
      </c>
      <c r="DJ694" s="35" t="b">
        <f>IF(OR(Survey!$M694="ETF",Survey!$M694="ETF, alternative mutual fund",Survey!$M694="Closed-end", Survey!$M694="Split share corp"),TRUE,FALSE)</f>
        <v>0</v>
      </c>
      <c r="DK694" s="16" t="str">
        <f t="shared" si="508"/>
        <v>Fail</v>
      </c>
      <c r="DL694" s="36">
        <f>SUM(SUMIF(Survey!EP694:EV694,{"&gt;0","&lt;0"})*{1,-1})</f>
        <v>0</v>
      </c>
      <c r="DM694">
        <f t="shared" si="509"/>
        <v>0</v>
      </c>
      <c r="DN694" s="17">
        <f t="shared" si="510"/>
        <v>100</v>
      </c>
      <c r="DO694" s="16" t="str">
        <f t="shared" si="511"/>
        <v>Fail</v>
      </c>
      <c r="DP694" s="36">
        <f>SUM(SUMIF(Survey!EX694:FD694,{"&gt;0","&lt;0"})*{1,-1})</f>
        <v>0</v>
      </c>
      <c r="DQ694">
        <f t="shared" si="512"/>
        <v>0</v>
      </c>
      <c r="DR694" s="17">
        <f t="shared" si="513"/>
        <v>100</v>
      </c>
    </row>
    <row r="695" spans="1:122">
      <c r="A695">
        <v>695</v>
      </c>
      <c r="B695" t="str">
        <f t="shared" si="467"/>
        <v>Pass</v>
      </c>
      <c r="C695" t="str">
        <f>IF(COUNTBLANK(Survey!B695:FE695)=$C$2, "Pass", "Fail")</f>
        <v>Pass</v>
      </c>
      <c r="D695" t="str">
        <f t="shared" si="468"/>
        <v>Fail</v>
      </c>
      <c r="E695" t="str">
        <f>IF(OR(ISBLANK(Survey!AJ695),COUNTIF(G695:BB695,"Fail")),"Fail","Pass")</f>
        <v>Fail</v>
      </c>
      <c r="G695" s="16" t="str">
        <f t="shared" si="469"/>
        <v>Fail</v>
      </c>
      <c r="H695" s="177">
        <f>COUNTBLANK(Survey!B695:D695)+COUNTBLANK(Survey!G695)+COUNTBLANK(Survey!I695)+COUNTBLANK(Survey!K695:M695)+COUNTBLANK(Survey!P695)+COUNTBLANK(Survey!S695:U695)+COUNTBLANK(Survey!Y695:AA695)+COUNTBLANK(Survey!AD695:AE695)+COUNTBLANK(Survey!AI695:AI695)</f>
        <v>18</v>
      </c>
      <c r="I695" s="16" t="str">
        <f t="shared" si="470"/>
        <v>Fail</v>
      </c>
      <c r="J695" t="b">
        <f>IF(Survey!E695="No",TRUE,FALSE)</f>
        <v>0</v>
      </c>
      <c r="K695" s="34">
        <f>LEN(Survey!E695)</f>
        <v>0</v>
      </c>
      <c r="L695" s="16" t="str">
        <f t="shared" si="471"/>
        <v>Fail</v>
      </c>
      <c r="M695" t="b">
        <f>IF(Survey!F695="No",TRUE,FALSE)</f>
        <v>0</v>
      </c>
      <c r="N695" s="33">
        <f>LEN(Survey!F695)</f>
        <v>0</v>
      </c>
      <c r="O695" s="16" t="str">
        <f t="shared" si="472"/>
        <v>Pass</v>
      </c>
      <c r="P695" s="34">
        <f>MOD((LEN(Survey!H695)+2),11)</f>
        <v>2</v>
      </c>
      <c r="Q695" s="33" t="str">
        <f>IF(Survey!$L695="Prospectus fund", "Yes", "No")</f>
        <v>No</v>
      </c>
      <c r="R695" s="16" t="str">
        <f t="shared" si="473"/>
        <v>Pass</v>
      </c>
      <c r="S695" s="34">
        <f>MOD((LEN(Survey!J695)+2),11)</f>
        <v>2</v>
      </c>
      <c r="T695" s="35" t="b">
        <f>IF(OR(Survey!$M695="ETF",Survey!$M695="ETF, alternative mutual fund",Survey!$M695="Closed-end", Survey!$M695="Split share corp", Survey!$I695="Yes"),TRUE,FALSE)</f>
        <v>0</v>
      </c>
      <c r="U695" s="16" t="str">
        <f>IFERROR(IF(AND(OR(X695=Y695,Y695 = "Either"),NOT(ISBLANK(Survey!K695))),"Pass","Fail"),"Pass")</f>
        <v>Fail</v>
      </c>
      <c r="V695" s="36" cm="1">
        <f t="array" ref="V695">SUM(SUMIF(Survey!BZ695:CS695,{"&gt;0","&lt;0"})*{1,-1})</f>
        <v>0</v>
      </c>
      <c r="W695" s="38" cm="1">
        <f t="array" ref="W695">SUM(SUMIF(Survey!CC695,{"&gt;0","&lt;0"})*{1,-1})+SUM(SUMIF(Survey!CM695,{"&gt;0","&lt;0"})*{1,-1})</f>
        <v>0</v>
      </c>
      <c r="X695" s="38">
        <f>Survey!K695</f>
        <v>0</v>
      </c>
      <c r="Y695" s="37" t="str">
        <f t="shared" si="474"/>
        <v>Either</v>
      </c>
      <c r="Z695" s="16" t="str">
        <f t="shared" si="475"/>
        <v>Fail</v>
      </c>
      <c r="AA695" s="67" cm="1">
        <f t="array" ref="AA695">SUM(SUMIF(Survey!BZ695:CS695,{"&gt;0","&lt;0"})*{1,-1})+SUM(SUMIF(Survey!CU695:DN695,{"&gt;0","&lt;0"})*{1,-1})</f>
        <v>0</v>
      </c>
      <c r="AB695" s="67">
        <f>IFERROR(AA695/(Survey!$AV695),0)</f>
        <v>0</v>
      </c>
      <c r="AC695" s="128" t="b">
        <f>IF(OR(Survey!$M695="Alternative strategy or hedge",Survey!$M695="Other, illiquid",Survey!$L695="Prospectus fund"),TRUE,FALSE)</f>
        <v>0</v>
      </c>
      <c r="AD695" s="128" t="b">
        <f>NOT(ISBLANK(Survey!$M695))</f>
        <v>0</v>
      </c>
      <c r="AE695" s="16" t="str">
        <f t="shared" si="476"/>
        <v>Pass</v>
      </c>
      <c r="AF695" s="38" t="b">
        <f>NOT(ISNUMBER(SEARCH("Other",Survey!$P695)))</f>
        <v>1</v>
      </c>
      <c r="AG695" s="37" t="b">
        <f>NOT(ISBLANK(Survey!$Q695))</f>
        <v>0</v>
      </c>
      <c r="AH695" s="16" t="str">
        <f t="shared" si="477"/>
        <v>Pass</v>
      </c>
      <c r="AI695" s="143">
        <f>COUNTBLANK(Survey!$W695)</f>
        <v>1</v>
      </c>
      <c r="AJ695" s="67">
        <f>IF(AND(Survey!L695&lt;&gt;"Exempt fund",OR(Survey!$M695="ETF",Survey!$M695="ETF, alternative mutual fund",Survey!$M695="Mutual fund",Survey!$M695="Alternative mutual fund",Survey!$M695="Money market")),1,0)</f>
        <v>0</v>
      </c>
      <c r="AK695" s="16" t="str">
        <f t="shared" si="478"/>
        <v>Pass</v>
      </c>
      <c r="AL695" s="38" t="b">
        <f>NOT(ISNUMBER(SEARCH("Yes",Survey!$AA695)))</f>
        <v>1</v>
      </c>
      <c r="AM695" s="37" t="b">
        <f>IF(COUNTBLANK(Survey!$AB695:$AC695)=0,TRUE, FALSE)</f>
        <v>0</v>
      </c>
      <c r="AN695" s="16" t="str">
        <f t="shared" si="479"/>
        <v>Pass</v>
      </c>
      <c r="AO695" s="38" t="b">
        <f>NOT(ISNUMBER(SEARCH("Yes",Survey!$AD695)))</f>
        <v>1</v>
      </c>
      <c r="AP695" s="37" t="b">
        <f>NOT(ISBLANK(Survey!$AF695))</f>
        <v>0</v>
      </c>
      <c r="AQ695" s="16" t="str">
        <f t="shared" si="480"/>
        <v>Pass</v>
      </c>
      <c r="AR695" s="38" t="b">
        <f>NOT(OR(ISNUMBER(SEARCH("Other",Survey!$AF695)),ISNUMBER(SEARCH("Multiple",Survey!$AF695))))</f>
        <v>1</v>
      </c>
      <c r="AS695" s="37" t="b">
        <f>NOT(ISBLANK(Survey!$AG695))</f>
        <v>0</v>
      </c>
      <c r="AT695" s="16" t="str">
        <f t="shared" si="481"/>
        <v>Fail</v>
      </c>
      <c r="AU695" s="143">
        <f>IF(ABS(Survey!$AV695)&gt;0, 1,0)</f>
        <v>0</v>
      </c>
      <c r="AV695" s="143">
        <f>IF(COUNTBLANK(Survey!$AJ695)=0,1,0)</f>
        <v>0</v>
      </c>
      <c r="AW695" s="16" t="str">
        <f t="shared" si="482"/>
        <v>Pass</v>
      </c>
      <c r="AX695" s="143">
        <f>IF(ISBLANK(Survey!$AJ695),0,1)</f>
        <v>0</v>
      </c>
      <c r="AY695" s="165">
        <f>COUNTBLANK(Survey!$AK695)</f>
        <v>1</v>
      </c>
      <c r="AZ695" s="16" t="str">
        <f t="shared" si="483"/>
        <v>Pass</v>
      </c>
      <c r="BA695" s="143">
        <f>IF(OR(Survey!$AK695="Closed",ISBLANK(Survey!$AK695)),0,1)</f>
        <v>0</v>
      </c>
      <c r="BB695" s="165">
        <f>IF(ISBLANK(Survey!$AL695),1,0)</f>
        <v>1</v>
      </c>
      <c r="BC695" s="147" t="str" cm="1">
        <f t="array" ref="BC695">IF(OR(IF(OR($BE695+$BF695 = 2, $BG695=1), FALSE, TRUE), AND($BD695:$BD695 = 0)),"Pass","Fail")</f>
        <v>Pass</v>
      </c>
      <c r="BD695" s="143">
        <f>COUNTBLANK(Survey!$AM695:$AO695)</f>
        <v>3</v>
      </c>
      <c r="BE695" s="143">
        <f>IF(Survey!$I695="Yes",1,0)</f>
        <v>0</v>
      </c>
      <c r="BF695" s="143">
        <f>IF(OR(Survey!$M695="Mutual fund",Survey!$M695="Alternative mutual fund",Survey!$M695="Money market"),1,0)</f>
        <v>0</v>
      </c>
      <c r="BG695" s="148">
        <f>IF(OR(Survey!$M695="ETF",Survey!$M695="ETF, alternative mutual fund"),1,0)</f>
        <v>0</v>
      </c>
      <c r="BH695" s="16" t="str">
        <f t="shared" si="484"/>
        <v>Pass</v>
      </c>
      <c r="BI695" s="38" t="b">
        <f>OR(ISNUMBER(SEARCH("Yes",Survey!$AO695)),ISBLANK(Survey!$AO695))</f>
        <v>1</v>
      </c>
      <c r="BJ695" s="67" t="b">
        <f>NOT(ISBLANK(Survey!$AP695))</f>
        <v>0</v>
      </c>
      <c r="BK695" s="16" t="str">
        <f t="shared" si="485"/>
        <v>Pass</v>
      </c>
      <c r="BL695" s="143">
        <f>IF(Survey!$AW695=0, 0,1)</f>
        <v>0</v>
      </c>
      <c r="BM695" s="67">
        <f>Survey!$AQ695</f>
        <v>0</v>
      </c>
      <c r="BN695" s="67">
        <f>IFERROR((Survey!$AX695-ABS(Survey!$AY695)-ABS(Survey!$BD695))/Survey!$AW695,0)</f>
        <v>0</v>
      </c>
      <c r="BO695" s="67">
        <f>IF(AND($BM695&gt;$BN695-0.2,$BM695&lt;$BN695+0.2,ISBLANK(Survey!$AQ695)=FALSE),0,1)</f>
        <v>1</v>
      </c>
      <c r="BP695" s="165">
        <f>IF(ISBLANK(Survey!$AR695),1,0)</f>
        <v>1</v>
      </c>
      <c r="BQ695" s="16" t="str">
        <f t="shared" si="486"/>
        <v>Pass</v>
      </c>
      <c r="BR695" s="143">
        <f>IF(Survey!$AW695=0, 0,1)</f>
        <v>0</v>
      </c>
      <c r="BS695" s="67">
        <f>IF(AND(Survey!$AS695&gt;=0,Survey!$AS695&lt;=0.2,Survey!$AS695&lt;&gt;""),0,1)</f>
        <v>1</v>
      </c>
      <c r="BT695" s="143">
        <f>IF(ISBLANK(Survey!$AT695),1,0)</f>
        <v>1</v>
      </c>
      <c r="BU695" s="16" t="str">
        <f t="shared" si="487"/>
        <v>Fail</v>
      </c>
      <c r="BV695" s="165">
        <f>Survey!$AU695</f>
        <v>0</v>
      </c>
      <c r="BW695" s="16" t="str">
        <f t="shared" si="488"/>
        <v>Pass</v>
      </c>
      <c r="BX695" s="36">
        <f>Survey!$AV695</f>
        <v>0</v>
      </c>
      <c r="BY695" s="176">
        <f>Survey!$AW695+Survey!$AX695-ABS(Survey!$AY695)+ABS(Survey!$AZ695)-ABS(Survey!$BA695)+ABS(Survey!$BB695)-ABS(Survey!$BC695)-ABS(Survey!$BD695)+Survey!$BE695</f>
        <v>0</v>
      </c>
      <c r="BZ695" s="35">
        <f t="shared" si="489"/>
        <v>0</v>
      </c>
      <c r="CA695" s="17">
        <f t="shared" si="490"/>
        <v>0</v>
      </c>
      <c r="CB695" s="16" t="str">
        <f t="shared" si="491"/>
        <v>Pass</v>
      </c>
      <c r="CC695" s="38" t="b">
        <f>IF(ABS(Survey!$BE695)=0,TRUE,FALSE)</f>
        <v>1</v>
      </c>
      <c r="CD695" s="37" t="b">
        <f>NOT(ISBLANK(Survey!$BF695))</f>
        <v>0</v>
      </c>
      <c r="CE695" t="str">
        <f t="shared" si="492"/>
        <v>Fail</v>
      </c>
      <c r="CF695" s="29">
        <f>Survey!$AV695</f>
        <v>0</v>
      </c>
      <c r="CG695" s="29" cm="1">
        <f t="array" ref="CG695">SUM(SUMIF(Survey!BH695:BO695,{"&gt;0","&lt;0"})*{1,-1})-SUM(SUMIF(Survey!BQ695:BX695,{"&gt;0","&lt;0"})*{1,-1})</f>
        <v>0</v>
      </c>
      <c r="CH695" s="35" t="str">
        <f t="shared" si="493"/>
        <v>No holdings</v>
      </c>
      <c r="CI695">
        <f t="shared" si="494"/>
        <v>0</v>
      </c>
      <c r="CJ695" s="16" t="str">
        <f t="shared" si="495"/>
        <v>Fail</v>
      </c>
      <c r="CK695" s="36">
        <f>Survey!$AV695</f>
        <v>0</v>
      </c>
      <c r="CL695" s="36" cm="1">
        <f t="array" ref="CL695">SUM(SUMIF(Survey!BZ695:CS695,{"&gt;0","&lt;0"})*{1,-1})-SUM(SUMIF(Survey!CU695:DN695,{"&gt;0","&lt;0"})*{1,-1})</f>
        <v>0</v>
      </c>
      <c r="CM695" s="35" t="str">
        <f t="shared" si="496"/>
        <v>No holdings</v>
      </c>
      <c r="CN695" s="17">
        <f t="shared" si="497"/>
        <v>0</v>
      </c>
      <c r="CO695" s="16" t="str">
        <f t="shared" si="498"/>
        <v>Pass</v>
      </c>
      <c r="CP695" s="38" t="b">
        <f>IF(ABS(Survey!$CS695)=0,TRUE,FALSE)</f>
        <v>1</v>
      </c>
      <c r="CQ695" s="37" t="b">
        <f>NOT(ISBLANK(Survey!$CT695))</f>
        <v>0</v>
      </c>
      <c r="CR695" s="16" t="str">
        <f t="shared" si="499"/>
        <v>Pass</v>
      </c>
      <c r="CS695" s="38" t="b">
        <f>IF(ABS(Survey!$DN695)=0,TRUE,FALSE)</f>
        <v>1</v>
      </c>
      <c r="CT695" s="37" t="b">
        <f>NOT(ISBLANK(Survey!$DO695))</f>
        <v>0</v>
      </c>
      <c r="CU695" t="str">
        <f t="shared" si="500"/>
        <v>Pass</v>
      </c>
      <c r="CV695" s="29" cm="1">
        <f t="array" ref="CV695">SUM(SUMIF(Survey!CO695,{"&gt;0","&lt;0"})*{1,-1})+SUM(SUMIF(Survey!DJ695,{"&gt;0","&lt;0"})*{1,-1})</f>
        <v>0</v>
      </c>
      <c r="CW695" s="29">
        <f>SUM(SUMIF(Survey!DQ695:DW695,{"&gt;0","&lt;0"})*{1,-1})+SUM(SUMIF(Survey!DY695:EE695,{"&gt;0","&lt;0"})*{1,-1})</f>
        <v>0</v>
      </c>
      <c r="CX695">
        <f t="shared" si="501"/>
        <v>0</v>
      </c>
      <c r="CY695">
        <f t="shared" si="502"/>
        <v>0</v>
      </c>
      <c r="CZ695" s="16" t="str">
        <f t="shared" si="503"/>
        <v>Pass</v>
      </c>
      <c r="DA695" s="38" t="b">
        <f>IF(ABS(Survey!$DW695)=0,TRUE,FALSE)</f>
        <v>1</v>
      </c>
      <c r="DB695" s="37" t="b">
        <f>NOT(ISBLANK(Survey!DX695))</f>
        <v>0</v>
      </c>
      <c r="DC695" s="16" t="str">
        <f t="shared" si="504"/>
        <v>Pass</v>
      </c>
      <c r="DD695" s="38" t="b">
        <f>IF(ABS(Survey!$EE695)=0,TRUE,FALSE)</f>
        <v>1</v>
      </c>
      <c r="DE695" s="37" t="b">
        <f>NOT(ISBLANK(Survey!$EF695))</f>
        <v>0</v>
      </c>
      <c r="DF695" s="16" t="str">
        <f t="shared" si="505"/>
        <v>Fail</v>
      </c>
      <c r="DG695" s="36">
        <f>SUM(SUMIF(Survey!EL695:EN695,{"&gt;0","&lt;0"})*{1,-1})</f>
        <v>0</v>
      </c>
      <c r="DH695">
        <f t="shared" si="506"/>
        <v>0</v>
      </c>
      <c r="DI695">
        <f t="shared" si="507"/>
        <v>100</v>
      </c>
      <c r="DJ695" s="35" t="b">
        <f>IF(OR(Survey!$M695="ETF",Survey!$M695="ETF, alternative mutual fund",Survey!$M695="Closed-end", Survey!$M695="Split share corp"),TRUE,FALSE)</f>
        <v>0</v>
      </c>
      <c r="DK695" s="16" t="str">
        <f t="shared" si="508"/>
        <v>Fail</v>
      </c>
      <c r="DL695" s="36">
        <f>SUM(SUMIF(Survey!EP695:EV695,{"&gt;0","&lt;0"})*{1,-1})</f>
        <v>0</v>
      </c>
      <c r="DM695">
        <f t="shared" si="509"/>
        <v>0</v>
      </c>
      <c r="DN695" s="17">
        <f t="shared" si="510"/>
        <v>100</v>
      </c>
      <c r="DO695" s="16" t="str">
        <f t="shared" si="511"/>
        <v>Fail</v>
      </c>
      <c r="DP695" s="36">
        <f>SUM(SUMIF(Survey!EX695:FD695,{"&gt;0","&lt;0"})*{1,-1})</f>
        <v>0</v>
      </c>
      <c r="DQ695">
        <f t="shared" si="512"/>
        <v>0</v>
      </c>
      <c r="DR695" s="17">
        <f t="shared" si="513"/>
        <v>100</v>
      </c>
    </row>
    <row r="696" spans="1:122"/>
    <row r="697" spans="1:122"/>
    <row r="698" spans="1:122"/>
    <row r="699" spans="1:122"/>
    <row r="700" spans="1:122"/>
  </sheetData>
  <mergeCells count="31">
    <mergeCell ref="BQ2:BT2"/>
    <mergeCell ref="BC2:BG2"/>
    <mergeCell ref="I2:K2"/>
    <mergeCell ref="AH2:AJ2"/>
    <mergeCell ref="AK2:AM2"/>
    <mergeCell ref="AN2:AP2"/>
    <mergeCell ref="AQ2:AS2"/>
    <mergeCell ref="L2:N2"/>
    <mergeCell ref="AE2:AG2"/>
    <mergeCell ref="R2:T2"/>
    <mergeCell ref="AT2:AV2"/>
    <mergeCell ref="AW2:AY2"/>
    <mergeCell ref="AZ2:BB2"/>
    <mergeCell ref="BH2:BJ2"/>
    <mergeCell ref="BK2:BP2"/>
    <mergeCell ref="DO2:DR2"/>
    <mergeCell ref="G2:H2"/>
    <mergeCell ref="CE2:CI2"/>
    <mergeCell ref="CJ2:CN2"/>
    <mergeCell ref="DK2:DN2"/>
    <mergeCell ref="CB2:CD2"/>
    <mergeCell ref="U2:Y2"/>
    <mergeCell ref="DC2:DE2"/>
    <mergeCell ref="CZ2:DB2"/>
    <mergeCell ref="DF2:DJ2"/>
    <mergeCell ref="CO2:CQ2"/>
    <mergeCell ref="CR2:CT2"/>
    <mergeCell ref="BU2:BV2"/>
    <mergeCell ref="CU2:CY2"/>
    <mergeCell ref="O2:Q2"/>
    <mergeCell ref="Z2:AD2"/>
  </mergeCells>
  <phoneticPr fontId="28" type="noConversion"/>
  <conditionalFormatting sqref="B1:Q1 S1:CD1 B2:E2 G2 I2 L2 AE2 AK2 BW2 CE2 CJ2 CU2 DF2 DK2 DO2 DS2:DT2 AA3:BG3 BK3:BO3 BW3:CD3 AK3:AS4 BC3:BJ4 BQ3:BV695 CE3:CN695 CU3:CY695 DF3:DT695 B3:Q1048576 AG4:BP695 BW4:CB695 S696:DT1048576">
    <cfRule type="cellIs" dxfId="40" priority="143" operator="equal">
      <formula>"Fail"</formula>
    </cfRule>
    <cfRule type="cellIs" dxfId="39" priority="142" operator="equal">
      <formula>"Pass"</formula>
    </cfRule>
  </conditionalFormatting>
  <conditionalFormatting sqref="R1:R1048576">
    <cfRule type="cellIs" dxfId="38" priority="36" operator="equal">
      <formula>"Pass"</formula>
    </cfRule>
    <cfRule type="cellIs" dxfId="37" priority="37" operator="equal">
      <formula>"Fail"</formula>
    </cfRule>
  </conditionalFormatting>
  <conditionalFormatting sqref="S3:Y695">
    <cfRule type="cellIs" dxfId="36" priority="38" operator="equal">
      <formula>"Pass"</formula>
    </cfRule>
    <cfRule type="cellIs" dxfId="35" priority="39" operator="equal">
      <formula>"Fail"</formula>
    </cfRule>
  </conditionalFormatting>
  <conditionalFormatting sqref="U2:U695">
    <cfRule type="cellIs" dxfId="34" priority="56" operator="equal">
      <formula>"Pass"</formula>
    </cfRule>
    <cfRule type="cellIs" dxfId="33" priority="57" operator="equal">
      <formula>"Fail"</formula>
    </cfRule>
  </conditionalFormatting>
  <conditionalFormatting sqref="Z2:Z695">
    <cfRule type="cellIs" dxfId="32" priority="30" operator="equal">
      <formula>"Pass"</formula>
    </cfRule>
    <cfRule type="cellIs" dxfId="31" priority="31" operator="equal">
      <formula>"Fail"</formula>
    </cfRule>
  </conditionalFormatting>
  <conditionalFormatting sqref="AA4:AE695">
    <cfRule type="cellIs" dxfId="30" priority="34" operator="equal">
      <formula>"Pass"</formula>
    </cfRule>
    <cfRule type="cellIs" dxfId="29" priority="35" operator="equal">
      <formula>"Fail"</formula>
    </cfRule>
  </conditionalFormatting>
  <conditionalFormatting sqref="AE4:AE695">
    <cfRule type="expression" dxfId="28" priority="400">
      <formula>AND($BQ4="Fail",$BT4=1)</formula>
    </cfRule>
  </conditionalFormatting>
  <conditionalFormatting sqref="AN2">
    <cfRule type="cellIs" dxfId="27" priority="132" operator="equal">
      <formula>"Pass"</formula>
    </cfRule>
    <cfRule type="cellIs" dxfId="26" priority="133" operator="equal">
      <formula>"Fail"</formula>
    </cfRule>
  </conditionalFormatting>
  <conditionalFormatting sqref="AQ2">
    <cfRule type="cellIs" dxfId="25" priority="131" operator="equal">
      <formula>"Fail"</formula>
    </cfRule>
    <cfRule type="cellIs" dxfId="24" priority="130" operator="equal">
      <formula>"Pass"</formula>
    </cfRule>
  </conditionalFormatting>
  <conditionalFormatting sqref="BH2">
    <cfRule type="cellIs" dxfId="23" priority="2" operator="equal">
      <formula>"Fail"</formula>
    </cfRule>
    <cfRule type="cellIs" dxfId="22" priority="1" operator="equal">
      <formula>"Pass"</formula>
    </cfRule>
  </conditionalFormatting>
  <conditionalFormatting sqref="CB2">
    <cfRule type="cellIs" dxfId="21" priority="91" operator="equal">
      <formula>"Fail"</formula>
    </cfRule>
    <cfRule type="cellIs" dxfId="20" priority="90" operator="equal">
      <formula>"Pass"</formula>
    </cfRule>
  </conditionalFormatting>
  <conditionalFormatting sqref="CD4:CD695">
    <cfRule type="cellIs" dxfId="19" priority="88" operator="equal">
      <formula>"Pass"</formula>
    </cfRule>
    <cfRule type="cellIs" dxfId="18" priority="89" operator="equal">
      <formula>"Fail"</formula>
    </cfRule>
  </conditionalFormatting>
  <conditionalFormatting sqref="CF1:DT1">
    <cfRule type="cellIs" dxfId="17" priority="109" operator="equal">
      <formula>"Fail"</formula>
    </cfRule>
    <cfRule type="cellIs" dxfId="16" priority="108" operator="equal">
      <formula>"Pass"</formula>
    </cfRule>
  </conditionalFormatting>
  <conditionalFormatting sqref="CO2">
    <cfRule type="cellIs" dxfId="15" priority="124" operator="equal">
      <formula>"Pass"</formula>
    </cfRule>
    <cfRule type="cellIs" dxfId="14" priority="125" operator="equal">
      <formula>"Fail"</formula>
    </cfRule>
  </conditionalFormatting>
  <conditionalFormatting sqref="CO4:CO695">
    <cfRule type="cellIs" dxfId="13" priority="122" operator="equal">
      <formula>"Pass"</formula>
    </cfRule>
    <cfRule type="cellIs" dxfId="12" priority="123" operator="equal">
      <formula>"Fail"</formula>
    </cfRule>
  </conditionalFormatting>
  <conditionalFormatting sqref="CO3:CT3 CQ4:CR695 CT4:CT695">
    <cfRule type="cellIs" dxfId="11" priority="116" operator="equal">
      <formula>"Pass"</formula>
    </cfRule>
    <cfRule type="cellIs" dxfId="10" priority="117" operator="equal">
      <formula>"Fail"</formula>
    </cfRule>
  </conditionalFormatting>
  <conditionalFormatting sqref="CR2">
    <cfRule type="cellIs" dxfId="9" priority="118" operator="equal">
      <formula>"Pass"</formula>
    </cfRule>
    <cfRule type="cellIs" dxfId="8" priority="119" operator="equal">
      <formula>"Fail"</formula>
    </cfRule>
  </conditionalFormatting>
  <conditionalFormatting sqref="CZ2">
    <cfRule type="cellIs" dxfId="7" priority="112" operator="equal">
      <formula>"Pass"</formula>
    </cfRule>
    <cfRule type="cellIs" dxfId="6" priority="113" operator="equal">
      <formula>"Fail"</formula>
    </cfRule>
  </conditionalFormatting>
  <conditionalFormatting sqref="CZ4:CZ695">
    <cfRule type="cellIs" dxfId="5" priority="110" operator="equal">
      <formula>"Pass"</formula>
    </cfRule>
    <cfRule type="cellIs" dxfId="4" priority="111" operator="equal">
      <formula>"Fail"</formula>
    </cfRule>
  </conditionalFormatting>
  <conditionalFormatting sqref="CZ3:DE3 DB4:DC695 DE4:DE695">
    <cfRule type="cellIs" dxfId="3" priority="105" operator="equal">
      <formula>"Fail"</formula>
    </cfRule>
    <cfRule type="cellIs" dxfId="2" priority="104" operator="equal">
      <formula>"Pass"</formula>
    </cfRule>
  </conditionalFormatting>
  <conditionalFormatting sqref="DC2">
    <cfRule type="cellIs" dxfId="1" priority="107" operator="equal">
      <formula>"Fail"</formula>
    </cfRule>
    <cfRule type="cellIs" dxfId="0" priority="106" operator="equal">
      <formula>"Pass"</formula>
    </cfRule>
  </conditionalFormatting>
  <dataValidations xWindow="748" yWindow="646" count="1">
    <dataValidation allowBlank="1" showErrorMessage="1" sqref="DL3:DN695 CP3 CS3 DA3 DD3 CC3 DO2:DO695 DB3:DC695 AG4:AG695 BP4:BP695 DP3:DR695 AF3:AG3 CQ3:CR695 DE3:DE695 DG3:DJ695 CD3:CO695 DF2:DF695 A3:AE695 DK2:DK695 BQ3:CB695 CT3:CZ695 AH3:BO695" xr:uid="{D66F2D39-61CF-4E50-A97A-1C61BF896006}"/>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XFC159"/>
  <sheetViews>
    <sheetView zoomScale="85" zoomScaleNormal="85" workbookViewId="0"/>
  </sheetViews>
  <sheetFormatPr defaultColWidth="0" defaultRowHeight="15" zeroHeight="1"/>
  <cols>
    <col min="1" max="1" width="37.85546875" customWidth="1"/>
    <col min="2" max="2" width="30.140625" customWidth="1"/>
    <col min="3" max="3" width="32.42578125" customWidth="1"/>
    <col min="4" max="4" width="107.7109375" customWidth="1"/>
    <col min="5" max="5" width="82.85546875" customWidth="1"/>
    <col min="6" max="11" width="9.140625" customWidth="1"/>
    <col min="12" max="16383" width="9.140625" hidden="1"/>
    <col min="16384" max="16384" width="13.28515625" hidden="1"/>
  </cols>
  <sheetData>
    <row r="1" spans="1:5">
      <c r="A1" s="22" t="s">
        <v>642</v>
      </c>
    </row>
    <row r="2" spans="1:5">
      <c r="A2" s="45"/>
      <c r="B2" s="45"/>
      <c r="C2" s="116"/>
      <c r="D2" s="45"/>
      <c r="E2" s="45"/>
    </row>
    <row r="3" spans="1:5">
      <c r="A3" s="45" t="s">
        <v>907</v>
      </c>
      <c r="B3" s="45"/>
      <c r="C3" s="116"/>
      <c r="D3" s="45"/>
      <c r="E3" s="45"/>
    </row>
    <row r="4" spans="1:5">
      <c r="A4" s="45"/>
      <c r="B4" s="45"/>
      <c r="C4" s="116"/>
      <c r="D4" s="45"/>
      <c r="E4" s="45"/>
    </row>
    <row r="5" spans="1:5">
      <c r="A5" s="22" t="s">
        <v>396</v>
      </c>
    </row>
    <row r="6" spans="1:5" ht="13.5" customHeight="1">
      <c r="A6" s="45" t="s">
        <v>28</v>
      </c>
      <c r="B6" s="45" t="s">
        <v>29</v>
      </c>
      <c r="C6" s="45" t="s">
        <v>30</v>
      </c>
      <c r="D6" s="45" t="s">
        <v>522</v>
      </c>
      <c r="E6" s="45" t="s">
        <v>34</v>
      </c>
    </row>
    <row r="7" spans="1:5" ht="49.5" customHeight="1">
      <c r="A7" s="45" t="s">
        <v>833</v>
      </c>
      <c r="B7" s="45" t="s">
        <v>35</v>
      </c>
      <c r="C7" s="45" t="s">
        <v>834</v>
      </c>
      <c r="D7" s="45" t="s">
        <v>848</v>
      </c>
      <c r="E7" s="249" t="s">
        <v>980</v>
      </c>
    </row>
    <row r="8" spans="1:5" ht="13.5" customHeight="1">
      <c r="A8" s="45" t="s">
        <v>842</v>
      </c>
      <c r="B8" s="45" t="s">
        <v>35</v>
      </c>
      <c r="C8" s="2" t="s">
        <v>843</v>
      </c>
      <c r="D8" s="64" t="s">
        <v>562</v>
      </c>
      <c r="E8" s="45" t="s">
        <v>38</v>
      </c>
    </row>
    <row r="9" spans="1:5" ht="42.75" customHeight="1">
      <c r="A9" s="45" t="s">
        <v>824</v>
      </c>
      <c r="B9" s="45" t="s">
        <v>890</v>
      </c>
      <c r="C9" s="45" t="s">
        <v>825</v>
      </c>
      <c r="D9" s="183" t="s">
        <v>851</v>
      </c>
      <c r="E9" s="64" t="s">
        <v>942</v>
      </c>
    </row>
    <row r="10" spans="1:5" ht="32.1" customHeight="1">
      <c r="A10" s="45" t="s">
        <v>827</v>
      </c>
      <c r="B10" s="45" t="s">
        <v>890</v>
      </c>
      <c r="C10" s="45" t="s">
        <v>828</v>
      </c>
      <c r="D10" s="64" t="s">
        <v>852</v>
      </c>
      <c r="E10" s="45" t="s">
        <v>853</v>
      </c>
    </row>
    <row r="11" spans="1:5" ht="29.45" customHeight="1">
      <c r="A11" s="45" t="s">
        <v>845</v>
      </c>
      <c r="B11" s="45" t="s">
        <v>890</v>
      </c>
      <c r="C11" s="2" t="s">
        <v>830</v>
      </c>
      <c r="D11" s="64" t="s">
        <v>854</v>
      </c>
      <c r="E11" s="64" t="s">
        <v>910</v>
      </c>
    </row>
    <row r="12" spans="1:5" ht="29.45" customHeight="1">
      <c r="A12" s="45" t="s">
        <v>955</v>
      </c>
      <c r="B12" s="45" t="s">
        <v>456</v>
      </c>
      <c r="C12" s="45" t="s">
        <v>947</v>
      </c>
      <c r="D12" s="64" t="s">
        <v>959</v>
      </c>
      <c r="E12" s="45" t="s">
        <v>957</v>
      </c>
    </row>
    <row r="13" spans="1:5" ht="96" customHeight="1">
      <c r="A13" s="45" t="s">
        <v>846</v>
      </c>
      <c r="B13" s="45" t="s">
        <v>836</v>
      </c>
      <c r="C13" s="2" t="s">
        <v>837</v>
      </c>
      <c r="D13" s="64" t="s">
        <v>987</v>
      </c>
      <c r="E13" s="249" t="s">
        <v>982</v>
      </c>
    </row>
    <row r="14" spans="1:5" ht="13.5" customHeight="1">
      <c r="A14" s="45" t="s">
        <v>882</v>
      </c>
      <c r="B14" s="45" t="s">
        <v>836</v>
      </c>
      <c r="C14" s="116" t="s">
        <v>881</v>
      </c>
      <c r="D14" s="184" t="s">
        <v>885</v>
      </c>
      <c r="E14" s="45" t="s">
        <v>886</v>
      </c>
    </row>
    <row r="15" spans="1:5" s="1" customFormat="1" ht="29.25" customHeight="1">
      <c r="A15" s="64" t="s">
        <v>847</v>
      </c>
      <c r="B15" s="64" t="s">
        <v>836</v>
      </c>
      <c r="C15" s="41" t="s">
        <v>838</v>
      </c>
      <c r="D15" s="64" t="s">
        <v>972</v>
      </c>
      <c r="E15" s="64" t="s">
        <v>913</v>
      </c>
    </row>
    <row r="16" spans="1:5" ht="13.5" customHeight="1">
      <c r="A16" s="45" t="s">
        <v>879</v>
      </c>
      <c r="B16" s="45" t="s">
        <v>836</v>
      </c>
      <c r="C16" s="2" t="s">
        <v>880</v>
      </c>
      <c r="D16" s="64" t="s">
        <v>562</v>
      </c>
      <c r="E16" s="45" t="s">
        <v>911</v>
      </c>
    </row>
    <row r="17" spans="1:5" ht="44.25" customHeight="1">
      <c r="A17" s="45" t="s">
        <v>927</v>
      </c>
      <c r="B17" s="45" t="s">
        <v>823</v>
      </c>
      <c r="C17" s="114" t="s">
        <v>929</v>
      </c>
      <c r="D17" s="64" t="s">
        <v>965</v>
      </c>
      <c r="E17" s="64" t="s">
        <v>981</v>
      </c>
    </row>
    <row r="18" spans="1:5" ht="13.5" customHeight="1">
      <c r="A18" s="45"/>
      <c r="B18" s="45"/>
      <c r="C18" s="45"/>
      <c r="D18" s="45"/>
    </row>
    <row r="19" spans="1:5" ht="13.5" customHeight="1">
      <c r="A19" s="22" t="s">
        <v>817</v>
      </c>
    </row>
    <row r="20" spans="1:5">
      <c r="A20" s="208" t="s">
        <v>28</v>
      </c>
      <c r="B20" s="209" t="s">
        <v>29</v>
      </c>
      <c r="C20" s="209" t="s">
        <v>30</v>
      </c>
      <c r="D20" s="209" t="s">
        <v>515</v>
      </c>
    </row>
    <row r="21" spans="1:5">
      <c r="A21" s="211" t="s">
        <v>818</v>
      </c>
      <c r="B21" s="212" t="s">
        <v>35</v>
      </c>
      <c r="C21" s="212" t="s">
        <v>651</v>
      </c>
      <c r="D21" s="228" t="s">
        <v>820</v>
      </c>
    </row>
    <row r="22" spans="1:5">
      <c r="A22" s="214" t="s">
        <v>819</v>
      </c>
      <c r="B22" s="200" t="s">
        <v>35</v>
      </c>
      <c r="C22" s="200" t="s">
        <v>48</v>
      </c>
      <c r="D22" s="229" t="s">
        <v>944</v>
      </c>
    </row>
    <row r="23" spans="1:5">
      <c r="A23" s="211" t="s">
        <v>917</v>
      </c>
      <c r="B23" s="212" t="s">
        <v>35</v>
      </c>
      <c r="C23" s="212" t="s">
        <v>683</v>
      </c>
      <c r="D23" s="228" t="s">
        <v>921</v>
      </c>
    </row>
    <row r="24" spans="1:5">
      <c r="A24" s="214" t="s">
        <v>507</v>
      </c>
      <c r="B24" s="200" t="s">
        <v>35</v>
      </c>
      <c r="C24" s="200" t="s">
        <v>52</v>
      </c>
      <c r="D24" s="207" t="s">
        <v>822</v>
      </c>
    </row>
    <row r="25" spans="1:5">
      <c r="A25" s="211" t="s">
        <v>923</v>
      </c>
      <c r="B25" s="212" t="s">
        <v>35</v>
      </c>
      <c r="C25" s="212" t="s">
        <v>684</v>
      </c>
      <c r="D25" s="228" t="s">
        <v>924</v>
      </c>
    </row>
    <row r="26" spans="1:5">
      <c r="A26" s="230" t="s">
        <v>961</v>
      </c>
      <c r="B26" s="200" t="s">
        <v>456</v>
      </c>
      <c r="C26" s="230" t="s">
        <v>458</v>
      </c>
      <c r="D26" s="231" t="s">
        <v>962</v>
      </c>
    </row>
    <row r="27" spans="1:5" ht="30">
      <c r="A27" s="211" t="s">
        <v>205</v>
      </c>
      <c r="B27" s="212" t="s">
        <v>823</v>
      </c>
      <c r="C27" s="212" t="s">
        <v>81</v>
      </c>
      <c r="D27" s="228" t="s">
        <v>826</v>
      </c>
    </row>
    <row r="28" spans="1:5"/>
    <row r="29" spans="1:5"/>
    <row r="30" spans="1:5">
      <c r="C30" s="42"/>
    </row>
    <row r="31" spans="1:5">
      <c r="C31" s="42"/>
    </row>
    <row r="32" spans="1:5">
      <c r="C32" s="42"/>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3B68-CCD2-43B3-964C-C543DD204849}">
  <dimension ref="A1:X19"/>
  <sheetViews>
    <sheetView workbookViewId="0"/>
  </sheetViews>
  <sheetFormatPr defaultColWidth="0" defaultRowHeight="15" zeroHeight="1"/>
  <cols>
    <col min="1" max="14" width="8.85546875" customWidth="1"/>
    <col min="15" max="15" width="26.7109375" customWidth="1"/>
    <col min="16" max="24" width="8.85546875" customWidth="1"/>
    <col min="25" max="16384" width="8.85546875" hidden="1"/>
  </cols>
  <sheetData>
    <row r="1" spans="1:15">
      <c r="A1" s="208" t="s">
        <v>935</v>
      </c>
      <c r="B1" s="209"/>
      <c r="C1" s="209"/>
      <c r="D1" s="209"/>
      <c r="E1" s="210"/>
      <c r="F1" s="208"/>
      <c r="G1" s="209"/>
      <c r="H1" s="209"/>
      <c r="I1" s="209"/>
      <c r="J1" s="210"/>
      <c r="K1" s="208"/>
      <c r="L1" s="209"/>
      <c r="M1" s="209"/>
      <c r="N1" s="209"/>
      <c r="O1" s="210"/>
    </row>
    <row r="2" spans="1:15">
      <c r="A2" s="211"/>
      <c r="B2" s="212"/>
      <c r="C2" s="212"/>
      <c r="D2" s="212"/>
      <c r="E2" s="213"/>
      <c r="F2" s="211"/>
      <c r="G2" s="212"/>
      <c r="H2" s="212"/>
      <c r="I2" s="212"/>
      <c r="J2" s="213"/>
      <c r="K2" s="211"/>
      <c r="L2" s="212"/>
      <c r="M2" s="212"/>
      <c r="N2" s="212"/>
      <c r="O2" s="213"/>
    </row>
    <row r="3" spans="1:15" ht="27.75" customHeight="1">
      <c r="A3" s="271" t="s">
        <v>941</v>
      </c>
      <c r="B3" s="272"/>
      <c r="C3" s="272"/>
      <c r="D3" s="272"/>
      <c r="E3" s="272"/>
      <c r="F3" s="272"/>
      <c r="G3" s="272"/>
      <c r="H3" s="272"/>
      <c r="I3" s="272"/>
      <c r="J3" s="272"/>
      <c r="K3" s="272"/>
      <c r="L3" s="272"/>
      <c r="M3" s="272"/>
      <c r="N3" s="272"/>
      <c r="O3" s="273"/>
    </row>
    <row r="4" spans="1:15" ht="15.75">
      <c r="A4" s="211" t="s">
        <v>968</v>
      </c>
      <c r="B4" s="212"/>
      <c r="C4" s="212"/>
      <c r="D4" s="217"/>
      <c r="E4" s="218"/>
      <c r="F4" s="211"/>
      <c r="G4" s="212"/>
      <c r="H4" s="212"/>
      <c r="I4" s="217"/>
      <c r="J4" s="218"/>
      <c r="K4" s="211"/>
      <c r="L4" s="212"/>
      <c r="M4" s="212"/>
      <c r="N4" s="217"/>
      <c r="O4" s="218"/>
    </row>
    <row r="5" spans="1:15">
      <c r="A5" s="236" t="s">
        <v>976</v>
      </c>
      <c r="B5" s="237"/>
      <c r="C5" s="238"/>
      <c r="D5" s="237"/>
      <c r="E5" s="239"/>
      <c r="F5" s="236"/>
      <c r="G5" s="237"/>
      <c r="H5" s="238"/>
      <c r="I5" s="237"/>
      <c r="J5" s="239"/>
      <c r="K5" s="236"/>
      <c r="L5" s="237"/>
      <c r="M5" s="238"/>
      <c r="N5" s="237"/>
      <c r="O5" s="239"/>
    </row>
    <row r="6" spans="1:15">
      <c r="A6" s="214"/>
      <c r="B6" s="200"/>
      <c r="C6" s="200"/>
      <c r="D6" s="215"/>
      <c r="E6" s="216"/>
      <c r="F6" s="214"/>
      <c r="G6" s="200"/>
      <c r="H6" s="200"/>
      <c r="I6" s="215"/>
      <c r="J6" s="216"/>
      <c r="K6" s="214"/>
      <c r="L6" s="200"/>
      <c r="M6" s="200"/>
      <c r="N6" s="215"/>
      <c r="O6" s="216"/>
    </row>
    <row r="7" spans="1:15">
      <c r="A7" s="211" t="s">
        <v>969</v>
      </c>
      <c r="B7" s="212"/>
      <c r="C7" s="219"/>
      <c r="D7" s="220"/>
      <c r="E7" s="218"/>
      <c r="F7" s="211"/>
      <c r="G7" s="212"/>
      <c r="H7" s="219"/>
      <c r="I7" s="220"/>
      <c r="J7" s="218"/>
      <c r="K7" s="211"/>
      <c r="L7" s="212"/>
      <c r="M7" s="219"/>
      <c r="N7" s="220"/>
      <c r="O7" s="218"/>
    </row>
    <row r="8" spans="1:15">
      <c r="A8" s="214" t="s">
        <v>940</v>
      </c>
      <c r="B8" s="200"/>
      <c r="C8" s="207"/>
      <c r="D8" s="200"/>
      <c r="E8" s="221"/>
      <c r="F8" s="214"/>
      <c r="G8" s="200"/>
      <c r="H8" s="207"/>
      <c r="I8" s="200"/>
      <c r="J8" s="221"/>
      <c r="K8" s="214"/>
      <c r="L8" s="200"/>
      <c r="M8" s="207"/>
      <c r="N8" s="200"/>
      <c r="O8" s="221"/>
    </row>
    <row r="9" spans="1:15">
      <c r="A9" s="211"/>
      <c r="B9" s="212"/>
      <c r="C9" s="212"/>
      <c r="D9" s="222"/>
      <c r="E9" s="213"/>
      <c r="F9" s="211"/>
      <c r="G9" s="212"/>
      <c r="H9" s="212"/>
      <c r="I9" s="222"/>
      <c r="J9" s="213"/>
      <c r="K9" s="211"/>
      <c r="L9" s="212"/>
      <c r="M9" s="212"/>
      <c r="N9" s="222"/>
      <c r="O9" s="213"/>
    </row>
    <row r="10" spans="1:15">
      <c r="A10" s="214" t="s">
        <v>970</v>
      </c>
      <c r="B10" s="200"/>
      <c r="C10" s="207"/>
      <c r="D10" s="200"/>
      <c r="E10" s="221"/>
      <c r="F10" s="214"/>
      <c r="G10" s="200"/>
      <c r="H10" s="207"/>
      <c r="I10" s="200"/>
      <c r="J10" s="221"/>
      <c r="K10" s="214"/>
      <c r="L10" s="200"/>
      <c r="M10" s="207"/>
      <c r="N10" s="200"/>
      <c r="O10" s="221"/>
    </row>
    <row r="11" spans="1:15"/>
    <row r="12" spans="1:15"/>
    <row r="13" spans="1:15"/>
    <row r="14" spans="1:15"/>
    <row r="15" spans="1:15"/>
    <row r="16" spans="1:15"/>
    <row r="17"/>
    <row r="18"/>
    <row r="19"/>
  </sheetData>
  <mergeCells count="1">
    <mergeCell ref="A3:O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L102"/>
  <sheetViews>
    <sheetView zoomScaleNormal="100" workbookViewId="0"/>
  </sheetViews>
  <sheetFormatPr defaultColWidth="0" defaultRowHeight="15" zeroHeight="1"/>
  <cols>
    <col min="1" max="1" width="77" customWidth="1"/>
    <col min="2" max="2" width="17.140625" customWidth="1"/>
    <col min="3" max="3" width="113" customWidth="1"/>
    <col min="4" max="4" width="20.85546875" customWidth="1"/>
    <col min="5" max="5" width="18.28515625" customWidth="1"/>
    <col min="6" max="12" width="9.140625" customWidth="1"/>
    <col min="13" max="16384" width="9.140625" hidden="1"/>
  </cols>
  <sheetData>
    <row r="1" spans="1:4">
      <c r="A1" s="22" t="s">
        <v>520</v>
      </c>
      <c r="B1" s="22"/>
    </row>
    <row r="2" spans="1:4" ht="49.5" customHeight="1">
      <c r="A2" s="274" t="s">
        <v>634</v>
      </c>
      <c r="B2" s="274"/>
      <c r="C2" s="274"/>
    </row>
    <row r="3" spans="1:4" ht="17.25" customHeight="1">
      <c r="A3" s="274" t="s">
        <v>635</v>
      </c>
      <c r="B3" s="274"/>
      <c r="C3" s="274"/>
    </row>
    <row r="4" spans="1:4" ht="17.25" customHeight="1"/>
    <row r="5" spans="1:4">
      <c r="A5" s="131" t="s">
        <v>528</v>
      </c>
      <c r="B5" s="131"/>
      <c r="C5" s="132"/>
    </row>
    <row r="6" spans="1:4">
      <c r="A6" s="108" t="s">
        <v>524</v>
      </c>
      <c r="B6" s="124" t="s">
        <v>631</v>
      </c>
      <c r="C6" s="109" t="s">
        <v>525</v>
      </c>
    </row>
    <row r="7" spans="1:4" ht="109.5" customHeight="1">
      <c r="A7" s="74" t="s">
        <v>526</v>
      </c>
      <c r="B7" s="125"/>
      <c r="C7" s="107" t="s">
        <v>645</v>
      </c>
    </row>
    <row r="8" spans="1:4" ht="155.25" customHeight="1">
      <c r="A8" s="110" t="s">
        <v>527</v>
      </c>
      <c r="B8" s="126" t="s">
        <v>646</v>
      </c>
      <c r="C8" s="111" t="s">
        <v>643</v>
      </c>
      <c r="D8" s="22"/>
    </row>
    <row r="9" spans="1:4" ht="153" customHeight="1">
      <c r="A9" s="110"/>
      <c r="B9" s="127" t="s">
        <v>630</v>
      </c>
      <c r="C9" s="111" t="s">
        <v>640</v>
      </c>
    </row>
    <row r="10" spans="1:4"/>
    <row r="11" spans="1:4"/>
    <row r="12" spans="1:4"/>
    <row r="13" spans="1:4"/>
    <row r="14" spans="1:4"/>
    <row r="15" spans="1:4"/>
    <row r="16" spans="1: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sheetData>
  <mergeCells count="2">
    <mergeCell ref="A2:C2"/>
    <mergeCell ref="A3:C3"/>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AHL253"/>
  <sheetViews>
    <sheetView zoomScale="85" zoomScaleNormal="85" workbookViewId="0">
      <pane xSplit="1" ySplit="1" topLeftCell="B2" activePane="bottomRight" state="frozen"/>
      <selection pane="topRight" activeCell="B1" sqref="B1"/>
      <selection pane="bottomLeft" activeCell="A2" sqref="A2"/>
      <selection pane="bottomRight"/>
    </sheetView>
  </sheetViews>
  <sheetFormatPr defaultColWidth="0" defaultRowHeight="15" zeroHeight="1"/>
  <cols>
    <col min="1" max="1" width="61.42578125" style="45" customWidth="1"/>
    <col min="2" max="2" width="36.5703125" customWidth="1"/>
    <col min="3" max="3" width="35.28515625" style="45" customWidth="1"/>
    <col min="4" max="4" width="7.5703125" style="45" customWidth="1"/>
    <col min="5" max="5" width="12.140625" style="45" customWidth="1"/>
    <col min="6" max="6" width="13.42578125" style="45" customWidth="1"/>
    <col min="7" max="7" width="19.85546875" style="45" customWidth="1"/>
    <col min="8" max="8" width="76.5703125" style="45" customWidth="1"/>
    <col min="9" max="9" width="43.85546875" style="20" customWidth="1"/>
    <col min="10" max="10" width="137.7109375" style="45" customWidth="1"/>
    <col min="11" max="11" width="137.7109375" customWidth="1"/>
    <col min="12" max="12" width="12.28515625" style="64" customWidth="1"/>
    <col min="13" max="17" width="9.140625" style="45" customWidth="1"/>
    <col min="18" max="896" width="9.140625" style="45" hidden="1" customWidth="1"/>
    <col min="897" max="16384" width="0" style="45" hidden="1"/>
  </cols>
  <sheetData>
    <row r="1" spans="1:12" ht="13.5" customHeight="1">
      <c r="A1" s="46" t="s">
        <v>28</v>
      </c>
      <c r="B1" s="47" t="s">
        <v>29</v>
      </c>
      <c r="C1" s="47" t="s">
        <v>30</v>
      </c>
      <c r="D1" s="47" t="s">
        <v>521</v>
      </c>
      <c r="E1" s="47" t="s">
        <v>31</v>
      </c>
      <c r="F1" s="47" t="s">
        <v>32</v>
      </c>
      <c r="G1" s="47" t="s">
        <v>33</v>
      </c>
      <c r="H1" s="47" t="s">
        <v>34</v>
      </c>
      <c r="I1" s="48" t="s">
        <v>12</v>
      </c>
      <c r="J1" s="49" t="s">
        <v>502</v>
      </c>
      <c r="K1" s="47" t="s">
        <v>713</v>
      </c>
      <c r="L1" s="45"/>
    </row>
    <row r="2" spans="1:12" ht="16.5" customHeight="1">
      <c r="A2" s="56" t="s">
        <v>34</v>
      </c>
      <c r="B2" s="57" t="s">
        <v>35</v>
      </c>
      <c r="C2" s="57" t="s">
        <v>36</v>
      </c>
      <c r="D2" s="57" t="str">
        <f>SUBSTITUTE(ADDRESS(1,ROW()-1,4),"1","")</f>
        <v>A</v>
      </c>
      <c r="E2" s="57" t="s">
        <v>37</v>
      </c>
      <c r="F2" s="57" t="s">
        <v>38</v>
      </c>
      <c r="G2" s="57" t="s">
        <v>38</v>
      </c>
      <c r="H2" s="57" t="s">
        <v>495</v>
      </c>
      <c r="I2" s="50"/>
      <c r="J2" s="69" t="s">
        <v>193</v>
      </c>
      <c r="K2" s="57"/>
      <c r="L2" s="45"/>
    </row>
    <row r="3" spans="1:12" ht="15" customHeight="1">
      <c r="A3" s="56" t="s">
        <v>10</v>
      </c>
      <c r="B3" s="57" t="s">
        <v>35</v>
      </c>
      <c r="C3" s="57" t="s">
        <v>39</v>
      </c>
      <c r="D3" s="57" t="str">
        <f t="shared" ref="D3:D83" si="0">SUBSTITUTE(ADDRESS(1,ROW()-1,4),"1","")</f>
        <v>B</v>
      </c>
      <c r="E3" s="57" t="s">
        <v>37</v>
      </c>
      <c r="F3" s="57" t="s">
        <v>38</v>
      </c>
      <c r="G3" s="57" t="s">
        <v>38</v>
      </c>
      <c r="H3" s="57" t="s">
        <v>194</v>
      </c>
      <c r="I3" s="50" t="s">
        <v>40</v>
      </c>
      <c r="J3" s="69"/>
      <c r="K3" s="57"/>
      <c r="L3" s="45"/>
    </row>
    <row r="4" spans="1:12" ht="15" customHeight="1">
      <c r="A4" s="56" t="s">
        <v>204</v>
      </c>
      <c r="B4" s="57" t="s">
        <v>35</v>
      </c>
      <c r="C4" s="57" t="s">
        <v>42</v>
      </c>
      <c r="D4" s="57" t="str">
        <f t="shared" si="0"/>
        <v>C</v>
      </c>
      <c r="E4" s="57" t="s">
        <v>41</v>
      </c>
      <c r="F4" s="57" t="s">
        <v>38</v>
      </c>
      <c r="G4" s="57" t="s">
        <v>38</v>
      </c>
      <c r="H4" s="57" t="s">
        <v>194</v>
      </c>
      <c r="I4" s="50" t="s">
        <v>43</v>
      </c>
      <c r="J4" s="69" t="s">
        <v>44</v>
      </c>
      <c r="K4" s="51" t="s">
        <v>45</v>
      </c>
      <c r="L4" s="45"/>
    </row>
    <row r="5" spans="1:12" ht="15" customHeight="1">
      <c r="A5" s="56" t="s">
        <v>203</v>
      </c>
      <c r="B5" s="57" t="s">
        <v>35</v>
      </c>
      <c r="C5" s="57" t="s">
        <v>46</v>
      </c>
      <c r="D5" s="57" t="str">
        <f t="shared" si="0"/>
        <v>D</v>
      </c>
      <c r="E5" s="57" t="s">
        <v>37</v>
      </c>
      <c r="F5" s="57" t="s">
        <v>38</v>
      </c>
      <c r="G5" s="57" t="s">
        <v>38</v>
      </c>
      <c r="H5" s="57" t="s">
        <v>194</v>
      </c>
      <c r="I5" s="50" t="s">
        <v>47</v>
      </c>
      <c r="J5" s="69" t="s">
        <v>207</v>
      </c>
      <c r="K5" s="70"/>
      <c r="L5" s="45"/>
    </row>
    <row r="6" spans="1:12" ht="15" customHeight="1">
      <c r="A6" s="56" t="s">
        <v>654</v>
      </c>
      <c r="B6" s="57" t="s">
        <v>35</v>
      </c>
      <c r="C6" s="57" t="s">
        <v>651</v>
      </c>
      <c r="D6" s="57" t="str">
        <f t="shared" si="0"/>
        <v>E</v>
      </c>
      <c r="E6" s="57" t="s">
        <v>37</v>
      </c>
      <c r="F6" s="57" t="s">
        <v>38</v>
      </c>
      <c r="G6" s="57" t="s">
        <v>38</v>
      </c>
      <c r="H6" s="5" t="s">
        <v>821</v>
      </c>
      <c r="I6" s="52" t="s">
        <v>49</v>
      </c>
      <c r="J6" s="69" t="s">
        <v>655</v>
      </c>
      <c r="K6" s="71"/>
      <c r="L6" s="45"/>
    </row>
    <row r="7" spans="1:12" ht="15" customHeight="1">
      <c r="A7" s="56" t="s">
        <v>173</v>
      </c>
      <c r="B7" s="57" t="s">
        <v>35</v>
      </c>
      <c r="C7" s="57" t="s">
        <v>48</v>
      </c>
      <c r="D7" s="57" t="str">
        <f t="shared" si="0"/>
        <v>F</v>
      </c>
      <c r="E7" s="57" t="s">
        <v>37</v>
      </c>
      <c r="F7" s="57" t="s">
        <v>38</v>
      </c>
      <c r="G7" s="57" t="s">
        <v>38</v>
      </c>
      <c r="H7" s="5" t="s">
        <v>821</v>
      </c>
      <c r="I7" s="52" t="s">
        <v>49</v>
      </c>
      <c r="J7" s="69" t="s">
        <v>656</v>
      </c>
      <c r="K7" s="53" t="s">
        <v>182</v>
      </c>
      <c r="L7" s="45"/>
    </row>
    <row r="8" spans="1:12" ht="34.5" customHeight="1">
      <c r="A8" s="59" t="s">
        <v>504</v>
      </c>
      <c r="B8" s="57" t="s">
        <v>35</v>
      </c>
      <c r="C8" s="57" t="s">
        <v>50</v>
      </c>
      <c r="D8" s="57" t="str">
        <f t="shared" si="0"/>
        <v>G</v>
      </c>
      <c r="E8" s="57" t="s">
        <v>37</v>
      </c>
      <c r="F8" s="57" t="s">
        <v>38</v>
      </c>
      <c r="G8" s="57" t="s">
        <v>38</v>
      </c>
      <c r="H8" s="57" t="s">
        <v>194</v>
      </c>
      <c r="I8" s="50" t="s">
        <v>178</v>
      </c>
      <c r="J8" s="69" t="s">
        <v>505</v>
      </c>
      <c r="K8" s="70"/>
      <c r="L8" s="45"/>
    </row>
    <row r="9" spans="1:12" ht="56.1" customHeight="1">
      <c r="A9" s="56" t="s">
        <v>915</v>
      </c>
      <c r="B9" s="57" t="s">
        <v>35</v>
      </c>
      <c r="C9" s="142" t="s">
        <v>683</v>
      </c>
      <c r="D9" s="57" t="str">
        <f t="shared" si="0"/>
        <v>H</v>
      </c>
      <c r="E9" s="57" t="s">
        <v>37</v>
      </c>
      <c r="F9" s="57" t="s">
        <v>38</v>
      </c>
      <c r="G9" s="57" t="s">
        <v>38</v>
      </c>
      <c r="H9" s="57" t="s">
        <v>946</v>
      </c>
      <c r="I9" s="139" t="s">
        <v>692</v>
      </c>
      <c r="J9" s="242" t="s">
        <v>918</v>
      </c>
      <c r="K9" s="240"/>
      <c r="L9" s="45"/>
    </row>
    <row r="10" spans="1:12" ht="34.5" customHeight="1">
      <c r="A10" s="56" t="s">
        <v>696</v>
      </c>
      <c r="B10" s="57" t="s">
        <v>35</v>
      </c>
      <c r="C10" s="142" t="s">
        <v>682</v>
      </c>
      <c r="D10" s="57" t="str">
        <f t="shared" si="0"/>
        <v>I</v>
      </c>
      <c r="E10" s="57" t="s">
        <v>37</v>
      </c>
      <c r="F10" s="57" t="s">
        <v>38</v>
      </c>
      <c r="G10" s="57" t="s">
        <v>38</v>
      </c>
      <c r="H10" s="57" t="s">
        <v>194</v>
      </c>
      <c r="I10" s="50" t="s">
        <v>8</v>
      </c>
      <c r="J10" s="45" t="s">
        <v>697</v>
      </c>
      <c r="K10" s="57"/>
      <c r="L10" s="45"/>
    </row>
    <row r="11" spans="1:12" ht="45" customHeight="1">
      <c r="A11" s="56" t="s">
        <v>551</v>
      </c>
      <c r="B11" s="57" t="s">
        <v>35</v>
      </c>
      <c r="C11" s="142" t="s">
        <v>539</v>
      </c>
      <c r="D11" s="57" t="str">
        <f t="shared" si="0"/>
        <v>J</v>
      </c>
      <c r="E11" s="57" t="s">
        <v>37</v>
      </c>
      <c r="F11" s="57" t="s">
        <v>38</v>
      </c>
      <c r="G11" s="57" t="s">
        <v>38</v>
      </c>
      <c r="H11" s="69" t="s">
        <v>714</v>
      </c>
      <c r="I11" s="50" t="s">
        <v>540</v>
      </c>
      <c r="J11" s="69" t="s">
        <v>695</v>
      </c>
      <c r="K11" s="57"/>
      <c r="L11" s="45"/>
    </row>
    <row r="12" spans="1:12" ht="76.5" customHeight="1">
      <c r="A12" s="59" t="s">
        <v>199</v>
      </c>
      <c r="B12" s="57" t="s">
        <v>35</v>
      </c>
      <c r="C12" s="57" t="s">
        <v>51</v>
      </c>
      <c r="D12" s="57" t="str">
        <f t="shared" si="0"/>
        <v>K</v>
      </c>
      <c r="E12" s="57" t="s">
        <v>37</v>
      </c>
      <c r="F12" s="57" t="s">
        <v>38</v>
      </c>
      <c r="G12" s="57" t="s">
        <v>38</v>
      </c>
      <c r="H12" s="23" t="s">
        <v>556</v>
      </c>
      <c r="I12" s="50" t="s">
        <v>351</v>
      </c>
      <c r="J12" s="120" t="s">
        <v>553</v>
      </c>
      <c r="K12" s="57"/>
      <c r="L12" s="45"/>
    </row>
    <row r="13" spans="1:12" ht="15" customHeight="1">
      <c r="A13" s="56" t="s">
        <v>333</v>
      </c>
      <c r="B13" s="57" t="s">
        <v>35</v>
      </c>
      <c r="C13" s="57" t="s">
        <v>264</v>
      </c>
      <c r="D13" s="57" t="str">
        <f t="shared" si="0"/>
        <v>L</v>
      </c>
      <c r="E13" s="57" t="s">
        <v>37</v>
      </c>
      <c r="F13" s="57" t="s">
        <v>38</v>
      </c>
      <c r="G13" s="57" t="s">
        <v>38</v>
      </c>
      <c r="H13" s="57" t="s">
        <v>195</v>
      </c>
      <c r="I13" s="50" t="s">
        <v>307</v>
      </c>
      <c r="J13" s="73" t="s">
        <v>310</v>
      </c>
      <c r="K13" s="57"/>
      <c r="L13" s="45"/>
    </row>
    <row r="14" spans="1:12" ht="64.5" customHeight="1">
      <c r="A14" s="56" t="s">
        <v>387</v>
      </c>
      <c r="B14" s="57" t="s">
        <v>35</v>
      </c>
      <c r="C14" s="57" t="s">
        <v>52</v>
      </c>
      <c r="D14" s="57" t="str">
        <f t="shared" si="0"/>
        <v>M</v>
      </c>
      <c r="E14" s="57" t="s">
        <v>37</v>
      </c>
      <c r="F14" s="57" t="s">
        <v>38</v>
      </c>
      <c r="G14" s="57" t="s">
        <v>38</v>
      </c>
      <c r="H14" s="69" t="s">
        <v>633</v>
      </c>
      <c r="I14" s="50" t="s">
        <v>390</v>
      </c>
      <c r="J14" s="120" t="s">
        <v>641</v>
      </c>
      <c r="K14" s="57"/>
      <c r="L14" s="45"/>
    </row>
    <row r="15" spans="1:12" ht="15" customHeight="1">
      <c r="A15" s="56" t="s">
        <v>434</v>
      </c>
      <c r="B15" s="57" t="s">
        <v>35</v>
      </c>
      <c r="C15" s="57" t="s">
        <v>53</v>
      </c>
      <c r="D15" s="57" t="str">
        <f t="shared" si="0"/>
        <v>N</v>
      </c>
      <c r="E15" s="57" t="s">
        <v>37</v>
      </c>
      <c r="F15" s="57" t="s">
        <v>38</v>
      </c>
      <c r="G15" s="57" t="s">
        <v>38</v>
      </c>
      <c r="H15" s="57" t="s">
        <v>492</v>
      </c>
      <c r="I15" s="52"/>
      <c r="J15" s="57" t="s">
        <v>691</v>
      </c>
      <c r="K15" s="57"/>
      <c r="L15" s="45"/>
    </row>
    <row r="16" spans="1:12" ht="15" customHeight="1">
      <c r="A16" s="74" t="s">
        <v>367</v>
      </c>
      <c r="B16" s="57" t="s">
        <v>35</v>
      </c>
      <c r="C16" s="60" t="s">
        <v>352</v>
      </c>
      <c r="D16" s="57" t="str">
        <f t="shared" si="0"/>
        <v>O</v>
      </c>
      <c r="E16" s="57" t="s">
        <v>37</v>
      </c>
      <c r="F16" s="57" t="s">
        <v>38</v>
      </c>
      <c r="G16" s="57" t="s">
        <v>38</v>
      </c>
      <c r="H16" s="57" t="s">
        <v>38</v>
      </c>
      <c r="I16" s="52"/>
      <c r="J16" s="57" t="s">
        <v>519</v>
      </c>
      <c r="K16" s="57"/>
      <c r="L16" s="45"/>
    </row>
    <row r="17" spans="1:12" ht="15" customHeight="1">
      <c r="A17" s="56" t="s">
        <v>388</v>
      </c>
      <c r="B17" s="57" t="s">
        <v>35</v>
      </c>
      <c r="C17" s="57" t="s">
        <v>61</v>
      </c>
      <c r="D17" s="57" t="str">
        <f t="shared" si="0"/>
        <v>P</v>
      </c>
      <c r="E17" s="57" t="s">
        <v>37</v>
      </c>
      <c r="F17" s="57" t="s">
        <v>38</v>
      </c>
      <c r="G17" s="57" t="s">
        <v>38</v>
      </c>
      <c r="H17" s="57" t="s">
        <v>335</v>
      </c>
      <c r="I17" s="52" t="s">
        <v>305</v>
      </c>
      <c r="J17" s="73" t="s">
        <v>334</v>
      </c>
      <c r="K17" s="57"/>
      <c r="L17" s="45"/>
    </row>
    <row r="18" spans="1:12" ht="15" customHeight="1">
      <c r="A18" s="56" t="s">
        <v>385</v>
      </c>
      <c r="B18" s="57" t="s">
        <v>35</v>
      </c>
      <c r="C18" s="57" t="s">
        <v>62</v>
      </c>
      <c r="D18" s="57" t="str">
        <f t="shared" si="0"/>
        <v>Q</v>
      </c>
      <c r="E18" s="57" t="s">
        <v>37</v>
      </c>
      <c r="F18" s="57" t="s">
        <v>38</v>
      </c>
      <c r="G18" s="57" t="s">
        <v>38</v>
      </c>
      <c r="H18" s="57" t="s">
        <v>490</v>
      </c>
      <c r="I18" s="52"/>
      <c r="J18" s="69" t="s">
        <v>386</v>
      </c>
      <c r="K18" s="57"/>
      <c r="L18" s="45"/>
    </row>
    <row r="19" spans="1:12" ht="15" customHeight="1">
      <c r="A19" s="56" t="s">
        <v>63</v>
      </c>
      <c r="B19" s="57" t="s">
        <v>35</v>
      </c>
      <c r="C19" s="57" t="s">
        <v>64</v>
      </c>
      <c r="D19" s="57" t="str">
        <f t="shared" si="0"/>
        <v>R</v>
      </c>
      <c r="E19" s="57" t="s">
        <v>37</v>
      </c>
      <c r="F19" s="57" t="s">
        <v>38</v>
      </c>
      <c r="G19" s="57" t="s">
        <v>38</v>
      </c>
      <c r="H19" s="57" t="s">
        <v>38</v>
      </c>
      <c r="I19" s="50" t="s">
        <v>38</v>
      </c>
      <c r="J19" s="69" t="s">
        <v>562</v>
      </c>
      <c r="K19" s="57"/>
      <c r="L19" s="45"/>
    </row>
    <row r="20" spans="1:12" s="65" customFormat="1" ht="119.25" customHeight="1">
      <c r="A20" s="56" t="s">
        <v>685</v>
      </c>
      <c r="B20" s="57" t="s">
        <v>35</v>
      </c>
      <c r="C20" s="142" t="s">
        <v>684</v>
      </c>
      <c r="D20" s="57" t="str">
        <f t="shared" si="0"/>
        <v>S</v>
      </c>
      <c r="E20" s="57" t="s">
        <v>37</v>
      </c>
      <c r="F20" s="57" t="s">
        <v>38</v>
      </c>
      <c r="G20" s="57" t="s">
        <v>38</v>
      </c>
      <c r="H20" s="57" t="s">
        <v>195</v>
      </c>
      <c r="I20" s="141" t="s">
        <v>688</v>
      </c>
      <c r="J20" s="140" t="s">
        <v>699</v>
      </c>
      <c r="K20" s="79"/>
    </row>
    <row r="21" spans="1:12" ht="15" customHeight="1">
      <c r="A21" s="56" t="s">
        <v>657</v>
      </c>
      <c r="B21" s="57" t="s">
        <v>35</v>
      </c>
      <c r="C21" s="57" t="s">
        <v>658</v>
      </c>
      <c r="D21" s="57" t="str">
        <f t="shared" si="0"/>
        <v>T</v>
      </c>
      <c r="E21" s="57" t="s">
        <v>37</v>
      </c>
      <c r="F21" s="57" t="s">
        <v>38</v>
      </c>
      <c r="G21" s="57" t="s">
        <v>38</v>
      </c>
      <c r="H21" s="57" t="s">
        <v>195</v>
      </c>
      <c r="I21" s="52"/>
      <c r="J21" s="69" t="s">
        <v>660</v>
      </c>
      <c r="K21" s="57"/>
      <c r="L21" s="45"/>
    </row>
    <row r="22" spans="1:12" ht="15" customHeight="1">
      <c r="A22" s="59" t="s">
        <v>200</v>
      </c>
      <c r="B22" s="57" t="s">
        <v>35</v>
      </c>
      <c r="C22" s="57" t="s">
        <v>57</v>
      </c>
      <c r="D22" s="57" t="str">
        <f t="shared" si="0"/>
        <v>U</v>
      </c>
      <c r="E22" s="57" t="s">
        <v>37</v>
      </c>
      <c r="F22" s="57" t="s">
        <v>38</v>
      </c>
      <c r="G22" s="57" t="s">
        <v>38</v>
      </c>
      <c r="H22" s="57" t="s">
        <v>195</v>
      </c>
      <c r="I22" s="54" t="s">
        <v>13</v>
      </c>
      <c r="J22" s="69" t="s">
        <v>659</v>
      </c>
      <c r="K22" s="57"/>
      <c r="L22" s="45"/>
    </row>
    <row r="23" spans="1:12" ht="15" customHeight="1">
      <c r="A23" s="56" t="s">
        <v>59</v>
      </c>
      <c r="B23" s="57" t="s">
        <v>35</v>
      </c>
      <c r="C23" s="57" t="s">
        <v>60</v>
      </c>
      <c r="D23" s="57" t="str">
        <f t="shared" si="0"/>
        <v>V</v>
      </c>
      <c r="E23" s="57" t="s">
        <v>37</v>
      </c>
      <c r="F23" s="57" t="s">
        <v>38</v>
      </c>
      <c r="G23" s="57" t="s">
        <v>38</v>
      </c>
      <c r="H23" s="57" t="s">
        <v>38</v>
      </c>
      <c r="I23" s="52" t="s">
        <v>58</v>
      </c>
      <c r="J23" s="75" t="s">
        <v>564</v>
      </c>
      <c r="K23" s="57"/>
      <c r="L23" s="45"/>
    </row>
    <row r="24" spans="1:12" ht="41.25" customHeight="1">
      <c r="A24" s="56" t="s">
        <v>833</v>
      </c>
      <c r="B24" s="57" t="s">
        <v>35</v>
      </c>
      <c r="C24" s="45" t="s">
        <v>834</v>
      </c>
      <c r="D24" s="57" t="str">
        <f t="shared" si="0"/>
        <v>W</v>
      </c>
      <c r="E24" s="57" t="s">
        <v>37</v>
      </c>
      <c r="F24" s="57" t="s">
        <v>38</v>
      </c>
      <c r="G24" s="57" t="s">
        <v>38</v>
      </c>
      <c r="H24" s="69" t="s">
        <v>943</v>
      </c>
      <c r="I24" s="52" t="s">
        <v>857</v>
      </c>
      <c r="J24" s="243" t="s">
        <v>979</v>
      </c>
      <c r="K24" s="57"/>
      <c r="L24" s="45"/>
    </row>
    <row r="25" spans="1:12" ht="15" customHeight="1">
      <c r="A25" s="59" t="s">
        <v>842</v>
      </c>
      <c r="B25" s="57" t="s">
        <v>35</v>
      </c>
      <c r="C25" s="2" t="s">
        <v>843</v>
      </c>
      <c r="D25" s="57" t="str">
        <f t="shared" si="0"/>
        <v>X</v>
      </c>
      <c r="E25" s="57" t="s">
        <v>37</v>
      </c>
      <c r="F25" s="57" t="s">
        <v>38</v>
      </c>
      <c r="G25" s="57" t="s">
        <v>38</v>
      </c>
      <c r="H25" s="57" t="s">
        <v>38</v>
      </c>
      <c r="I25" s="52"/>
      <c r="J25" s="69" t="s">
        <v>562</v>
      </c>
      <c r="K25" s="57"/>
      <c r="L25" s="45"/>
    </row>
    <row r="26" spans="1:12" ht="15" customHeight="1">
      <c r="A26" s="59" t="s">
        <v>11</v>
      </c>
      <c r="B26" s="57" t="s">
        <v>65</v>
      </c>
      <c r="C26" s="57" t="s">
        <v>66</v>
      </c>
      <c r="D26" s="57" t="str">
        <f t="shared" si="0"/>
        <v>Y</v>
      </c>
      <c r="E26" s="57" t="s">
        <v>37</v>
      </c>
      <c r="F26" s="57" t="s">
        <v>38</v>
      </c>
      <c r="G26" s="57" t="s">
        <v>38</v>
      </c>
      <c r="H26" s="57" t="s">
        <v>195</v>
      </c>
      <c r="I26" s="50" t="s">
        <v>8</v>
      </c>
      <c r="J26" s="69" t="s">
        <v>567</v>
      </c>
      <c r="K26" s="57"/>
      <c r="L26" s="45"/>
    </row>
    <row r="27" spans="1:12" ht="15" customHeight="1">
      <c r="A27" s="56" t="s">
        <v>185</v>
      </c>
      <c r="B27" s="57" t="s">
        <v>65</v>
      </c>
      <c r="C27" s="57" t="s">
        <v>67</v>
      </c>
      <c r="D27" s="57" t="str">
        <f t="shared" si="0"/>
        <v>Z</v>
      </c>
      <c r="E27" s="57" t="s">
        <v>37</v>
      </c>
      <c r="F27" s="57" t="s">
        <v>38</v>
      </c>
      <c r="G27" s="57" t="s">
        <v>38</v>
      </c>
      <c r="H27" s="57" t="s">
        <v>195</v>
      </c>
      <c r="I27" s="50" t="s">
        <v>8</v>
      </c>
      <c r="J27" s="69" t="s">
        <v>568</v>
      </c>
      <c r="K27" s="57"/>
      <c r="L27" s="45"/>
    </row>
    <row r="28" spans="1:12" ht="15" customHeight="1">
      <c r="A28" s="56" t="s">
        <v>245</v>
      </c>
      <c r="B28" s="57" t="s">
        <v>65</v>
      </c>
      <c r="C28" s="58" t="s">
        <v>68</v>
      </c>
      <c r="D28" s="57" t="str">
        <f t="shared" si="0"/>
        <v>AA</v>
      </c>
      <c r="E28" s="57" t="s">
        <v>37</v>
      </c>
      <c r="F28" s="57" t="s">
        <v>38</v>
      </c>
      <c r="G28" s="57" t="s">
        <v>38</v>
      </c>
      <c r="H28" s="57" t="s">
        <v>195</v>
      </c>
      <c r="I28" s="50" t="s">
        <v>8</v>
      </c>
      <c r="J28" s="69" t="s">
        <v>569</v>
      </c>
      <c r="K28" s="57"/>
      <c r="L28" s="45"/>
    </row>
    <row r="29" spans="1:12" ht="15" customHeight="1">
      <c r="A29" s="56" t="s">
        <v>172</v>
      </c>
      <c r="B29" s="57" t="s">
        <v>65</v>
      </c>
      <c r="C29" s="58" t="s">
        <v>69</v>
      </c>
      <c r="D29" s="57" t="str">
        <f t="shared" si="0"/>
        <v>AB</v>
      </c>
      <c r="E29" s="57" t="s">
        <v>56</v>
      </c>
      <c r="F29" s="57" t="s">
        <v>850</v>
      </c>
      <c r="G29" s="57" t="s">
        <v>38</v>
      </c>
      <c r="H29" s="57" t="s">
        <v>494</v>
      </c>
      <c r="I29" s="55">
        <v>44233</v>
      </c>
      <c r="J29" s="69" t="s">
        <v>570</v>
      </c>
      <c r="K29" s="57"/>
      <c r="L29" s="45"/>
    </row>
    <row r="30" spans="1:12" ht="15" customHeight="1">
      <c r="A30" s="56" t="s">
        <v>184</v>
      </c>
      <c r="B30" s="57" t="s">
        <v>65</v>
      </c>
      <c r="C30" s="57" t="s">
        <v>70</v>
      </c>
      <c r="D30" s="57" t="str">
        <f t="shared" si="0"/>
        <v>AC</v>
      </c>
      <c r="E30" s="57" t="s">
        <v>56</v>
      </c>
      <c r="F30" s="57" t="s">
        <v>850</v>
      </c>
      <c r="G30" s="57" t="s">
        <v>38</v>
      </c>
      <c r="H30" s="57" t="s">
        <v>494</v>
      </c>
      <c r="I30" s="55">
        <v>44391</v>
      </c>
      <c r="J30" s="69" t="s">
        <v>400</v>
      </c>
      <c r="K30" s="57"/>
      <c r="L30" s="45"/>
    </row>
    <row r="31" spans="1:12" ht="15" customHeight="1">
      <c r="A31" s="56" t="s">
        <v>71</v>
      </c>
      <c r="B31" s="57" t="s">
        <v>65</v>
      </c>
      <c r="C31" s="57" t="s">
        <v>72</v>
      </c>
      <c r="D31" s="57" t="str">
        <f t="shared" si="0"/>
        <v>AD</v>
      </c>
      <c r="E31" s="57" t="s">
        <v>37</v>
      </c>
      <c r="F31" s="57" t="s">
        <v>38</v>
      </c>
      <c r="G31" s="57" t="s">
        <v>38</v>
      </c>
      <c r="H31" s="57" t="s">
        <v>195</v>
      </c>
      <c r="I31" s="50" t="s">
        <v>8</v>
      </c>
      <c r="J31" s="69" t="s">
        <v>571</v>
      </c>
      <c r="K31" s="57"/>
      <c r="L31" s="45"/>
    </row>
    <row r="32" spans="1:12" ht="15" customHeight="1">
      <c r="A32" s="56" t="s">
        <v>244</v>
      </c>
      <c r="B32" s="57" t="s">
        <v>65</v>
      </c>
      <c r="C32" s="57" t="s">
        <v>73</v>
      </c>
      <c r="D32" s="57" t="str">
        <f t="shared" si="0"/>
        <v>AE</v>
      </c>
      <c r="E32" s="57" t="s">
        <v>37</v>
      </c>
      <c r="F32" s="57" t="s">
        <v>38</v>
      </c>
      <c r="G32" s="57" t="s">
        <v>38</v>
      </c>
      <c r="H32" s="57" t="s">
        <v>195</v>
      </c>
      <c r="I32" s="50" t="s">
        <v>9</v>
      </c>
      <c r="J32" s="69" t="s">
        <v>572</v>
      </c>
      <c r="K32" s="57"/>
      <c r="L32" s="45"/>
    </row>
    <row r="33" spans="1:12" ht="15" customHeight="1">
      <c r="A33" s="56" t="s">
        <v>186</v>
      </c>
      <c r="B33" s="57" t="s">
        <v>65</v>
      </c>
      <c r="C33" s="57" t="s">
        <v>74</v>
      </c>
      <c r="D33" s="57" t="str">
        <f t="shared" si="0"/>
        <v>AF</v>
      </c>
      <c r="E33" s="57" t="s">
        <v>37</v>
      </c>
      <c r="F33" s="57" t="s">
        <v>38</v>
      </c>
      <c r="G33" s="57" t="s">
        <v>38</v>
      </c>
      <c r="H33" s="57" t="s">
        <v>493</v>
      </c>
      <c r="I33" s="50" t="s">
        <v>25</v>
      </c>
      <c r="J33" s="57" t="s">
        <v>573</v>
      </c>
      <c r="K33" s="57"/>
      <c r="L33" s="45"/>
    </row>
    <row r="34" spans="1:12" ht="15" customHeight="1">
      <c r="A34" s="56" t="s">
        <v>457</v>
      </c>
      <c r="B34" s="57" t="s">
        <v>65</v>
      </c>
      <c r="C34" s="57" t="s">
        <v>75</v>
      </c>
      <c r="D34" s="57" t="str">
        <f t="shared" si="0"/>
        <v>AG</v>
      </c>
      <c r="E34" s="57" t="s">
        <v>37</v>
      </c>
      <c r="F34" s="57" t="s">
        <v>38</v>
      </c>
      <c r="G34" s="57" t="s">
        <v>38</v>
      </c>
      <c r="H34" s="69" t="s">
        <v>491</v>
      </c>
      <c r="I34" s="50" t="s">
        <v>181</v>
      </c>
      <c r="J34" s="69" t="s">
        <v>574</v>
      </c>
      <c r="K34" s="57"/>
      <c r="L34" s="45"/>
    </row>
    <row r="35" spans="1:12" ht="15" customHeight="1">
      <c r="A35" s="56" t="s">
        <v>76</v>
      </c>
      <c r="B35" s="57" t="s">
        <v>65</v>
      </c>
      <c r="C35" s="57" t="s">
        <v>77</v>
      </c>
      <c r="D35" s="57" t="str">
        <f t="shared" si="0"/>
        <v>AH</v>
      </c>
      <c r="E35" s="57" t="s">
        <v>37</v>
      </c>
      <c r="F35" s="57" t="s">
        <v>38</v>
      </c>
      <c r="G35" s="57" t="s">
        <v>38</v>
      </c>
      <c r="H35" s="57" t="s">
        <v>38</v>
      </c>
      <c r="I35" s="50" t="s">
        <v>78</v>
      </c>
      <c r="J35" s="84" t="s">
        <v>489</v>
      </c>
      <c r="K35" s="57"/>
      <c r="L35" s="45"/>
    </row>
    <row r="36" spans="1:12" ht="15" customHeight="1">
      <c r="A36" s="56" t="s">
        <v>54</v>
      </c>
      <c r="B36" s="45" t="s">
        <v>890</v>
      </c>
      <c r="C36" s="57" t="s">
        <v>55</v>
      </c>
      <c r="D36" s="57" t="str">
        <f t="shared" si="0"/>
        <v>AI</v>
      </c>
      <c r="E36" s="57" t="s">
        <v>56</v>
      </c>
      <c r="F36" s="57" t="s">
        <v>850</v>
      </c>
      <c r="G36" s="57" t="s">
        <v>38</v>
      </c>
      <c r="H36" s="57" t="s">
        <v>194</v>
      </c>
      <c r="I36" s="54">
        <v>41078</v>
      </c>
      <c r="J36" s="69" t="s">
        <v>563</v>
      </c>
      <c r="K36" s="57"/>
      <c r="L36" s="45"/>
    </row>
    <row r="37" spans="1:12" ht="30.75" customHeight="1">
      <c r="A37" s="45" t="s">
        <v>849</v>
      </c>
      <c r="B37" s="45" t="s">
        <v>890</v>
      </c>
      <c r="C37" s="60" t="s">
        <v>825</v>
      </c>
      <c r="D37" s="57" t="str">
        <f t="shared" si="0"/>
        <v>AJ</v>
      </c>
      <c r="E37" s="57" t="s">
        <v>56</v>
      </c>
      <c r="F37" s="57" t="s">
        <v>850</v>
      </c>
      <c r="G37" s="57" t="s">
        <v>38</v>
      </c>
      <c r="H37" s="242" t="s">
        <v>939</v>
      </c>
      <c r="I37" s="54">
        <v>44743</v>
      </c>
      <c r="J37" s="78" t="s">
        <v>851</v>
      </c>
      <c r="K37" s="57"/>
      <c r="L37" s="45"/>
    </row>
    <row r="38" spans="1:12" ht="15" customHeight="1">
      <c r="A38" s="45" t="s">
        <v>827</v>
      </c>
      <c r="B38" s="45" t="s">
        <v>890</v>
      </c>
      <c r="C38" s="57" t="s">
        <v>828</v>
      </c>
      <c r="D38" s="57" t="str">
        <f t="shared" si="0"/>
        <v>AK</v>
      </c>
      <c r="E38" s="57" t="s">
        <v>37</v>
      </c>
      <c r="F38" s="57" t="s">
        <v>38</v>
      </c>
      <c r="G38" s="57" t="s">
        <v>38</v>
      </c>
      <c r="H38" s="57" t="s">
        <v>938</v>
      </c>
      <c r="I38" s="42" t="s">
        <v>831</v>
      </c>
      <c r="J38" s="79" t="s">
        <v>852</v>
      </c>
      <c r="K38" s="57"/>
      <c r="L38" s="45"/>
    </row>
    <row r="39" spans="1:12" ht="32.25" customHeight="1">
      <c r="A39" s="45" t="s">
        <v>845</v>
      </c>
      <c r="B39" s="45" t="s">
        <v>890</v>
      </c>
      <c r="C39" s="158" t="s">
        <v>830</v>
      </c>
      <c r="D39" s="57" t="str">
        <f t="shared" si="0"/>
        <v>AL</v>
      </c>
      <c r="E39" s="84" t="s">
        <v>37</v>
      </c>
      <c r="F39" s="84" t="s">
        <v>38</v>
      </c>
      <c r="G39" s="84" t="s">
        <v>38</v>
      </c>
      <c r="H39" s="84" t="s">
        <v>909</v>
      </c>
      <c r="I39" s="159" t="s">
        <v>863</v>
      </c>
      <c r="J39" s="78" t="s">
        <v>854</v>
      </c>
      <c r="K39" s="84"/>
      <c r="L39" s="45"/>
    </row>
    <row r="40" spans="1:12" ht="15" customHeight="1">
      <c r="A40" s="57" t="s">
        <v>708</v>
      </c>
      <c r="B40" s="57" t="s">
        <v>456</v>
      </c>
      <c r="C40" s="60" t="s">
        <v>414</v>
      </c>
      <c r="D40" s="57" t="str">
        <f t="shared" si="0"/>
        <v>AM</v>
      </c>
      <c r="E40" s="57" t="s">
        <v>37</v>
      </c>
      <c r="F40" s="57" t="s">
        <v>38</v>
      </c>
      <c r="G40" s="57" t="s">
        <v>38</v>
      </c>
      <c r="H40" s="57" t="s">
        <v>501</v>
      </c>
      <c r="I40" s="52"/>
      <c r="J40" s="57" t="s">
        <v>565</v>
      </c>
      <c r="K40" s="57"/>
      <c r="L40" s="45"/>
    </row>
    <row r="41" spans="1:12" ht="14.25" customHeight="1">
      <c r="A41" s="59" t="s">
        <v>709</v>
      </c>
      <c r="B41" s="156" t="s">
        <v>456</v>
      </c>
      <c r="C41" s="142" t="s">
        <v>415</v>
      </c>
      <c r="D41" s="57" t="str">
        <f t="shared" si="0"/>
        <v>AN</v>
      </c>
      <c r="E41" s="57" t="s">
        <v>37</v>
      </c>
      <c r="F41" s="57" t="s">
        <v>38</v>
      </c>
      <c r="G41" s="57" t="s">
        <v>38</v>
      </c>
      <c r="H41" s="57" t="s">
        <v>501</v>
      </c>
      <c r="I41" s="52"/>
      <c r="J41" s="75" t="s">
        <v>566</v>
      </c>
      <c r="K41" s="57"/>
      <c r="L41" s="45"/>
    </row>
    <row r="42" spans="1:12" ht="96" customHeight="1">
      <c r="A42" s="56" t="s">
        <v>710</v>
      </c>
      <c r="B42" s="57" t="s">
        <v>456</v>
      </c>
      <c r="C42" s="234" t="s">
        <v>458</v>
      </c>
      <c r="D42" s="57" t="str">
        <f t="shared" si="0"/>
        <v>AO</v>
      </c>
      <c r="E42" s="57" t="s">
        <v>37</v>
      </c>
      <c r="F42" s="57" t="s">
        <v>38</v>
      </c>
      <c r="G42" s="57" t="s">
        <v>38</v>
      </c>
      <c r="H42" s="57" t="s">
        <v>455</v>
      </c>
      <c r="I42" s="52"/>
      <c r="J42" s="243" t="s">
        <v>960</v>
      </c>
      <c r="K42" s="57"/>
      <c r="L42" s="45"/>
    </row>
    <row r="43" spans="1:12" ht="56.45" customHeight="1" thickBot="1">
      <c r="A43" s="56" t="s">
        <v>956</v>
      </c>
      <c r="B43" s="57" t="s">
        <v>456</v>
      </c>
      <c r="C43" s="76" t="s">
        <v>947</v>
      </c>
      <c r="D43" s="57" t="str">
        <f>SUBSTITUTE(ADDRESS(1,ROW()-1,4),"1","")</f>
        <v>AP</v>
      </c>
      <c r="E43" s="57" t="s">
        <v>37</v>
      </c>
      <c r="F43" s="57" t="s">
        <v>38</v>
      </c>
      <c r="G43" s="57" t="s">
        <v>38</v>
      </c>
      <c r="H43" s="57" t="s">
        <v>957</v>
      </c>
      <c r="I43" s="52"/>
      <c r="J43" s="64" t="s">
        <v>959</v>
      </c>
      <c r="K43" s="57"/>
      <c r="L43" s="45"/>
    </row>
    <row r="44" spans="1:12" s="11" customFormat="1" ht="120" customHeight="1" thickBot="1">
      <c r="A44" s="78" t="s">
        <v>835</v>
      </c>
      <c r="B44" s="57" t="s">
        <v>836</v>
      </c>
      <c r="C44" s="60" t="s">
        <v>837</v>
      </c>
      <c r="D44" s="57" t="str">
        <f t="shared" si="0"/>
        <v>AQ</v>
      </c>
      <c r="E44" s="57" t="s">
        <v>41</v>
      </c>
      <c r="F44" s="57" t="s">
        <v>861</v>
      </c>
      <c r="G44" s="160"/>
      <c r="H44" s="249" t="s">
        <v>985</v>
      </c>
      <c r="I44" s="162">
        <v>0.1512</v>
      </c>
      <c r="J44" s="244" t="s">
        <v>986</v>
      </c>
      <c r="K44" s="160"/>
    </row>
    <row r="45" spans="1:12" s="11" customFormat="1" ht="32.25" customHeight="1" thickBot="1">
      <c r="A45" s="45" t="s">
        <v>882</v>
      </c>
      <c r="B45" s="45" t="s">
        <v>836</v>
      </c>
      <c r="C45" s="232" t="s">
        <v>881</v>
      </c>
      <c r="D45" s="47" t="str">
        <f>SUBSTITUTE(ADDRESS(1,ROW()-1,4),"1","")</f>
        <v>AR</v>
      </c>
      <c r="E45" s="233" t="s">
        <v>37</v>
      </c>
      <c r="F45" s="84" t="s">
        <v>38</v>
      </c>
      <c r="G45" s="84" t="s">
        <v>38</v>
      </c>
      <c r="H45" s="161" t="s">
        <v>883</v>
      </c>
      <c r="I45" s="52"/>
      <c r="J45" s="161" t="s">
        <v>885</v>
      </c>
      <c r="K45" s="157"/>
    </row>
    <row r="46" spans="1:12" s="11" customFormat="1" ht="32.25" customHeight="1" thickBot="1">
      <c r="A46" s="78" t="s">
        <v>966</v>
      </c>
      <c r="B46" s="45" t="s">
        <v>836</v>
      </c>
      <c r="C46" s="60" t="s">
        <v>838</v>
      </c>
      <c r="D46" s="57" t="str">
        <f t="shared" si="0"/>
        <v>AS</v>
      </c>
      <c r="E46" s="57" t="s">
        <v>41</v>
      </c>
      <c r="F46" s="57" t="s">
        <v>861</v>
      </c>
      <c r="G46" s="161" t="s">
        <v>862</v>
      </c>
      <c r="H46" s="127" t="s">
        <v>864</v>
      </c>
      <c r="I46" s="163">
        <v>1.2E-2</v>
      </c>
      <c r="J46" s="244" t="s">
        <v>983</v>
      </c>
      <c r="K46" s="160"/>
    </row>
    <row r="47" spans="1:12" s="11" customFormat="1" ht="32.25" customHeight="1" thickBot="1">
      <c r="A47" s="79" t="s">
        <v>879</v>
      </c>
      <c r="B47" s="45" t="s">
        <v>836</v>
      </c>
      <c r="C47" s="60" t="s">
        <v>880</v>
      </c>
      <c r="D47" s="57" t="str">
        <f t="shared" si="0"/>
        <v>AT</v>
      </c>
      <c r="E47" s="57" t="s">
        <v>41</v>
      </c>
      <c r="F47" s="57" t="s">
        <v>861</v>
      </c>
      <c r="G47" s="160"/>
      <c r="H47" s="161" t="s">
        <v>884</v>
      </c>
      <c r="I47" s="161" t="s">
        <v>865</v>
      </c>
      <c r="J47" s="161" t="s">
        <v>967</v>
      </c>
      <c r="K47" s="160"/>
    </row>
    <row r="48" spans="1:12" ht="15" customHeight="1">
      <c r="A48" s="56" t="s">
        <v>666</v>
      </c>
      <c r="B48" s="156" t="s">
        <v>662</v>
      </c>
      <c r="C48" s="57" t="s">
        <v>665</v>
      </c>
      <c r="D48" s="57" t="str">
        <f t="shared" si="0"/>
        <v>AU</v>
      </c>
      <c r="E48" s="57" t="s">
        <v>37</v>
      </c>
      <c r="F48" s="57" t="s">
        <v>38</v>
      </c>
      <c r="G48" s="57" t="s">
        <v>38</v>
      </c>
      <c r="H48" s="57" t="s">
        <v>925</v>
      </c>
      <c r="I48" s="50" t="s">
        <v>325</v>
      </c>
      <c r="J48" s="57" t="s">
        <v>668</v>
      </c>
      <c r="K48" s="57"/>
      <c r="L48" s="45"/>
    </row>
    <row r="49" spans="1:12" ht="54.75" customHeight="1">
      <c r="A49" s="56" t="s">
        <v>700</v>
      </c>
      <c r="B49" s="156" t="s">
        <v>384</v>
      </c>
      <c r="C49" s="57" t="s">
        <v>81</v>
      </c>
      <c r="D49" s="57" t="str">
        <f t="shared" si="0"/>
        <v>AV</v>
      </c>
      <c r="E49" s="57" t="s">
        <v>41</v>
      </c>
      <c r="F49" s="57" t="s">
        <v>669</v>
      </c>
      <c r="G49" s="57" t="s">
        <v>38</v>
      </c>
      <c r="H49" s="69" t="s">
        <v>931</v>
      </c>
      <c r="I49" s="50">
        <v>12000000</v>
      </c>
      <c r="J49" s="69" t="s">
        <v>932</v>
      </c>
      <c r="K49" s="57"/>
      <c r="L49" s="45"/>
    </row>
    <row r="50" spans="1:12" ht="24" customHeight="1">
      <c r="A50" s="56" t="s">
        <v>506</v>
      </c>
      <c r="B50" s="57" t="s">
        <v>384</v>
      </c>
      <c r="C50" s="57" t="s">
        <v>79</v>
      </c>
      <c r="D50" s="57" t="str">
        <f t="shared" si="0"/>
        <v>AW</v>
      </c>
      <c r="E50" s="57" t="s">
        <v>41</v>
      </c>
      <c r="F50" s="57" t="s">
        <v>669</v>
      </c>
      <c r="G50" s="57" t="s">
        <v>80</v>
      </c>
      <c r="H50" s="57" t="s">
        <v>316</v>
      </c>
      <c r="I50" s="50">
        <v>9000000</v>
      </c>
      <c r="J50" s="69" t="s">
        <v>406</v>
      </c>
      <c r="K50" s="57"/>
      <c r="L50" s="45"/>
    </row>
    <row r="51" spans="1:12" ht="50.25" customHeight="1">
      <c r="A51" s="56" t="s">
        <v>409</v>
      </c>
      <c r="B51" s="57" t="s">
        <v>384</v>
      </c>
      <c r="C51" s="58" t="s">
        <v>262</v>
      </c>
      <c r="D51" s="57" t="str">
        <f t="shared" si="0"/>
        <v>AX</v>
      </c>
      <c r="E51" s="57" t="s">
        <v>41</v>
      </c>
      <c r="F51" s="57" t="s">
        <v>670</v>
      </c>
      <c r="G51" s="57" t="s">
        <v>315</v>
      </c>
      <c r="H51" s="57" t="s">
        <v>316</v>
      </c>
      <c r="I51" s="50">
        <v>3500000</v>
      </c>
      <c r="J51" s="242" t="s">
        <v>978</v>
      </c>
      <c r="K51" s="57"/>
      <c r="L51" s="45"/>
    </row>
    <row r="52" spans="1:12" ht="15" customHeight="1">
      <c r="A52" s="56" t="s">
        <v>410</v>
      </c>
      <c r="B52" s="57" t="s">
        <v>384</v>
      </c>
      <c r="C52" s="58" t="s">
        <v>311</v>
      </c>
      <c r="D52" s="57" t="str">
        <f t="shared" si="0"/>
        <v>AY</v>
      </c>
      <c r="E52" s="57" t="s">
        <v>41</v>
      </c>
      <c r="F52" s="57" t="s">
        <v>670</v>
      </c>
      <c r="G52" s="57" t="s">
        <v>80</v>
      </c>
      <c r="H52" s="57" t="s">
        <v>316</v>
      </c>
      <c r="I52" s="50">
        <v>120000</v>
      </c>
      <c r="J52" s="57" t="s">
        <v>575</v>
      </c>
      <c r="K52" s="57"/>
      <c r="L52" s="45"/>
    </row>
    <row r="53" spans="1:12" ht="15" customHeight="1">
      <c r="A53" s="56" t="s">
        <v>543</v>
      </c>
      <c r="B53" s="57" t="s">
        <v>384</v>
      </c>
      <c r="C53" s="57" t="s">
        <v>82</v>
      </c>
      <c r="D53" s="57" t="str">
        <f t="shared" si="0"/>
        <v>AZ</v>
      </c>
      <c r="E53" s="57" t="s">
        <v>41</v>
      </c>
      <c r="F53" s="57" t="s">
        <v>670</v>
      </c>
      <c r="G53" s="57" t="s">
        <v>80</v>
      </c>
      <c r="H53" s="57" t="s">
        <v>316</v>
      </c>
      <c r="I53" s="50">
        <v>1000000</v>
      </c>
      <c r="J53" s="69" t="s">
        <v>576</v>
      </c>
      <c r="K53" s="57"/>
      <c r="L53" s="45"/>
    </row>
    <row r="54" spans="1:12" ht="15" customHeight="1">
      <c r="A54" s="56" t="s">
        <v>439</v>
      </c>
      <c r="B54" s="57" t="s">
        <v>384</v>
      </c>
      <c r="C54" s="57" t="s">
        <v>83</v>
      </c>
      <c r="D54" s="57" t="str">
        <f t="shared" si="0"/>
        <v>BA</v>
      </c>
      <c r="E54" s="57" t="s">
        <v>41</v>
      </c>
      <c r="F54" s="57" t="s">
        <v>670</v>
      </c>
      <c r="G54" s="57" t="s">
        <v>80</v>
      </c>
      <c r="H54" s="57" t="s">
        <v>316</v>
      </c>
      <c r="I54" s="50">
        <v>1500000</v>
      </c>
      <c r="J54" s="69" t="s">
        <v>317</v>
      </c>
      <c r="K54" s="57"/>
      <c r="L54" s="45"/>
    </row>
    <row r="55" spans="1:12" ht="15" customHeight="1">
      <c r="A55" s="59" t="s">
        <v>407</v>
      </c>
      <c r="B55" s="57" t="s">
        <v>384</v>
      </c>
      <c r="C55" s="57" t="s">
        <v>84</v>
      </c>
      <c r="D55" s="57" t="str">
        <f t="shared" si="0"/>
        <v>BB</v>
      </c>
      <c r="E55" s="57" t="s">
        <v>41</v>
      </c>
      <c r="F55" s="57" t="s">
        <v>670</v>
      </c>
      <c r="G55" s="57" t="s">
        <v>80</v>
      </c>
      <c r="H55" s="57" t="s">
        <v>316</v>
      </c>
      <c r="I55" s="50">
        <v>500000</v>
      </c>
      <c r="J55" s="69" t="s">
        <v>577</v>
      </c>
      <c r="K55" s="57"/>
      <c r="L55" s="45"/>
    </row>
    <row r="56" spans="1:12" ht="15" customHeight="1">
      <c r="A56" s="56" t="s">
        <v>408</v>
      </c>
      <c r="B56" s="57" t="s">
        <v>384</v>
      </c>
      <c r="C56" s="58" t="s">
        <v>312</v>
      </c>
      <c r="D56" s="57" t="str">
        <f t="shared" si="0"/>
        <v>BC</v>
      </c>
      <c r="E56" s="57" t="s">
        <v>41</v>
      </c>
      <c r="F56" s="57" t="s">
        <v>670</v>
      </c>
      <c r="G56" s="57" t="s">
        <v>80</v>
      </c>
      <c r="H56" s="57" t="s">
        <v>316</v>
      </c>
      <c r="I56" s="50">
        <v>380000</v>
      </c>
      <c r="J56" s="57" t="s">
        <v>578</v>
      </c>
      <c r="K56" s="57"/>
      <c r="L56" s="45"/>
    </row>
    <row r="57" spans="1:12" ht="44.25" customHeight="1">
      <c r="A57" s="56" t="s">
        <v>926</v>
      </c>
      <c r="B57" s="57" t="s">
        <v>384</v>
      </c>
      <c r="C57" s="114" t="s">
        <v>929</v>
      </c>
      <c r="D57" s="57" t="str">
        <f t="shared" si="0"/>
        <v>BD</v>
      </c>
      <c r="E57" s="57" t="s">
        <v>41</v>
      </c>
      <c r="F57" s="57" t="s">
        <v>670</v>
      </c>
      <c r="G57" s="57" t="s">
        <v>80</v>
      </c>
      <c r="H57" s="57" t="s">
        <v>316</v>
      </c>
      <c r="I57" s="50">
        <v>380000</v>
      </c>
      <c r="J57" s="242" t="s">
        <v>964</v>
      </c>
      <c r="K57" s="57"/>
      <c r="L57" s="45"/>
    </row>
    <row r="58" spans="1:12" ht="15" customHeight="1">
      <c r="A58" s="59" t="s">
        <v>440</v>
      </c>
      <c r="B58" s="57" t="s">
        <v>384</v>
      </c>
      <c r="C58" s="76" t="s">
        <v>313</v>
      </c>
      <c r="D58" s="57" t="str">
        <f t="shared" si="0"/>
        <v>BE</v>
      </c>
      <c r="E58" s="57" t="s">
        <v>41</v>
      </c>
      <c r="F58" s="57" t="s">
        <v>670</v>
      </c>
      <c r="G58" s="57" t="s">
        <v>315</v>
      </c>
      <c r="H58" s="57" t="s">
        <v>316</v>
      </c>
      <c r="I58" s="77"/>
      <c r="J58" s="78" t="s">
        <v>579</v>
      </c>
      <c r="K58" s="57"/>
      <c r="L58" s="45"/>
    </row>
    <row r="59" spans="1:12" ht="15" customHeight="1">
      <c r="A59" s="56" t="s">
        <v>411</v>
      </c>
      <c r="B59" s="57" t="s">
        <v>384</v>
      </c>
      <c r="C59" s="76" t="s">
        <v>314</v>
      </c>
      <c r="D59" s="57" t="str">
        <f t="shared" si="0"/>
        <v>BF</v>
      </c>
      <c r="E59" s="57" t="s">
        <v>41</v>
      </c>
      <c r="F59" s="57" t="s">
        <v>38</v>
      </c>
      <c r="G59" s="57" t="s">
        <v>38</v>
      </c>
      <c r="H59" s="69" t="s">
        <v>498</v>
      </c>
      <c r="I59" s="50"/>
      <c r="J59" s="69" t="s">
        <v>580</v>
      </c>
      <c r="K59" s="57"/>
      <c r="L59" s="45"/>
    </row>
    <row r="60" spans="1:12" ht="15" customHeight="1">
      <c r="A60" s="74" t="s">
        <v>85</v>
      </c>
      <c r="B60" s="57" t="s">
        <v>384</v>
      </c>
      <c r="C60" s="58" t="s">
        <v>86</v>
      </c>
      <c r="D60" s="57" t="str">
        <f t="shared" si="0"/>
        <v>BG</v>
      </c>
      <c r="E60" s="57" t="s">
        <v>41</v>
      </c>
      <c r="F60" s="57" t="s">
        <v>38</v>
      </c>
      <c r="G60" s="57" t="s">
        <v>38</v>
      </c>
      <c r="H60" s="69" t="s">
        <v>38</v>
      </c>
      <c r="I60" s="50"/>
      <c r="J60" s="84" t="s">
        <v>489</v>
      </c>
      <c r="K60" s="57"/>
      <c r="L60" s="45"/>
    </row>
    <row r="61" spans="1:12" ht="15" customHeight="1">
      <c r="A61" s="56" t="s">
        <v>318</v>
      </c>
      <c r="B61" s="79" t="s">
        <v>88</v>
      </c>
      <c r="C61" s="57" t="s">
        <v>256</v>
      </c>
      <c r="D61" s="57" t="str">
        <f t="shared" si="0"/>
        <v>BH</v>
      </c>
      <c r="E61" s="57" t="s">
        <v>41</v>
      </c>
      <c r="F61" s="57" t="s">
        <v>671</v>
      </c>
      <c r="G61" s="57" t="s">
        <v>80</v>
      </c>
      <c r="H61" s="57" t="s">
        <v>206</v>
      </c>
      <c r="I61" s="50"/>
      <c r="J61" s="69" t="s">
        <v>581</v>
      </c>
      <c r="K61" s="121" t="s">
        <v>557</v>
      </c>
      <c r="L61" s="45"/>
    </row>
    <row r="62" spans="1:12" ht="15" customHeight="1">
      <c r="A62" s="56" t="s">
        <v>238</v>
      </c>
      <c r="B62" s="79" t="s">
        <v>88</v>
      </c>
      <c r="C62" s="57" t="s">
        <v>87</v>
      </c>
      <c r="D62" s="57" t="str">
        <f t="shared" si="0"/>
        <v>BI</v>
      </c>
      <c r="E62" s="57" t="s">
        <v>41</v>
      </c>
      <c r="F62" s="57" t="s">
        <v>671</v>
      </c>
      <c r="G62" s="57" t="s">
        <v>80</v>
      </c>
      <c r="H62" s="57" t="s">
        <v>206</v>
      </c>
      <c r="I62" s="50"/>
      <c r="J62" s="69" t="s">
        <v>582</v>
      </c>
      <c r="K62" s="57"/>
      <c r="L62" s="45"/>
    </row>
    <row r="63" spans="1:12" ht="15" customHeight="1">
      <c r="A63" s="56" t="s">
        <v>509</v>
      </c>
      <c r="B63" s="79" t="s">
        <v>88</v>
      </c>
      <c r="C63" s="57" t="s">
        <v>89</v>
      </c>
      <c r="D63" s="57" t="str">
        <f t="shared" si="0"/>
        <v>BJ</v>
      </c>
      <c r="E63" s="57" t="s">
        <v>41</v>
      </c>
      <c r="F63" s="57" t="s">
        <v>671</v>
      </c>
      <c r="G63" s="57" t="s">
        <v>80</v>
      </c>
      <c r="H63" s="57" t="s">
        <v>206</v>
      </c>
      <c r="I63" s="50"/>
      <c r="J63" s="69" t="s">
        <v>583</v>
      </c>
      <c r="K63" s="62"/>
      <c r="L63" s="45"/>
    </row>
    <row r="64" spans="1:12" ht="15" customHeight="1">
      <c r="A64" s="56" t="s">
        <v>319</v>
      </c>
      <c r="B64" s="79" t="s">
        <v>88</v>
      </c>
      <c r="C64" s="57" t="s">
        <v>257</v>
      </c>
      <c r="D64" s="57" t="str">
        <f t="shared" si="0"/>
        <v>BK</v>
      </c>
      <c r="E64" s="57" t="s">
        <v>41</v>
      </c>
      <c r="F64" s="57" t="s">
        <v>671</v>
      </c>
      <c r="G64" s="57" t="s">
        <v>80</v>
      </c>
      <c r="H64" s="57" t="s">
        <v>206</v>
      </c>
      <c r="I64" s="50"/>
      <c r="J64" s="69" t="s">
        <v>584</v>
      </c>
      <c r="K64" s="121"/>
      <c r="L64" s="45"/>
    </row>
    <row r="65" spans="1:12" ht="15" customHeight="1">
      <c r="A65" s="56" t="s">
        <v>239</v>
      </c>
      <c r="B65" s="79" t="s">
        <v>88</v>
      </c>
      <c r="C65" s="57" t="s">
        <v>90</v>
      </c>
      <c r="D65" s="57" t="str">
        <f t="shared" si="0"/>
        <v>BL</v>
      </c>
      <c r="E65" s="57" t="s">
        <v>41</v>
      </c>
      <c r="F65" s="57" t="s">
        <v>671</v>
      </c>
      <c r="G65" s="57" t="s">
        <v>80</v>
      </c>
      <c r="H65" s="57" t="s">
        <v>206</v>
      </c>
      <c r="I65" s="50">
        <v>13000000</v>
      </c>
      <c r="J65" s="69" t="s">
        <v>585</v>
      </c>
      <c r="K65" s="57"/>
      <c r="L65" s="45"/>
    </row>
    <row r="66" spans="1:12" ht="15" customHeight="1">
      <c r="A66" s="56" t="s">
        <v>320</v>
      </c>
      <c r="B66" s="79" t="s">
        <v>88</v>
      </c>
      <c r="C66" s="57" t="s">
        <v>258</v>
      </c>
      <c r="D66" s="57" t="str">
        <f t="shared" si="0"/>
        <v>BM</v>
      </c>
      <c r="E66" s="57" t="s">
        <v>41</v>
      </c>
      <c r="F66" s="57" t="s">
        <v>671</v>
      </c>
      <c r="G66" s="57" t="s">
        <v>80</v>
      </c>
      <c r="H66" s="57" t="s">
        <v>206</v>
      </c>
      <c r="I66" s="50"/>
      <c r="J66" s="69" t="s">
        <v>585</v>
      </c>
      <c r="K66" s="57"/>
      <c r="L66" s="45"/>
    </row>
    <row r="67" spans="1:12" ht="15" customHeight="1">
      <c r="A67" s="56" t="s">
        <v>240</v>
      </c>
      <c r="B67" s="79" t="s">
        <v>88</v>
      </c>
      <c r="C67" s="57" t="s">
        <v>91</v>
      </c>
      <c r="D67" s="57" t="str">
        <f t="shared" si="0"/>
        <v>BN</v>
      </c>
      <c r="E67" s="57" t="s">
        <v>41</v>
      </c>
      <c r="F67" s="57" t="s">
        <v>671</v>
      </c>
      <c r="G67" s="57" t="s">
        <v>80</v>
      </c>
      <c r="H67" s="57" t="s">
        <v>206</v>
      </c>
      <c r="I67" s="50"/>
      <c r="J67" s="69" t="s">
        <v>585</v>
      </c>
      <c r="K67" s="57"/>
      <c r="L67" s="45"/>
    </row>
    <row r="68" spans="1:12" ht="15" customHeight="1">
      <c r="A68" s="56" t="s">
        <v>441</v>
      </c>
      <c r="B68" s="57" t="s">
        <v>88</v>
      </c>
      <c r="C68" s="57" t="s">
        <v>92</v>
      </c>
      <c r="D68" s="57" t="str">
        <f t="shared" si="0"/>
        <v>BO</v>
      </c>
      <c r="E68" s="57" t="s">
        <v>41</v>
      </c>
      <c r="F68" s="57" t="s">
        <v>671</v>
      </c>
      <c r="G68" s="57" t="s">
        <v>80</v>
      </c>
      <c r="H68" s="57" t="s">
        <v>206</v>
      </c>
      <c r="I68" s="50"/>
      <c r="J68" s="69" t="s">
        <v>587</v>
      </c>
      <c r="K68" s="57"/>
      <c r="L68" s="45"/>
    </row>
    <row r="69" spans="1:12" ht="15" customHeight="1">
      <c r="A69" s="56" t="s">
        <v>191</v>
      </c>
      <c r="B69" s="57" t="s">
        <v>88</v>
      </c>
      <c r="C69" s="57" t="s">
        <v>93</v>
      </c>
      <c r="D69" s="57" t="str">
        <f t="shared" si="0"/>
        <v>BP</v>
      </c>
      <c r="E69" s="57" t="s">
        <v>37</v>
      </c>
      <c r="F69" s="57" t="s">
        <v>38</v>
      </c>
      <c r="G69" s="57" t="s">
        <v>38</v>
      </c>
      <c r="H69" s="57" t="s">
        <v>38</v>
      </c>
      <c r="I69" s="50" t="s">
        <v>38</v>
      </c>
      <c r="J69" s="84" t="s">
        <v>489</v>
      </c>
      <c r="K69" s="57"/>
      <c r="L69" s="45"/>
    </row>
    <row r="70" spans="1:12" ht="15" customHeight="1">
      <c r="A70" s="56" t="s">
        <v>321</v>
      </c>
      <c r="B70" s="57" t="s">
        <v>94</v>
      </c>
      <c r="C70" s="57" t="s">
        <v>259</v>
      </c>
      <c r="D70" s="57" t="str">
        <f t="shared" si="0"/>
        <v>BQ</v>
      </c>
      <c r="E70" s="57" t="s">
        <v>41</v>
      </c>
      <c r="F70" s="57" t="s">
        <v>672</v>
      </c>
      <c r="G70" s="57" t="s">
        <v>80</v>
      </c>
      <c r="H70" s="57" t="s">
        <v>206</v>
      </c>
      <c r="I70" s="50"/>
      <c r="J70" s="69" t="s">
        <v>588</v>
      </c>
      <c r="K70" s="121" t="s">
        <v>557</v>
      </c>
      <c r="L70" s="45"/>
    </row>
    <row r="71" spans="1:12" ht="15" customHeight="1">
      <c r="A71" s="56" t="s">
        <v>322</v>
      </c>
      <c r="B71" s="57" t="s">
        <v>94</v>
      </c>
      <c r="C71" s="57" t="s">
        <v>95</v>
      </c>
      <c r="D71" s="57" t="str">
        <f t="shared" si="0"/>
        <v>BR</v>
      </c>
      <c r="E71" s="57" t="s">
        <v>41</v>
      </c>
      <c r="F71" s="57" t="s">
        <v>672</v>
      </c>
      <c r="G71" s="57" t="s">
        <v>80</v>
      </c>
      <c r="H71" s="57" t="s">
        <v>206</v>
      </c>
      <c r="I71" s="50"/>
      <c r="J71" s="69" t="s">
        <v>589</v>
      </c>
      <c r="K71" s="57"/>
      <c r="L71" s="45"/>
    </row>
    <row r="72" spans="1:12" ht="15" customHeight="1">
      <c r="A72" s="56" t="s">
        <v>510</v>
      </c>
      <c r="B72" s="57" t="s">
        <v>94</v>
      </c>
      <c r="C72" s="57" t="s">
        <v>96</v>
      </c>
      <c r="D72" s="57" t="str">
        <f t="shared" si="0"/>
        <v>BS</v>
      </c>
      <c r="E72" s="57" t="s">
        <v>41</v>
      </c>
      <c r="F72" s="57" t="s">
        <v>672</v>
      </c>
      <c r="G72" s="57" t="s">
        <v>80</v>
      </c>
      <c r="H72" s="57" t="s">
        <v>206</v>
      </c>
      <c r="I72" s="50"/>
      <c r="J72" s="69" t="s">
        <v>590</v>
      </c>
      <c r="K72" s="62"/>
      <c r="L72" s="45"/>
    </row>
    <row r="73" spans="1:12" ht="15" customHeight="1">
      <c r="A73" s="56" t="s">
        <v>323</v>
      </c>
      <c r="B73" s="57" t="s">
        <v>94</v>
      </c>
      <c r="C73" s="57" t="s">
        <v>260</v>
      </c>
      <c r="D73" s="57" t="str">
        <f t="shared" si="0"/>
        <v>BT</v>
      </c>
      <c r="E73" s="57" t="s">
        <v>41</v>
      </c>
      <c r="F73" s="57" t="s">
        <v>672</v>
      </c>
      <c r="G73" s="57" t="s">
        <v>80</v>
      </c>
      <c r="H73" s="57" t="s">
        <v>206</v>
      </c>
      <c r="I73" s="50"/>
      <c r="J73" s="69" t="s">
        <v>591</v>
      </c>
      <c r="K73" s="121"/>
      <c r="L73" s="45"/>
    </row>
    <row r="74" spans="1:12" ht="15" customHeight="1">
      <c r="A74" s="56" t="s">
        <v>241</v>
      </c>
      <c r="B74" s="57" t="s">
        <v>94</v>
      </c>
      <c r="C74" s="57" t="s">
        <v>97</v>
      </c>
      <c r="D74" s="57" t="str">
        <f t="shared" si="0"/>
        <v>BU</v>
      </c>
      <c r="E74" s="57" t="s">
        <v>41</v>
      </c>
      <c r="F74" s="57" t="s">
        <v>672</v>
      </c>
      <c r="G74" s="57" t="s">
        <v>80</v>
      </c>
      <c r="H74" s="57" t="s">
        <v>206</v>
      </c>
      <c r="I74" s="50"/>
      <c r="J74" s="69" t="s">
        <v>586</v>
      </c>
      <c r="K74" s="57"/>
      <c r="L74" s="45"/>
    </row>
    <row r="75" spans="1:12" ht="15" customHeight="1">
      <c r="A75" s="56" t="s">
        <v>324</v>
      </c>
      <c r="B75" s="57" t="s">
        <v>94</v>
      </c>
      <c r="C75" s="57" t="s">
        <v>261</v>
      </c>
      <c r="D75" s="57" t="str">
        <f t="shared" si="0"/>
        <v>BV</v>
      </c>
      <c r="E75" s="57" t="s">
        <v>41</v>
      </c>
      <c r="F75" s="57" t="s">
        <v>672</v>
      </c>
      <c r="G75" s="57" t="s">
        <v>80</v>
      </c>
      <c r="H75" s="57" t="s">
        <v>206</v>
      </c>
      <c r="I75" s="50"/>
      <c r="J75" s="69" t="s">
        <v>586</v>
      </c>
      <c r="K75" s="57"/>
      <c r="L75" s="45"/>
    </row>
    <row r="76" spans="1:12" ht="15" customHeight="1">
      <c r="A76" s="56" t="s">
        <v>242</v>
      </c>
      <c r="B76" s="57" t="s">
        <v>94</v>
      </c>
      <c r="C76" s="57" t="s">
        <v>98</v>
      </c>
      <c r="D76" s="57" t="str">
        <f t="shared" si="0"/>
        <v>BW</v>
      </c>
      <c r="E76" s="57" t="s">
        <v>41</v>
      </c>
      <c r="F76" s="57" t="s">
        <v>672</v>
      </c>
      <c r="G76" s="57" t="s">
        <v>80</v>
      </c>
      <c r="H76" s="57" t="s">
        <v>206</v>
      </c>
      <c r="I76" s="50"/>
      <c r="J76" s="69" t="s">
        <v>586</v>
      </c>
      <c r="K76" s="57"/>
      <c r="L76" s="45"/>
    </row>
    <row r="77" spans="1:12" ht="15" customHeight="1">
      <c r="A77" s="56" t="s">
        <v>442</v>
      </c>
      <c r="B77" s="57" t="s">
        <v>94</v>
      </c>
      <c r="C77" s="57" t="s">
        <v>99</v>
      </c>
      <c r="D77" s="57" t="str">
        <f t="shared" si="0"/>
        <v>BX</v>
      </c>
      <c r="E77" s="57" t="s">
        <v>41</v>
      </c>
      <c r="F77" s="57" t="s">
        <v>672</v>
      </c>
      <c r="G77" s="57" t="s">
        <v>80</v>
      </c>
      <c r="H77" s="57" t="s">
        <v>206</v>
      </c>
      <c r="I77" s="50">
        <v>1000000</v>
      </c>
      <c r="J77" s="69" t="s">
        <v>592</v>
      </c>
      <c r="K77" s="57"/>
      <c r="L77" s="45"/>
    </row>
    <row r="78" spans="1:12" ht="15" customHeight="1">
      <c r="A78" s="56" t="s">
        <v>192</v>
      </c>
      <c r="B78" s="57" t="s">
        <v>94</v>
      </c>
      <c r="C78" s="57" t="s">
        <v>100</v>
      </c>
      <c r="D78" s="57" t="str">
        <f t="shared" si="0"/>
        <v>BY</v>
      </c>
      <c r="E78" s="57" t="s">
        <v>37</v>
      </c>
      <c r="F78" s="57" t="s">
        <v>38</v>
      </c>
      <c r="G78" s="57" t="s">
        <v>38</v>
      </c>
      <c r="H78" s="57" t="s">
        <v>38</v>
      </c>
      <c r="I78" s="50" t="s">
        <v>38</v>
      </c>
      <c r="J78" s="84" t="s">
        <v>489</v>
      </c>
      <c r="K78" s="57"/>
      <c r="L78" s="45"/>
    </row>
    <row r="79" spans="1:12" ht="15" customHeight="1">
      <c r="A79" s="59" t="s">
        <v>345</v>
      </c>
      <c r="B79" s="57" t="s">
        <v>101</v>
      </c>
      <c r="C79" s="58" t="s">
        <v>397</v>
      </c>
      <c r="D79" s="57" t="str">
        <f t="shared" si="0"/>
        <v>BZ</v>
      </c>
      <c r="E79" s="57" t="s">
        <v>41</v>
      </c>
      <c r="F79" s="57" t="s">
        <v>671</v>
      </c>
      <c r="G79" s="57" t="s">
        <v>80</v>
      </c>
      <c r="H79" s="57" t="s">
        <v>206</v>
      </c>
      <c r="I79" s="50"/>
      <c r="J79" s="73" t="s">
        <v>675</v>
      </c>
      <c r="K79" s="57"/>
      <c r="L79" s="45"/>
    </row>
    <row r="80" spans="1:12" ht="15" customHeight="1">
      <c r="A80" s="56" t="s">
        <v>344</v>
      </c>
      <c r="B80" s="57" t="s">
        <v>101</v>
      </c>
      <c r="C80" s="57" t="s">
        <v>341</v>
      </c>
      <c r="D80" s="57" t="str">
        <f t="shared" si="0"/>
        <v>CA</v>
      </c>
      <c r="E80" s="57" t="s">
        <v>41</v>
      </c>
      <c r="F80" s="57" t="s">
        <v>671</v>
      </c>
      <c r="G80" s="57" t="s">
        <v>80</v>
      </c>
      <c r="H80" s="57" t="s">
        <v>206</v>
      </c>
      <c r="I80" s="50"/>
      <c r="J80" s="69" t="s">
        <v>593</v>
      </c>
      <c r="K80" s="57"/>
      <c r="L80" s="45"/>
    </row>
    <row r="81" spans="1:12" ht="15" customHeight="1">
      <c r="A81" s="80" t="s">
        <v>249</v>
      </c>
      <c r="B81" s="57" t="s">
        <v>101</v>
      </c>
      <c r="C81" s="57" t="s">
        <v>102</v>
      </c>
      <c r="D81" s="57" t="str">
        <f t="shared" si="0"/>
        <v>CB</v>
      </c>
      <c r="E81" s="57" t="s">
        <v>41</v>
      </c>
      <c r="F81" s="57" t="s">
        <v>671</v>
      </c>
      <c r="G81" s="57" t="s">
        <v>80</v>
      </c>
      <c r="H81" s="57" t="s">
        <v>206</v>
      </c>
      <c r="I81" s="50"/>
      <c r="J81" s="57" t="s">
        <v>594</v>
      </c>
      <c r="K81" s="57"/>
      <c r="L81" s="45"/>
    </row>
    <row r="82" spans="1:12" ht="15" customHeight="1">
      <c r="A82" s="56" t="s">
        <v>230</v>
      </c>
      <c r="B82" s="57" t="s">
        <v>101</v>
      </c>
      <c r="C82" s="57" t="s">
        <v>103</v>
      </c>
      <c r="D82" s="57" t="str">
        <f t="shared" si="0"/>
        <v>CC</v>
      </c>
      <c r="E82" s="57" t="s">
        <v>41</v>
      </c>
      <c r="F82" s="57" t="s">
        <v>671</v>
      </c>
      <c r="G82" s="57" t="s">
        <v>80</v>
      </c>
      <c r="H82" s="57" t="s">
        <v>206</v>
      </c>
      <c r="I82" s="50"/>
      <c r="J82" s="69" t="s">
        <v>104</v>
      </c>
      <c r="K82" s="57"/>
      <c r="L82" s="45"/>
    </row>
    <row r="83" spans="1:12" ht="15" customHeight="1">
      <c r="A83" s="56" t="s">
        <v>246</v>
      </c>
      <c r="B83" s="57" t="s">
        <v>101</v>
      </c>
      <c r="C83" s="57" t="s">
        <v>105</v>
      </c>
      <c r="D83" s="57" t="str">
        <f t="shared" si="0"/>
        <v>CD</v>
      </c>
      <c r="E83" s="57" t="s">
        <v>41</v>
      </c>
      <c r="F83" s="57" t="s">
        <v>671</v>
      </c>
      <c r="G83" s="57" t="s">
        <v>80</v>
      </c>
      <c r="H83" s="57" t="s">
        <v>206</v>
      </c>
      <c r="I83" s="50">
        <v>10000000</v>
      </c>
      <c r="J83" s="69" t="s">
        <v>595</v>
      </c>
      <c r="K83" s="57"/>
      <c r="L83" s="45"/>
    </row>
    <row r="84" spans="1:12" ht="15" customHeight="1">
      <c r="A84" s="56" t="s">
        <v>231</v>
      </c>
      <c r="B84" s="57" t="s">
        <v>101</v>
      </c>
      <c r="C84" s="57" t="s">
        <v>106</v>
      </c>
      <c r="D84" s="57" t="str">
        <f t="shared" ref="D84:D147" si="1">SUBSTITUTE(ADDRESS(1,ROW()-1,4),"1","")</f>
        <v>CE</v>
      </c>
      <c r="E84" s="57" t="s">
        <v>41</v>
      </c>
      <c r="F84" s="57" t="s">
        <v>671</v>
      </c>
      <c r="G84" s="57" t="s">
        <v>80</v>
      </c>
      <c r="H84" s="57" t="s">
        <v>206</v>
      </c>
      <c r="I84" s="50"/>
      <c r="J84" s="69" t="s">
        <v>596</v>
      </c>
      <c r="K84" s="57"/>
      <c r="L84" s="45"/>
    </row>
    <row r="85" spans="1:12" ht="15" customHeight="1">
      <c r="A85" s="56" t="s">
        <v>421</v>
      </c>
      <c r="B85" s="57" t="s">
        <v>101</v>
      </c>
      <c r="C85" s="57" t="s">
        <v>422</v>
      </c>
      <c r="D85" s="57" t="str">
        <f t="shared" si="1"/>
        <v>CF</v>
      </c>
      <c r="E85" s="57" t="s">
        <v>41</v>
      </c>
      <c r="F85" s="57" t="s">
        <v>671</v>
      </c>
      <c r="G85" s="57" t="s">
        <v>80</v>
      </c>
      <c r="H85" s="57" t="s">
        <v>206</v>
      </c>
      <c r="I85" s="50"/>
      <c r="J85" s="69" t="s">
        <v>597</v>
      </c>
      <c r="K85" s="57"/>
      <c r="L85" s="45"/>
    </row>
    <row r="86" spans="1:12" ht="15" customHeight="1">
      <c r="A86" s="56" t="s">
        <v>432</v>
      </c>
      <c r="B86" s="57" t="s">
        <v>101</v>
      </c>
      <c r="C86" s="57" t="s">
        <v>423</v>
      </c>
      <c r="D86" s="57" t="str">
        <f t="shared" si="1"/>
        <v>CG</v>
      </c>
      <c r="E86" s="57" t="s">
        <v>41</v>
      </c>
      <c r="F86" s="57" t="s">
        <v>671</v>
      </c>
      <c r="G86" s="57" t="s">
        <v>80</v>
      </c>
      <c r="H86" s="57" t="s">
        <v>206</v>
      </c>
      <c r="I86" s="50"/>
      <c r="J86" s="69" t="s">
        <v>598</v>
      </c>
      <c r="K86" s="57"/>
      <c r="L86" s="45"/>
    </row>
    <row r="87" spans="1:12" ht="15" customHeight="1">
      <c r="A87" s="56" t="s">
        <v>357</v>
      </c>
      <c r="B87" s="57" t="s">
        <v>101</v>
      </c>
      <c r="C87" s="57" t="s">
        <v>353</v>
      </c>
      <c r="D87" s="57" t="str">
        <f t="shared" si="1"/>
        <v>CH</v>
      </c>
      <c r="E87" s="57" t="s">
        <v>41</v>
      </c>
      <c r="F87" s="57" t="s">
        <v>671</v>
      </c>
      <c r="G87" s="57" t="s">
        <v>80</v>
      </c>
      <c r="H87" s="57" t="s">
        <v>206</v>
      </c>
      <c r="I87" s="50"/>
      <c r="J87" s="69" t="s">
        <v>599</v>
      </c>
      <c r="K87" s="57"/>
      <c r="L87" s="45"/>
    </row>
    <row r="88" spans="1:12" ht="15" customHeight="1">
      <c r="A88" s="56" t="s">
        <v>358</v>
      </c>
      <c r="B88" s="57" t="s">
        <v>101</v>
      </c>
      <c r="C88" s="57" t="s">
        <v>355</v>
      </c>
      <c r="D88" s="57" t="str">
        <f t="shared" si="1"/>
        <v>CI</v>
      </c>
      <c r="E88" s="57" t="s">
        <v>41</v>
      </c>
      <c r="F88" s="57" t="s">
        <v>671</v>
      </c>
      <c r="G88" s="57" t="s">
        <v>80</v>
      </c>
      <c r="H88" s="57" t="s">
        <v>206</v>
      </c>
      <c r="I88" s="50"/>
      <c r="J88" s="69" t="s">
        <v>600</v>
      </c>
      <c r="K88" s="57"/>
      <c r="L88" s="45"/>
    </row>
    <row r="89" spans="1:12" ht="15" customHeight="1">
      <c r="A89" s="56" t="s">
        <v>232</v>
      </c>
      <c r="B89" s="57" t="s">
        <v>101</v>
      </c>
      <c r="C89" s="57" t="s">
        <v>107</v>
      </c>
      <c r="D89" s="57" t="str">
        <f t="shared" si="1"/>
        <v>CJ</v>
      </c>
      <c r="E89" s="57" t="s">
        <v>41</v>
      </c>
      <c r="F89" s="57" t="s">
        <v>671</v>
      </c>
      <c r="G89" s="57" t="s">
        <v>80</v>
      </c>
      <c r="H89" s="57" t="s">
        <v>206</v>
      </c>
      <c r="I89" s="50"/>
      <c r="J89" s="69" t="s">
        <v>601</v>
      </c>
      <c r="K89" s="57"/>
      <c r="L89" s="45"/>
    </row>
    <row r="90" spans="1:12" ht="15" customHeight="1">
      <c r="A90" s="56" t="s">
        <v>443</v>
      </c>
      <c r="B90" s="57" t="s">
        <v>101</v>
      </c>
      <c r="C90" s="57" t="s">
        <v>250</v>
      </c>
      <c r="D90" s="57" t="str">
        <f t="shared" si="1"/>
        <v>CK</v>
      </c>
      <c r="E90" s="57" t="s">
        <v>41</v>
      </c>
      <c r="F90" s="57" t="s">
        <v>671</v>
      </c>
      <c r="G90" s="57" t="s">
        <v>80</v>
      </c>
      <c r="H90" s="57" t="s">
        <v>206</v>
      </c>
      <c r="I90" s="50"/>
      <c r="J90" s="69" t="s">
        <v>602</v>
      </c>
      <c r="K90" s="57"/>
      <c r="L90" s="45"/>
    </row>
    <row r="91" spans="1:12" ht="15" customHeight="1">
      <c r="A91" s="56" t="s">
        <v>382</v>
      </c>
      <c r="B91" s="57" t="s">
        <v>101</v>
      </c>
      <c r="C91" s="57" t="s">
        <v>336</v>
      </c>
      <c r="D91" s="57" t="str">
        <f t="shared" si="1"/>
        <v>CL</v>
      </c>
      <c r="E91" s="57" t="s">
        <v>41</v>
      </c>
      <c r="F91" s="57" t="s">
        <v>671</v>
      </c>
      <c r="G91" s="57" t="s">
        <v>80</v>
      </c>
      <c r="H91" s="57" t="s">
        <v>206</v>
      </c>
      <c r="I91" s="50"/>
      <c r="J91" s="69" t="s">
        <v>471</v>
      </c>
      <c r="K91" s="57"/>
      <c r="L91" s="45"/>
    </row>
    <row r="92" spans="1:12" ht="15" customHeight="1">
      <c r="A92" s="56" t="s">
        <v>544</v>
      </c>
      <c r="B92" s="57" t="s">
        <v>101</v>
      </c>
      <c r="C92" s="57" t="s">
        <v>108</v>
      </c>
      <c r="D92" s="57" t="str">
        <f t="shared" si="1"/>
        <v>CM</v>
      </c>
      <c r="E92" s="57" t="s">
        <v>41</v>
      </c>
      <c r="F92" s="57" t="s">
        <v>671</v>
      </c>
      <c r="G92" s="57" t="s">
        <v>80</v>
      </c>
      <c r="H92" s="57" t="s">
        <v>206</v>
      </c>
      <c r="I92" s="50"/>
      <c r="J92" s="69" t="s">
        <v>604</v>
      </c>
      <c r="K92" s="57"/>
      <c r="L92" s="45"/>
    </row>
    <row r="93" spans="1:12" ht="15" customHeight="1">
      <c r="A93" s="56" t="s">
        <v>444</v>
      </c>
      <c r="B93" s="57" t="s">
        <v>101</v>
      </c>
      <c r="C93" s="57" t="s">
        <v>109</v>
      </c>
      <c r="D93" s="57" t="str">
        <f t="shared" si="1"/>
        <v>CN</v>
      </c>
      <c r="E93" s="57" t="s">
        <v>41</v>
      </c>
      <c r="F93" s="57" t="s">
        <v>671</v>
      </c>
      <c r="G93" s="57" t="s">
        <v>80</v>
      </c>
      <c r="H93" s="57" t="s">
        <v>206</v>
      </c>
      <c r="I93" s="50"/>
      <c r="J93" s="69" t="s">
        <v>605</v>
      </c>
      <c r="K93" s="57"/>
      <c r="L93" s="45"/>
    </row>
    <row r="94" spans="1:12" ht="15" customHeight="1">
      <c r="A94" s="56" t="s">
        <v>445</v>
      </c>
      <c r="B94" s="57" t="s">
        <v>101</v>
      </c>
      <c r="C94" s="57" t="s">
        <v>110</v>
      </c>
      <c r="D94" s="57" t="str">
        <f t="shared" si="1"/>
        <v>CO</v>
      </c>
      <c r="E94" s="57" t="s">
        <v>41</v>
      </c>
      <c r="F94" s="57" t="s">
        <v>671</v>
      </c>
      <c r="G94" s="57" t="s">
        <v>80</v>
      </c>
      <c r="H94" s="57" t="s">
        <v>206</v>
      </c>
      <c r="I94" s="50">
        <v>1000000</v>
      </c>
      <c r="J94" s="69" t="s">
        <v>606</v>
      </c>
      <c r="K94" s="57"/>
      <c r="L94" s="45"/>
    </row>
    <row r="95" spans="1:12" ht="15" customHeight="1">
      <c r="A95" s="59" t="s">
        <v>326</v>
      </c>
      <c r="B95" s="57" t="s">
        <v>101</v>
      </c>
      <c r="C95" s="58" t="s">
        <v>254</v>
      </c>
      <c r="D95" s="57" t="str">
        <f t="shared" si="1"/>
        <v>CP</v>
      </c>
      <c r="E95" s="57" t="s">
        <v>41</v>
      </c>
      <c r="F95" s="57" t="s">
        <v>671</v>
      </c>
      <c r="G95" s="57" t="s">
        <v>80</v>
      </c>
      <c r="H95" s="57" t="s">
        <v>206</v>
      </c>
      <c r="I95" s="50"/>
      <c r="J95" s="57" t="s">
        <v>340</v>
      </c>
      <c r="K95" s="57"/>
      <c r="L95" s="45"/>
    </row>
    <row r="96" spans="1:12" ht="15" customHeight="1">
      <c r="A96" s="56" t="s">
        <v>327</v>
      </c>
      <c r="B96" s="57" t="s">
        <v>101</v>
      </c>
      <c r="C96" s="58" t="s">
        <v>255</v>
      </c>
      <c r="D96" s="57" t="str">
        <f t="shared" si="1"/>
        <v>CQ</v>
      </c>
      <c r="E96" s="57" t="s">
        <v>41</v>
      </c>
      <c r="F96" s="57" t="s">
        <v>671</v>
      </c>
      <c r="G96" s="57" t="s">
        <v>80</v>
      </c>
      <c r="H96" s="57" t="s">
        <v>206</v>
      </c>
      <c r="I96" s="50"/>
      <c r="J96" s="57" t="s">
        <v>339</v>
      </c>
      <c r="K96" s="57"/>
      <c r="L96" s="45"/>
    </row>
    <row r="97" spans="1:12" ht="15" customHeight="1">
      <c r="A97" s="56" t="s">
        <v>427</v>
      </c>
      <c r="B97" s="57" t="s">
        <v>101</v>
      </c>
      <c r="C97" t="s">
        <v>419</v>
      </c>
      <c r="D97" s="57" t="str">
        <f t="shared" si="1"/>
        <v>CR</v>
      </c>
      <c r="E97" s="57" t="s">
        <v>41</v>
      </c>
      <c r="F97" s="57" t="s">
        <v>671</v>
      </c>
      <c r="G97" s="57" t="s">
        <v>80</v>
      </c>
      <c r="H97" s="57" t="s">
        <v>206</v>
      </c>
      <c r="I97" s="50"/>
      <c r="J97" s="57" t="s">
        <v>428</v>
      </c>
      <c r="K97" s="57"/>
      <c r="L97" s="45"/>
    </row>
    <row r="98" spans="1:12" ht="15" customHeight="1">
      <c r="A98" s="56" t="s">
        <v>446</v>
      </c>
      <c r="B98" s="57" t="s">
        <v>101</v>
      </c>
      <c r="C98" s="57" t="s">
        <v>111</v>
      </c>
      <c r="D98" s="57" t="str">
        <f t="shared" si="1"/>
        <v>CS</v>
      </c>
      <c r="E98" s="57" t="s">
        <v>41</v>
      </c>
      <c r="F98" s="57" t="s">
        <v>671</v>
      </c>
      <c r="G98" s="57" t="s">
        <v>80</v>
      </c>
      <c r="H98" s="57" t="s">
        <v>206</v>
      </c>
      <c r="I98" s="50">
        <v>2000000</v>
      </c>
      <c r="J98" s="69" t="s">
        <v>607</v>
      </c>
      <c r="K98" s="57"/>
      <c r="L98" s="45"/>
    </row>
    <row r="99" spans="1:12" ht="15" customHeight="1">
      <c r="A99" s="56" t="s">
        <v>112</v>
      </c>
      <c r="B99" s="57" t="s">
        <v>101</v>
      </c>
      <c r="C99" s="57" t="s">
        <v>113</v>
      </c>
      <c r="D99" s="57" t="str">
        <f t="shared" si="1"/>
        <v>CT</v>
      </c>
      <c r="E99" s="57" t="s">
        <v>37</v>
      </c>
      <c r="F99" s="57" t="s">
        <v>38</v>
      </c>
      <c r="G99" s="57" t="s">
        <v>38</v>
      </c>
      <c r="H99" s="69" t="s">
        <v>498</v>
      </c>
      <c r="I99" s="50" t="s">
        <v>114</v>
      </c>
      <c r="J99" s="69" t="s">
        <v>608</v>
      </c>
      <c r="K99" s="57"/>
      <c r="L99" s="45"/>
    </row>
    <row r="100" spans="1:12" ht="15" customHeight="1">
      <c r="A100" s="56" t="s">
        <v>500</v>
      </c>
      <c r="B100" s="58" t="s">
        <v>115</v>
      </c>
      <c r="C100" s="58" t="s">
        <v>398</v>
      </c>
      <c r="D100" s="57" t="str">
        <f t="shared" si="1"/>
        <v>CU</v>
      </c>
      <c r="E100" s="57" t="s">
        <v>41</v>
      </c>
      <c r="F100" s="57" t="s">
        <v>672</v>
      </c>
      <c r="G100" s="57" t="s">
        <v>80</v>
      </c>
      <c r="H100" s="57" t="s">
        <v>206</v>
      </c>
      <c r="I100" s="50"/>
      <c r="J100" s="57" t="s">
        <v>676</v>
      </c>
      <c r="K100" s="57"/>
      <c r="L100" s="45"/>
    </row>
    <row r="101" spans="1:12" ht="15" customHeight="1">
      <c r="A101" s="56" t="s">
        <v>343</v>
      </c>
      <c r="B101" s="57" t="s">
        <v>115</v>
      </c>
      <c r="C101" s="57" t="s">
        <v>342</v>
      </c>
      <c r="D101" s="57" t="str">
        <f t="shared" si="1"/>
        <v>CV</v>
      </c>
      <c r="E101" s="57" t="s">
        <v>41</v>
      </c>
      <c r="F101" s="57" t="s">
        <v>672</v>
      </c>
      <c r="G101" s="57" t="s">
        <v>80</v>
      </c>
      <c r="H101" s="57" t="s">
        <v>206</v>
      </c>
      <c r="I101" s="50"/>
      <c r="J101" s="69" t="s">
        <v>593</v>
      </c>
      <c r="K101" s="57"/>
      <c r="L101" s="45"/>
    </row>
    <row r="102" spans="1:12" ht="15" customHeight="1">
      <c r="A102" s="56" t="s">
        <v>248</v>
      </c>
      <c r="B102" s="57" t="s">
        <v>115</v>
      </c>
      <c r="C102" s="57" t="s">
        <v>116</v>
      </c>
      <c r="D102" s="57" t="str">
        <f t="shared" si="1"/>
        <v>CW</v>
      </c>
      <c r="E102" s="57" t="s">
        <v>41</v>
      </c>
      <c r="F102" s="57" t="s">
        <v>672</v>
      </c>
      <c r="G102" s="57" t="s">
        <v>80</v>
      </c>
      <c r="H102" s="57" t="s">
        <v>206</v>
      </c>
      <c r="I102" s="50">
        <v>1000000</v>
      </c>
      <c r="J102" s="69" t="s">
        <v>609</v>
      </c>
      <c r="K102" s="57"/>
      <c r="L102" s="45"/>
    </row>
    <row r="103" spans="1:12" ht="15" customHeight="1">
      <c r="A103" s="56" t="s">
        <v>233</v>
      </c>
      <c r="B103" s="57" t="s">
        <v>115</v>
      </c>
      <c r="C103" s="57" t="s">
        <v>117</v>
      </c>
      <c r="D103" s="57" t="str">
        <f t="shared" si="1"/>
        <v>CX</v>
      </c>
      <c r="E103" s="57" t="s">
        <v>41</v>
      </c>
      <c r="F103" s="57" t="s">
        <v>672</v>
      </c>
      <c r="G103" s="57" t="s">
        <v>80</v>
      </c>
      <c r="H103" s="57" t="s">
        <v>206</v>
      </c>
      <c r="I103" s="50"/>
      <c r="J103" s="69" t="s">
        <v>610</v>
      </c>
      <c r="K103" s="57"/>
      <c r="L103" s="45"/>
    </row>
    <row r="104" spans="1:12" ht="15" customHeight="1">
      <c r="A104" s="56" t="s">
        <v>247</v>
      </c>
      <c r="B104" s="57" t="s">
        <v>115</v>
      </c>
      <c r="C104" s="57" t="s">
        <v>118</v>
      </c>
      <c r="D104" s="57" t="str">
        <f t="shared" si="1"/>
        <v>CY</v>
      </c>
      <c r="E104" s="57" t="s">
        <v>41</v>
      </c>
      <c r="F104" s="57" t="s">
        <v>672</v>
      </c>
      <c r="G104" s="57" t="s">
        <v>80</v>
      </c>
      <c r="H104" s="57" t="s">
        <v>206</v>
      </c>
      <c r="I104" s="50"/>
      <c r="J104" s="69" t="s">
        <v>611</v>
      </c>
      <c r="K104" s="57"/>
      <c r="L104" s="45"/>
    </row>
    <row r="105" spans="1:12" ht="15" customHeight="1">
      <c r="A105" s="56" t="s">
        <v>234</v>
      </c>
      <c r="B105" s="57" t="s">
        <v>115</v>
      </c>
      <c r="C105" s="57" t="s">
        <v>119</v>
      </c>
      <c r="D105" s="57" t="str">
        <f t="shared" si="1"/>
        <v>CZ</v>
      </c>
      <c r="E105" s="57" t="s">
        <v>41</v>
      </c>
      <c r="F105" s="57" t="s">
        <v>672</v>
      </c>
      <c r="G105" s="57" t="s">
        <v>80</v>
      </c>
      <c r="H105" s="57" t="s">
        <v>206</v>
      </c>
      <c r="I105" s="50"/>
      <c r="J105" s="69" t="s">
        <v>596</v>
      </c>
      <c r="K105" s="57"/>
      <c r="L105" s="45"/>
    </row>
    <row r="106" spans="1:12" ht="15" customHeight="1">
      <c r="A106" s="56" t="s">
        <v>426</v>
      </c>
      <c r="B106" s="57" t="s">
        <v>115</v>
      </c>
      <c r="C106" s="57" t="s">
        <v>424</v>
      </c>
      <c r="D106" s="57" t="str">
        <f t="shared" si="1"/>
        <v>DA</v>
      </c>
      <c r="E106" s="57" t="s">
        <v>41</v>
      </c>
      <c r="F106" s="57" t="s">
        <v>672</v>
      </c>
      <c r="G106" s="57" t="s">
        <v>80</v>
      </c>
      <c r="H106" s="57" t="s">
        <v>206</v>
      </c>
      <c r="I106" s="50"/>
      <c r="J106" s="69" t="s">
        <v>597</v>
      </c>
      <c r="K106" s="57"/>
      <c r="L106" s="45"/>
    </row>
    <row r="107" spans="1:12" ht="15" customHeight="1">
      <c r="A107" s="56" t="s">
        <v>433</v>
      </c>
      <c r="B107" s="57" t="s">
        <v>115</v>
      </c>
      <c r="C107" s="57" t="s">
        <v>425</v>
      </c>
      <c r="D107" s="57" t="str">
        <f t="shared" si="1"/>
        <v>DB</v>
      </c>
      <c r="E107" s="57" t="s">
        <v>41</v>
      </c>
      <c r="F107" s="57" t="s">
        <v>672</v>
      </c>
      <c r="G107" s="57" t="s">
        <v>80</v>
      </c>
      <c r="H107" s="57" t="s">
        <v>206</v>
      </c>
      <c r="I107" s="50"/>
      <c r="J107" s="69" t="s">
        <v>598</v>
      </c>
      <c r="K107" s="57"/>
      <c r="L107" s="45"/>
    </row>
    <row r="108" spans="1:12" ht="15" customHeight="1">
      <c r="A108" s="56" t="s">
        <v>359</v>
      </c>
      <c r="B108" s="57" t="s">
        <v>115</v>
      </c>
      <c r="C108" s="57" t="s">
        <v>354</v>
      </c>
      <c r="D108" s="57" t="str">
        <f t="shared" si="1"/>
        <v>DC</v>
      </c>
      <c r="E108" s="57" t="s">
        <v>41</v>
      </c>
      <c r="F108" s="57" t="s">
        <v>672</v>
      </c>
      <c r="G108" s="57" t="s">
        <v>80</v>
      </c>
      <c r="H108" s="57" t="s">
        <v>206</v>
      </c>
      <c r="I108" s="50"/>
      <c r="J108" s="69" t="s">
        <v>599</v>
      </c>
      <c r="K108" s="57"/>
      <c r="L108" s="45"/>
    </row>
    <row r="109" spans="1:12" ht="15" customHeight="1">
      <c r="A109" s="56" t="s">
        <v>360</v>
      </c>
      <c r="B109" s="57" t="s">
        <v>115</v>
      </c>
      <c r="C109" s="57" t="s">
        <v>356</v>
      </c>
      <c r="D109" s="57" t="str">
        <f t="shared" si="1"/>
        <v>DD</v>
      </c>
      <c r="E109" s="57" t="s">
        <v>41</v>
      </c>
      <c r="F109" s="57" t="s">
        <v>672</v>
      </c>
      <c r="G109" s="57" t="s">
        <v>80</v>
      </c>
      <c r="H109" s="57" t="s">
        <v>206</v>
      </c>
      <c r="I109" s="50"/>
      <c r="J109" s="69" t="s">
        <v>600</v>
      </c>
      <c r="K109" s="57"/>
      <c r="L109" s="45"/>
    </row>
    <row r="110" spans="1:12" ht="15" customHeight="1">
      <c r="A110" s="56" t="s">
        <v>235</v>
      </c>
      <c r="B110" s="57" t="s">
        <v>115</v>
      </c>
      <c r="C110" s="57" t="s">
        <v>120</v>
      </c>
      <c r="D110" s="57" t="str">
        <f t="shared" si="1"/>
        <v>DE</v>
      </c>
      <c r="E110" s="57" t="s">
        <v>41</v>
      </c>
      <c r="F110" s="57" t="s">
        <v>672</v>
      </c>
      <c r="G110" s="57" t="s">
        <v>80</v>
      </c>
      <c r="H110" s="57" t="s">
        <v>206</v>
      </c>
      <c r="I110" s="50"/>
      <c r="J110" s="69" t="s">
        <v>601</v>
      </c>
      <c r="K110" s="57"/>
      <c r="L110" s="45"/>
    </row>
    <row r="111" spans="1:12" ht="15" customHeight="1">
      <c r="A111" s="56" t="s">
        <v>328</v>
      </c>
      <c r="B111" s="57" t="s">
        <v>115</v>
      </c>
      <c r="C111" s="58" t="s">
        <v>251</v>
      </c>
      <c r="D111" s="57" t="str">
        <f t="shared" si="1"/>
        <v>DF</v>
      </c>
      <c r="E111" s="57" t="s">
        <v>41</v>
      </c>
      <c r="F111" s="57" t="s">
        <v>672</v>
      </c>
      <c r="G111" s="57" t="s">
        <v>80</v>
      </c>
      <c r="H111" s="57" t="s">
        <v>206</v>
      </c>
      <c r="I111" s="50"/>
      <c r="J111" s="69" t="s">
        <v>602</v>
      </c>
      <c r="K111" s="57"/>
      <c r="L111" s="45"/>
    </row>
    <row r="112" spans="1:12" ht="15" customHeight="1">
      <c r="A112" s="56" t="s">
        <v>338</v>
      </c>
      <c r="B112" s="57" t="s">
        <v>115</v>
      </c>
      <c r="C112" s="57" t="s">
        <v>337</v>
      </c>
      <c r="D112" s="57" t="str">
        <f t="shared" si="1"/>
        <v>DG</v>
      </c>
      <c r="E112" s="57" t="s">
        <v>41</v>
      </c>
      <c r="F112" s="57" t="s">
        <v>672</v>
      </c>
      <c r="G112" s="57" t="s">
        <v>80</v>
      </c>
      <c r="H112" s="57" t="s">
        <v>206</v>
      </c>
      <c r="I112" s="50"/>
      <c r="J112" s="69" t="s">
        <v>395</v>
      </c>
      <c r="K112" s="57"/>
      <c r="L112" s="45"/>
    </row>
    <row r="113" spans="1:12" ht="15" customHeight="1">
      <c r="A113" s="56" t="s">
        <v>545</v>
      </c>
      <c r="B113" s="57" t="s">
        <v>115</v>
      </c>
      <c r="C113" s="57" t="s">
        <v>121</v>
      </c>
      <c r="D113" s="57" t="str">
        <f t="shared" si="1"/>
        <v>DH</v>
      </c>
      <c r="E113" s="57" t="s">
        <v>41</v>
      </c>
      <c r="F113" s="57" t="s">
        <v>672</v>
      </c>
      <c r="G113" s="57" t="s">
        <v>80</v>
      </c>
      <c r="H113" s="57" t="s">
        <v>206</v>
      </c>
      <c r="I113" s="50"/>
      <c r="J113" s="69" t="s">
        <v>603</v>
      </c>
      <c r="K113" s="57"/>
      <c r="L113" s="45"/>
    </row>
    <row r="114" spans="1:12" ht="15" customHeight="1">
      <c r="A114" s="56" t="s">
        <v>447</v>
      </c>
      <c r="B114" s="57" t="s">
        <v>115</v>
      </c>
      <c r="C114" s="57" t="s">
        <v>122</v>
      </c>
      <c r="D114" s="57" t="str">
        <f t="shared" si="1"/>
        <v>DI</v>
      </c>
      <c r="E114" s="57" t="s">
        <v>41</v>
      </c>
      <c r="F114" s="57" t="s">
        <v>672</v>
      </c>
      <c r="G114" s="57" t="s">
        <v>80</v>
      </c>
      <c r="H114" s="57" t="s">
        <v>206</v>
      </c>
      <c r="I114" s="50"/>
      <c r="J114" s="69" t="s">
        <v>605</v>
      </c>
      <c r="K114" s="57"/>
      <c r="L114" s="45"/>
    </row>
    <row r="115" spans="1:12" ht="15" customHeight="1">
      <c r="A115" s="56" t="s">
        <v>236</v>
      </c>
      <c r="B115" s="57" t="s">
        <v>115</v>
      </c>
      <c r="C115" s="57" t="s">
        <v>123</v>
      </c>
      <c r="D115" s="57" t="str">
        <f t="shared" si="1"/>
        <v>DJ</v>
      </c>
      <c r="E115" s="57" t="s">
        <v>41</v>
      </c>
      <c r="F115" s="57" t="s">
        <v>672</v>
      </c>
      <c r="G115" s="57" t="s">
        <v>80</v>
      </c>
      <c r="H115" s="57" t="s">
        <v>206</v>
      </c>
      <c r="I115" s="50"/>
      <c r="J115" s="69" t="s">
        <v>612</v>
      </c>
      <c r="K115" s="57"/>
      <c r="L115" s="45"/>
    </row>
    <row r="116" spans="1:12" ht="15" customHeight="1">
      <c r="A116" s="56" t="s">
        <v>329</v>
      </c>
      <c r="B116" s="57" t="s">
        <v>115</v>
      </c>
      <c r="C116" s="58" t="s">
        <v>252</v>
      </c>
      <c r="D116" s="57" t="str">
        <f t="shared" si="1"/>
        <v>DK</v>
      </c>
      <c r="E116" s="57" t="s">
        <v>41</v>
      </c>
      <c r="F116" s="57" t="s">
        <v>672</v>
      </c>
      <c r="G116" s="57" t="s">
        <v>80</v>
      </c>
      <c r="H116" s="57" t="s">
        <v>206</v>
      </c>
      <c r="I116" s="50"/>
      <c r="J116" s="57" t="s">
        <v>613</v>
      </c>
      <c r="K116" s="57"/>
      <c r="L116" s="45"/>
    </row>
    <row r="117" spans="1:12" ht="15" customHeight="1">
      <c r="A117" s="56" t="s">
        <v>330</v>
      </c>
      <c r="B117" s="57" t="s">
        <v>115</v>
      </c>
      <c r="C117" s="58" t="s">
        <v>253</v>
      </c>
      <c r="D117" s="57" t="str">
        <f t="shared" si="1"/>
        <v>DL</v>
      </c>
      <c r="E117" s="57" t="s">
        <v>41</v>
      </c>
      <c r="F117" s="57" t="s">
        <v>672</v>
      </c>
      <c r="G117" s="57" t="s">
        <v>80</v>
      </c>
      <c r="H117" s="57" t="s">
        <v>206</v>
      </c>
      <c r="I117" s="50"/>
      <c r="J117" s="57" t="s">
        <v>614</v>
      </c>
      <c r="K117" s="57"/>
      <c r="L117" s="45"/>
    </row>
    <row r="118" spans="1:12" ht="15" customHeight="1">
      <c r="A118" s="56" t="s">
        <v>429</v>
      </c>
      <c r="B118" s="57" t="s">
        <v>115</v>
      </c>
      <c r="C118" t="s">
        <v>420</v>
      </c>
      <c r="D118" s="57" t="str">
        <f t="shared" si="1"/>
        <v>DM</v>
      </c>
      <c r="E118" s="57" t="s">
        <v>41</v>
      </c>
      <c r="F118" s="57" t="s">
        <v>671</v>
      </c>
      <c r="G118" s="57" t="s">
        <v>80</v>
      </c>
      <c r="H118" s="57" t="s">
        <v>206</v>
      </c>
      <c r="I118" s="50"/>
      <c r="J118" s="57" t="s">
        <v>615</v>
      </c>
      <c r="K118" s="57"/>
      <c r="L118" s="45"/>
    </row>
    <row r="119" spans="1:12" ht="15" customHeight="1">
      <c r="A119" s="59" t="s">
        <v>237</v>
      </c>
      <c r="B119" s="57" t="s">
        <v>115</v>
      </c>
      <c r="C119" s="57" t="s">
        <v>124</v>
      </c>
      <c r="D119" s="57" t="str">
        <f t="shared" si="1"/>
        <v>DN</v>
      </c>
      <c r="E119" s="57" t="s">
        <v>41</v>
      </c>
      <c r="F119" s="57" t="s">
        <v>672</v>
      </c>
      <c r="G119" s="57" t="s">
        <v>80</v>
      </c>
      <c r="H119" s="69" t="s">
        <v>206</v>
      </c>
      <c r="I119" s="50"/>
      <c r="J119" s="72" t="s">
        <v>616</v>
      </c>
      <c r="K119" s="57"/>
      <c r="L119" s="45"/>
    </row>
    <row r="120" spans="1:12" ht="15" customHeight="1">
      <c r="A120" s="59" t="s">
        <v>125</v>
      </c>
      <c r="B120" s="57" t="s">
        <v>115</v>
      </c>
      <c r="C120" s="57" t="s">
        <v>126</v>
      </c>
      <c r="D120" s="57" t="str">
        <f t="shared" si="1"/>
        <v>DO</v>
      </c>
      <c r="E120" s="57" t="s">
        <v>37</v>
      </c>
      <c r="F120" s="57" t="s">
        <v>38</v>
      </c>
      <c r="G120" s="57" t="s">
        <v>38</v>
      </c>
      <c r="H120" s="69" t="s">
        <v>498</v>
      </c>
      <c r="I120" s="50"/>
      <c r="J120" s="72" t="s">
        <v>608</v>
      </c>
      <c r="K120" s="57"/>
      <c r="L120" s="45"/>
    </row>
    <row r="121" spans="1:12" ht="15" customHeight="1">
      <c r="A121" s="59" t="s">
        <v>190</v>
      </c>
      <c r="B121" s="57" t="s">
        <v>115</v>
      </c>
      <c r="C121" s="57" t="s">
        <v>127</v>
      </c>
      <c r="D121" s="57" t="str">
        <f t="shared" si="1"/>
        <v>DP</v>
      </c>
      <c r="E121" s="57" t="s">
        <v>37</v>
      </c>
      <c r="F121" s="57" t="s">
        <v>38</v>
      </c>
      <c r="G121" s="57" t="s">
        <v>38</v>
      </c>
      <c r="H121" s="69" t="s">
        <v>38</v>
      </c>
      <c r="I121" s="50" t="s">
        <v>38</v>
      </c>
      <c r="J121" s="84" t="s">
        <v>489</v>
      </c>
      <c r="K121" s="57"/>
      <c r="L121" s="45"/>
    </row>
    <row r="122" spans="1:12" ht="30" customHeight="1">
      <c r="A122" s="59" t="s">
        <v>430</v>
      </c>
      <c r="B122" s="57" t="s">
        <v>393</v>
      </c>
      <c r="C122" s="57" t="s">
        <v>128</v>
      </c>
      <c r="D122" s="57" t="str">
        <f t="shared" si="1"/>
        <v>DQ</v>
      </c>
      <c r="E122" s="57" t="s">
        <v>41</v>
      </c>
      <c r="F122" s="57" t="s">
        <v>673</v>
      </c>
      <c r="G122" s="57" t="s">
        <v>80</v>
      </c>
      <c r="H122" s="69" t="s">
        <v>346</v>
      </c>
      <c r="I122" s="50">
        <v>10000000</v>
      </c>
      <c r="J122" s="72" t="s">
        <v>677</v>
      </c>
      <c r="K122" s="81" t="s">
        <v>348</v>
      </c>
      <c r="L122" s="45"/>
    </row>
    <row r="123" spans="1:12" ht="30.75" customHeight="1">
      <c r="A123" s="59" t="s">
        <v>219</v>
      </c>
      <c r="B123" s="57" t="s">
        <v>393</v>
      </c>
      <c r="C123" s="57" t="s">
        <v>129</v>
      </c>
      <c r="D123" s="57" t="str">
        <f t="shared" si="1"/>
        <v>DR</v>
      </c>
      <c r="E123" s="57" t="s">
        <v>41</v>
      </c>
      <c r="F123" s="57" t="s">
        <v>673</v>
      </c>
      <c r="G123" s="57" t="s">
        <v>80</v>
      </c>
      <c r="H123" s="69" t="s">
        <v>346</v>
      </c>
      <c r="I123" s="50"/>
      <c r="J123" s="72" t="s">
        <v>617</v>
      </c>
      <c r="K123" s="79" t="s">
        <v>347</v>
      </c>
      <c r="L123" s="45"/>
    </row>
    <row r="124" spans="1:12" ht="30" customHeight="1">
      <c r="A124" s="59" t="s">
        <v>220</v>
      </c>
      <c r="B124" s="57" t="s">
        <v>393</v>
      </c>
      <c r="C124" s="57" t="s">
        <v>130</v>
      </c>
      <c r="D124" s="57" t="str">
        <f t="shared" si="1"/>
        <v>DS</v>
      </c>
      <c r="E124" s="57" t="s">
        <v>41</v>
      </c>
      <c r="F124" s="57" t="s">
        <v>673</v>
      </c>
      <c r="G124" s="57" t="s">
        <v>80</v>
      </c>
      <c r="H124" s="69" t="s">
        <v>346</v>
      </c>
      <c r="I124" s="50"/>
      <c r="J124" s="72" t="s">
        <v>404</v>
      </c>
      <c r="K124" s="79" t="s">
        <v>347</v>
      </c>
      <c r="L124" s="45"/>
    </row>
    <row r="125" spans="1:12" ht="30" customHeight="1">
      <c r="A125" s="59" t="s">
        <v>221</v>
      </c>
      <c r="B125" s="57" t="s">
        <v>393</v>
      </c>
      <c r="C125" s="57" t="s">
        <v>131</v>
      </c>
      <c r="D125" s="57" t="str">
        <f t="shared" si="1"/>
        <v>DT</v>
      </c>
      <c r="E125" s="57" t="s">
        <v>41</v>
      </c>
      <c r="F125" s="57" t="s">
        <v>673</v>
      </c>
      <c r="G125" s="57" t="s">
        <v>80</v>
      </c>
      <c r="H125" s="69" t="s">
        <v>346</v>
      </c>
      <c r="I125" s="50"/>
      <c r="J125" s="72" t="s">
        <v>680</v>
      </c>
      <c r="K125" s="79" t="s">
        <v>347</v>
      </c>
      <c r="L125" s="45"/>
    </row>
    <row r="126" spans="1:12" ht="30" customHeight="1">
      <c r="A126" s="59" t="s">
        <v>222</v>
      </c>
      <c r="B126" s="57" t="s">
        <v>393</v>
      </c>
      <c r="C126" s="57" t="s">
        <v>132</v>
      </c>
      <c r="D126" s="57" t="str">
        <f t="shared" si="1"/>
        <v>DU</v>
      </c>
      <c r="E126" s="57" t="s">
        <v>41</v>
      </c>
      <c r="F126" s="57" t="s">
        <v>673</v>
      </c>
      <c r="G126" s="57" t="s">
        <v>80</v>
      </c>
      <c r="H126" s="69" t="s">
        <v>346</v>
      </c>
      <c r="I126" s="50"/>
      <c r="J126" s="72" t="s">
        <v>618</v>
      </c>
      <c r="K126" s="79" t="s">
        <v>347</v>
      </c>
      <c r="L126" s="45"/>
    </row>
    <row r="127" spans="1:12" ht="30" customHeight="1">
      <c r="A127" s="56" t="s">
        <v>536</v>
      </c>
      <c r="B127" s="57" t="s">
        <v>393</v>
      </c>
      <c r="C127" s="114" t="s">
        <v>533</v>
      </c>
      <c r="D127" s="57" t="str">
        <f t="shared" si="1"/>
        <v>DV</v>
      </c>
      <c r="E127" s="57" t="s">
        <v>41</v>
      </c>
      <c r="F127" s="57" t="s">
        <v>673</v>
      </c>
      <c r="G127" s="57" t="s">
        <v>80</v>
      </c>
      <c r="H127" s="69" t="s">
        <v>346</v>
      </c>
      <c r="I127" s="50"/>
      <c r="J127" s="72" t="s">
        <v>619</v>
      </c>
      <c r="K127" s="79" t="s">
        <v>347</v>
      </c>
      <c r="L127" s="45"/>
    </row>
    <row r="128" spans="1:12" ht="30" customHeight="1">
      <c r="A128" s="59" t="s">
        <v>223</v>
      </c>
      <c r="B128" s="57" t="s">
        <v>393</v>
      </c>
      <c r="C128" s="57" t="s">
        <v>133</v>
      </c>
      <c r="D128" s="57" t="str">
        <f t="shared" si="1"/>
        <v>DW</v>
      </c>
      <c r="E128" s="57" t="s">
        <v>41</v>
      </c>
      <c r="F128" s="57" t="s">
        <v>673</v>
      </c>
      <c r="G128" s="57" t="s">
        <v>80</v>
      </c>
      <c r="H128" s="69" t="s">
        <v>346</v>
      </c>
      <c r="I128" s="50"/>
      <c r="J128" s="72" t="s">
        <v>405</v>
      </c>
      <c r="K128" s="79" t="s">
        <v>347</v>
      </c>
      <c r="L128" s="45"/>
    </row>
    <row r="129" spans="1:12" ht="30" customHeight="1">
      <c r="A129" s="59" t="s">
        <v>134</v>
      </c>
      <c r="B129" s="57" t="s">
        <v>393</v>
      </c>
      <c r="C129" s="57" t="s">
        <v>135</v>
      </c>
      <c r="D129" s="57" t="str">
        <f t="shared" si="1"/>
        <v>DX</v>
      </c>
      <c r="E129" s="57" t="s">
        <v>37</v>
      </c>
      <c r="F129" s="57" t="s">
        <v>38</v>
      </c>
      <c r="G129" s="57" t="s">
        <v>38</v>
      </c>
      <c r="H129" s="69" t="s">
        <v>332</v>
      </c>
      <c r="I129" s="50"/>
      <c r="J129" s="72" t="s">
        <v>436</v>
      </c>
      <c r="K129" s="57"/>
      <c r="L129" s="45"/>
    </row>
    <row r="130" spans="1:12" ht="30" customHeight="1">
      <c r="A130" s="59" t="s">
        <v>431</v>
      </c>
      <c r="B130" s="57" t="s">
        <v>394</v>
      </c>
      <c r="C130" s="57" t="s">
        <v>136</v>
      </c>
      <c r="D130" s="57" t="str">
        <f t="shared" si="1"/>
        <v>DY</v>
      </c>
      <c r="E130" s="57" t="s">
        <v>41</v>
      </c>
      <c r="F130" s="57" t="s">
        <v>674</v>
      </c>
      <c r="G130" s="57" t="s">
        <v>80</v>
      </c>
      <c r="H130" s="69" t="s">
        <v>346</v>
      </c>
      <c r="I130" s="50"/>
      <c r="J130" s="72" t="s">
        <v>678</v>
      </c>
      <c r="K130" s="81" t="s">
        <v>177</v>
      </c>
      <c r="L130" s="45"/>
    </row>
    <row r="131" spans="1:12" ht="30" customHeight="1">
      <c r="A131" s="59" t="s">
        <v>224</v>
      </c>
      <c r="B131" s="57" t="s">
        <v>394</v>
      </c>
      <c r="C131" s="57" t="s">
        <v>137</v>
      </c>
      <c r="D131" s="57" t="str">
        <f t="shared" si="1"/>
        <v>DZ</v>
      </c>
      <c r="E131" s="57" t="s">
        <v>41</v>
      </c>
      <c r="F131" s="57" t="s">
        <v>674</v>
      </c>
      <c r="G131" s="57" t="s">
        <v>80</v>
      </c>
      <c r="H131" s="69" t="s">
        <v>346</v>
      </c>
      <c r="I131" s="50"/>
      <c r="J131" s="72" t="s">
        <v>620</v>
      </c>
      <c r="K131" s="79" t="s">
        <v>347</v>
      </c>
      <c r="L131" s="45"/>
    </row>
    <row r="132" spans="1:12" ht="30" customHeight="1">
      <c r="A132" s="59" t="s">
        <v>225</v>
      </c>
      <c r="B132" s="57" t="s">
        <v>394</v>
      </c>
      <c r="C132" s="57" t="s">
        <v>138</v>
      </c>
      <c r="D132" s="57" t="str">
        <f t="shared" si="1"/>
        <v>EA</v>
      </c>
      <c r="E132" s="57" t="s">
        <v>41</v>
      </c>
      <c r="F132" s="57" t="s">
        <v>674</v>
      </c>
      <c r="G132" s="57" t="s">
        <v>80</v>
      </c>
      <c r="H132" s="69" t="s">
        <v>346</v>
      </c>
      <c r="I132" s="50"/>
      <c r="J132" s="72" t="s">
        <v>621</v>
      </c>
      <c r="K132" s="79" t="s">
        <v>347</v>
      </c>
      <c r="L132" s="45"/>
    </row>
    <row r="133" spans="1:12" ht="30" customHeight="1">
      <c r="A133" s="59" t="s">
        <v>226</v>
      </c>
      <c r="B133" s="57" t="s">
        <v>394</v>
      </c>
      <c r="C133" s="57" t="s">
        <v>139</v>
      </c>
      <c r="D133" s="57" t="str">
        <f t="shared" si="1"/>
        <v>EB</v>
      </c>
      <c r="E133" s="57" t="s">
        <v>41</v>
      </c>
      <c r="F133" s="57" t="s">
        <v>674</v>
      </c>
      <c r="G133" s="57" t="s">
        <v>80</v>
      </c>
      <c r="H133" s="69" t="s">
        <v>346</v>
      </c>
      <c r="I133" s="50"/>
      <c r="J133" s="72" t="s">
        <v>679</v>
      </c>
      <c r="K133" s="79" t="s">
        <v>347</v>
      </c>
      <c r="L133" s="45"/>
    </row>
    <row r="134" spans="1:12" ht="30" customHeight="1">
      <c r="A134" s="59" t="s">
        <v>227</v>
      </c>
      <c r="B134" s="57" t="s">
        <v>394</v>
      </c>
      <c r="C134" s="57" t="s">
        <v>140</v>
      </c>
      <c r="D134" s="57" t="str">
        <f t="shared" si="1"/>
        <v>EC</v>
      </c>
      <c r="E134" s="57" t="s">
        <v>41</v>
      </c>
      <c r="F134" s="57" t="s">
        <v>674</v>
      </c>
      <c r="G134" s="57" t="s">
        <v>80</v>
      </c>
      <c r="H134" s="69" t="s">
        <v>346</v>
      </c>
      <c r="I134" s="50"/>
      <c r="J134" s="72" t="s">
        <v>622</v>
      </c>
      <c r="K134" s="79" t="s">
        <v>347</v>
      </c>
      <c r="L134" s="45"/>
    </row>
    <row r="135" spans="1:12" ht="30" customHeight="1">
      <c r="A135" s="56" t="s">
        <v>535</v>
      </c>
      <c r="B135" s="57" t="s">
        <v>394</v>
      </c>
      <c r="C135" s="114" t="s">
        <v>534</v>
      </c>
      <c r="D135" s="57" t="str">
        <f t="shared" si="1"/>
        <v>ED</v>
      </c>
      <c r="E135" s="57" t="s">
        <v>41</v>
      </c>
      <c r="F135" s="57" t="s">
        <v>674</v>
      </c>
      <c r="G135" s="57" t="s">
        <v>80</v>
      </c>
      <c r="H135" s="69" t="s">
        <v>346</v>
      </c>
      <c r="I135" s="50"/>
      <c r="J135" s="72" t="s">
        <v>623</v>
      </c>
      <c r="K135" s="79" t="s">
        <v>347</v>
      </c>
      <c r="L135" s="45"/>
    </row>
    <row r="136" spans="1:12" ht="30" customHeight="1">
      <c r="A136" s="59" t="s">
        <v>228</v>
      </c>
      <c r="B136" s="57" t="s">
        <v>394</v>
      </c>
      <c r="C136" s="57" t="s">
        <v>141</v>
      </c>
      <c r="D136" s="57" t="str">
        <f t="shared" si="1"/>
        <v>EE</v>
      </c>
      <c r="E136" s="57" t="s">
        <v>41</v>
      </c>
      <c r="F136" s="57" t="s">
        <v>674</v>
      </c>
      <c r="G136" s="57" t="s">
        <v>80</v>
      </c>
      <c r="H136" s="69" t="s">
        <v>346</v>
      </c>
      <c r="I136" s="50"/>
      <c r="J136" s="72" t="s">
        <v>142</v>
      </c>
      <c r="K136" s="79" t="s">
        <v>347</v>
      </c>
      <c r="L136" s="45"/>
    </row>
    <row r="137" spans="1:12" ht="15" customHeight="1">
      <c r="A137" s="59" t="s">
        <v>143</v>
      </c>
      <c r="B137" s="57" t="s">
        <v>394</v>
      </c>
      <c r="C137" s="57" t="s">
        <v>144</v>
      </c>
      <c r="D137" s="57" t="str">
        <f t="shared" si="1"/>
        <v>EF</v>
      </c>
      <c r="E137" s="57" t="s">
        <v>37</v>
      </c>
      <c r="F137" s="57" t="s">
        <v>38</v>
      </c>
      <c r="G137" s="57" t="s">
        <v>38</v>
      </c>
      <c r="H137" s="69" t="s">
        <v>498</v>
      </c>
      <c r="I137" s="50"/>
      <c r="J137" s="72" t="s">
        <v>436</v>
      </c>
      <c r="K137" s="57"/>
      <c r="L137" s="45"/>
    </row>
    <row r="138" spans="1:12" ht="15" customHeight="1">
      <c r="A138" s="59" t="s">
        <v>229</v>
      </c>
      <c r="B138" s="57" t="s">
        <v>394</v>
      </c>
      <c r="C138" s="57" t="s">
        <v>145</v>
      </c>
      <c r="D138" s="57" t="str">
        <f t="shared" si="1"/>
        <v>EG</v>
      </c>
      <c r="E138" s="57" t="s">
        <v>37</v>
      </c>
      <c r="F138" s="57" t="s">
        <v>38</v>
      </c>
      <c r="G138" s="57" t="s">
        <v>38</v>
      </c>
      <c r="H138" s="69" t="s">
        <v>38</v>
      </c>
      <c r="I138" s="50"/>
      <c r="J138" s="84" t="s">
        <v>489</v>
      </c>
      <c r="K138" s="57"/>
      <c r="L138" s="45"/>
    </row>
    <row r="139" spans="1:12" ht="15" customHeight="1">
      <c r="A139" s="59" t="s">
        <v>413</v>
      </c>
      <c r="B139" s="45" t="s">
        <v>146</v>
      </c>
      <c r="C139" s="45" t="s">
        <v>401</v>
      </c>
      <c r="D139" s="57" t="str">
        <f t="shared" si="1"/>
        <v>EH</v>
      </c>
      <c r="E139" s="57" t="s">
        <v>41</v>
      </c>
      <c r="F139" s="57" t="s">
        <v>670</v>
      </c>
      <c r="G139" s="57" t="s">
        <v>80</v>
      </c>
      <c r="H139" s="69" t="s">
        <v>38</v>
      </c>
      <c r="I139" s="50"/>
      <c r="J139" s="69" t="s">
        <v>624</v>
      </c>
      <c r="K139" s="57"/>
      <c r="L139" s="45"/>
    </row>
    <row r="140" spans="1:12" ht="15" customHeight="1">
      <c r="A140" s="59" t="s">
        <v>217</v>
      </c>
      <c r="B140" s="45" t="s">
        <v>146</v>
      </c>
      <c r="C140" s="57" t="s">
        <v>147</v>
      </c>
      <c r="D140" s="57" t="str">
        <f t="shared" si="1"/>
        <v>EI</v>
      </c>
      <c r="E140" s="57" t="s">
        <v>41</v>
      </c>
      <c r="F140" s="57" t="s">
        <v>670</v>
      </c>
      <c r="G140" s="57" t="s">
        <v>80</v>
      </c>
      <c r="H140" s="57" t="s">
        <v>38</v>
      </c>
      <c r="I140" s="50"/>
      <c r="J140" s="69" t="s">
        <v>403</v>
      </c>
      <c r="K140" s="57"/>
      <c r="L140" s="45"/>
    </row>
    <row r="141" spans="1:12" ht="15" customHeight="1">
      <c r="A141" s="59" t="s">
        <v>218</v>
      </c>
      <c r="B141" s="45" t="s">
        <v>146</v>
      </c>
      <c r="C141" s="45" t="s">
        <v>148</v>
      </c>
      <c r="D141" s="57" t="str">
        <f t="shared" si="1"/>
        <v>EJ</v>
      </c>
      <c r="E141" s="45" t="s">
        <v>41</v>
      </c>
      <c r="F141" s="45" t="s">
        <v>670</v>
      </c>
      <c r="G141" s="45" t="s">
        <v>80</v>
      </c>
      <c r="H141" s="45" t="s">
        <v>38</v>
      </c>
      <c r="I141" s="63"/>
      <c r="J141" s="64" t="s">
        <v>625</v>
      </c>
      <c r="K141" s="45"/>
    </row>
    <row r="142" spans="1:12" ht="15" customHeight="1">
      <c r="A142" s="59" t="s">
        <v>189</v>
      </c>
      <c r="B142" s="45" t="s">
        <v>146</v>
      </c>
      <c r="C142" s="57" t="s">
        <v>149</v>
      </c>
      <c r="D142" s="57" t="str">
        <f t="shared" si="1"/>
        <v>EK</v>
      </c>
      <c r="E142" s="57" t="s">
        <v>37</v>
      </c>
      <c r="F142" s="57" t="s">
        <v>38</v>
      </c>
      <c r="G142" s="57" t="s">
        <v>38</v>
      </c>
      <c r="H142" s="57" t="s">
        <v>38</v>
      </c>
      <c r="I142" s="50" t="s">
        <v>38</v>
      </c>
      <c r="J142" s="84" t="s">
        <v>489</v>
      </c>
      <c r="K142" s="57"/>
      <c r="L142" s="45"/>
    </row>
    <row r="143" spans="1:12" ht="15" customHeight="1">
      <c r="A143" s="59" t="s">
        <v>550</v>
      </c>
      <c r="B143" s="57" t="s">
        <v>152</v>
      </c>
      <c r="C143" s="57" t="s">
        <v>462</v>
      </c>
      <c r="D143" s="57" t="str">
        <f t="shared" si="1"/>
        <v>EL</v>
      </c>
      <c r="E143" s="57" t="s">
        <v>41</v>
      </c>
      <c r="F143" s="57" t="s">
        <v>150</v>
      </c>
      <c r="G143" s="57" t="s">
        <v>151</v>
      </c>
      <c r="H143" s="57" t="s">
        <v>497</v>
      </c>
      <c r="I143" s="50">
        <v>40</v>
      </c>
      <c r="J143" s="174" t="s">
        <v>902</v>
      </c>
      <c r="K143" s="57"/>
      <c r="L143" s="45"/>
    </row>
    <row r="144" spans="1:12" ht="15" customHeight="1">
      <c r="A144" s="112" t="s">
        <v>470</v>
      </c>
      <c r="B144" s="57" t="s">
        <v>152</v>
      </c>
      <c r="C144" s="57" t="s">
        <v>463</v>
      </c>
      <c r="D144" s="57" t="str">
        <f t="shared" si="1"/>
        <v>EM</v>
      </c>
      <c r="E144" s="57" t="s">
        <v>41</v>
      </c>
      <c r="F144" s="57" t="s">
        <v>150</v>
      </c>
      <c r="G144" s="57" t="s">
        <v>151</v>
      </c>
      <c r="H144" s="57" t="s">
        <v>497</v>
      </c>
      <c r="I144" s="50"/>
      <c r="J144" s="87" t="s">
        <v>532</v>
      </c>
      <c r="K144" s="57"/>
      <c r="L144" s="45"/>
    </row>
    <row r="145" spans="1:12" s="65" customFormat="1" ht="15" customHeight="1">
      <c r="A145" s="112" t="s">
        <v>531</v>
      </c>
      <c r="B145" s="79" t="s">
        <v>152</v>
      </c>
      <c r="C145" s="79" t="s">
        <v>530</v>
      </c>
      <c r="D145" s="57" t="str">
        <f t="shared" si="1"/>
        <v>EN</v>
      </c>
      <c r="E145" s="79" t="s">
        <v>41</v>
      </c>
      <c r="F145" s="79" t="s">
        <v>150</v>
      </c>
      <c r="G145" s="79" t="s">
        <v>151</v>
      </c>
      <c r="H145" s="79" t="s">
        <v>497</v>
      </c>
      <c r="I145" s="113">
        <v>30</v>
      </c>
      <c r="J145" s="87" t="s">
        <v>547</v>
      </c>
      <c r="K145" s="79"/>
    </row>
    <row r="146" spans="1:12" ht="15" customHeight="1">
      <c r="A146" s="56" t="s">
        <v>153</v>
      </c>
      <c r="B146" s="57" t="s">
        <v>152</v>
      </c>
      <c r="C146" s="57" t="s">
        <v>154</v>
      </c>
      <c r="D146" s="57" t="str">
        <f t="shared" si="1"/>
        <v>EO</v>
      </c>
      <c r="E146" s="57" t="s">
        <v>37</v>
      </c>
      <c r="F146" s="57" t="s">
        <v>38</v>
      </c>
      <c r="G146" s="57" t="s">
        <v>38</v>
      </c>
      <c r="H146" s="57" t="s">
        <v>38</v>
      </c>
      <c r="I146" s="50" t="s">
        <v>38</v>
      </c>
      <c r="J146" s="84" t="s">
        <v>548</v>
      </c>
      <c r="K146" s="57"/>
      <c r="L146" s="45"/>
    </row>
    <row r="147" spans="1:12" ht="61.5" customHeight="1">
      <c r="A147" s="56" t="s">
        <v>448</v>
      </c>
      <c r="B147" s="57" t="s">
        <v>4</v>
      </c>
      <c r="C147" s="57" t="s">
        <v>155</v>
      </c>
      <c r="D147" s="57" t="str">
        <f t="shared" si="1"/>
        <v>EP</v>
      </c>
      <c r="E147" s="57" t="s">
        <v>41</v>
      </c>
      <c r="F147" s="57" t="s">
        <v>150</v>
      </c>
      <c r="G147" s="57" t="s">
        <v>151</v>
      </c>
      <c r="H147" s="57" t="s">
        <v>209</v>
      </c>
      <c r="I147" s="50">
        <v>40</v>
      </c>
      <c r="J147" s="78" t="s">
        <v>559</v>
      </c>
      <c r="K147" s="57"/>
      <c r="L147" s="45"/>
    </row>
    <row r="148" spans="1:12" ht="15" customHeight="1">
      <c r="A148" s="56" t="s">
        <v>449</v>
      </c>
      <c r="B148" s="57" t="s">
        <v>4</v>
      </c>
      <c r="C148" s="57" t="s">
        <v>156</v>
      </c>
      <c r="D148" s="57" t="str">
        <f t="shared" ref="D148:D162" si="2">SUBSTITUTE(ADDRESS(1,ROW()-1,4),"1","")</f>
        <v>EQ</v>
      </c>
      <c r="E148" s="57" t="s">
        <v>41</v>
      </c>
      <c r="F148" s="57" t="s">
        <v>150</v>
      </c>
      <c r="G148" s="57" t="s">
        <v>151</v>
      </c>
      <c r="H148" s="57" t="s">
        <v>209</v>
      </c>
      <c r="I148" s="50">
        <v>30</v>
      </c>
      <c r="J148" s="79" t="s">
        <v>626</v>
      </c>
      <c r="K148" s="57"/>
      <c r="L148" s="45"/>
    </row>
    <row r="149" spans="1:12" ht="15" customHeight="1">
      <c r="A149" s="56" t="s">
        <v>461</v>
      </c>
      <c r="B149" s="57" t="s">
        <v>4</v>
      </c>
      <c r="C149" s="57" t="s">
        <v>157</v>
      </c>
      <c r="D149" s="57" t="str">
        <f t="shared" si="2"/>
        <v>ER</v>
      </c>
      <c r="E149" s="57" t="s">
        <v>41</v>
      </c>
      <c r="F149" s="57" t="s">
        <v>150</v>
      </c>
      <c r="G149" s="57" t="s">
        <v>151</v>
      </c>
      <c r="H149" s="57" t="s">
        <v>208</v>
      </c>
      <c r="I149" s="50">
        <v>20</v>
      </c>
      <c r="J149" s="79" t="s">
        <v>626</v>
      </c>
      <c r="K149" s="57"/>
      <c r="L149" s="45"/>
    </row>
    <row r="150" spans="1:12" ht="15" customHeight="1">
      <c r="A150" s="56" t="s">
        <v>450</v>
      </c>
      <c r="B150" s="57" t="s">
        <v>4</v>
      </c>
      <c r="C150" s="57" t="s">
        <v>158</v>
      </c>
      <c r="D150" s="57" t="str">
        <f t="shared" si="2"/>
        <v>ES</v>
      </c>
      <c r="E150" s="57" t="s">
        <v>41</v>
      </c>
      <c r="F150" s="57" t="s">
        <v>150</v>
      </c>
      <c r="G150" s="57" t="s">
        <v>151</v>
      </c>
      <c r="H150" s="57" t="s">
        <v>208</v>
      </c>
      <c r="I150" s="50">
        <v>10</v>
      </c>
      <c r="J150" s="79" t="s">
        <v>626</v>
      </c>
      <c r="K150" s="57"/>
      <c r="L150" s="45"/>
    </row>
    <row r="151" spans="1:12" ht="15" customHeight="1">
      <c r="A151" s="56" t="s">
        <v>211</v>
      </c>
      <c r="B151" s="57" t="s">
        <v>4</v>
      </c>
      <c r="C151" s="57" t="s">
        <v>159</v>
      </c>
      <c r="D151" s="57" t="str">
        <f t="shared" si="2"/>
        <v>ET</v>
      </c>
      <c r="E151" s="57" t="s">
        <v>41</v>
      </c>
      <c r="F151" s="57" t="s">
        <v>150</v>
      </c>
      <c r="G151" s="57" t="s">
        <v>151</v>
      </c>
      <c r="H151" s="57" t="s">
        <v>208</v>
      </c>
      <c r="I151" s="50"/>
      <c r="J151" s="79" t="s">
        <v>626</v>
      </c>
      <c r="K151" s="57"/>
      <c r="L151" s="45"/>
    </row>
    <row r="152" spans="1:12" ht="15" customHeight="1">
      <c r="A152" s="56" t="s">
        <v>212</v>
      </c>
      <c r="B152" s="57" t="s">
        <v>4</v>
      </c>
      <c r="C152" s="57" t="s">
        <v>160</v>
      </c>
      <c r="D152" s="57" t="str">
        <f t="shared" si="2"/>
        <v>EU</v>
      </c>
      <c r="E152" s="57" t="s">
        <v>41</v>
      </c>
      <c r="F152" s="57" t="s">
        <v>150</v>
      </c>
      <c r="G152" s="57" t="s">
        <v>151</v>
      </c>
      <c r="H152" s="57" t="s">
        <v>208</v>
      </c>
      <c r="I152" s="50"/>
      <c r="J152" s="79" t="s">
        <v>626</v>
      </c>
      <c r="K152" s="57"/>
      <c r="L152" s="45"/>
    </row>
    <row r="153" spans="1:12" ht="15" customHeight="1">
      <c r="A153" s="56" t="s">
        <v>213</v>
      </c>
      <c r="B153" s="57" t="s">
        <v>4</v>
      </c>
      <c r="C153" s="57" t="s">
        <v>161</v>
      </c>
      <c r="D153" s="57" t="str">
        <f t="shared" si="2"/>
        <v>EV</v>
      </c>
      <c r="E153" s="57" t="s">
        <v>41</v>
      </c>
      <c r="F153" s="57" t="s">
        <v>150</v>
      </c>
      <c r="G153" s="57" t="s">
        <v>151</v>
      </c>
      <c r="H153" s="57" t="s">
        <v>208</v>
      </c>
      <c r="I153" s="50"/>
      <c r="J153" s="79" t="s">
        <v>626</v>
      </c>
      <c r="K153" s="57"/>
      <c r="L153" s="45"/>
    </row>
    <row r="154" spans="1:12" ht="15" customHeight="1">
      <c r="A154" s="56" t="s">
        <v>187</v>
      </c>
      <c r="B154" s="57" t="s">
        <v>4</v>
      </c>
      <c r="C154" s="57" t="s">
        <v>162</v>
      </c>
      <c r="D154" s="57" t="str">
        <f t="shared" si="2"/>
        <v>EW</v>
      </c>
      <c r="E154" s="57" t="s">
        <v>37</v>
      </c>
      <c r="F154" s="57" t="s">
        <v>38</v>
      </c>
      <c r="G154" s="57" t="s">
        <v>38</v>
      </c>
      <c r="H154" s="57" t="s">
        <v>38</v>
      </c>
      <c r="I154" s="50" t="s">
        <v>38</v>
      </c>
      <c r="J154" s="84" t="s">
        <v>489</v>
      </c>
      <c r="K154" s="57"/>
      <c r="L154" s="45"/>
    </row>
    <row r="155" spans="1:12" ht="44.25" customHeight="1">
      <c r="A155" s="56" t="s">
        <v>451</v>
      </c>
      <c r="B155" s="57" t="s">
        <v>163</v>
      </c>
      <c r="C155" s="57" t="s">
        <v>164</v>
      </c>
      <c r="D155" s="57" t="str">
        <f t="shared" si="2"/>
        <v>EX</v>
      </c>
      <c r="E155" s="57" t="s">
        <v>41</v>
      </c>
      <c r="F155" s="57" t="s">
        <v>150</v>
      </c>
      <c r="G155" s="57" t="s">
        <v>151</v>
      </c>
      <c r="H155" s="57" t="s">
        <v>209</v>
      </c>
      <c r="I155" s="50">
        <v>90</v>
      </c>
      <c r="J155" s="69" t="s">
        <v>488</v>
      </c>
      <c r="K155" s="57"/>
      <c r="L155" s="45"/>
    </row>
    <row r="156" spans="1:12" ht="45" customHeight="1">
      <c r="A156" s="56" t="s">
        <v>452</v>
      </c>
      <c r="B156" s="57" t="s">
        <v>163</v>
      </c>
      <c r="C156" s="57" t="s">
        <v>165</v>
      </c>
      <c r="D156" s="57" t="str">
        <f t="shared" si="2"/>
        <v>EY</v>
      </c>
      <c r="E156" s="57" t="s">
        <v>41</v>
      </c>
      <c r="F156" s="57" t="s">
        <v>150</v>
      </c>
      <c r="G156" s="57" t="s">
        <v>151</v>
      </c>
      <c r="H156" s="57" t="s">
        <v>209</v>
      </c>
      <c r="I156" s="50">
        <v>10</v>
      </c>
      <c r="J156" s="69" t="s">
        <v>464</v>
      </c>
      <c r="K156" s="57"/>
      <c r="L156" s="45"/>
    </row>
    <row r="157" spans="1:12" ht="13.5" customHeight="1">
      <c r="A157" s="56" t="s">
        <v>460</v>
      </c>
      <c r="B157" s="57" t="s">
        <v>163</v>
      </c>
      <c r="C157" s="57" t="s">
        <v>166</v>
      </c>
      <c r="D157" s="57" t="str">
        <f t="shared" si="2"/>
        <v>EZ</v>
      </c>
      <c r="E157" s="57" t="s">
        <v>41</v>
      </c>
      <c r="F157" s="57" t="s">
        <v>150</v>
      </c>
      <c r="G157" s="57" t="s">
        <v>151</v>
      </c>
      <c r="H157" s="57" t="s">
        <v>208</v>
      </c>
      <c r="I157" s="50"/>
      <c r="J157" s="69" t="s">
        <v>558</v>
      </c>
      <c r="K157" s="57"/>
      <c r="L157" s="45"/>
    </row>
    <row r="158" spans="1:12" ht="14.25" customHeight="1">
      <c r="A158" s="56" t="s">
        <v>453</v>
      </c>
      <c r="B158" s="57" t="s">
        <v>163</v>
      </c>
      <c r="C158" s="57" t="s">
        <v>167</v>
      </c>
      <c r="D158" s="57" t="str">
        <f t="shared" si="2"/>
        <v>FA</v>
      </c>
      <c r="E158" s="57" t="s">
        <v>41</v>
      </c>
      <c r="F158" s="57" t="s">
        <v>150</v>
      </c>
      <c r="G158" s="57" t="s">
        <v>151</v>
      </c>
      <c r="H158" s="57" t="s">
        <v>208</v>
      </c>
      <c r="I158" s="50"/>
      <c r="J158" s="69" t="s">
        <v>558</v>
      </c>
      <c r="K158" s="57"/>
      <c r="L158" s="45"/>
    </row>
    <row r="159" spans="1:12" ht="14.25" customHeight="1">
      <c r="A159" s="56" t="s">
        <v>214</v>
      </c>
      <c r="B159" s="57" t="s">
        <v>163</v>
      </c>
      <c r="C159" s="57" t="s">
        <v>168</v>
      </c>
      <c r="D159" s="57" t="str">
        <f t="shared" si="2"/>
        <v>FB</v>
      </c>
      <c r="E159" s="57" t="s">
        <v>41</v>
      </c>
      <c r="F159" s="57" t="s">
        <v>150</v>
      </c>
      <c r="G159" s="57" t="s">
        <v>151</v>
      </c>
      <c r="H159" s="57" t="s">
        <v>208</v>
      </c>
      <c r="I159" s="50"/>
      <c r="J159" s="69" t="s">
        <v>558</v>
      </c>
      <c r="K159" s="57"/>
      <c r="L159" s="45"/>
    </row>
    <row r="160" spans="1:12" ht="14.25" customHeight="1">
      <c r="A160" s="56" t="s">
        <v>215</v>
      </c>
      <c r="B160" s="58" t="s">
        <v>163</v>
      </c>
      <c r="C160" s="57" t="s">
        <v>169</v>
      </c>
      <c r="D160" s="57" t="str">
        <f t="shared" si="2"/>
        <v>FC</v>
      </c>
      <c r="E160" s="57" t="s">
        <v>41</v>
      </c>
      <c r="F160" s="57" t="s">
        <v>150</v>
      </c>
      <c r="G160" s="57" t="s">
        <v>151</v>
      </c>
      <c r="H160" s="57" t="s">
        <v>208</v>
      </c>
      <c r="I160" s="50"/>
      <c r="J160" s="69" t="s">
        <v>558</v>
      </c>
      <c r="K160" s="57"/>
      <c r="L160" s="45"/>
    </row>
    <row r="161" spans="1:12" ht="14.25" customHeight="1">
      <c r="A161" s="56" t="s">
        <v>216</v>
      </c>
      <c r="B161" s="58" t="s">
        <v>163</v>
      </c>
      <c r="C161" s="57" t="s">
        <v>170</v>
      </c>
      <c r="D161" s="57" t="str">
        <f t="shared" si="2"/>
        <v>FD</v>
      </c>
      <c r="E161" s="57" t="s">
        <v>41</v>
      </c>
      <c r="F161" s="57" t="s">
        <v>150</v>
      </c>
      <c r="G161" s="57" t="s">
        <v>151</v>
      </c>
      <c r="H161" s="57" t="s">
        <v>208</v>
      </c>
      <c r="I161" s="50"/>
      <c r="J161" s="69" t="s">
        <v>558</v>
      </c>
      <c r="K161" s="57"/>
      <c r="L161" s="45"/>
    </row>
    <row r="162" spans="1:12">
      <c r="A162" s="82" t="s">
        <v>188</v>
      </c>
      <c r="B162" s="83" t="s">
        <v>163</v>
      </c>
      <c r="C162" s="84" t="s">
        <v>171</v>
      </c>
      <c r="D162" s="57" t="str">
        <f t="shared" si="2"/>
        <v>FE</v>
      </c>
      <c r="E162" s="84" t="s">
        <v>37</v>
      </c>
      <c r="F162" s="84" t="s">
        <v>38</v>
      </c>
      <c r="G162" s="84" t="s">
        <v>38</v>
      </c>
      <c r="H162" s="84" t="s">
        <v>38</v>
      </c>
      <c r="I162" s="61" t="s">
        <v>38</v>
      </c>
      <c r="J162" s="84" t="s">
        <v>489</v>
      </c>
      <c r="K162" s="84"/>
      <c r="L162" s="45"/>
    </row>
    <row r="163" spans="1:12"/>
    <row r="164" spans="1:12"/>
    <row r="165" spans="1:12"/>
    <row r="166" spans="1:12"/>
    <row r="167" spans="1:12"/>
    <row r="168" spans="1:12"/>
    <row r="169" spans="1:12"/>
    <row r="170" spans="1:12"/>
    <row r="171" spans="1:12"/>
    <row r="172" spans="1:12"/>
    <row r="173" spans="1:12"/>
    <row r="174" spans="1:12"/>
    <row r="175" spans="1:12"/>
    <row r="176" spans="1:12"/>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phoneticPr fontId="28" type="noConversion"/>
  <hyperlinks>
    <hyperlink ref="K4" r:id="rId1" xr:uid="{EA4FC06B-0E83-46BE-BCBC-7C1DE395AF9E}"/>
    <hyperlink ref="K61" r:id="rId2" xr:uid="{C8B08045-AB1F-4B9F-A703-55377FF2E720}"/>
    <hyperlink ref="K70" r:id="rId3" xr:uid="{26D97798-7A89-45EA-BF41-FF0E8930CD66}"/>
  </hyperlinks>
  <pageMargins left="0.7" right="0.7" top="0.75" bottom="0.75" header="0.3" footer="0.3"/>
  <pageSetup orientation="portrait"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54"/>
  <sheetViews>
    <sheetView workbookViewId="0">
      <selection sqref="A1:B1"/>
    </sheetView>
  </sheetViews>
  <sheetFormatPr defaultColWidth="0" defaultRowHeight="15" zeroHeight="1"/>
  <cols>
    <col min="1" max="1" width="9" style="9" customWidth="1"/>
    <col min="2" max="2" width="143.140625"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3" ht="37.5" customHeight="1">
      <c r="A1" s="275" t="s">
        <v>499</v>
      </c>
      <c r="B1" s="275"/>
      <c r="C1" s="85"/>
    </row>
    <row r="2" spans="1:3" ht="11.25" customHeight="1">
      <c r="B2" s="4"/>
    </row>
    <row r="3" spans="1:3" ht="30">
      <c r="A3" s="9">
        <v>1</v>
      </c>
      <c r="B3" s="245" t="s">
        <v>892</v>
      </c>
    </row>
    <row r="4" spans="1:3" ht="8.25" customHeight="1"/>
    <row r="5" spans="1:3" ht="46.5" customHeight="1">
      <c r="A5" s="9">
        <f>A3+1</f>
        <v>2</v>
      </c>
      <c r="B5" s="246" t="s">
        <v>891</v>
      </c>
    </row>
    <row r="6" spans="1:3" ht="8.25" customHeight="1"/>
    <row r="7" spans="1:3" ht="35.25" customHeight="1">
      <c r="A7" s="9">
        <f>A5+1</f>
        <v>3</v>
      </c>
      <c r="B7" s="247" t="s">
        <v>908</v>
      </c>
    </row>
    <row r="8" spans="1:3" ht="8.25" customHeight="1"/>
    <row r="9" spans="1:3" ht="67.5" customHeight="1">
      <c r="A9" s="9">
        <f>A7+1</f>
        <v>4</v>
      </c>
      <c r="B9" s="129" t="s">
        <v>555</v>
      </c>
    </row>
    <row r="10" spans="1:3" ht="6" customHeight="1">
      <c r="B10" s="68"/>
    </row>
    <row r="11" spans="1:3" ht="34.5" customHeight="1">
      <c r="A11" s="9">
        <f>A9+1</f>
        <v>5</v>
      </c>
      <c r="B11" s="68" t="s">
        <v>459</v>
      </c>
    </row>
    <row r="12" spans="1:3" ht="6" customHeight="1">
      <c r="B12" s="130"/>
    </row>
    <row r="13" spans="1:3" ht="43.5" customHeight="1">
      <c r="A13" s="9">
        <f>A11+1</f>
        <v>6</v>
      </c>
      <c r="B13" s="68" t="s">
        <v>523</v>
      </c>
    </row>
    <row r="14" spans="1:3" ht="6" customHeight="1">
      <c r="B14" s="68"/>
    </row>
    <row r="15" spans="1:3" ht="27.95" customHeight="1">
      <c r="A15" s="9">
        <f>A13+1</f>
        <v>7</v>
      </c>
      <c r="B15" s="23" t="s">
        <v>712</v>
      </c>
    </row>
    <row r="16" spans="1:3" ht="6" customHeight="1">
      <c r="B16" s="68"/>
    </row>
    <row r="17" spans="1:2" ht="15.6" customHeight="1">
      <c r="A17" s="9">
        <f>A15+1</f>
        <v>8</v>
      </c>
      <c r="B17" s="9" t="s">
        <v>197</v>
      </c>
    </row>
    <row r="18" spans="1:2" ht="6" customHeight="1">
      <c r="B18" s="68"/>
    </row>
    <row r="19" spans="1:2">
      <c r="A19" s="9">
        <f>A17+1</f>
        <v>9</v>
      </c>
      <c r="B19" t="s">
        <v>27</v>
      </c>
    </row>
    <row r="20" spans="1:2" ht="7.5" customHeight="1"/>
    <row r="21" spans="1:2" ht="30" customHeight="1">
      <c r="A21" s="9">
        <f>A19+1</f>
        <v>10</v>
      </c>
      <c r="B21" s="86" t="s">
        <v>702</v>
      </c>
    </row>
    <row r="22" spans="1:2" ht="6.75" customHeight="1">
      <c r="B22" s="86"/>
    </row>
    <row r="23" spans="1:2">
      <c r="A23" s="9">
        <f>A21+1</f>
        <v>11</v>
      </c>
      <c r="B23" t="s">
        <v>469</v>
      </c>
    </row>
    <row r="24" spans="1:2" ht="7.5" customHeight="1"/>
    <row r="25" spans="1:2" ht="30" customHeight="1">
      <c r="A25" s="9">
        <f>A23+1</f>
        <v>12</v>
      </c>
      <c r="B25" s="86" t="s">
        <v>331</v>
      </c>
    </row>
    <row r="26" spans="1:2" ht="7.5" customHeight="1"/>
    <row r="27" spans="1:2">
      <c r="A27" s="9">
        <f>A25+1</f>
        <v>13</v>
      </c>
      <c r="B27" t="s">
        <v>176</v>
      </c>
    </row>
    <row r="28" spans="1:2" ht="7.5" customHeight="1"/>
    <row r="29" spans="1:2">
      <c r="A29" s="9">
        <f>A27+1</f>
        <v>14</v>
      </c>
      <c r="B29" t="s">
        <v>183</v>
      </c>
    </row>
    <row r="30" spans="1:2" ht="7.5" customHeight="1"/>
    <row r="31" spans="1:2">
      <c r="A31" s="9">
        <f>A29+1</f>
        <v>15</v>
      </c>
      <c r="B31" t="s">
        <v>198</v>
      </c>
    </row>
    <row r="32" spans="1:2" ht="7.5" customHeight="1"/>
    <row r="33" spans="1:2" ht="15.75" customHeight="1">
      <c r="A33" s="9">
        <f>A31+1</f>
        <v>16</v>
      </c>
      <c r="B33" t="s">
        <v>667</v>
      </c>
    </row>
    <row r="34" spans="1:2" ht="7.5" customHeight="1"/>
    <row r="35" spans="1:2">
      <c r="B35" s="3" t="s">
        <v>701</v>
      </c>
    </row>
    <row r="36" spans="1:2"/>
    <row r="37" spans="1:2"/>
    <row r="38" spans="1:2">
      <c r="B38" s="5"/>
    </row>
    <row r="39" spans="1:2"/>
    <row r="40" spans="1:2"/>
    <row r="41" spans="1:2"/>
    <row r="42" spans="1:2"/>
    <row r="43" spans="1:2"/>
    <row r="44" spans="1:2"/>
    <row r="45" spans="1:2"/>
    <row r="46" spans="1:2"/>
    <row r="47" spans="1:2"/>
    <row r="48" spans="1:2"/>
    <row r="49"/>
    <row r="50"/>
    <row r="51"/>
    <row r="52"/>
    <row r="53"/>
    <row r="54"/>
  </sheetData>
  <mergeCells count="1">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T74"/>
  <sheetViews>
    <sheetView zoomScale="115" zoomScaleNormal="115" workbookViewId="0"/>
  </sheetViews>
  <sheetFormatPr defaultColWidth="0" defaultRowHeight="14.25" zeroHeight="1"/>
  <cols>
    <col min="1" max="1" width="27.7109375" style="42" customWidth="1"/>
    <col min="2" max="2" width="16.140625" style="42" customWidth="1"/>
    <col min="3" max="3" width="35.5703125" style="42" customWidth="1"/>
    <col min="4" max="4" width="22.5703125" style="42" customWidth="1"/>
    <col min="5" max="5" width="21" style="42" customWidth="1"/>
    <col min="6" max="6" width="25.85546875" style="42" customWidth="1"/>
    <col min="7" max="7" width="11" style="42" customWidth="1"/>
    <col min="8" max="8" width="9" style="42" customWidth="1"/>
    <col min="9" max="9" width="10" style="42" customWidth="1"/>
    <col min="10" max="10" width="13.28515625" style="42" customWidth="1"/>
    <col min="11" max="26" width="9" style="42" customWidth="1"/>
    <col min="27" max="16374" width="0" style="42" hidden="1"/>
    <col min="16375" max="16384" width="9" style="42" hidden="1"/>
  </cols>
  <sheetData>
    <row r="1" spans="1:16374" ht="26.25">
      <c r="A1" s="27" t="s">
        <v>175</v>
      </c>
      <c r="E1" s="44"/>
    </row>
    <row r="2" spans="1:16374"/>
    <row r="3" spans="1:16374" ht="15.75">
      <c r="A3" s="21" t="s">
        <v>20</v>
      </c>
      <c r="B3" s="22" t="s">
        <v>174</v>
      </c>
      <c r="C3" s="21" t="s">
        <v>5</v>
      </c>
      <c r="D3" s="21" t="s">
        <v>628</v>
      </c>
      <c r="E3" s="21" t="s">
        <v>663</v>
      </c>
      <c r="F3" s="138" t="s">
        <v>685</v>
      </c>
      <c r="G3" s="138" t="s">
        <v>827</v>
      </c>
      <c r="H3" s="138" t="s">
        <v>841</v>
      </c>
      <c r="I3" s="138" t="s">
        <v>949</v>
      </c>
    </row>
    <row r="4" spans="1:16374" ht="15.75">
      <c r="A4" s="8" t="s">
        <v>8</v>
      </c>
      <c r="B4" t="s">
        <v>21</v>
      </c>
      <c r="C4" s="8" t="s">
        <v>351</v>
      </c>
      <c r="D4" s="8" t="s">
        <v>13</v>
      </c>
      <c r="E4" s="8" t="s">
        <v>325</v>
      </c>
      <c r="F4" s="42" t="s">
        <v>694</v>
      </c>
      <c r="G4" s="42" t="s">
        <v>829</v>
      </c>
      <c r="H4" t="s">
        <v>855</v>
      </c>
      <c r="I4" s="42" t="s">
        <v>950</v>
      </c>
    </row>
    <row r="5" spans="1:16374" ht="15.75">
      <c r="A5" s="8" t="s">
        <v>9</v>
      </c>
      <c r="B5" t="s">
        <v>22</v>
      </c>
      <c r="C5" s="8" t="s">
        <v>7</v>
      </c>
      <c r="D5" s="8" t="s">
        <v>14</v>
      </c>
      <c r="E5" s="8" t="s">
        <v>664</v>
      </c>
      <c r="F5" s="42" t="s">
        <v>693</v>
      </c>
      <c r="G5" s="42" t="s">
        <v>831</v>
      </c>
      <c r="H5" t="s">
        <v>856</v>
      </c>
      <c r="I5" s="42" t="s">
        <v>958</v>
      </c>
      <c r="O5"/>
    </row>
    <row r="6" spans="1:16374" ht="15.75">
      <c r="A6"/>
      <c r="B6" t="s">
        <v>23</v>
      </c>
      <c r="C6"/>
      <c r="D6" s="8" t="s">
        <v>16</v>
      </c>
      <c r="F6" s="42" t="s">
        <v>698</v>
      </c>
      <c r="G6" s="42" t="s">
        <v>860</v>
      </c>
      <c r="H6" t="s">
        <v>857</v>
      </c>
      <c r="I6" s="42" t="s">
        <v>18</v>
      </c>
      <c r="O6"/>
    </row>
    <row r="7" spans="1:16374" ht="15.75">
      <c r="A7"/>
      <c r="B7" t="s">
        <v>24</v>
      </c>
      <c r="C7"/>
      <c r="D7" s="8" t="s">
        <v>17</v>
      </c>
      <c r="F7" s="42" t="s">
        <v>686</v>
      </c>
      <c r="H7" t="s">
        <v>858</v>
      </c>
      <c r="O7"/>
    </row>
    <row r="8" spans="1:16374" ht="15.75">
      <c r="A8"/>
      <c r="B8" t="s">
        <v>25</v>
      </c>
      <c r="C8"/>
      <c r="D8" s="8" t="s">
        <v>19</v>
      </c>
      <c r="H8" t="s">
        <v>859</v>
      </c>
      <c r="O8"/>
    </row>
    <row r="9" spans="1:16374" ht="15">
      <c r="A9"/>
      <c r="B9" t="s">
        <v>18</v>
      </c>
    </row>
    <row r="10" spans="1:16374" ht="15.75">
      <c r="A10"/>
      <c r="B10"/>
      <c r="C10" s="8"/>
      <c r="D10"/>
      <c r="E10" s="8"/>
      <c r="F10"/>
      <c r="G10"/>
      <c r="H10" s="8"/>
      <c r="I10" s="8"/>
      <c r="J10"/>
      <c r="K10" s="8"/>
      <c r="L10"/>
      <c r="M10" s="8"/>
      <c r="N10"/>
      <c r="O10" s="8"/>
      <c r="P10"/>
      <c r="Q10" s="8"/>
      <c r="R10"/>
      <c r="S10" s="8"/>
      <c r="T10"/>
      <c r="U10" s="8"/>
      <c r="V10"/>
      <c r="W10" s="8"/>
      <c r="X10"/>
      <c r="Y10" s="8"/>
      <c r="Z10"/>
      <c r="AA10" s="8"/>
      <c r="AB10"/>
      <c r="AC10" s="8"/>
      <c r="AD10"/>
      <c r="AE10" s="8"/>
      <c r="AF10"/>
      <c r="AG10" s="8"/>
      <c r="AH10"/>
      <c r="AI10" s="8"/>
      <c r="AJ10"/>
      <c r="AK10" s="8"/>
      <c r="AL10"/>
      <c r="AM10" s="8"/>
      <c r="AN10"/>
      <c r="AO10" s="8"/>
      <c r="AP10"/>
      <c r="AQ10" s="8"/>
      <c r="AR10"/>
      <c r="AS10" s="8"/>
      <c r="AT10"/>
      <c r="AU10" s="8"/>
      <c r="AV10"/>
      <c r="AW10" s="8"/>
      <c r="AX10"/>
      <c r="AY10" s="8"/>
      <c r="AZ10"/>
      <c r="BA10" s="8"/>
      <c r="BB10"/>
      <c r="BC10" s="8"/>
      <c r="BD10"/>
      <c r="BE10" s="8"/>
      <c r="BF10"/>
      <c r="BG10" s="8"/>
      <c r="BH10"/>
      <c r="BI10" s="8"/>
      <c r="BJ10"/>
      <c r="BK10" s="8"/>
      <c r="BL10"/>
      <c r="BM10" s="8"/>
      <c r="BN10"/>
      <c r="BO10" s="8"/>
      <c r="BP10"/>
      <c r="BQ10" s="8"/>
      <c r="BR10"/>
      <c r="BS10" s="8"/>
      <c r="BT10"/>
      <c r="BU10" s="8"/>
      <c r="BV10"/>
      <c r="BW10" s="8"/>
      <c r="BX10"/>
      <c r="BY10" s="8"/>
      <c r="BZ10"/>
      <c r="CA10" s="8"/>
      <c r="CB10"/>
      <c r="CC10" s="8"/>
      <c r="CD10"/>
      <c r="CE10" s="8"/>
      <c r="CF10"/>
      <c r="CG10" s="8"/>
      <c r="CH10"/>
      <c r="CI10" s="8"/>
      <c r="CJ10"/>
      <c r="CK10" s="8"/>
      <c r="CL10"/>
      <c r="CM10" s="8"/>
      <c r="CN10"/>
      <c r="CO10" s="8"/>
      <c r="CP10"/>
      <c r="CQ10" s="8"/>
      <c r="CR10"/>
      <c r="CS10" s="8"/>
      <c r="CT10"/>
      <c r="CU10" s="8"/>
      <c r="CV10"/>
      <c r="CW10" s="8"/>
      <c r="CX10"/>
      <c r="CY10" s="8"/>
      <c r="CZ10"/>
      <c r="DA10" s="8"/>
      <c r="DB10"/>
      <c r="DC10" s="8"/>
      <c r="DD10"/>
      <c r="DE10" s="8"/>
      <c r="DF10"/>
      <c r="DG10" s="8"/>
      <c r="DH10"/>
      <c r="DI10" s="8"/>
      <c r="DJ10"/>
      <c r="DK10" s="8"/>
      <c r="DL10"/>
      <c r="DM10" s="8"/>
      <c r="DN10"/>
      <c r="DO10" s="8"/>
      <c r="DP10"/>
      <c r="DQ10" s="8"/>
      <c r="DR10"/>
      <c r="DS10" s="8"/>
      <c r="DT10"/>
      <c r="DU10" s="8"/>
      <c r="DV10"/>
      <c r="DW10" s="8"/>
      <c r="DX10"/>
      <c r="DY10" s="8"/>
      <c r="DZ10"/>
      <c r="EA10" s="8"/>
      <c r="EB10"/>
      <c r="EC10" s="8"/>
      <c r="ED10"/>
      <c r="EE10" s="8"/>
      <c r="EF10"/>
      <c r="EG10" s="8"/>
      <c r="EH10"/>
      <c r="EI10" s="8"/>
      <c r="EJ10"/>
      <c r="EK10" s="8"/>
      <c r="EL10"/>
      <c r="EM10" s="8"/>
      <c r="EN10"/>
      <c r="EO10" s="8"/>
      <c r="EP10"/>
      <c r="EQ10" s="8"/>
      <c r="ER10"/>
      <c r="ES10" s="8"/>
      <c r="ET10"/>
      <c r="EU10" s="8"/>
      <c r="EV10"/>
      <c r="EW10" s="8"/>
      <c r="EX10"/>
      <c r="EY10" s="8"/>
      <c r="EZ10"/>
      <c r="FA10" s="8"/>
      <c r="FB10"/>
      <c r="FC10" s="8"/>
      <c r="FD10"/>
      <c r="FE10" s="8"/>
      <c r="FF10"/>
      <c r="FG10" s="8"/>
      <c r="FH10"/>
      <c r="FI10" s="8"/>
      <c r="FJ10"/>
      <c r="FK10" s="8"/>
      <c r="FL10"/>
      <c r="FM10" s="8"/>
      <c r="FN10"/>
      <c r="FO10" s="8"/>
      <c r="FP10"/>
      <c r="FQ10" s="8"/>
      <c r="FR10"/>
      <c r="FS10" s="8"/>
      <c r="FT10"/>
      <c r="FU10" s="8"/>
      <c r="FV10"/>
      <c r="FW10" s="8"/>
      <c r="FX10"/>
      <c r="FY10" s="8"/>
      <c r="FZ10"/>
      <c r="GA10" s="8"/>
      <c r="GB10"/>
      <c r="GC10" s="8"/>
      <c r="GD10"/>
      <c r="GE10" s="8"/>
      <c r="GF10"/>
      <c r="GG10" s="8"/>
      <c r="GH10"/>
      <c r="GI10" s="8"/>
      <c r="GJ10"/>
      <c r="GK10" s="8"/>
      <c r="GL10"/>
      <c r="GM10" s="8"/>
      <c r="GN10"/>
      <c r="GO10" s="8"/>
      <c r="GP10"/>
      <c r="GQ10" s="8"/>
      <c r="GR10"/>
      <c r="GS10" s="8"/>
      <c r="GT10"/>
      <c r="GU10" s="8"/>
      <c r="GV10"/>
      <c r="GW10" s="8"/>
      <c r="GX10"/>
      <c r="GY10" s="8"/>
      <c r="GZ10"/>
      <c r="HA10" s="8"/>
      <c r="HB10"/>
      <c r="HC10" s="8"/>
      <c r="HD10"/>
      <c r="HE10" s="8"/>
      <c r="HF10"/>
      <c r="HG10" s="8"/>
      <c r="HH10"/>
      <c r="HI10" s="8"/>
      <c r="HJ10"/>
      <c r="HK10" s="8"/>
      <c r="HL10"/>
      <c r="HM10" s="8"/>
      <c r="HN10"/>
      <c r="HO10" s="8"/>
      <c r="HP10"/>
      <c r="HQ10" s="8"/>
      <c r="HR10"/>
      <c r="HS10" s="8"/>
      <c r="HT10"/>
      <c r="HU10" s="8"/>
      <c r="HV10"/>
      <c r="HW10" s="8"/>
      <c r="HX10"/>
      <c r="HY10" s="8"/>
      <c r="HZ10"/>
      <c r="IA10" s="8"/>
      <c r="IB10"/>
      <c r="IC10" s="8"/>
      <c r="ID10"/>
      <c r="IE10" s="8"/>
      <c r="IF10"/>
      <c r="IG10" s="8"/>
      <c r="IH10"/>
      <c r="II10" s="8"/>
      <c r="IJ10"/>
      <c r="IK10" s="8"/>
      <c r="IL10"/>
      <c r="IM10" s="8"/>
      <c r="IN10"/>
      <c r="IO10" s="8"/>
      <c r="IP10"/>
      <c r="IQ10" s="8"/>
      <c r="IR10"/>
      <c r="IS10" s="8"/>
      <c r="IT10"/>
      <c r="IU10" s="8"/>
      <c r="IV10"/>
      <c r="IW10" s="8"/>
      <c r="IX10"/>
      <c r="IY10" s="8"/>
      <c r="IZ10"/>
      <c r="JA10" s="8"/>
      <c r="JB10"/>
      <c r="JC10" s="8"/>
      <c r="JD10"/>
      <c r="JE10" s="8"/>
      <c r="JF10"/>
      <c r="JG10" s="8"/>
      <c r="JH10"/>
      <c r="JI10" s="8"/>
      <c r="JJ10"/>
      <c r="JK10" s="8"/>
      <c r="JL10"/>
      <c r="JM10" s="8"/>
      <c r="JN10"/>
      <c r="JO10" s="8"/>
      <c r="JP10"/>
      <c r="JQ10" s="8"/>
      <c r="JR10"/>
      <c r="JS10" s="8"/>
      <c r="JT10"/>
      <c r="JU10" s="8"/>
      <c r="JV10"/>
      <c r="JW10" s="8"/>
      <c r="JX10"/>
      <c r="JY10" s="8"/>
      <c r="JZ10"/>
      <c r="KA10" s="8"/>
      <c r="KB10"/>
      <c r="KC10" s="8"/>
      <c r="KD10"/>
      <c r="KE10" s="8"/>
      <c r="KF10"/>
      <c r="KG10" s="8"/>
      <c r="KH10"/>
      <c r="KI10" s="8"/>
      <c r="KJ10"/>
      <c r="KK10" s="8"/>
      <c r="KL10"/>
      <c r="KM10" s="8"/>
      <c r="KN10"/>
      <c r="KO10" s="8"/>
      <c r="KP10"/>
      <c r="KQ10" s="8"/>
      <c r="KR10"/>
      <c r="KS10" s="8"/>
      <c r="KT10"/>
      <c r="KU10" s="8"/>
      <c r="KV10"/>
      <c r="KW10" s="8"/>
      <c r="KX10"/>
      <c r="KY10" s="8"/>
      <c r="KZ10"/>
      <c r="LA10" s="8"/>
      <c r="LB10"/>
      <c r="LC10" s="8"/>
      <c r="LD10"/>
      <c r="LE10" s="8"/>
      <c r="LF10"/>
      <c r="LG10" s="8"/>
      <c r="LH10"/>
      <c r="LI10" s="8"/>
      <c r="LJ10"/>
      <c r="LK10" s="8"/>
      <c r="LL10"/>
      <c r="LM10" s="8"/>
      <c r="LN10"/>
      <c r="LO10" s="8"/>
      <c r="LP10"/>
      <c r="LQ10" s="8"/>
      <c r="LR10"/>
      <c r="LS10" s="8"/>
      <c r="LT10"/>
      <c r="LU10" s="8"/>
      <c r="LV10"/>
      <c r="LW10" s="8"/>
      <c r="LX10"/>
      <c r="LY10" s="8"/>
      <c r="LZ10"/>
      <c r="MA10" s="8"/>
      <c r="MB10"/>
      <c r="MC10" s="8"/>
      <c r="MD10"/>
      <c r="ME10" s="8"/>
      <c r="MF10"/>
      <c r="MG10" s="8"/>
      <c r="MH10"/>
      <c r="MI10" s="8"/>
      <c r="MJ10"/>
      <c r="MK10" s="8"/>
      <c r="ML10"/>
      <c r="MM10" s="8"/>
      <c r="MN10"/>
      <c r="MO10" s="8"/>
      <c r="MP10"/>
      <c r="MQ10" s="8"/>
      <c r="MR10"/>
      <c r="MS10" s="8"/>
      <c r="MT10"/>
      <c r="MU10" s="8"/>
      <c r="MV10"/>
      <c r="MW10" s="8"/>
      <c r="MX10"/>
      <c r="MY10" s="8"/>
      <c r="MZ10"/>
      <c r="NA10" s="8"/>
      <c r="NB10"/>
      <c r="NC10" s="8"/>
      <c r="ND10"/>
      <c r="NE10" s="8"/>
      <c r="NF10"/>
      <c r="NG10" s="8"/>
      <c r="NH10"/>
      <c r="NI10" s="8"/>
      <c r="NJ10"/>
      <c r="NK10" s="8"/>
      <c r="NL10"/>
      <c r="NM10" s="8"/>
      <c r="NN10"/>
      <c r="NO10" s="8"/>
      <c r="NP10"/>
      <c r="NQ10" s="8"/>
      <c r="NR10"/>
      <c r="NS10" s="8"/>
      <c r="NT10"/>
      <c r="NU10" s="8"/>
      <c r="NV10"/>
      <c r="NW10" s="8"/>
      <c r="NX10"/>
      <c r="NY10" s="8"/>
      <c r="NZ10"/>
      <c r="OA10" s="8"/>
      <c r="OB10"/>
      <c r="OC10" s="8"/>
      <c r="OD10"/>
      <c r="OE10" s="8"/>
      <c r="OF10"/>
      <c r="OG10" s="8"/>
      <c r="OH10"/>
      <c r="OI10" s="8"/>
      <c r="OJ10"/>
      <c r="OK10" s="8"/>
      <c r="OL10"/>
      <c r="OM10" s="8"/>
      <c r="ON10"/>
      <c r="OO10" s="8"/>
      <c r="OP10"/>
      <c r="OQ10" s="8"/>
      <c r="OR10"/>
      <c r="OS10" s="8"/>
      <c r="OT10"/>
      <c r="OU10" s="8"/>
      <c r="OV10"/>
      <c r="OW10" s="8"/>
      <c r="OX10"/>
      <c r="OY10" s="8"/>
      <c r="OZ10"/>
      <c r="PA10" s="8"/>
      <c r="PB10"/>
      <c r="PC10" s="8"/>
      <c r="PD10"/>
      <c r="PE10" s="8"/>
      <c r="PF10"/>
      <c r="PG10" s="8"/>
      <c r="PH10"/>
      <c r="PI10" s="8"/>
      <c r="PJ10"/>
      <c r="PK10" s="8"/>
      <c r="PL10"/>
      <c r="PM10" s="8"/>
      <c r="PN10"/>
      <c r="PO10" s="8"/>
      <c r="PP10"/>
      <c r="PQ10" s="8"/>
      <c r="PR10"/>
      <c r="PS10" s="8"/>
      <c r="PT10"/>
      <c r="PU10" s="8"/>
      <c r="PV10"/>
      <c r="PW10" s="8"/>
      <c r="PX10"/>
      <c r="PY10" s="8"/>
      <c r="PZ10"/>
      <c r="QA10" s="8"/>
      <c r="QB10"/>
      <c r="QC10" s="8"/>
      <c r="QD10"/>
      <c r="QE10" s="8"/>
      <c r="QF10"/>
      <c r="QG10" s="8"/>
      <c r="QH10"/>
      <c r="QI10" s="8"/>
      <c r="QJ10"/>
      <c r="QK10" s="8"/>
      <c r="QL10"/>
      <c r="QM10" s="8"/>
      <c r="QN10"/>
      <c r="QO10" s="8"/>
      <c r="QP10"/>
      <c r="QQ10" s="8"/>
      <c r="QR10"/>
      <c r="QS10" s="8"/>
      <c r="QT10"/>
      <c r="QU10" s="8"/>
      <c r="QV10"/>
      <c r="QW10" s="8"/>
      <c r="QX10"/>
      <c r="QY10" s="8"/>
      <c r="QZ10"/>
      <c r="RA10" s="8"/>
      <c r="RB10"/>
      <c r="RC10" s="8"/>
      <c r="RD10"/>
      <c r="RE10" s="8"/>
      <c r="RF10"/>
      <c r="RG10" s="8"/>
      <c r="RH10"/>
      <c r="RI10" s="8"/>
      <c r="RJ10"/>
      <c r="RK10" s="8"/>
      <c r="RL10"/>
      <c r="RM10" s="8"/>
      <c r="RN10"/>
      <c r="RO10" s="8"/>
      <c r="RP10"/>
      <c r="RQ10" s="8"/>
      <c r="RR10"/>
      <c r="RS10" s="8"/>
      <c r="RT10"/>
      <c r="RU10" s="8"/>
      <c r="RV10"/>
      <c r="RW10" s="8"/>
      <c r="RX10"/>
      <c r="RY10" s="8"/>
      <c r="RZ10"/>
      <c r="SA10" s="8"/>
      <c r="SB10"/>
      <c r="SC10" s="8"/>
      <c r="SD10"/>
      <c r="SE10" s="8"/>
      <c r="SF10"/>
      <c r="SG10" s="8"/>
      <c r="SH10"/>
      <c r="SI10" s="8"/>
      <c r="SJ10"/>
      <c r="SK10" s="8"/>
      <c r="SL10"/>
      <c r="SM10" s="8"/>
      <c r="SN10"/>
      <c r="SO10" s="8"/>
      <c r="SP10"/>
      <c r="SQ10" s="8"/>
      <c r="SR10"/>
      <c r="SS10" s="8"/>
      <c r="ST10"/>
      <c r="SU10" s="8"/>
      <c r="SV10"/>
      <c r="SW10" s="8"/>
      <c r="SX10"/>
      <c r="SY10" s="8"/>
      <c r="SZ10"/>
      <c r="TA10" s="8"/>
      <c r="TB10"/>
      <c r="TC10" s="8"/>
      <c r="TD10"/>
      <c r="TE10" s="8"/>
      <c r="TF10"/>
      <c r="TG10" s="8"/>
      <c r="TH10"/>
      <c r="TI10" s="8"/>
      <c r="TJ10"/>
      <c r="TK10" s="8"/>
      <c r="TL10"/>
      <c r="TM10" s="8"/>
      <c r="TN10"/>
      <c r="TO10" s="8"/>
      <c r="TP10"/>
      <c r="TQ10" s="8"/>
      <c r="TR10"/>
      <c r="TS10" s="8"/>
      <c r="TT10"/>
      <c r="TU10" s="8"/>
      <c r="TV10"/>
      <c r="TW10" s="8"/>
      <c r="TX10"/>
      <c r="TY10" s="8"/>
      <c r="TZ10"/>
      <c r="UA10" s="8"/>
      <c r="UB10"/>
      <c r="UC10" s="8"/>
      <c r="UD10"/>
      <c r="UE10" s="8"/>
      <c r="UF10"/>
      <c r="UG10" s="8"/>
      <c r="UH10"/>
      <c r="UI10" s="8"/>
      <c r="UJ10"/>
      <c r="UK10" s="8"/>
      <c r="UL10"/>
      <c r="UM10" s="8"/>
      <c r="UN10"/>
      <c r="UO10" s="8"/>
      <c r="UP10"/>
      <c r="UQ10" s="8"/>
      <c r="UR10"/>
      <c r="US10" s="8"/>
      <c r="UT10"/>
      <c r="UU10" s="8"/>
      <c r="UV10"/>
      <c r="UW10" s="8"/>
      <c r="UX10"/>
      <c r="UY10" s="8"/>
      <c r="UZ10"/>
      <c r="VA10" s="8"/>
      <c r="VB10"/>
      <c r="VC10" s="8"/>
      <c r="VD10"/>
      <c r="VE10" s="8"/>
      <c r="VF10"/>
      <c r="VG10" s="8"/>
      <c r="VH10"/>
      <c r="VI10" s="8"/>
      <c r="VJ10"/>
      <c r="VK10" s="8"/>
      <c r="VL10"/>
      <c r="VM10" s="8"/>
      <c r="VN10"/>
      <c r="VO10" s="8"/>
      <c r="VP10"/>
      <c r="VQ10" s="8"/>
      <c r="VR10"/>
      <c r="VS10" s="8"/>
      <c r="VT10"/>
      <c r="VU10" s="8"/>
      <c r="VV10"/>
      <c r="VW10" s="8"/>
      <c r="VX10"/>
      <c r="VY10" s="8"/>
      <c r="VZ10"/>
      <c r="WA10" s="8"/>
      <c r="WB10"/>
      <c r="WC10" s="8"/>
      <c r="WD10"/>
      <c r="WE10" s="8"/>
      <c r="WF10"/>
      <c r="WG10" s="8"/>
      <c r="WH10"/>
      <c r="WI10" s="8"/>
      <c r="WJ10"/>
      <c r="WK10" s="8"/>
      <c r="WL10"/>
      <c r="WM10" s="8"/>
      <c r="WN10"/>
      <c r="WO10" s="8"/>
      <c r="WP10"/>
      <c r="WQ10" s="8"/>
      <c r="WR10"/>
      <c r="WS10" s="8"/>
      <c r="WT10"/>
      <c r="WU10" s="8"/>
      <c r="WV10"/>
      <c r="WW10" s="8"/>
      <c r="WX10"/>
      <c r="WY10" s="8"/>
      <c r="WZ10"/>
      <c r="XA10" s="8"/>
      <c r="XB10"/>
      <c r="XC10" s="8"/>
      <c r="XD10"/>
      <c r="XE10" s="8"/>
      <c r="XF10"/>
      <c r="XG10" s="8"/>
      <c r="XH10"/>
      <c r="XI10" s="8"/>
      <c r="XJ10"/>
      <c r="XK10" s="8"/>
      <c r="XL10"/>
      <c r="XM10" s="8"/>
      <c r="XN10"/>
      <c r="XO10" s="8"/>
      <c r="XP10"/>
      <c r="XQ10" s="8"/>
      <c r="XR10"/>
      <c r="XS10" s="8"/>
      <c r="XT10"/>
      <c r="XU10" s="8"/>
      <c r="XV10"/>
      <c r="XW10" s="8"/>
      <c r="XX10"/>
      <c r="XY10" s="8"/>
      <c r="XZ10"/>
      <c r="YA10" s="8"/>
      <c r="YB10"/>
      <c r="YC10" s="8"/>
      <c r="YD10"/>
      <c r="YE10" s="8"/>
      <c r="YF10"/>
      <c r="YG10" s="8"/>
      <c r="YH10"/>
      <c r="YI10" s="8"/>
      <c r="YJ10"/>
      <c r="YK10" s="8"/>
      <c r="YL10"/>
      <c r="YM10" s="8"/>
      <c r="YN10"/>
      <c r="YO10" s="8"/>
      <c r="YP10"/>
      <c r="YQ10" s="8"/>
      <c r="YR10"/>
      <c r="YS10" s="8"/>
      <c r="YT10"/>
      <c r="YU10" s="8"/>
      <c r="YV10"/>
      <c r="YW10" s="8"/>
      <c r="YX10"/>
      <c r="YY10" s="8"/>
      <c r="YZ10"/>
      <c r="ZA10" s="8"/>
      <c r="ZB10"/>
      <c r="ZC10" s="8"/>
      <c r="ZD10"/>
      <c r="ZE10" s="8"/>
      <c r="ZF10"/>
      <c r="ZG10" s="8"/>
      <c r="ZH10"/>
      <c r="ZI10" s="8"/>
      <c r="ZJ10"/>
      <c r="ZK10" s="8"/>
      <c r="ZL10"/>
      <c r="ZM10" s="8"/>
      <c r="ZN10"/>
      <c r="ZO10" s="8"/>
      <c r="ZP10"/>
      <c r="ZQ10" s="8"/>
      <c r="ZR10"/>
      <c r="ZS10" s="8"/>
      <c r="ZT10"/>
      <c r="ZU10" s="8"/>
      <c r="ZV10"/>
      <c r="ZW10" s="8"/>
      <c r="ZX10"/>
      <c r="ZY10" s="8"/>
      <c r="ZZ10"/>
      <c r="AAA10" s="8"/>
      <c r="AAB10"/>
      <c r="AAC10" s="8"/>
      <c r="AAD10"/>
      <c r="AAE10" s="8"/>
      <c r="AAF10"/>
      <c r="AAG10" s="8"/>
      <c r="AAH10"/>
      <c r="AAI10" s="8"/>
      <c r="AAJ10"/>
      <c r="AAK10" s="8"/>
      <c r="AAL10"/>
      <c r="AAM10" s="8"/>
      <c r="AAN10"/>
      <c r="AAO10" s="8"/>
      <c r="AAP10"/>
      <c r="AAQ10" s="8"/>
      <c r="AAR10"/>
      <c r="AAS10" s="8"/>
      <c r="AAT10"/>
      <c r="AAU10" s="8"/>
      <c r="AAV10"/>
      <c r="AAW10" s="8"/>
      <c r="AAX10"/>
      <c r="AAY10" s="8"/>
      <c r="AAZ10"/>
      <c r="ABA10" s="8"/>
      <c r="ABB10"/>
      <c r="ABC10" s="8"/>
      <c r="ABD10"/>
      <c r="ABE10" s="8"/>
      <c r="ABF10"/>
      <c r="ABG10" s="8"/>
      <c r="ABH10"/>
      <c r="ABI10" s="8"/>
      <c r="ABJ10"/>
      <c r="ABK10" s="8"/>
      <c r="ABL10"/>
      <c r="ABM10" s="8"/>
      <c r="ABN10"/>
      <c r="ABO10" s="8"/>
      <c r="ABP10"/>
      <c r="ABQ10" s="8"/>
      <c r="ABR10"/>
      <c r="ABS10" s="8"/>
      <c r="ABT10"/>
      <c r="ABU10" s="8"/>
      <c r="ABV10"/>
      <c r="ABW10" s="8"/>
      <c r="ABX10"/>
      <c r="ABY10" s="8"/>
      <c r="ABZ10"/>
      <c r="ACA10" s="8"/>
      <c r="ACB10"/>
      <c r="ACC10" s="8"/>
      <c r="ACD10"/>
      <c r="ACE10" s="8"/>
      <c r="ACF10"/>
      <c r="ACG10" s="8"/>
      <c r="ACH10"/>
      <c r="ACI10" s="8"/>
      <c r="ACJ10"/>
      <c r="ACK10" s="8"/>
      <c r="ACL10"/>
      <c r="ACM10" s="8"/>
      <c r="ACN10"/>
      <c r="ACO10" s="8"/>
      <c r="ACP10"/>
      <c r="ACQ10" s="8"/>
      <c r="ACR10"/>
      <c r="ACS10" s="8"/>
      <c r="ACT10"/>
      <c r="ACU10" s="8"/>
      <c r="ACV10"/>
      <c r="ACW10" s="8"/>
      <c r="ACX10"/>
      <c r="ACY10" s="8"/>
      <c r="ACZ10"/>
      <c r="ADA10" s="8"/>
      <c r="ADB10"/>
      <c r="ADC10" s="8"/>
      <c r="ADD10"/>
      <c r="ADE10" s="8"/>
      <c r="ADF10"/>
      <c r="ADG10" s="8"/>
      <c r="ADH10"/>
      <c r="ADI10" s="8"/>
      <c r="ADJ10"/>
      <c r="ADK10" s="8"/>
      <c r="ADL10"/>
      <c r="ADM10" s="8"/>
      <c r="ADN10"/>
      <c r="ADO10" s="8"/>
      <c r="ADP10"/>
      <c r="ADQ10" s="8"/>
      <c r="ADR10"/>
      <c r="ADS10" s="8"/>
      <c r="ADT10"/>
      <c r="ADU10" s="8"/>
      <c r="ADV10"/>
      <c r="ADW10" s="8"/>
      <c r="ADX10"/>
      <c r="ADY10" s="8"/>
      <c r="ADZ10"/>
      <c r="AEA10" s="8"/>
      <c r="AEB10"/>
      <c r="AEC10" s="8"/>
      <c r="AED10"/>
      <c r="AEE10" s="8"/>
      <c r="AEF10"/>
      <c r="AEG10" s="8"/>
      <c r="AEH10"/>
      <c r="AEI10" s="8"/>
      <c r="AEJ10"/>
      <c r="AEK10" s="8"/>
      <c r="AEL10"/>
      <c r="AEM10" s="8"/>
      <c r="AEN10"/>
      <c r="AEO10" s="8"/>
      <c r="AEP10"/>
      <c r="AEQ10" s="8"/>
      <c r="AER10"/>
      <c r="AES10" s="8"/>
      <c r="AET10"/>
      <c r="AEU10" s="8"/>
      <c r="AEV10"/>
      <c r="AEW10" s="8"/>
      <c r="AEX10"/>
      <c r="AEY10" s="8"/>
      <c r="AEZ10"/>
      <c r="AFA10" s="8"/>
      <c r="AFB10"/>
      <c r="AFC10" s="8"/>
      <c r="AFD10"/>
      <c r="AFE10" s="8"/>
      <c r="AFF10"/>
      <c r="AFG10" s="8"/>
      <c r="AFH10"/>
      <c r="AFI10" s="8"/>
      <c r="AFJ10"/>
      <c r="AFK10" s="8"/>
      <c r="AFL10"/>
      <c r="AFM10" s="8"/>
      <c r="AFN10"/>
      <c r="AFO10" s="8"/>
      <c r="AFP10"/>
      <c r="AFQ10" s="8"/>
      <c r="AFR10"/>
      <c r="AFS10" s="8"/>
      <c r="AFT10"/>
      <c r="AFU10" s="8"/>
      <c r="AFV10"/>
      <c r="AFW10" s="8"/>
      <c r="AFX10"/>
      <c r="AFY10" s="8"/>
      <c r="AFZ10"/>
      <c r="AGA10" s="8"/>
      <c r="AGB10"/>
      <c r="AGC10" s="8"/>
      <c r="AGD10"/>
      <c r="AGE10" s="8"/>
      <c r="AGF10"/>
      <c r="AGG10" s="8"/>
      <c r="AGH10"/>
      <c r="AGI10" s="8"/>
      <c r="AGJ10"/>
      <c r="AGK10" s="8"/>
      <c r="AGL10"/>
      <c r="AGM10" s="8"/>
      <c r="AGN10"/>
      <c r="AGO10" s="8"/>
      <c r="AGP10"/>
      <c r="AGQ10" s="8"/>
      <c r="AGR10"/>
      <c r="AGS10" s="8"/>
      <c r="AGT10"/>
      <c r="AGU10" s="8"/>
      <c r="AGV10"/>
      <c r="AGW10" s="8"/>
      <c r="AGX10"/>
      <c r="AGY10" s="8"/>
      <c r="AGZ10"/>
      <c r="AHA10" s="8"/>
      <c r="AHB10"/>
      <c r="AHC10" s="8"/>
      <c r="AHD10"/>
      <c r="AHE10" s="8"/>
      <c r="AHF10"/>
      <c r="AHG10" s="8"/>
      <c r="AHH10"/>
      <c r="AHI10" s="8"/>
      <c r="AHJ10"/>
      <c r="AHK10" s="8"/>
      <c r="AHL10"/>
      <c r="AHM10" s="8"/>
      <c r="AHN10"/>
      <c r="AHO10" s="8"/>
      <c r="AHP10"/>
      <c r="AHQ10" s="8"/>
      <c r="AHR10"/>
      <c r="AHS10" s="8"/>
      <c r="AHT10"/>
      <c r="AHU10" s="8"/>
      <c r="AHV10"/>
      <c r="AHW10" s="8"/>
      <c r="AHX10"/>
      <c r="AHY10" s="8"/>
      <c r="AHZ10"/>
      <c r="AIA10" s="8"/>
      <c r="AIB10"/>
      <c r="AIC10" s="8"/>
      <c r="AID10"/>
      <c r="AIE10" s="8"/>
      <c r="AIF10"/>
      <c r="AIG10" s="8"/>
      <c r="AIH10"/>
      <c r="AII10" s="8"/>
      <c r="AIJ10"/>
      <c r="AIK10" s="8"/>
      <c r="AIL10"/>
      <c r="AIM10" s="8"/>
      <c r="AIN10"/>
      <c r="AIO10" s="8"/>
      <c r="AIP10"/>
      <c r="AIQ10" s="8"/>
      <c r="AIR10"/>
      <c r="AIS10" s="8"/>
      <c r="AIT10"/>
      <c r="AIU10" s="8"/>
      <c r="AIV10"/>
      <c r="AIW10" s="8"/>
      <c r="AIX10"/>
      <c r="AIY10" s="8"/>
      <c r="AIZ10"/>
      <c r="AJA10" s="8"/>
      <c r="AJB10"/>
      <c r="AJC10" s="8"/>
      <c r="AJD10"/>
      <c r="AJE10" s="8"/>
      <c r="AJF10"/>
      <c r="AJG10" s="8"/>
      <c r="AJH10"/>
      <c r="AJI10" s="8"/>
      <c r="AJJ10"/>
      <c r="AJK10" s="8"/>
      <c r="AJL10"/>
      <c r="AJM10" s="8"/>
      <c r="AJN10"/>
      <c r="AJO10" s="8"/>
      <c r="AJP10"/>
      <c r="AJQ10" s="8"/>
      <c r="AJR10"/>
      <c r="AJS10" s="8"/>
      <c r="AJT10"/>
      <c r="AJU10" s="8"/>
      <c r="AJV10"/>
      <c r="AJW10" s="8"/>
      <c r="AJX10"/>
      <c r="AJY10" s="8"/>
      <c r="AJZ10"/>
      <c r="AKA10" s="8"/>
      <c r="AKB10"/>
      <c r="AKC10" s="8"/>
      <c r="AKD10"/>
      <c r="AKE10" s="8"/>
      <c r="AKF10"/>
      <c r="AKG10" s="8"/>
      <c r="AKH10"/>
      <c r="AKI10" s="8"/>
      <c r="AKJ10"/>
      <c r="AKK10" s="8"/>
      <c r="AKL10"/>
      <c r="AKM10" s="8"/>
      <c r="AKN10"/>
      <c r="AKO10" s="8"/>
      <c r="AKP10"/>
      <c r="AKQ10" s="8"/>
      <c r="AKR10"/>
      <c r="AKS10" s="8"/>
      <c r="AKT10"/>
      <c r="AKU10" s="8"/>
      <c r="AKV10"/>
      <c r="AKW10" s="8"/>
      <c r="AKX10"/>
      <c r="AKY10" s="8"/>
      <c r="AKZ10"/>
      <c r="ALA10" s="8"/>
      <c r="ALB10"/>
      <c r="ALC10" s="8"/>
      <c r="ALD10"/>
      <c r="ALE10" s="8"/>
      <c r="ALF10"/>
      <c r="ALG10" s="8"/>
      <c r="ALH10"/>
      <c r="ALI10" s="8"/>
      <c r="ALJ10"/>
      <c r="ALK10" s="8"/>
      <c r="ALL10"/>
      <c r="ALM10" s="8"/>
      <c r="ALN10"/>
      <c r="ALO10" s="8"/>
      <c r="ALP10"/>
      <c r="ALQ10" s="8"/>
      <c r="ALR10"/>
      <c r="ALS10" s="8"/>
      <c r="ALT10"/>
      <c r="ALU10" s="8"/>
      <c r="ALV10"/>
      <c r="ALW10" s="8"/>
      <c r="ALX10"/>
      <c r="ALY10" s="8"/>
      <c r="ALZ10"/>
      <c r="AMA10" s="8"/>
      <c r="AMB10"/>
      <c r="AMC10" s="8"/>
      <c r="AMD10"/>
      <c r="AME10" s="8"/>
      <c r="AMF10"/>
      <c r="AMG10" s="8"/>
      <c r="AMH10"/>
      <c r="AMI10" s="8"/>
      <c r="AMJ10"/>
      <c r="AMK10" s="8"/>
      <c r="AML10"/>
      <c r="AMM10" s="8"/>
      <c r="AMN10"/>
      <c r="AMO10" s="8"/>
      <c r="AMP10"/>
      <c r="AMQ10" s="8"/>
      <c r="AMR10"/>
      <c r="AMS10" s="8"/>
      <c r="AMT10"/>
      <c r="AMU10" s="8"/>
      <c r="AMV10"/>
      <c r="AMW10" s="8"/>
      <c r="AMX10"/>
      <c r="AMY10" s="8"/>
      <c r="AMZ10"/>
      <c r="ANA10" s="8"/>
      <c r="ANB10"/>
      <c r="ANC10" s="8"/>
      <c r="AND10"/>
      <c r="ANE10" s="8"/>
      <c r="ANF10"/>
      <c r="ANG10" s="8"/>
      <c r="ANH10"/>
      <c r="ANI10" s="8"/>
      <c r="ANJ10"/>
      <c r="ANK10" s="8"/>
      <c r="ANL10"/>
      <c r="ANM10" s="8"/>
      <c r="ANN10"/>
      <c r="ANO10" s="8"/>
      <c r="ANP10"/>
      <c r="ANQ10" s="8"/>
      <c r="ANR10"/>
      <c r="ANS10" s="8"/>
      <c r="ANT10"/>
      <c r="ANU10" s="8"/>
      <c r="ANV10"/>
      <c r="ANW10" s="8"/>
      <c r="ANX10"/>
      <c r="ANY10" s="8"/>
      <c r="ANZ10"/>
      <c r="AOA10" s="8"/>
      <c r="AOB10"/>
      <c r="AOC10" s="8"/>
      <c r="AOD10"/>
      <c r="AOE10" s="8"/>
      <c r="AOF10"/>
      <c r="AOG10" s="8"/>
      <c r="AOH10"/>
      <c r="AOI10" s="8"/>
      <c r="AOJ10"/>
      <c r="AOK10" s="8"/>
      <c r="AOL10"/>
      <c r="AOM10" s="8"/>
      <c r="AON10"/>
      <c r="AOO10" s="8"/>
      <c r="AOP10"/>
      <c r="AOQ10" s="8"/>
      <c r="AOR10"/>
      <c r="AOS10" s="8"/>
      <c r="AOT10"/>
      <c r="AOU10" s="8"/>
      <c r="AOV10"/>
      <c r="AOW10" s="8"/>
      <c r="AOX10"/>
      <c r="AOY10" s="8"/>
      <c r="AOZ10"/>
      <c r="APA10" s="8"/>
      <c r="APB10"/>
      <c r="APC10" s="8"/>
      <c r="APD10"/>
      <c r="APE10" s="8"/>
      <c r="APF10"/>
      <c r="APG10" s="8"/>
      <c r="APH10"/>
      <c r="API10" s="8"/>
      <c r="APJ10"/>
      <c r="APK10" s="8"/>
      <c r="APL10"/>
      <c r="APM10" s="8"/>
      <c r="APN10"/>
      <c r="APO10" s="8"/>
      <c r="APP10"/>
      <c r="APQ10" s="8"/>
      <c r="APR10"/>
      <c r="APS10" s="8"/>
      <c r="APT10"/>
      <c r="APU10" s="8"/>
      <c r="APV10"/>
      <c r="APW10" s="8"/>
      <c r="APX10"/>
      <c r="APY10" s="8"/>
      <c r="APZ10"/>
      <c r="AQA10" s="8"/>
      <c r="AQB10"/>
      <c r="AQC10" s="8"/>
      <c r="AQD10"/>
      <c r="AQE10" s="8"/>
      <c r="AQF10"/>
      <c r="AQG10" s="8"/>
      <c r="AQH10"/>
      <c r="AQI10" s="8"/>
      <c r="AQJ10"/>
      <c r="AQK10" s="8"/>
      <c r="AQL10"/>
      <c r="AQM10" s="8"/>
      <c r="AQN10"/>
      <c r="AQO10" s="8"/>
      <c r="AQP10"/>
      <c r="AQQ10" s="8"/>
      <c r="AQR10"/>
      <c r="AQS10" s="8"/>
      <c r="AQT10"/>
      <c r="AQU10" s="8"/>
      <c r="AQV10"/>
      <c r="AQW10" s="8"/>
      <c r="AQX10"/>
      <c r="AQY10" s="8"/>
      <c r="AQZ10"/>
      <c r="ARA10" s="8"/>
      <c r="ARB10"/>
      <c r="ARC10" s="8"/>
      <c r="ARD10"/>
      <c r="ARE10" s="8"/>
      <c r="ARF10"/>
      <c r="ARG10" s="8"/>
      <c r="ARH10"/>
      <c r="ARI10" s="8"/>
      <c r="ARJ10"/>
      <c r="ARK10" s="8"/>
      <c r="ARL10"/>
      <c r="ARM10" s="8"/>
      <c r="ARN10"/>
      <c r="ARO10" s="8"/>
      <c r="ARP10"/>
      <c r="ARQ10" s="8"/>
      <c r="ARR10"/>
      <c r="ARS10" s="8"/>
      <c r="ART10"/>
      <c r="ARU10" s="8"/>
      <c r="ARV10"/>
      <c r="ARW10" s="8"/>
      <c r="ARX10"/>
      <c r="ARY10" s="8"/>
      <c r="ARZ10"/>
      <c r="ASA10" s="8"/>
      <c r="ASB10"/>
      <c r="ASC10" s="8"/>
      <c r="ASD10"/>
      <c r="ASE10" s="8"/>
      <c r="ASF10"/>
      <c r="ASG10" s="8"/>
      <c r="ASH10"/>
      <c r="ASI10" s="8"/>
      <c r="ASJ10"/>
      <c r="ASK10" s="8"/>
      <c r="ASL10"/>
      <c r="ASM10" s="8"/>
      <c r="ASN10"/>
      <c r="ASO10" s="8"/>
      <c r="ASP10"/>
      <c r="ASQ10" s="8"/>
      <c r="ASR10"/>
      <c r="ASS10" s="8"/>
      <c r="AST10"/>
      <c r="ASU10" s="8"/>
      <c r="ASV10"/>
      <c r="ASW10" s="8"/>
      <c r="ASX10"/>
      <c r="ASY10" s="8"/>
      <c r="ASZ10"/>
      <c r="ATA10" s="8"/>
      <c r="ATB10"/>
      <c r="ATC10" s="8"/>
      <c r="ATD10"/>
      <c r="ATE10" s="8"/>
      <c r="ATF10"/>
      <c r="ATG10" s="8"/>
      <c r="ATH10"/>
      <c r="ATI10" s="8"/>
      <c r="ATJ10"/>
      <c r="ATK10" s="8"/>
      <c r="ATL10"/>
      <c r="ATM10" s="8"/>
      <c r="ATN10"/>
      <c r="ATO10" s="8"/>
      <c r="ATP10"/>
      <c r="ATQ10" s="8"/>
      <c r="ATR10"/>
      <c r="ATS10" s="8"/>
      <c r="ATT10"/>
      <c r="ATU10" s="8"/>
      <c r="ATV10"/>
      <c r="ATW10" s="8"/>
      <c r="ATX10"/>
      <c r="ATY10" s="8"/>
      <c r="ATZ10"/>
      <c r="AUA10" s="8"/>
      <c r="AUB10"/>
      <c r="AUC10" s="8"/>
      <c r="AUD10"/>
      <c r="AUE10" s="8"/>
      <c r="AUF10"/>
      <c r="AUG10" s="8"/>
      <c r="AUH10"/>
      <c r="AUI10" s="8"/>
      <c r="AUJ10"/>
      <c r="AUK10" s="8"/>
      <c r="AUL10"/>
      <c r="AUM10" s="8"/>
      <c r="AUN10"/>
      <c r="AUO10" s="8"/>
      <c r="AUP10"/>
      <c r="AUQ10" s="8"/>
      <c r="AUR10"/>
      <c r="AUS10" s="8"/>
      <c r="AUT10"/>
      <c r="AUU10" s="8"/>
      <c r="AUV10"/>
      <c r="AUW10" s="8"/>
      <c r="AUX10"/>
      <c r="AUY10" s="8"/>
      <c r="AUZ10"/>
      <c r="AVA10" s="8"/>
      <c r="AVB10"/>
      <c r="AVC10" s="8"/>
      <c r="AVD10"/>
      <c r="AVE10" s="8"/>
      <c r="AVF10"/>
      <c r="AVG10" s="8"/>
      <c r="AVH10"/>
      <c r="AVI10" s="8"/>
      <c r="AVJ10"/>
      <c r="AVK10" s="8"/>
      <c r="AVL10"/>
      <c r="AVM10" s="8"/>
      <c r="AVN10"/>
      <c r="AVO10" s="8"/>
      <c r="AVP10"/>
      <c r="AVQ10" s="8"/>
      <c r="AVR10"/>
      <c r="AVS10" s="8"/>
      <c r="AVT10"/>
      <c r="AVU10" s="8"/>
      <c r="AVV10"/>
      <c r="AVW10" s="8"/>
      <c r="AVX10"/>
      <c r="AVY10" s="8"/>
      <c r="AVZ10"/>
      <c r="AWA10" s="8"/>
      <c r="AWB10"/>
      <c r="AWC10" s="8"/>
      <c r="AWD10"/>
      <c r="AWE10" s="8"/>
      <c r="AWF10"/>
      <c r="AWG10" s="8"/>
      <c r="AWH10"/>
      <c r="AWI10" s="8"/>
      <c r="AWJ10"/>
      <c r="AWK10" s="8"/>
      <c r="AWL10"/>
      <c r="AWM10" s="8"/>
      <c r="AWN10"/>
      <c r="AWO10" s="8"/>
      <c r="AWP10"/>
      <c r="AWQ10" s="8"/>
      <c r="AWR10"/>
      <c r="AWS10" s="8"/>
      <c r="AWT10"/>
      <c r="AWU10" s="8"/>
      <c r="AWV10"/>
      <c r="AWW10" s="8"/>
      <c r="AWX10"/>
      <c r="AWY10" s="8"/>
      <c r="AWZ10"/>
      <c r="AXA10" s="8"/>
      <c r="AXB10"/>
      <c r="AXC10" s="8"/>
      <c r="AXD10"/>
      <c r="AXE10" s="8"/>
      <c r="AXF10"/>
      <c r="AXG10" s="8"/>
      <c r="AXH10"/>
      <c r="AXI10" s="8"/>
      <c r="AXJ10"/>
      <c r="AXK10" s="8"/>
      <c r="AXL10"/>
      <c r="AXM10" s="8"/>
      <c r="AXN10"/>
      <c r="AXO10" s="8"/>
      <c r="AXP10"/>
      <c r="AXQ10" s="8"/>
      <c r="AXR10"/>
      <c r="AXS10" s="8"/>
      <c r="AXT10"/>
      <c r="AXU10" s="8"/>
      <c r="AXV10"/>
      <c r="AXW10" s="8"/>
      <c r="AXX10"/>
      <c r="AXY10" s="8"/>
      <c r="AXZ10"/>
      <c r="AYA10" s="8"/>
      <c r="AYB10"/>
      <c r="AYC10" s="8"/>
      <c r="AYD10"/>
      <c r="AYE10" s="8"/>
      <c r="AYF10"/>
      <c r="AYG10" s="8"/>
      <c r="AYH10"/>
      <c r="AYI10" s="8"/>
      <c r="AYJ10"/>
      <c r="AYK10" s="8"/>
      <c r="AYL10"/>
      <c r="AYM10" s="8"/>
      <c r="AYN10"/>
      <c r="AYO10" s="8"/>
      <c r="AYP10"/>
      <c r="AYQ10" s="8"/>
      <c r="AYR10"/>
      <c r="AYS10" s="8"/>
      <c r="AYT10"/>
      <c r="AYU10" s="8"/>
      <c r="AYV10"/>
      <c r="AYW10" s="8"/>
      <c r="AYX10"/>
      <c r="AYY10" s="8"/>
      <c r="AYZ10"/>
      <c r="AZA10" s="8"/>
      <c r="AZB10"/>
      <c r="AZC10" s="8"/>
      <c r="AZD10"/>
      <c r="AZE10" s="8"/>
      <c r="AZF10"/>
      <c r="AZG10" s="8"/>
      <c r="AZH10"/>
      <c r="AZI10" s="8"/>
      <c r="AZJ10"/>
      <c r="AZK10" s="8"/>
      <c r="AZL10"/>
      <c r="AZM10" s="8"/>
      <c r="AZN10"/>
      <c r="AZO10" s="8"/>
      <c r="AZP10"/>
      <c r="AZQ10" s="8"/>
      <c r="AZR10"/>
      <c r="AZS10" s="8"/>
      <c r="AZT10"/>
      <c r="AZU10" s="8"/>
      <c r="AZV10"/>
      <c r="AZW10" s="8"/>
      <c r="AZX10"/>
      <c r="AZY10" s="8"/>
      <c r="AZZ10"/>
      <c r="BAA10" s="8"/>
      <c r="BAB10"/>
      <c r="BAC10" s="8"/>
      <c r="BAD10"/>
      <c r="BAE10" s="8"/>
      <c r="BAF10"/>
      <c r="BAG10" s="8"/>
      <c r="BAH10"/>
      <c r="BAI10" s="8"/>
      <c r="BAJ10"/>
      <c r="BAK10" s="8"/>
      <c r="BAL10"/>
      <c r="BAM10" s="8"/>
      <c r="BAN10"/>
      <c r="BAO10" s="8"/>
      <c r="BAP10"/>
      <c r="BAQ10" s="8"/>
      <c r="BAR10"/>
      <c r="BAS10" s="8"/>
      <c r="BAT10"/>
      <c r="BAU10" s="8"/>
      <c r="BAV10"/>
      <c r="BAW10" s="8"/>
      <c r="BAX10"/>
      <c r="BAY10" s="8"/>
      <c r="BAZ10"/>
      <c r="BBA10" s="8"/>
      <c r="BBB10"/>
      <c r="BBC10" s="8"/>
      <c r="BBD10"/>
      <c r="BBE10" s="8"/>
      <c r="BBF10"/>
      <c r="BBG10" s="8"/>
      <c r="BBH10"/>
      <c r="BBI10" s="8"/>
      <c r="BBJ10"/>
      <c r="BBK10" s="8"/>
      <c r="BBL10"/>
      <c r="BBM10" s="8"/>
      <c r="BBN10"/>
      <c r="BBO10" s="8"/>
      <c r="BBP10"/>
      <c r="BBQ10" s="8"/>
      <c r="BBR10"/>
      <c r="BBS10" s="8"/>
      <c r="BBT10"/>
      <c r="BBU10" s="8"/>
      <c r="BBV10"/>
      <c r="BBW10" s="8"/>
      <c r="BBX10"/>
      <c r="BBY10" s="8"/>
      <c r="BBZ10"/>
      <c r="BCA10" s="8"/>
      <c r="BCB10"/>
      <c r="BCC10" s="8"/>
      <c r="BCD10"/>
      <c r="BCE10" s="8"/>
      <c r="BCF10"/>
      <c r="BCG10" s="8"/>
      <c r="BCH10"/>
      <c r="BCI10" s="8"/>
      <c r="BCJ10"/>
      <c r="BCK10" s="8"/>
      <c r="BCL10"/>
      <c r="BCM10" s="8"/>
      <c r="BCN10"/>
      <c r="BCO10" s="8"/>
      <c r="BCP10"/>
      <c r="BCQ10" s="8"/>
      <c r="BCR10"/>
      <c r="BCS10" s="8"/>
      <c r="BCT10"/>
      <c r="BCU10" s="8"/>
      <c r="BCV10"/>
      <c r="BCW10" s="8"/>
      <c r="BCX10"/>
      <c r="BCY10" s="8"/>
      <c r="BCZ10"/>
      <c r="BDA10" s="8"/>
      <c r="BDB10"/>
      <c r="BDC10" s="8"/>
      <c r="BDD10"/>
      <c r="BDE10" s="8"/>
      <c r="BDF10"/>
      <c r="BDG10" s="8"/>
      <c r="BDH10"/>
      <c r="BDI10" s="8"/>
      <c r="BDJ10"/>
      <c r="BDK10" s="8"/>
      <c r="BDL10"/>
      <c r="BDM10" s="8"/>
      <c r="BDN10"/>
      <c r="BDO10" s="8"/>
      <c r="BDP10"/>
      <c r="BDQ10" s="8"/>
      <c r="BDR10"/>
      <c r="BDS10" s="8"/>
      <c r="BDT10"/>
      <c r="BDU10" s="8"/>
      <c r="BDV10"/>
      <c r="BDW10" s="8"/>
      <c r="BDX10"/>
      <c r="BDY10" s="8"/>
      <c r="BDZ10"/>
      <c r="BEA10" s="8"/>
      <c r="BEB10"/>
      <c r="BEC10" s="8"/>
      <c r="BED10"/>
      <c r="BEE10" s="8"/>
      <c r="BEF10"/>
      <c r="BEG10" s="8"/>
      <c r="BEH10"/>
      <c r="BEI10" s="8"/>
      <c r="BEJ10"/>
      <c r="BEK10" s="8"/>
      <c r="BEL10"/>
      <c r="BEM10" s="8"/>
      <c r="BEN10"/>
      <c r="BEO10" s="8"/>
      <c r="BEP10"/>
      <c r="BEQ10" s="8"/>
      <c r="BER10"/>
      <c r="BES10" s="8"/>
      <c r="BET10"/>
      <c r="BEU10" s="8"/>
      <c r="BEV10"/>
      <c r="BEW10" s="8"/>
      <c r="BEX10"/>
      <c r="BEY10" s="8"/>
      <c r="BEZ10"/>
      <c r="BFA10" s="8"/>
      <c r="BFB10"/>
      <c r="BFC10" s="8"/>
      <c r="BFD10"/>
      <c r="BFE10" s="8"/>
      <c r="BFF10"/>
      <c r="BFG10" s="8"/>
      <c r="BFH10"/>
      <c r="BFI10" s="8"/>
      <c r="BFJ10"/>
      <c r="BFK10" s="8"/>
      <c r="BFL10"/>
      <c r="BFM10" s="8"/>
      <c r="BFN10"/>
      <c r="BFO10" s="8"/>
      <c r="BFP10"/>
      <c r="BFQ10" s="8"/>
      <c r="BFR10"/>
      <c r="BFS10" s="8"/>
      <c r="BFT10"/>
      <c r="BFU10" s="8"/>
      <c r="BFV10"/>
      <c r="BFW10" s="8"/>
      <c r="BFX10"/>
      <c r="BFY10" s="8"/>
      <c r="BFZ10"/>
      <c r="BGA10" s="8"/>
      <c r="BGB10"/>
      <c r="BGC10" s="8"/>
      <c r="BGD10"/>
      <c r="BGE10" s="8"/>
      <c r="BGF10"/>
      <c r="BGG10" s="8"/>
      <c r="BGH10"/>
      <c r="BGI10" s="8"/>
      <c r="BGJ10"/>
      <c r="BGK10" s="8"/>
      <c r="BGL10"/>
      <c r="BGM10" s="8"/>
      <c r="BGN10"/>
      <c r="BGO10" s="8"/>
      <c r="BGP10"/>
      <c r="BGQ10" s="8"/>
      <c r="BGR10"/>
      <c r="BGS10" s="8"/>
      <c r="BGT10"/>
      <c r="BGU10" s="8"/>
      <c r="BGV10"/>
      <c r="BGW10" s="8"/>
      <c r="BGX10"/>
      <c r="BGY10" s="8"/>
      <c r="BGZ10"/>
      <c r="BHA10" s="8"/>
      <c r="BHB10"/>
      <c r="BHC10" s="8"/>
      <c r="BHD10"/>
      <c r="BHE10" s="8"/>
      <c r="BHF10"/>
      <c r="BHG10" s="8"/>
      <c r="BHH10"/>
      <c r="BHI10" s="8"/>
      <c r="BHJ10"/>
      <c r="BHK10" s="8"/>
      <c r="BHL10"/>
      <c r="BHM10" s="8"/>
      <c r="BHN10"/>
      <c r="BHO10" s="8"/>
      <c r="BHP10"/>
      <c r="BHQ10" s="8"/>
      <c r="BHR10"/>
      <c r="BHS10" s="8"/>
      <c r="BHT10"/>
      <c r="BHU10" s="8"/>
      <c r="BHV10"/>
      <c r="BHW10" s="8"/>
      <c r="BHX10"/>
      <c r="BHY10" s="8"/>
      <c r="BHZ10"/>
      <c r="BIA10" s="8"/>
      <c r="BIB10"/>
      <c r="BIC10" s="8"/>
      <c r="BID10"/>
      <c r="BIE10" s="8"/>
      <c r="BIF10"/>
      <c r="BIG10" s="8"/>
      <c r="BIH10"/>
      <c r="BII10" s="8"/>
      <c r="BIJ10"/>
      <c r="BIK10" s="8"/>
      <c r="BIL10"/>
      <c r="BIM10" s="8"/>
      <c r="BIN10"/>
      <c r="BIO10" s="8"/>
      <c r="BIP10"/>
      <c r="BIQ10" s="8"/>
      <c r="BIR10"/>
      <c r="BIS10" s="8"/>
      <c r="BIT10"/>
      <c r="BIU10" s="8"/>
      <c r="BIV10"/>
      <c r="BIW10" s="8"/>
      <c r="BIX10"/>
      <c r="BIY10" s="8"/>
      <c r="BIZ10"/>
      <c r="BJA10" s="8"/>
      <c r="BJB10"/>
      <c r="BJC10" s="8"/>
      <c r="BJD10"/>
      <c r="BJE10" s="8"/>
      <c r="BJF10"/>
      <c r="BJG10" s="8"/>
      <c r="BJH10"/>
      <c r="BJI10" s="8"/>
      <c r="BJJ10"/>
      <c r="BJK10" s="8"/>
      <c r="BJL10"/>
      <c r="BJM10" s="8"/>
      <c r="BJN10"/>
      <c r="BJO10" s="8"/>
      <c r="BJP10"/>
      <c r="BJQ10" s="8"/>
      <c r="BJR10"/>
      <c r="BJS10" s="8"/>
      <c r="BJT10"/>
      <c r="BJU10" s="8"/>
      <c r="BJV10"/>
      <c r="BJW10" s="8"/>
      <c r="BJX10"/>
      <c r="BJY10" s="8"/>
      <c r="BJZ10"/>
      <c r="BKA10" s="8"/>
      <c r="BKB10"/>
      <c r="BKC10" s="8"/>
      <c r="BKD10"/>
      <c r="BKE10" s="8"/>
      <c r="BKF10"/>
      <c r="BKG10" s="8"/>
      <c r="BKH10"/>
      <c r="BKI10" s="8"/>
      <c r="BKJ10"/>
      <c r="BKK10" s="8"/>
      <c r="BKL10"/>
      <c r="BKM10" s="8"/>
      <c r="BKN10"/>
      <c r="BKO10" s="8"/>
      <c r="BKP10"/>
      <c r="BKQ10" s="8"/>
      <c r="BKR10"/>
      <c r="BKS10" s="8"/>
      <c r="BKT10"/>
      <c r="BKU10" s="8"/>
      <c r="BKV10"/>
      <c r="BKW10" s="8"/>
      <c r="BKX10"/>
      <c r="BKY10" s="8"/>
      <c r="BKZ10"/>
      <c r="BLA10" s="8"/>
      <c r="BLB10"/>
      <c r="BLC10" s="8"/>
      <c r="BLD10"/>
      <c r="BLE10" s="8"/>
      <c r="BLF10"/>
      <c r="BLG10" s="8"/>
      <c r="BLH10"/>
      <c r="BLI10" s="8"/>
      <c r="BLJ10"/>
      <c r="BLK10" s="8"/>
      <c r="BLL10"/>
      <c r="BLM10" s="8"/>
      <c r="BLN10"/>
      <c r="BLO10" s="8"/>
      <c r="BLP10"/>
      <c r="BLQ10" s="8"/>
      <c r="BLR10"/>
      <c r="BLS10" s="8"/>
      <c r="BLT10"/>
      <c r="BLU10" s="8"/>
      <c r="BLV10"/>
      <c r="BLW10" s="8"/>
      <c r="BLX10"/>
      <c r="BLY10" s="8"/>
      <c r="BLZ10"/>
      <c r="BMA10" s="8"/>
      <c r="BMB10"/>
      <c r="BMC10" s="8"/>
      <c r="BMD10"/>
      <c r="BME10" s="8"/>
      <c r="BMF10"/>
      <c r="BMG10" s="8"/>
      <c r="BMH10"/>
      <c r="BMI10" s="8"/>
      <c r="BMJ10"/>
      <c r="BMK10" s="8"/>
      <c r="BML10"/>
      <c r="BMM10" s="8"/>
      <c r="BMN10"/>
      <c r="BMO10" s="8"/>
      <c r="BMP10"/>
      <c r="BMQ10" s="8"/>
      <c r="BMR10"/>
      <c r="BMS10" s="8"/>
      <c r="BMT10"/>
      <c r="BMU10" s="8"/>
      <c r="BMV10"/>
      <c r="BMW10" s="8"/>
      <c r="BMX10"/>
      <c r="BMY10" s="8"/>
      <c r="BMZ10"/>
      <c r="BNA10" s="8"/>
      <c r="BNB10"/>
      <c r="BNC10" s="8"/>
      <c r="BND10"/>
      <c r="BNE10" s="8"/>
      <c r="BNF10"/>
      <c r="BNG10" s="8"/>
      <c r="BNH10"/>
      <c r="BNI10" s="8"/>
      <c r="BNJ10"/>
      <c r="BNK10" s="8"/>
      <c r="BNL10"/>
      <c r="BNM10" s="8"/>
      <c r="BNN10"/>
      <c r="BNO10" s="8"/>
      <c r="BNP10"/>
      <c r="BNQ10" s="8"/>
      <c r="BNR10"/>
      <c r="BNS10" s="8"/>
      <c r="BNT10"/>
      <c r="BNU10" s="8"/>
      <c r="BNV10"/>
      <c r="BNW10" s="8"/>
      <c r="BNX10"/>
      <c r="BNY10" s="8"/>
      <c r="BNZ10"/>
      <c r="BOA10" s="8"/>
      <c r="BOB10"/>
      <c r="BOC10" s="8"/>
      <c r="BOD10"/>
      <c r="BOE10" s="8"/>
      <c r="BOF10"/>
      <c r="BOG10" s="8"/>
      <c r="BOH10"/>
      <c r="BOI10" s="8"/>
      <c r="BOJ10"/>
      <c r="BOK10" s="8"/>
      <c r="BOL10"/>
      <c r="BOM10" s="8"/>
      <c r="BON10"/>
      <c r="BOO10" s="8"/>
      <c r="BOP10"/>
      <c r="BOQ10" s="8"/>
      <c r="BOR10"/>
      <c r="BOS10" s="8"/>
      <c r="BOT10"/>
      <c r="BOU10" s="8"/>
      <c r="BOV10"/>
      <c r="BOW10" s="8"/>
      <c r="BOX10"/>
      <c r="BOY10" s="8"/>
      <c r="BOZ10"/>
      <c r="BPA10" s="8"/>
      <c r="BPB10"/>
      <c r="BPC10" s="8"/>
      <c r="BPD10"/>
      <c r="BPE10" s="8"/>
      <c r="BPF10"/>
      <c r="BPG10" s="8"/>
      <c r="BPH10"/>
      <c r="BPI10" s="8"/>
      <c r="BPJ10"/>
      <c r="BPK10" s="8"/>
      <c r="BPL10"/>
      <c r="BPM10" s="8"/>
      <c r="BPN10"/>
      <c r="BPO10" s="8"/>
      <c r="BPP10"/>
      <c r="BPQ10" s="8"/>
      <c r="BPR10"/>
      <c r="BPS10" s="8"/>
      <c r="BPT10"/>
      <c r="BPU10" s="8"/>
      <c r="BPV10"/>
      <c r="BPW10" s="8"/>
      <c r="BPX10"/>
      <c r="BPY10" s="8"/>
      <c r="BPZ10"/>
      <c r="BQA10" s="8"/>
      <c r="BQB10"/>
      <c r="BQC10" s="8"/>
      <c r="BQD10"/>
      <c r="BQE10" s="8"/>
      <c r="BQF10"/>
      <c r="BQG10" s="8"/>
      <c r="BQH10"/>
      <c r="BQI10" s="8"/>
      <c r="BQJ10"/>
      <c r="BQK10" s="8"/>
      <c r="BQL10"/>
      <c r="BQM10" s="8"/>
      <c r="BQN10"/>
      <c r="BQO10" s="8"/>
      <c r="BQP10"/>
      <c r="BQQ10" s="8"/>
      <c r="BQR10"/>
      <c r="BQS10" s="8"/>
      <c r="BQT10"/>
      <c r="BQU10" s="8"/>
      <c r="BQV10"/>
      <c r="BQW10" s="8"/>
      <c r="BQX10"/>
      <c r="BQY10" s="8"/>
      <c r="BQZ10"/>
      <c r="BRA10" s="8"/>
      <c r="BRB10"/>
      <c r="BRC10" s="8"/>
      <c r="BRD10"/>
      <c r="BRE10" s="8"/>
      <c r="BRF10"/>
      <c r="BRG10" s="8"/>
      <c r="BRH10"/>
      <c r="BRI10" s="8"/>
      <c r="BRJ10"/>
      <c r="BRK10" s="8"/>
      <c r="BRL10"/>
      <c r="BRM10" s="8"/>
      <c r="BRN10"/>
      <c r="BRO10" s="8"/>
      <c r="BRP10"/>
      <c r="BRQ10" s="8"/>
      <c r="BRR10"/>
      <c r="BRS10" s="8"/>
      <c r="BRT10"/>
      <c r="BRU10" s="8"/>
      <c r="BRV10"/>
      <c r="BRW10" s="8"/>
      <c r="BRX10"/>
      <c r="BRY10" s="8"/>
      <c r="BRZ10"/>
      <c r="BSA10" s="8"/>
      <c r="BSB10"/>
      <c r="BSC10" s="8"/>
      <c r="BSD10"/>
      <c r="BSE10" s="8"/>
      <c r="BSF10"/>
      <c r="BSG10" s="8"/>
      <c r="BSH10"/>
      <c r="BSI10" s="8"/>
      <c r="BSJ10"/>
      <c r="BSK10" s="8"/>
      <c r="BSL10"/>
      <c r="BSM10" s="8"/>
      <c r="BSN10"/>
      <c r="BSO10" s="8"/>
      <c r="BSP10"/>
      <c r="BSQ10" s="8"/>
      <c r="BSR10"/>
      <c r="BSS10" s="8"/>
      <c r="BST10"/>
      <c r="BSU10" s="8"/>
      <c r="BSV10"/>
      <c r="BSW10" s="8"/>
      <c r="BSX10"/>
      <c r="BSY10" s="8"/>
      <c r="BSZ10"/>
      <c r="BTA10" s="8"/>
      <c r="BTB10"/>
      <c r="BTC10" s="8"/>
      <c r="BTD10"/>
      <c r="BTE10" s="8"/>
      <c r="BTF10"/>
      <c r="BTG10" s="8"/>
      <c r="BTH10"/>
      <c r="BTI10" s="8"/>
      <c r="BTJ10"/>
      <c r="BTK10" s="8"/>
      <c r="BTL10"/>
      <c r="BTM10" s="8"/>
      <c r="BTN10"/>
      <c r="BTO10" s="8"/>
      <c r="BTP10"/>
      <c r="BTQ10" s="8"/>
      <c r="BTR10"/>
      <c r="BTS10" s="8"/>
      <c r="BTT10"/>
      <c r="BTU10" s="8"/>
      <c r="BTV10"/>
      <c r="BTW10" s="8"/>
      <c r="BTX10"/>
      <c r="BTY10" s="8"/>
      <c r="BTZ10"/>
      <c r="BUA10" s="8"/>
      <c r="BUB10"/>
      <c r="BUC10" s="8"/>
      <c r="BUD10"/>
      <c r="BUE10" s="8"/>
      <c r="BUF10"/>
      <c r="BUG10" s="8"/>
      <c r="BUH10"/>
      <c r="BUI10" s="8"/>
      <c r="BUJ10"/>
      <c r="BUK10" s="8"/>
      <c r="BUL10"/>
      <c r="BUM10" s="8"/>
      <c r="BUN10"/>
      <c r="BUO10" s="8"/>
      <c r="BUP10"/>
      <c r="BUQ10" s="8"/>
      <c r="BUR10"/>
      <c r="BUS10" s="8"/>
      <c r="BUT10"/>
      <c r="BUU10" s="8"/>
      <c r="BUV10"/>
      <c r="BUW10" s="8"/>
      <c r="BUX10"/>
      <c r="BUY10" s="8"/>
      <c r="BUZ10"/>
      <c r="BVA10" s="8"/>
      <c r="BVB10"/>
      <c r="BVC10" s="8"/>
      <c r="BVD10"/>
      <c r="BVE10" s="8"/>
      <c r="BVF10"/>
      <c r="BVG10" s="8"/>
      <c r="BVH10"/>
      <c r="BVI10" s="8"/>
      <c r="BVJ10"/>
      <c r="BVK10" s="8"/>
      <c r="BVL10"/>
      <c r="BVM10" s="8"/>
      <c r="BVN10"/>
      <c r="BVO10" s="8"/>
      <c r="BVP10"/>
      <c r="BVQ10" s="8"/>
      <c r="BVR10"/>
      <c r="BVS10" s="8"/>
      <c r="BVT10"/>
      <c r="BVU10" s="8"/>
      <c r="BVV10"/>
      <c r="BVW10" s="8"/>
      <c r="BVX10"/>
      <c r="BVY10" s="8"/>
      <c r="BVZ10"/>
      <c r="BWA10" s="8"/>
      <c r="BWB10"/>
      <c r="BWC10" s="8"/>
      <c r="BWD10"/>
      <c r="BWE10" s="8"/>
      <c r="BWF10"/>
      <c r="BWG10" s="8"/>
      <c r="BWH10"/>
      <c r="BWI10" s="8"/>
      <c r="BWJ10"/>
      <c r="BWK10" s="8"/>
      <c r="BWL10"/>
      <c r="BWM10" s="8"/>
      <c r="BWN10"/>
      <c r="BWO10" s="8"/>
      <c r="BWP10"/>
      <c r="BWQ10" s="8"/>
      <c r="BWR10"/>
      <c r="BWS10" s="8"/>
      <c r="BWT10"/>
      <c r="BWU10" s="8"/>
      <c r="BWV10"/>
      <c r="BWW10" s="8"/>
      <c r="BWX10"/>
      <c r="BWY10" s="8"/>
      <c r="BWZ10"/>
      <c r="BXA10" s="8"/>
      <c r="BXB10"/>
      <c r="BXC10" s="8"/>
      <c r="BXD10"/>
      <c r="BXE10" s="8"/>
      <c r="BXF10"/>
      <c r="BXG10" s="8"/>
      <c r="BXH10"/>
      <c r="BXI10" s="8"/>
      <c r="BXJ10"/>
      <c r="BXK10" s="8"/>
      <c r="BXL10"/>
      <c r="BXM10" s="8"/>
      <c r="BXN10"/>
      <c r="BXO10" s="8"/>
      <c r="BXP10"/>
      <c r="BXQ10" s="8"/>
      <c r="BXR10"/>
      <c r="BXS10" s="8"/>
      <c r="BXT10"/>
      <c r="BXU10" s="8"/>
      <c r="BXV10"/>
      <c r="BXW10" s="8"/>
      <c r="BXX10"/>
      <c r="BXY10" s="8"/>
      <c r="BXZ10"/>
      <c r="BYA10" s="8"/>
      <c r="BYB10"/>
      <c r="BYC10" s="8"/>
      <c r="BYD10"/>
      <c r="BYE10" s="8"/>
      <c r="BYF10"/>
      <c r="BYG10" s="8"/>
      <c r="BYH10"/>
      <c r="BYI10" s="8"/>
      <c r="BYJ10"/>
      <c r="BYK10" s="8"/>
      <c r="BYL10"/>
      <c r="BYM10" s="8"/>
      <c r="BYN10"/>
      <c r="BYO10" s="8"/>
      <c r="BYP10"/>
      <c r="BYQ10" s="8"/>
      <c r="BYR10"/>
      <c r="BYS10" s="8"/>
      <c r="BYT10"/>
      <c r="BYU10" s="8"/>
      <c r="BYV10"/>
      <c r="BYW10" s="8"/>
      <c r="BYX10"/>
      <c r="BYY10" s="8"/>
      <c r="BYZ10"/>
      <c r="BZA10" s="8"/>
      <c r="BZB10"/>
      <c r="BZC10" s="8"/>
      <c r="BZD10"/>
      <c r="BZE10" s="8"/>
      <c r="BZF10"/>
      <c r="BZG10" s="8"/>
      <c r="BZH10"/>
      <c r="BZI10" s="8"/>
      <c r="BZJ10"/>
      <c r="BZK10" s="8"/>
      <c r="BZL10"/>
      <c r="BZM10" s="8"/>
      <c r="BZN10"/>
      <c r="BZO10" s="8"/>
      <c r="BZP10"/>
      <c r="BZQ10" s="8"/>
      <c r="BZR10"/>
      <c r="BZS10" s="8"/>
      <c r="BZT10"/>
      <c r="BZU10" s="8"/>
      <c r="BZV10"/>
      <c r="BZW10" s="8"/>
      <c r="BZX10"/>
      <c r="BZY10" s="8"/>
      <c r="BZZ10"/>
      <c r="CAA10" s="8"/>
      <c r="CAB10"/>
      <c r="CAC10" s="8"/>
      <c r="CAD10"/>
      <c r="CAE10" s="8"/>
      <c r="CAF10"/>
      <c r="CAG10" s="8"/>
      <c r="CAH10"/>
      <c r="CAI10" s="8"/>
      <c r="CAJ10"/>
      <c r="CAK10" s="8"/>
      <c r="CAL10"/>
      <c r="CAM10" s="8"/>
      <c r="CAN10"/>
      <c r="CAO10" s="8"/>
      <c r="CAP10"/>
      <c r="CAQ10" s="8"/>
      <c r="CAR10"/>
      <c r="CAS10" s="8"/>
      <c r="CAT10"/>
      <c r="CAU10" s="8"/>
      <c r="CAV10"/>
      <c r="CAW10" s="8"/>
      <c r="CAX10"/>
      <c r="CAY10" s="8"/>
      <c r="CAZ10"/>
      <c r="CBA10" s="8"/>
      <c r="CBB10"/>
      <c r="CBC10" s="8"/>
      <c r="CBD10"/>
      <c r="CBE10" s="8"/>
      <c r="CBF10"/>
      <c r="CBG10" s="8"/>
      <c r="CBH10"/>
      <c r="CBI10" s="8"/>
      <c r="CBJ10"/>
      <c r="CBK10" s="8"/>
      <c r="CBL10"/>
      <c r="CBM10" s="8"/>
      <c r="CBN10"/>
      <c r="CBO10" s="8"/>
      <c r="CBP10"/>
      <c r="CBQ10" s="8"/>
      <c r="CBR10"/>
      <c r="CBS10" s="8"/>
      <c r="CBT10"/>
      <c r="CBU10" s="8"/>
      <c r="CBV10"/>
      <c r="CBW10" s="8"/>
      <c r="CBX10"/>
      <c r="CBY10" s="8"/>
      <c r="CBZ10"/>
      <c r="CCA10" s="8"/>
      <c r="CCB10"/>
      <c r="CCC10" s="8"/>
      <c r="CCD10"/>
      <c r="CCE10" s="8"/>
      <c r="CCF10"/>
      <c r="CCG10" s="8"/>
      <c r="CCH10"/>
      <c r="CCI10" s="8"/>
      <c r="CCJ10"/>
      <c r="CCK10" s="8"/>
      <c r="CCL10"/>
      <c r="CCM10" s="8"/>
      <c r="CCN10"/>
      <c r="CCO10" s="8"/>
      <c r="CCP10"/>
      <c r="CCQ10" s="8"/>
      <c r="CCR10"/>
      <c r="CCS10" s="8"/>
      <c r="CCT10"/>
      <c r="CCU10" s="8"/>
      <c r="CCV10"/>
      <c r="CCW10" s="8"/>
      <c r="CCX10"/>
      <c r="CCY10" s="8"/>
      <c r="CCZ10"/>
      <c r="CDA10" s="8"/>
      <c r="CDB10"/>
      <c r="CDC10" s="8"/>
      <c r="CDD10"/>
      <c r="CDE10" s="8"/>
      <c r="CDF10"/>
      <c r="CDG10" s="8"/>
      <c r="CDH10"/>
      <c r="CDI10" s="8"/>
      <c r="CDJ10"/>
      <c r="CDK10" s="8"/>
      <c r="CDL10"/>
      <c r="CDM10" s="8"/>
      <c r="CDN10"/>
      <c r="CDO10" s="8"/>
      <c r="CDP10"/>
      <c r="CDQ10" s="8"/>
      <c r="CDR10"/>
      <c r="CDS10" s="8"/>
      <c r="CDT10"/>
      <c r="CDU10" s="8"/>
      <c r="CDV10"/>
      <c r="CDW10" s="8"/>
      <c r="CDX10"/>
      <c r="CDY10" s="8"/>
      <c r="CDZ10"/>
      <c r="CEA10" s="8"/>
      <c r="CEB10"/>
      <c r="CEC10" s="8"/>
      <c r="CED10"/>
      <c r="CEE10" s="8"/>
      <c r="CEF10"/>
      <c r="CEG10" s="8"/>
      <c r="CEH10"/>
      <c r="CEI10" s="8"/>
      <c r="CEJ10"/>
      <c r="CEK10" s="8"/>
      <c r="CEL10"/>
      <c r="CEM10" s="8"/>
      <c r="CEN10"/>
      <c r="CEO10" s="8"/>
      <c r="CEP10"/>
      <c r="CEQ10" s="8"/>
      <c r="CER10"/>
      <c r="CES10" s="8"/>
      <c r="CET10"/>
      <c r="CEU10" s="8"/>
      <c r="CEV10"/>
      <c r="CEW10" s="8"/>
      <c r="CEX10"/>
      <c r="CEY10" s="8"/>
      <c r="CEZ10"/>
      <c r="CFA10" s="8"/>
      <c r="CFB10"/>
      <c r="CFC10" s="8"/>
      <c r="CFD10"/>
      <c r="CFE10" s="8"/>
      <c r="CFF10"/>
      <c r="CFG10" s="8"/>
      <c r="CFH10"/>
      <c r="CFI10" s="8"/>
      <c r="CFJ10"/>
      <c r="CFK10" s="8"/>
      <c r="CFL10"/>
      <c r="CFM10" s="8"/>
      <c r="CFN10"/>
      <c r="CFO10" s="8"/>
      <c r="CFP10"/>
      <c r="CFQ10" s="8"/>
      <c r="CFR10"/>
      <c r="CFS10" s="8"/>
      <c r="CFT10"/>
      <c r="CFU10" s="8"/>
      <c r="CFV10"/>
      <c r="CFW10" s="8"/>
      <c r="CFX10"/>
      <c r="CFY10" s="8"/>
      <c r="CFZ10"/>
      <c r="CGA10" s="8"/>
      <c r="CGB10"/>
      <c r="CGC10" s="8"/>
      <c r="CGD10"/>
      <c r="CGE10" s="8"/>
      <c r="CGF10"/>
      <c r="CGG10" s="8"/>
      <c r="CGH10"/>
      <c r="CGI10" s="8"/>
      <c r="CGJ10"/>
      <c r="CGK10" s="8"/>
      <c r="CGL10"/>
      <c r="CGM10" s="8"/>
      <c r="CGN10"/>
      <c r="CGO10" s="8"/>
      <c r="CGP10"/>
      <c r="CGQ10" s="8"/>
      <c r="CGR10"/>
      <c r="CGS10" s="8"/>
      <c r="CGT10"/>
      <c r="CGU10" s="8"/>
      <c r="CGV10"/>
      <c r="CGW10" s="8"/>
      <c r="CGX10"/>
      <c r="CGY10" s="8"/>
      <c r="CGZ10"/>
      <c r="CHA10" s="8"/>
      <c r="CHB10"/>
      <c r="CHC10" s="8"/>
      <c r="CHD10"/>
      <c r="CHE10" s="8"/>
      <c r="CHF10"/>
      <c r="CHG10" s="8"/>
      <c r="CHH10"/>
      <c r="CHI10" s="8"/>
      <c r="CHJ10"/>
      <c r="CHK10" s="8"/>
      <c r="CHL10"/>
      <c r="CHM10" s="8"/>
      <c r="CHN10"/>
      <c r="CHO10" s="8"/>
      <c r="CHP10"/>
      <c r="CHQ10" s="8"/>
      <c r="CHR10"/>
      <c r="CHS10" s="8"/>
      <c r="CHT10"/>
      <c r="CHU10" s="8"/>
      <c r="CHV10"/>
      <c r="CHW10" s="8"/>
      <c r="CHX10"/>
      <c r="CHY10" s="8"/>
      <c r="CHZ10"/>
      <c r="CIA10" s="8"/>
      <c r="CIB10"/>
      <c r="CIC10" s="8"/>
      <c r="CID10"/>
      <c r="CIE10" s="8"/>
      <c r="CIF10"/>
      <c r="CIG10" s="8"/>
      <c r="CIH10"/>
      <c r="CII10" s="8"/>
      <c r="CIJ10"/>
      <c r="CIK10" s="8"/>
      <c r="CIL10"/>
      <c r="CIM10" s="8"/>
      <c r="CIN10"/>
      <c r="CIO10" s="8"/>
      <c r="CIP10"/>
      <c r="CIQ10" s="8"/>
      <c r="CIR10"/>
      <c r="CIS10" s="8"/>
      <c r="CIT10"/>
      <c r="CIU10" s="8"/>
      <c r="CIV10"/>
      <c r="CIW10" s="8"/>
      <c r="CIX10"/>
      <c r="CIY10" s="8"/>
      <c r="CIZ10"/>
      <c r="CJA10" s="8"/>
      <c r="CJB10"/>
      <c r="CJC10" s="8"/>
      <c r="CJD10"/>
      <c r="CJE10" s="8"/>
      <c r="CJF10"/>
      <c r="CJG10" s="8"/>
      <c r="CJH10"/>
      <c r="CJI10" s="8"/>
      <c r="CJJ10"/>
      <c r="CJK10" s="8"/>
      <c r="CJL10"/>
      <c r="CJM10" s="8"/>
      <c r="CJN10"/>
      <c r="CJO10" s="8"/>
      <c r="CJP10"/>
      <c r="CJQ10" s="8"/>
      <c r="CJR10"/>
      <c r="CJS10" s="8"/>
      <c r="CJT10"/>
      <c r="CJU10" s="8"/>
      <c r="CJV10"/>
      <c r="CJW10" s="8"/>
      <c r="CJX10"/>
      <c r="CJY10" s="8"/>
      <c r="CJZ10"/>
      <c r="CKA10" s="8"/>
      <c r="CKB10"/>
      <c r="CKC10" s="8"/>
      <c r="CKD10"/>
      <c r="CKE10" s="8"/>
      <c r="CKF10"/>
      <c r="CKG10" s="8"/>
      <c r="CKH10"/>
      <c r="CKI10" s="8"/>
      <c r="CKJ10"/>
      <c r="CKK10" s="8"/>
      <c r="CKL10"/>
      <c r="CKM10" s="8"/>
      <c r="CKN10"/>
      <c r="CKO10" s="8"/>
      <c r="CKP10"/>
      <c r="CKQ10" s="8"/>
      <c r="CKR10"/>
      <c r="CKS10" s="8"/>
      <c r="CKT10"/>
      <c r="CKU10" s="8"/>
      <c r="CKV10"/>
      <c r="CKW10" s="8"/>
      <c r="CKX10"/>
      <c r="CKY10" s="8"/>
      <c r="CKZ10"/>
      <c r="CLA10" s="8"/>
      <c r="CLB10"/>
      <c r="CLC10" s="8"/>
      <c r="CLD10"/>
      <c r="CLE10" s="8"/>
      <c r="CLF10"/>
      <c r="CLG10" s="8"/>
      <c r="CLH10"/>
      <c r="CLI10" s="8"/>
      <c r="CLJ10"/>
      <c r="CLK10" s="8"/>
      <c r="CLL10"/>
      <c r="CLM10" s="8"/>
      <c r="CLN10"/>
      <c r="CLO10" s="8"/>
      <c r="CLP10"/>
      <c r="CLQ10" s="8"/>
      <c r="CLR10"/>
      <c r="CLS10" s="8"/>
      <c r="CLT10"/>
      <c r="CLU10" s="8"/>
      <c r="CLV10"/>
      <c r="CLW10" s="8"/>
      <c r="CLX10"/>
      <c r="CLY10" s="8"/>
      <c r="CLZ10"/>
      <c r="CMA10" s="8"/>
      <c r="CMB10"/>
      <c r="CMC10" s="8"/>
      <c r="CMD10"/>
      <c r="CME10" s="8"/>
      <c r="CMF10"/>
      <c r="CMG10" s="8"/>
      <c r="CMH10"/>
      <c r="CMI10" s="8"/>
      <c r="CMJ10"/>
      <c r="CMK10" s="8"/>
      <c r="CML10"/>
      <c r="CMM10" s="8"/>
      <c r="CMN10"/>
      <c r="CMO10" s="8"/>
      <c r="CMP10"/>
      <c r="CMQ10" s="8"/>
      <c r="CMR10"/>
      <c r="CMS10" s="8"/>
      <c r="CMT10"/>
      <c r="CMU10" s="8"/>
      <c r="CMV10"/>
      <c r="CMW10" s="8"/>
      <c r="CMX10"/>
      <c r="CMY10" s="8"/>
      <c r="CMZ10"/>
      <c r="CNA10" s="8"/>
      <c r="CNB10"/>
      <c r="CNC10" s="8"/>
      <c r="CND10"/>
      <c r="CNE10" s="8"/>
      <c r="CNF10"/>
      <c r="CNG10" s="8"/>
      <c r="CNH10"/>
      <c r="CNI10" s="8"/>
      <c r="CNJ10"/>
      <c r="CNK10" s="8"/>
      <c r="CNL10"/>
      <c r="CNM10" s="8"/>
      <c r="CNN10"/>
      <c r="CNO10" s="8"/>
      <c r="CNP10"/>
      <c r="CNQ10" s="8"/>
      <c r="CNR10"/>
      <c r="CNS10" s="8"/>
      <c r="CNT10"/>
      <c r="CNU10" s="8"/>
      <c r="CNV10"/>
      <c r="CNW10" s="8"/>
      <c r="CNX10"/>
      <c r="CNY10" s="8"/>
      <c r="CNZ10"/>
      <c r="COA10" s="8"/>
      <c r="COB10"/>
      <c r="COC10" s="8"/>
      <c r="COD10"/>
      <c r="COE10" s="8"/>
      <c r="COF10"/>
      <c r="COG10" s="8"/>
      <c r="COH10"/>
      <c r="COI10" s="8"/>
      <c r="COJ10"/>
      <c r="COK10" s="8"/>
      <c r="COL10"/>
      <c r="COM10" s="8"/>
      <c r="CON10"/>
      <c r="COO10" s="8"/>
      <c r="COP10"/>
      <c r="COQ10" s="8"/>
      <c r="COR10"/>
      <c r="COS10" s="8"/>
      <c r="COT10"/>
      <c r="COU10" s="8"/>
      <c r="COV10"/>
      <c r="COW10" s="8"/>
      <c r="COX10"/>
      <c r="COY10" s="8"/>
      <c r="COZ10"/>
      <c r="CPA10" s="8"/>
      <c r="CPB10"/>
      <c r="CPC10" s="8"/>
      <c r="CPD10"/>
      <c r="CPE10" s="8"/>
      <c r="CPF10"/>
      <c r="CPG10" s="8"/>
      <c r="CPH10"/>
      <c r="CPI10" s="8"/>
      <c r="CPJ10"/>
      <c r="CPK10" s="8"/>
      <c r="CPL10"/>
      <c r="CPM10" s="8"/>
      <c r="CPN10"/>
      <c r="CPO10" s="8"/>
      <c r="CPP10"/>
      <c r="CPQ10" s="8"/>
      <c r="CPR10"/>
      <c r="CPS10" s="8"/>
      <c r="CPT10"/>
      <c r="CPU10" s="8"/>
      <c r="CPV10"/>
      <c r="CPW10" s="8"/>
      <c r="CPX10"/>
      <c r="CPY10" s="8"/>
      <c r="CPZ10"/>
      <c r="CQA10" s="8"/>
      <c r="CQB10"/>
      <c r="CQC10" s="8"/>
      <c r="CQD10"/>
      <c r="CQE10" s="8"/>
      <c r="CQF10"/>
      <c r="CQG10" s="8"/>
      <c r="CQH10"/>
      <c r="CQI10" s="8"/>
      <c r="CQJ10"/>
      <c r="CQK10" s="8"/>
      <c r="CQL10"/>
      <c r="CQM10" s="8"/>
      <c r="CQN10"/>
      <c r="CQO10" s="8"/>
      <c r="CQP10"/>
      <c r="CQQ10" s="8"/>
      <c r="CQR10"/>
      <c r="CQS10" s="8"/>
      <c r="CQT10"/>
      <c r="CQU10" s="8"/>
      <c r="CQV10"/>
      <c r="CQW10" s="8"/>
      <c r="CQX10"/>
      <c r="CQY10" s="8"/>
      <c r="CQZ10"/>
      <c r="CRA10" s="8"/>
      <c r="CRB10"/>
      <c r="CRC10" s="8"/>
      <c r="CRD10"/>
      <c r="CRE10" s="8"/>
      <c r="CRF10"/>
      <c r="CRG10" s="8"/>
      <c r="CRH10"/>
      <c r="CRI10" s="8"/>
      <c r="CRJ10"/>
      <c r="CRK10" s="8"/>
      <c r="CRL10"/>
      <c r="CRM10" s="8"/>
      <c r="CRN10"/>
      <c r="CRO10" s="8"/>
      <c r="CRP10"/>
      <c r="CRQ10" s="8"/>
      <c r="CRR10"/>
      <c r="CRS10" s="8"/>
      <c r="CRT10"/>
      <c r="CRU10" s="8"/>
      <c r="CRV10"/>
      <c r="CRW10" s="8"/>
      <c r="CRX10"/>
      <c r="CRY10" s="8"/>
      <c r="CRZ10"/>
      <c r="CSA10" s="8"/>
      <c r="CSB10"/>
      <c r="CSC10" s="8"/>
      <c r="CSD10"/>
      <c r="CSE10" s="8"/>
      <c r="CSF10"/>
      <c r="CSG10" s="8"/>
      <c r="CSH10"/>
      <c r="CSI10" s="8"/>
      <c r="CSJ10"/>
      <c r="CSK10" s="8"/>
      <c r="CSL10"/>
      <c r="CSM10" s="8"/>
      <c r="CSN10"/>
      <c r="CSO10" s="8"/>
      <c r="CSP10"/>
      <c r="CSQ10" s="8"/>
      <c r="CSR10"/>
      <c r="CSS10" s="8"/>
      <c r="CST10"/>
      <c r="CSU10" s="8"/>
      <c r="CSV10"/>
      <c r="CSW10" s="8"/>
      <c r="CSX10"/>
      <c r="CSY10" s="8"/>
      <c r="CSZ10"/>
      <c r="CTA10" s="8"/>
      <c r="CTB10"/>
      <c r="CTC10" s="8"/>
      <c r="CTD10"/>
      <c r="CTE10" s="8"/>
      <c r="CTF10"/>
      <c r="CTG10" s="8"/>
      <c r="CTH10"/>
      <c r="CTI10" s="8"/>
      <c r="CTJ10"/>
      <c r="CTK10" s="8"/>
      <c r="CTL10"/>
      <c r="CTM10" s="8"/>
      <c r="CTN10"/>
      <c r="CTO10" s="8"/>
      <c r="CTP10"/>
      <c r="CTQ10" s="8"/>
      <c r="CTR10"/>
      <c r="CTS10" s="8"/>
      <c r="CTT10"/>
      <c r="CTU10" s="8"/>
      <c r="CTV10"/>
      <c r="CTW10" s="8"/>
      <c r="CTX10"/>
      <c r="CTY10" s="8"/>
      <c r="CTZ10"/>
      <c r="CUA10" s="8"/>
      <c r="CUB10"/>
      <c r="CUC10" s="8"/>
      <c r="CUD10"/>
      <c r="CUE10" s="8"/>
      <c r="CUF10"/>
      <c r="CUG10" s="8"/>
      <c r="CUH10"/>
      <c r="CUI10" s="8"/>
      <c r="CUJ10"/>
      <c r="CUK10" s="8"/>
      <c r="CUL10"/>
      <c r="CUM10" s="8"/>
      <c r="CUN10"/>
      <c r="CUO10" s="8"/>
      <c r="CUP10"/>
      <c r="CUQ10" s="8"/>
      <c r="CUR10"/>
      <c r="CUS10" s="8"/>
      <c r="CUT10"/>
      <c r="CUU10" s="8"/>
      <c r="CUV10"/>
      <c r="CUW10" s="8"/>
      <c r="CUX10"/>
      <c r="CUY10" s="8"/>
      <c r="CUZ10"/>
      <c r="CVA10" s="8"/>
      <c r="CVB10"/>
      <c r="CVC10" s="8"/>
      <c r="CVD10"/>
      <c r="CVE10" s="8"/>
      <c r="CVF10"/>
      <c r="CVG10" s="8"/>
      <c r="CVH10"/>
      <c r="CVI10" s="8"/>
      <c r="CVJ10"/>
      <c r="CVK10" s="8"/>
      <c r="CVL10"/>
      <c r="CVM10" s="8"/>
      <c r="CVN10"/>
      <c r="CVO10" s="8"/>
      <c r="CVP10"/>
      <c r="CVQ10" s="8"/>
      <c r="CVR10"/>
      <c r="CVS10" s="8"/>
      <c r="CVT10"/>
      <c r="CVU10" s="8"/>
      <c r="CVV10"/>
      <c r="CVW10" s="8"/>
      <c r="CVX10"/>
      <c r="CVY10" s="8"/>
      <c r="CVZ10"/>
      <c r="CWA10" s="8"/>
      <c r="CWB10"/>
      <c r="CWC10" s="8"/>
      <c r="CWD10"/>
      <c r="CWE10" s="8"/>
      <c r="CWF10"/>
      <c r="CWG10" s="8"/>
      <c r="CWH10"/>
      <c r="CWI10" s="8"/>
      <c r="CWJ10"/>
      <c r="CWK10" s="8"/>
      <c r="CWL10"/>
      <c r="CWM10" s="8"/>
      <c r="CWN10"/>
      <c r="CWO10" s="8"/>
      <c r="CWP10"/>
      <c r="CWQ10" s="8"/>
      <c r="CWR10"/>
      <c r="CWS10" s="8"/>
      <c r="CWT10"/>
      <c r="CWU10" s="8"/>
      <c r="CWV10"/>
      <c r="CWW10" s="8"/>
      <c r="CWX10"/>
      <c r="CWY10" s="8"/>
      <c r="CWZ10"/>
      <c r="CXA10" s="8"/>
      <c r="CXB10"/>
      <c r="CXC10" s="8"/>
      <c r="CXD10"/>
      <c r="CXE10" s="8"/>
      <c r="CXF10"/>
      <c r="CXG10" s="8"/>
      <c r="CXH10"/>
      <c r="CXI10" s="8"/>
      <c r="CXJ10"/>
      <c r="CXK10" s="8"/>
      <c r="CXL10"/>
      <c r="CXM10" s="8"/>
      <c r="CXN10"/>
      <c r="CXO10" s="8"/>
      <c r="CXP10"/>
      <c r="CXQ10" s="8"/>
      <c r="CXR10"/>
      <c r="CXS10" s="8"/>
      <c r="CXT10"/>
      <c r="CXU10" s="8"/>
      <c r="CXV10"/>
      <c r="CXW10" s="8"/>
      <c r="CXX10"/>
      <c r="CXY10" s="8"/>
      <c r="CXZ10"/>
      <c r="CYA10" s="8"/>
      <c r="CYB10"/>
      <c r="CYC10" s="8"/>
      <c r="CYD10"/>
      <c r="CYE10" s="8"/>
      <c r="CYF10"/>
      <c r="CYG10" s="8"/>
      <c r="CYH10"/>
      <c r="CYI10" s="8"/>
      <c r="CYJ10"/>
      <c r="CYK10" s="8"/>
      <c r="CYL10"/>
      <c r="CYM10" s="8"/>
      <c r="CYN10"/>
      <c r="CYO10" s="8"/>
      <c r="CYP10"/>
      <c r="CYQ10" s="8"/>
      <c r="CYR10"/>
      <c r="CYS10" s="8"/>
      <c r="CYT10"/>
      <c r="CYU10" s="8"/>
      <c r="CYV10"/>
      <c r="CYW10" s="8"/>
      <c r="CYX10"/>
      <c r="CYY10" s="8"/>
      <c r="CYZ10"/>
      <c r="CZA10" s="8"/>
      <c r="CZB10"/>
      <c r="CZC10" s="8"/>
      <c r="CZD10"/>
      <c r="CZE10" s="8"/>
      <c r="CZF10"/>
      <c r="CZG10" s="8"/>
      <c r="CZH10"/>
      <c r="CZI10" s="8"/>
      <c r="CZJ10"/>
      <c r="CZK10" s="8"/>
      <c r="CZL10"/>
      <c r="CZM10" s="8"/>
      <c r="CZN10"/>
      <c r="CZO10" s="8"/>
      <c r="CZP10"/>
      <c r="CZQ10" s="8"/>
      <c r="CZR10"/>
      <c r="CZS10" s="8"/>
      <c r="CZT10"/>
      <c r="CZU10" s="8"/>
      <c r="CZV10"/>
      <c r="CZW10" s="8"/>
      <c r="CZX10"/>
      <c r="CZY10" s="8"/>
      <c r="CZZ10"/>
      <c r="DAA10" s="8"/>
      <c r="DAB10"/>
      <c r="DAC10" s="8"/>
      <c r="DAD10"/>
      <c r="DAE10" s="8"/>
      <c r="DAF10"/>
      <c r="DAG10" s="8"/>
      <c r="DAH10"/>
      <c r="DAI10" s="8"/>
      <c r="DAJ10"/>
      <c r="DAK10" s="8"/>
      <c r="DAL10"/>
      <c r="DAM10" s="8"/>
      <c r="DAN10"/>
      <c r="DAO10" s="8"/>
      <c r="DAP10"/>
      <c r="DAQ10" s="8"/>
      <c r="DAR10"/>
      <c r="DAS10" s="8"/>
      <c r="DAT10"/>
      <c r="DAU10" s="8"/>
      <c r="DAV10"/>
      <c r="DAW10" s="8"/>
      <c r="DAX10"/>
      <c r="DAY10" s="8"/>
      <c r="DAZ10"/>
      <c r="DBA10" s="8"/>
      <c r="DBB10"/>
      <c r="DBC10" s="8"/>
      <c r="DBD10"/>
      <c r="DBE10" s="8"/>
      <c r="DBF10"/>
      <c r="DBG10" s="8"/>
      <c r="DBH10"/>
      <c r="DBI10" s="8"/>
      <c r="DBJ10"/>
      <c r="DBK10" s="8"/>
      <c r="DBL10"/>
      <c r="DBM10" s="8"/>
      <c r="DBN10"/>
      <c r="DBO10" s="8"/>
      <c r="DBP10"/>
      <c r="DBQ10" s="8"/>
      <c r="DBR10"/>
      <c r="DBS10" s="8"/>
      <c r="DBT10"/>
      <c r="DBU10" s="8"/>
      <c r="DBV10"/>
      <c r="DBW10" s="8"/>
      <c r="DBX10"/>
      <c r="DBY10" s="8"/>
      <c r="DBZ10"/>
      <c r="DCA10" s="8"/>
      <c r="DCB10"/>
      <c r="DCC10" s="8"/>
      <c r="DCD10"/>
      <c r="DCE10" s="8"/>
      <c r="DCF10"/>
      <c r="DCG10" s="8"/>
      <c r="DCH10"/>
      <c r="DCI10" s="8"/>
      <c r="DCJ10"/>
      <c r="DCK10" s="8"/>
      <c r="DCL10"/>
      <c r="DCM10" s="8"/>
      <c r="DCN10"/>
      <c r="DCO10" s="8"/>
      <c r="DCP10"/>
      <c r="DCQ10" s="8"/>
      <c r="DCR10"/>
      <c r="DCS10" s="8"/>
      <c r="DCT10"/>
      <c r="DCU10" s="8"/>
      <c r="DCV10"/>
      <c r="DCW10" s="8"/>
      <c r="DCX10"/>
      <c r="DCY10" s="8"/>
      <c r="DCZ10"/>
      <c r="DDA10" s="8"/>
      <c r="DDB10"/>
      <c r="DDC10" s="8"/>
      <c r="DDD10"/>
      <c r="DDE10" s="8"/>
      <c r="DDF10"/>
      <c r="DDG10" s="8"/>
      <c r="DDH10"/>
      <c r="DDI10" s="8"/>
      <c r="DDJ10"/>
      <c r="DDK10" s="8"/>
      <c r="DDL10"/>
      <c r="DDM10" s="8"/>
      <c r="DDN10"/>
      <c r="DDO10" s="8"/>
      <c r="DDP10"/>
      <c r="DDQ10" s="8"/>
      <c r="DDR10"/>
      <c r="DDS10" s="8"/>
      <c r="DDT10"/>
      <c r="DDU10" s="8"/>
      <c r="DDV10"/>
      <c r="DDW10" s="8"/>
      <c r="DDX10"/>
      <c r="DDY10" s="8"/>
      <c r="DDZ10"/>
      <c r="DEA10" s="8"/>
      <c r="DEB10"/>
      <c r="DEC10" s="8"/>
      <c r="DED10"/>
      <c r="DEE10" s="8"/>
      <c r="DEF10"/>
      <c r="DEG10" s="8"/>
      <c r="DEH10"/>
      <c r="DEI10" s="8"/>
      <c r="DEJ10"/>
      <c r="DEK10" s="8"/>
      <c r="DEL10"/>
      <c r="DEM10" s="8"/>
      <c r="DEN10"/>
      <c r="DEO10" s="8"/>
      <c r="DEP10"/>
      <c r="DEQ10" s="8"/>
      <c r="DER10"/>
      <c r="DES10" s="8"/>
      <c r="DET10"/>
      <c r="DEU10" s="8"/>
      <c r="DEV10"/>
      <c r="DEW10" s="8"/>
      <c r="DEX10"/>
      <c r="DEY10" s="8"/>
      <c r="DEZ10"/>
      <c r="DFA10" s="8"/>
      <c r="DFB10"/>
      <c r="DFC10" s="8"/>
      <c r="DFD10"/>
      <c r="DFE10" s="8"/>
      <c r="DFF10"/>
      <c r="DFG10" s="8"/>
      <c r="DFH10"/>
      <c r="DFI10" s="8"/>
      <c r="DFJ10"/>
      <c r="DFK10" s="8"/>
      <c r="DFL10"/>
      <c r="DFM10" s="8"/>
      <c r="DFN10"/>
      <c r="DFO10" s="8"/>
      <c r="DFP10"/>
      <c r="DFQ10" s="8"/>
      <c r="DFR10"/>
      <c r="DFS10" s="8"/>
      <c r="DFT10"/>
      <c r="DFU10" s="8"/>
      <c r="DFV10"/>
      <c r="DFW10" s="8"/>
      <c r="DFX10"/>
      <c r="DFY10" s="8"/>
      <c r="DFZ10"/>
      <c r="DGA10" s="8"/>
      <c r="DGB10"/>
      <c r="DGC10" s="8"/>
      <c r="DGD10"/>
      <c r="DGE10" s="8"/>
      <c r="DGF10"/>
      <c r="DGG10" s="8"/>
      <c r="DGH10"/>
      <c r="DGI10" s="8"/>
      <c r="DGJ10"/>
      <c r="DGK10" s="8"/>
      <c r="DGL10"/>
      <c r="DGM10" s="8"/>
      <c r="DGN10"/>
      <c r="DGO10" s="8"/>
      <c r="DGP10"/>
      <c r="DGQ10" s="8"/>
      <c r="DGR10"/>
      <c r="DGS10" s="8"/>
      <c r="DGT10"/>
      <c r="DGU10" s="8"/>
      <c r="DGV10"/>
      <c r="DGW10" s="8"/>
      <c r="DGX10"/>
      <c r="DGY10" s="8"/>
      <c r="DGZ10"/>
      <c r="DHA10" s="8"/>
      <c r="DHB10"/>
      <c r="DHC10" s="8"/>
      <c r="DHD10"/>
      <c r="DHE10" s="8"/>
      <c r="DHF10"/>
      <c r="DHG10" s="8"/>
      <c r="DHH10"/>
      <c r="DHI10" s="8"/>
      <c r="DHJ10"/>
      <c r="DHK10" s="8"/>
      <c r="DHL10"/>
      <c r="DHM10" s="8"/>
      <c r="DHN10"/>
      <c r="DHO10" s="8"/>
      <c r="DHP10"/>
      <c r="DHQ10" s="8"/>
      <c r="DHR10"/>
      <c r="DHS10" s="8"/>
      <c r="DHT10"/>
      <c r="DHU10" s="8"/>
      <c r="DHV10"/>
      <c r="DHW10" s="8"/>
      <c r="DHX10"/>
      <c r="DHY10" s="8"/>
      <c r="DHZ10"/>
      <c r="DIA10" s="8"/>
      <c r="DIB10"/>
      <c r="DIC10" s="8"/>
      <c r="DID10"/>
      <c r="DIE10" s="8"/>
      <c r="DIF10"/>
      <c r="DIG10" s="8"/>
      <c r="DIH10"/>
      <c r="DII10" s="8"/>
      <c r="DIJ10"/>
      <c r="DIK10" s="8"/>
      <c r="DIL10"/>
      <c r="DIM10" s="8"/>
      <c r="DIN10"/>
      <c r="DIO10" s="8"/>
      <c r="DIP10"/>
      <c r="DIQ10" s="8"/>
      <c r="DIR10"/>
      <c r="DIS10" s="8"/>
      <c r="DIT10"/>
      <c r="DIU10" s="8"/>
      <c r="DIV10"/>
      <c r="DIW10" s="8"/>
      <c r="DIX10"/>
      <c r="DIY10" s="8"/>
      <c r="DIZ10"/>
      <c r="DJA10" s="8"/>
      <c r="DJB10"/>
      <c r="DJC10" s="8"/>
      <c r="DJD10"/>
      <c r="DJE10" s="8"/>
      <c r="DJF10"/>
      <c r="DJG10" s="8"/>
      <c r="DJH10"/>
      <c r="DJI10" s="8"/>
      <c r="DJJ10"/>
      <c r="DJK10" s="8"/>
      <c r="DJL10"/>
      <c r="DJM10" s="8"/>
      <c r="DJN10"/>
      <c r="DJO10" s="8"/>
      <c r="DJP10"/>
      <c r="DJQ10" s="8"/>
      <c r="DJR10"/>
      <c r="DJS10" s="8"/>
      <c r="DJT10"/>
      <c r="DJU10" s="8"/>
      <c r="DJV10"/>
      <c r="DJW10" s="8"/>
      <c r="DJX10"/>
      <c r="DJY10" s="8"/>
      <c r="DJZ10"/>
      <c r="DKA10" s="8"/>
      <c r="DKB10"/>
      <c r="DKC10" s="8"/>
      <c r="DKD10"/>
      <c r="DKE10" s="8"/>
      <c r="DKF10"/>
      <c r="DKG10" s="8"/>
      <c r="DKH10"/>
      <c r="DKI10" s="8"/>
      <c r="DKJ10"/>
      <c r="DKK10" s="8"/>
      <c r="DKL10"/>
      <c r="DKM10" s="8"/>
      <c r="DKN10"/>
      <c r="DKO10" s="8"/>
      <c r="DKP10"/>
      <c r="DKQ10" s="8"/>
      <c r="DKR10"/>
      <c r="DKS10" s="8"/>
      <c r="DKT10"/>
      <c r="DKU10" s="8"/>
      <c r="DKV10"/>
      <c r="DKW10" s="8"/>
      <c r="DKX10"/>
      <c r="DKY10" s="8"/>
      <c r="DKZ10"/>
      <c r="DLA10" s="8"/>
      <c r="DLB10"/>
      <c r="DLC10" s="8"/>
      <c r="DLD10"/>
      <c r="DLE10" s="8"/>
      <c r="DLF10"/>
      <c r="DLG10" s="8"/>
      <c r="DLH10"/>
      <c r="DLI10" s="8"/>
      <c r="DLJ10"/>
      <c r="DLK10" s="8"/>
      <c r="DLL10"/>
      <c r="DLM10" s="8"/>
      <c r="DLN10"/>
      <c r="DLO10" s="8"/>
      <c r="DLP10"/>
      <c r="DLQ10" s="8"/>
      <c r="DLR10"/>
      <c r="DLS10" s="8"/>
      <c r="DLT10"/>
      <c r="DLU10" s="8"/>
      <c r="DLV10"/>
      <c r="DLW10" s="8"/>
      <c r="DLX10"/>
      <c r="DLY10" s="8"/>
      <c r="DLZ10"/>
      <c r="DMA10" s="8"/>
      <c r="DMB10"/>
      <c r="DMC10" s="8"/>
      <c r="DMD10"/>
      <c r="DME10" s="8"/>
      <c r="DMF10"/>
      <c r="DMG10" s="8"/>
      <c r="DMH10"/>
      <c r="DMI10" s="8"/>
      <c r="DMJ10"/>
      <c r="DMK10" s="8"/>
      <c r="DML10"/>
      <c r="DMM10" s="8"/>
      <c r="DMN10"/>
      <c r="DMO10" s="8"/>
      <c r="DMP10"/>
      <c r="DMQ10" s="8"/>
      <c r="DMR10"/>
      <c r="DMS10" s="8"/>
      <c r="DMT10"/>
      <c r="DMU10" s="8"/>
      <c r="DMV10"/>
      <c r="DMW10" s="8"/>
      <c r="DMX10"/>
      <c r="DMY10" s="8"/>
      <c r="DMZ10"/>
      <c r="DNA10" s="8"/>
      <c r="DNB10"/>
      <c r="DNC10" s="8"/>
      <c r="DND10"/>
      <c r="DNE10" s="8"/>
      <c r="DNF10"/>
      <c r="DNG10" s="8"/>
      <c r="DNH10"/>
      <c r="DNI10" s="8"/>
      <c r="DNJ10"/>
      <c r="DNK10" s="8"/>
      <c r="DNL10"/>
      <c r="DNM10" s="8"/>
      <c r="DNN10"/>
      <c r="DNO10" s="8"/>
      <c r="DNP10"/>
      <c r="DNQ10" s="8"/>
      <c r="DNR10"/>
      <c r="DNS10" s="8"/>
      <c r="DNT10"/>
      <c r="DNU10" s="8"/>
      <c r="DNV10"/>
      <c r="DNW10" s="8"/>
      <c r="DNX10"/>
      <c r="DNY10" s="8"/>
      <c r="DNZ10"/>
      <c r="DOA10" s="8"/>
      <c r="DOB10"/>
      <c r="DOC10" s="8"/>
      <c r="DOD10"/>
      <c r="DOE10" s="8"/>
      <c r="DOF10"/>
      <c r="DOG10" s="8"/>
      <c r="DOH10"/>
      <c r="DOI10" s="8"/>
      <c r="DOJ10"/>
      <c r="DOK10" s="8"/>
      <c r="DOL10"/>
      <c r="DOM10" s="8"/>
      <c r="DON10"/>
      <c r="DOO10" s="8"/>
      <c r="DOP10"/>
      <c r="DOQ10" s="8"/>
      <c r="DOR10"/>
      <c r="DOS10" s="8"/>
      <c r="DOT10"/>
      <c r="DOU10" s="8"/>
      <c r="DOV10"/>
      <c r="DOW10" s="8"/>
      <c r="DOX10"/>
      <c r="DOY10" s="8"/>
      <c r="DOZ10"/>
      <c r="DPA10" s="8"/>
      <c r="DPB10"/>
      <c r="DPC10" s="8"/>
      <c r="DPD10"/>
      <c r="DPE10" s="8"/>
      <c r="DPF10"/>
      <c r="DPG10" s="8"/>
      <c r="DPH10"/>
      <c r="DPI10" s="8"/>
      <c r="DPJ10"/>
      <c r="DPK10" s="8"/>
      <c r="DPL10"/>
      <c r="DPM10" s="8"/>
      <c r="DPN10"/>
      <c r="DPO10" s="8"/>
      <c r="DPP10"/>
      <c r="DPQ10" s="8"/>
      <c r="DPR10"/>
      <c r="DPS10" s="8"/>
      <c r="DPT10"/>
      <c r="DPU10" s="8"/>
      <c r="DPV10"/>
      <c r="DPW10" s="8"/>
      <c r="DPX10"/>
      <c r="DPY10" s="8"/>
      <c r="DPZ10"/>
      <c r="DQA10" s="8"/>
      <c r="DQB10"/>
      <c r="DQC10" s="8"/>
      <c r="DQD10"/>
      <c r="DQE10" s="8"/>
      <c r="DQF10"/>
      <c r="DQG10" s="8"/>
      <c r="DQH10"/>
      <c r="DQI10" s="8"/>
      <c r="DQJ10"/>
      <c r="DQK10" s="8"/>
      <c r="DQL10"/>
      <c r="DQM10" s="8"/>
      <c r="DQN10"/>
      <c r="DQO10" s="8"/>
      <c r="DQP10"/>
      <c r="DQQ10" s="8"/>
      <c r="DQR10"/>
      <c r="DQS10" s="8"/>
      <c r="DQT10"/>
      <c r="DQU10" s="8"/>
      <c r="DQV10"/>
      <c r="DQW10" s="8"/>
      <c r="DQX10"/>
      <c r="DQY10" s="8"/>
      <c r="DQZ10"/>
      <c r="DRA10" s="8"/>
      <c r="DRB10"/>
      <c r="DRC10" s="8"/>
      <c r="DRD10"/>
      <c r="DRE10" s="8"/>
      <c r="DRF10"/>
      <c r="DRG10" s="8"/>
      <c r="DRH10"/>
      <c r="DRI10" s="8"/>
      <c r="DRJ10"/>
      <c r="DRK10" s="8"/>
      <c r="DRL10"/>
      <c r="DRM10" s="8"/>
      <c r="DRN10"/>
      <c r="DRO10" s="8"/>
      <c r="DRP10"/>
      <c r="DRQ10" s="8"/>
      <c r="DRR10"/>
      <c r="DRS10" s="8"/>
      <c r="DRT10"/>
      <c r="DRU10" s="8"/>
      <c r="DRV10"/>
      <c r="DRW10" s="8"/>
      <c r="DRX10"/>
      <c r="DRY10" s="8"/>
      <c r="DRZ10"/>
      <c r="DSA10" s="8"/>
      <c r="DSB10"/>
      <c r="DSC10" s="8"/>
      <c r="DSD10"/>
      <c r="DSE10" s="8"/>
      <c r="DSF10"/>
      <c r="DSG10" s="8"/>
      <c r="DSH10"/>
      <c r="DSI10" s="8"/>
      <c r="DSJ10"/>
      <c r="DSK10" s="8"/>
      <c r="DSL10"/>
      <c r="DSM10" s="8"/>
      <c r="DSN10"/>
      <c r="DSO10" s="8"/>
      <c r="DSP10"/>
      <c r="DSQ10" s="8"/>
      <c r="DSR10"/>
      <c r="DSS10" s="8"/>
      <c r="DST10"/>
      <c r="DSU10" s="8"/>
      <c r="DSV10"/>
      <c r="DSW10" s="8"/>
      <c r="DSX10"/>
      <c r="DSY10" s="8"/>
      <c r="DSZ10"/>
      <c r="DTA10" s="8"/>
      <c r="DTB10"/>
      <c r="DTC10" s="8"/>
      <c r="DTD10"/>
      <c r="DTE10" s="8"/>
      <c r="DTF10"/>
      <c r="DTG10" s="8"/>
      <c r="DTH10"/>
      <c r="DTI10" s="8"/>
      <c r="DTJ10"/>
      <c r="DTK10" s="8"/>
      <c r="DTL10"/>
      <c r="DTM10" s="8"/>
      <c r="DTN10"/>
      <c r="DTO10" s="8"/>
      <c r="DTP10"/>
      <c r="DTQ10" s="8"/>
      <c r="DTR10"/>
      <c r="DTS10" s="8"/>
      <c r="DTT10"/>
      <c r="DTU10" s="8"/>
      <c r="DTV10"/>
      <c r="DTW10" s="8"/>
      <c r="DTX10"/>
      <c r="DTY10" s="8"/>
      <c r="DTZ10"/>
      <c r="DUA10" s="8"/>
      <c r="DUB10"/>
      <c r="DUC10" s="8"/>
      <c r="DUD10"/>
      <c r="DUE10" s="8"/>
      <c r="DUF10"/>
      <c r="DUG10" s="8"/>
      <c r="DUH10"/>
      <c r="DUI10" s="8"/>
      <c r="DUJ10"/>
      <c r="DUK10" s="8"/>
      <c r="DUL10"/>
      <c r="DUM10" s="8"/>
      <c r="DUN10"/>
      <c r="DUO10" s="8"/>
      <c r="DUP10"/>
      <c r="DUQ10" s="8"/>
      <c r="DUR10"/>
      <c r="DUS10" s="8"/>
      <c r="DUT10"/>
      <c r="DUU10" s="8"/>
      <c r="DUV10"/>
      <c r="DUW10" s="8"/>
      <c r="DUX10"/>
      <c r="DUY10" s="8"/>
      <c r="DUZ10"/>
      <c r="DVA10" s="8"/>
      <c r="DVB10"/>
      <c r="DVC10" s="8"/>
      <c r="DVD10"/>
      <c r="DVE10" s="8"/>
      <c r="DVF10"/>
      <c r="DVG10" s="8"/>
      <c r="DVH10"/>
      <c r="DVI10" s="8"/>
      <c r="DVJ10"/>
      <c r="DVK10" s="8"/>
      <c r="DVL10"/>
      <c r="DVM10" s="8"/>
      <c r="DVN10"/>
      <c r="DVO10" s="8"/>
      <c r="DVP10"/>
      <c r="DVQ10" s="8"/>
      <c r="DVR10"/>
      <c r="DVS10" s="8"/>
      <c r="DVT10"/>
      <c r="DVU10" s="8"/>
      <c r="DVV10"/>
      <c r="DVW10" s="8"/>
      <c r="DVX10"/>
      <c r="DVY10" s="8"/>
      <c r="DVZ10"/>
      <c r="DWA10" s="8"/>
      <c r="DWB10"/>
      <c r="DWC10" s="8"/>
      <c r="DWD10"/>
      <c r="DWE10" s="8"/>
      <c r="DWF10"/>
      <c r="DWG10" s="8"/>
      <c r="DWH10"/>
      <c r="DWI10" s="8"/>
      <c r="DWJ10"/>
      <c r="DWK10" s="8"/>
      <c r="DWL10"/>
      <c r="DWM10" s="8"/>
      <c r="DWN10"/>
      <c r="DWO10" s="8"/>
      <c r="DWP10"/>
      <c r="DWQ10" s="8"/>
      <c r="DWR10"/>
      <c r="DWS10" s="8"/>
      <c r="DWT10"/>
      <c r="DWU10" s="8"/>
      <c r="DWV10"/>
      <c r="DWW10" s="8"/>
      <c r="DWX10"/>
      <c r="DWY10" s="8"/>
      <c r="DWZ10"/>
      <c r="DXA10" s="8"/>
      <c r="DXB10"/>
      <c r="DXC10" s="8"/>
      <c r="DXD10"/>
      <c r="DXE10" s="8"/>
      <c r="DXF10"/>
      <c r="DXG10" s="8"/>
      <c r="DXH10"/>
      <c r="DXI10" s="8"/>
      <c r="DXJ10"/>
      <c r="DXK10" s="8"/>
      <c r="DXL10"/>
      <c r="DXM10" s="8"/>
      <c r="DXN10"/>
      <c r="DXO10" s="8"/>
      <c r="DXP10"/>
      <c r="DXQ10" s="8"/>
      <c r="DXR10"/>
      <c r="DXS10" s="8"/>
      <c r="DXT10"/>
      <c r="DXU10" s="8"/>
      <c r="DXV10"/>
      <c r="DXW10" s="8"/>
      <c r="DXX10"/>
      <c r="DXY10" s="8"/>
      <c r="DXZ10"/>
      <c r="DYA10" s="8"/>
      <c r="DYB10"/>
      <c r="DYC10" s="8"/>
      <c r="DYD10"/>
      <c r="DYE10" s="8"/>
      <c r="DYF10"/>
      <c r="DYG10" s="8"/>
      <c r="DYH10"/>
      <c r="DYI10" s="8"/>
      <c r="DYJ10"/>
      <c r="DYK10" s="8"/>
      <c r="DYL10"/>
      <c r="DYM10" s="8"/>
      <c r="DYN10"/>
      <c r="DYO10" s="8"/>
      <c r="DYP10"/>
      <c r="DYQ10" s="8"/>
      <c r="DYR10"/>
      <c r="DYS10" s="8"/>
      <c r="DYT10"/>
      <c r="DYU10" s="8"/>
      <c r="DYV10"/>
      <c r="DYW10" s="8"/>
      <c r="DYX10"/>
      <c r="DYY10" s="8"/>
      <c r="DYZ10"/>
      <c r="DZA10" s="8"/>
      <c r="DZB10"/>
      <c r="DZC10" s="8"/>
      <c r="DZD10"/>
      <c r="DZE10" s="8"/>
      <c r="DZF10"/>
      <c r="DZG10" s="8"/>
      <c r="DZH10"/>
      <c r="DZI10" s="8"/>
      <c r="DZJ10"/>
      <c r="DZK10" s="8"/>
      <c r="DZL10"/>
      <c r="DZM10" s="8"/>
      <c r="DZN10"/>
      <c r="DZO10" s="8"/>
      <c r="DZP10"/>
      <c r="DZQ10" s="8"/>
      <c r="DZR10"/>
      <c r="DZS10" s="8"/>
      <c r="DZT10"/>
      <c r="DZU10" s="8"/>
      <c r="DZV10"/>
      <c r="DZW10" s="8"/>
      <c r="DZX10"/>
      <c r="DZY10" s="8"/>
      <c r="DZZ10"/>
      <c r="EAA10" s="8"/>
      <c r="EAB10"/>
      <c r="EAC10" s="8"/>
      <c r="EAD10"/>
      <c r="EAE10" s="8"/>
      <c r="EAF10"/>
      <c r="EAG10" s="8"/>
      <c r="EAH10"/>
      <c r="EAI10" s="8"/>
      <c r="EAJ10"/>
      <c r="EAK10" s="8"/>
      <c r="EAL10"/>
      <c r="EAM10" s="8"/>
      <c r="EAN10"/>
      <c r="EAO10" s="8"/>
      <c r="EAP10"/>
      <c r="EAQ10" s="8"/>
      <c r="EAR10"/>
      <c r="EAS10" s="8"/>
      <c r="EAT10"/>
      <c r="EAU10" s="8"/>
      <c r="EAV10"/>
      <c r="EAW10" s="8"/>
      <c r="EAX10"/>
      <c r="EAY10" s="8"/>
      <c r="EAZ10"/>
      <c r="EBA10" s="8"/>
      <c r="EBB10"/>
      <c r="EBC10" s="8"/>
      <c r="EBD10"/>
      <c r="EBE10" s="8"/>
      <c r="EBF10"/>
      <c r="EBG10" s="8"/>
      <c r="EBH10"/>
      <c r="EBI10" s="8"/>
      <c r="EBJ10"/>
      <c r="EBK10" s="8"/>
      <c r="EBL10"/>
      <c r="EBM10" s="8"/>
      <c r="EBN10"/>
      <c r="EBO10" s="8"/>
      <c r="EBP10"/>
      <c r="EBQ10" s="8"/>
      <c r="EBR10"/>
      <c r="EBS10" s="8"/>
      <c r="EBT10"/>
      <c r="EBU10" s="8"/>
      <c r="EBV10"/>
      <c r="EBW10" s="8"/>
      <c r="EBX10"/>
      <c r="EBY10" s="8"/>
      <c r="EBZ10"/>
      <c r="ECA10" s="8"/>
      <c r="ECB10"/>
      <c r="ECC10" s="8"/>
      <c r="ECD10"/>
      <c r="ECE10" s="8"/>
      <c r="ECF10"/>
      <c r="ECG10" s="8"/>
      <c r="ECH10"/>
      <c r="ECI10" s="8"/>
      <c r="ECJ10"/>
      <c r="ECK10" s="8"/>
      <c r="ECL10"/>
      <c r="ECM10" s="8"/>
      <c r="ECN10"/>
      <c r="ECO10" s="8"/>
      <c r="ECP10"/>
      <c r="ECQ10" s="8"/>
      <c r="ECR10"/>
      <c r="ECS10" s="8"/>
      <c r="ECT10"/>
      <c r="ECU10" s="8"/>
      <c r="ECV10"/>
      <c r="ECW10" s="8"/>
      <c r="ECX10"/>
      <c r="ECY10" s="8"/>
      <c r="ECZ10"/>
      <c r="EDA10" s="8"/>
      <c r="EDB10"/>
      <c r="EDC10" s="8"/>
      <c r="EDD10"/>
      <c r="EDE10" s="8"/>
      <c r="EDF10"/>
      <c r="EDG10" s="8"/>
      <c r="EDH10"/>
      <c r="EDI10" s="8"/>
      <c r="EDJ10"/>
      <c r="EDK10" s="8"/>
      <c r="EDL10"/>
      <c r="EDM10" s="8"/>
      <c r="EDN10"/>
      <c r="EDO10" s="8"/>
      <c r="EDP10"/>
      <c r="EDQ10" s="8"/>
      <c r="EDR10"/>
      <c r="EDS10" s="8"/>
      <c r="EDT10"/>
      <c r="EDU10" s="8"/>
      <c r="EDV10"/>
      <c r="EDW10" s="8"/>
      <c r="EDX10"/>
      <c r="EDY10" s="8"/>
      <c r="EDZ10"/>
      <c r="EEA10" s="8"/>
      <c r="EEB10"/>
      <c r="EEC10" s="8"/>
      <c r="EED10"/>
      <c r="EEE10" s="8"/>
      <c r="EEF10"/>
      <c r="EEG10" s="8"/>
      <c r="EEH10"/>
      <c r="EEI10" s="8"/>
      <c r="EEJ10"/>
      <c r="EEK10" s="8"/>
      <c r="EEL10"/>
      <c r="EEM10" s="8"/>
      <c r="EEN10"/>
      <c r="EEO10" s="8"/>
      <c r="EEP10"/>
      <c r="EEQ10" s="8"/>
      <c r="EER10"/>
      <c r="EES10" s="8"/>
      <c r="EET10"/>
      <c r="EEU10" s="8"/>
      <c r="EEV10"/>
      <c r="EEW10" s="8"/>
      <c r="EEX10"/>
      <c r="EEY10" s="8"/>
      <c r="EEZ10"/>
      <c r="EFA10" s="8"/>
      <c r="EFB10"/>
      <c r="EFC10" s="8"/>
      <c r="EFD10"/>
      <c r="EFE10" s="8"/>
      <c r="EFF10"/>
      <c r="EFG10" s="8"/>
      <c r="EFH10"/>
      <c r="EFI10" s="8"/>
      <c r="EFJ10"/>
      <c r="EFK10" s="8"/>
      <c r="EFL10"/>
      <c r="EFM10" s="8"/>
      <c r="EFN10"/>
      <c r="EFO10" s="8"/>
      <c r="EFP10"/>
      <c r="EFQ10" s="8"/>
      <c r="EFR10"/>
      <c r="EFS10" s="8"/>
      <c r="EFT10"/>
      <c r="EFU10" s="8"/>
      <c r="EFV10"/>
      <c r="EFW10" s="8"/>
      <c r="EFX10"/>
      <c r="EFY10" s="8"/>
      <c r="EFZ10"/>
      <c r="EGA10" s="8"/>
      <c r="EGB10"/>
      <c r="EGC10" s="8"/>
      <c r="EGD10"/>
      <c r="EGE10" s="8"/>
      <c r="EGF10"/>
      <c r="EGG10" s="8"/>
      <c r="EGH10"/>
      <c r="EGI10" s="8"/>
      <c r="EGJ10"/>
      <c r="EGK10" s="8"/>
      <c r="EGL10"/>
      <c r="EGM10" s="8"/>
      <c r="EGN10"/>
      <c r="EGO10" s="8"/>
      <c r="EGP10"/>
      <c r="EGQ10" s="8"/>
      <c r="EGR10"/>
      <c r="EGS10" s="8"/>
      <c r="EGT10"/>
      <c r="EGU10" s="8"/>
      <c r="EGV10"/>
      <c r="EGW10" s="8"/>
      <c r="EGX10"/>
      <c r="EGY10" s="8"/>
      <c r="EGZ10"/>
      <c r="EHA10" s="8"/>
      <c r="EHB10"/>
      <c r="EHC10" s="8"/>
      <c r="EHD10"/>
      <c r="EHE10" s="8"/>
      <c r="EHF10"/>
      <c r="EHG10" s="8"/>
      <c r="EHH10"/>
      <c r="EHI10" s="8"/>
      <c r="EHJ10"/>
      <c r="EHK10" s="8"/>
      <c r="EHL10"/>
      <c r="EHM10" s="8"/>
      <c r="EHN10"/>
      <c r="EHO10" s="8"/>
      <c r="EHP10"/>
      <c r="EHQ10" s="8"/>
      <c r="EHR10"/>
      <c r="EHS10" s="8"/>
      <c r="EHT10"/>
      <c r="EHU10" s="8"/>
      <c r="EHV10"/>
      <c r="EHW10" s="8"/>
      <c r="EHX10"/>
      <c r="EHY10" s="8"/>
      <c r="EHZ10"/>
      <c r="EIA10" s="8"/>
      <c r="EIB10"/>
      <c r="EIC10" s="8"/>
      <c r="EID10"/>
      <c r="EIE10" s="8"/>
      <c r="EIF10"/>
      <c r="EIG10" s="8"/>
      <c r="EIH10"/>
      <c r="EII10" s="8"/>
      <c r="EIJ10"/>
      <c r="EIK10" s="8"/>
      <c r="EIL10"/>
      <c r="EIM10" s="8"/>
      <c r="EIN10"/>
      <c r="EIO10" s="8"/>
      <c r="EIP10"/>
      <c r="EIQ10" s="8"/>
      <c r="EIR10"/>
      <c r="EIS10" s="8"/>
      <c r="EIT10"/>
      <c r="EIU10" s="8"/>
      <c r="EIV10"/>
      <c r="EIW10" s="8"/>
      <c r="EIX10"/>
      <c r="EIY10" s="8"/>
      <c r="EIZ10"/>
      <c r="EJA10" s="8"/>
      <c r="EJB10"/>
      <c r="EJC10" s="8"/>
      <c r="EJD10"/>
      <c r="EJE10" s="8"/>
      <c r="EJF10"/>
      <c r="EJG10" s="8"/>
      <c r="EJH10"/>
      <c r="EJI10" s="8"/>
      <c r="EJJ10"/>
      <c r="EJK10" s="8"/>
      <c r="EJL10"/>
      <c r="EJM10" s="8"/>
      <c r="EJN10"/>
      <c r="EJO10" s="8"/>
      <c r="EJP10"/>
      <c r="EJQ10" s="8"/>
      <c r="EJR10"/>
      <c r="EJS10" s="8"/>
      <c r="EJT10"/>
      <c r="EJU10" s="8"/>
      <c r="EJV10"/>
      <c r="EJW10" s="8"/>
      <c r="EJX10"/>
      <c r="EJY10" s="8"/>
      <c r="EJZ10"/>
      <c r="EKA10" s="8"/>
      <c r="EKB10"/>
      <c r="EKC10" s="8"/>
      <c r="EKD10"/>
      <c r="EKE10" s="8"/>
      <c r="EKF10"/>
      <c r="EKG10" s="8"/>
      <c r="EKH10"/>
      <c r="EKI10" s="8"/>
      <c r="EKJ10"/>
      <c r="EKK10" s="8"/>
      <c r="EKL10"/>
      <c r="EKM10" s="8"/>
      <c r="EKN10"/>
      <c r="EKO10" s="8"/>
      <c r="EKP10"/>
      <c r="EKQ10" s="8"/>
      <c r="EKR10"/>
      <c r="EKS10" s="8"/>
      <c r="EKT10"/>
      <c r="EKU10" s="8"/>
      <c r="EKV10"/>
      <c r="EKW10" s="8"/>
      <c r="EKX10"/>
      <c r="EKY10" s="8"/>
      <c r="EKZ10"/>
      <c r="ELA10" s="8"/>
      <c r="ELB10"/>
      <c r="ELC10" s="8"/>
      <c r="ELD10"/>
      <c r="ELE10" s="8"/>
      <c r="ELF10"/>
      <c r="ELG10" s="8"/>
      <c r="ELH10"/>
      <c r="ELI10" s="8"/>
      <c r="ELJ10"/>
      <c r="ELK10" s="8"/>
      <c r="ELL10"/>
      <c r="ELM10" s="8"/>
      <c r="ELN10"/>
      <c r="ELO10" s="8"/>
      <c r="ELP10"/>
      <c r="ELQ10" s="8"/>
      <c r="ELR10"/>
      <c r="ELS10" s="8"/>
      <c r="ELT10"/>
      <c r="ELU10" s="8"/>
      <c r="ELV10"/>
      <c r="ELW10" s="8"/>
      <c r="ELX10"/>
      <c r="ELY10" s="8"/>
      <c r="ELZ10"/>
      <c r="EMA10" s="8"/>
      <c r="EMB10"/>
      <c r="EMC10" s="8"/>
      <c r="EMD10"/>
      <c r="EME10" s="8"/>
      <c r="EMF10"/>
      <c r="EMG10" s="8"/>
      <c r="EMH10"/>
      <c r="EMI10" s="8"/>
      <c r="EMJ10"/>
      <c r="EMK10" s="8"/>
      <c r="EML10"/>
      <c r="EMM10" s="8"/>
      <c r="EMN10"/>
      <c r="EMO10" s="8"/>
      <c r="EMP10"/>
      <c r="EMQ10" s="8"/>
      <c r="EMR10"/>
      <c r="EMS10" s="8"/>
      <c r="EMT10"/>
      <c r="EMU10" s="8"/>
      <c r="EMV10"/>
      <c r="EMW10" s="8"/>
      <c r="EMX10"/>
      <c r="EMY10" s="8"/>
      <c r="EMZ10"/>
      <c r="ENA10" s="8"/>
      <c r="ENB10"/>
      <c r="ENC10" s="8"/>
      <c r="END10"/>
      <c r="ENE10" s="8"/>
      <c r="ENF10"/>
      <c r="ENG10" s="8"/>
      <c r="ENH10"/>
      <c r="ENI10" s="8"/>
      <c r="ENJ10"/>
      <c r="ENK10" s="8"/>
      <c r="ENL10"/>
      <c r="ENM10" s="8"/>
      <c r="ENN10"/>
      <c r="ENO10" s="8"/>
      <c r="ENP10"/>
      <c r="ENQ10" s="8"/>
      <c r="ENR10"/>
      <c r="ENS10" s="8"/>
      <c r="ENT10"/>
      <c r="ENU10" s="8"/>
      <c r="ENV10"/>
      <c r="ENW10" s="8"/>
      <c r="ENX10"/>
      <c r="ENY10" s="8"/>
      <c r="ENZ10"/>
      <c r="EOA10" s="8"/>
      <c r="EOB10"/>
      <c r="EOC10" s="8"/>
      <c r="EOD10"/>
      <c r="EOE10" s="8"/>
      <c r="EOF10"/>
      <c r="EOG10" s="8"/>
      <c r="EOH10"/>
      <c r="EOI10" s="8"/>
      <c r="EOJ10"/>
      <c r="EOK10" s="8"/>
      <c r="EOL10"/>
      <c r="EOM10" s="8"/>
      <c r="EON10"/>
      <c r="EOO10" s="8"/>
      <c r="EOP10"/>
      <c r="EOQ10" s="8"/>
      <c r="EOR10"/>
      <c r="EOS10" s="8"/>
      <c r="EOT10"/>
      <c r="EOU10" s="8"/>
      <c r="EOV10"/>
      <c r="EOW10" s="8"/>
      <c r="EOX10"/>
      <c r="EOY10" s="8"/>
      <c r="EOZ10"/>
      <c r="EPA10" s="8"/>
      <c r="EPB10"/>
      <c r="EPC10" s="8"/>
      <c r="EPD10"/>
      <c r="EPE10" s="8"/>
      <c r="EPF10"/>
      <c r="EPG10" s="8"/>
      <c r="EPH10"/>
      <c r="EPI10" s="8"/>
      <c r="EPJ10"/>
      <c r="EPK10" s="8"/>
      <c r="EPL10"/>
      <c r="EPM10" s="8"/>
      <c r="EPN10"/>
      <c r="EPO10" s="8"/>
      <c r="EPP10"/>
      <c r="EPQ10" s="8"/>
      <c r="EPR10"/>
      <c r="EPS10" s="8"/>
      <c r="EPT10"/>
      <c r="EPU10" s="8"/>
      <c r="EPV10"/>
      <c r="EPW10" s="8"/>
      <c r="EPX10"/>
      <c r="EPY10" s="8"/>
      <c r="EPZ10"/>
      <c r="EQA10" s="8"/>
      <c r="EQB10"/>
      <c r="EQC10" s="8"/>
      <c r="EQD10"/>
      <c r="EQE10" s="8"/>
      <c r="EQF10"/>
      <c r="EQG10" s="8"/>
      <c r="EQH10"/>
      <c r="EQI10" s="8"/>
      <c r="EQJ10"/>
      <c r="EQK10" s="8"/>
      <c r="EQL10"/>
      <c r="EQM10" s="8"/>
      <c r="EQN10"/>
      <c r="EQO10" s="8"/>
      <c r="EQP10"/>
      <c r="EQQ10" s="8"/>
      <c r="EQR10"/>
      <c r="EQS10" s="8"/>
      <c r="EQT10"/>
      <c r="EQU10" s="8"/>
      <c r="EQV10"/>
      <c r="EQW10" s="8"/>
      <c r="EQX10"/>
      <c r="EQY10" s="8"/>
      <c r="EQZ10"/>
      <c r="ERA10" s="8"/>
      <c r="ERB10"/>
      <c r="ERC10" s="8"/>
      <c r="ERD10"/>
      <c r="ERE10" s="8"/>
      <c r="ERF10"/>
      <c r="ERG10" s="8"/>
      <c r="ERH10"/>
      <c r="ERI10" s="8"/>
      <c r="ERJ10"/>
      <c r="ERK10" s="8"/>
      <c r="ERL10"/>
      <c r="ERM10" s="8"/>
      <c r="ERN10"/>
      <c r="ERO10" s="8"/>
      <c r="ERP10"/>
      <c r="ERQ10" s="8"/>
      <c r="ERR10"/>
      <c r="ERS10" s="8"/>
      <c r="ERT10"/>
      <c r="ERU10" s="8"/>
      <c r="ERV10"/>
      <c r="ERW10" s="8"/>
      <c r="ERX10"/>
      <c r="ERY10" s="8"/>
      <c r="ERZ10"/>
      <c r="ESA10" s="8"/>
      <c r="ESB10"/>
      <c r="ESC10" s="8"/>
      <c r="ESD10"/>
      <c r="ESE10" s="8"/>
      <c r="ESF10"/>
      <c r="ESG10" s="8"/>
      <c r="ESH10"/>
      <c r="ESI10" s="8"/>
      <c r="ESJ10"/>
      <c r="ESK10" s="8"/>
      <c r="ESL10"/>
      <c r="ESM10" s="8"/>
      <c r="ESN10"/>
      <c r="ESO10" s="8"/>
      <c r="ESP10"/>
      <c r="ESQ10" s="8"/>
      <c r="ESR10"/>
      <c r="ESS10" s="8"/>
      <c r="EST10"/>
      <c r="ESU10" s="8"/>
      <c r="ESV10"/>
      <c r="ESW10" s="8"/>
      <c r="ESX10"/>
      <c r="ESY10" s="8"/>
      <c r="ESZ10"/>
      <c r="ETA10" s="8"/>
      <c r="ETB10"/>
      <c r="ETC10" s="8"/>
      <c r="ETD10"/>
      <c r="ETE10" s="8"/>
      <c r="ETF10"/>
      <c r="ETG10" s="8"/>
      <c r="ETH10"/>
      <c r="ETI10" s="8"/>
      <c r="ETJ10"/>
      <c r="ETK10" s="8"/>
      <c r="ETL10"/>
      <c r="ETM10" s="8"/>
      <c r="ETN10"/>
      <c r="ETO10" s="8"/>
      <c r="ETP10"/>
      <c r="ETQ10" s="8"/>
      <c r="ETR10"/>
      <c r="ETS10" s="8"/>
      <c r="ETT10"/>
      <c r="ETU10" s="8"/>
      <c r="ETV10"/>
      <c r="ETW10" s="8"/>
      <c r="ETX10"/>
      <c r="ETY10" s="8"/>
      <c r="ETZ10"/>
      <c r="EUA10" s="8"/>
      <c r="EUB10"/>
      <c r="EUC10" s="8"/>
      <c r="EUD10"/>
      <c r="EUE10" s="8"/>
      <c r="EUF10"/>
      <c r="EUG10" s="8"/>
      <c r="EUH10"/>
      <c r="EUI10" s="8"/>
      <c r="EUJ10"/>
      <c r="EUK10" s="8"/>
      <c r="EUL10"/>
      <c r="EUM10" s="8"/>
      <c r="EUN10"/>
      <c r="EUO10" s="8"/>
      <c r="EUP10"/>
      <c r="EUQ10" s="8"/>
      <c r="EUR10"/>
      <c r="EUS10" s="8"/>
      <c r="EUT10"/>
      <c r="EUU10" s="8"/>
      <c r="EUV10"/>
      <c r="EUW10" s="8"/>
      <c r="EUX10"/>
      <c r="EUY10" s="8"/>
      <c r="EUZ10"/>
      <c r="EVA10" s="8"/>
      <c r="EVB10"/>
      <c r="EVC10" s="8"/>
      <c r="EVD10"/>
      <c r="EVE10" s="8"/>
      <c r="EVF10"/>
      <c r="EVG10" s="8"/>
      <c r="EVH10"/>
      <c r="EVI10" s="8"/>
      <c r="EVJ10"/>
      <c r="EVK10" s="8"/>
      <c r="EVL10"/>
      <c r="EVM10" s="8"/>
      <c r="EVN10"/>
      <c r="EVO10" s="8"/>
      <c r="EVP10"/>
      <c r="EVQ10" s="8"/>
      <c r="EVR10"/>
      <c r="EVS10" s="8"/>
      <c r="EVT10"/>
      <c r="EVU10" s="8"/>
      <c r="EVV10"/>
      <c r="EVW10" s="8"/>
      <c r="EVX10"/>
      <c r="EVY10" s="8"/>
      <c r="EVZ10"/>
      <c r="EWA10" s="8"/>
      <c r="EWB10"/>
      <c r="EWC10" s="8"/>
      <c r="EWD10"/>
      <c r="EWE10" s="8"/>
      <c r="EWF10"/>
      <c r="EWG10" s="8"/>
      <c r="EWH10"/>
      <c r="EWI10" s="8"/>
      <c r="EWJ10"/>
      <c r="EWK10" s="8"/>
      <c r="EWL10"/>
      <c r="EWM10" s="8"/>
      <c r="EWN10"/>
      <c r="EWO10" s="8"/>
      <c r="EWP10"/>
      <c r="EWQ10" s="8"/>
      <c r="EWR10"/>
      <c r="EWS10" s="8"/>
      <c r="EWT10"/>
      <c r="EWU10" s="8"/>
      <c r="EWV10"/>
      <c r="EWW10" s="8"/>
      <c r="EWX10"/>
      <c r="EWY10" s="8"/>
      <c r="EWZ10"/>
      <c r="EXA10" s="8"/>
      <c r="EXB10"/>
      <c r="EXC10" s="8"/>
      <c r="EXD10"/>
      <c r="EXE10" s="8"/>
      <c r="EXF10"/>
      <c r="EXG10" s="8"/>
      <c r="EXH10"/>
      <c r="EXI10" s="8"/>
      <c r="EXJ10"/>
      <c r="EXK10" s="8"/>
      <c r="EXL10"/>
      <c r="EXM10" s="8"/>
      <c r="EXN10"/>
      <c r="EXO10" s="8"/>
      <c r="EXP10"/>
      <c r="EXQ10" s="8"/>
      <c r="EXR10"/>
      <c r="EXS10" s="8"/>
      <c r="EXT10"/>
      <c r="EXU10" s="8"/>
      <c r="EXV10"/>
      <c r="EXW10" s="8"/>
      <c r="EXX10"/>
      <c r="EXY10" s="8"/>
      <c r="EXZ10"/>
      <c r="EYA10" s="8"/>
      <c r="EYB10"/>
      <c r="EYC10" s="8"/>
      <c r="EYD10"/>
      <c r="EYE10" s="8"/>
      <c r="EYF10"/>
      <c r="EYG10" s="8"/>
      <c r="EYH10"/>
      <c r="EYI10" s="8"/>
      <c r="EYJ10"/>
      <c r="EYK10" s="8"/>
      <c r="EYL10"/>
      <c r="EYM10" s="8"/>
      <c r="EYN10"/>
      <c r="EYO10" s="8"/>
      <c r="EYP10"/>
      <c r="EYQ10" s="8"/>
      <c r="EYR10"/>
      <c r="EYS10" s="8"/>
      <c r="EYT10"/>
      <c r="EYU10" s="8"/>
      <c r="EYV10"/>
      <c r="EYW10" s="8"/>
      <c r="EYX10"/>
      <c r="EYY10" s="8"/>
      <c r="EYZ10"/>
      <c r="EZA10" s="8"/>
      <c r="EZB10"/>
      <c r="EZC10" s="8"/>
      <c r="EZD10"/>
      <c r="EZE10" s="8"/>
      <c r="EZF10"/>
      <c r="EZG10" s="8"/>
      <c r="EZH10"/>
      <c r="EZI10" s="8"/>
      <c r="EZJ10"/>
      <c r="EZK10" s="8"/>
      <c r="EZL10"/>
      <c r="EZM10" s="8"/>
      <c r="EZN10"/>
      <c r="EZO10" s="8"/>
      <c r="EZP10"/>
      <c r="EZQ10" s="8"/>
      <c r="EZR10"/>
      <c r="EZS10" s="8"/>
      <c r="EZT10"/>
      <c r="EZU10" s="8"/>
      <c r="EZV10"/>
      <c r="EZW10" s="8"/>
      <c r="EZX10"/>
      <c r="EZY10" s="8"/>
      <c r="EZZ10"/>
      <c r="FAA10" s="8"/>
      <c r="FAB10"/>
      <c r="FAC10" s="8"/>
      <c r="FAD10"/>
      <c r="FAE10" s="8"/>
      <c r="FAF10"/>
      <c r="FAG10" s="8"/>
      <c r="FAH10"/>
      <c r="FAI10" s="8"/>
      <c r="FAJ10"/>
      <c r="FAK10" s="8"/>
      <c r="FAL10"/>
      <c r="FAM10" s="8"/>
      <c r="FAN10"/>
      <c r="FAO10" s="8"/>
      <c r="FAP10"/>
      <c r="FAQ10" s="8"/>
      <c r="FAR10"/>
      <c r="FAS10" s="8"/>
      <c r="FAT10"/>
      <c r="FAU10" s="8"/>
      <c r="FAV10"/>
      <c r="FAW10" s="8"/>
      <c r="FAX10"/>
      <c r="FAY10" s="8"/>
      <c r="FAZ10"/>
      <c r="FBA10" s="8"/>
      <c r="FBB10"/>
      <c r="FBC10" s="8"/>
      <c r="FBD10"/>
      <c r="FBE10" s="8"/>
      <c r="FBF10"/>
      <c r="FBG10" s="8"/>
      <c r="FBH10"/>
      <c r="FBI10" s="8"/>
      <c r="FBJ10"/>
      <c r="FBK10" s="8"/>
      <c r="FBL10"/>
      <c r="FBM10" s="8"/>
      <c r="FBN10"/>
      <c r="FBO10" s="8"/>
      <c r="FBP10"/>
      <c r="FBQ10" s="8"/>
      <c r="FBR10"/>
      <c r="FBS10" s="8"/>
      <c r="FBT10"/>
      <c r="FBU10" s="8"/>
      <c r="FBV10"/>
      <c r="FBW10" s="8"/>
      <c r="FBX10"/>
      <c r="FBY10" s="8"/>
      <c r="FBZ10"/>
      <c r="FCA10" s="8"/>
      <c r="FCB10"/>
      <c r="FCC10" s="8"/>
      <c r="FCD10"/>
      <c r="FCE10" s="8"/>
      <c r="FCF10"/>
      <c r="FCG10" s="8"/>
      <c r="FCH10"/>
      <c r="FCI10" s="8"/>
      <c r="FCJ10"/>
      <c r="FCK10" s="8"/>
      <c r="FCL10"/>
      <c r="FCM10" s="8"/>
      <c r="FCN10"/>
      <c r="FCO10" s="8"/>
      <c r="FCP10"/>
      <c r="FCQ10" s="8"/>
      <c r="FCR10"/>
      <c r="FCS10" s="8"/>
      <c r="FCT10"/>
      <c r="FCU10" s="8"/>
      <c r="FCV10"/>
      <c r="FCW10" s="8"/>
      <c r="FCX10"/>
      <c r="FCY10" s="8"/>
      <c r="FCZ10"/>
      <c r="FDA10" s="8"/>
      <c r="FDB10"/>
      <c r="FDC10" s="8"/>
      <c r="FDD10"/>
      <c r="FDE10" s="8"/>
      <c r="FDF10"/>
      <c r="FDG10" s="8"/>
      <c r="FDH10"/>
      <c r="FDI10" s="8"/>
      <c r="FDJ10"/>
      <c r="FDK10" s="8"/>
      <c r="FDL10"/>
      <c r="FDM10" s="8"/>
      <c r="FDN10"/>
      <c r="FDO10" s="8"/>
      <c r="FDP10"/>
      <c r="FDQ10" s="8"/>
      <c r="FDR10"/>
      <c r="FDS10" s="8"/>
      <c r="FDT10"/>
      <c r="FDU10" s="8"/>
      <c r="FDV10"/>
      <c r="FDW10" s="8"/>
      <c r="FDX10"/>
      <c r="FDY10" s="8"/>
      <c r="FDZ10"/>
      <c r="FEA10" s="8"/>
      <c r="FEB10"/>
      <c r="FEC10" s="8"/>
      <c r="FED10"/>
      <c r="FEE10" s="8"/>
      <c r="FEF10"/>
      <c r="FEG10" s="8"/>
      <c r="FEH10"/>
      <c r="FEI10" s="8"/>
      <c r="FEJ10"/>
      <c r="FEK10" s="8"/>
      <c r="FEL10"/>
      <c r="FEM10" s="8"/>
      <c r="FEN10"/>
      <c r="FEO10" s="8"/>
      <c r="FEP10"/>
      <c r="FEQ10" s="8"/>
      <c r="FER10"/>
      <c r="FES10" s="8"/>
      <c r="FET10"/>
      <c r="FEU10" s="8"/>
      <c r="FEV10"/>
      <c r="FEW10" s="8"/>
      <c r="FEX10"/>
      <c r="FEY10" s="8"/>
      <c r="FEZ10"/>
      <c r="FFA10" s="8"/>
      <c r="FFB10"/>
      <c r="FFC10" s="8"/>
      <c r="FFD10"/>
      <c r="FFE10" s="8"/>
      <c r="FFF10"/>
      <c r="FFG10" s="8"/>
      <c r="FFH10"/>
      <c r="FFI10" s="8"/>
      <c r="FFJ10"/>
      <c r="FFK10" s="8"/>
      <c r="FFL10"/>
      <c r="FFM10" s="8"/>
      <c r="FFN10"/>
      <c r="FFO10" s="8"/>
      <c r="FFP10"/>
      <c r="FFQ10" s="8"/>
      <c r="FFR10"/>
      <c r="FFS10" s="8"/>
      <c r="FFT10"/>
      <c r="FFU10" s="8"/>
      <c r="FFV10"/>
      <c r="FFW10" s="8"/>
      <c r="FFX10"/>
      <c r="FFY10" s="8"/>
      <c r="FFZ10"/>
      <c r="FGA10" s="8"/>
      <c r="FGB10"/>
      <c r="FGC10" s="8"/>
      <c r="FGD10"/>
      <c r="FGE10" s="8"/>
      <c r="FGF10"/>
      <c r="FGG10" s="8"/>
      <c r="FGH10"/>
      <c r="FGI10" s="8"/>
      <c r="FGJ10"/>
      <c r="FGK10" s="8"/>
      <c r="FGL10"/>
      <c r="FGM10" s="8"/>
      <c r="FGN10"/>
      <c r="FGO10" s="8"/>
      <c r="FGP10"/>
      <c r="FGQ10" s="8"/>
      <c r="FGR10"/>
      <c r="FGS10" s="8"/>
      <c r="FGT10"/>
      <c r="FGU10" s="8"/>
      <c r="FGV10"/>
      <c r="FGW10" s="8"/>
      <c r="FGX10"/>
      <c r="FGY10" s="8"/>
      <c r="FGZ10"/>
      <c r="FHA10" s="8"/>
      <c r="FHB10"/>
      <c r="FHC10" s="8"/>
      <c r="FHD10"/>
      <c r="FHE10" s="8"/>
      <c r="FHF10"/>
      <c r="FHG10" s="8"/>
      <c r="FHH10"/>
      <c r="FHI10" s="8"/>
      <c r="FHJ10"/>
      <c r="FHK10" s="8"/>
      <c r="FHL10"/>
      <c r="FHM10" s="8"/>
      <c r="FHN10"/>
      <c r="FHO10" s="8"/>
      <c r="FHP10"/>
      <c r="FHQ10" s="8"/>
      <c r="FHR10"/>
      <c r="FHS10" s="8"/>
      <c r="FHT10"/>
      <c r="FHU10" s="8"/>
      <c r="FHV10"/>
      <c r="FHW10" s="8"/>
      <c r="FHX10"/>
      <c r="FHY10" s="8"/>
      <c r="FHZ10"/>
      <c r="FIA10" s="8"/>
      <c r="FIB10"/>
      <c r="FIC10" s="8"/>
      <c r="FID10"/>
      <c r="FIE10" s="8"/>
      <c r="FIF10"/>
      <c r="FIG10" s="8"/>
      <c r="FIH10"/>
      <c r="FII10" s="8"/>
      <c r="FIJ10"/>
      <c r="FIK10" s="8"/>
      <c r="FIL10"/>
      <c r="FIM10" s="8"/>
      <c r="FIN10"/>
      <c r="FIO10" s="8"/>
      <c r="FIP10"/>
      <c r="FIQ10" s="8"/>
      <c r="FIR10"/>
      <c r="FIS10" s="8"/>
      <c r="FIT10"/>
      <c r="FIU10" s="8"/>
      <c r="FIV10"/>
      <c r="FIW10" s="8"/>
      <c r="FIX10"/>
      <c r="FIY10" s="8"/>
      <c r="FIZ10"/>
      <c r="FJA10" s="8"/>
      <c r="FJB10"/>
      <c r="FJC10" s="8"/>
      <c r="FJD10"/>
      <c r="FJE10" s="8"/>
      <c r="FJF10"/>
      <c r="FJG10" s="8"/>
      <c r="FJH10"/>
      <c r="FJI10" s="8"/>
      <c r="FJJ10"/>
      <c r="FJK10" s="8"/>
      <c r="FJL10"/>
      <c r="FJM10" s="8"/>
      <c r="FJN10"/>
      <c r="FJO10" s="8"/>
      <c r="FJP10"/>
      <c r="FJQ10" s="8"/>
      <c r="FJR10"/>
      <c r="FJS10" s="8"/>
      <c r="FJT10"/>
      <c r="FJU10" s="8"/>
      <c r="FJV10"/>
      <c r="FJW10" s="8"/>
      <c r="FJX10"/>
      <c r="FJY10" s="8"/>
      <c r="FJZ10"/>
      <c r="FKA10" s="8"/>
      <c r="FKB10"/>
      <c r="FKC10" s="8"/>
      <c r="FKD10"/>
      <c r="FKE10" s="8"/>
      <c r="FKF10"/>
      <c r="FKG10" s="8"/>
      <c r="FKH10"/>
      <c r="FKI10" s="8"/>
      <c r="FKJ10"/>
      <c r="FKK10" s="8"/>
      <c r="FKL10"/>
      <c r="FKM10" s="8"/>
      <c r="FKN10"/>
      <c r="FKO10" s="8"/>
      <c r="FKP10"/>
      <c r="FKQ10" s="8"/>
      <c r="FKR10"/>
      <c r="FKS10" s="8"/>
      <c r="FKT10"/>
      <c r="FKU10" s="8"/>
      <c r="FKV10"/>
      <c r="FKW10" s="8"/>
      <c r="FKX10"/>
      <c r="FKY10" s="8"/>
      <c r="FKZ10"/>
      <c r="FLA10" s="8"/>
      <c r="FLB10"/>
      <c r="FLC10" s="8"/>
      <c r="FLD10"/>
      <c r="FLE10" s="8"/>
      <c r="FLF10"/>
      <c r="FLG10" s="8"/>
      <c r="FLH10"/>
      <c r="FLI10" s="8"/>
      <c r="FLJ10"/>
      <c r="FLK10" s="8"/>
      <c r="FLL10"/>
      <c r="FLM10" s="8"/>
      <c r="FLN10"/>
      <c r="FLO10" s="8"/>
      <c r="FLP10"/>
      <c r="FLQ10" s="8"/>
      <c r="FLR10"/>
      <c r="FLS10" s="8"/>
      <c r="FLT10"/>
      <c r="FLU10" s="8"/>
      <c r="FLV10"/>
      <c r="FLW10" s="8"/>
      <c r="FLX10"/>
      <c r="FLY10" s="8"/>
      <c r="FLZ10"/>
      <c r="FMA10" s="8"/>
      <c r="FMB10"/>
      <c r="FMC10" s="8"/>
      <c r="FMD10"/>
      <c r="FME10" s="8"/>
      <c r="FMF10"/>
      <c r="FMG10" s="8"/>
      <c r="FMH10"/>
      <c r="FMI10" s="8"/>
      <c r="FMJ10"/>
      <c r="FMK10" s="8"/>
      <c r="FML10"/>
      <c r="FMM10" s="8"/>
      <c r="FMN10"/>
      <c r="FMO10" s="8"/>
      <c r="FMP10"/>
      <c r="FMQ10" s="8"/>
      <c r="FMR10"/>
      <c r="FMS10" s="8"/>
      <c r="FMT10"/>
      <c r="FMU10" s="8"/>
      <c r="FMV10"/>
      <c r="FMW10" s="8"/>
      <c r="FMX10"/>
      <c r="FMY10" s="8"/>
      <c r="FMZ10"/>
      <c r="FNA10" s="8"/>
      <c r="FNB10"/>
      <c r="FNC10" s="8"/>
      <c r="FND10"/>
      <c r="FNE10" s="8"/>
      <c r="FNF10"/>
      <c r="FNG10" s="8"/>
      <c r="FNH10"/>
      <c r="FNI10" s="8"/>
      <c r="FNJ10"/>
      <c r="FNK10" s="8"/>
      <c r="FNL10"/>
      <c r="FNM10" s="8"/>
      <c r="FNN10"/>
      <c r="FNO10" s="8"/>
      <c r="FNP10"/>
      <c r="FNQ10" s="8"/>
      <c r="FNR10"/>
      <c r="FNS10" s="8"/>
      <c r="FNT10"/>
      <c r="FNU10" s="8"/>
      <c r="FNV10"/>
      <c r="FNW10" s="8"/>
      <c r="FNX10"/>
      <c r="FNY10" s="8"/>
      <c r="FNZ10"/>
      <c r="FOA10" s="8"/>
      <c r="FOB10"/>
      <c r="FOC10" s="8"/>
      <c r="FOD10"/>
      <c r="FOE10" s="8"/>
      <c r="FOF10"/>
      <c r="FOG10" s="8"/>
      <c r="FOH10"/>
      <c r="FOI10" s="8"/>
      <c r="FOJ10"/>
      <c r="FOK10" s="8"/>
      <c r="FOL10"/>
      <c r="FOM10" s="8"/>
      <c r="FON10"/>
      <c r="FOO10" s="8"/>
      <c r="FOP10"/>
      <c r="FOQ10" s="8"/>
      <c r="FOR10"/>
      <c r="FOS10" s="8"/>
      <c r="FOT10"/>
      <c r="FOU10" s="8"/>
      <c r="FOV10"/>
      <c r="FOW10" s="8"/>
      <c r="FOX10"/>
      <c r="FOY10" s="8"/>
      <c r="FOZ10"/>
      <c r="FPA10" s="8"/>
      <c r="FPB10"/>
      <c r="FPC10" s="8"/>
      <c r="FPD10"/>
      <c r="FPE10" s="8"/>
      <c r="FPF10"/>
      <c r="FPG10" s="8"/>
      <c r="FPH10"/>
      <c r="FPI10" s="8"/>
      <c r="FPJ10"/>
      <c r="FPK10" s="8"/>
      <c r="FPL10"/>
      <c r="FPM10" s="8"/>
      <c r="FPN10"/>
      <c r="FPO10" s="8"/>
      <c r="FPP10"/>
      <c r="FPQ10" s="8"/>
      <c r="FPR10"/>
      <c r="FPS10" s="8"/>
      <c r="FPT10"/>
      <c r="FPU10" s="8"/>
      <c r="FPV10"/>
      <c r="FPW10" s="8"/>
      <c r="FPX10"/>
      <c r="FPY10" s="8"/>
      <c r="FPZ10"/>
      <c r="FQA10" s="8"/>
      <c r="FQB10"/>
      <c r="FQC10" s="8"/>
      <c r="FQD10"/>
      <c r="FQE10" s="8"/>
      <c r="FQF10"/>
      <c r="FQG10" s="8"/>
      <c r="FQH10"/>
      <c r="FQI10" s="8"/>
      <c r="FQJ10"/>
      <c r="FQK10" s="8"/>
      <c r="FQL10"/>
      <c r="FQM10" s="8"/>
      <c r="FQN10"/>
      <c r="FQO10" s="8"/>
      <c r="FQP10"/>
      <c r="FQQ10" s="8"/>
      <c r="FQR10"/>
      <c r="FQS10" s="8"/>
      <c r="FQT10"/>
      <c r="FQU10" s="8"/>
      <c r="FQV10"/>
      <c r="FQW10" s="8"/>
      <c r="FQX10"/>
      <c r="FQY10" s="8"/>
      <c r="FQZ10"/>
      <c r="FRA10" s="8"/>
      <c r="FRB10"/>
      <c r="FRC10" s="8"/>
      <c r="FRD10"/>
      <c r="FRE10" s="8"/>
      <c r="FRF10"/>
      <c r="FRG10" s="8"/>
      <c r="FRH10"/>
      <c r="FRI10" s="8"/>
      <c r="FRJ10"/>
      <c r="FRK10" s="8"/>
      <c r="FRL10"/>
      <c r="FRM10" s="8"/>
      <c r="FRN10"/>
      <c r="FRO10" s="8"/>
      <c r="FRP10"/>
      <c r="FRQ10" s="8"/>
      <c r="FRR10"/>
      <c r="FRS10" s="8"/>
      <c r="FRT10"/>
      <c r="FRU10" s="8"/>
      <c r="FRV10"/>
      <c r="FRW10" s="8"/>
      <c r="FRX10"/>
      <c r="FRY10" s="8"/>
      <c r="FRZ10"/>
      <c r="FSA10" s="8"/>
      <c r="FSB10"/>
      <c r="FSC10" s="8"/>
      <c r="FSD10"/>
      <c r="FSE10" s="8"/>
      <c r="FSF10"/>
      <c r="FSG10" s="8"/>
      <c r="FSH10"/>
      <c r="FSI10" s="8"/>
      <c r="FSJ10"/>
      <c r="FSK10" s="8"/>
      <c r="FSL10"/>
      <c r="FSM10" s="8"/>
      <c r="FSN10"/>
      <c r="FSO10" s="8"/>
      <c r="FSP10"/>
      <c r="FSQ10" s="8"/>
      <c r="FSR10"/>
      <c r="FSS10" s="8"/>
      <c r="FST10"/>
      <c r="FSU10" s="8"/>
      <c r="FSV10"/>
      <c r="FSW10" s="8"/>
      <c r="FSX10"/>
      <c r="FSY10" s="8"/>
      <c r="FSZ10"/>
      <c r="FTA10" s="8"/>
      <c r="FTB10"/>
      <c r="FTC10" s="8"/>
      <c r="FTD10"/>
      <c r="FTE10" s="8"/>
      <c r="FTF10"/>
      <c r="FTG10" s="8"/>
      <c r="FTH10"/>
      <c r="FTI10" s="8"/>
      <c r="FTJ10"/>
      <c r="FTK10" s="8"/>
      <c r="FTL10"/>
      <c r="FTM10" s="8"/>
      <c r="FTN10"/>
      <c r="FTO10" s="8"/>
      <c r="FTP10"/>
      <c r="FTQ10" s="8"/>
      <c r="FTR10"/>
      <c r="FTS10" s="8"/>
      <c r="FTT10"/>
      <c r="FTU10" s="8"/>
      <c r="FTV10"/>
      <c r="FTW10" s="8"/>
      <c r="FTX10"/>
      <c r="FTY10" s="8"/>
      <c r="FTZ10"/>
      <c r="FUA10" s="8"/>
      <c r="FUB10"/>
      <c r="FUC10" s="8"/>
      <c r="FUD10"/>
      <c r="FUE10" s="8"/>
      <c r="FUF10"/>
      <c r="FUG10" s="8"/>
      <c r="FUH10"/>
      <c r="FUI10" s="8"/>
      <c r="FUJ10"/>
      <c r="FUK10" s="8"/>
      <c r="FUL10"/>
      <c r="FUM10" s="8"/>
      <c r="FUN10"/>
      <c r="FUO10" s="8"/>
      <c r="FUP10"/>
      <c r="FUQ10" s="8"/>
      <c r="FUR10"/>
      <c r="FUS10" s="8"/>
      <c r="FUT10"/>
      <c r="FUU10" s="8"/>
      <c r="FUV10"/>
      <c r="FUW10" s="8"/>
      <c r="FUX10"/>
      <c r="FUY10" s="8"/>
      <c r="FUZ10"/>
      <c r="FVA10" s="8"/>
      <c r="FVB10"/>
      <c r="FVC10" s="8"/>
      <c r="FVD10"/>
      <c r="FVE10" s="8"/>
      <c r="FVF10"/>
      <c r="FVG10" s="8"/>
      <c r="FVH10"/>
      <c r="FVI10" s="8"/>
      <c r="FVJ10"/>
      <c r="FVK10" s="8"/>
      <c r="FVL10"/>
      <c r="FVM10" s="8"/>
      <c r="FVN10"/>
      <c r="FVO10" s="8"/>
      <c r="FVP10"/>
      <c r="FVQ10" s="8"/>
      <c r="FVR10"/>
      <c r="FVS10" s="8"/>
      <c r="FVT10"/>
      <c r="FVU10" s="8"/>
      <c r="FVV10"/>
      <c r="FVW10" s="8"/>
      <c r="FVX10"/>
      <c r="FVY10" s="8"/>
      <c r="FVZ10"/>
      <c r="FWA10" s="8"/>
      <c r="FWB10"/>
      <c r="FWC10" s="8"/>
      <c r="FWD10"/>
      <c r="FWE10" s="8"/>
      <c r="FWF10"/>
      <c r="FWG10" s="8"/>
      <c r="FWH10"/>
      <c r="FWI10" s="8"/>
      <c r="FWJ10"/>
      <c r="FWK10" s="8"/>
      <c r="FWL10"/>
      <c r="FWM10" s="8"/>
      <c r="FWN10"/>
      <c r="FWO10" s="8"/>
      <c r="FWP10"/>
      <c r="FWQ10" s="8"/>
      <c r="FWR10"/>
      <c r="FWS10" s="8"/>
      <c r="FWT10"/>
      <c r="FWU10" s="8"/>
      <c r="FWV10"/>
      <c r="FWW10" s="8"/>
      <c r="FWX10"/>
      <c r="FWY10" s="8"/>
      <c r="FWZ10"/>
      <c r="FXA10" s="8"/>
      <c r="FXB10"/>
      <c r="FXC10" s="8"/>
      <c r="FXD10"/>
      <c r="FXE10" s="8"/>
      <c r="FXF10"/>
      <c r="FXG10" s="8"/>
      <c r="FXH10"/>
      <c r="FXI10" s="8"/>
      <c r="FXJ10"/>
      <c r="FXK10" s="8"/>
      <c r="FXL10"/>
      <c r="FXM10" s="8"/>
      <c r="FXN10"/>
      <c r="FXO10" s="8"/>
      <c r="FXP10"/>
      <c r="FXQ10" s="8"/>
      <c r="FXR10"/>
      <c r="FXS10" s="8"/>
      <c r="FXT10"/>
      <c r="FXU10" s="8"/>
      <c r="FXV10"/>
      <c r="FXW10" s="8"/>
      <c r="FXX10"/>
      <c r="FXY10" s="8"/>
      <c r="FXZ10"/>
      <c r="FYA10" s="8"/>
      <c r="FYB10"/>
      <c r="FYC10" s="8"/>
      <c r="FYD10"/>
      <c r="FYE10" s="8"/>
      <c r="FYF10"/>
      <c r="FYG10" s="8"/>
      <c r="FYH10"/>
      <c r="FYI10" s="8"/>
      <c r="FYJ10"/>
      <c r="FYK10" s="8"/>
      <c r="FYL10"/>
      <c r="FYM10" s="8"/>
      <c r="FYN10"/>
      <c r="FYO10" s="8"/>
      <c r="FYP10"/>
      <c r="FYQ10" s="8"/>
      <c r="FYR10"/>
      <c r="FYS10" s="8"/>
      <c r="FYT10"/>
      <c r="FYU10" s="8"/>
      <c r="FYV10"/>
      <c r="FYW10" s="8"/>
      <c r="FYX10"/>
      <c r="FYY10" s="8"/>
      <c r="FYZ10"/>
      <c r="FZA10" s="8"/>
      <c r="FZB10"/>
      <c r="FZC10" s="8"/>
      <c r="FZD10"/>
      <c r="FZE10" s="8"/>
      <c r="FZF10"/>
      <c r="FZG10" s="8"/>
      <c r="FZH10"/>
      <c r="FZI10" s="8"/>
      <c r="FZJ10"/>
      <c r="FZK10" s="8"/>
      <c r="FZL10"/>
      <c r="FZM10" s="8"/>
      <c r="FZN10"/>
      <c r="FZO10" s="8"/>
      <c r="FZP10"/>
      <c r="FZQ10" s="8"/>
      <c r="FZR10"/>
      <c r="FZS10" s="8"/>
      <c r="FZT10"/>
      <c r="FZU10" s="8"/>
      <c r="FZV10"/>
      <c r="FZW10" s="8"/>
      <c r="FZX10"/>
      <c r="FZY10" s="8"/>
      <c r="FZZ10"/>
      <c r="GAA10" s="8"/>
      <c r="GAB10"/>
      <c r="GAC10" s="8"/>
      <c r="GAD10"/>
      <c r="GAE10" s="8"/>
      <c r="GAF10"/>
      <c r="GAG10" s="8"/>
      <c r="GAH10"/>
      <c r="GAI10" s="8"/>
      <c r="GAJ10"/>
      <c r="GAK10" s="8"/>
      <c r="GAL10"/>
      <c r="GAM10" s="8"/>
      <c r="GAN10"/>
      <c r="GAO10" s="8"/>
      <c r="GAP10"/>
      <c r="GAQ10" s="8"/>
      <c r="GAR10"/>
      <c r="GAS10" s="8"/>
      <c r="GAT10"/>
      <c r="GAU10" s="8"/>
      <c r="GAV10"/>
      <c r="GAW10" s="8"/>
      <c r="GAX10"/>
      <c r="GAY10" s="8"/>
      <c r="GAZ10"/>
      <c r="GBA10" s="8"/>
      <c r="GBB10"/>
      <c r="GBC10" s="8"/>
      <c r="GBD10"/>
      <c r="GBE10" s="8"/>
      <c r="GBF10"/>
      <c r="GBG10" s="8"/>
      <c r="GBH10"/>
      <c r="GBI10" s="8"/>
      <c r="GBJ10"/>
      <c r="GBK10" s="8"/>
      <c r="GBL10"/>
      <c r="GBM10" s="8"/>
      <c r="GBN10"/>
      <c r="GBO10" s="8"/>
      <c r="GBP10"/>
      <c r="GBQ10" s="8"/>
      <c r="GBR10"/>
      <c r="GBS10" s="8"/>
      <c r="GBT10"/>
      <c r="GBU10" s="8"/>
      <c r="GBV10"/>
      <c r="GBW10" s="8"/>
      <c r="GBX10"/>
      <c r="GBY10" s="8"/>
      <c r="GBZ10"/>
      <c r="GCA10" s="8"/>
      <c r="GCB10"/>
      <c r="GCC10" s="8"/>
      <c r="GCD10"/>
      <c r="GCE10" s="8"/>
      <c r="GCF10"/>
      <c r="GCG10" s="8"/>
      <c r="GCH10"/>
      <c r="GCI10" s="8"/>
      <c r="GCJ10"/>
      <c r="GCK10" s="8"/>
      <c r="GCL10"/>
      <c r="GCM10" s="8"/>
      <c r="GCN10"/>
      <c r="GCO10" s="8"/>
      <c r="GCP10"/>
      <c r="GCQ10" s="8"/>
      <c r="GCR10"/>
      <c r="GCS10" s="8"/>
      <c r="GCT10"/>
      <c r="GCU10" s="8"/>
      <c r="GCV10"/>
      <c r="GCW10" s="8"/>
      <c r="GCX10"/>
      <c r="GCY10" s="8"/>
      <c r="GCZ10"/>
      <c r="GDA10" s="8"/>
      <c r="GDB10"/>
      <c r="GDC10" s="8"/>
      <c r="GDD10"/>
      <c r="GDE10" s="8"/>
      <c r="GDF10"/>
      <c r="GDG10" s="8"/>
      <c r="GDH10"/>
      <c r="GDI10" s="8"/>
      <c r="GDJ10"/>
      <c r="GDK10" s="8"/>
      <c r="GDL10"/>
      <c r="GDM10" s="8"/>
      <c r="GDN10"/>
      <c r="GDO10" s="8"/>
      <c r="GDP10"/>
      <c r="GDQ10" s="8"/>
      <c r="GDR10"/>
      <c r="GDS10" s="8"/>
      <c r="GDT10"/>
      <c r="GDU10" s="8"/>
      <c r="GDV10"/>
      <c r="GDW10" s="8"/>
      <c r="GDX10"/>
      <c r="GDY10" s="8"/>
      <c r="GDZ10"/>
      <c r="GEA10" s="8"/>
      <c r="GEB10"/>
      <c r="GEC10" s="8"/>
      <c r="GED10"/>
      <c r="GEE10" s="8"/>
      <c r="GEF10"/>
      <c r="GEG10" s="8"/>
      <c r="GEH10"/>
      <c r="GEI10" s="8"/>
      <c r="GEJ10"/>
      <c r="GEK10" s="8"/>
      <c r="GEL10"/>
      <c r="GEM10" s="8"/>
      <c r="GEN10"/>
      <c r="GEO10" s="8"/>
      <c r="GEP10"/>
      <c r="GEQ10" s="8"/>
      <c r="GER10"/>
      <c r="GES10" s="8"/>
      <c r="GET10"/>
      <c r="GEU10" s="8"/>
      <c r="GEV10"/>
      <c r="GEW10" s="8"/>
      <c r="GEX10"/>
      <c r="GEY10" s="8"/>
      <c r="GEZ10"/>
      <c r="GFA10" s="8"/>
      <c r="GFB10"/>
      <c r="GFC10" s="8"/>
      <c r="GFD10"/>
      <c r="GFE10" s="8"/>
      <c r="GFF10"/>
      <c r="GFG10" s="8"/>
      <c r="GFH10"/>
      <c r="GFI10" s="8"/>
      <c r="GFJ10"/>
      <c r="GFK10" s="8"/>
      <c r="GFL10"/>
      <c r="GFM10" s="8"/>
      <c r="GFN10"/>
      <c r="GFO10" s="8"/>
      <c r="GFP10"/>
      <c r="GFQ10" s="8"/>
      <c r="GFR10"/>
      <c r="GFS10" s="8"/>
      <c r="GFT10"/>
      <c r="GFU10" s="8"/>
      <c r="GFV10"/>
      <c r="GFW10" s="8"/>
      <c r="GFX10"/>
      <c r="GFY10" s="8"/>
      <c r="GFZ10"/>
      <c r="GGA10" s="8"/>
      <c r="GGB10"/>
      <c r="GGC10" s="8"/>
      <c r="GGD10"/>
      <c r="GGE10" s="8"/>
      <c r="GGF10"/>
      <c r="GGG10" s="8"/>
      <c r="GGH10"/>
      <c r="GGI10" s="8"/>
      <c r="GGJ10"/>
      <c r="GGK10" s="8"/>
      <c r="GGL10"/>
      <c r="GGM10" s="8"/>
      <c r="GGN10"/>
      <c r="GGO10" s="8"/>
      <c r="GGP10"/>
      <c r="GGQ10" s="8"/>
      <c r="GGR10"/>
      <c r="GGS10" s="8"/>
      <c r="GGT10"/>
      <c r="GGU10" s="8"/>
      <c r="GGV10"/>
      <c r="GGW10" s="8"/>
      <c r="GGX10"/>
      <c r="GGY10" s="8"/>
      <c r="GGZ10"/>
      <c r="GHA10" s="8"/>
      <c r="GHB10"/>
      <c r="GHC10" s="8"/>
      <c r="GHD10"/>
      <c r="GHE10" s="8"/>
      <c r="GHF10"/>
      <c r="GHG10" s="8"/>
      <c r="GHH10"/>
      <c r="GHI10" s="8"/>
      <c r="GHJ10"/>
      <c r="GHK10" s="8"/>
      <c r="GHL10"/>
      <c r="GHM10" s="8"/>
      <c r="GHN10"/>
      <c r="GHO10" s="8"/>
      <c r="GHP10"/>
      <c r="GHQ10" s="8"/>
      <c r="GHR10"/>
      <c r="GHS10" s="8"/>
      <c r="GHT10"/>
      <c r="GHU10" s="8"/>
      <c r="GHV10"/>
      <c r="GHW10" s="8"/>
      <c r="GHX10"/>
      <c r="GHY10" s="8"/>
      <c r="GHZ10"/>
      <c r="GIA10" s="8"/>
      <c r="GIB10"/>
      <c r="GIC10" s="8"/>
      <c r="GID10"/>
      <c r="GIE10" s="8"/>
      <c r="GIF10"/>
      <c r="GIG10" s="8"/>
      <c r="GIH10"/>
      <c r="GII10" s="8"/>
      <c r="GIJ10"/>
      <c r="GIK10" s="8"/>
      <c r="GIL10"/>
      <c r="GIM10" s="8"/>
      <c r="GIN10"/>
      <c r="GIO10" s="8"/>
      <c r="GIP10"/>
      <c r="GIQ10" s="8"/>
      <c r="GIR10"/>
      <c r="GIS10" s="8"/>
      <c r="GIT10"/>
      <c r="GIU10" s="8"/>
      <c r="GIV10"/>
      <c r="GIW10" s="8"/>
      <c r="GIX10"/>
      <c r="GIY10" s="8"/>
      <c r="GIZ10"/>
      <c r="GJA10" s="8"/>
      <c r="GJB10"/>
      <c r="GJC10" s="8"/>
      <c r="GJD10"/>
      <c r="GJE10" s="8"/>
      <c r="GJF10"/>
      <c r="GJG10" s="8"/>
      <c r="GJH10"/>
      <c r="GJI10" s="8"/>
      <c r="GJJ10"/>
      <c r="GJK10" s="8"/>
      <c r="GJL10"/>
      <c r="GJM10" s="8"/>
      <c r="GJN10"/>
      <c r="GJO10" s="8"/>
      <c r="GJP10"/>
      <c r="GJQ10" s="8"/>
      <c r="GJR10"/>
      <c r="GJS10" s="8"/>
      <c r="GJT10"/>
      <c r="GJU10" s="8"/>
      <c r="GJV10"/>
      <c r="GJW10" s="8"/>
      <c r="GJX10"/>
      <c r="GJY10" s="8"/>
      <c r="GJZ10"/>
      <c r="GKA10" s="8"/>
      <c r="GKB10"/>
      <c r="GKC10" s="8"/>
      <c r="GKD10"/>
      <c r="GKE10" s="8"/>
      <c r="GKF10"/>
      <c r="GKG10" s="8"/>
      <c r="GKH10"/>
      <c r="GKI10" s="8"/>
      <c r="GKJ10"/>
      <c r="GKK10" s="8"/>
      <c r="GKL10"/>
      <c r="GKM10" s="8"/>
      <c r="GKN10"/>
      <c r="GKO10" s="8"/>
      <c r="GKP10"/>
      <c r="GKQ10" s="8"/>
      <c r="GKR10"/>
      <c r="GKS10" s="8"/>
      <c r="GKT10"/>
      <c r="GKU10" s="8"/>
      <c r="GKV10"/>
      <c r="GKW10" s="8"/>
      <c r="GKX10"/>
      <c r="GKY10" s="8"/>
      <c r="GKZ10"/>
      <c r="GLA10" s="8"/>
      <c r="GLB10"/>
      <c r="GLC10" s="8"/>
      <c r="GLD10"/>
      <c r="GLE10" s="8"/>
      <c r="GLF10"/>
      <c r="GLG10" s="8"/>
      <c r="GLH10"/>
      <c r="GLI10" s="8"/>
      <c r="GLJ10"/>
      <c r="GLK10" s="8"/>
      <c r="GLL10"/>
      <c r="GLM10" s="8"/>
      <c r="GLN10"/>
      <c r="GLO10" s="8"/>
      <c r="GLP10"/>
      <c r="GLQ10" s="8"/>
      <c r="GLR10"/>
      <c r="GLS10" s="8"/>
      <c r="GLT10"/>
      <c r="GLU10" s="8"/>
      <c r="GLV10"/>
      <c r="GLW10" s="8"/>
      <c r="GLX10"/>
      <c r="GLY10" s="8"/>
      <c r="GLZ10"/>
      <c r="GMA10" s="8"/>
      <c r="GMB10"/>
      <c r="GMC10" s="8"/>
      <c r="GMD10"/>
      <c r="GME10" s="8"/>
      <c r="GMF10"/>
      <c r="GMG10" s="8"/>
      <c r="GMH10"/>
      <c r="GMI10" s="8"/>
      <c r="GMJ10"/>
      <c r="GMK10" s="8"/>
      <c r="GML10"/>
      <c r="GMM10" s="8"/>
      <c r="GMN10"/>
      <c r="GMO10" s="8"/>
      <c r="GMP10"/>
      <c r="GMQ10" s="8"/>
      <c r="GMR10"/>
      <c r="GMS10" s="8"/>
      <c r="GMT10"/>
      <c r="GMU10" s="8"/>
      <c r="GMV10"/>
      <c r="GMW10" s="8"/>
      <c r="GMX10"/>
      <c r="GMY10" s="8"/>
      <c r="GMZ10"/>
      <c r="GNA10" s="8"/>
      <c r="GNB10"/>
      <c r="GNC10" s="8"/>
      <c r="GND10"/>
      <c r="GNE10" s="8"/>
      <c r="GNF10"/>
      <c r="GNG10" s="8"/>
      <c r="GNH10"/>
      <c r="GNI10" s="8"/>
      <c r="GNJ10"/>
      <c r="GNK10" s="8"/>
      <c r="GNL10"/>
      <c r="GNM10" s="8"/>
      <c r="GNN10"/>
      <c r="GNO10" s="8"/>
      <c r="GNP10"/>
      <c r="GNQ10" s="8"/>
      <c r="GNR10"/>
      <c r="GNS10" s="8"/>
      <c r="GNT10"/>
      <c r="GNU10" s="8"/>
      <c r="GNV10"/>
      <c r="GNW10" s="8"/>
      <c r="GNX10"/>
      <c r="GNY10" s="8"/>
      <c r="GNZ10"/>
      <c r="GOA10" s="8"/>
      <c r="GOB10"/>
      <c r="GOC10" s="8"/>
      <c r="GOD10"/>
      <c r="GOE10" s="8"/>
      <c r="GOF10"/>
      <c r="GOG10" s="8"/>
      <c r="GOH10"/>
      <c r="GOI10" s="8"/>
      <c r="GOJ10"/>
      <c r="GOK10" s="8"/>
      <c r="GOL10"/>
      <c r="GOM10" s="8"/>
      <c r="GON10"/>
      <c r="GOO10" s="8"/>
      <c r="GOP10"/>
      <c r="GOQ10" s="8"/>
      <c r="GOR10"/>
      <c r="GOS10" s="8"/>
      <c r="GOT10"/>
      <c r="GOU10" s="8"/>
      <c r="GOV10"/>
      <c r="GOW10" s="8"/>
      <c r="GOX10"/>
      <c r="GOY10" s="8"/>
      <c r="GOZ10"/>
      <c r="GPA10" s="8"/>
      <c r="GPB10"/>
      <c r="GPC10" s="8"/>
      <c r="GPD10"/>
      <c r="GPE10" s="8"/>
      <c r="GPF10"/>
      <c r="GPG10" s="8"/>
      <c r="GPH10"/>
      <c r="GPI10" s="8"/>
      <c r="GPJ10"/>
      <c r="GPK10" s="8"/>
      <c r="GPL10"/>
      <c r="GPM10" s="8"/>
      <c r="GPN10"/>
      <c r="GPO10" s="8"/>
      <c r="GPP10"/>
      <c r="GPQ10" s="8"/>
      <c r="GPR10"/>
      <c r="GPS10" s="8"/>
      <c r="GPT10"/>
      <c r="GPU10" s="8"/>
      <c r="GPV10"/>
      <c r="GPW10" s="8"/>
      <c r="GPX10"/>
      <c r="GPY10" s="8"/>
      <c r="GPZ10"/>
      <c r="GQA10" s="8"/>
      <c r="GQB10"/>
      <c r="GQC10" s="8"/>
      <c r="GQD10"/>
      <c r="GQE10" s="8"/>
      <c r="GQF10"/>
      <c r="GQG10" s="8"/>
      <c r="GQH10"/>
      <c r="GQI10" s="8"/>
      <c r="GQJ10"/>
      <c r="GQK10" s="8"/>
      <c r="GQL10"/>
      <c r="GQM10" s="8"/>
      <c r="GQN10"/>
      <c r="GQO10" s="8"/>
      <c r="GQP10"/>
      <c r="GQQ10" s="8"/>
      <c r="GQR10"/>
      <c r="GQS10" s="8"/>
      <c r="GQT10"/>
      <c r="GQU10" s="8"/>
      <c r="GQV10"/>
      <c r="GQW10" s="8"/>
      <c r="GQX10"/>
      <c r="GQY10" s="8"/>
      <c r="GQZ10"/>
      <c r="GRA10" s="8"/>
      <c r="GRB10"/>
      <c r="GRC10" s="8"/>
      <c r="GRD10"/>
      <c r="GRE10" s="8"/>
      <c r="GRF10"/>
      <c r="GRG10" s="8"/>
      <c r="GRH10"/>
      <c r="GRI10" s="8"/>
      <c r="GRJ10"/>
      <c r="GRK10" s="8"/>
      <c r="GRL10"/>
      <c r="GRM10" s="8"/>
      <c r="GRN10"/>
      <c r="GRO10" s="8"/>
      <c r="GRP10"/>
      <c r="GRQ10" s="8"/>
      <c r="GRR10"/>
      <c r="GRS10" s="8"/>
      <c r="GRT10"/>
      <c r="GRU10" s="8"/>
      <c r="GRV10"/>
      <c r="GRW10" s="8"/>
      <c r="GRX10"/>
      <c r="GRY10" s="8"/>
      <c r="GRZ10"/>
      <c r="GSA10" s="8"/>
      <c r="GSB10"/>
      <c r="GSC10" s="8"/>
      <c r="GSD10"/>
      <c r="GSE10" s="8"/>
      <c r="GSF10"/>
      <c r="GSG10" s="8"/>
      <c r="GSH10"/>
      <c r="GSI10" s="8"/>
      <c r="GSJ10"/>
      <c r="GSK10" s="8"/>
      <c r="GSL10"/>
      <c r="GSM10" s="8"/>
      <c r="GSN10"/>
      <c r="GSO10" s="8"/>
      <c r="GSP10"/>
      <c r="GSQ10" s="8"/>
      <c r="GSR10"/>
      <c r="GSS10" s="8"/>
      <c r="GST10"/>
      <c r="GSU10" s="8"/>
      <c r="GSV10"/>
      <c r="GSW10" s="8"/>
      <c r="GSX10"/>
      <c r="GSY10" s="8"/>
      <c r="GSZ10"/>
      <c r="GTA10" s="8"/>
      <c r="GTB10"/>
      <c r="GTC10" s="8"/>
      <c r="GTD10"/>
      <c r="GTE10" s="8"/>
      <c r="GTF10"/>
      <c r="GTG10" s="8"/>
      <c r="GTH10"/>
      <c r="GTI10" s="8"/>
      <c r="GTJ10"/>
      <c r="GTK10" s="8"/>
      <c r="GTL10"/>
      <c r="GTM10" s="8"/>
      <c r="GTN10"/>
      <c r="GTO10" s="8"/>
      <c r="GTP10"/>
      <c r="GTQ10" s="8"/>
      <c r="GTR10"/>
      <c r="GTS10" s="8"/>
      <c r="GTT10"/>
      <c r="GTU10" s="8"/>
      <c r="GTV10"/>
      <c r="GTW10" s="8"/>
      <c r="GTX10"/>
      <c r="GTY10" s="8"/>
      <c r="GTZ10"/>
      <c r="GUA10" s="8"/>
      <c r="GUB10"/>
      <c r="GUC10" s="8"/>
      <c r="GUD10"/>
      <c r="GUE10" s="8"/>
      <c r="GUF10"/>
      <c r="GUG10" s="8"/>
      <c r="GUH10"/>
      <c r="GUI10" s="8"/>
      <c r="GUJ10"/>
      <c r="GUK10" s="8"/>
      <c r="GUL10"/>
      <c r="GUM10" s="8"/>
      <c r="GUN10"/>
      <c r="GUO10" s="8"/>
      <c r="GUP10"/>
      <c r="GUQ10" s="8"/>
      <c r="GUR10"/>
      <c r="GUS10" s="8"/>
      <c r="GUT10"/>
      <c r="GUU10" s="8"/>
      <c r="GUV10"/>
      <c r="GUW10" s="8"/>
      <c r="GUX10"/>
      <c r="GUY10" s="8"/>
      <c r="GUZ10"/>
      <c r="GVA10" s="8"/>
      <c r="GVB10"/>
      <c r="GVC10" s="8"/>
      <c r="GVD10"/>
      <c r="GVE10" s="8"/>
      <c r="GVF10"/>
      <c r="GVG10" s="8"/>
      <c r="GVH10"/>
      <c r="GVI10" s="8"/>
      <c r="GVJ10"/>
      <c r="GVK10" s="8"/>
      <c r="GVL10"/>
      <c r="GVM10" s="8"/>
      <c r="GVN10"/>
      <c r="GVO10" s="8"/>
      <c r="GVP10"/>
      <c r="GVQ10" s="8"/>
      <c r="GVR10"/>
      <c r="GVS10" s="8"/>
      <c r="GVT10"/>
      <c r="GVU10" s="8"/>
      <c r="GVV10"/>
      <c r="GVW10" s="8"/>
      <c r="GVX10"/>
      <c r="GVY10" s="8"/>
      <c r="GVZ10"/>
      <c r="GWA10" s="8"/>
      <c r="GWB10"/>
      <c r="GWC10" s="8"/>
      <c r="GWD10"/>
      <c r="GWE10" s="8"/>
      <c r="GWF10"/>
      <c r="GWG10" s="8"/>
      <c r="GWH10"/>
      <c r="GWI10" s="8"/>
      <c r="GWJ10"/>
      <c r="GWK10" s="8"/>
      <c r="GWL10"/>
      <c r="GWM10" s="8"/>
      <c r="GWN10"/>
      <c r="GWO10" s="8"/>
      <c r="GWP10"/>
      <c r="GWQ10" s="8"/>
      <c r="GWR10"/>
      <c r="GWS10" s="8"/>
      <c r="GWT10"/>
      <c r="GWU10" s="8"/>
      <c r="GWV10"/>
      <c r="GWW10" s="8"/>
      <c r="GWX10"/>
      <c r="GWY10" s="8"/>
      <c r="GWZ10"/>
      <c r="GXA10" s="8"/>
      <c r="GXB10"/>
      <c r="GXC10" s="8"/>
      <c r="GXD10"/>
      <c r="GXE10" s="8"/>
      <c r="GXF10"/>
      <c r="GXG10" s="8"/>
      <c r="GXH10"/>
      <c r="GXI10" s="8"/>
      <c r="GXJ10"/>
      <c r="GXK10" s="8"/>
      <c r="GXL10"/>
      <c r="GXM10" s="8"/>
      <c r="GXN10"/>
      <c r="GXO10" s="8"/>
      <c r="GXP10"/>
      <c r="GXQ10" s="8"/>
      <c r="GXR10"/>
      <c r="GXS10" s="8"/>
      <c r="GXT10"/>
      <c r="GXU10" s="8"/>
      <c r="GXV10"/>
      <c r="GXW10" s="8"/>
      <c r="GXX10"/>
      <c r="GXY10" s="8"/>
      <c r="GXZ10"/>
      <c r="GYA10" s="8"/>
      <c r="GYB10"/>
      <c r="GYC10" s="8"/>
      <c r="GYD10"/>
      <c r="GYE10" s="8"/>
      <c r="GYF10"/>
      <c r="GYG10" s="8"/>
      <c r="GYH10"/>
      <c r="GYI10" s="8"/>
      <c r="GYJ10"/>
      <c r="GYK10" s="8"/>
      <c r="GYL10"/>
      <c r="GYM10" s="8"/>
      <c r="GYN10"/>
      <c r="GYO10" s="8"/>
      <c r="GYP10"/>
      <c r="GYQ10" s="8"/>
      <c r="GYR10"/>
      <c r="GYS10" s="8"/>
      <c r="GYT10"/>
      <c r="GYU10" s="8"/>
      <c r="GYV10"/>
      <c r="GYW10" s="8"/>
      <c r="GYX10"/>
      <c r="GYY10" s="8"/>
      <c r="GYZ10"/>
      <c r="GZA10" s="8"/>
      <c r="GZB10"/>
      <c r="GZC10" s="8"/>
      <c r="GZD10"/>
      <c r="GZE10" s="8"/>
      <c r="GZF10"/>
      <c r="GZG10" s="8"/>
      <c r="GZH10"/>
      <c r="GZI10" s="8"/>
      <c r="GZJ10"/>
      <c r="GZK10" s="8"/>
      <c r="GZL10"/>
      <c r="GZM10" s="8"/>
      <c r="GZN10"/>
      <c r="GZO10" s="8"/>
      <c r="GZP10"/>
      <c r="GZQ10" s="8"/>
      <c r="GZR10"/>
      <c r="GZS10" s="8"/>
      <c r="GZT10"/>
      <c r="GZU10" s="8"/>
      <c r="GZV10"/>
      <c r="GZW10" s="8"/>
      <c r="GZX10"/>
      <c r="GZY10" s="8"/>
      <c r="GZZ10"/>
      <c r="HAA10" s="8"/>
      <c r="HAB10"/>
      <c r="HAC10" s="8"/>
      <c r="HAD10"/>
      <c r="HAE10" s="8"/>
      <c r="HAF10"/>
      <c r="HAG10" s="8"/>
      <c r="HAH10"/>
      <c r="HAI10" s="8"/>
      <c r="HAJ10"/>
      <c r="HAK10" s="8"/>
      <c r="HAL10"/>
      <c r="HAM10" s="8"/>
      <c r="HAN10"/>
      <c r="HAO10" s="8"/>
      <c r="HAP10"/>
      <c r="HAQ10" s="8"/>
      <c r="HAR10"/>
      <c r="HAS10" s="8"/>
      <c r="HAT10"/>
      <c r="HAU10" s="8"/>
      <c r="HAV10"/>
      <c r="HAW10" s="8"/>
      <c r="HAX10"/>
      <c r="HAY10" s="8"/>
      <c r="HAZ10"/>
      <c r="HBA10" s="8"/>
      <c r="HBB10"/>
      <c r="HBC10" s="8"/>
      <c r="HBD10"/>
      <c r="HBE10" s="8"/>
      <c r="HBF10"/>
      <c r="HBG10" s="8"/>
      <c r="HBH10"/>
      <c r="HBI10" s="8"/>
      <c r="HBJ10"/>
      <c r="HBK10" s="8"/>
      <c r="HBL10"/>
      <c r="HBM10" s="8"/>
      <c r="HBN10"/>
      <c r="HBO10" s="8"/>
      <c r="HBP10"/>
      <c r="HBQ10" s="8"/>
      <c r="HBR10"/>
      <c r="HBS10" s="8"/>
      <c r="HBT10"/>
      <c r="HBU10" s="8"/>
      <c r="HBV10"/>
      <c r="HBW10" s="8"/>
      <c r="HBX10"/>
      <c r="HBY10" s="8"/>
      <c r="HBZ10"/>
      <c r="HCA10" s="8"/>
      <c r="HCB10"/>
      <c r="HCC10" s="8"/>
      <c r="HCD10"/>
      <c r="HCE10" s="8"/>
      <c r="HCF10"/>
      <c r="HCG10" s="8"/>
      <c r="HCH10"/>
      <c r="HCI10" s="8"/>
      <c r="HCJ10"/>
      <c r="HCK10" s="8"/>
      <c r="HCL10"/>
      <c r="HCM10" s="8"/>
      <c r="HCN10"/>
      <c r="HCO10" s="8"/>
      <c r="HCP10"/>
      <c r="HCQ10" s="8"/>
      <c r="HCR10"/>
      <c r="HCS10" s="8"/>
      <c r="HCT10"/>
      <c r="HCU10" s="8"/>
      <c r="HCV10"/>
      <c r="HCW10" s="8"/>
      <c r="HCX10"/>
      <c r="HCY10" s="8"/>
      <c r="HCZ10"/>
      <c r="HDA10" s="8"/>
      <c r="HDB10"/>
      <c r="HDC10" s="8"/>
      <c r="HDD10"/>
      <c r="HDE10" s="8"/>
      <c r="HDF10"/>
      <c r="HDG10" s="8"/>
      <c r="HDH10"/>
      <c r="HDI10" s="8"/>
      <c r="HDJ10"/>
      <c r="HDK10" s="8"/>
      <c r="HDL10"/>
      <c r="HDM10" s="8"/>
      <c r="HDN10"/>
      <c r="HDO10" s="8"/>
      <c r="HDP10"/>
      <c r="HDQ10" s="8"/>
      <c r="HDR10"/>
      <c r="HDS10" s="8"/>
      <c r="HDT10"/>
      <c r="HDU10" s="8"/>
      <c r="HDV10"/>
      <c r="HDW10" s="8"/>
      <c r="HDX10"/>
      <c r="HDY10" s="8"/>
      <c r="HDZ10"/>
      <c r="HEA10" s="8"/>
      <c r="HEB10"/>
      <c r="HEC10" s="8"/>
      <c r="HED10"/>
      <c r="HEE10" s="8"/>
      <c r="HEF10"/>
      <c r="HEG10" s="8"/>
      <c r="HEH10"/>
      <c r="HEI10" s="8"/>
      <c r="HEJ10"/>
      <c r="HEK10" s="8"/>
      <c r="HEL10"/>
      <c r="HEM10" s="8"/>
      <c r="HEN10"/>
      <c r="HEO10" s="8"/>
      <c r="HEP10"/>
      <c r="HEQ10" s="8"/>
      <c r="HER10"/>
      <c r="HES10" s="8"/>
      <c r="HET10"/>
      <c r="HEU10" s="8"/>
      <c r="HEV10"/>
      <c r="HEW10" s="8"/>
      <c r="HEX10"/>
      <c r="HEY10" s="8"/>
      <c r="HEZ10"/>
      <c r="HFA10" s="8"/>
      <c r="HFB10"/>
      <c r="HFC10" s="8"/>
      <c r="HFD10"/>
      <c r="HFE10" s="8"/>
      <c r="HFF10"/>
      <c r="HFG10" s="8"/>
      <c r="HFH10"/>
      <c r="HFI10" s="8"/>
      <c r="HFJ10"/>
      <c r="HFK10" s="8"/>
      <c r="HFL10"/>
      <c r="HFM10" s="8"/>
      <c r="HFN10"/>
      <c r="HFO10" s="8"/>
      <c r="HFP10"/>
      <c r="HFQ10" s="8"/>
      <c r="HFR10"/>
      <c r="HFS10" s="8"/>
      <c r="HFT10"/>
      <c r="HFU10" s="8"/>
      <c r="HFV10"/>
      <c r="HFW10" s="8"/>
      <c r="HFX10"/>
      <c r="HFY10" s="8"/>
      <c r="HFZ10"/>
      <c r="HGA10" s="8"/>
      <c r="HGB10"/>
      <c r="HGC10" s="8"/>
      <c r="HGD10"/>
      <c r="HGE10" s="8"/>
      <c r="HGF10"/>
      <c r="HGG10" s="8"/>
      <c r="HGH10"/>
      <c r="HGI10" s="8"/>
      <c r="HGJ10"/>
      <c r="HGK10" s="8"/>
      <c r="HGL10"/>
      <c r="HGM10" s="8"/>
      <c r="HGN10"/>
      <c r="HGO10" s="8"/>
      <c r="HGP10"/>
      <c r="HGQ10" s="8"/>
      <c r="HGR10"/>
      <c r="HGS10" s="8"/>
      <c r="HGT10"/>
      <c r="HGU10" s="8"/>
      <c r="HGV10"/>
      <c r="HGW10" s="8"/>
      <c r="HGX10"/>
      <c r="HGY10" s="8"/>
      <c r="HGZ10"/>
      <c r="HHA10" s="8"/>
      <c r="HHB10"/>
      <c r="HHC10" s="8"/>
      <c r="HHD10"/>
      <c r="HHE10" s="8"/>
      <c r="HHF10"/>
      <c r="HHG10" s="8"/>
      <c r="HHH10"/>
      <c r="HHI10" s="8"/>
      <c r="HHJ10"/>
      <c r="HHK10" s="8"/>
      <c r="HHL10"/>
      <c r="HHM10" s="8"/>
      <c r="HHN10"/>
      <c r="HHO10" s="8"/>
      <c r="HHP10"/>
      <c r="HHQ10" s="8"/>
      <c r="HHR10"/>
      <c r="HHS10" s="8"/>
      <c r="HHT10"/>
      <c r="HHU10" s="8"/>
      <c r="HHV10"/>
      <c r="HHW10" s="8"/>
      <c r="HHX10"/>
      <c r="HHY10" s="8"/>
      <c r="HHZ10"/>
      <c r="HIA10" s="8"/>
      <c r="HIB10"/>
      <c r="HIC10" s="8"/>
      <c r="HID10"/>
      <c r="HIE10" s="8"/>
      <c r="HIF10"/>
      <c r="HIG10" s="8"/>
      <c r="HIH10"/>
      <c r="HII10" s="8"/>
      <c r="HIJ10"/>
      <c r="HIK10" s="8"/>
      <c r="HIL10"/>
      <c r="HIM10" s="8"/>
      <c r="HIN10"/>
      <c r="HIO10" s="8"/>
      <c r="HIP10"/>
      <c r="HIQ10" s="8"/>
      <c r="HIR10"/>
      <c r="HIS10" s="8"/>
      <c r="HIT10"/>
      <c r="HIU10" s="8"/>
      <c r="HIV10"/>
      <c r="HIW10" s="8"/>
      <c r="HIX10"/>
      <c r="HIY10" s="8"/>
      <c r="HIZ10"/>
      <c r="HJA10" s="8"/>
      <c r="HJB10"/>
      <c r="HJC10" s="8"/>
      <c r="HJD10"/>
      <c r="HJE10" s="8"/>
      <c r="HJF10"/>
      <c r="HJG10" s="8"/>
      <c r="HJH10"/>
      <c r="HJI10" s="8"/>
      <c r="HJJ10"/>
      <c r="HJK10" s="8"/>
      <c r="HJL10"/>
      <c r="HJM10" s="8"/>
      <c r="HJN10"/>
      <c r="HJO10" s="8"/>
      <c r="HJP10"/>
      <c r="HJQ10" s="8"/>
      <c r="HJR10"/>
      <c r="HJS10" s="8"/>
      <c r="HJT10"/>
      <c r="HJU10" s="8"/>
      <c r="HJV10"/>
      <c r="HJW10" s="8"/>
      <c r="HJX10"/>
      <c r="HJY10" s="8"/>
      <c r="HJZ10"/>
      <c r="HKA10" s="8"/>
      <c r="HKB10"/>
      <c r="HKC10" s="8"/>
      <c r="HKD10"/>
      <c r="HKE10" s="8"/>
      <c r="HKF10"/>
      <c r="HKG10" s="8"/>
      <c r="HKH10"/>
      <c r="HKI10" s="8"/>
      <c r="HKJ10"/>
      <c r="HKK10" s="8"/>
      <c r="HKL10"/>
      <c r="HKM10" s="8"/>
      <c r="HKN10"/>
      <c r="HKO10" s="8"/>
      <c r="HKP10"/>
      <c r="HKQ10" s="8"/>
      <c r="HKR10"/>
      <c r="HKS10" s="8"/>
      <c r="HKT10"/>
      <c r="HKU10" s="8"/>
      <c r="HKV10"/>
      <c r="HKW10" s="8"/>
      <c r="HKX10"/>
      <c r="HKY10" s="8"/>
      <c r="HKZ10"/>
      <c r="HLA10" s="8"/>
      <c r="HLB10"/>
      <c r="HLC10" s="8"/>
      <c r="HLD10"/>
      <c r="HLE10" s="8"/>
      <c r="HLF10"/>
      <c r="HLG10" s="8"/>
      <c r="HLH10"/>
      <c r="HLI10" s="8"/>
      <c r="HLJ10"/>
      <c r="HLK10" s="8"/>
      <c r="HLL10"/>
      <c r="HLM10" s="8"/>
      <c r="HLN10"/>
      <c r="HLO10" s="8"/>
      <c r="HLP10"/>
      <c r="HLQ10" s="8"/>
      <c r="HLR10"/>
      <c r="HLS10" s="8"/>
      <c r="HLT10"/>
      <c r="HLU10" s="8"/>
      <c r="HLV10"/>
      <c r="HLW10" s="8"/>
      <c r="HLX10"/>
      <c r="HLY10" s="8"/>
      <c r="HLZ10"/>
      <c r="HMA10" s="8"/>
      <c r="HMB10"/>
      <c r="HMC10" s="8"/>
      <c r="HMD10"/>
      <c r="HME10" s="8"/>
      <c r="HMF10"/>
      <c r="HMG10" s="8"/>
      <c r="HMH10"/>
      <c r="HMI10" s="8"/>
      <c r="HMJ10"/>
      <c r="HMK10" s="8"/>
      <c r="HML10"/>
      <c r="HMM10" s="8"/>
      <c r="HMN10"/>
      <c r="HMO10" s="8"/>
      <c r="HMP10"/>
      <c r="HMQ10" s="8"/>
      <c r="HMR10"/>
      <c r="HMS10" s="8"/>
      <c r="HMT10"/>
      <c r="HMU10" s="8"/>
      <c r="HMV10"/>
      <c r="HMW10" s="8"/>
      <c r="HMX10"/>
      <c r="HMY10" s="8"/>
      <c r="HMZ10"/>
      <c r="HNA10" s="8"/>
      <c r="HNB10"/>
      <c r="HNC10" s="8"/>
      <c r="HND10"/>
      <c r="HNE10" s="8"/>
      <c r="HNF10"/>
      <c r="HNG10" s="8"/>
      <c r="HNH10"/>
      <c r="HNI10" s="8"/>
      <c r="HNJ10"/>
      <c r="HNK10" s="8"/>
      <c r="HNL10"/>
      <c r="HNM10" s="8"/>
      <c r="HNN10"/>
      <c r="HNO10" s="8"/>
      <c r="HNP10"/>
      <c r="HNQ10" s="8"/>
      <c r="HNR10"/>
      <c r="HNS10" s="8"/>
      <c r="HNT10"/>
      <c r="HNU10" s="8"/>
      <c r="HNV10"/>
      <c r="HNW10" s="8"/>
      <c r="HNX10"/>
      <c r="HNY10" s="8"/>
      <c r="HNZ10"/>
      <c r="HOA10" s="8"/>
      <c r="HOB10"/>
      <c r="HOC10" s="8"/>
      <c r="HOD10"/>
      <c r="HOE10" s="8"/>
      <c r="HOF10"/>
      <c r="HOG10" s="8"/>
      <c r="HOH10"/>
      <c r="HOI10" s="8"/>
      <c r="HOJ10"/>
      <c r="HOK10" s="8"/>
      <c r="HOL10"/>
      <c r="HOM10" s="8"/>
      <c r="HON10"/>
      <c r="HOO10" s="8"/>
      <c r="HOP10"/>
      <c r="HOQ10" s="8"/>
      <c r="HOR10"/>
      <c r="HOS10" s="8"/>
      <c r="HOT10"/>
      <c r="HOU10" s="8"/>
      <c r="HOV10"/>
      <c r="HOW10" s="8"/>
      <c r="HOX10"/>
      <c r="HOY10" s="8"/>
      <c r="HOZ10"/>
      <c r="HPA10" s="8"/>
      <c r="HPB10"/>
      <c r="HPC10" s="8"/>
      <c r="HPD10"/>
      <c r="HPE10" s="8"/>
      <c r="HPF10"/>
      <c r="HPG10" s="8"/>
      <c r="HPH10"/>
      <c r="HPI10" s="8"/>
      <c r="HPJ10"/>
      <c r="HPK10" s="8"/>
      <c r="HPL10"/>
      <c r="HPM10" s="8"/>
      <c r="HPN10"/>
      <c r="HPO10" s="8"/>
      <c r="HPP10"/>
      <c r="HPQ10" s="8"/>
      <c r="HPR10"/>
      <c r="HPS10" s="8"/>
      <c r="HPT10"/>
      <c r="HPU10" s="8"/>
      <c r="HPV10"/>
      <c r="HPW10" s="8"/>
      <c r="HPX10"/>
      <c r="HPY10" s="8"/>
      <c r="HPZ10"/>
      <c r="HQA10" s="8"/>
      <c r="HQB10"/>
      <c r="HQC10" s="8"/>
      <c r="HQD10"/>
      <c r="HQE10" s="8"/>
      <c r="HQF10"/>
      <c r="HQG10" s="8"/>
      <c r="HQH10"/>
      <c r="HQI10" s="8"/>
      <c r="HQJ10"/>
      <c r="HQK10" s="8"/>
      <c r="HQL10"/>
      <c r="HQM10" s="8"/>
      <c r="HQN10"/>
      <c r="HQO10" s="8"/>
      <c r="HQP10"/>
      <c r="HQQ10" s="8"/>
      <c r="HQR10"/>
      <c r="HQS10" s="8"/>
      <c r="HQT10"/>
      <c r="HQU10" s="8"/>
      <c r="HQV10"/>
      <c r="HQW10" s="8"/>
      <c r="HQX10"/>
      <c r="HQY10" s="8"/>
      <c r="HQZ10"/>
      <c r="HRA10" s="8"/>
      <c r="HRB10"/>
      <c r="HRC10" s="8"/>
      <c r="HRD10"/>
      <c r="HRE10" s="8"/>
      <c r="HRF10"/>
      <c r="HRG10" s="8"/>
      <c r="HRH10"/>
      <c r="HRI10" s="8"/>
      <c r="HRJ10"/>
      <c r="HRK10" s="8"/>
      <c r="HRL10"/>
      <c r="HRM10" s="8"/>
      <c r="HRN10"/>
      <c r="HRO10" s="8"/>
      <c r="HRP10"/>
      <c r="HRQ10" s="8"/>
      <c r="HRR10"/>
      <c r="HRS10" s="8"/>
      <c r="HRT10"/>
      <c r="HRU10" s="8"/>
      <c r="HRV10"/>
      <c r="HRW10" s="8"/>
      <c r="HRX10"/>
      <c r="HRY10" s="8"/>
      <c r="HRZ10"/>
      <c r="HSA10" s="8"/>
      <c r="HSB10"/>
      <c r="HSC10" s="8"/>
      <c r="HSD10"/>
      <c r="HSE10" s="8"/>
      <c r="HSF10"/>
      <c r="HSG10" s="8"/>
      <c r="HSH10"/>
      <c r="HSI10" s="8"/>
      <c r="HSJ10"/>
      <c r="HSK10" s="8"/>
      <c r="HSL10"/>
      <c r="HSM10" s="8"/>
      <c r="HSN10"/>
      <c r="HSO10" s="8"/>
      <c r="HSP10"/>
      <c r="HSQ10" s="8"/>
      <c r="HSR10"/>
      <c r="HSS10" s="8"/>
      <c r="HST10"/>
      <c r="HSU10" s="8"/>
      <c r="HSV10"/>
      <c r="HSW10" s="8"/>
      <c r="HSX10"/>
      <c r="HSY10" s="8"/>
      <c r="HSZ10"/>
      <c r="HTA10" s="8"/>
      <c r="HTB10"/>
      <c r="HTC10" s="8"/>
      <c r="HTD10"/>
      <c r="HTE10" s="8"/>
      <c r="HTF10"/>
      <c r="HTG10" s="8"/>
      <c r="HTH10"/>
      <c r="HTI10" s="8"/>
      <c r="HTJ10"/>
      <c r="HTK10" s="8"/>
      <c r="HTL10"/>
      <c r="HTM10" s="8"/>
      <c r="HTN10"/>
      <c r="HTO10" s="8"/>
      <c r="HTP10"/>
      <c r="HTQ10" s="8"/>
      <c r="HTR10"/>
      <c r="HTS10" s="8"/>
      <c r="HTT10"/>
      <c r="HTU10" s="8"/>
      <c r="HTV10"/>
      <c r="HTW10" s="8"/>
      <c r="HTX10"/>
      <c r="HTY10" s="8"/>
      <c r="HTZ10"/>
      <c r="HUA10" s="8"/>
      <c r="HUB10"/>
      <c r="HUC10" s="8"/>
      <c r="HUD10"/>
      <c r="HUE10" s="8"/>
      <c r="HUF10"/>
      <c r="HUG10" s="8"/>
      <c r="HUH10"/>
      <c r="HUI10" s="8"/>
      <c r="HUJ10"/>
      <c r="HUK10" s="8"/>
      <c r="HUL10"/>
      <c r="HUM10" s="8"/>
      <c r="HUN10"/>
      <c r="HUO10" s="8"/>
      <c r="HUP10"/>
      <c r="HUQ10" s="8"/>
      <c r="HUR10"/>
      <c r="HUS10" s="8"/>
      <c r="HUT10"/>
      <c r="HUU10" s="8"/>
      <c r="HUV10"/>
      <c r="HUW10" s="8"/>
      <c r="HUX10"/>
      <c r="HUY10" s="8"/>
      <c r="HUZ10"/>
      <c r="HVA10" s="8"/>
      <c r="HVB10"/>
      <c r="HVC10" s="8"/>
      <c r="HVD10"/>
      <c r="HVE10" s="8"/>
      <c r="HVF10"/>
      <c r="HVG10" s="8"/>
      <c r="HVH10"/>
      <c r="HVI10" s="8"/>
      <c r="HVJ10"/>
      <c r="HVK10" s="8"/>
      <c r="HVL10"/>
      <c r="HVM10" s="8"/>
      <c r="HVN10"/>
      <c r="HVO10" s="8"/>
      <c r="HVP10"/>
      <c r="HVQ10" s="8"/>
      <c r="HVR10"/>
      <c r="HVS10" s="8"/>
      <c r="HVT10"/>
      <c r="HVU10" s="8"/>
      <c r="HVV10"/>
      <c r="HVW10" s="8"/>
      <c r="HVX10"/>
      <c r="HVY10" s="8"/>
      <c r="HVZ10"/>
      <c r="HWA10" s="8"/>
      <c r="HWB10"/>
      <c r="HWC10" s="8"/>
      <c r="HWD10"/>
      <c r="HWE10" s="8"/>
      <c r="HWF10"/>
      <c r="HWG10" s="8"/>
      <c r="HWH10"/>
      <c r="HWI10" s="8"/>
      <c r="HWJ10"/>
      <c r="HWK10" s="8"/>
      <c r="HWL10"/>
      <c r="HWM10" s="8"/>
      <c r="HWN10"/>
      <c r="HWO10" s="8"/>
      <c r="HWP10"/>
      <c r="HWQ10" s="8"/>
      <c r="HWR10"/>
      <c r="HWS10" s="8"/>
      <c r="HWT10"/>
      <c r="HWU10" s="8"/>
      <c r="HWV10"/>
      <c r="HWW10" s="8"/>
      <c r="HWX10"/>
      <c r="HWY10" s="8"/>
      <c r="HWZ10"/>
      <c r="HXA10" s="8"/>
      <c r="HXB10"/>
      <c r="HXC10" s="8"/>
      <c r="HXD10"/>
      <c r="HXE10" s="8"/>
      <c r="HXF10"/>
      <c r="HXG10" s="8"/>
      <c r="HXH10"/>
      <c r="HXI10" s="8"/>
      <c r="HXJ10"/>
      <c r="HXK10" s="8"/>
      <c r="HXL10"/>
      <c r="HXM10" s="8"/>
      <c r="HXN10"/>
      <c r="HXO10" s="8"/>
      <c r="HXP10"/>
      <c r="HXQ10" s="8"/>
      <c r="HXR10"/>
      <c r="HXS10" s="8"/>
      <c r="HXT10"/>
      <c r="HXU10" s="8"/>
      <c r="HXV10"/>
      <c r="HXW10" s="8"/>
      <c r="HXX10"/>
      <c r="HXY10" s="8"/>
      <c r="HXZ10"/>
      <c r="HYA10" s="8"/>
      <c r="HYB10"/>
      <c r="HYC10" s="8"/>
      <c r="HYD10"/>
      <c r="HYE10" s="8"/>
      <c r="HYF10"/>
      <c r="HYG10" s="8"/>
      <c r="HYH10"/>
      <c r="HYI10" s="8"/>
      <c r="HYJ10"/>
      <c r="HYK10" s="8"/>
      <c r="HYL10"/>
      <c r="HYM10" s="8"/>
      <c r="HYN10"/>
      <c r="HYO10" s="8"/>
      <c r="HYP10"/>
      <c r="HYQ10" s="8"/>
      <c r="HYR10"/>
      <c r="HYS10" s="8"/>
      <c r="HYT10"/>
      <c r="HYU10" s="8"/>
      <c r="HYV10"/>
      <c r="HYW10" s="8"/>
      <c r="HYX10"/>
      <c r="HYY10" s="8"/>
      <c r="HYZ10"/>
      <c r="HZA10" s="8"/>
      <c r="HZB10"/>
      <c r="HZC10" s="8"/>
      <c r="HZD10"/>
      <c r="HZE10" s="8"/>
      <c r="HZF10"/>
      <c r="HZG10" s="8"/>
      <c r="HZH10"/>
      <c r="HZI10" s="8"/>
      <c r="HZJ10"/>
      <c r="HZK10" s="8"/>
      <c r="HZL10"/>
      <c r="HZM10" s="8"/>
      <c r="HZN10"/>
      <c r="HZO10" s="8"/>
      <c r="HZP10"/>
      <c r="HZQ10" s="8"/>
      <c r="HZR10"/>
      <c r="HZS10" s="8"/>
      <c r="HZT10"/>
      <c r="HZU10" s="8"/>
      <c r="HZV10"/>
      <c r="HZW10" s="8"/>
      <c r="HZX10"/>
      <c r="HZY10" s="8"/>
      <c r="HZZ10"/>
      <c r="IAA10" s="8"/>
      <c r="IAB10"/>
      <c r="IAC10" s="8"/>
      <c r="IAD10"/>
      <c r="IAE10" s="8"/>
      <c r="IAF10"/>
      <c r="IAG10" s="8"/>
      <c r="IAH10"/>
      <c r="IAI10" s="8"/>
      <c r="IAJ10"/>
      <c r="IAK10" s="8"/>
      <c r="IAL10"/>
      <c r="IAM10" s="8"/>
      <c r="IAN10"/>
      <c r="IAO10" s="8"/>
      <c r="IAP10"/>
      <c r="IAQ10" s="8"/>
      <c r="IAR10"/>
      <c r="IAS10" s="8"/>
      <c r="IAT10"/>
      <c r="IAU10" s="8"/>
      <c r="IAV10"/>
      <c r="IAW10" s="8"/>
      <c r="IAX10"/>
      <c r="IAY10" s="8"/>
      <c r="IAZ10"/>
      <c r="IBA10" s="8"/>
      <c r="IBB10"/>
      <c r="IBC10" s="8"/>
      <c r="IBD10"/>
      <c r="IBE10" s="8"/>
      <c r="IBF10"/>
      <c r="IBG10" s="8"/>
      <c r="IBH10"/>
      <c r="IBI10" s="8"/>
      <c r="IBJ10"/>
      <c r="IBK10" s="8"/>
      <c r="IBL10"/>
      <c r="IBM10" s="8"/>
      <c r="IBN10"/>
      <c r="IBO10" s="8"/>
      <c r="IBP10"/>
      <c r="IBQ10" s="8"/>
      <c r="IBR10"/>
      <c r="IBS10" s="8"/>
      <c r="IBT10"/>
      <c r="IBU10" s="8"/>
      <c r="IBV10"/>
      <c r="IBW10" s="8"/>
      <c r="IBX10"/>
      <c r="IBY10" s="8"/>
      <c r="IBZ10"/>
      <c r="ICA10" s="8"/>
      <c r="ICB10"/>
      <c r="ICC10" s="8"/>
      <c r="ICD10"/>
      <c r="ICE10" s="8"/>
      <c r="ICF10"/>
      <c r="ICG10" s="8"/>
      <c r="ICH10"/>
      <c r="ICI10" s="8"/>
      <c r="ICJ10"/>
      <c r="ICK10" s="8"/>
      <c r="ICL10"/>
      <c r="ICM10" s="8"/>
      <c r="ICN10"/>
      <c r="ICO10" s="8"/>
      <c r="ICP10"/>
      <c r="ICQ10" s="8"/>
      <c r="ICR10"/>
      <c r="ICS10" s="8"/>
      <c r="ICT10"/>
      <c r="ICU10" s="8"/>
      <c r="ICV10"/>
      <c r="ICW10" s="8"/>
      <c r="ICX10"/>
      <c r="ICY10" s="8"/>
      <c r="ICZ10"/>
      <c r="IDA10" s="8"/>
      <c r="IDB10"/>
      <c r="IDC10" s="8"/>
      <c r="IDD10"/>
      <c r="IDE10" s="8"/>
      <c r="IDF10"/>
      <c r="IDG10" s="8"/>
      <c r="IDH10"/>
      <c r="IDI10" s="8"/>
      <c r="IDJ10"/>
      <c r="IDK10" s="8"/>
      <c r="IDL10"/>
      <c r="IDM10" s="8"/>
      <c r="IDN10"/>
      <c r="IDO10" s="8"/>
      <c r="IDP10"/>
      <c r="IDQ10" s="8"/>
      <c r="IDR10"/>
      <c r="IDS10" s="8"/>
      <c r="IDT10"/>
      <c r="IDU10" s="8"/>
      <c r="IDV10"/>
      <c r="IDW10" s="8"/>
      <c r="IDX10"/>
      <c r="IDY10" s="8"/>
      <c r="IDZ10"/>
      <c r="IEA10" s="8"/>
      <c r="IEB10"/>
      <c r="IEC10" s="8"/>
      <c r="IED10"/>
      <c r="IEE10" s="8"/>
      <c r="IEF10"/>
      <c r="IEG10" s="8"/>
      <c r="IEH10"/>
      <c r="IEI10" s="8"/>
      <c r="IEJ10"/>
      <c r="IEK10" s="8"/>
      <c r="IEL10"/>
      <c r="IEM10" s="8"/>
      <c r="IEN10"/>
      <c r="IEO10" s="8"/>
      <c r="IEP10"/>
      <c r="IEQ10" s="8"/>
      <c r="IER10"/>
      <c r="IES10" s="8"/>
      <c r="IET10"/>
      <c r="IEU10" s="8"/>
      <c r="IEV10"/>
      <c r="IEW10" s="8"/>
      <c r="IEX10"/>
      <c r="IEY10" s="8"/>
      <c r="IEZ10"/>
      <c r="IFA10" s="8"/>
      <c r="IFB10"/>
      <c r="IFC10" s="8"/>
      <c r="IFD10"/>
      <c r="IFE10" s="8"/>
      <c r="IFF10"/>
      <c r="IFG10" s="8"/>
      <c r="IFH10"/>
      <c r="IFI10" s="8"/>
      <c r="IFJ10"/>
      <c r="IFK10" s="8"/>
      <c r="IFL10"/>
      <c r="IFM10" s="8"/>
      <c r="IFN10"/>
      <c r="IFO10" s="8"/>
      <c r="IFP10"/>
      <c r="IFQ10" s="8"/>
      <c r="IFR10"/>
      <c r="IFS10" s="8"/>
      <c r="IFT10"/>
      <c r="IFU10" s="8"/>
      <c r="IFV10"/>
      <c r="IFW10" s="8"/>
      <c r="IFX10"/>
      <c r="IFY10" s="8"/>
      <c r="IFZ10"/>
      <c r="IGA10" s="8"/>
      <c r="IGB10"/>
      <c r="IGC10" s="8"/>
      <c r="IGD10"/>
      <c r="IGE10" s="8"/>
      <c r="IGF10"/>
      <c r="IGG10" s="8"/>
      <c r="IGH10"/>
      <c r="IGI10" s="8"/>
      <c r="IGJ10"/>
      <c r="IGK10" s="8"/>
      <c r="IGL10"/>
      <c r="IGM10" s="8"/>
      <c r="IGN10"/>
      <c r="IGO10" s="8"/>
      <c r="IGP10"/>
      <c r="IGQ10" s="8"/>
      <c r="IGR10"/>
      <c r="IGS10" s="8"/>
      <c r="IGT10"/>
      <c r="IGU10" s="8"/>
      <c r="IGV10"/>
      <c r="IGW10" s="8"/>
      <c r="IGX10"/>
      <c r="IGY10" s="8"/>
      <c r="IGZ10"/>
      <c r="IHA10" s="8"/>
      <c r="IHB10"/>
      <c r="IHC10" s="8"/>
      <c r="IHD10"/>
      <c r="IHE10" s="8"/>
      <c r="IHF10"/>
      <c r="IHG10" s="8"/>
      <c r="IHH10"/>
      <c r="IHI10" s="8"/>
      <c r="IHJ10"/>
      <c r="IHK10" s="8"/>
      <c r="IHL10"/>
      <c r="IHM10" s="8"/>
      <c r="IHN10"/>
      <c r="IHO10" s="8"/>
      <c r="IHP10"/>
      <c r="IHQ10" s="8"/>
      <c r="IHR10"/>
      <c r="IHS10" s="8"/>
      <c r="IHT10"/>
      <c r="IHU10" s="8"/>
      <c r="IHV10"/>
      <c r="IHW10" s="8"/>
      <c r="IHX10"/>
      <c r="IHY10" s="8"/>
      <c r="IHZ10"/>
      <c r="IIA10" s="8"/>
      <c r="IIB10"/>
      <c r="IIC10" s="8"/>
      <c r="IID10"/>
      <c r="IIE10" s="8"/>
      <c r="IIF10"/>
      <c r="IIG10" s="8"/>
      <c r="IIH10"/>
      <c r="III10" s="8"/>
      <c r="IIJ10"/>
      <c r="IIK10" s="8"/>
      <c r="IIL10"/>
      <c r="IIM10" s="8"/>
      <c r="IIN10"/>
      <c r="IIO10" s="8"/>
      <c r="IIP10"/>
      <c r="IIQ10" s="8"/>
      <c r="IIR10"/>
      <c r="IIS10" s="8"/>
      <c r="IIT10"/>
      <c r="IIU10" s="8"/>
      <c r="IIV10"/>
      <c r="IIW10" s="8"/>
      <c r="IIX10"/>
      <c r="IIY10" s="8"/>
      <c r="IIZ10"/>
      <c r="IJA10" s="8"/>
      <c r="IJB10"/>
      <c r="IJC10" s="8"/>
      <c r="IJD10"/>
      <c r="IJE10" s="8"/>
      <c r="IJF10"/>
      <c r="IJG10" s="8"/>
      <c r="IJH10"/>
      <c r="IJI10" s="8"/>
      <c r="IJJ10"/>
      <c r="IJK10" s="8"/>
      <c r="IJL10"/>
      <c r="IJM10" s="8"/>
      <c r="IJN10"/>
      <c r="IJO10" s="8"/>
      <c r="IJP10"/>
      <c r="IJQ10" s="8"/>
      <c r="IJR10"/>
      <c r="IJS10" s="8"/>
      <c r="IJT10"/>
      <c r="IJU10" s="8"/>
      <c r="IJV10"/>
      <c r="IJW10" s="8"/>
      <c r="IJX10"/>
      <c r="IJY10" s="8"/>
      <c r="IJZ10"/>
      <c r="IKA10" s="8"/>
      <c r="IKB10"/>
      <c r="IKC10" s="8"/>
      <c r="IKD10"/>
      <c r="IKE10" s="8"/>
      <c r="IKF10"/>
      <c r="IKG10" s="8"/>
      <c r="IKH10"/>
      <c r="IKI10" s="8"/>
      <c r="IKJ10"/>
      <c r="IKK10" s="8"/>
      <c r="IKL10"/>
      <c r="IKM10" s="8"/>
      <c r="IKN10"/>
      <c r="IKO10" s="8"/>
      <c r="IKP10"/>
      <c r="IKQ10" s="8"/>
      <c r="IKR10"/>
      <c r="IKS10" s="8"/>
      <c r="IKT10"/>
      <c r="IKU10" s="8"/>
      <c r="IKV10"/>
      <c r="IKW10" s="8"/>
      <c r="IKX10"/>
      <c r="IKY10" s="8"/>
      <c r="IKZ10"/>
      <c r="ILA10" s="8"/>
      <c r="ILB10"/>
      <c r="ILC10" s="8"/>
      <c r="ILD10"/>
      <c r="ILE10" s="8"/>
      <c r="ILF10"/>
      <c r="ILG10" s="8"/>
      <c r="ILH10"/>
      <c r="ILI10" s="8"/>
      <c r="ILJ10"/>
      <c r="ILK10" s="8"/>
      <c r="ILL10"/>
      <c r="ILM10" s="8"/>
      <c r="ILN10"/>
      <c r="ILO10" s="8"/>
      <c r="ILP10"/>
      <c r="ILQ10" s="8"/>
      <c r="ILR10"/>
      <c r="ILS10" s="8"/>
      <c r="ILT10"/>
      <c r="ILU10" s="8"/>
      <c r="ILV10"/>
      <c r="ILW10" s="8"/>
      <c r="ILX10"/>
      <c r="ILY10" s="8"/>
      <c r="ILZ10"/>
      <c r="IMA10" s="8"/>
      <c r="IMB10"/>
      <c r="IMC10" s="8"/>
      <c r="IMD10"/>
      <c r="IME10" s="8"/>
      <c r="IMF10"/>
      <c r="IMG10" s="8"/>
      <c r="IMH10"/>
      <c r="IMI10" s="8"/>
      <c r="IMJ10"/>
      <c r="IMK10" s="8"/>
      <c r="IML10"/>
      <c r="IMM10" s="8"/>
      <c r="IMN10"/>
      <c r="IMO10" s="8"/>
      <c r="IMP10"/>
      <c r="IMQ10" s="8"/>
      <c r="IMR10"/>
      <c r="IMS10" s="8"/>
      <c r="IMT10"/>
      <c r="IMU10" s="8"/>
      <c r="IMV10"/>
      <c r="IMW10" s="8"/>
      <c r="IMX10"/>
      <c r="IMY10" s="8"/>
      <c r="IMZ10"/>
      <c r="INA10" s="8"/>
      <c r="INB10"/>
      <c r="INC10" s="8"/>
      <c r="IND10"/>
      <c r="INE10" s="8"/>
      <c r="INF10"/>
      <c r="ING10" s="8"/>
      <c r="INH10"/>
      <c r="INI10" s="8"/>
      <c r="INJ10"/>
      <c r="INK10" s="8"/>
      <c r="INL10"/>
      <c r="INM10" s="8"/>
      <c r="INN10"/>
      <c r="INO10" s="8"/>
      <c r="INP10"/>
      <c r="INQ10" s="8"/>
      <c r="INR10"/>
      <c r="INS10" s="8"/>
      <c r="INT10"/>
      <c r="INU10" s="8"/>
      <c r="INV10"/>
      <c r="INW10" s="8"/>
      <c r="INX10"/>
      <c r="INY10" s="8"/>
      <c r="INZ10"/>
      <c r="IOA10" s="8"/>
      <c r="IOB10"/>
      <c r="IOC10" s="8"/>
      <c r="IOD10"/>
      <c r="IOE10" s="8"/>
      <c r="IOF10"/>
      <c r="IOG10" s="8"/>
      <c r="IOH10"/>
      <c r="IOI10" s="8"/>
      <c r="IOJ10"/>
      <c r="IOK10" s="8"/>
      <c r="IOL10"/>
      <c r="IOM10" s="8"/>
      <c r="ION10"/>
      <c r="IOO10" s="8"/>
      <c r="IOP10"/>
      <c r="IOQ10" s="8"/>
      <c r="IOR10"/>
      <c r="IOS10" s="8"/>
      <c r="IOT10"/>
      <c r="IOU10" s="8"/>
      <c r="IOV10"/>
      <c r="IOW10" s="8"/>
      <c r="IOX10"/>
      <c r="IOY10" s="8"/>
      <c r="IOZ10"/>
      <c r="IPA10" s="8"/>
      <c r="IPB10"/>
      <c r="IPC10" s="8"/>
      <c r="IPD10"/>
      <c r="IPE10" s="8"/>
      <c r="IPF10"/>
      <c r="IPG10" s="8"/>
      <c r="IPH10"/>
      <c r="IPI10" s="8"/>
      <c r="IPJ10"/>
      <c r="IPK10" s="8"/>
      <c r="IPL10"/>
      <c r="IPM10" s="8"/>
      <c r="IPN10"/>
      <c r="IPO10" s="8"/>
      <c r="IPP10"/>
      <c r="IPQ10" s="8"/>
      <c r="IPR10"/>
      <c r="IPS10" s="8"/>
      <c r="IPT10"/>
      <c r="IPU10" s="8"/>
      <c r="IPV10"/>
      <c r="IPW10" s="8"/>
      <c r="IPX10"/>
      <c r="IPY10" s="8"/>
      <c r="IPZ10"/>
      <c r="IQA10" s="8"/>
      <c r="IQB10"/>
      <c r="IQC10" s="8"/>
      <c r="IQD10"/>
      <c r="IQE10" s="8"/>
      <c r="IQF10"/>
      <c r="IQG10" s="8"/>
      <c r="IQH10"/>
      <c r="IQI10" s="8"/>
      <c r="IQJ10"/>
      <c r="IQK10" s="8"/>
      <c r="IQL10"/>
      <c r="IQM10" s="8"/>
      <c r="IQN10"/>
      <c r="IQO10" s="8"/>
      <c r="IQP10"/>
      <c r="IQQ10" s="8"/>
      <c r="IQR10"/>
      <c r="IQS10" s="8"/>
      <c r="IQT10"/>
      <c r="IQU10" s="8"/>
      <c r="IQV10"/>
      <c r="IQW10" s="8"/>
      <c r="IQX10"/>
      <c r="IQY10" s="8"/>
      <c r="IQZ10"/>
      <c r="IRA10" s="8"/>
      <c r="IRB10"/>
      <c r="IRC10" s="8"/>
      <c r="IRD10"/>
      <c r="IRE10" s="8"/>
      <c r="IRF10"/>
      <c r="IRG10" s="8"/>
      <c r="IRH10"/>
      <c r="IRI10" s="8"/>
      <c r="IRJ10"/>
      <c r="IRK10" s="8"/>
      <c r="IRL10"/>
      <c r="IRM10" s="8"/>
      <c r="IRN10"/>
      <c r="IRO10" s="8"/>
      <c r="IRP10"/>
      <c r="IRQ10" s="8"/>
      <c r="IRR10"/>
      <c r="IRS10" s="8"/>
      <c r="IRT10"/>
      <c r="IRU10" s="8"/>
      <c r="IRV10"/>
      <c r="IRW10" s="8"/>
      <c r="IRX10"/>
      <c r="IRY10" s="8"/>
      <c r="IRZ10"/>
      <c r="ISA10" s="8"/>
      <c r="ISB10"/>
      <c r="ISC10" s="8"/>
      <c r="ISD10"/>
      <c r="ISE10" s="8"/>
      <c r="ISF10"/>
      <c r="ISG10" s="8"/>
      <c r="ISH10"/>
      <c r="ISI10" s="8"/>
      <c r="ISJ10"/>
      <c r="ISK10" s="8"/>
      <c r="ISL10"/>
      <c r="ISM10" s="8"/>
      <c r="ISN10"/>
      <c r="ISO10" s="8"/>
      <c r="ISP10"/>
      <c r="ISQ10" s="8"/>
      <c r="ISR10"/>
      <c r="ISS10" s="8"/>
      <c r="IST10"/>
      <c r="ISU10" s="8"/>
      <c r="ISV10"/>
      <c r="ISW10" s="8"/>
      <c r="ISX10"/>
      <c r="ISY10" s="8"/>
      <c r="ISZ10"/>
      <c r="ITA10" s="8"/>
      <c r="ITB10"/>
      <c r="ITC10" s="8"/>
      <c r="ITD10"/>
      <c r="ITE10" s="8"/>
      <c r="ITF10"/>
      <c r="ITG10" s="8"/>
      <c r="ITH10"/>
      <c r="ITI10" s="8"/>
      <c r="ITJ10"/>
      <c r="ITK10" s="8"/>
      <c r="ITL10"/>
      <c r="ITM10" s="8"/>
      <c r="ITN10"/>
      <c r="ITO10" s="8"/>
      <c r="ITP10"/>
      <c r="ITQ10" s="8"/>
      <c r="ITR10"/>
      <c r="ITS10" s="8"/>
      <c r="ITT10"/>
      <c r="ITU10" s="8"/>
      <c r="ITV10"/>
      <c r="ITW10" s="8"/>
      <c r="ITX10"/>
      <c r="ITY10" s="8"/>
      <c r="ITZ10"/>
      <c r="IUA10" s="8"/>
      <c r="IUB10"/>
      <c r="IUC10" s="8"/>
      <c r="IUD10"/>
      <c r="IUE10" s="8"/>
      <c r="IUF10"/>
      <c r="IUG10" s="8"/>
      <c r="IUH10"/>
      <c r="IUI10" s="8"/>
      <c r="IUJ10"/>
      <c r="IUK10" s="8"/>
      <c r="IUL10"/>
      <c r="IUM10" s="8"/>
      <c r="IUN10"/>
      <c r="IUO10" s="8"/>
      <c r="IUP10"/>
      <c r="IUQ10" s="8"/>
      <c r="IUR10"/>
      <c r="IUS10" s="8"/>
      <c r="IUT10"/>
      <c r="IUU10" s="8"/>
      <c r="IUV10"/>
      <c r="IUW10" s="8"/>
      <c r="IUX10"/>
      <c r="IUY10" s="8"/>
      <c r="IUZ10"/>
      <c r="IVA10" s="8"/>
      <c r="IVB10"/>
      <c r="IVC10" s="8"/>
      <c r="IVD10"/>
      <c r="IVE10" s="8"/>
      <c r="IVF10"/>
      <c r="IVG10" s="8"/>
      <c r="IVH10"/>
      <c r="IVI10" s="8"/>
      <c r="IVJ10"/>
      <c r="IVK10" s="8"/>
      <c r="IVL10"/>
      <c r="IVM10" s="8"/>
      <c r="IVN10"/>
      <c r="IVO10" s="8"/>
      <c r="IVP10"/>
      <c r="IVQ10" s="8"/>
      <c r="IVR10"/>
      <c r="IVS10" s="8"/>
      <c r="IVT10"/>
      <c r="IVU10" s="8"/>
      <c r="IVV10"/>
      <c r="IVW10" s="8"/>
      <c r="IVX10"/>
      <c r="IVY10" s="8"/>
      <c r="IVZ10"/>
      <c r="IWA10" s="8"/>
      <c r="IWB10"/>
      <c r="IWC10" s="8"/>
      <c r="IWD10"/>
      <c r="IWE10" s="8"/>
      <c r="IWF10"/>
      <c r="IWG10" s="8"/>
      <c r="IWH10"/>
      <c r="IWI10" s="8"/>
      <c r="IWJ10"/>
      <c r="IWK10" s="8"/>
      <c r="IWL10"/>
      <c r="IWM10" s="8"/>
      <c r="IWN10"/>
      <c r="IWO10" s="8"/>
      <c r="IWP10"/>
      <c r="IWQ10" s="8"/>
      <c r="IWR10"/>
      <c r="IWS10" s="8"/>
      <c r="IWT10"/>
      <c r="IWU10" s="8"/>
      <c r="IWV10"/>
      <c r="IWW10" s="8"/>
      <c r="IWX10"/>
      <c r="IWY10" s="8"/>
      <c r="IWZ10"/>
      <c r="IXA10" s="8"/>
      <c r="IXB10"/>
      <c r="IXC10" s="8"/>
      <c r="IXD10"/>
      <c r="IXE10" s="8"/>
      <c r="IXF10"/>
      <c r="IXG10" s="8"/>
      <c r="IXH10"/>
      <c r="IXI10" s="8"/>
      <c r="IXJ10"/>
      <c r="IXK10" s="8"/>
      <c r="IXL10"/>
      <c r="IXM10" s="8"/>
      <c r="IXN10"/>
      <c r="IXO10" s="8"/>
      <c r="IXP10"/>
      <c r="IXQ10" s="8"/>
      <c r="IXR10"/>
      <c r="IXS10" s="8"/>
      <c r="IXT10"/>
      <c r="IXU10" s="8"/>
      <c r="IXV10"/>
      <c r="IXW10" s="8"/>
      <c r="IXX10"/>
      <c r="IXY10" s="8"/>
      <c r="IXZ10"/>
      <c r="IYA10" s="8"/>
      <c r="IYB10"/>
      <c r="IYC10" s="8"/>
      <c r="IYD10"/>
      <c r="IYE10" s="8"/>
      <c r="IYF10"/>
      <c r="IYG10" s="8"/>
      <c r="IYH10"/>
      <c r="IYI10" s="8"/>
      <c r="IYJ10"/>
      <c r="IYK10" s="8"/>
      <c r="IYL10"/>
      <c r="IYM10" s="8"/>
      <c r="IYN10"/>
      <c r="IYO10" s="8"/>
      <c r="IYP10"/>
      <c r="IYQ10" s="8"/>
      <c r="IYR10"/>
      <c r="IYS10" s="8"/>
      <c r="IYT10"/>
      <c r="IYU10" s="8"/>
      <c r="IYV10"/>
      <c r="IYW10" s="8"/>
      <c r="IYX10"/>
      <c r="IYY10" s="8"/>
      <c r="IYZ10"/>
      <c r="IZA10" s="8"/>
      <c r="IZB10"/>
      <c r="IZC10" s="8"/>
      <c r="IZD10"/>
      <c r="IZE10" s="8"/>
      <c r="IZF10"/>
      <c r="IZG10" s="8"/>
      <c r="IZH10"/>
      <c r="IZI10" s="8"/>
      <c r="IZJ10"/>
      <c r="IZK10" s="8"/>
      <c r="IZL10"/>
      <c r="IZM10" s="8"/>
      <c r="IZN10"/>
      <c r="IZO10" s="8"/>
      <c r="IZP10"/>
      <c r="IZQ10" s="8"/>
      <c r="IZR10"/>
      <c r="IZS10" s="8"/>
      <c r="IZT10"/>
      <c r="IZU10" s="8"/>
      <c r="IZV10"/>
      <c r="IZW10" s="8"/>
      <c r="IZX10"/>
      <c r="IZY10" s="8"/>
      <c r="IZZ10"/>
      <c r="JAA10" s="8"/>
      <c r="JAB10"/>
      <c r="JAC10" s="8"/>
      <c r="JAD10"/>
      <c r="JAE10" s="8"/>
      <c r="JAF10"/>
      <c r="JAG10" s="8"/>
      <c r="JAH10"/>
      <c r="JAI10" s="8"/>
      <c r="JAJ10"/>
      <c r="JAK10" s="8"/>
      <c r="JAL10"/>
      <c r="JAM10" s="8"/>
      <c r="JAN10"/>
      <c r="JAO10" s="8"/>
      <c r="JAP10"/>
      <c r="JAQ10" s="8"/>
      <c r="JAR10"/>
      <c r="JAS10" s="8"/>
      <c r="JAT10"/>
      <c r="JAU10" s="8"/>
      <c r="JAV10"/>
      <c r="JAW10" s="8"/>
      <c r="JAX10"/>
      <c r="JAY10" s="8"/>
      <c r="JAZ10"/>
      <c r="JBA10" s="8"/>
      <c r="JBB10"/>
      <c r="JBC10" s="8"/>
      <c r="JBD10"/>
      <c r="JBE10" s="8"/>
      <c r="JBF10"/>
      <c r="JBG10" s="8"/>
      <c r="JBH10"/>
      <c r="JBI10" s="8"/>
      <c r="JBJ10"/>
      <c r="JBK10" s="8"/>
      <c r="JBL10"/>
      <c r="JBM10" s="8"/>
      <c r="JBN10"/>
      <c r="JBO10" s="8"/>
      <c r="JBP10"/>
      <c r="JBQ10" s="8"/>
      <c r="JBR10"/>
      <c r="JBS10" s="8"/>
      <c r="JBT10"/>
      <c r="JBU10" s="8"/>
      <c r="JBV10"/>
      <c r="JBW10" s="8"/>
      <c r="JBX10"/>
      <c r="JBY10" s="8"/>
      <c r="JBZ10"/>
      <c r="JCA10" s="8"/>
      <c r="JCB10"/>
      <c r="JCC10" s="8"/>
      <c r="JCD10"/>
      <c r="JCE10" s="8"/>
      <c r="JCF10"/>
      <c r="JCG10" s="8"/>
      <c r="JCH10"/>
      <c r="JCI10" s="8"/>
      <c r="JCJ10"/>
      <c r="JCK10" s="8"/>
      <c r="JCL10"/>
      <c r="JCM10" s="8"/>
      <c r="JCN10"/>
      <c r="JCO10" s="8"/>
      <c r="JCP10"/>
      <c r="JCQ10" s="8"/>
      <c r="JCR10"/>
      <c r="JCS10" s="8"/>
      <c r="JCT10"/>
      <c r="JCU10" s="8"/>
      <c r="JCV10"/>
      <c r="JCW10" s="8"/>
      <c r="JCX10"/>
      <c r="JCY10" s="8"/>
      <c r="JCZ10"/>
      <c r="JDA10" s="8"/>
      <c r="JDB10"/>
      <c r="JDC10" s="8"/>
      <c r="JDD10"/>
      <c r="JDE10" s="8"/>
      <c r="JDF10"/>
      <c r="JDG10" s="8"/>
      <c r="JDH10"/>
      <c r="JDI10" s="8"/>
      <c r="JDJ10"/>
      <c r="JDK10" s="8"/>
      <c r="JDL10"/>
      <c r="JDM10" s="8"/>
      <c r="JDN10"/>
      <c r="JDO10" s="8"/>
      <c r="JDP10"/>
      <c r="JDQ10" s="8"/>
      <c r="JDR10"/>
      <c r="JDS10" s="8"/>
      <c r="JDT10"/>
      <c r="JDU10" s="8"/>
      <c r="JDV10"/>
      <c r="JDW10" s="8"/>
      <c r="JDX10"/>
      <c r="JDY10" s="8"/>
      <c r="JDZ10"/>
      <c r="JEA10" s="8"/>
      <c r="JEB10"/>
      <c r="JEC10" s="8"/>
      <c r="JED10"/>
      <c r="JEE10" s="8"/>
      <c r="JEF10"/>
      <c r="JEG10" s="8"/>
      <c r="JEH10"/>
      <c r="JEI10" s="8"/>
      <c r="JEJ10"/>
      <c r="JEK10" s="8"/>
      <c r="JEL10"/>
      <c r="JEM10" s="8"/>
      <c r="JEN10"/>
      <c r="JEO10" s="8"/>
      <c r="JEP10"/>
      <c r="JEQ10" s="8"/>
      <c r="JER10"/>
      <c r="JES10" s="8"/>
      <c r="JET10"/>
      <c r="JEU10" s="8"/>
      <c r="JEV10"/>
      <c r="JEW10" s="8"/>
      <c r="JEX10"/>
      <c r="JEY10" s="8"/>
      <c r="JEZ10"/>
      <c r="JFA10" s="8"/>
      <c r="JFB10"/>
      <c r="JFC10" s="8"/>
      <c r="JFD10"/>
      <c r="JFE10" s="8"/>
      <c r="JFF10"/>
      <c r="JFG10" s="8"/>
      <c r="JFH10"/>
      <c r="JFI10" s="8"/>
      <c r="JFJ10"/>
      <c r="JFK10" s="8"/>
      <c r="JFL10"/>
      <c r="JFM10" s="8"/>
      <c r="JFN10"/>
      <c r="JFO10" s="8"/>
      <c r="JFP10"/>
      <c r="JFQ10" s="8"/>
      <c r="JFR10"/>
      <c r="JFS10" s="8"/>
      <c r="JFT10"/>
      <c r="JFU10" s="8"/>
      <c r="JFV10"/>
      <c r="JFW10" s="8"/>
      <c r="JFX10"/>
      <c r="JFY10" s="8"/>
      <c r="JFZ10"/>
      <c r="JGA10" s="8"/>
      <c r="JGB10"/>
      <c r="JGC10" s="8"/>
      <c r="JGD10"/>
      <c r="JGE10" s="8"/>
      <c r="JGF10"/>
      <c r="JGG10" s="8"/>
      <c r="JGH10"/>
      <c r="JGI10" s="8"/>
      <c r="JGJ10"/>
      <c r="JGK10" s="8"/>
      <c r="JGL10"/>
      <c r="JGM10" s="8"/>
      <c r="JGN10"/>
      <c r="JGO10" s="8"/>
      <c r="JGP10"/>
      <c r="JGQ10" s="8"/>
      <c r="JGR10"/>
      <c r="JGS10" s="8"/>
      <c r="JGT10"/>
      <c r="JGU10" s="8"/>
      <c r="JGV10"/>
      <c r="JGW10" s="8"/>
      <c r="JGX10"/>
      <c r="JGY10" s="8"/>
      <c r="JGZ10"/>
      <c r="JHA10" s="8"/>
      <c r="JHB10"/>
      <c r="JHC10" s="8"/>
      <c r="JHD10"/>
      <c r="JHE10" s="8"/>
      <c r="JHF10"/>
      <c r="JHG10" s="8"/>
      <c r="JHH10"/>
      <c r="JHI10" s="8"/>
      <c r="JHJ10"/>
      <c r="JHK10" s="8"/>
      <c r="JHL10"/>
      <c r="JHM10" s="8"/>
      <c r="JHN10"/>
      <c r="JHO10" s="8"/>
      <c r="JHP10"/>
      <c r="JHQ10" s="8"/>
      <c r="JHR10"/>
      <c r="JHS10" s="8"/>
      <c r="JHT10"/>
      <c r="JHU10" s="8"/>
      <c r="JHV10"/>
      <c r="JHW10" s="8"/>
      <c r="JHX10"/>
      <c r="JHY10" s="8"/>
      <c r="JHZ10"/>
      <c r="JIA10" s="8"/>
      <c r="JIB10"/>
      <c r="JIC10" s="8"/>
      <c r="JID10"/>
      <c r="JIE10" s="8"/>
      <c r="JIF10"/>
      <c r="JIG10" s="8"/>
      <c r="JIH10"/>
      <c r="JII10" s="8"/>
      <c r="JIJ10"/>
      <c r="JIK10" s="8"/>
      <c r="JIL10"/>
      <c r="JIM10" s="8"/>
      <c r="JIN10"/>
      <c r="JIO10" s="8"/>
      <c r="JIP10"/>
      <c r="JIQ10" s="8"/>
      <c r="JIR10"/>
      <c r="JIS10" s="8"/>
      <c r="JIT10"/>
      <c r="JIU10" s="8"/>
      <c r="JIV10"/>
      <c r="JIW10" s="8"/>
      <c r="JIX10"/>
      <c r="JIY10" s="8"/>
      <c r="JIZ10"/>
      <c r="JJA10" s="8"/>
      <c r="JJB10"/>
      <c r="JJC10" s="8"/>
      <c r="JJD10"/>
      <c r="JJE10" s="8"/>
      <c r="JJF10"/>
      <c r="JJG10" s="8"/>
      <c r="JJH10"/>
      <c r="JJI10" s="8"/>
      <c r="JJJ10"/>
      <c r="JJK10" s="8"/>
      <c r="JJL10"/>
      <c r="JJM10" s="8"/>
      <c r="JJN10"/>
      <c r="JJO10" s="8"/>
      <c r="JJP10"/>
      <c r="JJQ10" s="8"/>
      <c r="JJR10"/>
      <c r="JJS10" s="8"/>
      <c r="JJT10"/>
      <c r="JJU10" s="8"/>
      <c r="JJV10"/>
      <c r="JJW10" s="8"/>
      <c r="JJX10"/>
      <c r="JJY10" s="8"/>
      <c r="JJZ10"/>
      <c r="JKA10" s="8"/>
      <c r="JKB10"/>
      <c r="JKC10" s="8"/>
      <c r="JKD10"/>
      <c r="JKE10" s="8"/>
      <c r="JKF10"/>
      <c r="JKG10" s="8"/>
      <c r="JKH10"/>
      <c r="JKI10" s="8"/>
      <c r="JKJ10"/>
      <c r="JKK10" s="8"/>
      <c r="JKL10"/>
      <c r="JKM10" s="8"/>
      <c r="JKN10"/>
      <c r="JKO10" s="8"/>
      <c r="JKP10"/>
      <c r="JKQ10" s="8"/>
      <c r="JKR10"/>
      <c r="JKS10" s="8"/>
      <c r="JKT10"/>
      <c r="JKU10" s="8"/>
      <c r="JKV10"/>
      <c r="JKW10" s="8"/>
      <c r="JKX10"/>
      <c r="JKY10" s="8"/>
      <c r="JKZ10"/>
      <c r="JLA10" s="8"/>
      <c r="JLB10"/>
      <c r="JLC10" s="8"/>
      <c r="JLD10"/>
      <c r="JLE10" s="8"/>
      <c r="JLF10"/>
      <c r="JLG10" s="8"/>
      <c r="JLH10"/>
      <c r="JLI10" s="8"/>
      <c r="JLJ10"/>
      <c r="JLK10" s="8"/>
      <c r="JLL10"/>
      <c r="JLM10" s="8"/>
      <c r="JLN10"/>
      <c r="JLO10" s="8"/>
      <c r="JLP10"/>
      <c r="JLQ10" s="8"/>
      <c r="JLR10"/>
      <c r="JLS10" s="8"/>
      <c r="JLT10"/>
      <c r="JLU10" s="8"/>
      <c r="JLV10"/>
      <c r="JLW10" s="8"/>
      <c r="JLX10"/>
      <c r="JLY10" s="8"/>
      <c r="JLZ10"/>
      <c r="JMA10" s="8"/>
      <c r="JMB10"/>
      <c r="JMC10" s="8"/>
      <c r="JMD10"/>
      <c r="JME10" s="8"/>
      <c r="JMF10"/>
      <c r="JMG10" s="8"/>
      <c r="JMH10"/>
      <c r="JMI10" s="8"/>
      <c r="JMJ10"/>
      <c r="JMK10" s="8"/>
      <c r="JML10"/>
      <c r="JMM10" s="8"/>
      <c r="JMN10"/>
      <c r="JMO10" s="8"/>
      <c r="JMP10"/>
      <c r="JMQ10" s="8"/>
      <c r="JMR10"/>
      <c r="JMS10" s="8"/>
      <c r="JMT10"/>
      <c r="JMU10" s="8"/>
      <c r="JMV10"/>
      <c r="JMW10" s="8"/>
      <c r="JMX10"/>
      <c r="JMY10" s="8"/>
      <c r="JMZ10"/>
      <c r="JNA10" s="8"/>
      <c r="JNB10"/>
      <c r="JNC10" s="8"/>
      <c r="JND10"/>
      <c r="JNE10" s="8"/>
      <c r="JNF10"/>
      <c r="JNG10" s="8"/>
      <c r="JNH10"/>
      <c r="JNI10" s="8"/>
      <c r="JNJ10"/>
      <c r="JNK10" s="8"/>
      <c r="JNL10"/>
      <c r="JNM10" s="8"/>
      <c r="JNN10"/>
      <c r="JNO10" s="8"/>
      <c r="JNP10"/>
      <c r="JNQ10" s="8"/>
      <c r="JNR10"/>
      <c r="JNS10" s="8"/>
      <c r="JNT10"/>
      <c r="JNU10" s="8"/>
      <c r="JNV10"/>
      <c r="JNW10" s="8"/>
      <c r="JNX10"/>
      <c r="JNY10" s="8"/>
      <c r="JNZ10"/>
      <c r="JOA10" s="8"/>
      <c r="JOB10"/>
      <c r="JOC10" s="8"/>
      <c r="JOD10"/>
      <c r="JOE10" s="8"/>
      <c r="JOF10"/>
      <c r="JOG10" s="8"/>
      <c r="JOH10"/>
      <c r="JOI10" s="8"/>
      <c r="JOJ10"/>
      <c r="JOK10" s="8"/>
      <c r="JOL10"/>
      <c r="JOM10" s="8"/>
      <c r="JON10"/>
      <c r="JOO10" s="8"/>
      <c r="JOP10"/>
      <c r="JOQ10" s="8"/>
      <c r="JOR10"/>
      <c r="JOS10" s="8"/>
      <c r="JOT10"/>
      <c r="JOU10" s="8"/>
      <c r="JOV10"/>
      <c r="JOW10" s="8"/>
      <c r="JOX10"/>
      <c r="JOY10" s="8"/>
      <c r="JOZ10"/>
      <c r="JPA10" s="8"/>
      <c r="JPB10"/>
      <c r="JPC10" s="8"/>
      <c r="JPD10"/>
      <c r="JPE10" s="8"/>
      <c r="JPF10"/>
      <c r="JPG10" s="8"/>
      <c r="JPH10"/>
      <c r="JPI10" s="8"/>
      <c r="JPJ10"/>
      <c r="JPK10" s="8"/>
      <c r="JPL10"/>
      <c r="JPM10" s="8"/>
      <c r="JPN10"/>
      <c r="JPO10" s="8"/>
      <c r="JPP10"/>
      <c r="JPQ10" s="8"/>
      <c r="JPR10"/>
      <c r="JPS10" s="8"/>
      <c r="JPT10"/>
      <c r="JPU10" s="8"/>
      <c r="JPV10"/>
      <c r="JPW10" s="8"/>
      <c r="JPX10"/>
      <c r="JPY10" s="8"/>
      <c r="JPZ10"/>
      <c r="JQA10" s="8"/>
      <c r="JQB10"/>
      <c r="JQC10" s="8"/>
      <c r="JQD10"/>
      <c r="JQE10" s="8"/>
      <c r="JQF10"/>
      <c r="JQG10" s="8"/>
      <c r="JQH10"/>
      <c r="JQI10" s="8"/>
      <c r="JQJ10"/>
      <c r="JQK10" s="8"/>
      <c r="JQL10"/>
      <c r="JQM10" s="8"/>
      <c r="JQN10"/>
      <c r="JQO10" s="8"/>
      <c r="JQP10"/>
      <c r="JQQ10" s="8"/>
      <c r="JQR10"/>
      <c r="JQS10" s="8"/>
      <c r="JQT10"/>
      <c r="JQU10" s="8"/>
      <c r="JQV10"/>
      <c r="JQW10" s="8"/>
      <c r="JQX10"/>
      <c r="JQY10" s="8"/>
      <c r="JQZ10"/>
      <c r="JRA10" s="8"/>
      <c r="JRB10"/>
      <c r="JRC10" s="8"/>
      <c r="JRD10"/>
      <c r="JRE10" s="8"/>
      <c r="JRF10"/>
      <c r="JRG10" s="8"/>
      <c r="JRH10"/>
      <c r="JRI10" s="8"/>
      <c r="JRJ10"/>
      <c r="JRK10" s="8"/>
      <c r="JRL10"/>
      <c r="JRM10" s="8"/>
      <c r="JRN10"/>
      <c r="JRO10" s="8"/>
      <c r="JRP10"/>
      <c r="JRQ10" s="8"/>
      <c r="JRR10"/>
      <c r="JRS10" s="8"/>
      <c r="JRT10"/>
      <c r="JRU10" s="8"/>
      <c r="JRV10"/>
      <c r="JRW10" s="8"/>
      <c r="JRX10"/>
      <c r="JRY10" s="8"/>
      <c r="JRZ10"/>
      <c r="JSA10" s="8"/>
      <c r="JSB10"/>
      <c r="JSC10" s="8"/>
      <c r="JSD10"/>
      <c r="JSE10" s="8"/>
      <c r="JSF10"/>
      <c r="JSG10" s="8"/>
      <c r="JSH10"/>
      <c r="JSI10" s="8"/>
      <c r="JSJ10"/>
      <c r="JSK10" s="8"/>
      <c r="JSL10"/>
      <c r="JSM10" s="8"/>
      <c r="JSN10"/>
      <c r="JSO10" s="8"/>
      <c r="JSP10"/>
      <c r="JSQ10" s="8"/>
      <c r="JSR10"/>
      <c r="JSS10" s="8"/>
      <c r="JST10"/>
      <c r="JSU10" s="8"/>
      <c r="JSV10"/>
      <c r="JSW10" s="8"/>
      <c r="JSX10"/>
      <c r="JSY10" s="8"/>
      <c r="JSZ10"/>
      <c r="JTA10" s="8"/>
      <c r="JTB10"/>
      <c r="JTC10" s="8"/>
      <c r="JTD10"/>
      <c r="JTE10" s="8"/>
      <c r="JTF10"/>
      <c r="JTG10" s="8"/>
      <c r="JTH10"/>
      <c r="JTI10" s="8"/>
      <c r="JTJ10"/>
      <c r="JTK10" s="8"/>
      <c r="JTL10"/>
      <c r="JTM10" s="8"/>
      <c r="JTN10"/>
      <c r="JTO10" s="8"/>
      <c r="JTP10"/>
      <c r="JTQ10" s="8"/>
      <c r="JTR10"/>
      <c r="JTS10" s="8"/>
      <c r="JTT10"/>
      <c r="JTU10" s="8"/>
      <c r="JTV10"/>
      <c r="JTW10" s="8"/>
      <c r="JTX10"/>
      <c r="JTY10" s="8"/>
      <c r="JTZ10"/>
      <c r="JUA10" s="8"/>
      <c r="JUB10"/>
      <c r="JUC10" s="8"/>
      <c r="JUD10"/>
      <c r="JUE10" s="8"/>
      <c r="JUF10"/>
      <c r="JUG10" s="8"/>
      <c r="JUH10"/>
      <c r="JUI10" s="8"/>
      <c r="JUJ10"/>
      <c r="JUK10" s="8"/>
      <c r="JUL10"/>
      <c r="JUM10" s="8"/>
      <c r="JUN10"/>
      <c r="JUO10" s="8"/>
      <c r="JUP10"/>
      <c r="JUQ10" s="8"/>
      <c r="JUR10"/>
      <c r="JUS10" s="8"/>
      <c r="JUT10"/>
      <c r="JUU10" s="8"/>
      <c r="JUV10"/>
      <c r="JUW10" s="8"/>
      <c r="JUX10"/>
      <c r="JUY10" s="8"/>
      <c r="JUZ10"/>
      <c r="JVA10" s="8"/>
      <c r="JVB10"/>
      <c r="JVC10" s="8"/>
      <c r="JVD10"/>
      <c r="JVE10" s="8"/>
      <c r="JVF10"/>
      <c r="JVG10" s="8"/>
      <c r="JVH10"/>
      <c r="JVI10" s="8"/>
      <c r="JVJ10"/>
      <c r="JVK10" s="8"/>
      <c r="JVL10"/>
      <c r="JVM10" s="8"/>
      <c r="JVN10"/>
      <c r="JVO10" s="8"/>
      <c r="JVP10"/>
      <c r="JVQ10" s="8"/>
      <c r="JVR10"/>
      <c r="JVS10" s="8"/>
      <c r="JVT10"/>
      <c r="JVU10" s="8"/>
      <c r="JVV10"/>
      <c r="JVW10" s="8"/>
      <c r="JVX10"/>
      <c r="JVY10" s="8"/>
      <c r="JVZ10"/>
      <c r="JWA10" s="8"/>
      <c r="JWB10"/>
      <c r="JWC10" s="8"/>
      <c r="JWD10"/>
      <c r="JWE10" s="8"/>
      <c r="JWF10"/>
      <c r="JWG10" s="8"/>
      <c r="JWH10"/>
      <c r="JWI10" s="8"/>
      <c r="JWJ10"/>
      <c r="JWK10" s="8"/>
      <c r="JWL10"/>
      <c r="JWM10" s="8"/>
      <c r="JWN10"/>
      <c r="JWO10" s="8"/>
      <c r="JWP10"/>
      <c r="JWQ10" s="8"/>
      <c r="JWR10"/>
      <c r="JWS10" s="8"/>
      <c r="JWT10"/>
      <c r="JWU10" s="8"/>
      <c r="JWV10"/>
      <c r="JWW10" s="8"/>
      <c r="JWX10"/>
      <c r="JWY10" s="8"/>
      <c r="JWZ10"/>
      <c r="JXA10" s="8"/>
      <c r="JXB10"/>
      <c r="JXC10" s="8"/>
      <c r="JXD10"/>
      <c r="JXE10" s="8"/>
      <c r="JXF10"/>
      <c r="JXG10" s="8"/>
      <c r="JXH10"/>
      <c r="JXI10" s="8"/>
      <c r="JXJ10"/>
      <c r="JXK10" s="8"/>
      <c r="JXL10"/>
      <c r="JXM10" s="8"/>
      <c r="JXN10"/>
      <c r="JXO10" s="8"/>
      <c r="JXP10"/>
      <c r="JXQ10" s="8"/>
      <c r="JXR10"/>
      <c r="JXS10" s="8"/>
      <c r="JXT10"/>
      <c r="JXU10" s="8"/>
      <c r="JXV10"/>
      <c r="JXW10" s="8"/>
      <c r="JXX10"/>
      <c r="JXY10" s="8"/>
      <c r="JXZ10"/>
      <c r="JYA10" s="8"/>
      <c r="JYB10"/>
      <c r="JYC10" s="8"/>
      <c r="JYD10"/>
      <c r="JYE10" s="8"/>
      <c r="JYF10"/>
      <c r="JYG10" s="8"/>
      <c r="JYH10"/>
      <c r="JYI10" s="8"/>
      <c r="JYJ10"/>
      <c r="JYK10" s="8"/>
      <c r="JYL10"/>
      <c r="JYM10" s="8"/>
      <c r="JYN10"/>
      <c r="JYO10" s="8"/>
      <c r="JYP10"/>
      <c r="JYQ10" s="8"/>
      <c r="JYR10"/>
      <c r="JYS10" s="8"/>
      <c r="JYT10"/>
      <c r="JYU10" s="8"/>
      <c r="JYV10"/>
      <c r="JYW10" s="8"/>
      <c r="JYX10"/>
      <c r="JYY10" s="8"/>
      <c r="JYZ10"/>
      <c r="JZA10" s="8"/>
      <c r="JZB10"/>
      <c r="JZC10" s="8"/>
      <c r="JZD10"/>
      <c r="JZE10" s="8"/>
      <c r="JZF10"/>
      <c r="JZG10" s="8"/>
      <c r="JZH10"/>
      <c r="JZI10" s="8"/>
      <c r="JZJ10"/>
      <c r="JZK10" s="8"/>
      <c r="JZL10"/>
      <c r="JZM10" s="8"/>
      <c r="JZN10"/>
      <c r="JZO10" s="8"/>
      <c r="JZP10"/>
      <c r="JZQ10" s="8"/>
      <c r="JZR10"/>
      <c r="JZS10" s="8"/>
      <c r="JZT10"/>
      <c r="JZU10" s="8"/>
      <c r="JZV10"/>
      <c r="JZW10" s="8"/>
      <c r="JZX10"/>
      <c r="JZY10" s="8"/>
      <c r="JZZ10"/>
      <c r="KAA10" s="8"/>
      <c r="KAB10"/>
      <c r="KAC10" s="8"/>
      <c r="KAD10"/>
      <c r="KAE10" s="8"/>
      <c r="KAF10"/>
      <c r="KAG10" s="8"/>
      <c r="KAH10"/>
      <c r="KAI10" s="8"/>
      <c r="KAJ10"/>
      <c r="KAK10" s="8"/>
      <c r="KAL10"/>
      <c r="KAM10" s="8"/>
      <c r="KAN10"/>
      <c r="KAO10" s="8"/>
      <c r="KAP10"/>
      <c r="KAQ10" s="8"/>
      <c r="KAR10"/>
      <c r="KAS10" s="8"/>
      <c r="KAT10"/>
      <c r="KAU10" s="8"/>
      <c r="KAV10"/>
      <c r="KAW10" s="8"/>
      <c r="KAX10"/>
      <c r="KAY10" s="8"/>
      <c r="KAZ10"/>
      <c r="KBA10" s="8"/>
      <c r="KBB10"/>
      <c r="KBC10" s="8"/>
      <c r="KBD10"/>
      <c r="KBE10" s="8"/>
      <c r="KBF10"/>
      <c r="KBG10" s="8"/>
      <c r="KBH10"/>
      <c r="KBI10" s="8"/>
      <c r="KBJ10"/>
      <c r="KBK10" s="8"/>
      <c r="KBL10"/>
      <c r="KBM10" s="8"/>
      <c r="KBN10"/>
      <c r="KBO10" s="8"/>
      <c r="KBP10"/>
      <c r="KBQ10" s="8"/>
      <c r="KBR10"/>
      <c r="KBS10" s="8"/>
      <c r="KBT10"/>
      <c r="KBU10" s="8"/>
      <c r="KBV10"/>
      <c r="KBW10" s="8"/>
      <c r="KBX10"/>
      <c r="KBY10" s="8"/>
      <c r="KBZ10"/>
      <c r="KCA10" s="8"/>
      <c r="KCB10"/>
      <c r="KCC10" s="8"/>
      <c r="KCD10"/>
      <c r="KCE10" s="8"/>
      <c r="KCF10"/>
      <c r="KCG10" s="8"/>
      <c r="KCH10"/>
      <c r="KCI10" s="8"/>
      <c r="KCJ10"/>
      <c r="KCK10" s="8"/>
      <c r="KCL10"/>
      <c r="KCM10" s="8"/>
      <c r="KCN10"/>
      <c r="KCO10" s="8"/>
      <c r="KCP10"/>
      <c r="KCQ10" s="8"/>
      <c r="KCR10"/>
      <c r="KCS10" s="8"/>
      <c r="KCT10"/>
      <c r="KCU10" s="8"/>
      <c r="KCV10"/>
      <c r="KCW10" s="8"/>
      <c r="KCX10"/>
      <c r="KCY10" s="8"/>
      <c r="KCZ10"/>
      <c r="KDA10" s="8"/>
      <c r="KDB10"/>
      <c r="KDC10" s="8"/>
      <c r="KDD10"/>
      <c r="KDE10" s="8"/>
      <c r="KDF10"/>
      <c r="KDG10" s="8"/>
      <c r="KDH10"/>
      <c r="KDI10" s="8"/>
      <c r="KDJ10"/>
      <c r="KDK10" s="8"/>
      <c r="KDL10"/>
      <c r="KDM10" s="8"/>
      <c r="KDN10"/>
      <c r="KDO10" s="8"/>
      <c r="KDP10"/>
      <c r="KDQ10" s="8"/>
      <c r="KDR10"/>
      <c r="KDS10" s="8"/>
      <c r="KDT10"/>
      <c r="KDU10" s="8"/>
      <c r="KDV10"/>
      <c r="KDW10" s="8"/>
      <c r="KDX10"/>
      <c r="KDY10" s="8"/>
      <c r="KDZ10"/>
      <c r="KEA10" s="8"/>
      <c r="KEB10"/>
      <c r="KEC10" s="8"/>
      <c r="KED10"/>
      <c r="KEE10" s="8"/>
      <c r="KEF10"/>
      <c r="KEG10" s="8"/>
      <c r="KEH10"/>
      <c r="KEI10" s="8"/>
      <c r="KEJ10"/>
      <c r="KEK10" s="8"/>
      <c r="KEL10"/>
      <c r="KEM10" s="8"/>
      <c r="KEN10"/>
      <c r="KEO10" s="8"/>
      <c r="KEP10"/>
      <c r="KEQ10" s="8"/>
      <c r="KER10"/>
      <c r="KES10" s="8"/>
      <c r="KET10"/>
      <c r="KEU10" s="8"/>
      <c r="KEV10"/>
      <c r="KEW10" s="8"/>
      <c r="KEX10"/>
      <c r="KEY10" s="8"/>
      <c r="KEZ10"/>
      <c r="KFA10" s="8"/>
      <c r="KFB10"/>
      <c r="KFC10" s="8"/>
      <c r="KFD10"/>
      <c r="KFE10" s="8"/>
      <c r="KFF10"/>
      <c r="KFG10" s="8"/>
      <c r="KFH10"/>
      <c r="KFI10" s="8"/>
      <c r="KFJ10"/>
      <c r="KFK10" s="8"/>
      <c r="KFL10"/>
      <c r="KFM10" s="8"/>
      <c r="KFN10"/>
      <c r="KFO10" s="8"/>
      <c r="KFP10"/>
      <c r="KFQ10" s="8"/>
      <c r="KFR10"/>
      <c r="KFS10" s="8"/>
      <c r="KFT10"/>
      <c r="KFU10" s="8"/>
      <c r="KFV10"/>
      <c r="KFW10" s="8"/>
      <c r="KFX10"/>
      <c r="KFY10" s="8"/>
      <c r="KFZ10"/>
      <c r="KGA10" s="8"/>
      <c r="KGB10"/>
      <c r="KGC10" s="8"/>
      <c r="KGD10"/>
      <c r="KGE10" s="8"/>
      <c r="KGF10"/>
      <c r="KGG10" s="8"/>
      <c r="KGH10"/>
      <c r="KGI10" s="8"/>
      <c r="KGJ10"/>
      <c r="KGK10" s="8"/>
      <c r="KGL10"/>
      <c r="KGM10" s="8"/>
      <c r="KGN10"/>
      <c r="KGO10" s="8"/>
      <c r="KGP10"/>
      <c r="KGQ10" s="8"/>
      <c r="KGR10"/>
      <c r="KGS10" s="8"/>
      <c r="KGT10"/>
      <c r="KGU10" s="8"/>
      <c r="KGV10"/>
      <c r="KGW10" s="8"/>
      <c r="KGX10"/>
      <c r="KGY10" s="8"/>
      <c r="KGZ10"/>
      <c r="KHA10" s="8"/>
      <c r="KHB10"/>
      <c r="KHC10" s="8"/>
      <c r="KHD10"/>
      <c r="KHE10" s="8"/>
      <c r="KHF10"/>
      <c r="KHG10" s="8"/>
      <c r="KHH10"/>
      <c r="KHI10" s="8"/>
      <c r="KHJ10"/>
      <c r="KHK10" s="8"/>
      <c r="KHL10"/>
      <c r="KHM10" s="8"/>
      <c r="KHN10"/>
      <c r="KHO10" s="8"/>
      <c r="KHP10"/>
      <c r="KHQ10" s="8"/>
      <c r="KHR10"/>
      <c r="KHS10" s="8"/>
      <c r="KHT10"/>
      <c r="KHU10" s="8"/>
      <c r="KHV10"/>
      <c r="KHW10" s="8"/>
      <c r="KHX10"/>
      <c r="KHY10" s="8"/>
      <c r="KHZ10"/>
      <c r="KIA10" s="8"/>
      <c r="KIB10"/>
      <c r="KIC10" s="8"/>
      <c r="KID10"/>
      <c r="KIE10" s="8"/>
      <c r="KIF10"/>
      <c r="KIG10" s="8"/>
      <c r="KIH10"/>
      <c r="KII10" s="8"/>
      <c r="KIJ10"/>
      <c r="KIK10" s="8"/>
      <c r="KIL10"/>
      <c r="KIM10" s="8"/>
      <c r="KIN10"/>
      <c r="KIO10" s="8"/>
      <c r="KIP10"/>
      <c r="KIQ10" s="8"/>
      <c r="KIR10"/>
      <c r="KIS10" s="8"/>
      <c r="KIT10"/>
      <c r="KIU10" s="8"/>
      <c r="KIV10"/>
      <c r="KIW10" s="8"/>
      <c r="KIX10"/>
      <c r="KIY10" s="8"/>
      <c r="KIZ10"/>
      <c r="KJA10" s="8"/>
      <c r="KJB10"/>
      <c r="KJC10" s="8"/>
      <c r="KJD10"/>
      <c r="KJE10" s="8"/>
      <c r="KJF10"/>
      <c r="KJG10" s="8"/>
      <c r="KJH10"/>
      <c r="KJI10" s="8"/>
      <c r="KJJ10"/>
      <c r="KJK10" s="8"/>
      <c r="KJL10"/>
      <c r="KJM10" s="8"/>
      <c r="KJN10"/>
      <c r="KJO10" s="8"/>
      <c r="KJP10"/>
      <c r="KJQ10" s="8"/>
      <c r="KJR10"/>
      <c r="KJS10" s="8"/>
      <c r="KJT10"/>
      <c r="KJU10" s="8"/>
      <c r="KJV10"/>
      <c r="KJW10" s="8"/>
      <c r="KJX10"/>
      <c r="KJY10" s="8"/>
      <c r="KJZ10"/>
      <c r="KKA10" s="8"/>
      <c r="KKB10"/>
      <c r="KKC10" s="8"/>
      <c r="KKD10"/>
      <c r="KKE10" s="8"/>
      <c r="KKF10"/>
      <c r="KKG10" s="8"/>
      <c r="KKH10"/>
      <c r="KKI10" s="8"/>
      <c r="KKJ10"/>
      <c r="KKK10" s="8"/>
      <c r="KKL10"/>
      <c r="KKM10" s="8"/>
      <c r="KKN10"/>
      <c r="KKO10" s="8"/>
      <c r="KKP10"/>
      <c r="KKQ10" s="8"/>
      <c r="KKR10"/>
      <c r="KKS10" s="8"/>
      <c r="KKT10"/>
      <c r="KKU10" s="8"/>
      <c r="KKV10"/>
      <c r="KKW10" s="8"/>
      <c r="KKX10"/>
      <c r="KKY10" s="8"/>
      <c r="KKZ10"/>
      <c r="KLA10" s="8"/>
      <c r="KLB10"/>
      <c r="KLC10" s="8"/>
      <c r="KLD10"/>
      <c r="KLE10" s="8"/>
      <c r="KLF10"/>
      <c r="KLG10" s="8"/>
      <c r="KLH10"/>
      <c r="KLI10" s="8"/>
      <c r="KLJ10"/>
      <c r="KLK10" s="8"/>
      <c r="KLL10"/>
      <c r="KLM10" s="8"/>
      <c r="KLN10"/>
      <c r="KLO10" s="8"/>
      <c r="KLP10"/>
      <c r="KLQ10" s="8"/>
      <c r="KLR10"/>
      <c r="KLS10" s="8"/>
      <c r="KLT10"/>
      <c r="KLU10" s="8"/>
      <c r="KLV10"/>
      <c r="KLW10" s="8"/>
      <c r="KLX10"/>
      <c r="KLY10" s="8"/>
      <c r="KLZ10"/>
      <c r="KMA10" s="8"/>
      <c r="KMB10"/>
      <c r="KMC10" s="8"/>
      <c r="KMD10"/>
      <c r="KME10" s="8"/>
      <c r="KMF10"/>
      <c r="KMG10" s="8"/>
      <c r="KMH10"/>
      <c r="KMI10" s="8"/>
      <c r="KMJ10"/>
      <c r="KMK10" s="8"/>
      <c r="KML10"/>
      <c r="KMM10" s="8"/>
      <c r="KMN10"/>
      <c r="KMO10" s="8"/>
      <c r="KMP10"/>
      <c r="KMQ10" s="8"/>
      <c r="KMR10"/>
      <c r="KMS10" s="8"/>
      <c r="KMT10"/>
      <c r="KMU10" s="8"/>
      <c r="KMV10"/>
      <c r="KMW10" s="8"/>
      <c r="KMX10"/>
      <c r="KMY10" s="8"/>
      <c r="KMZ10"/>
      <c r="KNA10" s="8"/>
      <c r="KNB10"/>
      <c r="KNC10" s="8"/>
      <c r="KND10"/>
      <c r="KNE10" s="8"/>
      <c r="KNF10"/>
      <c r="KNG10" s="8"/>
      <c r="KNH10"/>
      <c r="KNI10" s="8"/>
      <c r="KNJ10"/>
      <c r="KNK10" s="8"/>
      <c r="KNL10"/>
      <c r="KNM10" s="8"/>
      <c r="KNN10"/>
      <c r="KNO10" s="8"/>
      <c r="KNP10"/>
      <c r="KNQ10" s="8"/>
      <c r="KNR10"/>
      <c r="KNS10" s="8"/>
      <c r="KNT10"/>
      <c r="KNU10" s="8"/>
      <c r="KNV10"/>
      <c r="KNW10" s="8"/>
      <c r="KNX10"/>
      <c r="KNY10" s="8"/>
      <c r="KNZ10"/>
      <c r="KOA10" s="8"/>
      <c r="KOB10"/>
      <c r="KOC10" s="8"/>
      <c r="KOD10"/>
      <c r="KOE10" s="8"/>
      <c r="KOF10"/>
      <c r="KOG10" s="8"/>
      <c r="KOH10"/>
      <c r="KOI10" s="8"/>
      <c r="KOJ10"/>
      <c r="KOK10" s="8"/>
      <c r="KOL10"/>
      <c r="KOM10" s="8"/>
      <c r="KON10"/>
      <c r="KOO10" s="8"/>
      <c r="KOP10"/>
      <c r="KOQ10" s="8"/>
      <c r="KOR10"/>
      <c r="KOS10" s="8"/>
      <c r="KOT10"/>
      <c r="KOU10" s="8"/>
      <c r="KOV10"/>
      <c r="KOW10" s="8"/>
      <c r="KOX10"/>
      <c r="KOY10" s="8"/>
      <c r="KOZ10"/>
      <c r="KPA10" s="8"/>
      <c r="KPB10"/>
      <c r="KPC10" s="8"/>
      <c r="KPD10"/>
      <c r="KPE10" s="8"/>
      <c r="KPF10"/>
      <c r="KPG10" s="8"/>
      <c r="KPH10"/>
      <c r="KPI10" s="8"/>
      <c r="KPJ10"/>
      <c r="KPK10" s="8"/>
      <c r="KPL10"/>
      <c r="KPM10" s="8"/>
      <c r="KPN10"/>
      <c r="KPO10" s="8"/>
      <c r="KPP10"/>
      <c r="KPQ10" s="8"/>
      <c r="KPR10"/>
      <c r="KPS10" s="8"/>
      <c r="KPT10"/>
      <c r="KPU10" s="8"/>
      <c r="KPV10"/>
      <c r="KPW10" s="8"/>
      <c r="KPX10"/>
      <c r="KPY10" s="8"/>
      <c r="KPZ10"/>
      <c r="KQA10" s="8"/>
      <c r="KQB10"/>
      <c r="KQC10" s="8"/>
      <c r="KQD10"/>
      <c r="KQE10" s="8"/>
      <c r="KQF10"/>
      <c r="KQG10" s="8"/>
      <c r="KQH10"/>
      <c r="KQI10" s="8"/>
      <c r="KQJ10"/>
      <c r="KQK10" s="8"/>
      <c r="KQL10"/>
      <c r="KQM10" s="8"/>
      <c r="KQN10"/>
      <c r="KQO10" s="8"/>
      <c r="KQP10"/>
      <c r="KQQ10" s="8"/>
      <c r="KQR10"/>
      <c r="KQS10" s="8"/>
      <c r="KQT10"/>
      <c r="KQU10" s="8"/>
      <c r="KQV10"/>
      <c r="KQW10" s="8"/>
      <c r="KQX10"/>
      <c r="KQY10" s="8"/>
      <c r="KQZ10"/>
      <c r="KRA10" s="8"/>
      <c r="KRB10"/>
      <c r="KRC10" s="8"/>
      <c r="KRD10"/>
      <c r="KRE10" s="8"/>
      <c r="KRF10"/>
      <c r="KRG10" s="8"/>
      <c r="KRH10"/>
      <c r="KRI10" s="8"/>
      <c r="KRJ10"/>
      <c r="KRK10" s="8"/>
      <c r="KRL10"/>
      <c r="KRM10" s="8"/>
      <c r="KRN10"/>
      <c r="KRO10" s="8"/>
      <c r="KRP10"/>
      <c r="KRQ10" s="8"/>
      <c r="KRR10"/>
      <c r="KRS10" s="8"/>
      <c r="KRT10"/>
      <c r="KRU10" s="8"/>
      <c r="KRV10"/>
      <c r="KRW10" s="8"/>
      <c r="KRX10"/>
      <c r="KRY10" s="8"/>
      <c r="KRZ10"/>
      <c r="KSA10" s="8"/>
      <c r="KSB10"/>
      <c r="KSC10" s="8"/>
      <c r="KSD10"/>
      <c r="KSE10" s="8"/>
      <c r="KSF10"/>
      <c r="KSG10" s="8"/>
      <c r="KSH10"/>
      <c r="KSI10" s="8"/>
      <c r="KSJ10"/>
      <c r="KSK10" s="8"/>
      <c r="KSL10"/>
      <c r="KSM10" s="8"/>
      <c r="KSN10"/>
      <c r="KSO10" s="8"/>
      <c r="KSP10"/>
      <c r="KSQ10" s="8"/>
      <c r="KSR10"/>
      <c r="KSS10" s="8"/>
      <c r="KST10"/>
      <c r="KSU10" s="8"/>
      <c r="KSV10"/>
      <c r="KSW10" s="8"/>
      <c r="KSX10"/>
      <c r="KSY10" s="8"/>
      <c r="KSZ10"/>
      <c r="KTA10" s="8"/>
      <c r="KTB10"/>
      <c r="KTC10" s="8"/>
      <c r="KTD10"/>
      <c r="KTE10" s="8"/>
      <c r="KTF10"/>
      <c r="KTG10" s="8"/>
      <c r="KTH10"/>
      <c r="KTI10" s="8"/>
      <c r="KTJ10"/>
      <c r="KTK10" s="8"/>
      <c r="KTL10"/>
      <c r="KTM10" s="8"/>
      <c r="KTN10"/>
      <c r="KTO10" s="8"/>
      <c r="KTP10"/>
      <c r="KTQ10" s="8"/>
      <c r="KTR10"/>
      <c r="KTS10" s="8"/>
      <c r="KTT10"/>
      <c r="KTU10" s="8"/>
      <c r="KTV10"/>
      <c r="KTW10" s="8"/>
      <c r="KTX10"/>
      <c r="KTY10" s="8"/>
      <c r="KTZ10"/>
      <c r="KUA10" s="8"/>
      <c r="KUB10"/>
      <c r="KUC10" s="8"/>
      <c r="KUD10"/>
      <c r="KUE10" s="8"/>
      <c r="KUF10"/>
      <c r="KUG10" s="8"/>
      <c r="KUH10"/>
      <c r="KUI10" s="8"/>
      <c r="KUJ10"/>
      <c r="KUK10" s="8"/>
      <c r="KUL10"/>
      <c r="KUM10" s="8"/>
      <c r="KUN10"/>
      <c r="KUO10" s="8"/>
      <c r="KUP10"/>
      <c r="KUQ10" s="8"/>
      <c r="KUR10"/>
      <c r="KUS10" s="8"/>
      <c r="KUT10"/>
      <c r="KUU10" s="8"/>
      <c r="KUV10"/>
      <c r="KUW10" s="8"/>
      <c r="KUX10"/>
      <c r="KUY10" s="8"/>
      <c r="KUZ10"/>
      <c r="KVA10" s="8"/>
      <c r="KVB10"/>
      <c r="KVC10" s="8"/>
      <c r="KVD10"/>
      <c r="KVE10" s="8"/>
      <c r="KVF10"/>
      <c r="KVG10" s="8"/>
      <c r="KVH10"/>
      <c r="KVI10" s="8"/>
      <c r="KVJ10"/>
      <c r="KVK10" s="8"/>
      <c r="KVL10"/>
      <c r="KVM10" s="8"/>
      <c r="KVN10"/>
      <c r="KVO10" s="8"/>
      <c r="KVP10"/>
      <c r="KVQ10" s="8"/>
      <c r="KVR10"/>
      <c r="KVS10" s="8"/>
      <c r="KVT10"/>
      <c r="KVU10" s="8"/>
      <c r="KVV10"/>
      <c r="KVW10" s="8"/>
      <c r="KVX10"/>
      <c r="KVY10" s="8"/>
      <c r="KVZ10"/>
      <c r="KWA10" s="8"/>
      <c r="KWB10"/>
      <c r="KWC10" s="8"/>
      <c r="KWD10"/>
      <c r="KWE10" s="8"/>
      <c r="KWF10"/>
      <c r="KWG10" s="8"/>
      <c r="KWH10"/>
      <c r="KWI10" s="8"/>
      <c r="KWJ10"/>
      <c r="KWK10" s="8"/>
      <c r="KWL10"/>
      <c r="KWM10" s="8"/>
      <c r="KWN10"/>
      <c r="KWO10" s="8"/>
      <c r="KWP10"/>
      <c r="KWQ10" s="8"/>
      <c r="KWR10"/>
      <c r="KWS10" s="8"/>
      <c r="KWT10"/>
      <c r="KWU10" s="8"/>
      <c r="KWV10"/>
      <c r="KWW10" s="8"/>
      <c r="KWX10"/>
      <c r="KWY10" s="8"/>
      <c r="KWZ10"/>
      <c r="KXA10" s="8"/>
      <c r="KXB10"/>
      <c r="KXC10" s="8"/>
      <c r="KXD10"/>
      <c r="KXE10" s="8"/>
      <c r="KXF10"/>
      <c r="KXG10" s="8"/>
      <c r="KXH10"/>
      <c r="KXI10" s="8"/>
      <c r="KXJ10"/>
      <c r="KXK10" s="8"/>
      <c r="KXL10"/>
      <c r="KXM10" s="8"/>
      <c r="KXN10"/>
      <c r="KXO10" s="8"/>
      <c r="KXP10"/>
      <c r="KXQ10" s="8"/>
      <c r="KXR10"/>
      <c r="KXS10" s="8"/>
      <c r="KXT10"/>
      <c r="KXU10" s="8"/>
      <c r="KXV10"/>
      <c r="KXW10" s="8"/>
      <c r="KXX10"/>
      <c r="KXY10" s="8"/>
      <c r="KXZ10"/>
      <c r="KYA10" s="8"/>
      <c r="KYB10"/>
      <c r="KYC10" s="8"/>
      <c r="KYD10"/>
      <c r="KYE10" s="8"/>
      <c r="KYF10"/>
      <c r="KYG10" s="8"/>
      <c r="KYH10"/>
      <c r="KYI10" s="8"/>
      <c r="KYJ10"/>
      <c r="KYK10" s="8"/>
      <c r="KYL10"/>
      <c r="KYM10" s="8"/>
      <c r="KYN10"/>
      <c r="KYO10" s="8"/>
      <c r="KYP10"/>
      <c r="KYQ10" s="8"/>
      <c r="KYR10"/>
      <c r="KYS10" s="8"/>
      <c r="KYT10"/>
      <c r="KYU10" s="8"/>
      <c r="KYV10"/>
      <c r="KYW10" s="8"/>
      <c r="KYX10"/>
      <c r="KYY10" s="8"/>
      <c r="KYZ10"/>
      <c r="KZA10" s="8"/>
      <c r="KZB10"/>
      <c r="KZC10" s="8"/>
      <c r="KZD10"/>
      <c r="KZE10" s="8"/>
      <c r="KZF10"/>
      <c r="KZG10" s="8"/>
      <c r="KZH10"/>
      <c r="KZI10" s="8"/>
      <c r="KZJ10"/>
      <c r="KZK10" s="8"/>
      <c r="KZL10"/>
      <c r="KZM10" s="8"/>
      <c r="KZN10"/>
      <c r="KZO10" s="8"/>
      <c r="KZP10"/>
      <c r="KZQ10" s="8"/>
      <c r="KZR10"/>
      <c r="KZS10" s="8"/>
      <c r="KZT10"/>
      <c r="KZU10" s="8"/>
      <c r="KZV10"/>
      <c r="KZW10" s="8"/>
      <c r="KZX10"/>
      <c r="KZY10" s="8"/>
      <c r="KZZ10"/>
      <c r="LAA10" s="8"/>
      <c r="LAB10"/>
      <c r="LAC10" s="8"/>
      <c r="LAD10"/>
      <c r="LAE10" s="8"/>
      <c r="LAF10"/>
      <c r="LAG10" s="8"/>
      <c r="LAH10"/>
      <c r="LAI10" s="8"/>
      <c r="LAJ10"/>
      <c r="LAK10" s="8"/>
      <c r="LAL10"/>
      <c r="LAM10" s="8"/>
      <c r="LAN10"/>
      <c r="LAO10" s="8"/>
      <c r="LAP10"/>
      <c r="LAQ10" s="8"/>
      <c r="LAR10"/>
      <c r="LAS10" s="8"/>
      <c r="LAT10"/>
      <c r="LAU10" s="8"/>
      <c r="LAV10"/>
      <c r="LAW10" s="8"/>
      <c r="LAX10"/>
      <c r="LAY10" s="8"/>
      <c r="LAZ10"/>
      <c r="LBA10" s="8"/>
      <c r="LBB10"/>
      <c r="LBC10" s="8"/>
      <c r="LBD10"/>
      <c r="LBE10" s="8"/>
      <c r="LBF10"/>
      <c r="LBG10" s="8"/>
      <c r="LBH10"/>
      <c r="LBI10" s="8"/>
      <c r="LBJ10"/>
      <c r="LBK10" s="8"/>
      <c r="LBL10"/>
      <c r="LBM10" s="8"/>
      <c r="LBN10"/>
      <c r="LBO10" s="8"/>
      <c r="LBP10"/>
      <c r="LBQ10" s="8"/>
      <c r="LBR10"/>
      <c r="LBS10" s="8"/>
      <c r="LBT10"/>
      <c r="LBU10" s="8"/>
      <c r="LBV10"/>
      <c r="LBW10" s="8"/>
      <c r="LBX10"/>
      <c r="LBY10" s="8"/>
      <c r="LBZ10"/>
      <c r="LCA10" s="8"/>
      <c r="LCB10"/>
      <c r="LCC10" s="8"/>
      <c r="LCD10"/>
      <c r="LCE10" s="8"/>
      <c r="LCF10"/>
      <c r="LCG10" s="8"/>
      <c r="LCH10"/>
      <c r="LCI10" s="8"/>
      <c r="LCJ10"/>
      <c r="LCK10" s="8"/>
      <c r="LCL10"/>
      <c r="LCM10" s="8"/>
      <c r="LCN10"/>
      <c r="LCO10" s="8"/>
      <c r="LCP10"/>
      <c r="LCQ10" s="8"/>
      <c r="LCR10"/>
      <c r="LCS10" s="8"/>
      <c r="LCT10"/>
      <c r="LCU10" s="8"/>
      <c r="LCV10"/>
      <c r="LCW10" s="8"/>
      <c r="LCX10"/>
      <c r="LCY10" s="8"/>
      <c r="LCZ10"/>
      <c r="LDA10" s="8"/>
      <c r="LDB10"/>
      <c r="LDC10" s="8"/>
      <c r="LDD10"/>
      <c r="LDE10" s="8"/>
      <c r="LDF10"/>
      <c r="LDG10" s="8"/>
      <c r="LDH10"/>
      <c r="LDI10" s="8"/>
      <c r="LDJ10"/>
      <c r="LDK10" s="8"/>
      <c r="LDL10"/>
      <c r="LDM10" s="8"/>
      <c r="LDN10"/>
      <c r="LDO10" s="8"/>
      <c r="LDP10"/>
      <c r="LDQ10" s="8"/>
      <c r="LDR10"/>
      <c r="LDS10" s="8"/>
      <c r="LDT10"/>
      <c r="LDU10" s="8"/>
      <c r="LDV10"/>
      <c r="LDW10" s="8"/>
      <c r="LDX10"/>
      <c r="LDY10" s="8"/>
      <c r="LDZ10"/>
      <c r="LEA10" s="8"/>
      <c r="LEB10"/>
      <c r="LEC10" s="8"/>
      <c r="LED10"/>
      <c r="LEE10" s="8"/>
      <c r="LEF10"/>
      <c r="LEG10" s="8"/>
      <c r="LEH10"/>
      <c r="LEI10" s="8"/>
      <c r="LEJ10"/>
      <c r="LEK10" s="8"/>
      <c r="LEL10"/>
      <c r="LEM10" s="8"/>
      <c r="LEN10"/>
      <c r="LEO10" s="8"/>
      <c r="LEP10"/>
      <c r="LEQ10" s="8"/>
      <c r="LER10"/>
      <c r="LES10" s="8"/>
      <c r="LET10"/>
      <c r="LEU10" s="8"/>
      <c r="LEV10"/>
      <c r="LEW10" s="8"/>
      <c r="LEX10"/>
      <c r="LEY10" s="8"/>
      <c r="LEZ10"/>
      <c r="LFA10" s="8"/>
      <c r="LFB10"/>
      <c r="LFC10" s="8"/>
      <c r="LFD10"/>
      <c r="LFE10" s="8"/>
      <c r="LFF10"/>
      <c r="LFG10" s="8"/>
      <c r="LFH10"/>
      <c r="LFI10" s="8"/>
      <c r="LFJ10"/>
      <c r="LFK10" s="8"/>
      <c r="LFL10"/>
      <c r="LFM10" s="8"/>
      <c r="LFN10"/>
      <c r="LFO10" s="8"/>
      <c r="LFP10"/>
      <c r="LFQ10" s="8"/>
      <c r="LFR10"/>
      <c r="LFS10" s="8"/>
      <c r="LFT10"/>
      <c r="LFU10" s="8"/>
      <c r="LFV10"/>
      <c r="LFW10" s="8"/>
      <c r="LFX10"/>
      <c r="LFY10" s="8"/>
      <c r="LFZ10"/>
      <c r="LGA10" s="8"/>
      <c r="LGB10"/>
      <c r="LGC10" s="8"/>
      <c r="LGD10"/>
      <c r="LGE10" s="8"/>
      <c r="LGF10"/>
      <c r="LGG10" s="8"/>
      <c r="LGH10"/>
      <c r="LGI10" s="8"/>
      <c r="LGJ10"/>
      <c r="LGK10" s="8"/>
      <c r="LGL10"/>
      <c r="LGM10" s="8"/>
      <c r="LGN10"/>
      <c r="LGO10" s="8"/>
      <c r="LGP10"/>
      <c r="LGQ10" s="8"/>
      <c r="LGR10"/>
      <c r="LGS10" s="8"/>
      <c r="LGT10"/>
      <c r="LGU10" s="8"/>
      <c r="LGV10"/>
      <c r="LGW10" s="8"/>
      <c r="LGX10"/>
      <c r="LGY10" s="8"/>
      <c r="LGZ10"/>
      <c r="LHA10" s="8"/>
      <c r="LHB10"/>
      <c r="LHC10" s="8"/>
      <c r="LHD10"/>
      <c r="LHE10" s="8"/>
      <c r="LHF10"/>
      <c r="LHG10" s="8"/>
      <c r="LHH10"/>
      <c r="LHI10" s="8"/>
      <c r="LHJ10"/>
      <c r="LHK10" s="8"/>
      <c r="LHL10"/>
      <c r="LHM10" s="8"/>
      <c r="LHN10"/>
      <c r="LHO10" s="8"/>
      <c r="LHP10"/>
      <c r="LHQ10" s="8"/>
      <c r="LHR10"/>
      <c r="LHS10" s="8"/>
      <c r="LHT10"/>
      <c r="LHU10" s="8"/>
      <c r="LHV10"/>
      <c r="LHW10" s="8"/>
      <c r="LHX10"/>
      <c r="LHY10" s="8"/>
      <c r="LHZ10"/>
      <c r="LIA10" s="8"/>
      <c r="LIB10"/>
      <c r="LIC10" s="8"/>
      <c r="LID10"/>
      <c r="LIE10" s="8"/>
      <c r="LIF10"/>
      <c r="LIG10" s="8"/>
      <c r="LIH10"/>
      <c r="LII10" s="8"/>
      <c r="LIJ10"/>
      <c r="LIK10" s="8"/>
      <c r="LIL10"/>
      <c r="LIM10" s="8"/>
      <c r="LIN10"/>
      <c r="LIO10" s="8"/>
      <c r="LIP10"/>
      <c r="LIQ10" s="8"/>
      <c r="LIR10"/>
      <c r="LIS10" s="8"/>
      <c r="LIT10"/>
      <c r="LIU10" s="8"/>
      <c r="LIV10"/>
      <c r="LIW10" s="8"/>
      <c r="LIX10"/>
      <c r="LIY10" s="8"/>
      <c r="LIZ10"/>
      <c r="LJA10" s="8"/>
      <c r="LJB10"/>
      <c r="LJC10" s="8"/>
      <c r="LJD10"/>
      <c r="LJE10" s="8"/>
      <c r="LJF10"/>
      <c r="LJG10" s="8"/>
      <c r="LJH10"/>
      <c r="LJI10" s="8"/>
      <c r="LJJ10"/>
      <c r="LJK10" s="8"/>
      <c r="LJL10"/>
      <c r="LJM10" s="8"/>
      <c r="LJN10"/>
      <c r="LJO10" s="8"/>
      <c r="LJP10"/>
      <c r="LJQ10" s="8"/>
      <c r="LJR10"/>
      <c r="LJS10" s="8"/>
      <c r="LJT10"/>
      <c r="LJU10" s="8"/>
      <c r="LJV10"/>
      <c r="LJW10" s="8"/>
      <c r="LJX10"/>
      <c r="LJY10" s="8"/>
      <c r="LJZ10"/>
      <c r="LKA10" s="8"/>
      <c r="LKB10"/>
      <c r="LKC10" s="8"/>
      <c r="LKD10"/>
      <c r="LKE10" s="8"/>
      <c r="LKF10"/>
      <c r="LKG10" s="8"/>
      <c r="LKH10"/>
      <c r="LKI10" s="8"/>
      <c r="LKJ10"/>
      <c r="LKK10" s="8"/>
      <c r="LKL10"/>
      <c r="LKM10" s="8"/>
      <c r="LKN10"/>
      <c r="LKO10" s="8"/>
      <c r="LKP10"/>
      <c r="LKQ10" s="8"/>
      <c r="LKR10"/>
      <c r="LKS10" s="8"/>
      <c r="LKT10"/>
      <c r="LKU10" s="8"/>
      <c r="LKV10"/>
      <c r="LKW10" s="8"/>
      <c r="LKX10"/>
      <c r="LKY10" s="8"/>
      <c r="LKZ10"/>
      <c r="LLA10" s="8"/>
      <c r="LLB10"/>
      <c r="LLC10" s="8"/>
      <c r="LLD10"/>
      <c r="LLE10" s="8"/>
      <c r="LLF10"/>
      <c r="LLG10" s="8"/>
      <c r="LLH10"/>
      <c r="LLI10" s="8"/>
      <c r="LLJ10"/>
      <c r="LLK10" s="8"/>
      <c r="LLL10"/>
      <c r="LLM10" s="8"/>
      <c r="LLN10"/>
      <c r="LLO10" s="8"/>
      <c r="LLP10"/>
      <c r="LLQ10" s="8"/>
      <c r="LLR10"/>
      <c r="LLS10" s="8"/>
      <c r="LLT10"/>
      <c r="LLU10" s="8"/>
      <c r="LLV10"/>
      <c r="LLW10" s="8"/>
      <c r="LLX10"/>
      <c r="LLY10" s="8"/>
      <c r="LLZ10"/>
      <c r="LMA10" s="8"/>
      <c r="LMB10"/>
      <c r="LMC10" s="8"/>
      <c r="LMD10"/>
      <c r="LME10" s="8"/>
      <c r="LMF10"/>
      <c r="LMG10" s="8"/>
      <c r="LMH10"/>
      <c r="LMI10" s="8"/>
      <c r="LMJ10"/>
      <c r="LMK10" s="8"/>
      <c r="LML10"/>
      <c r="LMM10" s="8"/>
      <c r="LMN10"/>
      <c r="LMO10" s="8"/>
      <c r="LMP10"/>
      <c r="LMQ10" s="8"/>
      <c r="LMR10"/>
      <c r="LMS10" s="8"/>
      <c r="LMT10"/>
      <c r="LMU10" s="8"/>
      <c r="LMV10"/>
      <c r="LMW10" s="8"/>
      <c r="LMX10"/>
      <c r="LMY10" s="8"/>
      <c r="LMZ10"/>
      <c r="LNA10" s="8"/>
      <c r="LNB10"/>
      <c r="LNC10" s="8"/>
      <c r="LND10"/>
      <c r="LNE10" s="8"/>
      <c r="LNF10"/>
      <c r="LNG10" s="8"/>
      <c r="LNH10"/>
      <c r="LNI10" s="8"/>
      <c r="LNJ10"/>
      <c r="LNK10" s="8"/>
      <c r="LNL10"/>
      <c r="LNM10" s="8"/>
      <c r="LNN10"/>
      <c r="LNO10" s="8"/>
      <c r="LNP10"/>
      <c r="LNQ10" s="8"/>
      <c r="LNR10"/>
      <c r="LNS10" s="8"/>
      <c r="LNT10"/>
      <c r="LNU10" s="8"/>
      <c r="LNV10"/>
      <c r="LNW10" s="8"/>
      <c r="LNX10"/>
      <c r="LNY10" s="8"/>
      <c r="LNZ10"/>
      <c r="LOA10" s="8"/>
      <c r="LOB10"/>
      <c r="LOC10" s="8"/>
      <c r="LOD10"/>
      <c r="LOE10" s="8"/>
      <c r="LOF10"/>
      <c r="LOG10" s="8"/>
      <c r="LOH10"/>
      <c r="LOI10" s="8"/>
      <c r="LOJ10"/>
      <c r="LOK10" s="8"/>
      <c r="LOL10"/>
      <c r="LOM10" s="8"/>
      <c r="LON10"/>
      <c r="LOO10" s="8"/>
      <c r="LOP10"/>
      <c r="LOQ10" s="8"/>
      <c r="LOR10"/>
      <c r="LOS10" s="8"/>
      <c r="LOT10"/>
      <c r="LOU10" s="8"/>
      <c r="LOV10"/>
      <c r="LOW10" s="8"/>
      <c r="LOX10"/>
      <c r="LOY10" s="8"/>
      <c r="LOZ10"/>
      <c r="LPA10" s="8"/>
      <c r="LPB10"/>
      <c r="LPC10" s="8"/>
      <c r="LPD10"/>
      <c r="LPE10" s="8"/>
      <c r="LPF10"/>
      <c r="LPG10" s="8"/>
      <c r="LPH10"/>
      <c r="LPI10" s="8"/>
      <c r="LPJ10"/>
      <c r="LPK10" s="8"/>
      <c r="LPL10"/>
      <c r="LPM10" s="8"/>
      <c r="LPN10"/>
      <c r="LPO10" s="8"/>
      <c r="LPP10"/>
      <c r="LPQ10" s="8"/>
      <c r="LPR10"/>
      <c r="LPS10" s="8"/>
      <c r="LPT10"/>
      <c r="LPU10" s="8"/>
      <c r="LPV10"/>
      <c r="LPW10" s="8"/>
      <c r="LPX10"/>
      <c r="LPY10" s="8"/>
      <c r="LPZ10"/>
      <c r="LQA10" s="8"/>
      <c r="LQB10"/>
      <c r="LQC10" s="8"/>
      <c r="LQD10"/>
      <c r="LQE10" s="8"/>
      <c r="LQF10"/>
      <c r="LQG10" s="8"/>
      <c r="LQH10"/>
      <c r="LQI10" s="8"/>
      <c r="LQJ10"/>
      <c r="LQK10" s="8"/>
      <c r="LQL10"/>
      <c r="LQM10" s="8"/>
      <c r="LQN10"/>
      <c r="LQO10" s="8"/>
      <c r="LQP10"/>
      <c r="LQQ10" s="8"/>
      <c r="LQR10"/>
      <c r="LQS10" s="8"/>
      <c r="LQT10"/>
      <c r="LQU10" s="8"/>
      <c r="LQV10"/>
      <c r="LQW10" s="8"/>
      <c r="LQX10"/>
      <c r="LQY10" s="8"/>
      <c r="LQZ10"/>
      <c r="LRA10" s="8"/>
      <c r="LRB10"/>
      <c r="LRC10" s="8"/>
      <c r="LRD10"/>
      <c r="LRE10" s="8"/>
      <c r="LRF10"/>
      <c r="LRG10" s="8"/>
      <c r="LRH10"/>
      <c r="LRI10" s="8"/>
      <c r="LRJ10"/>
      <c r="LRK10" s="8"/>
      <c r="LRL10"/>
      <c r="LRM10" s="8"/>
      <c r="LRN10"/>
      <c r="LRO10" s="8"/>
      <c r="LRP10"/>
      <c r="LRQ10" s="8"/>
      <c r="LRR10"/>
      <c r="LRS10" s="8"/>
      <c r="LRT10"/>
      <c r="LRU10" s="8"/>
      <c r="LRV10"/>
      <c r="LRW10" s="8"/>
      <c r="LRX10"/>
      <c r="LRY10" s="8"/>
      <c r="LRZ10"/>
      <c r="LSA10" s="8"/>
      <c r="LSB10"/>
      <c r="LSC10" s="8"/>
      <c r="LSD10"/>
      <c r="LSE10" s="8"/>
      <c r="LSF10"/>
      <c r="LSG10" s="8"/>
      <c r="LSH10"/>
      <c r="LSI10" s="8"/>
      <c r="LSJ10"/>
      <c r="LSK10" s="8"/>
      <c r="LSL10"/>
      <c r="LSM10" s="8"/>
      <c r="LSN10"/>
      <c r="LSO10" s="8"/>
      <c r="LSP10"/>
      <c r="LSQ10" s="8"/>
      <c r="LSR10"/>
      <c r="LSS10" s="8"/>
      <c r="LST10"/>
      <c r="LSU10" s="8"/>
      <c r="LSV10"/>
      <c r="LSW10" s="8"/>
      <c r="LSX10"/>
      <c r="LSY10" s="8"/>
      <c r="LSZ10"/>
      <c r="LTA10" s="8"/>
      <c r="LTB10"/>
      <c r="LTC10" s="8"/>
      <c r="LTD10"/>
      <c r="LTE10" s="8"/>
      <c r="LTF10"/>
      <c r="LTG10" s="8"/>
      <c r="LTH10"/>
      <c r="LTI10" s="8"/>
      <c r="LTJ10"/>
      <c r="LTK10" s="8"/>
      <c r="LTL10"/>
      <c r="LTM10" s="8"/>
      <c r="LTN10"/>
      <c r="LTO10" s="8"/>
      <c r="LTP10"/>
      <c r="LTQ10" s="8"/>
      <c r="LTR10"/>
      <c r="LTS10" s="8"/>
      <c r="LTT10"/>
      <c r="LTU10" s="8"/>
      <c r="LTV10"/>
      <c r="LTW10" s="8"/>
      <c r="LTX10"/>
      <c r="LTY10" s="8"/>
      <c r="LTZ10"/>
      <c r="LUA10" s="8"/>
      <c r="LUB10"/>
      <c r="LUC10" s="8"/>
      <c r="LUD10"/>
      <c r="LUE10" s="8"/>
      <c r="LUF10"/>
      <c r="LUG10" s="8"/>
      <c r="LUH10"/>
      <c r="LUI10" s="8"/>
      <c r="LUJ10"/>
      <c r="LUK10" s="8"/>
      <c r="LUL10"/>
      <c r="LUM10" s="8"/>
      <c r="LUN10"/>
      <c r="LUO10" s="8"/>
      <c r="LUP10"/>
      <c r="LUQ10" s="8"/>
      <c r="LUR10"/>
      <c r="LUS10" s="8"/>
      <c r="LUT10"/>
      <c r="LUU10" s="8"/>
      <c r="LUV10"/>
      <c r="LUW10" s="8"/>
      <c r="LUX10"/>
      <c r="LUY10" s="8"/>
      <c r="LUZ10"/>
      <c r="LVA10" s="8"/>
      <c r="LVB10"/>
      <c r="LVC10" s="8"/>
      <c r="LVD10"/>
      <c r="LVE10" s="8"/>
      <c r="LVF10"/>
      <c r="LVG10" s="8"/>
      <c r="LVH10"/>
      <c r="LVI10" s="8"/>
      <c r="LVJ10"/>
      <c r="LVK10" s="8"/>
      <c r="LVL10"/>
      <c r="LVM10" s="8"/>
      <c r="LVN10"/>
      <c r="LVO10" s="8"/>
      <c r="LVP10"/>
      <c r="LVQ10" s="8"/>
      <c r="LVR10"/>
      <c r="LVS10" s="8"/>
      <c r="LVT10"/>
      <c r="LVU10" s="8"/>
      <c r="LVV10"/>
      <c r="LVW10" s="8"/>
      <c r="LVX10"/>
      <c r="LVY10" s="8"/>
      <c r="LVZ10"/>
      <c r="LWA10" s="8"/>
      <c r="LWB10"/>
      <c r="LWC10" s="8"/>
      <c r="LWD10"/>
      <c r="LWE10" s="8"/>
      <c r="LWF10"/>
      <c r="LWG10" s="8"/>
      <c r="LWH10"/>
      <c r="LWI10" s="8"/>
      <c r="LWJ10"/>
      <c r="LWK10" s="8"/>
      <c r="LWL10"/>
      <c r="LWM10" s="8"/>
      <c r="LWN10"/>
      <c r="LWO10" s="8"/>
      <c r="LWP10"/>
      <c r="LWQ10" s="8"/>
      <c r="LWR10"/>
      <c r="LWS10" s="8"/>
      <c r="LWT10"/>
      <c r="LWU10" s="8"/>
      <c r="LWV10"/>
      <c r="LWW10" s="8"/>
      <c r="LWX10"/>
      <c r="LWY10" s="8"/>
      <c r="LWZ10"/>
      <c r="LXA10" s="8"/>
      <c r="LXB10"/>
      <c r="LXC10" s="8"/>
      <c r="LXD10"/>
      <c r="LXE10" s="8"/>
      <c r="LXF10"/>
      <c r="LXG10" s="8"/>
      <c r="LXH10"/>
      <c r="LXI10" s="8"/>
      <c r="LXJ10"/>
      <c r="LXK10" s="8"/>
      <c r="LXL10"/>
      <c r="LXM10" s="8"/>
      <c r="LXN10"/>
      <c r="LXO10" s="8"/>
      <c r="LXP10"/>
      <c r="LXQ10" s="8"/>
      <c r="LXR10"/>
      <c r="LXS10" s="8"/>
      <c r="LXT10"/>
      <c r="LXU10" s="8"/>
      <c r="LXV10"/>
      <c r="LXW10" s="8"/>
      <c r="LXX10"/>
      <c r="LXY10" s="8"/>
      <c r="LXZ10"/>
      <c r="LYA10" s="8"/>
      <c r="LYB10"/>
      <c r="LYC10" s="8"/>
      <c r="LYD10"/>
      <c r="LYE10" s="8"/>
      <c r="LYF10"/>
      <c r="LYG10" s="8"/>
      <c r="LYH10"/>
      <c r="LYI10" s="8"/>
      <c r="LYJ10"/>
      <c r="LYK10" s="8"/>
      <c r="LYL10"/>
      <c r="LYM10" s="8"/>
      <c r="LYN10"/>
      <c r="LYO10" s="8"/>
      <c r="LYP10"/>
      <c r="LYQ10" s="8"/>
      <c r="LYR10"/>
      <c r="LYS10" s="8"/>
      <c r="LYT10"/>
      <c r="LYU10" s="8"/>
      <c r="LYV10"/>
      <c r="LYW10" s="8"/>
      <c r="LYX10"/>
      <c r="LYY10" s="8"/>
      <c r="LYZ10"/>
      <c r="LZA10" s="8"/>
      <c r="LZB10"/>
      <c r="LZC10" s="8"/>
      <c r="LZD10"/>
      <c r="LZE10" s="8"/>
      <c r="LZF10"/>
      <c r="LZG10" s="8"/>
      <c r="LZH10"/>
      <c r="LZI10" s="8"/>
      <c r="LZJ10"/>
      <c r="LZK10" s="8"/>
      <c r="LZL10"/>
      <c r="LZM10" s="8"/>
      <c r="LZN10"/>
      <c r="LZO10" s="8"/>
      <c r="LZP10"/>
      <c r="LZQ10" s="8"/>
      <c r="LZR10"/>
      <c r="LZS10" s="8"/>
      <c r="LZT10"/>
      <c r="LZU10" s="8"/>
      <c r="LZV10"/>
      <c r="LZW10" s="8"/>
      <c r="LZX10"/>
      <c r="LZY10" s="8"/>
      <c r="LZZ10"/>
      <c r="MAA10" s="8"/>
      <c r="MAB10"/>
      <c r="MAC10" s="8"/>
      <c r="MAD10"/>
      <c r="MAE10" s="8"/>
      <c r="MAF10"/>
      <c r="MAG10" s="8"/>
      <c r="MAH10"/>
      <c r="MAI10" s="8"/>
      <c r="MAJ10"/>
      <c r="MAK10" s="8"/>
      <c r="MAL10"/>
      <c r="MAM10" s="8"/>
      <c r="MAN10"/>
      <c r="MAO10" s="8"/>
      <c r="MAP10"/>
      <c r="MAQ10" s="8"/>
      <c r="MAR10"/>
      <c r="MAS10" s="8"/>
      <c r="MAT10"/>
      <c r="MAU10" s="8"/>
      <c r="MAV10"/>
      <c r="MAW10" s="8"/>
      <c r="MAX10"/>
      <c r="MAY10" s="8"/>
      <c r="MAZ10"/>
      <c r="MBA10" s="8"/>
      <c r="MBB10"/>
      <c r="MBC10" s="8"/>
      <c r="MBD10"/>
      <c r="MBE10" s="8"/>
      <c r="MBF10"/>
      <c r="MBG10" s="8"/>
      <c r="MBH10"/>
      <c r="MBI10" s="8"/>
      <c r="MBJ10"/>
      <c r="MBK10" s="8"/>
      <c r="MBL10"/>
      <c r="MBM10" s="8"/>
      <c r="MBN10"/>
      <c r="MBO10" s="8"/>
      <c r="MBP10"/>
      <c r="MBQ10" s="8"/>
      <c r="MBR10"/>
      <c r="MBS10" s="8"/>
      <c r="MBT10"/>
      <c r="MBU10" s="8"/>
      <c r="MBV10"/>
      <c r="MBW10" s="8"/>
      <c r="MBX10"/>
      <c r="MBY10" s="8"/>
      <c r="MBZ10"/>
      <c r="MCA10" s="8"/>
      <c r="MCB10"/>
      <c r="MCC10" s="8"/>
      <c r="MCD10"/>
      <c r="MCE10" s="8"/>
      <c r="MCF10"/>
      <c r="MCG10" s="8"/>
      <c r="MCH10"/>
      <c r="MCI10" s="8"/>
      <c r="MCJ10"/>
      <c r="MCK10" s="8"/>
      <c r="MCL10"/>
      <c r="MCM10" s="8"/>
      <c r="MCN10"/>
      <c r="MCO10" s="8"/>
      <c r="MCP10"/>
      <c r="MCQ10" s="8"/>
      <c r="MCR10"/>
      <c r="MCS10" s="8"/>
      <c r="MCT10"/>
      <c r="MCU10" s="8"/>
      <c r="MCV10"/>
      <c r="MCW10" s="8"/>
      <c r="MCX10"/>
      <c r="MCY10" s="8"/>
      <c r="MCZ10"/>
      <c r="MDA10" s="8"/>
      <c r="MDB10"/>
      <c r="MDC10" s="8"/>
      <c r="MDD10"/>
      <c r="MDE10" s="8"/>
      <c r="MDF10"/>
      <c r="MDG10" s="8"/>
      <c r="MDH10"/>
      <c r="MDI10" s="8"/>
      <c r="MDJ10"/>
      <c r="MDK10" s="8"/>
      <c r="MDL10"/>
      <c r="MDM10" s="8"/>
      <c r="MDN10"/>
      <c r="MDO10" s="8"/>
      <c r="MDP10"/>
      <c r="MDQ10" s="8"/>
      <c r="MDR10"/>
      <c r="MDS10" s="8"/>
      <c r="MDT10"/>
      <c r="MDU10" s="8"/>
      <c r="MDV10"/>
      <c r="MDW10" s="8"/>
      <c r="MDX10"/>
      <c r="MDY10" s="8"/>
      <c r="MDZ10"/>
      <c r="MEA10" s="8"/>
      <c r="MEB10"/>
      <c r="MEC10" s="8"/>
      <c r="MED10"/>
      <c r="MEE10" s="8"/>
      <c r="MEF10"/>
      <c r="MEG10" s="8"/>
      <c r="MEH10"/>
      <c r="MEI10" s="8"/>
      <c r="MEJ10"/>
      <c r="MEK10" s="8"/>
      <c r="MEL10"/>
      <c r="MEM10" s="8"/>
      <c r="MEN10"/>
      <c r="MEO10" s="8"/>
      <c r="MEP10"/>
      <c r="MEQ10" s="8"/>
      <c r="MER10"/>
      <c r="MES10" s="8"/>
      <c r="MET10"/>
      <c r="MEU10" s="8"/>
      <c r="MEV10"/>
      <c r="MEW10" s="8"/>
      <c r="MEX10"/>
      <c r="MEY10" s="8"/>
      <c r="MEZ10"/>
      <c r="MFA10" s="8"/>
      <c r="MFB10"/>
      <c r="MFC10" s="8"/>
      <c r="MFD10"/>
      <c r="MFE10" s="8"/>
      <c r="MFF10"/>
      <c r="MFG10" s="8"/>
      <c r="MFH10"/>
      <c r="MFI10" s="8"/>
      <c r="MFJ10"/>
      <c r="MFK10" s="8"/>
      <c r="MFL10"/>
      <c r="MFM10" s="8"/>
      <c r="MFN10"/>
      <c r="MFO10" s="8"/>
      <c r="MFP10"/>
      <c r="MFQ10" s="8"/>
      <c r="MFR10"/>
      <c r="MFS10" s="8"/>
      <c r="MFT10"/>
      <c r="MFU10" s="8"/>
      <c r="MFV10"/>
      <c r="MFW10" s="8"/>
      <c r="MFX10"/>
      <c r="MFY10" s="8"/>
      <c r="MFZ10"/>
      <c r="MGA10" s="8"/>
      <c r="MGB10"/>
      <c r="MGC10" s="8"/>
      <c r="MGD10"/>
      <c r="MGE10" s="8"/>
      <c r="MGF10"/>
      <c r="MGG10" s="8"/>
      <c r="MGH10"/>
      <c r="MGI10" s="8"/>
      <c r="MGJ10"/>
      <c r="MGK10" s="8"/>
      <c r="MGL10"/>
      <c r="MGM10" s="8"/>
      <c r="MGN10"/>
      <c r="MGO10" s="8"/>
      <c r="MGP10"/>
      <c r="MGQ10" s="8"/>
      <c r="MGR10"/>
      <c r="MGS10" s="8"/>
      <c r="MGT10"/>
      <c r="MGU10" s="8"/>
      <c r="MGV10"/>
      <c r="MGW10" s="8"/>
      <c r="MGX10"/>
      <c r="MGY10" s="8"/>
      <c r="MGZ10"/>
      <c r="MHA10" s="8"/>
      <c r="MHB10"/>
      <c r="MHC10" s="8"/>
      <c r="MHD10"/>
      <c r="MHE10" s="8"/>
      <c r="MHF10"/>
      <c r="MHG10" s="8"/>
      <c r="MHH10"/>
      <c r="MHI10" s="8"/>
      <c r="MHJ10"/>
      <c r="MHK10" s="8"/>
      <c r="MHL10"/>
      <c r="MHM10" s="8"/>
      <c r="MHN10"/>
      <c r="MHO10" s="8"/>
      <c r="MHP10"/>
      <c r="MHQ10" s="8"/>
      <c r="MHR10"/>
      <c r="MHS10" s="8"/>
      <c r="MHT10"/>
      <c r="MHU10" s="8"/>
      <c r="MHV10"/>
      <c r="MHW10" s="8"/>
      <c r="MHX10"/>
      <c r="MHY10" s="8"/>
      <c r="MHZ10"/>
      <c r="MIA10" s="8"/>
      <c r="MIB10"/>
      <c r="MIC10" s="8"/>
      <c r="MID10"/>
      <c r="MIE10" s="8"/>
      <c r="MIF10"/>
      <c r="MIG10" s="8"/>
      <c r="MIH10"/>
      <c r="MII10" s="8"/>
      <c r="MIJ10"/>
      <c r="MIK10" s="8"/>
      <c r="MIL10"/>
      <c r="MIM10" s="8"/>
      <c r="MIN10"/>
      <c r="MIO10" s="8"/>
      <c r="MIP10"/>
      <c r="MIQ10" s="8"/>
      <c r="MIR10"/>
      <c r="MIS10" s="8"/>
      <c r="MIT10"/>
      <c r="MIU10" s="8"/>
      <c r="MIV10"/>
      <c r="MIW10" s="8"/>
      <c r="MIX10"/>
      <c r="MIY10" s="8"/>
      <c r="MIZ10"/>
      <c r="MJA10" s="8"/>
      <c r="MJB10"/>
      <c r="MJC10" s="8"/>
      <c r="MJD10"/>
      <c r="MJE10" s="8"/>
      <c r="MJF10"/>
      <c r="MJG10" s="8"/>
      <c r="MJH10"/>
      <c r="MJI10" s="8"/>
      <c r="MJJ10"/>
      <c r="MJK10" s="8"/>
      <c r="MJL10"/>
      <c r="MJM10" s="8"/>
      <c r="MJN10"/>
      <c r="MJO10" s="8"/>
      <c r="MJP10"/>
      <c r="MJQ10" s="8"/>
      <c r="MJR10"/>
      <c r="MJS10" s="8"/>
      <c r="MJT10"/>
      <c r="MJU10" s="8"/>
      <c r="MJV10"/>
      <c r="MJW10" s="8"/>
      <c r="MJX10"/>
      <c r="MJY10" s="8"/>
      <c r="MJZ10"/>
      <c r="MKA10" s="8"/>
      <c r="MKB10"/>
      <c r="MKC10" s="8"/>
      <c r="MKD10"/>
      <c r="MKE10" s="8"/>
      <c r="MKF10"/>
      <c r="MKG10" s="8"/>
      <c r="MKH10"/>
      <c r="MKI10" s="8"/>
      <c r="MKJ10"/>
      <c r="MKK10" s="8"/>
      <c r="MKL10"/>
      <c r="MKM10" s="8"/>
      <c r="MKN10"/>
      <c r="MKO10" s="8"/>
      <c r="MKP10"/>
      <c r="MKQ10" s="8"/>
      <c r="MKR10"/>
      <c r="MKS10" s="8"/>
      <c r="MKT10"/>
      <c r="MKU10" s="8"/>
      <c r="MKV10"/>
      <c r="MKW10" s="8"/>
      <c r="MKX10"/>
      <c r="MKY10" s="8"/>
      <c r="MKZ10"/>
      <c r="MLA10" s="8"/>
      <c r="MLB10"/>
      <c r="MLC10" s="8"/>
      <c r="MLD10"/>
      <c r="MLE10" s="8"/>
      <c r="MLF10"/>
      <c r="MLG10" s="8"/>
      <c r="MLH10"/>
      <c r="MLI10" s="8"/>
      <c r="MLJ10"/>
      <c r="MLK10" s="8"/>
      <c r="MLL10"/>
      <c r="MLM10" s="8"/>
      <c r="MLN10"/>
      <c r="MLO10" s="8"/>
      <c r="MLP10"/>
      <c r="MLQ10" s="8"/>
      <c r="MLR10"/>
      <c r="MLS10" s="8"/>
      <c r="MLT10"/>
      <c r="MLU10" s="8"/>
      <c r="MLV10"/>
      <c r="MLW10" s="8"/>
      <c r="MLX10"/>
      <c r="MLY10" s="8"/>
      <c r="MLZ10"/>
      <c r="MMA10" s="8"/>
      <c r="MMB10"/>
      <c r="MMC10" s="8"/>
      <c r="MMD10"/>
      <c r="MME10" s="8"/>
      <c r="MMF10"/>
      <c r="MMG10" s="8"/>
      <c r="MMH10"/>
      <c r="MMI10" s="8"/>
      <c r="MMJ10"/>
      <c r="MMK10" s="8"/>
      <c r="MML10"/>
      <c r="MMM10" s="8"/>
      <c r="MMN10"/>
      <c r="MMO10" s="8"/>
      <c r="MMP10"/>
      <c r="MMQ10" s="8"/>
      <c r="MMR10"/>
      <c r="MMS10" s="8"/>
      <c r="MMT10"/>
      <c r="MMU10" s="8"/>
      <c r="MMV10"/>
      <c r="MMW10" s="8"/>
      <c r="MMX10"/>
      <c r="MMY10" s="8"/>
      <c r="MMZ10"/>
      <c r="MNA10" s="8"/>
      <c r="MNB10"/>
      <c r="MNC10" s="8"/>
      <c r="MND10"/>
      <c r="MNE10" s="8"/>
      <c r="MNF10"/>
      <c r="MNG10" s="8"/>
      <c r="MNH10"/>
      <c r="MNI10" s="8"/>
      <c r="MNJ10"/>
      <c r="MNK10" s="8"/>
      <c r="MNL10"/>
      <c r="MNM10" s="8"/>
      <c r="MNN10"/>
      <c r="MNO10" s="8"/>
      <c r="MNP10"/>
      <c r="MNQ10" s="8"/>
      <c r="MNR10"/>
      <c r="MNS10" s="8"/>
      <c r="MNT10"/>
      <c r="MNU10" s="8"/>
      <c r="MNV10"/>
      <c r="MNW10" s="8"/>
      <c r="MNX10"/>
      <c r="MNY10" s="8"/>
      <c r="MNZ10"/>
      <c r="MOA10" s="8"/>
      <c r="MOB10"/>
      <c r="MOC10" s="8"/>
      <c r="MOD10"/>
      <c r="MOE10" s="8"/>
      <c r="MOF10"/>
      <c r="MOG10" s="8"/>
      <c r="MOH10"/>
      <c r="MOI10" s="8"/>
      <c r="MOJ10"/>
      <c r="MOK10" s="8"/>
      <c r="MOL10"/>
      <c r="MOM10" s="8"/>
      <c r="MON10"/>
      <c r="MOO10" s="8"/>
      <c r="MOP10"/>
      <c r="MOQ10" s="8"/>
      <c r="MOR10"/>
      <c r="MOS10" s="8"/>
      <c r="MOT10"/>
      <c r="MOU10" s="8"/>
      <c r="MOV10"/>
      <c r="MOW10" s="8"/>
      <c r="MOX10"/>
      <c r="MOY10" s="8"/>
      <c r="MOZ10"/>
      <c r="MPA10" s="8"/>
      <c r="MPB10"/>
      <c r="MPC10" s="8"/>
      <c r="MPD10"/>
      <c r="MPE10" s="8"/>
      <c r="MPF10"/>
      <c r="MPG10" s="8"/>
      <c r="MPH10"/>
      <c r="MPI10" s="8"/>
      <c r="MPJ10"/>
      <c r="MPK10" s="8"/>
      <c r="MPL10"/>
      <c r="MPM10" s="8"/>
      <c r="MPN10"/>
      <c r="MPO10" s="8"/>
      <c r="MPP10"/>
      <c r="MPQ10" s="8"/>
      <c r="MPR10"/>
      <c r="MPS10" s="8"/>
      <c r="MPT10"/>
      <c r="MPU10" s="8"/>
      <c r="MPV10"/>
      <c r="MPW10" s="8"/>
      <c r="MPX10"/>
      <c r="MPY10" s="8"/>
      <c r="MPZ10"/>
      <c r="MQA10" s="8"/>
      <c r="MQB10"/>
      <c r="MQC10" s="8"/>
      <c r="MQD10"/>
      <c r="MQE10" s="8"/>
      <c r="MQF10"/>
      <c r="MQG10" s="8"/>
      <c r="MQH10"/>
      <c r="MQI10" s="8"/>
      <c r="MQJ10"/>
      <c r="MQK10" s="8"/>
      <c r="MQL10"/>
      <c r="MQM10" s="8"/>
      <c r="MQN10"/>
      <c r="MQO10" s="8"/>
      <c r="MQP10"/>
      <c r="MQQ10" s="8"/>
      <c r="MQR10"/>
      <c r="MQS10" s="8"/>
      <c r="MQT10"/>
      <c r="MQU10" s="8"/>
      <c r="MQV10"/>
      <c r="MQW10" s="8"/>
      <c r="MQX10"/>
      <c r="MQY10" s="8"/>
      <c r="MQZ10"/>
      <c r="MRA10" s="8"/>
      <c r="MRB10"/>
      <c r="MRC10" s="8"/>
      <c r="MRD10"/>
      <c r="MRE10" s="8"/>
      <c r="MRF10"/>
      <c r="MRG10" s="8"/>
      <c r="MRH10"/>
      <c r="MRI10" s="8"/>
      <c r="MRJ10"/>
      <c r="MRK10" s="8"/>
      <c r="MRL10"/>
      <c r="MRM10" s="8"/>
      <c r="MRN10"/>
      <c r="MRO10" s="8"/>
      <c r="MRP10"/>
      <c r="MRQ10" s="8"/>
      <c r="MRR10"/>
      <c r="MRS10" s="8"/>
      <c r="MRT10"/>
      <c r="MRU10" s="8"/>
      <c r="MRV10"/>
      <c r="MRW10" s="8"/>
      <c r="MRX10"/>
      <c r="MRY10" s="8"/>
      <c r="MRZ10"/>
      <c r="MSA10" s="8"/>
      <c r="MSB10"/>
      <c r="MSC10" s="8"/>
      <c r="MSD10"/>
      <c r="MSE10" s="8"/>
      <c r="MSF10"/>
      <c r="MSG10" s="8"/>
      <c r="MSH10"/>
      <c r="MSI10" s="8"/>
      <c r="MSJ10"/>
      <c r="MSK10" s="8"/>
      <c r="MSL10"/>
      <c r="MSM10" s="8"/>
      <c r="MSN10"/>
      <c r="MSO10" s="8"/>
      <c r="MSP10"/>
      <c r="MSQ10" s="8"/>
      <c r="MSR10"/>
      <c r="MSS10" s="8"/>
      <c r="MST10"/>
      <c r="MSU10" s="8"/>
      <c r="MSV10"/>
      <c r="MSW10" s="8"/>
      <c r="MSX10"/>
      <c r="MSY10" s="8"/>
      <c r="MSZ10"/>
      <c r="MTA10" s="8"/>
      <c r="MTB10"/>
      <c r="MTC10" s="8"/>
      <c r="MTD10"/>
      <c r="MTE10" s="8"/>
      <c r="MTF10"/>
      <c r="MTG10" s="8"/>
      <c r="MTH10"/>
      <c r="MTI10" s="8"/>
      <c r="MTJ10"/>
      <c r="MTK10" s="8"/>
      <c r="MTL10"/>
      <c r="MTM10" s="8"/>
      <c r="MTN10"/>
      <c r="MTO10" s="8"/>
      <c r="MTP10"/>
      <c r="MTQ10" s="8"/>
      <c r="MTR10"/>
      <c r="MTS10" s="8"/>
      <c r="MTT10"/>
      <c r="MTU10" s="8"/>
      <c r="MTV10"/>
      <c r="MTW10" s="8"/>
      <c r="MTX10"/>
      <c r="MTY10" s="8"/>
      <c r="MTZ10"/>
      <c r="MUA10" s="8"/>
      <c r="MUB10"/>
      <c r="MUC10" s="8"/>
      <c r="MUD10"/>
      <c r="MUE10" s="8"/>
      <c r="MUF10"/>
      <c r="MUG10" s="8"/>
      <c r="MUH10"/>
      <c r="MUI10" s="8"/>
      <c r="MUJ10"/>
      <c r="MUK10" s="8"/>
      <c r="MUL10"/>
      <c r="MUM10" s="8"/>
      <c r="MUN10"/>
      <c r="MUO10" s="8"/>
      <c r="MUP10"/>
      <c r="MUQ10" s="8"/>
      <c r="MUR10"/>
      <c r="MUS10" s="8"/>
      <c r="MUT10"/>
      <c r="MUU10" s="8"/>
      <c r="MUV10"/>
      <c r="MUW10" s="8"/>
      <c r="MUX10"/>
      <c r="MUY10" s="8"/>
      <c r="MUZ10"/>
      <c r="MVA10" s="8"/>
      <c r="MVB10"/>
      <c r="MVC10" s="8"/>
      <c r="MVD10"/>
      <c r="MVE10" s="8"/>
      <c r="MVF10"/>
      <c r="MVG10" s="8"/>
      <c r="MVH10"/>
      <c r="MVI10" s="8"/>
      <c r="MVJ10"/>
      <c r="MVK10" s="8"/>
      <c r="MVL10"/>
      <c r="MVM10" s="8"/>
      <c r="MVN10"/>
      <c r="MVO10" s="8"/>
      <c r="MVP10"/>
      <c r="MVQ10" s="8"/>
      <c r="MVR10"/>
      <c r="MVS10" s="8"/>
      <c r="MVT10"/>
      <c r="MVU10" s="8"/>
      <c r="MVV10"/>
      <c r="MVW10" s="8"/>
      <c r="MVX10"/>
      <c r="MVY10" s="8"/>
      <c r="MVZ10"/>
      <c r="MWA10" s="8"/>
      <c r="MWB10"/>
      <c r="MWC10" s="8"/>
      <c r="MWD10"/>
      <c r="MWE10" s="8"/>
      <c r="MWF10"/>
      <c r="MWG10" s="8"/>
      <c r="MWH10"/>
      <c r="MWI10" s="8"/>
      <c r="MWJ10"/>
      <c r="MWK10" s="8"/>
      <c r="MWL10"/>
      <c r="MWM10" s="8"/>
      <c r="MWN10"/>
      <c r="MWO10" s="8"/>
      <c r="MWP10"/>
      <c r="MWQ10" s="8"/>
      <c r="MWR10"/>
      <c r="MWS10" s="8"/>
      <c r="MWT10"/>
      <c r="MWU10" s="8"/>
      <c r="MWV10"/>
      <c r="MWW10" s="8"/>
      <c r="MWX10"/>
      <c r="MWY10" s="8"/>
      <c r="MWZ10"/>
      <c r="MXA10" s="8"/>
      <c r="MXB10"/>
      <c r="MXC10" s="8"/>
      <c r="MXD10"/>
      <c r="MXE10" s="8"/>
      <c r="MXF10"/>
      <c r="MXG10" s="8"/>
      <c r="MXH10"/>
      <c r="MXI10" s="8"/>
      <c r="MXJ10"/>
      <c r="MXK10" s="8"/>
      <c r="MXL10"/>
      <c r="MXM10" s="8"/>
      <c r="MXN10"/>
      <c r="MXO10" s="8"/>
      <c r="MXP10"/>
      <c r="MXQ10" s="8"/>
      <c r="MXR10"/>
      <c r="MXS10" s="8"/>
      <c r="MXT10"/>
      <c r="MXU10" s="8"/>
      <c r="MXV10"/>
      <c r="MXW10" s="8"/>
      <c r="MXX10"/>
      <c r="MXY10" s="8"/>
      <c r="MXZ10"/>
      <c r="MYA10" s="8"/>
      <c r="MYB10"/>
      <c r="MYC10" s="8"/>
      <c r="MYD10"/>
      <c r="MYE10" s="8"/>
      <c r="MYF10"/>
      <c r="MYG10" s="8"/>
      <c r="MYH10"/>
      <c r="MYI10" s="8"/>
      <c r="MYJ10"/>
      <c r="MYK10" s="8"/>
      <c r="MYL10"/>
      <c r="MYM10" s="8"/>
      <c r="MYN10"/>
      <c r="MYO10" s="8"/>
      <c r="MYP10"/>
      <c r="MYQ10" s="8"/>
      <c r="MYR10"/>
      <c r="MYS10" s="8"/>
      <c r="MYT10"/>
      <c r="MYU10" s="8"/>
      <c r="MYV10"/>
      <c r="MYW10" s="8"/>
      <c r="MYX10"/>
      <c r="MYY10" s="8"/>
      <c r="MYZ10"/>
      <c r="MZA10" s="8"/>
      <c r="MZB10"/>
      <c r="MZC10" s="8"/>
      <c r="MZD10"/>
      <c r="MZE10" s="8"/>
      <c r="MZF10"/>
      <c r="MZG10" s="8"/>
      <c r="MZH10"/>
      <c r="MZI10" s="8"/>
      <c r="MZJ10"/>
      <c r="MZK10" s="8"/>
      <c r="MZL10"/>
      <c r="MZM10" s="8"/>
      <c r="MZN10"/>
      <c r="MZO10" s="8"/>
      <c r="MZP10"/>
      <c r="MZQ10" s="8"/>
      <c r="MZR10"/>
      <c r="MZS10" s="8"/>
      <c r="MZT10"/>
      <c r="MZU10" s="8"/>
      <c r="MZV10"/>
      <c r="MZW10" s="8"/>
      <c r="MZX10"/>
      <c r="MZY10" s="8"/>
      <c r="MZZ10"/>
      <c r="NAA10" s="8"/>
      <c r="NAB10"/>
      <c r="NAC10" s="8"/>
      <c r="NAD10"/>
      <c r="NAE10" s="8"/>
      <c r="NAF10"/>
      <c r="NAG10" s="8"/>
      <c r="NAH10"/>
      <c r="NAI10" s="8"/>
      <c r="NAJ10"/>
      <c r="NAK10" s="8"/>
      <c r="NAL10"/>
      <c r="NAM10" s="8"/>
      <c r="NAN10"/>
      <c r="NAO10" s="8"/>
      <c r="NAP10"/>
      <c r="NAQ10" s="8"/>
      <c r="NAR10"/>
      <c r="NAS10" s="8"/>
      <c r="NAT10"/>
      <c r="NAU10" s="8"/>
      <c r="NAV10"/>
      <c r="NAW10" s="8"/>
      <c r="NAX10"/>
      <c r="NAY10" s="8"/>
      <c r="NAZ10"/>
      <c r="NBA10" s="8"/>
      <c r="NBB10"/>
      <c r="NBC10" s="8"/>
      <c r="NBD10"/>
      <c r="NBE10" s="8"/>
      <c r="NBF10"/>
      <c r="NBG10" s="8"/>
      <c r="NBH10"/>
      <c r="NBI10" s="8"/>
      <c r="NBJ10"/>
      <c r="NBK10" s="8"/>
      <c r="NBL10"/>
      <c r="NBM10" s="8"/>
      <c r="NBN10"/>
      <c r="NBO10" s="8"/>
      <c r="NBP10"/>
      <c r="NBQ10" s="8"/>
      <c r="NBR10"/>
      <c r="NBS10" s="8"/>
      <c r="NBT10"/>
      <c r="NBU10" s="8"/>
      <c r="NBV10"/>
      <c r="NBW10" s="8"/>
      <c r="NBX10"/>
      <c r="NBY10" s="8"/>
      <c r="NBZ10"/>
      <c r="NCA10" s="8"/>
      <c r="NCB10"/>
      <c r="NCC10" s="8"/>
      <c r="NCD10"/>
      <c r="NCE10" s="8"/>
      <c r="NCF10"/>
      <c r="NCG10" s="8"/>
      <c r="NCH10"/>
      <c r="NCI10" s="8"/>
      <c r="NCJ10"/>
      <c r="NCK10" s="8"/>
      <c r="NCL10"/>
      <c r="NCM10" s="8"/>
      <c r="NCN10"/>
      <c r="NCO10" s="8"/>
      <c r="NCP10"/>
      <c r="NCQ10" s="8"/>
      <c r="NCR10"/>
      <c r="NCS10" s="8"/>
      <c r="NCT10"/>
      <c r="NCU10" s="8"/>
      <c r="NCV10"/>
      <c r="NCW10" s="8"/>
      <c r="NCX10"/>
      <c r="NCY10" s="8"/>
      <c r="NCZ10"/>
      <c r="NDA10" s="8"/>
      <c r="NDB10"/>
      <c r="NDC10" s="8"/>
      <c r="NDD10"/>
      <c r="NDE10" s="8"/>
      <c r="NDF10"/>
      <c r="NDG10" s="8"/>
      <c r="NDH10"/>
      <c r="NDI10" s="8"/>
      <c r="NDJ10"/>
      <c r="NDK10" s="8"/>
      <c r="NDL10"/>
      <c r="NDM10" s="8"/>
      <c r="NDN10"/>
      <c r="NDO10" s="8"/>
      <c r="NDP10"/>
      <c r="NDQ10" s="8"/>
      <c r="NDR10"/>
      <c r="NDS10" s="8"/>
      <c r="NDT10"/>
      <c r="NDU10" s="8"/>
      <c r="NDV10"/>
      <c r="NDW10" s="8"/>
      <c r="NDX10"/>
      <c r="NDY10" s="8"/>
      <c r="NDZ10"/>
      <c r="NEA10" s="8"/>
      <c r="NEB10"/>
      <c r="NEC10" s="8"/>
      <c r="NED10"/>
      <c r="NEE10" s="8"/>
      <c r="NEF10"/>
      <c r="NEG10" s="8"/>
      <c r="NEH10"/>
      <c r="NEI10" s="8"/>
      <c r="NEJ10"/>
      <c r="NEK10" s="8"/>
      <c r="NEL10"/>
      <c r="NEM10" s="8"/>
      <c r="NEN10"/>
      <c r="NEO10" s="8"/>
      <c r="NEP10"/>
      <c r="NEQ10" s="8"/>
      <c r="NER10"/>
      <c r="NES10" s="8"/>
      <c r="NET10"/>
      <c r="NEU10" s="8"/>
      <c r="NEV10"/>
      <c r="NEW10" s="8"/>
      <c r="NEX10"/>
      <c r="NEY10" s="8"/>
      <c r="NEZ10"/>
      <c r="NFA10" s="8"/>
      <c r="NFB10"/>
      <c r="NFC10" s="8"/>
      <c r="NFD10"/>
      <c r="NFE10" s="8"/>
      <c r="NFF10"/>
      <c r="NFG10" s="8"/>
      <c r="NFH10"/>
      <c r="NFI10" s="8"/>
      <c r="NFJ10"/>
      <c r="NFK10" s="8"/>
      <c r="NFL10"/>
      <c r="NFM10" s="8"/>
      <c r="NFN10"/>
      <c r="NFO10" s="8"/>
      <c r="NFP10"/>
      <c r="NFQ10" s="8"/>
      <c r="NFR10"/>
      <c r="NFS10" s="8"/>
      <c r="NFT10"/>
      <c r="NFU10" s="8"/>
      <c r="NFV10"/>
      <c r="NFW10" s="8"/>
      <c r="NFX10"/>
      <c r="NFY10" s="8"/>
      <c r="NFZ10"/>
      <c r="NGA10" s="8"/>
      <c r="NGB10"/>
      <c r="NGC10" s="8"/>
      <c r="NGD10"/>
      <c r="NGE10" s="8"/>
      <c r="NGF10"/>
      <c r="NGG10" s="8"/>
      <c r="NGH10"/>
      <c r="NGI10" s="8"/>
      <c r="NGJ10"/>
      <c r="NGK10" s="8"/>
      <c r="NGL10"/>
      <c r="NGM10" s="8"/>
      <c r="NGN10"/>
      <c r="NGO10" s="8"/>
      <c r="NGP10"/>
      <c r="NGQ10" s="8"/>
      <c r="NGR10"/>
      <c r="NGS10" s="8"/>
      <c r="NGT10"/>
      <c r="NGU10" s="8"/>
      <c r="NGV10"/>
      <c r="NGW10" s="8"/>
      <c r="NGX10"/>
      <c r="NGY10" s="8"/>
      <c r="NGZ10"/>
      <c r="NHA10" s="8"/>
      <c r="NHB10"/>
      <c r="NHC10" s="8"/>
      <c r="NHD10"/>
      <c r="NHE10" s="8"/>
      <c r="NHF10"/>
      <c r="NHG10" s="8"/>
      <c r="NHH10"/>
      <c r="NHI10" s="8"/>
      <c r="NHJ10"/>
      <c r="NHK10" s="8"/>
      <c r="NHL10"/>
      <c r="NHM10" s="8"/>
      <c r="NHN10"/>
      <c r="NHO10" s="8"/>
      <c r="NHP10"/>
      <c r="NHQ10" s="8"/>
      <c r="NHR10"/>
      <c r="NHS10" s="8"/>
      <c r="NHT10"/>
      <c r="NHU10" s="8"/>
      <c r="NHV10"/>
      <c r="NHW10" s="8"/>
      <c r="NHX10"/>
      <c r="NHY10" s="8"/>
      <c r="NHZ10"/>
      <c r="NIA10" s="8"/>
      <c r="NIB10"/>
      <c r="NIC10" s="8"/>
      <c r="NID10"/>
      <c r="NIE10" s="8"/>
      <c r="NIF10"/>
      <c r="NIG10" s="8"/>
      <c r="NIH10"/>
      <c r="NII10" s="8"/>
      <c r="NIJ10"/>
      <c r="NIK10" s="8"/>
      <c r="NIL10"/>
      <c r="NIM10" s="8"/>
      <c r="NIN10"/>
      <c r="NIO10" s="8"/>
      <c r="NIP10"/>
      <c r="NIQ10" s="8"/>
      <c r="NIR10"/>
      <c r="NIS10" s="8"/>
      <c r="NIT10"/>
      <c r="NIU10" s="8"/>
      <c r="NIV10"/>
      <c r="NIW10" s="8"/>
      <c r="NIX10"/>
      <c r="NIY10" s="8"/>
      <c r="NIZ10"/>
      <c r="NJA10" s="8"/>
      <c r="NJB10"/>
      <c r="NJC10" s="8"/>
      <c r="NJD10"/>
      <c r="NJE10" s="8"/>
      <c r="NJF10"/>
      <c r="NJG10" s="8"/>
      <c r="NJH10"/>
      <c r="NJI10" s="8"/>
      <c r="NJJ10"/>
      <c r="NJK10" s="8"/>
      <c r="NJL10"/>
      <c r="NJM10" s="8"/>
      <c r="NJN10"/>
      <c r="NJO10" s="8"/>
      <c r="NJP10"/>
      <c r="NJQ10" s="8"/>
      <c r="NJR10"/>
      <c r="NJS10" s="8"/>
      <c r="NJT10"/>
      <c r="NJU10" s="8"/>
      <c r="NJV10"/>
      <c r="NJW10" s="8"/>
      <c r="NJX10"/>
      <c r="NJY10" s="8"/>
      <c r="NJZ10"/>
      <c r="NKA10" s="8"/>
      <c r="NKB10"/>
      <c r="NKC10" s="8"/>
      <c r="NKD10"/>
      <c r="NKE10" s="8"/>
      <c r="NKF10"/>
      <c r="NKG10" s="8"/>
      <c r="NKH10"/>
      <c r="NKI10" s="8"/>
      <c r="NKJ10"/>
      <c r="NKK10" s="8"/>
      <c r="NKL10"/>
      <c r="NKM10" s="8"/>
      <c r="NKN10"/>
      <c r="NKO10" s="8"/>
      <c r="NKP10"/>
      <c r="NKQ10" s="8"/>
      <c r="NKR10"/>
      <c r="NKS10" s="8"/>
      <c r="NKT10"/>
      <c r="NKU10" s="8"/>
      <c r="NKV10"/>
      <c r="NKW10" s="8"/>
      <c r="NKX10"/>
      <c r="NKY10" s="8"/>
      <c r="NKZ10"/>
      <c r="NLA10" s="8"/>
      <c r="NLB10"/>
      <c r="NLC10" s="8"/>
      <c r="NLD10"/>
      <c r="NLE10" s="8"/>
      <c r="NLF10"/>
      <c r="NLG10" s="8"/>
      <c r="NLH10"/>
      <c r="NLI10" s="8"/>
      <c r="NLJ10"/>
      <c r="NLK10" s="8"/>
      <c r="NLL10"/>
      <c r="NLM10" s="8"/>
      <c r="NLN10"/>
      <c r="NLO10" s="8"/>
      <c r="NLP10"/>
      <c r="NLQ10" s="8"/>
      <c r="NLR10"/>
      <c r="NLS10" s="8"/>
      <c r="NLT10"/>
      <c r="NLU10" s="8"/>
      <c r="NLV10"/>
      <c r="NLW10" s="8"/>
      <c r="NLX10"/>
      <c r="NLY10" s="8"/>
      <c r="NLZ10"/>
      <c r="NMA10" s="8"/>
      <c r="NMB10"/>
      <c r="NMC10" s="8"/>
      <c r="NMD10"/>
      <c r="NME10" s="8"/>
      <c r="NMF10"/>
      <c r="NMG10" s="8"/>
      <c r="NMH10"/>
      <c r="NMI10" s="8"/>
      <c r="NMJ10"/>
      <c r="NMK10" s="8"/>
      <c r="NML10"/>
      <c r="NMM10" s="8"/>
      <c r="NMN10"/>
      <c r="NMO10" s="8"/>
      <c r="NMP10"/>
      <c r="NMQ10" s="8"/>
      <c r="NMR10"/>
      <c r="NMS10" s="8"/>
      <c r="NMT10"/>
      <c r="NMU10" s="8"/>
      <c r="NMV10"/>
      <c r="NMW10" s="8"/>
      <c r="NMX10"/>
      <c r="NMY10" s="8"/>
      <c r="NMZ10"/>
      <c r="NNA10" s="8"/>
      <c r="NNB10"/>
      <c r="NNC10" s="8"/>
      <c r="NND10"/>
      <c r="NNE10" s="8"/>
      <c r="NNF10"/>
      <c r="NNG10" s="8"/>
      <c r="NNH10"/>
      <c r="NNI10" s="8"/>
      <c r="NNJ10"/>
      <c r="NNK10" s="8"/>
      <c r="NNL10"/>
      <c r="NNM10" s="8"/>
      <c r="NNN10"/>
      <c r="NNO10" s="8"/>
      <c r="NNP10"/>
      <c r="NNQ10" s="8"/>
      <c r="NNR10"/>
      <c r="NNS10" s="8"/>
      <c r="NNT10"/>
      <c r="NNU10" s="8"/>
      <c r="NNV10"/>
      <c r="NNW10" s="8"/>
      <c r="NNX10"/>
      <c r="NNY10" s="8"/>
      <c r="NNZ10"/>
      <c r="NOA10" s="8"/>
      <c r="NOB10"/>
      <c r="NOC10" s="8"/>
      <c r="NOD10"/>
      <c r="NOE10" s="8"/>
      <c r="NOF10"/>
      <c r="NOG10" s="8"/>
      <c r="NOH10"/>
      <c r="NOI10" s="8"/>
      <c r="NOJ10"/>
      <c r="NOK10" s="8"/>
      <c r="NOL10"/>
      <c r="NOM10" s="8"/>
      <c r="NON10"/>
      <c r="NOO10" s="8"/>
      <c r="NOP10"/>
      <c r="NOQ10" s="8"/>
      <c r="NOR10"/>
      <c r="NOS10" s="8"/>
      <c r="NOT10"/>
      <c r="NOU10" s="8"/>
      <c r="NOV10"/>
      <c r="NOW10" s="8"/>
      <c r="NOX10"/>
      <c r="NOY10" s="8"/>
      <c r="NOZ10"/>
      <c r="NPA10" s="8"/>
      <c r="NPB10"/>
      <c r="NPC10" s="8"/>
      <c r="NPD10"/>
      <c r="NPE10" s="8"/>
      <c r="NPF10"/>
      <c r="NPG10" s="8"/>
      <c r="NPH10"/>
      <c r="NPI10" s="8"/>
      <c r="NPJ10"/>
      <c r="NPK10" s="8"/>
      <c r="NPL10"/>
      <c r="NPM10" s="8"/>
      <c r="NPN10"/>
      <c r="NPO10" s="8"/>
      <c r="NPP10"/>
      <c r="NPQ10" s="8"/>
      <c r="NPR10"/>
      <c r="NPS10" s="8"/>
      <c r="NPT10"/>
      <c r="NPU10" s="8"/>
      <c r="NPV10"/>
      <c r="NPW10" s="8"/>
      <c r="NPX10"/>
      <c r="NPY10" s="8"/>
      <c r="NPZ10"/>
      <c r="NQA10" s="8"/>
      <c r="NQB10"/>
      <c r="NQC10" s="8"/>
      <c r="NQD10"/>
      <c r="NQE10" s="8"/>
      <c r="NQF10"/>
      <c r="NQG10" s="8"/>
      <c r="NQH10"/>
      <c r="NQI10" s="8"/>
      <c r="NQJ10"/>
      <c r="NQK10" s="8"/>
      <c r="NQL10"/>
      <c r="NQM10" s="8"/>
      <c r="NQN10"/>
      <c r="NQO10" s="8"/>
      <c r="NQP10"/>
      <c r="NQQ10" s="8"/>
      <c r="NQR10"/>
      <c r="NQS10" s="8"/>
      <c r="NQT10"/>
      <c r="NQU10" s="8"/>
      <c r="NQV10"/>
      <c r="NQW10" s="8"/>
      <c r="NQX10"/>
      <c r="NQY10" s="8"/>
      <c r="NQZ10"/>
      <c r="NRA10" s="8"/>
      <c r="NRB10"/>
      <c r="NRC10" s="8"/>
      <c r="NRD10"/>
      <c r="NRE10" s="8"/>
      <c r="NRF10"/>
      <c r="NRG10" s="8"/>
      <c r="NRH10"/>
      <c r="NRI10" s="8"/>
      <c r="NRJ10"/>
      <c r="NRK10" s="8"/>
      <c r="NRL10"/>
      <c r="NRM10" s="8"/>
      <c r="NRN10"/>
      <c r="NRO10" s="8"/>
      <c r="NRP10"/>
      <c r="NRQ10" s="8"/>
      <c r="NRR10"/>
      <c r="NRS10" s="8"/>
      <c r="NRT10"/>
      <c r="NRU10" s="8"/>
      <c r="NRV10"/>
      <c r="NRW10" s="8"/>
      <c r="NRX10"/>
      <c r="NRY10" s="8"/>
      <c r="NRZ10"/>
      <c r="NSA10" s="8"/>
      <c r="NSB10"/>
      <c r="NSC10" s="8"/>
      <c r="NSD10"/>
      <c r="NSE10" s="8"/>
      <c r="NSF10"/>
      <c r="NSG10" s="8"/>
      <c r="NSH10"/>
      <c r="NSI10" s="8"/>
      <c r="NSJ10"/>
      <c r="NSK10" s="8"/>
      <c r="NSL10"/>
      <c r="NSM10" s="8"/>
      <c r="NSN10"/>
      <c r="NSO10" s="8"/>
      <c r="NSP10"/>
      <c r="NSQ10" s="8"/>
      <c r="NSR10"/>
      <c r="NSS10" s="8"/>
      <c r="NST10"/>
      <c r="NSU10" s="8"/>
      <c r="NSV10"/>
      <c r="NSW10" s="8"/>
      <c r="NSX10"/>
      <c r="NSY10" s="8"/>
      <c r="NSZ10"/>
      <c r="NTA10" s="8"/>
      <c r="NTB10"/>
      <c r="NTC10" s="8"/>
      <c r="NTD10"/>
      <c r="NTE10" s="8"/>
      <c r="NTF10"/>
      <c r="NTG10" s="8"/>
      <c r="NTH10"/>
      <c r="NTI10" s="8"/>
      <c r="NTJ10"/>
      <c r="NTK10" s="8"/>
      <c r="NTL10"/>
      <c r="NTM10" s="8"/>
      <c r="NTN10"/>
      <c r="NTO10" s="8"/>
      <c r="NTP10"/>
      <c r="NTQ10" s="8"/>
      <c r="NTR10"/>
      <c r="NTS10" s="8"/>
      <c r="NTT10"/>
      <c r="NTU10" s="8"/>
      <c r="NTV10"/>
      <c r="NTW10" s="8"/>
      <c r="NTX10"/>
      <c r="NTY10" s="8"/>
      <c r="NTZ10"/>
      <c r="NUA10" s="8"/>
      <c r="NUB10"/>
      <c r="NUC10" s="8"/>
      <c r="NUD10"/>
      <c r="NUE10" s="8"/>
      <c r="NUF10"/>
      <c r="NUG10" s="8"/>
      <c r="NUH10"/>
      <c r="NUI10" s="8"/>
      <c r="NUJ10"/>
      <c r="NUK10" s="8"/>
      <c r="NUL10"/>
      <c r="NUM10" s="8"/>
      <c r="NUN10"/>
      <c r="NUO10" s="8"/>
      <c r="NUP10"/>
      <c r="NUQ10" s="8"/>
      <c r="NUR10"/>
      <c r="NUS10" s="8"/>
      <c r="NUT10"/>
      <c r="NUU10" s="8"/>
      <c r="NUV10"/>
      <c r="NUW10" s="8"/>
      <c r="NUX10"/>
      <c r="NUY10" s="8"/>
      <c r="NUZ10"/>
      <c r="NVA10" s="8"/>
      <c r="NVB10"/>
      <c r="NVC10" s="8"/>
      <c r="NVD10"/>
      <c r="NVE10" s="8"/>
      <c r="NVF10"/>
      <c r="NVG10" s="8"/>
      <c r="NVH10"/>
      <c r="NVI10" s="8"/>
      <c r="NVJ10"/>
      <c r="NVK10" s="8"/>
      <c r="NVL10"/>
      <c r="NVM10" s="8"/>
      <c r="NVN10"/>
      <c r="NVO10" s="8"/>
      <c r="NVP10"/>
      <c r="NVQ10" s="8"/>
      <c r="NVR10"/>
      <c r="NVS10" s="8"/>
      <c r="NVT10"/>
      <c r="NVU10" s="8"/>
      <c r="NVV10"/>
      <c r="NVW10" s="8"/>
      <c r="NVX10"/>
      <c r="NVY10" s="8"/>
      <c r="NVZ10"/>
      <c r="NWA10" s="8"/>
      <c r="NWB10"/>
      <c r="NWC10" s="8"/>
      <c r="NWD10"/>
      <c r="NWE10" s="8"/>
      <c r="NWF10"/>
      <c r="NWG10" s="8"/>
      <c r="NWH10"/>
      <c r="NWI10" s="8"/>
      <c r="NWJ10"/>
      <c r="NWK10" s="8"/>
      <c r="NWL10"/>
      <c r="NWM10" s="8"/>
      <c r="NWN10"/>
      <c r="NWO10" s="8"/>
      <c r="NWP10"/>
      <c r="NWQ10" s="8"/>
      <c r="NWR10"/>
      <c r="NWS10" s="8"/>
      <c r="NWT10"/>
      <c r="NWU10" s="8"/>
      <c r="NWV10"/>
      <c r="NWW10" s="8"/>
      <c r="NWX10"/>
      <c r="NWY10" s="8"/>
      <c r="NWZ10"/>
      <c r="NXA10" s="8"/>
      <c r="NXB10"/>
      <c r="NXC10" s="8"/>
      <c r="NXD10"/>
      <c r="NXE10" s="8"/>
      <c r="NXF10"/>
      <c r="NXG10" s="8"/>
      <c r="NXH10"/>
      <c r="NXI10" s="8"/>
      <c r="NXJ10"/>
      <c r="NXK10" s="8"/>
      <c r="NXL10"/>
      <c r="NXM10" s="8"/>
      <c r="NXN10"/>
      <c r="NXO10" s="8"/>
      <c r="NXP10"/>
      <c r="NXQ10" s="8"/>
      <c r="NXR10"/>
      <c r="NXS10" s="8"/>
      <c r="NXT10"/>
      <c r="NXU10" s="8"/>
      <c r="NXV10"/>
      <c r="NXW10" s="8"/>
      <c r="NXX10"/>
      <c r="NXY10" s="8"/>
      <c r="NXZ10"/>
      <c r="NYA10" s="8"/>
      <c r="NYB10"/>
      <c r="NYC10" s="8"/>
      <c r="NYD10"/>
      <c r="NYE10" s="8"/>
      <c r="NYF10"/>
      <c r="NYG10" s="8"/>
      <c r="NYH10"/>
      <c r="NYI10" s="8"/>
      <c r="NYJ10"/>
      <c r="NYK10" s="8"/>
      <c r="NYL10"/>
      <c r="NYM10" s="8"/>
      <c r="NYN10"/>
      <c r="NYO10" s="8"/>
      <c r="NYP10"/>
      <c r="NYQ10" s="8"/>
      <c r="NYR10"/>
      <c r="NYS10" s="8"/>
      <c r="NYT10"/>
      <c r="NYU10" s="8"/>
      <c r="NYV10"/>
      <c r="NYW10" s="8"/>
      <c r="NYX10"/>
      <c r="NYY10" s="8"/>
      <c r="NYZ10"/>
      <c r="NZA10" s="8"/>
      <c r="NZB10"/>
      <c r="NZC10" s="8"/>
      <c r="NZD10"/>
      <c r="NZE10" s="8"/>
      <c r="NZF10"/>
      <c r="NZG10" s="8"/>
      <c r="NZH10"/>
      <c r="NZI10" s="8"/>
      <c r="NZJ10"/>
      <c r="NZK10" s="8"/>
      <c r="NZL10"/>
      <c r="NZM10" s="8"/>
      <c r="NZN10"/>
      <c r="NZO10" s="8"/>
      <c r="NZP10"/>
      <c r="NZQ10" s="8"/>
      <c r="NZR10"/>
      <c r="NZS10" s="8"/>
      <c r="NZT10"/>
      <c r="NZU10" s="8"/>
      <c r="NZV10"/>
      <c r="NZW10" s="8"/>
      <c r="NZX10"/>
      <c r="NZY10" s="8"/>
      <c r="NZZ10"/>
      <c r="OAA10" s="8"/>
      <c r="OAB10"/>
      <c r="OAC10" s="8"/>
      <c r="OAD10"/>
      <c r="OAE10" s="8"/>
      <c r="OAF10"/>
      <c r="OAG10" s="8"/>
      <c r="OAH10"/>
      <c r="OAI10" s="8"/>
      <c r="OAJ10"/>
      <c r="OAK10" s="8"/>
      <c r="OAL10"/>
      <c r="OAM10" s="8"/>
      <c r="OAN10"/>
      <c r="OAO10" s="8"/>
      <c r="OAP10"/>
      <c r="OAQ10" s="8"/>
      <c r="OAR10"/>
      <c r="OAS10" s="8"/>
      <c r="OAT10"/>
      <c r="OAU10" s="8"/>
      <c r="OAV10"/>
      <c r="OAW10" s="8"/>
      <c r="OAX10"/>
      <c r="OAY10" s="8"/>
      <c r="OAZ10"/>
      <c r="OBA10" s="8"/>
      <c r="OBB10"/>
      <c r="OBC10" s="8"/>
      <c r="OBD10"/>
      <c r="OBE10" s="8"/>
      <c r="OBF10"/>
      <c r="OBG10" s="8"/>
      <c r="OBH10"/>
      <c r="OBI10" s="8"/>
      <c r="OBJ10"/>
      <c r="OBK10" s="8"/>
      <c r="OBL10"/>
      <c r="OBM10" s="8"/>
      <c r="OBN10"/>
      <c r="OBO10" s="8"/>
      <c r="OBP10"/>
      <c r="OBQ10" s="8"/>
      <c r="OBR10"/>
      <c r="OBS10" s="8"/>
      <c r="OBT10"/>
      <c r="OBU10" s="8"/>
      <c r="OBV10"/>
      <c r="OBW10" s="8"/>
      <c r="OBX10"/>
      <c r="OBY10" s="8"/>
      <c r="OBZ10"/>
      <c r="OCA10" s="8"/>
      <c r="OCB10"/>
      <c r="OCC10" s="8"/>
      <c r="OCD10"/>
      <c r="OCE10" s="8"/>
      <c r="OCF10"/>
      <c r="OCG10" s="8"/>
      <c r="OCH10"/>
      <c r="OCI10" s="8"/>
      <c r="OCJ10"/>
      <c r="OCK10" s="8"/>
      <c r="OCL10"/>
      <c r="OCM10" s="8"/>
      <c r="OCN10"/>
      <c r="OCO10" s="8"/>
      <c r="OCP10"/>
      <c r="OCQ10" s="8"/>
      <c r="OCR10"/>
      <c r="OCS10" s="8"/>
      <c r="OCT10"/>
      <c r="OCU10" s="8"/>
      <c r="OCV10"/>
      <c r="OCW10" s="8"/>
      <c r="OCX10"/>
      <c r="OCY10" s="8"/>
      <c r="OCZ10"/>
      <c r="ODA10" s="8"/>
      <c r="ODB10"/>
      <c r="ODC10" s="8"/>
      <c r="ODD10"/>
      <c r="ODE10" s="8"/>
      <c r="ODF10"/>
      <c r="ODG10" s="8"/>
      <c r="ODH10"/>
      <c r="ODI10" s="8"/>
      <c r="ODJ10"/>
      <c r="ODK10" s="8"/>
      <c r="ODL10"/>
      <c r="ODM10" s="8"/>
      <c r="ODN10"/>
      <c r="ODO10" s="8"/>
      <c r="ODP10"/>
      <c r="ODQ10" s="8"/>
      <c r="ODR10"/>
      <c r="ODS10" s="8"/>
      <c r="ODT10"/>
      <c r="ODU10" s="8"/>
      <c r="ODV10"/>
      <c r="ODW10" s="8"/>
      <c r="ODX10"/>
      <c r="ODY10" s="8"/>
      <c r="ODZ10"/>
      <c r="OEA10" s="8"/>
      <c r="OEB10"/>
      <c r="OEC10" s="8"/>
      <c r="OED10"/>
      <c r="OEE10" s="8"/>
      <c r="OEF10"/>
      <c r="OEG10" s="8"/>
      <c r="OEH10"/>
      <c r="OEI10" s="8"/>
      <c r="OEJ10"/>
      <c r="OEK10" s="8"/>
      <c r="OEL10"/>
      <c r="OEM10" s="8"/>
      <c r="OEN10"/>
      <c r="OEO10" s="8"/>
      <c r="OEP10"/>
      <c r="OEQ10" s="8"/>
      <c r="OER10"/>
      <c r="OES10" s="8"/>
      <c r="OET10"/>
      <c r="OEU10" s="8"/>
      <c r="OEV10"/>
      <c r="OEW10" s="8"/>
      <c r="OEX10"/>
      <c r="OEY10" s="8"/>
      <c r="OEZ10"/>
      <c r="OFA10" s="8"/>
      <c r="OFB10"/>
      <c r="OFC10" s="8"/>
      <c r="OFD10"/>
      <c r="OFE10" s="8"/>
      <c r="OFF10"/>
      <c r="OFG10" s="8"/>
      <c r="OFH10"/>
      <c r="OFI10" s="8"/>
      <c r="OFJ10"/>
      <c r="OFK10" s="8"/>
      <c r="OFL10"/>
      <c r="OFM10" s="8"/>
      <c r="OFN10"/>
      <c r="OFO10" s="8"/>
      <c r="OFP10"/>
      <c r="OFQ10" s="8"/>
      <c r="OFR10"/>
      <c r="OFS10" s="8"/>
      <c r="OFT10"/>
      <c r="OFU10" s="8"/>
      <c r="OFV10"/>
      <c r="OFW10" s="8"/>
      <c r="OFX10"/>
      <c r="OFY10" s="8"/>
      <c r="OFZ10"/>
      <c r="OGA10" s="8"/>
      <c r="OGB10"/>
      <c r="OGC10" s="8"/>
      <c r="OGD10"/>
      <c r="OGE10" s="8"/>
      <c r="OGF10"/>
      <c r="OGG10" s="8"/>
      <c r="OGH10"/>
      <c r="OGI10" s="8"/>
      <c r="OGJ10"/>
      <c r="OGK10" s="8"/>
      <c r="OGL10"/>
      <c r="OGM10" s="8"/>
      <c r="OGN10"/>
      <c r="OGO10" s="8"/>
      <c r="OGP10"/>
      <c r="OGQ10" s="8"/>
      <c r="OGR10"/>
      <c r="OGS10" s="8"/>
      <c r="OGT10"/>
      <c r="OGU10" s="8"/>
      <c r="OGV10"/>
      <c r="OGW10" s="8"/>
      <c r="OGX10"/>
      <c r="OGY10" s="8"/>
      <c r="OGZ10"/>
      <c r="OHA10" s="8"/>
      <c r="OHB10"/>
      <c r="OHC10" s="8"/>
      <c r="OHD10"/>
      <c r="OHE10" s="8"/>
      <c r="OHF10"/>
      <c r="OHG10" s="8"/>
      <c r="OHH10"/>
      <c r="OHI10" s="8"/>
      <c r="OHJ10"/>
      <c r="OHK10" s="8"/>
      <c r="OHL10"/>
      <c r="OHM10" s="8"/>
      <c r="OHN10"/>
      <c r="OHO10" s="8"/>
      <c r="OHP10"/>
      <c r="OHQ10" s="8"/>
      <c r="OHR10"/>
      <c r="OHS10" s="8"/>
      <c r="OHT10"/>
      <c r="OHU10" s="8"/>
      <c r="OHV10"/>
      <c r="OHW10" s="8"/>
      <c r="OHX10"/>
      <c r="OHY10" s="8"/>
      <c r="OHZ10"/>
      <c r="OIA10" s="8"/>
      <c r="OIB10"/>
      <c r="OIC10" s="8"/>
      <c r="OID10"/>
      <c r="OIE10" s="8"/>
      <c r="OIF10"/>
      <c r="OIG10" s="8"/>
      <c r="OIH10"/>
      <c r="OII10" s="8"/>
      <c r="OIJ10"/>
      <c r="OIK10" s="8"/>
      <c r="OIL10"/>
      <c r="OIM10" s="8"/>
      <c r="OIN10"/>
      <c r="OIO10" s="8"/>
      <c r="OIP10"/>
      <c r="OIQ10" s="8"/>
      <c r="OIR10"/>
      <c r="OIS10" s="8"/>
      <c r="OIT10"/>
      <c r="OIU10" s="8"/>
      <c r="OIV10"/>
      <c r="OIW10" s="8"/>
      <c r="OIX10"/>
      <c r="OIY10" s="8"/>
      <c r="OIZ10"/>
      <c r="OJA10" s="8"/>
      <c r="OJB10"/>
      <c r="OJC10" s="8"/>
      <c r="OJD10"/>
      <c r="OJE10" s="8"/>
      <c r="OJF10"/>
      <c r="OJG10" s="8"/>
      <c r="OJH10"/>
      <c r="OJI10" s="8"/>
      <c r="OJJ10"/>
      <c r="OJK10" s="8"/>
      <c r="OJL10"/>
      <c r="OJM10" s="8"/>
      <c r="OJN10"/>
      <c r="OJO10" s="8"/>
      <c r="OJP10"/>
      <c r="OJQ10" s="8"/>
      <c r="OJR10"/>
      <c r="OJS10" s="8"/>
      <c r="OJT10"/>
      <c r="OJU10" s="8"/>
      <c r="OJV10"/>
      <c r="OJW10" s="8"/>
      <c r="OJX10"/>
      <c r="OJY10" s="8"/>
      <c r="OJZ10"/>
      <c r="OKA10" s="8"/>
      <c r="OKB10"/>
      <c r="OKC10" s="8"/>
      <c r="OKD10"/>
      <c r="OKE10" s="8"/>
      <c r="OKF10"/>
      <c r="OKG10" s="8"/>
      <c r="OKH10"/>
      <c r="OKI10" s="8"/>
      <c r="OKJ10"/>
      <c r="OKK10" s="8"/>
      <c r="OKL10"/>
      <c r="OKM10" s="8"/>
      <c r="OKN10"/>
      <c r="OKO10" s="8"/>
      <c r="OKP10"/>
      <c r="OKQ10" s="8"/>
      <c r="OKR10"/>
      <c r="OKS10" s="8"/>
      <c r="OKT10"/>
      <c r="OKU10" s="8"/>
      <c r="OKV10"/>
      <c r="OKW10" s="8"/>
      <c r="OKX10"/>
      <c r="OKY10" s="8"/>
      <c r="OKZ10"/>
      <c r="OLA10" s="8"/>
      <c r="OLB10"/>
      <c r="OLC10" s="8"/>
      <c r="OLD10"/>
      <c r="OLE10" s="8"/>
      <c r="OLF10"/>
      <c r="OLG10" s="8"/>
      <c r="OLH10"/>
      <c r="OLI10" s="8"/>
      <c r="OLJ10"/>
      <c r="OLK10" s="8"/>
      <c r="OLL10"/>
      <c r="OLM10" s="8"/>
      <c r="OLN10"/>
      <c r="OLO10" s="8"/>
      <c r="OLP10"/>
      <c r="OLQ10" s="8"/>
      <c r="OLR10"/>
      <c r="OLS10" s="8"/>
      <c r="OLT10"/>
      <c r="OLU10" s="8"/>
      <c r="OLV10"/>
      <c r="OLW10" s="8"/>
      <c r="OLX10"/>
      <c r="OLY10" s="8"/>
      <c r="OLZ10"/>
      <c r="OMA10" s="8"/>
      <c r="OMB10"/>
      <c r="OMC10" s="8"/>
      <c r="OMD10"/>
      <c r="OME10" s="8"/>
      <c r="OMF10"/>
      <c r="OMG10" s="8"/>
      <c r="OMH10"/>
      <c r="OMI10" s="8"/>
      <c r="OMJ10"/>
      <c r="OMK10" s="8"/>
      <c r="OML10"/>
      <c r="OMM10" s="8"/>
      <c r="OMN10"/>
      <c r="OMO10" s="8"/>
      <c r="OMP10"/>
      <c r="OMQ10" s="8"/>
      <c r="OMR10"/>
      <c r="OMS10" s="8"/>
      <c r="OMT10"/>
      <c r="OMU10" s="8"/>
      <c r="OMV10"/>
      <c r="OMW10" s="8"/>
      <c r="OMX10"/>
      <c r="OMY10" s="8"/>
      <c r="OMZ10"/>
      <c r="ONA10" s="8"/>
      <c r="ONB10"/>
      <c r="ONC10" s="8"/>
      <c r="OND10"/>
      <c r="ONE10" s="8"/>
      <c r="ONF10"/>
      <c r="ONG10" s="8"/>
      <c r="ONH10"/>
      <c r="ONI10" s="8"/>
      <c r="ONJ10"/>
      <c r="ONK10" s="8"/>
      <c r="ONL10"/>
      <c r="ONM10" s="8"/>
      <c r="ONN10"/>
      <c r="ONO10" s="8"/>
      <c r="ONP10"/>
      <c r="ONQ10" s="8"/>
      <c r="ONR10"/>
      <c r="ONS10" s="8"/>
      <c r="ONT10"/>
      <c r="ONU10" s="8"/>
      <c r="ONV10"/>
      <c r="ONW10" s="8"/>
      <c r="ONX10"/>
      <c r="ONY10" s="8"/>
      <c r="ONZ10"/>
      <c r="OOA10" s="8"/>
      <c r="OOB10"/>
      <c r="OOC10" s="8"/>
      <c r="OOD10"/>
      <c r="OOE10" s="8"/>
      <c r="OOF10"/>
      <c r="OOG10" s="8"/>
      <c r="OOH10"/>
      <c r="OOI10" s="8"/>
      <c r="OOJ10"/>
      <c r="OOK10" s="8"/>
      <c r="OOL10"/>
      <c r="OOM10" s="8"/>
      <c r="OON10"/>
      <c r="OOO10" s="8"/>
      <c r="OOP10"/>
      <c r="OOQ10" s="8"/>
      <c r="OOR10"/>
      <c r="OOS10" s="8"/>
      <c r="OOT10"/>
      <c r="OOU10" s="8"/>
      <c r="OOV10"/>
      <c r="OOW10" s="8"/>
      <c r="OOX10"/>
      <c r="OOY10" s="8"/>
      <c r="OOZ10"/>
      <c r="OPA10" s="8"/>
      <c r="OPB10"/>
      <c r="OPC10" s="8"/>
      <c r="OPD10"/>
      <c r="OPE10" s="8"/>
      <c r="OPF10"/>
      <c r="OPG10" s="8"/>
      <c r="OPH10"/>
      <c r="OPI10" s="8"/>
      <c r="OPJ10"/>
      <c r="OPK10" s="8"/>
      <c r="OPL10"/>
      <c r="OPM10" s="8"/>
      <c r="OPN10"/>
      <c r="OPO10" s="8"/>
      <c r="OPP10"/>
      <c r="OPQ10" s="8"/>
      <c r="OPR10"/>
      <c r="OPS10" s="8"/>
      <c r="OPT10"/>
      <c r="OPU10" s="8"/>
      <c r="OPV10"/>
      <c r="OPW10" s="8"/>
      <c r="OPX10"/>
      <c r="OPY10" s="8"/>
      <c r="OPZ10"/>
      <c r="OQA10" s="8"/>
      <c r="OQB10"/>
      <c r="OQC10" s="8"/>
      <c r="OQD10"/>
      <c r="OQE10" s="8"/>
      <c r="OQF10"/>
      <c r="OQG10" s="8"/>
      <c r="OQH10"/>
      <c r="OQI10" s="8"/>
      <c r="OQJ10"/>
      <c r="OQK10" s="8"/>
      <c r="OQL10"/>
      <c r="OQM10" s="8"/>
      <c r="OQN10"/>
      <c r="OQO10" s="8"/>
      <c r="OQP10"/>
      <c r="OQQ10" s="8"/>
      <c r="OQR10"/>
      <c r="OQS10" s="8"/>
      <c r="OQT10"/>
      <c r="OQU10" s="8"/>
      <c r="OQV10"/>
      <c r="OQW10" s="8"/>
      <c r="OQX10"/>
      <c r="OQY10" s="8"/>
      <c r="OQZ10"/>
      <c r="ORA10" s="8"/>
      <c r="ORB10"/>
      <c r="ORC10" s="8"/>
      <c r="ORD10"/>
      <c r="ORE10" s="8"/>
      <c r="ORF10"/>
      <c r="ORG10" s="8"/>
      <c r="ORH10"/>
      <c r="ORI10" s="8"/>
      <c r="ORJ10"/>
      <c r="ORK10" s="8"/>
      <c r="ORL10"/>
      <c r="ORM10" s="8"/>
      <c r="ORN10"/>
      <c r="ORO10" s="8"/>
      <c r="ORP10"/>
      <c r="ORQ10" s="8"/>
      <c r="ORR10"/>
      <c r="ORS10" s="8"/>
      <c r="ORT10"/>
      <c r="ORU10" s="8"/>
      <c r="ORV10"/>
      <c r="ORW10" s="8"/>
      <c r="ORX10"/>
      <c r="ORY10" s="8"/>
      <c r="ORZ10"/>
      <c r="OSA10" s="8"/>
      <c r="OSB10"/>
      <c r="OSC10" s="8"/>
      <c r="OSD10"/>
      <c r="OSE10" s="8"/>
      <c r="OSF10"/>
      <c r="OSG10" s="8"/>
      <c r="OSH10"/>
      <c r="OSI10" s="8"/>
      <c r="OSJ10"/>
      <c r="OSK10" s="8"/>
      <c r="OSL10"/>
      <c r="OSM10" s="8"/>
      <c r="OSN10"/>
      <c r="OSO10" s="8"/>
      <c r="OSP10"/>
      <c r="OSQ10" s="8"/>
      <c r="OSR10"/>
      <c r="OSS10" s="8"/>
      <c r="OST10"/>
      <c r="OSU10" s="8"/>
      <c r="OSV10"/>
      <c r="OSW10" s="8"/>
      <c r="OSX10"/>
      <c r="OSY10" s="8"/>
      <c r="OSZ10"/>
      <c r="OTA10" s="8"/>
      <c r="OTB10"/>
      <c r="OTC10" s="8"/>
      <c r="OTD10"/>
      <c r="OTE10" s="8"/>
      <c r="OTF10"/>
      <c r="OTG10" s="8"/>
      <c r="OTH10"/>
      <c r="OTI10" s="8"/>
      <c r="OTJ10"/>
      <c r="OTK10" s="8"/>
      <c r="OTL10"/>
      <c r="OTM10" s="8"/>
      <c r="OTN10"/>
      <c r="OTO10" s="8"/>
      <c r="OTP10"/>
      <c r="OTQ10" s="8"/>
      <c r="OTR10"/>
      <c r="OTS10" s="8"/>
      <c r="OTT10"/>
      <c r="OTU10" s="8"/>
      <c r="OTV10"/>
      <c r="OTW10" s="8"/>
      <c r="OTX10"/>
      <c r="OTY10" s="8"/>
      <c r="OTZ10"/>
      <c r="OUA10" s="8"/>
      <c r="OUB10"/>
      <c r="OUC10" s="8"/>
      <c r="OUD10"/>
      <c r="OUE10" s="8"/>
      <c r="OUF10"/>
      <c r="OUG10" s="8"/>
      <c r="OUH10"/>
      <c r="OUI10" s="8"/>
      <c r="OUJ10"/>
      <c r="OUK10" s="8"/>
      <c r="OUL10"/>
      <c r="OUM10" s="8"/>
      <c r="OUN10"/>
      <c r="OUO10" s="8"/>
      <c r="OUP10"/>
      <c r="OUQ10" s="8"/>
      <c r="OUR10"/>
      <c r="OUS10" s="8"/>
      <c r="OUT10"/>
      <c r="OUU10" s="8"/>
      <c r="OUV10"/>
      <c r="OUW10" s="8"/>
      <c r="OUX10"/>
      <c r="OUY10" s="8"/>
      <c r="OUZ10"/>
      <c r="OVA10" s="8"/>
      <c r="OVB10"/>
      <c r="OVC10" s="8"/>
      <c r="OVD10"/>
      <c r="OVE10" s="8"/>
      <c r="OVF10"/>
      <c r="OVG10" s="8"/>
      <c r="OVH10"/>
      <c r="OVI10" s="8"/>
      <c r="OVJ10"/>
      <c r="OVK10" s="8"/>
      <c r="OVL10"/>
      <c r="OVM10" s="8"/>
      <c r="OVN10"/>
      <c r="OVO10" s="8"/>
      <c r="OVP10"/>
      <c r="OVQ10" s="8"/>
      <c r="OVR10"/>
      <c r="OVS10" s="8"/>
      <c r="OVT10"/>
      <c r="OVU10" s="8"/>
      <c r="OVV10"/>
      <c r="OVW10" s="8"/>
      <c r="OVX10"/>
      <c r="OVY10" s="8"/>
      <c r="OVZ10"/>
      <c r="OWA10" s="8"/>
      <c r="OWB10"/>
      <c r="OWC10" s="8"/>
      <c r="OWD10"/>
      <c r="OWE10" s="8"/>
      <c r="OWF10"/>
      <c r="OWG10" s="8"/>
      <c r="OWH10"/>
      <c r="OWI10" s="8"/>
      <c r="OWJ10"/>
      <c r="OWK10" s="8"/>
      <c r="OWL10"/>
      <c r="OWM10" s="8"/>
      <c r="OWN10"/>
      <c r="OWO10" s="8"/>
      <c r="OWP10"/>
      <c r="OWQ10" s="8"/>
      <c r="OWR10"/>
      <c r="OWS10" s="8"/>
      <c r="OWT10"/>
      <c r="OWU10" s="8"/>
      <c r="OWV10"/>
      <c r="OWW10" s="8"/>
      <c r="OWX10"/>
      <c r="OWY10" s="8"/>
      <c r="OWZ10"/>
      <c r="OXA10" s="8"/>
      <c r="OXB10"/>
      <c r="OXC10" s="8"/>
      <c r="OXD10"/>
      <c r="OXE10" s="8"/>
      <c r="OXF10"/>
      <c r="OXG10" s="8"/>
      <c r="OXH10"/>
      <c r="OXI10" s="8"/>
      <c r="OXJ10"/>
      <c r="OXK10" s="8"/>
      <c r="OXL10"/>
      <c r="OXM10" s="8"/>
      <c r="OXN10"/>
      <c r="OXO10" s="8"/>
      <c r="OXP10"/>
      <c r="OXQ10" s="8"/>
      <c r="OXR10"/>
      <c r="OXS10" s="8"/>
      <c r="OXT10"/>
      <c r="OXU10" s="8"/>
      <c r="OXV10"/>
      <c r="OXW10" s="8"/>
      <c r="OXX10"/>
      <c r="OXY10" s="8"/>
      <c r="OXZ10"/>
      <c r="OYA10" s="8"/>
      <c r="OYB10"/>
      <c r="OYC10" s="8"/>
      <c r="OYD10"/>
      <c r="OYE10" s="8"/>
      <c r="OYF10"/>
      <c r="OYG10" s="8"/>
      <c r="OYH10"/>
      <c r="OYI10" s="8"/>
      <c r="OYJ10"/>
      <c r="OYK10" s="8"/>
      <c r="OYL10"/>
      <c r="OYM10" s="8"/>
      <c r="OYN10"/>
      <c r="OYO10" s="8"/>
      <c r="OYP10"/>
      <c r="OYQ10" s="8"/>
      <c r="OYR10"/>
      <c r="OYS10" s="8"/>
      <c r="OYT10"/>
      <c r="OYU10" s="8"/>
      <c r="OYV10"/>
      <c r="OYW10" s="8"/>
      <c r="OYX10"/>
      <c r="OYY10" s="8"/>
      <c r="OYZ10"/>
      <c r="OZA10" s="8"/>
      <c r="OZB10"/>
      <c r="OZC10" s="8"/>
      <c r="OZD10"/>
      <c r="OZE10" s="8"/>
      <c r="OZF10"/>
      <c r="OZG10" s="8"/>
      <c r="OZH10"/>
      <c r="OZI10" s="8"/>
      <c r="OZJ10"/>
      <c r="OZK10" s="8"/>
      <c r="OZL10"/>
      <c r="OZM10" s="8"/>
      <c r="OZN10"/>
      <c r="OZO10" s="8"/>
      <c r="OZP10"/>
      <c r="OZQ10" s="8"/>
      <c r="OZR10"/>
      <c r="OZS10" s="8"/>
      <c r="OZT10"/>
      <c r="OZU10" s="8"/>
      <c r="OZV10"/>
      <c r="OZW10" s="8"/>
      <c r="OZX10"/>
      <c r="OZY10" s="8"/>
      <c r="OZZ10"/>
      <c r="PAA10" s="8"/>
      <c r="PAB10"/>
      <c r="PAC10" s="8"/>
      <c r="PAD10"/>
      <c r="PAE10" s="8"/>
      <c r="PAF10"/>
      <c r="PAG10" s="8"/>
      <c r="PAH10"/>
      <c r="PAI10" s="8"/>
      <c r="PAJ10"/>
      <c r="PAK10" s="8"/>
      <c r="PAL10"/>
      <c r="PAM10" s="8"/>
      <c r="PAN10"/>
      <c r="PAO10" s="8"/>
      <c r="PAP10"/>
      <c r="PAQ10" s="8"/>
      <c r="PAR10"/>
      <c r="PAS10" s="8"/>
      <c r="PAT10"/>
      <c r="PAU10" s="8"/>
      <c r="PAV10"/>
      <c r="PAW10" s="8"/>
      <c r="PAX10"/>
      <c r="PAY10" s="8"/>
      <c r="PAZ10"/>
      <c r="PBA10" s="8"/>
      <c r="PBB10"/>
      <c r="PBC10" s="8"/>
      <c r="PBD10"/>
      <c r="PBE10" s="8"/>
      <c r="PBF10"/>
      <c r="PBG10" s="8"/>
      <c r="PBH10"/>
      <c r="PBI10" s="8"/>
      <c r="PBJ10"/>
      <c r="PBK10" s="8"/>
      <c r="PBL10"/>
      <c r="PBM10" s="8"/>
      <c r="PBN10"/>
      <c r="PBO10" s="8"/>
      <c r="PBP10"/>
      <c r="PBQ10" s="8"/>
      <c r="PBR10"/>
      <c r="PBS10" s="8"/>
      <c r="PBT10"/>
      <c r="PBU10" s="8"/>
      <c r="PBV10"/>
      <c r="PBW10" s="8"/>
      <c r="PBX10"/>
      <c r="PBY10" s="8"/>
      <c r="PBZ10"/>
      <c r="PCA10" s="8"/>
      <c r="PCB10"/>
      <c r="PCC10" s="8"/>
      <c r="PCD10"/>
      <c r="PCE10" s="8"/>
      <c r="PCF10"/>
      <c r="PCG10" s="8"/>
      <c r="PCH10"/>
      <c r="PCI10" s="8"/>
      <c r="PCJ10"/>
      <c r="PCK10" s="8"/>
      <c r="PCL10"/>
      <c r="PCM10" s="8"/>
      <c r="PCN10"/>
      <c r="PCO10" s="8"/>
      <c r="PCP10"/>
      <c r="PCQ10" s="8"/>
      <c r="PCR10"/>
      <c r="PCS10" s="8"/>
      <c r="PCT10"/>
      <c r="PCU10" s="8"/>
      <c r="PCV10"/>
      <c r="PCW10" s="8"/>
      <c r="PCX10"/>
      <c r="PCY10" s="8"/>
      <c r="PCZ10"/>
      <c r="PDA10" s="8"/>
      <c r="PDB10"/>
      <c r="PDC10" s="8"/>
      <c r="PDD10"/>
      <c r="PDE10" s="8"/>
      <c r="PDF10"/>
      <c r="PDG10" s="8"/>
      <c r="PDH10"/>
      <c r="PDI10" s="8"/>
      <c r="PDJ10"/>
      <c r="PDK10" s="8"/>
      <c r="PDL10"/>
      <c r="PDM10" s="8"/>
      <c r="PDN10"/>
      <c r="PDO10" s="8"/>
      <c r="PDP10"/>
      <c r="PDQ10" s="8"/>
      <c r="PDR10"/>
      <c r="PDS10" s="8"/>
      <c r="PDT10"/>
      <c r="PDU10" s="8"/>
      <c r="PDV10"/>
      <c r="PDW10" s="8"/>
      <c r="PDX10"/>
      <c r="PDY10" s="8"/>
      <c r="PDZ10"/>
      <c r="PEA10" s="8"/>
      <c r="PEB10"/>
      <c r="PEC10" s="8"/>
      <c r="PED10"/>
      <c r="PEE10" s="8"/>
      <c r="PEF10"/>
      <c r="PEG10" s="8"/>
      <c r="PEH10"/>
      <c r="PEI10" s="8"/>
      <c r="PEJ10"/>
      <c r="PEK10" s="8"/>
      <c r="PEL10"/>
      <c r="PEM10" s="8"/>
      <c r="PEN10"/>
      <c r="PEO10" s="8"/>
      <c r="PEP10"/>
      <c r="PEQ10" s="8"/>
      <c r="PER10"/>
      <c r="PES10" s="8"/>
      <c r="PET10"/>
      <c r="PEU10" s="8"/>
      <c r="PEV10"/>
      <c r="PEW10" s="8"/>
      <c r="PEX10"/>
      <c r="PEY10" s="8"/>
      <c r="PEZ10"/>
      <c r="PFA10" s="8"/>
      <c r="PFB10"/>
      <c r="PFC10" s="8"/>
      <c r="PFD10"/>
      <c r="PFE10" s="8"/>
      <c r="PFF10"/>
      <c r="PFG10" s="8"/>
      <c r="PFH10"/>
      <c r="PFI10" s="8"/>
      <c r="PFJ10"/>
      <c r="PFK10" s="8"/>
      <c r="PFL10"/>
      <c r="PFM10" s="8"/>
      <c r="PFN10"/>
      <c r="PFO10" s="8"/>
      <c r="PFP10"/>
      <c r="PFQ10" s="8"/>
      <c r="PFR10"/>
      <c r="PFS10" s="8"/>
      <c r="PFT10"/>
      <c r="PFU10" s="8"/>
      <c r="PFV10"/>
      <c r="PFW10" s="8"/>
      <c r="PFX10"/>
      <c r="PFY10" s="8"/>
      <c r="PFZ10"/>
      <c r="PGA10" s="8"/>
      <c r="PGB10"/>
      <c r="PGC10" s="8"/>
      <c r="PGD10"/>
      <c r="PGE10" s="8"/>
      <c r="PGF10"/>
      <c r="PGG10" s="8"/>
      <c r="PGH10"/>
      <c r="PGI10" s="8"/>
      <c r="PGJ10"/>
      <c r="PGK10" s="8"/>
      <c r="PGL10"/>
      <c r="PGM10" s="8"/>
      <c r="PGN10"/>
      <c r="PGO10" s="8"/>
      <c r="PGP10"/>
      <c r="PGQ10" s="8"/>
      <c r="PGR10"/>
      <c r="PGS10" s="8"/>
      <c r="PGT10"/>
      <c r="PGU10" s="8"/>
      <c r="PGV10"/>
      <c r="PGW10" s="8"/>
      <c r="PGX10"/>
      <c r="PGY10" s="8"/>
      <c r="PGZ10"/>
      <c r="PHA10" s="8"/>
      <c r="PHB10"/>
      <c r="PHC10" s="8"/>
      <c r="PHD10"/>
      <c r="PHE10" s="8"/>
      <c r="PHF10"/>
      <c r="PHG10" s="8"/>
      <c r="PHH10"/>
      <c r="PHI10" s="8"/>
      <c r="PHJ10"/>
      <c r="PHK10" s="8"/>
      <c r="PHL10"/>
      <c r="PHM10" s="8"/>
      <c r="PHN10"/>
      <c r="PHO10" s="8"/>
      <c r="PHP10"/>
      <c r="PHQ10" s="8"/>
      <c r="PHR10"/>
      <c r="PHS10" s="8"/>
      <c r="PHT10"/>
      <c r="PHU10" s="8"/>
      <c r="PHV10"/>
      <c r="PHW10" s="8"/>
      <c r="PHX10"/>
      <c r="PHY10" s="8"/>
      <c r="PHZ10"/>
      <c r="PIA10" s="8"/>
      <c r="PIB10"/>
      <c r="PIC10" s="8"/>
      <c r="PID10"/>
      <c r="PIE10" s="8"/>
      <c r="PIF10"/>
      <c r="PIG10" s="8"/>
      <c r="PIH10"/>
      <c r="PII10" s="8"/>
      <c r="PIJ10"/>
      <c r="PIK10" s="8"/>
      <c r="PIL10"/>
      <c r="PIM10" s="8"/>
      <c r="PIN10"/>
      <c r="PIO10" s="8"/>
      <c r="PIP10"/>
      <c r="PIQ10" s="8"/>
      <c r="PIR10"/>
      <c r="PIS10" s="8"/>
      <c r="PIT10"/>
      <c r="PIU10" s="8"/>
      <c r="PIV10"/>
      <c r="PIW10" s="8"/>
      <c r="PIX10"/>
      <c r="PIY10" s="8"/>
      <c r="PIZ10"/>
      <c r="PJA10" s="8"/>
      <c r="PJB10"/>
      <c r="PJC10" s="8"/>
      <c r="PJD10"/>
      <c r="PJE10" s="8"/>
      <c r="PJF10"/>
      <c r="PJG10" s="8"/>
      <c r="PJH10"/>
      <c r="PJI10" s="8"/>
      <c r="PJJ10"/>
      <c r="PJK10" s="8"/>
      <c r="PJL10"/>
      <c r="PJM10" s="8"/>
      <c r="PJN10"/>
      <c r="PJO10" s="8"/>
      <c r="PJP10"/>
      <c r="PJQ10" s="8"/>
      <c r="PJR10"/>
      <c r="PJS10" s="8"/>
      <c r="PJT10"/>
      <c r="PJU10" s="8"/>
      <c r="PJV10"/>
      <c r="PJW10" s="8"/>
      <c r="PJX10"/>
      <c r="PJY10" s="8"/>
      <c r="PJZ10"/>
      <c r="PKA10" s="8"/>
      <c r="PKB10"/>
      <c r="PKC10" s="8"/>
      <c r="PKD10"/>
      <c r="PKE10" s="8"/>
      <c r="PKF10"/>
      <c r="PKG10" s="8"/>
      <c r="PKH10"/>
      <c r="PKI10" s="8"/>
      <c r="PKJ10"/>
      <c r="PKK10" s="8"/>
      <c r="PKL10"/>
      <c r="PKM10" s="8"/>
      <c r="PKN10"/>
      <c r="PKO10" s="8"/>
      <c r="PKP10"/>
      <c r="PKQ10" s="8"/>
      <c r="PKR10"/>
      <c r="PKS10" s="8"/>
      <c r="PKT10"/>
      <c r="PKU10" s="8"/>
      <c r="PKV10"/>
      <c r="PKW10" s="8"/>
      <c r="PKX10"/>
      <c r="PKY10" s="8"/>
      <c r="PKZ10"/>
      <c r="PLA10" s="8"/>
      <c r="PLB10"/>
      <c r="PLC10" s="8"/>
      <c r="PLD10"/>
      <c r="PLE10" s="8"/>
      <c r="PLF10"/>
      <c r="PLG10" s="8"/>
      <c r="PLH10"/>
      <c r="PLI10" s="8"/>
      <c r="PLJ10"/>
      <c r="PLK10" s="8"/>
      <c r="PLL10"/>
      <c r="PLM10" s="8"/>
      <c r="PLN10"/>
      <c r="PLO10" s="8"/>
      <c r="PLP10"/>
      <c r="PLQ10" s="8"/>
      <c r="PLR10"/>
      <c r="PLS10" s="8"/>
      <c r="PLT10"/>
      <c r="PLU10" s="8"/>
      <c r="PLV10"/>
      <c r="PLW10" s="8"/>
      <c r="PLX10"/>
      <c r="PLY10" s="8"/>
      <c r="PLZ10"/>
      <c r="PMA10" s="8"/>
      <c r="PMB10"/>
      <c r="PMC10" s="8"/>
      <c r="PMD10"/>
      <c r="PME10" s="8"/>
      <c r="PMF10"/>
      <c r="PMG10" s="8"/>
      <c r="PMH10"/>
      <c r="PMI10" s="8"/>
      <c r="PMJ10"/>
      <c r="PMK10" s="8"/>
      <c r="PML10"/>
      <c r="PMM10" s="8"/>
      <c r="PMN10"/>
      <c r="PMO10" s="8"/>
      <c r="PMP10"/>
      <c r="PMQ10" s="8"/>
      <c r="PMR10"/>
      <c r="PMS10" s="8"/>
      <c r="PMT10"/>
      <c r="PMU10" s="8"/>
      <c r="PMV10"/>
      <c r="PMW10" s="8"/>
      <c r="PMX10"/>
      <c r="PMY10" s="8"/>
      <c r="PMZ10"/>
      <c r="PNA10" s="8"/>
      <c r="PNB10"/>
      <c r="PNC10" s="8"/>
      <c r="PND10"/>
      <c r="PNE10" s="8"/>
      <c r="PNF10"/>
      <c r="PNG10" s="8"/>
      <c r="PNH10"/>
      <c r="PNI10" s="8"/>
      <c r="PNJ10"/>
      <c r="PNK10" s="8"/>
      <c r="PNL10"/>
      <c r="PNM10" s="8"/>
      <c r="PNN10"/>
      <c r="PNO10" s="8"/>
      <c r="PNP10"/>
      <c r="PNQ10" s="8"/>
      <c r="PNR10"/>
      <c r="PNS10" s="8"/>
      <c r="PNT10"/>
      <c r="PNU10" s="8"/>
      <c r="PNV10"/>
      <c r="PNW10" s="8"/>
      <c r="PNX10"/>
      <c r="PNY10" s="8"/>
      <c r="PNZ10"/>
      <c r="POA10" s="8"/>
      <c r="POB10"/>
      <c r="POC10" s="8"/>
      <c r="POD10"/>
      <c r="POE10" s="8"/>
      <c r="POF10"/>
      <c r="POG10" s="8"/>
      <c r="POH10"/>
      <c r="POI10" s="8"/>
      <c r="POJ10"/>
      <c r="POK10" s="8"/>
      <c r="POL10"/>
      <c r="POM10" s="8"/>
      <c r="PON10"/>
      <c r="POO10" s="8"/>
      <c r="POP10"/>
      <c r="POQ10" s="8"/>
      <c r="POR10"/>
      <c r="POS10" s="8"/>
      <c r="POT10"/>
      <c r="POU10" s="8"/>
      <c r="POV10"/>
      <c r="POW10" s="8"/>
      <c r="POX10"/>
      <c r="POY10" s="8"/>
      <c r="POZ10"/>
      <c r="PPA10" s="8"/>
      <c r="PPB10"/>
      <c r="PPC10" s="8"/>
      <c r="PPD10"/>
      <c r="PPE10" s="8"/>
      <c r="PPF10"/>
      <c r="PPG10" s="8"/>
      <c r="PPH10"/>
      <c r="PPI10" s="8"/>
      <c r="PPJ10"/>
      <c r="PPK10" s="8"/>
      <c r="PPL10"/>
      <c r="PPM10" s="8"/>
      <c r="PPN10"/>
      <c r="PPO10" s="8"/>
      <c r="PPP10"/>
      <c r="PPQ10" s="8"/>
      <c r="PPR10"/>
      <c r="PPS10" s="8"/>
      <c r="PPT10"/>
      <c r="PPU10" s="8"/>
      <c r="PPV10"/>
      <c r="PPW10" s="8"/>
      <c r="PPX10"/>
      <c r="PPY10" s="8"/>
      <c r="PPZ10"/>
      <c r="PQA10" s="8"/>
      <c r="PQB10"/>
      <c r="PQC10" s="8"/>
      <c r="PQD10"/>
      <c r="PQE10" s="8"/>
      <c r="PQF10"/>
      <c r="PQG10" s="8"/>
      <c r="PQH10"/>
      <c r="PQI10" s="8"/>
      <c r="PQJ10"/>
      <c r="PQK10" s="8"/>
      <c r="PQL10"/>
      <c r="PQM10" s="8"/>
      <c r="PQN10"/>
      <c r="PQO10" s="8"/>
      <c r="PQP10"/>
      <c r="PQQ10" s="8"/>
      <c r="PQR10"/>
      <c r="PQS10" s="8"/>
      <c r="PQT10"/>
      <c r="PQU10" s="8"/>
      <c r="PQV10"/>
      <c r="PQW10" s="8"/>
      <c r="PQX10"/>
      <c r="PQY10" s="8"/>
      <c r="PQZ10"/>
      <c r="PRA10" s="8"/>
      <c r="PRB10"/>
      <c r="PRC10" s="8"/>
      <c r="PRD10"/>
      <c r="PRE10" s="8"/>
      <c r="PRF10"/>
      <c r="PRG10" s="8"/>
      <c r="PRH10"/>
      <c r="PRI10" s="8"/>
      <c r="PRJ10"/>
      <c r="PRK10" s="8"/>
      <c r="PRL10"/>
      <c r="PRM10" s="8"/>
      <c r="PRN10"/>
      <c r="PRO10" s="8"/>
      <c r="PRP10"/>
      <c r="PRQ10" s="8"/>
      <c r="PRR10"/>
      <c r="PRS10" s="8"/>
      <c r="PRT10"/>
      <c r="PRU10" s="8"/>
      <c r="PRV10"/>
      <c r="PRW10" s="8"/>
      <c r="PRX10"/>
      <c r="PRY10" s="8"/>
      <c r="PRZ10"/>
      <c r="PSA10" s="8"/>
      <c r="PSB10"/>
      <c r="PSC10" s="8"/>
      <c r="PSD10"/>
      <c r="PSE10" s="8"/>
      <c r="PSF10"/>
      <c r="PSG10" s="8"/>
      <c r="PSH10"/>
      <c r="PSI10" s="8"/>
      <c r="PSJ10"/>
      <c r="PSK10" s="8"/>
      <c r="PSL10"/>
      <c r="PSM10" s="8"/>
      <c r="PSN10"/>
      <c r="PSO10" s="8"/>
      <c r="PSP10"/>
      <c r="PSQ10" s="8"/>
      <c r="PSR10"/>
      <c r="PSS10" s="8"/>
      <c r="PST10"/>
      <c r="PSU10" s="8"/>
      <c r="PSV10"/>
      <c r="PSW10" s="8"/>
      <c r="PSX10"/>
      <c r="PSY10" s="8"/>
      <c r="PSZ10"/>
      <c r="PTA10" s="8"/>
      <c r="PTB10"/>
      <c r="PTC10" s="8"/>
      <c r="PTD10"/>
      <c r="PTE10" s="8"/>
      <c r="PTF10"/>
      <c r="PTG10" s="8"/>
      <c r="PTH10"/>
      <c r="PTI10" s="8"/>
      <c r="PTJ10"/>
      <c r="PTK10" s="8"/>
      <c r="PTL10"/>
      <c r="PTM10" s="8"/>
      <c r="PTN10"/>
      <c r="PTO10" s="8"/>
      <c r="PTP10"/>
      <c r="PTQ10" s="8"/>
      <c r="PTR10"/>
      <c r="PTS10" s="8"/>
      <c r="PTT10"/>
      <c r="PTU10" s="8"/>
      <c r="PTV10"/>
      <c r="PTW10" s="8"/>
      <c r="PTX10"/>
      <c r="PTY10" s="8"/>
      <c r="PTZ10"/>
      <c r="PUA10" s="8"/>
      <c r="PUB10"/>
      <c r="PUC10" s="8"/>
      <c r="PUD10"/>
      <c r="PUE10" s="8"/>
      <c r="PUF10"/>
      <c r="PUG10" s="8"/>
      <c r="PUH10"/>
      <c r="PUI10" s="8"/>
      <c r="PUJ10"/>
      <c r="PUK10" s="8"/>
      <c r="PUL10"/>
      <c r="PUM10" s="8"/>
      <c r="PUN10"/>
      <c r="PUO10" s="8"/>
      <c r="PUP10"/>
      <c r="PUQ10" s="8"/>
      <c r="PUR10"/>
      <c r="PUS10" s="8"/>
      <c r="PUT10"/>
      <c r="PUU10" s="8"/>
      <c r="PUV10"/>
      <c r="PUW10" s="8"/>
      <c r="PUX10"/>
      <c r="PUY10" s="8"/>
      <c r="PUZ10"/>
      <c r="PVA10" s="8"/>
      <c r="PVB10"/>
      <c r="PVC10" s="8"/>
      <c r="PVD10"/>
      <c r="PVE10" s="8"/>
      <c r="PVF10"/>
      <c r="PVG10" s="8"/>
      <c r="PVH10"/>
      <c r="PVI10" s="8"/>
      <c r="PVJ10"/>
      <c r="PVK10" s="8"/>
      <c r="PVL10"/>
      <c r="PVM10" s="8"/>
      <c r="PVN10"/>
      <c r="PVO10" s="8"/>
      <c r="PVP10"/>
      <c r="PVQ10" s="8"/>
      <c r="PVR10"/>
      <c r="PVS10" s="8"/>
      <c r="PVT10"/>
      <c r="PVU10" s="8"/>
      <c r="PVV10"/>
      <c r="PVW10" s="8"/>
      <c r="PVX10"/>
      <c r="PVY10" s="8"/>
      <c r="PVZ10"/>
      <c r="PWA10" s="8"/>
      <c r="PWB10"/>
      <c r="PWC10" s="8"/>
      <c r="PWD10"/>
      <c r="PWE10" s="8"/>
      <c r="PWF10"/>
      <c r="PWG10" s="8"/>
      <c r="PWH10"/>
      <c r="PWI10" s="8"/>
      <c r="PWJ10"/>
      <c r="PWK10" s="8"/>
      <c r="PWL10"/>
      <c r="PWM10" s="8"/>
      <c r="PWN10"/>
      <c r="PWO10" s="8"/>
      <c r="PWP10"/>
      <c r="PWQ10" s="8"/>
      <c r="PWR10"/>
      <c r="PWS10" s="8"/>
      <c r="PWT10"/>
      <c r="PWU10" s="8"/>
      <c r="PWV10"/>
      <c r="PWW10" s="8"/>
      <c r="PWX10"/>
      <c r="PWY10" s="8"/>
      <c r="PWZ10"/>
      <c r="PXA10" s="8"/>
      <c r="PXB10"/>
      <c r="PXC10" s="8"/>
      <c r="PXD10"/>
      <c r="PXE10" s="8"/>
      <c r="PXF10"/>
      <c r="PXG10" s="8"/>
      <c r="PXH10"/>
      <c r="PXI10" s="8"/>
      <c r="PXJ10"/>
      <c r="PXK10" s="8"/>
      <c r="PXL10"/>
      <c r="PXM10" s="8"/>
      <c r="PXN10"/>
      <c r="PXO10" s="8"/>
      <c r="PXP10"/>
      <c r="PXQ10" s="8"/>
      <c r="PXR10"/>
      <c r="PXS10" s="8"/>
      <c r="PXT10"/>
      <c r="PXU10" s="8"/>
      <c r="PXV10"/>
      <c r="PXW10" s="8"/>
      <c r="PXX10"/>
      <c r="PXY10" s="8"/>
      <c r="PXZ10"/>
      <c r="PYA10" s="8"/>
      <c r="PYB10"/>
      <c r="PYC10" s="8"/>
      <c r="PYD10"/>
      <c r="PYE10" s="8"/>
      <c r="PYF10"/>
      <c r="PYG10" s="8"/>
      <c r="PYH10"/>
      <c r="PYI10" s="8"/>
      <c r="PYJ10"/>
      <c r="PYK10" s="8"/>
      <c r="PYL10"/>
      <c r="PYM10" s="8"/>
      <c r="PYN10"/>
      <c r="PYO10" s="8"/>
      <c r="PYP10"/>
      <c r="PYQ10" s="8"/>
      <c r="PYR10"/>
      <c r="PYS10" s="8"/>
      <c r="PYT10"/>
      <c r="PYU10" s="8"/>
      <c r="PYV10"/>
      <c r="PYW10" s="8"/>
      <c r="PYX10"/>
      <c r="PYY10" s="8"/>
      <c r="PYZ10"/>
      <c r="PZA10" s="8"/>
      <c r="PZB10"/>
      <c r="PZC10" s="8"/>
      <c r="PZD10"/>
      <c r="PZE10" s="8"/>
      <c r="PZF10"/>
      <c r="PZG10" s="8"/>
      <c r="PZH10"/>
      <c r="PZI10" s="8"/>
      <c r="PZJ10"/>
      <c r="PZK10" s="8"/>
      <c r="PZL10"/>
      <c r="PZM10" s="8"/>
      <c r="PZN10"/>
      <c r="PZO10" s="8"/>
      <c r="PZP10"/>
      <c r="PZQ10" s="8"/>
      <c r="PZR10"/>
      <c r="PZS10" s="8"/>
      <c r="PZT10"/>
      <c r="PZU10" s="8"/>
      <c r="PZV10"/>
      <c r="PZW10" s="8"/>
      <c r="PZX10"/>
      <c r="PZY10" s="8"/>
      <c r="PZZ10"/>
      <c r="QAA10" s="8"/>
      <c r="QAB10"/>
      <c r="QAC10" s="8"/>
      <c r="QAD10"/>
      <c r="QAE10" s="8"/>
      <c r="QAF10"/>
      <c r="QAG10" s="8"/>
      <c r="QAH10"/>
      <c r="QAI10" s="8"/>
      <c r="QAJ10"/>
      <c r="QAK10" s="8"/>
      <c r="QAL10"/>
      <c r="QAM10" s="8"/>
      <c r="QAN10"/>
      <c r="QAO10" s="8"/>
      <c r="QAP10"/>
      <c r="QAQ10" s="8"/>
      <c r="QAR10"/>
      <c r="QAS10" s="8"/>
      <c r="QAT10"/>
      <c r="QAU10" s="8"/>
      <c r="QAV10"/>
      <c r="QAW10" s="8"/>
      <c r="QAX10"/>
      <c r="QAY10" s="8"/>
      <c r="QAZ10"/>
      <c r="QBA10" s="8"/>
      <c r="QBB10"/>
      <c r="QBC10" s="8"/>
      <c r="QBD10"/>
      <c r="QBE10" s="8"/>
      <c r="QBF10"/>
      <c r="QBG10" s="8"/>
      <c r="QBH10"/>
      <c r="QBI10" s="8"/>
      <c r="QBJ10"/>
      <c r="QBK10" s="8"/>
      <c r="QBL10"/>
      <c r="QBM10" s="8"/>
      <c r="QBN10"/>
      <c r="QBO10" s="8"/>
      <c r="QBP10"/>
      <c r="QBQ10" s="8"/>
      <c r="QBR10"/>
      <c r="QBS10" s="8"/>
      <c r="QBT10"/>
      <c r="QBU10" s="8"/>
      <c r="QBV10"/>
      <c r="QBW10" s="8"/>
      <c r="QBX10"/>
      <c r="QBY10" s="8"/>
      <c r="QBZ10"/>
      <c r="QCA10" s="8"/>
      <c r="QCB10"/>
      <c r="QCC10" s="8"/>
      <c r="QCD10"/>
      <c r="QCE10" s="8"/>
      <c r="QCF10"/>
      <c r="QCG10" s="8"/>
      <c r="QCH10"/>
      <c r="QCI10" s="8"/>
      <c r="QCJ10"/>
      <c r="QCK10" s="8"/>
      <c r="QCL10"/>
      <c r="QCM10" s="8"/>
      <c r="QCN10"/>
      <c r="QCO10" s="8"/>
      <c r="QCP10"/>
      <c r="QCQ10" s="8"/>
      <c r="QCR10"/>
      <c r="QCS10" s="8"/>
      <c r="QCT10"/>
      <c r="QCU10" s="8"/>
      <c r="QCV10"/>
      <c r="QCW10" s="8"/>
      <c r="QCX10"/>
      <c r="QCY10" s="8"/>
      <c r="QCZ10"/>
      <c r="QDA10" s="8"/>
      <c r="QDB10"/>
      <c r="QDC10" s="8"/>
      <c r="QDD10"/>
      <c r="QDE10" s="8"/>
      <c r="QDF10"/>
      <c r="QDG10" s="8"/>
      <c r="QDH10"/>
      <c r="QDI10" s="8"/>
      <c r="QDJ10"/>
      <c r="QDK10" s="8"/>
      <c r="QDL10"/>
      <c r="QDM10" s="8"/>
      <c r="QDN10"/>
      <c r="QDO10" s="8"/>
      <c r="QDP10"/>
      <c r="QDQ10" s="8"/>
      <c r="QDR10"/>
      <c r="QDS10" s="8"/>
      <c r="QDT10"/>
      <c r="QDU10" s="8"/>
      <c r="QDV10"/>
      <c r="QDW10" s="8"/>
      <c r="QDX10"/>
      <c r="QDY10" s="8"/>
      <c r="QDZ10"/>
      <c r="QEA10" s="8"/>
      <c r="QEB10"/>
      <c r="QEC10" s="8"/>
      <c r="QED10"/>
      <c r="QEE10" s="8"/>
      <c r="QEF10"/>
      <c r="QEG10" s="8"/>
      <c r="QEH10"/>
      <c r="QEI10" s="8"/>
      <c r="QEJ10"/>
      <c r="QEK10" s="8"/>
      <c r="QEL10"/>
      <c r="QEM10" s="8"/>
      <c r="QEN10"/>
      <c r="QEO10" s="8"/>
      <c r="QEP10"/>
      <c r="QEQ10" s="8"/>
      <c r="QER10"/>
      <c r="QES10" s="8"/>
      <c r="QET10"/>
      <c r="QEU10" s="8"/>
      <c r="QEV10"/>
      <c r="QEW10" s="8"/>
      <c r="QEX10"/>
      <c r="QEY10" s="8"/>
      <c r="QEZ10"/>
      <c r="QFA10" s="8"/>
      <c r="QFB10"/>
      <c r="QFC10" s="8"/>
      <c r="QFD10"/>
      <c r="QFE10" s="8"/>
      <c r="QFF10"/>
      <c r="QFG10" s="8"/>
      <c r="QFH10"/>
      <c r="QFI10" s="8"/>
      <c r="QFJ10"/>
      <c r="QFK10" s="8"/>
      <c r="QFL10"/>
      <c r="QFM10" s="8"/>
      <c r="QFN10"/>
      <c r="QFO10" s="8"/>
      <c r="QFP10"/>
      <c r="QFQ10" s="8"/>
      <c r="QFR10"/>
      <c r="QFS10" s="8"/>
      <c r="QFT10"/>
      <c r="QFU10" s="8"/>
      <c r="QFV10"/>
      <c r="QFW10" s="8"/>
      <c r="QFX10"/>
      <c r="QFY10" s="8"/>
      <c r="QFZ10"/>
      <c r="QGA10" s="8"/>
      <c r="QGB10"/>
      <c r="QGC10" s="8"/>
      <c r="QGD10"/>
      <c r="QGE10" s="8"/>
      <c r="QGF10"/>
      <c r="QGG10" s="8"/>
      <c r="QGH10"/>
      <c r="QGI10" s="8"/>
      <c r="QGJ10"/>
      <c r="QGK10" s="8"/>
      <c r="QGL10"/>
      <c r="QGM10" s="8"/>
      <c r="QGN10"/>
      <c r="QGO10" s="8"/>
      <c r="QGP10"/>
      <c r="QGQ10" s="8"/>
      <c r="QGR10"/>
      <c r="QGS10" s="8"/>
      <c r="QGT10"/>
      <c r="QGU10" s="8"/>
      <c r="QGV10"/>
      <c r="QGW10" s="8"/>
      <c r="QGX10"/>
      <c r="QGY10" s="8"/>
      <c r="QGZ10"/>
      <c r="QHA10" s="8"/>
      <c r="QHB10"/>
      <c r="QHC10" s="8"/>
      <c r="QHD10"/>
      <c r="QHE10" s="8"/>
      <c r="QHF10"/>
      <c r="QHG10" s="8"/>
      <c r="QHH10"/>
      <c r="QHI10" s="8"/>
      <c r="QHJ10"/>
      <c r="QHK10" s="8"/>
      <c r="QHL10"/>
      <c r="QHM10" s="8"/>
      <c r="QHN10"/>
      <c r="QHO10" s="8"/>
      <c r="QHP10"/>
      <c r="QHQ10" s="8"/>
      <c r="QHR10"/>
      <c r="QHS10" s="8"/>
      <c r="QHT10"/>
      <c r="QHU10" s="8"/>
      <c r="QHV10"/>
      <c r="QHW10" s="8"/>
      <c r="QHX10"/>
      <c r="QHY10" s="8"/>
      <c r="QHZ10"/>
      <c r="QIA10" s="8"/>
      <c r="QIB10"/>
      <c r="QIC10" s="8"/>
      <c r="QID10"/>
      <c r="QIE10" s="8"/>
      <c r="QIF10"/>
      <c r="QIG10" s="8"/>
      <c r="QIH10"/>
      <c r="QII10" s="8"/>
      <c r="QIJ10"/>
      <c r="QIK10" s="8"/>
      <c r="QIL10"/>
      <c r="QIM10" s="8"/>
      <c r="QIN10"/>
      <c r="QIO10" s="8"/>
      <c r="QIP10"/>
      <c r="QIQ10" s="8"/>
      <c r="QIR10"/>
      <c r="QIS10" s="8"/>
      <c r="QIT10"/>
      <c r="QIU10" s="8"/>
      <c r="QIV10"/>
      <c r="QIW10" s="8"/>
      <c r="QIX10"/>
      <c r="QIY10" s="8"/>
      <c r="QIZ10"/>
      <c r="QJA10" s="8"/>
      <c r="QJB10"/>
      <c r="QJC10" s="8"/>
      <c r="QJD10"/>
      <c r="QJE10" s="8"/>
      <c r="QJF10"/>
      <c r="QJG10" s="8"/>
      <c r="QJH10"/>
      <c r="QJI10" s="8"/>
      <c r="QJJ10"/>
      <c r="QJK10" s="8"/>
      <c r="QJL10"/>
      <c r="QJM10" s="8"/>
      <c r="QJN10"/>
      <c r="QJO10" s="8"/>
      <c r="QJP10"/>
      <c r="QJQ10" s="8"/>
      <c r="QJR10"/>
      <c r="QJS10" s="8"/>
      <c r="QJT10"/>
      <c r="QJU10" s="8"/>
      <c r="QJV10"/>
      <c r="QJW10" s="8"/>
      <c r="QJX10"/>
      <c r="QJY10" s="8"/>
      <c r="QJZ10"/>
      <c r="QKA10" s="8"/>
      <c r="QKB10"/>
      <c r="QKC10" s="8"/>
      <c r="QKD10"/>
      <c r="QKE10" s="8"/>
      <c r="QKF10"/>
      <c r="QKG10" s="8"/>
      <c r="QKH10"/>
      <c r="QKI10" s="8"/>
      <c r="QKJ10"/>
      <c r="QKK10" s="8"/>
      <c r="QKL10"/>
      <c r="QKM10" s="8"/>
      <c r="QKN10"/>
      <c r="QKO10" s="8"/>
      <c r="QKP10"/>
      <c r="QKQ10" s="8"/>
      <c r="QKR10"/>
      <c r="QKS10" s="8"/>
      <c r="QKT10"/>
      <c r="QKU10" s="8"/>
      <c r="QKV10"/>
      <c r="QKW10" s="8"/>
      <c r="QKX10"/>
      <c r="QKY10" s="8"/>
      <c r="QKZ10"/>
      <c r="QLA10" s="8"/>
      <c r="QLB10"/>
      <c r="QLC10" s="8"/>
      <c r="QLD10"/>
      <c r="QLE10" s="8"/>
      <c r="QLF10"/>
      <c r="QLG10" s="8"/>
      <c r="QLH10"/>
      <c r="QLI10" s="8"/>
      <c r="QLJ10"/>
      <c r="QLK10" s="8"/>
      <c r="QLL10"/>
      <c r="QLM10" s="8"/>
      <c r="QLN10"/>
      <c r="QLO10" s="8"/>
      <c r="QLP10"/>
      <c r="QLQ10" s="8"/>
      <c r="QLR10"/>
      <c r="QLS10" s="8"/>
      <c r="QLT10"/>
      <c r="QLU10" s="8"/>
      <c r="QLV10"/>
      <c r="QLW10" s="8"/>
      <c r="QLX10"/>
      <c r="QLY10" s="8"/>
      <c r="QLZ10"/>
      <c r="QMA10" s="8"/>
      <c r="QMB10"/>
      <c r="QMC10" s="8"/>
      <c r="QMD10"/>
      <c r="QME10" s="8"/>
      <c r="QMF10"/>
      <c r="QMG10" s="8"/>
      <c r="QMH10"/>
      <c r="QMI10" s="8"/>
      <c r="QMJ10"/>
      <c r="QMK10" s="8"/>
      <c r="QML10"/>
      <c r="QMM10" s="8"/>
      <c r="QMN10"/>
      <c r="QMO10" s="8"/>
      <c r="QMP10"/>
      <c r="QMQ10" s="8"/>
      <c r="QMR10"/>
      <c r="QMS10" s="8"/>
      <c r="QMT10"/>
      <c r="QMU10" s="8"/>
      <c r="QMV10"/>
      <c r="QMW10" s="8"/>
      <c r="QMX10"/>
      <c r="QMY10" s="8"/>
      <c r="QMZ10"/>
      <c r="QNA10" s="8"/>
      <c r="QNB10"/>
      <c r="QNC10" s="8"/>
      <c r="QND10"/>
      <c r="QNE10" s="8"/>
      <c r="QNF10"/>
      <c r="QNG10" s="8"/>
      <c r="QNH10"/>
      <c r="QNI10" s="8"/>
      <c r="QNJ10"/>
      <c r="QNK10" s="8"/>
      <c r="QNL10"/>
      <c r="QNM10" s="8"/>
      <c r="QNN10"/>
      <c r="QNO10" s="8"/>
      <c r="QNP10"/>
      <c r="QNQ10" s="8"/>
      <c r="QNR10"/>
      <c r="QNS10" s="8"/>
      <c r="QNT10"/>
      <c r="QNU10" s="8"/>
      <c r="QNV10"/>
      <c r="QNW10" s="8"/>
      <c r="QNX10"/>
      <c r="QNY10" s="8"/>
      <c r="QNZ10"/>
      <c r="QOA10" s="8"/>
      <c r="QOB10"/>
      <c r="QOC10" s="8"/>
      <c r="QOD10"/>
      <c r="QOE10" s="8"/>
      <c r="QOF10"/>
      <c r="QOG10" s="8"/>
      <c r="QOH10"/>
      <c r="QOI10" s="8"/>
      <c r="QOJ10"/>
      <c r="QOK10" s="8"/>
      <c r="QOL10"/>
      <c r="QOM10" s="8"/>
      <c r="QON10"/>
      <c r="QOO10" s="8"/>
      <c r="QOP10"/>
      <c r="QOQ10" s="8"/>
      <c r="QOR10"/>
      <c r="QOS10" s="8"/>
      <c r="QOT10"/>
      <c r="QOU10" s="8"/>
      <c r="QOV10"/>
      <c r="QOW10" s="8"/>
      <c r="QOX10"/>
      <c r="QOY10" s="8"/>
      <c r="QOZ10"/>
      <c r="QPA10" s="8"/>
      <c r="QPB10"/>
      <c r="QPC10" s="8"/>
      <c r="QPD10"/>
      <c r="QPE10" s="8"/>
      <c r="QPF10"/>
      <c r="QPG10" s="8"/>
      <c r="QPH10"/>
      <c r="QPI10" s="8"/>
      <c r="QPJ10"/>
      <c r="QPK10" s="8"/>
      <c r="QPL10"/>
      <c r="QPM10" s="8"/>
      <c r="QPN10"/>
      <c r="QPO10" s="8"/>
      <c r="QPP10"/>
      <c r="QPQ10" s="8"/>
      <c r="QPR10"/>
      <c r="QPS10" s="8"/>
      <c r="QPT10"/>
      <c r="QPU10" s="8"/>
      <c r="QPV10"/>
      <c r="QPW10" s="8"/>
      <c r="QPX10"/>
      <c r="QPY10" s="8"/>
      <c r="QPZ10"/>
      <c r="QQA10" s="8"/>
      <c r="QQB10"/>
      <c r="QQC10" s="8"/>
      <c r="QQD10"/>
      <c r="QQE10" s="8"/>
      <c r="QQF10"/>
      <c r="QQG10" s="8"/>
      <c r="QQH10"/>
      <c r="QQI10" s="8"/>
      <c r="QQJ10"/>
      <c r="QQK10" s="8"/>
      <c r="QQL10"/>
      <c r="QQM10" s="8"/>
      <c r="QQN10"/>
      <c r="QQO10" s="8"/>
      <c r="QQP10"/>
      <c r="QQQ10" s="8"/>
      <c r="QQR10"/>
      <c r="QQS10" s="8"/>
      <c r="QQT10"/>
      <c r="QQU10" s="8"/>
      <c r="QQV10"/>
      <c r="QQW10" s="8"/>
      <c r="QQX10"/>
      <c r="QQY10" s="8"/>
      <c r="QQZ10"/>
      <c r="QRA10" s="8"/>
      <c r="QRB10"/>
      <c r="QRC10" s="8"/>
      <c r="QRD10"/>
      <c r="QRE10" s="8"/>
      <c r="QRF10"/>
      <c r="QRG10" s="8"/>
      <c r="QRH10"/>
      <c r="QRI10" s="8"/>
      <c r="QRJ10"/>
      <c r="QRK10" s="8"/>
      <c r="QRL10"/>
      <c r="QRM10" s="8"/>
      <c r="QRN10"/>
      <c r="QRO10" s="8"/>
      <c r="QRP10"/>
      <c r="QRQ10" s="8"/>
      <c r="QRR10"/>
      <c r="QRS10" s="8"/>
      <c r="QRT10"/>
      <c r="QRU10" s="8"/>
      <c r="QRV10"/>
      <c r="QRW10" s="8"/>
      <c r="QRX10"/>
      <c r="QRY10" s="8"/>
      <c r="QRZ10"/>
      <c r="QSA10" s="8"/>
      <c r="QSB10"/>
      <c r="QSC10" s="8"/>
      <c r="QSD10"/>
      <c r="QSE10" s="8"/>
      <c r="QSF10"/>
      <c r="QSG10" s="8"/>
      <c r="QSH10"/>
      <c r="QSI10" s="8"/>
      <c r="QSJ10"/>
      <c r="QSK10" s="8"/>
      <c r="QSL10"/>
      <c r="QSM10" s="8"/>
      <c r="QSN10"/>
      <c r="QSO10" s="8"/>
      <c r="QSP10"/>
      <c r="QSQ10" s="8"/>
      <c r="QSR10"/>
      <c r="QSS10" s="8"/>
      <c r="QST10"/>
      <c r="QSU10" s="8"/>
      <c r="QSV10"/>
      <c r="QSW10" s="8"/>
      <c r="QSX10"/>
      <c r="QSY10" s="8"/>
      <c r="QSZ10"/>
      <c r="QTA10" s="8"/>
      <c r="QTB10"/>
      <c r="QTC10" s="8"/>
      <c r="QTD10"/>
      <c r="QTE10" s="8"/>
      <c r="QTF10"/>
      <c r="QTG10" s="8"/>
      <c r="QTH10"/>
      <c r="QTI10" s="8"/>
      <c r="QTJ10"/>
      <c r="QTK10" s="8"/>
      <c r="QTL10"/>
      <c r="QTM10" s="8"/>
      <c r="QTN10"/>
      <c r="QTO10" s="8"/>
      <c r="QTP10"/>
      <c r="QTQ10" s="8"/>
      <c r="QTR10"/>
      <c r="QTS10" s="8"/>
      <c r="QTT10"/>
      <c r="QTU10" s="8"/>
      <c r="QTV10"/>
      <c r="QTW10" s="8"/>
      <c r="QTX10"/>
      <c r="QTY10" s="8"/>
      <c r="QTZ10"/>
      <c r="QUA10" s="8"/>
      <c r="QUB10"/>
      <c r="QUC10" s="8"/>
      <c r="QUD10"/>
      <c r="QUE10" s="8"/>
      <c r="QUF10"/>
      <c r="QUG10" s="8"/>
      <c r="QUH10"/>
      <c r="QUI10" s="8"/>
      <c r="QUJ10"/>
      <c r="QUK10" s="8"/>
      <c r="QUL10"/>
      <c r="QUM10" s="8"/>
      <c r="QUN10"/>
      <c r="QUO10" s="8"/>
      <c r="QUP10"/>
      <c r="QUQ10" s="8"/>
      <c r="QUR10"/>
      <c r="QUS10" s="8"/>
      <c r="QUT10"/>
      <c r="QUU10" s="8"/>
      <c r="QUV10"/>
      <c r="QUW10" s="8"/>
      <c r="QUX10"/>
      <c r="QUY10" s="8"/>
      <c r="QUZ10"/>
      <c r="QVA10" s="8"/>
      <c r="QVB10"/>
      <c r="QVC10" s="8"/>
      <c r="QVD10"/>
      <c r="QVE10" s="8"/>
      <c r="QVF10"/>
      <c r="QVG10" s="8"/>
      <c r="QVH10"/>
      <c r="QVI10" s="8"/>
      <c r="QVJ10"/>
      <c r="QVK10" s="8"/>
      <c r="QVL10"/>
      <c r="QVM10" s="8"/>
      <c r="QVN10"/>
      <c r="QVO10" s="8"/>
      <c r="QVP10"/>
      <c r="QVQ10" s="8"/>
      <c r="QVR10"/>
      <c r="QVS10" s="8"/>
      <c r="QVT10"/>
      <c r="QVU10" s="8"/>
      <c r="QVV10"/>
      <c r="QVW10" s="8"/>
      <c r="QVX10"/>
      <c r="QVY10" s="8"/>
      <c r="QVZ10"/>
      <c r="QWA10" s="8"/>
      <c r="QWB10"/>
      <c r="QWC10" s="8"/>
      <c r="QWD10"/>
      <c r="QWE10" s="8"/>
      <c r="QWF10"/>
      <c r="QWG10" s="8"/>
      <c r="QWH10"/>
      <c r="QWI10" s="8"/>
      <c r="QWJ10"/>
      <c r="QWK10" s="8"/>
      <c r="QWL10"/>
      <c r="QWM10" s="8"/>
      <c r="QWN10"/>
      <c r="QWO10" s="8"/>
      <c r="QWP10"/>
      <c r="QWQ10" s="8"/>
      <c r="QWR10"/>
      <c r="QWS10" s="8"/>
      <c r="QWT10"/>
      <c r="QWU10" s="8"/>
      <c r="QWV10"/>
      <c r="QWW10" s="8"/>
      <c r="QWX10"/>
      <c r="QWY10" s="8"/>
      <c r="QWZ10"/>
      <c r="QXA10" s="8"/>
      <c r="QXB10"/>
      <c r="QXC10" s="8"/>
      <c r="QXD10"/>
      <c r="QXE10" s="8"/>
      <c r="QXF10"/>
      <c r="QXG10" s="8"/>
      <c r="QXH10"/>
      <c r="QXI10" s="8"/>
      <c r="QXJ10"/>
      <c r="QXK10" s="8"/>
      <c r="QXL10"/>
      <c r="QXM10" s="8"/>
      <c r="QXN10"/>
      <c r="QXO10" s="8"/>
      <c r="QXP10"/>
      <c r="QXQ10" s="8"/>
      <c r="QXR10"/>
      <c r="QXS10" s="8"/>
      <c r="QXT10"/>
      <c r="QXU10" s="8"/>
      <c r="QXV10"/>
      <c r="QXW10" s="8"/>
      <c r="QXX10"/>
      <c r="QXY10" s="8"/>
      <c r="QXZ10"/>
      <c r="QYA10" s="8"/>
      <c r="QYB10"/>
      <c r="QYC10" s="8"/>
      <c r="QYD10"/>
      <c r="QYE10" s="8"/>
      <c r="QYF10"/>
      <c r="QYG10" s="8"/>
      <c r="QYH10"/>
      <c r="QYI10" s="8"/>
      <c r="QYJ10"/>
      <c r="QYK10" s="8"/>
      <c r="QYL10"/>
      <c r="QYM10" s="8"/>
      <c r="QYN10"/>
      <c r="QYO10" s="8"/>
      <c r="QYP10"/>
      <c r="QYQ10" s="8"/>
      <c r="QYR10"/>
      <c r="QYS10" s="8"/>
      <c r="QYT10"/>
      <c r="QYU10" s="8"/>
      <c r="QYV10"/>
      <c r="QYW10" s="8"/>
      <c r="QYX10"/>
      <c r="QYY10" s="8"/>
      <c r="QYZ10"/>
      <c r="QZA10" s="8"/>
      <c r="QZB10"/>
      <c r="QZC10" s="8"/>
      <c r="QZD10"/>
      <c r="QZE10" s="8"/>
      <c r="QZF10"/>
      <c r="QZG10" s="8"/>
      <c r="QZH10"/>
      <c r="QZI10" s="8"/>
      <c r="QZJ10"/>
      <c r="QZK10" s="8"/>
      <c r="QZL10"/>
      <c r="QZM10" s="8"/>
      <c r="QZN10"/>
      <c r="QZO10" s="8"/>
      <c r="QZP10"/>
      <c r="QZQ10" s="8"/>
      <c r="QZR10"/>
      <c r="QZS10" s="8"/>
      <c r="QZT10"/>
      <c r="QZU10" s="8"/>
      <c r="QZV10"/>
      <c r="QZW10" s="8"/>
      <c r="QZX10"/>
      <c r="QZY10" s="8"/>
      <c r="QZZ10"/>
      <c r="RAA10" s="8"/>
      <c r="RAB10"/>
      <c r="RAC10" s="8"/>
      <c r="RAD10"/>
      <c r="RAE10" s="8"/>
      <c r="RAF10"/>
      <c r="RAG10" s="8"/>
      <c r="RAH10"/>
      <c r="RAI10" s="8"/>
      <c r="RAJ10"/>
      <c r="RAK10" s="8"/>
      <c r="RAL10"/>
      <c r="RAM10" s="8"/>
      <c r="RAN10"/>
      <c r="RAO10" s="8"/>
      <c r="RAP10"/>
      <c r="RAQ10" s="8"/>
      <c r="RAR10"/>
      <c r="RAS10" s="8"/>
      <c r="RAT10"/>
      <c r="RAU10" s="8"/>
      <c r="RAV10"/>
      <c r="RAW10" s="8"/>
      <c r="RAX10"/>
      <c r="RAY10" s="8"/>
      <c r="RAZ10"/>
      <c r="RBA10" s="8"/>
      <c r="RBB10"/>
      <c r="RBC10" s="8"/>
      <c r="RBD10"/>
      <c r="RBE10" s="8"/>
      <c r="RBF10"/>
      <c r="RBG10" s="8"/>
      <c r="RBH10"/>
      <c r="RBI10" s="8"/>
      <c r="RBJ10"/>
      <c r="RBK10" s="8"/>
      <c r="RBL10"/>
      <c r="RBM10" s="8"/>
      <c r="RBN10"/>
      <c r="RBO10" s="8"/>
      <c r="RBP10"/>
      <c r="RBQ10" s="8"/>
      <c r="RBR10"/>
      <c r="RBS10" s="8"/>
      <c r="RBT10"/>
      <c r="RBU10" s="8"/>
      <c r="RBV10"/>
      <c r="RBW10" s="8"/>
      <c r="RBX10"/>
      <c r="RBY10" s="8"/>
      <c r="RBZ10"/>
      <c r="RCA10" s="8"/>
      <c r="RCB10"/>
      <c r="RCC10" s="8"/>
      <c r="RCD10"/>
      <c r="RCE10" s="8"/>
      <c r="RCF10"/>
      <c r="RCG10" s="8"/>
      <c r="RCH10"/>
      <c r="RCI10" s="8"/>
      <c r="RCJ10"/>
      <c r="RCK10" s="8"/>
      <c r="RCL10"/>
      <c r="RCM10" s="8"/>
      <c r="RCN10"/>
      <c r="RCO10" s="8"/>
      <c r="RCP10"/>
      <c r="RCQ10" s="8"/>
      <c r="RCR10"/>
      <c r="RCS10" s="8"/>
      <c r="RCT10"/>
      <c r="RCU10" s="8"/>
      <c r="RCV10"/>
      <c r="RCW10" s="8"/>
      <c r="RCX10"/>
      <c r="RCY10" s="8"/>
      <c r="RCZ10"/>
      <c r="RDA10" s="8"/>
      <c r="RDB10"/>
      <c r="RDC10" s="8"/>
      <c r="RDD10"/>
      <c r="RDE10" s="8"/>
      <c r="RDF10"/>
      <c r="RDG10" s="8"/>
      <c r="RDH10"/>
      <c r="RDI10" s="8"/>
      <c r="RDJ10"/>
      <c r="RDK10" s="8"/>
      <c r="RDL10"/>
      <c r="RDM10" s="8"/>
      <c r="RDN10"/>
      <c r="RDO10" s="8"/>
      <c r="RDP10"/>
      <c r="RDQ10" s="8"/>
      <c r="RDR10"/>
      <c r="RDS10" s="8"/>
      <c r="RDT10"/>
      <c r="RDU10" s="8"/>
      <c r="RDV10"/>
      <c r="RDW10" s="8"/>
      <c r="RDX10"/>
      <c r="RDY10" s="8"/>
      <c r="RDZ10"/>
      <c r="REA10" s="8"/>
      <c r="REB10"/>
      <c r="REC10" s="8"/>
      <c r="RED10"/>
      <c r="REE10" s="8"/>
      <c r="REF10"/>
      <c r="REG10" s="8"/>
      <c r="REH10"/>
      <c r="REI10" s="8"/>
      <c r="REJ10"/>
      <c r="REK10" s="8"/>
      <c r="REL10"/>
      <c r="REM10" s="8"/>
      <c r="REN10"/>
      <c r="REO10" s="8"/>
      <c r="REP10"/>
      <c r="REQ10" s="8"/>
      <c r="RER10"/>
      <c r="RES10" s="8"/>
      <c r="RET10"/>
      <c r="REU10" s="8"/>
      <c r="REV10"/>
      <c r="REW10" s="8"/>
      <c r="REX10"/>
      <c r="REY10" s="8"/>
      <c r="REZ10"/>
      <c r="RFA10" s="8"/>
      <c r="RFB10"/>
      <c r="RFC10" s="8"/>
      <c r="RFD10"/>
      <c r="RFE10" s="8"/>
      <c r="RFF10"/>
      <c r="RFG10" s="8"/>
      <c r="RFH10"/>
      <c r="RFI10" s="8"/>
      <c r="RFJ10"/>
      <c r="RFK10" s="8"/>
      <c r="RFL10"/>
      <c r="RFM10" s="8"/>
      <c r="RFN10"/>
      <c r="RFO10" s="8"/>
      <c r="RFP10"/>
      <c r="RFQ10" s="8"/>
      <c r="RFR10"/>
      <c r="RFS10" s="8"/>
      <c r="RFT10"/>
      <c r="RFU10" s="8"/>
      <c r="RFV10"/>
      <c r="RFW10" s="8"/>
      <c r="RFX10"/>
      <c r="RFY10" s="8"/>
      <c r="RFZ10"/>
      <c r="RGA10" s="8"/>
      <c r="RGB10"/>
      <c r="RGC10" s="8"/>
      <c r="RGD10"/>
      <c r="RGE10" s="8"/>
      <c r="RGF10"/>
      <c r="RGG10" s="8"/>
      <c r="RGH10"/>
      <c r="RGI10" s="8"/>
      <c r="RGJ10"/>
      <c r="RGK10" s="8"/>
      <c r="RGL10"/>
      <c r="RGM10" s="8"/>
      <c r="RGN10"/>
      <c r="RGO10" s="8"/>
      <c r="RGP10"/>
      <c r="RGQ10" s="8"/>
      <c r="RGR10"/>
      <c r="RGS10" s="8"/>
      <c r="RGT10"/>
      <c r="RGU10" s="8"/>
      <c r="RGV10"/>
      <c r="RGW10" s="8"/>
      <c r="RGX10"/>
      <c r="RGY10" s="8"/>
      <c r="RGZ10"/>
      <c r="RHA10" s="8"/>
      <c r="RHB10"/>
      <c r="RHC10" s="8"/>
      <c r="RHD10"/>
      <c r="RHE10" s="8"/>
      <c r="RHF10"/>
      <c r="RHG10" s="8"/>
      <c r="RHH10"/>
      <c r="RHI10" s="8"/>
      <c r="RHJ10"/>
      <c r="RHK10" s="8"/>
      <c r="RHL10"/>
      <c r="RHM10" s="8"/>
      <c r="RHN10"/>
      <c r="RHO10" s="8"/>
      <c r="RHP10"/>
      <c r="RHQ10" s="8"/>
      <c r="RHR10"/>
      <c r="RHS10" s="8"/>
      <c r="RHT10"/>
      <c r="RHU10" s="8"/>
      <c r="RHV10"/>
      <c r="RHW10" s="8"/>
      <c r="RHX10"/>
      <c r="RHY10" s="8"/>
      <c r="RHZ10"/>
      <c r="RIA10" s="8"/>
      <c r="RIB10"/>
      <c r="RIC10" s="8"/>
      <c r="RID10"/>
      <c r="RIE10" s="8"/>
      <c r="RIF10"/>
      <c r="RIG10" s="8"/>
      <c r="RIH10"/>
      <c r="RII10" s="8"/>
      <c r="RIJ10"/>
      <c r="RIK10" s="8"/>
      <c r="RIL10"/>
      <c r="RIM10" s="8"/>
      <c r="RIN10"/>
      <c r="RIO10" s="8"/>
      <c r="RIP10"/>
      <c r="RIQ10" s="8"/>
      <c r="RIR10"/>
      <c r="RIS10" s="8"/>
      <c r="RIT10"/>
      <c r="RIU10" s="8"/>
      <c r="RIV10"/>
      <c r="RIW10" s="8"/>
      <c r="RIX10"/>
      <c r="RIY10" s="8"/>
      <c r="RIZ10"/>
      <c r="RJA10" s="8"/>
      <c r="RJB10"/>
      <c r="RJC10" s="8"/>
      <c r="RJD10"/>
      <c r="RJE10" s="8"/>
      <c r="RJF10"/>
      <c r="RJG10" s="8"/>
      <c r="RJH10"/>
      <c r="RJI10" s="8"/>
      <c r="RJJ10"/>
      <c r="RJK10" s="8"/>
      <c r="RJL10"/>
      <c r="RJM10" s="8"/>
      <c r="RJN10"/>
      <c r="RJO10" s="8"/>
      <c r="RJP10"/>
      <c r="RJQ10" s="8"/>
      <c r="RJR10"/>
      <c r="RJS10" s="8"/>
      <c r="RJT10"/>
      <c r="RJU10" s="8"/>
      <c r="RJV10"/>
      <c r="RJW10" s="8"/>
      <c r="RJX10"/>
      <c r="RJY10" s="8"/>
      <c r="RJZ10"/>
      <c r="RKA10" s="8"/>
      <c r="RKB10"/>
      <c r="RKC10" s="8"/>
      <c r="RKD10"/>
      <c r="RKE10" s="8"/>
      <c r="RKF10"/>
      <c r="RKG10" s="8"/>
      <c r="RKH10"/>
      <c r="RKI10" s="8"/>
      <c r="RKJ10"/>
      <c r="RKK10" s="8"/>
      <c r="RKL10"/>
      <c r="RKM10" s="8"/>
      <c r="RKN10"/>
      <c r="RKO10" s="8"/>
      <c r="RKP10"/>
      <c r="RKQ10" s="8"/>
      <c r="RKR10"/>
      <c r="RKS10" s="8"/>
      <c r="RKT10"/>
      <c r="RKU10" s="8"/>
      <c r="RKV10"/>
      <c r="RKW10" s="8"/>
      <c r="RKX10"/>
      <c r="RKY10" s="8"/>
      <c r="RKZ10"/>
      <c r="RLA10" s="8"/>
      <c r="RLB10"/>
      <c r="RLC10" s="8"/>
      <c r="RLD10"/>
      <c r="RLE10" s="8"/>
      <c r="RLF10"/>
      <c r="RLG10" s="8"/>
      <c r="RLH10"/>
      <c r="RLI10" s="8"/>
      <c r="RLJ10"/>
      <c r="RLK10" s="8"/>
      <c r="RLL10"/>
      <c r="RLM10" s="8"/>
      <c r="RLN10"/>
      <c r="RLO10" s="8"/>
      <c r="RLP10"/>
      <c r="RLQ10" s="8"/>
      <c r="RLR10"/>
      <c r="RLS10" s="8"/>
      <c r="RLT10"/>
      <c r="RLU10" s="8"/>
      <c r="RLV10"/>
      <c r="RLW10" s="8"/>
      <c r="RLX10"/>
      <c r="RLY10" s="8"/>
      <c r="RLZ10"/>
      <c r="RMA10" s="8"/>
      <c r="RMB10"/>
      <c r="RMC10" s="8"/>
      <c r="RMD10"/>
      <c r="RME10" s="8"/>
      <c r="RMF10"/>
      <c r="RMG10" s="8"/>
      <c r="RMH10"/>
      <c r="RMI10" s="8"/>
      <c r="RMJ10"/>
      <c r="RMK10" s="8"/>
      <c r="RML10"/>
      <c r="RMM10" s="8"/>
      <c r="RMN10"/>
      <c r="RMO10" s="8"/>
      <c r="RMP10"/>
      <c r="RMQ10" s="8"/>
      <c r="RMR10"/>
      <c r="RMS10" s="8"/>
      <c r="RMT10"/>
      <c r="RMU10" s="8"/>
      <c r="RMV10"/>
      <c r="RMW10" s="8"/>
      <c r="RMX10"/>
      <c r="RMY10" s="8"/>
      <c r="RMZ10"/>
      <c r="RNA10" s="8"/>
      <c r="RNB10"/>
      <c r="RNC10" s="8"/>
      <c r="RND10"/>
      <c r="RNE10" s="8"/>
      <c r="RNF10"/>
      <c r="RNG10" s="8"/>
      <c r="RNH10"/>
      <c r="RNI10" s="8"/>
      <c r="RNJ10"/>
      <c r="RNK10" s="8"/>
      <c r="RNL10"/>
      <c r="RNM10" s="8"/>
      <c r="RNN10"/>
      <c r="RNO10" s="8"/>
      <c r="RNP10"/>
      <c r="RNQ10" s="8"/>
      <c r="RNR10"/>
      <c r="RNS10" s="8"/>
      <c r="RNT10"/>
      <c r="RNU10" s="8"/>
      <c r="RNV10"/>
      <c r="RNW10" s="8"/>
      <c r="RNX10"/>
      <c r="RNY10" s="8"/>
      <c r="RNZ10"/>
      <c r="ROA10" s="8"/>
      <c r="ROB10"/>
      <c r="ROC10" s="8"/>
      <c r="ROD10"/>
      <c r="ROE10" s="8"/>
      <c r="ROF10"/>
      <c r="ROG10" s="8"/>
      <c r="ROH10"/>
      <c r="ROI10" s="8"/>
      <c r="ROJ10"/>
      <c r="ROK10" s="8"/>
      <c r="ROL10"/>
      <c r="ROM10" s="8"/>
      <c r="RON10"/>
      <c r="ROO10" s="8"/>
      <c r="ROP10"/>
      <c r="ROQ10" s="8"/>
      <c r="ROR10"/>
      <c r="ROS10" s="8"/>
      <c r="ROT10"/>
      <c r="ROU10" s="8"/>
      <c r="ROV10"/>
      <c r="ROW10" s="8"/>
      <c r="ROX10"/>
      <c r="ROY10" s="8"/>
      <c r="ROZ10"/>
      <c r="RPA10" s="8"/>
      <c r="RPB10"/>
      <c r="RPC10" s="8"/>
      <c r="RPD10"/>
      <c r="RPE10" s="8"/>
      <c r="RPF10"/>
      <c r="RPG10" s="8"/>
      <c r="RPH10"/>
      <c r="RPI10" s="8"/>
      <c r="RPJ10"/>
      <c r="RPK10" s="8"/>
      <c r="RPL10"/>
      <c r="RPM10" s="8"/>
      <c r="RPN10"/>
      <c r="RPO10" s="8"/>
      <c r="RPP10"/>
      <c r="RPQ10" s="8"/>
      <c r="RPR10"/>
      <c r="RPS10" s="8"/>
      <c r="RPT10"/>
      <c r="RPU10" s="8"/>
      <c r="RPV10"/>
      <c r="RPW10" s="8"/>
      <c r="RPX10"/>
      <c r="RPY10" s="8"/>
      <c r="RPZ10"/>
      <c r="RQA10" s="8"/>
      <c r="RQB10"/>
      <c r="RQC10" s="8"/>
      <c r="RQD10"/>
      <c r="RQE10" s="8"/>
      <c r="RQF10"/>
      <c r="RQG10" s="8"/>
      <c r="RQH10"/>
      <c r="RQI10" s="8"/>
      <c r="RQJ10"/>
      <c r="RQK10" s="8"/>
      <c r="RQL10"/>
      <c r="RQM10" s="8"/>
      <c r="RQN10"/>
      <c r="RQO10" s="8"/>
      <c r="RQP10"/>
      <c r="RQQ10" s="8"/>
      <c r="RQR10"/>
      <c r="RQS10" s="8"/>
      <c r="RQT10"/>
      <c r="RQU10" s="8"/>
      <c r="RQV10"/>
      <c r="RQW10" s="8"/>
      <c r="RQX10"/>
      <c r="RQY10" s="8"/>
      <c r="RQZ10"/>
      <c r="RRA10" s="8"/>
      <c r="RRB10"/>
      <c r="RRC10" s="8"/>
      <c r="RRD10"/>
      <c r="RRE10" s="8"/>
      <c r="RRF10"/>
      <c r="RRG10" s="8"/>
      <c r="RRH10"/>
      <c r="RRI10" s="8"/>
      <c r="RRJ10"/>
      <c r="RRK10" s="8"/>
      <c r="RRL10"/>
      <c r="RRM10" s="8"/>
      <c r="RRN10"/>
      <c r="RRO10" s="8"/>
      <c r="RRP10"/>
      <c r="RRQ10" s="8"/>
      <c r="RRR10"/>
      <c r="RRS10" s="8"/>
      <c r="RRT10"/>
      <c r="RRU10" s="8"/>
      <c r="RRV10"/>
      <c r="RRW10" s="8"/>
      <c r="RRX10"/>
      <c r="RRY10" s="8"/>
      <c r="RRZ10"/>
      <c r="RSA10" s="8"/>
      <c r="RSB10"/>
      <c r="RSC10" s="8"/>
      <c r="RSD10"/>
      <c r="RSE10" s="8"/>
      <c r="RSF10"/>
      <c r="RSG10" s="8"/>
      <c r="RSH10"/>
      <c r="RSI10" s="8"/>
      <c r="RSJ10"/>
      <c r="RSK10" s="8"/>
      <c r="RSL10"/>
      <c r="RSM10" s="8"/>
      <c r="RSN10"/>
      <c r="RSO10" s="8"/>
      <c r="RSP10"/>
      <c r="RSQ10" s="8"/>
      <c r="RSR10"/>
      <c r="RSS10" s="8"/>
      <c r="RST10"/>
      <c r="RSU10" s="8"/>
      <c r="RSV10"/>
      <c r="RSW10" s="8"/>
      <c r="RSX10"/>
      <c r="RSY10" s="8"/>
      <c r="RSZ10"/>
      <c r="RTA10" s="8"/>
      <c r="RTB10"/>
      <c r="RTC10" s="8"/>
      <c r="RTD10"/>
      <c r="RTE10" s="8"/>
      <c r="RTF10"/>
      <c r="RTG10" s="8"/>
      <c r="RTH10"/>
      <c r="RTI10" s="8"/>
      <c r="RTJ10"/>
      <c r="RTK10" s="8"/>
      <c r="RTL10"/>
      <c r="RTM10" s="8"/>
      <c r="RTN10"/>
      <c r="RTO10" s="8"/>
      <c r="RTP10"/>
      <c r="RTQ10" s="8"/>
      <c r="RTR10"/>
      <c r="RTS10" s="8"/>
      <c r="RTT10"/>
      <c r="RTU10" s="8"/>
      <c r="RTV10"/>
      <c r="RTW10" s="8"/>
      <c r="RTX10"/>
      <c r="RTY10" s="8"/>
      <c r="RTZ10"/>
      <c r="RUA10" s="8"/>
      <c r="RUB10"/>
      <c r="RUC10" s="8"/>
      <c r="RUD10"/>
      <c r="RUE10" s="8"/>
      <c r="RUF10"/>
      <c r="RUG10" s="8"/>
      <c r="RUH10"/>
      <c r="RUI10" s="8"/>
      <c r="RUJ10"/>
      <c r="RUK10" s="8"/>
      <c r="RUL10"/>
      <c r="RUM10" s="8"/>
      <c r="RUN10"/>
      <c r="RUO10" s="8"/>
      <c r="RUP10"/>
      <c r="RUQ10" s="8"/>
      <c r="RUR10"/>
      <c r="RUS10" s="8"/>
      <c r="RUT10"/>
      <c r="RUU10" s="8"/>
      <c r="RUV10"/>
      <c r="RUW10" s="8"/>
      <c r="RUX10"/>
      <c r="RUY10" s="8"/>
      <c r="RUZ10"/>
      <c r="RVA10" s="8"/>
      <c r="RVB10"/>
      <c r="RVC10" s="8"/>
      <c r="RVD10"/>
      <c r="RVE10" s="8"/>
      <c r="RVF10"/>
      <c r="RVG10" s="8"/>
      <c r="RVH10"/>
      <c r="RVI10" s="8"/>
      <c r="RVJ10"/>
      <c r="RVK10" s="8"/>
      <c r="RVL10"/>
      <c r="RVM10" s="8"/>
      <c r="RVN10"/>
      <c r="RVO10" s="8"/>
      <c r="RVP10"/>
      <c r="RVQ10" s="8"/>
      <c r="RVR10"/>
      <c r="RVS10" s="8"/>
      <c r="RVT10"/>
      <c r="RVU10" s="8"/>
      <c r="RVV10"/>
      <c r="RVW10" s="8"/>
      <c r="RVX10"/>
      <c r="RVY10" s="8"/>
      <c r="RVZ10"/>
      <c r="RWA10" s="8"/>
      <c r="RWB10"/>
      <c r="RWC10" s="8"/>
      <c r="RWD10"/>
      <c r="RWE10" s="8"/>
      <c r="RWF10"/>
      <c r="RWG10" s="8"/>
      <c r="RWH10"/>
      <c r="RWI10" s="8"/>
      <c r="RWJ10"/>
      <c r="RWK10" s="8"/>
      <c r="RWL10"/>
      <c r="RWM10" s="8"/>
      <c r="RWN10"/>
      <c r="RWO10" s="8"/>
      <c r="RWP10"/>
      <c r="RWQ10" s="8"/>
      <c r="RWR10"/>
      <c r="RWS10" s="8"/>
      <c r="RWT10"/>
      <c r="RWU10" s="8"/>
      <c r="RWV10"/>
      <c r="RWW10" s="8"/>
      <c r="RWX10"/>
      <c r="RWY10" s="8"/>
      <c r="RWZ10"/>
      <c r="RXA10" s="8"/>
      <c r="RXB10"/>
      <c r="RXC10" s="8"/>
      <c r="RXD10"/>
      <c r="RXE10" s="8"/>
      <c r="RXF10"/>
      <c r="RXG10" s="8"/>
      <c r="RXH10"/>
      <c r="RXI10" s="8"/>
      <c r="RXJ10"/>
      <c r="RXK10" s="8"/>
      <c r="RXL10"/>
      <c r="RXM10" s="8"/>
      <c r="RXN10"/>
      <c r="RXO10" s="8"/>
      <c r="RXP10"/>
      <c r="RXQ10" s="8"/>
      <c r="RXR10"/>
      <c r="RXS10" s="8"/>
      <c r="RXT10"/>
      <c r="RXU10" s="8"/>
      <c r="RXV10"/>
      <c r="RXW10" s="8"/>
      <c r="RXX10"/>
      <c r="RXY10" s="8"/>
      <c r="RXZ10"/>
      <c r="RYA10" s="8"/>
      <c r="RYB10"/>
      <c r="RYC10" s="8"/>
      <c r="RYD10"/>
      <c r="RYE10" s="8"/>
      <c r="RYF10"/>
      <c r="RYG10" s="8"/>
      <c r="RYH10"/>
      <c r="RYI10" s="8"/>
      <c r="RYJ10"/>
      <c r="RYK10" s="8"/>
      <c r="RYL10"/>
      <c r="RYM10" s="8"/>
      <c r="RYN10"/>
      <c r="RYO10" s="8"/>
      <c r="RYP10"/>
      <c r="RYQ10" s="8"/>
      <c r="RYR10"/>
      <c r="RYS10" s="8"/>
      <c r="RYT10"/>
      <c r="RYU10" s="8"/>
      <c r="RYV10"/>
      <c r="RYW10" s="8"/>
      <c r="RYX10"/>
      <c r="RYY10" s="8"/>
      <c r="RYZ10"/>
      <c r="RZA10" s="8"/>
      <c r="RZB10"/>
      <c r="RZC10" s="8"/>
      <c r="RZD10"/>
      <c r="RZE10" s="8"/>
      <c r="RZF10"/>
      <c r="RZG10" s="8"/>
      <c r="RZH10"/>
      <c r="RZI10" s="8"/>
      <c r="RZJ10"/>
      <c r="RZK10" s="8"/>
      <c r="RZL10"/>
      <c r="RZM10" s="8"/>
      <c r="RZN10"/>
      <c r="RZO10" s="8"/>
      <c r="RZP10"/>
      <c r="RZQ10" s="8"/>
      <c r="RZR10"/>
      <c r="RZS10" s="8"/>
      <c r="RZT10"/>
      <c r="RZU10" s="8"/>
      <c r="RZV10"/>
      <c r="RZW10" s="8"/>
      <c r="RZX10"/>
      <c r="RZY10" s="8"/>
      <c r="RZZ10"/>
      <c r="SAA10" s="8"/>
      <c r="SAB10"/>
      <c r="SAC10" s="8"/>
      <c r="SAD10"/>
      <c r="SAE10" s="8"/>
      <c r="SAF10"/>
      <c r="SAG10" s="8"/>
      <c r="SAH10"/>
      <c r="SAI10" s="8"/>
      <c r="SAJ10"/>
      <c r="SAK10" s="8"/>
      <c r="SAL10"/>
      <c r="SAM10" s="8"/>
      <c r="SAN10"/>
      <c r="SAO10" s="8"/>
      <c r="SAP10"/>
      <c r="SAQ10" s="8"/>
      <c r="SAR10"/>
      <c r="SAS10" s="8"/>
      <c r="SAT10"/>
      <c r="SAU10" s="8"/>
      <c r="SAV10"/>
      <c r="SAW10" s="8"/>
      <c r="SAX10"/>
      <c r="SAY10" s="8"/>
      <c r="SAZ10"/>
      <c r="SBA10" s="8"/>
      <c r="SBB10"/>
      <c r="SBC10" s="8"/>
      <c r="SBD10"/>
      <c r="SBE10" s="8"/>
      <c r="SBF10"/>
      <c r="SBG10" s="8"/>
      <c r="SBH10"/>
      <c r="SBI10" s="8"/>
      <c r="SBJ10"/>
      <c r="SBK10" s="8"/>
      <c r="SBL10"/>
      <c r="SBM10" s="8"/>
      <c r="SBN10"/>
      <c r="SBO10" s="8"/>
      <c r="SBP10"/>
      <c r="SBQ10" s="8"/>
      <c r="SBR10"/>
      <c r="SBS10" s="8"/>
      <c r="SBT10"/>
      <c r="SBU10" s="8"/>
      <c r="SBV10"/>
      <c r="SBW10" s="8"/>
      <c r="SBX10"/>
      <c r="SBY10" s="8"/>
      <c r="SBZ10"/>
      <c r="SCA10" s="8"/>
      <c r="SCB10"/>
      <c r="SCC10" s="8"/>
      <c r="SCD10"/>
      <c r="SCE10" s="8"/>
      <c r="SCF10"/>
      <c r="SCG10" s="8"/>
      <c r="SCH10"/>
      <c r="SCI10" s="8"/>
      <c r="SCJ10"/>
      <c r="SCK10" s="8"/>
      <c r="SCL10"/>
      <c r="SCM10" s="8"/>
      <c r="SCN10"/>
      <c r="SCO10" s="8"/>
      <c r="SCP10"/>
      <c r="SCQ10" s="8"/>
      <c r="SCR10"/>
      <c r="SCS10" s="8"/>
      <c r="SCT10"/>
      <c r="SCU10" s="8"/>
      <c r="SCV10"/>
      <c r="SCW10" s="8"/>
      <c r="SCX10"/>
      <c r="SCY10" s="8"/>
      <c r="SCZ10"/>
      <c r="SDA10" s="8"/>
      <c r="SDB10"/>
      <c r="SDC10" s="8"/>
      <c r="SDD10"/>
      <c r="SDE10" s="8"/>
      <c r="SDF10"/>
      <c r="SDG10" s="8"/>
      <c r="SDH10"/>
      <c r="SDI10" s="8"/>
      <c r="SDJ10"/>
      <c r="SDK10" s="8"/>
      <c r="SDL10"/>
      <c r="SDM10" s="8"/>
      <c r="SDN10"/>
      <c r="SDO10" s="8"/>
      <c r="SDP10"/>
      <c r="SDQ10" s="8"/>
      <c r="SDR10"/>
      <c r="SDS10" s="8"/>
      <c r="SDT10"/>
      <c r="SDU10" s="8"/>
      <c r="SDV10"/>
      <c r="SDW10" s="8"/>
      <c r="SDX10"/>
      <c r="SDY10" s="8"/>
      <c r="SDZ10"/>
      <c r="SEA10" s="8"/>
      <c r="SEB10"/>
      <c r="SEC10" s="8"/>
      <c r="SED10"/>
      <c r="SEE10" s="8"/>
      <c r="SEF10"/>
      <c r="SEG10" s="8"/>
      <c r="SEH10"/>
      <c r="SEI10" s="8"/>
      <c r="SEJ10"/>
      <c r="SEK10" s="8"/>
      <c r="SEL10"/>
      <c r="SEM10" s="8"/>
      <c r="SEN10"/>
      <c r="SEO10" s="8"/>
      <c r="SEP10"/>
      <c r="SEQ10" s="8"/>
      <c r="SER10"/>
      <c r="SES10" s="8"/>
      <c r="SET10"/>
      <c r="SEU10" s="8"/>
      <c r="SEV10"/>
      <c r="SEW10" s="8"/>
      <c r="SEX10"/>
      <c r="SEY10" s="8"/>
      <c r="SEZ10"/>
      <c r="SFA10" s="8"/>
      <c r="SFB10"/>
      <c r="SFC10" s="8"/>
      <c r="SFD10"/>
      <c r="SFE10" s="8"/>
      <c r="SFF10"/>
      <c r="SFG10" s="8"/>
      <c r="SFH10"/>
      <c r="SFI10" s="8"/>
      <c r="SFJ10"/>
      <c r="SFK10" s="8"/>
      <c r="SFL10"/>
      <c r="SFM10" s="8"/>
      <c r="SFN10"/>
      <c r="SFO10" s="8"/>
      <c r="SFP10"/>
      <c r="SFQ10" s="8"/>
      <c r="SFR10"/>
      <c r="SFS10" s="8"/>
      <c r="SFT10"/>
      <c r="SFU10" s="8"/>
      <c r="SFV10"/>
      <c r="SFW10" s="8"/>
      <c r="SFX10"/>
      <c r="SFY10" s="8"/>
      <c r="SFZ10"/>
      <c r="SGA10" s="8"/>
      <c r="SGB10"/>
      <c r="SGC10" s="8"/>
      <c r="SGD10"/>
      <c r="SGE10" s="8"/>
      <c r="SGF10"/>
      <c r="SGG10" s="8"/>
      <c r="SGH10"/>
      <c r="SGI10" s="8"/>
      <c r="SGJ10"/>
      <c r="SGK10" s="8"/>
      <c r="SGL10"/>
      <c r="SGM10" s="8"/>
      <c r="SGN10"/>
      <c r="SGO10" s="8"/>
      <c r="SGP10"/>
      <c r="SGQ10" s="8"/>
      <c r="SGR10"/>
      <c r="SGS10" s="8"/>
      <c r="SGT10"/>
      <c r="SGU10" s="8"/>
      <c r="SGV10"/>
      <c r="SGW10" s="8"/>
      <c r="SGX10"/>
      <c r="SGY10" s="8"/>
      <c r="SGZ10"/>
      <c r="SHA10" s="8"/>
      <c r="SHB10"/>
      <c r="SHC10" s="8"/>
      <c r="SHD10"/>
      <c r="SHE10" s="8"/>
      <c r="SHF10"/>
      <c r="SHG10" s="8"/>
      <c r="SHH10"/>
      <c r="SHI10" s="8"/>
      <c r="SHJ10"/>
      <c r="SHK10" s="8"/>
      <c r="SHL10"/>
      <c r="SHM10" s="8"/>
      <c r="SHN10"/>
      <c r="SHO10" s="8"/>
      <c r="SHP10"/>
      <c r="SHQ10" s="8"/>
      <c r="SHR10"/>
      <c r="SHS10" s="8"/>
      <c r="SHT10"/>
      <c r="SHU10" s="8"/>
      <c r="SHV10"/>
      <c r="SHW10" s="8"/>
      <c r="SHX10"/>
      <c r="SHY10" s="8"/>
      <c r="SHZ10"/>
      <c r="SIA10" s="8"/>
      <c r="SIB10"/>
      <c r="SIC10" s="8"/>
      <c r="SID10"/>
      <c r="SIE10" s="8"/>
      <c r="SIF10"/>
      <c r="SIG10" s="8"/>
      <c r="SIH10"/>
      <c r="SII10" s="8"/>
      <c r="SIJ10"/>
      <c r="SIK10" s="8"/>
      <c r="SIL10"/>
      <c r="SIM10" s="8"/>
      <c r="SIN10"/>
      <c r="SIO10" s="8"/>
      <c r="SIP10"/>
      <c r="SIQ10" s="8"/>
      <c r="SIR10"/>
      <c r="SIS10" s="8"/>
      <c r="SIT10"/>
      <c r="SIU10" s="8"/>
      <c r="SIV10"/>
      <c r="SIW10" s="8"/>
      <c r="SIX10"/>
      <c r="SIY10" s="8"/>
      <c r="SIZ10"/>
      <c r="SJA10" s="8"/>
      <c r="SJB10"/>
      <c r="SJC10" s="8"/>
      <c r="SJD10"/>
      <c r="SJE10" s="8"/>
      <c r="SJF10"/>
      <c r="SJG10" s="8"/>
      <c r="SJH10"/>
      <c r="SJI10" s="8"/>
      <c r="SJJ10"/>
      <c r="SJK10" s="8"/>
      <c r="SJL10"/>
      <c r="SJM10" s="8"/>
      <c r="SJN10"/>
      <c r="SJO10" s="8"/>
      <c r="SJP10"/>
      <c r="SJQ10" s="8"/>
      <c r="SJR10"/>
      <c r="SJS10" s="8"/>
      <c r="SJT10"/>
      <c r="SJU10" s="8"/>
      <c r="SJV10"/>
      <c r="SJW10" s="8"/>
      <c r="SJX10"/>
      <c r="SJY10" s="8"/>
      <c r="SJZ10"/>
      <c r="SKA10" s="8"/>
      <c r="SKB10"/>
      <c r="SKC10" s="8"/>
      <c r="SKD10"/>
      <c r="SKE10" s="8"/>
      <c r="SKF10"/>
      <c r="SKG10" s="8"/>
      <c r="SKH10"/>
      <c r="SKI10" s="8"/>
      <c r="SKJ10"/>
      <c r="SKK10" s="8"/>
      <c r="SKL10"/>
      <c r="SKM10" s="8"/>
      <c r="SKN10"/>
      <c r="SKO10" s="8"/>
      <c r="SKP10"/>
      <c r="SKQ10" s="8"/>
      <c r="SKR10"/>
      <c r="SKS10" s="8"/>
      <c r="SKT10"/>
      <c r="SKU10" s="8"/>
      <c r="SKV10"/>
      <c r="SKW10" s="8"/>
      <c r="SKX10"/>
      <c r="SKY10" s="8"/>
      <c r="SKZ10"/>
      <c r="SLA10" s="8"/>
      <c r="SLB10"/>
      <c r="SLC10" s="8"/>
      <c r="SLD10"/>
      <c r="SLE10" s="8"/>
      <c r="SLF10"/>
      <c r="SLG10" s="8"/>
      <c r="SLH10"/>
      <c r="SLI10" s="8"/>
      <c r="SLJ10"/>
      <c r="SLK10" s="8"/>
      <c r="SLL10"/>
      <c r="SLM10" s="8"/>
      <c r="SLN10"/>
      <c r="SLO10" s="8"/>
      <c r="SLP10"/>
      <c r="SLQ10" s="8"/>
      <c r="SLR10"/>
      <c r="SLS10" s="8"/>
      <c r="SLT10"/>
      <c r="SLU10" s="8"/>
      <c r="SLV10"/>
      <c r="SLW10" s="8"/>
      <c r="SLX10"/>
      <c r="SLY10" s="8"/>
      <c r="SLZ10"/>
      <c r="SMA10" s="8"/>
      <c r="SMB10"/>
      <c r="SMC10" s="8"/>
      <c r="SMD10"/>
      <c r="SME10" s="8"/>
      <c r="SMF10"/>
      <c r="SMG10" s="8"/>
      <c r="SMH10"/>
      <c r="SMI10" s="8"/>
      <c r="SMJ10"/>
      <c r="SMK10" s="8"/>
      <c r="SML10"/>
      <c r="SMM10" s="8"/>
      <c r="SMN10"/>
      <c r="SMO10" s="8"/>
      <c r="SMP10"/>
      <c r="SMQ10" s="8"/>
      <c r="SMR10"/>
      <c r="SMS10" s="8"/>
      <c r="SMT10"/>
      <c r="SMU10" s="8"/>
      <c r="SMV10"/>
      <c r="SMW10" s="8"/>
      <c r="SMX10"/>
      <c r="SMY10" s="8"/>
      <c r="SMZ10"/>
      <c r="SNA10" s="8"/>
      <c r="SNB10"/>
      <c r="SNC10" s="8"/>
      <c r="SND10"/>
      <c r="SNE10" s="8"/>
      <c r="SNF10"/>
      <c r="SNG10" s="8"/>
      <c r="SNH10"/>
      <c r="SNI10" s="8"/>
      <c r="SNJ10"/>
      <c r="SNK10" s="8"/>
      <c r="SNL10"/>
      <c r="SNM10" s="8"/>
      <c r="SNN10"/>
      <c r="SNO10" s="8"/>
      <c r="SNP10"/>
      <c r="SNQ10" s="8"/>
      <c r="SNR10"/>
      <c r="SNS10" s="8"/>
      <c r="SNT10"/>
      <c r="SNU10" s="8"/>
      <c r="SNV10"/>
      <c r="SNW10" s="8"/>
      <c r="SNX10"/>
      <c r="SNY10" s="8"/>
      <c r="SNZ10"/>
      <c r="SOA10" s="8"/>
      <c r="SOB10"/>
      <c r="SOC10" s="8"/>
      <c r="SOD10"/>
      <c r="SOE10" s="8"/>
      <c r="SOF10"/>
      <c r="SOG10" s="8"/>
      <c r="SOH10"/>
      <c r="SOI10" s="8"/>
      <c r="SOJ10"/>
      <c r="SOK10" s="8"/>
      <c r="SOL10"/>
      <c r="SOM10" s="8"/>
      <c r="SON10"/>
      <c r="SOO10" s="8"/>
      <c r="SOP10"/>
      <c r="SOQ10" s="8"/>
      <c r="SOR10"/>
      <c r="SOS10" s="8"/>
      <c r="SOT10"/>
      <c r="SOU10" s="8"/>
      <c r="SOV10"/>
      <c r="SOW10" s="8"/>
      <c r="SOX10"/>
      <c r="SOY10" s="8"/>
      <c r="SOZ10"/>
      <c r="SPA10" s="8"/>
      <c r="SPB10"/>
      <c r="SPC10" s="8"/>
      <c r="SPD10"/>
      <c r="SPE10" s="8"/>
      <c r="SPF10"/>
      <c r="SPG10" s="8"/>
      <c r="SPH10"/>
      <c r="SPI10" s="8"/>
      <c r="SPJ10"/>
      <c r="SPK10" s="8"/>
      <c r="SPL10"/>
      <c r="SPM10" s="8"/>
      <c r="SPN10"/>
      <c r="SPO10" s="8"/>
      <c r="SPP10"/>
      <c r="SPQ10" s="8"/>
      <c r="SPR10"/>
      <c r="SPS10" s="8"/>
      <c r="SPT10"/>
      <c r="SPU10" s="8"/>
      <c r="SPV10"/>
      <c r="SPW10" s="8"/>
      <c r="SPX10"/>
      <c r="SPY10" s="8"/>
      <c r="SPZ10"/>
      <c r="SQA10" s="8"/>
      <c r="SQB10"/>
      <c r="SQC10" s="8"/>
      <c r="SQD10"/>
      <c r="SQE10" s="8"/>
      <c r="SQF10"/>
      <c r="SQG10" s="8"/>
      <c r="SQH10"/>
      <c r="SQI10" s="8"/>
      <c r="SQJ10"/>
      <c r="SQK10" s="8"/>
      <c r="SQL10"/>
      <c r="SQM10" s="8"/>
      <c r="SQN10"/>
      <c r="SQO10" s="8"/>
      <c r="SQP10"/>
      <c r="SQQ10" s="8"/>
      <c r="SQR10"/>
      <c r="SQS10" s="8"/>
      <c r="SQT10"/>
      <c r="SQU10" s="8"/>
      <c r="SQV10"/>
      <c r="SQW10" s="8"/>
      <c r="SQX10"/>
      <c r="SQY10" s="8"/>
      <c r="SQZ10"/>
      <c r="SRA10" s="8"/>
      <c r="SRB10"/>
      <c r="SRC10" s="8"/>
      <c r="SRD10"/>
      <c r="SRE10" s="8"/>
      <c r="SRF10"/>
      <c r="SRG10" s="8"/>
      <c r="SRH10"/>
      <c r="SRI10" s="8"/>
      <c r="SRJ10"/>
      <c r="SRK10" s="8"/>
      <c r="SRL10"/>
      <c r="SRM10" s="8"/>
      <c r="SRN10"/>
      <c r="SRO10" s="8"/>
      <c r="SRP10"/>
      <c r="SRQ10" s="8"/>
      <c r="SRR10"/>
      <c r="SRS10" s="8"/>
      <c r="SRT10"/>
      <c r="SRU10" s="8"/>
      <c r="SRV10"/>
      <c r="SRW10" s="8"/>
      <c r="SRX10"/>
      <c r="SRY10" s="8"/>
      <c r="SRZ10"/>
      <c r="SSA10" s="8"/>
      <c r="SSB10"/>
      <c r="SSC10" s="8"/>
      <c r="SSD10"/>
      <c r="SSE10" s="8"/>
      <c r="SSF10"/>
      <c r="SSG10" s="8"/>
      <c r="SSH10"/>
      <c r="SSI10" s="8"/>
      <c r="SSJ10"/>
      <c r="SSK10" s="8"/>
      <c r="SSL10"/>
      <c r="SSM10" s="8"/>
      <c r="SSN10"/>
      <c r="SSO10" s="8"/>
      <c r="SSP10"/>
      <c r="SSQ10" s="8"/>
      <c r="SSR10"/>
      <c r="SSS10" s="8"/>
      <c r="SST10"/>
      <c r="SSU10" s="8"/>
      <c r="SSV10"/>
      <c r="SSW10" s="8"/>
      <c r="SSX10"/>
      <c r="SSY10" s="8"/>
      <c r="SSZ10"/>
      <c r="STA10" s="8"/>
      <c r="STB10"/>
      <c r="STC10" s="8"/>
      <c r="STD10"/>
      <c r="STE10" s="8"/>
      <c r="STF10"/>
      <c r="STG10" s="8"/>
      <c r="STH10"/>
      <c r="STI10" s="8"/>
      <c r="STJ10"/>
      <c r="STK10" s="8"/>
      <c r="STL10"/>
      <c r="STM10" s="8"/>
      <c r="STN10"/>
      <c r="STO10" s="8"/>
      <c r="STP10"/>
      <c r="STQ10" s="8"/>
      <c r="STR10"/>
      <c r="STS10" s="8"/>
      <c r="STT10"/>
      <c r="STU10" s="8"/>
      <c r="STV10"/>
      <c r="STW10" s="8"/>
      <c r="STX10"/>
      <c r="STY10" s="8"/>
      <c r="STZ10"/>
      <c r="SUA10" s="8"/>
      <c r="SUB10"/>
      <c r="SUC10" s="8"/>
      <c r="SUD10"/>
      <c r="SUE10" s="8"/>
      <c r="SUF10"/>
      <c r="SUG10" s="8"/>
      <c r="SUH10"/>
      <c r="SUI10" s="8"/>
      <c r="SUJ10"/>
      <c r="SUK10" s="8"/>
      <c r="SUL10"/>
      <c r="SUM10" s="8"/>
      <c r="SUN10"/>
      <c r="SUO10" s="8"/>
      <c r="SUP10"/>
      <c r="SUQ10" s="8"/>
      <c r="SUR10"/>
      <c r="SUS10" s="8"/>
      <c r="SUT10"/>
      <c r="SUU10" s="8"/>
      <c r="SUV10"/>
      <c r="SUW10" s="8"/>
      <c r="SUX10"/>
      <c r="SUY10" s="8"/>
      <c r="SUZ10"/>
      <c r="SVA10" s="8"/>
      <c r="SVB10"/>
      <c r="SVC10" s="8"/>
      <c r="SVD10"/>
      <c r="SVE10" s="8"/>
      <c r="SVF10"/>
      <c r="SVG10" s="8"/>
      <c r="SVH10"/>
      <c r="SVI10" s="8"/>
      <c r="SVJ10"/>
      <c r="SVK10" s="8"/>
      <c r="SVL10"/>
      <c r="SVM10" s="8"/>
      <c r="SVN10"/>
      <c r="SVO10" s="8"/>
      <c r="SVP10"/>
      <c r="SVQ10" s="8"/>
      <c r="SVR10"/>
      <c r="SVS10" s="8"/>
      <c r="SVT10"/>
      <c r="SVU10" s="8"/>
      <c r="SVV10"/>
      <c r="SVW10" s="8"/>
      <c r="SVX10"/>
      <c r="SVY10" s="8"/>
      <c r="SVZ10"/>
      <c r="SWA10" s="8"/>
      <c r="SWB10"/>
      <c r="SWC10" s="8"/>
      <c r="SWD10"/>
      <c r="SWE10" s="8"/>
      <c r="SWF10"/>
      <c r="SWG10" s="8"/>
      <c r="SWH10"/>
      <c r="SWI10" s="8"/>
      <c r="SWJ10"/>
      <c r="SWK10" s="8"/>
      <c r="SWL10"/>
      <c r="SWM10" s="8"/>
      <c r="SWN10"/>
      <c r="SWO10" s="8"/>
      <c r="SWP10"/>
      <c r="SWQ10" s="8"/>
      <c r="SWR10"/>
      <c r="SWS10" s="8"/>
      <c r="SWT10"/>
      <c r="SWU10" s="8"/>
      <c r="SWV10"/>
      <c r="SWW10" s="8"/>
      <c r="SWX10"/>
      <c r="SWY10" s="8"/>
      <c r="SWZ10"/>
      <c r="SXA10" s="8"/>
      <c r="SXB10"/>
      <c r="SXC10" s="8"/>
      <c r="SXD10"/>
      <c r="SXE10" s="8"/>
      <c r="SXF10"/>
      <c r="SXG10" s="8"/>
      <c r="SXH10"/>
      <c r="SXI10" s="8"/>
      <c r="SXJ10"/>
      <c r="SXK10" s="8"/>
      <c r="SXL10"/>
      <c r="SXM10" s="8"/>
      <c r="SXN10"/>
      <c r="SXO10" s="8"/>
      <c r="SXP10"/>
      <c r="SXQ10" s="8"/>
      <c r="SXR10"/>
      <c r="SXS10" s="8"/>
      <c r="SXT10"/>
      <c r="SXU10" s="8"/>
      <c r="SXV10"/>
      <c r="SXW10" s="8"/>
      <c r="SXX10"/>
      <c r="SXY10" s="8"/>
      <c r="SXZ10"/>
      <c r="SYA10" s="8"/>
      <c r="SYB10"/>
      <c r="SYC10" s="8"/>
      <c r="SYD10"/>
      <c r="SYE10" s="8"/>
      <c r="SYF10"/>
      <c r="SYG10" s="8"/>
      <c r="SYH10"/>
      <c r="SYI10" s="8"/>
      <c r="SYJ10"/>
      <c r="SYK10" s="8"/>
      <c r="SYL10"/>
      <c r="SYM10" s="8"/>
      <c r="SYN10"/>
      <c r="SYO10" s="8"/>
      <c r="SYP10"/>
      <c r="SYQ10" s="8"/>
      <c r="SYR10"/>
      <c r="SYS10" s="8"/>
      <c r="SYT10"/>
      <c r="SYU10" s="8"/>
      <c r="SYV10"/>
      <c r="SYW10" s="8"/>
      <c r="SYX10"/>
      <c r="SYY10" s="8"/>
      <c r="SYZ10"/>
      <c r="SZA10" s="8"/>
      <c r="SZB10"/>
      <c r="SZC10" s="8"/>
      <c r="SZD10"/>
      <c r="SZE10" s="8"/>
      <c r="SZF10"/>
      <c r="SZG10" s="8"/>
      <c r="SZH10"/>
      <c r="SZI10" s="8"/>
      <c r="SZJ10"/>
      <c r="SZK10" s="8"/>
      <c r="SZL10"/>
      <c r="SZM10" s="8"/>
      <c r="SZN10"/>
      <c r="SZO10" s="8"/>
      <c r="SZP10"/>
      <c r="SZQ10" s="8"/>
      <c r="SZR10"/>
      <c r="SZS10" s="8"/>
      <c r="SZT10"/>
      <c r="SZU10" s="8"/>
      <c r="SZV10"/>
      <c r="SZW10" s="8"/>
      <c r="SZX10"/>
      <c r="SZY10" s="8"/>
      <c r="SZZ10"/>
      <c r="TAA10" s="8"/>
      <c r="TAB10"/>
      <c r="TAC10" s="8"/>
      <c r="TAD10"/>
      <c r="TAE10" s="8"/>
      <c r="TAF10"/>
      <c r="TAG10" s="8"/>
      <c r="TAH10"/>
      <c r="TAI10" s="8"/>
      <c r="TAJ10"/>
      <c r="TAK10" s="8"/>
      <c r="TAL10"/>
      <c r="TAM10" s="8"/>
      <c r="TAN10"/>
      <c r="TAO10" s="8"/>
      <c r="TAP10"/>
      <c r="TAQ10" s="8"/>
      <c r="TAR10"/>
      <c r="TAS10" s="8"/>
      <c r="TAT10"/>
      <c r="TAU10" s="8"/>
      <c r="TAV10"/>
      <c r="TAW10" s="8"/>
      <c r="TAX10"/>
      <c r="TAY10" s="8"/>
      <c r="TAZ10"/>
      <c r="TBA10" s="8"/>
      <c r="TBB10"/>
      <c r="TBC10" s="8"/>
      <c r="TBD10"/>
      <c r="TBE10" s="8"/>
      <c r="TBF10"/>
      <c r="TBG10" s="8"/>
      <c r="TBH10"/>
      <c r="TBI10" s="8"/>
      <c r="TBJ10"/>
      <c r="TBK10" s="8"/>
      <c r="TBL10"/>
      <c r="TBM10" s="8"/>
      <c r="TBN10"/>
      <c r="TBO10" s="8"/>
      <c r="TBP10"/>
      <c r="TBQ10" s="8"/>
      <c r="TBR10"/>
      <c r="TBS10" s="8"/>
      <c r="TBT10"/>
      <c r="TBU10" s="8"/>
      <c r="TBV10"/>
      <c r="TBW10" s="8"/>
      <c r="TBX10"/>
      <c r="TBY10" s="8"/>
      <c r="TBZ10"/>
      <c r="TCA10" s="8"/>
      <c r="TCB10"/>
      <c r="TCC10" s="8"/>
      <c r="TCD10"/>
      <c r="TCE10" s="8"/>
      <c r="TCF10"/>
      <c r="TCG10" s="8"/>
      <c r="TCH10"/>
      <c r="TCI10" s="8"/>
      <c r="TCJ10"/>
      <c r="TCK10" s="8"/>
      <c r="TCL10"/>
      <c r="TCM10" s="8"/>
      <c r="TCN10"/>
      <c r="TCO10" s="8"/>
      <c r="TCP10"/>
      <c r="TCQ10" s="8"/>
      <c r="TCR10"/>
      <c r="TCS10" s="8"/>
      <c r="TCT10"/>
      <c r="TCU10" s="8"/>
      <c r="TCV10"/>
      <c r="TCW10" s="8"/>
      <c r="TCX10"/>
      <c r="TCY10" s="8"/>
      <c r="TCZ10"/>
      <c r="TDA10" s="8"/>
      <c r="TDB10"/>
      <c r="TDC10" s="8"/>
      <c r="TDD10"/>
      <c r="TDE10" s="8"/>
      <c r="TDF10"/>
      <c r="TDG10" s="8"/>
      <c r="TDH10"/>
      <c r="TDI10" s="8"/>
      <c r="TDJ10"/>
      <c r="TDK10" s="8"/>
      <c r="TDL10"/>
      <c r="TDM10" s="8"/>
      <c r="TDN10"/>
      <c r="TDO10" s="8"/>
      <c r="TDP10"/>
      <c r="TDQ10" s="8"/>
      <c r="TDR10"/>
      <c r="TDS10" s="8"/>
      <c r="TDT10"/>
      <c r="TDU10" s="8"/>
      <c r="TDV10"/>
      <c r="TDW10" s="8"/>
      <c r="TDX10"/>
      <c r="TDY10" s="8"/>
      <c r="TDZ10"/>
      <c r="TEA10" s="8"/>
      <c r="TEB10"/>
      <c r="TEC10" s="8"/>
      <c r="TED10"/>
      <c r="TEE10" s="8"/>
      <c r="TEF10"/>
      <c r="TEG10" s="8"/>
      <c r="TEH10"/>
      <c r="TEI10" s="8"/>
      <c r="TEJ10"/>
      <c r="TEK10" s="8"/>
      <c r="TEL10"/>
      <c r="TEM10" s="8"/>
      <c r="TEN10"/>
      <c r="TEO10" s="8"/>
      <c r="TEP10"/>
      <c r="TEQ10" s="8"/>
      <c r="TER10"/>
      <c r="TES10" s="8"/>
      <c r="TET10"/>
      <c r="TEU10" s="8"/>
      <c r="TEV10"/>
      <c r="TEW10" s="8"/>
      <c r="TEX10"/>
      <c r="TEY10" s="8"/>
      <c r="TEZ10"/>
      <c r="TFA10" s="8"/>
      <c r="TFB10"/>
      <c r="TFC10" s="8"/>
      <c r="TFD10"/>
      <c r="TFE10" s="8"/>
      <c r="TFF10"/>
      <c r="TFG10" s="8"/>
      <c r="TFH10"/>
      <c r="TFI10" s="8"/>
      <c r="TFJ10"/>
      <c r="TFK10" s="8"/>
      <c r="TFL10"/>
      <c r="TFM10" s="8"/>
      <c r="TFN10"/>
      <c r="TFO10" s="8"/>
      <c r="TFP10"/>
      <c r="TFQ10" s="8"/>
      <c r="TFR10"/>
      <c r="TFS10" s="8"/>
      <c r="TFT10"/>
      <c r="TFU10" s="8"/>
      <c r="TFV10"/>
      <c r="TFW10" s="8"/>
      <c r="TFX10"/>
      <c r="TFY10" s="8"/>
      <c r="TFZ10"/>
      <c r="TGA10" s="8"/>
      <c r="TGB10"/>
      <c r="TGC10" s="8"/>
      <c r="TGD10"/>
      <c r="TGE10" s="8"/>
      <c r="TGF10"/>
      <c r="TGG10" s="8"/>
      <c r="TGH10"/>
      <c r="TGI10" s="8"/>
      <c r="TGJ10"/>
      <c r="TGK10" s="8"/>
      <c r="TGL10"/>
      <c r="TGM10" s="8"/>
      <c r="TGN10"/>
      <c r="TGO10" s="8"/>
      <c r="TGP10"/>
      <c r="TGQ10" s="8"/>
      <c r="TGR10"/>
      <c r="TGS10" s="8"/>
      <c r="TGT10"/>
      <c r="TGU10" s="8"/>
      <c r="TGV10"/>
      <c r="TGW10" s="8"/>
      <c r="TGX10"/>
      <c r="TGY10" s="8"/>
      <c r="TGZ10"/>
      <c r="THA10" s="8"/>
      <c r="THB10"/>
      <c r="THC10" s="8"/>
      <c r="THD10"/>
      <c r="THE10" s="8"/>
      <c r="THF10"/>
      <c r="THG10" s="8"/>
      <c r="THH10"/>
      <c r="THI10" s="8"/>
      <c r="THJ10"/>
      <c r="THK10" s="8"/>
      <c r="THL10"/>
      <c r="THM10" s="8"/>
      <c r="THN10"/>
      <c r="THO10" s="8"/>
      <c r="THP10"/>
      <c r="THQ10" s="8"/>
      <c r="THR10"/>
      <c r="THS10" s="8"/>
      <c r="THT10"/>
      <c r="THU10" s="8"/>
      <c r="THV10"/>
      <c r="THW10" s="8"/>
      <c r="THX10"/>
      <c r="THY10" s="8"/>
      <c r="THZ10"/>
      <c r="TIA10" s="8"/>
      <c r="TIB10"/>
      <c r="TIC10" s="8"/>
      <c r="TID10"/>
      <c r="TIE10" s="8"/>
      <c r="TIF10"/>
      <c r="TIG10" s="8"/>
      <c r="TIH10"/>
      <c r="TII10" s="8"/>
      <c r="TIJ10"/>
      <c r="TIK10" s="8"/>
      <c r="TIL10"/>
      <c r="TIM10" s="8"/>
      <c r="TIN10"/>
      <c r="TIO10" s="8"/>
      <c r="TIP10"/>
      <c r="TIQ10" s="8"/>
      <c r="TIR10"/>
      <c r="TIS10" s="8"/>
      <c r="TIT10"/>
      <c r="TIU10" s="8"/>
      <c r="TIV10"/>
      <c r="TIW10" s="8"/>
      <c r="TIX10"/>
      <c r="TIY10" s="8"/>
      <c r="TIZ10"/>
      <c r="TJA10" s="8"/>
      <c r="TJB10"/>
      <c r="TJC10" s="8"/>
      <c r="TJD10"/>
      <c r="TJE10" s="8"/>
      <c r="TJF10"/>
      <c r="TJG10" s="8"/>
      <c r="TJH10"/>
      <c r="TJI10" s="8"/>
      <c r="TJJ10"/>
      <c r="TJK10" s="8"/>
      <c r="TJL10"/>
      <c r="TJM10" s="8"/>
      <c r="TJN10"/>
      <c r="TJO10" s="8"/>
      <c r="TJP10"/>
      <c r="TJQ10" s="8"/>
      <c r="TJR10"/>
      <c r="TJS10" s="8"/>
      <c r="TJT10"/>
      <c r="TJU10" s="8"/>
      <c r="TJV10"/>
      <c r="TJW10" s="8"/>
      <c r="TJX10"/>
      <c r="TJY10" s="8"/>
      <c r="TJZ10"/>
      <c r="TKA10" s="8"/>
      <c r="TKB10"/>
      <c r="TKC10" s="8"/>
      <c r="TKD10"/>
      <c r="TKE10" s="8"/>
      <c r="TKF10"/>
      <c r="TKG10" s="8"/>
      <c r="TKH10"/>
      <c r="TKI10" s="8"/>
      <c r="TKJ10"/>
      <c r="TKK10" s="8"/>
      <c r="TKL10"/>
      <c r="TKM10" s="8"/>
      <c r="TKN10"/>
      <c r="TKO10" s="8"/>
      <c r="TKP10"/>
      <c r="TKQ10" s="8"/>
      <c r="TKR10"/>
      <c r="TKS10" s="8"/>
      <c r="TKT10"/>
      <c r="TKU10" s="8"/>
      <c r="TKV10"/>
      <c r="TKW10" s="8"/>
      <c r="TKX10"/>
      <c r="TKY10" s="8"/>
      <c r="TKZ10"/>
      <c r="TLA10" s="8"/>
      <c r="TLB10"/>
      <c r="TLC10" s="8"/>
      <c r="TLD10"/>
      <c r="TLE10" s="8"/>
      <c r="TLF10"/>
      <c r="TLG10" s="8"/>
      <c r="TLH10"/>
      <c r="TLI10" s="8"/>
      <c r="TLJ10"/>
      <c r="TLK10" s="8"/>
      <c r="TLL10"/>
      <c r="TLM10" s="8"/>
      <c r="TLN10"/>
      <c r="TLO10" s="8"/>
      <c r="TLP10"/>
      <c r="TLQ10" s="8"/>
      <c r="TLR10"/>
      <c r="TLS10" s="8"/>
      <c r="TLT10"/>
      <c r="TLU10" s="8"/>
      <c r="TLV10"/>
      <c r="TLW10" s="8"/>
      <c r="TLX10"/>
      <c r="TLY10" s="8"/>
      <c r="TLZ10"/>
      <c r="TMA10" s="8"/>
      <c r="TMB10"/>
      <c r="TMC10" s="8"/>
      <c r="TMD10"/>
      <c r="TME10" s="8"/>
      <c r="TMF10"/>
      <c r="TMG10" s="8"/>
      <c r="TMH10"/>
      <c r="TMI10" s="8"/>
      <c r="TMJ10"/>
      <c r="TMK10" s="8"/>
      <c r="TML10"/>
      <c r="TMM10" s="8"/>
      <c r="TMN10"/>
      <c r="TMO10" s="8"/>
      <c r="TMP10"/>
      <c r="TMQ10" s="8"/>
      <c r="TMR10"/>
      <c r="TMS10" s="8"/>
      <c r="TMT10"/>
      <c r="TMU10" s="8"/>
      <c r="TMV10"/>
      <c r="TMW10" s="8"/>
      <c r="TMX10"/>
      <c r="TMY10" s="8"/>
      <c r="TMZ10"/>
      <c r="TNA10" s="8"/>
      <c r="TNB10"/>
      <c r="TNC10" s="8"/>
      <c r="TND10"/>
      <c r="TNE10" s="8"/>
      <c r="TNF10"/>
      <c r="TNG10" s="8"/>
      <c r="TNH10"/>
      <c r="TNI10" s="8"/>
      <c r="TNJ10"/>
      <c r="TNK10" s="8"/>
      <c r="TNL10"/>
      <c r="TNM10" s="8"/>
      <c r="TNN10"/>
      <c r="TNO10" s="8"/>
      <c r="TNP10"/>
      <c r="TNQ10" s="8"/>
      <c r="TNR10"/>
      <c r="TNS10" s="8"/>
      <c r="TNT10"/>
      <c r="TNU10" s="8"/>
      <c r="TNV10"/>
      <c r="TNW10" s="8"/>
      <c r="TNX10"/>
      <c r="TNY10" s="8"/>
      <c r="TNZ10"/>
      <c r="TOA10" s="8"/>
      <c r="TOB10"/>
      <c r="TOC10" s="8"/>
      <c r="TOD10"/>
      <c r="TOE10" s="8"/>
      <c r="TOF10"/>
      <c r="TOG10" s="8"/>
      <c r="TOH10"/>
      <c r="TOI10" s="8"/>
      <c r="TOJ10"/>
      <c r="TOK10" s="8"/>
      <c r="TOL10"/>
      <c r="TOM10" s="8"/>
      <c r="TON10"/>
      <c r="TOO10" s="8"/>
      <c r="TOP10"/>
      <c r="TOQ10" s="8"/>
      <c r="TOR10"/>
      <c r="TOS10" s="8"/>
      <c r="TOT10"/>
      <c r="TOU10" s="8"/>
      <c r="TOV10"/>
      <c r="TOW10" s="8"/>
      <c r="TOX10"/>
      <c r="TOY10" s="8"/>
      <c r="TOZ10"/>
      <c r="TPA10" s="8"/>
      <c r="TPB10"/>
      <c r="TPC10" s="8"/>
      <c r="TPD10"/>
      <c r="TPE10" s="8"/>
      <c r="TPF10"/>
      <c r="TPG10" s="8"/>
      <c r="TPH10"/>
      <c r="TPI10" s="8"/>
      <c r="TPJ10"/>
      <c r="TPK10" s="8"/>
      <c r="TPL10"/>
      <c r="TPM10" s="8"/>
      <c r="TPN10"/>
      <c r="TPO10" s="8"/>
      <c r="TPP10"/>
      <c r="TPQ10" s="8"/>
      <c r="TPR10"/>
      <c r="TPS10" s="8"/>
      <c r="TPT10"/>
      <c r="TPU10" s="8"/>
      <c r="TPV10"/>
      <c r="TPW10" s="8"/>
      <c r="TPX10"/>
      <c r="TPY10" s="8"/>
      <c r="TPZ10"/>
      <c r="TQA10" s="8"/>
      <c r="TQB10"/>
      <c r="TQC10" s="8"/>
      <c r="TQD10"/>
      <c r="TQE10" s="8"/>
      <c r="TQF10"/>
      <c r="TQG10" s="8"/>
      <c r="TQH10"/>
      <c r="TQI10" s="8"/>
      <c r="TQJ10"/>
      <c r="TQK10" s="8"/>
      <c r="TQL10"/>
      <c r="TQM10" s="8"/>
      <c r="TQN10"/>
      <c r="TQO10" s="8"/>
      <c r="TQP10"/>
      <c r="TQQ10" s="8"/>
      <c r="TQR10"/>
      <c r="TQS10" s="8"/>
      <c r="TQT10"/>
      <c r="TQU10" s="8"/>
      <c r="TQV10"/>
      <c r="TQW10" s="8"/>
      <c r="TQX10"/>
      <c r="TQY10" s="8"/>
      <c r="TQZ10"/>
      <c r="TRA10" s="8"/>
      <c r="TRB10"/>
      <c r="TRC10" s="8"/>
      <c r="TRD10"/>
      <c r="TRE10" s="8"/>
      <c r="TRF10"/>
      <c r="TRG10" s="8"/>
      <c r="TRH10"/>
      <c r="TRI10" s="8"/>
      <c r="TRJ10"/>
      <c r="TRK10" s="8"/>
      <c r="TRL10"/>
      <c r="TRM10" s="8"/>
      <c r="TRN10"/>
      <c r="TRO10" s="8"/>
      <c r="TRP10"/>
      <c r="TRQ10" s="8"/>
      <c r="TRR10"/>
      <c r="TRS10" s="8"/>
      <c r="TRT10"/>
      <c r="TRU10" s="8"/>
      <c r="TRV10"/>
      <c r="TRW10" s="8"/>
      <c r="TRX10"/>
      <c r="TRY10" s="8"/>
      <c r="TRZ10"/>
      <c r="TSA10" s="8"/>
      <c r="TSB10"/>
      <c r="TSC10" s="8"/>
      <c r="TSD10"/>
      <c r="TSE10" s="8"/>
      <c r="TSF10"/>
      <c r="TSG10" s="8"/>
      <c r="TSH10"/>
      <c r="TSI10" s="8"/>
      <c r="TSJ10"/>
      <c r="TSK10" s="8"/>
      <c r="TSL10"/>
      <c r="TSM10" s="8"/>
      <c r="TSN10"/>
      <c r="TSO10" s="8"/>
      <c r="TSP10"/>
      <c r="TSQ10" s="8"/>
      <c r="TSR10"/>
      <c r="TSS10" s="8"/>
      <c r="TST10"/>
      <c r="TSU10" s="8"/>
      <c r="TSV10"/>
      <c r="TSW10" s="8"/>
      <c r="TSX10"/>
      <c r="TSY10" s="8"/>
      <c r="TSZ10"/>
      <c r="TTA10" s="8"/>
      <c r="TTB10"/>
      <c r="TTC10" s="8"/>
      <c r="TTD10"/>
      <c r="TTE10" s="8"/>
      <c r="TTF10"/>
      <c r="TTG10" s="8"/>
      <c r="TTH10"/>
      <c r="TTI10" s="8"/>
      <c r="TTJ10"/>
      <c r="TTK10" s="8"/>
      <c r="TTL10"/>
      <c r="TTM10" s="8"/>
      <c r="TTN10"/>
      <c r="TTO10" s="8"/>
      <c r="TTP10"/>
      <c r="TTQ10" s="8"/>
      <c r="TTR10"/>
      <c r="TTS10" s="8"/>
      <c r="TTT10"/>
      <c r="TTU10" s="8"/>
      <c r="TTV10"/>
      <c r="TTW10" s="8"/>
      <c r="TTX10"/>
      <c r="TTY10" s="8"/>
      <c r="TTZ10"/>
      <c r="TUA10" s="8"/>
      <c r="TUB10"/>
      <c r="TUC10" s="8"/>
      <c r="TUD10"/>
      <c r="TUE10" s="8"/>
      <c r="TUF10"/>
      <c r="TUG10" s="8"/>
      <c r="TUH10"/>
      <c r="TUI10" s="8"/>
      <c r="TUJ10"/>
      <c r="TUK10" s="8"/>
      <c r="TUL10"/>
      <c r="TUM10" s="8"/>
      <c r="TUN10"/>
      <c r="TUO10" s="8"/>
      <c r="TUP10"/>
      <c r="TUQ10" s="8"/>
      <c r="TUR10"/>
      <c r="TUS10" s="8"/>
      <c r="TUT10"/>
      <c r="TUU10" s="8"/>
      <c r="TUV10"/>
      <c r="TUW10" s="8"/>
      <c r="TUX10"/>
      <c r="TUY10" s="8"/>
      <c r="TUZ10"/>
      <c r="TVA10" s="8"/>
      <c r="TVB10"/>
      <c r="TVC10" s="8"/>
      <c r="TVD10"/>
      <c r="TVE10" s="8"/>
      <c r="TVF10"/>
      <c r="TVG10" s="8"/>
      <c r="TVH10"/>
      <c r="TVI10" s="8"/>
      <c r="TVJ10"/>
      <c r="TVK10" s="8"/>
      <c r="TVL10"/>
      <c r="TVM10" s="8"/>
      <c r="TVN10"/>
      <c r="TVO10" s="8"/>
      <c r="TVP10"/>
      <c r="TVQ10" s="8"/>
      <c r="TVR10"/>
      <c r="TVS10" s="8"/>
      <c r="TVT10"/>
      <c r="TVU10" s="8"/>
      <c r="TVV10"/>
      <c r="TVW10" s="8"/>
      <c r="TVX10"/>
      <c r="TVY10" s="8"/>
      <c r="TVZ10"/>
      <c r="TWA10" s="8"/>
      <c r="TWB10"/>
      <c r="TWC10" s="8"/>
      <c r="TWD10"/>
      <c r="TWE10" s="8"/>
      <c r="TWF10"/>
      <c r="TWG10" s="8"/>
      <c r="TWH10"/>
      <c r="TWI10" s="8"/>
      <c r="TWJ10"/>
      <c r="TWK10" s="8"/>
      <c r="TWL10"/>
      <c r="TWM10" s="8"/>
      <c r="TWN10"/>
      <c r="TWO10" s="8"/>
      <c r="TWP10"/>
      <c r="TWQ10" s="8"/>
      <c r="TWR10"/>
      <c r="TWS10" s="8"/>
      <c r="TWT10"/>
      <c r="TWU10" s="8"/>
      <c r="TWV10"/>
      <c r="TWW10" s="8"/>
      <c r="TWX10"/>
      <c r="TWY10" s="8"/>
      <c r="TWZ10"/>
      <c r="TXA10" s="8"/>
      <c r="TXB10"/>
      <c r="TXC10" s="8"/>
      <c r="TXD10"/>
      <c r="TXE10" s="8"/>
      <c r="TXF10"/>
      <c r="TXG10" s="8"/>
      <c r="TXH10"/>
      <c r="TXI10" s="8"/>
      <c r="TXJ10"/>
      <c r="TXK10" s="8"/>
      <c r="TXL10"/>
      <c r="TXM10" s="8"/>
      <c r="TXN10"/>
      <c r="TXO10" s="8"/>
      <c r="TXP10"/>
      <c r="TXQ10" s="8"/>
      <c r="TXR10"/>
      <c r="TXS10" s="8"/>
      <c r="TXT10"/>
      <c r="TXU10" s="8"/>
      <c r="TXV10"/>
      <c r="TXW10" s="8"/>
      <c r="TXX10"/>
      <c r="TXY10" s="8"/>
      <c r="TXZ10"/>
      <c r="TYA10" s="8"/>
      <c r="TYB10"/>
      <c r="TYC10" s="8"/>
      <c r="TYD10"/>
      <c r="TYE10" s="8"/>
      <c r="TYF10"/>
      <c r="TYG10" s="8"/>
      <c r="TYH10"/>
      <c r="TYI10" s="8"/>
      <c r="TYJ10"/>
      <c r="TYK10" s="8"/>
      <c r="TYL10"/>
      <c r="TYM10" s="8"/>
      <c r="TYN10"/>
      <c r="TYO10" s="8"/>
      <c r="TYP10"/>
      <c r="TYQ10" s="8"/>
      <c r="TYR10"/>
      <c r="TYS10" s="8"/>
      <c r="TYT10"/>
      <c r="TYU10" s="8"/>
      <c r="TYV10"/>
      <c r="TYW10" s="8"/>
      <c r="TYX10"/>
      <c r="TYY10" s="8"/>
      <c r="TYZ10"/>
      <c r="TZA10" s="8"/>
      <c r="TZB10"/>
      <c r="TZC10" s="8"/>
      <c r="TZD10"/>
      <c r="TZE10" s="8"/>
      <c r="TZF10"/>
      <c r="TZG10" s="8"/>
      <c r="TZH10"/>
      <c r="TZI10" s="8"/>
      <c r="TZJ10"/>
      <c r="TZK10" s="8"/>
      <c r="TZL10"/>
      <c r="TZM10" s="8"/>
      <c r="TZN10"/>
      <c r="TZO10" s="8"/>
      <c r="TZP10"/>
      <c r="TZQ10" s="8"/>
      <c r="TZR10"/>
      <c r="TZS10" s="8"/>
      <c r="TZT10"/>
      <c r="TZU10" s="8"/>
      <c r="TZV10"/>
      <c r="TZW10" s="8"/>
      <c r="TZX10"/>
      <c r="TZY10" s="8"/>
      <c r="TZZ10"/>
      <c r="UAA10" s="8"/>
      <c r="UAB10"/>
      <c r="UAC10" s="8"/>
      <c r="UAD10"/>
      <c r="UAE10" s="8"/>
      <c r="UAF10"/>
      <c r="UAG10" s="8"/>
      <c r="UAH10"/>
      <c r="UAI10" s="8"/>
      <c r="UAJ10"/>
      <c r="UAK10" s="8"/>
      <c r="UAL10"/>
      <c r="UAM10" s="8"/>
      <c r="UAN10"/>
      <c r="UAO10" s="8"/>
      <c r="UAP10"/>
      <c r="UAQ10" s="8"/>
      <c r="UAR10"/>
      <c r="UAS10" s="8"/>
      <c r="UAT10"/>
      <c r="UAU10" s="8"/>
      <c r="UAV10"/>
      <c r="UAW10" s="8"/>
      <c r="UAX10"/>
      <c r="UAY10" s="8"/>
      <c r="UAZ10"/>
      <c r="UBA10" s="8"/>
      <c r="UBB10"/>
      <c r="UBC10" s="8"/>
      <c r="UBD10"/>
      <c r="UBE10" s="8"/>
      <c r="UBF10"/>
      <c r="UBG10" s="8"/>
      <c r="UBH10"/>
      <c r="UBI10" s="8"/>
      <c r="UBJ10"/>
      <c r="UBK10" s="8"/>
      <c r="UBL10"/>
      <c r="UBM10" s="8"/>
      <c r="UBN10"/>
      <c r="UBO10" s="8"/>
      <c r="UBP10"/>
      <c r="UBQ10" s="8"/>
      <c r="UBR10"/>
      <c r="UBS10" s="8"/>
      <c r="UBT10"/>
      <c r="UBU10" s="8"/>
      <c r="UBV10"/>
      <c r="UBW10" s="8"/>
      <c r="UBX10"/>
      <c r="UBY10" s="8"/>
      <c r="UBZ10"/>
      <c r="UCA10" s="8"/>
      <c r="UCB10"/>
      <c r="UCC10" s="8"/>
      <c r="UCD10"/>
      <c r="UCE10" s="8"/>
      <c r="UCF10"/>
      <c r="UCG10" s="8"/>
      <c r="UCH10"/>
      <c r="UCI10" s="8"/>
      <c r="UCJ10"/>
      <c r="UCK10" s="8"/>
      <c r="UCL10"/>
      <c r="UCM10" s="8"/>
      <c r="UCN10"/>
      <c r="UCO10" s="8"/>
      <c r="UCP10"/>
      <c r="UCQ10" s="8"/>
      <c r="UCR10"/>
      <c r="UCS10" s="8"/>
      <c r="UCT10"/>
      <c r="UCU10" s="8"/>
      <c r="UCV10"/>
      <c r="UCW10" s="8"/>
      <c r="UCX10"/>
      <c r="UCY10" s="8"/>
      <c r="UCZ10"/>
      <c r="UDA10" s="8"/>
      <c r="UDB10"/>
      <c r="UDC10" s="8"/>
      <c r="UDD10"/>
      <c r="UDE10" s="8"/>
      <c r="UDF10"/>
      <c r="UDG10" s="8"/>
      <c r="UDH10"/>
      <c r="UDI10" s="8"/>
      <c r="UDJ10"/>
      <c r="UDK10" s="8"/>
      <c r="UDL10"/>
      <c r="UDM10" s="8"/>
      <c r="UDN10"/>
      <c r="UDO10" s="8"/>
      <c r="UDP10"/>
      <c r="UDQ10" s="8"/>
      <c r="UDR10"/>
      <c r="UDS10" s="8"/>
      <c r="UDT10"/>
      <c r="UDU10" s="8"/>
      <c r="UDV10"/>
      <c r="UDW10" s="8"/>
      <c r="UDX10"/>
      <c r="UDY10" s="8"/>
      <c r="UDZ10"/>
      <c r="UEA10" s="8"/>
      <c r="UEB10"/>
      <c r="UEC10" s="8"/>
      <c r="UED10"/>
      <c r="UEE10" s="8"/>
      <c r="UEF10"/>
      <c r="UEG10" s="8"/>
      <c r="UEH10"/>
      <c r="UEI10" s="8"/>
      <c r="UEJ10"/>
      <c r="UEK10" s="8"/>
      <c r="UEL10"/>
      <c r="UEM10" s="8"/>
      <c r="UEN10"/>
      <c r="UEO10" s="8"/>
      <c r="UEP10"/>
      <c r="UEQ10" s="8"/>
      <c r="UER10"/>
      <c r="UES10" s="8"/>
      <c r="UET10"/>
      <c r="UEU10" s="8"/>
      <c r="UEV10"/>
      <c r="UEW10" s="8"/>
      <c r="UEX10"/>
      <c r="UEY10" s="8"/>
      <c r="UEZ10"/>
      <c r="UFA10" s="8"/>
      <c r="UFB10"/>
      <c r="UFC10" s="8"/>
      <c r="UFD10"/>
      <c r="UFE10" s="8"/>
      <c r="UFF10"/>
      <c r="UFG10" s="8"/>
      <c r="UFH10"/>
      <c r="UFI10" s="8"/>
      <c r="UFJ10"/>
      <c r="UFK10" s="8"/>
      <c r="UFL10"/>
      <c r="UFM10" s="8"/>
      <c r="UFN10"/>
      <c r="UFO10" s="8"/>
      <c r="UFP10"/>
      <c r="UFQ10" s="8"/>
      <c r="UFR10"/>
      <c r="UFS10" s="8"/>
      <c r="UFT10"/>
      <c r="UFU10" s="8"/>
      <c r="UFV10"/>
      <c r="UFW10" s="8"/>
      <c r="UFX10"/>
      <c r="UFY10" s="8"/>
      <c r="UFZ10"/>
      <c r="UGA10" s="8"/>
      <c r="UGB10"/>
      <c r="UGC10" s="8"/>
      <c r="UGD10"/>
      <c r="UGE10" s="8"/>
      <c r="UGF10"/>
      <c r="UGG10" s="8"/>
      <c r="UGH10"/>
      <c r="UGI10" s="8"/>
      <c r="UGJ10"/>
      <c r="UGK10" s="8"/>
      <c r="UGL10"/>
      <c r="UGM10" s="8"/>
      <c r="UGN10"/>
      <c r="UGO10" s="8"/>
      <c r="UGP10"/>
      <c r="UGQ10" s="8"/>
      <c r="UGR10"/>
      <c r="UGS10" s="8"/>
      <c r="UGT10"/>
      <c r="UGU10" s="8"/>
      <c r="UGV10"/>
      <c r="UGW10" s="8"/>
      <c r="UGX10"/>
      <c r="UGY10" s="8"/>
      <c r="UGZ10"/>
      <c r="UHA10" s="8"/>
      <c r="UHB10"/>
      <c r="UHC10" s="8"/>
      <c r="UHD10"/>
      <c r="UHE10" s="8"/>
      <c r="UHF10"/>
      <c r="UHG10" s="8"/>
      <c r="UHH10"/>
      <c r="UHI10" s="8"/>
      <c r="UHJ10"/>
      <c r="UHK10" s="8"/>
      <c r="UHL10"/>
      <c r="UHM10" s="8"/>
      <c r="UHN10"/>
      <c r="UHO10" s="8"/>
      <c r="UHP10"/>
      <c r="UHQ10" s="8"/>
      <c r="UHR10"/>
      <c r="UHS10" s="8"/>
      <c r="UHT10"/>
      <c r="UHU10" s="8"/>
      <c r="UHV10"/>
      <c r="UHW10" s="8"/>
      <c r="UHX10"/>
      <c r="UHY10" s="8"/>
      <c r="UHZ10"/>
      <c r="UIA10" s="8"/>
      <c r="UIB10"/>
      <c r="UIC10" s="8"/>
      <c r="UID10"/>
      <c r="UIE10" s="8"/>
      <c r="UIF10"/>
      <c r="UIG10" s="8"/>
      <c r="UIH10"/>
      <c r="UII10" s="8"/>
      <c r="UIJ10"/>
      <c r="UIK10" s="8"/>
      <c r="UIL10"/>
      <c r="UIM10" s="8"/>
      <c r="UIN10"/>
      <c r="UIO10" s="8"/>
      <c r="UIP10"/>
      <c r="UIQ10" s="8"/>
      <c r="UIR10"/>
      <c r="UIS10" s="8"/>
      <c r="UIT10"/>
      <c r="UIU10" s="8"/>
      <c r="UIV10"/>
      <c r="UIW10" s="8"/>
      <c r="UIX10"/>
      <c r="UIY10" s="8"/>
      <c r="UIZ10"/>
      <c r="UJA10" s="8"/>
      <c r="UJB10"/>
      <c r="UJC10" s="8"/>
      <c r="UJD10"/>
      <c r="UJE10" s="8"/>
      <c r="UJF10"/>
      <c r="UJG10" s="8"/>
      <c r="UJH10"/>
      <c r="UJI10" s="8"/>
      <c r="UJJ10"/>
      <c r="UJK10" s="8"/>
      <c r="UJL10"/>
      <c r="UJM10" s="8"/>
      <c r="UJN10"/>
      <c r="UJO10" s="8"/>
      <c r="UJP10"/>
      <c r="UJQ10" s="8"/>
      <c r="UJR10"/>
      <c r="UJS10" s="8"/>
      <c r="UJT10"/>
      <c r="UJU10" s="8"/>
      <c r="UJV10"/>
      <c r="UJW10" s="8"/>
      <c r="UJX10"/>
      <c r="UJY10" s="8"/>
      <c r="UJZ10"/>
      <c r="UKA10" s="8"/>
      <c r="UKB10"/>
      <c r="UKC10" s="8"/>
      <c r="UKD10"/>
      <c r="UKE10" s="8"/>
      <c r="UKF10"/>
      <c r="UKG10" s="8"/>
      <c r="UKH10"/>
      <c r="UKI10" s="8"/>
      <c r="UKJ10"/>
      <c r="UKK10" s="8"/>
      <c r="UKL10"/>
      <c r="UKM10" s="8"/>
      <c r="UKN10"/>
      <c r="UKO10" s="8"/>
      <c r="UKP10"/>
      <c r="UKQ10" s="8"/>
      <c r="UKR10"/>
      <c r="UKS10" s="8"/>
      <c r="UKT10"/>
      <c r="UKU10" s="8"/>
      <c r="UKV10"/>
      <c r="UKW10" s="8"/>
      <c r="UKX10"/>
      <c r="UKY10" s="8"/>
      <c r="UKZ10"/>
      <c r="ULA10" s="8"/>
      <c r="ULB10"/>
      <c r="ULC10" s="8"/>
      <c r="ULD10"/>
      <c r="ULE10" s="8"/>
      <c r="ULF10"/>
      <c r="ULG10" s="8"/>
      <c r="ULH10"/>
      <c r="ULI10" s="8"/>
      <c r="ULJ10"/>
      <c r="ULK10" s="8"/>
      <c r="ULL10"/>
      <c r="ULM10" s="8"/>
      <c r="ULN10"/>
      <c r="ULO10" s="8"/>
      <c r="ULP10"/>
      <c r="ULQ10" s="8"/>
      <c r="ULR10"/>
      <c r="ULS10" s="8"/>
      <c r="ULT10"/>
      <c r="ULU10" s="8"/>
      <c r="ULV10"/>
      <c r="ULW10" s="8"/>
      <c r="ULX10"/>
      <c r="ULY10" s="8"/>
      <c r="ULZ10"/>
      <c r="UMA10" s="8"/>
      <c r="UMB10"/>
      <c r="UMC10" s="8"/>
      <c r="UMD10"/>
      <c r="UME10" s="8"/>
      <c r="UMF10"/>
      <c r="UMG10" s="8"/>
      <c r="UMH10"/>
      <c r="UMI10" s="8"/>
      <c r="UMJ10"/>
      <c r="UMK10" s="8"/>
      <c r="UML10"/>
      <c r="UMM10" s="8"/>
      <c r="UMN10"/>
      <c r="UMO10" s="8"/>
      <c r="UMP10"/>
      <c r="UMQ10" s="8"/>
      <c r="UMR10"/>
      <c r="UMS10" s="8"/>
      <c r="UMT10"/>
      <c r="UMU10" s="8"/>
      <c r="UMV10"/>
      <c r="UMW10" s="8"/>
      <c r="UMX10"/>
      <c r="UMY10" s="8"/>
      <c r="UMZ10"/>
      <c r="UNA10" s="8"/>
      <c r="UNB10"/>
      <c r="UNC10" s="8"/>
      <c r="UND10"/>
      <c r="UNE10" s="8"/>
      <c r="UNF10"/>
      <c r="UNG10" s="8"/>
      <c r="UNH10"/>
      <c r="UNI10" s="8"/>
      <c r="UNJ10"/>
      <c r="UNK10" s="8"/>
      <c r="UNL10"/>
      <c r="UNM10" s="8"/>
      <c r="UNN10"/>
      <c r="UNO10" s="8"/>
      <c r="UNP10"/>
      <c r="UNQ10" s="8"/>
      <c r="UNR10"/>
      <c r="UNS10" s="8"/>
      <c r="UNT10"/>
      <c r="UNU10" s="8"/>
      <c r="UNV10"/>
      <c r="UNW10" s="8"/>
      <c r="UNX10"/>
      <c r="UNY10" s="8"/>
      <c r="UNZ10"/>
      <c r="UOA10" s="8"/>
      <c r="UOB10"/>
      <c r="UOC10" s="8"/>
      <c r="UOD10"/>
      <c r="UOE10" s="8"/>
      <c r="UOF10"/>
      <c r="UOG10" s="8"/>
      <c r="UOH10"/>
      <c r="UOI10" s="8"/>
      <c r="UOJ10"/>
      <c r="UOK10" s="8"/>
      <c r="UOL10"/>
      <c r="UOM10" s="8"/>
      <c r="UON10"/>
      <c r="UOO10" s="8"/>
      <c r="UOP10"/>
      <c r="UOQ10" s="8"/>
      <c r="UOR10"/>
      <c r="UOS10" s="8"/>
      <c r="UOT10"/>
      <c r="UOU10" s="8"/>
      <c r="UOV10"/>
      <c r="UOW10" s="8"/>
      <c r="UOX10"/>
      <c r="UOY10" s="8"/>
      <c r="UOZ10"/>
      <c r="UPA10" s="8"/>
      <c r="UPB10"/>
      <c r="UPC10" s="8"/>
      <c r="UPD10"/>
      <c r="UPE10" s="8"/>
      <c r="UPF10"/>
      <c r="UPG10" s="8"/>
      <c r="UPH10"/>
      <c r="UPI10" s="8"/>
      <c r="UPJ10"/>
      <c r="UPK10" s="8"/>
      <c r="UPL10"/>
      <c r="UPM10" s="8"/>
      <c r="UPN10"/>
      <c r="UPO10" s="8"/>
      <c r="UPP10"/>
      <c r="UPQ10" s="8"/>
      <c r="UPR10"/>
      <c r="UPS10" s="8"/>
      <c r="UPT10"/>
      <c r="UPU10" s="8"/>
      <c r="UPV10"/>
      <c r="UPW10" s="8"/>
      <c r="UPX10"/>
      <c r="UPY10" s="8"/>
      <c r="UPZ10"/>
      <c r="UQA10" s="8"/>
      <c r="UQB10"/>
      <c r="UQC10" s="8"/>
      <c r="UQD10"/>
      <c r="UQE10" s="8"/>
      <c r="UQF10"/>
      <c r="UQG10" s="8"/>
      <c r="UQH10"/>
      <c r="UQI10" s="8"/>
      <c r="UQJ10"/>
      <c r="UQK10" s="8"/>
      <c r="UQL10"/>
      <c r="UQM10" s="8"/>
      <c r="UQN10"/>
      <c r="UQO10" s="8"/>
      <c r="UQP10"/>
      <c r="UQQ10" s="8"/>
      <c r="UQR10"/>
      <c r="UQS10" s="8"/>
      <c r="UQT10"/>
      <c r="UQU10" s="8"/>
      <c r="UQV10"/>
      <c r="UQW10" s="8"/>
      <c r="UQX10"/>
      <c r="UQY10" s="8"/>
      <c r="UQZ10"/>
      <c r="URA10" s="8"/>
      <c r="URB10"/>
      <c r="URC10" s="8"/>
      <c r="URD10"/>
      <c r="URE10" s="8"/>
      <c r="URF10"/>
      <c r="URG10" s="8"/>
      <c r="URH10"/>
      <c r="URI10" s="8"/>
      <c r="URJ10"/>
      <c r="URK10" s="8"/>
      <c r="URL10"/>
      <c r="URM10" s="8"/>
      <c r="URN10"/>
      <c r="URO10" s="8"/>
      <c r="URP10"/>
      <c r="URQ10" s="8"/>
      <c r="URR10"/>
      <c r="URS10" s="8"/>
      <c r="URT10"/>
      <c r="URU10" s="8"/>
      <c r="URV10"/>
      <c r="URW10" s="8"/>
      <c r="URX10"/>
      <c r="URY10" s="8"/>
      <c r="URZ10"/>
      <c r="USA10" s="8"/>
      <c r="USB10"/>
      <c r="USC10" s="8"/>
      <c r="USD10"/>
      <c r="USE10" s="8"/>
      <c r="USF10"/>
      <c r="USG10" s="8"/>
      <c r="USH10"/>
      <c r="USI10" s="8"/>
      <c r="USJ10"/>
      <c r="USK10" s="8"/>
      <c r="USL10"/>
      <c r="USM10" s="8"/>
      <c r="USN10"/>
      <c r="USO10" s="8"/>
      <c r="USP10"/>
      <c r="USQ10" s="8"/>
      <c r="USR10"/>
      <c r="USS10" s="8"/>
      <c r="UST10"/>
      <c r="USU10" s="8"/>
      <c r="USV10"/>
      <c r="USW10" s="8"/>
      <c r="USX10"/>
      <c r="USY10" s="8"/>
      <c r="USZ10"/>
      <c r="UTA10" s="8"/>
      <c r="UTB10"/>
      <c r="UTC10" s="8"/>
      <c r="UTD10"/>
      <c r="UTE10" s="8"/>
      <c r="UTF10"/>
      <c r="UTG10" s="8"/>
      <c r="UTH10"/>
      <c r="UTI10" s="8"/>
      <c r="UTJ10"/>
      <c r="UTK10" s="8"/>
      <c r="UTL10"/>
      <c r="UTM10" s="8"/>
      <c r="UTN10"/>
      <c r="UTO10" s="8"/>
      <c r="UTP10"/>
      <c r="UTQ10" s="8"/>
      <c r="UTR10"/>
      <c r="UTS10" s="8"/>
      <c r="UTT10"/>
      <c r="UTU10" s="8"/>
      <c r="UTV10"/>
      <c r="UTW10" s="8"/>
      <c r="UTX10"/>
      <c r="UTY10" s="8"/>
      <c r="UTZ10"/>
      <c r="UUA10" s="8"/>
      <c r="UUB10"/>
      <c r="UUC10" s="8"/>
      <c r="UUD10"/>
      <c r="UUE10" s="8"/>
      <c r="UUF10"/>
      <c r="UUG10" s="8"/>
      <c r="UUH10"/>
      <c r="UUI10" s="8"/>
      <c r="UUJ10"/>
      <c r="UUK10" s="8"/>
      <c r="UUL10"/>
      <c r="UUM10" s="8"/>
      <c r="UUN10"/>
      <c r="UUO10" s="8"/>
      <c r="UUP10"/>
      <c r="UUQ10" s="8"/>
      <c r="UUR10"/>
      <c r="UUS10" s="8"/>
      <c r="UUT10"/>
      <c r="UUU10" s="8"/>
      <c r="UUV10"/>
      <c r="UUW10" s="8"/>
      <c r="UUX10"/>
      <c r="UUY10" s="8"/>
      <c r="UUZ10"/>
      <c r="UVA10" s="8"/>
      <c r="UVB10"/>
      <c r="UVC10" s="8"/>
      <c r="UVD10"/>
      <c r="UVE10" s="8"/>
      <c r="UVF10"/>
      <c r="UVG10" s="8"/>
      <c r="UVH10"/>
      <c r="UVI10" s="8"/>
      <c r="UVJ10"/>
      <c r="UVK10" s="8"/>
      <c r="UVL10"/>
      <c r="UVM10" s="8"/>
      <c r="UVN10"/>
      <c r="UVO10" s="8"/>
      <c r="UVP10"/>
      <c r="UVQ10" s="8"/>
      <c r="UVR10"/>
      <c r="UVS10" s="8"/>
      <c r="UVT10"/>
      <c r="UVU10" s="8"/>
      <c r="UVV10"/>
      <c r="UVW10" s="8"/>
      <c r="UVX10"/>
      <c r="UVY10" s="8"/>
      <c r="UVZ10"/>
      <c r="UWA10" s="8"/>
      <c r="UWB10"/>
      <c r="UWC10" s="8"/>
      <c r="UWD10"/>
      <c r="UWE10" s="8"/>
      <c r="UWF10"/>
      <c r="UWG10" s="8"/>
      <c r="UWH10"/>
      <c r="UWI10" s="8"/>
      <c r="UWJ10"/>
      <c r="UWK10" s="8"/>
      <c r="UWL10"/>
      <c r="UWM10" s="8"/>
      <c r="UWN10"/>
      <c r="UWO10" s="8"/>
      <c r="UWP10"/>
      <c r="UWQ10" s="8"/>
      <c r="UWR10"/>
      <c r="UWS10" s="8"/>
      <c r="UWT10"/>
      <c r="UWU10" s="8"/>
      <c r="UWV10"/>
      <c r="UWW10" s="8"/>
      <c r="UWX10"/>
      <c r="UWY10" s="8"/>
      <c r="UWZ10"/>
      <c r="UXA10" s="8"/>
      <c r="UXB10"/>
      <c r="UXC10" s="8"/>
      <c r="UXD10"/>
      <c r="UXE10" s="8"/>
      <c r="UXF10"/>
      <c r="UXG10" s="8"/>
      <c r="UXH10"/>
      <c r="UXI10" s="8"/>
      <c r="UXJ10"/>
      <c r="UXK10" s="8"/>
      <c r="UXL10"/>
      <c r="UXM10" s="8"/>
      <c r="UXN10"/>
      <c r="UXO10" s="8"/>
      <c r="UXP10"/>
      <c r="UXQ10" s="8"/>
      <c r="UXR10"/>
      <c r="UXS10" s="8"/>
      <c r="UXT10"/>
      <c r="UXU10" s="8"/>
      <c r="UXV10"/>
      <c r="UXW10" s="8"/>
      <c r="UXX10"/>
      <c r="UXY10" s="8"/>
      <c r="UXZ10"/>
      <c r="UYA10" s="8"/>
      <c r="UYB10"/>
      <c r="UYC10" s="8"/>
      <c r="UYD10"/>
      <c r="UYE10" s="8"/>
      <c r="UYF10"/>
      <c r="UYG10" s="8"/>
      <c r="UYH10"/>
      <c r="UYI10" s="8"/>
      <c r="UYJ10"/>
      <c r="UYK10" s="8"/>
      <c r="UYL10"/>
      <c r="UYM10" s="8"/>
      <c r="UYN10"/>
      <c r="UYO10" s="8"/>
      <c r="UYP10"/>
      <c r="UYQ10" s="8"/>
      <c r="UYR10"/>
      <c r="UYS10" s="8"/>
      <c r="UYT10"/>
      <c r="UYU10" s="8"/>
      <c r="UYV10"/>
      <c r="UYW10" s="8"/>
      <c r="UYX10"/>
      <c r="UYY10" s="8"/>
      <c r="UYZ10"/>
      <c r="UZA10" s="8"/>
      <c r="UZB10"/>
      <c r="UZC10" s="8"/>
      <c r="UZD10"/>
      <c r="UZE10" s="8"/>
      <c r="UZF10"/>
      <c r="UZG10" s="8"/>
      <c r="UZH10"/>
      <c r="UZI10" s="8"/>
      <c r="UZJ10"/>
      <c r="UZK10" s="8"/>
      <c r="UZL10"/>
      <c r="UZM10" s="8"/>
      <c r="UZN10"/>
      <c r="UZO10" s="8"/>
      <c r="UZP10"/>
      <c r="UZQ10" s="8"/>
      <c r="UZR10"/>
      <c r="UZS10" s="8"/>
      <c r="UZT10"/>
      <c r="UZU10" s="8"/>
      <c r="UZV10"/>
      <c r="UZW10" s="8"/>
      <c r="UZX10"/>
      <c r="UZY10" s="8"/>
      <c r="UZZ10"/>
      <c r="VAA10" s="8"/>
      <c r="VAB10"/>
      <c r="VAC10" s="8"/>
      <c r="VAD10"/>
      <c r="VAE10" s="8"/>
      <c r="VAF10"/>
      <c r="VAG10" s="8"/>
      <c r="VAH10"/>
      <c r="VAI10" s="8"/>
      <c r="VAJ10"/>
      <c r="VAK10" s="8"/>
      <c r="VAL10"/>
      <c r="VAM10" s="8"/>
      <c r="VAN10"/>
      <c r="VAO10" s="8"/>
      <c r="VAP10"/>
      <c r="VAQ10" s="8"/>
      <c r="VAR10"/>
      <c r="VAS10" s="8"/>
      <c r="VAT10"/>
      <c r="VAU10" s="8"/>
      <c r="VAV10"/>
      <c r="VAW10" s="8"/>
      <c r="VAX10"/>
      <c r="VAY10" s="8"/>
      <c r="VAZ10"/>
      <c r="VBA10" s="8"/>
      <c r="VBB10"/>
      <c r="VBC10" s="8"/>
      <c r="VBD10"/>
      <c r="VBE10" s="8"/>
      <c r="VBF10"/>
      <c r="VBG10" s="8"/>
      <c r="VBH10"/>
      <c r="VBI10" s="8"/>
      <c r="VBJ10"/>
      <c r="VBK10" s="8"/>
      <c r="VBL10"/>
      <c r="VBM10" s="8"/>
      <c r="VBN10"/>
      <c r="VBO10" s="8"/>
      <c r="VBP10"/>
      <c r="VBQ10" s="8"/>
      <c r="VBR10"/>
      <c r="VBS10" s="8"/>
      <c r="VBT10"/>
      <c r="VBU10" s="8"/>
      <c r="VBV10"/>
      <c r="VBW10" s="8"/>
      <c r="VBX10"/>
      <c r="VBY10" s="8"/>
      <c r="VBZ10"/>
      <c r="VCA10" s="8"/>
      <c r="VCB10"/>
      <c r="VCC10" s="8"/>
      <c r="VCD10"/>
      <c r="VCE10" s="8"/>
      <c r="VCF10"/>
      <c r="VCG10" s="8"/>
      <c r="VCH10"/>
      <c r="VCI10" s="8"/>
      <c r="VCJ10"/>
      <c r="VCK10" s="8"/>
      <c r="VCL10"/>
      <c r="VCM10" s="8"/>
      <c r="VCN10"/>
      <c r="VCO10" s="8"/>
      <c r="VCP10"/>
      <c r="VCQ10" s="8"/>
      <c r="VCR10"/>
      <c r="VCS10" s="8"/>
      <c r="VCT10"/>
      <c r="VCU10" s="8"/>
      <c r="VCV10"/>
      <c r="VCW10" s="8"/>
      <c r="VCX10"/>
      <c r="VCY10" s="8"/>
      <c r="VCZ10"/>
      <c r="VDA10" s="8"/>
      <c r="VDB10"/>
      <c r="VDC10" s="8"/>
      <c r="VDD10"/>
      <c r="VDE10" s="8"/>
      <c r="VDF10"/>
      <c r="VDG10" s="8"/>
      <c r="VDH10"/>
      <c r="VDI10" s="8"/>
      <c r="VDJ10"/>
      <c r="VDK10" s="8"/>
      <c r="VDL10"/>
      <c r="VDM10" s="8"/>
      <c r="VDN10"/>
      <c r="VDO10" s="8"/>
      <c r="VDP10"/>
      <c r="VDQ10" s="8"/>
      <c r="VDR10"/>
      <c r="VDS10" s="8"/>
      <c r="VDT10"/>
      <c r="VDU10" s="8"/>
      <c r="VDV10"/>
      <c r="VDW10" s="8"/>
      <c r="VDX10"/>
      <c r="VDY10" s="8"/>
      <c r="VDZ10"/>
      <c r="VEA10" s="8"/>
      <c r="VEB10"/>
      <c r="VEC10" s="8"/>
      <c r="VED10"/>
      <c r="VEE10" s="8"/>
      <c r="VEF10"/>
      <c r="VEG10" s="8"/>
      <c r="VEH10"/>
      <c r="VEI10" s="8"/>
      <c r="VEJ10"/>
      <c r="VEK10" s="8"/>
      <c r="VEL10"/>
      <c r="VEM10" s="8"/>
      <c r="VEN10"/>
      <c r="VEO10" s="8"/>
      <c r="VEP10"/>
      <c r="VEQ10" s="8"/>
      <c r="VER10"/>
      <c r="VES10" s="8"/>
      <c r="VET10"/>
      <c r="VEU10" s="8"/>
      <c r="VEV10"/>
      <c r="VEW10" s="8"/>
      <c r="VEX10"/>
      <c r="VEY10" s="8"/>
      <c r="VEZ10"/>
      <c r="VFA10" s="8"/>
      <c r="VFB10"/>
      <c r="VFC10" s="8"/>
      <c r="VFD10"/>
      <c r="VFE10" s="8"/>
      <c r="VFF10"/>
      <c r="VFG10" s="8"/>
      <c r="VFH10"/>
      <c r="VFI10" s="8"/>
      <c r="VFJ10"/>
      <c r="VFK10" s="8"/>
      <c r="VFL10"/>
      <c r="VFM10" s="8"/>
      <c r="VFN10"/>
      <c r="VFO10" s="8"/>
      <c r="VFP10"/>
      <c r="VFQ10" s="8"/>
      <c r="VFR10"/>
      <c r="VFS10" s="8"/>
      <c r="VFT10"/>
      <c r="VFU10" s="8"/>
      <c r="VFV10"/>
      <c r="VFW10" s="8"/>
      <c r="VFX10"/>
      <c r="VFY10" s="8"/>
      <c r="VFZ10"/>
      <c r="VGA10" s="8"/>
      <c r="VGB10"/>
      <c r="VGC10" s="8"/>
      <c r="VGD10"/>
      <c r="VGE10" s="8"/>
      <c r="VGF10"/>
      <c r="VGG10" s="8"/>
      <c r="VGH10"/>
      <c r="VGI10" s="8"/>
      <c r="VGJ10"/>
      <c r="VGK10" s="8"/>
      <c r="VGL10"/>
      <c r="VGM10" s="8"/>
      <c r="VGN10"/>
      <c r="VGO10" s="8"/>
      <c r="VGP10"/>
      <c r="VGQ10" s="8"/>
      <c r="VGR10"/>
      <c r="VGS10" s="8"/>
      <c r="VGT10"/>
      <c r="VGU10" s="8"/>
      <c r="VGV10"/>
      <c r="VGW10" s="8"/>
      <c r="VGX10"/>
      <c r="VGY10" s="8"/>
      <c r="VGZ10"/>
      <c r="VHA10" s="8"/>
      <c r="VHB10"/>
      <c r="VHC10" s="8"/>
      <c r="VHD10"/>
      <c r="VHE10" s="8"/>
      <c r="VHF10"/>
      <c r="VHG10" s="8"/>
      <c r="VHH10"/>
      <c r="VHI10" s="8"/>
      <c r="VHJ10"/>
      <c r="VHK10" s="8"/>
      <c r="VHL10"/>
      <c r="VHM10" s="8"/>
      <c r="VHN10"/>
      <c r="VHO10" s="8"/>
      <c r="VHP10"/>
      <c r="VHQ10" s="8"/>
      <c r="VHR10"/>
      <c r="VHS10" s="8"/>
      <c r="VHT10"/>
      <c r="VHU10" s="8"/>
      <c r="VHV10"/>
      <c r="VHW10" s="8"/>
      <c r="VHX10"/>
      <c r="VHY10" s="8"/>
      <c r="VHZ10"/>
      <c r="VIA10" s="8"/>
      <c r="VIB10"/>
      <c r="VIC10" s="8"/>
      <c r="VID10"/>
      <c r="VIE10" s="8"/>
      <c r="VIF10"/>
      <c r="VIG10" s="8"/>
      <c r="VIH10"/>
      <c r="VII10" s="8"/>
      <c r="VIJ10"/>
      <c r="VIK10" s="8"/>
      <c r="VIL10"/>
      <c r="VIM10" s="8"/>
      <c r="VIN10"/>
      <c r="VIO10" s="8"/>
      <c r="VIP10"/>
      <c r="VIQ10" s="8"/>
      <c r="VIR10"/>
      <c r="VIS10" s="8"/>
      <c r="VIT10"/>
      <c r="VIU10" s="8"/>
      <c r="VIV10"/>
      <c r="VIW10" s="8"/>
      <c r="VIX10"/>
      <c r="VIY10" s="8"/>
      <c r="VIZ10"/>
      <c r="VJA10" s="8"/>
      <c r="VJB10"/>
      <c r="VJC10" s="8"/>
      <c r="VJD10"/>
      <c r="VJE10" s="8"/>
      <c r="VJF10"/>
      <c r="VJG10" s="8"/>
      <c r="VJH10"/>
      <c r="VJI10" s="8"/>
      <c r="VJJ10"/>
      <c r="VJK10" s="8"/>
      <c r="VJL10"/>
      <c r="VJM10" s="8"/>
      <c r="VJN10"/>
      <c r="VJO10" s="8"/>
      <c r="VJP10"/>
      <c r="VJQ10" s="8"/>
      <c r="VJR10"/>
      <c r="VJS10" s="8"/>
      <c r="VJT10"/>
      <c r="VJU10" s="8"/>
      <c r="VJV10"/>
      <c r="VJW10" s="8"/>
      <c r="VJX10"/>
      <c r="VJY10" s="8"/>
      <c r="VJZ10"/>
      <c r="VKA10" s="8"/>
      <c r="VKB10"/>
      <c r="VKC10" s="8"/>
      <c r="VKD10"/>
      <c r="VKE10" s="8"/>
      <c r="VKF10"/>
      <c r="VKG10" s="8"/>
      <c r="VKH10"/>
      <c r="VKI10" s="8"/>
      <c r="VKJ10"/>
      <c r="VKK10" s="8"/>
      <c r="VKL10"/>
      <c r="VKM10" s="8"/>
      <c r="VKN10"/>
      <c r="VKO10" s="8"/>
      <c r="VKP10"/>
      <c r="VKQ10" s="8"/>
      <c r="VKR10"/>
      <c r="VKS10" s="8"/>
      <c r="VKT10"/>
      <c r="VKU10" s="8"/>
      <c r="VKV10"/>
      <c r="VKW10" s="8"/>
      <c r="VKX10"/>
      <c r="VKY10" s="8"/>
      <c r="VKZ10"/>
      <c r="VLA10" s="8"/>
      <c r="VLB10"/>
      <c r="VLC10" s="8"/>
      <c r="VLD10"/>
      <c r="VLE10" s="8"/>
      <c r="VLF10"/>
      <c r="VLG10" s="8"/>
      <c r="VLH10"/>
      <c r="VLI10" s="8"/>
      <c r="VLJ10"/>
      <c r="VLK10" s="8"/>
      <c r="VLL10"/>
      <c r="VLM10" s="8"/>
      <c r="VLN10"/>
      <c r="VLO10" s="8"/>
      <c r="VLP10"/>
      <c r="VLQ10" s="8"/>
      <c r="VLR10"/>
      <c r="VLS10" s="8"/>
      <c r="VLT10"/>
      <c r="VLU10" s="8"/>
      <c r="VLV10"/>
      <c r="VLW10" s="8"/>
      <c r="VLX10"/>
      <c r="VLY10" s="8"/>
      <c r="VLZ10"/>
      <c r="VMA10" s="8"/>
      <c r="VMB10"/>
      <c r="VMC10" s="8"/>
      <c r="VMD10"/>
      <c r="VME10" s="8"/>
      <c r="VMF10"/>
      <c r="VMG10" s="8"/>
      <c r="VMH10"/>
      <c r="VMI10" s="8"/>
      <c r="VMJ10"/>
      <c r="VMK10" s="8"/>
      <c r="VML10"/>
      <c r="VMM10" s="8"/>
      <c r="VMN10"/>
      <c r="VMO10" s="8"/>
      <c r="VMP10"/>
      <c r="VMQ10" s="8"/>
      <c r="VMR10"/>
      <c r="VMS10" s="8"/>
      <c r="VMT10"/>
      <c r="VMU10" s="8"/>
      <c r="VMV10"/>
      <c r="VMW10" s="8"/>
      <c r="VMX10"/>
      <c r="VMY10" s="8"/>
      <c r="VMZ10"/>
      <c r="VNA10" s="8"/>
      <c r="VNB10"/>
      <c r="VNC10" s="8"/>
      <c r="VND10"/>
      <c r="VNE10" s="8"/>
      <c r="VNF10"/>
      <c r="VNG10" s="8"/>
      <c r="VNH10"/>
      <c r="VNI10" s="8"/>
      <c r="VNJ10"/>
      <c r="VNK10" s="8"/>
      <c r="VNL10"/>
      <c r="VNM10" s="8"/>
      <c r="VNN10"/>
      <c r="VNO10" s="8"/>
      <c r="VNP10"/>
      <c r="VNQ10" s="8"/>
      <c r="VNR10"/>
      <c r="VNS10" s="8"/>
      <c r="VNT10"/>
      <c r="VNU10" s="8"/>
      <c r="VNV10"/>
      <c r="VNW10" s="8"/>
      <c r="VNX10"/>
      <c r="VNY10" s="8"/>
      <c r="VNZ10"/>
      <c r="VOA10" s="8"/>
      <c r="VOB10"/>
      <c r="VOC10" s="8"/>
      <c r="VOD10"/>
      <c r="VOE10" s="8"/>
      <c r="VOF10"/>
      <c r="VOG10" s="8"/>
      <c r="VOH10"/>
      <c r="VOI10" s="8"/>
      <c r="VOJ10"/>
      <c r="VOK10" s="8"/>
      <c r="VOL10"/>
      <c r="VOM10" s="8"/>
      <c r="VON10"/>
      <c r="VOO10" s="8"/>
      <c r="VOP10"/>
      <c r="VOQ10" s="8"/>
      <c r="VOR10"/>
      <c r="VOS10" s="8"/>
      <c r="VOT10"/>
      <c r="VOU10" s="8"/>
      <c r="VOV10"/>
      <c r="VOW10" s="8"/>
      <c r="VOX10"/>
      <c r="VOY10" s="8"/>
      <c r="VOZ10"/>
      <c r="VPA10" s="8"/>
      <c r="VPB10"/>
      <c r="VPC10" s="8"/>
      <c r="VPD10"/>
      <c r="VPE10" s="8"/>
      <c r="VPF10"/>
      <c r="VPG10" s="8"/>
      <c r="VPH10"/>
      <c r="VPI10" s="8"/>
      <c r="VPJ10"/>
      <c r="VPK10" s="8"/>
      <c r="VPL10"/>
      <c r="VPM10" s="8"/>
      <c r="VPN10"/>
      <c r="VPO10" s="8"/>
      <c r="VPP10"/>
      <c r="VPQ10" s="8"/>
      <c r="VPR10"/>
      <c r="VPS10" s="8"/>
      <c r="VPT10"/>
      <c r="VPU10" s="8"/>
      <c r="VPV10"/>
      <c r="VPW10" s="8"/>
      <c r="VPX10"/>
      <c r="VPY10" s="8"/>
      <c r="VPZ10"/>
      <c r="VQA10" s="8"/>
      <c r="VQB10"/>
      <c r="VQC10" s="8"/>
      <c r="VQD10"/>
      <c r="VQE10" s="8"/>
      <c r="VQF10"/>
      <c r="VQG10" s="8"/>
      <c r="VQH10"/>
      <c r="VQI10" s="8"/>
      <c r="VQJ10"/>
      <c r="VQK10" s="8"/>
      <c r="VQL10"/>
      <c r="VQM10" s="8"/>
      <c r="VQN10"/>
      <c r="VQO10" s="8"/>
      <c r="VQP10"/>
      <c r="VQQ10" s="8"/>
      <c r="VQR10"/>
      <c r="VQS10" s="8"/>
      <c r="VQT10"/>
      <c r="VQU10" s="8"/>
      <c r="VQV10"/>
      <c r="VQW10" s="8"/>
      <c r="VQX10"/>
      <c r="VQY10" s="8"/>
      <c r="VQZ10"/>
      <c r="VRA10" s="8"/>
      <c r="VRB10"/>
      <c r="VRC10" s="8"/>
      <c r="VRD10"/>
      <c r="VRE10" s="8"/>
      <c r="VRF10"/>
      <c r="VRG10" s="8"/>
      <c r="VRH10"/>
      <c r="VRI10" s="8"/>
      <c r="VRJ10"/>
      <c r="VRK10" s="8"/>
      <c r="VRL10"/>
      <c r="VRM10" s="8"/>
      <c r="VRN10"/>
      <c r="VRO10" s="8"/>
      <c r="VRP10"/>
      <c r="VRQ10" s="8"/>
      <c r="VRR10"/>
      <c r="VRS10" s="8"/>
      <c r="VRT10"/>
      <c r="VRU10" s="8"/>
      <c r="VRV10"/>
      <c r="VRW10" s="8"/>
      <c r="VRX10"/>
      <c r="VRY10" s="8"/>
      <c r="VRZ10"/>
      <c r="VSA10" s="8"/>
      <c r="VSB10"/>
      <c r="VSC10" s="8"/>
      <c r="VSD10"/>
      <c r="VSE10" s="8"/>
      <c r="VSF10"/>
      <c r="VSG10" s="8"/>
      <c r="VSH10"/>
      <c r="VSI10" s="8"/>
      <c r="VSJ10"/>
      <c r="VSK10" s="8"/>
      <c r="VSL10"/>
      <c r="VSM10" s="8"/>
      <c r="VSN10"/>
      <c r="VSO10" s="8"/>
      <c r="VSP10"/>
      <c r="VSQ10" s="8"/>
      <c r="VSR10"/>
      <c r="VSS10" s="8"/>
      <c r="VST10"/>
      <c r="VSU10" s="8"/>
      <c r="VSV10"/>
      <c r="VSW10" s="8"/>
      <c r="VSX10"/>
      <c r="VSY10" s="8"/>
      <c r="VSZ10"/>
      <c r="VTA10" s="8"/>
      <c r="VTB10"/>
      <c r="VTC10" s="8"/>
      <c r="VTD10"/>
      <c r="VTE10" s="8"/>
      <c r="VTF10"/>
      <c r="VTG10" s="8"/>
      <c r="VTH10"/>
      <c r="VTI10" s="8"/>
      <c r="VTJ10"/>
      <c r="VTK10" s="8"/>
      <c r="VTL10"/>
      <c r="VTM10" s="8"/>
      <c r="VTN10"/>
      <c r="VTO10" s="8"/>
      <c r="VTP10"/>
      <c r="VTQ10" s="8"/>
      <c r="VTR10"/>
      <c r="VTS10" s="8"/>
      <c r="VTT10"/>
      <c r="VTU10" s="8"/>
      <c r="VTV10"/>
      <c r="VTW10" s="8"/>
      <c r="VTX10"/>
      <c r="VTY10" s="8"/>
      <c r="VTZ10"/>
      <c r="VUA10" s="8"/>
      <c r="VUB10"/>
      <c r="VUC10" s="8"/>
      <c r="VUD10"/>
      <c r="VUE10" s="8"/>
      <c r="VUF10"/>
      <c r="VUG10" s="8"/>
      <c r="VUH10"/>
      <c r="VUI10" s="8"/>
      <c r="VUJ10"/>
      <c r="VUK10" s="8"/>
      <c r="VUL10"/>
      <c r="VUM10" s="8"/>
      <c r="VUN10"/>
      <c r="VUO10" s="8"/>
      <c r="VUP10"/>
      <c r="VUQ10" s="8"/>
      <c r="VUR10"/>
      <c r="VUS10" s="8"/>
      <c r="VUT10"/>
      <c r="VUU10" s="8"/>
      <c r="VUV10"/>
      <c r="VUW10" s="8"/>
      <c r="VUX10"/>
      <c r="VUY10" s="8"/>
      <c r="VUZ10"/>
      <c r="VVA10" s="8"/>
      <c r="VVB10"/>
      <c r="VVC10" s="8"/>
      <c r="VVD10"/>
      <c r="VVE10" s="8"/>
      <c r="VVF10"/>
      <c r="VVG10" s="8"/>
      <c r="VVH10"/>
      <c r="VVI10" s="8"/>
      <c r="VVJ10"/>
      <c r="VVK10" s="8"/>
      <c r="VVL10"/>
      <c r="VVM10" s="8"/>
      <c r="VVN10"/>
      <c r="VVO10" s="8"/>
      <c r="VVP10"/>
      <c r="VVQ10" s="8"/>
      <c r="VVR10"/>
      <c r="VVS10" s="8"/>
      <c r="VVT10"/>
      <c r="VVU10" s="8"/>
      <c r="VVV10"/>
      <c r="VVW10" s="8"/>
      <c r="VVX10"/>
      <c r="VVY10" s="8"/>
      <c r="VVZ10"/>
      <c r="VWA10" s="8"/>
      <c r="VWB10"/>
      <c r="VWC10" s="8"/>
      <c r="VWD10"/>
      <c r="VWE10" s="8"/>
      <c r="VWF10"/>
      <c r="VWG10" s="8"/>
      <c r="VWH10"/>
      <c r="VWI10" s="8"/>
      <c r="VWJ10"/>
      <c r="VWK10" s="8"/>
      <c r="VWL10"/>
      <c r="VWM10" s="8"/>
      <c r="VWN10"/>
      <c r="VWO10" s="8"/>
      <c r="VWP10"/>
      <c r="VWQ10" s="8"/>
      <c r="VWR10"/>
      <c r="VWS10" s="8"/>
      <c r="VWT10"/>
      <c r="VWU10" s="8"/>
      <c r="VWV10"/>
      <c r="VWW10" s="8"/>
      <c r="VWX10"/>
      <c r="VWY10" s="8"/>
      <c r="VWZ10"/>
      <c r="VXA10" s="8"/>
      <c r="VXB10"/>
      <c r="VXC10" s="8"/>
      <c r="VXD10"/>
      <c r="VXE10" s="8"/>
      <c r="VXF10"/>
      <c r="VXG10" s="8"/>
      <c r="VXH10"/>
      <c r="VXI10" s="8"/>
      <c r="VXJ10"/>
      <c r="VXK10" s="8"/>
      <c r="VXL10"/>
      <c r="VXM10" s="8"/>
      <c r="VXN10"/>
      <c r="VXO10" s="8"/>
      <c r="VXP10"/>
      <c r="VXQ10" s="8"/>
      <c r="VXR10"/>
      <c r="VXS10" s="8"/>
      <c r="VXT10"/>
      <c r="VXU10" s="8"/>
      <c r="VXV10"/>
      <c r="VXW10" s="8"/>
      <c r="VXX10"/>
      <c r="VXY10" s="8"/>
      <c r="VXZ10"/>
      <c r="VYA10" s="8"/>
      <c r="VYB10"/>
      <c r="VYC10" s="8"/>
      <c r="VYD10"/>
      <c r="VYE10" s="8"/>
      <c r="VYF10"/>
      <c r="VYG10" s="8"/>
      <c r="VYH10"/>
      <c r="VYI10" s="8"/>
      <c r="VYJ10"/>
      <c r="VYK10" s="8"/>
      <c r="VYL10"/>
      <c r="VYM10" s="8"/>
      <c r="VYN10"/>
      <c r="VYO10" s="8"/>
      <c r="VYP10"/>
      <c r="VYQ10" s="8"/>
      <c r="VYR10"/>
      <c r="VYS10" s="8"/>
      <c r="VYT10"/>
      <c r="VYU10" s="8"/>
      <c r="VYV10"/>
      <c r="VYW10" s="8"/>
      <c r="VYX10"/>
      <c r="VYY10" s="8"/>
      <c r="VYZ10"/>
      <c r="VZA10" s="8"/>
      <c r="VZB10"/>
      <c r="VZC10" s="8"/>
      <c r="VZD10"/>
      <c r="VZE10" s="8"/>
      <c r="VZF10"/>
      <c r="VZG10" s="8"/>
      <c r="VZH10"/>
      <c r="VZI10" s="8"/>
      <c r="VZJ10"/>
      <c r="VZK10" s="8"/>
      <c r="VZL10"/>
      <c r="VZM10" s="8"/>
      <c r="VZN10"/>
      <c r="VZO10" s="8"/>
      <c r="VZP10"/>
      <c r="VZQ10" s="8"/>
      <c r="VZR10"/>
      <c r="VZS10" s="8"/>
      <c r="VZT10"/>
      <c r="VZU10" s="8"/>
      <c r="VZV10"/>
      <c r="VZW10" s="8"/>
      <c r="VZX10"/>
      <c r="VZY10" s="8"/>
      <c r="VZZ10"/>
      <c r="WAA10" s="8"/>
      <c r="WAB10"/>
      <c r="WAC10" s="8"/>
      <c r="WAD10"/>
      <c r="WAE10" s="8"/>
      <c r="WAF10"/>
      <c r="WAG10" s="8"/>
      <c r="WAH10"/>
      <c r="WAI10" s="8"/>
      <c r="WAJ10"/>
      <c r="WAK10" s="8"/>
      <c r="WAL10"/>
      <c r="WAM10" s="8"/>
      <c r="WAN10"/>
      <c r="WAO10" s="8"/>
      <c r="WAP10"/>
      <c r="WAQ10" s="8"/>
      <c r="WAR10"/>
      <c r="WAS10" s="8"/>
      <c r="WAT10"/>
      <c r="WAU10" s="8"/>
      <c r="WAV10"/>
      <c r="WAW10" s="8"/>
      <c r="WAX10"/>
      <c r="WAY10" s="8"/>
      <c r="WAZ10"/>
      <c r="WBA10" s="8"/>
      <c r="WBB10"/>
      <c r="WBC10" s="8"/>
      <c r="WBD10"/>
      <c r="WBE10" s="8"/>
      <c r="WBF10"/>
      <c r="WBG10" s="8"/>
      <c r="WBH10"/>
      <c r="WBI10" s="8"/>
      <c r="WBJ10"/>
      <c r="WBK10" s="8"/>
      <c r="WBL10"/>
      <c r="WBM10" s="8"/>
      <c r="WBN10"/>
      <c r="WBO10" s="8"/>
      <c r="WBP10"/>
      <c r="WBQ10" s="8"/>
      <c r="WBR10"/>
      <c r="WBS10" s="8"/>
      <c r="WBT10"/>
      <c r="WBU10" s="8"/>
      <c r="WBV10"/>
      <c r="WBW10" s="8"/>
      <c r="WBX10"/>
      <c r="WBY10" s="8"/>
      <c r="WBZ10"/>
      <c r="WCA10" s="8"/>
      <c r="WCB10"/>
      <c r="WCC10" s="8"/>
      <c r="WCD10"/>
      <c r="WCE10" s="8"/>
      <c r="WCF10"/>
      <c r="WCG10" s="8"/>
      <c r="WCH10"/>
      <c r="WCI10" s="8"/>
      <c r="WCJ10"/>
      <c r="WCK10" s="8"/>
      <c r="WCL10"/>
      <c r="WCM10" s="8"/>
      <c r="WCN10"/>
      <c r="WCO10" s="8"/>
      <c r="WCP10"/>
      <c r="WCQ10" s="8"/>
      <c r="WCR10"/>
      <c r="WCS10" s="8"/>
      <c r="WCT10"/>
      <c r="WCU10" s="8"/>
      <c r="WCV10"/>
      <c r="WCW10" s="8"/>
      <c r="WCX10"/>
      <c r="WCY10" s="8"/>
      <c r="WCZ10"/>
      <c r="WDA10" s="8"/>
      <c r="WDB10"/>
      <c r="WDC10" s="8"/>
      <c r="WDD10"/>
      <c r="WDE10" s="8"/>
      <c r="WDF10"/>
      <c r="WDG10" s="8"/>
      <c r="WDH10"/>
      <c r="WDI10" s="8"/>
      <c r="WDJ10"/>
      <c r="WDK10" s="8"/>
      <c r="WDL10"/>
      <c r="WDM10" s="8"/>
      <c r="WDN10"/>
      <c r="WDO10" s="8"/>
      <c r="WDP10"/>
      <c r="WDQ10" s="8"/>
      <c r="WDR10"/>
      <c r="WDS10" s="8"/>
      <c r="WDT10"/>
      <c r="WDU10" s="8"/>
      <c r="WDV10"/>
      <c r="WDW10" s="8"/>
      <c r="WDX10"/>
      <c r="WDY10" s="8"/>
      <c r="WDZ10"/>
      <c r="WEA10" s="8"/>
      <c r="WEB10"/>
      <c r="WEC10" s="8"/>
      <c r="WED10"/>
      <c r="WEE10" s="8"/>
      <c r="WEF10"/>
      <c r="WEG10" s="8"/>
      <c r="WEH10"/>
      <c r="WEI10" s="8"/>
      <c r="WEJ10"/>
      <c r="WEK10" s="8"/>
      <c r="WEL10"/>
      <c r="WEM10" s="8"/>
      <c r="WEN10"/>
      <c r="WEO10" s="8"/>
      <c r="WEP10"/>
      <c r="WEQ10" s="8"/>
      <c r="WER10"/>
      <c r="WES10" s="8"/>
      <c r="WET10"/>
      <c r="WEU10" s="8"/>
      <c r="WEV10"/>
      <c r="WEW10" s="8"/>
      <c r="WEX10"/>
      <c r="WEY10" s="8"/>
      <c r="WEZ10"/>
      <c r="WFA10" s="8"/>
      <c r="WFB10"/>
      <c r="WFC10" s="8"/>
      <c r="WFD10"/>
      <c r="WFE10" s="8"/>
      <c r="WFF10"/>
      <c r="WFG10" s="8"/>
      <c r="WFH10"/>
      <c r="WFI10" s="8"/>
      <c r="WFJ10"/>
      <c r="WFK10" s="8"/>
      <c r="WFL10"/>
      <c r="WFM10" s="8"/>
      <c r="WFN10"/>
      <c r="WFO10" s="8"/>
      <c r="WFP10"/>
      <c r="WFQ10" s="8"/>
      <c r="WFR10"/>
      <c r="WFS10" s="8"/>
      <c r="WFT10"/>
      <c r="WFU10" s="8"/>
      <c r="WFV10"/>
      <c r="WFW10" s="8"/>
      <c r="WFX10"/>
      <c r="WFY10" s="8"/>
      <c r="WFZ10"/>
      <c r="WGA10" s="8"/>
      <c r="WGB10"/>
      <c r="WGC10" s="8"/>
      <c r="WGD10"/>
      <c r="WGE10" s="8"/>
      <c r="WGF10"/>
      <c r="WGG10" s="8"/>
      <c r="WGH10"/>
      <c r="WGI10" s="8"/>
      <c r="WGJ10"/>
      <c r="WGK10" s="8"/>
      <c r="WGL10"/>
      <c r="WGM10" s="8"/>
      <c r="WGN10"/>
      <c r="WGO10" s="8"/>
      <c r="WGP10"/>
      <c r="WGQ10" s="8"/>
      <c r="WGR10"/>
      <c r="WGS10" s="8"/>
      <c r="WGT10"/>
      <c r="WGU10" s="8"/>
      <c r="WGV10"/>
      <c r="WGW10" s="8"/>
      <c r="WGX10"/>
      <c r="WGY10" s="8"/>
      <c r="WGZ10"/>
      <c r="WHA10" s="8"/>
      <c r="WHB10"/>
      <c r="WHC10" s="8"/>
      <c r="WHD10"/>
      <c r="WHE10" s="8"/>
      <c r="WHF10"/>
      <c r="WHG10" s="8"/>
      <c r="WHH10"/>
      <c r="WHI10" s="8"/>
      <c r="WHJ10"/>
      <c r="WHK10" s="8"/>
      <c r="WHL10"/>
      <c r="WHM10" s="8"/>
      <c r="WHN10"/>
      <c r="WHO10" s="8"/>
      <c r="WHP10"/>
      <c r="WHQ10" s="8"/>
      <c r="WHR10"/>
      <c r="WHS10" s="8"/>
      <c r="WHT10"/>
      <c r="WHU10" s="8"/>
      <c r="WHV10"/>
      <c r="WHW10" s="8"/>
      <c r="WHX10"/>
      <c r="WHY10" s="8"/>
      <c r="WHZ10"/>
      <c r="WIA10" s="8"/>
      <c r="WIB10"/>
      <c r="WIC10" s="8"/>
      <c r="WID10"/>
      <c r="WIE10" s="8"/>
      <c r="WIF10"/>
      <c r="WIG10" s="8"/>
      <c r="WIH10"/>
      <c r="WII10" s="8"/>
      <c r="WIJ10"/>
      <c r="WIK10" s="8"/>
      <c r="WIL10"/>
      <c r="WIM10" s="8"/>
      <c r="WIN10"/>
      <c r="WIO10" s="8"/>
      <c r="WIP10"/>
      <c r="WIQ10" s="8"/>
      <c r="WIR10"/>
      <c r="WIS10" s="8"/>
      <c r="WIT10"/>
      <c r="WIU10" s="8"/>
      <c r="WIV10"/>
      <c r="WIW10" s="8"/>
      <c r="WIX10"/>
      <c r="WIY10" s="8"/>
      <c r="WIZ10"/>
      <c r="WJA10" s="8"/>
      <c r="WJB10"/>
      <c r="WJC10" s="8"/>
      <c r="WJD10"/>
      <c r="WJE10" s="8"/>
      <c r="WJF10"/>
      <c r="WJG10" s="8"/>
      <c r="WJH10"/>
      <c r="WJI10" s="8"/>
      <c r="WJJ10"/>
      <c r="WJK10" s="8"/>
      <c r="WJL10"/>
      <c r="WJM10" s="8"/>
      <c r="WJN10"/>
      <c r="WJO10" s="8"/>
      <c r="WJP10"/>
      <c r="WJQ10" s="8"/>
      <c r="WJR10"/>
      <c r="WJS10" s="8"/>
      <c r="WJT10"/>
      <c r="WJU10" s="8"/>
      <c r="WJV10"/>
      <c r="WJW10" s="8"/>
      <c r="WJX10"/>
      <c r="WJY10" s="8"/>
      <c r="WJZ10"/>
      <c r="WKA10" s="8"/>
      <c r="WKB10"/>
      <c r="WKC10" s="8"/>
      <c r="WKD10"/>
      <c r="WKE10" s="8"/>
      <c r="WKF10"/>
      <c r="WKG10" s="8"/>
      <c r="WKH10"/>
      <c r="WKI10" s="8"/>
      <c r="WKJ10"/>
      <c r="WKK10" s="8"/>
      <c r="WKL10"/>
      <c r="WKM10" s="8"/>
      <c r="WKN10"/>
      <c r="WKO10" s="8"/>
      <c r="WKP10"/>
      <c r="WKQ10" s="8"/>
      <c r="WKR10"/>
      <c r="WKS10" s="8"/>
      <c r="WKT10"/>
      <c r="WKU10" s="8"/>
      <c r="WKV10"/>
      <c r="WKW10" s="8"/>
      <c r="WKX10"/>
      <c r="WKY10" s="8"/>
      <c r="WKZ10"/>
      <c r="WLA10" s="8"/>
      <c r="WLB10"/>
      <c r="WLC10" s="8"/>
      <c r="WLD10"/>
      <c r="WLE10" s="8"/>
      <c r="WLF10"/>
      <c r="WLG10" s="8"/>
      <c r="WLH10"/>
      <c r="WLI10" s="8"/>
      <c r="WLJ10"/>
      <c r="WLK10" s="8"/>
      <c r="WLL10"/>
      <c r="WLM10" s="8"/>
      <c r="WLN10"/>
      <c r="WLO10" s="8"/>
      <c r="WLP10"/>
      <c r="WLQ10" s="8"/>
      <c r="WLR10"/>
      <c r="WLS10" s="8"/>
      <c r="WLT10"/>
      <c r="WLU10" s="8"/>
      <c r="WLV10"/>
      <c r="WLW10" s="8"/>
      <c r="WLX10"/>
      <c r="WLY10" s="8"/>
      <c r="WLZ10"/>
      <c r="WMA10" s="8"/>
      <c r="WMB10"/>
      <c r="WMC10" s="8"/>
      <c r="WMD10"/>
      <c r="WME10" s="8"/>
      <c r="WMF10"/>
      <c r="WMG10" s="8"/>
      <c r="WMH10"/>
      <c r="WMI10" s="8"/>
      <c r="WMJ10"/>
      <c r="WMK10" s="8"/>
      <c r="WML10"/>
      <c r="WMM10" s="8"/>
      <c r="WMN10"/>
      <c r="WMO10" s="8"/>
      <c r="WMP10"/>
      <c r="WMQ10" s="8"/>
      <c r="WMR10"/>
      <c r="WMS10" s="8"/>
      <c r="WMT10"/>
      <c r="WMU10" s="8"/>
      <c r="WMV10"/>
      <c r="WMW10" s="8"/>
      <c r="WMX10"/>
      <c r="WMY10" s="8"/>
      <c r="WMZ10"/>
      <c r="WNA10" s="8"/>
      <c r="WNB10"/>
      <c r="WNC10" s="8"/>
      <c r="WND10"/>
      <c r="WNE10" s="8"/>
      <c r="WNF10"/>
      <c r="WNG10" s="8"/>
      <c r="WNH10"/>
      <c r="WNI10" s="8"/>
      <c r="WNJ10"/>
      <c r="WNK10" s="8"/>
      <c r="WNL10"/>
      <c r="WNM10" s="8"/>
      <c r="WNN10"/>
      <c r="WNO10" s="8"/>
      <c r="WNP10"/>
      <c r="WNQ10" s="8"/>
      <c r="WNR10"/>
      <c r="WNS10" s="8"/>
      <c r="WNT10"/>
      <c r="WNU10" s="8"/>
      <c r="WNV10"/>
      <c r="WNW10" s="8"/>
      <c r="WNX10"/>
      <c r="WNY10" s="8"/>
      <c r="WNZ10"/>
      <c r="WOA10" s="8"/>
      <c r="WOB10"/>
      <c r="WOC10" s="8"/>
      <c r="WOD10"/>
      <c r="WOE10" s="8"/>
      <c r="WOF10"/>
      <c r="WOG10" s="8"/>
      <c r="WOH10"/>
      <c r="WOI10" s="8"/>
      <c r="WOJ10"/>
      <c r="WOK10" s="8"/>
      <c r="WOL10"/>
      <c r="WOM10" s="8"/>
      <c r="WON10"/>
      <c r="WOO10" s="8"/>
      <c r="WOP10"/>
      <c r="WOQ10" s="8"/>
      <c r="WOR10"/>
      <c r="WOS10" s="8"/>
      <c r="WOT10"/>
      <c r="WOU10" s="8"/>
      <c r="WOV10"/>
      <c r="WOW10" s="8"/>
      <c r="WOX10"/>
      <c r="WOY10" s="8"/>
      <c r="WOZ10"/>
      <c r="WPA10" s="8"/>
      <c r="WPB10"/>
      <c r="WPC10" s="8"/>
      <c r="WPD10"/>
      <c r="WPE10" s="8"/>
      <c r="WPF10"/>
      <c r="WPG10" s="8"/>
      <c r="WPH10"/>
      <c r="WPI10" s="8"/>
      <c r="WPJ10"/>
      <c r="WPK10" s="8"/>
      <c r="WPL10"/>
      <c r="WPM10" s="8"/>
      <c r="WPN10"/>
      <c r="WPO10" s="8"/>
      <c r="WPP10"/>
      <c r="WPQ10" s="8"/>
      <c r="WPR10"/>
      <c r="WPS10" s="8"/>
      <c r="WPT10"/>
      <c r="WPU10" s="8"/>
      <c r="WPV10"/>
      <c r="WPW10" s="8"/>
      <c r="WPX10"/>
      <c r="WPY10" s="8"/>
      <c r="WPZ10"/>
      <c r="WQA10" s="8"/>
      <c r="WQB10"/>
      <c r="WQC10" s="8"/>
      <c r="WQD10"/>
      <c r="WQE10" s="8"/>
      <c r="WQF10"/>
      <c r="WQG10" s="8"/>
      <c r="WQH10"/>
      <c r="WQI10" s="8"/>
      <c r="WQJ10"/>
      <c r="WQK10" s="8"/>
      <c r="WQL10"/>
      <c r="WQM10" s="8"/>
      <c r="WQN10"/>
      <c r="WQO10" s="8"/>
      <c r="WQP10"/>
      <c r="WQQ10" s="8"/>
      <c r="WQR10"/>
      <c r="WQS10" s="8"/>
      <c r="WQT10"/>
      <c r="WQU10" s="8"/>
      <c r="WQV10"/>
      <c r="WQW10" s="8"/>
      <c r="WQX10"/>
      <c r="WQY10" s="8"/>
      <c r="WQZ10"/>
      <c r="WRA10" s="8"/>
      <c r="WRB10"/>
      <c r="WRC10" s="8"/>
      <c r="WRD10"/>
      <c r="WRE10" s="8"/>
      <c r="WRF10"/>
      <c r="WRG10" s="8"/>
      <c r="WRH10"/>
      <c r="WRI10" s="8"/>
      <c r="WRJ10"/>
      <c r="WRK10" s="8"/>
      <c r="WRL10"/>
      <c r="WRM10" s="8"/>
      <c r="WRN10"/>
      <c r="WRO10" s="8"/>
      <c r="WRP10"/>
      <c r="WRQ10" s="8"/>
      <c r="WRR10"/>
      <c r="WRS10" s="8"/>
      <c r="WRT10"/>
      <c r="WRU10" s="8"/>
      <c r="WRV10"/>
      <c r="WRW10" s="8"/>
      <c r="WRX10"/>
      <c r="WRY10" s="8"/>
      <c r="WRZ10"/>
      <c r="WSA10" s="8"/>
      <c r="WSB10"/>
      <c r="WSC10" s="8"/>
      <c r="WSD10"/>
      <c r="WSE10" s="8"/>
      <c r="WSF10"/>
      <c r="WSG10" s="8"/>
      <c r="WSH10"/>
      <c r="WSI10" s="8"/>
      <c r="WSJ10"/>
      <c r="WSK10" s="8"/>
      <c r="WSL10"/>
      <c r="WSM10" s="8"/>
      <c r="WSN10"/>
      <c r="WSO10" s="8"/>
      <c r="WSP10"/>
      <c r="WSQ10" s="8"/>
      <c r="WSR10"/>
      <c r="WSS10" s="8"/>
      <c r="WST10"/>
      <c r="WSU10" s="8"/>
      <c r="WSV10"/>
      <c r="WSW10" s="8"/>
      <c r="WSX10"/>
      <c r="WSY10" s="8"/>
      <c r="WSZ10"/>
      <c r="WTA10" s="8"/>
      <c r="WTB10"/>
      <c r="WTC10" s="8"/>
      <c r="WTD10"/>
      <c r="WTE10" s="8"/>
      <c r="WTF10"/>
      <c r="WTG10" s="8"/>
      <c r="WTH10"/>
      <c r="WTI10" s="8"/>
      <c r="WTJ10"/>
      <c r="WTK10" s="8"/>
      <c r="WTL10"/>
      <c r="WTM10" s="8"/>
      <c r="WTN10"/>
      <c r="WTO10" s="8"/>
      <c r="WTP10"/>
      <c r="WTQ10" s="8"/>
      <c r="WTR10"/>
      <c r="WTS10" s="8"/>
      <c r="WTT10"/>
      <c r="WTU10" s="8"/>
      <c r="WTV10"/>
      <c r="WTW10" s="8"/>
      <c r="WTX10"/>
      <c r="WTY10" s="8"/>
      <c r="WTZ10"/>
      <c r="WUA10" s="8"/>
      <c r="WUB10"/>
      <c r="WUC10" s="8"/>
      <c r="WUD10"/>
      <c r="WUE10" s="8"/>
      <c r="WUF10"/>
      <c r="WUG10" s="8"/>
      <c r="WUH10"/>
      <c r="WUI10" s="8"/>
      <c r="WUJ10"/>
      <c r="WUK10" s="8"/>
      <c r="WUL10"/>
      <c r="WUM10" s="8"/>
      <c r="WUN10"/>
      <c r="WUO10" s="8"/>
      <c r="WUP10"/>
      <c r="WUQ10" s="8"/>
      <c r="WUR10"/>
      <c r="WUS10" s="8"/>
      <c r="WUT10"/>
      <c r="WUU10" s="8"/>
      <c r="WUV10"/>
      <c r="WUW10" s="8"/>
      <c r="WUX10"/>
      <c r="WUY10" s="8"/>
      <c r="WUZ10"/>
      <c r="WVA10" s="8"/>
      <c r="WVB10"/>
      <c r="WVC10" s="8"/>
      <c r="WVD10"/>
      <c r="WVE10" s="8"/>
      <c r="WVF10"/>
      <c r="WVG10" s="8"/>
      <c r="WVH10"/>
      <c r="WVI10" s="8"/>
      <c r="WVJ10"/>
      <c r="WVK10" s="8"/>
      <c r="WVL10"/>
      <c r="WVM10" s="8"/>
      <c r="WVN10"/>
      <c r="WVO10" s="8"/>
      <c r="WVP10"/>
      <c r="WVQ10" s="8"/>
      <c r="WVR10"/>
      <c r="WVS10" s="8"/>
      <c r="WVT10"/>
      <c r="WVU10" s="8"/>
      <c r="WVV10"/>
      <c r="WVW10" s="8"/>
      <c r="WVX10"/>
      <c r="WVY10" s="8"/>
      <c r="WVZ10"/>
      <c r="WWA10" s="8"/>
      <c r="WWB10"/>
      <c r="WWC10" s="8"/>
      <c r="WWD10"/>
      <c r="WWE10" s="8"/>
      <c r="WWF10"/>
      <c r="WWG10" s="8"/>
      <c r="WWH10"/>
      <c r="WWI10" s="8"/>
      <c r="WWJ10"/>
      <c r="WWK10" s="8"/>
      <c r="WWL10"/>
      <c r="WWM10" s="8"/>
      <c r="WWN10"/>
      <c r="WWO10" s="8"/>
      <c r="WWP10"/>
      <c r="WWQ10" s="8"/>
      <c r="WWR10"/>
      <c r="WWS10" s="8"/>
      <c r="WWT10"/>
      <c r="WWU10" s="8"/>
      <c r="WWV10"/>
      <c r="WWW10" s="8"/>
      <c r="WWX10"/>
      <c r="WWY10" s="8"/>
      <c r="WWZ10"/>
      <c r="WXA10" s="8"/>
      <c r="WXB10"/>
      <c r="WXC10" s="8"/>
      <c r="WXD10"/>
      <c r="WXE10" s="8"/>
      <c r="WXF10"/>
      <c r="WXG10" s="8"/>
      <c r="WXH10"/>
      <c r="WXI10" s="8"/>
      <c r="WXJ10"/>
      <c r="WXK10" s="8"/>
      <c r="WXL10"/>
      <c r="WXM10" s="8"/>
      <c r="WXN10"/>
      <c r="WXO10" s="8"/>
      <c r="WXP10"/>
      <c r="WXQ10" s="8"/>
      <c r="WXR10"/>
      <c r="WXS10" s="8"/>
      <c r="WXT10"/>
      <c r="WXU10" s="8"/>
      <c r="WXV10"/>
      <c r="WXW10" s="8"/>
      <c r="WXX10"/>
      <c r="WXY10" s="8"/>
      <c r="WXZ10"/>
      <c r="WYA10" s="8"/>
      <c r="WYB10"/>
      <c r="WYC10" s="8"/>
      <c r="WYD10"/>
      <c r="WYE10" s="8"/>
      <c r="WYF10"/>
      <c r="WYG10" s="8"/>
      <c r="WYH10"/>
      <c r="WYI10" s="8"/>
      <c r="WYJ10"/>
      <c r="WYK10" s="8"/>
      <c r="WYL10"/>
      <c r="WYM10" s="8"/>
      <c r="WYN10"/>
      <c r="WYO10" s="8"/>
      <c r="WYP10"/>
      <c r="WYQ10" s="8"/>
      <c r="WYR10"/>
      <c r="WYS10" s="8"/>
      <c r="WYT10"/>
      <c r="WYU10" s="8"/>
      <c r="WYV10"/>
      <c r="WYW10" s="8"/>
      <c r="WYX10"/>
      <c r="WYY10" s="8"/>
      <c r="WYZ10"/>
      <c r="WZA10" s="8"/>
      <c r="WZB10"/>
      <c r="WZC10" s="8"/>
      <c r="WZD10"/>
      <c r="WZE10" s="8"/>
      <c r="WZF10"/>
      <c r="WZG10" s="8"/>
      <c r="WZH10"/>
      <c r="WZI10" s="8"/>
      <c r="WZJ10"/>
      <c r="WZK10" s="8"/>
      <c r="WZL10"/>
      <c r="WZM10" s="8"/>
      <c r="WZN10"/>
      <c r="WZO10" s="8"/>
      <c r="WZP10"/>
      <c r="WZQ10" s="8"/>
      <c r="WZR10"/>
      <c r="WZS10" s="8"/>
      <c r="WZT10"/>
      <c r="WZU10" s="8"/>
      <c r="WZV10"/>
      <c r="WZW10" s="8"/>
      <c r="WZX10"/>
      <c r="WZY10" s="8"/>
      <c r="WZZ10"/>
      <c r="XAA10" s="8"/>
      <c r="XAB10"/>
      <c r="XAC10" s="8"/>
      <c r="XAD10"/>
      <c r="XAE10" s="8"/>
      <c r="XAF10"/>
      <c r="XAG10" s="8"/>
      <c r="XAH10"/>
      <c r="XAI10" s="8"/>
      <c r="XAJ10"/>
      <c r="XAK10" s="8"/>
      <c r="XAL10"/>
      <c r="XAM10" s="8"/>
      <c r="XAN10"/>
      <c r="XAO10" s="8"/>
      <c r="XAP10"/>
      <c r="XAQ10" s="8"/>
      <c r="XAR10"/>
      <c r="XAS10" s="8"/>
      <c r="XAT10"/>
      <c r="XAU10" s="8"/>
      <c r="XAV10"/>
      <c r="XAW10" s="8"/>
      <c r="XAX10"/>
      <c r="XAY10" s="8"/>
      <c r="XAZ10"/>
      <c r="XBA10" s="8"/>
      <c r="XBB10"/>
      <c r="XBC10" s="8"/>
      <c r="XBD10"/>
      <c r="XBE10" s="8"/>
      <c r="XBF10"/>
      <c r="XBG10" s="8"/>
      <c r="XBH10"/>
      <c r="XBI10" s="8"/>
      <c r="XBJ10"/>
      <c r="XBK10" s="8"/>
      <c r="XBL10"/>
      <c r="XBM10" s="8"/>
      <c r="XBN10"/>
      <c r="XBO10" s="8"/>
      <c r="XBP10"/>
      <c r="XBQ10" s="8"/>
      <c r="XBR10"/>
      <c r="XBS10" s="8"/>
      <c r="XBT10"/>
      <c r="XBU10" s="8"/>
      <c r="XBV10"/>
      <c r="XBW10" s="8"/>
      <c r="XBX10"/>
      <c r="XBY10" s="8"/>
      <c r="XBZ10"/>
      <c r="XCA10" s="8"/>
      <c r="XCB10"/>
      <c r="XCC10" s="8"/>
      <c r="XCD10"/>
      <c r="XCE10" s="8"/>
      <c r="XCF10"/>
      <c r="XCG10" s="8"/>
      <c r="XCH10"/>
      <c r="XCI10" s="8"/>
      <c r="XCJ10"/>
      <c r="XCK10" s="8"/>
      <c r="XCL10"/>
      <c r="XCM10" s="8"/>
      <c r="XCN10"/>
      <c r="XCO10" s="8"/>
      <c r="XCP10"/>
      <c r="XCQ10" s="8"/>
      <c r="XCR10"/>
      <c r="XCS10" s="8"/>
      <c r="XCT10"/>
      <c r="XCU10" s="8"/>
      <c r="XCV10"/>
      <c r="XCW10" s="8"/>
      <c r="XCX10"/>
      <c r="XCY10" s="8"/>
      <c r="XCZ10"/>
      <c r="XDA10" s="8"/>
      <c r="XDB10"/>
      <c r="XDC10" s="8"/>
      <c r="XDD10"/>
      <c r="XDE10" s="8"/>
      <c r="XDF10"/>
      <c r="XDG10" s="8"/>
      <c r="XDH10"/>
      <c r="XDI10" s="8"/>
      <c r="XDJ10"/>
      <c r="XDK10" s="8"/>
      <c r="XDL10"/>
      <c r="XDM10" s="8"/>
      <c r="XDN10"/>
      <c r="XDO10" s="8"/>
      <c r="XDP10"/>
      <c r="XDQ10" s="8"/>
      <c r="XDR10"/>
      <c r="XDS10" s="8"/>
      <c r="XDT10"/>
      <c r="XDU10" s="8"/>
      <c r="XDV10"/>
      <c r="XDW10" s="8"/>
      <c r="XDX10"/>
      <c r="XDY10" s="8"/>
      <c r="XDZ10"/>
      <c r="XEA10" s="8"/>
      <c r="XEB10"/>
      <c r="XEC10" s="8"/>
      <c r="XED10"/>
      <c r="XEE10" s="8"/>
      <c r="XEF10"/>
      <c r="XEG10" s="8"/>
      <c r="XEH10"/>
      <c r="XEI10" s="8"/>
      <c r="XEJ10"/>
      <c r="XEK10" s="8"/>
      <c r="XEL10"/>
      <c r="XEM10" s="8"/>
      <c r="XEN10"/>
      <c r="XEO10" s="8"/>
      <c r="XEP10"/>
      <c r="XEQ10" s="8"/>
      <c r="XER10"/>
      <c r="XES10" s="8"/>
    </row>
    <row r="11" spans="1:16374" ht="1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row>
    <row r="12" spans="1:16374"/>
    <row r="13" spans="1:16374" ht="15">
      <c r="A13" s="22" t="s">
        <v>308</v>
      </c>
      <c r="B13" s="22" t="s">
        <v>307</v>
      </c>
      <c r="C13" s="22" t="s">
        <v>309</v>
      </c>
      <c r="D13" s="43" t="s">
        <v>512</v>
      </c>
      <c r="E13" s="43" t="s">
        <v>454</v>
      </c>
      <c r="F13" s="43" t="s">
        <v>399</v>
      </c>
      <c r="G13" s="22" t="s">
        <v>629</v>
      </c>
      <c r="H13" s="43" t="s">
        <v>390</v>
      </c>
      <c r="I13" s="43" t="s">
        <v>15</v>
      </c>
      <c r="J13" s="22" t="s">
        <v>687</v>
      </c>
      <c r="K13" s="43" t="s">
        <v>391</v>
      </c>
      <c r="L13" s="43" t="s">
        <v>392</v>
      </c>
      <c r="M13" s="22" t="s">
        <v>418</v>
      </c>
      <c r="N13" s="154" t="s">
        <v>816</v>
      </c>
      <c r="O13" s="22" t="s">
        <v>814</v>
      </c>
    </row>
    <row r="14" spans="1:16374" ht="15">
      <c r="A14" t="s">
        <v>512</v>
      </c>
      <c r="B14" t="s">
        <v>390</v>
      </c>
      <c r="C14" t="s">
        <v>288</v>
      </c>
      <c r="D14" t="s">
        <v>286</v>
      </c>
      <c r="E14" t="s">
        <v>286</v>
      </c>
      <c r="F14" t="s">
        <v>286</v>
      </c>
      <c r="G14" t="s">
        <v>286</v>
      </c>
      <c r="H14" t="s">
        <v>286</v>
      </c>
      <c r="I14" t="s">
        <v>287</v>
      </c>
      <c r="J14" t="s">
        <v>114</v>
      </c>
      <c r="K14" t="s">
        <v>812</v>
      </c>
      <c r="L14" t="s">
        <v>305</v>
      </c>
      <c r="M14" t="s">
        <v>418</v>
      </c>
      <c r="N14" t="s">
        <v>286</v>
      </c>
      <c r="O14" t="s">
        <v>286</v>
      </c>
    </row>
    <row r="15" spans="1:16374" ht="15">
      <c r="A15" t="s">
        <v>309</v>
      </c>
      <c r="B15" t="s">
        <v>392</v>
      </c>
      <c r="C15" t="s">
        <v>389</v>
      </c>
      <c r="D15" t="s">
        <v>287</v>
      </c>
      <c r="E15" t="s">
        <v>287</v>
      </c>
      <c r="F15" t="s">
        <v>287</v>
      </c>
      <c r="G15" t="s">
        <v>287</v>
      </c>
      <c r="H15" t="s">
        <v>389</v>
      </c>
      <c r="I15" t="s">
        <v>389</v>
      </c>
      <c r="J15" t="s">
        <v>26</v>
      </c>
      <c r="K15"/>
      <c r="L15" t="s">
        <v>26</v>
      </c>
      <c r="N15" t="s">
        <v>287</v>
      </c>
      <c r="O15" t="s">
        <v>287</v>
      </c>
    </row>
    <row r="16" spans="1:16374" ht="15">
      <c r="A16" t="s">
        <v>399</v>
      </c>
      <c r="B16" t="s">
        <v>391</v>
      </c>
      <c r="C16" t="s">
        <v>289</v>
      </c>
      <c r="D16" t="s">
        <v>288</v>
      </c>
      <c r="E16" t="s">
        <v>288</v>
      </c>
      <c r="F16" t="s">
        <v>288</v>
      </c>
      <c r="G16" t="s">
        <v>288</v>
      </c>
      <c r="H16" t="s">
        <v>289</v>
      </c>
      <c r="I16" t="s">
        <v>289</v>
      </c>
      <c r="J16" t="s">
        <v>349</v>
      </c>
      <c r="K16"/>
      <c r="L16" t="s">
        <v>18</v>
      </c>
      <c r="N16" t="s">
        <v>288</v>
      </c>
      <c r="O16" t="s">
        <v>288</v>
      </c>
    </row>
    <row r="17" spans="1:15" ht="15">
      <c r="A17" t="s">
        <v>629</v>
      </c>
      <c r="B17" t="s">
        <v>15</v>
      </c>
      <c r="C17" t="s">
        <v>417</v>
      </c>
      <c r="D17" t="s">
        <v>417</v>
      </c>
      <c r="E17" t="s">
        <v>417</v>
      </c>
      <c r="F17" t="s">
        <v>417</v>
      </c>
      <c r="G17" t="s">
        <v>417</v>
      </c>
      <c r="H17" t="s">
        <v>290</v>
      </c>
      <c r="I17" t="s">
        <v>305</v>
      </c>
      <c r="J17" t="s">
        <v>210</v>
      </c>
      <c r="K17"/>
      <c r="N17" t="s">
        <v>417</v>
      </c>
      <c r="O17" t="s">
        <v>417</v>
      </c>
    </row>
    <row r="18" spans="1:15" ht="15">
      <c r="A18" t="s">
        <v>392</v>
      </c>
      <c r="B18" t="s">
        <v>687</v>
      </c>
      <c r="C18" t="s">
        <v>305</v>
      </c>
      <c r="D18" t="s">
        <v>305</v>
      </c>
      <c r="E18" t="s">
        <v>305</v>
      </c>
      <c r="F18" t="s">
        <v>305</v>
      </c>
      <c r="G18" t="s">
        <v>305</v>
      </c>
      <c r="H18" t="s">
        <v>417</v>
      </c>
      <c r="I18" t="s">
        <v>291</v>
      </c>
      <c r="J18" t="s">
        <v>18</v>
      </c>
      <c r="K18"/>
      <c r="L18"/>
      <c r="N18" t="s">
        <v>305</v>
      </c>
      <c r="O18" t="s">
        <v>305</v>
      </c>
    </row>
    <row r="19" spans="1:15" ht="15">
      <c r="A19" s="42" t="s">
        <v>816</v>
      </c>
      <c r="B19"/>
      <c r="C19" t="s">
        <v>26</v>
      </c>
      <c r="D19" t="s">
        <v>306</v>
      </c>
      <c r="E19" t="s">
        <v>306</v>
      </c>
      <c r="F19" t="s">
        <v>306</v>
      </c>
      <c r="G19" t="s">
        <v>306</v>
      </c>
      <c r="H19" t="s">
        <v>305</v>
      </c>
      <c r="I19" t="s">
        <v>306</v>
      </c>
      <c r="K19"/>
      <c r="L19"/>
      <c r="N19" t="s">
        <v>306</v>
      </c>
      <c r="O19" t="s">
        <v>306</v>
      </c>
    </row>
    <row r="20" spans="1:15" ht="15">
      <c r="A20" t="s">
        <v>391</v>
      </c>
      <c r="B20"/>
      <c r="C20" t="s">
        <v>210</v>
      </c>
      <c r="D20" t="s">
        <v>26</v>
      </c>
      <c r="E20" t="s">
        <v>26</v>
      </c>
      <c r="F20" t="s">
        <v>812</v>
      </c>
      <c r="G20" t="s">
        <v>812</v>
      </c>
      <c r="H20" t="s">
        <v>291</v>
      </c>
      <c r="I20" t="s">
        <v>18</v>
      </c>
      <c r="K20"/>
      <c r="L20"/>
      <c r="N20" t="s">
        <v>26</v>
      </c>
      <c r="O20" t="s">
        <v>26</v>
      </c>
    </row>
    <row r="21" spans="1:15" ht="15">
      <c r="A21" t="s">
        <v>454</v>
      </c>
      <c r="B21"/>
      <c r="C21" t="s">
        <v>18</v>
      </c>
      <c r="D21" t="s">
        <v>18</v>
      </c>
      <c r="E21" t="s">
        <v>18</v>
      </c>
      <c r="F21" t="s">
        <v>26</v>
      </c>
      <c r="G21" t="s">
        <v>26</v>
      </c>
      <c r="H21" t="s">
        <v>511</v>
      </c>
      <c r="I21"/>
      <c r="K21"/>
      <c r="L21"/>
      <c r="N21" t="s">
        <v>18</v>
      </c>
      <c r="O21" t="s">
        <v>18</v>
      </c>
    </row>
    <row r="22" spans="1:15" ht="15">
      <c r="A22" t="s">
        <v>418</v>
      </c>
      <c r="B22"/>
      <c r="C22"/>
      <c r="E22"/>
      <c r="F22" t="s">
        <v>18</v>
      </c>
      <c r="G22" t="s">
        <v>18</v>
      </c>
      <c r="H22" t="s">
        <v>292</v>
      </c>
      <c r="I22"/>
      <c r="K22"/>
      <c r="L22"/>
    </row>
    <row r="23" spans="1:15" ht="15">
      <c r="A23" t="s">
        <v>814</v>
      </c>
      <c r="B23"/>
      <c r="C23"/>
      <c r="E23"/>
      <c r="F23"/>
      <c r="G23"/>
      <c r="H23" t="s">
        <v>293</v>
      </c>
      <c r="I23"/>
      <c r="K23"/>
      <c r="L23"/>
    </row>
    <row r="24" spans="1:15" ht="15">
      <c r="A24"/>
      <c r="B24"/>
      <c r="C24"/>
      <c r="E24"/>
      <c r="F24"/>
      <c r="G24"/>
      <c r="H24" t="s">
        <v>294</v>
      </c>
      <c r="I24"/>
      <c r="K24"/>
      <c r="L24"/>
    </row>
    <row r="25" spans="1:15" ht="15">
      <c r="A25"/>
      <c r="B25"/>
      <c r="C25"/>
      <c r="E25"/>
      <c r="F25"/>
      <c r="G25"/>
      <c r="H25" t="s">
        <v>295</v>
      </c>
      <c r="I25"/>
      <c r="K25"/>
      <c r="L25"/>
    </row>
    <row r="26" spans="1:15" ht="15">
      <c r="A26"/>
      <c r="B26"/>
      <c r="C26"/>
      <c r="E26"/>
      <c r="F26"/>
      <c r="G26"/>
      <c r="H26" t="s">
        <v>296</v>
      </c>
      <c r="I26"/>
      <c r="J26"/>
      <c r="K26"/>
      <c r="L26"/>
    </row>
    <row r="27" spans="1:15" ht="15">
      <c r="A27"/>
      <c r="B27"/>
      <c r="C27"/>
      <c r="E27"/>
      <c r="F27"/>
      <c r="G27"/>
      <c r="H27" t="s">
        <v>297</v>
      </c>
      <c r="I27"/>
      <c r="J27"/>
      <c r="K27"/>
      <c r="L27"/>
    </row>
    <row r="28" spans="1:15" ht="15">
      <c r="A28"/>
      <c r="B28"/>
      <c r="C28"/>
      <c r="E28"/>
      <c r="F28"/>
      <c r="G28"/>
      <c r="H28" t="s">
        <v>298</v>
      </c>
      <c r="I28"/>
      <c r="J28"/>
      <c r="K28"/>
      <c r="L28"/>
    </row>
    <row r="29" spans="1:15" ht="15">
      <c r="A29"/>
      <c r="B29"/>
      <c r="C29"/>
      <c r="E29"/>
      <c r="F29"/>
      <c r="G29"/>
      <c r="H29" t="s">
        <v>299</v>
      </c>
      <c r="I29"/>
      <c r="J29"/>
      <c r="K29"/>
      <c r="L29"/>
    </row>
    <row r="30" spans="1:15" ht="15">
      <c r="A30"/>
      <c r="B30"/>
      <c r="C30"/>
      <c r="E30"/>
      <c r="F30"/>
      <c r="G30"/>
      <c r="H30" t="s">
        <v>300</v>
      </c>
      <c r="I30"/>
      <c r="J30"/>
      <c r="K30"/>
      <c r="L30"/>
    </row>
    <row r="31" spans="1:15" ht="15">
      <c r="A31"/>
      <c r="B31"/>
      <c r="C31"/>
      <c r="E31"/>
      <c r="F31"/>
      <c r="G31"/>
      <c r="H31" t="s">
        <v>301</v>
      </c>
      <c r="I31"/>
      <c r="J31"/>
      <c r="K31"/>
      <c r="L31"/>
    </row>
    <row r="32" spans="1:15" ht="15">
      <c r="A32"/>
      <c r="B32"/>
      <c r="C32"/>
      <c r="E32"/>
      <c r="F32"/>
      <c r="G32"/>
      <c r="H32" t="s">
        <v>263</v>
      </c>
      <c r="I32"/>
      <c r="J32"/>
      <c r="K32"/>
      <c r="L32"/>
    </row>
    <row r="33" spans="1:12" ht="15">
      <c r="A33"/>
      <c r="B33"/>
      <c r="C33"/>
      <c r="E33"/>
      <c r="F33"/>
      <c r="G33"/>
      <c r="H33" t="s">
        <v>302</v>
      </c>
      <c r="I33"/>
      <c r="J33"/>
      <c r="K33"/>
      <c r="L33"/>
    </row>
    <row r="34" spans="1:12" ht="15">
      <c r="A34"/>
      <c r="B34"/>
      <c r="C34"/>
      <c r="E34"/>
      <c r="F34"/>
      <c r="G34"/>
      <c r="H34" t="s">
        <v>303</v>
      </c>
      <c r="I34"/>
      <c r="J34"/>
      <c r="K34"/>
      <c r="L34"/>
    </row>
    <row r="35" spans="1:12" ht="15">
      <c r="H35" t="s">
        <v>304</v>
      </c>
      <c r="L35"/>
    </row>
    <row r="36" spans="1:12" ht="15">
      <c r="H36" t="s">
        <v>18</v>
      </c>
      <c r="K36"/>
    </row>
    <row r="37" spans="1:12"/>
    <row r="38" spans="1:12"/>
    <row r="39" spans="1:12"/>
    <row r="40" spans="1:12"/>
    <row r="41" spans="1:12"/>
    <row r="42" spans="1:12"/>
    <row r="43" spans="1:12"/>
    <row r="44" spans="1:12"/>
    <row r="45" spans="1:12"/>
    <row r="46" spans="1:12"/>
    <row r="47" spans="1:12"/>
    <row r="48" spans="1:12"/>
    <row r="49"/>
    <row r="50"/>
    <row r="51"/>
    <row r="52"/>
    <row r="53"/>
    <row r="54"/>
    <row r="55"/>
    <row r="56"/>
    <row r="57"/>
    <row r="58"/>
    <row r="59"/>
    <row r="60"/>
    <row r="61"/>
    <row r="62"/>
    <row r="63"/>
    <row r="64"/>
    <row r="65"/>
    <row r="66"/>
    <row r="67"/>
    <row r="68"/>
    <row r="69"/>
    <row r="70"/>
    <row r="71"/>
    <row r="72"/>
    <row r="73"/>
    <row r="74"/>
  </sheetData>
  <sheetProtection algorithmName="SHA-512" hashValue="iqzw9+1X9q2Bn9MoWrLbXeDKy9IKsoD7sPiQddo/VPb7Aqoc2w/ZdWcHUaSfEcukt1Zy/fx/7Rc10aMcZ9OR/w==" saltValue="cKWyteijCetC49i1qFxrqw==" spinCount="100000" sheet="1" objects="1" scenarios="1"/>
  <dataValidations count="2">
    <dataValidation type="list" allowBlank="1" showInputMessage="1" showErrorMessage="1" sqref="J12" xr:uid="{503160C7-E491-4213-9379-066E205B5F86}">
      <formula1>$A$13:$B$13</formula1>
    </dataValidation>
    <dataValidation type="list" allowBlank="1" showInputMessage="1" showErrorMessage="1" sqref="D20:E20 N20:O20" xr:uid="{310CEC4A-314D-4F63-87C3-3DE183DB7717}">
      <formula1>INDIRECT($C$16:$E$21)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62056EABBF754A9AF55C71DF4D6C6F" ma:contentTypeVersion="17" ma:contentTypeDescription="Create a new document." ma:contentTypeScope="" ma:versionID="31c3279437e5b175d7335237c247b57d">
  <xsd:schema xmlns:xsd="http://www.w3.org/2001/XMLSchema" xmlns:xs="http://www.w3.org/2001/XMLSchema" xmlns:p="http://schemas.microsoft.com/office/2006/metadata/properties" xmlns:ns2="5f7d9282-daa2-4f9f-8bb5-47635971079a" xmlns:ns3="7fdfc328-a379-4055-84c4-4671dd5fb4de" targetNamespace="http://schemas.microsoft.com/office/2006/metadata/properties" ma:root="true" ma:fieldsID="6297c4f0fbd0516b2f5ee18c2fb8c78c" ns2:_="" ns3:_="">
    <xsd:import namespace="5f7d9282-daa2-4f9f-8bb5-47635971079a"/>
    <xsd:import namespace="7fdfc328-a379-4055-84c4-4671dd5fb4d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d9282-daa2-4f9f-8bb5-476359710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8dc06d4-d14b-4af5-bdbb-bbb72e153b1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dfc328-a379-4055-84c4-4671dd5fb4d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da0cc0e-62e4-4acb-8f24-49ebec44210e}" ma:internalName="TaxCatchAll" ma:showField="CatchAllData" ma:web="7fdfc328-a379-4055-84c4-4671dd5fb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f7d9282-daa2-4f9f-8bb5-47635971079a">
      <Terms xmlns="http://schemas.microsoft.com/office/infopath/2007/PartnerControls"/>
    </lcf76f155ced4ddcb4097134ff3c332f>
    <TaxCatchAll xmlns="7fdfc328-a379-4055-84c4-4671dd5fb4d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C02C3F-C380-4771-801E-0757C259DD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d9282-daa2-4f9f-8bb5-47635971079a"/>
    <ds:schemaRef ds:uri="7fdfc328-a379-4055-84c4-4671dd5fb4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0C5104-6AEE-4C15-893A-075FC6135C0E}">
  <ds:schemaRefs>
    <ds:schemaRef ds:uri="http://schemas.microsoft.com/office/2006/documentManagement/types"/>
    <ds:schemaRef ds:uri="http://purl.org/dc/elements/1.1/"/>
    <ds:schemaRef ds:uri="0e16516e-8865-45de-b445-708aaced9210"/>
    <ds:schemaRef ds:uri="http://www.w3.org/XML/1998/namespace"/>
    <ds:schemaRef ds:uri="http://schemas.openxmlformats.org/package/2006/metadata/core-properties"/>
    <ds:schemaRef ds:uri="http://purl.org/dc/dcmitype/"/>
    <ds:schemaRef ds:uri="18cf9b3b-7b77-41dc-96a4-6c1384d1d343"/>
    <ds:schemaRef ds:uri="http://schemas.microsoft.com/office/infopath/2007/PartnerControls"/>
    <ds:schemaRef ds:uri="http://schemas.microsoft.com/office/2006/metadata/properties"/>
    <ds:schemaRef ds:uri="http://purl.org/dc/terms/"/>
    <ds:schemaRef ds:uri="5f7d9282-daa2-4f9f-8bb5-47635971079a"/>
    <ds:schemaRef ds:uri="7fdfc328-a379-4055-84c4-4671dd5fb4de"/>
  </ds:schemaRefs>
</ds:datastoreItem>
</file>

<file path=customXml/itemProps3.xml><?xml version="1.0" encoding="utf-8"?>
<ds:datastoreItem xmlns:ds="http://schemas.openxmlformats.org/officeDocument/2006/customXml" ds:itemID="{345ED14C-51EE-4092-8915-9BC1C570B2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Survey</vt:lpstr>
      <vt:lpstr>Validation</vt:lpstr>
      <vt:lpstr>Changes</vt:lpstr>
      <vt:lpstr>Closed, merged or sold funds</vt:lpstr>
      <vt:lpstr>Fund Holdings</vt:lpstr>
      <vt:lpstr>Definitions</vt:lpstr>
      <vt:lpstr>Guidance</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Raymond Bach</cp:lastModifiedBy>
  <cp:revision/>
  <dcterms:created xsi:type="dcterms:W3CDTF">2019-12-05T16:21:12Z</dcterms:created>
  <dcterms:modified xsi:type="dcterms:W3CDTF">2024-12-02T20:10:50Z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0x0101006069EA8032E2BB40ABC11061FCBB4CD8</vt:lpwstr>
  </property>
  <property fmtid="{D5CDD505-2E9C-101B-9397-08002B2CF9AE}" pid="3" name="WorkbookGuid">
    <vt:lpwstr>0e126cea-0490-4e7a-91d9-62d54d123693</vt:lpwstr>
  </property>
</Properties>
</file>